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michaelvitale/Downloads/"/>
    </mc:Choice>
  </mc:AlternateContent>
  <xr:revisionPtr revIDLastSave="0" documentId="13_ncr:1_{EEBBF090-D0DF-E94A-9130-17DB03F198A0}" xr6:coauthVersionLast="47" xr6:coauthVersionMax="47" xr10:uidLastSave="{00000000-0000-0000-0000-000000000000}"/>
  <bookViews>
    <workbookView xWindow="0" yWindow="500" windowWidth="28800" windowHeight="14820" activeTab="11" xr2:uid="{77EDE905-DE5A-4C4F-9339-ED1E65D10137}"/>
  </bookViews>
  <sheets>
    <sheet name="Cover" sheetId="5" r:id="rId1"/>
    <sheet name="Control" sheetId="3" r:id="rId2"/>
    <sheet name="Operating Model" sheetId="1" r:id="rId3"/>
    <sheet name="Drivers" sheetId="2" r:id="rId4"/>
    <sheet name="Projections" sheetId="4" r:id="rId5"/>
    <sheet name="Stock Trading" sheetId="6" r:id="rId6"/>
    <sheet name="_CIQHiddenCacheSheet" sheetId="13" state="veryHidden" r:id="rId7"/>
    <sheet name="Comps" sheetId="7" r:id="rId8"/>
    <sheet name="Ppaids" sheetId="11" r:id="rId9"/>
    <sheet name="DCF" sheetId="14" r:id="rId10"/>
    <sheet name="LBO" sheetId="15" r:id="rId11"/>
    <sheet name="Football Field" sheetId="16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</externalReferences>
  <definedNames>
    <definedName name="_">#REF!</definedName>
    <definedName name="__123Graph_A" localSheetId="11" hidden="1">'[1]CA Lab Equp'!#REF!</definedName>
    <definedName name="__123Graph_A" hidden="1">'[1]CA Lab Equp'!#REF!</definedName>
    <definedName name="__123Graph_Ab" localSheetId="11" hidden="1">'[1]CA Lab Equp'!#REF!</definedName>
    <definedName name="__123Graph_Ab" hidden="1">'[1]CA Lab Equp'!#REF!</definedName>
    <definedName name="__123Graph_AChart1" localSheetId="11" hidden="1">[2]Acruals!#REF!</definedName>
    <definedName name="__123Graph_AChart1" hidden="1">[2]Acruals!#REF!</definedName>
    <definedName name="__123Graph_AChart2" localSheetId="11" hidden="1">[2]Acruals!#REF!</definedName>
    <definedName name="__123Graph_AChart2" hidden="1">[2]Acruals!#REF!</definedName>
    <definedName name="__123Graph_AChart3" localSheetId="11" hidden="1">[2]Acruals!#REF!</definedName>
    <definedName name="__123Graph_AChart3" hidden="1">[2]Acruals!#REF!</definedName>
    <definedName name="__123Graph_AChart4" localSheetId="11" hidden="1">[2]Acruals!#REF!</definedName>
    <definedName name="__123Graph_AChart4" hidden="1">[2]Acruals!#REF!</definedName>
    <definedName name="__123Graph_ACurrent" localSheetId="11" hidden="1">[2]Acruals!#REF!</definedName>
    <definedName name="__123Graph_ACurrent" hidden="1">[2]Acruals!#REF!</definedName>
    <definedName name="__123Graph_B" localSheetId="11" hidden="1">'[1]CA Lab Equp'!#REF!</definedName>
    <definedName name="__123Graph_B" hidden="1">'[1]CA Lab Equp'!#REF!</definedName>
    <definedName name="__123Graph_BChart1" localSheetId="7" hidden="1">#REF!</definedName>
    <definedName name="__123Graph_BChart1" localSheetId="0" hidden="1">#REF!</definedName>
    <definedName name="__123Graph_BChart1" localSheetId="9" hidden="1">#REF!</definedName>
    <definedName name="__123Graph_BChart1" localSheetId="11" hidden="1">#REF!</definedName>
    <definedName name="__123Graph_BChart1" localSheetId="10" hidden="1">#REF!</definedName>
    <definedName name="__123Graph_BChart1" localSheetId="8" hidden="1">#REF!</definedName>
    <definedName name="__123Graph_BChart1" localSheetId="4" hidden="1">#REF!</definedName>
    <definedName name="__123Graph_BChart1" localSheetId="5" hidden="1">#REF!</definedName>
    <definedName name="__123Graph_BChart1" hidden="1">#REF!</definedName>
    <definedName name="__123Graph_BChart2" localSheetId="7" hidden="1">#REF!</definedName>
    <definedName name="__123Graph_BChart2" localSheetId="0" hidden="1">#REF!</definedName>
    <definedName name="__123Graph_BChart2" localSheetId="11" hidden="1">#REF!</definedName>
    <definedName name="__123Graph_BChart2" localSheetId="8" hidden="1">#REF!</definedName>
    <definedName name="__123Graph_BChart2" localSheetId="4" hidden="1">#REF!</definedName>
    <definedName name="__123Graph_BChart2" localSheetId="5" hidden="1">#REF!</definedName>
    <definedName name="__123Graph_BChart2" hidden="1">#REF!</definedName>
    <definedName name="__123Graph_BChart3" localSheetId="7" hidden="1">#REF!</definedName>
    <definedName name="__123Graph_BChart3" localSheetId="0" hidden="1">#REF!</definedName>
    <definedName name="__123Graph_BChart3" localSheetId="8" hidden="1">#REF!</definedName>
    <definedName name="__123Graph_BChart3" localSheetId="4" hidden="1">#REF!</definedName>
    <definedName name="__123Graph_BChart3" localSheetId="5" hidden="1">#REF!</definedName>
    <definedName name="__123Graph_BChart3" hidden="1">#REF!</definedName>
    <definedName name="__123Graph_BChart4" hidden="1">#REF!</definedName>
    <definedName name="__123Graph_BCurrent" hidden="1">#REF!</definedName>
    <definedName name="__123Graph_C" localSheetId="11" hidden="1">'[1]CA Lab Equp'!#REF!</definedName>
    <definedName name="__123Graph_C" hidden="1">'[1]CA Lab Equp'!#REF!</definedName>
    <definedName name="__123Graph_CChart1" hidden="1">#REF!</definedName>
    <definedName name="__123Graph_CChart2" hidden="1">#REF!</definedName>
    <definedName name="__123Graph_CChart3" hidden="1">#REF!</definedName>
    <definedName name="__123Graph_CChart4" hidden="1">#REF!</definedName>
    <definedName name="__123Graph_CCurrent" hidden="1">#REF!</definedName>
    <definedName name="__123Graph_D" localSheetId="11" hidden="1">'[1]CA Lab Equp'!#REF!</definedName>
    <definedName name="__123Graph_D" hidden="1">'[1]CA Lab Equp'!#REF!</definedName>
    <definedName name="__123Graph_DChart1" hidden="1">#REF!</definedName>
    <definedName name="__123Graph_DChart2" hidden="1">#REF!</definedName>
    <definedName name="__123Graph_DChart3" hidden="1">#REF!</definedName>
    <definedName name="__123Graph_DChart4" hidden="1">#REF!</definedName>
    <definedName name="__123Graph_DCurrent" hidden="1">#REF!</definedName>
    <definedName name="__123Graph_E" localSheetId="11" hidden="1">'[1]CA Lab Equp'!#REF!</definedName>
    <definedName name="__123Graph_E" hidden="1">'[1]CA Lab Equp'!#REF!</definedName>
    <definedName name="__123Graph_EChart1" localSheetId="11" hidden="1">[2]Acruals!#REF!</definedName>
    <definedName name="__123Graph_EChart1" hidden="1">[2]Acruals!#REF!</definedName>
    <definedName name="__123Graph_EChart2" localSheetId="11" hidden="1">[2]Acruals!#REF!</definedName>
    <definedName name="__123Graph_EChart2" hidden="1">[2]Acruals!#REF!</definedName>
    <definedName name="__123Graph_EChart3" localSheetId="11" hidden="1">[2]Acruals!#REF!</definedName>
    <definedName name="__123Graph_EChart3" hidden="1">[2]Acruals!#REF!</definedName>
    <definedName name="__123Graph_EChart4" localSheetId="11" hidden="1">[2]Acruals!#REF!</definedName>
    <definedName name="__123Graph_EChart4" hidden="1">[2]Acruals!#REF!</definedName>
    <definedName name="__123Graph_ECurrent" localSheetId="11" hidden="1">[2]Acruals!#REF!</definedName>
    <definedName name="__123Graph_ECurrent" hidden="1">[2]Acruals!#REF!</definedName>
    <definedName name="__123Graph_F" localSheetId="11" hidden="1">'[1]CA Lab Equp'!#REF!</definedName>
    <definedName name="__123Graph_F" hidden="1">'[1]CA Lab Equp'!#REF!</definedName>
    <definedName name="__123Graph_FChart1" localSheetId="7" hidden="1">#REF!</definedName>
    <definedName name="__123Graph_FChart1" localSheetId="0" hidden="1">#REF!</definedName>
    <definedName name="__123Graph_FChart1" localSheetId="9" hidden="1">#REF!</definedName>
    <definedName name="__123Graph_FChart1" localSheetId="11" hidden="1">#REF!</definedName>
    <definedName name="__123Graph_FChart1" localSheetId="10" hidden="1">#REF!</definedName>
    <definedName name="__123Graph_FChart1" localSheetId="8" hidden="1">#REF!</definedName>
    <definedName name="__123Graph_FChart1" localSheetId="4" hidden="1">#REF!</definedName>
    <definedName name="__123Graph_FChart1" localSheetId="5" hidden="1">#REF!</definedName>
    <definedName name="__123Graph_FChart1" hidden="1">#REF!</definedName>
    <definedName name="__123Graph_FChart2" localSheetId="7" hidden="1">#REF!</definedName>
    <definedName name="__123Graph_FChart2" localSheetId="0" hidden="1">#REF!</definedName>
    <definedName name="__123Graph_FChart2" localSheetId="11" hidden="1">#REF!</definedName>
    <definedName name="__123Graph_FChart2" localSheetId="8" hidden="1">#REF!</definedName>
    <definedName name="__123Graph_FChart2" localSheetId="4" hidden="1">#REF!</definedName>
    <definedName name="__123Graph_FChart2" localSheetId="5" hidden="1">#REF!</definedName>
    <definedName name="__123Graph_FChart2" hidden="1">#REF!</definedName>
    <definedName name="__123Graph_FChart3" localSheetId="7" hidden="1">#REF!</definedName>
    <definedName name="__123Graph_FChart3" localSheetId="0" hidden="1">#REF!</definedName>
    <definedName name="__123Graph_FChart3" localSheetId="8" hidden="1">#REF!</definedName>
    <definedName name="__123Graph_FChart3" localSheetId="4" hidden="1">#REF!</definedName>
    <definedName name="__123Graph_FChart3" localSheetId="5" hidden="1">#REF!</definedName>
    <definedName name="__123Graph_FChart3" hidden="1">#REF!</definedName>
    <definedName name="__123Graph_FChart4" hidden="1">#REF!</definedName>
    <definedName name="__123Graph_FCurrent" hidden="1">#REF!</definedName>
    <definedName name="__123Graph_X" localSheetId="11" hidden="1">'[1]CA Lab Equp'!#REF!</definedName>
    <definedName name="__123Graph_X" hidden="1">'[1]CA Lab Equp'!#REF!</definedName>
    <definedName name="__123Graph_XCurrent" localSheetId="11" hidden="1">'[1]CA Lab Equp'!#REF!</definedName>
    <definedName name="__123Graph_XCurrent" hidden="1">'[1]CA Lab Equp'!#REF!</definedName>
    <definedName name="__FDS_HYPERLINK_TOGGLE_STATE__" hidden="1">"ON"</definedName>
    <definedName name="__FDS_UNIQUE_RANGE_ID_GENERATOR_COUNTER">50</definedName>
    <definedName name="__FDS_USED_FOR_REUSING_RANGE_IDS_RECYCLE" localSheetId="7">{22,8,23,4,14,18,17,43,48,47,45,46,1,51,50,49}</definedName>
    <definedName name="__FDS_USED_FOR_REUSING_RANGE_IDS_RECYCLE" localSheetId="0">{22,8,23,4,14,18,17,43,48,47,45,46,1,51,50,49}</definedName>
    <definedName name="__FDS_USED_FOR_REUSING_RANGE_IDS_RECYCLE" localSheetId="9">{22,8,23,4,14,18,17,43,48,47,45,46,1,51,50,49}</definedName>
    <definedName name="__FDS_USED_FOR_REUSING_RANGE_IDS_RECYCLE" localSheetId="11">{22,8,23,4,14,18,17,43,48,47,45,46,1,51,50,49}</definedName>
    <definedName name="__FDS_USED_FOR_REUSING_RANGE_IDS_RECYCLE" localSheetId="10">{22,8,23,4,14,18,17,43,48,47,45,46,1,51,50,49}</definedName>
    <definedName name="__FDS_USED_FOR_REUSING_RANGE_IDS_RECYCLE" localSheetId="8">{22,8,23,4,14,18,17,43,48,47,45,46,1,51,50,49}</definedName>
    <definedName name="__FDS_USED_FOR_REUSING_RANGE_IDS_RECYCLE" localSheetId="4">{22,8,23,4,14,18,17,43,48,47,45,46,1,51,50,49}</definedName>
    <definedName name="__FDS_USED_FOR_REUSING_RANGE_IDS_RECYCLE" localSheetId="5">{22,8,23,4,14,18,17,43,48,47,45,46,1,51,50,49}</definedName>
    <definedName name="__FDS_USED_FOR_REUSING_RANGE_IDS_RECYCLE">{22,8,23,4,14,18,17,43,48,47,45,46,1,51,50,49}</definedName>
    <definedName name="__FDS_USED_FOR_REUSING_RANGE_IDS_RECYCLE_1" localSheetId="0">{22,8,23,4,14,18,17,43,48,47,45,46,1,51,50,49}</definedName>
    <definedName name="__FDS_USED_FOR_REUSING_RANGE_IDS_RECYCLE_1">{22,8,23,4,14,18,17,43,48,47,45,46,1,51,50,49}</definedName>
    <definedName name="_1">#REF!</definedName>
    <definedName name="_1_0EBITDA_Sh">[3]NOPAT_VDF!#REF!</definedName>
    <definedName name="_10__FDSAUDITLINK__" localSheetId="7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" localSheetId="0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" localSheetId="9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" localSheetId="11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" localSheetId="10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" localSheetId="8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" localSheetId="4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" localSheetId="5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_1" localSheetId="0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_FDSAUDITLINK___1" hidden="1">{"fdsup://directions/FAT Viewer?action=UPDATE&amp;creator=factset&amp;DYN_ARGS=TRUE&amp;DOC_NAME=FAT:FQL_AUDITING_CLIENT_TEMPLATE.FAT&amp;display_string=Audit&amp;VAR:KEY=BEXMFIVSRI&amp;VAR:QUERY=Q1NGX05FVF9ERUJUKFFUUl9SLDAp&amp;WINDOW=FIRST_POPUP&amp;HEIGHT=450&amp;WIDTH=450&amp;START_MAXIMIZED=","FALSE&amp;VAR:CALENDAR=US&amp;VAR:SYMBOL=BCSI&amp;VAR:INDEX=0"}</definedName>
    <definedName name="_10_3_0Other_Segment_Reven">[3]NOPAT_VDF!#REF!</definedName>
    <definedName name="_1007">#REF!</definedName>
    <definedName name="_10071">#REF!</definedName>
    <definedName name="_1007a">#REF!</definedName>
    <definedName name="_1009">#REF!</definedName>
    <definedName name="_1015">'[4]RMA Feb'!#REF!</definedName>
    <definedName name="_1017">'[4]RMA Feb'!#REF!</definedName>
    <definedName name="_1031">#REF!</definedName>
    <definedName name="_1033">#REF!</definedName>
    <definedName name="_1040">#REF!</definedName>
    <definedName name="_1042">#REF!</definedName>
    <definedName name="_1043">#REF!</definedName>
    <definedName name="_1045">#REF!</definedName>
    <definedName name="_1051">'[4]RMA Feb'!#REF!</definedName>
    <definedName name="_1053">'[4]RMA Feb'!#REF!</definedName>
    <definedName name="_1067">'[4]All MRB Feb'!#REF!</definedName>
    <definedName name="_1069">'[4]All MRB Feb'!#REF!</definedName>
    <definedName name="_1073">#REF!</definedName>
    <definedName name="_1075">'[4]All MRB Mar'!$I$37</definedName>
    <definedName name="_1079">#REF!</definedName>
    <definedName name="_1081">#REF!</definedName>
    <definedName name="_1087">'[4]RMA Feb'!#REF!</definedName>
    <definedName name="_1089">'[4]RMA Feb'!#REF!</definedName>
    <definedName name="_11__FDSAUDITLINK__" localSheetId="7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" localSheetId="0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" localSheetId="9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" localSheetId="11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" localSheetId="10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" localSheetId="8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" localSheetId="4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" localSheetId="5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_1" localSheetId="0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__FDSAUDITLINK___1" hidden="1">{"fdsup://directions/FAT Viewer?action=UPDATE&amp;creator=factset&amp;DYN_ARGS=TRUE&amp;DOC_NAME=FAT:FQL_AUDITING_CLIENT_TEMPLATE.FAT&amp;display_string=Audit&amp;VAR:KEY=NOFYHSLWHM&amp;VAR:QUERY=Q1NGX05FVF9ERUJUKFFUUl9SLDAp&amp;WINDOW=FIRST_POPUP&amp;HEIGHT=450&amp;WIDTH=450&amp;START_MAXIMIZED=","FALSE&amp;VAR:CALENDAR=US&amp;VAR:SYMBOL=EXTR&amp;VAR:INDEX=0"}</definedName>
    <definedName name="_1103">'[4]All MRB Feb'!#REF!</definedName>
    <definedName name="_1105">'[4]All MRB Feb'!#REF!</definedName>
    <definedName name="_1123">'[4]RMA Feb'!#REF!</definedName>
    <definedName name="_1125">'[4]RMA Feb'!#REF!</definedName>
    <definedName name="_1129">#REF!</definedName>
    <definedName name="_1131">#REF!</definedName>
    <definedName name="_1139">#REF!</definedName>
    <definedName name="_1141">#REF!</definedName>
    <definedName name="_115">#REF!</definedName>
    <definedName name="_1159">'[4]RMA Feb'!#REF!</definedName>
    <definedName name="_1161">'[4]RMA Feb'!#REF!</definedName>
    <definedName name="_117">#REF!</definedName>
    <definedName name="_1175">'[4]All MRB Feb'!#REF!</definedName>
    <definedName name="_1177">'[4]All MRB Feb'!#REF!</definedName>
    <definedName name="_1179">#REF!</definedName>
    <definedName name="_1181">#REF!</definedName>
    <definedName name="_1195">'[4]RMA Feb'!#REF!</definedName>
    <definedName name="_1197">'[4]RMA Feb'!#REF!</definedName>
    <definedName name="_12__FDSAUDITLINK__" localSheetId="7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" localSheetId="0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" localSheetId="9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" localSheetId="11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" localSheetId="10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" localSheetId="8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" localSheetId="4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" localSheetId="5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_1" localSheetId="0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__FDSAUDITLINK___1" hidden="1">{"fdsup://directions/FAT Viewer?action=UPDATE&amp;creator=factset&amp;DYN_ARGS=TRUE&amp;DOC_NAME=FAT:FQL_AUDITING_CLIENT_TEMPLATE.FAT&amp;display_string=Audit&amp;VAR:KEY=LOVSFSHCHE&amp;VAR:QUERY=Q1NGX05FVF9ERUJUKFFUUl9SLDAp&amp;WINDOW=FIRST_POPUP&amp;HEIGHT=450&amp;WIDTH=450&amp;START_MAXIMIZED=","FALSE&amp;VAR:CALENDAR=US&amp;VAR:SYMBOL=CHKP&amp;VAR:INDEX=0"}</definedName>
    <definedName name="_1211">'[4]All MRB Feb'!#REF!</definedName>
    <definedName name="_1213">'[4]All MRB Feb'!#REF!</definedName>
    <definedName name="_1217">#REF!</definedName>
    <definedName name="_1219">#REF!</definedName>
    <definedName name="_122">#REF!</definedName>
    <definedName name="_1222">#REF!</definedName>
    <definedName name="_1224">#REF!</definedName>
    <definedName name="_1231">'[4]RMA Feb'!#REF!</definedName>
    <definedName name="_1233">'[4]RMA Feb'!#REF!</definedName>
    <definedName name="_123Grpah" hidden="1">#REF!</definedName>
    <definedName name="_124">#REF!</definedName>
    <definedName name="_1247">'[4]All MRB Feb'!#REF!</definedName>
    <definedName name="_1249">'[4]All MRB Feb'!#REF!</definedName>
    <definedName name="_1258">#REF!</definedName>
    <definedName name="_1260">#REF!</definedName>
    <definedName name="_1267">'[4]RMA Feb'!#REF!</definedName>
    <definedName name="_1269">'[4]RMA Feb'!#REF!</definedName>
    <definedName name="_1283">#REF!</definedName>
    <definedName name="_1284">#REF!</definedName>
    <definedName name="_1285">#REF!</definedName>
    <definedName name="_1286">#REF!</definedName>
    <definedName name="_1288">#REF!</definedName>
    <definedName name="_1290">#REF!</definedName>
    <definedName name="_12sts_1_1_1">#REF!</definedName>
    <definedName name="_13__FDSAUDITLINK__" localSheetId="7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" localSheetId="0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" localSheetId="9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" localSheetId="11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" localSheetId="10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" localSheetId="8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" localSheetId="4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" localSheetId="5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_1" localSheetId="0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__FDSAUDITLINK___1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1301">#REF!</definedName>
    <definedName name="_1303">#REF!</definedName>
    <definedName name="_1305">'[4]RMA Feb'!#REF!</definedName>
    <definedName name="_1333">#REF!</definedName>
    <definedName name="_1335">#REF!</definedName>
    <definedName name="_1337">#REF!</definedName>
    <definedName name="_1339">#REF!</definedName>
    <definedName name="_1341">'[4]RMA Feb'!#REF!</definedName>
    <definedName name="_1345">#REF!</definedName>
    <definedName name="_1347">#REF!</definedName>
    <definedName name="_1348">#REF!</definedName>
    <definedName name="_1350">#REF!</definedName>
    <definedName name="_1375">'[4]RMA Feb'!#REF!</definedName>
    <definedName name="_1376">#REF!</definedName>
    <definedName name="_1377">#REF!</definedName>
    <definedName name="_1378">#REF!</definedName>
    <definedName name="_1379">#REF!</definedName>
    <definedName name="_1387">#REF!</definedName>
    <definedName name="_1389">#REF!</definedName>
    <definedName name="_1411">'[4]RMA Feb'!#REF!</definedName>
    <definedName name="_1412">#REF!</definedName>
    <definedName name="_1413">'[4]RMA Feb'!#REF!</definedName>
    <definedName name="_1414">#REF!</definedName>
    <definedName name="_1418">#REF!</definedName>
    <definedName name="_1420">'[4]All MRB Mar'!$I$41</definedName>
    <definedName name="_1423">#REF!</definedName>
    <definedName name="_1425">#REF!</definedName>
    <definedName name="_1426">#REF!</definedName>
    <definedName name="_1428">#REF!</definedName>
    <definedName name="_1437">#REF!</definedName>
    <definedName name="_1439">#REF!</definedName>
    <definedName name="_1441">#REF!</definedName>
    <definedName name="_1443">#REF!</definedName>
    <definedName name="_1462">#REF!</definedName>
    <definedName name="_1464">#REF!</definedName>
    <definedName name="_1475">#REF!</definedName>
    <definedName name="_1477">'[4]All MRB Mar'!$I$43</definedName>
    <definedName name="_1480">#REF!</definedName>
    <definedName name="_1482">#REF!</definedName>
    <definedName name="_1494">#REF!</definedName>
    <definedName name="_1496">#REF!</definedName>
    <definedName name="_1498">#REF!</definedName>
    <definedName name="_15__FDSAUDITLINK__" localSheetId="7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" localSheetId="0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" localSheetId="9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" localSheetId="11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" localSheetId="10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" localSheetId="8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" localSheetId="4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" localSheetId="5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_1" localSheetId="0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__FDSAUDITLINK___1" hidden="1">{"fdsup://directions/FAT Viewer?action=UPDATE&amp;creator=factset&amp;DYN_ARGS=TRUE&amp;DOC_NAME=FAT:FQL_AUDITING_CLIENT_TEMPLATE.FAT&amp;display_string=Audit&amp;VAR:KEY=CBMLEXOXAR&amp;VAR:QUERY=Q1NGX05FVF9ERUJUKFFUUl9SLDAp&amp;WINDOW=FIRST_POPUP&amp;HEIGHT=450&amp;WIDTH=450&amp;START_MAXIMIZED=","FALSE&amp;VAR:CALENDAR=US&amp;VAR:SYMBOL=628819&amp;VAR:INDEX=0"}</definedName>
    <definedName name="_1500">#REF!</definedName>
    <definedName name="_1505">#REF!</definedName>
    <definedName name="_1507">#REF!</definedName>
    <definedName name="_151">'[4]RMA Feb'!#REF!</definedName>
    <definedName name="_1512">#REF!</definedName>
    <definedName name="_1514">#REF!</definedName>
    <definedName name="_1518">#REF!</definedName>
    <definedName name="_1520">'[4]All MRB Mar'!$I$45</definedName>
    <definedName name="_153">'[4]RMA Feb'!#REF!</definedName>
    <definedName name="_1530">#REF!</definedName>
    <definedName name="_1532">#REF!</definedName>
    <definedName name="_1534">#REF!</definedName>
    <definedName name="_1535_Contractors_and_Temps">#REF!</definedName>
    <definedName name="_1536">#REF!</definedName>
    <definedName name="_1555">'[5]Service Reserves'!#REF!</definedName>
    <definedName name="_1557">'[5]Service Reserves'!#REF!</definedName>
    <definedName name="_1558">#REF!</definedName>
    <definedName name="_1560">#REF!</definedName>
    <definedName name="_1562">#REF!</definedName>
    <definedName name="_1564">#REF!</definedName>
    <definedName name="_1566">#REF!</definedName>
    <definedName name="_1568">#REF!</definedName>
    <definedName name="_1570">'[4]All MRB Mar'!$I$47</definedName>
    <definedName name="_158">#REF!</definedName>
    <definedName name="_1584">#REF!</definedName>
    <definedName name="_1586">#REF!</definedName>
    <definedName name="_16__FDSAUDITLINK__" localSheetId="7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" localSheetId="0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" localSheetId="9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" localSheetId="11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" localSheetId="10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" localSheetId="8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" localSheetId="4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" localSheetId="5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_1" localSheetId="0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__FDSAUDITLINK___1" hidden="1">{"fdsup://directions/FAT Viewer?action=UPDATE&amp;creator=factset&amp;DYN_ARGS=TRUE&amp;DOC_NAME=FAT:FQL_AUDITING_CLIENT_TEMPLATE.FAT&amp;display_string=Audit&amp;VAR:KEY=ANGVYPGNKB&amp;VAR:QUERY=Q1NGX05FVF9ERUJUKFFUUl9SLDAp&amp;WINDOW=FIRST_POPUP&amp;HEIGHT=450&amp;WIDTH=450&amp;START_MAXIMIZED=","FALSE&amp;VAR:CALENDAR=US&amp;VAR:SYMBOL=635652&amp;VAR:INDEX=0"}</definedName>
    <definedName name="_160">#REF!</definedName>
    <definedName name="_1604">#REF!</definedName>
    <definedName name="_1605">'[5]Service Reserves'!#REF!</definedName>
    <definedName name="_1606">'[4]All MRB Mar'!$I$49</definedName>
    <definedName name="_1607">'[5]Service Reserves'!#REF!</definedName>
    <definedName name="_1620">#REF!</definedName>
    <definedName name="_1622">#REF!</definedName>
    <definedName name="_1623">#REF!</definedName>
    <definedName name="_1625">#REF!</definedName>
    <definedName name="_1640">#REF!</definedName>
    <definedName name="_1642">'[4]All MRB Mar'!$I$51</definedName>
    <definedName name="_1655">'[5]Service Reserves'!#REF!</definedName>
    <definedName name="_1657">'[5]Service Reserves'!#REF!</definedName>
    <definedName name="_1677">#REF!</definedName>
    <definedName name="_1679">#REF!</definedName>
    <definedName name="_172">#REF!</definedName>
    <definedName name="_1734">#REF!</definedName>
    <definedName name="_1736">#REF!</definedName>
    <definedName name="_1738">#REF!</definedName>
    <definedName name="_174">#REF!</definedName>
    <definedName name="_1755">#REF!</definedName>
    <definedName name="_1756">#REF!</definedName>
    <definedName name="_1757">'[4]All MRB Mar'!$I$53</definedName>
    <definedName name="_1758">#REF!</definedName>
    <definedName name="_1759">#REF!</definedName>
    <definedName name="_1761">#REF!</definedName>
    <definedName name="_1791">#REF!</definedName>
    <definedName name="_1793">#REF!</definedName>
    <definedName name="_1827">#REF!</definedName>
    <definedName name="_1829">'[4]All MRB Mar'!$I$57</definedName>
    <definedName name="_1830">#REF!</definedName>
    <definedName name="_1832">#REF!</definedName>
    <definedName name="_1848">#REF!</definedName>
    <definedName name="_1850">#REF!</definedName>
    <definedName name="_1863">#REF!</definedName>
    <definedName name="_1865">'[4]All MRB Mar'!$I$59</definedName>
    <definedName name="_187">#REF!</definedName>
    <definedName name="_1872">#REF!</definedName>
    <definedName name="_1874">#REF!</definedName>
    <definedName name="_1885">'[5]Service Reserves'!#REF!</definedName>
    <definedName name="_1887">'[5]Service Reserves'!#REF!</definedName>
    <definedName name="_189">#REF!</definedName>
    <definedName name="_1898">#REF!</definedName>
    <definedName name="_19__FDSAUDITLINK__" localSheetId="7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" localSheetId="0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" localSheetId="9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" localSheetId="11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" localSheetId="10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" localSheetId="8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" localSheetId="4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" localSheetId="5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_1" localSheetId="0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__FDSAUDITLINK___1" hidden="1">{"fdsup://Directions/FactSet Auditing Viewer?action=AUDIT_VALUE&amp;DB=129&amp;ID1=26054310&amp;VALUEID=18280&amp;SDATE=2011&amp;PERIODTYPE=ANNR_STD&amp;SCFT=3&amp;window=popup_no_bar&amp;width=385&amp;height=120&amp;START_MAXIMIZED=FALSE&amp;creator=factset&amp;display_string=Audit"}</definedName>
    <definedName name="_1900">#REF!</definedName>
    <definedName name="_1908">#REF!</definedName>
    <definedName name="_1910">#REF!</definedName>
    <definedName name="_1929">#REF!</definedName>
    <definedName name="_1931">#REF!</definedName>
    <definedName name="_1935">#REF!</definedName>
    <definedName name="_1937">#REF!</definedName>
    <definedName name="_194">#REF!</definedName>
    <definedName name="_1948">#REF!</definedName>
    <definedName name="_1950">#REF!</definedName>
    <definedName name="_1956">#REF!</definedName>
    <definedName name="_1958">'[4]All MRB Mar'!$I$61</definedName>
    <definedName name="_196">#REF!</definedName>
    <definedName name="_1972">#REF!</definedName>
    <definedName name="_1974">#REF!</definedName>
    <definedName name="_1992">'[5]Service Reserves'!#REF!</definedName>
    <definedName name="_1994">#REF!</definedName>
    <definedName name="_1995">#REF!</definedName>
    <definedName name="_1996">#REF!</definedName>
    <definedName name="_1997">#REF!</definedName>
    <definedName name="_1998">#REF!</definedName>
    <definedName name="_1999">#REF!</definedName>
    <definedName name="_1arrears_1_1_1">#REF!</definedName>
    <definedName name="_1BG_B_S">#REF!</definedName>
    <definedName name="_1Q94">#REF!</definedName>
    <definedName name="_1Q95">#REF!</definedName>
    <definedName name="_2">#REF!</definedName>
    <definedName name="_2__FDSAUDITLINK__" localSheetId="7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" localSheetId="0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" localSheetId="9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" localSheetId="11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" localSheetId="10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" localSheetId="8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" localSheetId="4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" localSheetId="5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_1" localSheetId="0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_FDSAUDITLINK___1" hidden="1">{"fdsup://directions/FAT Viewer?action=UPDATE&amp;creator=factset&amp;DYN_ARGS=TRUE&amp;DOC_NAME=FAT:FQL_AUDITING_CLIENT_TEMPLATE.FAT&amp;display_string=Audit&amp;VAR:KEY=EDMTEDATEF&amp;VAR:QUERY=Q1NGX05FVF9ERUJUKFFUUl9SLDAp&amp;WINDOW=FIRST_POPUP&amp;HEIGHT=450&amp;WIDTH=450&amp;START_MAXIMIZED=","FALSE&amp;VAR:CALENDAR=US&amp;VAR:SYMBOL=B01VZN&amp;VAR:INDEX=0"}</definedName>
    <definedName name="_2_0NOPAT_Sh">[3]NOPAT_VDF!#REF!</definedName>
    <definedName name="_20__FDSAUDITLINK__" localSheetId="7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" localSheetId="0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" localSheetId="9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" localSheetId="11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" localSheetId="10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" localSheetId="8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" localSheetId="4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" localSheetId="5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_1" localSheetId="0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_FDSAUDITLINK___1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20_Jul_94">#REF!</definedName>
    <definedName name="_2000">#REF!</definedName>
    <definedName name="_2001">#REF!</definedName>
    <definedName name="_2002">#REF!</definedName>
    <definedName name="_2013">#REF!</definedName>
    <definedName name="_2015">#REF!</definedName>
    <definedName name="_2017">#REF!</definedName>
    <definedName name="_2034">#REF!</definedName>
    <definedName name="_2036">#REF!</definedName>
    <definedName name="_2049">#REF!</definedName>
    <definedName name="_2051">#REF!</definedName>
    <definedName name="_2053">#REF!</definedName>
    <definedName name="_2064">'[5]Service Reserves'!#REF!</definedName>
    <definedName name="_2066">'[5]Service Reserves'!#REF!</definedName>
    <definedName name="_2070">#REF!</definedName>
    <definedName name="_2071">#REF!</definedName>
    <definedName name="_2072">'[4]All MRB Mar'!$I$65</definedName>
    <definedName name="_2073">#REF!</definedName>
    <definedName name="_2084">#REF!</definedName>
    <definedName name="_2086">#REF!</definedName>
    <definedName name="_2099">#REF!</definedName>
    <definedName name="_21__FDSAUDITLINK__" localSheetId="7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" localSheetId="0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" localSheetId="9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" localSheetId="11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" localSheetId="10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" localSheetId="8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" localSheetId="4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" localSheetId="5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_1" localSheetId="0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__FDSAUDITLINK___1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2101">#REF!</definedName>
    <definedName name="_2121">#REF!</definedName>
    <definedName name="_2123">#REF!</definedName>
    <definedName name="_2127">#REF!</definedName>
    <definedName name="_2128">'[5]Service Reserves'!#REF!</definedName>
    <definedName name="_2129">#REF!</definedName>
    <definedName name="_2130">'[5]Service Reserves'!#REF!</definedName>
    <definedName name="_2163">#REF!</definedName>
    <definedName name="_2164">#REF!</definedName>
    <definedName name="_2165">#REF!</definedName>
    <definedName name="_2166">#REF!</definedName>
    <definedName name="_2168">#REF!</definedName>
    <definedName name="_2178">'[5]Service Reserves'!#REF!</definedName>
    <definedName name="_2180">'[5]Service Reserves'!#REF!</definedName>
    <definedName name="_2184">#REF!</definedName>
    <definedName name="_2186">'[4]All MRB Mar'!$I$69</definedName>
    <definedName name="_22__FDSAUDITLINK__" localSheetId="7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" localSheetId="0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" localSheetId="9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" localSheetId="11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" localSheetId="10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" localSheetId="8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" localSheetId="4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" localSheetId="5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_1" localSheetId="0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__FDSAUDITLINK___1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2202">#REF!</definedName>
    <definedName name="_2204">#REF!</definedName>
    <definedName name="_2206">'[4]All MRB Feb'!#REF!</definedName>
    <definedName name="_2208">'[4]All MRB Feb'!#REF!</definedName>
    <definedName name="_2228">'[5]Service Reserves'!#REF!</definedName>
    <definedName name="_223">'[5]Service Reserves'!$F$9</definedName>
    <definedName name="_2230">'[5]Service Reserves'!#REF!</definedName>
    <definedName name="_2241">#REF!</definedName>
    <definedName name="_2243">'[4]All MRB Mar'!$I$71</definedName>
    <definedName name="_225">#REF!</definedName>
    <definedName name="_2256">'[4]All MRB Feb'!#REF!</definedName>
    <definedName name="_2258">'[4]All MRB Feb'!#REF!</definedName>
    <definedName name="_2287">#REF!</definedName>
    <definedName name="_2289">#REF!</definedName>
    <definedName name="_229">#REF!</definedName>
    <definedName name="_2291">#REF!</definedName>
    <definedName name="_2292">#REF!</definedName>
    <definedName name="_2293">'[4]All MRB Mar'!$I$73</definedName>
    <definedName name="_2294">#REF!</definedName>
    <definedName name="_23__FDSAUDITLINK__" localSheetId="7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" localSheetId="0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" localSheetId="9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" localSheetId="11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" localSheetId="10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" localSheetId="8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" localSheetId="4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" localSheetId="5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_1" localSheetId="0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__FDSAUDITLINK___1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230">#REF!</definedName>
    <definedName name="_231">#REF!</definedName>
    <definedName name="_232">#REF!</definedName>
    <definedName name="_2342">#REF!</definedName>
    <definedName name="_2344">#REF!</definedName>
    <definedName name="_2358">#REF!</definedName>
    <definedName name="_2360">#REF!</definedName>
    <definedName name="_2371">#REF!</definedName>
    <definedName name="_2373">#REF!</definedName>
    <definedName name="_2377">#REF!</definedName>
    <definedName name="_2379">'[4]All MRB Mar'!$I$75</definedName>
    <definedName name="_2385">#REF!</definedName>
    <definedName name="_2387">#REF!</definedName>
    <definedName name="_24__FDSAUDITLINK__" localSheetId="7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" localSheetId="0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" localSheetId="9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" localSheetId="11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" localSheetId="10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" localSheetId="8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" localSheetId="4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" localSheetId="5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_1" localSheetId="0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__FDSAUDITLINK___1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2414">#REF!</definedName>
    <definedName name="_2415">#REF!</definedName>
    <definedName name="_2416">#REF!</definedName>
    <definedName name="_2417">#REF!</definedName>
    <definedName name="_2434">#REF!</definedName>
    <definedName name="_2435">#REF!</definedName>
    <definedName name="_2436">'[4]All MRB Mar'!$I$77</definedName>
    <definedName name="_2437">#REF!</definedName>
    <definedName name="_2465">#REF!</definedName>
    <definedName name="_2467">#REF!</definedName>
    <definedName name="_2471">#REF!</definedName>
    <definedName name="_2473">#REF!</definedName>
    <definedName name="_25__FDSAUDITLINK__" localSheetId="7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" localSheetId="0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" localSheetId="9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" localSheetId="11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" localSheetId="10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" localSheetId="8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" localSheetId="4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" localSheetId="5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_1" localSheetId="0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__FDSAUDITLINK___1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2513">#REF!</definedName>
    <definedName name="_2514">'[4]All MRB Feb'!#REF!</definedName>
    <definedName name="_2515">#REF!</definedName>
    <definedName name="_2516">'[4]All MRB Feb'!#REF!</definedName>
    <definedName name="_2550">'[4]All MRB Feb'!#REF!</definedName>
    <definedName name="_2552">'[4]All MRB Feb'!#REF!</definedName>
    <definedName name="_2586">#REF!</definedName>
    <definedName name="_2588">#REF!</definedName>
    <definedName name="_259">'[4]RMA Feb'!#REF!</definedName>
    <definedName name="_26__FDSAUDITLINK__" localSheetId="7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" localSheetId="0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" localSheetId="9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" localSheetId="11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" localSheetId="10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" localSheetId="8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" localSheetId="4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" localSheetId="5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_1" localSheetId="0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__FDSAUDITLINK___1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2605">#REF!</definedName>
    <definedName name="_2607">#REF!</definedName>
    <definedName name="_261">'[4]RMA Feb'!#REF!</definedName>
    <definedName name="_2622">#REF!</definedName>
    <definedName name="_2624">#REF!</definedName>
    <definedName name="_263A">#REF!</definedName>
    <definedName name="_2642">#REF!</definedName>
    <definedName name="_2644">'[4]All MRB Mar'!$I$79</definedName>
    <definedName name="_2665">#REF!</definedName>
    <definedName name="_2667">#REF!</definedName>
    <definedName name="_2683">#REF!</definedName>
    <definedName name="_2685">#REF!</definedName>
    <definedName name="_2692">#REF!</definedName>
    <definedName name="_2694">'[4]All MRB Mar'!$I$81</definedName>
    <definedName name="_27__FDSAUDITLINK__" localSheetId="7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" localSheetId="0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" localSheetId="9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" localSheetId="11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" localSheetId="10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" localSheetId="8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" localSheetId="4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" localSheetId="5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_1" localSheetId="0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__FDSAUDITLINK___1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2708">#REF!</definedName>
    <definedName name="_2710">#REF!</definedName>
    <definedName name="_273">#REF!</definedName>
    <definedName name="_2742">#REF!</definedName>
    <definedName name="_2744">'[4]All MRB Mar'!$I$83</definedName>
    <definedName name="_275">#REF!</definedName>
    <definedName name="_2751">#REF!</definedName>
    <definedName name="_2753">#REF!</definedName>
    <definedName name="_2754">#REF!</definedName>
    <definedName name="_2756">#REF!</definedName>
    <definedName name="_2792">#REF!</definedName>
    <definedName name="_2794">#REF!</definedName>
    <definedName name="_2796">#REF!</definedName>
    <definedName name="_28__FDSAUDITLINK__" localSheetId="7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" localSheetId="0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" localSheetId="9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" localSheetId="11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" localSheetId="10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" localSheetId="8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" localSheetId="4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" localSheetId="5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_1" localSheetId="0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__FDSAUDITLINK___1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280">#REF!</definedName>
    <definedName name="_2818">#REF!</definedName>
    <definedName name="_282">#REF!</definedName>
    <definedName name="_2820">#REF!</definedName>
    <definedName name="_2828">#REF!</definedName>
    <definedName name="_2830">'[4]All MRB Feb'!#REF!</definedName>
    <definedName name="_2832">'[4]All MRB Feb'!#REF!</definedName>
    <definedName name="_286">#REF!</definedName>
    <definedName name="_2873">'[4]All MRB Feb'!#REF!</definedName>
    <definedName name="_2875">'[4]All MRB Feb'!#REF!</definedName>
    <definedName name="_288">#REF!</definedName>
    <definedName name="_29__FDSAUDITLINK__" localSheetId="7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" localSheetId="0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" localSheetId="9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" localSheetId="11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" localSheetId="10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" localSheetId="8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" localSheetId="4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" localSheetId="5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_1" localSheetId="0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__FDSAUDITLINK___1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2909">#REF!</definedName>
    <definedName name="_2911">#REF!</definedName>
    <definedName name="_2945">#REF!</definedName>
    <definedName name="_2947">#REF!</definedName>
    <definedName name="_295">#REF!</definedName>
    <definedName name="_2950">#REF!</definedName>
    <definedName name="_2952">'[4]All MRB Mar'!$I$89</definedName>
    <definedName name="_297">#REF!</definedName>
    <definedName name="_2986">#REF!</definedName>
    <definedName name="_2988">'[4]All MRB Mar'!$I$91</definedName>
    <definedName name="_2995">#REF!</definedName>
    <definedName name="_2997">#REF!</definedName>
    <definedName name="_2BG_INCOME1">#REF!</definedName>
    <definedName name="_2Q94">#REF!</definedName>
    <definedName name="_2Q95">#REF!</definedName>
    <definedName name="_3">#REF!</definedName>
    <definedName name="_3__FDSAUDITLINK__" localSheetId="7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" localSheetId="0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" localSheetId="9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" localSheetId="11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" localSheetId="10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" localSheetId="8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" localSheetId="4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" localSheetId="5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_1" localSheetId="0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_FDSAUDITLINK___1" hidden="1">{"fdsup://directions/FAT Viewer?action=UPDATE&amp;creator=factset&amp;DYN_ARGS=TRUE&amp;DOC_NAME=FAT:FQL_AUDITING_CLIENT_TEMPLATE.FAT&amp;display_string=Audit&amp;VAR:KEY=YXCNYFMLYH&amp;VAR:QUERY=Q1NGX05FVF9ERUJUKFFUUl9SLDAp&amp;WINDOW=FIRST_POPUP&amp;HEIGHT=450&amp;WIDTH=450&amp;START_MAXIMIZED=","FALSE&amp;VAR:CALENDAR=US&amp;VAR:SYMBOL=647098&amp;VAR:INDEX=0"}</definedName>
    <definedName name="_3_._0Debt_Total_capi">'[3]Invested capital_VDF'!#REF!</definedName>
    <definedName name="_30__FDSAUDITLINK__" localSheetId="7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" localSheetId="0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" localSheetId="9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" localSheetId="11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" localSheetId="10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" localSheetId="8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" localSheetId="4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" localSheetId="5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_1" localSheetId="0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__FDSAUDITLINK___1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3004">#REF!</definedName>
    <definedName name="_3006">#REF!</definedName>
    <definedName name="_3029">#REF!</definedName>
    <definedName name="_3031">#REF!</definedName>
    <definedName name="_3033">#REF!</definedName>
    <definedName name="_3072">#REF!</definedName>
    <definedName name="_3074">#REF!</definedName>
    <definedName name="_3076">#REF!</definedName>
    <definedName name="_3090">#REF!</definedName>
    <definedName name="_3092">#REF!</definedName>
    <definedName name="_31__FDSAUDITLINK__" localSheetId="7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" localSheetId="0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" localSheetId="9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" localSheetId="11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" localSheetId="10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" localSheetId="8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" localSheetId="4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" localSheetId="5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_1" localSheetId="0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__FDSAUDITLINK___1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3115">#REF!</definedName>
    <definedName name="_3117">'[4]All MRB Mar'!$I$97</definedName>
    <definedName name="_3124">#REF!</definedName>
    <definedName name="_3126">#REF!</definedName>
    <definedName name="_3158">#REF!</definedName>
    <definedName name="_316">#REF!</definedName>
    <definedName name="_3160">'[4]All MRB Mar'!$I$99</definedName>
    <definedName name="_3167">#REF!</definedName>
    <definedName name="_3169">#REF!</definedName>
    <definedName name="_318">#REF!</definedName>
    <definedName name="_3194">#REF!</definedName>
    <definedName name="_3196">#REF!</definedName>
    <definedName name="_3198">#REF!</definedName>
    <definedName name="_32__FDSAUDITLINK__" localSheetId="7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" localSheetId="0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" localSheetId="9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" localSheetId="11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" localSheetId="10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" localSheetId="8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" localSheetId="4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" localSheetId="5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_1" localSheetId="0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__FDSAUDITLINK___1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3210">#REF!</definedName>
    <definedName name="_3212">#REF!</definedName>
    <definedName name="_323">#REF!</definedName>
    <definedName name="_3246">#REF!</definedName>
    <definedName name="_3248">#REF!</definedName>
    <definedName name="_325">#REF!</definedName>
    <definedName name="_3253">'[4]All MRB Feb'!#REF!</definedName>
    <definedName name="_3255">'[4]All MRB Feb'!#REF!</definedName>
    <definedName name="_3280">#REF!</definedName>
    <definedName name="_3282">'[4]All MRB Mar'!$I$103</definedName>
    <definedName name="_3296">'[4]All MRB Feb'!#REF!</definedName>
    <definedName name="_3298">'[4]All MRB Feb'!#REF!</definedName>
    <definedName name="_33__FDSAUDITLINK__" localSheetId="7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" localSheetId="0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" localSheetId="9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" localSheetId="11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" localSheetId="10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" localSheetId="8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" localSheetId="4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" localSheetId="5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_1" localSheetId="0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__FDSAUDITLINK___1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331">#REF!</definedName>
    <definedName name="_3316">#REF!</definedName>
    <definedName name="_3318">'[4]All MRB Mar'!$I$105</definedName>
    <definedName name="_333">#REF!</definedName>
    <definedName name="_3332">'[4]All MRB Feb'!#REF!</definedName>
    <definedName name="_3334">'[4]All MRB Feb'!#REF!</definedName>
    <definedName name="_3339">#REF!</definedName>
    <definedName name="_3341">#REF!</definedName>
    <definedName name="_3366">#REF!</definedName>
    <definedName name="_3368">'[4]All MRB Mar'!$I$107</definedName>
    <definedName name="_3375">'[4]All MRB Feb'!#REF!</definedName>
    <definedName name="_3377">'[4]All MRB Feb'!#REF!</definedName>
    <definedName name="_34__FDSAUDITLINK__" localSheetId="7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" localSheetId="0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" localSheetId="9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" localSheetId="11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" localSheetId="10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" localSheetId="8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" localSheetId="4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" localSheetId="5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_1" localSheetId="0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__FDSAUDITLINK___1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3402">#REF!</definedName>
    <definedName name="_3404">'[4]All MRB Mar'!$I$109</definedName>
    <definedName name="_3418">'[4]All MRB Feb'!#REF!</definedName>
    <definedName name="_3420">'[4]All MRB Feb'!#REF!</definedName>
    <definedName name="_343">#REF!</definedName>
    <definedName name="_3438">#REF!</definedName>
    <definedName name="_3440">#REF!</definedName>
    <definedName name="_3445">#REF!</definedName>
    <definedName name="_3447">'[4]All MRB Mar'!$I$111</definedName>
    <definedName name="_345">#REF!</definedName>
    <definedName name="_3461">'[4]All MRB Feb'!#REF!</definedName>
    <definedName name="_3463">#REF!</definedName>
    <definedName name="_3465">#REF!</definedName>
    <definedName name="_3495">#REF!</definedName>
    <definedName name="_3497">'[4]All MRB Mar'!$I$113</definedName>
    <definedName name="_35__FDSAUDITLINK__" localSheetId="7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" localSheetId="0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" localSheetId="9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" localSheetId="11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" localSheetId="10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" localSheetId="8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" localSheetId="4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" localSheetId="5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_1" localSheetId="0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__FDSAUDITLINK___1" hidden="1">{"fdsup://Directions/FactSet Auditing Viewer?action=AUDIT_VALUE&amp;DB=129&amp;ID1=26054310&amp;VALUEID=02649&amp;SDATE=2011&amp;PERIODTYPE=ANNR_STD&amp;SCFT=3&amp;window=popup_no_bar&amp;width=385&amp;height=120&amp;START_MAXIMIZED=FALSE&amp;creator=factset&amp;display_string=Audit"}</definedName>
    <definedName name="_3504">'[4]All MRB Feb'!#REF!</definedName>
    <definedName name="_3506">'[4]All MRB Feb'!#REF!</definedName>
    <definedName name="_3509">#REF!</definedName>
    <definedName name="_3511">#REF!</definedName>
    <definedName name="_352">#REF!</definedName>
    <definedName name="_3538">#REF!</definedName>
    <definedName name="_354">#REF!</definedName>
    <definedName name="_3540">'[4]All MRB Mar'!$I$115</definedName>
    <definedName name="_3554">'[4]All MRB Feb'!#REF!</definedName>
    <definedName name="_3556">'[4]All MRB Feb'!#REF!</definedName>
    <definedName name="_3580">#REF!</definedName>
    <definedName name="_3581">#REF!</definedName>
    <definedName name="_3582">#REF!</definedName>
    <definedName name="_3583">'[4]All MRB Mar'!$I$117</definedName>
    <definedName name="_359">#REF!</definedName>
    <definedName name="_3597">'[4]All MRB Feb'!#REF!</definedName>
    <definedName name="_3599">'[4]All MRB Feb'!#REF!</definedName>
    <definedName name="_36__FDSAUDITLINK__" localSheetId="7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" localSheetId="0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" localSheetId="9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" localSheetId="11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" localSheetId="10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" localSheetId="8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" localSheetId="4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" localSheetId="5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_1" localSheetId="0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__FDSAUDITLINK___1" hidden="1">{"fdsup://Directions/FactSet Auditing Viewer?action=AUDIT_VALUE&amp;DB=129&amp;ID1=26054310&amp;VALUEID=18280&amp;SDATE=2010&amp;PERIODTYPE=ANNR_STD&amp;SCFT=3&amp;window=popup_no_bar&amp;width=385&amp;height=120&amp;START_MAXIMIZED=FALSE&amp;creator=factset&amp;display_string=Audit"}</definedName>
    <definedName name="_361">#REF!</definedName>
    <definedName name="_3633">'[4]All MRB Feb'!#REF!</definedName>
    <definedName name="_3635">'[4]All MRB Feb'!#REF!</definedName>
    <definedName name="_366">#REF!</definedName>
    <definedName name="_367">#REF!</definedName>
    <definedName name="_3676">'[4]All MRB Feb'!#REF!</definedName>
    <definedName name="_3678">'[4]All MRB Feb'!#REF!</definedName>
    <definedName name="_368">#REF!</definedName>
    <definedName name="_369">#REF!</definedName>
    <definedName name="_37__FDSAUDITLINK__" localSheetId="7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" localSheetId="0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" localSheetId="9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" localSheetId="11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" localSheetId="10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" localSheetId="8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" localSheetId="4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" localSheetId="5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_1" localSheetId="0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__FDSAUDITLINK___1" hidden="1">{"fdsup://Directions/FactSet Auditing Viewer?action=AUDIT_VALUE&amp;DB=129&amp;ID1=26054310&amp;VALUEID=02649&amp;SDATE=2010&amp;PERIODTYPE=ANNR_STD&amp;SCFT=3&amp;window=popup_no_bar&amp;width=385&amp;height=120&amp;START_MAXIMIZED=FALSE&amp;creator=factset&amp;display_string=Audit"}</definedName>
    <definedName name="_3712">'[4]All MRB Feb'!#REF!</definedName>
    <definedName name="_3714">'[4]All MRB Feb'!#REF!</definedName>
    <definedName name="_3748">'[4]All MRB Feb'!#REF!</definedName>
    <definedName name="_3750">'[4]All MRB Feb'!#REF!</definedName>
    <definedName name="_3791">'[4]All MRB Feb'!#REF!</definedName>
    <definedName name="_3793">'[4]All MRB Feb'!#REF!</definedName>
    <definedName name="_38__FDSAUDITLINK__" localSheetId="7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" localSheetId="0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" localSheetId="9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" localSheetId="11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" localSheetId="10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" localSheetId="8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" localSheetId="4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" localSheetId="5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_1" localSheetId="0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__FDSAUDITLINK___1" hidden="1">{"fdsup://Directions/FactSet Auditing Viewer?action=AUDIT_VALUE&amp;DB=129&amp;ID1=26054310&amp;VALUEID=18280&amp;SDATE=2009&amp;PERIODTYPE=ANNR_STD&amp;SCFT=3&amp;window=popup_no_bar&amp;width=385&amp;height=120&amp;START_MAXIMIZED=FALSE&amp;creator=factset&amp;display_string=Audit"}</definedName>
    <definedName name="_3827">'[4]All MRB Feb'!#REF!</definedName>
    <definedName name="_3829">'[4]All MRB Feb'!#REF!</definedName>
    <definedName name="_3863">'[4]All MRB Feb'!#REF!</definedName>
    <definedName name="_3865">'[4]All MRB Feb'!#REF!</definedName>
    <definedName name="_387">#REF!</definedName>
    <definedName name="_388">#REF!</definedName>
    <definedName name="_389">#REF!</definedName>
    <definedName name="_3899">'[4]All MRB Feb'!#REF!</definedName>
    <definedName name="_39__FDSAUDITLINK__" localSheetId="7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" localSheetId="0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" localSheetId="9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" localSheetId="11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" localSheetId="10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" localSheetId="8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" localSheetId="4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" localSheetId="5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_1" localSheetId="0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__FDSAUDITLINK___1" hidden="1">{"fdsup://Directions/FactSet Auditing Viewer?action=AUDIT_VALUE&amp;DB=129&amp;ID1=26054310&amp;VALUEID=02649&amp;SDATE=2009&amp;PERIODTYPE=ANNR_STD&amp;SCFT=3&amp;window=popup_no_bar&amp;width=385&amp;height=120&amp;START_MAXIMIZED=FALSE&amp;creator=factset&amp;display_string=Audit"}</definedName>
    <definedName name="_390">#REF!</definedName>
    <definedName name="_3901">'[4]All MRB Feb'!#REF!</definedName>
    <definedName name="_393">#REF!</definedName>
    <definedName name="_3942">'[4]All MRB Feb'!#REF!</definedName>
    <definedName name="_3944">'[4]All MRB Feb'!#REF!</definedName>
    <definedName name="_395">#REF!</definedName>
    <definedName name="_3978">'[4]All MRB Feb'!#REF!</definedName>
    <definedName name="_3980">'[4]All MRB Feb'!#REF!</definedName>
    <definedName name="_3BG_INCOME2">#REF!</definedName>
    <definedName name="_3Q94">#REF!</definedName>
    <definedName name="_3Q95">#REF!</definedName>
    <definedName name="_4">#REF!</definedName>
    <definedName name="_4_._0Gross_inc_gro">[3]NOPAT_VDF!#REF!</definedName>
    <definedName name="_40__FDSAUDITLINK__" localSheetId="7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" localSheetId="0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" localSheetId="9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" localSheetId="11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" localSheetId="10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" localSheetId="8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" localSheetId="4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" localSheetId="5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_1" localSheetId="0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__FDSAUDITLINK___1" hidden="1">{"fdsup://Directions/FactSet Auditing Viewer?action=AUDIT_VALUE&amp;DB=129&amp;ID1=26054310&amp;VALUEID=18280&amp;SDATE=2008&amp;PERIODTYPE=ANNR_STD&amp;SCFT=3&amp;window=popup_no_bar&amp;width=385&amp;height=120&amp;START_MAXIMIZED=FALSE&amp;creator=factset&amp;display_string=Audit"}</definedName>
    <definedName name="_402">#REF!</definedName>
    <definedName name="_4021">'[4]All MRB Feb'!#REF!</definedName>
    <definedName name="_4023">'[4]All MRB Feb'!#REF!</definedName>
    <definedName name="_403">#REF!</definedName>
    <definedName name="_404">#REF!</definedName>
    <definedName name="_405">#REF!</definedName>
    <definedName name="_4071">'[4]All MRB Feb'!#REF!</definedName>
    <definedName name="_4073">'[4]All MRB Feb'!#REF!</definedName>
    <definedName name="_41__FDSAUDITLINK__" localSheetId="7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" localSheetId="0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" localSheetId="9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" localSheetId="11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" localSheetId="10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" localSheetId="8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" localSheetId="4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" localSheetId="5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_1" localSheetId="0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__FDSAUDITLINK___1" hidden="1">{"fdsup://Directions/FactSet Auditing Viewer?action=AUDIT_VALUE&amp;DB=129&amp;ID1=26054310&amp;VALUEID=02649&amp;SDATE=2008&amp;PERIODTYPE=ANNR_STD&amp;SCFT=3&amp;window=popup_no_bar&amp;width=385&amp;height=120&amp;START_MAXIMIZED=FALSE&amp;creator=factset&amp;display_string=Audit"}</definedName>
    <definedName name="_4114">'[4]All MRB Feb'!#REF!</definedName>
    <definedName name="_4116">'[4]All MRB Feb'!#REF!</definedName>
    <definedName name="_4157">'[4]All MRB Feb'!#REF!</definedName>
    <definedName name="_4159">'[4]All MRB Feb'!#REF!</definedName>
    <definedName name="_42__FDSAUDITLINK__" localSheetId="7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" localSheetId="0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" localSheetId="9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" localSheetId="11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" localSheetId="10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" localSheetId="8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" localSheetId="4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" localSheetId="5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_1" localSheetId="0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__FDSAUDITLINK___1" hidden="1">{"fdsup://Directions/FactSet Auditing Viewer?action=AUDIT_VALUE&amp;DB=129&amp;ID1=26054310&amp;VALUEID=18280&amp;SDATE=2007&amp;PERIODTYPE=ANNR_STD&amp;SCFT=3&amp;window=popup_no_bar&amp;width=385&amp;height=120&amp;START_MAXIMIZED=FALSE&amp;creator=factset&amp;display_string=Audit"}</definedName>
    <definedName name="_4207">'[4]All MRB Feb'!#REF!</definedName>
    <definedName name="_4209">'[4]All MRB Feb'!#REF!</definedName>
    <definedName name="_4210">#REF!</definedName>
    <definedName name="_4212">#REF!</definedName>
    <definedName name="_424">#REF!</definedName>
    <definedName name="_4250">'[4]All MRB Feb'!#REF!</definedName>
    <definedName name="_4252">'[4]All MRB Feb'!#REF!</definedName>
    <definedName name="_426">#REF!</definedName>
    <definedName name="_43__FDSAUDITLINK__" localSheetId="7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" localSheetId="0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" localSheetId="9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" localSheetId="11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" localSheetId="10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" localSheetId="8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" localSheetId="4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" localSheetId="5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_1" localSheetId="0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__FDSAUDITLINK___1" hidden="1">{"fdsup://Directions/FactSet Auditing Viewer?action=AUDIT_VALUE&amp;DB=129&amp;ID1=26054310&amp;VALUEID=02649&amp;SDATE=2007&amp;PERIODTYPE=ANNR_STD&amp;SCFT=3&amp;window=popup_no_bar&amp;width=385&amp;height=120&amp;START_MAXIMIZED=FALSE&amp;creator=factset&amp;display_string=Audit"}</definedName>
    <definedName name="_430">#REF!</definedName>
    <definedName name="_4300">'[4]All MRB Feb'!#REF!</definedName>
    <definedName name="_4302">'[4]All MRB Feb'!#REF!</definedName>
    <definedName name="_432">#REF!</definedName>
    <definedName name="_4343">'[4]All MRB Feb'!#REF!</definedName>
    <definedName name="_4345">'[4]All MRB Feb'!#REF!</definedName>
    <definedName name="_4379">'[4]All MRB Feb'!#REF!</definedName>
    <definedName name="_4381">'[4]All MRB Feb'!#REF!</definedName>
    <definedName name="_439">#REF!</definedName>
    <definedName name="_44__FDSAUDITLINK__" localSheetId="7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" localSheetId="0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" localSheetId="9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" localSheetId="11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" localSheetId="10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" localSheetId="8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" localSheetId="4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" localSheetId="5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_1" localSheetId="0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__FDSAUDITLINK___1" hidden="1">{"fdsup://Directions/FactSet Auditing Viewer?action=AUDIT_VALUE&amp;DB=129&amp;ID1=26054310&amp;VALUEID=18280&amp;SDATE=2006&amp;PERIODTYPE=ANNR_STD&amp;SCFT=3&amp;window=popup_no_bar&amp;width=385&amp;height=120&amp;START_MAXIMIZED=FALSE&amp;creator=factset&amp;display_string=Audit"}</definedName>
    <definedName name="_441">#REF!</definedName>
    <definedName name="_4415">'[4]All MRB Feb'!#REF!</definedName>
    <definedName name="_4417">'[4]All MRB Feb'!#REF!</definedName>
    <definedName name="_444">#REF!</definedName>
    <definedName name="_445">#REF!</definedName>
    <definedName name="_4451">'[4]All MRB Feb'!#REF!</definedName>
    <definedName name="_4453">'[4]All MRB Feb'!#REF!</definedName>
    <definedName name="_446">#REF!</definedName>
    <definedName name="_447">#REF!</definedName>
    <definedName name="_4494">'[4]All MRB Feb'!#REF!</definedName>
    <definedName name="_4496">'[4]All MRB Feb'!#REF!</definedName>
    <definedName name="_45__FDSAUDITLINK__" localSheetId="7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" localSheetId="0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" localSheetId="9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" localSheetId="11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" localSheetId="10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" localSheetId="8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" localSheetId="4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" localSheetId="5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_1" localSheetId="0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__FDSAUDITLINK___1" hidden="1">{"fdsup://Directions/FactSet Auditing Viewer?action=AUDIT_VALUE&amp;DB=129&amp;ID1=26054310&amp;VALUEID=02649&amp;SDATE=2006&amp;PERIODTYPE=ANNR_STD&amp;SCFT=3&amp;window=popup_no_bar&amp;width=385&amp;height=120&amp;START_MAXIMIZED=FALSE&amp;creator=factset&amp;display_string=Audit"}</definedName>
    <definedName name="_450">#REF!</definedName>
    <definedName name="_452">#REF!</definedName>
    <definedName name="_4537">#REF!</definedName>
    <definedName name="_4539">#REF!</definedName>
    <definedName name="_4573">'[4]All MRB Feb'!#REF!</definedName>
    <definedName name="_4575">'[4]All MRB Feb'!#REF!</definedName>
    <definedName name="_46__FDSAUDITLINK__" localSheetId="7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" localSheetId="0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" localSheetId="9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" localSheetId="11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" localSheetId="10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" localSheetId="8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" localSheetId="4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" localSheetId="5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_1" localSheetId="0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__FDSAUDITLINK___1" hidden="1">{"fdsup://Directions/FactSet Auditing Viewer?action=AUDIT_VALUE&amp;DB=129&amp;ID1=26054310&amp;VALUEID=18280&amp;SDATE=2005&amp;PERIODTYPE=ANNR_STD&amp;SCFT=3&amp;window=popup_no_bar&amp;width=385&amp;height=120&amp;START_MAXIMIZED=FALSE&amp;creator=factset&amp;display_string=Audit"}</definedName>
    <definedName name="_460">#REF!</definedName>
    <definedName name="_4616">'[4]All MRB Feb'!#REF!</definedName>
    <definedName name="_4618">'[4]All MRB Feb'!#REF!</definedName>
    <definedName name="_462">#REF!</definedName>
    <definedName name="_4652">'[4]All MRB Feb'!#REF!</definedName>
    <definedName name="_4654">'[4]All MRB Feb'!#REF!</definedName>
    <definedName name="_47__FDSAUDITLINK__" localSheetId="7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" localSheetId="0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" localSheetId="9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" localSheetId="11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" localSheetId="10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" localSheetId="8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" localSheetId="4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" localSheetId="5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_1" localSheetId="0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__FDSAUDITLINK___1" hidden="1">{"fdsup://Directions/FactSet Auditing Viewer?action=AUDIT_VALUE&amp;DB=129&amp;ID1=26054310&amp;VALUEID=02649&amp;SDATE=2005&amp;PERIODTYPE=ANNR_STD&amp;SCFT=3&amp;window=popup_no_bar&amp;width=385&amp;height=120&amp;START_MAXIMIZED=FALSE&amp;creator=factset&amp;display_string=Audit"}</definedName>
    <definedName name="_4702">'[4]All MRB Feb'!#REF!</definedName>
    <definedName name="_4704">'[4]All MRB Feb'!#REF!</definedName>
    <definedName name="_4706">#REF!</definedName>
    <definedName name="_4708">#REF!</definedName>
    <definedName name="_473">#REF!</definedName>
    <definedName name="_4745">'[4]All MRB Feb'!#REF!</definedName>
    <definedName name="_4747">'[4]All MRB Feb'!#REF!</definedName>
    <definedName name="_475">#REF!</definedName>
    <definedName name="_477">#REF!</definedName>
    <definedName name="_4781">'[4]All MRB Feb'!#REF!</definedName>
    <definedName name="_4783">'[4]All MRB Feb'!#REF!</definedName>
    <definedName name="_48__FDSAUDITLINK__" localSheetId="7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" localSheetId="0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" localSheetId="9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" localSheetId="11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" localSheetId="10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" localSheetId="8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" localSheetId="4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" localSheetId="5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_1" localSheetId="0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__FDSAUDITLINK___1" hidden="1">{"fdsup://Directions/FactSet Auditing Viewer?action=AUDIT_VALUE&amp;DB=129&amp;ID1=26054310&amp;VALUEID=18280&amp;SDATE=2004&amp;PERIODTYPE=ANNR_STD&amp;SCFT=3&amp;window=popup_no_bar&amp;width=385&amp;height=120&amp;START_MAXIMIZED=FALSE&amp;creator=factset&amp;display_string=Audit"}</definedName>
    <definedName name="_4831">'[4]All MRB Feb'!#REF!</definedName>
    <definedName name="_4833">'[4]All MRB Feb'!#REF!</definedName>
    <definedName name="_4867">'[4]All MRB Feb'!#REF!</definedName>
    <definedName name="_4869">'[4]All MRB Feb'!#REF!</definedName>
    <definedName name="_49__FDSAUDITLINK__" localSheetId="7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" localSheetId="0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" localSheetId="9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" localSheetId="11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" localSheetId="10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" localSheetId="8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" localSheetId="4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" localSheetId="5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_1" localSheetId="0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__FDSAUDITLINK___1" hidden="1">{"fdsup://Directions/FactSet Auditing Viewer?action=AUDIT_VALUE&amp;DB=129&amp;ID1=26054310&amp;VALUEID=02649&amp;SDATE=2004&amp;PERIODTYPE=ANNR_STD&amp;SCFT=3&amp;window=popup_no_bar&amp;width=385&amp;height=120&amp;START_MAXIMIZED=FALSE&amp;creator=factset&amp;display_string=Audit"}</definedName>
    <definedName name="_4908">#REF!</definedName>
    <definedName name="_4910">'[4]All MRB Feb'!#REF!</definedName>
    <definedName name="_4912">'[4]All MRB Feb'!#REF!</definedName>
    <definedName name="_4946">'[4]All MRB Feb'!#REF!</definedName>
    <definedName name="_4948">'[4]All MRB Feb'!#REF!</definedName>
    <definedName name="_495">#REF!</definedName>
    <definedName name="_496">#REF!</definedName>
    <definedName name="_497">#REF!</definedName>
    <definedName name="_498">#REF!</definedName>
    <definedName name="_4982">'[4]All MRB Feb'!#REF!</definedName>
    <definedName name="_4984">'[4]All MRB Feb'!#REF!</definedName>
    <definedName name="_4BG_INCOME3">#REF!</definedName>
    <definedName name="_4Excel_BuiltIn__FilterDatabase_1_1_1_1_1">'[6]Sep - Dec 07'!#REF!</definedName>
    <definedName name="_4Q94">#REF!</definedName>
    <definedName name="_4Q95">#REF!</definedName>
    <definedName name="_5">#REF!</definedName>
    <definedName name="_5__FDSAUDITLINK__" localSheetId="7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" localSheetId="0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" localSheetId="9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" localSheetId="11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" localSheetId="10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" localSheetId="8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" localSheetId="4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" localSheetId="5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_1" localSheetId="0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_FDSAUDITLINK___1" hidden="1">{"fdsup://directions/FAT Viewer?action=UPDATE&amp;creator=factset&amp;DYN_ARGS=TRUE&amp;DOC_NAME=FAT:FQL_AUDITING_CLIENT_TEMPLATE.FAT&amp;display_string=Audit&amp;VAR:KEY=QPAHQLIHAH&amp;VAR:QUERY=Q1NGX05FVF9ERUJUKFFUUl9SLDAp&amp;WINDOW=FIRST_POPUP&amp;HEIGHT=450&amp;WIDTH=450&amp;START_MAXIMIZED=","FALSE&amp;VAR:CALENDAR=US&amp;VAR:SYMBOL=ERIC&amp;VAR:INDEX=0"}</definedName>
    <definedName name="_5_._0Restructuring_char">'[3]Invested capital_VDF'!#REF!</definedName>
    <definedName name="_50__Special_Reserve">#REF!</definedName>
    <definedName name="_501">#REF!</definedName>
    <definedName name="_503">#REF!</definedName>
    <definedName name="_511">#REF!</definedName>
    <definedName name="_513">#REF!</definedName>
    <definedName name="_52__FDSAUDITLINK__" localSheetId="7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" localSheetId="0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" localSheetId="9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" localSheetId="11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" localSheetId="10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" localSheetId="8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" localSheetId="4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" localSheetId="5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_1" localSheetId="0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__FDSAUDITLINK___1" hidden="1">{"fdsup://directions/FAT Viewer?action=UPDATE&amp;creator=factset&amp;DYN_ARGS=TRUE&amp;DOC_NAME=FAT:FQL_AUDITING_CLIENT_TEMPLATE.FAT&amp;display_string=Audit&amp;VAR:KEY=LGBONQTIVU&amp;VAR:QUERY=Q1NGX05FVF9ERUJUKFFUUl9SLDAp&amp;WINDOW=FIRST_POPUP&amp;HEIGHT=450&amp;WIDTH=450&amp;START_MAXIMIZED=","FALSE&amp;VAR:CALENDAR=US&amp;VAR:SYMBOL=3481.TW&amp;VAR:INDEX=0"}</definedName>
    <definedName name="_523">#REF!</definedName>
    <definedName name="_525">#REF!</definedName>
    <definedName name="_53__FDSAUDITLINK__" localSheetId="7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" localSheetId="0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" localSheetId="9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" localSheetId="11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" localSheetId="10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" localSheetId="8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" localSheetId="4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" localSheetId="5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_1" localSheetId="0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__FDSAUDITLINK___1" hidden="1">{"fdsup://directions/FAT Viewer?action=UPDATE&amp;creator=factset&amp;DYN_ARGS=TRUE&amp;DOC_NAME=FAT:FQL_AUDITING_CLIENT_TEMPLATE.FAT&amp;display_string=Audit&amp;VAR:KEY=NYFUPABONW&amp;VAR:QUERY=Q1NGX05FVF9ERUJUKFFUUl9SLDAp&amp;WINDOW=FIRST_POPUP&amp;HEIGHT=450&amp;WIDTH=450&amp;START_MAXIMIZED=","FALSE&amp;VAR:CALENDAR=US&amp;VAR:SYMBOL=4901.T&amp;VAR:INDEX=0"}</definedName>
    <definedName name="_532">#REF!</definedName>
    <definedName name="_534">#REF!</definedName>
    <definedName name="_536">#REF!</definedName>
    <definedName name="_538">#REF!</definedName>
    <definedName name="_545">#REF!</definedName>
    <definedName name="_547">#REF!</definedName>
    <definedName name="_549">#REF!</definedName>
    <definedName name="_559">#REF!</definedName>
    <definedName name="_561">#REF!</definedName>
    <definedName name="_568">#REF!</definedName>
    <definedName name="_570">#REF!</definedName>
    <definedName name="_575">#REF!</definedName>
    <definedName name="_577">'[4]RTV Mar'!$I$29</definedName>
    <definedName name="_581">#REF!</definedName>
    <definedName name="_583">#REF!</definedName>
    <definedName name="_585">#REF!</definedName>
    <definedName name="_588">#REF!</definedName>
    <definedName name="_590">'[4]All MRB Mar'!$I$25</definedName>
    <definedName name="_6">#REF!</definedName>
    <definedName name="_6__FDSAUDITLINK__" localSheetId="7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" localSheetId="0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" localSheetId="9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" localSheetId="11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" localSheetId="10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" localSheetId="8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" localSheetId="4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" localSheetId="5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_1" localSheetId="0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_FDSAUDITLINK___1" hidden="1">{"fdsup://directions/FAT Viewer?action=UPDATE&amp;creator=factset&amp;DYN_ARGS=TRUE&amp;DOC_NAME=FAT:FQL_AUDITING_CLIENT_TEMPLATE.FAT&amp;display_string=Audit&amp;VAR:KEY=GDGNUBMXEL&amp;VAR:QUERY=Q1NGX05FVF9ERUJUKFFUUl9SLDAp&amp;WINDOW=FIRST_POPUP&amp;HEIGHT=450&amp;WIDTH=450&amp;START_MAXIMIZED=","FALSE&amp;VAR:CALENDAR=US&amp;VAR:SYMBOL=NOK&amp;VAR:INDEX=0"}</definedName>
    <definedName name="_6_._0SGA_gro">[3]NOPAT_VDF!#REF!</definedName>
    <definedName name="_6059_Contractors_and_Temps">#REF!</definedName>
    <definedName name="_611">#REF!</definedName>
    <definedName name="_613">'[4]RTV Mar'!$I$31</definedName>
    <definedName name="_619">#REF!</definedName>
    <definedName name="_621">#REF!</definedName>
    <definedName name="_622">#REF!</definedName>
    <definedName name="_6235_Contractors_and_Temps">#REF!</definedName>
    <definedName name="_6237_Contractors_and_Temps">#REF!</definedName>
    <definedName name="_624">#REF!</definedName>
    <definedName name="_637">#REF!</definedName>
    <definedName name="_638">#REF!</definedName>
    <definedName name="_639">#REF!</definedName>
    <definedName name="_640">#REF!</definedName>
    <definedName name="_645">#REF!</definedName>
    <definedName name="_647">#REF!</definedName>
    <definedName name="_649">'[4]RTV Mar'!$I$33</definedName>
    <definedName name="_652">#REF!</definedName>
    <definedName name="_654">#REF!</definedName>
    <definedName name="_655">#REF!</definedName>
    <definedName name="_657">#REF!</definedName>
    <definedName name="_683">#REF!</definedName>
    <definedName name="_685">'[4]RTV Mar'!$I$35</definedName>
    <definedName name="_691">#REF!</definedName>
    <definedName name="_693">#REF!</definedName>
    <definedName name="_7__FDSAUDITLINK__" localSheetId="7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" localSheetId="0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" localSheetId="9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" localSheetId="11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" localSheetId="10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" localSheetId="8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" localSheetId="4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" localSheetId="5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_1" localSheetId="0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_FDSAUDITLINK___1" hidden="1">{"fdsup://directions/FAT Viewer?action=UPDATE&amp;creator=factset&amp;DYN_ARGS=TRUE&amp;DOC_NAME=FAT:FQL_AUDITING_CLIENT_TEMPLATE.FAT&amp;display_string=Audit&amp;VAR:KEY=ODARMTEPSH&amp;VAR:QUERY=Q1NGX05FVF9ERUJUKFFUUl9SLDAp&amp;WINDOW=FIRST_POPUP&amp;HEIGHT=450&amp;WIDTH=450&amp;START_MAXIMIZED=","FALSE&amp;VAR:CALENDAR=US&amp;VAR:SYMBOL=IBM&amp;VAR:INDEX=0"}</definedName>
    <definedName name="_7_._0Shares_repurchase_liabil">'[3]Invested capital_VDF'!#REF!</definedName>
    <definedName name="_701">#REF!</definedName>
    <definedName name="_702">#REF!</definedName>
    <definedName name="_703">#REF!</definedName>
    <definedName name="_704">#REF!</definedName>
    <definedName name="_709">#REF!</definedName>
    <definedName name="_711">#REF!</definedName>
    <definedName name="_714">#REF!</definedName>
    <definedName name="_716">#REF!</definedName>
    <definedName name="_718">'[4]All MRB Mar'!$I$29</definedName>
    <definedName name="_719">#REF!</definedName>
    <definedName name="_721">'[4]RTV Mar'!$I$37</definedName>
    <definedName name="_727">#REF!</definedName>
    <definedName name="_729">#REF!</definedName>
    <definedName name="_752">#REF!</definedName>
    <definedName name="_754">#REF!</definedName>
    <definedName name="_755">#REF!</definedName>
    <definedName name="_757">'[4]RTV Mar'!$I$39</definedName>
    <definedName name="_758">#REF!</definedName>
    <definedName name="_759">#REF!</definedName>
    <definedName name="_760">#REF!</definedName>
    <definedName name="_761">#REF!</definedName>
    <definedName name="_763">#REF!</definedName>
    <definedName name="_765">#REF!</definedName>
    <definedName name="_79">#REF!</definedName>
    <definedName name="_791">#REF!</definedName>
    <definedName name="_793">'[4]RTV Mar'!$I$41</definedName>
    <definedName name="_795">#REF!</definedName>
    <definedName name="_797">#REF!</definedName>
    <definedName name="_799">#REF!</definedName>
    <definedName name="_7Excel_BuiltIn__FilterDatabase_2_1_1_1">'[6]Sep - Dec 07'!#REF!</definedName>
    <definedName name="_8_3_0Income_before_ta">[3]NOPAT_VDF!#REF!</definedName>
    <definedName name="_801">#REF!</definedName>
    <definedName name="_809">#REF!</definedName>
    <definedName name="_81">#REF!</definedName>
    <definedName name="_811">#REF!</definedName>
    <definedName name="_814">#REF!</definedName>
    <definedName name="_815">#REF!</definedName>
    <definedName name="_816">#REF!</definedName>
    <definedName name="_817">#REF!</definedName>
    <definedName name="_835">#REF!</definedName>
    <definedName name="_837">#REF!</definedName>
    <definedName name="_852">#REF!</definedName>
    <definedName name="_854">#REF!</definedName>
    <definedName name="_871">#REF!</definedName>
    <definedName name="_873">#REF!</definedName>
    <definedName name="_879">#REF!</definedName>
    <definedName name="_881">#REF!</definedName>
    <definedName name="_8LEFT_1_1_1">#REF!</definedName>
    <definedName name="_9__FDSAUDITLINK__" localSheetId="7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" localSheetId="0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" localSheetId="9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" localSheetId="11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" localSheetId="10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" localSheetId="8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" localSheetId="4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" localSheetId="5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_1" localSheetId="0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_FDSAUDITLINK___1" hidden="1">{"fdsup://directions/FAT Viewer?action=UPDATE&amp;creator=factset&amp;DYN_ARGS=TRUE&amp;DOC_NAME=FAT:FQL_AUDITING_CLIENT_TEMPLATE.FAT&amp;display_string=Audit&amp;VAR:KEY=DSDIVMXAJA&amp;VAR:QUERY=Q1NGX05FVF9ERUJUKFFUUl9SLDAp&amp;WINDOW=FIRST_POPUP&amp;HEIGHT=450&amp;WIDTH=450&amp;START_MAXIMIZED=","FALSE&amp;VAR:CALENDAR=US&amp;VAR:SYMBOL=QLGC&amp;VAR:INDEX=0"}</definedName>
    <definedName name="_9_3_0Increase_in_other_liabilit">[3]NOPAT_VDF!#REF!</definedName>
    <definedName name="_902">#REF!</definedName>
    <definedName name="_904">#REF!</definedName>
    <definedName name="_907">#REF!</definedName>
    <definedName name="_909">#REF!</definedName>
    <definedName name="_927">#REF!</definedName>
    <definedName name="_929">#REF!</definedName>
    <definedName name="_930">#REF!</definedName>
    <definedName name="_932">'[4]All MRB Mar'!$I$33</definedName>
    <definedName name="_936">#REF!</definedName>
    <definedName name="_938">#REF!</definedName>
    <definedName name="_943">#REF!</definedName>
    <definedName name="_945">#REF!</definedName>
    <definedName name="_959">#REF!</definedName>
    <definedName name="_961">#REF!</definedName>
    <definedName name="_979">'[4]RMA Feb'!#REF!</definedName>
    <definedName name="_981">'[4]RMA Feb'!#REF!</definedName>
    <definedName name="_987">#REF!</definedName>
    <definedName name="_989">'[4]All MRB Mar'!$I$35</definedName>
    <definedName name="_995">#REF!</definedName>
    <definedName name="_997">#REF!</definedName>
    <definedName name="_9lta_1_1_1">#REF!</definedName>
    <definedName name="_boy1">#REF!</definedName>
    <definedName name="_CSC2">'[7]All Columns CSC'!#REF!</definedName>
    <definedName name="_DAT1">#REF!</definedName>
    <definedName name="_DAT3">#REF!</definedName>
    <definedName name="_DAT4">#REF!</definedName>
    <definedName name="_DAT6">#REF!</definedName>
    <definedName name="_DAT7">#REF!</definedName>
    <definedName name="_DAT8">#REF!</definedName>
    <definedName name="_DCF2">#REF!</definedName>
    <definedName name="_eps1998">'[8]QCOM IS &amp;BS (pre-sab101)'!#REF!</definedName>
    <definedName name="_eps1999">'[8]QCOM IS &amp;BS (pre-sab101)'!#REF!</definedName>
    <definedName name="_eps2000">'[8]QCOM IS &amp;BS (pre-sab101)'!#REF!</definedName>
    <definedName name="_eps2001">'[8]QCOM IS &amp;BS (pre-sab101)'!#REF!</definedName>
    <definedName name="_EPS94">#REF!</definedName>
    <definedName name="_EPS95">#REF!</definedName>
    <definedName name="_EPS96">#REF!</definedName>
    <definedName name="_EPS97">#REF!</definedName>
    <definedName name="_EPS98">#REF!</definedName>
    <definedName name="_FAS128">#REF!</definedName>
    <definedName name="_FCF09">#REF!</definedName>
    <definedName name="_FCF10">#REF!</definedName>
    <definedName name="_FCF11">#REF!</definedName>
    <definedName name="_FCF12">#REF!</definedName>
    <definedName name="_Fill" hidden="1">[9]K1DB!#REF!</definedName>
    <definedName name="_Key1" localSheetId="11">'[10]Fixed Assets'!#REF!</definedName>
    <definedName name="_Key1">'[10]Fixed Assets'!#REF!</definedName>
    <definedName name="_Key2" localSheetId="11">'[10]Fixed Assets'!#REF!</definedName>
    <definedName name="_Key2">'[10]Fixed Assets'!#REF!</definedName>
    <definedName name="_NBI1" localSheetId="7">#REF!</definedName>
    <definedName name="_NBI1" localSheetId="0">#REF!</definedName>
    <definedName name="_NBI1" localSheetId="9">#REF!</definedName>
    <definedName name="_NBI1" localSheetId="11">#REF!</definedName>
    <definedName name="_NBI1" localSheetId="10">#REF!</definedName>
    <definedName name="_NBI1" localSheetId="8">#REF!</definedName>
    <definedName name="_NBI1" localSheetId="4">#REF!</definedName>
    <definedName name="_NBI1" localSheetId="5">#REF!</definedName>
    <definedName name="_NBI1">#REF!</definedName>
    <definedName name="_Order1" hidden="1">255</definedName>
    <definedName name="_Order2" hidden="1">255</definedName>
    <definedName name="_Rev09" localSheetId="7">#REF!</definedName>
    <definedName name="_Rev09" localSheetId="0">#REF!</definedName>
    <definedName name="_Rev09" localSheetId="9">#REF!</definedName>
    <definedName name="_Rev09" localSheetId="11">#REF!</definedName>
    <definedName name="_Rev09" localSheetId="10">#REF!</definedName>
    <definedName name="_Rev09" localSheetId="8">#REF!</definedName>
    <definedName name="_Rev09" localSheetId="4">#REF!</definedName>
    <definedName name="_Rev09" localSheetId="5">#REF!</definedName>
    <definedName name="_Rev09">#REF!</definedName>
    <definedName name="_Rev10" localSheetId="7">#REF!</definedName>
    <definedName name="_Rev10" localSheetId="0">#REF!</definedName>
    <definedName name="_Rev10" localSheetId="11">#REF!</definedName>
    <definedName name="_Rev10" localSheetId="8">#REF!</definedName>
    <definedName name="_Rev10" localSheetId="4">#REF!</definedName>
    <definedName name="_Rev10" localSheetId="5">#REF!</definedName>
    <definedName name="_Rev10">#REF!</definedName>
    <definedName name="_Rev11" localSheetId="7">#REF!</definedName>
    <definedName name="_Rev11" localSheetId="0">#REF!</definedName>
    <definedName name="_Rev11" localSheetId="8">#REF!</definedName>
    <definedName name="_Rev11" localSheetId="4">#REF!</definedName>
    <definedName name="_Rev11" localSheetId="5">#REF!</definedName>
    <definedName name="_Rev11">#REF!</definedName>
    <definedName name="_Rev12">#REF!</definedName>
    <definedName name="_rev1997">#REF!</definedName>
    <definedName name="_rev1998">'[8]QCOM IS &amp;BS (pre-sab101)'!#REF!</definedName>
    <definedName name="_rev1999">#REF!</definedName>
    <definedName name="_rev2000">#REF!</definedName>
    <definedName name="_rev2001">#REF!</definedName>
    <definedName name="_rev2002">#REF!</definedName>
    <definedName name="_rev2003">#REF!</definedName>
    <definedName name="_REV89">#REF!</definedName>
    <definedName name="_REV90">#REF!</definedName>
    <definedName name="_REV91">#REF!</definedName>
    <definedName name="_REV92">#REF!</definedName>
    <definedName name="_REV93">#REF!</definedName>
    <definedName name="_REV94">#REF!</definedName>
    <definedName name="_REV95">#REF!</definedName>
    <definedName name="_REV96">#REF!</definedName>
    <definedName name="_REV97">#REF!</definedName>
    <definedName name="_REV98">#REF!</definedName>
    <definedName name="_Sort">#REF!</definedName>
    <definedName name="_Table1_In1" hidden="1">[11]DSA!$V$66</definedName>
    <definedName name="_Table1_In2" hidden="1">[11]DSA!$N$8</definedName>
    <definedName name="_Table1_Out" hidden="1">[11]DSA!$AP$4:$AQ$6</definedName>
    <definedName name="_Table2_In1" localSheetId="7" hidden="1">#REF!</definedName>
    <definedName name="_Table2_In1" localSheetId="0" hidden="1">#REF!</definedName>
    <definedName name="_Table2_In1" localSheetId="9" hidden="1">#REF!</definedName>
    <definedName name="_Table2_In1" localSheetId="11" hidden="1">#REF!</definedName>
    <definedName name="_Table2_In1" localSheetId="10" hidden="1">#REF!</definedName>
    <definedName name="_Table2_In1" localSheetId="8" hidden="1">#REF!</definedName>
    <definedName name="_Table2_In1" localSheetId="4" hidden="1">#REF!</definedName>
    <definedName name="_Table2_In1" localSheetId="5" hidden="1">#REF!</definedName>
    <definedName name="_Table2_In1" hidden="1">#REF!</definedName>
    <definedName name="_Table2_In2" localSheetId="7" hidden="1">#REF!</definedName>
    <definedName name="_Table2_In2" localSheetId="0" hidden="1">#REF!</definedName>
    <definedName name="_Table2_In2" localSheetId="11" hidden="1">#REF!</definedName>
    <definedName name="_Table2_In2" localSheetId="8" hidden="1">#REF!</definedName>
    <definedName name="_Table2_In2" localSheetId="4" hidden="1">#REF!</definedName>
    <definedName name="_Table2_In2" localSheetId="5" hidden="1">#REF!</definedName>
    <definedName name="_Table2_In2" hidden="1">#REF!</definedName>
    <definedName name="_Table2_Out" localSheetId="7" hidden="1">#REF!</definedName>
    <definedName name="_Table2_Out" localSheetId="0" hidden="1">#REF!</definedName>
    <definedName name="_Table2_Out" localSheetId="11" hidden="1">#REF!</definedName>
    <definedName name="_Table2_Out" localSheetId="8" hidden="1">#REF!</definedName>
    <definedName name="_Table2_Out" localSheetId="4" hidden="1">#REF!</definedName>
    <definedName name="_Table2_Out" localSheetId="5" hidden="1">#REF!</definedName>
    <definedName name="_Table2_Out" hidden="1">#REF!</definedName>
    <definedName name="_Tax7">#REF!</definedName>
    <definedName name="_Tax8">#REF!</definedName>
    <definedName name="_TB99">#REF!</definedName>
    <definedName name="_TOM1">'[12]RPM GL'!#REF!</definedName>
    <definedName name="_xlcn.LinkedTable_Table41" localSheetId="7" hidden="1">[13]!Sample</definedName>
    <definedName name="_xlcn.LinkedTable_Table41" localSheetId="9" hidden="1">[13]!Sample</definedName>
    <definedName name="_xlcn.LinkedTable_Table41" localSheetId="10" hidden="1">[13]!Sample</definedName>
    <definedName name="_xlcn.LinkedTable_Table41" localSheetId="8" hidden="1">[13]!Sample</definedName>
    <definedName name="_xlcn.LinkedTable_Table41" localSheetId="5" hidden="1">[13]!Sample</definedName>
    <definedName name="_xlcn.LinkedTable_Table41" hidden="1">[13]!Sample</definedName>
    <definedName name="\A" localSheetId="7">#REF!</definedName>
    <definedName name="\A" localSheetId="0">#REF!</definedName>
    <definedName name="\A" localSheetId="9">#REF!</definedName>
    <definedName name="\A" localSheetId="11">#REF!</definedName>
    <definedName name="\A" localSheetId="10">#REF!</definedName>
    <definedName name="\A" localSheetId="8">#REF!</definedName>
    <definedName name="\A" localSheetId="4">#REF!</definedName>
    <definedName name="\A" localSheetId="5">#REF!</definedName>
    <definedName name="\A">#REF!</definedName>
    <definedName name="\f" localSheetId="7">#REF!</definedName>
    <definedName name="\f" localSheetId="0">#REF!</definedName>
    <definedName name="\f" localSheetId="11">#REF!</definedName>
    <definedName name="\f" localSheetId="8">#REF!</definedName>
    <definedName name="\f" localSheetId="4">#REF!</definedName>
    <definedName name="\f" localSheetId="5">#REF!</definedName>
    <definedName name="\f">#REF!</definedName>
    <definedName name="\g" localSheetId="0">#REF!</definedName>
    <definedName name="\g" localSheetId="11">#REF!</definedName>
    <definedName name="\g">#REF!</definedName>
    <definedName name="\j">#REF!</definedName>
    <definedName name="\k">#REF!</definedName>
    <definedName name="\l">#REF!</definedName>
    <definedName name="\m">#REF!</definedName>
    <definedName name="\P">#REF!</definedName>
    <definedName name="\PA">#REF!</definedName>
    <definedName name="\paaaaaa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x">#REF!</definedName>
    <definedName name="\z">#REF!</definedName>
    <definedName name="a" localSheetId="7" hidden="1">{#N/A,#N/A,FALSE,"BAL";#N/A,#N/A,FALSE,"P&amp;L";#N/A,#N/A,FALSE,"REV";#N/A,#N/A,FALSE,"COS";#N/A,#N/A,FALSE,"DPT";#N/A,#N/A,FALSE,"CSS";#N/A,#N/A,FALSE,"IMP";#N/A,#N/A,FALSE,"OPS";#N/A,#N/A,FALSE,"DVL";#N/A,#N/A,FALSE,"ADM"}</definedName>
    <definedName name="a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a" localSheetId="9" hidden="1">{#N/A,#N/A,FALSE,"BAL";#N/A,#N/A,FALSE,"P&amp;L";#N/A,#N/A,FALSE,"REV";#N/A,#N/A,FALSE,"COS";#N/A,#N/A,FALSE,"DPT";#N/A,#N/A,FALSE,"CSS";#N/A,#N/A,FALSE,"IMP";#N/A,#N/A,FALSE,"OPS";#N/A,#N/A,FALSE,"DVL";#N/A,#N/A,FALSE,"ADM"}</definedName>
    <definedName name="a" localSheetId="11" hidden="1">{#N/A,#N/A,FALSE,"BAL";#N/A,#N/A,FALSE,"P&amp;L";#N/A,#N/A,FALSE,"REV";#N/A,#N/A,FALSE,"COS";#N/A,#N/A,FALSE,"DPT";#N/A,#N/A,FALSE,"CSS";#N/A,#N/A,FALSE,"IMP";#N/A,#N/A,FALSE,"OPS";#N/A,#N/A,FALSE,"DVL";#N/A,#N/A,FALSE,"ADM"}</definedName>
    <definedName name="a" localSheetId="10" hidden="1">{#N/A,#N/A,FALSE,"BAL";#N/A,#N/A,FALSE,"P&amp;L";#N/A,#N/A,FALSE,"REV";#N/A,#N/A,FALSE,"COS";#N/A,#N/A,FALSE,"DPT";#N/A,#N/A,FALSE,"CSS";#N/A,#N/A,FALSE,"IMP";#N/A,#N/A,FALSE,"OPS";#N/A,#N/A,FALSE,"DVL";#N/A,#N/A,FALSE,"ADM"}</definedName>
    <definedName name="a" localSheetId="8" hidden="1">{#N/A,#N/A,FALSE,"BAL";#N/A,#N/A,FALSE,"P&amp;L";#N/A,#N/A,FALSE,"REV";#N/A,#N/A,FALSE,"COS";#N/A,#N/A,FALSE,"DPT";#N/A,#N/A,FALSE,"CSS";#N/A,#N/A,FALSE,"IMP";#N/A,#N/A,FALSE,"OPS";#N/A,#N/A,FALSE,"DVL";#N/A,#N/A,FALSE,"ADM"}</definedName>
    <definedName name="a" localSheetId="4" hidden="1">{#N/A,#N/A,FALSE,"BAL";#N/A,#N/A,FALSE,"P&amp;L";#N/A,#N/A,FALSE,"REV";#N/A,#N/A,FALSE,"COS";#N/A,#N/A,FALSE,"DPT";#N/A,#N/A,FALSE,"CSS";#N/A,#N/A,FALSE,"IMP";#N/A,#N/A,FALSE,"OPS";#N/A,#N/A,FALSE,"DVL";#N/A,#N/A,FALSE,"ADM"}</definedName>
    <definedName name="a" localSheetId="5" hidden="1">{#N/A,#N/A,FALSE,"BAL";#N/A,#N/A,FALSE,"P&amp;L";#N/A,#N/A,FALSE,"REV";#N/A,#N/A,FALSE,"COS";#N/A,#N/A,FALSE,"DPT";#N/A,#N/A,FALSE,"CSS";#N/A,#N/A,FALSE,"IMP";#N/A,#N/A,FALSE,"OPS";#N/A,#N/A,FALSE,"DVL";#N/A,#N/A,FALSE,"ADM"}</definedName>
    <definedName name="a" hidden="1">{#N/A,#N/A,FALSE,"BAL";#N/A,#N/A,FALSE,"P&amp;L";#N/A,#N/A,FALSE,"REV";#N/A,#N/A,FALSE,"COS";#N/A,#N/A,FALSE,"DPT";#N/A,#N/A,FALSE,"CSS";#N/A,#N/A,FALSE,"IMP";#N/A,#N/A,FALSE,"OPS";#N/A,#N/A,FALSE,"DVL";#N/A,#N/A,FALSE,"ADM"}</definedName>
    <definedName name="a_1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a_1" hidden="1">{#N/A,#N/A,FALSE,"BAL";#N/A,#N/A,FALSE,"P&amp;L";#N/A,#N/A,FALSE,"REV";#N/A,#N/A,FALSE,"COS";#N/A,#N/A,FALSE,"DPT";#N/A,#N/A,FALSE,"CSS";#N/A,#N/A,FALSE,"IMP";#N/A,#N/A,FALSE,"OPS";#N/A,#N/A,FALSE,"DVL";#N/A,#N/A,FALSE,"ADM"}</definedName>
    <definedName name="A_ALL_BL">#REF!</definedName>
    <definedName name="A_ALL_CHKP">#REF!</definedName>
    <definedName name="A_ALL_CHKP_">#REF!</definedName>
    <definedName name="A_ALL_CSOD_">#REF!</definedName>
    <definedName name="A_ALL_DATA">#REF!</definedName>
    <definedName name="A_ALL_DATA_">#REF!</definedName>
    <definedName name="A_ALL_DWRE">#REF!</definedName>
    <definedName name="A_ALL_DWRE_">#REF!</definedName>
    <definedName name="A_ALL_HDP">#REF!</definedName>
    <definedName name="A_ALL_KEYWORDS_TYPE_ScalarContributed_EQTY_200001045">[14]DOW_Annotation_Sheet!$250:$256,[14]DOW_Annotation_Sheet!$294:$294,[14]DOW_Annotation_Sheet!$298:$300,[14]DOW_Annotation_Sheet!$305:$307</definedName>
    <definedName name="A_ALL_KEYWORDS_TYPE_ScalarContributed_EQTY_200001987" localSheetId="7">#REF!,#REF!,#REF!,#REF!</definedName>
    <definedName name="A_ALL_KEYWORDS_TYPE_ScalarContributed_EQTY_200001987" localSheetId="0">#REF!,#REF!,#REF!,#REF!</definedName>
    <definedName name="A_ALL_KEYWORDS_TYPE_ScalarContributed_EQTY_200001987" localSheetId="9">#REF!,#REF!,#REF!,#REF!</definedName>
    <definedName name="A_ALL_KEYWORDS_TYPE_ScalarContributed_EQTY_200001987" localSheetId="11">#REF!,#REF!,#REF!,#REF!</definedName>
    <definedName name="A_ALL_KEYWORDS_TYPE_ScalarContributed_EQTY_200001987" localSheetId="10">#REF!,#REF!,#REF!,#REF!</definedName>
    <definedName name="A_ALL_KEYWORDS_TYPE_ScalarContributed_EQTY_200001987" localSheetId="8">#REF!,#REF!,#REF!,#REF!</definedName>
    <definedName name="A_ALL_KEYWORDS_TYPE_ScalarContributed_EQTY_200001987" localSheetId="4">#REF!,#REF!,#REF!,#REF!</definedName>
    <definedName name="A_ALL_KEYWORDS_TYPE_ScalarContributed_EQTY_200001987" localSheetId="5">#REF!,#REF!,#REF!,#REF!</definedName>
    <definedName name="A_ALL_KEYWORDS_TYPE_ScalarContributed_EQTY_200001987">#REF!,#REF!,#REF!,#REF!</definedName>
    <definedName name="A_ALL_KEYWORDS_TYPE_ScalarContributed_EQTY_200004329">[15]TIBX_Annotation_Sheet!$234:$240,[15]TIBX_Annotation_Sheet!$280:$280,[15]TIBX_Annotation_Sheet!$284:$286,[15]TIBX_Annotation_Sheet!$291:$293</definedName>
    <definedName name="A_ALL_KEYWORDS_TYPE_ScalarContributed_EQTY_200009848" localSheetId="7">#REF!,#REF!,#REF!,#REF!</definedName>
    <definedName name="A_ALL_KEYWORDS_TYPE_ScalarContributed_EQTY_200009848" localSheetId="0">#REF!,#REF!,#REF!,#REF!</definedName>
    <definedName name="A_ALL_KEYWORDS_TYPE_ScalarContributed_EQTY_200009848" localSheetId="9">#REF!,#REF!,#REF!,#REF!</definedName>
    <definedName name="A_ALL_KEYWORDS_TYPE_ScalarContributed_EQTY_200009848" localSheetId="11">#REF!,#REF!,#REF!,#REF!</definedName>
    <definedName name="A_ALL_KEYWORDS_TYPE_ScalarContributed_EQTY_200009848" localSheetId="10">#REF!,#REF!,#REF!,#REF!</definedName>
    <definedName name="A_ALL_KEYWORDS_TYPE_ScalarContributed_EQTY_200009848" localSheetId="8">#REF!,#REF!,#REF!,#REF!</definedName>
    <definedName name="A_ALL_KEYWORDS_TYPE_ScalarContributed_EQTY_200009848" localSheetId="4">#REF!,#REF!,#REF!,#REF!</definedName>
    <definedName name="A_ALL_KEYWORDS_TYPE_ScalarContributed_EQTY_200009848" localSheetId="5">#REF!,#REF!,#REF!,#REF!</definedName>
    <definedName name="A_ALL_KEYWORDS_TYPE_ScalarContributed_EQTY_200009848">#REF!,#REF!,#REF!,#REF!</definedName>
    <definedName name="A_ALL_KEYWORDS_TYPE_ScalarContributed_EQTY_200010418" localSheetId="7">#REF!,#REF!,#REF!,#REF!</definedName>
    <definedName name="A_ALL_KEYWORDS_TYPE_ScalarContributed_EQTY_200010418" localSheetId="0">#REF!,#REF!,#REF!,#REF!</definedName>
    <definedName name="A_ALL_KEYWORDS_TYPE_ScalarContributed_EQTY_200010418" localSheetId="11">#REF!,#REF!,#REF!,#REF!</definedName>
    <definedName name="A_ALL_KEYWORDS_TYPE_ScalarContributed_EQTY_200010418" localSheetId="8">#REF!,#REF!,#REF!,#REF!</definedName>
    <definedName name="A_ALL_KEYWORDS_TYPE_ScalarContributed_EQTY_200010418" localSheetId="4">#REF!,#REF!,#REF!,#REF!</definedName>
    <definedName name="A_ALL_KEYWORDS_TYPE_ScalarContributed_EQTY_200010418" localSheetId="5">#REF!,#REF!,#REF!,#REF!</definedName>
    <definedName name="A_ALL_KEYWORDS_TYPE_ScalarContributed_EQTY_200010418">#REF!,#REF!,#REF!,#REF!</definedName>
    <definedName name="A_ALL_KEYWORDS_TYPE_ScalarContributed_EQTY_200011457" localSheetId="7">#REF!,#REF!,#REF!,#REF!</definedName>
    <definedName name="A_ALL_KEYWORDS_TYPE_ScalarContributed_EQTY_200011457" localSheetId="0">#REF!,#REF!,#REF!,#REF!</definedName>
    <definedName name="A_ALL_KEYWORDS_TYPE_ScalarContributed_EQTY_200011457" localSheetId="8">#REF!,#REF!,#REF!,#REF!</definedName>
    <definedName name="A_ALL_KEYWORDS_TYPE_ScalarContributed_EQTY_200011457" localSheetId="4">#REF!,#REF!,#REF!,#REF!</definedName>
    <definedName name="A_ALL_KEYWORDS_TYPE_ScalarContributed_EQTY_200011457" localSheetId="5">#REF!,#REF!,#REF!,#REF!</definedName>
    <definedName name="A_ALL_KEYWORDS_TYPE_ScalarContributed_EQTY_200011457">#REF!,#REF!,#REF!,#REF!</definedName>
    <definedName name="A_ALL_KEYWORDS_TYPE_ScalarContributed_EQTY_200013663">#REF!,#REF!,#REF!,#REF!</definedName>
    <definedName name="A_ALL_KEYWORDS_TYPE_ScalarContributed_EQTY_200014493">#REF!,#REF!,#REF!,#REF!</definedName>
    <definedName name="A_ALL_KEYWORDS_TYPE_ScalarContributed_EQTY_200014812">#REF!,#REF!,#REF!,#REF!</definedName>
    <definedName name="A_ALL_KEYWORDS_TYPE_ScalarContributed_EQTY_200014885">[16]QLIK_Annotation_Sheet!$234:$240,[16]QLIK_Annotation_Sheet!$280:$280,[16]QLIK_Annotation_Sheet!$284:$286,[16]QLIK_Annotation_Sheet!$291:$293</definedName>
    <definedName name="A_ALL_KEYWORDS_TYPE_ScalarContributed_EQTY_200015087">[17]LOCK_Annotation_Sheet!$234:$240,[17]LOCK_Annotation_Sheet!$279:$279,[17]LOCK_Annotation_Sheet!$283:$285,[17]LOCK_Annotation_Sheet!$290:$292</definedName>
    <definedName name="A_ALL_KEYWORDS_TYPE_ScalarContributed_EQTY_200015518" localSheetId="7">#REF!,#REF!,#REF!,#REF!</definedName>
    <definedName name="A_ALL_KEYWORDS_TYPE_ScalarContributed_EQTY_200015518" localSheetId="0">#REF!,#REF!,#REF!,#REF!</definedName>
    <definedName name="A_ALL_KEYWORDS_TYPE_ScalarContributed_EQTY_200015518" localSheetId="9">#REF!,#REF!,#REF!,#REF!</definedName>
    <definedName name="A_ALL_KEYWORDS_TYPE_ScalarContributed_EQTY_200015518" localSheetId="11">#REF!,#REF!,#REF!,#REF!</definedName>
    <definedName name="A_ALL_KEYWORDS_TYPE_ScalarContributed_EQTY_200015518" localSheetId="10">#REF!,#REF!,#REF!,#REF!</definedName>
    <definedName name="A_ALL_KEYWORDS_TYPE_ScalarContributed_EQTY_200015518" localSheetId="8">#REF!,#REF!,#REF!,#REF!</definedName>
    <definedName name="A_ALL_KEYWORDS_TYPE_ScalarContributed_EQTY_200015518" localSheetId="4">#REF!,#REF!,#REF!,#REF!</definedName>
    <definedName name="A_ALL_KEYWORDS_TYPE_ScalarContributed_EQTY_200015518" localSheetId="5">#REF!,#REF!,#REF!,#REF!</definedName>
    <definedName name="A_ALL_KEYWORDS_TYPE_ScalarContributed_EQTY_200015518">#REF!,#REF!,#REF!,#REF!</definedName>
    <definedName name="A_ALL_KEYWORDS_TYPE_ScalarContributed_EQTY_200015716">[18]MKTO_Annotation_Sheet!$235:$241,[18]MKTO_Annotation_Sheet!$281:$281,[18]MKTO_Annotation_Sheet!$285:$287,[18]MKTO_Annotation_Sheet!$292:$294</definedName>
    <definedName name="A_ALL_KEYWORDS_TYPE_ScalarContributed_EQTY_200016202" localSheetId="7">#REF!,#REF!,#REF!,#REF!</definedName>
    <definedName name="A_ALL_KEYWORDS_TYPE_ScalarContributed_EQTY_200016202" localSheetId="0">#REF!,#REF!,#REF!,#REF!</definedName>
    <definedName name="A_ALL_KEYWORDS_TYPE_ScalarContributed_EQTY_200016202" localSheetId="9">#REF!,#REF!,#REF!,#REF!</definedName>
    <definedName name="A_ALL_KEYWORDS_TYPE_ScalarContributed_EQTY_200016202" localSheetId="11">#REF!,#REF!,#REF!,#REF!</definedName>
    <definedName name="A_ALL_KEYWORDS_TYPE_ScalarContributed_EQTY_200016202" localSheetId="10">#REF!,#REF!,#REF!,#REF!</definedName>
    <definedName name="A_ALL_KEYWORDS_TYPE_ScalarContributed_EQTY_200016202" localSheetId="8">#REF!,#REF!,#REF!,#REF!</definedName>
    <definedName name="A_ALL_KEYWORDS_TYPE_ScalarContributed_EQTY_200016202" localSheetId="4">#REF!,#REF!,#REF!,#REF!</definedName>
    <definedName name="A_ALL_KEYWORDS_TYPE_ScalarContributed_EQTY_200016202" localSheetId="5">#REF!,#REF!,#REF!,#REF!</definedName>
    <definedName name="A_ALL_KEYWORDS_TYPE_ScalarContributed_EQTY_200016202">#REF!,#REF!,#REF!,#REF!</definedName>
    <definedName name="A_ALL_KEYWORDS_TYPE_ScalarContributed_ISSR_208000728" localSheetId="7">#REF!</definedName>
    <definedName name="A_ALL_KEYWORDS_TYPE_ScalarContributed_ISSR_208000728" localSheetId="0">#REF!</definedName>
    <definedName name="A_ALL_KEYWORDS_TYPE_ScalarContributed_ISSR_208000728" localSheetId="9">#REF!</definedName>
    <definedName name="A_ALL_KEYWORDS_TYPE_ScalarContributed_ISSR_208000728" localSheetId="11">#REF!</definedName>
    <definedName name="A_ALL_KEYWORDS_TYPE_ScalarContributed_ISSR_208000728" localSheetId="10">#REF!</definedName>
    <definedName name="A_ALL_KEYWORDS_TYPE_ScalarContributed_ISSR_208000728" localSheetId="8">#REF!</definedName>
    <definedName name="A_ALL_KEYWORDS_TYPE_ScalarContributed_ISSR_208000728" localSheetId="4">#REF!</definedName>
    <definedName name="A_ALL_KEYWORDS_TYPE_ScalarContributed_ISSR_208000728" localSheetId="5">#REF!</definedName>
    <definedName name="A_ALL_KEYWORDS_TYPE_ScalarContributed_ISSR_208000728">#REF!</definedName>
    <definedName name="A_ALL_KEYWORDS_TYPE_ScalarContributed_ISSR_208007594" localSheetId="0">#REF!</definedName>
    <definedName name="A_ALL_KEYWORDS_TYPE_ScalarContributed_ISSR_208007594" localSheetId="9">#REF!</definedName>
    <definedName name="A_ALL_KEYWORDS_TYPE_ScalarContributed_ISSR_208007594" localSheetId="11">#REF!</definedName>
    <definedName name="A_ALL_KEYWORDS_TYPE_ScalarContributed_ISSR_208007594" localSheetId="10">#REF!</definedName>
    <definedName name="A_ALL_KEYWORDS_TYPE_ScalarContributed_ISSR_208007594">#REF!</definedName>
    <definedName name="A_ALL_KEYWORDS_TYPE_ScalarContributed_ISSR_208008062" localSheetId="0">#REF!</definedName>
    <definedName name="A_ALL_KEYWORDS_TYPE_ScalarContributed_ISSR_208008062" localSheetId="9">#REF!</definedName>
    <definedName name="A_ALL_KEYWORDS_TYPE_ScalarContributed_ISSR_208008062" localSheetId="11">#REF!</definedName>
    <definedName name="A_ALL_KEYWORDS_TYPE_ScalarContributed_ISSR_208008062" localSheetId="10">#REF!</definedName>
    <definedName name="A_ALL_KEYWORDS_TYPE_ScalarContributed_ISSR_208008062">#REF!</definedName>
    <definedName name="A_ALL_KEYWORDS_TYPE_ScalarContributed_ISSR_208011078">#REF!</definedName>
    <definedName name="A_ALL_KEYWORDS_TYPE_ScalarContributed_ISSR_208011212">#REF!</definedName>
    <definedName name="A_ALL_KEYWORDS_TYPE_ScalarContributed_ISSR_208011592">#REF!</definedName>
    <definedName name="A_ALL_KEYWORDS_TYPE_ScalarContributed_ISSR_208016745">[19]GWRE_Annotation_Sheet!$9:$9,[19]GWRE_Annotation_Sheet!$142:$142</definedName>
    <definedName name="A_ALL_KEYWORDS_TYPE_ScalarContributed_ISSR_208020391">[20]XM_Annotation_Sheet!$9:$9,[20]XM_Annotation_Sheet!$41:$41,[20]XM_Annotation_Sheet!$176:$176</definedName>
    <definedName name="A_ALL_KEYWORDS_TYPE_ScalarReference_EQTY_200001987" localSheetId="7">#REF!</definedName>
    <definedName name="A_ALL_KEYWORDS_TYPE_ScalarReference_EQTY_200001987" localSheetId="0">#REF!</definedName>
    <definedName name="A_ALL_KEYWORDS_TYPE_ScalarReference_EQTY_200001987" localSheetId="9">#REF!</definedName>
    <definedName name="A_ALL_KEYWORDS_TYPE_ScalarReference_EQTY_200001987" localSheetId="11">#REF!</definedName>
    <definedName name="A_ALL_KEYWORDS_TYPE_ScalarReference_EQTY_200001987" localSheetId="10">#REF!</definedName>
    <definedName name="A_ALL_KEYWORDS_TYPE_ScalarReference_EQTY_200001987" localSheetId="8">#REF!</definedName>
    <definedName name="A_ALL_KEYWORDS_TYPE_ScalarReference_EQTY_200001987" localSheetId="4">#REF!</definedName>
    <definedName name="A_ALL_KEYWORDS_TYPE_ScalarReference_EQTY_200001987" localSheetId="5">#REF!</definedName>
    <definedName name="A_ALL_KEYWORDS_TYPE_ScalarReference_EQTY_200001987">#REF!</definedName>
    <definedName name="A_ALL_KEYWORDS_TYPE_ScalarReference_EQTY_200009848" localSheetId="7">#REF!</definedName>
    <definedName name="A_ALL_KEYWORDS_TYPE_ScalarReference_EQTY_200009848" localSheetId="0">#REF!</definedName>
    <definedName name="A_ALL_KEYWORDS_TYPE_ScalarReference_EQTY_200009848" localSheetId="11">#REF!</definedName>
    <definedName name="A_ALL_KEYWORDS_TYPE_ScalarReference_EQTY_200009848" localSheetId="8">#REF!</definedName>
    <definedName name="A_ALL_KEYWORDS_TYPE_ScalarReference_EQTY_200009848" localSheetId="4">#REF!</definedName>
    <definedName name="A_ALL_KEYWORDS_TYPE_ScalarReference_EQTY_200009848" localSheetId="5">#REF!</definedName>
    <definedName name="A_ALL_KEYWORDS_TYPE_ScalarReference_EQTY_200009848">#REF!</definedName>
    <definedName name="A_ALL_KEYWORDS_TYPE_ScalarReference_EQTY_200010418" localSheetId="7">#REF!</definedName>
    <definedName name="A_ALL_KEYWORDS_TYPE_ScalarReference_EQTY_200010418" localSheetId="0">#REF!</definedName>
    <definedName name="A_ALL_KEYWORDS_TYPE_ScalarReference_EQTY_200010418" localSheetId="8">#REF!</definedName>
    <definedName name="A_ALL_KEYWORDS_TYPE_ScalarReference_EQTY_200010418" localSheetId="4">#REF!</definedName>
    <definedName name="A_ALL_KEYWORDS_TYPE_ScalarReference_EQTY_200010418" localSheetId="5">#REF!</definedName>
    <definedName name="A_ALL_KEYWORDS_TYPE_ScalarReference_EQTY_200010418">#REF!</definedName>
    <definedName name="A_ALL_KEYWORDS_TYPE_ScalarReference_EQTY_200014493">#REF!</definedName>
    <definedName name="A_ALL_KEYWORDS_TYPE_ScalarReference_EQTY_200014812">#REF!</definedName>
    <definedName name="A_ALL_KEYWORDS_TYPE_ScalarReference_EQTY_200015518">#REF!</definedName>
    <definedName name="A_ALL_KEYWORDS_TYPE_ScalarReference_ISSR_208000728">#REF!</definedName>
    <definedName name="A_ALL_KEYWORDS_TYPE_ScalarReference_ISSR_208007594">#REF!</definedName>
    <definedName name="A_ALL_KEYWORDS_TYPE_ScalarReference_ISSR_208008062">#REF!</definedName>
    <definedName name="A_ALL_KEYWORDS_TYPE_ScalarReference_ISSR_208011078">#REF!</definedName>
    <definedName name="A_ALL_KEYWORDS_TYPE_ScalarReference_ISSR_208011212">#REF!</definedName>
    <definedName name="A_ALL_KEYWORDS_TYPE_ScalarReference_ISSR_208011592">#REF!</definedName>
    <definedName name="A_ALL_KEYWORDS_TYPE_Vector_EQTY_200001045">[14]DOW_Annotation_Sheet!$258:$269,[14]DOW_Annotation_Sheet!$271:$286,[14]DOW_Annotation_Sheet!$288:$288,[14]DOW_Annotation_Sheet!$290:$293,[14]DOW_Annotation_Sheet!$296:$296,[14]DOW_Annotation_Sheet!$301:$301,[14]DOW_Annotation_Sheet!$303:$303</definedName>
    <definedName name="A_ALL_KEYWORDS_TYPE_Vector_EQTY_200001987" localSheetId="7">#REF!,#REF!,#REF!,#REF!,#REF!,#REF!,#REF!</definedName>
    <definedName name="A_ALL_KEYWORDS_TYPE_Vector_EQTY_200001987" localSheetId="0">#REF!,#REF!,#REF!,#REF!,#REF!,#REF!,#REF!</definedName>
    <definedName name="A_ALL_KEYWORDS_TYPE_Vector_EQTY_200001987" localSheetId="9">#REF!,#REF!,#REF!,#REF!,#REF!,#REF!,#REF!</definedName>
    <definedName name="A_ALL_KEYWORDS_TYPE_Vector_EQTY_200001987" localSheetId="11">#REF!,#REF!,#REF!,#REF!,#REF!,#REF!,#REF!</definedName>
    <definedName name="A_ALL_KEYWORDS_TYPE_Vector_EQTY_200001987" localSheetId="10">#REF!,#REF!,#REF!,#REF!,#REF!,#REF!,#REF!</definedName>
    <definedName name="A_ALL_KEYWORDS_TYPE_Vector_EQTY_200001987" localSheetId="8">#REF!,#REF!,#REF!,#REF!,#REF!,#REF!,#REF!</definedName>
    <definedName name="A_ALL_KEYWORDS_TYPE_Vector_EQTY_200001987" localSheetId="4">#REF!,#REF!,#REF!,#REF!,#REF!,#REF!,#REF!</definedName>
    <definedName name="A_ALL_KEYWORDS_TYPE_Vector_EQTY_200001987" localSheetId="5">#REF!,#REF!,#REF!,#REF!,#REF!,#REF!,#REF!</definedName>
    <definedName name="A_ALL_KEYWORDS_TYPE_Vector_EQTY_200001987">#REF!,#REF!,#REF!,#REF!,#REF!,#REF!,#REF!</definedName>
    <definedName name="A_ALL_KEYWORDS_TYPE_Vector_EQTY_200004329">[15]TIBX_Annotation_Sheet!$257:$272,[15]TIBX_Annotation_Sheet!$274:$274,[15]TIBX_Annotation_Sheet!$276:$279,[15]TIBX_Annotation_Sheet!$282:$282,[15]TIBX_Annotation_Sheet!$287:$287,[15]TIBX_Annotation_Sheet!$289:$289,[15]TIBX_Annotation_Sheet!$242:$255</definedName>
    <definedName name="A_ALL_KEYWORDS_TYPE_Vector_EQTY_200009848">[21]NUAN_Annotation_Sheet!$198:$213,[21]NUAN_Annotation_Sheet!$215:$215,[21]NUAN_Annotation_Sheet!$217:$220,[21]NUAN_Annotation_Sheet!$223:$223,[21]NUAN_Annotation_Sheet!$228:$228,[21]NUAN_Annotation_Sheet!$230:$230,[21]NUAN_Annotation_Sheet!$183:$196</definedName>
    <definedName name="A_ALL_KEYWORDS_TYPE_Vector_EQTY_200010418" localSheetId="7">#REF!,#REF!,#REF!,#REF!,#REF!,#REF!,#REF!</definedName>
    <definedName name="A_ALL_KEYWORDS_TYPE_Vector_EQTY_200010418" localSheetId="0">#REF!,#REF!,#REF!,#REF!,#REF!,#REF!,#REF!</definedName>
    <definedName name="A_ALL_KEYWORDS_TYPE_Vector_EQTY_200010418" localSheetId="9">#REF!,#REF!,#REF!,#REF!,#REF!,#REF!,#REF!</definedName>
    <definedName name="A_ALL_KEYWORDS_TYPE_Vector_EQTY_200010418" localSheetId="11">#REF!,#REF!,#REF!,#REF!,#REF!,#REF!,#REF!</definedName>
    <definedName name="A_ALL_KEYWORDS_TYPE_Vector_EQTY_200010418" localSheetId="10">#REF!,#REF!,#REF!,#REF!,#REF!,#REF!,#REF!</definedName>
    <definedName name="A_ALL_KEYWORDS_TYPE_Vector_EQTY_200010418" localSheetId="8">#REF!,#REF!,#REF!,#REF!,#REF!,#REF!,#REF!</definedName>
    <definedName name="A_ALL_KEYWORDS_TYPE_Vector_EQTY_200010418" localSheetId="4">#REF!,#REF!,#REF!,#REF!,#REF!,#REF!,#REF!</definedName>
    <definedName name="A_ALL_KEYWORDS_TYPE_Vector_EQTY_200010418" localSheetId="5">#REF!,#REF!,#REF!,#REF!,#REF!,#REF!,#REF!</definedName>
    <definedName name="A_ALL_KEYWORDS_TYPE_Vector_EQTY_200010418">#REF!,#REF!,#REF!,#REF!,#REF!,#REF!,#REF!</definedName>
    <definedName name="A_ALL_KEYWORDS_TYPE_Vector_EQTY_200011457" localSheetId="7">#REF!,#REF!,#REF!,#REF!,#REF!,#REF!,#REF!</definedName>
    <definedName name="A_ALL_KEYWORDS_TYPE_Vector_EQTY_200011457" localSheetId="0">#REF!,#REF!,#REF!,#REF!,#REF!,#REF!,#REF!</definedName>
    <definedName name="A_ALL_KEYWORDS_TYPE_Vector_EQTY_200011457" localSheetId="11">#REF!,#REF!,#REF!,#REF!,#REF!,#REF!,#REF!</definedName>
    <definedName name="A_ALL_KEYWORDS_TYPE_Vector_EQTY_200011457" localSheetId="8">#REF!,#REF!,#REF!,#REF!,#REF!,#REF!,#REF!</definedName>
    <definedName name="A_ALL_KEYWORDS_TYPE_Vector_EQTY_200011457" localSheetId="4">#REF!,#REF!,#REF!,#REF!,#REF!,#REF!,#REF!</definedName>
    <definedName name="A_ALL_KEYWORDS_TYPE_Vector_EQTY_200011457" localSheetId="5">#REF!,#REF!,#REF!,#REF!,#REF!,#REF!,#REF!</definedName>
    <definedName name="A_ALL_KEYWORDS_TYPE_Vector_EQTY_200011457">#REF!,#REF!,#REF!,#REF!,#REF!,#REF!,#REF!</definedName>
    <definedName name="A_ALL_KEYWORDS_TYPE_Vector_EQTY_200013663" localSheetId="7">#REF!,#REF!,#REF!,#REF!,#REF!,#REF!,#REF!</definedName>
    <definedName name="A_ALL_KEYWORDS_TYPE_Vector_EQTY_200013663" localSheetId="0">#REF!,#REF!,#REF!,#REF!,#REF!,#REF!,#REF!</definedName>
    <definedName name="A_ALL_KEYWORDS_TYPE_Vector_EQTY_200013663" localSheetId="8">#REF!,#REF!,#REF!,#REF!,#REF!,#REF!,#REF!</definedName>
    <definedName name="A_ALL_KEYWORDS_TYPE_Vector_EQTY_200013663" localSheetId="4">#REF!,#REF!,#REF!,#REF!,#REF!,#REF!,#REF!</definedName>
    <definedName name="A_ALL_KEYWORDS_TYPE_Vector_EQTY_200013663" localSheetId="5">#REF!,#REF!,#REF!,#REF!,#REF!,#REF!,#REF!</definedName>
    <definedName name="A_ALL_KEYWORDS_TYPE_Vector_EQTY_200013663">#REF!,#REF!,#REF!,#REF!,#REF!,#REF!,#REF!</definedName>
    <definedName name="A_ALL_KEYWORDS_TYPE_Vector_EQTY_200014493">#REF!,#REF!,#REF!,#REF!,#REF!,#REF!,#REF!</definedName>
    <definedName name="A_ALL_KEYWORDS_TYPE_Vector_EQTY_200014812">#REF!,#REF!,#REF!,#REF!,#REF!,#REF!,#REF!</definedName>
    <definedName name="A_ALL_KEYWORDS_TYPE_Vector_EQTY_200014885">[16]QLIK_Annotation_Sheet!$257:$272,[16]QLIK_Annotation_Sheet!$274:$274,[16]QLIK_Annotation_Sheet!$276:$279,[16]QLIK_Annotation_Sheet!$282:$282,[16]QLIK_Annotation_Sheet!$287:$287,[16]QLIK_Annotation_Sheet!$289:$289,[16]QLIK_Annotation_Sheet!$242:$255</definedName>
    <definedName name="A_ALL_KEYWORDS_TYPE_Vector_EQTY_200015087">[17]LOCK_Annotation_Sheet!$242:$254,[17]LOCK_Annotation_Sheet!$256:$271,[17]LOCK_Annotation_Sheet!$273:$273,[17]LOCK_Annotation_Sheet!$275:$278,[17]LOCK_Annotation_Sheet!$281:$281,[17]LOCK_Annotation_Sheet!$286:$286,[17]LOCK_Annotation_Sheet!$288:$288</definedName>
    <definedName name="A_ALL_KEYWORDS_TYPE_Vector_EQTY_200015518" localSheetId="7">#REF!,#REF!,#REF!,#REF!,#REF!,#REF!,#REF!</definedName>
    <definedName name="A_ALL_KEYWORDS_TYPE_Vector_EQTY_200015518" localSheetId="0">#REF!,#REF!,#REF!,#REF!,#REF!,#REF!,#REF!</definedName>
    <definedName name="A_ALL_KEYWORDS_TYPE_Vector_EQTY_200015518" localSheetId="9">#REF!,#REF!,#REF!,#REF!,#REF!,#REF!,#REF!</definedName>
    <definedName name="A_ALL_KEYWORDS_TYPE_Vector_EQTY_200015518" localSheetId="11">#REF!,#REF!,#REF!,#REF!,#REF!,#REF!,#REF!</definedName>
    <definedName name="A_ALL_KEYWORDS_TYPE_Vector_EQTY_200015518" localSheetId="10">#REF!,#REF!,#REF!,#REF!,#REF!,#REF!,#REF!</definedName>
    <definedName name="A_ALL_KEYWORDS_TYPE_Vector_EQTY_200015518" localSheetId="8">#REF!,#REF!,#REF!,#REF!,#REF!,#REF!,#REF!</definedName>
    <definedName name="A_ALL_KEYWORDS_TYPE_Vector_EQTY_200015518" localSheetId="4">#REF!,#REF!,#REF!,#REF!,#REF!,#REF!,#REF!</definedName>
    <definedName name="A_ALL_KEYWORDS_TYPE_Vector_EQTY_200015518" localSheetId="5">#REF!,#REF!,#REF!,#REF!,#REF!,#REF!,#REF!</definedName>
    <definedName name="A_ALL_KEYWORDS_TYPE_Vector_EQTY_200015518">#REF!,#REF!,#REF!,#REF!,#REF!,#REF!,#REF!</definedName>
    <definedName name="A_ALL_KEYWORDS_TYPE_Vector_EQTY_200015716">[18]MKTO_Annotation_Sheet!$258:$273,[18]MKTO_Annotation_Sheet!$275:$275,[18]MKTO_Annotation_Sheet!$277:$280,[18]MKTO_Annotation_Sheet!$283:$283,[18]MKTO_Annotation_Sheet!$288:$288,[18]MKTO_Annotation_Sheet!$290:$290,[18]MKTO_Annotation_Sheet!$243:$256</definedName>
    <definedName name="A_ALL_KEYWORDS_TYPE_Vector_EQTY_200016202" localSheetId="7">#REF!,#REF!,#REF!,#REF!,#REF!,#REF!,#REF!</definedName>
    <definedName name="A_ALL_KEYWORDS_TYPE_Vector_EQTY_200016202" localSheetId="0">#REF!,#REF!,#REF!,#REF!,#REF!,#REF!,#REF!</definedName>
    <definedName name="A_ALL_KEYWORDS_TYPE_Vector_EQTY_200016202" localSheetId="9">#REF!,#REF!,#REF!,#REF!,#REF!,#REF!,#REF!</definedName>
    <definedName name="A_ALL_KEYWORDS_TYPE_Vector_EQTY_200016202" localSheetId="11">#REF!,#REF!,#REF!,#REF!,#REF!,#REF!,#REF!</definedName>
    <definedName name="A_ALL_KEYWORDS_TYPE_Vector_EQTY_200016202" localSheetId="10">#REF!,#REF!,#REF!,#REF!,#REF!,#REF!,#REF!</definedName>
    <definedName name="A_ALL_KEYWORDS_TYPE_Vector_EQTY_200016202" localSheetId="8">#REF!,#REF!,#REF!,#REF!,#REF!,#REF!,#REF!</definedName>
    <definedName name="A_ALL_KEYWORDS_TYPE_Vector_EQTY_200016202" localSheetId="4">#REF!,#REF!,#REF!,#REF!,#REF!,#REF!,#REF!</definedName>
    <definedName name="A_ALL_KEYWORDS_TYPE_Vector_EQTY_200016202" localSheetId="5">#REF!,#REF!,#REF!,#REF!,#REF!,#REF!,#REF!</definedName>
    <definedName name="A_ALL_KEYWORDS_TYPE_Vector_EQTY_200016202">#REF!,#REF!,#REF!,#REF!,#REF!,#REF!,#REF!</definedName>
    <definedName name="A_ALL_KEYWORDS_TYPE_Vector_EQTY_200016900">[22]OPWR_Annotation_Sheet!$199:$214,[22]OPWR_Annotation_Sheet!$216:$216,[22]OPWR_Annotation_Sheet!$218:$221,[22]OPWR_Annotation_Sheet!$224:$224,[22]OPWR_Annotation_Sheet!$229:$229,[22]OPWR_Annotation_Sheet!$231:$231,[22]OPWR_Annotation_Sheet!$184:$197</definedName>
    <definedName name="A_ALL_KEYWORDS_TYPE_Vector_ISSR_208000297">[14]DOW_Annotation_Sheet!$2:$3,[14]DOW_Annotation_Sheet!$11:$30,[14]DOW_Annotation_Sheet!$32:$36,[14]DOW_Annotation_Sheet!$38:$65,[14]DOW_Annotation_Sheet!$67:$79,[14]DOW_Annotation_Sheet!$81:$96,[14]DOW_Annotation_Sheet!$98:$108,[14]DOW_Annotation_Sheet!$110:$110,[14]DOW_Annotation_Sheet!$154:$155,[14]DOW_Annotation_Sheet!$193:$197,[14]DOW_Annotation_Sheet!$201:$202,[14]DOW_Annotation_Sheet!$112:$125,[14]DOW_Annotation_Sheet!$142:$150,[14]DOW_Annotation_Sheet!$227:$240,[14]DOW_Annotation_Sheet!$204:$217,[14]DOW_Annotation_Sheet!$219:$225</definedName>
    <definedName name="A_ALL_KEYWORDS_TYPE_Vector_ISSR_208000728" localSheetId="7">#REF!,#REF!,#REF!,#REF!,#REF!,#REF!,#REF!,#REF!,#REF!,#REF!,#REF!,#REF!,#REF!,#REF!</definedName>
    <definedName name="A_ALL_KEYWORDS_TYPE_Vector_ISSR_208000728" localSheetId="0">#REF!,#REF!,#REF!,#REF!,#REF!,#REF!,#REF!,#REF!,#REF!,#REF!,#REF!,#REF!,#REF!,#REF!</definedName>
    <definedName name="A_ALL_KEYWORDS_TYPE_Vector_ISSR_208000728" localSheetId="9">#REF!,#REF!,#REF!,#REF!,#REF!,#REF!,#REF!,#REF!,#REF!,#REF!,#REF!,#REF!,#REF!,#REF!</definedName>
    <definedName name="A_ALL_KEYWORDS_TYPE_Vector_ISSR_208000728" localSheetId="11">#REF!,#REF!,#REF!,#REF!,#REF!,#REF!,#REF!,#REF!,#REF!,#REF!,#REF!,#REF!,#REF!,#REF!</definedName>
    <definedName name="A_ALL_KEYWORDS_TYPE_Vector_ISSR_208000728" localSheetId="10">#REF!,#REF!,#REF!,#REF!,#REF!,#REF!,#REF!,#REF!,#REF!,#REF!,#REF!,#REF!,#REF!,#REF!</definedName>
    <definedName name="A_ALL_KEYWORDS_TYPE_Vector_ISSR_208000728" localSheetId="8">#REF!,#REF!,#REF!,#REF!,#REF!,#REF!,#REF!,#REF!,#REF!,#REF!,#REF!,#REF!,#REF!,#REF!</definedName>
    <definedName name="A_ALL_KEYWORDS_TYPE_Vector_ISSR_208000728" localSheetId="4">#REF!,#REF!,#REF!,#REF!,#REF!,#REF!,#REF!,#REF!,#REF!,#REF!,#REF!,#REF!,#REF!,#REF!</definedName>
    <definedName name="A_ALL_KEYWORDS_TYPE_Vector_ISSR_208000728" localSheetId="5">#REF!,#REF!,#REF!,#REF!,#REF!,#REF!,#REF!,#REF!,#REF!,#REF!,#REF!,#REF!,#REF!,#REF!</definedName>
    <definedName name="A_ALL_KEYWORDS_TYPE_Vector_ISSR_208000728">#REF!,#REF!,#REF!,#REF!,#REF!,#REF!,#REF!,#REF!,#REF!,#REF!,#REF!,#REF!,#REF!,#REF!</definedName>
    <definedName name="A_ALL_KEYWORDS_TYPE_Vector_ISSR_208001231">[15]TIBX_Annotation_Sheet!$2:$3,[15]TIBX_Annotation_Sheet!$11:$30,[15]TIBX_Annotation_Sheet!$32:$36,[15]TIBX_Annotation_Sheet!$38:$66,[15]TIBX_Annotation_Sheet!$83:$98,[15]TIBX_Annotation_Sheet!$114:$116,[15]TIBX_Annotation_Sheet!$160:$161,[15]TIBX_Annotation_Sheet!$199:$203,[15]TIBX_Annotation_Sheet!$207:$208,[15]TIBX_Annotation_Sheet!$118:$131,[15]TIBX_Annotation_Sheet!$148:$156,[15]TIBX_Annotation_Sheet!$210:$224,[15]TIBX_Annotation_Sheet!$68:$81,[15]TIBX_Annotation_Sheet!$100:$112</definedName>
    <definedName name="A_ALL_KEYWORDS_TYPE_Vector_ISSR_208007594">[21]NUAN_Annotation_Sheet!$2:$3,[21]NUAN_Annotation_Sheet!$11:$30,[21]NUAN_Annotation_Sheet!$32:$36,[21]NUAN_Annotation_Sheet!$38:$66,[21]NUAN_Annotation_Sheet!$68:$81,[21]NUAN_Annotation_Sheet!$83:$98,[21]NUAN_Annotation_Sheet!$114:$116,[21]NUAN_Annotation_Sheet!$118:$149,[21]NUAN_Annotation_Sheet!$151:$165,[21]NUAN_Annotation_Sheet!$100:$112</definedName>
    <definedName name="A_ALL_KEYWORDS_TYPE_Vector_ISSR_208008062" localSheetId="7">#REF!,#REF!,#REF!,#REF!,#REF!,#REF!,#REF!,#REF!,#REF!,#REF!,#REF!,#REF!,#REF!,#REF!</definedName>
    <definedName name="A_ALL_KEYWORDS_TYPE_Vector_ISSR_208008062" localSheetId="0">#REF!,#REF!,#REF!,#REF!,#REF!,#REF!,#REF!,#REF!,#REF!,#REF!,#REF!,#REF!,#REF!,#REF!</definedName>
    <definedName name="A_ALL_KEYWORDS_TYPE_Vector_ISSR_208008062" localSheetId="9">#REF!,#REF!,#REF!,#REF!,#REF!,#REF!,#REF!,#REF!,#REF!,#REF!,#REF!,#REF!,#REF!,#REF!</definedName>
    <definedName name="A_ALL_KEYWORDS_TYPE_Vector_ISSR_208008062" localSheetId="11">#REF!,#REF!,#REF!,#REF!,#REF!,#REF!,#REF!,#REF!,#REF!,#REF!,#REF!,#REF!,#REF!,#REF!</definedName>
    <definedName name="A_ALL_KEYWORDS_TYPE_Vector_ISSR_208008062" localSheetId="10">#REF!,#REF!,#REF!,#REF!,#REF!,#REF!,#REF!,#REF!,#REF!,#REF!,#REF!,#REF!,#REF!,#REF!</definedName>
    <definedName name="A_ALL_KEYWORDS_TYPE_Vector_ISSR_208008062" localSheetId="8">#REF!,#REF!,#REF!,#REF!,#REF!,#REF!,#REF!,#REF!,#REF!,#REF!,#REF!,#REF!,#REF!,#REF!</definedName>
    <definedName name="A_ALL_KEYWORDS_TYPE_Vector_ISSR_208008062" localSheetId="4">#REF!,#REF!,#REF!,#REF!,#REF!,#REF!,#REF!,#REF!,#REF!,#REF!,#REF!,#REF!,#REF!,#REF!</definedName>
    <definedName name="A_ALL_KEYWORDS_TYPE_Vector_ISSR_208008062" localSheetId="5">#REF!,#REF!,#REF!,#REF!,#REF!,#REF!,#REF!,#REF!,#REF!,#REF!,#REF!,#REF!,#REF!,#REF!</definedName>
    <definedName name="A_ALL_KEYWORDS_TYPE_Vector_ISSR_208008062">#REF!,#REF!,#REF!,#REF!,#REF!,#REF!,#REF!,#REF!,#REF!,#REF!,#REF!,#REF!,#REF!,#REF!</definedName>
    <definedName name="A_ALL_KEYWORDS_TYPE_Vector_ISSR_208008754" localSheetId="7">#REF!,#REF!,#REF!,#REF!,#REF!,#REF!,#REF!,#REF!,#REF!,#REF!,#REF!,#REF!,#REF!,#REF!</definedName>
    <definedName name="A_ALL_KEYWORDS_TYPE_Vector_ISSR_208008754" localSheetId="0">#REF!,#REF!,#REF!,#REF!,#REF!,#REF!,#REF!,#REF!,#REF!,#REF!,#REF!,#REF!,#REF!,#REF!</definedName>
    <definedName name="A_ALL_KEYWORDS_TYPE_Vector_ISSR_208008754" localSheetId="11">#REF!,#REF!,#REF!,#REF!,#REF!,#REF!,#REF!,#REF!,#REF!,#REF!,#REF!,#REF!,#REF!,#REF!</definedName>
    <definedName name="A_ALL_KEYWORDS_TYPE_Vector_ISSR_208008754" localSheetId="8">#REF!,#REF!,#REF!,#REF!,#REF!,#REF!,#REF!,#REF!,#REF!,#REF!,#REF!,#REF!,#REF!,#REF!</definedName>
    <definedName name="A_ALL_KEYWORDS_TYPE_Vector_ISSR_208008754" localSheetId="4">#REF!,#REF!,#REF!,#REF!,#REF!,#REF!,#REF!,#REF!,#REF!,#REF!,#REF!,#REF!,#REF!,#REF!</definedName>
    <definedName name="A_ALL_KEYWORDS_TYPE_Vector_ISSR_208008754" localSheetId="5">#REF!,#REF!,#REF!,#REF!,#REF!,#REF!,#REF!,#REF!,#REF!,#REF!,#REF!,#REF!,#REF!,#REF!</definedName>
    <definedName name="A_ALL_KEYWORDS_TYPE_Vector_ISSR_208008754">#REF!,#REF!,#REF!,#REF!,#REF!,#REF!,#REF!,#REF!,#REF!,#REF!,#REF!,#REF!,#REF!,#REF!</definedName>
    <definedName name="A_ALL_KEYWORDS_TYPE_Vector_ISSR_208010557">[23]CSOD_Annotation_Sheet!$2:$3,[23]CSOD_Annotation_Sheet!$11:$30,[23]CSOD_Annotation_Sheet!$39:$67,[23]CSOD_Annotation_Sheet!$69:$82,[23]CSOD_Annotation_Sheet!$84:$99,[23]CSOD_Annotation_Sheet!$101:$113,[23]CSOD_Annotation_Sheet!$115:$117,[23]CSOD_Annotation_Sheet!$119:$150,[23]CSOD_Annotation_Sheet!$152:$166,[23]CSOD_Annotation_Sheet!$32:$37</definedName>
    <definedName name="A_ALL_KEYWORDS_TYPE_Vector_ISSR_208010559" localSheetId="7">#REF!,#REF!,#REF!,#REF!,#REF!,#REF!,#REF!,#REF!,#REF!</definedName>
    <definedName name="A_ALL_KEYWORDS_TYPE_Vector_ISSR_208010559" localSheetId="0">#REF!,#REF!,#REF!,#REF!,#REF!,#REF!,#REF!,#REF!,#REF!</definedName>
    <definedName name="A_ALL_KEYWORDS_TYPE_Vector_ISSR_208010559" localSheetId="9">#REF!,#REF!,#REF!,#REF!,#REF!,#REF!,#REF!,#REF!,#REF!</definedName>
    <definedName name="A_ALL_KEYWORDS_TYPE_Vector_ISSR_208010559" localSheetId="11">#REF!,#REF!,#REF!,#REF!,#REF!,#REF!,#REF!,#REF!,#REF!</definedName>
    <definedName name="A_ALL_KEYWORDS_TYPE_Vector_ISSR_208010559" localSheetId="10">#REF!,#REF!,#REF!,#REF!,#REF!,#REF!,#REF!,#REF!,#REF!</definedName>
    <definedName name="A_ALL_KEYWORDS_TYPE_Vector_ISSR_208010559" localSheetId="8">#REF!,#REF!,#REF!,#REF!,#REF!,#REF!,#REF!,#REF!,#REF!</definedName>
    <definedName name="A_ALL_KEYWORDS_TYPE_Vector_ISSR_208010559" localSheetId="4">#REF!,#REF!,#REF!,#REF!,#REF!,#REF!,#REF!,#REF!,#REF!</definedName>
    <definedName name="A_ALL_KEYWORDS_TYPE_Vector_ISSR_208010559" localSheetId="5">#REF!,#REF!,#REF!,#REF!,#REF!,#REF!,#REF!,#REF!,#REF!</definedName>
    <definedName name="A_ALL_KEYWORDS_TYPE_Vector_ISSR_208010559">#REF!,#REF!,#REF!,#REF!,#REF!,#REF!,#REF!,#REF!,#REF!</definedName>
    <definedName name="A_ALL_KEYWORDS_TYPE_Vector_ISSR_208011067" localSheetId="7">#REF!,#REF!,#REF!,#REF!,#REF!,#REF!,#REF!,#REF!,#REF!,#REF!</definedName>
    <definedName name="A_ALL_KEYWORDS_TYPE_Vector_ISSR_208011067" localSheetId="0">#REF!,#REF!,#REF!,#REF!,#REF!,#REF!,#REF!,#REF!,#REF!,#REF!</definedName>
    <definedName name="A_ALL_KEYWORDS_TYPE_Vector_ISSR_208011067" localSheetId="9">#REF!,#REF!,#REF!,#REF!,#REF!,#REF!,#REF!,#REF!,#REF!,#REF!</definedName>
    <definedName name="A_ALL_KEYWORDS_TYPE_Vector_ISSR_208011067" localSheetId="11">#REF!,#REF!,#REF!,#REF!,#REF!,#REF!,#REF!,#REF!,#REF!,#REF!</definedName>
    <definedName name="A_ALL_KEYWORDS_TYPE_Vector_ISSR_208011067" localSheetId="10">#REF!,#REF!,#REF!,#REF!,#REF!,#REF!,#REF!,#REF!,#REF!,#REF!</definedName>
    <definedName name="A_ALL_KEYWORDS_TYPE_Vector_ISSR_208011067" localSheetId="8">#REF!,#REF!,#REF!,#REF!,#REF!,#REF!,#REF!,#REF!,#REF!,#REF!</definedName>
    <definedName name="A_ALL_KEYWORDS_TYPE_Vector_ISSR_208011067" localSheetId="4">#REF!,#REF!,#REF!,#REF!,#REF!,#REF!,#REF!,#REF!,#REF!,#REF!</definedName>
    <definedName name="A_ALL_KEYWORDS_TYPE_Vector_ISSR_208011067" localSheetId="5">#REF!,#REF!,#REF!,#REF!,#REF!,#REF!,#REF!,#REF!,#REF!,#REF!</definedName>
    <definedName name="A_ALL_KEYWORDS_TYPE_Vector_ISSR_208011067">#REF!,#REF!,#REF!,#REF!,#REF!,#REF!,#REF!,#REF!,#REF!,#REF!</definedName>
    <definedName name="A_ALL_KEYWORDS_TYPE_Vector_ISSR_208011072">[18]MKTO_Annotation_Sheet!$2:$3,[18]MKTO_Annotation_Sheet!$11:$30,[18]MKTO_Annotation_Sheet!$32:$37,[18]MKTO_Annotation_Sheet!$39:$67,[18]MKTO_Annotation_Sheet!$84:$99,[18]MKTO_Annotation_Sheet!$115:$117,[18]MKTO_Annotation_Sheet!$161:$162,[18]MKTO_Annotation_Sheet!$200:$204,[18]MKTO_Annotation_Sheet!$208:$209,[18]MKTO_Annotation_Sheet!$119:$132,[18]MKTO_Annotation_Sheet!$149:$157,[18]MKTO_Annotation_Sheet!$211:$225,[18]MKTO_Annotation_Sheet!$69:$82,[18]MKTO_Annotation_Sheet!$101:$113</definedName>
    <definedName name="A_ALL_KEYWORDS_TYPE_Vector_ISSR_208011078" localSheetId="7">#REF!,#REF!,#REF!,#REF!,#REF!,#REF!,#REF!,#REF!,#REF!,#REF!,#REF!,#REF!,#REF!,#REF!</definedName>
    <definedName name="A_ALL_KEYWORDS_TYPE_Vector_ISSR_208011078" localSheetId="0">#REF!,#REF!,#REF!,#REF!,#REF!,#REF!,#REF!,#REF!,#REF!,#REF!,#REF!,#REF!,#REF!,#REF!</definedName>
    <definedName name="A_ALL_KEYWORDS_TYPE_Vector_ISSR_208011078" localSheetId="9">#REF!,#REF!,#REF!,#REF!,#REF!,#REF!,#REF!,#REF!,#REF!,#REF!,#REF!,#REF!,#REF!,#REF!</definedName>
    <definedName name="A_ALL_KEYWORDS_TYPE_Vector_ISSR_208011078" localSheetId="11">#REF!,#REF!,#REF!,#REF!,#REF!,#REF!,#REF!,#REF!,#REF!,#REF!,#REF!,#REF!,#REF!,#REF!</definedName>
    <definedName name="A_ALL_KEYWORDS_TYPE_Vector_ISSR_208011078" localSheetId="10">#REF!,#REF!,#REF!,#REF!,#REF!,#REF!,#REF!,#REF!,#REF!,#REF!,#REF!,#REF!,#REF!,#REF!</definedName>
    <definedName name="A_ALL_KEYWORDS_TYPE_Vector_ISSR_208011078" localSheetId="8">#REF!,#REF!,#REF!,#REF!,#REF!,#REF!,#REF!,#REF!,#REF!,#REF!,#REF!,#REF!,#REF!,#REF!</definedName>
    <definedName name="A_ALL_KEYWORDS_TYPE_Vector_ISSR_208011078" localSheetId="4">#REF!,#REF!,#REF!,#REF!,#REF!,#REF!,#REF!,#REF!,#REF!,#REF!,#REF!,#REF!,#REF!,#REF!</definedName>
    <definedName name="A_ALL_KEYWORDS_TYPE_Vector_ISSR_208011078" localSheetId="5">#REF!,#REF!,#REF!,#REF!,#REF!,#REF!,#REF!,#REF!,#REF!,#REF!,#REF!,#REF!,#REF!,#REF!</definedName>
    <definedName name="A_ALL_KEYWORDS_TYPE_Vector_ISSR_208011078">#REF!,#REF!,#REF!,#REF!,#REF!,#REF!,#REF!,#REF!,#REF!,#REF!,#REF!,#REF!,#REF!,#REF!</definedName>
    <definedName name="A_ALL_KEYWORDS_TYPE_Vector_ISSR_208011212" localSheetId="7">#REF!,#REF!,#REF!,#REF!,#REF!,#REF!,#REF!,#REF!,#REF!,#REF!,#REF!,#REF!,#REF!,#REF!</definedName>
    <definedName name="A_ALL_KEYWORDS_TYPE_Vector_ISSR_208011212" localSheetId="0">#REF!,#REF!,#REF!,#REF!,#REF!,#REF!,#REF!,#REF!,#REF!,#REF!,#REF!,#REF!,#REF!,#REF!</definedName>
    <definedName name="A_ALL_KEYWORDS_TYPE_Vector_ISSR_208011212" localSheetId="11">#REF!,#REF!,#REF!,#REF!,#REF!,#REF!,#REF!,#REF!,#REF!,#REF!,#REF!,#REF!,#REF!,#REF!</definedName>
    <definedName name="A_ALL_KEYWORDS_TYPE_Vector_ISSR_208011212" localSheetId="8">#REF!,#REF!,#REF!,#REF!,#REF!,#REF!,#REF!,#REF!,#REF!,#REF!,#REF!,#REF!,#REF!,#REF!</definedName>
    <definedName name="A_ALL_KEYWORDS_TYPE_Vector_ISSR_208011212" localSheetId="4">#REF!,#REF!,#REF!,#REF!,#REF!,#REF!,#REF!,#REF!,#REF!,#REF!,#REF!,#REF!,#REF!,#REF!</definedName>
    <definedName name="A_ALL_KEYWORDS_TYPE_Vector_ISSR_208011212" localSheetId="5">#REF!,#REF!,#REF!,#REF!,#REF!,#REF!,#REF!,#REF!,#REF!,#REF!,#REF!,#REF!,#REF!,#REF!</definedName>
    <definedName name="A_ALL_KEYWORDS_TYPE_Vector_ISSR_208011212">#REF!,#REF!,#REF!,#REF!,#REF!,#REF!,#REF!,#REF!,#REF!,#REF!,#REF!,#REF!,#REF!,#REF!</definedName>
    <definedName name="A_ALL_KEYWORDS_TYPE_Vector_ISSR_208011592" localSheetId="7">#REF!,#REF!,#REF!,#REF!,#REF!,#REF!,#REF!,#REF!,#REF!,#REF!</definedName>
    <definedName name="A_ALL_KEYWORDS_TYPE_Vector_ISSR_208011592" localSheetId="0">#REF!,#REF!,#REF!,#REF!,#REF!,#REF!,#REF!,#REF!,#REF!,#REF!</definedName>
    <definedName name="A_ALL_KEYWORDS_TYPE_Vector_ISSR_208011592" localSheetId="9">#REF!,#REF!,#REF!,#REF!,#REF!,#REF!,#REF!,#REF!,#REF!,#REF!</definedName>
    <definedName name="A_ALL_KEYWORDS_TYPE_Vector_ISSR_208011592" localSheetId="11">#REF!,#REF!,#REF!,#REF!,#REF!,#REF!,#REF!,#REF!,#REF!,#REF!</definedName>
    <definedName name="A_ALL_KEYWORDS_TYPE_Vector_ISSR_208011592" localSheetId="10">#REF!,#REF!,#REF!,#REF!,#REF!,#REF!,#REF!,#REF!,#REF!,#REF!</definedName>
    <definedName name="A_ALL_KEYWORDS_TYPE_Vector_ISSR_208011592" localSheetId="8">#REF!,#REF!,#REF!,#REF!,#REF!,#REF!,#REF!,#REF!,#REF!,#REF!</definedName>
    <definedName name="A_ALL_KEYWORDS_TYPE_Vector_ISSR_208011592" localSheetId="4">#REF!,#REF!,#REF!,#REF!,#REF!,#REF!,#REF!,#REF!,#REF!,#REF!</definedName>
    <definedName name="A_ALL_KEYWORDS_TYPE_Vector_ISSR_208011592" localSheetId="5">#REF!,#REF!,#REF!,#REF!,#REF!,#REF!,#REF!,#REF!,#REF!,#REF!</definedName>
    <definedName name="A_ALL_KEYWORDS_TYPE_Vector_ISSR_208011592">#REF!,#REF!,#REF!,#REF!,#REF!,#REF!,#REF!,#REF!,#REF!,#REF!</definedName>
    <definedName name="A_ALL_KEYWORDS_TYPE_Vector_ISSR_208011676">[16]QLIK_Annotation_Sheet!$2:$3,[16]QLIK_Annotation_Sheet!$11:$30,[16]QLIK_Annotation_Sheet!$32:$36,[16]QLIK_Annotation_Sheet!$38:$66,[16]QLIK_Annotation_Sheet!$83:$98,[16]QLIK_Annotation_Sheet!$114:$116,[16]QLIK_Annotation_Sheet!$160:$161,[16]QLIK_Annotation_Sheet!$199:$203,[16]QLIK_Annotation_Sheet!$207:$208,[16]QLIK_Annotation_Sheet!$118:$131,[16]QLIK_Annotation_Sheet!$148:$156,[16]QLIK_Annotation_Sheet!$210:$224,[16]QLIK_Annotation_Sheet!$68:$81,[16]QLIK_Annotation_Sheet!$100:$112</definedName>
    <definedName name="A_ALL_KEYWORDS_TYPE_Vector_ISSR_208011875">[17]LOCK_Annotation_Sheet!$2:$3,[17]LOCK_Annotation_Sheet!$11:$30,[17]LOCK_Annotation_Sheet!$32:$36,[17]LOCK_Annotation_Sheet!$38:$66,[17]LOCK_Annotation_Sheet!$83:$98,[17]LOCK_Annotation_Sheet!$114:$116,[17]LOCK_Annotation_Sheet!$160:$161,[17]LOCK_Annotation_Sheet!$199:$203,[17]LOCK_Annotation_Sheet!$207:$208,[17]LOCK_Annotation_Sheet!$118:$131,[17]LOCK_Annotation_Sheet!$148:$156,[17]LOCK_Annotation_Sheet!$210:$224,[17]LOCK_Annotation_Sheet!$68:$81,[17]LOCK_Annotation_Sheet!$100:$112</definedName>
    <definedName name="A_ALL_KEYWORDS_TYPE_Vector_ISSR_208013134" localSheetId="7">#REF!,#REF!,#REF!,#REF!,#REF!,#REF!,#REF!,#REF!,#REF!,#REF!</definedName>
    <definedName name="A_ALL_KEYWORDS_TYPE_Vector_ISSR_208013134" localSheetId="0">#REF!,#REF!,#REF!,#REF!,#REF!,#REF!,#REF!,#REF!,#REF!,#REF!</definedName>
    <definedName name="A_ALL_KEYWORDS_TYPE_Vector_ISSR_208013134" localSheetId="9">#REF!,#REF!,#REF!,#REF!,#REF!,#REF!,#REF!,#REF!,#REF!,#REF!</definedName>
    <definedName name="A_ALL_KEYWORDS_TYPE_Vector_ISSR_208013134" localSheetId="11">#REF!,#REF!,#REF!,#REF!,#REF!,#REF!,#REF!,#REF!,#REF!,#REF!</definedName>
    <definedName name="A_ALL_KEYWORDS_TYPE_Vector_ISSR_208013134" localSheetId="10">#REF!,#REF!,#REF!,#REF!,#REF!,#REF!,#REF!,#REF!,#REF!,#REF!</definedName>
    <definedName name="A_ALL_KEYWORDS_TYPE_Vector_ISSR_208013134" localSheetId="8">#REF!,#REF!,#REF!,#REF!,#REF!,#REF!,#REF!,#REF!,#REF!,#REF!</definedName>
    <definedName name="A_ALL_KEYWORDS_TYPE_Vector_ISSR_208013134" localSheetId="4">#REF!,#REF!,#REF!,#REF!,#REF!,#REF!,#REF!,#REF!,#REF!,#REF!</definedName>
    <definedName name="A_ALL_KEYWORDS_TYPE_Vector_ISSR_208013134" localSheetId="5">#REF!,#REF!,#REF!,#REF!,#REF!,#REF!,#REF!,#REF!,#REF!,#REF!</definedName>
    <definedName name="A_ALL_KEYWORDS_TYPE_Vector_ISSR_208013134">#REF!,#REF!,#REF!,#REF!,#REF!,#REF!,#REF!,#REF!,#REF!,#REF!</definedName>
    <definedName name="A_ALL_KEYWORDS_TYPE_Vector_ISSR_208014384">[24]ZEN_Annotation_Sheet!$2:$3,[24]ZEN_Annotation_Sheet!$11:$30,[24]ZEN_Annotation_Sheet!$39:$67,[24]ZEN_Annotation_Sheet!$69:$82,[24]ZEN_Annotation_Sheet!$84:$99,[24]ZEN_Annotation_Sheet!$101:$113,[24]ZEN_Annotation_Sheet!$115:$117,[24]ZEN_Annotation_Sheet!$119:$150,[24]ZEN_Annotation_Sheet!$152:$166,[24]ZEN_Annotation_Sheet!$32:$37</definedName>
    <definedName name="A_ALL_KEYWORDS_TYPE_Vector_ISSR_208015243" localSheetId="7">#REF!,#REF!,#REF!,#REF!,#REF!,#REF!,#REF!,#REF!,#REF!,#REF!</definedName>
    <definedName name="A_ALL_KEYWORDS_TYPE_Vector_ISSR_208015243" localSheetId="0">#REF!,#REF!,#REF!,#REF!,#REF!,#REF!,#REF!,#REF!,#REF!,#REF!</definedName>
    <definedName name="A_ALL_KEYWORDS_TYPE_Vector_ISSR_208015243" localSheetId="9">#REF!,#REF!,#REF!,#REF!,#REF!,#REF!,#REF!,#REF!,#REF!,#REF!</definedName>
    <definedName name="A_ALL_KEYWORDS_TYPE_Vector_ISSR_208015243" localSheetId="11">#REF!,#REF!,#REF!,#REF!,#REF!,#REF!,#REF!,#REF!,#REF!,#REF!</definedName>
    <definedName name="A_ALL_KEYWORDS_TYPE_Vector_ISSR_208015243" localSheetId="10">#REF!,#REF!,#REF!,#REF!,#REF!,#REF!,#REF!,#REF!,#REF!,#REF!</definedName>
    <definedName name="A_ALL_KEYWORDS_TYPE_Vector_ISSR_208015243" localSheetId="8">#REF!,#REF!,#REF!,#REF!,#REF!,#REF!,#REF!,#REF!,#REF!,#REF!</definedName>
    <definedName name="A_ALL_KEYWORDS_TYPE_Vector_ISSR_208015243" localSheetId="4">#REF!,#REF!,#REF!,#REF!,#REF!,#REF!,#REF!,#REF!,#REF!,#REF!</definedName>
    <definedName name="A_ALL_KEYWORDS_TYPE_Vector_ISSR_208015243" localSheetId="5">#REF!,#REF!,#REF!,#REF!,#REF!,#REF!,#REF!,#REF!,#REF!,#REF!</definedName>
    <definedName name="A_ALL_KEYWORDS_TYPE_Vector_ISSR_208015243">#REF!,#REF!,#REF!,#REF!,#REF!,#REF!,#REF!,#REF!,#REF!,#REF!</definedName>
    <definedName name="A_ALL_KEYWORDS_TYPE_Vector_ISSR_208015267" localSheetId="7">#REF!,#REF!,#REF!,#REF!,#REF!,#REF!,#REF!,#REF!,#REF!,#REF!</definedName>
    <definedName name="A_ALL_KEYWORDS_TYPE_Vector_ISSR_208015267" localSheetId="0">#REF!,#REF!,#REF!,#REF!,#REF!,#REF!,#REF!,#REF!,#REF!,#REF!</definedName>
    <definedName name="A_ALL_KEYWORDS_TYPE_Vector_ISSR_208015267" localSheetId="11">#REF!,#REF!,#REF!,#REF!,#REF!,#REF!,#REF!,#REF!,#REF!,#REF!</definedName>
    <definedName name="A_ALL_KEYWORDS_TYPE_Vector_ISSR_208015267" localSheetId="8">#REF!,#REF!,#REF!,#REF!,#REF!,#REF!,#REF!,#REF!,#REF!,#REF!</definedName>
    <definedName name="A_ALL_KEYWORDS_TYPE_Vector_ISSR_208015267" localSheetId="4">#REF!,#REF!,#REF!,#REF!,#REF!,#REF!,#REF!,#REF!,#REF!,#REF!</definedName>
    <definedName name="A_ALL_KEYWORDS_TYPE_Vector_ISSR_208015267" localSheetId="5">#REF!,#REF!,#REF!,#REF!,#REF!,#REF!,#REF!,#REF!,#REF!,#REF!</definedName>
    <definedName name="A_ALL_KEYWORDS_TYPE_Vector_ISSR_208015267">#REF!,#REF!,#REF!,#REF!,#REF!,#REF!,#REF!,#REF!,#REF!,#REF!</definedName>
    <definedName name="A_ALL_KEYWORDS_TYPE_Vector_ISSR_208016745">[25]GWRE_Annotation_Sheet!$2:$3,[25]GWRE_Annotation_Sheet!$11:$30,[25]GWRE_Annotation_Sheet!$32:$37,[25]GWRE_Annotation_Sheet!$39:$67,[25]GWRE_Annotation_Sheet!$69:$82,[25]GWRE_Annotation_Sheet!$84:$99,[25]GWRE_Annotation_Sheet!$101:$113,[25]GWRE_Annotation_Sheet!$115:$117,[25]GWRE_Annotation_Sheet!$174:$176,[25]GWRE_Annotation_Sheet!$181:$195,[25]GWRE_Annotation_Sheet!$179:$179</definedName>
    <definedName name="A_ALL_KEYWORDS_TYPE_Vector_ISSR_208017100">[26]APTI_Annotation_Sheet!$2:$3,[26]APTI_Annotation_Sheet!$11:$30,[26]APTI_Annotation_Sheet!$32:$37,[26]APTI_Annotation_Sheet!$39:$67,[26]APTI_Annotation_Sheet!$69:$82,[26]APTI_Annotation_Sheet!$84:$99,[26]APTI_Annotation_Sheet!$101:$113,[26]APTI_Annotation_Sheet!$115:$117,[26]APTI_Annotation_Sheet!$119:$176,[26]APTI_Annotation_Sheet!$181:$195,[26]APTI_Annotation_Sheet!$197:$206,[26]APTI_Annotation_Sheet!$179:$179</definedName>
    <definedName name="A_ALL_KEYWORDS_TYPE_Vector_ISSR_208020391">[20]XM_Annotation_Sheet!$2:$3,[20]XM_Annotation_Sheet!$11:$30,[20]XM_Annotation_Sheet!$34:$40,[20]XM_Annotation_Sheet!$48:$78,[20]XM_Annotation_Sheet!$80:$98,[20]XM_Annotation_Sheet!$100:$116,[20]XM_Annotation_Sheet!$118:$130,[20]XM_Annotation_Sheet!$132:$134,[20]XM_Annotation_Sheet!$180:$241,[20]XM_Annotation_Sheet!$243:$244,[20]XM_Annotation_Sheet!$246:$260,[20]XM_Annotation_Sheet!$262:$271,[20]XM_Annotation_Sheet!$46:$46</definedName>
    <definedName name="A_ALL_MRIN" localSheetId="7">#REF!</definedName>
    <definedName name="A_ALL_MRIN" localSheetId="0">#REF!</definedName>
    <definedName name="A_ALL_MRIN" localSheetId="9">#REF!</definedName>
    <definedName name="A_ALL_MRIN" localSheetId="11">#REF!</definedName>
    <definedName name="A_ALL_MRIN" localSheetId="10">#REF!</definedName>
    <definedName name="A_ALL_MRIN" localSheetId="8">#REF!</definedName>
    <definedName name="A_ALL_MRIN" localSheetId="4">#REF!</definedName>
    <definedName name="A_ALL_MRIN" localSheetId="5">#REF!</definedName>
    <definedName name="A_ALL_MRIN">#REF!</definedName>
    <definedName name="A_ALL_MULE" localSheetId="7">#REF!</definedName>
    <definedName name="A_ALL_MULE" localSheetId="0">#REF!</definedName>
    <definedName name="A_ALL_MULE" localSheetId="11">#REF!</definedName>
    <definedName name="A_ALL_MULE" localSheetId="8">#REF!</definedName>
    <definedName name="A_ALL_MULE" localSheetId="4">#REF!</definedName>
    <definedName name="A_ALL_MULE" localSheetId="5">#REF!</definedName>
    <definedName name="A_ALL_MULE">#REF!</definedName>
    <definedName name="A_ALL_N" localSheetId="7">#REF!</definedName>
    <definedName name="A_ALL_N" localSheetId="0">#REF!</definedName>
    <definedName name="A_ALL_N" localSheetId="8">#REF!</definedName>
    <definedName name="A_ALL_N" localSheetId="4">#REF!</definedName>
    <definedName name="A_ALL_N" localSheetId="5">#REF!</definedName>
    <definedName name="A_ALL_N">#REF!</definedName>
    <definedName name="A_ALL_N_">#REF!</definedName>
    <definedName name="A_ALL_NOW">#REF!</definedName>
    <definedName name="A_ALL_PANW">#REF!</definedName>
    <definedName name="A_ALL_PERIODS_CHKP">#REF!</definedName>
    <definedName name="A_ALL_PERIODS_DWRE">#REF!</definedName>
    <definedName name="A_ALL_PERIODS_MRIN">#REF!</definedName>
    <definedName name="A_ALL_PERIODS_N">#REF!</definedName>
    <definedName name="A_ALL_PERIODS_PANW">#REF!</definedName>
    <definedName name="A_ALL_SECTION_KEYWORDS_EQTY_200001987_1314">#REF!</definedName>
    <definedName name="A_ALL_SECTION_KEYWORDS_EQTY_200001987_1319">#REF!</definedName>
    <definedName name="A_ALL_SECTION_KEYWORDS_EQTY_200001987_131E">#REF!</definedName>
    <definedName name="A_ALL_SECTION_KEYWORDS_EQTY_200001987_131O">#REF!</definedName>
    <definedName name="A_ALL_SECTION_KEYWORDS_EQTY_200001987_13A">#REF!</definedName>
    <definedName name="A_ALL_SECTION_KEYWORDS_EQTY_200001987_13K">#REF!</definedName>
    <definedName name="A_ALL_SECTION_KEYWORDS_EQTY_200001987_13U">#REF!</definedName>
    <definedName name="A_ALL_SECTION_KEYWORDS_EQTY_200001987_13V">#REF!</definedName>
    <definedName name="A_ALL_SECTION_KEYWORDS_EQTY_200001987_13W">#REF!</definedName>
    <definedName name="A_ALL_SECTION_KEYWORDS_EQTY_200001987_Reference_Data">#REF!</definedName>
    <definedName name="A_ALL_SECTION_KEYWORDS_EQTY_200009848_1314">#REF!</definedName>
    <definedName name="A_ALL_SECTION_KEYWORDS_EQTY_200009848_1319">#REF!</definedName>
    <definedName name="A_ALL_SECTION_KEYWORDS_EQTY_200009848_131E">#REF!</definedName>
    <definedName name="A_ALL_SECTION_KEYWORDS_EQTY_200009848_131O">#REF!</definedName>
    <definedName name="A_ALL_SECTION_KEYWORDS_EQTY_200009848_13A">#REF!</definedName>
    <definedName name="A_ALL_SECTION_KEYWORDS_EQTY_200009848_13U">#REF!</definedName>
    <definedName name="A_ALL_SECTION_KEYWORDS_EQTY_200009848_13V">#REF!</definedName>
    <definedName name="A_ALL_SECTION_KEYWORDS_EQTY_200009848_13W">#REF!</definedName>
    <definedName name="A_ALL_SECTION_KEYWORDS_EQTY_200009848_Reference_Data">#REF!</definedName>
    <definedName name="A_ALL_SECTION_KEYWORDS_EQTY_200010418_1314">#REF!</definedName>
    <definedName name="A_ALL_SECTION_KEYWORDS_EQTY_200010418_1319">#REF!</definedName>
    <definedName name="A_ALL_SECTION_KEYWORDS_EQTY_200010418_131E">#REF!</definedName>
    <definedName name="A_ALL_SECTION_KEYWORDS_EQTY_200010418_131O">#REF!</definedName>
    <definedName name="A_ALL_SECTION_KEYWORDS_EQTY_200010418_13A">#REF!</definedName>
    <definedName name="A_ALL_SECTION_KEYWORDS_EQTY_200010418_13K">#REF!</definedName>
    <definedName name="A_ALL_SECTION_KEYWORDS_EQTY_200010418_13U">#REF!</definedName>
    <definedName name="A_ALL_SECTION_KEYWORDS_EQTY_200010418_13V">#REF!</definedName>
    <definedName name="A_ALL_SECTION_KEYWORDS_EQTY_200010418_13W">#REF!</definedName>
    <definedName name="A_ALL_SECTION_KEYWORDS_EQTY_200010418_Reference_Data">#REF!</definedName>
    <definedName name="A_ALL_SECTION_KEYWORDS_EQTY_200014493_1314">#REF!</definedName>
    <definedName name="A_ALL_SECTION_KEYWORDS_EQTY_200014493_1319">#REF!</definedName>
    <definedName name="A_ALL_SECTION_KEYWORDS_EQTY_200014493_131E">#REF!</definedName>
    <definedName name="A_ALL_SECTION_KEYWORDS_EQTY_200014493_131O">#REF!</definedName>
    <definedName name="A_ALL_SECTION_KEYWORDS_EQTY_200014493_13A">#REF!</definedName>
    <definedName name="A_ALL_SECTION_KEYWORDS_EQTY_200014493_13K">#REF!</definedName>
    <definedName name="A_ALL_SECTION_KEYWORDS_EQTY_200014493_13U">#REF!</definedName>
    <definedName name="A_ALL_SECTION_KEYWORDS_EQTY_200014493_13V">#REF!</definedName>
    <definedName name="A_ALL_SECTION_KEYWORDS_EQTY_200014493_13W">#REF!</definedName>
    <definedName name="A_ALL_SECTION_KEYWORDS_EQTY_200014493_Reference_Data">#REF!</definedName>
    <definedName name="A_ALL_SECTION_KEYWORDS_EQTY_200014812_1314">#REF!</definedName>
    <definedName name="A_ALL_SECTION_KEYWORDS_EQTY_200014812_1319">#REF!</definedName>
    <definedName name="A_ALL_SECTION_KEYWORDS_EQTY_200014812_131E">#REF!</definedName>
    <definedName name="A_ALL_SECTION_KEYWORDS_EQTY_200014812_131O">#REF!</definedName>
    <definedName name="A_ALL_SECTION_KEYWORDS_EQTY_200014812_13A">#REF!</definedName>
    <definedName name="A_ALL_SECTION_KEYWORDS_EQTY_200014812_13K">#REF!</definedName>
    <definedName name="A_ALL_SECTION_KEYWORDS_EQTY_200014812_13U">#REF!</definedName>
    <definedName name="A_ALL_SECTION_KEYWORDS_EQTY_200014812_13V">#REF!</definedName>
    <definedName name="A_ALL_SECTION_KEYWORDS_EQTY_200014812_13W">#REF!</definedName>
    <definedName name="A_ALL_SECTION_KEYWORDS_EQTY_200014812_Reference_Data">#REF!</definedName>
    <definedName name="A_ALL_SECTION_KEYWORDS_EQTY_200015518_1314">#REF!</definedName>
    <definedName name="A_ALL_SECTION_KEYWORDS_EQTY_200015518_1319">#REF!</definedName>
    <definedName name="A_ALL_SECTION_KEYWORDS_EQTY_200015518_131E">#REF!</definedName>
    <definedName name="A_ALL_SECTION_KEYWORDS_EQTY_200015518_131O">#REF!</definedName>
    <definedName name="A_ALL_SECTION_KEYWORDS_EQTY_200015518_13A">#REF!</definedName>
    <definedName name="A_ALL_SECTION_KEYWORDS_EQTY_200015518_13K">#REF!</definedName>
    <definedName name="A_ALL_SECTION_KEYWORDS_EQTY_200015518_13U">#REF!</definedName>
    <definedName name="A_ALL_SECTION_KEYWORDS_EQTY_200015518_13V">#REF!</definedName>
    <definedName name="A_ALL_SECTION_KEYWORDS_EQTY_200015518_13W">#REF!</definedName>
    <definedName name="A_ALL_SECTION_KEYWORDS_EQTY_200015518_Reference_Data">#REF!</definedName>
    <definedName name="A_ALL_SECTION_KEYWORDS_ISSR_208000728_1314">#REF!</definedName>
    <definedName name="A_ALL_SECTION_KEYWORDS_ISSR_208000728_13168">#REF!</definedName>
    <definedName name="A_ALL_SECTION_KEYWORDS_ISSR_208000728_1316U">#REF!</definedName>
    <definedName name="A_ALL_SECTION_KEYWORDS_ISSR_208000728_1319">#REF!</definedName>
    <definedName name="A_ALL_SECTION_KEYWORDS_ISSR_208000728_131E">#REF!</definedName>
    <definedName name="A_ALL_SECTION_KEYWORDS_ISSR_208000728_131J">#REF!</definedName>
    <definedName name="A_ALL_SECTION_KEYWORDS_ISSR_208000728_131O">#REF!</definedName>
    <definedName name="A_ALL_SECTION_KEYWORDS_ISSR_208000728_13A">#REF!</definedName>
    <definedName name="A_ALL_SECTION_KEYWORDS_ISSR_208000728_13U">#REF!</definedName>
    <definedName name="A_ALL_SECTION_KEYWORDS_ISSR_208000728_13V">#REF!</definedName>
    <definedName name="A_ALL_SECTION_KEYWORDS_ISSR_208000728_Reference_Data">#REF!</definedName>
    <definedName name="A_ALL_SECTION_KEYWORDS_ISSR_208007594_1314">#REF!</definedName>
    <definedName name="A_ALL_SECTION_KEYWORDS_ISSR_208007594_13168">#REF!</definedName>
    <definedName name="A_ALL_SECTION_KEYWORDS_ISSR_208007594_1316U">#REF!</definedName>
    <definedName name="A_ALL_SECTION_KEYWORDS_ISSR_208007594_131E">#REF!</definedName>
    <definedName name="A_ALL_SECTION_KEYWORDS_ISSR_208007594_131O">#REF!</definedName>
    <definedName name="A_ALL_SECTION_KEYWORDS_ISSR_208007594_13A">#REF!</definedName>
    <definedName name="A_ALL_SECTION_KEYWORDS_ISSR_208007594_13U">#REF!</definedName>
    <definedName name="A_ALL_SECTION_KEYWORDS_ISSR_208007594_13V">#REF!</definedName>
    <definedName name="A_ALL_SECTION_KEYWORDS_ISSR_208007594_Reference_Data">#REF!</definedName>
    <definedName name="A_ALL_SECTION_KEYWORDS_ISSR_208008062_1314">#REF!</definedName>
    <definedName name="A_ALL_SECTION_KEYWORDS_ISSR_208008062_13168">#REF!</definedName>
    <definedName name="A_ALL_SECTION_KEYWORDS_ISSR_208008062_1316U">#REF!</definedName>
    <definedName name="A_ALL_SECTION_KEYWORDS_ISSR_208008062_1319">#REF!</definedName>
    <definedName name="A_ALL_SECTION_KEYWORDS_ISSR_208008062_131E">#REF!</definedName>
    <definedName name="A_ALL_SECTION_KEYWORDS_ISSR_208008062_131J">#REF!</definedName>
    <definedName name="A_ALL_SECTION_KEYWORDS_ISSR_208008062_131O">#REF!</definedName>
    <definedName name="A_ALL_SECTION_KEYWORDS_ISSR_208008062_13A">#REF!</definedName>
    <definedName name="A_ALL_SECTION_KEYWORDS_ISSR_208008062_13U">#REF!</definedName>
    <definedName name="A_ALL_SECTION_KEYWORDS_ISSR_208008062_13V">#REF!</definedName>
    <definedName name="A_ALL_SECTION_KEYWORDS_ISSR_208008062_Reference_Data">#REF!</definedName>
    <definedName name="A_ALL_SECTION_KEYWORDS_ISSR_208011067_13V">#REF!</definedName>
    <definedName name="A_ALL_SECTION_KEYWORDS_ISSR_208011078_1314">#REF!</definedName>
    <definedName name="A_ALL_SECTION_KEYWORDS_ISSR_208011078_13168">#REF!</definedName>
    <definedName name="A_ALL_SECTION_KEYWORDS_ISSR_208011078_1316U">#REF!</definedName>
    <definedName name="A_ALL_SECTION_KEYWORDS_ISSR_208011078_1319">#REF!</definedName>
    <definedName name="A_ALL_SECTION_KEYWORDS_ISSR_208011078_131E">#REF!</definedName>
    <definedName name="A_ALL_SECTION_KEYWORDS_ISSR_208011078_131J">#REF!</definedName>
    <definedName name="A_ALL_SECTION_KEYWORDS_ISSR_208011078_131O">#REF!</definedName>
    <definedName name="A_ALL_SECTION_KEYWORDS_ISSR_208011078_13A">#REF!</definedName>
    <definedName name="A_ALL_SECTION_KEYWORDS_ISSR_208011078_13U">#REF!</definedName>
    <definedName name="A_ALL_SECTION_KEYWORDS_ISSR_208011078_13V">#REF!</definedName>
    <definedName name="A_ALL_SECTION_KEYWORDS_ISSR_208011078_Reference_Data">#REF!</definedName>
    <definedName name="A_ALL_SECTION_KEYWORDS_ISSR_208011212_1314">#REF!</definedName>
    <definedName name="A_ALL_SECTION_KEYWORDS_ISSR_208011212_13168">#REF!</definedName>
    <definedName name="A_ALL_SECTION_KEYWORDS_ISSR_208011212_1316U">#REF!</definedName>
    <definedName name="A_ALL_SECTION_KEYWORDS_ISSR_208011212_1319">#REF!</definedName>
    <definedName name="A_ALL_SECTION_KEYWORDS_ISSR_208011212_131E">#REF!</definedName>
    <definedName name="A_ALL_SECTION_KEYWORDS_ISSR_208011212_131J">#REF!</definedName>
    <definedName name="A_ALL_SECTION_KEYWORDS_ISSR_208011212_131O">#REF!</definedName>
    <definedName name="A_ALL_SECTION_KEYWORDS_ISSR_208011212_13A">#REF!</definedName>
    <definedName name="A_ALL_SECTION_KEYWORDS_ISSR_208011212_13U">#REF!</definedName>
    <definedName name="A_ALL_SECTION_KEYWORDS_ISSR_208011212_13V">#REF!</definedName>
    <definedName name="A_ALL_SECTION_KEYWORDS_ISSR_208011212_Reference_Data">#REF!</definedName>
    <definedName name="A_ALL_SECTION_KEYWORDS_ISSR_208011592_1314">#REF!</definedName>
    <definedName name="A_ALL_SECTION_KEYWORDS_ISSR_208011592_13168">#REF!</definedName>
    <definedName name="A_ALL_SECTION_KEYWORDS_ISSR_208011592_1316U">#REF!</definedName>
    <definedName name="A_ALL_SECTION_KEYWORDS_ISSR_208011592_1319">#REF!</definedName>
    <definedName name="A_ALL_SECTION_KEYWORDS_ISSR_208011592_131E">#REF!</definedName>
    <definedName name="A_ALL_SECTION_KEYWORDS_ISSR_208011592_131J">#REF!</definedName>
    <definedName name="A_ALL_SECTION_KEYWORDS_ISSR_208011592_131O">#REF!</definedName>
    <definedName name="A_ALL_SECTION_KEYWORDS_ISSR_208011592_13A">#REF!</definedName>
    <definedName name="A_ALL_SECTION_KEYWORDS_ISSR_208011592_13U">#REF!</definedName>
    <definedName name="A_ALL_SECTION_KEYWORDS_ISSR_208011592_13V">#REF!</definedName>
    <definedName name="A_ALL_SECTION_KEYWORDS_ISSR_208011592_Reference_Data">#REF!</definedName>
    <definedName name="A_ALL_SECTION_KEYWORDS_ISSR_208015243_13V">#REF!</definedName>
    <definedName name="A_ALL_SECTION_KEYWORDS_ISSR_208015267_13V">#REF!</definedName>
    <definedName name="A_ALL_SECTION_KEYWORDS_ISSR_208016745_13168">[19]GWRE_Annotation_Sheet!$C$204:$C$206,[19]GWRE_Annotation_Sheet!$C$197</definedName>
    <definedName name="A_ALL_SECTION_KEYWORDS_ISSR_208016745_131O">[19]GWRE_Annotation_Sheet!$C$119:$C$121,[19]GWRE_Annotation_Sheet!$C$143</definedName>
    <definedName name="A_ALL_SECTION_KEYWORDS_ISSR_208016745_136E">[25]GWRE_Annotation_Sheet!$C$197,[25]GWRE_Annotation_Sheet!$C$206</definedName>
    <definedName name="A_ALL_SECTION_KEYWORDS_ISSR_208020391_136J">[20]XM_Annotation_Sheet!$C$273,[20]XM_Annotation_Sheet!$C$282</definedName>
    <definedName name="A_ALL_SECTION_KEYWORDS_ISSR_208020391_13V">[20]XM_Annotation_Sheet!$C$33:$C$41,[20]XM_Annotation_Sheet!$C$46</definedName>
    <definedName name="A_ALL_SECTIONS_EQTY_200001045">[14]DOW_Annotation_Sheet!$242:$242,[14]DOW_Annotation_Sheet!$249:$249,[14]DOW_Annotation_Sheet!$257:$257,[14]DOW_Annotation_Sheet!$270:$270,[14]DOW_Annotation_Sheet!$287:$287,[14]DOW_Annotation_Sheet!$289:$289,[14]DOW_Annotation_Sheet!$295:$295,[14]DOW_Annotation_Sheet!$297:$297,[14]DOW_Annotation_Sheet!$302:$302,[14]DOW_Annotation_Sheet!$304:$304</definedName>
    <definedName name="A_ALL_SECTIONS_EQTY_200001987" localSheetId="7">#REF!,#REF!,#REF!,#REF!,#REF!,#REF!,#REF!,#REF!,#REF!,#REF!</definedName>
    <definedName name="A_ALL_SECTIONS_EQTY_200001987" localSheetId="0">#REF!,#REF!,#REF!,#REF!,#REF!,#REF!,#REF!,#REF!,#REF!,#REF!</definedName>
    <definedName name="A_ALL_SECTIONS_EQTY_200001987" localSheetId="9">#REF!,#REF!,#REF!,#REF!,#REF!,#REF!,#REF!,#REF!,#REF!,#REF!</definedName>
    <definedName name="A_ALL_SECTIONS_EQTY_200001987" localSheetId="11">#REF!,#REF!,#REF!,#REF!,#REF!,#REF!,#REF!,#REF!,#REF!,#REF!</definedName>
    <definedName name="A_ALL_SECTIONS_EQTY_200001987" localSheetId="10">#REF!,#REF!,#REF!,#REF!,#REF!,#REF!,#REF!,#REF!,#REF!,#REF!</definedName>
    <definedName name="A_ALL_SECTIONS_EQTY_200001987" localSheetId="8">#REF!,#REF!,#REF!,#REF!,#REF!,#REF!,#REF!,#REF!,#REF!,#REF!</definedName>
    <definedName name="A_ALL_SECTIONS_EQTY_200001987" localSheetId="4">#REF!,#REF!,#REF!,#REF!,#REF!,#REF!,#REF!,#REF!,#REF!,#REF!</definedName>
    <definedName name="A_ALL_SECTIONS_EQTY_200001987" localSheetId="5">#REF!,#REF!,#REF!,#REF!,#REF!,#REF!,#REF!,#REF!,#REF!,#REF!</definedName>
    <definedName name="A_ALL_SECTIONS_EQTY_200001987">#REF!,#REF!,#REF!,#REF!,#REF!,#REF!,#REF!,#REF!,#REF!,#REF!</definedName>
    <definedName name="A_ALL_SECTIONS_EQTY_200004329">[15]TIBX_Annotation_Sheet!$226:$226,[15]TIBX_Annotation_Sheet!$233:$233,[15]TIBX_Annotation_Sheet!$241:$241,[15]TIBX_Annotation_Sheet!$256:$256,[15]TIBX_Annotation_Sheet!$273:$273,[15]TIBX_Annotation_Sheet!$275:$275,[15]TIBX_Annotation_Sheet!$281:$281,[15]TIBX_Annotation_Sheet!$283:$283,[15]TIBX_Annotation_Sheet!$288:$288,[15]TIBX_Annotation_Sheet!$290:$290</definedName>
    <definedName name="A_ALL_SECTIONS_EQTY_200009848" localSheetId="7">#REF!,#REF!,#REF!,#REF!,#REF!,#REF!,#REF!,#REF!,#REF!,#REF!</definedName>
    <definedName name="A_ALL_SECTIONS_EQTY_200009848" localSheetId="0">#REF!,#REF!,#REF!,#REF!,#REF!,#REF!,#REF!,#REF!,#REF!,#REF!</definedName>
    <definedName name="A_ALL_SECTIONS_EQTY_200009848" localSheetId="9">#REF!,#REF!,#REF!,#REF!,#REF!,#REF!,#REF!,#REF!,#REF!,#REF!</definedName>
    <definedName name="A_ALL_SECTIONS_EQTY_200009848" localSheetId="11">#REF!,#REF!,#REF!,#REF!,#REF!,#REF!,#REF!,#REF!,#REF!,#REF!</definedName>
    <definedName name="A_ALL_SECTIONS_EQTY_200009848" localSheetId="10">#REF!,#REF!,#REF!,#REF!,#REF!,#REF!,#REF!,#REF!,#REF!,#REF!</definedName>
    <definedName name="A_ALL_SECTIONS_EQTY_200009848" localSheetId="8">#REF!,#REF!,#REF!,#REF!,#REF!,#REF!,#REF!,#REF!,#REF!,#REF!</definedName>
    <definedName name="A_ALL_SECTIONS_EQTY_200009848" localSheetId="4">#REF!,#REF!,#REF!,#REF!,#REF!,#REF!,#REF!,#REF!,#REF!,#REF!</definedName>
    <definedName name="A_ALL_SECTIONS_EQTY_200009848" localSheetId="5">#REF!,#REF!,#REF!,#REF!,#REF!,#REF!,#REF!,#REF!,#REF!,#REF!</definedName>
    <definedName name="A_ALL_SECTIONS_EQTY_200009848">#REF!,#REF!,#REF!,#REF!,#REF!,#REF!,#REF!,#REF!,#REF!,#REF!</definedName>
    <definedName name="A_ALL_SECTIONS_EQTY_200010418" localSheetId="7">#REF!,#REF!,#REF!,#REF!,#REF!,#REF!,#REF!,#REF!,#REF!,#REF!</definedName>
    <definedName name="A_ALL_SECTIONS_EQTY_200010418" localSheetId="0">#REF!,#REF!,#REF!,#REF!,#REF!,#REF!,#REF!,#REF!,#REF!,#REF!</definedName>
    <definedName name="A_ALL_SECTIONS_EQTY_200010418" localSheetId="11">#REF!,#REF!,#REF!,#REF!,#REF!,#REF!,#REF!,#REF!,#REF!,#REF!</definedName>
    <definedName name="A_ALL_SECTIONS_EQTY_200010418" localSheetId="8">#REF!,#REF!,#REF!,#REF!,#REF!,#REF!,#REF!,#REF!,#REF!,#REF!</definedName>
    <definedName name="A_ALL_SECTIONS_EQTY_200010418" localSheetId="4">#REF!,#REF!,#REF!,#REF!,#REF!,#REF!,#REF!,#REF!,#REF!,#REF!</definedName>
    <definedName name="A_ALL_SECTIONS_EQTY_200010418" localSheetId="5">#REF!,#REF!,#REF!,#REF!,#REF!,#REF!,#REF!,#REF!,#REF!,#REF!</definedName>
    <definedName name="A_ALL_SECTIONS_EQTY_200010418">#REF!,#REF!,#REF!,#REF!,#REF!,#REF!,#REF!,#REF!,#REF!,#REF!</definedName>
    <definedName name="A_ALL_SECTIONS_EQTY_200011457" localSheetId="7">#REF!,#REF!,#REF!,#REF!,#REF!,#REF!,#REF!,#REF!,#REF!,#REF!</definedName>
    <definedName name="A_ALL_SECTIONS_EQTY_200011457" localSheetId="0">#REF!,#REF!,#REF!,#REF!,#REF!,#REF!,#REF!,#REF!,#REF!,#REF!</definedName>
    <definedName name="A_ALL_SECTIONS_EQTY_200011457" localSheetId="11">#REF!,#REF!,#REF!,#REF!,#REF!,#REF!,#REF!,#REF!,#REF!,#REF!</definedName>
    <definedName name="A_ALL_SECTIONS_EQTY_200011457" localSheetId="8">#REF!,#REF!,#REF!,#REF!,#REF!,#REF!,#REF!,#REF!,#REF!,#REF!</definedName>
    <definedName name="A_ALL_SECTIONS_EQTY_200011457" localSheetId="4">#REF!,#REF!,#REF!,#REF!,#REF!,#REF!,#REF!,#REF!,#REF!,#REF!</definedName>
    <definedName name="A_ALL_SECTIONS_EQTY_200011457" localSheetId="5">#REF!,#REF!,#REF!,#REF!,#REF!,#REF!,#REF!,#REF!,#REF!,#REF!</definedName>
    <definedName name="A_ALL_SECTIONS_EQTY_200011457">#REF!,#REF!,#REF!,#REF!,#REF!,#REF!,#REF!,#REF!,#REF!,#REF!</definedName>
    <definedName name="A_ALL_SECTIONS_EQTY_200013663">#REF!,#REF!,#REF!,#REF!,#REF!,#REF!,#REF!,#REF!,#REF!,#REF!</definedName>
    <definedName name="A_ALL_SECTIONS_EQTY_200014493">#REF!,#REF!,#REF!,#REF!,#REF!,#REF!,#REF!,#REF!,#REF!,#REF!</definedName>
    <definedName name="A_ALL_SECTIONS_EQTY_200014812">#REF!,#REF!,#REF!,#REF!,#REF!,#REF!,#REF!,#REF!,#REF!,#REF!</definedName>
    <definedName name="A_ALL_SECTIONS_EQTY_200014885">[16]QLIK_Annotation_Sheet!$226:$226,[16]QLIK_Annotation_Sheet!$233:$233,[16]QLIK_Annotation_Sheet!$241:$241,[16]QLIK_Annotation_Sheet!$256:$256,[16]QLIK_Annotation_Sheet!$273:$273,[16]QLIK_Annotation_Sheet!$275:$275,[16]QLIK_Annotation_Sheet!$281:$281,[16]QLIK_Annotation_Sheet!$283:$283,[16]QLIK_Annotation_Sheet!$288:$288,[16]QLIK_Annotation_Sheet!$290:$290</definedName>
    <definedName name="A_ALL_SECTIONS_EQTY_200015087">[17]LOCK_Annotation_Sheet!$226:$226,[17]LOCK_Annotation_Sheet!$233:$233,[17]LOCK_Annotation_Sheet!$241:$241,[17]LOCK_Annotation_Sheet!$255:$255,[17]LOCK_Annotation_Sheet!$272:$272,[17]LOCK_Annotation_Sheet!$274:$274,[17]LOCK_Annotation_Sheet!$280:$280,[17]LOCK_Annotation_Sheet!$282:$282,[17]LOCK_Annotation_Sheet!$287:$287,[17]LOCK_Annotation_Sheet!$289:$289</definedName>
    <definedName name="A_ALL_SECTIONS_EQTY_200015518" localSheetId="7">#REF!,#REF!,#REF!,#REF!,#REF!,#REF!,#REF!,#REF!,#REF!,#REF!</definedName>
    <definedName name="A_ALL_SECTIONS_EQTY_200015518" localSheetId="0">#REF!,#REF!,#REF!,#REF!,#REF!,#REF!,#REF!,#REF!,#REF!,#REF!</definedName>
    <definedName name="A_ALL_SECTIONS_EQTY_200015518" localSheetId="9">#REF!,#REF!,#REF!,#REF!,#REF!,#REF!,#REF!,#REF!,#REF!,#REF!</definedName>
    <definedName name="A_ALL_SECTIONS_EQTY_200015518" localSheetId="11">#REF!,#REF!,#REF!,#REF!,#REF!,#REF!,#REF!,#REF!,#REF!,#REF!</definedName>
    <definedName name="A_ALL_SECTIONS_EQTY_200015518" localSheetId="10">#REF!,#REF!,#REF!,#REF!,#REF!,#REF!,#REF!,#REF!,#REF!,#REF!</definedName>
    <definedName name="A_ALL_SECTIONS_EQTY_200015518" localSheetId="8">#REF!,#REF!,#REF!,#REF!,#REF!,#REF!,#REF!,#REF!,#REF!,#REF!</definedName>
    <definedName name="A_ALL_SECTIONS_EQTY_200015518" localSheetId="4">#REF!,#REF!,#REF!,#REF!,#REF!,#REF!,#REF!,#REF!,#REF!,#REF!</definedName>
    <definedName name="A_ALL_SECTIONS_EQTY_200015518" localSheetId="5">#REF!,#REF!,#REF!,#REF!,#REF!,#REF!,#REF!,#REF!,#REF!,#REF!</definedName>
    <definedName name="A_ALL_SECTIONS_EQTY_200015518">#REF!,#REF!,#REF!,#REF!,#REF!,#REF!,#REF!,#REF!,#REF!,#REF!</definedName>
    <definedName name="A_ALL_SECTIONS_EQTY_200015716">[18]MKTO_Annotation_Sheet!$227:$227,[18]MKTO_Annotation_Sheet!$234:$234,[18]MKTO_Annotation_Sheet!$242:$242,[18]MKTO_Annotation_Sheet!$257:$257,[18]MKTO_Annotation_Sheet!$274:$274,[18]MKTO_Annotation_Sheet!$276:$276,[18]MKTO_Annotation_Sheet!$282:$282,[18]MKTO_Annotation_Sheet!$284:$284,[18]MKTO_Annotation_Sheet!$289:$289,[18]MKTO_Annotation_Sheet!$291:$291</definedName>
    <definedName name="A_ALL_SECTIONS_EQTY_200016202" localSheetId="7">#REF!,#REF!,#REF!,#REF!,#REF!,#REF!,#REF!,#REF!,#REF!,#REF!</definedName>
    <definedName name="A_ALL_SECTIONS_EQTY_200016202" localSheetId="0">#REF!,#REF!,#REF!,#REF!,#REF!,#REF!,#REF!,#REF!,#REF!,#REF!</definedName>
    <definedName name="A_ALL_SECTIONS_EQTY_200016202" localSheetId="9">#REF!,#REF!,#REF!,#REF!,#REF!,#REF!,#REF!,#REF!,#REF!,#REF!</definedName>
    <definedName name="A_ALL_SECTIONS_EQTY_200016202" localSheetId="11">#REF!,#REF!,#REF!,#REF!,#REF!,#REF!,#REF!,#REF!,#REF!,#REF!</definedName>
    <definedName name="A_ALL_SECTIONS_EQTY_200016202" localSheetId="10">#REF!,#REF!,#REF!,#REF!,#REF!,#REF!,#REF!,#REF!,#REF!,#REF!</definedName>
    <definedName name="A_ALL_SECTIONS_EQTY_200016202" localSheetId="8">#REF!,#REF!,#REF!,#REF!,#REF!,#REF!,#REF!,#REF!,#REF!,#REF!</definedName>
    <definedName name="A_ALL_SECTIONS_EQTY_200016202" localSheetId="4">#REF!,#REF!,#REF!,#REF!,#REF!,#REF!,#REF!,#REF!,#REF!,#REF!</definedName>
    <definedName name="A_ALL_SECTIONS_EQTY_200016202" localSheetId="5">#REF!,#REF!,#REF!,#REF!,#REF!,#REF!,#REF!,#REF!,#REF!,#REF!</definedName>
    <definedName name="A_ALL_SECTIONS_EQTY_200016202">#REF!,#REF!,#REF!,#REF!,#REF!,#REF!,#REF!,#REF!,#REF!,#REF!</definedName>
    <definedName name="A_ALL_SECTIONS_ISSR_208000297">[14]DOW_Annotation_Sheet!$5:$5,[14]DOW_Annotation_Sheet!$8:$8,[14]DOW_Annotation_Sheet!$10:$10,[14]DOW_Annotation_Sheet!$31:$31,[14]DOW_Annotation_Sheet!$37:$37,[14]DOW_Annotation_Sheet!$66:$66,[14]DOW_Annotation_Sheet!$80:$80,[14]DOW_Annotation_Sheet!$97:$97,[14]DOW_Annotation_Sheet!$109:$109,[14]DOW_Annotation_Sheet!$111:$111,[14]DOW_Annotation_Sheet!$203:$226</definedName>
    <definedName name="A_ALL_SECTIONS_ISSR_208000728" localSheetId="7">#REF!,#REF!,#REF!,#REF!,#REF!,#REF!,#REF!,#REF!,#REF!,#REF!,#REF!</definedName>
    <definedName name="A_ALL_SECTIONS_ISSR_208000728" localSheetId="0">#REF!,#REF!,#REF!,#REF!,#REF!,#REF!,#REF!,#REF!,#REF!,#REF!,#REF!</definedName>
    <definedName name="A_ALL_SECTIONS_ISSR_208000728" localSheetId="9">#REF!,#REF!,#REF!,#REF!,#REF!,#REF!,#REF!,#REF!,#REF!,#REF!,#REF!</definedName>
    <definedName name="A_ALL_SECTIONS_ISSR_208000728" localSheetId="11">#REF!,#REF!,#REF!,#REF!,#REF!,#REF!,#REF!,#REF!,#REF!,#REF!,#REF!</definedName>
    <definedName name="A_ALL_SECTIONS_ISSR_208000728" localSheetId="10">#REF!,#REF!,#REF!,#REF!,#REF!,#REF!,#REF!,#REF!,#REF!,#REF!,#REF!</definedName>
    <definedName name="A_ALL_SECTIONS_ISSR_208000728" localSheetId="8">#REF!,#REF!,#REF!,#REF!,#REF!,#REF!,#REF!,#REF!,#REF!,#REF!,#REF!</definedName>
    <definedName name="A_ALL_SECTIONS_ISSR_208000728" localSheetId="4">#REF!,#REF!,#REF!,#REF!,#REF!,#REF!,#REF!,#REF!,#REF!,#REF!,#REF!</definedName>
    <definedName name="A_ALL_SECTIONS_ISSR_208000728" localSheetId="5">#REF!,#REF!,#REF!,#REF!,#REF!,#REF!,#REF!,#REF!,#REF!,#REF!,#REF!</definedName>
    <definedName name="A_ALL_SECTIONS_ISSR_208000728">#REF!,#REF!,#REF!,#REF!,#REF!,#REF!,#REF!,#REF!,#REF!,#REF!,#REF!</definedName>
    <definedName name="A_ALL_SECTIONS_ISSR_208001231">[15]TIBX_Annotation_Sheet!$5:$5,[15]TIBX_Annotation_Sheet!$8:$8,[15]TIBX_Annotation_Sheet!$10:$10,[15]TIBX_Annotation_Sheet!$31:$31,[15]TIBX_Annotation_Sheet!$37:$37,[15]TIBX_Annotation_Sheet!$67:$67,[15]TIBX_Annotation_Sheet!$82:$82,[15]TIBX_Annotation_Sheet!$99:$99,[15]TIBX_Annotation_Sheet!$113:$113,[15]TIBX_Annotation_Sheet!$117:$117,[15]TIBX_Annotation_Sheet!$209:$209</definedName>
    <definedName name="A_ALL_SECTIONS_ISSR_208007594" localSheetId="7">#REF!,#REF!,#REF!,#REF!,#REF!,#REF!,#REF!,#REF!,#REF!,#REF!,#REF!</definedName>
    <definedName name="A_ALL_SECTIONS_ISSR_208007594" localSheetId="0">#REF!,#REF!,#REF!,#REF!,#REF!,#REF!,#REF!,#REF!,#REF!,#REF!,#REF!</definedName>
    <definedName name="A_ALL_SECTIONS_ISSR_208007594" localSheetId="9">#REF!,#REF!,#REF!,#REF!,#REF!,#REF!,#REF!,#REF!,#REF!,#REF!,#REF!</definedName>
    <definedName name="A_ALL_SECTIONS_ISSR_208007594" localSheetId="11">#REF!,#REF!,#REF!,#REF!,#REF!,#REF!,#REF!,#REF!,#REF!,#REF!,#REF!</definedName>
    <definedName name="A_ALL_SECTIONS_ISSR_208007594" localSheetId="10">#REF!,#REF!,#REF!,#REF!,#REF!,#REF!,#REF!,#REF!,#REF!,#REF!,#REF!</definedName>
    <definedName name="A_ALL_SECTIONS_ISSR_208007594" localSheetId="8">#REF!,#REF!,#REF!,#REF!,#REF!,#REF!,#REF!,#REF!,#REF!,#REF!,#REF!</definedName>
    <definedName name="A_ALL_SECTIONS_ISSR_208007594" localSheetId="4">#REF!,#REF!,#REF!,#REF!,#REF!,#REF!,#REF!,#REF!,#REF!,#REF!,#REF!</definedName>
    <definedName name="A_ALL_SECTIONS_ISSR_208007594" localSheetId="5">#REF!,#REF!,#REF!,#REF!,#REF!,#REF!,#REF!,#REF!,#REF!,#REF!,#REF!</definedName>
    <definedName name="A_ALL_SECTIONS_ISSR_208007594">#REF!,#REF!,#REF!,#REF!,#REF!,#REF!,#REF!,#REF!,#REF!,#REF!,#REF!</definedName>
    <definedName name="A_ALL_SECTIONS_ISSR_208008062" localSheetId="7">#REF!,#REF!,#REF!,#REF!,#REF!,#REF!,#REF!,#REF!,#REF!,#REF!,#REF!</definedName>
    <definedName name="A_ALL_SECTIONS_ISSR_208008062" localSheetId="0">#REF!,#REF!,#REF!,#REF!,#REF!,#REF!,#REF!,#REF!,#REF!,#REF!,#REF!</definedName>
    <definedName name="A_ALL_SECTIONS_ISSR_208008062" localSheetId="11">#REF!,#REF!,#REF!,#REF!,#REF!,#REF!,#REF!,#REF!,#REF!,#REF!,#REF!</definedName>
    <definedName name="A_ALL_SECTIONS_ISSR_208008062" localSheetId="8">#REF!,#REF!,#REF!,#REF!,#REF!,#REF!,#REF!,#REF!,#REF!,#REF!,#REF!</definedName>
    <definedName name="A_ALL_SECTIONS_ISSR_208008062" localSheetId="4">#REF!,#REF!,#REF!,#REF!,#REF!,#REF!,#REF!,#REF!,#REF!,#REF!,#REF!</definedName>
    <definedName name="A_ALL_SECTIONS_ISSR_208008062" localSheetId="5">#REF!,#REF!,#REF!,#REF!,#REF!,#REF!,#REF!,#REF!,#REF!,#REF!,#REF!</definedName>
    <definedName name="A_ALL_SECTIONS_ISSR_208008062">#REF!,#REF!,#REF!,#REF!,#REF!,#REF!,#REF!,#REF!,#REF!,#REF!,#REF!</definedName>
    <definedName name="A_ALL_SECTIONS_ISSR_208008754" localSheetId="7">#REF!,#REF!,#REF!,#REF!,#REF!,#REF!,#REF!,#REF!,#REF!,#REF!,#REF!</definedName>
    <definedName name="A_ALL_SECTIONS_ISSR_208008754" localSheetId="0">#REF!,#REF!,#REF!,#REF!,#REF!,#REF!,#REF!,#REF!,#REF!,#REF!,#REF!</definedName>
    <definedName name="A_ALL_SECTIONS_ISSR_208008754" localSheetId="11">#REF!,#REF!,#REF!,#REF!,#REF!,#REF!,#REF!,#REF!,#REF!,#REF!,#REF!</definedName>
    <definedName name="A_ALL_SECTIONS_ISSR_208008754" localSheetId="8">#REF!,#REF!,#REF!,#REF!,#REF!,#REF!,#REF!,#REF!,#REF!,#REF!,#REF!</definedName>
    <definedName name="A_ALL_SECTIONS_ISSR_208008754" localSheetId="4">#REF!,#REF!,#REF!,#REF!,#REF!,#REF!,#REF!,#REF!,#REF!,#REF!,#REF!</definedName>
    <definedName name="A_ALL_SECTIONS_ISSR_208008754" localSheetId="5">#REF!,#REF!,#REF!,#REF!,#REF!,#REF!,#REF!,#REF!,#REF!,#REF!,#REF!</definedName>
    <definedName name="A_ALL_SECTIONS_ISSR_208008754">#REF!,#REF!,#REF!,#REF!,#REF!,#REF!,#REF!,#REF!,#REF!,#REF!,#REF!</definedName>
    <definedName name="A_ALL_SECTIONS_ISSR_208010559">#REF!,#REF!,#REF!,#REF!,#REF!,#REF!,#REF!,#REF!,#REF!,#REF!</definedName>
    <definedName name="A_ALL_SECTIONS_ISSR_208011072">[18]MKTO_Annotation_Sheet!$5:$5,[18]MKTO_Annotation_Sheet!$8:$8,[18]MKTO_Annotation_Sheet!$10:$10,[18]MKTO_Annotation_Sheet!$31:$31,[18]MKTO_Annotation_Sheet!$38:$38,[18]MKTO_Annotation_Sheet!$68:$68,[18]MKTO_Annotation_Sheet!$83:$83,[18]MKTO_Annotation_Sheet!$100:$100,[18]MKTO_Annotation_Sheet!$114:$114,[18]MKTO_Annotation_Sheet!$118:$118,[18]MKTO_Annotation_Sheet!$210:$210</definedName>
    <definedName name="A_ALL_SECTIONS_ISSR_208011078" localSheetId="7">#REF!,#REF!,#REF!,#REF!,#REF!,#REF!,#REF!,#REF!,#REF!,#REF!,#REF!</definedName>
    <definedName name="A_ALL_SECTIONS_ISSR_208011078" localSheetId="0">#REF!,#REF!,#REF!,#REF!,#REF!,#REF!,#REF!,#REF!,#REF!,#REF!,#REF!</definedName>
    <definedName name="A_ALL_SECTIONS_ISSR_208011078" localSheetId="9">#REF!,#REF!,#REF!,#REF!,#REF!,#REF!,#REF!,#REF!,#REF!,#REF!,#REF!</definedName>
    <definedName name="A_ALL_SECTIONS_ISSR_208011078" localSheetId="11">#REF!,#REF!,#REF!,#REF!,#REF!,#REF!,#REF!,#REF!,#REF!,#REF!,#REF!</definedName>
    <definedName name="A_ALL_SECTIONS_ISSR_208011078" localSheetId="10">#REF!,#REF!,#REF!,#REF!,#REF!,#REF!,#REF!,#REF!,#REF!,#REF!,#REF!</definedName>
    <definedName name="A_ALL_SECTIONS_ISSR_208011078" localSheetId="8">#REF!,#REF!,#REF!,#REF!,#REF!,#REF!,#REF!,#REF!,#REF!,#REF!,#REF!</definedName>
    <definedName name="A_ALL_SECTIONS_ISSR_208011078" localSheetId="4">#REF!,#REF!,#REF!,#REF!,#REF!,#REF!,#REF!,#REF!,#REF!,#REF!,#REF!</definedName>
    <definedName name="A_ALL_SECTIONS_ISSR_208011078" localSheetId="5">#REF!,#REF!,#REF!,#REF!,#REF!,#REF!,#REF!,#REF!,#REF!,#REF!,#REF!</definedName>
    <definedName name="A_ALL_SECTIONS_ISSR_208011078">#REF!,#REF!,#REF!,#REF!,#REF!,#REF!,#REF!,#REF!,#REF!,#REF!,#REF!</definedName>
    <definedName name="A_ALL_SECTIONS_ISSR_208011212" localSheetId="7">#REF!,#REF!,#REF!,#REF!,#REF!,#REF!,#REF!,#REF!,#REF!,#REF!,#REF!</definedName>
    <definedName name="A_ALL_SECTIONS_ISSR_208011212" localSheetId="0">#REF!,#REF!,#REF!,#REF!,#REF!,#REF!,#REF!,#REF!,#REF!,#REF!,#REF!</definedName>
    <definedName name="A_ALL_SECTIONS_ISSR_208011212" localSheetId="11">#REF!,#REF!,#REF!,#REF!,#REF!,#REF!,#REF!,#REF!,#REF!,#REF!,#REF!</definedName>
    <definedName name="A_ALL_SECTIONS_ISSR_208011212" localSheetId="8">#REF!,#REF!,#REF!,#REF!,#REF!,#REF!,#REF!,#REF!,#REF!,#REF!,#REF!</definedName>
    <definedName name="A_ALL_SECTIONS_ISSR_208011212" localSheetId="4">#REF!,#REF!,#REF!,#REF!,#REF!,#REF!,#REF!,#REF!,#REF!,#REF!,#REF!</definedName>
    <definedName name="A_ALL_SECTIONS_ISSR_208011212" localSheetId="5">#REF!,#REF!,#REF!,#REF!,#REF!,#REF!,#REF!,#REF!,#REF!,#REF!,#REF!</definedName>
    <definedName name="A_ALL_SECTIONS_ISSR_208011212">#REF!,#REF!,#REF!,#REF!,#REF!,#REF!,#REF!,#REF!,#REF!,#REF!,#REF!</definedName>
    <definedName name="A_ALL_SECTIONS_ISSR_208011592" localSheetId="7">#REF!,#REF!,#REF!,#REF!,#REF!,#REF!,#REF!,#REF!,#REF!,#REF!,#REF!</definedName>
    <definedName name="A_ALL_SECTIONS_ISSR_208011592" localSheetId="0">#REF!,#REF!,#REF!,#REF!,#REF!,#REF!,#REF!,#REF!,#REF!,#REF!,#REF!</definedName>
    <definedName name="A_ALL_SECTIONS_ISSR_208011592" localSheetId="11">#REF!,#REF!,#REF!,#REF!,#REF!,#REF!,#REF!,#REF!,#REF!,#REF!,#REF!</definedName>
    <definedName name="A_ALL_SECTIONS_ISSR_208011592" localSheetId="8">#REF!,#REF!,#REF!,#REF!,#REF!,#REF!,#REF!,#REF!,#REF!,#REF!,#REF!</definedName>
    <definedName name="A_ALL_SECTIONS_ISSR_208011592" localSheetId="4">#REF!,#REF!,#REF!,#REF!,#REF!,#REF!,#REF!,#REF!,#REF!,#REF!,#REF!</definedName>
    <definedName name="A_ALL_SECTIONS_ISSR_208011592" localSheetId="5">#REF!,#REF!,#REF!,#REF!,#REF!,#REF!,#REF!,#REF!,#REF!,#REF!,#REF!</definedName>
    <definedName name="A_ALL_SECTIONS_ISSR_208011592">#REF!,#REF!,#REF!,#REF!,#REF!,#REF!,#REF!,#REF!,#REF!,#REF!,#REF!</definedName>
    <definedName name="A_ALL_SECTIONS_ISSR_208011676">[16]QLIK_Annotation_Sheet!$5:$5,[16]QLIK_Annotation_Sheet!$8:$8,[16]QLIK_Annotation_Sheet!$10:$10,[16]QLIK_Annotation_Sheet!$31:$31,[16]QLIK_Annotation_Sheet!$37:$37,[16]QLIK_Annotation_Sheet!$67:$67,[16]QLIK_Annotation_Sheet!$82:$82,[16]QLIK_Annotation_Sheet!$99:$99,[16]QLIK_Annotation_Sheet!$113:$113,[16]QLIK_Annotation_Sheet!$117:$117,[16]QLIK_Annotation_Sheet!$209:$209</definedName>
    <definedName name="A_ALL_SECTIONS_ISSR_208011875">[17]LOCK_Annotation_Sheet!$5:$5,[17]LOCK_Annotation_Sheet!$8:$8,[17]LOCK_Annotation_Sheet!$10:$10,[17]LOCK_Annotation_Sheet!$31:$31,[17]LOCK_Annotation_Sheet!$37:$37,[17]LOCK_Annotation_Sheet!$67:$67,[17]LOCK_Annotation_Sheet!$82:$82,[17]LOCK_Annotation_Sheet!$99:$99,[17]LOCK_Annotation_Sheet!$113:$113,[17]LOCK_Annotation_Sheet!$117:$117,[17]LOCK_Annotation_Sheet!$209:$209</definedName>
    <definedName name="A_ALL_SECTIONS_ISSR_208013134" localSheetId="7">#REF!,#REF!,#REF!,#REF!,#REF!,#REF!,#REF!,#REF!,#REF!,#REF!,#REF!</definedName>
    <definedName name="A_ALL_SECTIONS_ISSR_208013134" localSheetId="0">#REF!,#REF!,#REF!,#REF!,#REF!,#REF!,#REF!,#REF!,#REF!,#REF!,#REF!</definedName>
    <definedName name="A_ALL_SECTIONS_ISSR_208013134" localSheetId="9">#REF!,#REF!,#REF!,#REF!,#REF!,#REF!,#REF!,#REF!,#REF!,#REF!,#REF!</definedName>
    <definedName name="A_ALL_SECTIONS_ISSR_208013134" localSheetId="11">#REF!,#REF!,#REF!,#REF!,#REF!,#REF!,#REF!,#REF!,#REF!,#REF!,#REF!</definedName>
    <definedName name="A_ALL_SECTIONS_ISSR_208013134" localSheetId="10">#REF!,#REF!,#REF!,#REF!,#REF!,#REF!,#REF!,#REF!,#REF!,#REF!,#REF!</definedName>
    <definedName name="A_ALL_SECTIONS_ISSR_208013134" localSheetId="8">#REF!,#REF!,#REF!,#REF!,#REF!,#REF!,#REF!,#REF!,#REF!,#REF!,#REF!</definedName>
    <definedName name="A_ALL_SECTIONS_ISSR_208013134" localSheetId="4">#REF!,#REF!,#REF!,#REF!,#REF!,#REF!,#REF!,#REF!,#REF!,#REF!,#REF!</definedName>
    <definedName name="A_ALL_SECTIONS_ISSR_208013134" localSheetId="5">#REF!,#REF!,#REF!,#REF!,#REF!,#REF!,#REF!,#REF!,#REF!,#REF!,#REF!</definedName>
    <definedName name="A_ALL_SECTIONS_ISSR_208013134">#REF!,#REF!,#REF!,#REF!,#REF!,#REF!,#REF!,#REF!,#REF!,#REF!,#REF!</definedName>
    <definedName name="A_ALL_VRNT">[27]VRNT_Annotation_Sheet!$A$1:$AX$234</definedName>
    <definedName name="A_ALL_YDLE">[28]YDLE_Annotation_Sheet!$A$1:$AK$235</definedName>
    <definedName name="A_ALL_ZEN">[29]ZEN_Annotation_Sheet!$A$1:$AE$235</definedName>
    <definedName name="A_B">[30]Deferred!#REF!</definedName>
    <definedName name="A_CONSTANT" localSheetId="7">#REF!,#REF!,#REF!,#REF!,#REF!</definedName>
    <definedName name="A_CONSTANT" localSheetId="0">#REF!,#REF!,#REF!,#REF!,#REF!</definedName>
    <definedName name="A_CONSTANT" localSheetId="9">#REF!,#REF!,#REF!,#REF!,#REF!</definedName>
    <definedName name="A_CONSTANT" localSheetId="11">#REF!,#REF!,#REF!,#REF!,#REF!</definedName>
    <definedName name="A_CONSTANT" localSheetId="10">#REF!,#REF!,#REF!,#REF!,#REF!</definedName>
    <definedName name="A_CONSTANT" localSheetId="8">#REF!,#REF!,#REF!,#REF!,#REF!</definedName>
    <definedName name="A_CONSTANT" localSheetId="4">#REF!,#REF!,#REF!,#REF!,#REF!</definedName>
    <definedName name="A_CONSTANT" localSheetId="5">#REF!,#REF!,#REF!,#REF!,#REF!</definedName>
    <definedName name="A_CONSTANT">#REF!,#REF!,#REF!,#REF!,#REF!</definedName>
    <definedName name="A_CURRENCY_EQTY_200001987_PRI" localSheetId="7">#REF!</definedName>
    <definedName name="A_CURRENCY_EQTY_200001987_PRI" localSheetId="0">#REF!</definedName>
    <definedName name="A_CURRENCY_EQTY_200001987_PRI" localSheetId="9">#REF!</definedName>
    <definedName name="A_CURRENCY_EQTY_200001987_PRI" localSheetId="11">#REF!</definedName>
    <definedName name="A_CURRENCY_EQTY_200001987_PRI" localSheetId="10">#REF!</definedName>
    <definedName name="A_CURRENCY_EQTY_200001987_PRI" localSheetId="8">#REF!</definedName>
    <definedName name="A_CURRENCY_EQTY_200001987_PRI" localSheetId="4">#REF!</definedName>
    <definedName name="A_CURRENCY_EQTY_200001987_PRI" localSheetId="5">#REF!</definedName>
    <definedName name="A_CURRENCY_EQTY_200001987_PRI">#REF!</definedName>
    <definedName name="A_CURRENCY_EQTY_200001987_PUB" localSheetId="7">#REF!</definedName>
    <definedName name="A_CURRENCY_EQTY_200001987_PUB" localSheetId="0">#REF!</definedName>
    <definedName name="A_CURRENCY_EQTY_200001987_PUB" localSheetId="9">#REF!</definedName>
    <definedName name="A_CURRENCY_EQTY_200001987_PUB" localSheetId="11">#REF!</definedName>
    <definedName name="A_CURRENCY_EQTY_200001987_PUB" localSheetId="10">#REF!</definedName>
    <definedName name="A_CURRENCY_EQTY_200001987_PUB" localSheetId="8">#REF!</definedName>
    <definedName name="A_CURRENCY_EQTY_200001987_PUB" localSheetId="4">#REF!</definedName>
    <definedName name="A_CURRENCY_EQTY_200001987_PUB" localSheetId="5">#REF!</definedName>
    <definedName name="A_CURRENCY_EQTY_200001987_PUB">#REF!</definedName>
    <definedName name="A_CURRENCY_EQTY_200001987_REP" localSheetId="7">#REF!</definedName>
    <definedName name="A_CURRENCY_EQTY_200001987_REP" localSheetId="0">#REF!</definedName>
    <definedName name="A_CURRENCY_EQTY_200001987_REP" localSheetId="8">#REF!</definedName>
    <definedName name="A_CURRENCY_EQTY_200001987_REP" localSheetId="4">#REF!</definedName>
    <definedName name="A_CURRENCY_EQTY_200001987_REP" localSheetId="5">#REF!</definedName>
    <definedName name="A_CURRENCY_EQTY_200001987_REP">#REF!</definedName>
    <definedName name="A_CURRENCY_EQTY_200009848_PRI">#REF!</definedName>
    <definedName name="A_CURRENCY_EQTY_200009848_PUB">#REF!</definedName>
    <definedName name="A_CURRENCY_EQTY_200009848_REP">#REF!</definedName>
    <definedName name="A_CURRENCY_EQTY_200010418_PRI">#REF!</definedName>
    <definedName name="A_CURRENCY_EQTY_200010418_PUB">#REF!</definedName>
    <definedName name="A_CURRENCY_EQTY_200010418_REP">#REF!</definedName>
    <definedName name="A_CURRENCY_EQTY_200014493_PRI">#REF!</definedName>
    <definedName name="A_CURRENCY_EQTY_200014493_PUB">#REF!</definedName>
    <definedName name="A_CURRENCY_EQTY_200014493_REP">#REF!</definedName>
    <definedName name="A_CURRENCY_EQTY_200014812_PRI">#REF!</definedName>
    <definedName name="A_CURRENCY_EQTY_200014812_PUB">#REF!</definedName>
    <definedName name="A_CURRENCY_EQTY_200014812_REP">#REF!</definedName>
    <definedName name="A_CURRENCY_EQTY_200015518_PRI">#REF!</definedName>
    <definedName name="A_CURRENCY_EQTY_200015518_PUB">#REF!</definedName>
    <definedName name="A_CURRENCY_EQTY_200015518_REP">#REF!</definedName>
    <definedName name="A_CURRENCY_ISSR_208000728_REP">#REF!</definedName>
    <definedName name="A_CURRENCY_ISSR_208007594_REP">#REF!</definedName>
    <definedName name="A_CURRENCY_ISSR_208008062_REP">#REF!</definedName>
    <definedName name="A_CURRENCY_ISSR_208011078_REP">#REF!</definedName>
    <definedName name="A_CURRENCY_ISSR_208011212_REP">#REF!</definedName>
    <definedName name="A_CURRENCY_ISSR_208011592_REP">#REF!</definedName>
    <definedName name="A_detail" localSheetId="7">#REF!,#REF!,#REF!,#REF!,#REF!,#REF!,#REF!</definedName>
    <definedName name="A_detail" localSheetId="0">#REF!,#REF!,#REF!,#REF!,#REF!,#REF!,#REF!</definedName>
    <definedName name="A_detail" localSheetId="9">#REF!,#REF!,#REF!,#REF!,#REF!,#REF!,#REF!</definedName>
    <definedName name="A_detail" localSheetId="11">#REF!,#REF!,#REF!,#REF!,#REF!,#REF!,#REF!</definedName>
    <definedName name="A_detail" localSheetId="10">#REF!,#REF!,#REF!,#REF!,#REF!,#REF!,#REF!</definedName>
    <definedName name="A_detail" localSheetId="8">#REF!,#REF!,#REF!,#REF!,#REF!,#REF!,#REF!</definedName>
    <definedName name="A_detail" localSheetId="4">#REF!,#REF!,#REF!,#REF!,#REF!,#REF!,#REF!</definedName>
    <definedName name="A_detail" localSheetId="5">#REF!,#REF!,#REF!,#REF!,#REF!,#REF!,#REF!</definedName>
    <definedName name="A_detail">#REF!,#REF!,#REF!,#REF!,#REF!,#REF!,#REF!</definedName>
    <definedName name="A_ENTITY_DATA_EQTY_200001987" localSheetId="0">#REF!</definedName>
    <definedName name="A_ENTITY_DATA_EQTY_200001987" localSheetId="9">#REF!</definedName>
    <definedName name="A_ENTITY_DATA_EQTY_200001987" localSheetId="11">#REF!</definedName>
    <definedName name="A_ENTITY_DATA_EQTY_200001987" localSheetId="10">#REF!</definedName>
    <definedName name="A_ENTITY_DATA_EQTY_200001987">#REF!</definedName>
    <definedName name="A_ENTITY_DATA_EQTY_200015518" localSheetId="9">#REF!</definedName>
    <definedName name="A_ENTITY_DATA_EQTY_200015518" localSheetId="11">#REF!</definedName>
    <definedName name="A_ENTITY_DATA_EQTY_200015518" localSheetId="10">#REF!</definedName>
    <definedName name="A_ENTITY_DATA_EQTY_200015518">#REF!</definedName>
    <definedName name="A_ENTITY_DATA_ISSR_208011078" localSheetId="9">#REF!</definedName>
    <definedName name="A_ENTITY_DATA_ISSR_208011078" localSheetId="11">#REF!</definedName>
    <definedName name="A_ENTITY_DATA_ISSR_208011078" localSheetId="10">#REF!</definedName>
    <definedName name="A_ENTITY_DATA_ISSR_208011078">#REF!</definedName>
    <definedName name="A_ENTITY_DATA_ISSR_208011212">#REF!</definedName>
    <definedName name="a_is">#REF!</definedName>
    <definedName name="A_KEYWORD_EQTY_200001987_AMER_CONVICTION">#REF!</definedName>
    <definedName name="A_KEYWORD_EQTY_200001987_AMER_LIST">#REF!</definedName>
    <definedName name="A_KEYWORD_EQTY_200001987_BETA_ANALYST">#REF!</definedName>
    <definedName name="A_KEYWORD_EQTY_200001987_BVPS">#REF!</definedName>
    <definedName name="A_KEYWORD_EQTY_200001987_BVPS_PUB">#REF!</definedName>
    <definedName name="A_KEYWORD_EQTY_200001987_CEEE_EPS">#REF!</definedName>
    <definedName name="A_KEYWORD_EQTY_200001987_CF_NI_PRE_PREF">#REF!</definedName>
    <definedName name="A_KEYWORD_EQTY_200001987_COMMON_DIV_PAID">#REF!</definedName>
    <definedName name="A_KEYWORD_EQTY_200001987_CURRENCY_ISO">#REF!</definedName>
    <definedName name="A_KEYWORD_EQTY_200001987_DILUTE_SHARES">#REF!</definedName>
    <definedName name="A_KEYWORD_EQTY_200001987_DPS">#REF!</definedName>
    <definedName name="A_KEYWORD_EQTY_200001987_DPS_PUB">#REF!</definedName>
    <definedName name="A_KEYWORD_EQTY_200001987_EBIT_PUB">#REF!</definedName>
    <definedName name="A_KEYWORD_EQTY_200001987_EBITDA_PUB">#REF!</definedName>
    <definedName name="A_KEYWORD_EQTY_200001987_EPS">#REF!</definedName>
    <definedName name="A_KEYWORD_EQTY_200001987_EPS_EX_ESO_B">#REF!</definedName>
    <definedName name="A_KEYWORD_EQTY_200001987_EPS_EX_ESO_D">#REF!</definedName>
    <definedName name="A_KEYWORD_EQTY_200001987_EPS_FUL_DIL">#REF!</definedName>
    <definedName name="A_KEYWORD_EQTY_200001987_EPS_POST_BASIC">#REF!</definedName>
    <definedName name="A_KEYWORD_EQTY_200001987_EPS_PUB">#REF!</definedName>
    <definedName name="A_KEYWORD_EQTY_200001987_EPS_PUB_EX_ESO">#REF!</definedName>
    <definedName name="A_KEYWORD_EQTY_200001987_EQ_PUB">#REF!</definedName>
    <definedName name="A_KEYWORD_EQTY_200001987_ESO_POST_TAX">#REF!</definedName>
    <definedName name="A_KEYWORD_EQTY_200001987_ESO_YEAR">#REF!</definedName>
    <definedName name="A_KEYWORD_EQTY_200001987_EV_ADJ_PUB">#REF!</definedName>
    <definedName name="A_KEYWORD_EQTY_200001987_FREE_FLOAT">#REF!</definedName>
    <definedName name="A_KEYWORD_EQTY_200001987_FULLY_DIL_EPS">#REF!</definedName>
    <definedName name="A_KEYWORD_EQTY_200001987_FV_GRANT">#REF!</definedName>
    <definedName name="A_KEYWORD_EQTY_200001987_INC_MINORITY">#REF!</definedName>
    <definedName name="A_KEYWORD_EQTY_200001987_Interim_Type">#REF!</definedName>
    <definedName name="A_KEYWORD_EQTY_200001987_LEGAL_RATING">#REF!</definedName>
    <definedName name="A_KEYWORD_EQTY_200001987_MARGIN_TAX_RATE">#REF!</definedName>
    <definedName name="A_KEYWORD_EQTY_200001987_MKT_EQ_RISK_PREM">#REF!</definedName>
    <definedName name="A_KEYWORD_EQTY_200001987_NET_DEBT_PUB">#REF!</definedName>
    <definedName name="A_KEYWORD_EQTY_200001987_NET_EARNING">#REF!</definedName>
    <definedName name="A_KEYWORD_EQTY_200001987_NET_INC">#REF!</definedName>
    <definedName name="A_KEYWORD_EQTY_200001987_NI_PRE_PREF">#REF!</definedName>
    <definedName name="A_KEYWORD_EQTY_200001987_NI_PUB">#REF!</definedName>
    <definedName name="A_KEYWORD_EQTY_200001987_NON_OP_ADD">#REF!</definedName>
    <definedName name="A_KEYWORD_EQTY_200001987_NUM_SH">#REF!</definedName>
    <definedName name="A_KEYWORD_EQTY_200001987_PREF_DIV">#REF!</definedName>
    <definedName name="A_KEYWORD_EQTY_200001987_PRICE_CURRENCY_ISO">#REF!</definedName>
    <definedName name="A_KEYWORD_EQTY_200001987_PROV_INC_TAX">#REF!</definedName>
    <definedName name="A_KEYWORD_EQTY_200001987_PTP_PUB">#REF!</definedName>
    <definedName name="A_KEYWORD_EQTY_200001987_PUB_CURRENCY_ISO">#REF!</definedName>
    <definedName name="A_KEYWORD_EQTY_200001987_REPUR_ACTUAL">#REF!</definedName>
    <definedName name="A_KEYWORD_EQTY_200001987_REPUR_REMAINING">#REF!</definedName>
    <definedName name="A_KEYWORD_EQTY_200001987_REPUR_SUSPENDED">#REF!</definedName>
    <definedName name="A_KEYWORD_EQTY_200001987_REPUR_TOT_AUTH">#REF!</definedName>
    <definedName name="A_KEYWORD_EQTY_200001987_REVS_PUB">#REF!</definedName>
    <definedName name="A_KEYWORD_EQTY_200001987_RISK_FR_RATE">#REF!</definedName>
    <definedName name="A_KEYWORD_EQTY_200001987_Security_Name">#REF!</definedName>
    <definedName name="A_KEYWORD_EQTY_200001987_SH">#REF!</definedName>
    <definedName name="A_KEYWORD_EQTY_200001987_TARGET_PRICE">#REF!</definedName>
    <definedName name="A_KEYWORD_EQTY_200001987_TAX_EXC">#REF!</definedName>
    <definedName name="A_KEYWORD_EQTY_200001987_Ticker">#REF!</definedName>
    <definedName name="A_KEYWORD_EQTY_200001987_TP_PERIOD">#REF!</definedName>
    <definedName name="A_KEYWORD_EQTY_200009848_AMER_CONVICTION">#REF!</definedName>
    <definedName name="A_KEYWORD_EQTY_200009848_AMER_LIST">#REF!</definedName>
    <definedName name="A_KEYWORD_EQTY_200009848_BETA_ANALYST">#REF!</definedName>
    <definedName name="A_KEYWORD_EQTY_200009848_BVPS">#REF!</definedName>
    <definedName name="A_KEYWORD_EQTY_200009848_BVPS_PUB">#REF!</definedName>
    <definedName name="A_KEYWORD_EQTY_200009848_CEEE_EPS">#REF!</definedName>
    <definedName name="A_KEYWORD_EQTY_200009848_CF_NI_PRE_PREF">#REF!</definedName>
    <definedName name="A_KEYWORD_EQTY_200009848_COMMON_DIV_PAID">#REF!</definedName>
    <definedName name="A_KEYWORD_EQTY_200009848_CURRENCY_ISO">#REF!</definedName>
    <definedName name="A_KEYWORD_EQTY_200009848_DILUTE_SHARES">#REF!</definedName>
    <definedName name="A_KEYWORD_EQTY_200009848_DPS">#REF!</definedName>
    <definedName name="A_KEYWORD_EQTY_200009848_DPS_PUB">#REF!</definedName>
    <definedName name="A_KEYWORD_EQTY_200009848_EBIT_PUB">#REF!</definedName>
    <definedName name="A_KEYWORD_EQTY_200009848_EBITDA_PUB">#REF!</definedName>
    <definedName name="A_KEYWORD_EQTY_200009848_EPS">#REF!</definedName>
    <definedName name="A_KEYWORD_EQTY_200009848_EPS_EX_ESO_B">#REF!</definedName>
    <definedName name="A_KEYWORD_EQTY_200009848_EPS_EX_ESO_D">#REF!</definedName>
    <definedName name="A_KEYWORD_EQTY_200009848_EPS_FUL_DIL">#REF!</definedName>
    <definedName name="A_KEYWORD_EQTY_200009848_EPS_POST_BASIC">#REF!</definedName>
    <definedName name="A_KEYWORD_EQTY_200009848_EPS_PUB">#REF!</definedName>
    <definedName name="A_KEYWORD_EQTY_200009848_EPS_PUB_EX_ESO">#REF!</definedName>
    <definedName name="A_KEYWORD_EQTY_200009848_EQ_PUB">#REF!</definedName>
    <definedName name="A_KEYWORD_EQTY_200009848_ESO_POST_TAX">#REF!</definedName>
    <definedName name="A_KEYWORD_EQTY_200009848_ESO_YEAR">#REF!</definedName>
    <definedName name="A_KEYWORD_EQTY_200009848_EV_ADJ_PUB">#REF!</definedName>
    <definedName name="A_KEYWORD_EQTY_200009848_FREE_FLOAT">#REF!</definedName>
    <definedName name="A_KEYWORD_EQTY_200009848_FULLY_DIL_EPS">#REF!</definedName>
    <definedName name="A_KEYWORD_EQTY_200009848_FV_GRANT">#REF!</definedName>
    <definedName name="A_KEYWORD_EQTY_200009848_INC_MINORITY">#REF!</definedName>
    <definedName name="A_KEYWORD_EQTY_200009848_Interim_Type">#REF!</definedName>
    <definedName name="A_KEYWORD_EQTY_200009848_LEGAL_RATING">#REF!</definedName>
    <definedName name="A_KEYWORD_EQTY_200009848_MARGIN_TAX_RATE">#REF!</definedName>
    <definedName name="A_KEYWORD_EQTY_200009848_MKT_EQ_RISK_PREM">#REF!</definedName>
    <definedName name="A_KEYWORD_EQTY_200009848_NET_DEBT_PUB">#REF!</definedName>
    <definedName name="A_KEYWORD_EQTY_200009848_NET_EARNING">#REF!</definedName>
    <definedName name="A_KEYWORD_EQTY_200009848_NET_INC">#REF!</definedName>
    <definedName name="A_KEYWORD_EQTY_200009848_NI_PRE_PREF">#REF!</definedName>
    <definedName name="A_KEYWORD_EQTY_200009848_NI_PUB">#REF!</definedName>
    <definedName name="A_KEYWORD_EQTY_200009848_NON_OP_ADD">#REF!</definedName>
    <definedName name="A_KEYWORD_EQTY_200009848_NUM_SH">#REF!</definedName>
    <definedName name="A_KEYWORD_EQTY_200009848_PREF_DIV">#REF!</definedName>
    <definedName name="A_KEYWORD_EQTY_200009848_PRICE_CURRENCY_ISO">#REF!</definedName>
    <definedName name="A_KEYWORD_EQTY_200009848_PROV_INC_TAX">#REF!</definedName>
    <definedName name="A_KEYWORD_EQTY_200009848_PTP_PUB">#REF!</definedName>
    <definedName name="A_KEYWORD_EQTY_200009848_PUB_CURRENCY_ISO">#REF!</definedName>
    <definedName name="A_KEYWORD_EQTY_200009848_REPUR_ACTUAL">#REF!</definedName>
    <definedName name="A_KEYWORD_EQTY_200009848_REPUR_REMAINING">#REF!</definedName>
    <definedName name="A_KEYWORD_EQTY_200009848_REPUR_SUSPENDED">#REF!</definedName>
    <definedName name="A_KEYWORD_EQTY_200009848_REPUR_TOT_AUTH">#REF!</definedName>
    <definedName name="A_KEYWORD_EQTY_200009848_REVS_PUB">#REF!</definedName>
    <definedName name="A_KEYWORD_EQTY_200009848_RISK_FR_RATE">#REF!</definedName>
    <definedName name="A_KEYWORD_EQTY_200009848_Security_Name">#REF!</definedName>
    <definedName name="A_KEYWORD_EQTY_200009848_SH">#REF!</definedName>
    <definedName name="A_KEYWORD_EQTY_200009848_TARGET_PRICE">#REF!</definedName>
    <definedName name="A_KEYWORD_EQTY_200009848_TAX_EXC">#REF!</definedName>
    <definedName name="A_KEYWORD_EQTY_200009848_Ticker">#REF!</definedName>
    <definedName name="A_KEYWORD_EQTY_200009848_TP_PERIOD">#REF!</definedName>
    <definedName name="A_KEYWORD_EQTY_200010418_AMER_CONVICTION">#REF!</definedName>
    <definedName name="A_KEYWORD_EQTY_200010418_AMER_LIST">#REF!</definedName>
    <definedName name="A_KEYWORD_EQTY_200010418_BETA_ANALYST">#REF!</definedName>
    <definedName name="A_KEYWORD_EQTY_200010418_BVPS">#REF!</definedName>
    <definedName name="A_KEYWORD_EQTY_200010418_BVPS_PUB">#REF!</definedName>
    <definedName name="A_KEYWORD_EQTY_200010418_CEEE_EPS">#REF!</definedName>
    <definedName name="A_KEYWORD_EQTY_200010418_CF_NI_PRE_PREF">#REF!</definedName>
    <definedName name="A_KEYWORD_EQTY_200010418_COMMON_DIV_PAID">#REF!</definedName>
    <definedName name="A_KEYWORD_EQTY_200010418_CURRENCY_ISO">#REF!</definedName>
    <definedName name="A_KEYWORD_EQTY_200010418_DILUTE_SHARES">#REF!</definedName>
    <definedName name="A_KEYWORD_EQTY_200010418_DPS">#REF!</definedName>
    <definedName name="A_KEYWORD_EQTY_200010418_DPS_PUB">#REF!</definedName>
    <definedName name="A_KEYWORD_EQTY_200010418_EBIT_PUB">#REF!</definedName>
    <definedName name="A_KEYWORD_EQTY_200010418_EBITDA_PUB">#REF!</definedName>
    <definedName name="A_KEYWORD_EQTY_200010418_EPS">#REF!</definedName>
    <definedName name="A_KEYWORD_EQTY_200010418_EPS_EX_ESO_B">#REF!</definedName>
    <definedName name="A_KEYWORD_EQTY_200010418_EPS_EX_ESO_D">#REF!</definedName>
    <definedName name="A_KEYWORD_EQTY_200010418_EPS_FUL_DIL">#REF!</definedName>
    <definedName name="A_KEYWORD_EQTY_200010418_EPS_POST_BASIC">#REF!</definedName>
    <definedName name="A_KEYWORD_EQTY_200010418_EPS_PUB">#REF!</definedName>
    <definedName name="A_KEYWORD_EQTY_200010418_EPS_PUB_EX_ESO">#REF!</definedName>
    <definedName name="A_KEYWORD_EQTY_200010418_EQ_PUB">#REF!</definedName>
    <definedName name="A_KEYWORD_EQTY_200010418_ESO_POST_TAX">#REF!</definedName>
    <definedName name="A_KEYWORD_EQTY_200010418_ESO_YEAR">#REF!</definedName>
    <definedName name="A_KEYWORD_EQTY_200010418_EV_ADJ_PUB">#REF!</definedName>
    <definedName name="A_KEYWORD_EQTY_200010418_FREE_FLOAT">#REF!</definedName>
    <definedName name="A_KEYWORD_EQTY_200010418_FULLY_DIL_EPS">#REF!</definedName>
    <definedName name="A_KEYWORD_EQTY_200010418_FV_GRANT">#REF!</definedName>
    <definedName name="A_KEYWORD_EQTY_200010418_INC_MINORITY">#REF!</definedName>
    <definedName name="A_KEYWORD_EQTY_200010418_Interim_Type">#REF!</definedName>
    <definedName name="A_KEYWORD_EQTY_200010418_LEGAL_RATING">#REF!</definedName>
    <definedName name="A_KEYWORD_EQTY_200010418_MARGIN_TAX_RATE">#REF!</definedName>
    <definedName name="A_KEYWORD_EQTY_200010418_MKT_EQ_RISK_PREM">#REF!</definedName>
    <definedName name="A_KEYWORD_EQTY_200010418_NET_DEBT_PUB">#REF!</definedName>
    <definedName name="A_KEYWORD_EQTY_200010418_NET_EARNING">#REF!</definedName>
    <definedName name="A_KEYWORD_EQTY_200010418_NET_INC">#REF!</definedName>
    <definedName name="A_KEYWORD_EQTY_200010418_NI_PRE_PREF">#REF!</definedName>
    <definedName name="A_KEYWORD_EQTY_200010418_NI_PUB">#REF!</definedName>
    <definedName name="A_KEYWORD_EQTY_200010418_NON_OP_ADD">#REF!</definedName>
    <definedName name="A_KEYWORD_EQTY_200010418_NUM_SH">#REF!</definedName>
    <definedName name="A_KEYWORD_EQTY_200010418_PREF_DIV">#REF!</definedName>
    <definedName name="A_KEYWORD_EQTY_200010418_PRICE_CURRENCY_ISO">#REF!</definedName>
    <definedName name="A_KEYWORD_EQTY_200010418_PROV_INC_TAX">#REF!</definedName>
    <definedName name="A_KEYWORD_EQTY_200010418_PTP_PUB">#REF!</definedName>
    <definedName name="A_KEYWORD_EQTY_200010418_PUB_CURRENCY_ISO">#REF!</definedName>
    <definedName name="A_KEYWORD_EQTY_200010418_REPUR_ACTUAL">#REF!</definedName>
    <definedName name="A_KEYWORD_EQTY_200010418_REPUR_REMAINING">#REF!</definedName>
    <definedName name="A_KEYWORD_EQTY_200010418_REPUR_SUSPENDED">#REF!</definedName>
    <definedName name="A_KEYWORD_EQTY_200010418_REPUR_TOT_AUTH">#REF!</definedName>
    <definedName name="A_KEYWORD_EQTY_200010418_REVS_PUB">#REF!</definedName>
    <definedName name="A_KEYWORD_EQTY_200010418_RISK_FR_RATE">#REF!</definedName>
    <definedName name="A_KEYWORD_EQTY_200010418_Security_Name">#REF!</definedName>
    <definedName name="A_KEYWORD_EQTY_200010418_SH">#REF!</definedName>
    <definedName name="A_KEYWORD_EQTY_200010418_TARGET_PRICE">#REF!</definedName>
    <definedName name="A_KEYWORD_EQTY_200010418_TAX_EXC">#REF!</definedName>
    <definedName name="A_KEYWORD_EQTY_200010418_Ticker">#REF!</definedName>
    <definedName name="A_KEYWORD_EQTY_200010418_TP_PERIOD">#REF!</definedName>
    <definedName name="A_KEYWORD_EQTY_200014493_AMER_CONVICTION">#REF!</definedName>
    <definedName name="A_KEYWORD_EQTY_200014493_AMER_LIST">#REF!</definedName>
    <definedName name="A_KEYWORD_EQTY_200014493_BETA_ANALYST">#REF!</definedName>
    <definedName name="A_KEYWORD_EQTY_200014493_BVPS">#REF!</definedName>
    <definedName name="A_KEYWORD_EQTY_200014493_BVPS_PUB">#REF!</definedName>
    <definedName name="A_KEYWORD_EQTY_200014493_CEEE_EPS">#REF!</definedName>
    <definedName name="A_KEYWORD_EQTY_200014493_CF_NI_PRE_PREF">#REF!</definedName>
    <definedName name="A_KEYWORD_EQTY_200014493_COMMON_DIV_PAID">#REF!</definedName>
    <definedName name="A_KEYWORD_EQTY_200014493_CURRENCY_ISO">#REF!</definedName>
    <definedName name="A_KEYWORD_EQTY_200014493_DILUTE_SHARES">#REF!</definedName>
    <definedName name="A_KEYWORD_EQTY_200014493_DPS">#REF!</definedName>
    <definedName name="A_KEYWORD_EQTY_200014493_DPS_PUB">#REF!</definedName>
    <definedName name="A_KEYWORD_EQTY_200014493_EBIT_PUB">#REF!</definedName>
    <definedName name="A_KEYWORD_EQTY_200014493_EBITDA_PUB">#REF!</definedName>
    <definedName name="A_KEYWORD_EQTY_200014493_EPS">#REF!</definedName>
    <definedName name="A_KEYWORD_EQTY_200014493_EPS_EX_ESO_B">#REF!</definedName>
    <definedName name="A_KEYWORD_EQTY_200014493_EPS_EX_ESO_D">#REF!</definedName>
    <definedName name="A_KEYWORD_EQTY_200014493_EPS_FUL_DIL">#REF!</definedName>
    <definedName name="A_KEYWORD_EQTY_200014493_EPS_POST_BASIC">#REF!</definedName>
    <definedName name="A_KEYWORD_EQTY_200014493_EPS_PUB">#REF!</definedName>
    <definedName name="A_KEYWORD_EQTY_200014493_EPS_PUB_EX_ESO">#REF!</definedName>
    <definedName name="A_KEYWORD_EQTY_200014493_EQ_PUB">#REF!</definedName>
    <definedName name="A_KEYWORD_EQTY_200014493_ESO_POST_TAX">#REF!</definedName>
    <definedName name="A_KEYWORD_EQTY_200014493_ESO_YEAR">#REF!</definedName>
    <definedName name="A_KEYWORD_EQTY_200014493_EV_ADJ_PUB">#REF!</definedName>
    <definedName name="A_KEYWORD_EQTY_200014493_FREE_FLOAT">#REF!</definedName>
    <definedName name="A_KEYWORD_EQTY_200014493_FULLY_DIL_EPS">#REF!</definedName>
    <definedName name="A_KEYWORD_EQTY_200014493_FV_GRANT">#REF!</definedName>
    <definedName name="A_KEYWORD_EQTY_200014493_INC_MINORITY">#REF!</definedName>
    <definedName name="A_KEYWORD_EQTY_200014493_Interim_Type">#REF!</definedName>
    <definedName name="A_KEYWORD_EQTY_200014493_LEGAL_RATING">#REF!</definedName>
    <definedName name="A_KEYWORD_EQTY_200014493_MARGIN_TAX_RATE">#REF!</definedName>
    <definedName name="A_KEYWORD_EQTY_200014493_MKT_EQ_RISK_PREM">#REF!</definedName>
    <definedName name="A_KEYWORD_EQTY_200014493_NET_DEBT_PUB">#REF!</definedName>
    <definedName name="A_KEYWORD_EQTY_200014493_NET_EARNING">#REF!</definedName>
    <definedName name="A_KEYWORD_EQTY_200014493_NET_INC">#REF!</definedName>
    <definedName name="A_KEYWORD_EQTY_200014493_NI_PRE_PREF">#REF!</definedName>
    <definedName name="A_KEYWORD_EQTY_200014493_NI_PUB">#REF!</definedName>
    <definedName name="A_KEYWORD_EQTY_200014493_NON_OP_ADD">#REF!</definedName>
    <definedName name="A_KEYWORD_EQTY_200014493_NUM_SH">#REF!</definedName>
    <definedName name="A_KEYWORD_EQTY_200014493_PREF_DIV">#REF!</definedName>
    <definedName name="A_KEYWORD_EQTY_200014493_PRICE_CURRENCY_ISO">#REF!</definedName>
    <definedName name="A_KEYWORD_EQTY_200014493_PROV_INC_TAX">#REF!</definedName>
    <definedName name="A_KEYWORD_EQTY_200014493_PTP_PUB">#REF!</definedName>
    <definedName name="A_KEYWORD_EQTY_200014493_PUB_CURRENCY_ISO">#REF!</definedName>
    <definedName name="A_KEYWORD_EQTY_200014493_REPUR_ACTUAL">#REF!</definedName>
    <definedName name="A_KEYWORD_EQTY_200014493_REPUR_REMAINING">#REF!</definedName>
    <definedName name="A_KEYWORD_EQTY_200014493_REPUR_SUSPENDED">#REF!</definedName>
    <definedName name="A_KEYWORD_EQTY_200014493_REPUR_TOT_AUTH">#REF!</definedName>
    <definedName name="A_KEYWORD_EQTY_200014493_REVS_PUB">#REF!</definedName>
    <definedName name="A_KEYWORD_EQTY_200014493_RISK_FR_RATE">#REF!</definedName>
    <definedName name="A_KEYWORD_EQTY_200014493_Security_Name">#REF!</definedName>
    <definedName name="A_KEYWORD_EQTY_200014493_SH">#REF!</definedName>
    <definedName name="A_KEYWORD_EQTY_200014493_TARGET_PRICE">#REF!</definedName>
    <definedName name="A_KEYWORD_EQTY_200014493_TAX_EXC">#REF!</definedName>
    <definedName name="A_KEYWORD_EQTY_200014493_Ticker">#REF!</definedName>
    <definedName name="A_KEYWORD_EQTY_200014493_TP_PERIOD">#REF!</definedName>
    <definedName name="A_KEYWORD_EQTY_200014812_AMER_CONVICTION">#REF!</definedName>
    <definedName name="A_KEYWORD_EQTY_200014812_AMER_LIST">#REF!</definedName>
    <definedName name="A_KEYWORD_EQTY_200014812_BETA_ANALYST">#REF!</definedName>
    <definedName name="A_KEYWORD_EQTY_200014812_BVPS">#REF!</definedName>
    <definedName name="A_KEYWORD_EQTY_200014812_BVPS_PUB">#REF!</definedName>
    <definedName name="A_KEYWORD_EQTY_200014812_CEEE_EPS">#REF!</definedName>
    <definedName name="A_KEYWORD_EQTY_200014812_CF_NI_PRE_PREF">#REF!</definedName>
    <definedName name="A_KEYWORD_EQTY_200014812_COMMON_DIV_PAID">#REF!</definedName>
    <definedName name="A_KEYWORD_EQTY_200014812_CURRENCY_ISO">#REF!</definedName>
    <definedName name="A_KEYWORD_EQTY_200014812_DILUTE_SHARES">#REF!</definedName>
    <definedName name="A_KEYWORD_EQTY_200014812_DPS">#REF!</definedName>
    <definedName name="A_KEYWORD_EQTY_200014812_DPS_PUB">#REF!</definedName>
    <definedName name="A_KEYWORD_EQTY_200014812_EBIT_PUB">#REF!</definedName>
    <definedName name="A_KEYWORD_EQTY_200014812_EBITDA_PUB">#REF!</definedName>
    <definedName name="A_KEYWORD_EQTY_200014812_EPS">#REF!</definedName>
    <definedName name="A_KEYWORD_EQTY_200014812_EPS_EX_ESO_B">#REF!</definedName>
    <definedName name="A_KEYWORD_EQTY_200014812_EPS_EX_ESO_D">#REF!</definedName>
    <definedName name="A_KEYWORD_EQTY_200014812_EPS_FUL_DIL">#REF!</definedName>
    <definedName name="A_KEYWORD_EQTY_200014812_EPS_POST_BASIC">#REF!</definedName>
    <definedName name="A_KEYWORD_EQTY_200014812_EPS_PUB">#REF!</definedName>
    <definedName name="A_KEYWORD_EQTY_200014812_EPS_PUB_EX_ESO">#REF!</definedName>
    <definedName name="A_KEYWORD_EQTY_200014812_EQ_PUB">#REF!</definedName>
    <definedName name="A_KEYWORD_EQTY_200014812_ESO_POST_TAX">#REF!</definedName>
    <definedName name="A_KEYWORD_EQTY_200014812_ESO_YEAR">#REF!</definedName>
    <definedName name="A_KEYWORD_EQTY_200014812_EV_ADJ_PUB">#REF!</definedName>
    <definedName name="A_KEYWORD_EQTY_200014812_FREE_FLOAT">#REF!</definedName>
    <definedName name="A_KEYWORD_EQTY_200014812_FULLY_DIL_EPS">#REF!</definedName>
    <definedName name="A_KEYWORD_EQTY_200014812_FV_GRANT">#REF!</definedName>
    <definedName name="A_KEYWORD_EQTY_200014812_INC_MINORITY">#REF!</definedName>
    <definedName name="A_KEYWORD_EQTY_200014812_Interim_Type">#REF!</definedName>
    <definedName name="A_KEYWORD_EQTY_200014812_LEGAL_RATING">#REF!</definedName>
    <definedName name="A_KEYWORD_EQTY_200014812_MARGIN_TAX_RATE">#REF!</definedName>
    <definedName name="A_KEYWORD_EQTY_200014812_MKT_EQ_RISK_PREM">#REF!</definedName>
    <definedName name="A_KEYWORD_EQTY_200014812_NET_DEBT_PUB">#REF!</definedName>
    <definedName name="A_KEYWORD_EQTY_200014812_NET_EARNING">#REF!</definedName>
    <definedName name="A_KEYWORD_EQTY_200014812_NET_INC">#REF!</definedName>
    <definedName name="A_KEYWORD_EQTY_200014812_NI_PRE_PREF">#REF!</definedName>
    <definedName name="A_KEYWORD_EQTY_200014812_NI_PUB">#REF!</definedName>
    <definedName name="A_KEYWORD_EQTY_200014812_NON_OP_ADD">#REF!</definedName>
    <definedName name="A_KEYWORD_EQTY_200014812_NUM_SH">#REF!</definedName>
    <definedName name="A_KEYWORD_EQTY_200014812_PREF_DIV">#REF!</definedName>
    <definedName name="A_KEYWORD_EQTY_200014812_PRICE_CURRENCY_ISO">#REF!</definedName>
    <definedName name="A_KEYWORD_EQTY_200014812_PROV_INC_TAX">#REF!</definedName>
    <definedName name="A_KEYWORD_EQTY_200014812_PTP_PUB">#REF!</definedName>
    <definedName name="A_KEYWORD_EQTY_200014812_PUB_CURRENCY_ISO">#REF!</definedName>
    <definedName name="A_KEYWORD_EQTY_200014812_REPUR_ACTUAL">#REF!</definedName>
    <definedName name="A_KEYWORD_EQTY_200014812_REPUR_REMAINING">#REF!</definedName>
    <definedName name="A_KEYWORD_EQTY_200014812_REPUR_SUSPENDED">#REF!</definedName>
    <definedName name="A_KEYWORD_EQTY_200014812_REPUR_TOT_AUTH">#REF!</definedName>
    <definedName name="A_KEYWORD_EQTY_200014812_REVS_PUB">#REF!</definedName>
    <definedName name="A_KEYWORD_EQTY_200014812_RISK_FR_RATE">#REF!</definedName>
    <definedName name="A_KEYWORD_EQTY_200014812_Security_Name">#REF!</definedName>
    <definedName name="A_KEYWORD_EQTY_200014812_SH">#REF!</definedName>
    <definedName name="A_KEYWORD_EQTY_200014812_TARGET_PRICE">#REF!</definedName>
    <definedName name="A_KEYWORD_EQTY_200014812_TAX_EXC">#REF!</definedName>
    <definedName name="A_KEYWORD_EQTY_200014812_Ticker">#REF!</definedName>
    <definedName name="A_KEYWORD_EQTY_200014812_TP_PERIOD">#REF!</definedName>
    <definedName name="A_KEYWORD_EQTY_200015518_AMER_CONVICTION">#REF!</definedName>
    <definedName name="A_KEYWORD_EQTY_200015518_AMER_LIST">#REF!</definedName>
    <definedName name="A_KEYWORD_EQTY_200015518_BETA_ANALYST">#REF!</definedName>
    <definedName name="A_KEYWORD_EQTY_200015518_BVPS">#REF!</definedName>
    <definedName name="A_KEYWORD_EQTY_200015518_BVPS_PUB">#REF!</definedName>
    <definedName name="A_KEYWORD_EQTY_200015518_CEEE_EPS">#REF!</definedName>
    <definedName name="A_KEYWORD_EQTY_200015518_CF_NI_PRE_PREF">#REF!</definedName>
    <definedName name="A_KEYWORD_EQTY_200015518_COMMON_DIV_PAID">#REF!</definedName>
    <definedName name="A_KEYWORD_EQTY_200015518_CURRENCY_ISO">#REF!</definedName>
    <definedName name="A_KEYWORD_EQTY_200015518_DILUTE_SHARES">#REF!</definedName>
    <definedName name="A_KEYWORD_EQTY_200015518_DPS">#REF!</definedName>
    <definedName name="A_KEYWORD_EQTY_200015518_DPS_PUB">#REF!</definedName>
    <definedName name="A_KEYWORD_EQTY_200015518_EBIT_PUB">#REF!</definedName>
    <definedName name="A_KEYWORD_EQTY_200015518_EBITDA_PUB">#REF!</definedName>
    <definedName name="A_KEYWORD_EQTY_200015518_EPS">#REF!</definedName>
    <definedName name="A_KEYWORD_EQTY_200015518_EPS_EX_ESO_B">#REF!</definedName>
    <definedName name="A_KEYWORD_EQTY_200015518_EPS_EX_ESO_D">#REF!</definedName>
    <definedName name="A_KEYWORD_EQTY_200015518_EPS_FUL_DIL">#REF!</definedName>
    <definedName name="A_KEYWORD_EQTY_200015518_EPS_POST_BASIC">#REF!</definedName>
    <definedName name="A_KEYWORD_EQTY_200015518_EPS_PUB">#REF!</definedName>
    <definedName name="A_KEYWORD_EQTY_200015518_EPS_PUB_EX_ESO">#REF!</definedName>
    <definedName name="A_KEYWORD_EQTY_200015518_EQ_PUB">#REF!</definedName>
    <definedName name="A_KEYWORD_EQTY_200015518_ESO_POST_TAX">#REF!</definedName>
    <definedName name="A_KEYWORD_EQTY_200015518_ESO_YEAR">#REF!</definedName>
    <definedName name="A_KEYWORD_EQTY_200015518_EV_ADJ_PUB">#REF!</definedName>
    <definedName name="A_KEYWORD_EQTY_200015518_FREE_FLOAT">#REF!</definedName>
    <definedName name="A_KEYWORD_EQTY_200015518_FULLY_DIL_EPS">#REF!</definedName>
    <definedName name="A_KEYWORD_EQTY_200015518_FV_GRANT">#REF!</definedName>
    <definedName name="A_KEYWORD_EQTY_200015518_INC_MINORITY">#REF!</definedName>
    <definedName name="A_KEYWORD_EQTY_200015518_Interim_Type">#REF!</definedName>
    <definedName name="A_KEYWORD_EQTY_200015518_LEGAL_RATING">#REF!</definedName>
    <definedName name="A_KEYWORD_EQTY_200015518_MARGIN_TAX_RATE">#REF!</definedName>
    <definedName name="A_KEYWORD_EQTY_200015518_MKT_EQ_RISK_PREM">#REF!</definedName>
    <definedName name="A_KEYWORD_EQTY_200015518_NET_DEBT_PUB">#REF!</definedName>
    <definedName name="A_KEYWORD_EQTY_200015518_NET_EARNING">#REF!</definedName>
    <definedName name="A_KEYWORD_EQTY_200015518_NET_INC">#REF!</definedName>
    <definedName name="A_KEYWORD_EQTY_200015518_NI_PRE_PREF">#REF!</definedName>
    <definedName name="A_KEYWORD_EQTY_200015518_NI_PUB">#REF!</definedName>
    <definedName name="A_KEYWORD_EQTY_200015518_NON_OP_ADD">#REF!</definedName>
    <definedName name="A_KEYWORD_EQTY_200015518_NUM_SH">#REF!</definedName>
    <definedName name="A_KEYWORD_EQTY_200015518_PREF_DIV">#REF!</definedName>
    <definedName name="A_KEYWORD_EQTY_200015518_PRICE_CURRENCY_ISO">#REF!</definedName>
    <definedName name="A_KEYWORD_EQTY_200015518_PROV_INC_TAX">#REF!</definedName>
    <definedName name="A_KEYWORD_EQTY_200015518_PTP_PUB">#REF!</definedName>
    <definedName name="A_KEYWORD_EQTY_200015518_PUB_CURRENCY_ISO">#REF!</definedName>
    <definedName name="A_KEYWORD_EQTY_200015518_REPUR_ACTUAL">#REF!</definedName>
    <definedName name="A_KEYWORD_EQTY_200015518_REPUR_REMAINING">#REF!</definedName>
    <definedName name="A_KEYWORD_EQTY_200015518_REPUR_SUSPENDED">#REF!</definedName>
    <definedName name="A_KEYWORD_EQTY_200015518_REPUR_TOT_AUTH">#REF!</definedName>
    <definedName name="A_KEYWORD_EQTY_200015518_REVS_PUB">#REF!</definedName>
    <definedName name="A_KEYWORD_EQTY_200015518_RISK_FR_RATE">#REF!</definedName>
    <definedName name="A_KEYWORD_EQTY_200015518_Security_Name">#REF!</definedName>
    <definedName name="A_KEYWORD_EQTY_200015518_SH">#REF!</definedName>
    <definedName name="A_KEYWORD_EQTY_200015518_TARGET_PRICE">#REF!</definedName>
    <definedName name="A_KEYWORD_EQTY_200015518_TAX_EXC">#REF!</definedName>
    <definedName name="A_KEYWORD_EQTY_200015518_Ticker">#REF!</definedName>
    <definedName name="A_KEYWORD_EQTY_200015518_TP_PERIOD">#REF!</definedName>
    <definedName name="A_KEYWORD_ISSR_208000728_ACC_AMORT">#REF!</definedName>
    <definedName name="A_KEYWORD_ISSR_208000728_ACC_DDA">#REF!</definedName>
    <definedName name="A_KEYWORD_ISSR_208000728_ACC_END_DATE">#REF!</definedName>
    <definedName name="A_KEYWORD_ISSR_208000728_ACC_PAY_GQ">#REF!</definedName>
    <definedName name="A_KEYWORD_ISSR_208000728_ACQ">#REF!</definedName>
    <definedName name="A_KEYWORD_ISSR_208000728_ADJ_UNF_PENS_GOOD">#REF!</definedName>
    <definedName name="A_KEYWORD_ISSR_208000728_ASSOC_JV_ADDBK">#REF!</definedName>
    <definedName name="A_KEYWORD_ISSR_208000728_ASSOCIATE">#REF!</definedName>
    <definedName name="A_KEYWORD_ISSR_208000728_ASSOCIATE_OP">#REF!</definedName>
    <definedName name="A_KEYWORD_ISSR_208000728_BAL_MINO_INT">#REF!</definedName>
    <definedName name="A_KEYWORD_ISSR_208000728_CAP_LEASES">#REF!</definedName>
    <definedName name="A_KEYWORD_ISSR_208000728_CAPEX">#REF!</definedName>
    <definedName name="A_KEYWORD_ISSR_208000728_CAPEX_EXPANSION">#REF!</definedName>
    <definedName name="A_KEYWORD_ISSR_208000728_CAPEX_MAINTENANCE">#REF!</definedName>
    <definedName name="A_KEYWORD_ISSR_208000728_CASH_EQ">#REF!</definedName>
    <definedName name="A_KEYWORD_ISSR_208000728_CASH_INT_EXP">#REF!</definedName>
    <definedName name="A_KEYWORD_ISSR_208000728_CASH_INT_INC_EXP">#REF!</definedName>
    <definedName name="A_KEYWORD_ISSR_208000728_CASH_PCT_OS_US">#REF!</definedName>
    <definedName name="A_KEYWORD_ISSR_208000728_CASH_TAX_EXP">#REF!</definedName>
    <definedName name="A_KEYWORD_ISSR_208000728_CASH_TAX_PD">#REF!</definedName>
    <definedName name="A_KEYWORD_ISSR_208000728_CF_FIN">#REF!</definedName>
    <definedName name="A_KEYWORD_ISSR_208000728_CF_INC_MINORITY">#REF!</definedName>
    <definedName name="A_KEYWORD_ISSR_208000728_CF_INV">#REF!</definedName>
    <definedName name="A_KEYWORD_ISSR_208000728_CF_OPS">#REF!</definedName>
    <definedName name="A_KEYWORD_ISSR_208000728_CHG_LT_DEBT">#REF!</definedName>
    <definedName name="A_KEYWORD_ISSR_208000728_CO_BOR_MARGIN">#REF!</definedName>
    <definedName name="A_KEYWORD_ISSR_208000728_COST_GD_SD">#REF!</definedName>
    <definedName name="A_KEYWORD_ISSR_208000728_CUR_ASS">#REF!</definedName>
    <definedName name="A_KEYWORD_ISSR_208000728_CURRENCY_ISO">#REF!</definedName>
    <definedName name="A_KEYWORD_ISSR_208000728_DEBTORS">#REF!</definedName>
    <definedName name="A_KEYWORD_ISSR_208000728_DEF_INC_TAX">#REF!</definedName>
    <definedName name="A_KEYWORD_ISSR_208000728_DEPR_AMORT">#REF!</definedName>
    <definedName name="A_KEYWORD_ISSR_208000728_DEPREC">#REF!</definedName>
    <definedName name="A_KEYWORD_ISSR_208000728_DIV_PAID">#REF!</definedName>
    <definedName name="A_KEYWORD_ISSR_208000728_DIVDS_ASSOC_JV">#REF!</definedName>
    <definedName name="A_KEYWORD_ISSR_208000728_DIVDS_PD_MINORITIES">#REF!</definedName>
    <definedName name="A_KEYWORD_ISSR_208000728_DIVEST">#REF!</definedName>
    <definedName name="A_KEYWORD_ISSR_208000728_EBIT">#REF!</definedName>
    <definedName name="A_KEYWORD_ISSR_208000728_EBIT_FIN_SEGMENT">#REF!</definedName>
    <definedName name="A_KEYWORD_ISSR_208000728_EBITDA_CALC">#REF!</definedName>
    <definedName name="A_KEYWORD_ISSR_208000728_EMPLOYEES">#REF!</definedName>
    <definedName name="A_KEYWORD_ISSR_208000728_EQ">#REF!</definedName>
    <definedName name="A_KEYWORD_ISSR_208000728_ESO_PRE_TAX">#REF!</definedName>
    <definedName name="A_KEYWORD_ISSR_208000728_FIX_ASS_INV">#REF!</definedName>
    <definedName name="A_KEYWORD_ISSR_208000728_GCI_INFL">#REF!</definedName>
    <definedName name="A_KEYWORD_ISSR_208000728_GOODWILL_AMORT">#REF!</definedName>
    <definedName name="A_KEYWORD_ISSR_208000728_GR_FIX_ASS">#REF!</definedName>
    <definedName name="A_KEYWORD_ISSR_208000728_GR_INTANG">#REF!</definedName>
    <definedName name="A_KEYWORD_ISSR_208000728_GW_AMORT">#REF!</definedName>
    <definedName name="A_KEYWORD_ISSR_208000728_INT_EXP_IND">#REF!</definedName>
    <definedName name="A_KEYWORD_ISSR_208000728_INT_INC_IND">#REF!</definedName>
    <definedName name="A_KEYWORD_ISSR_208000728_INV_SECUR">#REF!</definedName>
    <definedName name="A_KEYWORD_ISSR_208000728_Issuer_Name">#REF!</definedName>
    <definedName name="A_KEYWORD_ISSR_208000728_LEASE_DEEM_DEPR">#REF!</definedName>
    <definedName name="A_KEYWORD_ISSR_208000728_LEASE_DEEM_INT">#REF!</definedName>
    <definedName name="A_KEYWORD_ISSR_208000728_LEASE_PAY">#REF!</definedName>
    <definedName name="A_KEYWORD_ISSR_208000728_LICENSE_REV">#REF!</definedName>
    <definedName name="A_KEYWORD_ISSR_208000728_LT_DEBT">#REF!</definedName>
    <definedName name="A_KEYWORD_ISSR_208000728_MA_PROB">#REF!</definedName>
    <definedName name="A_KEYWORD_ISSR_208000728_MAINTEN_REV">#REF!</definedName>
    <definedName name="A_KEYWORD_ISSR_208000728_MINORITIES">#REF!</definedName>
    <definedName name="A_KEYWORD_ISSR_208000728_MV_ASSOCIATES">#REF!</definedName>
    <definedName name="A_KEYWORD_ISSR_208000728_NET_DEBT">#REF!</definedName>
    <definedName name="A_KEYWORD_ISSR_208000728_NET_DEBT_ADJ">#REF!</definedName>
    <definedName name="A_KEYWORD_ISSR_208000728_NET_FIX_ASS">#REF!</definedName>
    <definedName name="A_KEYWORD_ISSR_208000728_NET_INT_CH">#REF!</definedName>
    <definedName name="A_KEYWORD_ISSR_208000728_NET_INT_EXP">#REF!</definedName>
    <definedName name="A_KEYWORD_ISSR_208000728_NET_INTANG">#REF!</definedName>
    <definedName name="A_KEYWORD_ISSR_208000728_NONPPE_CAPEX">#REF!</definedName>
    <definedName name="A_KEYWORD_ISSR_208000728_OP_COST">#REF!</definedName>
    <definedName name="A_KEYWORD_ISSR_208000728_ORD_SH_FUND">#REF!</definedName>
    <definedName name="A_KEYWORD_ISSR_208000728_OTH_COST_INC">#REF!</definedName>
    <definedName name="A_KEYWORD_ISSR_208000728_OTH_CUR_ASS">#REF!</definedName>
    <definedName name="A_KEYWORD_ISSR_208000728_OTH_CUR_LIABS">#REF!</definedName>
    <definedName name="A_KEYWORD_ISSR_208000728_OTH_DACF_ADJ">#REF!</definedName>
    <definedName name="A_KEYWORD_ISSR_208000728_OTH_FIN_CF">#REF!</definedName>
    <definedName name="A_KEYWORD_ISSR_208000728_OTH_GCI_ADJ">#REF!</definedName>
    <definedName name="A_KEYWORD_ISSR_208000728_OTH_INT_AMORT">#REF!</definedName>
    <definedName name="A_KEYWORD_ISSR_208000728_OTH_INV_CF">#REF!</definedName>
    <definedName name="A_KEYWORD_ISSR_208000728_OTH_ITEM_NCF">#REF!</definedName>
    <definedName name="A_KEYWORD_ISSR_208000728_OTH_LT_ASS">#REF!</definedName>
    <definedName name="A_KEYWORD_ISSR_208000728_OTH_LT_CRED_GQ">#REF!</definedName>
    <definedName name="A_KEYWORD_ISSR_208000728_OTH_NONCASH_ADJ">#REF!</definedName>
    <definedName name="A_KEYWORD_ISSR_208000728_OTH_OP_CF">#REF!</definedName>
    <definedName name="A_KEYWORD_ISSR_208000728_OTH_OP_INC_EXP">#REF!</definedName>
    <definedName name="A_KEYWORD_ISSR_208000728_PERIOD_MILESTONE">#REF!</definedName>
    <definedName name="A_KEYWORD_ISSR_208000728_PL_SALE_ASSETS">#REF!</definedName>
    <definedName name="A_KEYWORD_ISSR_208000728_PREF_SH">#REF!</definedName>
    <definedName name="A_KEYWORD_ISSR_208000728_PROFIT_ON_DISP">#REF!</definedName>
    <definedName name="A_KEYWORD_ISSR_208000728_PT_PROF">#REF!</definedName>
    <definedName name="A_KEYWORD_ISSR_208000728_RD_EXP">#REF!</definedName>
    <definedName name="A_KEYWORD_ISSR_208000728_REV_FIN_SEGMENT">#REF!</definedName>
    <definedName name="A_KEYWORD_ISSR_208000728_SALES">#REF!</definedName>
    <definedName name="A_KEYWORD_ISSR_208000728_SALES_ARGENTINA">#REF!</definedName>
    <definedName name="A_KEYWORD_ISSR_208000728_SALES_BRAZIL">#REF!</definedName>
    <definedName name="A_KEYWORD_ISSR_208000728_SALES_CANADA">#REF!</definedName>
    <definedName name="A_KEYWORD_ISSR_208000728_SALES_CEE">#REF!</definedName>
    <definedName name="A_KEYWORD_ISSR_208000728_SALES_CHILE">#REF!</definedName>
    <definedName name="A_KEYWORD_ISSR_208000728_SALES_CHINA">#REF!</definedName>
    <definedName name="A_KEYWORD_ISSR_208000728_SALES_COLOMBIA">#REF!</definedName>
    <definedName name="A_KEYWORD_ISSR_208000728_SALES_CONS">#REF!</definedName>
    <definedName name="A_KEYWORD_ISSR_208000728_SALES_EU_EX_UK">#REF!</definedName>
    <definedName name="A_KEYWORD_ISSR_208000728_SALES_FINAN">#REF!</definedName>
    <definedName name="A_KEYWORD_ISSR_208000728_SALES_FX_ARS">#REF!</definedName>
    <definedName name="A_KEYWORD_ISSR_208000728_SALES_FX_BRL">#REF!</definedName>
    <definedName name="A_KEYWORD_ISSR_208000728_SALES_FX_CAD">#REF!</definedName>
    <definedName name="A_KEYWORD_ISSR_208000728_SALES_FX_CLP">#REF!</definedName>
    <definedName name="A_KEYWORD_ISSR_208000728_SALES_FX_CNY">#REF!</definedName>
    <definedName name="A_KEYWORD_ISSR_208000728_SALES_FX_COP">#REF!</definedName>
    <definedName name="A_KEYWORD_ISSR_208000728_SALES_FX_EUR">#REF!</definedName>
    <definedName name="A_KEYWORD_ISSR_208000728_SALES_FX_GPB">#REF!</definedName>
    <definedName name="A_KEYWORD_ISSR_208000728_SALES_FX_INR">#REF!</definedName>
    <definedName name="A_KEYWORD_ISSR_208000728_SALES_FX_MXN">#REF!</definedName>
    <definedName name="A_KEYWORD_ISSR_208000728_SALES_FX_OTH">#REF!</definedName>
    <definedName name="A_KEYWORD_ISSR_208000728_SALES_FX_RUB">#REF!</definedName>
    <definedName name="A_KEYWORD_ISSR_208000728_SALES_FX_USD">#REF!</definedName>
    <definedName name="A_KEYWORD_ISSR_208000728_SALES_FX_VEF">#REF!</definedName>
    <definedName name="A_KEYWORD_ISSR_208000728_SALES_FX_YEN">#REF!</definedName>
    <definedName name="A_KEYWORD_ISSR_208000728_SALES_GOV">#REF!</definedName>
    <definedName name="A_KEYWORD_ISSR_208000728_SALES_IND">#REF!</definedName>
    <definedName name="A_KEYWORD_ISSR_208000728_SALES_INDIA">#REF!</definedName>
    <definedName name="A_KEYWORD_ISSR_208000728_SALES_JAPAN">#REF!</definedName>
    <definedName name="A_KEYWORD_ISSR_208000728_SALES_ME">#REF!</definedName>
    <definedName name="A_KEYWORD_ISSR_208000728_SALES_MEXICO">#REF!</definedName>
    <definedName name="A_KEYWORD_ISSR_208000728_SALES_OTH_AEJ">#REF!</definedName>
    <definedName name="A_KEYWORD_ISSR_208000728_SALES_OTH_AM">#REF!</definedName>
    <definedName name="A_KEYWORD_ISSR_208000728_SALES_OTH_EMEA">#REF!</definedName>
    <definedName name="A_KEYWORD_ISSR_208000728_SALES_OTHER">#REF!</definedName>
    <definedName name="A_KEYWORD_ISSR_208000728_SALES_RUSSIA">#REF!</definedName>
    <definedName name="A_KEYWORD_ISSR_208000728_SALES_SMB">#REF!</definedName>
    <definedName name="A_KEYWORD_ISSR_208000728_SALES_TOT_AFRICA">#REF!</definedName>
    <definedName name="A_KEYWORD_ISSR_208000728_SALES_TOT_AM">#REF!</definedName>
    <definedName name="A_KEYWORD_ISSR_208000728_SALES_TOT_ASIA">#REF!</definedName>
    <definedName name="A_KEYWORD_ISSR_208000728_SALES_TOT_EMEA">#REF!</definedName>
    <definedName name="A_KEYWORD_ISSR_208000728_SALES_UK">#REF!</definedName>
    <definedName name="A_KEYWORD_ISSR_208000728_SALES_US">#REF!</definedName>
    <definedName name="A_KEYWORD_ISSR_208000728_SALES_VENEZUELA">#REF!</definedName>
    <definedName name="A_KEYWORD_ISSR_208000728_SEL_GL_AD">#REF!</definedName>
    <definedName name="A_KEYWORD_ISSR_208000728_SH_REPUR">#REF!</definedName>
    <definedName name="A_KEYWORD_ISSR_208000728_SHORT_T_DEBT">#REF!</definedName>
    <definedName name="A_KEYWORD_ISSR_208000728_SHORT_TERM_LIABS">#REF!</definedName>
    <definedName name="A_KEYWORD_ISSR_208000728_STOCKS">#REF!</definedName>
    <definedName name="A_KEYWORD_ISSR_208000728_TOT_ASSET">#REF!</definedName>
    <definedName name="A_KEYWORD_ISSR_208000728_TOT_CF">#REF!</definedName>
    <definedName name="A_KEYWORD_ISSR_208000728_TOT_DEF_REV">#REF!</definedName>
    <definedName name="A_KEYWORD_ISSR_208000728_TOT_LIAB">#REF!</definedName>
    <definedName name="A_KEYWORD_ISSR_208000728_TOT_LIAB_EQ">#REF!</definedName>
    <definedName name="A_KEYWORD_ISSR_208000728_TOT_LT_LIAB">#REF!</definedName>
    <definedName name="A_KEYWORD_ISSR_208000728_TOT_OPS_EXP">#REF!</definedName>
    <definedName name="A_KEYWORD_ISSR_208000728_TOT_OPS_EXP_DDA">#REF!</definedName>
    <definedName name="A_KEYWORD_ISSR_208000728_UNF_PENS">#REF!</definedName>
    <definedName name="A_KEYWORD_ISSR_208000728_UNF_PENS_LIAB_OTH">#REF!</definedName>
    <definedName name="A_KEYWORD_ISSR_208000728_UNF_PENS_OFF">#REF!</definedName>
    <definedName name="A_KEYWORD_ISSR_208000728_WORK_CAP">#REF!</definedName>
    <definedName name="A_KEYWORD_ISSR_208007594_ACC_AMORT">#REF!</definedName>
    <definedName name="A_KEYWORD_ISSR_208007594_ACC_DDA">#REF!</definedName>
    <definedName name="A_KEYWORD_ISSR_208007594_ACC_END_DATE">#REF!</definedName>
    <definedName name="A_KEYWORD_ISSR_208007594_ACC_PAY_GQ">#REF!</definedName>
    <definedName name="A_KEYWORD_ISSR_208007594_ACQ">#REF!</definedName>
    <definedName name="A_KEYWORD_ISSR_208007594_ADJ_UNF_PENS_GOOD">#REF!</definedName>
    <definedName name="A_KEYWORD_ISSR_208007594_ASSOC_JV_ADDBK">#REF!</definedName>
    <definedName name="A_KEYWORD_ISSR_208007594_ASSOCIATE">#REF!</definedName>
    <definedName name="A_KEYWORD_ISSR_208007594_ASSOCIATE_OP">#REF!</definedName>
    <definedName name="A_KEYWORD_ISSR_208007594_BAL_MINO_INT">#REF!</definedName>
    <definedName name="A_KEYWORD_ISSR_208007594_CAP_LEASES">#REF!</definedName>
    <definedName name="A_KEYWORD_ISSR_208007594_CAPEX">#REF!</definedName>
    <definedName name="A_KEYWORD_ISSR_208007594_CAPEX_EXPANSION">#REF!</definedName>
    <definedName name="A_KEYWORD_ISSR_208007594_CAPEX_MAINTENANCE">#REF!</definedName>
    <definedName name="A_KEYWORD_ISSR_208007594_CASH_EQ">#REF!</definedName>
    <definedName name="A_KEYWORD_ISSR_208007594_CASH_INT_EXP">#REF!</definedName>
    <definedName name="A_KEYWORD_ISSR_208007594_CASH_PCT_OS_US">#REF!</definedName>
    <definedName name="A_KEYWORD_ISSR_208007594_CASH_TAX_EXP">#REF!</definedName>
    <definedName name="A_KEYWORD_ISSR_208007594_CF_FIN">#REF!</definedName>
    <definedName name="A_KEYWORD_ISSR_208007594_CF_INC_MINORITY">#REF!</definedName>
    <definedName name="A_KEYWORD_ISSR_208007594_CF_INV">#REF!</definedName>
    <definedName name="A_KEYWORD_ISSR_208007594_CF_OPS">#REF!</definedName>
    <definedName name="A_KEYWORD_ISSR_208007594_CHG_LT_DEBT">#REF!</definedName>
    <definedName name="A_KEYWORD_ISSR_208007594_CO_BOR_MARGIN">#REF!</definedName>
    <definedName name="A_KEYWORD_ISSR_208007594_COST_GD_SD">#REF!</definedName>
    <definedName name="A_KEYWORD_ISSR_208007594_CUR_ASS">#REF!</definedName>
    <definedName name="A_KEYWORD_ISSR_208007594_CURRENCY_ISO">#REF!</definedName>
    <definedName name="A_KEYWORD_ISSR_208007594_DEBTORS">#REF!</definedName>
    <definedName name="A_KEYWORD_ISSR_208007594_DEF_INC_TAX">#REF!</definedName>
    <definedName name="A_KEYWORD_ISSR_208007594_DEPR_AMORT">#REF!</definedName>
    <definedName name="A_KEYWORD_ISSR_208007594_DEPREC">#REF!</definedName>
    <definedName name="A_KEYWORD_ISSR_208007594_DIV_PAID">#REF!</definedName>
    <definedName name="A_KEYWORD_ISSR_208007594_DIVDS_ASSOC_JV">#REF!</definedName>
    <definedName name="A_KEYWORD_ISSR_208007594_DIVDS_PD_MINORITIES">#REF!</definedName>
    <definedName name="A_KEYWORD_ISSR_208007594_DIVEST">#REF!</definedName>
    <definedName name="A_KEYWORD_ISSR_208007594_EBIT">#REF!</definedName>
    <definedName name="A_KEYWORD_ISSR_208007594_EBIT_FIN_SEGMENT">#REF!</definedName>
    <definedName name="A_KEYWORD_ISSR_208007594_EBITDA_CALC">#REF!</definedName>
    <definedName name="A_KEYWORD_ISSR_208007594_EMPLOYEES">#REF!</definedName>
    <definedName name="A_KEYWORD_ISSR_208007594_EQ">#REF!</definedName>
    <definedName name="A_KEYWORD_ISSR_208007594_ESO_PRE_TAX">#REF!</definedName>
    <definedName name="A_KEYWORD_ISSR_208007594_FIX_ASS_INV">#REF!</definedName>
    <definedName name="A_KEYWORD_ISSR_208007594_GCI_INFL">#REF!</definedName>
    <definedName name="A_KEYWORD_ISSR_208007594_GOODWILL_AMORT">#REF!</definedName>
    <definedName name="A_KEYWORD_ISSR_208007594_GR_FIX_ASS">#REF!</definedName>
    <definedName name="A_KEYWORD_ISSR_208007594_GR_INTANG">#REF!</definedName>
    <definedName name="A_KEYWORD_ISSR_208007594_INT_EXP_IND">#REF!</definedName>
    <definedName name="A_KEYWORD_ISSR_208007594_INT_INC_IND">#REF!</definedName>
    <definedName name="A_KEYWORD_ISSR_208007594_INV_SECUR">#REF!</definedName>
    <definedName name="A_KEYWORD_ISSR_208007594_Issuer_Name">#REF!</definedName>
    <definedName name="A_KEYWORD_ISSR_208007594_LEASE_DEEM_DEPR">#REF!</definedName>
    <definedName name="A_KEYWORD_ISSR_208007594_LEASE_DEEM_INT">#REF!</definedName>
    <definedName name="A_KEYWORD_ISSR_208007594_LEASE_PAY">#REF!</definedName>
    <definedName name="A_KEYWORD_ISSR_208007594_LICENSE_REV">#REF!</definedName>
    <definedName name="A_KEYWORD_ISSR_208007594_LT_DEBT">#REF!</definedName>
    <definedName name="A_KEYWORD_ISSR_208007594_MA_PROB">#REF!</definedName>
    <definedName name="A_KEYWORD_ISSR_208007594_MAINTEN_REV">#REF!</definedName>
    <definedName name="A_KEYWORD_ISSR_208007594_MINORITIES">#REF!</definedName>
    <definedName name="A_KEYWORD_ISSR_208007594_MV_ASSOCIATES">#REF!</definedName>
    <definedName name="A_KEYWORD_ISSR_208007594_NET_DEBT">#REF!</definedName>
    <definedName name="A_KEYWORD_ISSR_208007594_NET_DEBT_ADJ">#REF!</definedName>
    <definedName name="A_KEYWORD_ISSR_208007594_NET_FIX_ASS">#REF!</definedName>
    <definedName name="A_KEYWORD_ISSR_208007594_NET_INT_CH">#REF!</definedName>
    <definedName name="A_KEYWORD_ISSR_208007594_NET_INT_EXP">#REF!</definedName>
    <definedName name="A_KEYWORD_ISSR_208007594_NET_INTANG">#REF!</definedName>
    <definedName name="A_KEYWORD_ISSR_208007594_NONPPE_CAPEX">#REF!</definedName>
    <definedName name="A_KEYWORD_ISSR_208007594_OP_COST">#REF!</definedName>
    <definedName name="A_KEYWORD_ISSR_208007594_ORD_SH_FUND">#REF!</definedName>
    <definedName name="A_KEYWORD_ISSR_208007594_OTH_COST_INC">#REF!</definedName>
    <definedName name="A_KEYWORD_ISSR_208007594_OTH_CUR_ASS">#REF!</definedName>
    <definedName name="A_KEYWORD_ISSR_208007594_OTH_CUR_LIABS">#REF!</definedName>
    <definedName name="A_KEYWORD_ISSR_208007594_OTH_DACF_ADJ">#REF!</definedName>
    <definedName name="A_KEYWORD_ISSR_208007594_OTH_FIN_CF">#REF!</definedName>
    <definedName name="A_KEYWORD_ISSR_208007594_OTH_GCI_ADJ">#REF!</definedName>
    <definedName name="A_KEYWORD_ISSR_208007594_OTH_INV_CF">#REF!</definedName>
    <definedName name="A_KEYWORD_ISSR_208007594_OTH_LT_ASS">#REF!</definedName>
    <definedName name="A_KEYWORD_ISSR_208007594_OTH_LT_CRED_GQ">#REF!</definedName>
    <definedName name="A_KEYWORD_ISSR_208007594_OTH_NONCASH_ADJ">#REF!</definedName>
    <definedName name="A_KEYWORD_ISSR_208007594_OTH_OP_CF">#REF!</definedName>
    <definedName name="A_KEYWORD_ISSR_208007594_OTH_OP_INC_EXP">#REF!</definedName>
    <definedName name="A_KEYWORD_ISSR_208007594_PERIOD_MILESTONE">#REF!</definedName>
    <definedName name="A_KEYWORD_ISSR_208007594_PL_SALE_ASSETS">#REF!</definedName>
    <definedName name="A_KEYWORD_ISSR_208007594_PREF_SH">#REF!</definedName>
    <definedName name="A_KEYWORD_ISSR_208007594_PROFIT_ON_DISP">#REF!</definedName>
    <definedName name="A_KEYWORD_ISSR_208007594_PT_PROF">#REF!</definedName>
    <definedName name="A_KEYWORD_ISSR_208007594_RD_EXP">#REF!</definedName>
    <definedName name="A_KEYWORD_ISSR_208007594_REV_FIN_SEGMENT">#REF!</definedName>
    <definedName name="A_KEYWORD_ISSR_208007594_SALES">#REF!</definedName>
    <definedName name="A_KEYWORD_ISSR_208007594_SALES_ARGENTINA">#REF!</definedName>
    <definedName name="A_KEYWORD_ISSR_208007594_SALES_BRAZIL">#REF!</definedName>
    <definedName name="A_KEYWORD_ISSR_208007594_SALES_CANADA">#REF!</definedName>
    <definedName name="A_KEYWORD_ISSR_208007594_SALES_CEE">#REF!</definedName>
    <definedName name="A_KEYWORD_ISSR_208007594_SALES_CHILE">#REF!</definedName>
    <definedName name="A_KEYWORD_ISSR_208007594_SALES_CHINA">#REF!</definedName>
    <definedName name="A_KEYWORD_ISSR_208007594_SALES_COLOMBIA">#REF!</definedName>
    <definedName name="A_KEYWORD_ISSR_208007594_SALES_CONS">#REF!</definedName>
    <definedName name="A_KEYWORD_ISSR_208007594_SALES_EU_EX_UK">#REF!</definedName>
    <definedName name="A_KEYWORD_ISSR_208007594_SALES_FINAN">#REF!</definedName>
    <definedName name="A_KEYWORD_ISSR_208007594_SALES_FX_ARS">#REF!</definedName>
    <definedName name="A_KEYWORD_ISSR_208007594_SALES_FX_BRL">#REF!</definedName>
    <definedName name="A_KEYWORD_ISSR_208007594_SALES_FX_CAD">#REF!</definedName>
    <definedName name="A_KEYWORD_ISSR_208007594_SALES_FX_CLP">#REF!</definedName>
    <definedName name="A_KEYWORD_ISSR_208007594_SALES_FX_CNY">#REF!</definedName>
    <definedName name="A_KEYWORD_ISSR_208007594_SALES_FX_COP">#REF!</definedName>
    <definedName name="A_KEYWORD_ISSR_208007594_SALES_FX_EUR">#REF!</definedName>
    <definedName name="A_KEYWORD_ISSR_208007594_SALES_FX_GPB">#REF!</definedName>
    <definedName name="A_KEYWORD_ISSR_208007594_SALES_FX_INR">#REF!</definedName>
    <definedName name="A_KEYWORD_ISSR_208007594_SALES_FX_MXN">#REF!</definedName>
    <definedName name="A_KEYWORD_ISSR_208007594_SALES_FX_OTH">#REF!</definedName>
    <definedName name="A_KEYWORD_ISSR_208007594_SALES_FX_RUB">#REF!</definedName>
    <definedName name="A_KEYWORD_ISSR_208007594_SALES_FX_USD">#REF!</definedName>
    <definedName name="A_KEYWORD_ISSR_208007594_SALES_FX_VEF">#REF!</definedName>
    <definedName name="A_KEYWORD_ISSR_208007594_SALES_FX_YEN">#REF!</definedName>
    <definedName name="A_KEYWORD_ISSR_208007594_SALES_GOV">#REF!</definedName>
    <definedName name="A_KEYWORD_ISSR_208007594_SALES_IND">#REF!</definedName>
    <definedName name="A_KEYWORD_ISSR_208007594_SALES_INDIA">#REF!</definedName>
    <definedName name="A_KEYWORD_ISSR_208007594_SALES_JAPAN">#REF!</definedName>
    <definedName name="A_KEYWORD_ISSR_208007594_SALES_ME">#REF!</definedName>
    <definedName name="A_KEYWORD_ISSR_208007594_SALES_MEXICO">#REF!</definedName>
    <definedName name="A_KEYWORD_ISSR_208007594_SALES_OTH_AEJ">#REF!</definedName>
    <definedName name="A_KEYWORD_ISSR_208007594_SALES_OTH_AM">#REF!</definedName>
    <definedName name="A_KEYWORD_ISSR_208007594_SALES_OTH_EMEA">#REF!</definedName>
    <definedName name="A_KEYWORD_ISSR_208007594_SALES_OTHER">#REF!</definedName>
    <definedName name="A_KEYWORD_ISSR_208007594_SALES_RUSSIA">#REF!</definedName>
    <definedName name="A_KEYWORD_ISSR_208007594_SALES_SMB">#REF!</definedName>
    <definedName name="A_KEYWORD_ISSR_208007594_SALES_TOT_AFRICA">#REF!</definedName>
    <definedName name="A_KEYWORD_ISSR_208007594_SALES_TOT_AM">#REF!</definedName>
    <definedName name="A_KEYWORD_ISSR_208007594_SALES_TOT_ASIA">#REF!</definedName>
    <definedName name="A_KEYWORD_ISSR_208007594_SALES_TOT_EMEA">#REF!</definedName>
    <definedName name="A_KEYWORD_ISSR_208007594_SALES_UK">#REF!</definedName>
    <definedName name="A_KEYWORD_ISSR_208007594_SALES_US">#REF!</definedName>
    <definedName name="A_KEYWORD_ISSR_208007594_SALES_VENEZUELA">#REF!</definedName>
    <definedName name="A_KEYWORD_ISSR_208007594_SEL_GL_AD">#REF!</definedName>
    <definedName name="A_KEYWORD_ISSR_208007594_SH_REPUR">#REF!</definedName>
    <definedName name="A_KEYWORD_ISSR_208007594_SHORT_T_DEBT">#REF!</definedName>
    <definedName name="A_KEYWORD_ISSR_208007594_SHORT_TERM_LIABS">#REF!</definedName>
    <definedName name="A_KEYWORD_ISSR_208007594_STOCKS">#REF!</definedName>
    <definedName name="A_KEYWORD_ISSR_208007594_TOT_ASSET">#REF!</definedName>
    <definedName name="A_KEYWORD_ISSR_208007594_TOT_CF">#REF!</definedName>
    <definedName name="A_KEYWORD_ISSR_208007594_TOT_DEF_REV">#REF!</definedName>
    <definedName name="A_KEYWORD_ISSR_208007594_TOT_LIAB">#REF!</definedName>
    <definedName name="A_KEYWORD_ISSR_208007594_TOT_LIAB_EQ">#REF!</definedName>
    <definedName name="A_KEYWORD_ISSR_208007594_TOT_LT_LIAB">#REF!</definedName>
    <definedName name="A_KEYWORD_ISSR_208007594_TOT_OPS_EXP">#REF!</definedName>
    <definedName name="A_KEYWORD_ISSR_208007594_TOT_OPS_EXP_DDA">#REF!</definedName>
    <definedName name="A_KEYWORD_ISSR_208007594_UNF_PENS">#REF!</definedName>
    <definedName name="A_KEYWORD_ISSR_208007594_UNF_PENS_LIAB_OTH">#REF!</definedName>
    <definedName name="A_KEYWORD_ISSR_208007594_UNF_PENS_OFF">#REF!</definedName>
    <definedName name="A_KEYWORD_ISSR_208007594_WORK_CAP">#REF!</definedName>
    <definedName name="A_KEYWORD_ISSR_208008062_ACC_AMORT">#REF!</definedName>
    <definedName name="A_KEYWORD_ISSR_208008062_ACC_DDA">#REF!</definedName>
    <definedName name="A_KEYWORD_ISSR_208008062_ACC_END_DATE">#REF!</definedName>
    <definedName name="A_KEYWORD_ISSR_208008062_ACC_PAY_GQ">#REF!</definedName>
    <definedName name="A_KEYWORD_ISSR_208008062_ACQ">#REF!</definedName>
    <definedName name="A_KEYWORD_ISSR_208008062_ADJ_UNF_PENS_GOOD">#REF!</definedName>
    <definedName name="A_KEYWORD_ISSR_208008062_ASSOC_JV_ADDBK">#REF!</definedName>
    <definedName name="A_KEYWORD_ISSR_208008062_ASSOCIATE">#REF!</definedName>
    <definedName name="A_KEYWORD_ISSR_208008062_ASSOCIATE_OP">#REF!</definedName>
    <definedName name="A_KEYWORD_ISSR_208008062_BAL_MINO_INT">#REF!</definedName>
    <definedName name="A_KEYWORD_ISSR_208008062_CAP_LEASES">#REF!</definedName>
    <definedName name="A_KEYWORD_ISSR_208008062_CAPEX">#REF!</definedName>
    <definedName name="A_KEYWORD_ISSR_208008062_CAPEX_EXPANSION">#REF!</definedName>
    <definedName name="A_KEYWORD_ISSR_208008062_CAPEX_MAINTENANCE">#REF!</definedName>
    <definedName name="A_KEYWORD_ISSR_208008062_CASH_EQ">#REF!</definedName>
    <definedName name="A_KEYWORD_ISSR_208008062_CASH_INT_EXP">#REF!</definedName>
    <definedName name="A_KEYWORD_ISSR_208008062_CASH_PCT_OS_US">#REF!</definedName>
    <definedName name="A_KEYWORD_ISSR_208008062_CASH_TAX_EXP">#REF!</definedName>
    <definedName name="A_KEYWORD_ISSR_208008062_CF_FIN">#REF!</definedName>
    <definedName name="A_KEYWORD_ISSR_208008062_CF_INC_MINORITY">#REF!</definedName>
    <definedName name="A_KEYWORD_ISSR_208008062_CF_INV">#REF!</definedName>
    <definedName name="A_KEYWORD_ISSR_208008062_CF_OPS">#REF!</definedName>
    <definedName name="A_KEYWORD_ISSR_208008062_CHG_LT_DEBT">#REF!</definedName>
    <definedName name="A_KEYWORD_ISSR_208008062_CO_BOR_MARGIN">#REF!</definedName>
    <definedName name="A_KEYWORD_ISSR_208008062_COST_GD_SD">#REF!</definedName>
    <definedName name="A_KEYWORD_ISSR_208008062_CUR_ASS">#REF!</definedName>
    <definedName name="A_KEYWORD_ISSR_208008062_CURRENCY_ISO">#REF!</definedName>
    <definedName name="A_KEYWORD_ISSR_208008062_DEBTORS">#REF!</definedName>
    <definedName name="A_KEYWORD_ISSR_208008062_DEF_INC_TAX">#REF!</definedName>
    <definedName name="A_KEYWORD_ISSR_208008062_DEPR_AMORT">#REF!</definedName>
    <definedName name="A_KEYWORD_ISSR_208008062_DEPREC">#REF!</definedName>
    <definedName name="A_KEYWORD_ISSR_208008062_DIV_PAID">#REF!</definedName>
    <definedName name="A_KEYWORD_ISSR_208008062_DIVDS_ASSOC_JV">#REF!</definedName>
    <definedName name="A_KEYWORD_ISSR_208008062_DIVDS_PD_MINORITIES">#REF!</definedName>
    <definedName name="A_KEYWORD_ISSR_208008062_DIVEST">#REF!</definedName>
    <definedName name="A_KEYWORD_ISSR_208008062_EBIT">#REF!</definedName>
    <definedName name="A_KEYWORD_ISSR_208008062_EBIT_FIN_SEGMENT">#REF!</definedName>
    <definedName name="A_KEYWORD_ISSR_208008062_EBITDA_CALC">#REF!</definedName>
    <definedName name="A_KEYWORD_ISSR_208008062_EMPLOYEES">#REF!</definedName>
    <definedName name="A_KEYWORD_ISSR_208008062_EQ">#REF!</definedName>
    <definedName name="A_KEYWORD_ISSR_208008062_ESO_PRE_TAX">#REF!</definedName>
    <definedName name="A_KEYWORD_ISSR_208008062_FIX_ASS_INV">#REF!</definedName>
    <definedName name="A_KEYWORD_ISSR_208008062_GCI_INFL">#REF!</definedName>
    <definedName name="A_KEYWORD_ISSR_208008062_GOODWILL_AMORT">#REF!</definedName>
    <definedName name="A_KEYWORD_ISSR_208008062_GR_FIX_ASS">#REF!</definedName>
    <definedName name="A_KEYWORD_ISSR_208008062_GR_INTANG">#REF!</definedName>
    <definedName name="A_KEYWORD_ISSR_208008062_INT_EXP_IND">#REF!</definedName>
    <definedName name="A_KEYWORD_ISSR_208008062_INT_INC_IND">#REF!</definedName>
    <definedName name="A_KEYWORD_ISSR_208008062_INV_SECUR">#REF!</definedName>
    <definedName name="A_KEYWORD_ISSR_208008062_Issuer_Name">#REF!</definedName>
    <definedName name="A_KEYWORD_ISSR_208008062_LEASE_DEEM_DEPR">#REF!</definedName>
    <definedName name="A_KEYWORD_ISSR_208008062_LEASE_DEEM_INT">#REF!</definedName>
    <definedName name="A_KEYWORD_ISSR_208008062_LEASE_PAY">#REF!</definedName>
    <definedName name="A_KEYWORD_ISSR_208008062_LICENSE_REV">#REF!</definedName>
    <definedName name="A_KEYWORD_ISSR_208008062_LT_DEBT">#REF!</definedName>
    <definedName name="A_KEYWORD_ISSR_208008062_MA_PROB">#REF!</definedName>
    <definedName name="A_KEYWORD_ISSR_208008062_MAINTEN_REV">#REF!</definedName>
    <definedName name="A_KEYWORD_ISSR_208008062_MINORITIES">#REF!</definedName>
    <definedName name="A_KEYWORD_ISSR_208008062_MV_ASSOCIATES">#REF!</definedName>
    <definedName name="A_KEYWORD_ISSR_208008062_NET_DEBT">#REF!</definedName>
    <definedName name="A_KEYWORD_ISSR_208008062_NET_DEBT_ADJ">#REF!</definedName>
    <definedName name="A_KEYWORD_ISSR_208008062_NET_FIX_ASS">#REF!</definedName>
    <definedName name="A_KEYWORD_ISSR_208008062_NET_INT_CH">#REF!</definedName>
    <definedName name="A_KEYWORD_ISSR_208008062_NET_INT_EXP">#REF!</definedName>
    <definedName name="A_KEYWORD_ISSR_208008062_NET_INTANG">#REF!</definedName>
    <definedName name="A_KEYWORD_ISSR_208008062_NONPPE_CAPEX">#REF!</definedName>
    <definedName name="A_KEYWORD_ISSR_208008062_OP_COST">#REF!</definedName>
    <definedName name="A_KEYWORD_ISSR_208008062_ORD_SH_FUND">#REF!</definedName>
    <definedName name="A_KEYWORD_ISSR_208008062_ORG_REV_GRTH">#REF!</definedName>
    <definedName name="A_KEYWORD_ISSR_208008062_OTH_COST_INC">#REF!</definedName>
    <definedName name="A_KEYWORD_ISSR_208008062_OTH_CUR_ASS">#REF!</definedName>
    <definedName name="A_KEYWORD_ISSR_208008062_OTH_CUR_LIABS">#REF!</definedName>
    <definedName name="A_KEYWORD_ISSR_208008062_OTH_DACF_ADJ">#REF!</definedName>
    <definedName name="A_KEYWORD_ISSR_208008062_OTH_FIN_CF">#REF!</definedName>
    <definedName name="A_KEYWORD_ISSR_208008062_OTH_GCI_ADJ">#REF!</definedName>
    <definedName name="A_KEYWORD_ISSR_208008062_OTH_INV_CF">#REF!</definedName>
    <definedName name="A_KEYWORD_ISSR_208008062_OTH_LT_ASS">#REF!</definedName>
    <definedName name="A_KEYWORD_ISSR_208008062_OTH_LT_CRED_GQ">#REF!</definedName>
    <definedName name="A_KEYWORD_ISSR_208008062_OTH_NONCASH_ADJ">#REF!</definedName>
    <definedName name="A_KEYWORD_ISSR_208008062_OTH_OP_CF">#REF!</definedName>
    <definedName name="A_KEYWORD_ISSR_208008062_OTH_OP_INC_EXP">#REF!</definedName>
    <definedName name="A_KEYWORD_ISSR_208008062_PERIOD_MILESTONE">#REF!</definedName>
    <definedName name="A_KEYWORD_ISSR_208008062_PL_SALE_ASSETS">#REF!</definedName>
    <definedName name="A_KEYWORD_ISSR_208008062_PREF_SH">#REF!</definedName>
    <definedName name="A_KEYWORD_ISSR_208008062_PROFIT_ON_DISP">#REF!</definedName>
    <definedName name="A_KEYWORD_ISSR_208008062_PT_PROF">#REF!</definedName>
    <definedName name="A_KEYWORD_ISSR_208008062_RD_EXP">#REF!</definedName>
    <definedName name="A_KEYWORD_ISSR_208008062_REV_FIN_SEGMENT">#REF!</definedName>
    <definedName name="A_KEYWORD_ISSR_208008062_SALES">#REF!</definedName>
    <definedName name="A_KEYWORD_ISSR_208008062_SALES_ARGENTINA">#REF!</definedName>
    <definedName name="A_KEYWORD_ISSR_208008062_SALES_BRAZIL">#REF!</definedName>
    <definedName name="A_KEYWORD_ISSR_208008062_SALES_CANADA">#REF!</definedName>
    <definedName name="A_KEYWORD_ISSR_208008062_SALES_CEE">#REF!</definedName>
    <definedName name="A_KEYWORD_ISSR_208008062_SALES_CHILE">#REF!</definedName>
    <definedName name="A_KEYWORD_ISSR_208008062_SALES_CHINA">#REF!</definedName>
    <definedName name="A_KEYWORD_ISSR_208008062_SALES_COLOMBIA">#REF!</definedName>
    <definedName name="A_KEYWORD_ISSR_208008062_SALES_CONS">#REF!</definedName>
    <definedName name="A_KEYWORD_ISSR_208008062_SALES_EU_EX_UK">#REF!</definedName>
    <definedName name="A_KEYWORD_ISSR_208008062_SALES_FINAN">#REF!</definedName>
    <definedName name="A_KEYWORD_ISSR_208008062_SALES_FX_ARS">#REF!</definedName>
    <definedName name="A_KEYWORD_ISSR_208008062_SALES_FX_BRL">#REF!</definedName>
    <definedName name="A_KEYWORD_ISSR_208008062_SALES_FX_CAD">#REF!</definedName>
    <definedName name="A_KEYWORD_ISSR_208008062_SALES_FX_CLP">#REF!</definedName>
    <definedName name="A_KEYWORD_ISSR_208008062_SALES_FX_CNY">#REF!</definedName>
    <definedName name="A_KEYWORD_ISSR_208008062_SALES_FX_COP">#REF!</definedName>
    <definedName name="A_KEYWORD_ISSR_208008062_SALES_FX_EUR">#REF!</definedName>
    <definedName name="A_KEYWORD_ISSR_208008062_SALES_FX_GPB">#REF!</definedName>
    <definedName name="A_KEYWORD_ISSR_208008062_SALES_FX_INR">#REF!</definedName>
    <definedName name="A_KEYWORD_ISSR_208008062_SALES_FX_MXN">#REF!</definedName>
    <definedName name="A_KEYWORD_ISSR_208008062_SALES_FX_OTH">#REF!</definedName>
    <definedName name="A_KEYWORD_ISSR_208008062_SALES_FX_RUB">#REF!</definedName>
    <definedName name="A_KEYWORD_ISSR_208008062_SALES_FX_USD">#REF!</definedName>
    <definedName name="A_KEYWORD_ISSR_208008062_SALES_FX_VEF">#REF!</definedName>
    <definedName name="A_KEYWORD_ISSR_208008062_SALES_FX_YEN">#REF!</definedName>
    <definedName name="A_KEYWORD_ISSR_208008062_SALES_GOV">#REF!</definedName>
    <definedName name="A_KEYWORD_ISSR_208008062_SALES_IND">#REF!</definedName>
    <definedName name="A_KEYWORD_ISSR_208008062_SALES_INDIA">#REF!</definedName>
    <definedName name="A_KEYWORD_ISSR_208008062_SALES_JAPAN">#REF!</definedName>
    <definedName name="A_KEYWORD_ISSR_208008062_SALES_ME">#REF!</definedName>
    <definedName name="A_KEYWORD_ISSR_208008062_SALES_MEXICO">#REF!</definedName>
    <definedName name="A_KEYWORD_ISSR_208008062_SALES_OTH_AEJ">#REF!</definedName>
    <definedName name="A_KEYWORD_ISSR_208008062_SALES_OTH_AM">#REF!</definedName>
    <definedName name="A_KEYWORD_ISSR_208008062_SALES_OTH_EMEA">#REF!</definedName>
    <definedName name="A_KEYWORD_ISSR_208008062_SALES_OTHER">#REF!</definedName>
    <definedName name="A_KEYWORD_ISSR_208008062_SALES_RUSSIA">#REF!</definedName>
    <definedName name="A_KEYWORD_ISSR_208008062_SALES_SMB">#REF!</definedName>
    <definedName name="A_KEYWORD_ISSR_208008062_SALES_TOT_AFRICA">#REF!</definedName>
    <definedName name="A_KEYWORD_ISSR_208008062_SALES_TOT_AM">#REF!</definedName>
    <definedName name="A_KEYWORD_ISSR_208008062_SALES_TOT_ASIA">#REF!</definedName>
    <definedName name="A_KEYWORD_ISSR_208008062_SALES_TOT_EMEA">#REF!</definedName>
    <definedName name="A_KEYWORD_ISSR_208008062_SALES_UK">#REF!</definedName>
    <definedName name="A_KEYWORD_ISSR_208008062_SALES_US">#REF!</definedName>
    <definedName name="A_KEYWORD_ISSR_208008062_SALES_VENEZUELA">#REF!</definedName>
    <definedName name="A_KEYWORD_ISSR_208008062_SEL_GL_AD">#REF!</definedName>
    <definedName name="A_KEYWORD_ISSR_208008062_SH_REPUR">#REF!</definedName>
    <definedName name="A_KEYWORD_ISSR_208008062_SHORT_T_DEBT">#REF!</definedName>
    <definedName name="A_KEYWORD_ISSR_208008062_SHORT_TERM_LIABS">#REF!</definedName>
    <definedName name="A_KEYWORD_ISSR_208008062_STOCKS">#REF!</definedName>
    <definedName name="A_KEYWORD_ISSR_208008062_TOT_ASSET">#REF!</definedName>
    <definedName name="A_KEYWORD_ISSR_208008062_TOT_CF">#REF!</definedName>
    <definedName name="A_KEYWORD_ISSR_208008062_TOT_DEF_REV">#REF!</definedName>
    <definedName name="A_KEYWORD_ISSR_208008062_TOT_LIAB">#REF!</definedName>
    <definedName name="A_KEYWORD_ISSR_208008062_TOT_LIAB_EQ">#REF!</definedName>
    <definedName name="A_KEYWORD_ISSR_208008062_TOT_LT_LIAB">#REF!</definedName>
    <definedName name="A_KEYWORD_ISSR_208008062_TOT_OPS_EXP">#REF!</definedName>
    <definedName name="A_KEYWORD_ISSR_208008062_TOT_OPS_EXP_DDA">#REF!</definedName>
    <definedName name="A_KEYWORD_ISSR_208008062_UNF_PENS">#REF!</definedName>
    <definedName name="A_KEYWORD_ISSR_208008062_UNF_PENS_LIAB_OTH">#REF!</definedName>
    <definedName name="A_KEYWORD_ISSR_208008062_UNF_PENS_OFF">#REF!</definedName>
    <definedName name="A_KEYWORD_ISSR_208008062_WORK_CAP">#REF!</definedName>
    <definedName name="A_KEYWORD_ISSR_208011078_ACC_AMORT">#REF!</definedName>
    <definedName name="A_KEYWORD_ISSR_208011078_ACC_DDA">#REF!</definedName>
    <definedName name="A_KEYWORD_ISSR_208011078_ACC_END_DATE">#REF!</definedName>
    <definedName name="A_KEYWORD_ISSR_208011078_ACC_PAY_GQ">#REF!</definedName>
    <definedName name="A_KEYWORD_ISSR_208011078_ACQ">#REF!</definedName>
    <definedName name="A_KEYWORD_ISSR_208011078_ADJ_UNF_PENS_GOOD">#REF!</definedName>
    <definedName name="A_KEYWORD_ISSR_208011078_ASSOC_JV_ADDBK">#REF!</definedName>
    <definedName name="A_KEYWORD_ISSR_208011078_ASSOCIATE">#REF!</definedName>
    <definedName name="A_KEYWORD_ISSR_208011078_ASSOCIATE_OP">#REF!</definedName>
    <definedName name="A_KEYWORD_ISSR_208011078_BAL_MINO_INT">#REF!</definedName>
    <definedName name="A_KEYWORD_ISSR_208011078_CAP_LEASES">#REF!</definedName>
    <definedName name="A_KEYWORD_ISSR_208011078_CAPEX">#REF!</definedName>
    <definedName name="A_KEYWORD_ISSR_208011078_CAPEX_EXPANSION">#REF!</definedName>
    <definedName name="A_KEYWORD_ISSR_208011078_CAPEX_MAINTENANCE">#REF!</definedName>
    <definedName name="A_KEYWORD_ISSR_208011078_CASH_EQ">#REF!</definedName>
    <definedName name="A_KEYWORD_ISSR_208011078_CASH_INT_EXP">#REF!</definedName>
    <definedName name="A_KEYWORD_ISSR_208011078_CASH_PCT_OS_US">#REF!</definedName>
    <definedName name="A_KEYWORD_ISSR_208011078_CASH_TAX_EXP">#REF!</definedName>
    <definedName name="A_KEYWORD_ISSR_208011078_CF_FIN">#REF!</definedName>
    <definedName name="A_KEYWORD_ISSR_208011078_CF_INC_MINORITY">#REF!</definedName>
    <definedName name="A_KEYWORD_ISSR_208011078_CF_INV">#REF!</definedName>
    <definedName name="A_KEYWORD_ISSR_208011078_CF_OPS">#REF!</definedName>
    <definedName name="A_KEYWORD_ISSR_208011078_CHG_LT_DEBT">#REF!</definedName>
    <definedName name="A_KEYWORD_ISSR_208011078_CO_BOR_MARGIN">#REF!</definedName>
    <definedName name="A_KEYWORD_ISSR_208011078_COST_GD_SD">#REF!</definedName>
    <definedName name="A_KEYWORD_ISSR_208011078_CUR_ASS">#REF!</definedName>
    <definedName name="A_KEYWORD_ISSR_208011078_CURRENCY_ISO">#REF!</definedName>
    <definedName name="A_KEYWORD_ISSR_208011078_DEBTORS">#REF!</definedName>
    <definedName name="A_KEYWORD_ISSR_208011078_DEF_INC_TAX">#REF!</definedName>
    <definedName name="A_KEYWORD_ISSR_208011078_DEPR_AMORT">#REF!</definedName>
    <definedName name="A_KEYWORD_ISSR_208011078_DEPREC">#REF!</definedName>
    <definedName name="A_KEYWORD_ISSR_208011078_DIV_PAID">#REF!</definedName>
    <definedName name="A_KEYWORD_ISSR_208011078_DIVDS_ASSOC_JV">#REF!</definedName>
    <definedName name="A_KEYWORD_ISSR_208011078_DIVDS_PD_MINORITIES">#REF!</definedName>
    <definedName name="A_KEYWORD_ISSR_208011078_DIVEST">#REF!</definedName>
    <definedName name="A_KEYWORD_ISSR_208011078_EBIT">#REF!</definedName>
    <definedName name="A_KEYWORD_ISSR_208011078_EBIT_FIN_SEGMENT">#REF!</definedName>
    <definedName name="A_KEYWORD_ISSR_208011078_EBITDA_CALC">#REF!</definedName>
    <definedName name="A_KEYWORD_ISSR_208011078_EMPLOYEES">#REF!</definedName>
    <definedName name="A_KEYWORD_ISSR_208011078_EQ">#REF!</definedName>
    <definedName name="A_KEYWORD_ISSR_208011078_ESO_PRE_TAX">#REF!</definedName>
    <definedName name="A_KEYWORD_ISSR_208011078_FIX_ASS_INV">#REF!</definedName>
    <definedName name="A_KEYWORD_ISSR_208011078_GCI_INFL">#REF!</definedName>
    <definedName name="A_KEYWORD_ISSR_208011078_GOODWILL_AMORT">#REF!</definedName>
    <definedName name="A_KEYWORD_ISSR_208011078_GR_FIX_ASS">#REF!</definedName>
    <definedName name="A_KEYWORD_ISSR_208011078_GR_INTANG">#REF!</definedName>
    <definedName name="A_KEYWORD_ISSR_208011078_INT_EXP_IND">#REF!</definedName>
    <definedName name="A_KEYWORD_ISSR_208011078_INT_INC_IND">#REF!</definedName>
    <definedName name="A_KEYWORD_ISSR_208011078_INV_SECUR">#REF!</definedName>
    <definedName name="A_KEYWORD_ISSR_208011078_Issuer_Name">#REF!</definedName>
    <definedName name="A_KEYWORD_ISSR_208011078_LEASE_DEEM_DEPR">#REF!</definedName>
    <definedName name="A_KEYWORD_ISSR_208011078_LEASE_DEEM_INT">#REF!</definedName>
    <definedName name="A_KEYWORD_ISSR_208011078_LEASE_PAY">#REF!</definedName>
    <definedName name="A_KEYWORD_ISSR_208011078_LICENSE_REV">#REF!</definedName>
    <definedName name="A_KEYWORD_ISSR_208011078_LT_DEBT">#REF!</definedName>
    <definedName name="A_KEYWORD_ISSR_208011078_MA_PROB">#REF!</definedName>
    <definedName name="A_KEYWORD_ISSR_208011078_MAINTEN_REV">#REF!</definedName>
    <definedName name="A_KEYWORD_ISSR_208011078_MINORITIES">#REF!</definedName>
    <definedName name="A_KEYWORD_ISSR_208011078_MV_ASSOCIATES">#REF!</definedName>
    <definedName name="A_KEYWORD_ISSR_208011078_NET_DEBT">#REF!</definedName>
    <definedName name="A_KEYWORD_ISSR_208011078_NET_DEBT_ADJ">#REF!</definedName>
    <definedName name="A_KEYWORD_ISSR_208011078_NET_FIX_ASS">#REF!</definedName>
    <definedName name="A_KEYWORD_ISSR_208011078_NET_INT_CH">#REF!</definedName>
    <definedName name="A_KEYWORD_ISSR_208011078_NET_INT_EXP">#REF!</definedName>
    <definedName name="A_KEYWORD_ISSR_208011078_NET_INTANG">#REF!</definedName>
    <definedName name="A_KEYWORD_ISSR_208011078_NONPPE_CAPEX">#REF!</definedName>
    <definedName name="A_KEYWORD_ISSR_208011078_OP_COST">#REF!</definedName>
    <definedName name="A_KEYWORD_ISSR_208011078_ORD_SH_FUND">#REF!</definedName>
    <definedName name="A_KEYWORD_ISSR_208011078_ORG_REV_GRTH">#REF!</definedName>
    <definedName name="A_KEYWORD_ISSR_208011078_OTH_COST_INC">#REF!</definedName>
    <definedName name="A_KEYWORD_ISSR_208011078_OTH_CUR_ASS">#REF!</definedName>
    <definedName name="A_KEYWORD_ISSR_208011078_OTH_CUR_LIABS">#REF!</definedName>
    <definedName name="A_KEYWORD_ISSR_208011078_OTH_DACF_ADJ">#REF!</definedName>
    <definedName name="A_KEYWORD_ISSR_208011078_OTH_FIN_CF">#REF!</definedName>
    <definedName name="A_KEYWORD_ISSR_208011078_OTH_GCI_ADJ">#REF!</definedName>
    <definedName name="A_KEYWORD_ISSR_208011078_OTH_INV_CF">#REF!</definedName>
    <definedName name="A_KEYWORD_ISSR_208011078_OTH_LT_ASS">#REF!</definedName>
    <definedName name="A_KEYWORD_ISSR_208011078_OTH_LT_CRED_GQ">#REF!</definedName>
    <definedName name="A_KEYWORD_ISSR_208011078_OTH_NONCASH_ADJ">#REF!</definedName>
    <definedName name="A_KEYWORD_ISSR_208011078_OTH_OP_CF">#REF!</definedName>
    <definedName name="A_KEYWORD_ISSR_208011078_OTH_OP_INC_EXP">#REF!</definedName>
    <definedName name="A_KEYWORD_ISSR_208011078_PERIOD_MILESTONE">#REF!</definedName>
    <definedName name="A_KEYWORD_ISSR_208011078_PL_SALE_ASSETS">#REF!</definedName>
    <definedName name="A_KEYWORD_ISSR_208011078_PREF_SH">#REF!</definedName>
    <definedName name="A_KEYWORD_ISSR_208011078_PROFIT_ON_DISP">#REF!</definedName>
    <definedName name="A_KEYWORD_ISSR_208011078_PT_PROF">#REF!</definedName>
    <definedName name="A_KEYWORD_ISSR_208011078_RD_EXP">#REF!</definedName>
    <definedName name="A_KEYWORD_ISSR_208011078_REV_FIN_SEGMENT">#REF!</definedName>
    <definedName name="A_KEYWORD_ISSR_208011078_SALES">#REF!</definedName>
    <definedName name="A_KEYWORD_ISSR_208011078_SALES_ARGENTINA">#REF!</definedName>
    <definedName name="A_KEYWORD_ISSR_208011078_SALES_BRAZIL">#REF!</definedName>
    <definedName name="A_KEYWORD_ISSR_208011078_SALES_CANADA">#REF!</definedName>
    <definedName name="A_KEYWORD_ISSR_208011078_SALES_CEE">#REF!</definedName>
    <definedName name="A_KEYWORD_ISSR_208011078_SALES_CHILE">#REF!</definedName>
    <definedName name="A_KEYWORD_ISSR_208011078_SALES_CHINA">#REF!</definedName>
    <definedName name="A_KEYWORD_ISSR_208011078_SALES_COLOMBIA">#REF!</definedName>
    <definedName name="A_KEYWORD_ISSR_208011078_SALES_CONS">#REF!</definedName>
    <definedName name="A_KEYWORD_ISSR_208011078_SALES_EU_EX_UK">#REF!</definedName>
    <definedName name="A_KEYWORD_ISSR_208011078_SALES_FINAN">#REF!</definedName>
    <definedName name="A_KEYWORD_ISSR_208011078_SALES_FX_ARS">#REF!</definedName>
    <definedName name="A_KEYWORD_ISSR_208011078_SALES_FX_BRL">#REF!</definedName>
    <definedName name="A_KEYWORD_ISSR_208011078_SALES_FX_CAD">#REF!</definedName>
    <definedName name="A_KEYWORD_ISSR_208011078_SALES_FX_CLP">#REF!</definedName>
    <definedName name="A_KEYWORD_ISSR_208011078_SALES_FX_CNY">#REF!</definedName>
    <definedName name="A_KEYWORD_ISSR_208011078_SALES_FX_COP">#REF!</definedName>
    <definedName name="A_KEYWORD_ISSR_208011078_SALES_FX_EUR">#REF!</definedName>
    <definedName name="A_KEYWORD_ISSR_208011078_SALES_FX_GPB">#REF!</definedName>
    <definedName name="A_KEYWORD_ISSR_208011078_SALES_FX_INR">#REF!</definedName>
    <definedName name="A_KEYWORD_ISSR_208011078_SALES_FX_MXN">#REF!</definedName>
    <definedName name="A_KEYWORD_ISSR_208011078_SALES_FX_OTH">#REF!</definedName>
    <definedName name="A_KEYWORD_ISSR_208011078_SALES_FX_RUB">#REF!</definedName>
    <definedName name="A_KEYWORD_ISSR_208011078_SALES_FX_USD">#REF!</definedName>
    <definedName name="A_KEYWORD_ISSR_208011078_SALES_FX_VEF">#REF!</definedName>
    <definedName name="A_KEYWORD_ISSR_208011078_SALES_FX_YEN">#REF!</definedName>
    <definedName name="A_KEYWORD_ISSR_208011078_SALES_GOV">#REF!</definedName>
    <definedName name="A_KEYWORD_ISSR_208011078_SALES_IND">#REF!</definedName>
    <definedName name="A_KEYWORD_ISSR_208011078_SALES_INDIA">#REF!</definedName>
    <definedName name="A_KEYWORD_ISSR_208011078_SALES_JAPAN">#REF!</definedName>
    <definedName name="A_KEYWORD_ISSR_208011078_SALES_ME">#REF!</definedName>
    <definedName name="A_KEYWORD_ISSR_208011078_SALES_MEXICO">#REF!</definedName>
    <definedName name="A_KEYWORD_ISSR_208011078_SALES_OTH_AEJ">#REF!</definedName>
    <definedName name="A_KEYWORD_ISSR_208011078_SALES_OTH_AM">#REF!</definedName>
    <definedName name="A_KEYWORD_ISSR_208011078_SALES_OTH_EMEA">#REF!</definedName>
    <definedName name="A_KEYWORD_ISSR_208011078_SALES_OTHER">#REF!</definedName>
    <definedName name="A_KEYWORD_ISSR_208011078_SALES_RUSSIA">#REF!</definedName>
    <definedName name="A_KEYWORD_ISSR_208011078_SALES_SMB">#REF!</definedName>
    <definedName name="A_KEYWORD_ISSR_208011078_SALES_TOT_AFRICA">#REF!</definedName>
    <definedName name="A_KEYWORD_ISSR_208011078_SALES_TOT_AM">#REF!</definedName>
    <definedName name="A_KEYWORD_ISSR_208011078_SALES_TOT_ASIA">#REF!</definedName>
    <definedName name="A_KEYWORD_ISSR_208011078_SALES_TOT_EMEA">#REF!</definedName>
    <definedName name="A_KEYWORD_ISSR_208011078_SALES_UK">#REF!</definedName>
    <definedName name="A_KEYWORD_ISSR_208011078_SALES_US">#REF!</definedName>
    <definedName name="A_KEYWORD_ISSR_208011078_SALES_VENEZUELA">#REF!</definedName>
    <definedName name="A_KEYWORD_ISSR_208011078_SEL_GL_AD">#REF!</definedName>
    <definedName name="A_KEYWORD_ISSR_208011078_SH_REPUR">#REF!</definedName>
    <definedName name="A_KEYWORD_ISSR_208011078_SHORT_T_DEBT">#REF!</definedName>
    <definedName name="A_KEYWORD_ISSR_208011078_SHORT_TERM_LIABS">#REF!</definedName>
    <definedName name="A_KEYWORD_ISSR_208011078_STOCKS">#REF!</definedName>
    <definedName name="A_KEYWORD_ISSR_208011078_TOT_ASSET">#REF!</definedName>
    <definedName name="A_KEYWORD_ISSR_208011078_TOT_CF">#REF!</definedName>
    <definedName name="A_KEYWORD_ISSR_208011078_TOT_DEF_REV">#REF!</definedName>
    <definedName name="A_KEYWORD_ISSR_208011078_TOT_LIAB">#REF!</definedName>
    <definedName name="A_KEYWORD_ISSR_208011078_TOT_LIAB_EQ">#REF!</definedName>
    <definedName name="A_KEYWORD_ISSR_208011078_TOT_LT_LIAB">#REF!</definedName>
    <definedName name="A_KEYWORD_ISSR_208011078_TOT_OPS_EXP">#REF!</definedName>
    <definedName name="A_KEYWORD_ISSR_208011078_TOT_OPS_EXP_DDA">#REF!</definedName>
    <definedName name="A_KEYWORD_ISSR_208011078_UNF_PENS">#REF!</definedName>
    <definedName name="A_KEYWORD_ISSR_208011078_UNF_PENS_LIAB_OTH">#REF!</definedName>
    <definedName name="A_KEYWORD_ISSR_208011078_UNF_PENS_OFF">#REF!</definedName>
    <definedName name="A_KEYWORD_ISSR_208011078_WORK_CAP">#REF!</definedName>
    <definedName name="A_KEYWORD_ISSR_208011212_ACC_AMORT">#REF!</definedName>
    <definedName name="A_KEYWORD_ISSR_208011212_ACC_DDA">#REF!</definedName>
    <definedName name="A_KEYWORD_ISSR_208011212_ACC_END_DATE">#REF!</definedName>
    <definedName name="A_KEYWORD_ISSR_208011212_ACC_PAY_GQ">#REF!</definedName>
    <definedName name="A_KEYWORD_ISSR_208011212_ACQ">#REF!</definedName>
    <definedName name="A_KEYWORD_ISSR_208011212_ADJ_UNF_PENS_GOOD">#REF!</definedName>
    <definedName name="A_KEYWORD_ISSR_208011212_ASSOC_JV_ADDBK">#REF!</definedName>
    <definedName name="A_KEYWORD_ISSR_208011212_ASSOCIATE">#REF!</definedName>
    <definedName name="A_KEYWORD_ISSR_208011212_ASSOCIATE_OP">#REF!</definedName>
    <definedName name="A_KEYWORD_ISSR_208011212_BAL_MINO_INT">#REF!</definedName>
    <definedName name="A_KEYWORD_ISSR_208011212_CAP_LEASES">#REF!</definedName>
    <definedName name="A_KEYWORD_ISSR_208011212_CAPEX">#REF!</definedName>
    <definedName name="A_KEYWORD_ISSR_208011212_CAPEX_EXPANSION">#REF!</definedName>
    <definedName name="A_KEYWORD_ISSR_208011212_CAPEX_MAINTENANCE">#REF!</definedName>
    <definedName name="A_KEYWORD_ISSR_208011212_CASH_EQ">#REF!</definedName>
    <definedName name="A_KEYWORD_ISSR_208011212_CASH_INT_EXP">#REF!</definedName>
    <definedName name="A_KEYWORD_ISSR_208011212_CASH_PCT_OS_US">#REF!</definedName>
    <definedName name="A_KEYWORD_ISSR_208011212_CASH_TAX_EXP">#REF!</definedName>
    <definedName name="A_KEYWORD_ISSR_208011212_CF_FIN">#REF!</definedName>
    <definedName name="A_KEYWORD_ISSR_208011212_CF_INC_MINORITY">#REF!</definedName>
    <definedName name="A_KEYWORD_ISSR_208011212_CF_INV">#REF!</definedName>
    <definedName name="A_KEYWORD_ISSR_208011212_CF_OPS">#REF!</definedName>
    <definedName name="A_KEYWORD_ISSR_208011212_CHG_LT_DEBT">#REF!</definedName>
    <definedName name="A_KEYWORD_ISSR_208011212_CO_BOR_MARGIN">#REF!</definedName>
    <definedName name="A_KEYWORD_ISSR_208011212_COST_GD_SD">#REF!</definedName>
    <definedName name="A_KEYWORD_ISSR_208011212_CUR_ASS">#REF!</definedName>
    <definedName name="A_KEYWORD_ISSR_208011212_CURRENCY_ISO">#REF!</definedName>
    <definedName name="A_KEYWORD_ISSR_208011212_DEBTORS">#REF!</definedName>
    <definedName name="A_KEYWORD_ISSR_208011212_DEF_INC_TAX">#REF!</definedName>
    <definedName name="A_KEYWORD_ISSR_208011212_DEPR_AMORT">#REF!</definedName>
    <definedName name="A_KEYWORD_ISSR_208011212_DEPREC">#REF!</definedName>
    <definedName name="A_KEYWORD_ISSR_208011212_DIV_PAID">#REF!</definedName>
    <definedName name="A_KEYWORD_ISSR_208011212_DIVDS_ASSOC_JV">#REF!</definedName>
    <definedName name="A_KEYWORD_ISSR_208011212_DIVDS_PD_MINORITIES">#REF!</definedName>
    <definedName name="A_KEYWORD_ISSR_208011212_DIVEST">#REF!</definedName>
    <definedName name="A_KEYWORD_ISSR_208011212_EBIT">#REF!</definedName>
    <definedName name="A_KEYWORD_ISSR_208011212_EBIT_FIN_SEGMENT">#REF!</definedName>
    <definedName name="A_KEYWORD_ISSR_208011212_EBITDA_CALC">#REF!</definedName>
    <definedName name="A_KEYWORD_ISSR_208011212_EMPLOYEES">#REF!</definedName>
    <definedName name="A_KEYWORD_ISSR_208011212_EQ">#REF!</definedName>
    <definedName name="A_KEYWORD_ISSR_208011212_ESO_PRE_TAX">#REF!</definedName>
    <definedName name="A_KEYWORD_ISSR_208011212_FIX_ASS_INV">#REF!</definedName>
    <definedName name="A_KEYWORD_ISSR_208011212_GCI_INFL">#REF!</definedName>
    <definedName name="A_KEYWORD_ISSR_208011212_GOODWILL_AMORT">#REF!</definedName>
    <definedName name="A_KEYWORD_ISSR_208011212_GR_FIX_ASS">#REF!</definedName>
    <definedName name="A_KEYWORD_ISSR_208011212_GR_INTANG">#REF!</definedName>
    <definedName name="A_KEYWORD_ISSR_208011212_INT_EXP_IND">#REF!</definedName>
    <definedName name="A_KEYWORD_ISSR_208011212_INT_INC_IND">#REF!</definedName>
    <definedName name="A_KEYWORD_ISSR_208011212_INV_SECUR">#REF!</definedName>
    <definedName name="A_KEYWORD_ISSR_208011212_Issuer_Name">#REF!</definedName>
    <definedName name="A_KEYWORD_ISSR_208011212_LEASE_DEEM_DEPR">#REF!</definedName>
    <definedName name="A_KEYWORD_ISSR_208011212_LEASE_DEEM_INT">#REF!</definedName>
    <definedName name="A_KEYWORD_ISSR_208011212_LEASE_PAY">#REF!</definedName>
    <definedName name="A_KEYWORD_ISSR_208011212_LICENSE_REV">#REF!</definedName>
    <definedName name="A_KEYWORD_ISSR_208011212_LT_DEBT">#REF!</definedName>
    <definedName name="A_KEYWORD_ISSR_208011212_MA_PROB">#REF!</definedName>
    <definedName name="A_KEYWORD_ISSR_208011212_MAINTEN_REV">#REF!</definedName>
    <definedName name="A_KEYWORD_ISSR_208011212_MINORITIES">#REF!</definedName>
    <definedName name="A_KEYWORD_ISSR_208011212_MV_ASSOCIATES">#REF!</definedName>
    <definedName name="A_KEYWORD_ISSR_208011212_NET_DEBT">#REF!</definedName>
    <definedName name="A_KEYWORD_ISSR_208011212_NET_DEBT_ADJ">#REF!</definedName>
    <definedName name="A_KEYWORD_ISSR_208011212_NET_FIX_ASS">#REF!</definedName>
    <definedName name="A_KEYWORD_ISSR_208011212_NET_INT_CH">#REF!</definedName>
    <definedName name="A_KEYWORD_ISSR_208011212_NET_INT_EXP">#REF!</definedName>
    <definedName name="A_KEYWORD_ISSR_208011212_NET_INTANG">#REF!</definedName>
    <definedName name="A_KEYWORD_ISSR_208011212_NONPPE_CAPEX">#REF!</definedName>
    <definedName name="A_KEYWORD_ISSR_208011212_OP_COST">#REF!</definedName>
    <definedName name="A_KEYWORD_ISSR_208011212_ORD_SH_FUND">#REF!</definedName>
    <definedName name="A_KEYWORD_ISSR_208011212_ORG_REV_GRTH">#REF!</definedName>
    <definedName name="A_KEYWORD_ISSR_208011212_OTH_COST_INC">#REF!</definedName>
    <definedName name="A_KEYWORD_ISSR_208011212_OTH_CUR_ASS">#REF!</definedName>
    <definedName name="A_KEYWORD_ISSR_208011212_OTH_CUR_LIABS">#REF!</definedName>
    <definedName name="A_KEYWORD_ISSR_208011212_OTH_DACF_ADJ">#REF!</definedName>
    <definedName name="A_KEYWORD_ISSR_208011212_OTH_FIN_CF">#REF!</definedName>
    <definedName name="A_KEYWORD_ISSR_208011212_OTH_GCI_ADJ">#REF!</definedName>
    <definedName name="A_KEYWORD_ISSR_208011212_OTH_INV_CF">#REF!</definedName>
    <definedName name="A_KEYWORD_ISSR_208011212_OTH_LT_ASS">#REF!</definedName>
    <definedName name="A_KEYWORD_ISSR_208011212_OTH_LT_CRED_GQ">#REF!</definedName>
    <definedName name="A_KEYWORD_ISSR_208011212_OTH_NONCASH_ADJ">#REF!</definedName>
    <definedName name="A_KEYWORD_ISSR_208011212_OTH_OP_CF">#REF!</definedName>
    <definedName name="A_KEYWORD_ISSR_208011212_OTH_OP_INC_EXP">#REF!</definedName>
    <definedName name="A_KEYWORD_ISSR_208011212_PERIOD_MILESTONE">#REF!</definedName>
    <definedName name="A_KEYWORD_ISSR_208011212_PL_SALE_ASSETS">#REF!</definedName>
    <definedName name="A_KEYWORD_ISSR_208011212_PREF_SH">#REF!</definedName>
    <definedName name="A_KEYWORD_ISSR_208011212_PROFIT_ON_DISP">#REF!</definedName>
    <definedName name="A_KEYWORD_ISSR_208011212_PT_PROF">#REF!</definedName>
    <definedName name="A_KEYWORD_ISSR_208011212_RD_EXP">#REF!</definedName>
    <definedName name="A_KEYWORD_ISSR_208011212_REV_FIN_SEGMENT">#REF!</definedName>
    <definedName name="A_KEYWORD_ISSR_208011212_SALES">#REF!</definedName>
    <definedName name="A_KEYWORD_ISSR_208011212_SALES_ARGENTINA">#REF!</definedName>
    <definedName name="A_KEYWORD_ISSR_208011212_SALES_BRAZIL">#REF!</definedName>
    <definedName name="A_KEYWORD_ISSR_208011212_SALES_CANADA">#REF!</definedName>
    <definedName name="A_KEYWORD_ISSR_208011212_SALES_CEE">#REF!</definedName>
    <definedName name="A_KEYWORD_ISSR_208011212_SALES_CHILE">#REF!</definedName>
    <definedName name="A_KEYWORD_ISSR_208011212_SALES_CHINA">#REF!</definedName>
    <definedName name="A_KEYWORD_ISSR_208011212_SALES_COLOMBIA">#REF!</definedName>
    <definedName name="A_KEYWORD_ISSR_208011212_SALES_CONS">#REF!</definedName>
    <definedName name="A_KEYWORD_ISSR_208011212_SALES_EU_EX_UK">#REF!</definedName>
    <definedName name="A_KEYWORD_ISSR_208011212_SALES_FINAN">#REF!</definedName>
    <definedName name="A_KEYWORD_ISSR_208011212_SALES_FX_ARS">#REF!</definedName>
    <definedName name="A_KEYWORD_ISSR_208011212_SALES_FX_BRL">#REF!</definedName>
    <definedName name="A_KEYWORD_ISSR_208011212_SALES_FX_CAD">#REF!</definedName>
    <definedName name="A_KEYWORD_ISSR_208011212_SALES_FX_CLP">#REF!</definedName>
    <definedName name="A_KEYWORD_ISSR_208011212_SALES_FX_CNY">#REF!</definedName>
    <definedName name="A_KEYWORD_ISSR_208011212_SALES_FX_COP">#REF!</definedName>
    <definedName name="A_KEYWORD_ISSR_208011212_SALES_FX_EUR">#REF!</definedName>
    <definedName name="A_KEYWORD_ISSR_208011212_SALES_FX_GPB">#REF!</definedName>
    <definedName name="A_KEYWORD_ISSR_208011212_SALES_FX_INR">#REF!</definedName>
    <definedName name="A_KEYWORD_ISSR_208011212_SALES_FX_MXN">#REF!</definedName>
    <definedName name="A_KEYWORD_ISSR_208011212_SALES_FX_OTH">#REF!</definedName>
    <definedName name="A_KEYWORD_ISSR_208011212_SALES_FX_RUB">#REF!</definedName>
    <definedName name="A_KEYWORD_ISSR_208011212_SALES_FX_USD">#REF!</definedName>
    <definedName name="A_KEYWORD_ISSR_208011212_SALES_FX_VEF">#REF!</definedName>
    <definedName name="A_KEYWORD_ISSR_208011212_SALES_FX_YEN">#REF!</definedName>
    <definedName name="A_KEYWORD_ISSR_208011212_SALES_GOV">#REF!</definedName>
    <definedName name="A_KEYWORD_ISSR_208011212_SALES_IND">#REF!</definedName>
    <definedName name="A_KEYWORD_ISSR_208011212_SALES_INDIA">#REF!</definedName>
    <definedName name="A_KEYWORD_ISSR_208011212_SALES_JAPAN">#REF!</definedName>
    <definedName name="A_KEYWORD_ISSR_208011212_SALES_ME">#REF!</definedName>
    <definedName name="A_KEYWORD_ISSR_208011212_SALES_MEXICO">#REF!</definedName>
    <definedName name="A_KEYWORD_ISSR_208011212_SALES_OTH_AEJ">#REF!</definedName>
    <definedName name="A_KEYWORD_ISSR_208011212_SALES_OTH_AM">#REF!</definedName>
    <definedName name="A_KEYWORD_ISSR_208011212_SALES_OTH_EMEA">#REF!</definedName>
    <definedName name="A_KEYWORD_ISSR_208011212_SALES_OTHER">#REF!</definedName>
    <definedName name="A_KEYWORD_ISSR_208011212_SALES_RUSSIA">#REF!</definedName>
    <definedName name="A_KEYWORD_ISSR_208011212_SALES_SMB">#REF!</definedName>
    <definedName name="A_KEYWORD_ISSR_208011212_SALES_TOT_AFRICA">#REF!</definedName>
    <definedName name="A_KEYWORD_ISSR_208011212_SALES_TOT_AM">#REF!</definedName>
    <definedName name="A_KEYWORD_ISSR_208011212_SALES_TOT_ASIA">#REF!</definedName>
    <definedName name="A_KEYWORD_ISSR_208011212_SALES_TOT_EMEA">#REF!</definedName>
    <definedName name="A_KEYWORD_ISSR_208011212_SALES_UK">#REF!</definedName>
    <definedName name="A_KEYWORD_ISSR_208011212_SALES_US">#REF!</definedName>
    <definedName name="A_KEYWORD_ISSR_208011212_SALES_VENEZUELA">#REF!</definedName>
    <definedName name="A_KEYWORD_ISSR_208011212_SEL_GL_AD">#REF!</definedName>
    <definedName name="A_KEYWORD_ISSR_208011212_SH_REPUR">#REF!</definedName>
    <definedName name="A_KEYWORD_ISSR_208011212_SHORT_T_DEBT">#REF!</definedName>
    <definedName name="A_KEYWORD_ISSR_208011212_SHORT_TERM_LIABS">#REF!</definedName>
    <definedName name="A_KEYWORD_ISSR_208011212_STOCKS">#REF!</definedName>
    <definedName name="A_KEYWORD_ISSR_208011212_TOT_ASSET">#REF!</definedName>
    <definedName name="A_KEYWORD_ISSR_208011212_TOT_CF">#REF!</definedName>
    <definedName name="A_KEYWORD_ISSR_208011212_TOT_DEF_REV">#REF!</definedName>
    <definedName name="A_KEYWORD_ISSR_208011212_TOT_LIAB">#REF!</definedName>
    <definedName name="A_KEYWORD_ISSR_208011212_TOT_LIAB_EQ">#REF!</definedName>
    <definedName name="A_KEYWORD_ISSR_208011212_TOT_LT_LIAB">#REF!</definedName>
    <definedName name="A_KEYWORD_ISSR_208011212_TOT_OPS_EXP">#REF!</definedName>
    <definedName name="A_KEYWORD_ISSR_208011212_TOT_OPS_EXP_DDA">#REF!</definedName>
    <definedName name="A_KEYWORD_ISSR_208011212_UNF_PENS">#REF!</definedName>
    <definedName name="A_KEYWORD_ISSR_208011212_UNF_PENS_LIAB_OTH">#REF!</definedName>
    <definedName name="A_KEYWORD_ISSR_208011212_UNF_PENS_OFF">#REF!</definedName>
    <definedName name="A_KEYWORD_ISSR_208011212_WORK_CAP">#REF!</definedName>
    <definedName name="A_KEYWORD_ISSR_208011592_ACC_AMORT">#REF!</definedName>
    <definedName name="A_KEYWORD_ISSR_208011592_ACC_DDA">#REF!</definedName>
    <definedName name="A_KEYWORD_ISSR_208011592_ACC_END_DATE">#REF!</definedName>
    <definedName name="A_KEYWORD_ISSR_208011592_ACC_PAY_GQ">#REF!</definedName>
    <definedName name="A_KEYWORD_ISSR_208011592_ACQ">#REF!</definedName>
    <definedName name="A_KEYWORD_ISSR_208011592_ADJ_UNF_PENS_GOOD">#REF!</definedName>
    <definedName name="A_KEYWORD_ISSR_208011592_ASSOC_JV_ADDBK">#REF!</definedName>
    <definedName name="A_KEYWORD_ISSR_208011592_ASSOCIATE">#REF!</definedName>
    <definedName name="A_KEYWORD_ISSR_208011592_ASSOCIATE_OP">#REF!</definedName>
    <definedName name="A_KEYWORD_ISSR_208011592_BAL_MINO_INT">#REF!</definedName>
    <definedName name="A_KEYWORD_ISSR_208011592_CAP_LEASES">#REF!</definedName>
    <definedName name="A_KEYWORD_ISSR_208011592_CAPEX">#REF!</definedName>
    <definedName name="A_KEYWORD_ISSR_208011592_CAPEX_EXPANSION">#REF!</definedName>
    <definedName name="A_KEYWORD_ISSR_208011592_CAPEX_MAINTENANCE">#REF!</definedName>
    <definedName name="A_KEYWORD_ISSR_208011592_CASH_EQ">#REF!</definedName>
    <definedName name="A_KEYWORD_ISSR_208011592_CASH_INT_EXP">#REF!</definedName>
    <definedName name="A_KEYWORD_ISSR_208011592_CASH_PCT_OS_US">#REF!</definedName>
    <definedName name="A_KEYWORD_ISSR_208011592_CASH_TAX_EXP">#REF!</definedName>
    <definedName name="A_KEYWORD_ISSR_208011592_CF_FIN">#REF!</definedName>
    <definedName name="A_KEYWORD_ISSR_208011592_CF_INC_MINORITY">#REF!</definedName>
    <definedName name="A_KEYWORD_ISSR_208011592_CF_INV">#REF!</definedName>
    <definedName name="A_KEYWORD_ISSR_208011592_CF_OPS">#REF!</definedName>
    <definedName name="A_KEYWORD_ISSR_208011592_CHG_LT_DEBT">#REF!</definedName>
    <definedName name="A_KEYWORD_ISSR_208011592_CO_BOR_MARGIN">#REF!</definedName>
    <definedName name="A_KEYWORD_ISSR_208011592_COST_GD_SD">#REF!</definedName>
    <definedName name="A_KEYWORD_ISSR_208011592_CUR_ASS">#REF!</definedName>
    <definedName name="A_KEYWORD_ISSR_208011592_CURRENCY_ISO">#REF!</definedName>
    <definedName name="A_KEYWORD_ISSR_208011592_DEBTORS">#REF!</definedName>
    <definedName name="A_KEYWORD_ISSR_208011592_DEF_INC_TAX">#REF!</definedName>
    <definedName name="A_KEYWORD_ISSR_208011592_DEPR_AMORT">#REF!</definedName>
    <definedName name="A_KEYWORD_ISSR_208011592_DEPREC">#REF!</definedName>
    <definedName name="A_KEYWORD_ISSR_208011592_DIV_PAID">#REF!</definedName>
    <definedName name="A_KEYWORD_ISSR_208011592_DIVDS_ASSOC_JV">#REF!</definedName>
    <definedName name="A_KEYWORD_ISSR_208011592_DIVDS_PD_MINORITIES">#REF!</definedName>
    <definedName name="A_KEYWORD_ISSR_208011592_DIVEST">#REF!</definedName>
    <definedName name="A_KEYWORD_ISSR_208011592_EBIT">#REF!</definedName>
    <definedName name="A_KEYWORD_ISSR_208011592_EBIT_FIN_SEGMENT">#REF!</definedName>
    <definedName name="A_KEYWORD_ISSR_208011592_EBITDA_CALC">#REF!</definedName>
    <definedName name="A_KEYWORD_ISSR_208011592_EMPLOYEES">#REF!</definedName>
    <definedName name="A_KEYWORD_ISSR_208011592_EQ">#REF!</definedName>
    <definedName name="A_KEYWORD_ISSR_208011592_ESO_PRE_TAX">#REF!</definedName>
    <definedName name="A_KEYWORD_ISSR_208011592_FIX_ASS_INV">#REF!</definedName>
    <definedName name="A_KEYWORD_ISSR_208011592_GCI_INFL">#REF!</definedName>
    <definedName name="A_KEYWORD_ISSR_208011592_GOODWILL_AMORT">#REF!</definedName>
    <definedName name="A_KEYWORD_ISSR_208011592_GR_FIX_ASS">#REF!</definedName>
    <definedName name="A_KEYWORD_ISSR_208011592_GR_INTANG">#REF!</definedName>
    <definedName name="A_KEYWORD_ISSR_208011592_INT_EXP_IND">#REF!</definedName>
    <definedName name="A_KEYWORD_ISSR_208011592_INT_INC_IND">#REF!</definedName>
    <definedName name="A_KEYWORD_ISSR_208011592_INV_SECUR">#REF!</definedName>
    <definedName name="A_KEYWORD_ISSR_208011592_Issuer_Name">#REF!</definedName>
    <definedName name="A_KEYWORD_ISSR_208011592_LEASE_DEEM_DEPR">#REF!</definedName>
    <definedName name="A_KEYWORD_ISSR_208011592_LEASE_DEEM_INT">#REF!</definedName>
    <definedName name="A_KEYWORD_ISSR_208011592_LEASE_PAY">#REF!</definedName>
    <definedName name="A_KEYWORD_ISSR_208011592_LICENSE_REV">#REF!</definedName>
    <definedName name="A_KEYWORD_ISSR_208011592_LT_DEBT">#REF!</definedName>
    <definedName name="A_KEYWORD_ISSR_208011592_MA_PROB">#REF!</definedName>
    <definedName name="A_KEYWORD_ISSR_208011592_MAINTEN_REV">#REF!</definedName>
    <definedName name="A_KEYWORD_ISSR_208011592_MINORITIES">#REF!</definedName>
    <definedName name="A_KEYWORD_ISSR_208011592_MV_ASSOCIATES">#REF!</definedName>
    <definedName name="A_KEYWORD_ISSR_208011592_NET_DEBT">#REF!</definedName>
    <definedName name="A_KEYWORD_ISSR_208011592_NET_DEBT_ADJ">#REF!</definedName>
    <definedName name="A_KEYWORD_ISSR_208011592_NET_FIX_ASS">#REF!</definedName>
    <definedName name="A_KEYWORD_ISSR_208011592_NET_INT_CH">#REF!</definedName>
    <definedName name="A_KEYWORD_ISSR_208011592_NET_INT_EXP">#REF!</definedName>
    <definedName name="A_KEYWORD_ISSR_208011592_NET_INTANG">#REF!</definedName>
    <definedName name="A_KEYWORD_ISSR_208011592_NONPPE_CAPEX">#REF!</definedName>
    <definedName name="A_KEYWORD_ISSR_208011592_OP_COST">#REF!</definedName>
    <definedName name="A_KEYWORD_ISSR_208011592_ORD_SH_FUND">#REF!</definedName>
    <definedName name="A_KEYWORD_ISSR_208011592_OTH_COST_INC">#REF!</definedName>
    <definedName name="A_KEYWORD_ISSR_208011592_OTH_CUR_ASS">#REF!</definedName>
    <definedName name="A_KEYWORD_ISSR_208011592_OTH_CUR_LIABS">#REF!</definedName>
    <definedName name="A_KEYWORD_ISSR_208011592_OTH_DACF_ADJ">#REF!</definedName>
    <definedName name="A_KEYWORD_ISSR_208011592_OTH_FIN_CF">#REF!</definedName>
    <definedName name="A_KEYWORD_ISSR_208011592_OTH_GCI_ADJ">#REF!</definedName>
    <definedName name="A_KEYWORD_ISSR_208011592_OTH_INV_CF">#REF!</definedName>
    <definedName name="A_KEYWORD_ISSR_208011592_OTH_LT_ASS">#REF!</definedName>
    <definedName name="A_KEYWORD_ISSR_208011592_OTH_LT_CRED_GQ">#REF!</definedName>
    <definedName name="A_KEYWORD_ISSR_208011592_OTH_NONCASH_ADJ">#REF!</definedName>
    <definedName name="A_KEYWORD_ISSR_208011592_OTH_OP_CF">#REF!</definedName>
    <definedName name="A_KEYWORD_ISSR_208011592_OTH_OP_INC_EXP">#REF!</definedName>
    <definedName name="A_KEYWORD_ISSR_208011592_PERIOD_MILESTONE">#REF!</definedName>
    <definedName name="A_KEYWORD_ISSR_208011592_PL_SALE_ASSETS">#REF!</definedName>
    <definedName name="A_KEYWORD_ISSR_208011592_PREF_SH">#REF!</definedName>
    <definedName name="A_KEYWORD_ISSR_208011592_PROFIT_ON_DISP">#REF!</definedName>
    <definedName name="A_KEYWORD_ISSR_208011592_PT_PROF">#REF!</definedName>
    <definedName name="A_KEYWORD_ISSR_208011592_RD_EXP">#REF!</definedName>
    <definedName name="A_KEYWORD_ISSR_208011592_REV_FIN_SEGMENT">#REF!</definedName>
    <definedName name="A_KEYWORD_ISSR_208011592_SALES">#REF!</definedName>
    <definedName name="A_KEYWORD_ISSR_208011592_SALES_ARGENTINA">#REF!</definedName>
    <definedName name="A_KEYWORD_ISSR_208011592_SALES_BRAZIL">#REF!</definedName>
    <definedName name="A_KEYWORD_ISSR_208011592_SALES_CANADA">#REF!</definedName>
    <definedName name="A_KEYWORD_ISSR_208011592_SALES_CEE">#REF!</definedName>
    <definedName name="A_KEYWORD_ISSR_208011592_SALES_CHILE">#REF!</definedName>
    <definedName name="A_KEYWORD_ISSR_208011592_SALES_CHINA">#REF!</definedName>
    <definedName name="A_KEYWORD_ISSR_208011592_SALES_COLOMBIA">#REF!</definedName>
    <definedName name="A_KEYWORD_ISSR_208011592_SALES_CONS">#REF!</definedName>
    <definedName name="A_KEYWORD_ISSR_208011592_SALES_EU_EX_UK">#REF!</definedName>
    <definedName name="A_KEYWORD_ISSR_208011592_SALES_FINAN">#REF!</definedName>
    <definedName name="A_KEYWORD_ISSR_208011592_SALES_FX_ARS">#REF!</definedName>
    <definedName name="A_KEYWORD_ISSR_208011592_SALES_FX_BRL">#REF!</definedName>
    <definedName name="A_KEYWORD_ISSR_208011592_SALES_FX_CAD">#REF!</definedName>
    <definedName name="A_KEYWORD_ISSR_208011592_SALES_FX_CLP">#REF!</definedName>
    <definedName name="A_KEYWORD_ISSR_208011592_SALES_FX_CNY">#REF!</definedName>
    <definedName name="A_KEYWORD_ISSR_208011592_SALES_FX_COP">#REF!</definedName>
    <definedName name="A_KEYWORD_ISSR_208011592_SALES_FX_EUR">#REF!</definedName>
    <definedName name="A_KEYWORD_ISSR_208011592_SALES_FX_GPB">#REF!</definedName>
    <definedName name="A_KEYWORD_ISSR_208011592_SALES_FX_INR">#REF!</definedName>
    <definedName name="A_KEYWORD_ISSR_208011592_SALES_FX_MXN">#REF!</definedName>
    <definedName name="A_KEYWORD_ISSR_208011592_SALES_FX_OTH">#REF!</definedName>
    <definedName name="A_KEYWORD_ISSR_208011592_SALES_FX_RUB">#REF!</definedName>
    <definedName name="A_KEYWORD_ISSR_208011592_SALES_FX_USD">#REF!</definedName>
    <definedName name="A_KEYWORD_ISSR_208011592_SALES_FX_VEF">#REF!</definedName>
    <definedName name="A_KEYWORD_ISSR_208011592_SALES_FX_YEN">#REF!</definedName>
    <definedName name="A_KEYWORD_ISSR_208011592_SALES_GOV">#REF!</definedName>
    <definedName name="A_KEYWORD_ISSR_208011592_SALES_IND">#REF!</definedName>
    <definedName name="A_KEYWORD_ISSR_208011592_SALES_INDIA">#REF!</definedName>
    <definedName name="A_KEYWORD_ISSR_208011592_SALES_JAPAN">#REF!</definedName>
    <definedName name="A_KEYWORD_ISSR_208011592_SALES_ME">#REF!</definedName>
    <definedName name="A_KEYWORD_ISSR_208011592_SALES_MEXICO">#REF!</definedName>
    <definedName name="A_KEYWORD_ISSR_208011592_SALES_OTH_AEJ">#REF!</definedName>
    <definedName name="A_KEYWORD_ISSR_208011592_SALES_OTH_AM">#REF!</definedName>
    <definedName name="A_KEYWORD_ISSR_208011592_SALES_OTH_EMEA">#REF!</definedName>
    <definedName name="A_KEYWORD_ISSR_208011592_SALES_OTHER">#REF!</definedName>
    <definedName name="A_KEYWORD_ISSR_208011592_SALES_RUSSIA">#REF!</definedName>
    <definedName name="A_KEYWORD_ISSR_208011592_SALES_SMB">#REF!</definedName>
    <definedName name="A_KEYWORD_ISSR_208011592_SALES_TOT_AFRICA">#REF!</definedName>
    <definedName name="A_KEYWORD_ISSR_208011592_SALES_TOT_AM">#REF!</definedName>
    <definedName name="A_KEYWORD_ISSR_208011592_SALES_TOT_ASIA">#REF!</definedName>
    <definedName name="A_KEYWORD_ISSR_208011592_SALES_TOT_EMEA">#REF!</definedName>
    <definedName name="A_KEYWORD_ISSR_208011592_SALES_UK">#REF!</definedName>
    <definedName name="A_KEYWORD_ISSR_208011592_SALES_US">#REF!</definedName>
    <definedName name="A_KEYWORD_ISSR_208011592_SALES_VENEZUELA">#REF!</definedName>
    <definedName name="A_KEYWORD_ISSR_208011592_SEL_GL_AD">#REF!</definedName>
    <definedName name="A_KEYWORD_ISSR_208011592_SH_REPUR">#REF!</definedName>
    <definedName name="A_KEYWORD_ISSR_208011592_SHORT_T_DEBT">#REF!</definedName>
    <definedName name="A_KEYWORD_ISSR_208011592_SHORT_TERM_LIABS">#REF!</definedName>
    <definedName name="A_KEYWORD_ISSR_208011592_STOCKS">#REF!</definedName>
    <definedName name="A_KEYWORD_ISSR_208011592_TOT_ASSET">#REF!</definedName>
    <definedName name="A_KEYWORD_ISSR_208011592_TOT_CF">#REF!</definedName>
    <definedName name="A_KEYWORD_ISSR_208011592_TOT_DEF_REV">#REF!</definedName>
    <definedName name="A_KEYWORD_ISSR_208011592_TOT_LIAB">#REF!</definedName>
    <definedName name="A_KEYWORD_ISSR_208011592_TOT_LIAB_EQ">#REF!</definedName>
    <definedName name="A_KEYWORD_ISSR_208011592_TOT_LT_LIAB">#REF!</definedName>
    <definedName name="A_KEYWORD_ISSR_208011592_TOT_OPS_EXP">#REF!</definedName>
    <definedName name="A_KEYWORD_ISSR_208011592_TOT_OPS_EXP_DDA">#REF!</definedName>
    <definedName name="A_KEYWORD_ISSR_208011592_UNF_PENS">#REF!</definedName>
    <definedName name="A_KEYWORD_ISSR_208011592_UNF_PENS_LIAB_OTH">#REF!</definedName>
    <definedName name="A_KEYWORD_ISSR_208011592_UNF_PENS_OFF">#REF!</definedName>
    <definedName name="A_KEYWORD_ISSR_208011592_WORK_CAP">#REF!</definedName>
    <definedName name="A_LIVEDATA_EQTY_200001987">#REF!</definedName>
    <definedName name="A_LIVEDATA_EQTY_200009848">#REF!</definedName>
    <definedName name="A_LIVEDATA_EQTY_200010418">#REF!</definedName>
    <definedName name="A_LIVEDATA_EQTY_200014493">#REF!</definedName>
    <definedName name="A_LIVEDATA_EQTY_200014812">#REF!</definedName>
    <definedName name="A_LIVEDATA_EQTY_200015518">#REF!</definedName>
    <definedName name="A_LIVEDATA_ISSR_208000728">#REF!</definedName>
    <definedName name="A_LIVEDATA_ISSR_208007594">#REF!</definedName>
    <definedName name="A_LIVEDATA_ISSR_208008062">#REF!</definedName>
    <definedName name="A_LIVEDATA_ISSR_208011078">#REF!</definedName>
    <definedName name="A_LIVEDATA_ISSR_208011212">#REF!</definedName>
    <definedName name="A_LIVEDATA_ISSR_208011592">#REF!</definedName>
    <definedName name="A_NOM" localSheetId="7">#REF!,#REF!,#REF!,#REF!,#REF!,#REF!</definedName>
    <definedName name="A_NOM" localSheetId="0">#REF!,#REF!,#REF!,#REF!,#REF!,#REF!</definedName>
    <definedName name="A_NOM" localSheetId="9">#REF!,#REF!,#REF!,#REF!,#REF!,#REF!</definedName>
    <definedName name="A_NOM" localSheetId="11">#REF!,#REF!,#REF!,#REF!,#REF!,#REF!</definedName>
    <definedName name="A_NOM" localSheetId="10">#REF!,#REF!,#REF!,#REF!,#REF!,#REF!</definedName>
    <definedName name="A_NOM" localSheetId="8">#REF!,#REF!,#REF!,#REF!,#REF!,#REF!</definedName>
    <definedName name="A_NOM" localSheetId="4">#REF!,#REF!,#REF!,#REF!,#REF!,#REF!</definedName>
    <definedName name="A_NOM" localSheetId="5">#REF!,#REF!,#REF!,#REF!,#REF!,#REF!</definedName>
    <definedName name="A_NOM">#REF!,#REF!,#REF!,#REF!,#REF!,#REF!</definedName>
    <definedName name="A_PERIOD_1994" localSheetId="0">#REF!</definedName>
    <definedName name="A_PERIOD_1994" localSheetId="9">#REF!</definedName>
    <definedName name="A_PERIOD_1994" localSheetId="11">#REF!</definedName>
    <definedName name="A_PERIOD_1994" localSheetId="10">#REF!</definedName>
    <definedName name="A_PERIOD_1994">#REF!</definedName>
    <definedName name="A_PERIOD_1995" localSheetId="9">#REF!</definedName>
    <definedName name="A_PERIOD_1995" localSheetId="11">#REF!</definedName>
    <definedName name="A_PERIOD_1995" localSheetId="10">#REF!</definedName>
    <definedName name="A_PERIOD_1995">#REF!</definedName>
    <definedName name="A_PERIOD_1996" localSheetId="9">#REF!</definedName>
    <definedName name="A_PERIOD_1996" localSheetId="11">#REF!</definedName>
    <definedName name="A_PERIOD_1996" localSheetId="10">#REF!</definedName>
    <definedName name="A_PERIOD_1996">#REF!</definedName>
    <definedName name="A_PERIOD_1997">#REF!</definedName>
    <definedName name="A_PERIOD_1998">#REF!</definedName>
    <definedName name="A_PERIOD_1999">#REF!</definedName>
    <definedName name="A_PERIOD_2000">#REF!</definedName>
    <definedName name="A_PERIOD_2001">#REF!</definedName>
    <definedName name="A_PERIOD_2002">#REF!</definedName>
    <definedName name="A_PERIOD_2003">#REF!</definedName>
    <definedName name="A_PERIOD_2003_Q1">#REF!</definedName>
    <definedName name="A_PERIOD_2003_Q2">#REF!</definedName>
    <definedName name="A_PERIOD_2003_Q3">#REF!</definedName>
    <definedName name="A_PERIOD_2003_Q4">#REF!</definedName>
    <definedName name="A_PERIOD_2004">#REF!</definedName>
    <definedName name="A_PERIOD_2004_Q1">#REF!</definedName>
    <definedName name="A_PERIOD_2004_Q2">#REF!</definedName>
    <definedName name="A_PERIOD_2004_Q3">#REF!</definedName>
    <definedName name="A_PERIOD_2004_Q4">#REF!</definedName>
    <definedName name="A_PERIOD_2005">#REF!</definedName>
    <definedName name="A_PERIOD_2005_Q1">#REF!</definedName>
    <definedName name="A_PERIOD_2005_Q2">#REF!</definedName>
    <definedName name="A_PERIOD_2005_Q3">#REF!</definedName>
    <definedName name="A_PERIOD_2005_Q4">#REF!</definedName>
    <definedName name="A_PERIOD_2006">#REF!</definedName>
    <definedName name="A_PERIOD_2006_Q1">#REF!</definedName>
    <definedName name="A_PERIOD_2006_Q2">#REF!</definedName>
    <definedName name="A_PERIOD_2006_Q3">#REF!</definedName>
    <definedName name="A_PERIOD_2006_Q4">#REF!</definedName>
    <definedName name="A_PERIOD_2007">#REF!</definedName>
    <definedName name="A_PERIOD_2007_Q1">#REF!</definedName>
    <definedName name="A_PERIOD_2007_Q2">#REF!</definedName>
    <definedName name="A_PERIOD_2007_Q3">#REF!</definedName>
    <definedName name="A_PERIOD_2007_Q4">#REF!</definedName>
    <definedName name="A_PERIOD_2008">#REF!</definedName>
    <definedName name="A_PERIOD_2008_Q1">#REF!</definedName>
    <definedName name="A_PERIOD_2008_Q2">#REF!</definedName>
    <definedName name="A_PERIOD_2008_Q3">#REF!</definedName>
    <definedName name="A_PERIOD_2008_Q4">#REF!</definedName>
    <definedName name="A_PERIOD_2009">#REF!</definedName>
    <definedName name="A_PERIOD_2009_Q1">#REF!</definedName>
    <definedName name="A_PERIOD_2009_Q2">#REF!</definedName>
    <definedName name="A_PERIOD_2009_Q3">#REF!</definedName>
    <definedName name="A_PERIOD_2009_Q4">#REF!</definedName>
    <definedName name="A_PERIOD_2010">#REF!</definedName>
    <definedName name="A_PERIOD_2010_Q1">#REF!</definedName>
    <definedName name="A_PERIOD_2010_Q2">#REF!</definedName>
    <definedName name="A_PERIOD_2010_Q3">#REF!</definedName>
    <definedName name="A_PERIOD_2010_Q4">#REF!</definedName>
    <definedName name="A_PERIOD_2011">#REF!</definedName>
    <definedName name="A_PERIOD_2011_Q1">#REF!</definedName>
    <definedName name="A_PERIOD_2011_Q2">#REF!</definedName>
    <definedName name="A_PERIOD_2011_Q3">#REF!</definedName>
    <definedName name="A_PERIOD_2011_Q4">#REF!</definedName>
    <definedName name="A_PERIOD_2012_Q1">#REF!</definedName>
    <definedName name="A_PERIOD_2012_Q2">#REF!</definedName>
    <definedName name="A_PERIOD_2012_Q3">#REF!</definedName>
    <definedName name="A_PERIOD_2012_Q4">#REF!</definedName>
    <definedName name="A_SECTION_EQTY_200001987_1314">#REF!</definedName>
    <definedName name="A_SECTION_EQTY_200001987_1319">#REF!</definedName>
    <definedName name="A_SECTION_EQTY_200001987_131E">#REF!</definedName>
    <definedName name="A_SECTION_EQTY_200001987_131O">#REF!</definedName>
    <definedName name="A_SECTION_EQTY_200001987_13A">#REF!</definedName>
    <definedName name="A_SECTION_EQTY_200001987_13K">#REF!</definedName>
    <definedName name="A_SECTION_EQTY_200001987_13U">#REF!</definedName>
    <definedName name="A_SECTION_EQTY_200001987_13V">#REF!</definedName>
    <definedName name="A_SECTION_EQTY_200001987_13W">#REF!</definedName>
    <definedName name="A_SECTION_EQTY_200001987_Reference_Data">#REF!</definedName>
    <definedName name="A_SECTION_EQTY_200009848_1314">#REF!</definedName>
    <definedName name="A_SECTION_EQTY_200009848_1319">#REF!</definedName>
    <definedName name="A_SECTION_EQTY_200009848_131E">#REF!</definedName>
    <definedName name="A_SECTION_EQTY_200009848_131O">#REF!</definedName>
    <definedName name="A_SECTION_EQTY_200009848_13A">#REF!</definedName>
    <definedName name="A_SECTION_EQTY_200009848_13K">#REF!</definedName>
    <definedName name="A_SECTION_EQTY_200009848_13U">#REF!</definedName>
    <definedName name="A_SECTION_EQTY_200009848_13V">#REF!</definedName>
    <definedName name="A_SECTION_EQTY_200009848_13W">#REF!</definedName>
    <definedName name="A_SECTION_EQTY_200009848_Reference_Data">#REF!</definedName>
    <definedName name="A_SECTION_EQTY_200010418_1314">#REF!</definedName>
    <definedName name="A_SECTION_EQTY_200010418_1319">#REF!</definedName>
    <definedName name="A_SECTION_EQTY_200010418_131E">#REF!</definedName>
    <definedName name="A_SECTION_EQTY_200010418_131O">#REF!</definedName>
    <definedName name="A_SECTION_EQTY_200010418_13A">#REF!</definedName>
    <definedName name="A_SECTION_EQTY_200010418_13K">#REF!</definedName>
    <definedName name="A_SECTION_EQTY_200010418_13U">#REF!</definedName>
    <definedName name="A_SECTION_EQTY_200010418_13V">#REF!</definedName>
    <definedName name="A_SECTION_EQTY_200010418_13W">#REF!</definedName>
    <definedName name="A_SECTION_EQTY_200010418_Reference_Data">#REF!</definedName>
    <definedName name="A_SECTION_EQTY_200014493_1314">#REF!</definedName>
    <definedName name="A_SECTION_EQTY_200014493_1319">#REF!</definedName>
    <definedName name="A_SECTION_EQTY_200014493_131E">#REF!</definedName>
    <definedName name="A_SECTION_EQTY_200014493_131O">#REF!</definedName>
    <definedName name="A_SECTION_EQTY_200014493_13A">#REF!</definedName>
    <definedName name="A_SECTION_EQTY_200014493_13K">#REF!</definedName>
    <definedName name="A_SECTION_EQTY_200014493_13U">#REF!</definedName>
    <definedName name="A_SECTION_EQTY_200014493_13V">#REF!</definedName>
    <definedName name="A_SECTION_EQTY_200014493_13W">#REF!</definedName>
    <definedName name="A_SECTION_EQTY_200014493_Reference_Data">#REF!</definedName>
    <definedName name="A_SECTION_EQTY_200014812_1314">#REF!</definedName>
    <definedName name="A_SECTION_EQTY_200014812_1319">#REF!</definedName>
    <definedName name="A_SECTION_EQTY_200014812_131E">#REF!</definedName>
    <definedName name="A_SECTION_EQTY_200014812_131O">#REF!</definedName>
    <definedName name="A_SECTION_EQTY_200014812_13A">#REF!</definedName>
    <definedName name="A_SECTION_EQTY_200014812_13K">#REF!</definedName>
    <definedName name="A_SECTION_EQTY_200014812_13U">#REF!</definedName>
    <definedName name="A_SECTION_EQTY_200014812_13V">#REF!</definedName>
    <definedName name="A_SECTION_EQTY_200014812_13W">#REF!</definedName>
    <definedName name="A_SECTION_EQTY_200014812_Reference_Data">#REF!</definedName>
    <definedName name="A_SECTION_EQTY_200015518_1314">#REF!</definedName>
    <definedName name="A_SECTION_EQTY_200015518_1319">#REF!</definedName>
    <definedName name="A_SECTION_EQTY_200015518_131E">#REF!</definedName>
    <definedName name="A_SECTION_EQTY_200015518_131O">#REF!</definedName>
    <definedName name="A_SECTION_EQTY_200015518_13A">#REF!</definedName>
    <definedName name="A_SECTION_EQTY_200015518_13K">#REF!</definedName>
    <definedName name="A_SECTION_EQTY_200015518_13U">#REF!</definedName>
    <definedName name="A_SECTION_EQTY_200015518_13V">#REF!</definedName>
    <definedName name="A_SECTION_EQTY_200015518_13W">#REF!</definedName>
    <definedName name="A_SECTION_EQTY_200015518_Reference_Data">#REF!</definedName>
    <definedName name="A_SECTION_ISSR_208000728_1314">#REF!</definedName>
    <definedName name="A_SECTION_ISSR_208000728_13168">#REF!</definedName>
    <definedName name="A_SECTION_ISSR_208000728_1316U">#REF!</definedName>
    <definedName name="A_SECTION_ISSR_208000728_1319">#REF!</definedName>
    <definedName name="A_SECTION_ISSR_208000728_131E">#REF!</definedName>
    <definedName name="A_SECTION_ISSR_208000728_131J">#REF!</definedName>
    <definedName name="A_SECTION_ISSR_208000728_131O">#REF!</definedName>
    <definedName name="A_SECTION_ISSR_208000728_13A">#REF!</definedName>
    <definedName name="A_SECTION_ISSR_208000728_13U">#REF!</definedName>
    <definedName name="A_SECTION_ISSR_208000728_13V">#REF!</definedName>
    <definedName name="A_SECTION_ISSR_208000728_Reference_Data">#REF!</definedName>
    <definedName name="A_SECTION_ISSR_208007594_1314">#REF!</definedName>
    <definedName name="A_SECTION_ISSR_208007594_13168">#REF!</definedName>
    <definedName name="A_SECTION_ISSR_208007594_1316U">#REF!</definedName>
    <definedName name="A_SECTION_ISSR_208007594_1319">#REF!</definedName>
    <definedName name="A_SECTION_ISSR_208007594_131E">#REF!</definedName>
    <definedName name="A_SECTION_ISSR_208007594_131J">#REF!</definedName>
    <definedName name="A_SECTION_ISSR_208007594_131O">#REF!</definedName>
    <definedName name="A_SECTION_ISSR_208007594_13A">#REF!</definedName>
    <definedName name="A_SECTION_ISSR_208007594_13U">#REF!</definedName>
    <definedName name="A_SECTION_ISSR_208007594_13V">#REF!</definedName>
    <definedName name="A_SECTION_ISSR_208007594_Reference_Data">#REF!</definedName>
    <definedName name="A_SECTION_ISSR_208008062_1314">#REF!</definedName>
    <definedName name="A_SECTION_ISSR_208008062_13168">#REF!</definedName>
    <definedName name="A_SECTION_ISSR_208008062_1316U">#REF!</definedName>
    <definedName name="A_SECTION_ISSR_208008062_1319">#REF!</definedName>
    <definedName name="A_SECTION_ISSR_208008062_131E">#REF!</definedName>
    <definedName name="A_SECTION_ISSR_208008062_131J">#REF!</definedName>
    <definedName name="A_SECTION_ISSR_208008062_131O">#REF!</definedName>
    <definedName name="A_SECTION_ISSR_208008062_13A">#REF!</definedName>
    <definedName name="A_SECTION_ISSR_208008062_13U">#REF!</definedName>
    <definedName name="A_SECTION_ISSR_208008062_13V">#REF!</definedName>
    <definedName name="A_SECTION_ISSR_208008062_Reference_Data">#REF!</definedName>
    <definedName name="A_SECTION_ISSR_208011078_1314">#REF!</definedName>
    <definedName name="A_SECTION_ISSR_208011078_13168">#REF!</definedName>
    <definedName name="A_SECTION_ISSR_208011078_1316U">#REF!</definedName>
    <definedName name="A_SECTION_ISSR_208011078_1319">#REF!</definedName>
    <definedName name="A_SECTION_ISSR_208011078_131E">#REF!</definedName>
    <definedName name="A_SECTION_ISSR_208011078_131J">#REF!</definedName>
    <definedName name="A_SECTION_ISSR_208011078_131O">#REF!</definedName>
    <definedName name="A_SECTION_ISSR_208011078_13A">#REF!</definedName>
    <definedName name="A_SECTION_ISSR_208011078_13U">#REF!</definedName>
    <definedName name="A_SECTION_ISSR_208011078_13V">#REF!</definedName>
    <definedName name="A_SECTION_ISSR_208011078_Reference_Data">#REF!</definedName>
    <definedName name="A_SECTION_ISSR_208011212_1314">#REF!</definedName>
    <definedName name="A_SECTION_ISSR_208011212_13168">#REF!</definedName>
    <definedName name="A_SECTION_ISSR_208011212_1316U">#REF!</definedName>
    <definedName name="A_SECTION_ISSR_208011212_1319">#REF!</definedName>
    <definedName name="A_SECTION_ISSR_208011212_131E">#REF!</definedName>
    <definedName name="A_SECTION_ISSR_208011212_131J">#REF!</definedName>
    <definedName name="A_SECTION_ISSR_208011212_131O">#REF!</definedName>
    <definedName name="A_SECTION_ISSR_208011212_13A">#REF!</definedName>
    <definedName name="A_SECTION_ISSR_208011212_13U">#REF!</definedName>
    <definedName name="A_SECTION_ISSR_208011212_13V">#REF!</definedName>
    <definedName name="A_SECTION_ISSR_208011212_Reference_Data">#REF!</definedName>
    <definedName name="A_SECTION_ISSR_208011592_1314">#REF!</definedName>
    <definedName name="A_SECTION_ISSR_208011592_13168">#REF!</definedName>
    <definedName name="A_SECTION_ISSR_208011592_1316U">#REF!</definedName>
    <definedName name="A_SECTION_ISSR_208011592_1319">#REF!</definedName>
    <definedName name="A_SECTION_ISSR_208011592_131E">#REF!</definedName>
    <definedName name="A_SECTION_ISSR_208011592_131J">#REF!</definedName>
    <definedName name="A_SECTION_ISSR_208011592_131O">#REF!</definedName>
    <definedName name="A_SECTION_ISSR_208011592_13A">#REF!</definedName>
    <definedName name="A_SECTION_ISSR_208011592_13U">#REF!</definedName>
    <definedName name="A_SECTION_ISSR_208011592_13V">#REF!</definedName>
    <definedName name="A_SECTION_ISSR_208011592_Reference_Data">#REF!</definedName>
    <definedName name="A_SUM">#REF!</definedName>
    <definedName name="aaa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>#REF!</definedName>
    <definedName name="ABC">#REF!</definedName>
    <definedName name="AC">#REF!</definedName>
    <definedName name="ACC_CASH">#REF!</definedName>
    <definedName name="Acc_payable_growth_fore">#REF!</definedName>
    <definedName name="Acc_Rec_growth_fore">#REF!</definedName>
    <definedName name="ACCOUNT">#REF!</definedName>
    <definedName name="ACCOUNT2">#REF!</definedName>
    <definedName name="ACCOUNT3">#REF!</definedName>
    <definedName name="ACCOUNTEDPERIODTYPE1">#REF!</definedName>
    <definedName name="ACCOUNTEDPERIODTYPE2">#REF!</definedName>
    <definedName name="Accruals">#REF!</definedName>
    <definedName name="Accrued_compensation_growth_fore">#REF!</definedName>
    <definedName name="Accrued_Expenditure">#REF!</definedName>
    <definedName name="Accrued_expenses_growth_fore">#REF!</definedName>
    <definedName name="Accum_Cap_Expenses_growth_fore">#REF!</definedName>
    <definedName name="Accum_Goodwill_Amort_growth_fore">#REF!</definedName>
    <definedName name="accumulated_depn_end">[31]Depreciation!$A$15:$IV$15</definedName>
    <definedName name="Acquisitions" localSheetId="7">#REF!</definedName>
    <definedName name="Acquisitions" localSheetId="0">#REF!</definedName>
    <definedName name="Acquisitions" localSheetId="9">#REF!</definedName>
    <definedName name="Acquisitions" localSheetId="11">#REF!</definedName>
    <definedName name="Acquisitions" localSheetId="10">#REF!</definedName>
    <definedName name="Acquisitions" localSheetId="8">#REF!</definedName>
    <definedName name="Acquisitions" localSheetId="4">#REF!</definedName>
    <definedName name="Acquisitions" localSheetId="5">#REF!</definedName>
    <definedName name="Acquisitions">#REF!</definedName>
    <definedName name="Active_Reg_Data" localSheetId="7">#REF!</definedName>
    <definedName name="Active_Reg_Data" localSheetId="0">#REF!</definedName>
    <definedName name="Active_Reg_Data" localSheetId="11">#REF!</definedName>
    <definedName name="Active_Reg_Data" localSheetId="8">#REF!</definedName>
    <definedName name="Active_Reg_Data" localSheetId="4">#REF!</definedName>
    <definedName name="Active_Reg_Data" localSheetId="5">#REF!</definedName>
    <definedName name="Active_Reg_Data">#REF!</definedName>
    <definedName name="active_to_peak_refresh_ratio">[32]Key!$B$42</definedName>
    <definedName name="Active_Users">'[32]Capacity Plan'!$B$3</definedName>
    <definedName name="ACwvu.incearn." hidden="1">[33]EndNotes!#REF!</definedName>
    <definedName name="ad" localSheetId="7">#REF!</definedName>
    <definedName name="ad" localSheetId="0">#REF!</definedName>
    <definedName name="ad" localSheetId="9">#REF!</definedName>
    <definedName name="ad" localSheetId="11">#REF!</definedName>
    <definedName name="ad" localSheetId="10">#REF!</definedName>
    <definedName name="ad" localSheetId="8">#REF!</definedName>
    <definedName name="ad" localSheetId="4">#REF!</definedName>
    <definedName name="ad" localSheetId="5">#REF!</definedName>
    <definedName name="ad">#REF!</definedName>
    <definedName name="adf" localSheetId="7">#REF!</definedName>
    <definedName name="adf" localSheetId="0">#REF!</definedName>
    <definedName name="adf" localSheetId="11">#REF!</definedName>
    <definedName name="adf" localSheetId="8">#REF!</definedName>
    <definedName name="adf" localSheetId="4">#REF!</definedName>
    <definedName name="adf" localSheetId="5">#REF!</definedName>
    <definedName name="adf">#REF!</definedName>
    <definedName name="Adj_net_oper_fore" localSheetId="7">#REF!</definedName>
    <definedName name="Adj_net_oper_fore" localSheetId="0">#REF!</definedName>
    <definedName name="Adj_net_oper_fore" localSheetId="11">#REF!</definedName>
    <definedName name="Adj_net_oper_fore" localSheetId="8">#REF!</definedName>
    <definedName name="Adj_net_oper_fore" localSheetId="4">#REF!</definedName>
    <definedName name="Adj_net_oper_fore" localSheetId="5">#REF!</definedName>
    <definedName name="Adj_net_oper_fore">#REF!</definedName>
    <definedName name="Adjusted_EPS" localSheetId="7">[34]Figures!#REF!</definedName>
    <definedName name="Adjusted_EPS" localSheetId="0">[34]Figures!#REF!</definedName>
    <definedName name="Adjusted_EPS" localSheetId="11">[34]Figures!#REF!</definedName>
    <definedName name="Adjusted_EPS" localSheetId="8">[34]Figures!#REF!</definedName>
    <definedName name="Adjusted_EPS" localSheetId="4">[34]Figures!#REF!</definedName>
    <definedName name="Adjusted_EPS" localSheetId="5">[34]Figures!#REF!</definedName>
    <definedName name="Adjusted_EPS">[34]Figures!#REF!</definedName>
    <definedName name="Adjusted_Net_Operating_Profit">[35]NOPAT_VDF!$C$26:$AU$26</definedName>
    <definedName name="Adjusted_Net_Operating_ProfitA">[36]NOPAT_VDF!$C$26:$AU$26</definedName>
    <definedName name="ADP_1MO">'[37]Price Performance'!#REF!</definedName>
    <definedName name="AJHFkjDGHF" localSheetId="7" hidden="1">{"Annual_Income",#N/A,FALSE,"Report Page";"Balance_Cash_Flow",#N/A,FALSE,"Report Page";"Quarterly_Income",#N/A,FALSE,"Report Page"}</definedName>
    <definedName name="AJHFkjDGHF" localSheetId="0" hidden="1">{"Annual_Income",#N/A,FALSE,"Report Page";"Balance_Cash_Flow",#N/A,FALSE,"Report Page";"Quarterly_Income",#N/A,FALSE,"Report Page"}</definedName>
    <definedName name="AJHFkjDGHF" localSheetId="9" hidden="1">{"Annual_Income",#N/A,FALSE,"Report Page";"Balance_Cash_Flow",#N/A,FALSE,"Report Page";"Quarterly_Income",#N/A,FALSE,"Report Page"}</definedName>
    <definedName name="AJHFkjDGHF" localSheetId="11" hidden="1">{"Annual_Income",#N/A,FALSE,"Report Page";"Balance_Cash_Flow",#N/A,FALSE,"Report Page";"Quarterly_Income",#N/A,FALSE,"Report Page"}</definedName>
    <definedName name="AJHFkjDGHF" localSheetId="10" hidden="1">{"Annual_Income",#N/A,FALSE,"Report Page";"Balance_Cash_Flow",#N/A,FALSE,"Report Page";"Quarterly_Income",#N/A,FALSE,"Report Page"}</definedName>
    <definedName name="AJHFkjDGHF" localSheetId="8" hidden="1">{"Annual_Income",#N/A,FALSE,"Report Page";"Balance_Cash_Flow",#N/A,FALSE,"Report Page";"Quarterly_Income",#N/A,FALSE,"Report Page"}</definedName>
    <definedName name="AJHFkjDGHF" localSheetId="4" hidden="1">{"Annual_Income",#N/A,FALSE,"Report Page";"Balance_Cash_Flow",#N/A,FALSE,"Report Page";"Quarterly_Income",#N/A,FALSE,"Report Page"}</definedName>
    <definedName name="AJHFkjDGHF" localSheetId="5" hidden="1">{"Annual_Income",#N/A,FALSE,"Report Page";"Balance_Cash_Flow",#N/A,FALSE,"Report Page";"Quarterly_Income",#N/A,FALSE,"Report Page"}</definedName>
    <definedName name="AJHFkjDGHF" hidden="1">{"Annual_Income",#N/A,FALSE,"Report Page";"Balance_Cash_Flow",#N/A,FALSE,"Report Page";"Quarterly_Income",#N/A,FALSE,"Report Page"}</definedName>
    <definedName name="AJHFkjDGHF_1" localSheetId="0" hidden="1">{"Annual_Income",#N/A,FALSE,"Report Page";"Balance_Cash_Flow",#N/A,FALSE,"Report Page";"Quarterly_Income",#N/A,FALSE,"Report Page"}</definedName>
    <definedName name="AJHFkjDGHF_1" hidden="1">{"Annual_Income",#N/A,FALSE,"Report Page";"Balance_Cash_Flow",#N/A,FALSE,"Report Page";"Quarterly_Income",#N/A,FALSE,"Report Page"}</definedName>
    <definedName name="alb">#REF!</definedName>
    <definedName name="Alert_Scale">'[32]Capacity Plan'!$F$15</definedName>
    <definedName name="Alerts">'[32]Capacity Plan'!$B$15</definedName>
    <definedName name="Alerts_Cap_Buffer">'[32]Capacity Plan'!$J$7</definedName>
    <definedName name="All_00_PS" localSheetId="7">#REF!</definedName>
    <definedName name="All_00_PS" localSheetId="0">#REF!</definedName>
    <definedName name="All_00_PS" localSheetId="9">#REF!</definedName>
    <definedName name="All_00_PS" localSheetId="11">#REF!</definedName>
    <definedName name="All_00_PS" localSheetId="10">#REF!</definedName>
    <definedName name="All_00_PS" localSheetId="8">#REF!</definedName>
    <definedName name="All_00_PS" localSheetId="4">#REF!</definedName>
    <definedName name="All_00_PS" localSheetId="5">#REF!</definedName>
    <definedName name="All_00_PS">#REF!</definedName>
    <definedName name="All_00_Rev" localSheetId="7">#REF!</definedName>
    <definedName name="All_00_Rev" localSheetId="0">#REF!</definedName>
    <definedName name="All_00_Rev" localSheetId="11">#REF!</definedName>
    <definedName name="All_00_Rev" localSheetId="8">#REF!</definedName>
    <definedName name="All_00_Rev" localSheetId="4">#REF!</definedName>
    <definedName name="All_00_Rev" localSheetId="5">#REF!</definedName>
    <definedName name="All_00_Rev">#REF!</definedName>
    <definedName name="All_97_PS" localSheetId="7">[38]Print!#REF!</definedName>
    <definedName name="All_97_PS" localSheetId="0">[38]Print!#REF!</definedName>
    <definedName name="All_97_PS" localSheetId="11">[38]Print!#REF!</definedName>
    <definedName name="All_97_PS" localSheetId="8">[38]Print!#REF!</definedName>
    <definedName name="All_97_PS" localSheetId="4">[38]Print!#REF!</definedName>
    <definedName name="All_97_PS" localSheetId="5">[38]Print!#REF!</definedName>
    <definedName name="All_97_PS">[38]Print!#REF!</definedName>
    <definedName name="All_97_Rev" localSheetId="7">#REF!</definedName>
    <definedName name="All_97_Rev" localSheetId="0">#REF!</definedName>
    <definedName name="All_97_Rev" localSheetId="9">#REF!</definedName>
    <definedName name="All_97_Rev" localSheetId="11">#REF!</definedName>
    <definedName name="All_97_Rev" localSheetId="10">#REF!</definedName>
    <definedName name="All_97_Rev" localSheetId="8">#REF!</definedName>
    <definedName name="All_97_Rev" localSheetId="4">#REF!</definedName>
    <definedName name="All_97_Rev" localSheetId="5">#REF!</definedName>
    <definedName name="All_97_Rev">#REF!</definedName>
    <definedName name="All_98_PS" localSheetId="7">#REF!</definedName>
    <definedName name="All_98_PS" localSheetId="0">#REF!</definedName>
    <definedName name="All_98_PS" localSheetId="11">#REF!</definedName>
    <definedName name="All_98_PS" localSheetId="8">#REF!</definedName>
    <definedName name="All_98_PS" localSheetId="4">#REF!</definedName>
    <definedName name="All_98_PS" localSheetId="5">#REF!</definedName>
    <definedName name="All_98_PS">#REF!</definedName>
    <definedName name="All_98_Rev" localSheetId="7">#REF!</definedName>
    <definedName name="All_98_Rev" localSheetId="0">#REF!</definedName>
    <definedName name="All_98_Rev" localSheetId="11">#REF!</definedName>
    <definedName name="All_98_Rev" localSheetId="8">#REF!</definedName>
    <definedName name="All_98_Rev" localSheetId="4">#REF!</definedName>
    <definedName name="All_98_Rev" localSheetId="5">#REF!</definedName>
    <definedName name="All_98_Rev">#REF!</definedName>
    <definedName name="All_99_PS">#REF!</definedName>
    <definedName name="All_99_Rev">#REF!</definedName>
    <definedName name="All_EPS_00">#REF!</definedName>
    <definedName name="All_EPS_98">#REF!</definedName>
    <definedName name="All_EPS_99">#REF!</definedName>
    <definedName name="All_In">#REF!</definedName>
    <definedName name="All_Mkt_Cap">#REF!</definedName>
    <definedName name="All_Off_High">#REF!</definedName>
    <definedName name="ALL_STATEMENTS">#REF!</definedName>
    <definedName name="All_Stocks">#REF!</definedName>
    <definedName name="Alloc">#REF!</definedName>
    <definedName name="alsk_is">'[39]ALSK  12-18-02'!#REF!</definedName>
    <definedName name="AmericanCellular" localSheetId="7">#REF!</definedName>
    <definedName name="AmericanCellular" localSheetId="0">#REF!</definedName>
    <definedName name="AmericanCellular" localSheetId="9">#REF!</definedName>
    <definedName name="AmericanCellular" localSheetId="11">#REF!</definedName>
    <definedName name="AmericanCellular" localSheetId="10">#REF!</definedName>
    <definedName name="AmericanCellular" localSheetId="8">#REF!</definedName>
    <definedName name="AmericanCellular" localSheetId="4">#REF!</definedName>
    <definedName name="AmericanCellular" localSheetId="5">#REF!</definedName>
    <definedName name="AmericanCellular">#REF!</definedName>
    <definedName name="AMORT" localSheetId="7">#REF!</definedName>
    <definedName name="AMORT" localSheetId="0">#REF!</definedName>
    <definedName name="AMORT" localSheetId="11">#REF!</definedName>
    <definedName name="AMORT" localSheetId="8">#REF!</definedName>
    <definedName name="AMORT" localSheetId="4">#REF!</definedName>
    <definedName name="AMORT" localSheetId="5">#REF!</definedName>
    <definedName name="AMORT">#REF!</definedName>
    <definedName name="Amortisation" localSheetId="7">#REF!</definedName>
    <definedName name="Amortisation" localSheetId="0">#REF!</definedName>
    <definedName name="Amortisation" localSheetId="11">#REF!</definedName>
    <definedName name="Amortisation" localSheetId="8">#REF!</definedName>
    <definedName name="Amortisation" localSheetId="4">#REF!</definedName>
    <definedName name="Amortisation" localSheetId="5">#REF!</definedName>
    <definedName name="Amortisation">#REF!</definedName>
    <definedName name="AMT">#REF!</definedName>
    <definedName name="AMTRange">[33]AMT!$C$9:$G$59,[33]AMT!$I$9:$I$59,[33]AMT!$N$9:$N$59,[33]AMT!$P$9:$P$59</definedName>
    <definedName name="ANALYSIS" localSheetId="7">#REF!</definedName>
    <definedName name="ANALYSIS" localSheetId="0">#REF!</definedName>
    <definedName name="ANALYSIS" localSheetId="9">#REF!</definedName>
    <definedName name="ANALYSIS" localSheetId="11">#REF!</definedName>
    <definedName name="ANALYSIS" localSheetId="10">#REF!</definedName>
    <definedName name="ANALYSIS" localSheetId="8">#REF!</definedName>
    <definedName name="ANALYSIS" localSheetId="4">#REF!</definedName>
    <definedName name="ANALYSIS" localSheetId="5">#REF!</definedName>
    <definedName name="ANALYSIS">#REF!</definedName>
    <definedName name="AnimSer" localSheetId="7">#REF!</definedName>
    <definedName name="AnimSer" localSheetId="0">#REF!</definedName>
    <definedName name="AnimSer" localSheetId="11">#REF!</definedName>
    <definedName name="AnimSer" localSheetId="8">#REF!</definedName>
    <definedName name="AnimSer" localSheetId="4">#REF!</definedName>
    <definedName name="AnimSer" localSheetId="5">#REF!</definedName>
    <definedName name="AnimSer">#REF!</definedName>
    <definedName name="Ann_revenue" localSheetId="7">#REF!</definedName>
    <definedName name="Ann_revenue" localSheetId="0">#REF!</definedName>
    <definedName name="Ann_revenue" localSheetId="8">#REF!</definedName>
    <definedName name="Ann_revenue" localSheetId="4">#REF!</definedName>
    <definedName name="Ann_revenue" localSheetId="5">#REF!</definedName>
    <definedName name="Ann_revenue">#REF!</definedName>
    <definedName name="annual">[40]Income!$B$2:$U$58</definedName>
    <definedName name="anscount" hidden="1">1</definedName>
    <definedName name="APA">#REF!</definedName>
    <definedName name="APN">#REF!</definedName>
    <definedName name="App_Cap_Buffer">'[32]Capacity Plan'!$J$10</definedName>
    <definedName name="App_Scale">'[32]Capacity Plan'!$F$3</definedName>
    <definedName name="App_Server_Cost">'[32]Cost Breakdown'!$B$4</definedName>
    <definedName name="APPSUSERNAME1" localSheetId="7">#REF!</definedName>
    <definedName name="APPSUSERNAME1" localSheetId="0">#REF!</definedName>
    <definedName name="APPSUSERNAME1" localSheetId="9">#REF!</definedName>
    <definedName name="APPSUSERNAME1" localSheetId="11">#REF!</definedName>
    <definedName name="APPSUSERNAME1" localSheetId="10">#REF!</definedName>
    <definedName name="APPSUSERNAME1" localSheetId="8">#REF!</definedName>
    <definedName name="APPSUSERNAME1" localSheetId="4">#REF!</definedName>
    <definedName name="APPSUSERNAME1" localSheetId="5">#REF!</definedName>
    <definedName name="APPSUSERNAME1">#REF!</definedName>
    <definedName name="APPSUSERNAME2" localSheetId="7">#REF!</definedName>
    <definedName name="APPSUSERNAME2" localSheetId="0">#REF!</definedName>
    <definedName name="APPSUSERNAME2" localSheetId="11">#REF!</definedName>
    <definedName name="APPSUSERNAME2" localSheetId="8">#REF!</definedName>
    <definedName name="APPSUSERNAME2" localSheetId="4">#REF!</definedName>
    <definedName name="APPSUSERNAME2" localSheetId="5">#REF!</definedName>
    <definedName name="APPSUSERNAME2">#REF!</definedName>
    <definedName name="APRREV">'[41]Apr Rev'!$A$2:$F$53</definedName>
    <definedName name="arcc" localSheetId="7">#REF!</definedName>
    <definedName name="arcc" localSheetId="0">#REF!</definedName>
    <definedName name="arcc" localSheetId="9">#REF!</definedName>
    <definedName name="arcc" localSheetId="11">#REF!</definedName>
    <definedName name="arcc" localSheetId="10">#REF!</definedName>
    <definedName name="arcc" localSheetId="8">#REF!</definedName>
    <definedName name="arcc" localSheetId="4">#REF!</definedName>
    <definedName name="arcc" localSheetId="5">#REF!</definedName>
    <definedName name="arcc">#REF!</definedName>
    <definedName name="ARCC_g" localSheetId="7">#REF!</definedName>
    <definedName name="ARCC_g" localSheetId="0">#REF!</definedName>
    <definedName name="ARCC_g" localSheetId="11">#REF!</definedName>
    <definedName name="ARCC_g" localSheetId="8">#REF!</definedName>
    <definedName name="ARCC_g" localSheetId="4">#REF!</definedName>
    <definedName name="ARCC_g" localSheetId="5">#REF!</definedName>
    <definedName name="ARCC_g">#REF!</definedName>
    <definedName name="ARCC_is" localSheetId="7">#REF!</definedName>
    <definedName name="ARCC_is" localSheetId="0">#REF!</definedName>
    <definedName name="ARCC_is" localSheetId="11">#REF!</definedName>
    <definedName name="ARCC_is" localSheetId="8">#REF!</definedName>
    <definedName name="ARCC_is" localSheetId="4">#REF!</definedName>
    <definedName name="ARCC_is" localSheetId="5">#REF!</definedName>
    <definedName name="ARCC_is">#REF!</definedName>
    <definedName name="area">#REF!</definedName>
    <definedName name="Arial">#REF!</definedName>
    <definedName name="arrears">#REF!</definedName>
    <definedName name="arrears_1">#REF!</definedName>
    <definedName name="arrears_1_1">#REF!</definedName>
    <definedName name="arrears_8">#REF!</definedName>
    <definedName name="as">#REF!</definedName>
    <definedName name="AS_OF_DATE">[42]SUMM!$C$1</definedName>
    <definedName name="AssDev" localSheetId="7">#REF!</definedName>
    <definedName name="AssDev" localSheetId="0">#REF!</definedName>
    <definedName name="AssDev" localSheetId="9">#REF!</definedName>
    <definedName name="AssDev" localSheetId="11">#REF!</definedName>
    <definedName name="AssDev" localSheetId="10">#REF!</definedName>
    <definedName name="AssDev" localSheetId="8">#REF!</definedName>
    <definedName name="AssDev" localSheetId="4">#REF!</definedName>
    <definedName name="AssDev" localSheetId="5">#REF!</definedName>
    <definedName name="AssDev">#REF!</definedName>
    <definedName name="Asset_Type" localSheetId="7">#REF!</definedName>
    <definedName name="Asset_Type" localSheetId="0">#REF!</definedName>
    <definedName name="Asset_Type" localSheetId="11">#REF!</definedName>
    <definedName name="Asset_Type" localSheetId="8">#REF!</definedName>
    <definedName name="Asset_Type" localSheetId="4">#REF!</definedName>
    <definedName name="Asset_Type" localSheetId="5">#REF!</definedName>
    <definedName name="Asset_Type">#REF!</definedName>
    <definedName name="AssetRec" localSheetId="7">#REF!</definedName>
    <definedName name="AssetRec" localSheetId="0">#REF!</definedName>
    <definedName name="AssetRec" localSheetId="11">#REF!</definedName>
    <definedName name="AssetRec" localSheetId="8">#REF!</definedName>
    <definedName name="AssetRec" localSheetId="4">#REF!</definedName>
    <definedName name="AssetRec" localSheetId="5">#REF!</definedName>
    <definedName name="AssetRec">#REF!</definedName>
    <definedName name="AssetType">#REF!</definedName>
    <definedName name="AssetType2">#REF!</definedName>
    <definedName name="AssetTypeAll">#REF!</definedName>
    <definedName name="ASSM">#REF!</definedName>
    <definedName name="ASSOC">#REF!</definedName>
    <definedName name="Associates">#REF!</definedName>
    <definedName name="AT_5YRGROWTH">[43]Issues!$K$14</definedName>
    <definedName name="AUGREV">'[41]Aug Rev'!$A$2:$F$56</definedName>
    <definedName name="AugSalesTax" localSheetId="7">#REF!</definedName>
    <definedName name="AugSalesTax" localSheetId="0">#REF!</definedName>
    <definedName name="AugSalesTax" localSheetId="9">#REF!</definedName>
    <definedName name="AugSalesTax" localSheetId="11">#REF!</definedName>
    <definedName name="AugSalesTax" localSheetId="10">#REF!</definedName>
    <definedName name="AugSalesTax" localSheetId="8">#REF!</definedName>
    <definedName name="AugSalesTax" localSheetId="4">#REF!</definedName>
    <definedName name="AugSalesTax" localSheetId="5">#REF!</definedName>
    <definedName name="AugSalesTax">#REF!</definedName>
    <definedName name="Autovill" localSheetId="7">[30]Deferred!#REF!</definedName>
    <definedName name="Autovill" localSheetId="0">[30]Deferred!#REF!</definedName>
    <definedName name="Autovill" localSheetId="9">[30]Deferred!#REF!</definedName>
    <definedName name="Autovill" localSheetId="11">[30]Deferred!#REF!</definedName>
    <definedName name="Autovill" localSheetId="10">[30]Deferred!#REF!</definedName>
    <definedName name="Autovill" localSheetId="8">[30]Deferred!#REF!</definedName>
    <definedName name="Autovill" localSheetId="4">[30]Deferred!#REF!</definedName>
    <definedName name="Autovill" localSheetId="5">[30]Deferred!#REF!</definedName>
    <definedName name="Autovill">[30]Deferred!#REF!</definedName>
    <definedName name="Average_invested_capital">'[3]Invested capital_VDF'!$C$89:$AZ$89</definedName>
    <definedName name="Average_invested_capital_DCF">[3]DCF_VDF!$C$78:$AZ$78</definedName>
    <definedName name="Avg_1099_PDF_Size">[32]Storage!$C$23</definedName>
    <definedName name="Avg_Gath_Size">'[32]Capacity Plan'!$F$11</definedName>
    <definedName name="Avg_page_size">'[32]Capacity Plan'!$F$10</definedName>
    <definedName name="Avg_SDK_Size">'[32]Capacity Plan'!$F$22</definedName>
    <definedName name="Avg_Statement_Size">[32]Storage!$C$21</definedName>
    <definedName name="B___DEMONSTRAÇÃO_DO_RESULTADO_PROJETADA" localSheetId="7">#REF!</definedName>
    <definedName name="B___DEMONSTRAÇÃO_DO_RESULTADO_PROJETADA" localSheetId="0">#REF!</definedName>
    <definedName name="B___DEMONSTRAÇÃO_DO_RESULTADO_PROJETADA" localSheetId="9">#REF!</definedName>
    <definedName name="B___DEMONSTRAÇÃO_DO_RESULTADO_PROJETADA" localSheetId="11">#REF!</definedName>
    <definedName name="B___DEMONSTRAÇÃO_DO_RESULTADO_PROJETADA" localSheetId="10">#REF!</definedName>
    <definedName name="B___DEMONSTRAÇÃO_DO_RESULTADO_PROJETADA" localSheetId="8">#REF!</definedName>
    <definedName name="B___DEMONSTRAÇÃO_DO_RESULTADO_PROJETADA" localSheetId="4">#REF!</definedName>
    <definedName name="B___DEMONSTRAÇÃO_DO_RESULTADO_PROJETADA" localSheetId="5">#REF!</definedName>
    <definedName name="B___DEMONSTRAÇÃO_DO_RESULTADO_PROJETADA">#REF!</definedName>
    <definedName name="B_SUM" localSheetId="7">#REF!</definedName>
    <definedName name="B_SUM" localSheetId="0">#REF!</definedName>
    <definedName name="B_SUM" localSheetId="11">#REF!</definedName>
    <definedName name="B_SUM" localSheetId="8">#REF!</definedName>
    <definedName name="B_SUM" localSheetId="4">#REF!</definedName>
    <definedName name="B_SUM" localSheetId="5">#REF!</definedName>
    <definedName name="B_SUM">#REF!</definedName>
    <definedName name="BACK_A">[44]AcqIS:AcqBSCF!$A$54:$N$55</definedName>
    <definedName name="BAL" localSheetId="7">#REF!</definedName>
    <definedName name="BAL" localSheetId="0">#REF!</definedName>
    <definedName name="BAL" localSheetId="9">#REF!</definedName>
    <definedName name="BAL" localSheetId="11">#REF!</definedName>
    <definedName name="BAL" localSheetId="10">#REF!</definedName>
    <definedName name="BAL" localSheetId="8">#REF!</definedName>
    <definedName name="BAL" localSheetId="4">#REF!</definedName>
    <definedName name="BAL" localSheetId="5">#REF!</definedName>
    <definedName name="BAL">#REF!</definedName>
    <definedName name="Balance_Sheet" localSheetId="7">#REF!</definedName>
    <definedName name="Balance_Sheet" localSheetId="0">#REF!</definedName>
    <definedName name="Balance_Sheet" localSheetId="11">#REF!</definedName>
    <definedName name="Balance_Sheet" localSheetId="8">#REF!</definedName>
    <definedName name="Balance_Sheet" localSheetId="4">#REF!</definedName>
    <definedName name="Balance_Sheet" localSheetId="5">#REF!</definedName>
    <definedName name="Balance_Sheet">#REF!</definedName>
    <definedName name="balsheet" localSheetId="7">#REF!</definedName>
    <definedName name="balsheet" localSheetId="0">#REF!</definedName>
    <definedName name="balsheet" localSheetId="11">#REF!</definedName>
    <definedName name="balsheet" localSheetId="8">#REF!</definedName>
    <definedName name="balsheet" localSheetId="4">#REF!</definedName>
    <definedName name="balsheet" localSheetId="5">#REF!</definedName>
    <definedName name="balsheet">#REF!</definedName>
    <definedName name="Bandwidth_Cost">'[32]Cost Breakdown'!$B$22</definedName>
    <definedName name="Bank_Counterparty">[45]Selections!$G$2:$G$8</definedName>
    <definedName name="Batch_DBF_Cap_Buffer">'[32]Capacity Plan'!$J$8</definedName>
    <definedName name="Batch_Window">'[32]Capacity Plan'!$B$11</definedName>
    <definedName name="BeatsMatrix">[46]Model!$N$15:$AA$28</definedName>
    <definedName name="Beg_Bal" localSheetId="7">#REF!</definedName>
    <definedName name="Beg_Bal" localSheetId="0">#REF!</definedName>
    <definedName name="Beg_Bal" localSheetId="9">#REF!</definedName>
    <definedName name="Beg_Bal" localSheetId="11">#REF!</definedName>
    <definedName name="Beg_Bal" localSheetId="10">#REF!</definedName>
    <definedName name="Beg_Bal" localSheetId="8">#REF!</definedName>
    <definedName name="Beg_Bal" localSheetId="4">#REF!</definedName>
    <definedName name="Beg_Bal" localSheetId="5">#REF!</definedName>
    <definedName name="Beg_Bal">#REF!</definedName>
    <definedName name="BEL_5YRGROWTH">[43]Issues!$K$11</definedName>
    <definedName name="belnew" localSheetId="7" hidden="1">{"IS",#N/A,FALSE,"IS";"RPTIS",#N/A,FALSE,"RPTIS";"STATS",#N/A,FALSE,"STATS";"CELL",#N/A,FALSE,"CELL";"BS",#N/A,FALSE,"BS"}</definedName>
    <definedName name="belnew" localSheetId="0" hidden="1">{"IS",#N/A,FALSE,"IS";"RPTIS",#N/A,FALSE,"RPTIS";"STATS",#N/A,FALSE,"STATS";"CELL",#N/A,FALSE,"CELL";"BS",#N/A,FALSE,"BS"}</definedName>
    <definedName name="belnew" localSheetId="9" hidden="1">{"IS",#N/A,FALSE,"IS";"RPTIS",#N/A,FALSE,"RPTIS";"STATS",#N/A,FALSE,"STATS";"CELL",#N/A,FALSE,"CELL";"BS",#N/A,FALSE,"BS"}</definedName>
    <definedName name="belnew" localSheetId="11" hidden="1">{"IS",#N/A,FALSE,"IS";"RPTIS",#N/A,FALSE,"RPTIS";"STATS",#N/A,FALSE,"STATS";"CELL",#N/A,FALSE,"CELL";"BS",#N/A,FALSE,"BS"}</definedName>
    <definedName name="belnew" localSheetId="10" hidden="1">{"IS",#N/A,FALSE,"IS";"RPTIS",#N/A,FALSE,"RPTIS";"STATS",#N/A,FALSE,"STATS";"CELL",#N/A,FALSE,"CELL";"BS",#N/A,FALSE,"BS"}</definedName>
    <definedName name="belnew" localSheetId="8" hidden="1">{"IS",#N/A,FALSE,"IS";"RPTIS",#N/A,FALSE,"RPTIS";"STATS",#N/A,FALSE,"STATS";"CELL",#N/A,FALSE,"CELL";"BS",#N/A,FALSE,"BS"}</definedName>
    <definedName name="belnew" localSheetId="4" hidden="1">{"IS",#N/A,FALSE,"IS";"RPTIS",#N/A,FALSE,"RPTIS";"STATS",#N/A,FALSE,"STATS";"CELL",#N/A,FALSE,"CELL";"BS",#N/A,FALSE,"BS"}</definedName>
    <definedName name="belnew" localSheetId="5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_1" localSheetId="0" hidden="1">{"IS",#N/A,FALSE,"IS";"RPTIS",#N/A,FALSE,"RPTIS";"STATS",#N/A,FALSE,"STATS";"CELL",#N/A,FALSE,"CELL";"BS",#N/A,FALSE,"BS"}</definedName>
    <definedName name="belnew_1" hidden="1">{"IS",#N/A,FALSE,"IS";"RPTIS",#N/A,FALSE,"RPTIS";"STATS",#N/A,FALSE,"STATS";"CELL",#N/A,FALSE,"CELL";"BS",#N/A,FALSE,"BS"}</definedName>
    <definedName name="Beta">#REF!</definedName>
    <definedName name="BG_B_S">#REF!</definedName>
    <definedName name="BG_INCOME1">#REF!</definedName>
    <definedName name="BG_INCOME2">#REF!</definedName>
    <definedName name="BG_INCOME3">#REF!</definedName>
    <definedName name="Bias_Chart">'[47]Bias Chart'!$A$2</definedName>
    <definedName name="biller_refresh_period">[32]Refresh!$H$10</definedName>
    <definedName name="BillingTypes">[48]!Table245[Revenue Types2]</definedName>
    <definedName name="bills_per_month_per_user" localSheetId="7">#REF!</definedName>
    <definedName name="bills_per_month_per_user" localSheetId="0">#REF!</definedName>
    <definedName name="bills_per_month_per_user" localSheetId="9">#REF!</definedName>
    <definedName name="bills_per_month_per_user" localSheetId="11">#REF!</definedName>
    <definedName name="bills_per_month_per_user" localSheetId="10">#REF!</definedName>
    <definedName name="bills_per_month_per_user" localSheetId="8">#REF!</definedName>
    <definedName name="bills_per_month_per_user" localSheetId="4">#REF!</definedName>
    <definedName name="bills_per_month_per_user" localSheetId="5">#REF!</definedName>
    <definedName name="bills_per_month_per_user">#REF!</definedName>
    <definedName name="Binary_Downloads" localSheetId="7">#REF!</definedName>
    <definedName name="Binary_Downloads" localSheetId="0">#REF!</definedName>
    <definedName name="Binary_Downloads" localSheetId="11">#REF!</definedName>
    <definedName name="Binary_Downloads" localSheetId="8">#REF!</definedName>
    <definedName name="Binary_Downloads" localSheetId="4">#REF!</definedName>
    <definedName name="Binary_Downloads" localSheetId="5">#REF!</definedName>
    <definedName name="Binary_Downloads">#REF!</definedName>
    <definedName name="bkamort" localSheetId="7">#REF!</definedName>
    <definedName name="bkamort" localSheetId="0">#REF!</definedName>
    <definedName name="bkamort" localSheetId="11">#REF!</definedName>
    <definedName name="bkamort" localSheetId="8">#REF!</definedName>
    <definedName name="bkamort" localSheetId="4">#REF!</definedName>
    <definedName name="bkamort" localSheetId="5">#REF!</definedName>
    <definedName name="bkamort">#REF!</definedName>
    <definedName name="bkdep">#REF!</definedName>
    <definedName name="bladeLogic_maintenance">'[32]Cost Breakdown'!$B$26</definedName>
    <definedName name="BLR_Anual_OPS_Labor_Cost">'[32]Cost Breakdown'!$G$12</definedName>
    <definedName name="BLS_5YRGROWTH">[43]Issues!$K$12</definedName>
    <definedName name="bls_vge">'[39]BLS  1-14-03'!#REF!</definedName>
    <definedName name="bls_wireless_subs">'[39]BLS  1-14-03'!#REF!</definedName>
    <definedName name="BOOK" localSheetId="7">#REF!</definedName>
    <definedName name="BOOK" localSheetId="0">#REF!</definedName>
    <definedName name="BOOK" localSheetId="9">#REF!</definedName>
    <definedName name="BOOK" localSheetId="11">#REF!</definedName>
    <definedName name="BOOK" localSheetId="10">#REF!</definedName>
    <definedName name="BOOK" localSheetId="8">#REF!</definedName>
    <definedName name="BOOK" localSheetId="4">#REF!</definedName>
    <definedName name="BOOK" localSheetId="5">#REF!</definedName>
    <definedName name="BOOK">#REF!</definedName>
    <definedName name="Book_State" localSheetId="7">'[49]Current Prov'!#REF!</definedName>
    <definedName name="Book_State" localSheetId="0">'[49]Current Prov'!#REF!</definedName>
    <definedName name="Book_State" localSheetId="9">'[49]Current Prov'!#REF!</definedName>
    <definedName name="Book_State" localSheetId="11">'[49]Current Prov'!#REF!</definedName>
    <definedName name="Book_State" localSheetId="10">'[49]Current Prov'!#REF!</definedName>
    <definedName name="Book_State" localSheetId="8">'[49]Current Prov'!#REF!</definedName>
    <definedName name="Book_State" localSheetId="4">'[49]Current Prov'!#REF!</definedName>
    <definedName name="Book_State" localSheetId="5">'[49]Current Prov'!#REF!</definedName>
    <definedName name="Book_State">'[49]Current Prov'!#REF!</definedName>
    <definedName name="bookamort" localSheetId="7">#REF!</definedName>
    <definedName name="bookamort" localSheetId="0">#REF!</definedName>
    <definedName name="bookamort" localSheetId="9">#REF!</definedName>
    <definedName name="bookamort" localSheetId="11">#REF!</definedName>
    <definedName name="bookamort" localSheetId="10">#REF!</definedName>
    <definedName name="bookamort" localSheetId="8">#REF!</definedName>
    <definedName name="bookamort" localSheetId="4">#REF!</definedName>
    <definedName name="bookamort" localSheetId="5">#REF!</definedName>
    <definedName name="bookamort">#REF!</definedName>
    <definedName name="bookdep" localSheetId="7">#REF!</definedName>
    <definedName name="bookdep" localSheetId="0">#REF!</definedName>
    <definedName name="bookdep" localSheetId="11">#REF!</definedName>
    <definedName name="bookdep" localSheetId="8">#REF!</definedName>
    <definedName name="bookdep" localSheetId="4">#REF!</definedName>
    <definedName name="bookdep" localSheetId="5">#REF!</definedName>
    <definedName name="bookdep">#REF!</definedName>
    <definedName name="bookdep_s" localSheetId="7">#REF!</definedName>
    <definedName name="bookdep_s" localSheetId="0">#REF!</definedName>
    <definedName name="bookdep_s" localSheetId="11">#REF!</definedName>
    <definedName name="bookdep_s" localSheetId="8">#REF!</definedName>
    <definedName name="bookdep_s" localSheetId="4">#REF!</definedName>
    <definedName name="bookdep_s" localSheetId="5">#REF!</definedName>
    <definedName name="bookdep_s">#REF!</definedName>
    <definedName name="boy">#REF!</definedName>
    <definedName name="bpaa">#REF!</definedName>
    <definedName name="bpaa_monthly_transactions">#REF!</definedName>
    <definedName name="BPDecember" localSheetId="7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" localSheetId="9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" localSheetId="11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" localSheetId="10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" localSheetId="8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" localSheetId="4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" localSheetId="5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_1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BPDecember_1" hidden="1">{#N/A,#N/A,FALSE,"BAL";#N/A,#N/A,FALSE,"P&amp;L";#N/A,#N/A,FALSE,"REV";#N/A,#N/A,FALSE,"COS";#N/A,#N/A,FALSE,"DPT";#N/A,#N/A,FALSE,"CSS";#N/A,#N/A,FALSE,"IMP";#N/A,#N/A,FALSE,"OPS";#N/A,#N/A,FALSE,"DVL";#N/A,#N/A,FALSE,"ADM"}</definedName>
    <definedName name="BROADCASTING">#REF!</definedName>
    <definedName name="Broker_Fees">[50]Assumptions!$C$5</definedName>
    <definedName name="BRW_5YRGROWTH">[43]Issues!$K$16</definedName>
    <definedName name="BS" localSheetId="7">#REF!</definedName>
    <definedName name="BS" localSheetId="0">#REF!</definedName>
    <definedName name="BS" localSheetId="9">#REF!</definedName>
    <definedName name="BS" localSheetId="11">#REF!</definedName>
    <definedName name="BS" localSheetId="10">#REF!</definedName>
    <definedName name="BS" localSheetId="8">#REF!</definedName>
    <definedName name="BS" localSheetId="4">#REF!</definedName>
    <definedName name="BS" localSheetId="5">#REF!</definedName>
    <definedName name="BS">#REF!</definedName>
    <definedName name="bs_drivers">[51]BS!$A$58:$AH$94</definedName>
    <definedName name="BS_print" localSheetId="7">#REF!</definedName>
    <definedName name="BS_print" localSheetId="0">#REF!</definedName>
    <definedName name="BS_print" localSheetId="9">#REF!</definedName>
    <definedName name="BS_print" localSheetId="11">#REF!</definedName>
    <definedName name="BS_print" localSheetId="10">#REF!</definedName>
    <definedName name="BS_print" localSheetId="8">#REF!</definedName>
    <definedName name="BS_print" localSheetId="4">#REF!</definedName>
    <definedName name="BS_print" localSheetId="5">#REF!</definedName>
    <definedName name="BS_print">#REF!</definedName>
    <definedName name="BS_total_assets">'[31]Balance Sheet'!$A$18:$IV$18</definedName>
    <definedName name="BSFlux" localSheetId="7">#REF!</definedName>
    <definedName name="BSFlux" localSheetId="0">#REF!</definedName>
    <definedName name="BSFlux" localSheetId="9">#REF!</definedName>
    <definedName name="BSFlux" localSheetId="11">#REF!</definedName>
    <definedName name="BSFlux" localSheetId="10">#REF!</definedName>
    <definedName name="BSFlux" localSheetId="8">#REF!</definedName>
    <definedName name="BSFlux" localSheetId="4">#REF!</definedName>
    <definedName name="BSFlux" localSheetId="5">#REF!</definedName>
    <definedName name="BSFlux">#REF!</definedName>
    <definedName name="BSMinorities" localSheetId="7">#REF!</definedName>
    <definedName name="BSMinorities" localSheetId="0">#REF!</definedName>
    <definedName name="BSMinorities" localSheetId="11">#REF!</definedName>
    <definedName name="BSMinorities" localSheetId="8">#REF!</definedName>
    <definedName name="BSMinorities" localSheetId="4">#REF!</definedName>
    <definedName name="BSMinorities" localSheetId="5">#REF!</definedName>
    <definedName name="BSMinorities">#REF!</definedName>
    <definedName name="bt">[52]EVA1!$T$11</definedName>
    <definedName name="buildout">'[53]PP&amp;E'!#REF!</definedName>
    <definedName name="bus_line_growth">[54]LD!#REF!</definedName>
    <definedName name="BusDev" localSheetId="7">#REF!</definedName>
    <definedName name="BusDev" localSheetId="0">#REF!</definedName>
    <definedName name="BusDev" localSheetId="9">#REF!</definedName>
    <definedName name="BusDev" localSheetId="11">#REF!</definedName>
    <definedName name="BusDev" localSheetId="10">#REF!</definedName>
    <definedName name="BusDev" localSheetId="8">#REF!</definedName>
    <definedName name="BusDev" localSheetId="4">#REF!</definedName>
    <definedName name="BusDev" localSheetId="5">#REF!</definedName>
    <definedName name="BusDev">#REF!</definedName>
    <definedName name="ByPosition" localSheetId="7">#REF!</definedName>
    <definedName name="ByPosition" localSheetId="0">#REF!</definedName>
    <definedName name="ByPosition" localSheetId="11">#REF!</definedName>
    <definedName name="ByPosition" localSheetId="8">#REF!</definedName>
    <definedName name="ByPosition" localSheetId="4">#REF!</definedName>
    <definedName name="ByPosition" localSheetId="5">#REF!</definedName>
    <definedName name="ByPosition">#REF!</definedName>
    <definedName name="ByType" localSheetId="7">#REF!</definedName>
    <definedName name="ByType" localSheetId="0">#REF!</definedName>
    <definedName name="ByType" localSheetId="11">#REF!</definedName>
    <definedName name="ByType" localSheetId="8">#REF!</definedName>
    <definedName name="ByType" localSheetId="4">#REF!</definedName>
    <definedName name="ByType" localSheetId="5">#REF!</definedName>
    <definedName name="ByType">#REF!</definedName>
    <definedName name="c_">#REF!</definedName>
    <definedName name="C_SUM">#REF!</definedName>
    <definedName name="C_Warrants_OS">'[55]Current Cap Table'!#REF!</definedName>
    <definedName name="CABLE" localSheetId="7">#REF!</definedName>
    <definedName name="CABLE" localSheetId="0">#REF!</definedName>
    <definedName name="CABLE" localSheetId="9">#REF!</definedName>
    <definedName name="CABLE" localSheetId="11">#REF!</definedName>
    <definedName name="CABLE" localSheetId="10">#REF!</definedName>
    <definedName name="CABLE" localSheetId="8">#REF!</definedName>
    <definedName name="CABLE" localSheetId="4">#REF!</definedName>
    <definedName name="CABLE" localSheetId="5">#REF!</definedName>
    <definedName name="CABLE">#REF!</definedName>
    <definedName name="Cache_Server_Scale" localSheetId="7">'[32]Capacity Plan'!#REF!</definedName>
    <definedName name="Cache_Server_Scale" localSheetId="0">'[32]Capacity Plan'!#REF!</definedName>
    <definedName name="Cache_Server_Scale" localSheetId="9">'[32]Capacity Plan'!#REF!</definedName>
    <definedName name="Cache_Server_Scale" localSheetId="11">'[32]Capacity Plan'!#REF!</definedName>
    <definedName name="Cache_Server_Scale" localSheetId="10">'[32]Capacity Plan'!#REF!</definedName>
    <definedName name="Cache_Server_Scale" localSheetId="8">'[32]Capacity Plan'!#REF!</definedName>
    <definedName name="Cache_Server_Scale" localSheetId="4">'[32]Capacity Plan'!#REF!</definedName>
    <definedName name="Cache_Server_Scale" localSheetId="5">'[32]Capacity Plan'!#REF!</definedName>
    <definedName name="Cache_Server_Scale">'[32]Capacity Plan'!#REF!</definedName>
    <definedName name="Cacherun_window">[32]Refresh!$H$9</definedName>
    <definedName name="cal00_eps" localSheetId="7">#REF!</definedName>
    <definedName name="cal00_eps" localSheetId="0">#REF!</definedName>
    <definedName name="cal00_eps" localSheetId="9">#REF!</definedName>
    <definedName name="cal00_eps" localSheetId="11">#REF!</definedName>
    <definedName name="cal00_eps" localSheetId="10">#REF!</definedName>
    <definedName name="cal00_eps" localSheetId="8">#REF!</definedName>
    <definedName name="cal00_eps" localSheetId="4">#REF!</definedName>
    <definedName name="cal00_eps" localSheetId="5">#REF!</definedName>
    <definedName name="cal00_eps">#REF!</definedName>
    <definedName name="cal00_rev" localSheetId="7">#REF!</definedName>
    <definedName name="cal00_rev" localSheetId="0">#REF!</definedName>
    <definedName name="cal00_rev" localSheetId="11">#REF!</definedName>
    <definedName name="cal00_rev" localSheetId="8">#REF!</definedName>
    <definedName name="cal00_rev" localSheetId="4">#REF!</definedName>
    <definedName name="cal00_rev" localSheetId="5">#REF!</definedName>
    <definedName name="cal00_rev">#REF!</definedName>
    <definedName name="cal01_eps" localSheetId="7">#REF!</definedName>
    <definedName name="cal01_eps" localSheetId="0">#REF!</definedName>
    <definedName name="cal01_eps" localSheetId="11">#REF!</definedName>
    <definedName name="cal01_eps" localSheetId="8">#REF!</definedName>
    <definedName name="cal01_eps" localSheetId="4">#REF!</definedName>
    <definedName name="cal01_eps" localSheetId="5">#REF!</definedName>
    <definedName name="cal01_eps">#REF!</definedName>
    <definedName name="cal01_rev">#REF!</definedName>
    <definedName name="cal94_eps">#REF!</definedName>
    <definedName name="cal96_eps">#REF!</definedName>
    <definedName name="cal96_rev">#REF!</definedName>
    <definedName name="cal97_eps">#REF!</definedName>
    <definedName name="cal97_rev">#REF!</definedName>
    <definedName name="cal98_eps">#REF!</definedName>
    <definedName name="cal98_rev">#REF!</definedName>
    <definedName name="cal99_eps">#REF!</definedName>
    <definedName name="cal99_rev">#REF!</definedName>
    <definedName name="calendar">#REF!</definedName>
    <definedName name="CALIF">#REF!</definedName>
    <definedName name="CALIFCOMB">#REF!</definedName>
    <definedName name="Call_Note">[56]Model!#REF!</definedName>
    <definedName name="CAP_print" localSheetId="7">#REF!</definedName>
    <definedName name="CAP_print" localSheetId="0">#REF!</definedName>
    <definedName name="CAP_print" localSheetId="9">#REF!</definedName>
    <definedName name="CAP_print" localSheetId="11">#REF!</definedName>
    <definedName name="CAP_print" localSheetId="10">#REF!</definedName>
    <definedName name="CAP_print" localSheetId="8">#REF!</definedName>
    <definedName name="CAP_print" localSheetId="4">#REF!</definedName>
    <definedName name="CAP_print" localSheetId="5">#REF!</definedName>
    <definedName name="CAP_print">#REF!</definedName>
    <definedName name="CAPEX" localSheetId="7">#REF!</definedName>
    <definedName name="CAPEX" localSheetId="0">#REF!</definedName>
    <definedName name="CAPEX" localSheetId="11">#REF!</definedName>
    <definedName name="CAPEX" localSheetId="8">#REF!</definedName>
    <definedName name="CAPEX" localSheetId="4">#REF!</definedName>
    <definedName name="CAPEX" localSheetId="5">#REF!</definedName>
    <definedName name="CAPEX">#REF!</definedName>
    <definedName name="CAPEX__Financial" localSheetId="7">#REF!</definedName>
    <definedName name="CAPEX__Financial" localSheetId="0">#REF!</definedName>
    <definedName name="CAPEX__Financial" localSheetId="11">#REF!</definedName>
    <definedName name="CAPEX__Financial" localSheetId="8">#REF!</definedName>
    <definedName name="CAPEX__Financial" localSheetId="4">#REF!</definedName>
    <definedName name="CAPEX__Financial" localSheetId="5">#REF!</definedName>
    <definedName name="CAPEX__Financial">#REF!</definedName>
    <definedName name="CAPEX__Intangibles">#REF!</definedName>
    <definedName name="Capexp_92">#REF!</definedName>
    <definedName name="Capexp_93">#REF!</definedName>
    <definedName name="Capexp_94">#REF!</definedName>
    <definedName name="Capexp_95">#REF!</definedName>
    <definedName name="CAPEXP92">#REF!</definedName>
    <definedName name="CAPEXP93">#REF!</definedName>
    <definedName name="CAPEXP94">#REF!</definedName>
    <definedName name="CAPEXP95">#REF!</definedName>
    <definedName name="CAPEXP96">#REF!</definedName>
    <definedName name="CAPEXP97">#REF!</definedName>
    <definedName name="capital_investment">#REF!</definedName>
    <definedName name="Capitalization">#REF!</definedName>
    <definedName name="CAPM">#REF!</definedName>
    <definedName name="case1">#REF!</definedName>
    <definedName name="case2">#REF!</definedName>
    <definedName name="case3">#REF!</definedName>
    <definedName name="cash">#REF!</definedName>
    <definedName name="Cash_DCF">[35]DCF_VDF!$C$33:$AZ$33</definedName>
    <definedName name="Cash_Debt" localSheetId="7">#REF!</definedName>
    <definedName name="Cash_Debt" localSheetId="0">#REF!</definedName>
    <definedName name="Cash_Debt" localSheetId="9">#REF!</definedName>
    <definedName name="Cash_Debt" localSheetId="11">#REF!</definedName>
    <definedName name="Cash_Debt" localSheetId="10">#REF!</definedName>
    <definedName name="Cash_Debt" localSheetId="8">#REF!</definedName>
    <definedName name="Cash_Debt" localSheetId="4">#REF!</definedName>
    <definedName name="Cash_Debt" localSheetId="5">#REF!</definedName>
    <definedName name="Cash_Debt">#REF!</definedName>
    <definedName name="Cash_Flow" localSheetId="7">#REF!</definedName>
    <definedName name="Cash_Flow" localSheetId="0">#REF!</definedName>
    <definedName name="Cash_Flow" localSheetId="11">#REF!</definedName>
    <definedName name="Cash_Flow" localSheetId="8">#REF!</definedName>
    <definedName name="Cash_Flow" localSheetId="4">#REF!</definedName>
    <definedName name="Cash_Flow" localSheetId="5">#REF!</definedName>
    <definedName name="Cash_Flow">#REF!</definedName>
    <definedName name="CASH_FLOW_ANALYSIS" localSheetId="7">#REF!</definedName>
    <definedName name="CASH_FLOW_ANALYSIS" localSheetId="0">#REF!</definedName>
    <definedName name="CASH_FLOW_ANALYSIS" localSheetId="11">#REF!</definedName>
    <definedName name="CASH_FLOW_ANALYSIS" localSheetId="8">#REF!</definedName>
    <definedName name="CASH_FLOW_ANALYSIS" localSheetId="4">#REF!</definedName>
    <definedName name="CASH_FLOW_ANALYSIS" localSheetId="5">#REF!</definedName>
    <definedName name="CASH_FLOW_ANALYSIS">#REF!</definedName>
    <definedName name="Cash_fore">#REF!</definedName>
    <definedName name="Cash_growth_fore">#REF!</definedName>
    <definedName name="Cash_Operating_Taxes">[35]NOPAT_VDF!$C$39:$AU$39</definedName>
    <definedName name="Cash_operating_taxes_fore" localSheetId="7">#REF!</definedName>
    <definedName name="Cash_operating_taxes_fore" localSheetId="0">#REF!</definedName>
    <definedName name="Cash_operating_taxes_fore" localSheetId="9">#REF!</definedName>
    <definedName name="Cash_operating_taxes_fore" localSheetId="11">#REF!</definedName>
    <definedName name="Cash_operating_taxes_fore" localSheetId="10">#REF!</definedName>
    <definedName name="Cash_operating_taxes_fore" localSheetId="8">#REF!</definedName>
    <definedName name="Cash_operating_taxes_fore" localSheetId="4">#REF!</definedName>
    <definedName name="Cash_operating_taxes_fore" localSheetId="5">#REF!</definedName>
    <definedName name="Cash_operating_taxes_fore">#REF!</definedName>
    <definedName name="cashburn">[57]CashBurn!$A$1:$T$25</definedName>
    <definedName name="cashflow">'[40]Cash Flow'!$C$2:$O$43</definedName>
    <definedName name="Categorization" localSheetId="7">#REF!</definedName>
    <definedName name="Categorization" localSheetId="0">#REF!</definedName>
    <definedName name="Categorization" localSheetId="9">#REF!</definedName>
    <definedName name="Categorization" localSheetId="11">#REF!</definedName>
    <definedName name="Categorization" localSheetId="10">#REF!</definedName>
    <definedName name="Categorization" localSheetId="8">#REF!</definedName>
    <definedName name="Categorization" localSheetId="4">#REF!</definedName>
    <definedName name="Categorization" localSheetId="5">#REF!</definedName>
    <definedName name="Categorization">#REF!</definedName>
    <definedName name="Categorization_Scale">'[32]Capacity Plan'!$F$9</definedName>
    <definedName name="Categorizations_per_Refresh">'[32]Capacity Plan'!$B$6</definedName>
    <definedName name="CCs">'[58]Cost Center Structure'!$A$2:$A$31</definedName>
    <definedName name="CEA_DATA_TABLE" localSheetId="7">#REF!</definedName>
    <definedName name="CEA_DATA_TABLE" localSheetId="0">#REF!</definedName>
    <definedName name="CEA_DATA_TABLE" localSheetId="9">#REF!</definedName>
    <definedName name="CEA_DATA_TABLE" localSheetId="11">#REF!</definedName>
    <definedName name="CEA_DATA_TABLE" localSheetId="10">#REF!</definedName>
    <definedName name="CEA_DATA_TABLE" localSheetId="8">#REF!</definedName>
    <definedName name="CEA_DATA_TABLE" localSheetId="4">#REF!</definedName>
    <definedName name="CEA_DATA_TABLE" localSheetId="5">#REF!</definedName>
    <definedName name="CEA_DATA_TABLE">#REF!</definedName>
    <definedName name="CellEBITDA">[59]Tickers!$I$29</definedName>
    <definedName name="CEO" localSheetId="7">#REF!</definedName>
    <definedName name="CEO" localSheetId="0">#REF!</definedName>
    <definedName name="CEO" localSheetId="9">#REF!</definedName>
    <definedName name="CEO" localSheetId="11">#REF!</definedName>
    <definedName name="CEO" localSheetId="10">#REF!</definedName>
    <definedName name="CEO" localSheetId="8">#REF!</definedName>
    <definedName name="CEO" localSheetId="4">#REF!</definedName>
    <definedName name="CEO" localSheetId="5">#REF!</definedName>
    <definedName name="CEO">#REF!</definedName>
    <definedName name="cf" localSheetId="7">#REF!</definedName>
    <definedName name="cf" localSheetId="0">#REF!</definedName>
    <definedName name="cf" localSheetId="11">#REF!</definedName>
    <definedName name="cf" localSheetId="8">#REF!</definedName>
    <definedName name="cf" localSheetId="4">#REF!</definedName>
    <definedName name="cf" localSheetId="5">#REF!</definedName>
    <definedName name="cf">#REF!</definedName>
    <definedName name="CF_print" localSheetId="7">#REF!</definedName>
    <definedName name="CF_print" localSheetId="0">#REF!</definedName>
    <definedName name="CF_print" localSheetId="11">#REF!</definedName>
    <definedName name="CF_print" localSheetId="8">#REF!</definedName>
    <definedName name="CF_print" localSheetId="4">#REF!</definedName>
    <definedName name="CF_print" localSheetId="5">#REF!</definedName>
    <definedName name="CF_print">#REF!</definedName>
    <definedName name="CFPS__DM">#REF!</definedName>
    <definedName name="CFPS_Curr_Yr">#REF!</definedName>
    <definedName name="CFPS_Lst_Yr">#REF!</definedName>
    <definedName name="CFPS_Next_Yr">#REF!</definedName>
    <definedName name="Change_in_NWC">#REF!</definedName>
    <definedName name="CHARTOFACCOUNTSID1">#REF!</definedName>
    <definedName name="CHARTOFACCOUNTSID2">#REF!</definedName>
    <definedName name="Charts">#REF!</definedName>
    <definedName name="Check_Image_Size">[32]Storage!$C$22</definedName>
    <definedName name="chg">'[60]F-DCF'!$AA$12:$AK$12</definedName>
    <definedName name="CincinattiBell" localSheetId="7">#REF!</definedName>
    <definedName name="CincinattiBell" localSheetId="0">#REF!</definedName>
    <definedName name="CincinattiBell" localSheetId="9">#REF!</definedName>
    <definedName name="CincinattiBell" localSheetId="11">#REF!</definedName>
    <definedName name="CincinattiBell" localSheetId="10">#REF!</definedName>
    <definedName name="CincinattiBell" localSheetId="8">#REF!</definedName>
    <definedName name="CincinattiBell" localSheetId="4">#REF!</definedName>
    <definedName name="CincinattiBell" localSheetId="5">#REF!</definedName>
    <definedName name="CincinattiBell">#REF!</definedName>
    <definedName name="cingular" localSheetId="7">#REF!</definedName>
    <definedName name="cingular" localSheetId="0">#REF!</definedName>
    <definedName name="cingular" localSheetId="11">#REF!</definedName>
    <definedName name="cingular" localSheetId="8">#REF!</definedName>
    <definedName name="cingular" localSheetId="4">#REF!</definedName>
    <definedName name="cingular" localSheetId="5">#REF!</definedName>
    <definedName name="cingular">#REF!</definedName>
    <definedName name="CIQWBGuid" localSheetId="9" hidden="1">"5a4ba244-b5a9-4573-8e37-99cffba0cb84"</definedName>
    <definedName name="CIQWBGuid" localSheetId="11" hidden="1">"5a4ba244-b5a9-4573-8e37-99cffba0cb84"</definedName>
    <definedName name="CIQWBGuid" localSheetId="10" hidden="1">"5a4ba244-b5a9-4573-8e37-99cffba0cb84"</definedName>
    <definedName name="CIQWBGuid" hidden="1">"c3c13cee-4de9-4d74-aa24-d57dbf73deac"</definedName>
    <definedName name="CIQWBGuid_1" hidden="1">"7862593d-ec54-44da-9e33-5cf9a2ded189"</definedName>
    <definedName name="CIQWBInfo" localSheetId="9" hidden="1">"{ ""CIQVersion"":""9.50.2716.4594"" }"</definedName>
    <definedName name="CIQWBInfo" localSheetId="11" hidden="1">"{ ""CIQVersion"":""9.50.2716.4594"" }"</definedName>
    <definedName name="CIQWBInfo" localSheetId="10" hidden="1">"{ ""CIQVersion"":""9.50.2716.4594"" }"</definedName>
    <definedName name="CIQWBInfo" hidden="1">"{ ""CIQVersion"":""9.52.4409.4666"" }"</definedName>
    <definedName name="ClinRsrch">#REF!</definedName>
    <definedName name="co1_cy0ebitda">'[61]Central Input'!$G$132</definedName>
    <definedName name="co1_cy0ni">'[61]Central Input'!$G$135</definedName>
    <definedName name="co1_cy1ebitda">'[61]Central Input'!$G$149</definedName>
    <definedName name="co1_cy1ni">'[61]Central Input'!$G$152</definedName>
    <definedName name="co1_cy2ebitda">'[61]Central Input'!$G$166</definedName>
    <definedName name="co1_cy2ni">'[61]Central Input'!$G$169</definedName>
    <definedName name="co1_cy3ebitda">'[61]Central Input'!$G$183</definedName>
    <definedName name="co1_cy3ni">'[61]Central Input'!$G$186</definedName>
    <definedName name="code" localSheetId="7">#REF!</definedName>
    <definedName name="code" localSheetId="0">#REF!</definedName>
    <definedName name="code" localSheetId="9">#REF!</definedName>
    <definedName name="code" localSheetId="11">#REF!</definedName>
    <definedName name="code" localSheetId="10">#REF!</definedName>
    <definedName name="code" localSheetId="8">#REF!</definedName>
    <definedName name="code" localSheetId="4">#REF!</definedName>
    <definedName name="code" localSheetId="5">#REF!</definedName>
    <definedName name="code">#REF!</definedName>
    <definedName name="Codes" localSheetId="7">#REF!</definedName>
    <definedName name="Codes" localSheetId="0">#REF!</definedName>
    <definedName name="Codes" localSheetId="11">#REF!</definedName>
    <definedName name="Codes" localSheetId="8">#REF!</definedName>
    <definedName name="Codes" localSheetId="4">#REF!</definedName>
    <definedName name="Codes" localSheetId="5">#REF!</definedName>
    <definedName name="Codes">#REF!</definedName>
    <definedName name="ColumnAttributes3" localSheetId="7">#REF!</definedName>
    <definedName name="ColumnAttributes3" localSheetId="0">#REF!</definedName>
    <definedName name="ColumnAttributes3" localSheetId="11">#REF!</definedName>
    <definedName name="ColumnAttributes3" localSheetId="8">#REF!</definedName>
    <definedName name="ColumnAttributes3" localSheetId="4">#REF!</definedName>
    <definedName name="ColumnAttributes3" localSheetId="5">#REF!</definedName>
    <definedName name="ColumnAttributes3">#REF!</definedName>
    <definedName name="ColumnHeadings3">#REF!</definedName>
    <definedName name="Commit">#REF!</definedName>
    <definedName name="Common_FDTotal">'[55]Current Cap Table'!#REF!</definedName>
    <definedName name="Common_OS">'[55]Current Cap Table'!#REF!</definedName>
    <definedName name="Company" localSheetId="7">#REF!</definedName>
    <definedName name="Company" localSheetId="0">#REF!</definedName>
    <definedName name="Company" localSheetId="9">#REF!</definedName>
    <definedName name="Company" localSheetId="11">#REF!</definedName>
    <definedName name="Company" localSheetId="10">#REF!</definedName>
    <definedName name="Company" localSheetId="8">#REF!</definedName>
    <definedName name="Company" localSheetId="4">#REF!</definedName>
    <definedName name="Company" localSheetId="5">#REF!</definedName>
    <definedName name="Company">#REF!</definedName>
    <definedName name="company_name">[31]PNL!$A$3</definedName>
    <definedName name="Company_reported_exceptionals">[34]Figures!#REF!</definedName>
    <definedName name="Company1" localSheetId="7">#REF!</definedName>
    <definedName name="Company1" localSheetId="0">#REF!</definedName>
    <definedName name="Company1" localSheetId="9">#REF!</definedName>
    <definedName name="Company1" localSheetId="11">#REF!</definedName>
    <definedName name="Company1" localSheetId="10">#REF!</definedName>
    <definedName name="Company1" localSheetId="8">#REF!</definedName>
    <definedName name="Company1" localSheetId="4">#REF!</definedName>
    <definedName name="Company1" localSheetId="5">#REF!</definedName>
    <definedName name="Company1">#REF!</definedName>
    <definedName name="con" localSheetId="7">#REF!</definedName>
    <definedName name="con" localSheetId="0">#REF!</definedName>
    <definedName name="con" localSheetId="11">#REF!</definedName>
    <definedName name="con" localSheetId="8">#REF!</definedName>
    <definedName name="con" localSheetId="4">#REF!</definedName>
    <definedName name="con" localSheetId="5">#REF!</definedName>
    <definedName name="con">#REF!</definedName>
    <definedName name="concession_active" localSheetId="7">#REF!</definedName>
    <definedName name="concession_active" localSheetId="0">#REF!</definedName>
    <definedName name="concession_active" localSheetId="11">#REF!</definedName>
    <definedName name="concession_active" localSheetId="8">#REF!</definedName>
    <definedName name="concession_active" localSheetId="4">#REF!</definedName>
    <definedName name="concession_active" localSheetId="5">#REF!</definedName>
    <definedName name="concession_active">#REF!</definedName>
    <definedName name="concession_adj_equity_value">#REF!</definedName>
    <definedName name="concession_disc_rate_2">#REF!</definedName>
    <definedName name="concession_payment_stream_2">#REF!</definedName>
    <definedName name="condqtr">'[40]Condensed Qtrly'!$B$2:$AU$58</definedName>
    <definedName name="CONNECTSTRING1" localSheetId="7">#REF!</definedName>
    <definedName name="CONNECTSTRING1" localSheetId="0">#REF!</definedName>
    <definedName name="CONNECTSTRING1" localSheetId="9">#REF!</definedName>
    <definedName name="CONNECTSTRING1" localSheetId="11">#REF!</definedName>
    <definedName name="CONNECTSTRING1" localSheetId="10">#REF!</definedName>
    <definedName name="CONNECTSTRING1" localSheetId="8">#REF!</definedName>
    <definedName name="CONNECTSTRING1" localSheetId="4">#REF!</definedName>
    <definedName name="CONNECTSTRING1" localSheetId="5">#REF!</definedName>
    <definedName name="CONNECTSTRING1">#REF!</definedName>
    <definedName name="CONNECTSTRING2" localSheetId="7">#REF!</definedName>
    <definedName name="CONNECTSTRING2" localSheetId="0">#REF!</definedName>
    <definedName name="CONNECTSTRING2" localSheetId="11">#REF!</definedName>
    <definedName name="CONNECTSTRING2" localSheetId="8">#REF!</definedName>
    <definedName name="CONNECTSTRING2" localSheetId="4">#REF!</definedName>
    <definedName name="CONNECTSTRING2" localSheetId="5">#REF!</definedName>
    <definedName name="CONNECTSTRING2">#REF!</definedName>
    <definedName name="cons_line_growth" localSheetId="7">#REF!</definedName>
    <definedName name="cons_line_growth" localSheetId="0">#REF!</definedName>
    <definedName name="cons_line_growth" localSheetId="11">#REF!</definedName>
    <definedName name="cons_line_growth" localSheetId="8">#REF!</definedName>
    <definedName name="cons_line_growth" localSheetId="4">#REF!</definedName>
    <definedName name="cons_line_growth" localSheetId="5">#REF!</definedName>
    <definedName name="cons_line_growth">#REF!</definedName>
    <definedName name="cons_wcom">#REF!</definedName>
    <definedName name="cons98">#REF!</definedName>
    <definedName name="CONSOLIDATED_BALANCE_SHEET">#REF!</definedName>
    <definedName name="Const_Costs">#REF!</definedName>
    <definedName name="consumer">#REF!</definedName>
    <definedName name="cont_life">[57]Drivers!$C$102</definedName>
    <definedName name="CopyArea" localSheetId="7">#REF!</definedName>
    <definedName name="CopyArea" localSheetId="0">#REF!</definedName>
    <definedName name="CopyArea" localSheetId="9">#REF!</definedName>
    <definedName name="CopyArea" localSheetId="11">#REF!</definedName>
    <definedName name="CopyArea" localSheetId="10">#REF!</definedName>
    <definedName name="CopyArea" localSheetId="8">#REF!</definedName>
    <definedName name="CopyArea" localSheetId="4">#REF!</definedName>
    <definedName name="CopyArea" localSheetId="5">#REF!</definedName>
    <definedName name="CopyArea">#REF!</definedName>
    <definedName name="CorpComm" localSheetId="7">#REF!</definedName>
    <definedName name="CorpComm" localSheetId="0">#REF!</definedName>
    <definedName name="CorpComm" localSheetId="11">#REF!</definedName>
    <definedName name="CorpComm" localSheetId="8">#REF!</definedName>
    <definedName name="CorpComm" localSheetId="4">#REF!</definedName>
    <definedName name="CorpComm" localSheetId="5">#REF!</definedName>
    <definedName name="CorpComm">#REF!</definedName>
    <definedName name="COSr_AssociatesMinorities" localSheetId="7">#REF!</definedName>
    <definedName name="COSr_AssociatesMinorities" localSheetId="0">#REF!</definedName>
    <definedName name="COSr_AssociatesMinorities" localSheetId="11">#REF!</definedName>
    <definedName name="COSr_AssociatesMinorities" localSheetId="8">#REF!</definedName>
    <definedName name="COSr_AssociatesMinorities" localSheetId="4">#REF!</definedName>
    <definedName name="COSr_AssociatesMinorities" localSheetId="5">#REF!</definedName>
    <definedName name="COSr_AssociatesMinorities">#REF!</definedName>
    <definedName name="Cost_of_Sales">#REF!</definedName>
    <definedName name="Cov_00_PS">#REF!</definedName>
    <definedName name="Cov_00_Rev">#REF!</definedName>
    <definedName name="Cov_97_PS">[38]Print!#REF!</definedName>
    <definedName name="Cov_97_Rev" localSheetId="7">#REF!</definedName>
    <definedName name="Cov_97_Rev" localSheetId="0">#REF!</definedName>
    <definedName name="Cov_97_Rev" localSheetId="9">#REF!</definedName>
    <definedName name="Cov_97_Rev" localSheetId="11">#REF!</definedName>
    <definedName name="Cov_97_Rev" localSheetId="10">#REF!</definedName>
    <definedName name="Cov_97_Rev" localSheetId="8">#REF!</definedName>
    <definedName name="Cov_97_Rev" localSheetId="4">#REF!</definedName>
    <definedName name="Cov_97_Rev" localSheetId="5">#REF!</definedName>
    <definedName name="Cov_97_Rev">#REF!</definedName>
    <definedName name="Cov_98_PS" localSheetId="7">#REF!</definedName>
    <definedName name="Cov_98_PS" localSheetId="0">#REF!</definedName>
    <definedName name="Cov_98_PS" localSheetId="11">#REF!</definedName>
    <definedName name="Cov_98_PS" localSheetId="8">#REF!</definedName>
    <definedName name="Cov_98_PS" localSheetId="4">#REF!</definedName>
    <definedName name="Cov_98_PS" localSheetId="5">#REF!</definedName>
    <definedName name="Cov_98_PS">#REF!</definedName>
    <definedName name="Cov_98_Rev" localSheetId="7">#REF!</definedName>
    <definedName name="Cov_98_Rev" localSheetId="0">#REF!</definedName>
    <definedName name="Cov_98_Rev" localSheetId="11">#REF!</definedName>
    <definedName name="Cov_98_Rev" localSheetId="8">#REF!</definedName>
    <definedName name="Cov_98_Rev" localSheetId="4">#REF!</definedName>
    <definedName name="Cov_98_Rev" localSheetId="5">#REF!</definedName>
    <definedName name="Cov_98_Rev">#REF!</definedName>
    <definedName name="Cov_99_PS">#REF!</definedName>
    <definedName name="Cov_99_Rev">#REF!</definedName>
    <definedName name="Cov_EPS_00">#REF!</definedName>
    <definedName name="Cov_EPS_98">#REF!</definedName>
    <definedName name="Cov_EPS_99">#REF!</definedName>
    <definedName name="Cov_Mkt_Cap">#REF!</definedName>
    <definedName name="Cov_Off_High">#REF!</definedName>
    <definedName name="Cov_Perf_97">#REF!</definedName>
    <definedName name="Cov_Perf_98">#REF!</definedName>
    <definedName name="Cov_Perf_99">#REF!</definedName>
    <definedName name="cov_perf_99b">#REF!</definedName>
    <definedName name="Cov_Univ_Avg">#REF!</definedName>
    <definedName name="Cov_Univ_Total">#REF!</definedName>
    <definedName name="cratios">#REF!</definedName>
    <definedName name="CREATESUMMARYJNLS1">#REF!</definedName>
    <definedName name="CREATESUMMARYJNLS2">#REF!</definedName>
    <definedName name="_xlnm.Criteria">#REF!</definedName>
    <definedName name="Criteria_MI">#REF!</definedName>
    <definedName name="CRITERIACOLUMN1">#REF!</definedName>
    <definedName name="CRITERIACOLUMN2">#REF!</definedName>
    <definedName name="csc_currency">[7]Prices!$F$5</definedName>
    <definedName name="CTL_5YRGROWTH">[43]Issues!$K$15</definedName>
    <definedName name="Cum_Int" localSheetId="7">#REF!</definedName>
    <definedName name="Cum_Int" localSheetId="0">#REF!</definedName>
    <definedName name="Cum_Int" localSheetId="9">#REF!</definedName>
    <definedName name="Cum_Int" localSheetId="11">#REF!</definedName>
    <definedName name="Cum_Int" localSheetId="10">#REF!</definedName>
    <definedName name="Cum_Int" localSheetId="8">#REF!</definedName>
    <definedName name="Cum_Int" localSheetId="4">#REF!</definedName>
    <definedName name="Cum_Int" localSheetId="5">#REF!</definedName>
    <definedName name="Cum_Int">#REF!</definedName>
    <definedName name="CUMM_1" localSheetId="7">#REF!</definedName>
    <definedName name="CUMM_1" localSheetId="0">#REF!</definedName>
    <definedName name="CUMM_1" localSheetId="11">#REF!</definedName>
    <definedName name="CUMM_1" localSheetId="8">#REF!</definedName>
    <definedName name="CUMM_1" localSheetId="4">#REF!</definedName>
    <definedName name="CUMM_1" localSheetId="5">#REF!</definedName>
    <definedName name="CUMM_1">#REF!</definedName>
    <definedName name="CUR3MTH">6</definedName>
    <definedName name="CURCYTD">9</definedName>
    <definedName name="CURMTH">1</definedName>
    <definedName name="CURMYTD">12</definedName>
    <definedName name="Current_cost_adjusted_net_income" localSheetId="7">[34]Figures!#REF!</definedName>
    <definedName name="Current_cost_adjusted_net_income" localSheetId="0">[34]Figures!#REF!</definedName>
    <definedName name="Current_cost_adjusted_net_income" localSheetId="11">[34]Figures!#REF!</definedName>
    <definedName name="Current_cost_adjusted_net_income" localSheetId="8">[34]Figures!#REF!</definedName>
    <definedName name="Current_cost_adjusted_net_income" localSheetId="4">[34]Figures!#REF!</definedName>
    <definedName name="Current_cost_adjusted_net_income" localSheetId="5">[34]Figures!#REF!</definedName>
    <definedName name="Current_cost_adjusted_net_income">[34]Figures!#REF!</definedName>
    <definedName name="current_liabilities">'[31]Balance Sheet'!$A$27:$IV$27</definedName>
    <definedName name="CURRENT_MONTH_FIXING">23</definedName>
    <definedName name="CURRENT_MONTH_SPOT">6</definedName>
    <definedName name="CURWEEK">1</definedName>
    <definedName name="Customer_Care_Servers">'[32]Capacity Plan'!$J$24</definedName>
    <definedName name="Customer_deposits_growth_fore" localSheetId="7">#REF!</definedName>
    <definedName name="Customer_deposits_growth_fore" localSheetId="0">#REF!</definedName>
    <definedName name="Customer_deposits_growth_fore" localSheetId="9">#REF!</definedName>
    <definedName name="Customer_deposits_growth_fore" localSheetId="11">#REF!</definedName>
    <definedName name="Customer_deposits_growth_fore" localSheetId="10">#REF!</definedName>
    <definedName name="Customer_deposits_growth_fore" localSheetId="8">#REF!</definedName>
    <definedName name="Customer_deposits_growth_fore" localSheetId="4">#REF!</definedName>
    <definedName name="Customer_deposits_growth_fore" localSheetId="5">#REF!</definedName>
    <definedName name="Customer_deposits_growth_fore">#REF!</definedName>
    <definedName name="customers" localSheetId="7">#REF!</definedName>
    <definedName name="customers" localSheetId="0">#REF!</definedName>
    <definedName name="customers" localSheetId="11">#REF!</definedName>
    <definedName name="customers" localSheetId="8">#REF!</definedName>
    <definedName name="customers" localSheetId="4">#REF!</definedName>
    <definedName name="customers" localSheetId="5">#REF!</definedName>
    <definedName name="customers">#REF!</definedName>
    <definedName name="CvgRef" localSheetId="7">#REF!</definedName>
    <definedName name="CvgRef" localSheetId="0">#REF!</definedName>
    <definedName name="CvgRef" localSheetId="11">#REF!</definedName>
    <definedName name="CvgRef" localSheetId="8">#REF!</definedName>
    <definedName name="CvgRef" localSheetId="4">#REF!</definedName>
    <definedName name="CvgRef" localSheetId="5">#REF!</definedName>
    <definedName name="CvgRef">#REF!</definedName>
    <definedName name="cy_0">'[61]Central Input'!$D$276</definedName>
    <definedName name="cy_1">'[61]Central Input'!$D$277</definedName>
    <definedName name="cy_2">'[61]Central Input'!$D$278</definedName>
    <definedName name="cy_3">'[61]Central Input'!$D$279</definedName>
    <definedName name="cy_l">'[61]Central Input'!$D$275</definedName>
    <definedName name="CYB" localSheetId="7">#REF!</definedName>
    <definedName name="CYB" localSheetId="0">#REF!</definedName>
    <definedName name="CYB" localSheetId="9">#REF!</definedName>
    <definedName name="CYB" localSheetId="11">#REF!</definedName>
    <definedName name="CYB" localSheetId="10">#REF!</definedName>
    <definedName name="CYB" localSheetId="8">#REF!</definedName>
    <definedName name="CYB" localSheetId="4">#REF!</definedName>
    <definedName name="CYB" localSheetId="5">#REF!</definedName>
    <definedName name="CYB">#REF!</definedName>
    <definedName name="CYTDVOL">11</definedName>
    <definedName name="D" localSheetId="7">#REF!</definedName>
    <definedName name="D" localSheetId="0">#REF!</definedName>
    <definedName name="D" localSheetId="9">#REF!</definedName>
    <definedName name="D" localSheetId="11">#REF!</definedName>
    <definedName name="D" localSheetId="10">#REF!</definedName>
    <definedName name="D" localSheetId="8">#REF!</definedName>
    <definedName name="D" localSheetId="4">#REF!</definedName>
    <definedName name="D" localSheetId="5">#REF!</definedName>
    <definedName name="D">#REF!</definedName>
    <definedName name="dad" localSheetId="7" hidden="1">{"Quarterly (Earnings model )",#N/A,FALSE,"Earnings model ";"Quarterlycompare (Earnings model )",#N/A,FALSE,"Earnings model ";"Annual (Earnings model )",#N/A,FALSE,"Earnings model "}</definedName>
    <definedName name="dad" localSheetId="0" hidden="1">{"Quarterly (Earnings model )",#N/A,FALSE,"Earnings model ";"Quarterlycompare (Earnings model )",#N/A,FALSE,"Earnings model ";"Annual (Earnings model )",#N/A,FALSE,"Earnings model "}</definedName>
    <definedName name="dad" localSheetId="9" hidden="1">{"Quarterly (Earnings model )",#N/A,FALSE,"Earnings model ";"Quarterlycompare (Earnings model )",#N/A,FALSE,"Earnings model ";"Annual (Earnings model )",#N/A,FALSE,"Earnings model "}</definedName>
    <definedName name="dad" localSheetId="11" hidden="1">{"Quarterly (Earnings model )",#N/A,FALSE,"Earnings model ";"Quarterlycompare (Earnings model )",#N/A,FALSE,"Earnings model ";"Annual (Earnings model )",#N/A,FALSE,"Earnings model "}</definedName>
    <definedName name="dad" localSheetId="10" hidden="1">{"Quarterly (Earnings model )",#N/A,FALSE,"Earnings model ";"Quarterlycompare (Earnings model )",#N/A,FALSE,"Earnings model ";"Annual (Earnings model )",#N/A,FALSE,"Earnings model "}</definedName>
    <definedName name="dad" localSheetId="8" hidden="1">{"Quarterly (Earnings model )",#N/A,FALSE,"Earnings model ";"Quarterlycompare (Earnings model )",#N/A,FALSE,"Earnings model ";"Annual (Earnings model )",#N/A,FALSE,"Earnings model "}</definedName>
    <definedName name="dad" localSheetId="4" hidden="1">{"Quarterly (Earnings model )",#N/A,FALSE,"Earnings model ";"Quarterlycompare (Earnings model )",#N/A,FALSE,"Earnings model ";"Annual (Earnings model )",#N/A,FALSE,"Earnings model "}</definedName>
    <definedName name="dad" localSheetId="5" hidden="1">{"Quarterly (Earnings model )",#N/A,FALSE,"Earnings model ";"Quarterlycompare (Earnings model )",#N/A,FALSE,"Earnings model ";"Annual (Earnings model )",#N/A,FALSE,"Earnings model "}</definedName>
    <definedName name="dad" hidden="1">{"Quarterly (Earnings model )",#N/A,FALSE,"Earnings model ";"Quarterlycompare (Earnings model )",#N/A,FALSE,"Earnings model ";"Annual (Earnings model )",#N/A,FALSE,"Earnings model "}</definedName>
    <definedName name="dad_1" localSheetId="0" hidden="1">{"Quarterly (Earnings model )",#N/A,FALSE,"Earnings model ";"Quarterlycompare (Earnings model )",#N/A,FALSE,"Earnings model ";"Annual (Earnings model )",#N/A,FALSE,"Earnings model "}</definedName>
    <definedName name="dad_1" hidden="1">{"Quarterly (Earnings model )",#N/A,FALSE,"Earnings model ";"Quarterlycompare (Earnings model )",#N/A,FALSE,"Earnings model ";"Annual (Earnings model )",#N/A,FALSE,"Earnings model "}</definedName>
    <definedName name="Daily_OLB_Logins">#REF!</definedName>
    <definedName name="Daily_PFM_Logins">#REF!</definedName>
    <definedName name="Daily_Refreshed_Items">'[32]Capacity Plan'!#REF!</definedName>
    <definedName name="data" localSheetId="7">#REF!</definedName>
    <definedName name="data" localSheetId="0">#REF!</definedName>
    <definedName name="data" localSheetId="9">#REF!</definedName>
    <definedName name="data" localSheetId="11">#REF!</definedName>
    <definedName name="data" localSheetId="10">#REF!</definedName>
    <definedName name="data" localSheetId="8">#REF!</definedName>
    <definedName name="data" localSheetId="4">#REF!</definedName>
    <definedName name="data" localSheetId="5">#REF!</definedName>
    <definedName name="data">#REF!</definedName>
    <definedName name="Data_Table" localSheetId="7">#REF!</definedName>
    <definedName name="Data_Table" localSheetId="0">#REF!</definedName>
    <definedName name="Data_Table" localSheetId="11">#REF!</definedName>
    <definedName name="Data_Table" localSheetId="8">#REF!</definedName>
    <definedName name="Data_Table" localSheetId="4">#REF!</definedName>
    <definedName name="Data_Table" localSheetId="5">#REF!</definedName>
    <definedName name="Data_Table">#REF!</definedName>
    <definedName name="_xlnm.Database" localSheetId="7">#REF!</definedName>
    <definedName name="_xlnm.Database" localSheetId="0">#REF!</definedName>
    <definedName name="_xlnm.Database" localSheetId="11">#REF!</definedName>
    <definedName name="_xlnm.Database" localSheetId="8">#REF!</definedName>
    <definedName name="_xlnm.Database" localSheetId="4">#REF!</definedName>
    <definedName name="_xlnm.Database" localSheetId="5">#REF!</definedName>
    <definedName name="_xlnm.Database">#REF!</definedName>
    <definedName name="Database_MI">#REF!</definedName>
    <definedName name="DataFeed_HeldAccounts">#REF!</definedName>
    <definedName name="DATE">#REF!</definedName>
    <definedName name="date2">[62]Computers!$B$3</definedName>
    <definedName name="DB_CPU_Cap_Buffer">'[32]Capacity Plan'!$J$12</definedName>
    <definedName name="DB_Hardware_Maintenance_Cost">'[32]Cost Breakdown'!$B$23</definedName>
    <definedName name="DB_Network_power">'[32]Cost Breakdown'!$C$20</definedName>
    <definedName name="DB_Server_Cost">'[32]Cost Breakdown'!$B$7</definedName>
    <definedName name="db_servers_per_rack">'[32]Cost Breakdown'!#REF!</definedName>
    <definedName name="DB_Software_Maintenance_Cost">'[32]Cost Breakdown'!$B$24</definedName>
    <definedName name="db_software_maintence_cost_rac">'[32]Cost Breakdown'!$B$25</definedName>
    <definedName name="DB_Storage_power">'[32]Cost Breakdown'!$C$19</definedName>
    <definedName name="DBFiler_Cap_Buffer">'[32]Capacity Plan'!$J$4</definedName>
    <definedName name="DBFiler_Scale">'[32]Capacity Plan'!$F$6</definedName>
    <definedName name="DBNAME1" localSheetId="7">#REF!</definedName>
    <definedName name="DBNAME1" localSheetId="0">#REF!</definedName>
    <definedName name="DBNAME1" localSheetId="9">#REF!</definedName>
    <definedName name="DBNAME1" localSheetId="11">#REF!</definedName>
    <definedName name="DBNAME1" localSheetId="10">#REF!</definedName>
    <definedName name="DBNAME1" localSheetId="8">#REF!</definedName>
    <definedName name="DBNAME1" localSheetId="4">#REF!</definedName>
    <definedName name="DBNAME1" localSheetId="5">#REF!</definedName>
    <definedName name="DBNAME1">#REF!</definedName>
    <definedName name="DBNAME2" localSheetId="7">#REF!</definedName>
    <definedName name="DBNAME2" localSheetId="0">#REF!</definedName>
    <definedName name="DBNAME2" localSheetId="11">#REF!</definedName>
    <definedName name="DBNAME2" localSheetId="8">#REF!</definedName>
    <definedName name="DBNAME2" localSheetId="4">#REF!</definedName>
    <definedName name="DBNAME2" localSheetId="5">#REF!</definedName>
    <definedName name="DBNAME2">#REF!</definedName>
    <definedName name="DBUSERNAME1" localSheetId="7">#REF!</definedName>
    <definedName name="DBUSERNAME1" localSheetId="0">#REF!</definedName>
    <definedName name="DBUSERNAME1" localSheetId="11">#REF!</definedName>
    <definedName name="DBUSERNAME1" localSheetId="8">#REF!</definedName>
    <definedName name="DBUSERNAME1" localSheetId="4">#REF!</definedName>
    <definedName name="DBUSERNAME1" localSheetId="5">#REF!</definedName>
    <definedName name="DBUSERNAME1">#REF!</definedName>
    <definedName name="DBUSERNAME2">#REF!</definedName>
    <definedName name="dcf">#REF!</definedName>
    <definedName name="DCF_A">#REF!</definedName>
    <definedName name="DCF_A2">#REF!</definedName>
    <definedName name="DCF_analysis">#REF!</definedName>
    <definedName name="dcf_debt">#REF!</definedName>
    <definedName name="DCF_EY1">[3]DCF_VDF!$D$1:$D$65536</definedName>
    <definedName name="DCF_EY10">[35]DCF_VDF!$M$1:$M$65536</definedName>
    <definedName name="DCF_EY14">[35]DCF_VDF!$Q$1:$Q$65536</definedName>
    <definedName name="DCF_EY15">[35]DCF_VDF!$R$1:$R$65536</definedName>
    <definedName name="DCF_EY2">[3]DCF_VDF!$E$1:$E$65536</definedName>
    <definedName name="DCF_EY24">[35]DCF_VDF!$AA$1:$AA$65536</definedName>
    <definedName name="DCF_EY25">[35]DCF_VDF!$AB$1:$AB$65536</definedName>
    <definedName name="DCF_EY3">[3]DCF_VDF!$F$1:$F$65536</definedName>
    <definedName name="DCF_EY4">[3]DCF_VDF!$G$1:$G$65536</definedName>
    <definedName name="DCF_EY5">[3]DCF_VDF!$H$1:$H$65536</definedName>
    <definedName name="DCF_EY6">[3]DCF_VDF!$I$1:$I$65536</definedName>
    <definedName name="DCF_EY7">[3]DCF_VDF!$J$1:$J$65536</definedName>
    <definedName name="DCF_EY8">[63]DCF_VDF!$K$1:$K$65536</definedName>
    <definedName name="DCF_EY9">[35]DCF_VDF!$L$1:$L$65536</definedName>
    <definedName name="dcf_lookup">[51]DCF!$A$43:$M$46</definedName>
    <definedName name="DCF_P">[35]DCF_VDF!$C$1:$C$65536</definedName>
    <definedName name="DCF_Perpetuity" localSheetId="7">#REF!</definedName>
    <definedName name="DCF_Perpetuity" localSheetId="0">#REF!</definedName>
    <definedName name="DCF_Perpetuity" localSheetId="9">#REF!</definedName>
    <definedName name="DCF_Perpetuity" localSheetId="11">#REF!</definedName>
    <definedName name="DCF_Perpetuity" localSheetId="10">#REF!</definedName>
    <definedName name="DCF_Perpetuity" localSheetId="8">#REF!</definedName>
    <definedName name="DCF_Perpetuity" localSheetId="4">#REF!</definedName>
    <definedName name="DCF_Perpetuity" localSheetId="5">#REF!</definedName>
    <definedName name="DCF_Perpetuity">#REF!</definedName>
    <definedName name="DCF_print" localSheetId="7">#REF!</definedName>
    <definedName name="DCF_print" localSheetId="0">#REF!</definedName>
    <definedName name="DCF_print" localSheetId="11">#REF!</definedName>
    <definedName name="DCF_print" localSheetId="8">#REF!</definedName>
    <definedName name="DCF_print" localSheetId="4">#REF!</definedName>
    <definedName name="DCF_print" localSheetId="5">#REF!</definedName>
    <definedName name="DCF_print">#REF!</definedName>
    <definedName name="DCF_TYPE" localSheetId="7">#REF!</definedName>
    <definedName name="DCF_TYPE" localSheetId="0">#REF!</definedName>
    <definedName name="DCF_TYPE" localSheetId="11">#REF!</definedName>
    <definedName name="DCF_TYPE" localSheetId="8">#REF!</definedName>
    <definedName name="DCF_TYPE" localSheetId="4">#REF!</definedName>
    <definedName name="DCF_TYPE" localSheetId="5">#REF!</definedName>
    <definedName name="DCF_TYPE">#REF!</definedName>
    <definedName name="DCServlet_Cap_Buffer">'[32]Capacity Plan'!$J$6</definedName>
    <definedName name="DCServlet_Scale">'[32]Capacity Plan'!$F$8</definedName>
    <definedName name="dd" localSheetId="7" hidden="1">{"Quarterly (Earnings model )",#N/A,FALSE,"Earnings model ";"Quarterlycompare (Earnings model )",#N/A,FALSE,"Earnings model ";"Annual (Earnings model )",#N/A,FALSE,"Earnings model "}</definedName>
    <definedName name="dd" localSheetId="0" hidden="1">{"Quarterly (Earnings model )",#N/A,FALSE,"Earnings model ";"Quarterlycompare (Earnings model )",#N/A,FALSE,"Earnings model ";"Annual (Earnings model )",#N/A,FALSE,"Earnings model "}</definedName>
    <definedName name="dd" localSheetId="9" hidden="1">{"Quarterly (Earnings model )",#N/A,FALSE,"Earnings model ";"Quarterlycompare (Earnings model )",#N/A,FALSE,"Earnings model ";"Annual (Earnings model )",#N/A,FALSE,"Earnings model "}</definedName>
    <definedName name="dd" localSheetId="11" hidden="1">{"Quarterly (Earnings model )",#N/A,FALSE,"Earnings model ";"Quarterlycompare (Earnings model )",#N/A,FALSE,"Earnings model ";"Annual (Earnings model )",#N/A,FALSE,"Earnings model "}</definedName>
    <definedName name="dd" localSheetId="10" hidden="1">{"Quarterly (Earnings model )",#N/A,FALSE,"Earnings model ";"Quarterlycompare (Earnings model )",#N/A,FALSE,"Earnings model ";"Annual (Earnings model )",#N/A,FALSE,"Earnings model "}</definedName>
    <definedName name="dd" localSheetId="8" hidden="1">{"Quarterly (Earnings model )",#N/A,FALSE,"Earnings model ";"Quarterlycompare (Earnings model )",#N/A,FALSE,"Earnings model ";"Annual (Earnings model )",#N/A,FALSE,"Earnings model "}</definedName>
    <definedName name="dd" localSheetId="4" hidden="1">{"Quarterly (Earnings model )",#N/A,FALSE,"Earnings model ";"Quarterlycompare (Earnings model )",#N/A,FALSE,"Earnings model ";"Annual (Earnings model )",#N/A,FALSE,"Earnings model "}</definedName>
    <definedName name="dd" localSheetId="5" hidden="1">{"Quarterly (Earnings model )",#N/A,FALSE,"Earnings model ";"Quarterlycompare (Earnings model )",#N/A,FALSE,"Earnings model ";"Annual (Earnings model )",#N/A,FALSE,"Earnings model "}</definedName>
    <definedName name="dd" hidden="1">{"Quarterly (Earnings model )",#N/A,FALSE,"Earnings model ";"Quarterlycompare (Earnings model )",#N/A,FALSE,"Earnings model ";"Annual (Earnings model )",#N/A,FALSE,"Earnings model "}</definedName>
    <definedName name="dd_1" localSheetId="0" hidden="1">{"Quarterly (Earnings model )",#N/A,FALSE,"Earnings model ";"Quarterlycompare (Earnings model )",#N/A,FALSE,"Earnings model ";"Annual (Earnings model )",#N/A,FALSE,"Earnings model "}</definedName>
    <definedName name="dd_1" hidden="1">{"Quarterly (Earnings model )",#N/A,FALSE,"Earnings model ";"Quarterlycompare (Earnings model )",#N/A,FALSE,"Earnings model ";"Annual (Earnings model )",#N/A,FALSE,"Earnings model "}</definedName>
    <definedName name="ddccd" localSheetId="7" hidden="1">{"Quarterly (Earnings model )",#N/A,FALSE,"Earnings model ";"Quarterlycompare (Earnings model )",#N/A,FALSE,"Earnings model ";"Annual (Earnings model )",#N/A,FALSE,"Earnings model "}</definedName>
    <definedName name="ddccd" localSheetId="0" hidden="1">{"Quarterly (Earnings model )",#N/A,FALSE,"Earnings model ";"Quarterlycompare (Earnings model )",#N/A,FALSE,"Earnings model ";"Annual (Earnings model )",#N/A,FALSE,"Earnings model "}</definedName>
    <definedName name="ddccd" localSheetId="9" hidden="1">{"Quarterly (Earnings model )",#N/A,FALSE,"Earnings model ";"Quarterlycompare (Earnings model )",#N/A,FALSE,"Earnings model ";"Annual (Earnings model )",#N/A,FALSE,"Earnings model "}</definedName>
    <definedName name="ddccd" localSheetId="11" hidden="1">{"Quarterly (Earnings model )",#N/A,FALSE,"Earnings model ";"Quarterlycompare (Earnings model )",#N/A,FALSE,"Earnings model ";"Annual (Earnings model )",#N/A,FALSE,"Earnings model "}</definedName>
    <definedName name="ddccd" localSheetId="10" hidden="1">{"Quarterly (Earnings model )",#N/A,FALSE,"Earnings model ";"Quarterlycompare (Earnings model )",#N/A,FALSE,"Earnings model ";"Annual (Earnings model )",#N/A,FALSE,"Earnings model "}</definedName>
    <definedName name="ddccd" localSheetId="8" hidden="1">{"Quarterly (Earnings model )",#N/A,FALSE,"Earnings model ";"Quarterlycompare (Earnings model )",#N/A,FALSE,"Earnings model ";"Annual (Earnings model )",#N/A,FALSE,"Earnings model "}</definedName>
    <definedName name="ddccd" localSheetId="4" hidden="1">{"Quarterly (Earnings model )",#N/A,FALSE,"Earnings model ";"Quarterlycompare (Earnings model )",#N/A,FALSE,"Earnings model ";"Annual (Earnings model )",#N/A,FALSE,"Earnings model "}</definedName>
    <definedName name="ddccd" localSheetId="5" hidden="1">{"Quarterly (Earnings model )",#N/A,FALSE,"Earnings model ";"Quarterlycompare (Earnings model )",#N/A,FALSE,"Earnings model ";"Annual (Earnings model )",#N/A,FALSE,"Earnings model "}</definedName>
    <definedName name="ddccd" hidden="1">{"Quarterly (Earnings model )",#N/A,FALSE,"Earnings model ";"Quarterlycompare (Earnings model )",#N/A,FALSE,"Earnings model ";"Annual (Earnings model )",#N/A,FALSE,"Earnings model "}</definedName>
    <definedName name="ddccd_1" localSheetId="0" hidden="1">{"Quarterly (Earnings model )",#N/A,FALSE,"Earnings model ";"Quarterlycompare (Earnings model )",#N/A,FALSE,"Earnings model ";"Annual (Earnings model )",#N/A,FALSE,"Earnings model "}</definedName>
    <definedName name="ddccd_1" hidden="1">{"Quarterly (Earnings model )",#N/A,FALSE,"Earnings model ";"Quarterlycompare (Earnings model )",#N/A,FALSE,"Earnings model ";"Annual (Earnings model )",#N/A,FALSE,"Earnings model "}</definedName>
    <definedName name="ddd" localSheetId="7" hidden="1">{"Quarterly (Earnings model )",#N/A,FALSE,"Earnings model ";"Quarterlycompare (Earnings model )",#N/A,FALSE,"Earnings model ";"Annual (Earnings model )",#N/A,FALSE,"Earnings model "}</definedName>
    <definedName name="ddd" localSheetId="0" hidden="1">{"Quarterly (Earnings model )",#N/A,FALSE,"Earnings model ";"Quarterlycompare (Earnings model )",#N/A,FALSE,"Earnings model ";"Annual (Earnings model )",#N/A,FALSE,"Earnings model "}</definedName>
    <definedName name="ddd" localSheetId="9" hidden="1">{"Quarterly (Earnings model )",#N/A,FALSE,"Earnings model ";"Quarterlycompare (Earnings model )",#N/A,FALSE,"Earnings model ";"Annual (Earnings model )",#N/A,FALSE,"Earnings model "}</definedName>
    <definedName name="ddd" localSheetId="11" hidden="1">{"Quarterly (Earnings model )",#N/A,FALSE,"Earnings model ";"Quarterlycompare (Earnings model )",#N/A,FALSE,"Earnings model ";"Annual (Earnings model )",#N/A,FALSE,"Earnings model "}</definedName>
    <definedName name="ddd" localSheetId="10" hidden="1">{"Quarterly (Earnings model )",#N/A,FALSE,"Earnings model ";"Quarterlycompare (Earnings model )",#N/A,FALSE,"Earnings model ";"Annual (Earnings model )",#N/A,FALSE,"Earnings model "}</definedName>
    <definedName name="ddd" localSheetId="8" hidden="1">{"Quarterly (Earnings model )",#N/A,FALSE,"Earnings model ";"Quarterlycompare (Earnings model )",#N/A,FALSE,"Earnings model ";"Annual (Earnings model )",#N/A,FALSE,"Earnings model "}</definedName>
    <definedName name="ddd" localSheetId="4" hidden="1">{"Quarterly (Earnings model )",#N/A,FALSE,"Earnings model ";"Quarterlycompare (Earnings model )",#N/A,FALSE,"Earnings model ";"Annual (Earnings model )",#N/A,FALSE,"Earnings model "}</definedName>
    <definedName name="ddd" localSheetId="5" hidden="1">{"Quarterly (Earnings model )",#N/A,FALSE,"Earnings model ";"Quarterlycompare (Earnings model )",#N/A,FALSE,"Earnings model ";"Annual (Earnings model )",#N/A,FALSE,"Earnings model "}</definedName>
    <definedName name="ddd" hidden="1">{"Quarterly (Earnings model )",#N/A,FALSE,"Earnings model ";"Quarterlycompare (Earnings model )",#N/A,FALSE,"Earnings model ";"Annual (Earnings model )",#N/A,FALSE,"Earnings model "}</definedName>
    <definedName name="ddd_1" localSheetId="0" hidden="1">{"Quarterly (Earnings model )",#N/A,FALSE,"Earnings model ";"Quarterlycompare (Earnings model )",#N/A,FALSE,"Earnings model ";"Annual (Earnings model )",#N/A,FALSE,"Earnings model "}</definedName>
    <definedName name="ddd_1" hidden="1">{"Quarterly (Earnings model )",#N/A,FALSE,"Earnings model ";"Quarterlycompare (Earnings model )",#N/A,FALSE,"Earnings model ";"Annual (Earnings model )",#N/A,FALSE,"Earnings model "}</definedName>
    <definedName name="dddd" localSheetId="7" hidden="1">{"Quarterly (Earnings model )",#N/A,FALSE,"Earnings model ";"Quarterlycompare (Earnings model )",#N/A,FALSE,"Earnings model ";"Annual (Earnings model )",#N/A,FALSE,"Earnings model "}</definedName>
    <definedName name="dddd" localSheetId="0" hidden="1">{"Quarterly (Earnings model )",#N/A,FALSE,"Earnings model ";"Quarterlycompare (Earnings model )",#N/A,FALSE,"Earnings model ";"Annual (Earnings model )",#N/A,FALSE,"Earnings model "}</definedName>
    <definedName name="dddd" localSheetId="9" hidden="1">{"Quarterly (Earnings model )",#N/A,FALSE,"Earnings model ";"Quarterlycompare (Earnings model )",#N/A,FALSE,"Earnings model ";"Annual (Earnings model )",#N/A,FALSE,"Earnings model "}</definedName>
    <definedName name="dddd" localSheetId="11" hidden="1">{"Quarterly (Earnings model )",#N/A,FALSE,"Earnings model ";"Quarterlycompare (Earnings model )",#N/A,FALSE,"Earnings model ";"Annual (Earnings model )",#N/A,FALSE,"Earnings model "}</definedName>
    <definedName name="dddd" localSheetId="10" hidden="1">{"Quarterly (Earnings model )",#N/A,FALSE,"Earnings model ";"Quarterlycompare (Earnings model )",#N/A,FALSE,"Earnings model ";"Annual (Earnings model )",#N/A,FALSE,"Earnings model "}</definedName>
    <definedName name="dddd" localSheetId="8" hidden="1">{"Quarterly (Earnings model )",#N/A,FALSE,"Earnings model ";"Quarterlycompare (Earnings model )",#N/A,FALSE,"Earnings model ";"Annual (Earnings model )",#N/A,FALSE,"Earnings model "}</definedName>
    <definedName name="dddd" localSheetId="4" hidden="1">{"Quarterly (Earnings model )",#N/A,FALSE,"Earnings model ";"Quarterlycompare (Earnings model )",#N/A,FALSE,"Earnings model ";"Annual (Earnings model )",#N/A,FALSE,"Earnings model "}</definedName>
    <definedName name="dddd" localSheetId="5" hidden="1">{"Quarterly (Earnings model )",#N/A,FALSE,"Earnings model ";"Quarterlycompare (Earnings model )",#N/A,FALSE,"Earnings model ";"Annual (Earnings model )",#N/A,FALSE,"Earnings model "}</definedName>
    <definedName name="dddd" hidden="1">{"Quarterly (Earnings model )",#N/A,FALSE,"Earnings model ";"Quarterlycompare (Earnings model )",#N/A,FALSE,"Earnings model ";"Annual (Earnings model )",#N/A,FALSE,"Earnings model "}</definedName>
    <definedName name="dddd_1" localSheetId="0" hidden="1">{"Quarterly (Earnings model )",#N/A,FALSE,"Earnings model ";"Quarterlycompare (Earnings model )",#N/A,FALSE,"Earnings model ";"Annual (Earnings model )",#N/A,FALSE,"Earnings model "}</definedName>
    <definedName name="dddd_1" hidden="1">{"Quarterly (Earnings model )",#N/A,FALSE,"Earnings model ";"Quarterlycompare (Earnings model )",#N/A,FALSE,"Earnings model ";"Annual (Earnings model )",#N/A,FALSE,"Earnings model "}</definedName>
    <definedName name="ddddd" localSheetId="7" hidden="1">{"Quarterly (Earnings model )",#N/A,FALSE,"Earnings model ";"Quarterlycompare (Earnings model )",#N/A,FALSE,"Earnings model ";"Annual (Earnings model )",#N/A,FALSE,"Earnings model "}</definedName>
    <definedName name="ddddd" localSheetId="0" hidden="1">{"Quarterly (Earnings model )",#N/A,FALSE,"Earnings model ";"Quarterlycompare (Earnings model )",#N/A,FALSE,"Earnings model ";"Annual (Earnings model )",#N/A,FALSE,"Earnings model "}</definedName>
    <definedName name="ddddd" localSheetId="9" hidden="1">{"Quarterly (Earnings model )",#N/A,FALSE,"Earnings model ";"Quarterlycompare (Earnings model )",#N/A,FALSE,"Earnings model ";"Annual (Earnings model )",#N/A,FALSE,"Earnings model "}</definedName>
    <definedName name="ddddd" localSheetId="11" hidden="1">{"Quarterly (Earnings model )",#N/A,FALSE,"Earnings model ";"Quarterlycompare (Earnings model )",#N/A,FALSE,"Earnings model ";"Annual (Earnings model )",#N/A,FALSE,"Earnings model "}</definedName>
    <definedName name="ddddd" localSheetId="10" hidden="1">{"Quarterly (Earnings model )",#N/A,FALSE,"Earnings model ";"Quarterlycompare (Earnings model )",#N/A,FALSE,"Earnings model ";"Annual (Earnings model )",#N/A,FALSE,"Earnings model "}</definedName>
    <definedName name="ddddd" localSheetId="8" hidden="1">{"Quarterly (Earnings model )",#N/A,FALSE,"Earnings model ";"Quarterlycompare (Earnings model )",#N/A,FALSE,"Earnings model ";"Annual (Earnings model )",#N/A,FALSE,"Earnings model "}</definedName>
    <definedName name="ddddd" localSheetId="4" hidden="1">{"Quarterly (Earnings model )",#N/A,FALSE,"Earnings model ";"Quarterlycompare (Earnings model )",#N/A,FALSE,"Earnings model ";"Annual (Earnings model )",#N/A,FALSE,"Earnings model "}</definedName>
    <definedName name="ddddd" localSheetId="5" hidden="1">{"Quarterly (Earnings model )",#N/A,FALSE,"Earnings model ";"Quarterlycompare (Earnings model )",#N/A,FALSE,"Earnings model ";"Annual (Earnings model )",#N/A,FALSE,"Earnings model "}</definedName>
    <definedName name="ddddd" hidden="1">{"Quarterly (Earnings model )",#N/A,FALSE,"Earnings model ";"Quarterlycompare (Earnings model )",#N/A,FALSE,"Earnings model ";"Annual (Earnings model )",#N/A,FALSE,"Earnings model "}</definedName>
    <definedName name="ddddd_1" localSheetId="0" hidden="1">{"Quarterly (Earnings model )",#N/A,FALSE,"Earnings model ";"Quarterlycompare (Earnings model )",#N/A,FALSE,"Earnings model ";"Annual (Earnings model )",#N/A,FALSE,"Earnings model "}</definedName>
    <definedName name="ddddd_1" hidden="1">{"Quarterly (Earnings model )",#N/A,FALSE,"Earnings model ";"Quarterlycompare (Earnings model )",#N/A,FALSE,"Earnings model ";"Annual (Earnings model )",#N/A,FALSE,"Earnings model "}</definedName>
    <definedName name="Deals">'[64]Current Month Commission'!$B$8:$S$32</definedName>
    <definedName name="Dealz">'[64]Current Month Commission'!$B$8:$S$32</definedName>
    <definedName name="debt">[65]Main!#REF!</definedName>
    <definedName name="Debt_growth">[35]NOPAT_VDF!$M$153:$Q$153</definedName>
    <definedName name="Debt_Market_Cap_Ratio" localSheetId="7">#REF!</definedName>
    <definedName name="Debt_Market_Cap_Ratio" localSheetId="0">#REF!</definedName>
    <definedName name="Debt_Market_Cap_Ratio" localSheetId="9">#REF!</definedName>
    <definedName name="Debt_Market_Cap_Ratio" localSheetId="11">#REF!</definedName>
    <definedName name="Debt_Market_Cap_Ratio" localSheetId="10">#REF!</definedName>
    <definedName name="Debt_Market_Cap_Ratio" localSheetId="8">#REF!</definedName>
    <definedName name="Debt_Market_Cap_Ratio" localSheetId="4">#REF!</definedName>
    <definedName name="Debt_Market_Cap_Ratio" localSheetId="5">#REF!</definedName>
    <definedName name="Debt_Market_Cap_Ratio">#REF!</definedName>
    <definedName name="debt_schedule">[57]BS!$B$78:$AA$123</definedName>
    <definedName name="decrease" localSheetId="7">#REF!</definedName>
    <definedName name="decrease" localSheetId="0">#REF!</definedName>
    <definedName name="decrease" localSheetId="9">#REF!</definedName>
    <definedName name="decrease" localSheetId="11">#REF!</definedName>
    <definedName name="decrease" localSheetId="10">#REF!</definedName>
    <definedName name="decrease" localSheetId="8">#REF!</definedName>
    <definedName name="decrease" localSheetId="4">#REF!</definedName>
    <definedName name="decrease" localSheetId="5">#REF!</definedName>
    <definedName name="decrease">#REF!</definedName>
    <definedName name="DECREV">'[41]Dec Rev'!$A$2:$F$55</definedName>
    <definedName name="Deduct1" localSheetId="7">#REF!</definedName>
    <definedName name="Deduct1" localSheetId="0">#REF!</definedName>
    <definedName name="Deduct1" localSheetId="9">#REF!</definedName>
    <definedName name="Deduct1" localSheetId="11">#REF!</definedName>
    <definedName name="Deduct1" localSheetId="10">#REF!</definedName>
    <definedName name="Deduct1" localSheetId="8">#REF!</definedName>
    <definedName name="Deduct1" localSheetId="4">#REF!</definedName>
    <definedName name="Deduct1" localSheetId="5">#REF!</definedName>
    <definedName name="Deduct1">#REF!</definedName>
    <definedName name="deduct3" localSheetId="7">#REF!</definedName>
    <definedName name="deduct3" localSheetId="0">#REF!</definedName>
    <definedName name="deduct3" localSheetId="11">#REF!</definedName>
    <definedName name="deduct3" localSheetId="8">#REF!</definedName>
    <definedName name="deduct3" localSheetId="4">#REF!</definedName>
    <definedName name="deduct3" localSheetId="5">#REF!</definedName>
    <definedName name="deduct3">#REF!</definedName>
    <definedName name="Deferred_Charges" localSheetId="7">#REF!</definedName>
    <definedName name="Deferred_Charges" localSheetId="0">#REF!</definedName>
    <definedName name="Deferred_Charges" localSheetId="11">#REF!</definedName>
    <definedName name="Deferred_Charges" localSheetId="8">#REF!</definedName>
    <definedName name="Deferred_Charges" localSheetId="4">#REF!</definedName>
    <definedName name="Deferred_Charges" localSheetId="5">#REF!</definedName>
    <definedName name="Deferred_Charges">#REF!</definedName>
    <definedName name="Deferred_tax_asset_growth_fore">#REF!</definedName>
    <definedName name="Deferred_tax_liability_growth_fore">#REF!</definedName>
    <definedName name="Degrees_of_Sharing">#REF!</definedName>
    <definedName name="DELETELOGICTYPE1">#REF!</definedName>
    <definedName name="DELETELOGICTYPE2">#REF!</definedName>
    <definedName name="Dep_and_Amort">[35]NOPAT_VDF!$C$100:$AU$100</definedName>
    <definedName name="DEP_EST" localSheetId="7">#REF!</definedName>
    <definedName name="DEP_EST" localSheetId="0">#REF!</definedName>
    <definedName name="DEP_EST" localSheetId="9">#REF!</definedName>
    <definedName name="DEP_EST" localSheetId="11">#REF!</definedName>
    <definedName name="DEP_EST" localSheetId="10">#REF!</definedName>
    <definedName name="DEP_EST" localSheetId="8">#REF!</definedName>
    <definedName name="DEP_EST" localSheetId="4">#REF!</definedName>
    <definedName name="DEP_EST" localSheetId="5">#REF!</definedName>
    <definedName name="DEP_EST">#REF!</definedName>
    <definedName name="Dep_margin_fore" localSheetId="7">[3]Forecasts_VDF!#REF!</definedName>
    <definedName name="Dep_margin_fore" localSheetId="0">[3]Forecasts_VDF!#REF!</definedName>
    <definedName name="Dep_margin_fore" localSheetId="9">[3]Forecasts_VDF!#REF!</definedName>
    <definedName name="Dep_margin_fore" localSheetId="11">[3]Forecasts_VDF!#REF!</definedName>
    <definedName name="Dep_margin_fore" localSheetId="10">[3]Forecasts_VDF!#REF!</definedName>
    <definedName name="Dep_margin_fore" localSheetId="8">[3]Forecasts_VDF!#REF!</definedName>
    <definedName name="Dep_margin_fore" localSheetId="4">[3]Forecasts_VDF!#REF!</definedName>
    <definedName name="Dep_margin_fore" localSheetId="5">[3]Forecasts_VDF!#REF!</definedName>
    <definedName name="Dep_margin_fore">[3]Forecasts_VDF!#REF!</definedName>
    <definedName name="Department">[66]List!$B$4:$B$49</definedName>
    <definedName name="Deposits">[2]Acruals!#REF!</definedName>
    <definedName name="Depreciation">#REF!</definedName>
    <definedName name="Depreciation_fore">#REF!</definedName>
    <definedName name="DeprecTest">#REF!</definedName>
    <definedName name="depttitles">#REF!</definedName>
    <definedName name="Details">#REF!</definedName>
    <definedName name="detailtitles">#REF!</definedName>
    <definedName name="df_analysis">[57]Metrics!$B$149:$M$161</definedName>
    <definedName name="dfdf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9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1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1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_1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_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9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1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1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_1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_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9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1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1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_1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_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ial_around_services">[65]Main!#REF!</definedName>
    <definedName name="dir" localSheetId="7">#REF!</definedName>
    <definedName name="dir" localSheetId="0">#REF!</definedName>
    <definedName name="dir" localSheetId="9">#REF!</definedName>
    <definedName name="dir" localSheetId="11">#REF!</definedName>
    <definedName name="dir" localSheetId="10">#REF!</definedName>
    <definedName name="dir" localSheetId="8">#REF!</definedName>
    <definedName name="dir" localSheetId="4">#REF!</definedName>
    <definedName name="dir" localSheetId="5">#REF!</definedName>
    <definedName name="dir">#REF!</definedName>
    <definedName name="DirectPay" localSheetId="7">#REF!</definedName>
    <definedName name="DirectPay" localSheetId="0">#REF!</definedName>
    <definedName name="DirectPay" localSheetId="11">#REF!</definedName>
    <definedName name="DirectPay" localSheetId="8">#REF!</definedName>
    <definedName name="DirectPay" localSheetId="4">#REF!</definedName>
    <definedName name="DirectPay" localSheetId="5">#REF!</definedName>
    <definedName name="DirectPay">#REF!</definedName>
    <definedName name="discount_rate" localSheetId="7">#REF!</definedName>
    <definedName name="discount_rate" localSheetId="0">#REF!</definedName>
    <definedName name="discount_rate" localSheetId="11">#REF!</definedName>
    <definedName name="discount_rate" localSheetId="8">#REF!</definedName>
    <definedName name="discount_rate" localSheetId="4">#REF!</definedName>
    <definedName name="discount_rate" localSheetId="5">#REF!</definedName>
    <definedName name="discount_rate">#REF!</definedName>
    <definedName name="discountrate" localSheetId="7">[67]New_DCF!#REF!</definedName>
    <definedName name="discountrate" localSheetId="0">[67]New_DCF!#REF!</definedName>
    <definedName name="discountrate" localSheetId="11">[67]New_DCF!#REF!</definedName>
    <definedName name="discountrate" localSheetId="8">[67]New_DCF!#REF!</definedName>
    <definedName name="discountrate" localSheetId="4">[67]New_DCF!#REF!</definedName>
    <definedName name="discountrate" localSheetId="5">[67]New_DCF!#REF!</definedName>
    <definedName name="discountrate">[67]New_DCF!#REF!</definedName>
    <definedName name="DnA_fore" localSheetId="7">#REF!</definedName>
    <definedName name="DnA_fore" localSheetId="0">#REF!</definedName>
    <definedName name="DnA_fore" localSheetId="9">#REF!</definedName>
    <definedName name="DnA_fore" localSheetId="11">#REF!</definedName>
    <definedName name="DnA_fore" localSheetId="10">#REF!</definedName>
    <definedName name="DnA_fore" localSheetId="8">#REF!</definedName>
    <definedName name="DnA_fore" localSheetId="4">#REF!</definedName>
    <definedName name="DnA_fore" localSheetId="5">#REF!</definedName>
    <definedName name="DnA_fore">#REF!</definedName>
    <definedName name="DnA_growth_fore" localSheetId="7">#REF!</definedName>
    <definedName name="DnA_growth_fore" localSheetId="0">#REF!</definedName>
    <definedName name="DnA_growth_fore" localSheetId="11">#REF!</definedName>
    <definedName name="DnA_growth_fore" localSheetId="8">#REF!</definedName>
    <definedName name="DnA_growth_fore" localSheetId="4">#REF!</definedName>
    <definedName name="DnA_growth_fore" localSheetId="5">#REF!</definedName>
    <definedName name="DnA_growth_fore">#REF!</definedName>
    <definedName name="Dobson" localSheetId="7">#REF!</definedName>
    <definedName name="Dobson" localSheetId="0">#REF!</definedName>
    <definedName name="Dobson" localSheetId="11">#REF!</definedName>
    <definedName name="Dobson" localSheetId="8">#REF!</definedName>
    <definedName name="Dobson" localSheetId="4">#REF!</definedName>
    <definedName name="Dobson" localSheetId="5">#REF!</definedName>
    <definedName name="Dobson">#REF!</definedName>
    <definedName name="DoCoMo" localSheetId="7" hidden="1">{"test2",#N/A,TRUE,"Prices"}</definedName>
    <definedName name="DoCoMo" localSheetId="0" hidden="1">{"test2",#N/A,TRUE,"Prices"}</definedName>
    <definedName name="DoCoMo" localSheetId="9" hidden="1">{"test2",#N/A,TRUE,"Prices"}</definedName>
    <definedName name="DoCoMo" localSheetId="11" hidden="1">{"test2",#N/A,TRUE,"Prices"}</definedName>
    <definedName name="DoCoMo" localSheetId="10" hidden="1">{"test2",#N/A,TRUE,"Prices"}</definedName>
    <definedName name="DoCoMo" localSheetId="8" hidden="1">{"test2",#N/A,TRUE,"Prices"}</definedName>
    <definedName name="DoCoMo" localSheetId="4" hidden="1">{"test2",#N/A,TRUE,"Prices"}</definedName>
    <definedName name="DoCoMo" localSheetId="5" hidden="1">{"test2",#N/A,TRUE,"Prices"}</definedName>
    <definedName name="DoCoMo" hidden="1">{"test2",#N/A,TRUE,"Prices"}</definedName>
    <definedName name="DoCoMo_1" localSheetId="0" hidden="1">{"test2",#N/A,TRUE,"Prices"}</definedName>
    <definedName name="DoCoMo_1" hidden="1">{"test2",#N/A,TRUE,"Prices"}</definedName>
    <definedName name="dollb">'[68]WCDMA Handsets UPDATED 9-15-05'!$X$2</definedName>
    <definedName name="DP_Active_Users" localSheetId="7">#REF!</definedName>
    <definedName name="DP_Active_Users" localSheetId="0">#REF!</definedName>
    <definedName name="DP_Active_Users" localSheetId="9">#REF!</definedName>
    <definedName name="DP_Active_Users" localSheetId="11">#REF!</definedName>
    <definedName name="DP_Active_Users" localSheetId="10">#REF!</definedName>
    <definedName name="DP_Active_Users" localSheetId="8">#REF!</definedName>
    <definedName name="DP_Active_Users" localSheetId="4">#REF!</definedName>
    <definedName name="DP_Active_Users" localSheetId="5">#REF!</definedName>
    <definedName name="DP_Active_Users">#REF!</definedName>
    <definedName name="DPS__DM__Ord" localSheetId="7">#REF!</definedName>
    <definedName name="DPS__DM__Ord" localSheetId="0">#REF!</definedName>
    <definedName name="DPS__DM__Ord" localSheetId="11">#REF!</definedName>
    <definedName name="DPS__DM__Ord" localSheetId="8">#REF!</definedName>
    <definedName name="DPS__DM__Ord" localSheetId="4">#REF!</definedName>
    <definedName name="DPS__DM__Ord" localSheetId="5">#REF!</definedName>
    <definedName name="DPS__DM__Ord">#REF!</definedName>
    <definedName name="DPS__DM__Pref" localSheetId="7">#REF!</definedName>
    <definedName name="DPS__DM__Pref" localSheetId="0">#REF!</definedName>
    <definedName name="DPS__DM__Pref" localSheetId="11">#REF!</definedName>
    <definedName name="DPS__DM__Pref" localSheetId="8">#REF!</definedName>
    <definedName name="DPS__DM__Pref" localSheetId="4">#REF!</definedName>
    <definedName name="DPS__DM__Pref" localSheetId="5">#REF!</definedName>
    <definedName name="DPS__DM__Pref">#REF!</definedName>
    <definedName name="DPS_Curr_Yr">#REF!</definedName>
    <definedName name="DPS_Lst_Yr">#REF!</definedName>
    <definedName name="DPS_Next_Yr">#REF!</definedName>
    <definedName name="DR_Adjustment_Factor">'[32]Cost Breakdown'!$G$28</definedName>
    <definedName name="DR_App_Server_Cost">'[32]Cost Breakdown'!$C$4</definedName>
    <definedName name="DR_BANDWIDTH_COST">'[32]Cost Breakdown'!$C$22</definedName>
    <definedName name="dr_bladelogic_maintenance">'[32]Cost Breakdown'!$C$26</definedName>
    <definedName name="DR_Capacity_Buffer">'[32]Capacity Plan'!#REF!</definedName>
    <definedName name="DR_DB_HARDWARE_COST">'[32]Cost Breakdown'!$C$23</definedName>
    <definedName name="DR_DB_Power">'[32]Cost Breakdown'!$C$18</definedName>
    <definedName name="DR_db_rack">'[32]Cost Breakdown'!$C$14</definedName>
    <definedName name="DR_DB_Server_Cost">'[32]Cost Breakdown'!$C$7</definedName>
    <definedName name="DR_DB_SOFTWARE_COST">'[32]Cost Breakdown'!$C$24</definedName>
    <definedName name="DR_HOSTING_COST">'[32]Cost Breakdown'!$C$13</definedName>
    <definedName name="dr_ibm_mq_maintenance">'[32]Cost Breakdown'!$C$28</definedName>
    <definedName name="DR_Microsoft_Cost">'[32]Cost Breakdown'!$C$10</definedName>
    <definedName name="DR_Microsoft_Maintence_COST">'[32]Cost Breakdown'!$C$29</definedName>
    <definedName name="DR_MQ_Cost">'[32]Cost Breakdown'!$C$11</definedName>
    <definedName name="DR_network_rack">'[32]Cost Breakdown'!$C$16</definedName>
    <definedName name="DR_NW_Cost">'[32]Cost Breakdown'!$C$5</definedName>
    <definedName name="DR_Oracle_Cost">'[32]Cost Breakdown'!$C$8</definedName>
    <definedName name="DR_Oracle_Cost_RAC">'[32]Cost Breakdown'!$C$9</definedName>
    <definedName name="dr_package" localSheetId="7">#REF!</definedName>
    <definedName name="dr_package" localSheetId="0">#REF!</definedName>
    <definedName name="dr_package" localSheetId="9">#REF!</definedName>
    <definedName name="dr_package" localSheetId="11">#REF!</definedName>
    <definedName name="dr_package" localSheetId="10">#REF!</definedName>
    <definedName name="dr_package" localSheetId="8">#REF!</definedName>
    <definedName name="dr_package" localSheetId="4">#REF!</definedName>
    <definedName name="dr_package" localSheetId="5">#REF!</definedName>
    <definedName name="dr_package">#REF!</definedName>
    <definedName name="DR_POWER_COST">'[32]Cost Breakdown'!$C$17</definedName>
    <definedName name="dr_software_rac">'[32]Cost Breakdown'!$C$25</definedName>
    <definedName name="DR_Storage_Cost">'[32]Cost Breakdown'!$C$6</definedName>
    <definedName name="DR_STORAGE_MAINTENANCE">'[32]Cost Breakdown'!$C$21</definedName>
    <definedName name="DR_Storage_rack">'[32]Cost Breakdown'!$C$15</definedName>
    <definedName name="DRI">[30]Deferred!#REF!</definedName>
    <definedName name="drivers1">[57]Drivers!$A$1:$AE$64</definedName>
    <definedName name="drivers2">[57]Drivers!$A$66:$AE$114</definedName>
    <definedName name="drivers3">[57]Drivers!$A$116:$AE$160</definedName>
    <definedName name="DVFA___SG_EPS__DM" localSheetId="7">#REF!</definedName>
    <definedName name="DVFA___SG_EPS__DM" localSheetId="0">#REF!</definedName>
    <definedName name="DVFA___SG_EPS__DM" localSheetId="9">#REF!</definedName>
    <definedName name="DVFA___SG_EPS__DM" localSheetId="11">#REF!</definedName>
    <definedName name="DVFA___SG_EPS__DM" localSheetId="10">#REF!</definedName>
    <definedName name="DVFA___SG_EPS__DM" localSheetId="8">#REF!</definedName>
    <definedName name="DVFA___SG_EPS__DM" localSheetId="4">#REF!</definedName>
    <definedName name="DVFA___SG_EPS__DM" localSheetId="5">#REF!</definedName>
    <definedName name="DVFA___SG_EPS__DM">#REF!</definedName>
    <definedName name="DVFA___SG_Net_Profit" localSheetId="7">#REF!</definedName>
    <definedName name="DVFA___SG_Net_Profit" localSheetId="0">#REF!</definedName>
    <definedName name="DVFA___SG_Net_Profit" localSheetId="11">#REF!</definedName>
    <definedName name="DVFA___SG_Net_Profit" localSheetId="8">#REF!</definedName>
    <definedName name="DVFA___SG_Net_Profit" localSheetId="4">#REF!</definedName>
    <definedName name="DVFA___SG_Net_Profit" localSheetId="5">#REF!</definedName>
    <definedName name="DVFA___SG_Net_Profit">#REF!</definedName>
    <definedName name="E_ALL_APTI">[26]APTI_Exchange_Sheet!$A$1:$AE$275</definedName>
    <definedName name="E_ALL_BL" localSheetId="7">#REF!</definedName>
    <definedName name="E_ALL_BL" localSheetId="0">#REF!</definedName>
    <definedName name="E_ALL_BL" localSheetId="9">#REF!</definedName>
    <definedName name="E_ALL_BL" localSheetId="11">#REF!</definedName>
    <definedName name="E_ALL_BL" localSheetId="10">#REF!</definedName>
    <definedName name="E_ALL_BL" localSheetId="8">#REF!</definedName>
    <definedName name="E_ALL_BL" localSheetId="4">#REF!</definedName>
    <definedName name="E_ALL_BL" localSheetId="5">#REF!</definedName>
    <definedName name="E_ALL_BL">#REF!</definedName>
    <definedName name="E_ALL_BNFT" localSheetId="7">#REF!</definedName>
    <definedName name="E_ALL_BNFT" localSheetId="0">#REF!</definedName>
    <definedName name="E_ALL_BNFT" localSheetId="11">#REF!</definedName>
    <definedName name="E_ALL_BNFT" localSheetId="8">#REF!</definedName>
    <definedName name="E_ALL_BNFT" localSheetId="4">#REF!</definedName>
    <definedName name="E_ALL_BNFT" localSheetId="5">#REF!</definedName>
    <definedName name="E_ALL_BNFT">#REF!</definedName>
    <definedName name="E_ALL_CHKP" localSheetId="7">#REF!</definedName>
    <definedName name="E_ALL_CHKP" localSheetId="0">#REF!</definedName>
    <definedName name="E_ALL_CHKP" localSheetId="11">#REF!</definedName>
    <definedName name="E_ALL_CHKP" localSheetId="8">#REF!</definedName>
    <definedName name="E_ALL_CHKP" localSheetId="4">#REF!</definedName>
    <definedName name="E_ALL_CHKP" localSheetId="5">#REF!</definedName>
    <definedName name="E_ALL_CHKP">#REF!</definedName>
    <definedName name="E_ALL_CSOD">[23]CSOD_Exchange_Sheet!$A$1:$BX$246</definedName>
    <definedName name="E_ALL_DATA" localSheetId="7">#REF!</definedName>
    <definedName name="E_ALL_DATA" localSheetId="0">#REF!</definedName>
    <definedName name="E_ALL_DATA" localSheetId="9">#REF!</definedName>
    <definedName name="E_ALL_DATA" localSheetId="11">#REF!</definedName>
    <definedName name="E_ALL_DATA" localSheetId="10">#REF!</definedName>
    <definedName name="E_ALL_DATA" localSheetId="8">#REF!</definedName>
    <definedName name="E_ALL_DATA" localSheetId="4">#REF!</definedName>
    <definedName name="E_ALL_DATA" localSheetId="5">#REF!</definedName>
    <definedName name="E_ALL_DATA">#REF!</definedName>
    <definedName name="E_ALL_DOW">[14]DOW_Exchange_Sheet!$A$1:$BW$307</definedName>
    <definedName name="E_ALL_DWRE" localSheetId="7">#REF!</definedName>
    <definedName name="E_ALL_DWRE" localSheetId="0">#REF!</definedName>
    <definedName name="E_ALL_DWRE" localSheetId="9">#REF!</definedName>
    <definedName name="E_ALL_DWRE" localSheetId="11">#REF!</definedName>
    <definedName name="E_ALL_DWRE" localSheetId="10">#REF!</definedName>
    <definedName name="E_ALL_DWRE" localSheetId="8">#REF!</definedName>
    <definedName name="E_ALL_DWRE" localSheetId="4">#REF!</definedName>
    <definedName name="E_ALL_DWRE" localSheetId="5">#REF!</definedName>
    <definedName name="E_ALL_DWRE">#REF!</definedName>
    <definedName name="E_ALL_GWRE">[25]GWRE_Exchange_Sheet!$A$1:$BD$275</definedName>
    <definedName name="E_ALL_HDP" localSheetId="7">#REF!</definedName>
    <definedName name="E_ALL_HDP" localSheetId="0">#REF!</definedName>
    <definedName name="E_ALL_HDP" localSheetId="9">#REF!</definedName>
    <definedName name="E_ALL_HDP" localSheetId="11">#REF!</definedName>
    <definedName name="E_ALL_HDP" localSheetId="10">#REF!</definedName>
    <definedName name="E_ALL_HDP" localSheetId="8">#REF!</definedName>
    <definedName name="E_ALL_HDP" localSheetId="4">#REF!</definedName>
    <definedName name="E_ALL_HDP" localSheetId="5">#REF!</definedName>
    <definedName name="E_ALL_HDP">#REF!</definedName>
    <definedName name="E_ALL_HUBS">[69]HUBS_Exchange_Sheet!$A$1:$AD$275</definedName>
    <definedName name="E_ALL_KEYWORDS_TYPE_ScalarContributed_EQTY_200001045">[14]DOW_Exchange_Sheet!$250:$256,[14]DOW_Exchange_Sheet!$294:$294,[14]DOW_Exchange_Sheet!$298:$300,[14]DOW_Exchange_Sheet!$305:$307</definedName>
    <definedName name="E_ALL_KEYWORDS_TYPE_ScalarContributed_EQTY_200001987" localSheetId="7">#REF!,#REF!,#REF!,#REF!</definedName>
    <definedName name="E_ALL_KEYWORDS_TYPE_ScalarContributed_EQTY_200001987" localSheetId="0">#REF!,#REF!,#REF!,#REF!</definedName>
    <definedName name="E_ALL_KEYWORDS_TYPE_ScalarContributed_EQTY_200001987" localSheetId="9">#REF!,#REF!,#REF!,#REF!</definedName>
    <definedName name="E_ALL_KEYWORDS_TYPE_ScalarContributed_EQTY_200001987" localSheetId="11">#REF!,#REF!,#REF!,#REF!</definedName>
    <definedName name="E_ALL_KEYWORDS_TYPE_ScalarContributed_EQTY_200001987" localSheetId="10">#REF!,#REF!,#REF!,#REF!</definedName>
    <definedName name="E_ALL_KEYWORDS_TYPE_ScalarContributed_EQTY_200001987" localSheetId="8">#REF!,#REF!,#REF!,#REF!</definedName>
    <definedName name="E_ALL_KEYWORDS_TYPE_ScalarContributed_EQTY_200001987" localSheetId="4">#REF!,#REF!,#REF!,#REF!</definedName>
    <definedName name="E_ALL_KEYWORDS_TYPE_ScalarContributed_EQTY_200001987" localSheetId="5">#REF!,#REF!,#REF!,#REF!</definedName>
    <definedName name="E_ALL_KEYWORDS_TYPE_ScalarContributed_EQTY_200001987">#REF!,#REF!,#REF!,#REF!</definedName>
    <definedName name="E_ALL_KEYWORDS_TYPE_ScalarContributed_EQTY_200004329">[15]TIBX_Exchange_Sheet!$234:$240,[15]TIBX_Exchange_Sheet!$280:$280,[15]TIBX_Exchange_Sheet!$284:$286,[15]TIBX_Exchange_Sheet!$291:$293</definedName>
    <definedName name="E_ALL_KEYWORDS_TYPE_ScalarContributed_EQTY_200009848" localSheetId="7">#REF!,#REF!,#REF!,#REF!</definedName>
    <definedName name="E_ALL_KEYWORDS_TYPE_ScalarContributed_EQTY_200009848" localSheetId="0">#REF!,#REF!,#REF!,#REF!</definedName>
    <definedName name="E_ALL_KEYWORDS_TYPE_ScalarContributed_EQTY_200009848" localSheetId="9">#REF!,#REF!,#REF!,#REF!</definedName>
    <definedName name="E_ALL_KEYWORDS_TYPE_ScalarContributed_EQTY_200009848" localSheetId="11">#REF!,#REF!,#REF!,#REF!</definedName>
    <definedName name="E_ALL_KEYWORDS_TYPE_ScalarContributed_EQTY_200009848" localSheetId="10">#REF!,#REF!,#REF!,#REF!</definedName>
    <definedName name="E_ALL_KEYWORDS_TYPE_ScalarContributed_EQTY_200009848" localSheetId="8">#REF!,#REF!,#REF!,#REF!</definedName>
    <definedName name="E_ALL_KEYWORDS_TYPE_ScalarContributed_EQTY_200009848" localSheetId="4">#REF!,#REF!,#REF!,#REF!</definedName>
    <definedName name="E_ALL_KEYWORDS_TYPE_ScalarContributed_EQTY_200009848" localSheetId="5">#REF!,#REF!,#REF!,#REF!</definedName>
    <definedName name="E_ALL_KEYWORDS_TYPE_ScalarContributed_EQTY_200009848">#REF!,#REF!,#REF!,#REF!</definedName>
    <definedName name="E_ALL_KEYWORDS_TYPE_ScalarContributed_EQTY_200010418" localSheetId="7">#REF!,#REF!,#REF!,#REF!</definedName>
    <definedName name="E_ALL_KEYWORDS_TYPE_ScalarContributed_EQTY_200010418" localSheetId="0">#REF!,#REF!,#REF!,#REF!</definedName>
    <definedName name="E_ALL_KEYWORDS_TYPE_ScalarContributed_EQTY_200010418" localSheetId="11">#REF!,#REF!,#REF!,#REF!</definedName>
    <definedName name="E_ALL_KEYWORDS_TYPE_ScalarContributed_EQTY_200010418" localSheetId="8">#REF!,#REF!,#REF!,#REF!</definedName>
    <definedName name="E_ALL_KEYWORDS_TYPE_ScalarContributed_EQTY_200010418" localSheetId="4">#REF!,#REF!,#REF!,#REF!</definedName>
    <definedName name="E_ALL_KEYWORDS_TYPE_ScalarContributed_EQTY_200010418" localSheetId="5">#REF!,#REF!,#REF!,#REF!</definedName>
    <definedName name="E_ALL_KEYWORDS_TYPE_ScalarContributed_EQTY_200010418">#REF!,#REF!,#REF!,#REF!</definedName>
    <definedName name="E_ALL_KEYWORDS_TYPE_ScalarContributed_EQTY_200011457" localSheetId="7">#REF!,#REF!,#REF!,#REF!</definedName>
    <definedName name="E_ALL_KEYWORDS_TYPE_ScalarContributed_EQTY_200011457" localSheetId="0">#REF!,#REF!,#REF!,#REF!</definedName>
    <definedName name="E_ALL_KEYWORDS_TYPE_ScalarContributed_EQTY_200011457" localSheetId="8">#REF!,#REF!,#REF!,#REF!</definedName>
    <definedName name="E_ALL_KEYWORDS_TYPE_ScalarContributed_EQTY_200011457" localSheetId="4">#REF!,#REF!,#REF!,#REF!</definedName>
    <definedName name="E_ALL_KEYWORDS_TYPE_ScalarContributed_EQTY_200011457" localSheetId="5">#REF!,#REF!,#REF!,#REF!</definedName>
    <definedName name="E_ALL_KEYWORDS_TYPE_ScalarContributed_EQTY_200011457">#REF!,#REF!,#REF!,#REF!</definedName>
    <definedName name="E_ALL_KEYWORDS_TYPE_ScalarContributed_EQTY_200013663">#REF!,#REF!,#REF!,#REF!</definedName>
    <definedName name="E_ALL_KEYWORDS_TYPE_ScalarContributed_EQTY_200014493">#REF!,#REF!,#REF!,#REF!</definedName>
    <definedName name="E_ALL_KEYWORDS_TYPE_ScalarContributed_EQTY_200014812">#REF!,#REF!,#REF!,#REF!</definedName>
    <definedName name="E_ALL_KEYWORDS_TYPE_ScalarContributed_EQTY_200014885">[16]QLIK_Exchange_Sheet!$234:$240,[16]QLIK_Exchange_Sheet!$280:$280,[16]QLIK_Exchange_Sheet!$284:$286,[16]QLIK_Exchange_Sheet!$291:$293</definedName>
    <definedName name="E_ALL_KEYWORDS_TYPE_ScalarContributed_EQTY_200015087">[17]LOCK_Exchange_Sheet!$234:$240,[17]LOCK_Exchange_Sheet!$279:$279,[17]LOCK_Exchange_Sheet!$283:$285,[17]LOCK_Exchange_Sheet!$290:$292</definedName>
    <definedName name="E_ALL_KEYWORDS_TYPE_ScalarContributed_EQTY_200015518" localSheetId="7">#REF!,#REF!,#REF!,#REF!</definedName>
    <definedName name="E_ALL_KEYWORDS_TYPE_ScalarContributed_EQTY_200015518" localSheetId="0">#REF!,#REF!,#REF!,#REF!</definedName>
    <definedName name="E_ALL_KEYWORDS_TYPE_ScalarContributed_EQTY_200015518" localSheetId="9">#REF!,#REF!,#REF!,#REF!</definedName>
    <definedName name="E_ALL_KEYWORDS_TYPE_ScalarContributed_EQTY_200015518" localSheetId="11">#REF!,#REF!,#REF!,#REF!</definedName>
    <definedName name="E_ALL_KEYWORDS_TYPE_ScalarContributed_EQTY_200015518" localSheetId="10">#REF!,#REF!,#REF!,#REF!</definedName>
    <definedName name="E_ALL_KEYWORDS_TYPE_ScalarContributed_EQTY_200015518" localSheetId="8">#REF!,#REF!,#REF!,#REF!</definedName>
    <definedName name="E_ALL_KEYWORDS_TYPE_ScalarContributed_EQTY_200015518" localSheetId="4">#REF!,#REF!,#REF!,#REF!</definedName>
    <definedName name="E_ALL_KEYWORDS_TYPE_ScalarContributed_EQTY_200015518" localSheetId="5">#REF!,#REF!,#REF!,#REF!</definedName>
    <definedName name="E_ALL_KEYWORDS_TYPE_ScalarContributed_EQTY_200015518">#REF!,#REF!,#REF!,#REF!</definedName>
    <definedName name="E_ALL_KEYWORDS_TYPE_ScalarContributed_EQTY_200015716">[18]MKTO_Exchange_Sheet!$235:$241,[18]MKTO_Exchange_Sheet!$281:$281,[18]MKTO_Exchange_Sheet!$285:$287,[18]MKTO_Exchange_Sheet!$292:$294</definedName>
    <definedName name="E_ALL_KEYWORDS_TYPE_ScalarContributed_EQTY_200016202" localSheetId="7">#REF!,#REF!,#REF!,#REF!</definedName>
    <definedName name="E_ALL_KEYWORDS_TYPE_ScalarContributed_EQTY_200016202" localSheetId="0">#REF!,#REF!,#REF!,#REF!</definedName>
    <definedName name="E_ALL_KEYWORDS_TYPE_ScalarContributed_EQTY_200016202" localSheetId="9">#REF!,#REF!,#REF!,#REF!</definedName>
    <definedName name="E_ALL_KEYWORDS_TYPE_ScalarContributed_EQTY_200016202" localSheetId="11">#REF!,#REF!,#REF!,#REF!</definedName>
    <definedName name="E_ALL_KEYWORDS_TYPE_ScalarContributed_EQTY_200016202" localSheetId="10">#REF!,#REF!,#REF!,#REF!</definedName>
    <definedName name="E_ALL_KEYWORDS_TYPE_ScalarContributed_EQTY_200016202" localSheetId="8">#REF!,#REF!,#REF!,#REF!</definedName>
    <definedName name="E_ALL_KEYWORDS_TYPE_ScalarContributed_EQTY_200016202" localSheetId="4">#REF!,#REF!,#REF!,#REF!</definedName>
    <definedName name="E_ALL_KEYWORDS_TYPE_ScalarContributed_EQTY_200016202" localSheetId="5">#REF!,#REF!,#REF!,#REF!</definedName>
    <definedName name="E_ALL_KEYWORDS_TYPE_ScalarContributed_EQTY_200016202">#REF!,#REF!,#REF!,#REF!</definedName>
    <definedName name="E_ALL_KEYWORDS_TYPE_ScalarContributed_ISSR_208000728" localSheetId="7">#REF!</definedName>
    <definedName name="E_ALL_KEYWORDS_TYPE_ScalarContributed_ISSR_208000728" localSheetId="0">#REF!</definedName>
    <definedName name="E_ALL_KEYWORDS_TYPE_ScalarContributed_ISSR_208000728" localSheetId="9">#REF!</definedName>
    <definedName name="E_ALL_KEYWORDS_TYPE_ScalarContributed_ISSR_208000728" localSheetId="11">#REF!</definedName>
    <definedName name="E_ALL_KEYWORDS_TYPE_ScalarContributed_ISSR_208000728" localSheetId="10">#REF!</definedName>
    <definedName name="E_ALL_KEYWORDS_TYPE_ScalarContributed_ISSR_208000728" localSheetId="8">#REF!</definedName>
    <definedName name="E_ALL_KEYWORDS_TYPE_ScalarContributed_ISSR_208000728" localSheetId="4">#REF!</definedName>
    <definedName name="E_ALL_KEYWORDS_TYPE_ScalarContributed_ISSR_208000728" localSheetId="5">#REF!</definedName>
    <definedName name="E_ALL_KEYWORDS_TYPE_ScalarContributed_ISSR_208000728">#REF!</definedName>
    <definedName name="E_ALL_KEYWORDS_TYPE_ScalarContributed_ISSR_208007594" localSheetId="0">#REF!</definedName>
    <definedName name="E_ALL_KEYWORDS_TYPE_ScalarContributed_ISSR_208007594" localSheetId="9">#REF!</definedName>
    <definedName name="E_ALL_KEYWORDS_TYPE_ScalarContributed_ISSR_208007594" localSheetId="11">#REF!</definedName>
    <definedName name="E_ALL_KEYWORDS_TYPE_ScalarContributed_ISSR_208007594" localSheetId="10">#REF!</definedName>
    <definedName name="E_ALL_KEYWORDS_TYPE_ScalarContributed_ISSR_208007594">#REF!</definedName>
    <definedName name="E_ALL_KEYWORDS_TYPE_ScalarContributed_ISSR_208008062" localSheetId="0">#REF!</definedName>
    <definedName name="E_ALL_KEYWORDS_TYPE_ScalarContributed_ISSR_208008062" localSheetId="9">#REF!</definedName>
    <definedName name="E_ALL_KEYWORDS_TYPE_ScalarContributed_ISSR_208008062" localSheetId="11">#REF!</definedName>
    <definedName name="E_ALL_KEYWORDS_TYPE_ScalarContributed_ISSR_208008062" localSheetId="10">#REF!</definedName>
    <definedName name="E_ALL_KEYWORDS_TYPE_ScalarContributed_ISSR_208008062">#REF!</definedName>
    <definedName name="E_ALL_KEYWORDS_TYPE_ScalarContributed_ISSR_208010559">#REF!</definedName>
    <definedName name="E_ALL_KEYWORDS_TYPE_ScalarContributed_ISSR_208011078">#REF!</definedName>
    <definedName name="E_ALL_KEYWORDS_TYPE_ScalarContributed_ISSR_208011212">#REF!</definedName>
    <definedName name="E_ALL_KEYWORDS_TYPE_ScalarContributed_ISSR_208011592">#REF!</definedName>
    <definedName name="E_ALL_KEYWORDS_TYPE_ScalarContributed_ISSR_208013134">#REF!</definedName>
    <definedName name="E_ALL_KEYWORDS_TYPE_ScalarContributed_ISSR_208020391" localSheetId="7">#REF!,#REF!,#REF!</definedName>
    <definedName name="E_ALL_KEYWORDS_TYPE_ScalarContributed_ISSR_208020391" localSheetId="0">#REF!,#REF!,#REF!</definedName>
    <definedName name="E_ALL_KEYWORDS_TYPE_ScalarContributed_ISSR_208020391" localSheetId="9">#REF!,#REF!,#REF!</definedName>
    <definedName name="E_ALL_KEYWORDS_TYPE_ScalarContributed_ISSR_208020391" localSheetId="11">#REF!,#REF!,#REF!</definedName>
    <definedName name="E_ALL_KEYWORDS_TYPE_ScalarContributed_ISSR_208020391" localSheetId="10">#REF!,#REF!,#REF!</definedName>
    <definedName name="E_ALL_KEYWORDS_TYPE_ScalarContributed_ISSR_208020391" localSheetId="8">#REF!,#REF!,#REF!</definedName>
    <definedName name="E_ALL_KEYWORDS_TYPE_ScalarContributed_ISSR_208020391" localSheetId="4">#REF!,#REF!,#REF!</definedName>
    <definedName name="E_ALL_KEYWORDS_TYPE_ScalarContributed_ISSR_208020391" localSheetId="5">#REF!,#REF!,#REF!</definedName>
    <definedName name="E_ALL_KEYWORDS_TYPE_ScalarContributed_ISSR_208020391">#REF!,#REF!,#REF!</definedName>
    <definedName name="E_ALL_KEYWORDS_TYPE_ScalarReference_EQTY_200001987" localSheetId="0">#REF!</definedName>
    <definedName name="E_ALL_KEYWORDS_TYPE_ScalarReference_EQTY_200001987" localSheetId="9">#REF!</definedName>
    <definedName name="E_ALL_KEYWORDS_TYPE_ScalarReference_EQTY_200001987" localSheetId="11">#REF!</definedName>
    <definedName name="E_ALL_KEYWORDS_TYPE_ScalarReference_EQTY_200001987" localSheetId="10">#REF!</definedName>
    <definedName name="E_ALL_KEYWORDS_TYPE_ScalarReference_EQTY_200001987">#REF!</definedName>
    <definedName name="E_ALL_KEYWORDS_TYPE_ScalarReference_EQTY_200009848" localSheetId="9">#REF!</definedName>
    <definedName name="E_ALL_KEYWORDS_TYPE_ScalarReference_EQTY_200009848" localSheetId="11">#REF!</definedName>
    <definedName name="E_ALL_KEYWORDS_TYPE_ScalarReference_EQTY_200009848" localSheetId="10">#REF!</definedName>
    <definedName name="E_ALL_KEYWORDS_TYPE_ScalarReference_EQTY_200009848">#REF!</definedName>
    <definedName name="E_ALL_KEYWORDS_TYPE_ScalarReference_EQTY_200010418" localSheetId="9">#REF!</definedName>
    <definedName name="E_ALL_KEYWORDS_TYPE_ScalarReference_EQTY_200010418" localSheetId="11">#REF!</definedName>
    <definedName name="E_ALL_KEYWORDS_TYPE_ScalarReference_EQTY_200010418" localSheetId="10">#REF!</definedName>
    <definedName name="E_ALL_KEYWORDS_TYPE_ScalarReference_EQTY_200010418">#REF!</definedName>
    <definedName name="E_ALL_KEYWORDS_TYPE_ScalarReference_EQTY_200013663">#REF!</definedName>
    <definedName name="E_ALL_KEYWORDS_TYPE_ScalarReference_EQTY_200014493">#REF!</definedName>
    <definedName name="E_ALL_KEYWORDS_TYPE_ScalarReference_EQTY_200014812">#REF!</definedName>
    <definedName name="E_ALL_KEYWORDS_TYPE_ScalarReference_EQTY_200015518">#REF!</definedName>
    <definedName name="E_ALL_KEYWORDS_TYPE_ScalarReference_EQTY_200016202">#REF!</definedName>
    <definedName name="E_ALL_KEYWORDS_TYPE_ScalarReference_ISSR_208000728">#REF!</definedName>
    <definedName name="E_ALL_KEYWORDS_TYPE_ScalarReference_ISSR_208007594">#REF!</definedName>
    <definedName name="E_ALL_KEYWORDS_TYPE_ScalarReference_ISSR_208008062">#REF!</definedName>
    <definedName name="E_ALL_KEYWORDS_TYPE_ScalarReference_ISSR_208010559">#REF!</definedName>
    <definedName name="E_ALL_KEYWORDS_TYPE_ScalarReference_ISSR_208011078">#REF!</definedName>
    <definedName name="E_ALL_KEYWORDS_TYPE_ScalarReference_ISSR_208011212">#REF!</definedName>
    <definedName name="E_ALL_KEYWORDS_TYPE_ScalarReference_ISSR_208011592">#REF!</definedName>
    <definedName name="E_ALL_KEYWORDS_TYPE_ScalarReference_ISSR_208013134">#REF!</definedName>
    <definedName name="E_ALL_KEYWORDS_TYPE_Vector_EQTY_200001045">[14]DOW_Exchange_Sheet!$258:$269,[14]DOW_Exchange_Sheet!$271:$286,[14]DOW_Exchange_Sheet!$288:$288,[14]DOW_Exchange_Sheet!$290:$293,[14]DOW_Exchange_Sheet!$296:$296,[14]DOW_Exchange_Sheet!$301:$301,[14]DOW_Exchange_Sheet!$303:$303</definedName>
    <definedName name="E_ALL_KEYWORDS_TYPE_Vector_EQTY_200001987" localSheetId="7">#REF!,#REF!,#REF!,#REF!,#REF!,#REF!,#REF!</definedName>
    <definedName name="E_ALL_KEYWORDS_TYPE_Vector_EQTY_200001987" localSheetId="0">#REF!,#REF!,#REF!,#REF!,#REF!,#REF!,#REF!</definedName>
    <definedName name="E_ALL_KEYWORDS_TYPE_Vector_EQTY_200001987" localSheetId="9">#REF!,#REF!,#REF!,#REF!,#REF!,#REF!,#REF!</definedName>
    <definedName name="E_ALL_KEYWORDS_TYPE_Vector_EQTY_200001987" localSheetId="11">#REF!,#REF!,#REF!,#REF!,#REF!,#REF!,#REF!</definedName>
    <definedName name="E_ALL_KEYWORDS_TYPE_Vector_EQTY_200001987" localSheetId="10">#REF!,#REF!,#REF!,#REF!,#REF!,#REF!,#REF!</definedName>
    <definedName name="E_ALL_KEYWORDS_TYPE_Vector_EQTY_200001987" localSheetId="8">#REF!,#REF!,#REF!,#REF!,#REF!,#REF!,#REF!</definedName>
    <definedName name="E_ALL_KEYWORDS_TYPE_Vector_EQTY_200001987" localSheetId="4">#REF!,#REF!,#REF!,#REF!,#REF!,#REF!,#REF!</definedName>
    <definedName name="E_ALL_KEYWORDS_TYPE_Vector_EQTY_200001987" localSheetId="5">#REF!,#REF!,#REF!,#REF!,#REF!,#REF!,#REF!</definedName>
    <definedName name="E_ALL_KEYWORDS_TYPE_Vector_EQTY_200001987">#REF!,#REF!,#REF!,#REF!,#REF!,#REF!,#REF!</definedName>
    <definedName name="E_ALL_KEYWORDS_TYPE_Vector_EQTY_200004329">[15]TIBX_Exchange_Sheet!$257:$272,[15]TIBX_Exchange_Sheet!$274:$274,[15]TIBX_Exchange_Sheet!$276:$279,[15]TIBX_Exchange_Sheet!$282:$282,[15]TIBX_Exchange_Sheet!$287:$287,[15]TIBX_Exchange_Sheet!$289:$289,[15]TIBX_Exchange_Sheet!$242:$255</definedName>
    <definedName name="E_ALL_KEYWORDS_TYPE_Vector_EQTY_200009848" localSheetId="7">#REF!,#REF!,#REF!,#REF!,#REF!,#REF!,#REF!</definedName>
    <definedName name="E_ALL_KEYWORDS_TYPE_Vector_EQTY_200009848" localSheetId="0">#REF!,#REF!,#REF!,#REF!,#REF!,#REF!,#REF!</definedName>
    <definedName name="E_ALL_KEYWORDS_TYPE_Vector_EQTY_200009848" localSheetId="9">#REF!,#REF!,#REF!,#REF!,#REF!,#REF!,#REF!</definedName>
    <definedName name="E_ALL_KEYWORDS_TYPE_Vector_EQTY_200009848" localSheetId="11">#REF!,#REF!,#REF!,#REF!,#REF!,#REF!,#REF!</definedName>
    <definedName name="E_ALL_KEYWORDS_TYPE_Vector_EQTY_200009848" localSheetId="10">#REF!,#REF!,#REF!,#REF!,#REF!,#REF!,#REF!</definedName>
    <definedName name="E_ALL_KEYWORDS_TYPE_Vector_EQTY_200009848" localSheetId="8">#REF!,#REF!,#REF!,#REF!,#REF!,#REF!,#REF!</definedName>
    <definedName name="E_ALL_KEYWORDS_TYPE_Vector_EQTY_200009848" localSheetId="4">#REF!,#REF!,#REF!,#REF!,#REF!,#REF!,#REF!</definedName>
    <definedName name="E_ALL_KEYWORDS_TYPE_Vector_EQTY_200009848" localSheetId="5">#REF!,#REF!,#REF!,#REF!,#REF!,#REF!,#REF!</definedName>
    <definedName name="E_ALL_KEYWORDS_TYPE_Vector_EQTY_200009848">#REF!,#REF!,#REF!,#REF!,#REF!,#REF!,#REF!</definedName>
    <definedName name="E_ALL_KEYWORDS_TYPE_Vector_EQTY_200010418" localSheetId="7">#REF!,#REF!,#REF!,#REF!,#REF!,#REF!,#REF!</definedName>
    <definedName name="E_ALL_KEYWORDS_TYPE_Vector_EQTY_200010418" localSheetId="0">#REF!,#REF!,#REF!,#REF!,#REF!,#REF!,#REF!</definedName>
    <definedName name="E_ALL_KEYWORDS_TYPE_Vector_EQTY_200010418" localSheetId="11">#REF!,#REF!,#REF!,#REF!,#REF!,#REF!,#REF!</definedName>
    <definedName name="E_ALL_KEYWORDS_TYPE_Vector_EQTY_200010418" localSheetId="8">#REF!,#REF!,#REF!,#REF!,#REF!,#REF!,#REF!</definedName>
    <definedName name="E_ALL_KEYWORDS_TYPE_Vector_EQTY_200010418" localSheetId="4">#REF!,#REF!,#REF!,#REF!,#REF!,#REF!,#REF!</definedName>
    <definedName name="E_ALL_KEYWORDS_TYPE_Vector_EQTY_200010418" localSheetId="5">#REF!,#REF!,#REF!,#REF!,#REF!,#REF!,#REF!</definedName>
    <definedName name="E_ALL_KEYWORDS_TYPE_Vector_EQTY_200010418">#REF!,#REF!,#REF!,#REF!,#REF!,#REF!,#REF!</definedName>
    <definedName name="E_ALL_KEYWORDS_TYPE_Vector_EQTY_200011457" localSheetId="7">#REF!,#REF!,#REF!,#REF!,#REF!,#REF!,#REF!</definedName>
    <definedName name="E_ALL_KEYWORDS_TYPE_Vector_EQTY_200011457" localSheetId="0">#REF!,#REF!,#REF!,#REF!,#REF!,#REF!,#REF!</definedName>
    <definedName name="E_ALL_KEYWORDS_TYPE_Vector_EQTY_200011457" localSheetId="8">#REF!,#REF!,#REF!,#REF!,#REF!,#REF!,#REF!</definedName>
    <definedName name="E_ALL_KEYWORDS_TYPE_Vector_EQTY_200011457" localSheetId="4">#REF!,#REF!,#REF!,#REF!,#REF!,#REF!,#REF!</definedName>
    <definedName name="E_ALL_KEYWORDS_TYPE_Vector_EQTY_200011457" localSheetId="5">#REF!,#REF!,#REF!,#REF!,#REF!,#REF!,#REF!</definedName>
    <definedName name="E_ALL_KEYWORDS_TYPE_Vector_EQTY_200011457">#REF!,#REF!,#REF!,#REF!,#REF!,#REF!,#REF!</definedName>
    <definedName name="E_ALL_KEYWORDS_TYPE_Vector_EQTY_200013663">#REF!,#REF!,#REF!,#REF!,#REF!,#REF!,#REF!</definedName>
    <definedName name="E_ALL_KEYWORDS_TYPE_Vector_EQTY_200014493">#REF!,#REF!,#REF!,#REF!,#REF!,#REF!,#REF!</definedName>
    <definedName name="E_ALL_KEYWORDS_TYPE_Vector_EQTY_200014812">#REF!,#REF!,#REF!,#REF!,#REF!,#REF!,#REF!</definedName>
    <definedName name="E_ALL_KEYWORDS_TYPE_Vector_EQTY_200014885">[16]QLIK_Exchange_Sheet!$257:$272,[16]QLIK_Exchange_Sheet!$274:$274,[16]QLIK_Exchange_Sheet!$276:$279,[16]QLIK_Exchange_Sheet!$282:$282,[16]QLIK_Exchange_Sheet!$287:$287,[16]QLIK_Exchange_Sheet!$289:$289,[16]QLIK_Exchange_Sheet!$242:$255</definedName>
    <definedName name="E_ALL_KEYWORDS_TYPE_Vector_EQTY_200015087">[17]LOCK_Exchange_Sheet!$242:$254,[17]LOCK_Exchange_Sheet!$256:$271,[17]LOCK_Exchange_Sheet!$273:$273,[17]LOCK_Exchange_Sheet!$275:$278,[17]LOCK_Exchange_Sheet!$281:$281,[17]LOCK_Exchange_Sheet!$286:$286,[17]LOCK_Exchange_Sheet!$288:$288</definedName>
    <definedName name="E_ALL_KEYWORDS_TYPE_Vector_EQTY_200015518" localSheetId="7">#REF!,#REF!,#REF!,#REF!,#REF!,#REF!,#REF!</definedName>
    <definedName name="E_ALL_KEYWORDS_TYPE_Vector_EQTY_200015518" localSheetId="0">#REF!,#REF!,#REF!,#REF!,#REF!,#REF!,#REF!</definedName>
    <definedName name="E_ALL_KEYWORDS_TYPE_Vector_EQTY_200015518" localSheetId="9">#REF!,#REF!,#REF!,#REF!,#REF!,#REF!,#REF!</definedName>
    <definedName name="E_ALL_KEYWORDS_TYPE_Vector_EQTY_200015518" localSheetId="11">#REF!,#REF!,#REF!,#REF!,#REF!,#REF!,#REF!</definedName>
    <definedName name="E_ALL_KEYWORDS_TYPE_Vector_EQTY_200015518" localSheetId="10">#REF!,#REF!,#REF!,#REF!,#REF!,#REF!,#REF!</definedName>
    <definedName name="E_ALL_KEYWORDS_TYPE_Vector_EQTY_200015518" localSheetId="8">#REF!,#REF!,#REF!,#REF!,#REF!,#REF!,#REF!</definedName>
    <definedName name="E_ALL_KEYWORDS_TYPE_Vector_EQTY_200015518" localSheetId="4">#REF!,#REF!,#REF!,#REF!,#REF!,#REF!,#REF!</definedName>
    <definedName name="E_ALL_KEYWORDS_TYPE_Vector_EQTY_200015518" localSheetId="5">#REF!,#REF!,#REF!,#REF!,#REF!,#REF!,#REF!</definedName>
    <definedName name="E_ALL_KEYWORDS_TYPE_Vector_EQTY_200015518">#REF!,#REF!,#REF!,#REF!,#REF!,#REF!,#REF!</definedName>
    <definedName name="E_ALL_KEYWORDS_TYPE_Vector_EQTY_200015716">[18]MKTO_Exchange_Sheet!$258:$273,[18]MKTO_Exchange_Sheet!$275:$275,[18]MKTO_Exchange_Sheet!$277:$280,[18]MKTO_Exchange_Sheet!$283:$283,[18]MKTO_Exchange_Sheet!$288:$288,[18]MKTO_Exchange_Sheet!$290:$290,[18]MKTO_Exchange_Sheet!$243:$256</definedName>
    <definedName name="E_ALL_KEYWORDS_TYPE_Vector_EQTY_200016202" localSheetId="7">#REF!,#REF!,#REF!,#REF!,#REF!,#REF!,#REF!</definedName>
    <definedName name="E_ALL_KEYWORDS_TYPE_Vector_EQTY_200016202" localSheetId="0">#REF!,#REF!,#REF!,#REF!,#REF!,#REF!,#REF!</definedName>
    <definedName name="E_ALL_KEYWORDS_TYPE_Vector_EQTY_200016202" localSheetId="9">#REF!,#REF!,#REF!,#REF!,#REF!,#REF!,#REF!</definedName>
    <definedName name="E_ALL_KEYWORDS_TYPE_Vector_EQTY_200016202" localSheetId="11">#REF!,#REF!,#REF!,#REF!,#REF!,#REF!,#REF!</definedName>
    <definedName name="E_ALL_KEYWORDS_TYPE_Vector_EQTY_200016202" localSheetId="10">#REF!,#REF!,#REF!,#REF!,#REF!,#REF!,#REF!</definedName>
    <definedName name="E_ALL_KEYWORDS_TYPE_Vector_EQTY_200016202" localSheetId="8">#REF!,#REF!,#REF!,#REF!,#REF!,#REF!,#REF!</definedName>
    <definedName name="E_ALL_KEYWORDS_TYPE_Vector_EQTY_200016202" localSheetId="4">#REF!,#REF!,#REF!,#REF!,#REF!,#REF!,#REF!</definedName>
    <definedName name="E_ALL_KEYWORDS_TYPE_Vector_EQTY_200016202" localSheetId="5">#REF!,#REF!,#REF!,#REF!,#REF!,#REF!,#REF!</definedName>
    <definedName name="E_ALL_KEYWORDS_TYPE_Vector_EQTY_200016202">#REF!,#REF!,#REF!,#REF!,#REF!,#REF!,#REF!</definedName>
    <definedName name="E_ALL_KEYWORDS_TYPE_Vector_EQTY_200016900">[22]OPWR_Exchange_Sheet!$199:$214,[22]OPWR_Exchange_Sheet!$216:$216,[22]OPWR_Exchange_Sheet!$218:$221,[22]OPWR_Exchange_Sheet!$224:$224,[22]OPWR_Exchange_Sheet!$229:$229,[22]OPWR_Exchange_Sheet!$231:$231,[22]OPWR_Exchange_Sheet!$184:$197</definedName>
    <definedName name="E_ALL_KEYWORDS_TYPE_Vector_ISSR_208000297">[14]DOW_Exchange_Sheet!$2:$3,[14]DOW_Exchange_Sheet!$11:$30,[14]DOW_Exchange_Sheet!$32:$36,[14]DOW_Exchange_Sheet!$38:$65,[14]DOW_Exchange_Sheet!$67:$79,[14]DOW_Exchange_Sheet!$81:$96,[14]DOW_Exchange_Sheet!$98:$108,[14]DOW_Exchange_Sheet!$110:$110,[14]DOW_Exchange_Sheet!$154:$155,[14]DOW_Exchange_Sheet!$193:$197,[14]DOW_Exchange_Sheet!$201:$202,[14]DOW_Exchange_Sheet!$112:$125,[14]DOW_Exchange_Sheet!$142:$150,[14]DOW_Exchange_Sheet!$227:$240,[14]DOW_Exchange_Sheet!$204:$217,[14]DOW_Exchange_Sheet!$219:$225</definedName>
    <definedName name="E_ALL_KEYWORDS_TYPE_Vector_ISSR_208000728" localSheetId="7">#REF!,#REF!,#REF!,#REF!,#REF!,#REF!,#REF!,#REF!,#REF!,#REF!,#REF!,#REF!,#REF!,#REF!</definedName>
    <definedName name="E_ALL_KEYWORDS_TYPE_Vector_ISSR_208000728" localSheetId="0">#REF!,#REF!,#REF!,#REF!,#REF!,#REF!,#REF!,#REF!,#REF!,#REF!,#REF!,#REF!,#REF!,#REF!</definedName>
    <definedName name="E_ALL_KEYWORDS_TYPE_Vector_ISSR_208000728" localSheetId="9">#REF!,#REF!,#REF!,#REF!,#REF!,#REF!,#REF!,#REF!,#REF!,#REF!,#REF!,#REF!,#REF!,#REF!</definedName>
    <definedName name="E_ALL_KEYWORDS_TYPE_Vector_ISSR_208000728" localSheetId="11">#REF!,#REF!,#REF!,#REF!,#REF!,#REF!,#REF!,#REF!,#REF!,#REF!,#REF!,#REF!,#REF!,#REF!</definedName>
    <definedName name="E_ALL_KEYWORDS_TYPE_Vector_ISSR_208000728" localSheetId="10">#REF!,#REF!,#REF!,#REF!,#REF!,#REF!,#REF!,#REF!,#REF!,#REF!,#REF!,#REF!,#REF!,#REF!</definedName>
    <definedName name="E_ALL_KEYWORDS_TYPE_Vector_ISSR_208000728" localSheetId="8">#REF!,#REF!,#REF!,#REF!,#REF!,#REF!,#REF!,#REF!,#REF!,#REF!,#REF!,#REF!,#REF!,#REF!</definedName>
    <definedName name="E_ALL_KEYWORDS_TYPE_Vector_ISSR_208000728" localSheetId="4">#REF!,#REF!,#REF!,#REF!,#REF!,#REF!,#REF!,#REF!,#REF!,#REF!,#REF!,#REF!,#REF!,#REF!</definedName>
    <definedName name="E_ALL_KEYWORDS_TYPE_Vector_ISSR_208000728" localSheetId="5">#REF!,#REF!,#REF!,#REF!,#REF!,#REF!,#REF!,#REF!,#REF!,#REF!,#REF!,#REF!,#REF!,#REF!</definedName>
    <definedName name="E_ALL_KEYWORDS_TYPE_Vector_ISSR_208000728">#REF!,#REF!,#REF!,#REF!,#REF!,#REF!,#REF!,#REF!,#REF!,#REF!,#REF!,#REF!,#REF!,#REF!</definedName>
    <definedName name="E_ALL_KEYWORDS_TYPE_Vector_ISSR_208001231">[15]TIBX_Exchange_Sheet!$2:$3,[15]TIBX_Exchange_Sheet!$11:$30,[15]TIBX_Exchange_Sheet!$32:$36,[15]TIBX_Exchange_Sheet!$38:$66,[15]TIBX_Exchange_Sheet!$83:$98,[15]TIBX_Exchange_Sheet!$114:$116,[15]TIBX_Exchange_Sheet!$160:$161,[15]TIBX_Exchange_Sheet!$199:$203,[15]TIBX_Exchange_Sheet!$207:$208,[15]TIBX_Exchange_Sheet!$118:$131,[15]TIBX_Exchange_Sheet!$148:$156,[15]TIBX_Exchange_Sheet!$210:$224,[15]TIBX_Exchange_Sheet!$68:$81,[15]TIBX_Exchange_Sheet!$100:$112</definedName>
    <definedName name="E_ALL_KEYWORDS_TYPE_Vector_ISSR_208007594">[21]NUAN_Exchange_Sheet!$2:$3,[21]NUAN_Exchange_Sheet!$11:$30,[21]NUAN_Exchange_Sheet!$32:$36,[21]NUAN_Exchange_Sheet!$38:$66,[21]NUAN_Exchange_Sheet!$68:$81,[21]NUAN_Exchange_Sheet!$83:$98,[21]NUAN_Exchange_Sheet!$114:$116,[21]NUAN_Exchange_Sheet!$118:$149,[21]NUAN_Exchange_Sheet!$151:$165,[21]NUAN_Exchange_Sheet!$100:$112</definedName>
    <definedName name="E_ALL_KEYWORDS_TYPE_Vector_ISSR_208008062" localSheetId="7">#REF!,#REF!,#REF!,#REF!,#REF!,#REF!,#REF!,#REF!,#REF!,#REF!,#REF!,#REF!,#REF!,#REF!</definedName>
    <definedName name="E_ALL_KEYWORDS_TYPE_Vector_ISSR_208008062" localSheetId="0">#REF!,#REF!,#REF!,#REF!,#REF!,#REF!,#REF!,#REF!,#REF!,#REF!,#REF!,#REF!,#REF!,#REF!</definedName>
    <definedName name="E_ALL_KEYWORDS_TYPE_Vector_ISSR_208008062" localSheetId="9">#REF!,#REF!,#REF!,#REF!,#REF!,#REF!,#REF!,#REF!,#REF!,#REF!,#REF!,#REF!,#REF!,#REF!</definedName>
    <definedName name="E_ALL_KEYWORDS_TYPE_Vector_ISSR_208008062" localSheetId="11">#REF!,#REF!,#REF!,#REF!,#REF!,#REF!,#REF!,#REF!,#REF!,#REF!,#REF!,#REF!,#REF!,#REF!</definedName>
    <definedName name="E_ALL_KEYWORDS_TYPE_Vector_ISSR_208008062" localSheetId="10">#REF!,#REF!,#REF!,#REF!,#REF!,#REF!,#REF!,#REF!,#REF!,#REF!,#REF!,#REF!,#REF!,#REF!</definedName>
    <definedName name="E_ALL_KEYWORDS_TYPE_Vector_ISSR_208008062" localSheetId="8">#REF!,#REF!,#REF!,#REF!,#REF!,#REF!,#REF!,#REF!,#REF!,#REF!,#REF!,#REF!,#REF!,#REF!</definedName>
    <definedName name="E_ALL_KEYWORDS_TYPE_Vector_ISSR_208008062" localSheetId="4">#REF!,#REF!,#REF!,#REF!,#REF!,#REF!,#REF!,#REF!,#REF!,#REF!,#REF!,#REF!,#REF!,#REF!</definedName>
    <definedName name="E_ALL_KEYWORDS_TYPE_Vector_ISSR_208008062" localSheetId="5">#REF!,#REF!,#REF!,#REF!,#REF!,#REF!,#REF!,#REF!,#REF!,#REF!,#REF!,#REF!,#REF!,#REF!</definedName>
    <definedName name="E_ALL_KEYWORDS_TYPE_Vector_ISSR_208008062">#REF!,#REF!,#REF!,#REF!,#REF!,#REF!,#REF!,#REF!,#REF!,#REF!,#REF!,#REF!,#REF!,#REF!</definedName>
    <definedName name="E_ALL_KEYWORDS_TYPE_Vector_ISSR_208008754" localSheetId="7">#REF!,#REF!,#REF!,#REF!,#REF!,#REF!,#REF!,#REF!,#REF!,#REF!,#REF!,#REF!,#REF!,#REF!</definedName>
    <definedName name="E_ALL_KEYWORDS_TYPE_Vector_ISSR_208008754" localSheetId="0">#REF!,#REF!,#REF!,#REF!,#REF!,#REF!,#REF!,#REF!,#REF!,#REF!,#REF!,#REF!,#REF!,#REF!</definedName>
    <definedName name="E_ALL_KEYWORDS_TYPE_Vector_ISSR_208008754" localSheetId="11">#REF!,#REF!,#REF!,#REF!,#REF!,#REF!,#REF!,#REF!,#REF!,#REF!,#REF!,#REF!,#REF!,#REF!</definedName>
    <definedName name="E_ALL_KEYWORDS_TYPE_Vector_ISSR_208008754" localSheetId="8">#REF!,#REF!,#REF!,#REF!,#REF!,#REF!,#REF!,#REF!,#REF!,#REF!,#REF!,#REF!,#REF!,#REF!</definedName>
    <definedName name="E_ALL_KEYWORDS_TYPE_Vector_ISSR_208008754" localSheetId="4">#REF!,#REF!,#REF!,#REF!,#REF!,#REF!,#REF!,#REF!,#REF!,#REF!,#REF!,#REF!,#REF!,#REF!</definedName>
    <definedName name="E_ALL_KEYWORDS_TYPE_Vector_ISSR_208008754" localSheetId="5">#REF!,#REF!,#REF!,#REF!,#REF!,#REF!,#REF!,#REF!,#REF!,#REF!,#REF!,#REF!,#REF!,#REF!</definedName>
    <definedName name="E_ALL_KEYWORDS_TYPE_Vector_ISSR_208008754">#REF!,#REF!,#REF!,#REF!,#REF!,#REF!,#REF!,#REF!,#REF!,#REF!,#REF!,#REF!,#REF!,#REF!</definedName>
    <definedName name="E_ALL_KEYWORDS_TYPE_Vector_ISSR_208010557">[23]CSOD_Exchange_Sheet!$2:$3,[23]CSOD_Exchange_Sheet!$11:$30,[23]CSOD_Exchange_Sheet!$39:$67,[23]CSOD_Exchange_Sheet!$69:$82,[23]CSOD_Exchange_Sheet!$84:$99,[23]CSOD_Exchange_Sheet!$101:$113,[23]CSOD_Exchange_Sheet!$115:$117,[23]CSOD_Exchange_Sheet!$119:$150,[23]CSOD_Exchange_Sheet!$152:$166,[23]CSOD_Exchange_Sheet!$32:$37</definedName>
    <definedName name="E_ALL_KEYWORDS_TYPE_Vector_ISSR_208010559" localSheetId="7">#REF!,#REF!,#REF!,#REF!,#REF!,#REF!,#REF!,#REF!,#REF!</definedName>
    <definedName name="E_ALL_KEYWORDS_TYPE_Vector_ISSR_208010559" localSheetId="0">#REF!,#REF!,#REF!,#REF!,#REF!,#REF!,#REF!,#REF!,#REF!</definedName>
    <definedName name="E_ALL_KEYWORDS_TYPE_Vector_ISSR_208010559" localSheetId="9">#REF!,#REF!,#REF!,#REF!,#REF!,#REF!,#REF!,#REF!,#REF!</definedName>
    <definedName name="E_ALL_KEYWORDS_TYPE_Vector_ISSR_208010559" localSheetId="11">#REF!,#REF!,#REF!,#REF!,#REF!,#REF!,#REF!,#REF!,#REF!</definedName>
    <definedName name="E_ALL_KEYWORDS_TYPE_Vector_ISSR_208010559" localSheetId="10">#REF!,#REF!,#REF!,#REF!,#REF!,#REF!,#REF!,#REF!,#REF!</definedName>
    <definedName name="E_ALL_KEYWORDS_TYPE_Vector_ISSR_208010559" localSheetId="8">#REF!,#REF!,#REF!,#REF!,#REF!,#REF!,#REF!,#REF!,#REF!</definedName>
    <definedName name="E_ALL_KEYWORDS_TYPE_Vector_ISSR_208010559" localSheetId="4">#REF!,#REF!,#REF!,#REF!,#REF!,#REF!,#REF!,#REF!,#REF!</definedName>
    <definedName name="E_ALL_KEYWORDS_TYPE_Vector_ISSR_208010559" localSheetId="5">#REF!,#REF!,#REF!,#REF!,#REF!,#REF!,#REF!,#REF!,#REF!</definedName>
    <definedName name="E_ALL_KEYWORDS_TYPE_Vector_ISSR_208010559">#REF!,#REF!,#REF!,#REF!,#REF!,#REF!,#REF!,#REF!,#REF!</definedName>
    <definedName name="E_ALL_KEYWORDS_TYPE_Vector_ISSR_208011067" localSheetId="7">#REF!,#REF!,#REF!,#REF!,#REF!,#REF!,#REF!,#REF!,#REF!,#REF!</definedName>
    <definedName name="E_ALL_KEYWORDS_TYPE_Vector_ISSR_208011067" localSheetId="0">#REF!,#REF!,#REF!,#REF!,#REF!,#REF!,#REF!,#REF!,#REF!,#REF!</definedName>
    <definedName name="E_ALL_KEYWORDS_TYPE_Vector_ISSR_208011067" localSheetId="9">#REF!,#REF!,#REF!,#REF!,#REF!,#REF!,#REF!,#REF!,#REF!,#REF!</definedName>
    <definedName name="E_ALL_KEYWORDS_TYPE_Vector_ISSR_208011067" localSheetId="11">#REF!,#REF!,#REF!,#REF!,#REF!,#REF!,#REF!,#REF!,#REF!,#REF!</definedName>
    <definedName name="E_ALL_KEYWORDS_TYPE_Vector_ISSR_208011067" localSheetId="10">#REF!,#REF!,#REF!,#REF!,#REF!,#REF!,#REF!,#REF!,#REF!,#REF!</definedName>
    <definedName name="E_ALL_KEYWORDS_TYPE_Vector_ISSR_208011067" localSheetId="8">#REF!,#REF!,#REF!,#REF!,#REF!,#REF!,#REF!,#REF!,#REF!,#REF!</definedName>
    <definedName name="E_ALL_KEYWORDS_TYPE_Vector_ISSR_208011067" localSheetId="4">#REF!,#REF!,#REF!,#REF!,#REF!,#REF!,#REF!,#REF!,#REF!,#REF!</definedName>
    <definedName name="E_ALL_KEYWORDS_TYPE_Vector_ISSR_208011067" localSheetId="5">#REF!,#REF!,#REF!,#REF!,#REF!,#REF!,#REF!,#REF!,#REF!,#REF!</definedName>
    <definedName name="E_ALL_KEYWORDS_TYPE_Vector_ISSR_208011067">#REF!,#REF!,#REF!,#REF!,#REF!,#REF!,#REF!,#REF!,#REF!,#REF!</definedName>
    <definedName name="E_ALL_KEYWORDS_TYPE_Vector_ISSR_208011072">[18]MKTO_Exchange_Sheet!$2:$3,[18]MKTO_Exchange_Sheet!$11:$30,[18]MKTO_Exchange_Sheet!$32:$37,[18]MKTO_Exchange_Sheet!$39:$67,[18]MKTO_Exchange_Sheet!$84:$99,[18]MKTO_Exchange_Sheet!$115:$117,[18]MKTO_Exchange_Sheet!$161:$162,[18]MKTO_Exchange_Sheet!$200:$204,[18]MKTO_Exchange_Sheet!$208:$209,[18]MKTO_Exchange_Sheet!$119:$132,[18]MKTO_Exchange_Sheet!$149:$157,[18]MKTO_Exchange_Sheet!$211:$225,[18]MKTO_Exchange_Sheet!$69:$82,[18]MKTO_Exchange_Sheet!$101:$113</definedName>
    <definedName name="E_ALL_KEYWORDS_TYPE_Vector_ISSR_208011078" localSheetId="7">#REF!,#REF!,#REF!,#REF!,#REF!,#REF!,#REF!,#REF!,#REF!,#REF!,#REF!,#REF!,#REF!,#REF!</definedName>
    <definedName name="E_ALL_KEYWORDS_TYPE_Vector_ISSR_208011078" localSheetId="0">#REF!,#REF!,#REF!,#REF!,#REF!,#REF!,#REF!,#REF!,#REF!,#REF!,#REF!,#REF!,#REF!,#REF!</definedName>
    <definedName name="E_ALL_KEYWORDS_TYPE_Vector_ISSR_208011078" localSheetId="9">#REF!,#REF!,#REF!,#REF!,#REF!,#REF!,#REF!,#REF!,#REF!,#REF!,#REF!,#REF!,#REF!,#REF!</definedName>
    <definedName name="E_ALL_KEYWORDS_TYPE_Vector_ISSR_208011078" localSheetId="11">#REF!,#REF!,#REF!,#REF!,#REF!,#REF!,#REF!,#REF!,#REF!,#REF!,#REF!,#REF!,#REF!,#REF!</definedName>
    <definedName name="E_ALL_KEYWORDS_TYPE_Vector_ISSR_208011078" localSheetId="10">#REF!,#REF!,#REF!,#REF!,#REF!,#REF!,#REF!,#REF!,#REF!,#REF!,#REF!,#REF!,#REF!,#REF!</definedName>
    <definedName name="E_ALL_KEYWORDS_TYPE_Vector_ISSR_208011078" localSheetId="8">#REF!,#REF!,#REF!,#REF!,#REF!,#REF!,#REF!,#REF!,#REF!,#REF!,#REF!,#REF!,#REF!,#REF!</definedName>
    <definedName name="E_ALL_KEYWORDS_TYPE_Vector_ISSR_208011078" localSheetId="4">#REF!,#REF!,#REF!,#REF!,#REF!,#REF!,#REF!,#REF!,#REF!,#REF!,#REF!,#REF!,#REF!,#REF!</definedName>
    <definedName name="E_ALL_KEYWORDS_TYPE_Vector_ISSR_208011078" localSheetId="5">#REF!,#REF!,#REF!,#REF!,#REF!,#REF!,#REF!,#REF!,#REF!,#REF!,#REF!,#REF!,#REF!,#REF!</definedName>
    <definedName name="E_ALL_KEYWORDS_TYPE_Vector_ISSR_208011078">#REF!,#REF!,#REF!,#REF!,#REF!,#REF!,#REF!,#REF!,#REF!,#REF!,#REF!,#REF!,#REF!,#REF!</definedName>
    <definedName name="E_ALL_KEYWORDS_TYPE_Vector_ISSR_208011212" localSheetId="7">#REF!,#REF!,#REF!,#REF!,#REF!,#REF!,#REF!,#REF!,#REF!,#REF!,#REF!,#REF!,#REF!,#REF!</definedName>
    <definedName name="E_ALL_KEYWORDS_TYPE_Vector_ISSR_208011212" localSheetId="0">#REF!,#REF!,#REF!,#REF!,#REF!,#REF!,#REF!,#REF!,#REF!,#REF!,#REF!,#REF!,#REF!,#REF!</definedName>
    <definedName name="E_ALL_KEYWORDS_TYPE_Vector_ISSR_208011212" localSheetId="11">#REF!,#REF!,#REF!,#REF!,#REF!,#REF!,#REF!,#REF!,#REF!,#REF!,#REF!,#REF!,#REF!,#REF!</definedName>
    <definedName name="E_ALL_KEYWORDS_TYPE_Vector_ISSR_208011212" localSheetId="8">#REF!,#REF!,#REF!,#REF!,#REF!,#REF!,#REF!,#REF!,#REF!,#REF!,#REF!,#REF!,#REF!,#REF!</definedName>
    <definedName name="E_ALL_KEYWORDS_TYPE_Vector_ISSR_208011212" localSheetId="4">#REF!,#REF!,#REF!,#REF!,#REF!,#REF!,#REF!,#REF!,#REF!,#REF!,#REF!,#REF!,#REF!,#REF!</definedName>
    <definedName name="E_ALL_KEYWORDS_TYPE_Vector_ISSR_208011212" localSheetId="5">#REF!,#REF!,#REF!,#REF!,#REF!,#REF!,#REF!,#REF!,#REF!,#REF!,#REF!,#REF!,#REF!,#REF!</definedName>
    <definedName name="E_ALL_KEYWORDS_TYPE_Vector_ISSR_208011212">#REF!,#REF!,#REF!,#REF!,#REF!,#REF!,#REF!,#REF!,#REF!,#REF!,#REF!,#REF!,#REF!,#REF!</definedName>
    <definedName name="E_ALL_KEYWORDS_TYPE_Vector_ISSR_208011592" localSheetId="7">#REF!,#REF!,#REF!,#REF!,#REF!,#REF!,#REF!,#REF!,#REF!,#REF!</definedName>
    <definedName name="E_ALL_KEYWORDS_TYPE_Vector_ISSR_208011592" localSheetId="0">#REF!,#REF!,#REF!,#REF!,#REF!,#REF!,#REF!,#REF!,#REF!,#REF!</definedName>
    <definedName name="E_ALL_KEYWORDS_TYPE_Vector_ISSR_208011592" localSheetId="9">#REF!,#REF!,#REF!,#REF!,#REF!,#REF!,#REF!,#REF!,#REF!,#REF!</definedName>
    <definedName name="E_ALL_KEYWORDS_TYPE_Vector_ISSR_208011592" localSheetId="11">#REF!,#REF!,#REF!,#REF!,#REF!,#REF!,#REF!,#REF!,#REF!,#REF!</definedName>
    <definedName name="E_ALL_KEYWORDS_TYPE_Vector_ISSR_208011592" localSheetId="10">#REF!,#REF!,#REF!,#REF!,#REF!,#REF!,#REF!,#REF!,#REF!,#REF!</definedName>
    <definedName name="E_ALL_KEYWORDS_TYPE_Vector_ISSR_208011592" localSheetId="8">#REF!,#REF!,#REF!,#REF!,#REF!,#REF!,#REF!,#REF!,#REF!,#REF!</definedName>
    <definedName name="E_ALL_KEYWORDS_TYPE_Vector_ISSR_208011592" localSheetId="4">#REF!,#REF!,#REF!,#REF!,#REF!,#REF!,#REF!,#REF!,#REF!,#REF!</definedName>
    <definedName name="E_ALL_KEYWORDS_TYPE_Vector_ISSR_208011592" localSheetId="5">#REF!,#REF!,#REF!,#REF!,#REF!,#REF!,#REF!,#REF!,#REF!,#REF!</definedName>
    <definedName name="E_ALL_KEYWORDS_TYPE_Vector_ISSR_208011592">#REF!,#REF!,#REF!,#REF!,#REF!,#REF!,#REF!,#REF!,#REF!,#REF!</definedName>
    <definedName name="E_ALL_KEYWORDS_TYPE_Vector_ISSR_208011676">[16]QLIK_Exchange_Sheet!$2:$3,[16]QLIK_Exchange_Sheet!$11:$30,[16]QLIK_Exchange_Sheet!$32:$36,[16]QLIK_Exchange_Sheet!$38:$66,[16]QLIK_Exchange_Sheet!$83:$98,[16]QLIK_Exchange_Sheet!$114:$116,[16]QLIK_Exchange_Sheet!$160:$161,[16]QLIK_Exchange_Sheet!$199:$203,[16]QLIK_Exchange_Sheet!$207:$208,[16]QLIK_Exchange_Sheet!$118:$131,[16]QLIK_Exchange_Sheet!$148:$156,[16]QLIK_Exchange_Sheet!$210:$224,[16]QLIK_Exchange_Sheet!$68:$81,[16]QLIK_Exchange_Sheet!$100:$112</definedName>
    <definedName name="E_ALL_KEYWORDS_TYPE_Vector_ISSR_208011875">[17]LOCK_Exchange_Sheet!$2:$3,[17]LOCK_Exchange_Sheet!$11:$30,[17]LOCK_Exchange_Sheet!$32:$36,[17]LOCK_Exchange_Sheet!$38:$66,[17]LOCK_Exchange_Sheet!$83:$98,[17]LOCK_Exchange_Sheet!$114:$116,[17]LOCK_Exchange_Sheet!$160:$161,[17]LOCK_Exchange_Sheet!$199:$203,[17]LOCK_Exchange_Sheet!$207:$208,[17]LOCK_Exchange_Sheet!$118:$131,[17]LOCK_Exchange_Sheet!$148:$156,[17]LOCK_Exchange_Sheet!$210:$224,[17]LOCK_Exchange_Sheet!$68:$81,[17]LOCK_Exchange_Sheet!$100:$112</definedName>
    <definedName name="E_ALL_KEYWORDS_TYPE_Vector_ISSR_208013134" localSheetId="7">#REF!,#REF!,#REF!,#REF!,#REF!,#REF!,#REF!,#REF!,#REF!,#REF!</definedName>
    <definedName name="E_ALL_KEYWORDS_TYPE_Vector_ISSR_208013134" localSheetId="0">#REF!,#REF!,#REF!,#REF!,#REF!,#REF!,#REF!,#REF!,#REF!,#REF!</definedName>
    <definedName name="E_ALL_KEYWORDS_TYPE_Vector_ISSR_208013134" localSheetId="9">#REF!,#REF!,#REF!,#REF!,#REF!,#REF!,#REF!,#REF!,#REF!,#REF!</definedName>
    <definedName name="E_ALL_KEYWORDS_TYPE_Vector_ISSR_208013134" localSheetId="11">#REF!,#REF!,#REF!,#REF!,#REF!,#REF!,#REF!,#REF!,#REF!,#REF!</definedName>
    <definedName name="E_ALL_KEYWORDS_TYPE_Vector_ISSR_208013134" localSheetId="10">#REF!,#REF!,#REF!,#REF!,#REF!,#REF!,#REF!,#REF!,#REF!,#REF!</definedName>
    <definedName name="E_ALL_KEYWORDS_TYPE_Vector_ISSR_208013134" localSheetId="8">#REF!,#REF!,#REF!,#REF!,#REF!,#REF!,#REF!,#REF!,#REF!,#REF!</definedName>
    <definedName name="E_ALL_KEYWORDS_TYPE_Vector_ISSR_208013134" localSheetId="4">#REF!,#REF!,#REF!,#REF!,#REF!,#REF!,#REF!,#REF!,#REF!,#REF!</definedName>
    <definedName name="E_ALL_KEYWORDS_TYPE_Vector_ISSR_208013134" localSheetId="5">#REF!,#REF!,#REF!,#REF!,#REF!,#REF!,#REF!,#REF!,#REF!,#REF!</definedName>
    <definedName name="E_ALL_KEYWORDS_TYPE_Vector_ISSR_208013134">#REF!,#REF!,#REF!,#REF!,#REF!,#REF!,#REF!,#REF!,#REF!,#REF!</definedName>
    <definedName name="E_ALL_KEYWORDS_TYPE_Vector_ISSR_208015243" localSheetId="7">#REF!,#REF!,#REF!,#REF!,#REF!,#REF!,#REF!,#REF!,#REF!,#REF!</definedName>
    <definedName name="E_ALL_KEYWORDS_TYPE_Vector_ISSR_208015243" localSheetId="0">#REF!,#REF!,#REF!,#REF!,#REF!,#REF!,#REF!,#REF!,#REF!,#REF!</definedName>
    <definedName name="E_ALL_KEYWORDS_TYPE_Vector_ISSR_208015243" localSheetId="11">#REF!,#REF!,#REF!,#REF!,#REF!,#REF!,#REF!,#REF!,#REF!,#REF!</definedName>
    <definedName name="E_ALL_KEYWORDS_TYPE_Vector_ISSR_208015243" localSheetId="8">#REF!,#REF!,#REF!,#REF!,#REF!,#REF!,#REF!,#REF!,#REF!,#REF!</definedName>
    <definedName name="E_ALL_KEYWORDS_TYPE_Vector_ISSR_208015243" localSheetId="4">#REF!,#REF!,#REF!,#REF!,#REF!,#REF!,#REF!,#REF!,#REF!,#REF!</definedName>
    <definedName name="E_ALL_KEYWORDS_TYPE_Vector_ISSR_208015243" localSheetId="5">#REF!,#REF!,#REF!,#REF!,#REF!,#REF!,#REF!,#REF!,#REF!,#REF!</definedName>
    <definedName name="E_ALL_KEYWORDS_TYPE_Vector_ISSR_208015243">#REF!,#REF!,#REF!,#REF!,#REF!,#REF!,#REF!,#REF!,#REF!,#REF!</definedName>
    <definedName name="E_ALL_KEYWORDS_TYPE_Vector_ISSR_208020391" localSheetId="7">#REF!,#REF!,#REF!,#REF!,#REF!,#REF!,#REF!,#REF!,#REF!,#REF!,#REF!,#REF!,#REF!,#REF!,#REF!,#REF!,#REF!,#REF!,#REF!,#REF!,#REF!,#REF!,#REF!,#REF!,#REF!</definedName>
    <definedName name="E_ALL_KEYWORDS_TYPE_Vector_ISSR_208020391" localSheetId="0">#REF!,#REF!,#REF!,#REF!,#REF!,#REF!,#REF!,#REF!,#REF!,#REF!,#REF!,#REF!,#REF!,#REF!,#REF!,#REF!,#REF!,#REF!,#REF!,#REF!,#REF!,#REF!,#REF!,#REF!,#REF!</definedName>
    <definedName name="E_ALL_KEYWORDS_TYPE_Vector_ISSR_208020391" localSheetId="9">#REF!,#REF!,#REF!,#REF!,#REF!,#REF!,#REF!,#REF!,#REF!,#REF!,#REF!,#REF!,#REF!,#REF!,#REF!,#REF!,#REF!,#REF!,#REF!,#REF!,#REF!,#REF!,#REF!,#REF!,#REF!</definedName>
    <definedName name="E_ALL_KEYWORDS_TYPE_Vector_ISSR_208020391" localSheetId="11">#REF!,#REF!,#REF!,#REF!,#REF!,#REF!,#REF!,#REF!,#REF!,#REF!,#REF!,#REF!,#REF!,#REF!,#REF!,#REF!,#REF!,#REF!,#REF!,#REF!,#REF!,#REF!,#REF!,#REF!,#REF!</definedName>
    <definedName name="E_ALL_KEYWORDS_TYPE_Vector_ISSR_208020391" localSheetId="10">#REF!,#REF!,#REF!,#REF!,#REF!,#REF!,#REF!,#REF!,#REF!,#REF!,#REF!,#REF!,#REF!,#REF!,#REF!,#REF!,#REF!,#REF!,#REF!,#REF!,#REF!,#REF!,#REF!,#REF!,#REF!</definedName>
    <definedName name="E_ALL_KEYWORDS_TYPE_Vector_ISSR_208020391" localSheetId="8">#REF!,#REF!,#REF!,#REF!,#REF!,#REF!,#REF!,#REF!,#REF!,#REF!,#REF!,#REF!,#REF!,#REF!,#REF!,#REF!,#REF!,#REF!,#REF!,#REF!,#REF!,#REF!,#REF!,#REF!,#REF!</definedName>
    <definedName name="E_ALL_KEYWORDS_TYPE_Vector_ISSR_208020391" localSheetId="4">#REF!,#REF!,#REF!,#REF!,#REF!,#REF!,#REF!,#REF!,#REF!,#REF!,#REF!,#REF!,#REF!,#REF!,#REF!,#REF!,#REF!,#REF!,#REF!,#REF!,#REF!,#REF!,#REF!,#REF!,#REF!</definedName>
    <definedName name="E_ALL_KEYWORDS_TYPE_Vector_ISSR_208020391" localSheetId="5">#REF!,#REF!,#REF!,#REF!,#REF!,#REF!,#REF!,#REF!,#REF!,#REF!,#REF!,#REF!,#REF!,#REF!,#REF!,#REF!,#REF!,#REF!,#REF!,#REF!,#REF!,#REF!,#REF!,#REF!,#REF!</definedName>
    <definedName name="E_ALL_KEYWORDS_TYPE_Vector_ISSR_208020391">#REF!,#REF!,#REF!,#REF!,#REF!,#REF!,#REF!,#REF!,#REF!,#REF!,#REF!,#REF!,#REF!,#REF!,#REF!,#REF!,#REF!,#REF!,#REF!,#REF!,#REF!,#REF!,#REF!,#REF!,#REF!</definedName>
    <definedName name="E_ALL_LOCK">[17]LOCK_Exchange_Sheet!$A$1:$BO$292</definedName>
    <definedName name="E_ALL_MKTO">[18]MKTO_Exchange_Sheet!$A$1:$AO$294</definedName>
    <definedName name="E_ALL_MRIN" localSheetId="7">#REF!</definedName>
    <definedName name="E_ALL_MRIN" localSheetId="0">#REF!</definedName>
    <definedName name="E_ALL_MRIN" localSheetId="9">#REF!</definedName>
    <definedName name="E_ALL_MRIN" localSheetId="11">#REF!</definedName>
    <definedName name="E_ALL_MRIN" localSheetId="10">#REF!</definedName>
    <definedName name="E_ALL_MRIN" localSheetId="8">#REF!</definedName>
    <definedName name="E_ALL_MRIN" localSheetId="4">#REF!</definedName>
    <definedName name="E_ALL_MRIN" localSheetId="5">#REF!</definedName>
    <definedName name="E_ALL_MRIN">#REF!</definedName>
    <definedName name="E_ALL_MULE" localSheetId="7">#REF!</definedName>
    <definedName name="E_ALL_MULE" localSheetId="0">#REF!</definedName>
    <definedName name="E_ALL_MULE" localSheetId="11">#REF!</definedName>
    <definedName name="E_ALL_MULE" localSheetId="8">#REF!</definedName>
    <definedName name="E_ALL_MULE" localSheetId="4">#REF!</definedName>
    <definedName name="E_ALL_MULE" localSheetId="5">#REF!</definedName>
    <definedName name="E_ALL_MULE">#REF!</definedName>
    <definedName name="E_ALL_N" localSheetId="7">#REF!</definedName>
    <definedName name="E_ALL_N" localSheetId="0">#REF!</definedName>
    <definedName name="E_ALL_N" localSheetId="11">#REF!</definedName>
    <definedName name="E_ALL_N" localSheetId="8">#REF!</definedName>
    <definedName name="E_ALL_N" localSheetId="4">#REF!</definedName>
    <definedName name="E_ALL_N" localSheetId="5">#REF!</definedName>
    <definedName name="E_ALL_N">#REF!</definedName>
    <definedName name="E_ALL_NOW">#REF!</definedName>
    <definedName name="E_ALL_NUAN">[21]NUAN_Exchange_Sheet!$A$1:$CC$234</definedName>
    <definedName name="E_ALL_OPWR">[22]OPWR_Exchange_Sheet!$A$1:$AG$235</definedName>
    <definedName name="E_ALL_PANW" localSheetId="7">#REF!</definedName>
    <definedName name="E_ALL_PANW" localSheetId="0">#REF!</definedName>
    <definedName name="E_ALL_PANW" localSheetId="9">#REF!</definedName>
    <definedName name="E_ALL_PANW" localSheetId="11">#REF!</definedName>
    <definedName name="E_ALL_PANW" localSheetId="10">#REF!</definedName>
    <definedName name="E_ALL_PANW" localSheetId="8">#REF!</definedName>
    <definedName name="E_ALL_PANW" localSheetId="4">#REF!</definedName>
    <definedName name="E_ALL_PANW" localSheetId="5">#REF!</definedName>
    <definedName name="E_ALL_PANW">#REF!</definedName>
    <definedName name="E_ALL_PERIODS_BNFT" localSheetId="7">#REF!</definedName>
    <definedName name="E_ALL_PERIODS_BNFT" localSheetId="0">#REF!</definedName>
    <definedName name="E_ALL_PERIODS_BNFT" localSheetId="11">#REF!</definedName>
    <definedName name="E_ALL_PERIODS_BNFT" localSheetId="8">#REF!</definedName>
    <definedName name="E_ALL_PERIODS_BNFT" localSheetId="4">#REF!</definedName>
    <definedName name="E_ALL_PERIODS_BNFT" localSheetId="5">#REF!</definedName>
    <definedName name="E_ALL_PERIODS_BNFT">#REF!</definedName>
    <definedName name="E_ALL_PERIODS_CHKP" localSheetId="7">#REF!</definedName>
    <definedName name="E_ALL_PERIODS_CHKP" localSheetId="0">#REF!</definedName>
    <definedName name="E_ALL_PERIODS_CHKP" localSheetId="11">#REF!</definedName>
    <definedName name="E_ALL_PERIODS_CHKP" localSheetId="8">#REF!</definedName>
    <definedName name="E_ALL_PERIODS_CHKP" localSheetId="4">#REF!</definedName>
    <definedName name="E_ALL_PERIODS_CHKP" localSheetId="5">#REF!</definedName>
    <definedName name="E_ALL_PERIODS_CHKP">#REF!</definedName>
    <definedName name="E_ALL_PERIODS_DWRE">#REF!</definedName>
    <definedName name="E_ALL_PERIODS_MRIN">#REF!</definedName>
    <definedName name="E_ALL_PERIODS_N">#REF!</definedName>
    <definedName name="E_ALL_PERIODS_PANW">#REF!</definedName>
    <definedName name="E_ALL_PERIODS_ULTI">#REF!</definedName>
    <definedName name="E_ALL_QLIK">[16]QLIK_Exchange_Sheet!$A$1:$BO$293</definedName>
    <definedName name="E_ALL_SECTION_KEYWORDS_EQTY_200001987_1314" localSheetId="7">#REF!</definedName>
    <definedName name="E_ALL_SECTION_KEYWORDS_EQTY_200001987_1314" localSheetId="0">#REF!</definedName>
    <definedName name="E_ALL_SECTION_KEYWORDS_EQTY_200001987_1314" localSheetId="9">#REF!</definedName>
    <definedName name="E_ALL_SECTION_KEYWORDS_EQTY_200001987_1314" localSheetId="11">#REF!</definedName>
    <definedName name="E_ALL_SECTION_KEYWORDS_EQTY_200001987_1314" localSheetId="10">#REF!</definedName>
    <definedName name="E_ALL_SECTION_KEYWORDS_EQTY_200001987_1314" localSheetId="8">#REF!</definedName>
    <definedName name="E_ALL_SECTION_KEYWORDS_EQTY_200001987_1314" localSheetId="4">#REF!</definedName>
    <definedName name="E_ALL_SECTION_KEYWORDS_EQTY_200001987_1314" localSheetId="5">#REF!</definedName>
    <definedName name="E_ALL_SECTION_KEYWORDS_EQTY_200001987_1314">#REF!</definedName>
    <definedName name="E_ALL_SECTION_KEYWORDS_EQTY_200001987_1319" localSheetId="7">#REF!</definedName>
    <definedName name="E_ALL_SECTION_KEYWORDS_EQTY_200001987_1319" localSheetId="0">#REF!</definedName>
    <definedName name="E_ALL_SECTION_KEYWORDS_EQTY_200001987_1319" localSheetId="11">#REF!</definedName>
    <definedName name="E_ALL_SECTION_KEYWORDS_EQTY_200001987_1319" localSheetId="8">#REF!</definedName>
    <definedName name="E_ALL_SECTION_KEYWORDS_EQTY_200001987_1319" localSheetId="4">#REF!</definedName>
    <definedName name="E_ALL_SECTION_KEYWORDS_EQTY_200001987_1319" localSheetId="5">#REF!</definedName>
    <definedName name="E_ALL_SECTION_KEYWORDS_EQTY_200001987_1319">#REF!</definedName>
    <definedName name="E_ALL_SECTION_KEYWORDS_EQTY_200001987_131E" localSheetId="7">#REF!</definedName>
    <definedName name="E_ALL_SECTION_KEYWORDS_EQTY_200001987_131E" localSheetId="0">#REF!</definedName>
    <definedName name="E_ALL_SECTION_KEYWORDS_EQTY_200001987_131E" localSheetId="11">#REF!</definedName>
    <definedName name="E_ALL_SECTION_KEYWORDS_EQTY_200001987_131E" localSheetId="8">#REF!</definedName>
    <definedName name="E_ALL_SECTION_KEYWORDS_EQTY_200001987_131E" localSheetId="4">#REF!</definedName>
    <definedName name="E_ALL_SECTION_KEYWORDS_EQTY_200001987_131E" localSheetId="5">#REF!</definedName>
    <definedName name="E_ALL_SECTION_KEYWORDS_EQTY_200001987_131E">#REF!</definedName>
    <definedName name="E_ALL_SECTION_KEYWORDS_EQTY_200001987_131O">#REF!</definedName>
    <definedName name="E_ALL_SECTION_KEYWORDS_EQTY_200001987_13A">#REF!</definedName>
    <definedName name="E_ALL_SECTION_KEYWORDS_EQTY_200001987_13K">#REF!</definedName>
    <definedName name="E_ALL_SECTION_KEYWORDS_EQTY_200001987_13U">#REF!</definedName>
    <definedName name="E_ALL_SECTION_KEYWORDS_EQTY_200001987_13V">#REF!</definedName>
    <definedName name="E_ALL_SECTION_KEYWORDS_EQTY_200001987_13W">#REF!</definedName>
    <definedName name="E_ALL_SECTION_KEYWORDS_EQTY_200001987_Reference_Data">#REF!</definedName>
    <definedName name="E_ALL_SECTION_KEYWORDS_EQTY_200009848_1314">#REF!</definedName>
    <definedName name="E_ALL_SECTION_KEYWORDS_EQTY_200009848_1319">#REF!</definedName>
    <definedName name="E_ALL_SECTION_KEYWORDS_EQTY_200009848_131E">#REF!</definedName>
    <definedName name="E_ALL_SECTION_KEYWORDS_EQTY_200009848_131O">#REF!</definedName>
    <definedName name="E_ALL_SECTION_KEYWORDS_EQTY_200009848_13A">#REF!</definedName>
    <definedName name="E_ALL_SECTION_KEYWORDS_EQTY_200009848_13K">#REF!</definedName>
    <definedName name="E_ALL_SECTION_KEYWORDS_EQTY_200009848_13U">#REF!</definedName>
    <definedName name="E_ALL_SECTION_KEYWORDS_EQTY_200009848_13V">#REF!</definedName>
    <definedName name="E_ALL_SECTION_KEYWORDS_EQTY_200009848_13W">#REF!</definedName>
    <definedName name="E_ALL_SECTION_KEYWORDS_EQTY_200009848_Reference_Data">#REF!</definedName>
    <definedName name="E_ALL_SECTION_KEYWORDS_EQTY_200010418_1314">#REF!</definedName>
    <definedName name="E_ALL_SECTION_KEYWORDS_EQTY_200010418_1319">#REF!</definedName>
    <definedName name="E_ALL_SECTION_KEYWORDS_EQTY_200010418_131E">#REF!</definedName>
    <definedName name="E_ALL_SECTION_KEYWORDS_EQTY_200010418_131O">#REF!</definedName>
    <definedName name="E_ALL_SECTION_KEYWORDS_EQTY_200010418_13A">#REF!</definedName>
    <definedName name="E_ALL_SECTION_KEYWORDS_EQTY_200010418_13K">#REF!</definedName>
    <definedName name="E_ALL_SECTION_KEYWORDS_EQTY_200010418_13U">#REF!</definedName>
    <definedName name="E_ALL_SECTION_KEYWORDS_EQTY_200010418_13V">#REF!</definedName>
    <definedName name="E_ALL_SECTION_KEYWORDS_EQTY_200010418_13W">#REF!</definedName>
    <definedName name="E_ALL_SECTION_KEYWORDS_EQTY_200010418_Reference_Data">#REF!</definedName>
    <definedName name="E_ALL_SECTION_KEYWORDS_EQTY_200013663_1314">#REF!</definedName>
    <definedName name="E_ALL_SECTION_KEYWORDS_EQTY_200013663_1319">#REF!</definedName>
    <definedName name="E_ALL_SECTION_KEYWORDS_EQTY_200013663_131E">#REF!</definedName>
    <definedName name="E_ALL_SECTION_KEYWORDS_EQTY_200013663_131O">#REF!</definedName>
    <definedName name="E_ALL_SECTION_KEYWORDS_EQTY_200013663_13A">#REF!</definedName>
    <definedName name="E_ALL_SECTION_KEYWORDS_EQTY_200013663_13K">#REF!</definedName>
    <definedName name="E_ALL_SECTION_KEYWORDS_EQTY_200013663_13U">#REF!</definedName>
    <definedName name="E_ALL_SECTION_KEYWORDS_EQTY_200013663_13V">#REF!</definedName>
    <definedName name="E_ALL_SECTION_KEYWORDS_EQTY_200013663_13W">#REF!</definedName>
    <definedName name="E_ALL_SECTION_KEYWORDS_EQTY_200013663_Reference_Data">#REF!</definedName>
    <definedName name="E_ALL_SECTION_KEYWORDS_EQTY_200014493_1314">#REF!</definedName>
    <definedName name="E_ALL_SECTION_KEYWORDS_EQTY_200014493_1319">#REF!</definedName>
    <definedName name="E_ALL_SECTION_KEYWORDS_EQTY_200014493_131E">#REF!</definedName>
    <definedName name="E_ALL_SECTION_KEYWORDS_EQTY_200014493_131O">#REF!</definedName>
    <definedName name="E_ALL_SECTION_KEYWORDS_EQTY_200014493_13A">#REF!</definedName>
    <definedName name="E_ALL_SECTION_KEYWORDS_EQTY_200014493_13K">#REF!</definedName>
    <definedName name="E_ALL_SECTION_KEYWORDS_EQTY_200014493_13U">#REF!</definedName>
    <definedName name="E_ALL_SECTION_KEYWORDS_EQTY_200014493_13V">#REF!</definedName>
    <definedName name="E_ALL_SECTION_KEYWORDS_EQTY_200014493_13W">#REF!</definedName>
    <definedName name="E_ALL_SECTION_KEYWORDS_EQTY_200014493_Reference_Data">#REF!</definedName>
    <definedName name="E_ALL_SECTION_KEYWORDS_EQTY_200014812_1314">#REF!</definedName>
    <definedName name="E_ALL_SECTION_KEYWORDS_EQTY_200014812_1319">#REF!</definedName>
    <definedName name="E_ALL_SECTION_KEYWORDS_EQTY_200014812_131E">#REF!</definedName>
    <definedName name="E_ALL_SECTION_KEYWORDS_EQTY_200014812_131O">#REF!</definedName>
    <definedName name="E_ALL_SECTION_KEYWORDS_EQTY_200014812_13A">#REF!</definedName>
    <definedName name="E_ALL_SECTION_KEYWORDS_EQTY_200014812_13K">#REF!</definedName>
    <definedName name="E_ALL_SECTION_KEYWORDS_EQTY_200014812_13U">#REF!</definedName>
    <definedName name="E_ALL_SECTION_KEYWORDS_EQTY_200014812_13V">#REF!</definedName>
    <definedName name="E_ALL_SECTION_KEYWORDS_EQTY_200014812_13W">#REF!</definedName>
    <definedName name="E_ALL_SECTION_KEYWORDS_EQTY_200014812_Reference_Data">#REF!</definedName>
    <definedName name="E_ALL_SECTION_KEYWORDS_EQTY_200015518_1314">#REF!</definedName>
    <definedName name="E_ALL_SECTION_KEYWORDS_EQTY_200015518_1319">#REF!</definedName>
    <definedName name="E_ALL_SECTION_KEYWORDS_EQTY_200015518_131E">#REF!</definedName>
    <definedName name="E_ALL_SECTION_KEYWORDS_EQTY_200015518_131O">#REF!</definedName>
    <definedName name="E_ALL_SECTION_KEYWORDS_EQTY_200015518_13A">#REF!</definedName>
    <definedName name="E_ALL_SECTION_KEYWORDS_EQTY_200015518_13K">#REF!</definedName>
    <definedName name="E_ALL_SECTION_KEYWORDS_EQTY_200015518_13U">#REF!</definedName>
    <definedName name="E_ALL_SECTION_KEYWORDS_EQTY_200015518_13V">#REF!</definedName>
    <definedName name="E_ALL_SECTION_KEYWORDS_EQTY_200015518_13W">#REF!</definedName>
    <definedName name="E_ALL_SECTION_KEYWORDS_EQTY_200015518_Reference_Data">#REF!</definedName>
    <definedName name="E_ALL_SECTION_KEYWORDS_EQTY_200016202_1314">#REF!</definedName>
    <definedName name="E_ALL_SECTION_KEYWORDS_EQTY_200016202_1319">#REF!</definedName>
    <definedName name="E_ALL_SECTION_KEYWORDS_EQTY_200016202_131E">#REF!</definedName>
    <definedName name="E_ALL_SECTION_KEYWORDS_EQTY_200016202_131O">#REF!</definedName>
    <definedName name="E_ALL_SECTION_KEYWORDS_EQTY_200016202_13A">#REF!</definedName>
    <definedName name="E_ALL_SECTION_KEYWORDS_EQTY_200016202_13K">#REF!</definedName>
    <definedName name="E_ALL_SECTION_KEYWORDS_EQTY_200016202_13U">#REF!</definedName>
    <definedName name="E_ALL_SECTION_KEYWORDS_EQTY_200016202_13V">#REF!</definedName>
    <definedName name="E_ALL_SECTION_KEYWORDS_EQTY_200016202_13W">#REF!</definedName>
    <definedName name="E_ALL_SECTION_KEYWORDS_EQTY_200016202_Reference_Data">#REF!</definedName>
    <definedName name="E_ALL_SECTION_KEYWORDS_ISSR_208000728_1314">#REF!</definedName>
    <definedName name="E_ALL_SECTION_KEYWORDS_ISSR_208000728_13168">#REF!</definedName>
    <definedName name="E_ALL_SECTION_KEYWORDS_ISSR_208000728_1316U">#REF!</definedName>
    <definedName name="E_ALL_SECTION_KEYWORDS_ISSR_208000728_1319">#REF!</definedName>
    <definedName name="E_ALL_SECTION_KEYWORDS_ISSR_208000728_131E">#REF!</definedName>
    <definedName name="E_ALL_SECTION_KEYWORDS_ISSR_208000728_131J">#REF!</definedName>
    <definedName name="E_ALL_SECTION_KEYWORDS_ISSR_208000728_131O">#REF!</definedName>
    <definedName name="E_ALL_SECTION_KEYWORDS_ISSR_208000728_13A">#REF!</definedName>
    <definedName name="E_ALL_SECTION_KEYWORDS_ISSR_208000728_13U">#REF!</definedName>
    <definedName name="E_ALL_SECTION_KEYWORDS_ISSR_208000728_13V">#REF!</definedName>
    <definedName name="E_ALL_SECTION_KEYWORDS_ISSR_208000728_Reference_Data">#REF!</definedName>
    <definedName name="E_ALL_SECTION_KEYWORDS_ISSR_208007594_1314">#REF!</definedName>
    <definedName name="E_ALL_SECTION_KEYWORDS_ISSR_208007594_13168">#REF!</definedName>
    <definedName name="E_ALL_SECTION_KEYWORDS_ISSR_208007594_1316U">#REF!</definedName>
    <definedName name="E_ALL_SECTION_KEYWORDS_ISSR_208007594_131E">#REF!</definedName>
    <definedName name="E_ALL_SECTION_KEYWORDS_ISSR_208007594_131O">#REF!</definedName>
    <definedName name="E_ALL_SECTION_KEYWORDS_ISSR_208007594_13A">#REF!</definedName>
    <definedName name="E_ALL_SECTION_KEYWORDS_ISSR_208007594_13U">#REF!</definedName>
    <definedName name="E_ALL_SECTION_KEYWORDS_ISSR_208007594_13V">#REF!</definedName>
    <definedName name="E_ALL_SECTION_KEYWORDS_ISSR_208007594_Reference_Data">#REF!</definedName>
    <definedName name="E_ALL_SECTION_KEYWORDS_ISSR_208008062_1314">#REF!</definedName>
    <definedName name="E_ALL_SECTION_KEYWORDS_ISSR_208008062_13168">#REF!</definedName>
    <definedName name="E_ALL_SECTION_KEYWORDS_ISSR_208008062_1316U">#REF!</definedName>
    <definedName name="E_ALL_SECTION_KEYWORDS_ISSR_208008062_1319">#REF!</definedName>
    <definedName name="E_ALL_SECTION_KEYWORDS_ISSR_208008062_131E">#REF!</definedName>
    <definedName name="E_ALL_SECTION_KEYWORDS_ISSR_208008062_131J">#REF!</definedName>
    <definedName name="E_ALL_SECTION_KEYWORDS_ISSR_208008062_131O">#REF!</definedName>
    <definedName name="E_ALL_SECTION_KEYWORDS_ISSR_208008062_13A">#REF!</definedName>
    <definedName name="E_ALL_SECTION_KEYWORDS_ISSR_208008062_13U">#REF!</definedName>
    <definedName name="E_ALL_SECTION_KEYWORDS_ISSR_208008062_13V">#REF!</definedName>
    <definedName name="E_ALL_SECTION_KEYWORDS_ISSR_208008062_Reference_Data">#REF!</definedName>
    <definedName name="E_ALL_SECTION_KEYWORDS_ISSR_208010559_1314">#REF!</definedName>
    <definedName name="E_ALL_SECTION_KEYWORDS_ISSR_208010559_13168">#REF!</definedName>
    <definedName name="E_ALL_SECTION_KEYWORDS_ISSR_208010559_1319">#REF!</definedName>
    <definedName name="E_ALL_SECTION_KEYWORDS_ISSR_208010559_131E">#REF!</definedName>
    <definedName name="E_ALL_SECTION_KEYWORDS_ISSR_208010559_131J">#REF!</definedName>
    <definedName name="E_ALL_SECTION_KEYWORDS_ISSR_208010559_131O">#REF!</definedName>
    <definedName name="E_ALL_SECTION_KEYWORDS_ISSR_208010559_13A">#REF!</definedName>
    <definedName name="E_ALL_SECTION_KEYWORDS_ISSR_208010559_13U">#REF!</definedName>
    <definedName name="E_ALL_SECTION_KEYWORDS_ISSR_208010559_13V">#REF!</definedName>
    <definedName name="E_ALL_SECTION_KEYWORDS_ISSR_208010559_Reference_Data">#REF!</definedName>
    <definedName name="E_ALL_SECTION_KEYWORDS_ISSR_208011067_13V">#REF!</definedName>
    <definedName name="E_ALL_SECTION_KEYWORDS_ISSR_208011078_1314">#REF!</definedName>
    <definedName name="E_ALL_SECTION_KEYWORDS_ISSR_208011078_13168">#REF!</definedName>
    <definedName name="E_ALL_SECTION_KEYWORDS_ISSR_208011078_1316U">#REF!</definedName>
    <definedName name="E_ALL_SECTION_KEYWORDS_ISSR_208011078_1319">#REF!</definedName>
    <definedName name="E_ALL_SECTION_KEYWORDS_ISSR_208011078_131E">#REF!</definedName>
    <definedName name="E_ALL_SECTION_KEYWORDS_ISSR_208011078_131J">#REF!</definedName>
    <definedName name="E_ALL_SECTION_KEYWORDS_ISSR_208011078_131O">#REF!</definedName>
    <definedName name="E_ALL_SECTION_KEYWORDS_ISSR_208011078_13A">#REF!</definedName>
    <definedName name="E_ALL_SECTION_KEYWORDS_ISSR_208011078_13U">#REF!</definedName>
    <definedName name="E_ALL_SECTION_KEYWORDS_ISSR_208011078_13V">#REF!</definedName>
    <definedName name="E_ALL_SECTION_KEYWORDS_ISSR_208011078_Reference_Data">#REF!</definedName>
    <definedName name="E_ALL_SECTION_KEYWORDS_ISSR_208011212_1314">#REF!</definedName>
    <definedName name="E_ALL_SECTION_KEYWORDS_ISSR_208011212_13168">#REF!</definedName>
    <definedName name="E_ALL_SECTION_KEYWORDS_ISSR_208011212_1316U">#REF!</definedName>
    <definedName name="E_ALL_SECTION_KEYWORDS_ISSR_208011212_1319">#REF!</definedName>
    <definedName name="E_ALL_SECTION_KEYWORDS_ISSR_208011212_131E">#REF!</definedName>
    <definedName name="E_ALL_SECTION_KEYWORDS_ISSR_208011212_131J">#REF!</definedName>
    <definedName name="E_ALL_SECTION_KEYWORDS_ISSR_208011212_131O">#REF!</definedName>
    <definedName name="E_ALL_SECTION_KEYWORDS_ISSR_208011212_13A">#REF!</definedName>
    <definedName name="E_ALL_SECTION_KEYWORDS_ISSR_208011212_13U">#REF!</definedName>
    <definedName name="E_ALL_SECTION_KEYWORDS_ISSR_208011212_13V">#REF!</definedName>
    <definedName name="E_ALL_SECTION_KEYWORDS_ISSR_208011212_Reference_Data">#REF!</definedName>
    <definedName name="E_ALL_SECTION_KEYWORDS_ISSR_208011592_1314">#REF!</definedName>
    <definedName name="E_ALL_SECTION_KEYWORDS_ISSR_208011592_13168">#REF!</definedName>
    <definedName name="E_ALL_SECTION_KEYWORDS_ISSR_208011592_1316U">#REF!</definedName>
    <definedName name="E_ALL_SECTION_KEYWORDS_ISSR_208011592_1319">#REF!</definedName>
    <definedName name="E_ALL_SECTION_KEYWORDS_ISSR_208011592_131E">#REF!</definedName>
    <definedName name="E_ALL_SECTION_KEYWORDS_ISSR_208011592_131J">#REF!</definedName>
    <definedName name="E_ALL_SECTION_KEYWORDS_ISSR_208011592_131O">#REF!</definedName>
    <definedName name="E_ALL_SECTION_KEYWORDS_ISSR_208011592_13A">#REF!</definedName>
    <definedName name="E_ALL_SECTION_KEYWORDS_ISSR_208011592_13U">#REF!</definedName>
    <definedName name="E_ALL_SECTION_KEYWORDS_ISSR_208011592_13V">#REF!</definedName>
    <definedName name="E_ALL_SECTION_KEYWORDS_ISSR_208011592_Reference_Data">#REF!</definedName>
    <definedName name="E_ALL_SECTION_KEYWORDS_ISSR_208013134_1314">#REF!</definedName>
    <definedName name="E_ALL_SECTION_KEYWORDS_ISSR_208013134_13168">#REF!</definedName>
    <definedName name="E_ALL_SECTION_KEYWORDS_ISSR_208013134_1316U">#REF!</definedName>
    <definedName name="E_ALL_SECTION_KEYWORDS_ISSR_208013134_1319">#REF!</definedName>
    <definedName name="E_ALL_SECTION_KEYWORDS_ISSR_208013134_131E">#REF!</definedName>
    <definedName name="E_ALL_SECTION_KEYWORDS_ISSR_208013134_131J">#REF!</definedName>
    <definedName name="E_ALL_SECTION_KEYWORDS_ISSR_208013134_131O">#REF!</definedName>
    <definedName name="E_ALL_SECTION_KEYWORDS_ISSR_208013134_13A">#REF!</definedName>
    <definedName name="E_ALL_SECTION_KEYWORDS_ISSR_208013134_13U">#REF!</definedName>
    <definedName name="E_ALL_SECTION_KEYWORDS_ISSR_208013134_13V">#REF!</definedName>
    <definedName name="E_ALL_SECTION_KEYWORDS_ISSR_208013134_Reference_Data">#REF!</definedName>
    <definedName name="E_ALL_SECTION_KEYWORDS_ISSR_208015243_13V">#REF!</definedName>
    <definedName name="E_ALL_SECTION_KEYWORDS_ISSR_208020391_136J">#REF!,#REF!</definedName>
    <definedName name="E_ALL_SECTION_KEYWORDS_ISSR_208020391_13V">#REF!,#REF!</definedName>
    <definedName name="E_ALL_SECTIONS_EQTY_200001045">[14]DOW_Exchange_Sheet!$242:$242,[14]DOW_Exchange_Sheet!$249:$249,[14]DOW_Exchange_Sheet!$257:$257,[14]DOW_Exchange_Sheet!$270:$270,[14]DOW_Exchange_Sheet!$287:$287,[14]DOW_Exchange_Sheet!$289:$289,[14]DOW_Exchange_Sheet!$295:$295,[14]DOW_Exchange_Sheet!$297:$297,[14]DOW_Exchange_Sheet!$302:$302,[14]DOW_Exchange_Sheet!$304:$304</definedName>
    <definedName name="E_ALL_SECTIONS_EQTY_200001987" localSheetId="7">#REF!,#REF!,#REF!,#REF!,#REF!,#REF!,#REF!,#REF!,#REF!,#REF!</definedName>
    <definedName name="E_ALL_SECTIONS_EQTY_200001987" localSheetId="0">#REF!,#REF!,#REF!,#REF!,#REF!,#REF!,#REF!,#REF!,#REF!,#REF!</definedName>
    <definedName name="E_ALL_SECTIONS_EQTY_200001987" localSheetId="9">#REF!,#REF!,#REF!,#REF!,#REF!,#REF!,#REF!,#REF!,#REF!,#REF!</definedName>
    <definedName name="E_ALL_SECTIONS_EQTY_200001987" localSheetId="11">#REF!,#REF!,#REF!,#REF!,#REF!,#REF!,#REF!,#REF!,#REF!,#REF!</definedName>
    <definedName name="E_ALL_SECTIONS_EQTY_200001987" localSheetId="10">#REF!,#REF!,#REF!,#REF!,#REF!,#REF!,#REF!,#REF!,#REF!,#REF!</definedName>
    <definedName name="E_ALL_SECTIONS_EQTY_200001987" localSheetId="8">#REF!,#REF!,#REF!,#REF!,#REF!,#REF!,#REF!,#REF!,#REF!,#REF!</definedName>
    <definedName name="E_ALL_SECTIONS_EQTY_200001987" localSheetId="4">#REF!,#REF!,#REF!,#REF!,#REF!,#REF!,#REF!,#REF!,#REF!,#REF!</definedName>
    <definedName name="E_ALL_SECTIONS_EQTY_200001987" localSheetId="5">#REF!,#REF!,#REF!,#REF!,#REF!,#REF!,#REF!,#REF!,#REF!,#REF!</definedName>
    <definedName name="E_ALL_SECTIONS_EQTY_200001987">#REF!,#REF!,#REF!,#REF!,#REF!,#REF!,#REF!,#REF!,#REF!,#REF!</definedName>
    <definedName name="E_ALL_SECTIONS_EQTY_200004329">[15]TIBX_Exchange_Sheet!$226:$226,[15]TIBX_Exchange_Sheet!$233:$233,[15]TIBX_Exchange_Sheet!$241:$241,[15]TIBX_Exchange_Sheet!$256:$256,[15]TIBX_Exchange_Sheet!$273:$273,[15]TIBX_Exchange_Sheet!$275:$275,[15]TIBX_Exchange_Sheet!$281:$281,[15]TIBX_Exchange_Sheet!$283:$283,[15]TIBX_Exchange_Sheet!$288:$288,[15]TIBX_Exchange_Sheet!$290:$290</definedName>
    <definedName name="E_ALL_SECTIONS_EQTY_200009848" localSheetId="7">#REF!,#REF!,#REF!,#REF!,#REF!,#REF!,#REF!,#REF!,#REF!,#REF!</definedName>
    <definedName name="E_ALL_SECTIONS_EQTY_200009848" localSheetId="0">#REF!,#REF!,#REF!,#REF!,#REF!,#REF!,#REF!,#REF!,#REF!,#REF!</definedName>
    <definedName name="E_ALL_SECTIONS_EQTY_200009848" localSheetId="9">#REF!,#REF!,#REF!,#REF!,#REF!,#REF!,#REF!,#REF!,#REF!,#REF!</definedName>
    <definedName name="E_ALL_SECTIONS_EQTY_200009848" localSheetId="11">#REF!,#REF!,#REF!,#REF!,#REF!,#REF!,#REF!,#REF!,#REF!,#REF!</definedName>
    <definedName name="E_ALL_SECTIONS_EQTY_200009848" localSheetId="10">#REF!,#REF!,#REF!,#REF!,#REF!,#REF!,#REF!,#REF!,#REF!,#REF!</definedName>
    <definedName name="E_ALL_SECTIONS_EQTY_200009848" localSheetId="8">#REF!,#REF!,#REF!,#REF!,#REF!,#REF!,#REF!,#REF!,#REF!,#REF!</definedName>
    <definedName name="E_ALL_SECTIONS_EQTY_200009848" localSheetId="4">#REF!,#REF!,#REF!,#REF!,#REF!,#REF!,#REF!,#REF!,#REF!,#REF!</definedName>
    <definedName name="E_ALL_SECTIONS_EQTY_200009848" localSheetId="5">#REF!,#REF!,#REF!,#REF!,#REF!,#REF!,#REF!,#REF!,#REF!,#REF!</definedName>
    <definedName name="E_ALL_SECTIONS_EQTY_200009848">#REF!,#REF!,#REF!,#REF!,#REF!,#REF!,#REF!,#REF!,#REF!,#REF!</definedName>
    <definedName name="E_ALL_SECTIONS_EQTY_200010418" localSheetId="7">#REF!,#REF!,#REF!,#REF!,#REF!,#REF!,#REF!,#REF!,#REF!,#REF!</definedName>
    <definedName name="E_ALL_SECTIONS_EQTY_200010418" localSheetId="0">#REF!,#REF!,#REF!,#REF!,#REF!,#REF!,#REF!,#REF!,#REF!,#REF!</definedName>
    <definedName name="E_ALL_SECTIONS_EQTY_200010418" localSheetId="11">#REF!,#REF!,#REF!,#REF!,#REF!,#REF!,#REF!,#REF!,#REF!,#REF!</definedName>
    <definedName name="E_ALL_SECTIONS_EQTY_200010418" localSheetId="8">#REF!,#REF!,#REF!,#REF!,#REF!,#REF!,#REF!,#REF!,#REF!,#REF!</definedName>
    <definedName name="E_ALL_SECTIONS_EQTY_200010418" localSheetId="4">#REF!,#REF!,#REF!,#REF!,#REF!,#REF!,#REF!,#REF!,#REF!,#REF!</definedName>
    <definedName name="E_ALL_SECTIONS_EQTY_200010418" localSheetId="5">#REF!,#REF!,#REF!,#REF!,#REF!,#REF!,#REF!,#REF!,#REF!,#REF!</definedName>
    <definedName name="E_ALL_SECTIONS_EQTY_200010418">#REF!,#REF!,#REF!,#REF!,#REF!,#REF!,#REF!,#REF!,#REF!,#REF!</definedName>
    <definedName name="E_ALL_SECTIONS_EQTY_200011457" localSheetId="7">#REF!,#REF!,#REF!,#REF!,#REF!,#REF!,#REF!,#REF!,#REF!,#REF!</definedName>
    <definedName name="E_ALL_SECTIONS_EQTY_200011457" localSheetId="0">#REF!,#REF!,#REF!,#REF!,#REF!,#REF!,#REF!,#REF!,#REF!,#REF!</definedName>
    <definedName name="E_ALL_SECTIONS_EQTY_200011457" localSheetId="11">#REF!,#REF!,#REF!,#REF!,#REF!,#REF!,#REF!,#REF!,#REF!,#REF!</definedName>
    <definedName name="E_ALL_SECTIONS_EQTY_200011457" localSheetId="8">#REF!,#REF!,#REF!,#REF!,#REF!,#REF!,#REF!,#REF!,#REF!,#REF!</definedName>
    <definedName name="E_ALL_SECTIONS_EQTY_200011457" localSheetId="4">#REF!,#REF!,#REF!,#REF!,#REF!,#REF!,#REF!,#REF!,#REF!,#REF!</definedName>
    <definedName name="E_ALL_SECTIONS_EQTY_200011457" localSheetId="5">#REF!,#REF!,#REF!,#REF!,#REF!,#REF!,#REF!,#REF!,#REF!,#REF!</definedName>
    <definedName name="E_ALL_SECTIONS_EQTY_200011457">#REF!,#REF!,#REF!,#REF!,#REF!,#REF!,#REF!,#REF!,#REF!,#REF!</definedName>
    <definedName name="E_ALL_SECTIONS_EQTY_200013663">#REF!,#REF!,#REF!,#REF!,#REF!,#REF!,#REF!,#REF!,#REF!,#REF!</definedName>
    <definedName name="E_ALL_SECTIONS_EQTY_200014493">#REF!,#REF!,#REF!,#REF!,#REF!,#REF!,#REF!,#REF!,#REF!,#REF!</definedName>
    <definedName name="E_ALL_SECTIONS_EQTY_200014812">#REF!,#REF!,#REF!,#REF!,#REF!,#REF!,#REF!,#REF!,#REF!,#REF!</definedName>
    <definedName name="E_ALL_SECTIONS_EQTY_200014885">[16]QLIK_Exchange_Sheet!$226:$226,[16]QLIK_Exchange_Sheet!$233:$233,[16]QLIK_Exchange_Sheet!$241:$241,[16]QLIK_Exchange_Sheet!$256:$256,[16]QLIK_Exchange_Sheet!$273:$273,[16]QLIK_Exchange_Sheet!$275:$275,[16]QLIK_Exchange_Sheet!$281:$281,[16]QLIK_Exchange_Sheet!$283:$283,[16]QLIK_Exchange_Sheet!$288:$288,[16]QLIK_Exchange_Sheet!$290:$290</definedName>
    <definedName name="E_ALL_SECTIONS_EQTY_200015087">[17]LOCK_Exchange_Sheet!$226:$226,[17]LOCK_Exchange_Sheet!$233:$233,[17]LOCK_Exchange_Sheet!$241:$241,[17]LOCK_Exchange_Sheet!$255:$255,[17]LOCK_Exchange_Sheet!$272:$272,[17]LOCK_Exchange_Sheet!$274:$274,[17]LOCK_Exchange_Sheet!$280:$280,[17]LOCK_Exchange_Sheet!$282:$282,[17]LOCK_Exchange_Sheet!$287:$287,[17]LOCK_Exchange_Sheet!$289:$289</definedName>
    <definedName name="E_ALL_SECTIONS_EQTY_200015518" localSheetId="7">#REF!,#REF!,#REF!,#REF!,#REF!,#REF!,#REF!,#REF!,#REF!,#REF!</definedName>
    <definedName name="E_ALL_SECTIONS_EQTY_200015518" localSheetId="0">#REF!,#REF!,#REF!,#REF!,#REF!,#REF!,#REF!,#REF!,#REF!,#REF!</definedName>
    <definedName name="E_ALL_SECTIONS_EQTY_200015518" localSheetId="9">#REF!,#REF!,#REF!,#REF!,#REF!,#REF!,#REF!,#REF!,#REF!,#REF!</definedName>
    <definedName name="E_ALL_SECTIONS_EQTY_200015518" localSheetId="11">#REF!,#REF!,#REF!,#REF!,#REF!,#REF!,#REF!,#REF!,#REF!,#REF!</definedName>
    <definedName name="E_ALL_SECTIONS_EQTY_200015518" localSheetId="10">#REF!,#REF!,#REF!,#REF!,#REF!,#REF!,#REF!,#REF!,#REF!,#REF!</definedName>
    <definedName name="E_ALL_SECTIONS_EQTY_200015518" localSheetId="8">#REF!,#REF!,#REF!,#REF!,#REF!,#REF!,#REF!,#REF!,#REF!,#REF!</definedName>
    <definedName name="E_ALL_SECTIONS_EQTY_200015518" localSheetId="4">#REF!,#REF!,#REF!,#REF!,#REF!,#REF!,#REF!,#REF!,#REF!,#REF!</definedName>
    <definedName name="E_ALL_SECTIONS_EQTY_200015518" localSheetId="5">#REF!,#REF!,#REF!,#REF!,#REF!,#REF!,#REF!,#REF!,#REF!,#REF!</definedName>
    <definedName name="E_ALL_SECTIONS_EQTY_200015518">#REF!,#REF!,#REF!,#REF!,#REF!,#REF!,#REF!,#REF!,#REF!,#REF!</definedName>
    <definedName name="E_ALL_SECTIONS_EQTY_200015716">[18]MKTO_Exchange_Sheet!$227:$227,[18]MKTO_Exchange_Sheet!$234:$234,[18]MKTO_Exchange_Sheet!$242:$242,[18]MKTO_Exchange_Sheet!$257:$257,[18]MKTO_Exchange_Sheet!$274:$274,[18]MKTO_Exchange_Sheet!$276:$276,[18]MKTO_Exchange_Sheet!$282:$282,[18]MKTO_Exchange_Sheet!$284:$284,[18]MKTO_Exchange_Sheet!$289:$289,[18]MKTO_Exchange_Sheet!$291:$291</definedName>
    <definedName name="E_ALL_SECTIONS_EQTY_200016202" localSheetId="7">#REF!,#REF!,#REF!,#REF!,#REF!,#REF!,#REF!,#REF!,#REF!,#REF!</definedName>
    <definedName name="E_ALL_SECTIONS_EQTY_200016202" localSheetId="0">#REF!,#REF!,#REF!,#REF!,#REF!,#REF!,#REF!,#REF!,#REF!,#REF!</definedName>
    <definedName name="E_ALL_SECTIONS_EQTY_200016202" localSheetId="9">#REF!,#REF!,#REF!,#REF!,#REF!,#REF!,#REF!,#REF!,#REF!,#REF!</definedName>
    <definedName name="E_ALL_SECTIONS_EQTY_200016202" localSheetId="11">#REF!,#REF!,#REF!,#REF!,#REF!,#REF!,#REF!,#REF!,#REF!,#REF!</definedName>
    <definedName name="E_ALL_SECTIONS_EQTY_200016202" localSheetId="10">#REF!,#REF!,#REF!,#REF!,#REF!,#REF!,#REF!,#REF!,#REF!,#REF!</definedName>
    <definedName name="E_ALL_SECTIONS_EQTY_200016202" localSheetId="8">#REF!,#REF!,#REF!,#REF!,#REF!,#REF!,#REF!,#REF!,#REF!,#REF!</definedName>
    <definedName name="E_ALL_SECTIONS_EQTY_200016202" localSheetId="4">#REF!,#REF!,#REF!,#REF!,#REF!,#REF!,#REF!,#REF!,#REF!,#REF!</definedName>
    <definedName name="E_ALL_SECTIONS_EQTY_200016202" localSheetId="5">#REF!,#REF!,#REF!,#REF!,#REF!,#REF!,#REF!,#REF!,#REF!,#REF!</definedName>
    <definedName name="E_ALL_SECTIONS_EQTY_200016202">#REF!,#REF!,#REF!,#REF!,#REF!,#REF!,#REF!,#REF!,#REF!,#REF!</definedName>
    <definedName name="E_ALL_SECTIONS_ISSR_208000297">[14]DOW_Exchange_Sheet!$5:$5,[14]DOW_Exchange_Sheet!$8:$8,[14]DOW_Exchange_Sheet!$10:$10,[14]DOW_Exchange_Sheet!$31:$31,[14]DOW_Exchange_Sheet!$37:$37,[14]DOW_Exchange_Sheet!$66:$66,[14]DOW_Exchange_Sheet!$80:$80,[14]DOW_Exchange_Sheet!$97:$97,[14]DOW_Exchange_Sheet!$109:$109,[14]DOW_Exchange_Sheet!$111:$111,[14]DOW_Exchange_Sheet!$203:$226</definedName>
    <definedName name="E_ALL_SECTIONS_ISSR_208000728" localSheetId="7">#REF!,#REF!,#REF!,#REF!,#REF!,#REF!,#REF!,#REF!,#REF!,#REF!,#REF!</definedName>
    <definedName name="E_ALL_SECTIONS_ISSR_208000728" localSheetId="0">#REF!,#REF!,#REF!,#REF!,#REF!,#REF!,#REF!,#REF!,#REF!,#REF!,#REF!</definedName>
    <definedName name="E_ALL_SECTIONS_ISSR_208000728" localSheetId="9">#REF!,#REF!,#REF!,#REF!,#REF!,#REF!,#REF!,#REF!,#REF!,#REF!,#REF!</definedName>
    <definedName name="E_ALL_SECTIONS_ISSR_208000728" localSheetId="11">#REF!,#REF!,#REF!,#REF!,#REF!,#REF!,#REF!,#REF!,#REF!,#REF!,#REF!</definedName>
    <definedName name="E_ALL_SECTIONS_ISSR_208000728" localSheetId="10">#REF!,#REF!,#REF!,#REF!,#REF!,#REF!,#REF!,#REF!,#REF!,#REF!,#REF!</definedName>
    <definedName name="E_ALL_SECTIONS_ISSR_208000728" localSheetId="8">#REF!,#REF!,#REF!,#REF!,#REF!,#REF!,#REF!,#REF!,#REF!,#REF!,#REF!</definedName>
    <definedName name="E_ALL_SECTIONS_ISSR_208000728" localSheetId="4">#REF!,#REF!,#REF!,#REF!,#REF!,#REF!,#REF!,#REF!,#REF!,#REF!,#REF!</definedName>
    <definedName name="E_ALL_SECTIONS_ISSR_208000728" localSheetId="5">#REF!,#REF!,#REF!,#REF!,#REF!,#REF!,#REF!,#REF!,#REF!,#REF!,#REF!</definedName>
    <definedName name="E_ALL_SECTIONS_ISSR_208000728">#REF!,#REF!,#REF!,#REF!,#REF!,#REF!,#REF!,#REF!,#REF!,#REF!,#REF!</definedName>
    <definedName name="E_ALL_SECTIONS_ISSR_208001231">[15]TIBX_Exchange_Sheet!$5:$5,[15]TIBX_Exchange_Sheet!$8:$8,[15]TIBX_Exchange_Sheet!$10:$10,[15]TIBX_Exchange_Sheet!$31:$31,[15]TIBX_Exchange_Sheet!$37:$37,[15]TIBX_Exchange_Sheet!$67:$67,[15]TIBX_Exchange_Sheet!$82:$82,[15]TIBX_Exchange_Sheet!$99:$99,[15]TIBX_Exchange_Sheet!$113:$113,[15]TIBX_Exchange_Sheet!$117:$117,[15]TIBX_Exchange_Sheet!$209:$209</definedName>
    <definedName name="E_ALL_SECTIONS_ISSR_208007594" localSheetId="7">#REF!,#REF!,#REF!,#REF!,#REF!,#REF!,#REF!,#REF!,#REF!,#REF!,#REF!</definedName>
    <definedName name="E_ALL_SECTIONS_ISSR_208007594" localSheetId="0">#REF!,#REF!,#REF!,#REF!,#REF!,#REF!,#REF!,#REF!,#REF!,#REF!,#REF!</definedName>
    <definedName name="E_ALL_SECTIONS_ISSR_208007594" localSheetId="9">#REF!,#REF!,#REF!,#REF!,#REF!,#REF!,#REF!,#REF!,#REF!,#REF!,#REF!</definedName>
    <definedName name="E_ALL_SECTIONS_ISSR_208007594" localSheetId="11">#REF!,#REF!,#REF!,#REF!,#REF!,#REF!,#REF!,#REF!,#REF!,#REF!,#REF!</definedName>
    <definedName name="E_ALL_SECTIONS_ISSR_208007594" localSheetId="10">#REF!,#REF!,#REF!,#REF!,#REF!,#REF!,#REF!,#REF!,#REF!,#REF!,#REF!</definedName>
    <definedName name="E_ALL_SECTIONS_ISSR_208007594" localSheetId="8">#REF!,#REF!,#REF!,#REF!,#REF!,#REF!,#REF!,#REF!,#REF!,#REF!,#REF!</definedName>
    <definedName name="E_ALL_SECTIONS_ISSR_208007594" localSheetId="4">#REF!,#REF!,#REF!,#REF!,#REF!,#REF!,#REF!,#REF!,#REF!,#REF!,#REF!</definedName>
    <definedName name="E_ALL_SECTIONS_ISSR_208007594" localSheetId="5">#REF!,#REF!,#REF!,#REF!,#REF!,#REF!,#REF!,#REF!,#REF!,#REF!,#REF!</definedName>
    <definedName name="E_ALL_SECTIONS_ISSR_208007594">#REF!,#REF!,#REF!,#REF!,#REF!,#REF!,#REF!,#REF!,#REF!,#REF!,#REF!</definedName>
    <definedName name="E_ALL_SECTIONS_ISSR_208008062" localSheetId="7">#REF!,#REF!,#REF!,#REF!,#REF!,#REF!,#REF!,#REF!,#REF!,#REF!,#REF!</definedName>
    <definedName name="E_ALL_SECTIONS_ISSR_208008062" localSheetId="0">#REF!,#REF!,#REF!,#REF!,#REF!,#REF!,#REF!,#REF!,#REF!,#REF!,#REF!</definedName>
    <definedName name="E_ALL_SECTIONS_ISSR_208008062" localSheetId="11">#REF!,#REF!,#REF!,#REF!,#REF!,#REF!,#REF!,#REF!,#REF!,#REF!,#REF!</definedName>
    <definedName name="E_ALL_SECTIONS_ISSR_208008062" localSheetId="8">#REF!,#REF!,#REF!,#REF!,#REF!,#REF!,#REF!,#REF!,#REF!,#REF!,#REF!</definedName>
    <definedName name="E_ALL_SECTIONS_ISSR_208008062" localSheetId="4">#REF!,#REF!,#REF!,#REF!,#REF!,#REF!,#REF!,#REF!,#REF!,#REF!,#REF!</definedName>
    <definedName name="E_ALL_SECTIONS_ISSR_208008062" localSheetId="5">#REF!,#REF!,#REF!,#REF!,#REF!,#REF!,#REF!,#REF!,#REF!,#REF!,#REF!</definedName>
    <definedName name="E_ALL_SECTIONS_ISSR_208008062">#REF!,#REF!,#REF!,#REF!,#REF!,#REF!,#REF!,#REF!,#REF!,#REF!,#REF!</definedName>
    <definedName name="E_ALL_SECTIONS_ISSR_208008754" localSheetId="7">#REF!,#REF!,#REF!,#REF!,#REF!,#REF!,#REF!,#REF!,#REF!,#REF!,#REF!</definedName>
    <definedName name="E_ALL_SECTIONS_ISSR_208008754" localSheetId="0">#REF!,#REF!,#REF!,#REF!,#REF!,#REF!,#REF!,#REF!,#REF!,#REF!,#REF!</definedName>
    <definedName name="E_ALL_SECTIONS_ISSR_208008754" localSheetId="11">#REF!,#REF!,#REF!,#REF!,#REF!,#REF!,#REF!,#REF!,#REF!,#REF!,#REF!</definedName>
    <definedName name="E_ALL_SECTIONS_ISSR_208008754" localSheetId="8">#REF!,#REF!,#REF!,#REF!,#REF!,#REF!,#REF!,#REF!,#REF!,#REF!,#REF!</definedName>
    <definedName name="E_ALL_SECTIONS_ISSR_208008754" localSheetId="4">#REF!,#REF!,#REF!,#REF!,#REF!,#REF!,#REF!,#REF!,#REF!,#REF!,#REF!</definedName>
    <definedName name="E_ALL_SECTIONS_ISSR_208008754" localSheetId="5">#REF!,#REF!,#REF!,#REF!,#REF!,#REF!,#REF!,#REF!,#REF!,#REF!,#REF!</definedName>
    <definedName name="E_ALL_SECTIONS_ISSR_208008754">#REF!,#REF!,#REF!,#REF!,#REF!,#REF!,#REF!,#REF!,#REF!,#REF!,#REF!</definedName>
    <definedName name="E_ALL_SECTIONS_ISSR_208010559">#REF!,#REF!,#REF!,#REF!,#REF!,#REF!,#REF!,#REF!,#REF!,#REF!</definedName>
    <definedName name="E_ALL_SECTIONS_ISSR_208011072">[18]MKTO_Exchange_Sheet!$5:$5,[18]MKTO_Exchange_Sheet!$8:$8,[18]MKTO_Exchange_Sheet!$10:$10,[18]MKTO_Exchange_Sheet!$31:$31,[18]MKTO_Exchange_Sheet!$38:$38,[18]MKTO_Exchange_Sheet!$68:$68,[18]MKTO_Exchange_Sheet!$83:$83,[18]MKTO_Exchange_Sheet!$100:$100,[18]MKTO_Exchange_Sheet!$114:$114,[18]MKTO_Exchange_Sheet!$118:$118,[18]MKTO_Exchange_Sheet!$210:$210</definedName>
    <definedName name="E_ALL_SECTIONS_ISSR_208011078" localSheetId="7">#REF!,#REF!,#REF!,#REF!,#REF!,#REF!,#REF!,#REF!,#REF!,#REF!,#REF!</definedName>
    <definedName name="E_ALL_SECTIONS_ISSR_208011078" localSheetId="0">#REF!,#REF!,#REF!,#REF!,#REF!,#REF!,#REF!,#REF!,#REF!,#REF!,#REF!</definedName>
    <definedName name="E_ALL_SECTIONS_ISSR_208011078" localSheetId="9">#REF!,#REF!,#REF!,#REF!,#REF!,#REF!,#REF!,#REF!,#REF!,#REF!,#REF!</definedName>
    <definedName name="E_ALL_SECTIONS_ISSR_208011078" localSheetId="11">#REF!,#REF!,#REF!,#REF!,#REF!,#REF!,#REF!,#REF!,#REF!,#REF!,#REF!</definedName>
    <definedName name="E_ALL_SECTIONS_ISSR_208011078" localSheetId="10">#REF!,#REF!,#REF!,#REF!,#REF!,#REF!,#REF!,#REF!,#REF!,#REF!,#REF!</definedName>
    <definedName name="E_ALL_SECTIONS_ISSR_208011078" localSheetId="8">#REF!,#REF!,#REF!,#REF!,#REF!,#REF!,#REF!,#REF!,#REF!,#REF!,#REF!</definedName>
    <definedName name="E_ALL_SECTIONS_ISSR_208011078" localSheetId="4">#REF!,#REF!,#REF!,#REF!,#REF!,#REF!,#REF!,#REF!,#REF!,#REF!,#REF!</definedName>
    <definedName name="E_ALL_SECTIONS_ISSR_208011078" localSheetId="5">#REF!,#REF!,#REF!,#REF!,#REF!,#REF!,#REF!,#REF!,#REF!,#REF!,#REF!</definedName>
    <definedName name="E_ALL_SECTIONS_ISSR_208011078">#REF!,#REF!,#REF!,#REF!,#REF!,#REF!,#REF!,#REF!,#REF!,#REF!,#REF!</definedName>
    <definedName name="E_ALL_SECTIONS_ISSR_208011212" localSheetId="7">#REF!,#REF!,#REF!,#REF!,#REF!,#REF!,#REF!,#REF!,#REF!,#REF!,#REF!</definedName>
    <definedName name="E_ALL_SECTIONS_ISSR_208011212" localSheetId="0">#REF!,#REF!,#REF!,#REF!,#REF!,#REF!,#REF!,#REF!,#REF!,#REF!,#REF!</definedName>
    <definedName name="E_ALL_SECTIONS_ISSR_208011212" localSheetId="11">#REF!,#REF!,#REF!,#REF!,#REF!,#REF!,#REF!,#REF!,#REF!,#REF!,#REF!</definedName>
    <definedName name="E_ALL_SECTIONS_ISSR_208011212" localSheetId="8">#REF!,#REF!,#REF!,#REF!,#REF!,#REF!,#REF!,#REF!,#REF!,#REF!,#REF!</definedName>
    <definedName name="E_ALL_SECTIONS_ISSR_208011212" localSheetId="4">#REF!,#REF!,#REF!,#REF!,#REF!,#REF!,#REF!,#REF!,#REF!,#REF!,#REF!</definedName>
    <definedName name="E_ALL_SECTIONS_ISSR_208011212" localSheetId="5">#REF!,#REF!,#REF!,#REF!,#REF!,#REF!,#REF!,#REF!,#REF!,#REF!,#REF!</definedName>
    <definedName name="E_ALL_SECTIONS_ISSR_208011212">#REF!,#REF!,#REF!,#REF!,#REF!,#REF!,#REF!,#REF!,#REF!,#REF!,#REF!</definedName>
    <definedName name="E_ALL_SECTIONS_ISSR_208011592" localSheetId="7">#REF!,#REF!,#REF!,#REF!,#REF!,#REF!,#REF!,#REF!,#REF!,#REF!,#REF!</definedName>
    <definedName name="E_ALL_SECTIONS_ISSR_208011592" localSheetId="0">#REF!,#REF!,#REF!,#REF!,#REF!,#REF!,#REF!,#REF!,#REF!,#REF!,#REF!</definedName>
    <definedName name="E_ALL_SECTIONS_ISSR_208011592" localSheetId="11">#REF!,#REF!,#REF!,#REF!,#REF!,#REF!,#REF!,#REF!,#REF!,#REF!,#REF!</definedName>
    <definedName name="E_ALL_SECTIONS_ISSR_208011592" localSheetId="8">#REF!,#REF!,#REF!,#REF!,#REF!,#REF!,#REF!,#REF!,#REF!,#REF!,#REF!</definedName>
    <definedName name="E_ALL_SECTIONS_ISSR_208011592" localSheetId="4">#REF!,#REF!,#REF!,#REF!,#REF!,#REF!,#REF!,#REF!,#REF!,#REF!,#REF!</definedName>
    <definedName name="E_ALL_SECTIONS_ISSR_208011592" localSheetId="5">#REF!,#REF!,#REF!,#REF!,#REF!,#REF!,#REF!,#REF!,#REF!,#REF!,#REF!</definedName>
    <definedName name="E_ALL_SECTIONS_ISSR_208011592">#REF!,#REF!,#REF!,#REF!,#REF!,#REF!,#REF!,#REF!,#REF!,#REF!,#REF!</definedName>
    <definedName name="E_ALL_SECTIONS_ISSR_208011676">[16]QLIK_Exchange_Sheet!$5:$5,[16]QLIK_Exchange_Sheet!$8:$8,[16]QLIK_Exchange_Sheet!$10:$10,[16]QLIK_Exchange_Sheet!$31:$31,[16]QLIK_Exchange_Sheet!$37:$37,[16]QLIK_Exchange_Sheet!$67:$67,[16]QLIK_Exchange_Sheet!$82:$82,[16]QLIK_Exchange_Sheet!$99:$99,[16]QLIK_Exchange_Sheet!$113:$113,[16]QLIK_Exchange_Sheet!$117:$117,[16]QLIK_Exchange_Sheet!$209:$209</definedName>
    <definedName name="E_ALL_SECTIONS_ISSR_208011875">[17]LOCK_Exchange_Sheet!$5:$5,[17]LOCK_Exchange_Sheet!$8:$8,[17]LOCK_Exchange_Sheet!$10:$10,[17]LOCK_Exchange_Sheet!$31:$31,[17]LOCK_Exchange_Sheet!$37:$37,[17]LOCK_Exchange_Sheet!$67:$67,[17]LOCK_Exchange_Sheet!$82:$82,[17]LOCK_Exchange_Sheet!$99:$99,[17]LOCK_Exchange_Sheet!$113:$113,[17]LOCK_Exchange_Sheet!$117:$117,[17]LOCK_Exchange_Sheet!$209:$209</definedName>
    <definedName name="E_ALL_SECTIONS_ISSR_208013134" localSheetId="7">#REF!,#REF!,#REF!,#REF!,#REF!,#REF!,#REF!,#REF!,#REF!,#REF!,#REF!</definedName>
    <definedName name="E_ALL_SECTIONS_ISSR_208013134" localSheetId="0">#REF!,#REF!,#REF!,#REF!,#REF!,#REF!,#REF!,#REF!,#REF!,#REF!,#REF!</definedName>
    <definedName name="E_ALL_SECTIONS_ISSR_208013134" localSheetId="9">#REF!,#REF!,#REF!,#REF!,#REF!,#REF!,#REF!,#REF!,#REF!,#REF!,#REF!</definedName>
    <definedName name="E_ALL_SECTIONS_ISSR_208013134" localSheetId="11">#REF!,#REF!,#REF!,#REF!,#REF!,#REF!,#REF!,#REF!,#REF!,#REF!,#REF!</definedName>
    <definedName name="E_ALL_SECTIONS_ISSR_208013134" localSheetId="10">#REF!,#REF!,#REF!,#REF!,#REF!,#REF!,#REF!,#REF!,#REF!,#REF!,#REF!</definedName>
    <definedName name="E_ALL_SECTIONS_ISSR_208013134" localSheetId="8">#REF!,#REF!,#REF!,#REF!,#REF!,#REF!,#REF!,#REF!,#REF!,#REF!,#REF!</definedName>
    <definedName name="E_ALL_SECTIONS_ISSR_208013134" localSheetId="4">#REF!,#REF!,#REF!,#REF!,#REF!,#REF!,#REF!,#REF!,#REF!,#REF!,#REF!</definedName>
    <definedName name="E_ALL_SECTIONS_ISSR_208013134" localSheetId="5">#REF!,#REF!,#REF!,#REF!,#REF!,#REF!,#REF!,#REF!,#REF!,#REF!,#REF!</definedName>
    <definedName name="E_ALL_SECTIONS_ISSR_208013134">#REF!,#REF!,#REF!,#REF!,#REF!,#REF!,#REF!,#REF!,#REF!,#REF!,#REF!</definedName>
    <definedName name="E_ALL_SWI" localSheetId="7">#REF!</definedName>
    <definedName name="E_ALL_SWI" localSheetId="0">#REF!</definedName>
    <definedName name="E_ALL_SWI" localSheetId="9">#REF!</definedName>
    <definedName name="E_ALL_SWI" localSheetId="11">#REF!</definedName>
    <definedName name="E_ALL_SWI" localSheetId="10">#REF!</definedName>
    <definedName name="E_ALL_SWI" localSheetId="8">#REF!</definedName>
    <definedName name="E_ALL_SWI" localSheetId="4">#REF!</definedName>
    <definedName name="E_ALL_SWI" localSheetId="5">#REF!</definedName>
    <definedName name="E_ALL_SWI">#REF!</definedName>
    <definedName name="E_ALL_TIBX">[15]TIBX_Exchange_Sheet!$A$1:$CB$293</definedName>
    <definedName name="E_ALL_TLND" localSheetId="7">#REF!</definedName>
    <definedName name="E_ALL_TLND" localSheetId="0">#REF!</definedName>
    <definedName name="E_ALL_TLND" localSheetId="9">#REF!</definedName>
    <definedName name="E_ALL_TLND" localSheetId="11">#REF!</definedName>
    <definedName name="E_ALL_TLND" localSheetId="10">#REF!</definedName>
    <definedName name="E_ALL_TLND" localSheetId="8">#REF!</definedName>
    <definedName name="E_ALL_TLND" localSheetId="4">#REF!</definedName>
    <definedName name="E_ALL_TLND" localSheetId="5">#REF!</definedName>
    <definedName name="E_ALL_TLND">#REF!</definedName>
    <definedName name="E_ALL_ULTI" localSheetId="7">#REF!</definedName>
    <definedName name="E_ALL_ULTI" localSheetId="0">#REF!</definedName>
    <definedName name="E_ALL_ULTI" localSheetId="11">#REF!</definedName>
    <definedName name="E_ALL_ULTI" localSheetId="8">#REF!</definedName>
    <definedName name="E_ALL_ULTI" localSheetId="4">#REF!</definedName>
    <definedName name="E_ALL_ULTI" localSheetId="5">#REF!</definedName>
    <definedName name="E_ALL_ULTI">#REF!</definedName>
    <definedName name="E_ALL_VRNT">[27]VRNT_Exchange_Sheet!$A$1:$AX$234</definedName>
    <definedName name="E_ALL_XM" localSheetId="7">#REF!</definedName>
    <definedName name="E_ALL_XM" localSheetId="0">#REF!</definedName>
    <definedName name="E_ALL_XM" localSheetId="9">#REF!</definedName>
    <definedName name="E_ALL_XM" localSheetId="11">#REF!</definedName>
    <definedName name="E_ALL_XM" localSheetId="10">#REF!</definedName>
    <definedName name="E_ALL_XM" localSheetId="8">#REF!</definedName>
    <definedName name="E_ALL_XM" localSheetId="4">#REF!</definedName>
    <definedName name="E_ALL_XM" localSheetId="5">#REF!</definedName>
    <definedName name="E_ALL_XM">#REF!</definedName>
    <definedName name="E_ALL_YDLE">[28]YDLE_Exchange_Sheet!$A$1:$AK$235</definedName>
    <definedName name="E_ALL_ZEN">[29]ZEN_Exchange_Sheet!$A$1:$AE$235</definedName>
    <definedName name="E_CURRENCY_EQTY_200001045_PRI">[14]DOW_Exchange_Sheet!$E$247</definedName>
    <definedName name="E_CURRENCY_EQTY_200001045_PUB">[14]DOW_Exchange_Sheet!$E$246</definedName>
    <definedName name="E_CURRENCY_EQTY_200001045_REP">[14]DOW_Exchange_Sheet!$E$248</definedName>
    <definedName name="E_CURRENCY_EQTY_200001987_PRI" localSheetId="7">#REF!</definedName>
    <definedName name="E_CURRENCY_EQTY_200001987_PRI" localSheetId="0">#REF!</definedName>
    <definedName name="E_CURRENCY_EQTY_200001987_PRI" localSheetId="9">#REF!</definedName>
    <definedName name="E_CURRENCY_EQTY_200001987_PRI" localSheetId="11">#REF!</definedName>
    <definedName name="E_CURRENCY_EQTY_200001987_PRI" localSheetId="10">#REF!</definedName>
    <definedName name="E_CURRENCY_EQTY_200001987_PRI" localSheetId="8">#REF!</definedName>
    <definedName name="E_CURRENCY_EQTY_200001987_PRI" localSheetId="4">#REF!</definedName>
    <definedName name="E_CURRENCY_EQTY_200001987_PRI" localSheetId="5">#REF!</definedName>
    <definedName name="E_CURRENCY_EQTY_200001987_PRI">#REF!</definedName>
    <definedName name="E_CURRENCY_EQTY_200001987_PUB" localSheetId="7">#REF!</definedName>
    <definedName name="E_CURRENCY_EQTY_200001987_PUB" localSheetId="0">#REF!</definedName>
    <definedName name="E_CURRENCY_EQTY_200001987_PUB" localSheetId="11">#REF!</definedName>
    <definedName name="E_CURRENCY_EQTY_200001987_PUB" localSheetId="8">#REF!</definedName>
    <definedName name="E_CURRENCY_EQTY_200001987_PUB" localSheetId="4">#REF!</definedName>
    <definedName name="E_CURRENCY_EQTY_200001987_PUB" localSheetId="5">#REF!</definedName>
    <definedName name="E_CURRENCY_EQTY_200001987_PUB">#REF!</definedName>
    <definedName name="E_CURRENCY_EQTY_200001987_REP" localSheetId="7">#REF!</definedName>
    <definedName name="E_CURRENCY_EQTY_200001987_REP" localSheetId="0">#REF!</definedName>
    <definedName name="E_CURRENCY_EQTY_200001987_REP" localSheetId="11">#REF!</definedName>
    <definedName name="E_CURRENCY_EQTY_200001987_REP" localSheetId="8">#REF!</definedName>
    <definedName name="E_CURRENCY_EQTY_200001987_REP" localSheetId="4">#REF!</definedName>
    <definedName name="E_CURRENCY_EQTY_200001987_REP" localSheetId="5">#REF!</definedName>
    <definedName name="E_CURRENCY_EQTY_200001987_REP">#REF!</definedName>
    <definedName name="E_CURRENCY_EQTY_200004329_PRI">[15]TIBX_Exchange_Sheet!$E$231</definedName>
    <definedName name="E_CURRENCY_EQTY_200004329_PUB">[15]TIBX_Exchange_Sheet!$E$230</definedName>
    <definedName name="E_CURRENCY_EQTY_200004329_REP">[15]TIBX_Exchange_Sheet!$E$232</definedName>
    <definedName name="E_CURRENCY_EQTY_200009848_PRI" localSheetId="7">#REF!</definedName>
    <definedName name="E_CURRENCY_EQTY_200009848_PRI" localSheetId="0">#REF!</definedName>
    <definedName name="E_CURRENCY_EQTY_200009848_PRI" localSheetId="9">#REF!</definedName>
    <definedName name="E_CURRENCY_EQTY_200009848_PRI" localSheetId="11">#REF!</definedName>
    <definedName name="E_CURRENCY_EQTY_200009848_PRI" localSheetId="10">#REF!</definedName>
    <definedName name="E_CURRENCY_EQTY_200009848_PRI" localSheetId="8">#REF!</definedName>
    <definedName name="E_CURRENCY_EQTY_200009848_PRI" localSheetId="4">#REF!</definedName>
    <definedName name="E_CURRENCY_EQTY_200009848_PRI" localSheetId="5">#REF!</definedName>
    <definedName name="E_CURRENCY_EQTY_200009848_PRI">#REF!</definedName>
    <definedName name="E_CURRENCY_EQTY_200009848_PUB" localSheetId="7">#REF!</definedName>
    <definedName name="E_CURRENCY_EQTY_200009848_PUB" localSheetId="0">#REF!</definedName>
    <definedName name="E_CURRENCY_EQTY_200009848_PUB" localSheetId="11">#REF!</definedName>
    <definedName name="E_CURRENCY_EQTY_200009848_PUB" localSheetId="8">#REF!</definedName>
    <definedName name="E_CURRENCY_EQTY_200009848_PUB" localSheetId="4">#REF!</definedName>
    <definedName name="E_CURRENCY_EQTY_200009848_PUB" localSheetId="5">#REF!</definedName>
    <definedName name="E_CURRENCY_EQTY_200009848_PUB">#REF!</definedName>
    <definedName name="E_CURRENCY_EQTY_200009848_REP" localSheetId="7">#REF!</definedName>
    <definedName name="E_CURRENCY_EQTY_200009848_REP" localSheetId="0">#REF!</definedName>
    <definedName name="E_CURRENCY_EQTY_200009848_REP" localSheetId="11">#REF!</definedName>
    <definedName name="E_CURRENCY_EQTY_200009848_REP" localSheetId="8">#REF!</definedName>
    <definedName name="E_CURRENCY_EQTY_200009848_REP" localSheetId="4">#REF!</definedName>
    <definedName name="E_CURRENCY_EQTY_200009848_REP" localSheetId="5">#REF!</definedName>
    <definedName name="E_CURRENCY_EQTY_200009848_REP">#REF!</definedName>
    <definedName name="E_CURRENCY_EQTY_200010418_PRI">#REF!</definedName>
    <definedName name="E_CURRENCY_EQTY_200010418_PUB">#REF!</definedName>
    <definedName name="E_CURRENCY_EQTY_200010418_REP">#REF!</definedName>
    <definedName name="E_CURRENCY_EQTY_200011457_PRI">#REF!</definedName>
    <definedName name="E_CURRENCY_EQTY_200011457_PUB">#REF!</definedName>
    <definedName name="E_CURRENCY_EQTY_200011457_REP">#REF!</definedName>
    <definedName name="E_CURRENCY_EQTY_200013663_PRI">#REF!</definedName>
    <definedName name="E_CURRENCY_EQTY_200013663_PUB">#REF!</definedName>
    <definedName name="E_CURRENCY_EQTY_200013663_REP">#REF!</definedName>
    <definedName name="E_CURRENCY_EQTY_200014493_PRI">#REF!</definedName>
    <definedName name="E_CURRENCY_EQTY_200014493_PUB">#REF!</definedName>
    <definedName name="E_CURRENCY_EQTY_200014493_REP">#REF!</definedName>
    <definedName name="E_CURRENCY_EQTY_200014812_PRI">#REF!</definedName>
    <definedName name="E_CURRENCY_EQTY_200014812_PUB">#REF!</definedName>
    <definedName name="E_CURRENCY_EQTY_200014812_REP">#REF!</definedName>
    <definedName name="E_CURRENCY_EQTY_200014885_PRI">[16]QLIK_Exchange_Sheet!$E$231</definedName>
    <definedName name="E_CURRENCY_EQTY_200014885_PUB">[16]QLIK_Exchange_Sheet!$E$230</definedName>
    <definedName name="E_CURRENCY_EQTY_200014885_REP">[16]QLIK_Exchange_Sheet!$E$232</definedName>
    <definedName name="E_CURRENCY_EQTY_200015087_PRI">[17]LOCK_Exchange_Sheet!$E$231</definedName>
    <definedName name="E_CURRENCY_EQTY_200015087_PUB">[17]LOCK_Exchange_Sheet!$E$230</definedName>
    <definedName name="E_CURRENCY_EQTY_200015087_REP">[17]LOCK_Exchange_Sheet!$E$232</definedName>
    <definedName name="E_CURRENCY_EQTY_200015518_PRI" localSheetId="7">#REF!</definedName>
    <definedName name="E_CURRENCY_EQTY_200015518_PRI" localSheetId="0">#REF!</definedName>
    <definedName name="E_CURRENCY_EQTY_200015518_PRI" localSheetId="9">#REF!</definedName>
    <definedName name="E_CURRENCY_EQTY_200015518_PRI" localSheetId="11">#REF!</definedName>
    <definedName name="E_CURRENCY_EQTY_200015518_PRI" localSheetId="10">#REF!</definedName>
    <definedName name="E_CURRENCY_EQTY_200015518_PRI" localSheetId="8">#REF!</definedName>
    <definedName name="E_CURRENCY_EQTY_200015518_PRI" localSheetId="4">#REF!</definedName>
    <definedName name="E_CURRENCY_EQTY_200015518_PRI" localSheetId="5">#REF!</definedName>
    <definedName name="E_CURRENCY_EQTY_200015518_PRI">#REF!</definedName>
    <definedName name="E_CURRENCY_EQTY_200015518_PUB" localSheetId="7">#REF!</definedName>
    <definedName name="E_CURRENCY_EQTY_200015518_PUB" localSheetId="0">#REF!</definedName>
    <definedName name="E_CURRENCY_EQTY_200015518_PUB" localSheetId="11">#REF!</definedName>
    <definedName name="E_CURRENCY_EQTY_200015518_PUB" localSheetId="8">#REF!</definedName>
    <definedName name="E_CURRENCY_EQTY_200015518_PUB" localSheetId="4">#REF!</definedName>
    <definedName name="E_CURRENCY_EQTY_200015518_PUB" localSheetId="5">#REF!</definedName>
    <definedName name="E_CURRENCY_EQTY_200015518_PUB">#REF!</definedName>
    <definedName name="E_CURRENCY_EQTY_200015518_REP" localSheetId="7">#REF!</definedName>
    <definedName name="E_CURRENCY_EQTY_200015518_REP" localSheetId="0">#REF!</definedName>
    <definedName name="E_CURRENCY_EQTY_200015518_REP" localSheetId="11">#REF!</definedName>
    <definedName name="E_CURRENCY_EQTY_200015518_REP" localSheetId="8">#REF!</definedName>
    <definedName name="E_CURRENCY_EQTY_200015518_REP" localSheetId="4">#REF!</definedName>
    <definedName name="E_CURRENCY_EQTY_200015518_REP" localSheetId="5">#REF!</definedName>
    <definedName name="E_CURRENCY_EQTY_200015518_REP">#REF!</definedName>
    <definedName name="E_CURRENCY_EQTY_200015716_PRI">[18]MKTO_Exchange_Sheet!$E$232</definedName>
    <definedName name="E_CURRENCY_EQTY_200015716_PUB">[18]MKTO_Exchange_Sheet!$E$231</definedName>
    <definedName name="E_CURRENCY_EQTY_200015716_REP">[18]MKTO_Exchange_Sheet!$E$233</definedName>
    <definedName name="E_CURRENCY_EQTY_200016202_PRI" localSheetId="7">#REF!</definedName>
    <definedName name="E_CURRENCY_EQTY_200016202_PRI" localSheetId="0">#REF!</definedName>
    <definedName name="E_CURRENCY_EQTY_200016202_PRI" localSheetId="9">#REF!</definedName>
    <definedName name="E_CURRENCY_EQTY_200016202_PRI" localSheetId="11">#REF!</definedName>
    <definedName name="E_CURRENCY_EQTY_200016202_PRI" localSheetId="10">#REF!</definedName>
    <definedName name="E_CURRENCY_EQTY_200016202_PRI" localSheetId="8">#REF!</definedName>
    <definedName name="E_CURRENCY_EQTY_200016202_PRI" localSheetId="4">#REF!</definedName>
    <definedName name="E_CURRENCY_EQTY_200016202_PRI" localSheetId="5">#REF!</definedName>
    <definedName name="E_CURRENCY_EQTY_200016202_PRI">#REF!</definedName>
    <definedName name="E_CURRENCY_EQTY_200016202_PUB" localSheetId="7">#REF!</definedName>
    <definedName name="E_CURRENCY_EQTY_200016202_PUB" localSheetId="0">#REF!</definedName>
    <definedName name="E_CURRENCY_EQTY_200016202_PUB" localSheetId="11">#REF!</definedName>
    <definedName name="E_CURRENCY_EQTY_200016202_PUB" localSheetId="8">#REF!</definedName>
    <definedName name="E_CURRENCY_EQTY_200016202_PUB" localSheetId="4">#REF!</definedName>
    <definedName name="E_CURRENCY_EQTY_200016202_PUB" localSheetId="5">#REF!</definedName>
    <definedName name="E_CURRENCY_EQTY_200016202_PUB">#REF!</definedName>
    <definedName name="E_CURRENCY_EQTY_200016202_REP" localSheetId="7">#REF!</definedName>
    <definedName name="E_CURRENCY_EQTY_200016202_REP" localSheetId="0">#REF!</definedName>
    <definedName name="E_CURRENCY_EQTY_200016202_REP" localSheetId="11">#REF!</definedName>
    <definedName name="E_CURRENCY_EQTY_200016202_REP" localSheetId="8">#REF!</definedName>
    <definedName name="E_CURRENCY_EQTY_200016202_REP" localSheetId="4">#REF!</definedName>
    <definedName name="E_CURRENCY_EQTY_200016202_REP" localSheetId="5">#REF!</definedName>
    <definedName name="E_CURRENCY_EQTY_200016202_REP">#REF!</definedName>
    <definedName name="E_CURRENCY_ISSR_208000297_REP">[14]DOW_Exchange_Sheet!$E$7</definedName>
    <definedName name="E_CURRENCY_ISSR_208000728_REP" localSheetId="7">#REF!</definedName>
    <definedName name="E_CURRENCY_ISSR_208000728_REP" localSheetId="0">#REF!</definedName>
    <definedName name="E_CURRENCY_ISSR_208000728_REP" localSheetId="9">#REF!</definedName>
    <definedName name="E_CURRENCY_ISSR_208000728_REP" localSheetId="11">#REF!</definedName>
    <definedName name="E_CURRENCY_ISSR_208000728_REP" localSheetId="10">#REF!</definedName>
    <definedName name="E_CURRENCY_ISSR_208000728_REP" localSheetId="8">#REF!</definedName>
    <definedName name="E_CURRENCY_ISSR_208000728_REP" localSheetId="4">#REF!</definedName>
    <definedName name="E_CURRENCY_ISSR_208000728_REP" localSheetId="5">#REF!</definedName>
    <definedName name="E_CURRENCY_ISSR_208000728_REP">#REF!</definedName>
    <definedName name="E_CURRENCY_ISSR_208001231_REP">[15]TIBX_Exchange_Sheet!$E$7</definedName>
    <definedName name="E_CURRENCY_ISSR_208007594_REP" localSheetId="7">#REF!</definedName>
    <definedName name="E_CURRENCY_ISSR_208007594_REP" localSheetId="0">#REF!</definedName>
    <definedName name="E_CURRENCY_ISSR_208007594_REP" localSheetId="9">#REF!</definedName>
    <definedName name="E_CURRENCY_ISSR_208007594_REP" localSheetId="11">#REF!</definedName>
    <definedName name="E_CURRENCY_ISSR_208007594_REP" localSheetId="10">#REF!</definedName>
    <definedName name="E_CURRENCY_ISSR_208007594_REP" localSheetId="8">#REF!</definedName>
    <definedName name="E_CURRENCY_ISSR_208007594_REP" localSheetId="4">#REF!</definedName>
    <definedName name="E_CURRENCY_ISSR_208007594_REP" localSheetId="5">#REF!</definedName>
    <definedName name="E_CURRENCY_ISSR_208007594_REP">#REF!</definedName>
    <definedName name="E_CURRENCY_ISSR_208008062_REP" localSheetId="7">#REF!</definedName>
    <definedName name="E_CURRENCY_ISSR_208008062_REP" localSheetId="0">#REF!</definedName>
    <definedName name="E_CURRENCY_ISSR_208008062_REP" localSheetId="11">#REF!</definedName>
    <definedName name="E_CURRENCY_ISSR_208008062_REP" localSheetId="8">#REF!</definedName>
    <definedName name="E_CURRENCY_ISSR_208008062_REP" localSheetId="4">#REF!</definedName>
    <definedName name="E_CURRENCY_ISSR_208008062_REP" localSheetId="5">#REF!</definedName>
    <definedName name="E_CURRENCY_ISSR_208008062_REP">#REF!</definedName>
    <definedName name="E_CURRENCY_ISSR_208008754_REP" localSheetId="7">#REF!</definedName>
    <definedName name="E_CURRENCY_ISSR_208008754_REP" localSheetId="0">#REF!</definedName>
    <definedName name="E_CURRENCY_ISSR_208008754_REP" localSheetId="11">#REF!</definedName>
    <definedName name="E_CURRENCY_ISSR_208008754_REP" localSheetId="8">#REF!</definedName>
    <definedName name="E_CURRENCY_ISSR_208008754_REP" localSheetId="4">#REF!</definedName>
    <definedName name="E_CURRENCY_ISSR_208008754_REP" localSheetId="5">#REF!</definedName>
    <definedName name="E_CURRENCY_ISSR_208008754_REP">#REF!</definedName>
    <definedName name="E_CURRENCY_ISSR_208010559_REP">#REF!</definedName>
    <definedName name="E_CURRENCY_ISSR_208011072_REP">[18]MKTO_Exchange_Sheet!$E$7</definedName>
    <definedName name="E_CURRENCY_ISSR_208011078_REP" localSheetId="7">#REF!</definedName>
    <definedName name="E_CURRENCY_ISSR_208011078_REP" localSheetId="0">#REF!</definedName>
    <definedName name="E_CURRENCY_ISSR_208011078_REP" localSheetId="9">#REF!</definedName>
    <definedName name="E_CURRENCY_ISSR_208011078_REP" localSheetId="11">#REF!</definedName>
    <definedName name="E_CURRENCY_ISSR_208011078_REP" localSheetId="10">#REF!</definedName>
    <definedName name="E_CURRENCY_ISSR_208011078_REP" localSheetId="8">#REF!</definedName>
    <definedName name="E_CURRENCY_ISSR_208011078_REP" localSheetId="4">#REF!</definedName>
    <definedName name="E_CURRENCY_ISSR_208011078_REP" localSheetId="5">#REF!</definedName>
    <definedName name="E_CURRENCY_ISSR_208011078_REP">#REF!</definedName>
    <definedName name="E_CURRENCY_ISSR_208011212_REP" localSheetId="7">#REF!</definedName>
    <definedName name="E_CURRENCY_ISSR_208011212_REP" localSheetId="0">#REF!</definedName>
    <definedName name="E_CURRENCY_ISSR_208011212_REP" localSheetId="11">#REF!</definedName>
    <definedName name="E_CURRENCY_ISSR_208011212_REP" localSheetId="8">#REF!</definedName>
    <definedName name="E_CURRENCY_ISSR_208011212_REP" localSheetId="4">#REF!</definedName>
    <definedName name="E_CURRENCY_ISSR_208011212_REP" localSheetId="5">#REF!</definedName>
    <definedName name="E_CURRENCY_ISSR_208011212_REP">#REF!</definedName>
    <definedName name="E_CURRENCY_ISSR_208011592_REP" localSheetId="7">#REF!</definedName>
    <definedName name="E_CURRENCY_ISSR_208011592_REP" localSheetId="0">#REF!</definedName>
    <definedName name="E_CURRENCY_ISSR_208011592_REP" localSheetId="11">#REF!</definedName>
    <definedName name="E_CURRENCY_ISSR_208011592_REP" localSheetId="8">#REF!</definedName>
    <definedName name="E_CURRENCY_ISSR_208011592_REP" localSheetId="4">#REF!</definedName>
    <definedName name="E_CURRENCY_ISSR_208011592_REP" localSheetId="5">#REF!</definedName>
    <definedName name="E_CURRENCY_ISSR_208011592_REP">#REF!</definedName>
    <definedName name="E_CURRENCY_ISSR_208011676_REP">[16]QLIK_Exchange_Sheet!$E$7</definedName>
    <definedName name="E_CURRENCY_ISSR_208011875_REP">[17]LOCK_Exchange_Sheet!$E$7</definedName>
    <definedName name="E_CURRENCY_ISSR_208013134_REP" localSheetId="7">#REF!</definedName>
    <definedName name="E_CURRENCY_ISSR_208013134_REP" localSheetId="0">#REF!</definedName>
    <definedName name="E_CURRENCY_ISSR_208013134_REP" localSheetId="9">#REF!</definedName>
    <definedName name="E_CURRENCY_ISSR_208013134_REP" localSheetId="11">#REF!</definedName>
    <definedName name="E_CURRENCY_ISSR_208013134_REP" localSheetId="10">#REF!</definedName>
    <definedName name="E_CURRENCY_ISSR_208013134_REP" localSheetId="8">#REF!</definedName>
    <definedName name="E_CURRENCY_ISSR_208013134_REP" localSheetId="4">#REF!</definedName>
    <definedName name="E_CURRENCY_ISSR_208013134_REP" localSheetId="5">#REF!</definedName>
    <definedName name="E_CURRENCY_ISSR_208013134_REP">#REF!</definedName>
    <definedName name="E_ENTITY_DATA_EQTY_200001987" localSheetId="7">#REF!</definedName>
    <definedName name="E_ENTITY_DATA_EQTY_200001987" localSheetId="0">#REF!</definedName>
    <definedName name="E_ENTITY_DATA_EQTY_200001987" localSheetId="11">#REF!</definedName>
    <definedName name="E_ENTITY_DATA_EQTY_200001987" localSheetId="8">#REF!</definedName>
    <definedName name="E_ENTITY_DATA_EQTY_200001987" localSheetId="4">#REF!</definedName>
    <definedName name="E_ENTITY_DATA_EQTY_200001987" localSheetId="5">#REF!</definedName>
    <definedName name="E_ENTITY_DATA_EQTY_200001987">#REF!</definedName>
    <definedName name="E_ENTITY_DATA_EQTY_200009848" localSheetId="7">#REF!</definedName>
    <definedName name="E_ENTITY_DATA_EQTY_200009848" localSheetId="0">#REF!</definedName>
    <definedName name="E_ENTITY_DATA_EQTY_200009848" localSheetId="11">#REF!</definedName>
    <definedName name="E_ENTITY_DATA_EQTY_200009848" localSheetId="8">#REF!</definedName>
    <definedName name="E_ENTITY_DATA_EQTY_200009848" localSheetId="4">#REF!</definedName>
    <definedName name="E_ENTITY_DATA_EQTY_200009848" localSheetId="5">#REF!</definedName>
    <definedName name="E_ENTITY_DATA_EQTY_200009848">#REF!</definedName>
    <definedName name="E_ENTITY_DATA_EQTY_200013663">#REF!</definedName>
    <definedName name="E_ENTITY_DATA_EQTY_200015518">#REF!</definedName>
    <definedName name="E_ENTITY_DATA_EQTY_200016202">#REF!</definedName>
    <definedName name="E_ENTITY_DATA_ISSR_208000728">#REF!</definedName>
    <definedName name="E_ENTITY_DATA_ISSR_208007594">#REF!</definedName>
    <definedName name="E_ENTITY_DATA_ISSR_208008062">#REF!</definedName>
    <definedName name="E_ENTITY_DATA_ISSR_208010559">#REF!</definedName>
    <definedName name="E_ENTITY_DATA_ISSR_208011078">#REF!</definedName>
    <definedName name="E_ENTITY_DATA_ISSR_208011212">#REF!</definedName>
    <definedName name="E_ENTITY_DATA_ISSR_208013134">#REF!</definedName>
    <definedName name="E_KEYWORD_EQTY_200001987_AMER_CONVICTION">#REF!</definedName>
    <definedName name="E_KEYWORD_EQTY_200001987_AMER_LIST">#REF!</definedName>
    <definedName name="E_KEYWORD_EQTY_200001987_BETA_ANALYST">#REF!</definedName>
    <definedName name="E_KEYWORD_EQTY_200001987_BVPS">#REF!</definedName>
    <definedName name="E_KEYWORD_EQTY_200001987_BVPS_PUB">#REF!</definedName>
    <definedName name="E_KEYWORD_EQTY_200001987_CEEE_EPS">#REF!</definedName>
    <definedName name="E_KEYWORD_EQTY_200001987_CF_NI_PRE_PREF">#REF!</definedName>
    <definedName name="E_KEYWORD_EQTY_200001987_COMMON_DIV_PAID">#REF!</definedName>
    <definedName name="E_KEYWORD_EQTY_200001987_CURRENCY_ISO">#REF!</definedName>
    <definedName name="E_KEYWORD_EQTY_200001987_DILUTE_SHARES">#REF!</definedName>
    <definedName name="E_KEYWORD_EQTY_200001987_DPS">#REF!</definedName>
    <definedName name="E_KEYWORD_EQTY_200001987_DPS_PUB">#REF!</definedName>
    <definedName name="E_KEYWORD_EQTY_200001987_EBIT_PUB">#REF!</definedName>
    <definedName name="E_KEYWORD_EQTY_200001987_EBITDA_PUB">#REF!</definedName>
    <definedName name="E_KEYWORD_EQTY_200001987_EPS">#REF!</definedName>
    <definedName name="E_KEYWORD_EQTY_200001987_EPS_EX_ESO_B">#REF!</definedName>
    <definedName name="E_KEYWORD_EQTY_200001987_EPS_EX_ESO_D">#REF!</definedName>
    <definedName name="E_KEYWORD_EQTY_200001987_EPS_FUL_DIL">#REF!</definedName>
    <definedName name="E_KEYWORD_EQTY_200001987_EPS_POST_BASIC">#REF!</definedName>
    <definedName name="E_KEYWORD_EQTY_200001987_EPS_PUB">#REF!</definedName>
    <definedName name="E_KEYWORD_EQTY_200001987_EPS_PUB_EX_ESO">#REF!</definedName>
    <definedName name="E_KEYWORD_EQTY_200001987_EQ_PUB">#REF!</definedName>
    <definedName name="E_KEYWORD_EQTY_200001987_ESO_POST_TAX">#REF!</definedName>
    <definedName name="E_KEYWORD_EQTY_200001987_ESO_YEAR">#REF!</definedName>
    <definedName name="E_KEYWORD_EQTY_200001987_EV_ADJ_PUB">#REF!</definedName>
    <definedName name="E_KEYWORD_EQTY_200001987_FREE_FLOAT">#REF!</definedName>
    <definedName name="E_KEYWORD_EQTY_200001987_FULLY_DIL_EPS">#REF!</definedName>
    <definedName name="E_KEYWORD_EQTY_200001987_FV_GRANT">#REF!</definedName>
    <definedName name="E_KEYWORD_EQTY_200001987_INC_MINORITY">#REF!</definedName>
    <definedName name="E_KEYWORD_EQTY_200001987_Interim_Type">#REF!</definedName>
    <definedName name="E_KEYWORD_EQTY_200001987_LEGAL_RATING">#REF!</definedName>
    <definedName name="E_KEYWORD_EQTY_200001987_MARGIN_TAX_RATE">#REF!</definedName>
    <definedName name="E_KEYWORD_EQTY_200001987_MKT_EQ_RISK_PREM">#REF!</definedName>
    <definedName name="E_KEYWORD_EQTY_200001987_NET_DEBT_PUB">#REF!</definedName>
    <definedName name="E_KEYWORD_EQTY_200001987_NET_EARNING">#REF!</definedName>
    <definedName name="E_KEYWORD_EQTY_200001987_NET_INC">#REF!</definedName>
    <definedName name="E_KEYWORD_EQTY_200001987_NI_PRE_PREF">#REF!</definedName>
    <definedName name="E_KEYWORD_EQTY_200001987_NI_PUB">#REF!</definedName>
    <definedName name="E_KEYWORD_EQTY_200001987_NON_OP_ADD">#REF!</definedName>
    <definedName name="E_KEYWORD_EQTY_200001987_NUM_SH">#REF!</definedName>
    <definedName name="E_KEYWORD_EQTY_200001987_PREF_DIV">#REF!</definedName>
    <definedName name="E_KEYWORD_EQTY_200001987_PRICE_CURRENCY_ISO">#REF!</definedName>
    <definedName name="E_KEYWORD_EQTY_200001987_PROV_INC_TAX">#REF!</definedName>
    <definedName name="E_KEYWORD_EQTY_200001987_PTP_PUB">#REF!</definedName>
    <definedName name="E_KEYWORD_EQTY_200001987_PUB_CURRENCY_ISO">#REF!</definedName>
    <definedName name="E_KEYWORD_EQTY_200001987_REPUR_ACTUAL">#REF!</definedName>
    <definedName name="E_KEYWORD_EQTY_200001987_REPUR_REMAINING">#REF!</definedName>
    <definedName name="E_KEYWORD_EQTY_200001987_REPUR_SUSPENDED">#REF!</definedName>
    <definedName name="E_KEYWORD_EQTY_200001987_REPUR_TOT_AUTH">#REF!</definedName>
    <definedName name="E_KEYWORD_EQTY_200001987_REVS_PUB">#REF!</definedName>
    <definedName name="E_KEYWORD_EQTY_200001987_RISK_FR_RATE">#REF!</definedName>
    <definedName name="E_KEYWORD_EQTY_200001987_Security_Name">#REF!</definedName>
    <definedName name="E_KEYWORD_EQTY_200001987_SH">#REF!</definedName>
    <definedName name="E_KEYWORD_EQTY_200001987_TARGET_PRICE">#REF!</definedName>
    <definedName name="E_KEYWORD_EQTY_200001987_TAX_EXC">#REF!</definedName>
    <definedName name="E_KEYWORD_EQTY_200001987_Ticker">#REF!</definedName>
    <definedName name="E_KEYWORD_EQTY_200001987_TP_PERIOD">#REF!</definedName>
    <definedName name="E_KEYWORD_EQTY_200009848_AMER_CONVICTION">#REF!</definedName>
    <definedName name="E_KEYWORD_EQTY_200009848_AMER_LIST">#REF!</definedName>
    <definedName name="E_KEYWORD_EQTY_200009848_BETA_ANALYST">#REF!</definedName>
    <definedName name="E_KEYWORD_EQTY_200009848_BVPS">#REF!</definedName>
    <definedName name="E_KEYWORD_EQTY_200009848_BVPS_PUB">#REF!</definedName>
    <definedName name="E_KEYWORD_EQTY_200009848_CEEE_EPS">#REF!</definedName>
    <definedName name="E_KEYWORD_EQTY_200009848_CF_NI_PRE_PREF">#REF!</definedName>
    <definedName name="E_KEYWORD_EQTY_200009848_COMMON_DIV_PAID">#REF!</definedName>
    <definedName name="E_KEYWORD_EQTY_200009848_CURRENCY_ISO">#REF!</definedName>
    <definedName name="E_KEYWORD_EQTY_200009848_DILUTE_SHARES">#REF!</definedName>
    <definedName name="E_KEYWORD_EQTY_200009848_DPS">#REF!</definedName>
    <definedName name="E_KEYWORD_EQTY_200009848_DPS_PUB">#REF!</definedName>
    <definedName name="E_KEYWORD_EQTY_200009848_EBIT_PUB">#REF!</definedName>
    <definedName name="E_KEYWORD_EQTY_200009848_EBITDA_PUB">#REF!</definedName>
    <definedName name="E_KEYWORD_EQTY_200009848_EPS">#REF!</definedName>
    <definedName name="E_KEYWORD_EQTY_200009848_EPS_EX_ESO_B">#REF!</definedName>
    <definedName name="E_KEYWORD_EQTY_200009848_EPS_EX_ESO_D">#REF!</definedName>
    <definedName name="E_KEYWORD_EQTY_200009848_EPS_FUL_DIL">#REF!</definedName>
    <definedName name="E_KEYWORD_EQTY_200009848_EPS_POST_BASIC">#REF!</definedName>
    <definedName name="E_KEYWORD_EQTY_200009848_EPS_PUB">#REF!</definedName>
    <definedName name="E_KEYWORD_EQTY_200009848_EPS_PUB_EX_ESO">#REF!</definedName>
    <definedName name="E_KEYWORD_EQTY_200009848_EQ_PUB">#REF!</definedName>
    <definedName name="E_KEYWORD_EQTY_200009848_ESO_POST_TAX">#REF!</definedName>
    <definedName name="E_KEYWORD_EQTY_200009848_ESO_YEAR">#REF!</definedName>
    <definedName name="E_KEYWORD_EQTY_200009848_EV_ADJ_PUB">#REF!</definedName>
    <definedName name="E_KEYWORD_EQTY_200009848_FREE_FLOAT">#REF!</definedName>
    <definedName name="E_KEYWORD_EQTY_200009848_FULLY_DIL_EPS">#REF!</definedName>
    <definedName name="E_KEYWORD_EQTY_200009848_FV_GRANT">#REF!</definedName>
    <definedName name="E_KEYWORD_EQTY_200009848_INC_MINORITY">#REF!</definedName>
    <definedName name="E_KEYWORD_EQTY_200009848_Interim_Type">#REF!</definedName>
    <definedName name="E_KEYWORD_EQTY_200009848_LEGAL_RATING">#REF!</definedName>
    <definedName name="E_KEYWORD_EQTY_200009848_MARGIN_TAX_RATE">#REF!</definedName>
    <definedName name="E_KEYWORD_EQTY_200009848_MKT_EQ_RISK_PREM">#REF!</definedName>
    <definedName name="E_KEYWORD_EQTY_200009848_NET_DEBT_PUB">#REF!</definedName>
    <definedName name="E_KEYWORD_EQTY_200009848_NET_EARNING">#REF!</definedName>
    <definedName name="E_KEYWORD_EQTY_200009848_NET_INC">#REF!</definedName>
    <definedName name="E_KEYWORD_EQTY_200009848_NI_PRE_PREF">#REF!</definedName>
    <definedName name="E_KEYWORD_EQTY_200009848_NI_PUB">#REF!</definedName>
    <definedName name="E_KEYWORD_EQTY_200009848_NON_OP_ADD">#REF!</definedName>
    <definedName name="E_KEYWORD_EQTY_200009848_NUM_SH">#REF!</definedName>
    <definedName name="E_KEYWORD_EQTY_200009848_PREF_DIV">#REF!</definedName>
    <definedName name="E_KEYWORD_EQTY_200009848_PRICE_CURRENCY_ISO">#REF!</definedName>
    <definedName name="E_KEYWORD_EQTY_200009848_PROV_INC_TAX">#REF!</definedName>
    <definedName name="E_KEYWORD_EQTY_200009848_PTP_PUB">#REF!</definedName>
    <definedName name="E_KEYWORD_EQTY_200009848_PUB_CURRENCY_ISO">#REF!</definedName>
    <definedName name="E_KEYWORD_EQTY_200009848_REPUR_ACTUAL">#REF!</definedName>
    <definedName name="E_KEYWORD_EQTY_200009848_REPUR_REMAINING">#REF!</definedName>
    <definedName name="E_KEYWORD_EQTY_200009848_REPUR_SUSPENDED">#REF!</definedName>
    <definedName name="E_KEYWORD_EQTY_200009848_REPUR_TOT_AUTH">#REF!</definedName>
    <definedName name="E_KEYWORD_EQTY_200009848_REVS_PUB">#REF!</definedName>
    <definedName name="E_KEYWORD_EQTY_200009848_RISK_FR_RATE">#REF!</definedName>
    <definedName name="E_KEYWORD_EQTY_200009848_Security_Name">#REF!</definedName>
    <definedName name="E_KEYWORD_EQTY_200009848_SH">#REF!</definedName>
    <definedName name="E_KEYWORD_EQTY_200009848_TARGET_PRICE">#REF!</definedName>
    <definedName name="E_KEYWORD_EQTY_200009848_TAX_EXC">#REF!</definedName>
    <definedName name="E_KEYWORD_EQTY_200009848_Ticker">#REF!</definedName>
    <definedName name="E_KEYWORD_EQTY_200009848_TP_PERIOD">#REF!</definedName>
    <definedName name="E_KEYWORD_EQTY_200010418_AMER_CONVICTION">#REF!</definedName>
    <definedName name="E_KEYWORD_EQTY_200010418_AMER_LIST">#REF!</definedName>
    <definedName name="E_KEYWORD_EQTY_200010418_BETA_ANALYST">#REF!</definedName>
    <definedName name="E_KEYWORD_EQTY_200010418_BVPS">#REF!</definedName>
    <definedName name="E_KEYWORD_EQTY_200010418_BVPS_PUB">#REF!</definedName>
    <definedName name="E_KEYWORD_EQTY_200010418_CEEE_EPS">#REF!</definedName>
    <definedName name="E_KEYWORD_EQTY_200010418_CF_NI_PRE_PREF">#REF!</definedName>
    <definedName name="E_KEYWORD_EQTY_200010418_COMMON_DIV_PAID">#REF!</definedName>
    <definedName name="E_KEYWORD_EQTY_200010418_CURRENCY_ISO">#REF!</definedName>
    <definedName name="E_KEYWORD_EQTY_200010418_DILUTE_SHARES">#REF!</definedName>
    <definedName name="E_KEYWORD_EQTY_200010418_DPS">#REF!</definedName>
    <definedName name="E_KEYWORD_EQTY_200010418_DPS_PUB">#REF!</definedName>
    <definedName name="E_KEYWORD_EQTY_200010418_EBIT_PUB">#REF!</definedName>
    <definedName name="E_KEYWORD_EQTY_200010418_EBITDA_PUB">#REF!</definedName>
    <definedName name="E_KEYWORD_EQTY_200010418_EPS">#REF!</definedName>
    <definedName name="E_KEYWORD_EQTY_200010418_EPS_EX_ESO_B">#REF!</definedName>
    <definedName name="E_KEYWORD_EQTY_200010418_EPS_EX_ESO_D">#REF!</definedName>
    <definedName name="E_KEYWORD_EQTY_200010418_EPS_FUL_DIL">#REF!</definedName>
    <definedName name="E_KEYWORD_EQTY_200010418_EPS_POST_BASIC">#REF!</definedName>
    <definedName name="E_KEYWORD_EQTY_200010418_EPS_PUB">#REF!</definedName>
    <definedName name="E_KEYWORD_EQTY_200010418_EPS_PUB_EX_ESO">#REF!</definedName>
    <definedName name="E_KEYWORD_EQTY_200010418_EQ_PUB">#REF!</definedName>
    <definedName name="E_KEYWORD_EQTY_200010418_ESO_POST_TAX">#REF!</definedName>
    <definedName name="E_KEYWORD_EQTY_200010418_ESO_YEAR">#REF!</definedName>
    <definedName name="E_KEYWORD_EQTY_200010418_EV_ADJ_PUB">#REF!</definedName>
    <definedName name="E_KEYWORD_EQTY_200010418_FREE_FLOAT">#REF!</definedName>
    <definedName name="E_KEYWORD_EQTY_200010418_FULLY_DIL_EPS">#REF!</definedName>
    <definedName name="E_KEYWORD_EQTY_200010418_FV_GRANT">#REF!</definedName>
    <definedName name="E_KEYWORD_EQTY_200010418_INC_MINORITY">#REF!</definedName>
    <definedName name="E_KEYWORD_EQTY_200010418_Interim_Type">#REF!</definedName>
    <definedName name="E_KEYWORD_EQTY_200010418_LEGAL_RATING">#REF!</definedName>
    <definedName name="E_KEYWORD_EQTY_200010418_MARGIN_TAX_RATE">#REF!</definedName>
    <definedName name="E_KEYWORD_EQTY_200010418_MKT_EQ_RISK_PREM">#REF!</definedName>
    <definedName name="E_KEYWORD_EQTY_200010418_NET_DEBT_PUB">#REF!</definedName>
    <definedName name="E_KEYWORD_EQTY_200010418_NET_EARNING">#REF!</definedName>
    <definedName name="E_KEYWORD_EQTY_200010418_NET_INC">#REF!</definedName>
    <definedName name="E_KEYWORD_EQTY_200010418_NI_PRE_PREF">#REF!</definedName>
    <definedName name="E_KEYWORD_EQTY_200010418_NI_PUB">#REF!</definedName>
    <definedName name="E_KEYWORD_EQTY_200010418_NON_OP_ADD">#REF!</definedName>
    <definedName name="E_KEYWORD_EQTY_200010418_NUM_SH">#REF!</definedName>
    <definedName name="E_KEYWORD_EQTY_200010418_PREF_DIV">#REF!</definedName>
    <definedName name="E_KEYWORD_EQTY_200010418_PRICE_CURRENCY_ISO">#REF!</definedName>
    <definedName name="E_KEYWORD_EQTY_200010418_PROV_INC_TAX">#REF!</definedName>
    <definedName name="E_KEYWORD_EQTY_200010418_PTP_PUB">#REF!</definedName>
    <definedName name="E_KEYWORD_EQTY_200010418_PUB_CURRENCY_ISO">#REF!</definedName>
    <definedName name="E_KEYWORD_EQTY_200010418_REPUR_ACTUAL">#REF!</definedName>
    <definedName name="E_KEYWORD_EQTY_200010418_REPUR_REMAINING">#REF!</definedName>
    <definedName name="E_KEYWORD_EQTY_200010418_REPUR_SUSPENDED">#REF!</definedName>
    <definedName name="E_KEYWORD_EQTY_200010418_REPUR_TOT_AUTH">#REF!</definedName>
    <definedName name="E_KEYWORD_EQTY_200010418_REVS_PUB">#REF!</definedName>
    <definedName name="E_KEYWORD_EQTY_200010418_RISK_FR_RATE">#REF!</definedName>
    <definedName name="E_KEYWORD_EQTY_200010418_Security_Name">#REF!</definedName>
    <definedName name="E_KEYWORD_EQTY_200010418_SH">#REF!</definedName>
    <definedName name="E_KEYWORD_EQTY_200010418_TARGET_PRICE">#REF!</definedName>
    <definedName name="E_KEYWORD_EQTY_200010418_TAX_EXC">#REF!</definedName>
    <definedName name="E_KEYWORD_EQTY_200010418_Ticker">#REF!</definedName>
    <definedName name="E_KEYWORD_EQTY_200010418_TP_PERIOD">#REF!</definedName>
    <definedName name="E_KEYWORD_EQTY_200013663_AMER_CONVICTION">#REF!</definedName>
    <definedName name="E_KEYWORD_EQTY_200013663_AMER_LIST">#REF!</definedName>
    <definedName name="E_KEYWORD_EQTY_200013663_BETA_ANALYST">#REF!</definedName>
    <definedName name="E_KEYWORD_EQTY_200013663_BVPS">#REF!</definedName>
    <definedName name="E_KEYWORD_EQTY_200013663_BVPS_PUB">#REF!</definedName>
    <definedName name="E_KEYWORD_EQTY_200013663_CEEE_EPS">#REF!</definedName>
    <definedName name="E_KEYWORD_EQTY_200013663_CF_NI_PRE_PREF">#REF!</definedName>
    <definedName name="E_KEYWORD_EQTY_200013663_COMMON_DIV_PAID">#REF!</definedName>
    <definedName name="E_KEYWORD_EQTY_200013663_CURRENCY_ISO">#REF!</definedName>
    <definedName name="E_KEYWORD_EQTY_200013663_DILUTE_SHARES">#REF!</definedName>
    <definedName name="E_KEYWORD_EQTY_200013663_DPS">#REF!</definedName>
    <definedName name="E_KEYWORD_EQTY_200013663_DPS_PUB">#REF!</definedName>
    <definedName name="E_KEYWORD_EQTY_200013663_EBIT_PUB">#REF!</definedName>
    <definedName name="E_KEYWORD_EQTY_200013663_EBITDA_PUB">#REF!</definedName>
    <definedName name="E_KEYWORD_EQTY_200013663_EPS">#REF!</definedName>
    <definedName name="E_KEYWORD_EQTY_200013663_EPS_EX_ESO_B">#REF!</definedName>
    <definedName name="E_KEYWORD_EQTY_200013663_EPS_EX_ESO_D">#REF!</definedName>
    <definedName name="E_KEYWORD_EQTY_200013663_EPS_FUL_DIL">#REF!</definedName>
    <definedName name="E_KEYWORD_EQTY_200013663_EPS_POST_BASIC">#REF!</definedName>
    <definedName name="E_KEYWORD_EQTY_200013663_EPS_PUB">#REF!</definedName>
    <definedName name="E_KEYWORD_EQTY_200013663_EPS_PUB_EX_ESO">#REF!</definedName>
    <definedName name="E_KEYWORD_EQTY_200013663_EQ_PUB">#REF!</definedName>
    <definedName name="E_KEYWORD_EQTY_200013663_ESO_POST_TAX">#REF!</definedName>
    <definedName name="E_KEYWORD_EQTY_200013663_ESO_YEAR">#REF!</definedName>
    <definedName name="E_KEYWORD_EQTY_200013663_EV_ADJ_PUB">#REF!</definedName>
    <definedName name="E_KEYWORD_EQTY_200013663_FREE_FLOAT">#REF!</definedName>
    <definedName name="E_KEYWORD_EQTY_200013663_FULLY_DIL_EPS">#REF!</definedName>
    <definedName name="E_KEYWORD_EQTY_200013663_FV_GRANT">#REF!</definedName>
    <definedName name="E_KEYWORD_EQTY_200013663_INC_MINORITY">#REF!</definedName>
    <definedName name="E_KEYWORD_EQTY_200013663_Interim_Type">#REF!</definedName>
    <definedName name="E_KEYWORD_EQTY_200013663_LEGAL_RATING">#REF!</definedName>
    <definedName name="E_KEYWORD_EQTY_200013663_MARGIN_TAX_RATE">#REF!</definedName>
    <definedName name="E_KEYWORD_EQTY_200013663_MKT_EQ_RISK_PREM">#REF!</definedName>
    <definedName name="E_KEYWORD_EQTY_200013663_NET_DEBT_PUB">#REF!</definedName>
    <definedName name="E_KEYWORD_EQTY_200013663_NET_EARNING">#REF!</definedName>
    <definedName name="E_KEYWORD_EQTY_200013663_NET_INC">#REF!</definedName>
    <definedName name="E_KEYWORD_EQTY_200013663_NI_PRE_PREF">#REF!</definedName>
    <definedName name="E_KEYWORD_EQTY_200013663_NI_PUB">#REF!</definedName>
    <definedName name="E_KEYWORD_EQTY_200013663_NON_OP_ADD">#REF!</definedName>
    <definedName name="E_KEYWORD_EQTY_200013663_NUM_SH">#REF!</definedName>
    <definedName name="E_KEYWORD_EQTY_200013663_PREF_DIV">#REF!</definedName>
    <definedName name="E_KEYWORD_EQTY_200013663_PRICE_CURRENCY_ISO">#REF!</definedName>
    <definedName name="E_KEYWORD_EQTY_200013663_PROV_INC_TAX">#REF!</definedName>
    <definedName name="E_KEYWORD_EQTY_200013663_PTP_PUB">#REF!</definedName>
    <definedName name="E_KEYWORD_EQTY_200013663_PUB_CURRENCY_ISO">#REF!</definedName>
    <definedName name="E_KEYWORD_EQTY_200013663_REPUR_ACTUAL">#REF!</definedName>
    <definedName name="E_KEYWORD_EQTY_200013663_REPUR_REMAINING">#REF!</definedName>
    <definedName name="E_KEYWORD_EQTY_200013663_REPUR_SUSPENDED">#REF!</definedName>
    <definedName name="E_KEYWORD_EQTY_200013663_REPUR_TOT_AUTH">#REF!</definedName>
    <definedName name="E_KEYWORD_EQTY_200013663_REVS_PUB">#REF!</definedName>
    <definedName name="E_KEYWORD_EQTY_200013663_RISK_FR_RATE">#REF!</definedName>
    <definedName name="E_KEYWORD_EQTY_200013663_Security_Name">#REF!</definedName>
    <definedName name="E_KEYWORD_EQTY_200013663_SH">#REF!</definedName>
    <definedName name="E_KEYWORD_EQTY_200013663_TARGET_PRICE">#REF!</definedName>
    <definedName name="E_KEYWORD_EQTY_200013663_TAX_EXC">#REF!</definedName>
    <definedName name="E_KEYWORD_EQTY_200013663_Ticker">#REF!</definedName>
    <definedName name="E_KEYWORD_EQTY_200013663_TP_PERIOD">#REF!</definedName>
    <definedName name="E_KEYWORD_EQTY_200014493_AMER_CONVICTION">#REF!</definedName>
    <definedName name="E_KEYWORD_EQTY_200014493_AMER_LIST">#REF!</definedName>
    <definedName name="E_KEYWORD_EQTY_200014493_BETA_ANALYST">#REF!</definedName>
    <definedName name="E_KEYWORD_EQTY_200014493_BVPS">#REF!</definedName>
    <definedName name="E_KEYWORD_EQTY_200014493_BVPS_PUB">#REF!</definedName>
    <definedName name="E_KEYWORD_EQTY_200014493_CEEE_EPS">#REF!</definedName>
    <definedName name="E_KEYWORD_EQTY_200014493_CF_NI_PRE_PREF">#REF!</definedName>
    <definedName name="E_KEYWORD_EQTY_200014493_COMMON_DIV_PAID">#REF!</definedName>
    <definedName name="E_KEYWORD_EQTY_200014493_CURRENCY_ISO">#REF!</definedName>
    <definedName name="E_KEYWORD_EQTY_200014493_DILUTE_SHARES">#REF!</definedName>
    <definedName name="E_KEYWORD_EQTY_200014493_DPS">#REF!</definedName>
    <definedName name="E_KEYWORD_EQTY_200014493_DPS_PUB">#REF!</definedName>
    <definedName name="E_KEYWORD_EQTY_200014493_EBIT_PUB">#REF!</definedName>
    <definedName name="E_KEYWORD_EQTY_200014493_EBITDA_PUB">#REF!</definedName>
    <definedName name="E_KEYWORD_EQTY_200014493_EPS">#REF!</definedName>
    <definedName name="E_KEYWORD_EQTY_200014493_EPS_EX_ESO_B">#REF!</definedName>
    <definedName name="E_KEYWORD_EQTY_200014493_EPS_EX_ESO_D">#REF!</definedName>
    <definedName name="E_KEYWORD_EQTY_200014493_EPS_FUL_DIL">#REF!</definedName>
    <definedName name="E_KEYWORD_EQTY_200014493_EPS_POST_BASIC">#REF!</definedName>
    <definedName name="E_KEYWORD_EQTY_200014493_EPS_PUB">#REF!</definedName>
    <definedName name="E_KEYWORD_EQTY_200014493_EPS_PUB_EX_ESO">#REF!</definedName>
    <definedName name="E_KEYWORD_EQTY_200014493_EQ_PUB">#REF!</definedName>
    <definedName name="E_KEYWORD_EQTY_200014493_ESO_POST_TAX">#REF!</definedName>
    <definedName name="E_KEYWORD_EQTY_200014493_ESO_YEAR">#REF!</definedName>
    <definedName name="E_KEYWORD_EQTY_200014493_EV_ADJ_PUB">#REF!</definedName>
    <definedName name="E_KEYWORD_EQTY_200014493_FREE_FLOAT">#REF!</definedName>
    <definedName name="E_KEYWORD_EQTY_200014493_FULLY_DIL_EPS">#REF!</definedName>
    <definedName name="E_KEYWORD_EQTY_200014493_FV_GRANT">#REF!</definedName>
    <definedName name="E_KEYWORD_EQTY_200014493_INC_MINORITY">#REF!</definedName>
    <definedName name="E_KEYWORD_EQTY_200014493_Interim_Type">#REF!</definedName>
    <definedName name="E_KEYWORD_EQTY_200014493_LEGAL_RATING">#REF!</definedName>
    <definedName name="E_KEYWORD_EQTY_200014493_MARGIN_TAX_RATE">#REF!</definedName>
    <definedName name="E_KEYWORD_EQTY_200014493_MKT_EQ_RISK_PREM">#REF!</definedName>
    <definedName name="E_KEYWORD_EQTY_200014493_NET_DEBT_PUB">#REF!</definedName>
    <definedName name="E_KEYWORD_EQTY_200014493_NET_EARNING">#REF!</definedName>
    <definedName name="E_KEYWORD_EQTY_200014493_NET_INC">#REF!</definedName>
    <definedName name="E_KEYWORD_EQTY_200014493_NI_PRE_PREF">#REF!</definedName>
    <definedName name="E_KEYWORD_EQTY_200014493_NI_PUB">#REF!</definedName>
    <definedName name="E_KEYWORD_EQTY_200014493_NON_OP_ADD">#REF!</definedName>
    <definedName name="E_KEYWORD_EQTY_200014493_NUM_SH">#REF!</definedName>
    <definedName name="E_KEYWORD_EQTY_200014493_PREF_DIV">#REF!</definedName>
    <definedName name="E_KEYWORD_EQTY_200014493_PRICE_CURRENCY_ISO">#REF!</definedName>
    <definedName name="E_KEYWORD_EQTY_200014493_PROV_INC_TAX">#REF!</definedName>
    <definedName name="E_KEYWORD_EQTY_200014493_PTP_PUB">#REF!</definedName>
    <definedName name="E_KEYWORD_EQTY_200014493_PUB_CURRENCY_ISO">#REF!</definedName>
    <definedName name="E_KEYWORD_EQTY_200014493_REPUR_ACTUAL">#REF!</definedName>
    <definedName name="E_KEYWORD_EQTY_200014493_REPUR_REMAINING">#REF!</definedName>
    <definedName name="E_KEYWORD_EQTY_200014493_REPUR_SUSPENDED">#REF!</definedName>
    <definedName name="E_KEYWORD_EQTY_200014493_REPUR_TOT_AUTH">#REF!</definedName>
    <definedName name="E_KEYWORD_EQTY_200014493_REVS_PUB">#REF!</definedName>
    <definedName name="E_KEYWORD_EQTY_200014493_RISK_FR_RATE">#REF!</definedName>
    <definedName name="E_KEYWORD_EQTY_200014493_Security_Name">#REF!</definedName>
    <definedName name="E_KEYWORD_EQTY_200014493_SH">#REF!</definedName>
    <definedName name="E_KEYWORD_EQTY_200014493_TARGET_PRICE">#REF!</definedName>
    <definedName name="E_KEYWORD_EQTY_200014493_TAX_EXC">#REF!</definedName>
    <definedName name="E_KEYWORD_EQTY_200014493_Ticker">#REF!</definedName>
    <definedName name="E_KEYWORD_EQTY_200014493_TP_PERIOD">#REF!</definedName>
    <definedName name="E_KEYWORD_EQTY_200014812_AMER_CONVICTION">#REF!</definedName>
    <definedName name="E_KEYWORD_EQTY_200014812_AMER_LIST">#REF!</definedName>
    <definedName name="E_KEYWORD_EQTY_200014812_BETA_ANALYST">#REF!</definedName>
    <definedName name="E_KEYWORD_EQTY_200014812_BVPS">#REF!</definedName>
    <definedName name="E_KEYWORD_EQTY_200014812_BVPS_PUB">#REF!</definedName>
    <definedName name="E_KEYWORD_EQTY_200014812_CEEE_EPS">#REF!</definedName>
    <definedName name="E_KEYWORD_EQTY_200014812_CF_NI_PRE_PREF">#REF!</definedName>
    <definedName name="E_KEYWORD_EQTY_200014812_COMMON_DIV_PAID">#REF!</definedName>
    <definedName name="E_KEYWORD_EQTY_200014812_CURRENCY_ISO">#REF!</definedName>
    <definedName name="E_KEYWORD_EQTY_200014812_DILUTE_SHARES">#REF!</definedName>
    <definedName name="E_KEYWORD_EQTY_200014812_DPS">#REF!</definedName>
    <definedName name="E_KEYWORD_EQTY_200014812_DPS_PUB">#REF!</definedName>
    <definedName name="E_KEYWORD_EQTY_200014812_EBIT_PUB">#REF!</definedName>
    <definedName name="E_KEYWORD_EQTY_200014812_EBITDA_PUB">#REF!</definedName>
    <definedName name="E_KEYWORD_EQTY_200014812_EPS">#REF!</definedName>
    <definedName name="E_KEYWORD_EQTY_200014812_EPS_EX_ESO_B">#REF!</definedName>
    <definedName name="E_KEYWORD_EQTY_200014812_EPS_EX_ESO_D">#REF!</definedName>
    <definedName name="E_KEYWORD_EQTY_200014812_EPS_FUL_DIL">#REF!</definedName>
    <definedName name="E_KEYWORD_EQTY_200014812_EPS_POST_BASIC">#REF!</definedName>
    <definedName name="E_KEYWORD_EQTY_200014812_EPS_PUB">#REF!</definedName>
    <definedName name="E_KEYWORD_EQTY_200014812_EPS_PUB_EX_ESO">#REF!</definedName>
    <definedName name="E_KEYWORD_EQTY_200014812_EQ_PUB">#REF!</definedName>
    <definedName name="E_KEYWORD_EQTY_200014812_ESO_POST_TAX">#REF!</definedName>
    <definedName name="E_KEYWORD_EQTY_200014812_ESO_YEAR">#REF!</definedName>
    <definedName name="E_KEYWORD_EQTY_200014812_EV_ADJ_PUB">#REF!</definedName>
    <definedName name="E_KEYWORD_EQTY_200014812_FREE_FLOAT">#REF!</definedName>
    <definedName name="E_KEYWORD_EQTY_200014812_FULLY_DIL_EPS">#REF!</definedName>
    <definedName name="E_KEYWORD_EQTY_200014812_FV_GRANT">#REF!</definedName>
    <definedName name="E_KEYWORD_EQTY_200014812_INC_MINORITY">#REF!</definedName>
    <definedName name="E_KEYWORD_EQTY_200014812_Interim_Type">#REF!</definedName>
    <definedName name="E_KEYWORD_EQTY_200014812_LEGAL_RATING">#REF!</definedName>
    <definedName name="E_KEYWORD_EQTY_200014812_MARGIN_TAX_RATE">#REF!</definedName>
    <definedName name="E_KEYWORD_EQTY_200014812_MKT_EQ_RISK_PREM">#REF!</definedName>
    <definedName name="E_KEYWORD_EQTY_200014812_NET_DEBT_PUB">#REF!</definedName>
    <definedName name="E_KEYWORD_EQTY_200014812_NET_EARNING">#REF!</definedName>
    <definedName name="E_KEYWORD_EQTY_200014812_NET_INC">#REF!</definedName>
    <definedName name="E_KEYWORD_EQTY_200014812_NI_PRE_PREF">#REF!</definedName>
    <definedName name="E_KEYWORD_EQTY_200014812_NI_PUB">#REF!</definedName>
    <definedName name="E_KEYWORD_EQTY_200014812_NON_OP_ADD">#REF!</definedName>
    <definedName name="E_KEYWORD_EQTY_200014812_NUM_SH">#REF!</definedName>
    <definedName name="E_KEYWORD_EQTY_200014812_PREF_DIV">#REF!</definedName>
    <definedName name="E_KEYWORD_EQTY_200014812_PRICE_CURRENCY_ISO">#REF!</definedName>
    <definedName name="E_KEYWORD_EQTY_200014812_PROV_INC_TAX">#REF!</definedName>
    <definedName name="E_KEYWORD_EQTY_200014812_PTP_PUB">#REF!</definedName>
    <definedName name="E_KEYWORD_EQTY_200014812_PUB_CURRENCY_ISO">#REF!</definedName>
    <definedName name="E_KEYWORD_EQTY_200014812_REPUR_ACTUAL">#REF!</definedName>
    <definedName name="E_KEYWORD_EQTY_200014812_REPUR_REMAINING">#REF!</definedName>
    <definedName name="E_KEYWORD_EQTY_200014812_REPUR_SUSPENDED">#REF!</definedName>
    <definedName name="E_KEYWORD_EQTY_200014812_REPUR_TOT_AUTH">#REF!</definedName>
    <definedName name="E_KEYWORD_EQTY_200014812_REVS_PUB">#REF!</definedName>
    <definedName name="E_KEYWORD_EQTY_200014812_RISK_FR_RATE">#REF!</definedName>
    <definedName name="E_KEYWORD_EQTY_200014812_Security_Name">#REF!</definedName>
    <definedName name="E_KEYWORD_EQTY_200014812_SH">#REF!</definedName>
    <definedName name="E_KEYWORD_EQTY_200014812_TARGET_PRICE">#REF!</definedName>
    <definedName name="E_KEYWORD_EQTY_200014812_TAX_EXC">#REF!</definedName>
    <definedName name="E_KEYWORD_EQTY_200014812_Ticker">#REF!</definedName>
    <definedName name="E_KEYWORD_EQTY_200014812_TP_PERIOD">#REF!</definedName>
    <definedName name="E_KEYWORD_EQTY_200015518_AMER_CONVICTION">#REF!</definedName>
    <definedName name="E_KEYWORD_EQTY_200015518_AMER_LIST">#REF!</definedName>
    <definedName name="E_KEYWORD_EQTY_200015518_BETA_ANALYST">#REF!</definedName>
    <definedName name="E_KEYWORD_EQTY_200015518_BVPS">#REF!</definedName>
    <definedName name="E_KEYWORD_EQTY_200015518_BVPS_PUB">#REF!</definedName>
    <definedName name="E_KEYWORD_EQTY_200015518_CEEE_EPS">#REF!</definedName>
    <definedName name="E_KEYWORD_EQTY_200015518_CF_NI_PRE_PREF">#REF!</definedName>
    <definedName name="E_KEYWORD_EQTY_200015518_COMMON_DIV_PAID">#REF!</definedName>
    <definedName name="E_KEYWORD_EQTY_200015518_CURRENCY_ISO">#REF!</definedName>
    <definedName name="E_KEYWORD_EQTY_200015518_DILUTE_SHARES">#REF!</definedName>
    <definedName name="E_KEYWORD_EQTY_200015518_DPS">#REF!</definedName>
    <definedName name="E_KEYWORD_EQTY_200015518_DPS_PUB">#REF!</definedName>
    <definedName name="E_KEYWORD_EQTY_200015518_EBIT_PUB">#REF!</definedName>
    <definedName name="E_KEYWORD_EQTY_200015518_EBITDA_PUB">#REF!</definedName>
    <definedName name="E_KEYWORD_EQTY_200015518_EPS">#REF!</definedName>
    <definedName name="E_KEYWORD_EQTY_200015518_EPS_EX_ESO_B">#REF!</definedName>
    <definedName name="E_KEYWORD_EQTY_200015518_EPS_EX_ESO_D">#REF!</definedName>
    <definedName name="E_KEYWORD_EQTY_200015518_EPS_FUL_DIL">#REF!</definedName>
    <definedName name="E_KEYWORD_EQTY_200015518_EPS_POST_BASIC">#REF!</definedName>
    <definedName name="E_KEYWORD_EQTY_200015518_EPS_PUB">#REF!</definedName>
    <definedName name="E_KEYWORD_EQTY_200015518_EPS_PUB_EX_ESO">#REF!</definedName>
    <definedName name="E_KEYWORD_EQTY_200015518_EQ_PUB">#REF!</definedName>
    <definedName name="E_KEYWORD_EQTY_200015518_ESO_POST_TAX">#REF!</definedName>
    <definedName name="E_KEYWORD_EQTY_200015518_ESO_YEAR">#REF!</definedName>
    <definedName name="E_KEYWORD_EQTY_200015518_EV_ADJ_PUB">#REF!</definedName>
    <definedName name="E_KEYWORD_EQTY_200015518_FREE_FLOAT">#REF!</definedName>
    <definedName name="E_KEYWORD_EQTY_200015518_FULLY_DIL_EPS">#REF!</definedName>
    <definedName name="E_KEYWORD_EQTY_200015518_FV_GRANT">#REF!</definedName>
    <definedName name="E_KEYWORD_EQTY_200015518_INC_MINORITY">#REF!</definedName>
    <definedName name="E_KEYWORD_EQTY_200015518_Interim_Type">#REF!</definedName>
    <definedName name="E_KEYWORD_EQTY_200015518_LEGAL_RATING">#REF!</definedName>
    <definedName name="E_KEYWORD_EQTY_200015518_MARGIN_TAX_RATE">#REF!</definedName>
    <definedName name="E_KEYWORD_EQTY_200015518_MKT_EQ_RISK_PREM">#REF!</definedName>
    <definedName name="E_KEYWORD_EQTY_200015518_NET_DEBT_PUB">#REF!</definedName>
    <definedName name="E_KEYWORD_EQTY_200015518_NET_EARNING">#REF!</definedName>
    <definedName name="E_KEYWORD_EQTY_200015518_NET_INC">#REF!</definedName>
    <definedName name="E_KEYWORD_EQTY_200015518_NI_PRE_PREF">#REF!</definedName>
    <definedName name="E_KEYWORD_EQTY_200015518_NI_PUB">#REF!</definedName>
    <definedName name="E_KEYWORD_EQTY_200015518_NON_OP_ADD">#REF!</definedName>
    <definedName name="E_KEYWORD_EQTY_200015518_NUM_SH">#REF!</definedName>
    <definedName name="E_KEYWORD_EQTY_200015518_PREF_DIV">#REF!</definedName>
    <definedName name="E_KEYWORD_EQTY_200015518_PRICE_CURRENCY_ISO">#REF!</definedName>
    <definedName name="E_KEYWORD_EQTY_200015518_PROV_INC_TAX">#REF!</definedName>
    <definedName name="E_KEYWORD_EQTY_200015518_PTP_PUB">#REF!</definedName>
    <definedName name="E_KEYWORD_EQTY_200015518_PUB_CURRENCY_ISO">#REF!</definedName>
    <definedName name="E_KEYWORD_EQTY_200015518_REPUR_ACTUAL">#REF!</definedName>
    <definedName name="E_KEYWORD_EQTY_200015518_REPUR_REMAINING">#REF!</definedName>
    <definedName name="E_KEYWORD_EQTY_200015518_REPUR_SUSPENDED">#REF!</definedName>
    <definedName name="E_KEYWORD_EQTY_200015518_REPUR_TOT_AUTH">#REF!</definedName>
    <definedName name="E_KEYWORD_EQTY_200015518_REVS_PUB">#REF!</definedName>
    <definedName name="E_KEYWORD_EQTY_200015518_RISK_FR_RATE">#REF!</definedName>
    <definedName name="E_KEYWORD_EQTY_200015518_Security_Name">#REF!</definedName>
    <definedName name="E_KEYWORD_EQTY_200015518_SH">#REF!</definedName>
    <definedName name="E_KEYWORD_EQTY_200015518_TARGET_PRICE">#REF!</definedName>
    <definedName name="E_KEYWORD_EQTY_200015518_TAX_EXC">#REF!</definedName>
    <definedName name="E_KEYWORD_EQTY_200015518_Ticker">#REF!</definedName>
    <definedName name="E_KEYWORD_EQTY_200015518_TP_PERIOD">#REF!</definedName>
    <definedName name="E_KEYWORD_EQTY_200016202_AMER_CONVICTION">#REF!</definedName>
    <definedName name="E_KEYWORD_EQTY_200016202_AMER_LIST">#REF!</definedName>
    <definedName name="E_KEYWORD_EQTY_200016202_BETA_ANALYST">#REF!</definedName>
    <definedName name="E_KEYWORD_EQTY_200016202_BVPS">#REF!</definedName>
    <definedName name="E_KEYWORD_EQTY_200016202_BVPS_PUB">#REF!</definedName>
    <definedName name="E_KEYWORD_EQTY_200016202_CEEE_EPS">#REF!</definedName>
    <definedName name="E_KEYWORD_EQTY_200016202_CF_NI_PRE_PREF">#REF!</definedName>
    <definedName name="E_KEYWORD_EQTY_200016202_COMMON_DIV_PAID">#REF!</definedName>
    <definedName name="E_KEYWORD_EQTY_200016202_CURRENCY_ISO">#REF!</definedName>
    <definedName name="E_KEYWORD_EQTY_200016202_DILUTE_SHARES">#REF!</definedName>
    <definedName name="E_KEYWORD_EQTY_200016202_DPS">#REF!</definedName>
    <definedName name="E_KEYWORD_EQTY_200016202_DPS_PUB">#REF!</definedName>
    <definedName name="E_KEYWORD_EQTY_200016202_EBIT_PUB">#REF!</definedName>
    <definedName name="E_KEYWORD_EQTY_200016202_EBITDA_PUB">#REF!</definedName>
    <definedName name="E_KEYWORD_EQTY_200016202_EPS">#REF!</definedName>
    <definedName name="E_KEYWORD_EQTY_200016202_EPS_EX_ESO_B">#REF!</definedName>
    <definedName name="E_KEYWORD_EQTY_200016202_EPS_EX_ESO_D">#REF!</definedName>
    <definedName name="E_KEYWORD_EQTY_200016202_EPS_FUL_DIL">#REF!</definedName>
    <definedName name="E_KEYWORD_EQTY_200016202_EPS_POST_BASIC">#REF!</definedName>
    <definedName name="E_KEYWORD_EQTY_200016202_EPS_PUB">#REF!</definedName>
    <definedName name="E_KEYWORD_EQTY_200016202_EPS_PUB_EX_ESO">#REF!</definedName>
    <definedName name="E_KEYWORD_EQTY_200016202_EQ_PUB">#REF!</definedName>
    <definedName name="E_KEYWORD_EQTY_200016202_ESO_POST_TAX">#REF!</definedName>
    <definedName name="E_KEYWORD_EQTY_200016202_ESO_YEAR">#REF!</definedName>
    <definedName name="E_KEYWORD_EQTY_200016202_EV_ADJ_PUB">#REF!</definedName>
    <definedName name="E_KEYWORD_EQTY_200016202_FREE_FLOAT">#REF!</definedName>
    <definedName name="E_KEYWORD_EQTY_200016202_FULLY_DIL_EPS">#REF!</definedName>
    <definedName name="E_KEYWORD_EQTY_200016202_FV_GRANT">#REF!</definedName>
    <definedName name="E_KEYWORD_EQTY_200016202_INC_MINORITY">#REF!</definedName>
    <definedName name="E_KEYWORD_EQTY_200016202_Interim_Type">#REF!</definedName>
    <definedName name="E_KEYWORD_EQTY_200016202_LEGAL_RATING">#REF!</definedName>
    <definedName name="E_KEYWORD_EQTY_200016202_MARGIN_TAX_RATE">#REF!</definedName>
    <definedName name="E_KEYWORD_EQTY_200016202_MKT_EQ_RISK_PREM">#REF!</definedName>
    <definedName name="E_KEYWORD_EQTY_200016202_NET_DEBT_PUB">#REF!</definedName>
    <definedName name="E_KEYWORD_EQTY_200016202_NET_EARNING">#REF!</definedName>
    <definedName name="E_KEYWORD_EQTY_200016202_NET_INC">#REF!</definedName>
    <definedName name="E_KEYWORD_EQTY_200016202_NI_PRE_PREF">#REF!</definedName>
    <definedName name="E_KEYWORD_EQTY_200016202_NI_PUB">#REF!</definedName>
    <definedName name="E_KEYWORD_EQTY_200016202_NON_OP_ADD">#REF!</definedName>
    <definedName name="E_KEYWORD_EQTY_200016202_NUM_SH">#REF!</definedName>
    <definedName name="E_KEYWORD_EQTY_200016202_PREF_DIV">#REF!</definedName>
    <definedName name="E_KEYWORD_EQTY_200016202_PRICE_CURRENCY_ISO">#REF!</definedName>
    <definedName name="E_KEYWORD_EQTY_200016202_PROV_INC_TAX">#REF!</definedName>
    <definedName name="E_KEYWORD_EQTY_200016202_PTP_PUB">#REF!</definedName>
    <definedName name="E_KEYWORD_EQTY_200016202_PUB_CURRENCY_ISO">#REF!</definedName>
    <definedName name="E_KEYWORD_EQTY_200016202_REPUR_ACTUAL">#REF!</definedName>
    <definedName name="E_KEYWORD_EQTY_200016202_REPUR_REMAINING">#REF!</definedName>
    <definedName name="E_KEYWORD_EQTY_200016202_REPUR_SUSPENDED">#REF!</definedName>
    <definedName name="E_KEYWORD_EQTY_200016202_REPUR_TOT_AUTH">#REF!</definedName>
    <definedName name="E_KEYWORD_EQTY_200016202_REVS_PUB">#REF!</definedName>
    <definedName name="E_KEYWORD_EQTY_200016202_RISK_FR_RATE">#REF!</definedName>
    <definedName name="E_KEYWORD_EQTY_200016202_Security_Name">#REF!</definedName>
    <definedName name="E_KEYWORD_EQTY_200016202_SH">#REF!</definedName>
    <definedName name="E_KEYWORD_EQTY_200016202_TARGET_PRICE">#REF!</definedName>
    <definedName name="E_KEYWORD_EQTY_200016202_TAX_EXC">#REF!</definedName>
    <definedName name="E_KEYWORD_EQTY_200016202_Ticker">#REF!</definedName>
    <definedName name="E_KEYWORD_EQTY_200016202_TP_PERIOD">#REF!</definedName>
    <definedName name="E_KEYWORD_ISSR_208000728_ACC_AMORT">#REF!</definedName>
    <definedName name="E_KEYWORD_ISSR_208000728_ACC_DDA">#REF!</definedName>
    <definedName name="E_KEYWORD_ISSR_208000728_ACC_END_DATE">#REF!</definedName>
    <definedName name="E_KEYWORD_ISSR_208000728_ACC_PAY_GQ">#REF!</definedName>
    <definedName name="E_KEYWORD_ISSR_208000728_ACQ">#REF!</definedName>
    <definedName name="E_KEYWORD_ISSR_208000728_ADJ_UNF_PENS_GOOD">#REF!</definedName>
    <definedName name="E_KEYWORD_ISSR_208000728_ASSOC_JV_ADDBK">#REF!</definedName>
    <definedName name="E_KEYWORD_ISSR_208000728_ASSOCIATE">#REF!</definedName>
    <definedName name="E_KEYWORD_ISSR_208000728_ASSOCIATE_OP">#REF!</definedName>
    <definedName name="E_KEYWORD_ISSR_208000728_BAL_MINO_INT">#REF!</definedName>
    <definedName name="E_KEYWORD_ISSR_208000728_CAP_LEASES">#REF!</definedName>
    <definedName name="E_KEYWORD_ISSR_208000728_CAPEX">#REF!</definedName>
    <definedName name="E_KEYWORD_ISSR_208000728_CAPEX_EXPANSION">#REF!</definedName>
    <definedName name="E_KEYWORD_ISSR_208000728_CAPEX_MAINTENANCE">#REF!</definedName>
    <definedName name="E_KEYWORD_ISSR_208000728_CASH_EQ">#REF!</definedName>
    <definedName name="E_KEYWORD_ISSR_208000728_CASH_INT_EXP">#REF!</definedName>
    <definedName name="E_KEYWORD_ISSR_208000728_CASH_INT_INC_EXP">#REF!</definedName>
    <definedName name="E_KEYWORD_ISSR_208000728_CASH_PCT_OS_US">#REF!</definedName>
    <definedName name="E_KEYWORD_ISSR_208000728_CASH_TAX_EXP">#REF!</definedName>
    <definedName name="E_KEYWORD_ISSR_208000728_CASH_TAX_PD">#REF!</definedName>
    <definedName name="E_KEYWORD_ISSR_208000728_CF_FIN">#REF!</definedName>
    <definedName name="E_KEYWORD_ISSR_208000728_CF_INC_MINORITY">#REF!</definedName>
    <definedName name="E_KEYWORD_ISSR_208000728_CF_INV">#REF!</definedName>
    <definedName name="E_KEYWORD_ISSR_208000728_CF_OPS">#REF!</definedName>
    <definedName name="E_KEYWORD_ISSR_208000728_CHG_LT_DEBT">#REF!</definedName>
    <definedName name="E_KEYWORD_ISSR_208000728_CO_BOR_MARGIN">#REF!</definedName>
    <definedName name="E_KEYWORD_ISSR_208000728_COST_GD_SD">#REF!</definedName>
    <definedName name="E_KEYWORD_ISSR_208000728_CUR_ASS">#REF!</definedName>
    <definedName name="E_KEYWORD_ISSR_208000728_CURRENCY_ISO">#REF!</definedName>
    <definedName name="E_KEYWORD_ISSR_208000728_DEBTORS">#REF!</definedName>
    <definedName name="E_KEYWORD_ISSR_208000728_DEF_INC_TAX">#REF!</definedName>
    <definedName name="E_KEYWORD_ISSR_208000728_DEPR_AMORT">#REF!</definedName>
    <definedName name="E_KEYWORD_ISSR_208000728_DEPREC">#REF!</definedName>
    <definedName name="E_KEYWORD_ISSR_208000728_DIV_PAID">#REF!</definedName>
    <definedName name="E_KEYWORD_ISSR_208000728_DIVDS_ASSOC_JV">#REF!</definedName>
    <definedName name="E_KEYWORD_ISSR_208000728_DIVDS_PD_MINORITIES">#REF!</definedName>
    <definedName name="E_KEYWORD_ISSR_208000728_DIVEST">#REF!</definedName>
    <definedName name="E_KEYWORD_ISSR_208000728_EBIT">#REF!</definedName>
    <definedName name="E_KEYWORD_ISSR_208000728_EBIT_FIN_SEGMENT">#REF!</definedName>
    <definedName name="E_KEYWORD_ISSR_208000728_EBITDA_CALC">#REF!</definedName>
    <definedName name="E_KEYWORD_ISSR_208000728_EMPLOYEES">#REF!</definedName>
    <definedName name="E_KEYWORD_ISSR_208000728_EQ">#REF!</definedName>
    <definedName name="E_KEYWORD_ISSR_208000728_ESO_PRE_TAX">#REF!</definedName>
    <definedName name="E_KEYWORD_ISSR_208000728_FIX_ASS_INV">#REF!</definedName>
    <definedName name="E_KEYWORD_ISSR_208000728_GCI_INFL">#REF!</definedName>
    <definedName name="E_KEYWORD_ISSR_208000728_GOODWILL_AMORT">#REF!</definedName>
    <definedName name="E_KEYWORD_ISSR_208000728_GR_FIX_ASS">#REF!</definedName>
    <definedName name="E_KEYWORD_ISSR_208000728_GR_INTANG">#REF!</definedName>
    <definedName name="E_KEYWORD_ISSR_208000728_GW_AMORT">#REF!</definedName>
    <definedName name="E_KEYWORD_ISSR_208000728_INT_EXP_IND">#REF!</definedName>
    <definedName name="E_KEYWORD_ISSR_208000728_INT_INC_IND">#REF!</definedName>
    <definedName name="E_KEYWORD_ISSR_208000728_INV_SECUR">#REF!</definedName>
    <definedName name="E_KEYWORD_ISSR_208000728_Issuer_Name">#REF!</definedName>
    <definedName name="E_KEYWORD_ISSR_208000728_LEASE_DEEM_DEPR">#REF!</definedName>
    <definedName name="E_KEYWORD_ISSR_208000728_LEASE_DEEM_INT">#REF!</definedName>
    <definedName name="E_KEYWORD_ISSR_208000728_LEASE_PAY">#REF!</definedName>
    <definedName name="E_KEYWORD_ISSR_208000728_LICENSE_REV">#REF!</definedName>
    <definedName name="E_KEYWORD_ISSR_208000728_LT_DEBT">#REF!</definedName>
    <definedName name="E_KEYWORD_ISSR_208000728_MA_PROB">#REF!</definedName>
    <definedName name="E_KEYWORD_ISSR_208000728_MAINTEN_REV">#REF!</definedName>
    <definedName name="E_KEYWORD_ISSR_208000728_MINORITIES">#REF!</definedName>
    <definedName name="E_KEYWORD_ISSR_208000728_MV_ASSOCIATES">#REF!</definedName>
    <definedName name="E_KEYWORD_ISSR_208000728_NET_DEBT">#REF!</definedName>
    <definedName name="E_KEYWORD_ISSR_208000728_NET_DEBT_ADJ">#REF!</definedName>
    <definedName name="E_KEYWORD_ISSR_208000728_NET_FIX_ASS">#REF!</definedName>
    <definedName name="E_KEYWORD_ISSR_208000728_NET_INT_CH">#REF!</definedName>
    <definedName name="E_KEYWORD_ISSR_208000728_NET_INT_EXP">#REF!</definedName>
    <definedName name="E_KEYWORD_ISSR_208000728_NET_INTANG">#REF!</definedName>
    <definedName name="E_KEYWORD_ISSR_208000728_NONPPE_CAPEX">#REF!</definedName>
    <definedName name="E_KEYWORD_ISSR_208000728_OP_COST">#REF!</definedName>
    <definedName name="E_KEYWORD_ISSR_208000728_ORD_SH_FUND">#REF!</definedName>
    <definedName name="E_KEYWORD_ISSR_208000728_OTH_COST_INC">#REF!</definedName>
    <definedName name="E_KEYWORD_ISSR_208000728_OTH_CUR_ASS">#REF!</definedName>
    <definedName name="E_KEYWORD_ISSR_208000728_OTH_CUR_LIABS">#REF!</definedName>
    <definedName name="E_KEYWORD_ISSR_208000728_OTH_DACF_ADJ">#REF!</definedName>
    <definedName name="E_KEYWORD_ISSR_208000728_OTH_FIN_CF">#REF!</definedName>
    <definedName name="E_KEYWORD_ISSR_208000728_OTH_GCI_ADJ">#REF!</definedName>
    <definedName name="E_KEYWORD_ISSR_208000728_OTH_INT_AMORT">#REF!</definedName>
    <definedName name="E_KEYWORD_ISSR_208000728_OTH_INV_CF">#REF!</definedName>
    <definedName name="E_KEYWORD_ISSR_208000728_OTH_ITEM_NCF">#REF!</definedName>
    <definedName name="E_KEYWORD_ISSR_208000728_OTH_LT_ASS">#REF!</definedName>
    <definedName name="E_KEYWORD_ISSR_208000728_OTH_LT_CRED_GQ">#REF!</definedName>
    <definedName name="E_KEYWORD_ISSR_208000728_OTH_NONCASH_ADJ">#REF!</definedName>
    <definedName name="E_KEYWORD_ISSR_208000728_OTH_OP_CF">#REF!</definedName>
    <definedName name="E_KEYWORD_ISSR_208000728_OTH_OP_INC_EXP">#REF!</definedName>
    <definedName name="E_KEYWORD_ISSR_208000728_PERIOD_MILESTONE">#REF!</definedName>
    <definedName name="E_KEYWORD_ISSR_208000728_PL_SALE_ASSETS">#REF!</definedName>
    <definedName name="E_KEYWORD_ISSR_208000728_PREF_SH">#REF!</definedName>
    <definedName name="E_KEYWORD_ISSR_208000728_PROFIT_ON_DISP">#REF!</definedName>
    <definedName name="E_KEYWORD_ISSR_208000728_PT_PROF">#REF!</definedName>
    <definedName name="E_KEYWORD_ISSR_208000728_RD_EXP">#REF!</definedName>
    <definedName name="E_KEYWORD_ISSR_208000728_REV_FIN_SEGMENT">#REF!</definedName>
    <definedName name="E_KEYWORD_ISSR_208000728_SALES">#REF!</definedName>
    <definedName name="E_KEYWORD_ISSR_208000728_SALES_ARGENTINA">#REF!</definedName>
    <definedName name="E_KEYWORD_ISSR_208000728_SALES_BRAZIL">#REF!</definedName>
    <definedName name="E_KEYWORD_ISSR_208000728_SALES_CANADA">#REF!</definedName>
    <definedName name="E_KEYWORD_ISSR_208000728_SALES_CEE">#REF!</definedName>
    <definedName name="E_KEYWORD_ISSR_208000728_SALES_CHILE">#REF!</definedName>
    <definedName name="E_KEYWORD_ISSR_208000728_SALES_CHINA">#REF!</definedName>
    <definedName name="E_KEYWORD_ISSR_208000728_SALES_COLOMBIA">#REF!</definedName>
    <definedName name="E_KEYWORD_ISSR_208000728_SALES_CONS">#REF!</definedName>
    <definedName name="E_KEYWORD_ISSR_208000728_SALES_EU_EX_UK">#REF!</definedName>
    <definedName name="E_KEYWORD_ISSR_208000728_SALES_FINAN">#REF!</definedName>
    <definedName name="E_KEYWORD_ISSR_208000728_SALES_FX_ARS">#REF!</definedName>
    <definedName name="E_KEYWORD_ISSR_208000728_SALES_FX_BRL">#REF!</definedName>
    <definedName name="E_KEYWORD_ISSR_208000728_SALES_FX_CAD">#REF!</definedName>
    <definedName name="E_KEYWORD_ISSR_208000728_SALES_FX_CLP">#REF!</definedName>
    <definedName name="E_KEYWORD_ISSR_208000728_SALES_FX_CNY">#REF!</definedName>
    <definedName name="E_KEYWORD_ISSR_208000728_SALES_FX_COP">#REF!</definedName>
    <definedName name="E_KEYWORD_ISSR_208000728_SALES_FX_EUR">#REF!</definedName>
    <definedName name="E_KEYWORD_ISSR_208000728_SALES_FX_GPB">#REF!</definedName>
    <definedName name="E_KEYWORD_ISSR_208000728_SALES_FX_INR">#REF!</definedName>
    <definedName name="E_KEYWORD_ISSR_208000728_SALES_FX_MXN">#REF!</definedName>
    <definedName name="E_KEYWORD_ISSR_208000728_SALES_FX_OTH">#REF!</definedName>
    <definedName name="E_KEYWORD_ISSR_208000728_SALES_FX_RUB">#REF!</definedName>
    <definedName name="E_KEYWORD_ISSR_208000728_SALES_FX_USD">#REF!</definedName>
    <definedName name="E_KEYWORD_ISSR_208000728_SALES_FX_VEF">#REF!</definedName>
    <definedName name="E_KEYWORD_ISSR_208000728_SALES_FX_YEN">#REF!</definedName>
    <definedName name="E_KEYWORD_ISSR_208000728_SALES_GOV">#REF!</definedName>
    <definedName name="E_KEYWORD_ISSR_208000728_SALES_IND">#REF!</definedName>
    <definedName name="E_KEYWORD_ISSR_208000728_SALES_INDIA">#REF!</definedName>
    <definedName name="E_KEYWORD_ISSR_208000728_SALES_JAPAN">#REF!</definedName>
    <definedName name="E_KEYWORD_ISSR_208000728_SALES_ME">#REF!</definedName>
    <definedName name="E_KEYWORD_ISSR_208000728_SALES_MEXICO">#REF!</definedName>
    <definedName name="E_KEYWORD_ISSR_208000728_SALES_OTH_AEJ">#REF!</definedName>
    <definedName name="E_KEYWORD_ISSR_208000728_SALES_OTH_AM">#REF!</definedName>
    <definedName name="E_KEYWORD_ISSR_208000728_SALES_OTH_EMEA">#REF!</definedName>
    <definedName name="E_KEYWORD_ISSR_208000728_SALES_OTHER">#REF!</definedName>
    <definedName name="E_KEYWORD_ISSR_208000728_SALES_RUSSIA">#REF!</definedName>
    <definedName name="E_KEYWORD_ISSR_208000728_SALES_SMB">#REF!</definedName>
    <definedName name="E_KEYWORD_ISSR_208000728_SALES_TOT_AFRICA">#REF!</definedName>
    <definedName name="E_KEYWORD_ISSR_208000728_SALES_TOT_AM">#REF!</definedName>
    <definedName name="E_KEYWORD_ISSR_208000728_SALES_TOT_ASIA">#REF!</definedName>
    <definedName name="E_KEYWORD_ISSR_208000728_SALES_TOT_EMEA">#REF!</definedName>
    <definedName name="E_KEYWORD_ISSR_208000728_SALES_UK">#REF!</definedName>
    <definedName name="E_KEYWORD_ISSR_208000728_SALES_US">#REF!</definedName>
    <definedName name="E_KEYWORD_ISSR_208000728_SALES_VENEZUELA">#REF!</definedName>
    <definedName name="E_KEYWORD_ISSR_208000728_SEL_GL_AD">#REF!</definedName>
    <definedName name="E_KEYWORD_ISSR_208000728_SH_REPUR">#REF!</definedName>
    <definedName name="E_KEYWORD_ISSR_208000728_SHORT_T_DEBT">#REF!</definedName>
    <definedName name="E_KEYWORD_ISSR_208000728_SHORT_TERM_LIABS">#REF!</definedName>
    <definedName name="E_KEYWORD_ISSR_208000728_STOCKS">#REF!</definedName>
    <definedName name="E_KEYWORD_ISSR_208000728_TOT_ASSET">#REF!</definedName>
    <definedName name="E_KEYWORD_ISSR_208000728_TOT_CF">#REF!</definedName>
    <definedName name="E_KEYWORD_ISSR_208000728_TOT_DEF_REV">#REF!</definedName>
    <definedName name="E_KEYWORD_ISSR_208000728_TOT_LIAB">#REF!</definedName>
    <definedName name="E_KEYWORD_ISSR_208000728_TOT_LIAB_EQ">#REF!</definedName>
    <definedName name="E_KEYWORD_ISSR_208000728_TOT_LT_LIAB">#REF!</definedName>
    <definedName name="E_KEYWORD_ISSR_208000728_TOT_OPS_EXP">#REF!</definedName>
    <definedName name="E_KEYWORD_ISSR_208000728_TOT_OPS_EXP_DDA">#REF!</definedName>
    <definedName name="E_KEYWORD_ISSR_208000728_UNF_PENS">#REF!</definedName>
    <definedName name="E_KEYWORD_ISSR_208000728_UNF_PENS_LIAB_OTH">#REF!</definedName>
    <definedName name="E_KEYWORD_ISSR_208000728_UNF_PENS_OFF">#REF!</definedName>
    <definedName name="E_KEYWORD_ISSR_208000728_WORK_CAP">#REF!</definedName>
    <definedName name="E_KEYWORD_ISSR_208007594_ACC_AMORT">#REF!</definedName>
    <definedName name="E_KEYWORD_ISSR_208007594_ACC_DDA">#REF!</definedName>
    <definedName name="E_KEYWORD_ISSR_208007594_ACC_END_DATE">#REF!</definedName>
    <definedName name="E_KEYWORD_ISSR_208007594_ACC_PAY_GQ">#REF!</definedName>
    <definedName name="E_KEYWORD_ISSR_208007594_ACQ">#REF!</definedName>
    <definedName name="E_KEYWORD_ISSR_208007594_ADJ_UNF_PENS_GOOD">#REF!</definedName>
    <definedName name="E_KEYWORD_ISSR_208007594_ASSOC_JV_ADDBK">#REF!</definedName>
    <definedName name="E_KEYWORD_ISSR_208007594_ASSOCIATE">#REF!</definedName>
    <definedName name="E_KEYWORD_ISSR_208007594_ASSOCIATE_OP">#REF!</definedName>
    <definedName name="E_KEYWORD_ISSR_208007594_BAL_MINO_INT">#REF!</definedName>
    <definedName name="E_KEYWORD_ISSR_208007594_CAP_LEASES">#REF!</definedName>
    <definedName name="E_KEYWORD_ISSR_208007594_CAPEX">#REF!</definedName>
    <definedName name="E_KEYWORD_ISSR_208007594_CAPEX_EXPANSION">#REF!</definedName>
    <definedName name="E_KEYWORD_ISSR_208007594_CAPEX_MAINTENANCE">#REF!</definedName>
    <definedName name="E_KEYWORD_ISSR_208007594_CASH_EQ">#REF!</definedName>
    <definedName name="E_KEYWORD_ISSR_208007594_CASH_INT_EXP">#REF!</definedName>
    <definedName name="E_KEYWORD_ISSR_208007594_CASH_PCT_OS_US">#REF!</definedName>
    <definedName name="E_KEYWORD_ISSR_208007594_CASH_TAX_EXP">#REF!</definedName>
    <definedName name="E_KEYWORD_ISSR_208007594_CF_FIN">#REF!</definedName>
    <definedName name="E_KEYWORD_ISSR_208007594_CF_INC_MINORITY">#REF!</definedName>
    <definedName name="E_KEYWORD_ISSR_208007594_CF_INV">#REF!</definedName>
    <definedName name="E_KEYWORD_ISSR_208007594_CF_OPS">#REF!</definedName>
    <definedName name="E_KEYWORD_ISSR_208007594_CHG_LT_DEBT">#REF!</definedName>
    <definedName name="E_KEYWORD_ISSR_208007594_CO_BOR_MARGIN">#REF!</definedName>
    <definedName name="E_KEYWORD_ISSR_208007594_COST_GD_SD">#REF!</definedName>
    <definedName name="E_KEYWORD_ISSR_208007594_CUR_ASS">#REF!</definedName>
    <definedName name="E_KEYWORD_ISSR_208007594_CURRENCY_ISO">#REF!</definedName>
    <definedName name="E_KEYWORD_ISSR_208007594_DEBTORS">#REF!</definedName>
    <definedName name="E_KEYWORD_ISSR_208007594_DEF_INC_TAX">#REF!</definedName>
    <definedName name="E_KEYWORD_ISSR_208007594_DEPR_AMORT">#REF!</definedName>
    <definedName name="E_KEYWORD_ISSR_208007594_DEPREC">#REF!</definedName>
    <definedName name="E_KEYWORD_ISSR_208007594_DIV_PAID">#REF!</definedName>
    <definedName name="E_KEYWORD_ISSR_208007594_DIVDS_ASSOC_JV">#REF!</definedName>
    <definedName name="E_KEYWORD_ISSR_208007594_DIVDS_PD_MINORITIES">#REF!</definedName>
    <definedName name="E_KEYWORD_ISSR_208007594_DIVEST">#REF!</definedName>
    <definedName name="E_KEYWORD_ISSR_208007594_EBIT">#REF!</definedName>
    <definedName name="E_KEYWORD_ISSR_208007594_EBIT_FIN_SEGMENT">#REF!</definedName>
    <definedName name="E_KEYWORD_ISSR_208007594_EBITDA_CALC">#REF!</definedName>
    <definedName name="E_KEYWORD_ISSR_208007594_EMPLOYEES">#REF!</definedName>
    <definedName name="E_KEYWORD_ISSR_208007594_EQ">#REF!</definedName>
    <definedName name="E_KEYWORD_ISSR_208007594_ESO_PRE_TAX">#REF!</definedName>
    <definedName name="E_KEYWORD_ISSR_208007594_FIX_ASS_INV">#REF!</definedName>
    <definedName name="E_KEYWORD_ISSR_208007594_GCI_INFL">#REF!</definedName>
    <definedName name="E_KEYWORD_ISSR_208007594_GOODWILL_AMORT">#REF!</definedName>
    <definedName name="E_KEYWORD_ISSR_208007594_GR_FIX_ASS">#REF!</definedName>
    <definedName name="E_KEYWORD_ISSR_208007594_GR_INTANG">#REF!</definedName>
    <definedName name="E_KEYWORD_ISSR_208007594_INT_EXP_IND">#REF!</definedName>
    <definedName name="E_KEYWORD_ISSR_208007594_INT_INC_IND">#REF!</definedName>
    <definedName name="E_KEYWORD_ISSR_208007594_INV_SECUR">#REF!</definedName>
    <definedName name="E_KEYWORD_ISSR_208007594_Issuer_Name">#REF!</definedName>
    <definedName name="E_KEYWORD_ISSR_208007594_LEASE_DEEM_DEPR">#REF!</definedName>
    <definedName name="E_KEYWORD_ISSR_208007594_LEASE_DEEM_INT">#REF!</definedName>
    <definedName name="E_KEYWORD_ISSR_208007594_LEASE_PAY">#REF!</definedName>
    <definedName name="E_KEYWORD_ISSR_208007594_LICENSE_REV">#REF!</definedName>
    <definedName name="E_KEYWORD_ISSR_208007594_LT_DEBT">#REF!</definedName>
    <definedName name="E_KEYWORD_ISSR_208007594_MA_PROB">#REF!</definedName>
    <definedName name="E_KEYWORD_ISSR_208007594_MAINTEN_REV">#REF!</definedName>
    <definedName name="E_KEYWORD_ISSR_208007594_MINORITIES">#REF!</definedName>
    <definedName name="E_KEYWORD_ISSR_208007594_MV_ASSOCIATES">#REF!</definedName>
    <definedName name="E_KEYWORD_ISSR_208007594_NET_DEBT">#REF!</definedName>
    <definedName name="E_KEYWORD_ISSR_208007594_NET_DEBT_ADJ">#REF!</definedName>
    <definedName name="E_KEYWORD_ISSR_208007594_NET_FIX_ASS">#REF!</definedName>
    <definedName name="E_KEYWORD_ISSR_208007594_NET_INT_CH">#REF!</definedName>
    <definedName name="E_KEYWORD_ISSR_208007594_NET_INT_EXP">#REF!</definedName>
    <definedName name="E_KEYWORD_ISSR_208007594_NET_INTANG">#REF!</definedName>
    <definedName name="E_KEYWORD_ISSR_208007594_NONPPE_CAPEX">#REF!</definedName>
    <definedName name="E_KEYWORD_ISSR_208007594_OP_COST">#REF!</definedName>
    <definedName name="E_KEYWORD_ISSR_208007594_ORD_SH_FUND">#REF!</definedName>
    <definedName name="E_KEYWORD_ISSR_208007594_OTH_COST_INC">#REF!</definedName>
    <definedName name="E_KEYWORD_ISSR_208007594_OTH_CUR_ASS">#REF!</definedName>
    <definedName name="E_KEYWORD_ISSR_208007594_OTH_CUR_LIABS">#REF!</definedName>
    <definedName name="E_KEYWORD_ISSR_208007594_OTH_DACF_ADJ">#REF!</definedName>
    <definedName name="E_KEYWORD_ISSR_208007594_OTH_FIN_CF">#REF!</definedName>
    <definedName name="E_KEYWORD_ISSR_208007594_OTH_GCI_ADJ">#REF!</definedName>
    <definedName name="E_KEYWORD_ISSR_208007594_OTH_INV_CF">#REF!</definedName>
    <definedName name="E_KEYWORD_ISSR_208007594_OTH_LT_ASS">#REF!</definedName>
    <definedName name="E_KEYWORD_ISSR_208007594_OTH_LT_CRED_GQ">#REF!</definedName>
    <definedName name="E_KEYWORD_ISSR_208007594_OTH_NONCASH_ADJ">#REF!</definedName>
    <definedName name="E_KEYWORD_ISSR_208007594_OTH_OP_CF">#REF!</definedName>
    <definedName name="E_KEYWORD_ISSR_208007594_OTH_OP_INC_EXP">#REF!</definedName>
    <definedName name="E_KEYWORD_ISSR_208007594_PERIOD_MILESTONE">#REF!</definedName>
    <definedName name="E_KEYWORD_ISSR_208007594_PL_SALE_ASSETS">#REF!</definedName>
    <definedName name="E_KEYWORD_ISSR_208007594_PREF_SH">#REF!</definedName>
    <definedName name="E_KEYWORD_ISSR_208007594_PROFIT_ON_DISP">#REF!</definedName>
    <definedName name="E_KEYWORD_ISSR_208007594_PT_PROF">#REF!</definedName>
    <definedName name="E_KEYWORD_ISSR_208007594_RD_EXP">#REF!</definedName>
    <definedName name="E_KEYWORD_ISSR_208007594_REV_FIN_SEGMENT">#REF!</definedName>
    <definedName name="E_KEYWORD_ISSR_208007594_SALES">#REF!</definedName>
    <definedName name="E_KEYWORD_ISSR_208007594_SALES_ARGENTINA">#REF!</definedName>
    <definedName name="E_KEYWORD_ISSR_208007594_SALES_BRAZIL">#REF!</definedName>
    <definedName name="E_KEYWORD_ISSR_208007594_SALES_CANADA">#REF!</definedName>
    <definedName name="E_KEYWORD_ISSR_208007594_SALES_CEE">#REF!</definedName>
    <definedName name="E_KEYWORD_ISSR_208007594_SALES_CHILE">#REF!</definedName>
    <definedName name="E_KEYWORD_ISSR_208007594_SALES_CHINA">#REF!</definedName>
    <definedName name="E_KEYWORD_ISSR_208007594_SALES_COLOMBIA">#REF!</definedName>
    <definedName name="E_KEYWORD_ISSR_208007594_SALES_CONS">#REF!</definedName>
    <definedName name="E_KEYWORD_ISSR_208007594_SALES_EU_EX_UK">#REF!</definedName>
    <definedName name="E_KEYWORD_ISSR_208007594_SALES_FINAN">#REF!</definedName>
    <definedName name="E_KEYWORD_ISSR_208007594_SALES_FX_ARS">#REF!</definedName>
    <definedName name="E_KEYWORD_ISSR_208007594_SALES_FX_BRL">#REF!</definedName>
    <definedName name="E_KEYWORD_ISSR_208007594_SALES_FX_CAD">#REF!</definedName>
    <definedName name="E_KEYWORD_ISSR_208007594_SALES_FX_CLP">#REF!</definedName>
    <definedName name="E_KEYWORD_ISSR_208007594_SALES_FX_CNY">#REF!</definedName>
    <definedName name="E_KEYWORD_ISSR_208007594_SALES_FX_COP">#REF!</definedName>
    <definedName name="E_KEYWORD_ISSR_208007594_SALES_FX_EUR">#REF!</definedName>
    <definedName name="E_KEYWORD_ISSR_208007594_SALES_FX_GPB">#REF!</definedName>
    <definedName name="E_KEYWORD_ISSR_208007594_SALES_FX_INR">#REF!</definedName>
    <definedName name="E_KEYWORD_ISSR_208007594_SALES_FX_MXN">#REF!</definedName>
    <definedName name="E_KEYWORD_ISSR_208007594_SALES_FX_OTH">#REF!</definedName>
    <definedName name="E_KEYWORD_ISSR_208007594_SALES_FX_RUB">#REF!</definedName>
    <definedName name="E_KEYWORD_ISSR_208007594_SALES_FX_USD">#REF!</definedName>
    <definedName name="E_KEYWORD_ISSR_208007594_SALES_FX_VEF">#REF!</definedName>
    <definedName name="E_KEYWORD_ISSR_208007594_SALES_FX_YEN">#REF!</definedName>
    <definedName name="E_KEYWORD_ISSR_208007594_SALES_GOV">#REF!</definedName>
    <definedName name="E_KEYWORD_ISSR_208007594_SALES_IND">#REF!</definedName>
    <definedName name="E_KEYWORD_ISSR_208007594_SALES_INDIA">#REF!</definedName>
    <definedName name="E_KEYWORD_ISSR_208007594_SALES_JAPAN">#REF!</definedName>
    <definedName name="E_KEYWORD_ISSR_208007594_SALES_ME">#REF!</definedName>
    <definedName name="E_KEYWORD_ISSR_208007594_SALES_MEXICO">#REF!</definedName>
    <definedName name="E_KEYWORD_ISSR_208007594_SALES_OTH_AEJ">#REF!</definedName>
    <definedName name="E_KEYWORD_ISSR_208007594_SALES_OTH_AM">#REF!</definedName>
    <definedName name="E_KEYWORD_ISSR_208007594_SALES_OTH_EMEA">#REF!</definedName>
    <definedName name="E_KEYWORD_ISSR_208007594_SALES_OTHER">#REF!</definedName>
    <definedName name="E_KEYWORD_ISSR_208007594_SALES_RUSSIA">#REF!</definedName>
    <definedName name="E_KEYWORD_ISSR_208007594_SALES_SMB">#REF!</definedName>
    <definedName name="E_KEYWORD_ISSR_208007594_SALES_TOT_AFRICA">#REF!</definedName>
    <definedName name="E_KEYWORD_ISSR_208007594_SALES_TOT_AM">#REF!</definedName>
    <definedName name="E_KEYWORD_ISSR_208007594_SALES_TOT_ASIA">#REF!</definedName>
    <definedName name="E_KEYWORD_ISSR_208007594_SALES_TOT_EMEA">#REF!</definedName>
    <definedName name="E_KEYWORD_ISSR_208007594_SALES_UK">#REF!</definedName>
    <definedName name="E_KEYWORD_ISSR_208007594_SALES_US">#REF!</definedName>
    <definedName name="E_KEYWORD_ISSR_208007594_SALES_VENEZUELA">#REF!</definedName>
    <definedName name="E_KEYWORD_ISSR_208007594_SEL_GL_AD">#REF!</definedName>
    <definedName name="E_KEYWORD_ISSR_208007594_SH_REPUR">#REF!</definedName>
    <definedName name="E_KEYWORD_ISSR_208007594_SHORT_T_DEBT">#REF!</definedName>
    <definedName name="E_KEYWORD_ISSR_208007594_SHORT_TERM_LIABS">#REF!</definedName>
    <definedName name="E_KEYWORD_ISSR_208007594_STOCKS">#REF!</definedName>
    <definedName name="E_KEYWORD_ISSR_208007594_TOT_ASSET">#REF!</definedName>
    <definedName name="E_KEYWORD_ISSR_208007594_TOT_CF">#REF!</definedName>
    <definedName name="E_KEYWORD_ISSR_208007594_TOT_DEF_REV">#REF!</definedName>
    <definedName name="E_KEYWORD_ISSR_208007594_TOT_LIAB">#REF!</definedName>
    <definedName name="E_KEYWORD_ISSR_208007594_TOT_LIAB_EQ">#REF!</definedName>
    <definedName name="E_KEYWORD_ISSR_208007594_TOT_LT_LIAB">#REF!</definedName>
    <definedName name="E_KEYWORD_ISSR_208007594_TOT_OPS_EXP">#REF!</definedName>
    <definedName name="E_KEYWORD_ISSR_208007594_TOT_OPS_EXP_DDA">#REF!</definedName>
    <definedName name="E_KEYWORD_ISSR_208007594_UNF_PENS">#REF!</definedName>
    <definedName name="E_KEYWORD_ISSR_208007594_UNF_PENS_LIAB_OTH">#REF!</definedName>
    <definedName name="E_KEYWORD_ISSR_208007594_UNF_PENS_OFF">#REF!</definedName>
    <definedName name="E_KEYWORD_ISSR_208007594_WORK_CAP">#REF!</definedName>
    <definedName name="E_KEYWORD_ISSR_208008062_ACC_AMORT">#REF!</definedName>
    <definedName name="E_KEYWORD_ISSR_208008062_ACC_DDA">#REF!</definedName>
    <definedName name="E_KEYWORD_ISSR_208008062_ACC_END_DATE">#REF!</definedName>
    <definedName name="E_KEYWORD_ISSR_208008062_ACC_PAY_GQ">#REF!</definedName>
    <definedName name="E_KEYWORD_ISSR_208008062_ACQ">#REF!</definedName>
    <definedName name="E_KEYWORD_ISSR_208008062_ADJ_UNF_PENS_GOOD">#REF!</definedName>
    <definedName name="E_KEYWORD_ISSR_208008062_ASSOC_JV_ADDBK">#REF!</definedName>
    <definedName name="E_KEYWORD_ISSR_208008062_ASSOCIATE">#REF!</definedName>
    <definedName name="E_KEYWORD_ISSR_208008062_ASSOCIATE_OP">#REF!</definedName>
    <definedName name="E_KEYWORD_ISSR_208008062_BAL_MINO_INT">#REF!</definedName>
    <definedName name="E_KEYWORD_ISSR_208008062_CAP_LEASES">#REF!</definedName>
    <definedName name="E_KEYWORD_ISSR_208008062_CAPEX">#REF!</definedName>
    <definedName name="E_KEYWORD_ISSR_208008062_CAPEX_EXPANSION">#REF!</definedName>
    <definedName name="E_KEYWORD_ISSR_208008062_CAPEX_MAINTENANCE">#REF!</definedName>
    <definedName name="E_KEYWORD_ISSR_208008062_CASH_EQ">#REF!</definedName>
    <definedName name="E_KEYWORD_ISSR_208008062_CASH_INT_EXP">#REF!</definedName>
    <definedName name="E_KEYWORD_ISSR_208008062_CASH_PCT_OS_US">#REF!</definedName>
    <definedName name="E_KEYWORD_ISSR_208008062_CASH_TAX_EXP">#REF!</definedName>
    <definedName name="E_KEYWORD_ISSR_208008062_CF_FIN">#REF!</definedName>
    <definedName name="E_KEYWORD_ISSR_208008062_CF_INC_MINORITY">#REF!</definedName>
    <definedName name="E_KEYWORD_ISSR_208008062_CF_INV">#REF!</definedName>
    <definedName name="E_KEYWORD_ISSR_208008062_CF_OPS">#REF!</definedName>
    <definedName name="E_KEYWORD_ISSR_208008062_CHG_LT_DEBT">#REF!</definedName>
    <definedName name="E_KEYWORD_ISSR_208008062_CO_BOR_MARGIN">#REF!</definedName>
    <definedName name="E_KEYWORD_ISSR_208008062_COST_GD_SD">#REF!</definedName>
    <definedName name="E_KEYWORD_ISSR_208008062_CUR_ASS">#REF!</definedName>
    <definedName name="E_KEYWORD_ISSR_208008062_CURRENCY_ISO">#REF!</definedName>
    <definedName name="E_KEYWORD_ISSR_208008062_DEBTORS">#REF!</definedName>
    <definedName name="E_KEYWORD_ISSR_208008062_DEF_INC_TAX">#REF!</definedName>
    <definedName name="E_KEYWORD_ISSR_208008062_DEPR_AMORT">#REF!</definedName>
    <definedName name="E_KEYWORD_ISSR_208008062_DEPREC">#REF!</definedName>
    <definedName name="E_KEYWORD_ISSR_208008062_DIV_PAID">#REF!</definedName>
    <definedName name="E_KEYWORD_ISSR_208008062_DIVDS_ASSOC_JV">#REF!</definedName>
    <definedName name="E_KEYWORD_ISSR_208008062_DIVDS_PD_MINORITIES">#REF!</definedName>
    <definedName name="E_KEYWORD_ISSR_208008062_DIVEST">#REF!</definedName>
    <definedName name="E_KEYWORD_ISSR_208008062_EBIT">#REF!</definedName>
    <definedName name="E_KEYWORD_ISSR_208008062_EBIT_FIN_SEGMENT">#REF!</definedName>
    <definedName name="E_KEYWORD_ISSR_208008062_EBITDA_CALC">#REF!</definedName>
    <definedName name="E_KEYWORD_ISSR_208008062_EMPLOYEES">#REF!</definedName>
    <definedName name="E_KEYWORD_ISSR_208008062_EQ">#REF!</definedName>
    <definedName name="E_KEYWORD_ISSR_208008062_ESO_PRE_TAX">#REF!</definedName>
    <definedName name="E_KEYWORD_ISSR_208008062_FIX_ASS_INV">#REF!</definedName>
    <definedName name="E_KEYWORD_ISSR_208008062_GCI_INFL">#REF!</definedName>
    <definedName name="E_KEYWORD_ISSR_208008062_GOODWILL_AMORT">#REF!</definedName>
    <definedName name="E_KEYWORD_ISSR_208008062_GR_FIX_ASS">#REF!</definedName>
    <definedName name="E_KEYWORD_ISSR_208008062_GR_INTANG">#REF!</definedName>
    <definedName name="E_KEYWORD_ISSR_208008062_INT_EXP_IND">#REF!</definedName>
    <definedName name="E_KEYWORD_ISSR_208008062_INT_INC_IND">#REF!</definedName>
    <definedName name="E_KEYWORD_ISSR_208008062_INV_SECUR">#REF!</definedName>
    <definedName name="E_KEYWORD_ISSR_208008062_Issuer_Name">#REF!</definedName>
    <definedName name="E_KEYWORD_ISSR_208008062_LEASE_DEEM_DEPR">#REF!</definedName>
    <definedName name="E_KEYWORD_ISSR_208008062_LEASE_DEEM_INT">#REF!</definedName>
    <definedName name="E_KEYWORD_ISSR_208008062_LEASE_PAY">#REF!</definedName>
    <definedName name="E_KEYWORD_ISSR_208008062_LICENSE_REV">#REF!</definedName>
    <definedName name="E_KEYWORD_ISSR_208008062_LT_DEBT">#REF!</definedName>
    <definedName name="E_KEYWORD_ISSR_208008062_MA_PROB">#REF!</definedName>
    <definedName name="E_KEYWORD_ISSR_208008062_MAINTEN_REV">#REF!</definedName>
    <definedName name="E_KEYWORD_ISSR_208008062_MINORITIES">#REF!</definedName>
    <definedName name="E_KEYWORD_ISSR_208008062_MV_ASSOCIATES">#REF!</definedName>
    <definedName name="E_KEYWORD_ISSR_208008062_NET_DEBT">#REF!</definedName>
    <definedName name="E_KEYWORD_ISSR_208008062_NET_DEBT_ADJ">#REF!</definedName>
    <definedName name="E_KEYWORD_ISSR_208008062_NET_FIX_ASS">#REF!</definedName>
    <definedName name="E_KEYWORD_ISSR_208008062_NET_INT_CH">#REF!</definedName>
    <definedName name="E_KEYWORD_ISSR_208008062_NET_INT_EXP">#REF!</definedName>
    <definedName name="E_KEYWORD_ISSR_208008062_NET_INTANG">#REF!</definedName>
    <definedName name="E_KEYWORD_ISSR_208008062_NONPPE_CAPEX">#REF!</definedName>
    <definedName name="E_KEYWORD_ISSR_208008062_OP_COST">#REF!</definedName>
    <definedName name="E_KEYWORD_ISSR_208008062_ORD_SH_FUND">#REF!</definedName>
    <definedName name="E_KEYWORD_ISSR_208008062_ORG_REV_GRTH">#REF!</definedName>
    <definedName name="E_KEYWORD_ISSR_208008062_OTH_COST_INC">#REF!</definedName>
    <definedName name="E_KEYWORD_ISSR_208008062_OTH_CUR_ASS">#REF!</definedName>
    <definedName name="E_KEYWORD_ISSR_208008062_OTH_CUR_LIABS">#REF!</definedName>
    <definedName name="E_KEYWORD_ISSR_208008062_OTH_DACF_ADJ">#REF!</definedName>
    <definedName name="E_KEYWORD_ISSR_208008062_OTH_FIN_CF">#REF!</definedName>
    <definedName name="E_KEYWORD_ISSR_208008062_OTH_GCI_ADJ">#REF!</definedName>
    <definedName name="E_KEYWORD_ISSR_208008062_OTH_INV_CF">#REF!</definedName>
    <definedName name="E_KEYWORD_ISSR_208008062_OTH_LT_ASS">#REF!</definedName>
    <definedName name="E_KEYWORD_ISSR_208008062_OTH_LT_CRED_GQ">#REF!</definedName>
    <definedName name="E_KEYWORD_ISSR_208008062_OTH_NONCASH_ADJ">#REF!</definedName>
    <definedName name="E_KEYWORD_ISSR_208008062_OTH_OP_CF">#REF!</definedName>
    <definedName name="E_KEYWORD_ISSR_208008062_OTH_OP_INC_EXP">#REF!</definedName>
    <definedName name="E_KEYWORD_ISSR_208008062_PERIOD_MILESTONE">#REF!</definedName>
    <definedName name="E_KEYWORD_ISSR_208008062_PL_SALE_ASSETS">#REF!</definedName>
    <definedName name="E_KEYWORD_ISSR_208008062_PREF_SH">#REF!</definedName>
    <definedName name="E_KEYWORD_ISSR_208008062_PROFIT_ON_DISP">#REF!</definedName>
    <definedName name="E_KEYWORD_ISSR_208008062_PT_PROF">#REF!</definedName>
    <definedName name="E_KEYWORD_ISSR_208008062_RD_EXP">#REF!</definedName>
    <definedName name="E_KEYWORD_ISSR_208008062_REV_FIN_SEGMENT">#REF!</definedName>
    <definedName name="E_KEYWORD_ISSR_208008062_SALES">#REF!</definedName>
    <definedName name="E_KEYWORD_ISSR_208008062_SALES_ARGENTINA">#REF!</definedName>
    <definedName name="E_KEYWORD_ISSR_208008062_SALES_BRAZIL">#REF!</definedName>
    <definedName name="E_KEYWORD_ISSR_208008062_SALES_CANADA">#REF!</definedName>
    <definedName name="E_KEYWORD_ISSR_208008062_SALES_CEE">#REF!</definedName>
    <definedName name="E_KEYWORD_ISSR_208008062_SALES_CHILE">#REF!</definedName>
    <definedName name="E_KEYWORD_ISSR_208008062_SALES_CHINA">#REF!</definedName>
    <definedName name="E_KEYWORD_ISSR_208008062_SALES_COLOMBIA">#REF!</definedName>
    <definedName name="E_KEYWORD_ISSR_208008062_SALES_CONS">#REF!</definedName>
    <definedName name="E_KEYWORD_ISSR_208008062_SALES_EU_EX_UK">#REF!</definedName>
    <definedName name="E_KEYWORD_ISSR_208008062_SALES_FINAN">#REF!</definedName>
    <definedName name="E_KEYWORD_ISSR_208008062_SALES_FX_ARS">#REF!</definedName>
    <definedName name="E_KEYWORD_ISSR_208008062_SALES_FX_BRL">#REF!</definedName>
    <definedName name="E_KEYWORD_ISSR_208008062_SALES_FX_CAD">#REF!</definedName>
    <definedName name="E_KEYWORD_ISSR_208008062_SALES_FX_CLP">#REF!</definedName>
    <definedName name="E_KEYWORD_ISSR_208008062_SALES_FX_CNY">#REF!</definedName>
    <definedName name="E_KEYWORD_ISSR_208008062_SALES_FX_COP">#REF!</definedName>
    <definedName name="E_KEYWORD_ISSR_208008062_SALES_FX_EUR">#REF!</definedName>
    <definedName name="E_KEYWORD_ISSR_208008062_SALES_FX_GPB">#REF!</definedName>
    <definedName name="E_KEYWORD_ISSR_208008062_SALES_FX_INR">#REF!</definedName>
    <definedName name="E_KEYWORD_ISSR_208008062_SALES_FX_MXN">#REF!</definedName>
    <definedName name="E_KEYWORD_ISSR_208008062_SALES_FX_OTH">#REF!</definedName>
    <definedName name="E_KEYWORD_ISSR_208008062_SALES_FX_RUB">#REF!</definedName>
    <definedName name="E_KEYWORD_ISSR_208008062_SALES_FX_USD">#REF!</definedName>
    <definedName name="E_KEYWORD_ISSR_208008062_SALES_FX_VEF">#REF!</definedName>
    <definedName name="E_KEYWORD_ISSR_208008062_SALES_FX_YEN">#REF!</definedName>
    <definedName name="E_KEYWORD_ISSR_208008062_SALES_GOV">#REF!</definedName>
    <definedName name="E_KEYWORD_ISSR_208008062_SALES_IND">#REF!</definedName>
    <definedName name="E_KEYWORD_ISSR_208008062_SALES_INDIA">#REF!</definedName>
    <definedName name="E_KEYWORD_ISSR_208008062_SALES_JAPAN">#REF!</definedName>
    <definedName name="E_KEYWORD_ISSR_208008062_SALES_ME">#REF!</definedName>
    <definedName name="E_KEYWORD_ISSR_208008062_SALES_MEXICO">#REF!</definedName>
    <definedName name="E_KEYWORD_ISSR_208008062_SALES_OTH_AEJ">#REF!</definedName>
    <definedName name="E_KEYWORD_ISSR_208008062_SALES_OTH_AM">#REF!</definedName>
    <definedName name="E_KEYWORD_ISSR_208008062_SALES_OTH_EMEA">#REF!</definedName>
    <definedName name="E_KEYWORD_ISSR_208008062_SALES_OTHER">#REF!</definedName>
    <definedName name="E_KEYWORD_ISSR_208008062_SALES_RUSSIA">#REF!</definedName>
    <definedName name="E_KEYWORD_ISSR_208008062_SALES_SMB">#REF!</definedName>
    <definedName name="E_KEYWORD_ISSR_208008062_SALES_TOT_AFRICA">#REF!</definedName>
    <definedName name="E_KEYWORD_ISSR_208008062_SALES_TOT_AM">#REF!</definedName>
    <definedName name="E_KEYWORD_ISSR_208008062_SALES_TOT_ASIA">#REF!</definedName>
    <definedName name="E_KEYWORD_ISSR_208008062_SALES_TOT_EMEA">#REF!</definedName>
    <definedName name="E_KEYWORD_ISSR_208008062_SALES_UK">#REF!</definedName>
    <definedName name="E_KEYWORD_ISSR_208008062_SALES_US">#REF!</definedName>
    <definedName name="E_KEYWORD_ISSR_208008062_SALES_VENEZUELA">#REF!</definedName>
    <definedName name="E_KEYWORD_ISSR_208008062_SEL_GL_AD">#REF!</definedName>
    <definedName name="E_KEYWORD_ISSR_208008062_SH_REPUR">#REF!</definedName>
    <definedName name="E_KEYWORD_ISSR_208008062_SHORT_T_DEBT">#REF!</definedName>
    <definedName name="E_KEYWORD_ISSR_208008062_SHORT_TERM_LIABS">#REF!</definedName>
    <definedName name="E_KEYWORD_ISSR_208008062_STOCKS">#REF!</definedName>
    <definedName name="E_KEYWORD_ISSR_208008062_TOT_ASSET">#REF!</definedName>
    <definedName name="E_KEYWORD_ISSR_208008062_TOT_CF">#REF!</definedName>
    <definedName name="E_KEYWORD_ISSR_208008062_TOT_DEF_REV">#REF!</definedName>
    <definedName name="E_KEYWORD_ISSR_208008062_TOT_LIAB">#REF!</definedName>
    <definedName name="E_KEYWORD_ISSR_208008062_TOT_LIAB_EQ">#REF!</definedName>
    <definedName name="E_KEYWORD_ISSR_208008062_TOT_LT_LIAB">#REF!</definedName>
    <definedName name="E_KEYWORD_ISSR_208008062_TOT_OPS_EXP">#REF!</definedName>
    <definedName name="E_KEYWORD_ISSR_208008062_TOT_OPS_EXP_DDA">#REF!</definedName>
    <definedName name="E_KEYWORD_ISSR_208008062_UNF_PENS">#REF!</definedName>
    <definedName name="E_KEYWORD_ISSR_208008062_UNF_PENS_LIAB_OTH">#REF!</definedName>
    <definedName name="E_KEYWORD_ISSR_208008062_UNF_PENS_OFF">#REF!</definedName>
    <definedName name="E_KEYWORD_ISSR_208008062_WORK_CAP">#REF!</definedName>
    <definedName name="E_KEYWORD_ISSR_208010559_ACC_AMORT">#REF!</definedName>
    <definedName name="E_KEYWORD_ISSR_208010559_ACC_DDA">#REF!</definedName>
    <definedName name="E_KEYWORD_ISSR_208010559_ACC_END_DATE">#REF!</definedName>
    <definedName name="E_KEYWORD_ISSR_208010559_ACC_PAY_GQ">#REF!</definedName>
    <definedName name="E_KEYWORD_ISSR_208010559_ACQ">#REF!</definedName>
    <definedName name="E_KEYWORD_ISSR_208010559_ADJ_UNF_PENS_GOOD">#REF!</definedName>
    <definedName name="E_KEYWORD_ISSR_208010559_ASSOC_JV_ADDBK">#REF!</definedName>
    <definedName name="E_KEYWORD_ISSR_208010559_ASSOCIATE">#REF!</definedName>
    <definedName name="E_KEYWORD_ISSR_208010559_ASSOCIATE_OP">#REF!</definedName>
    <definedName name="E_KEYWORD_ISSR_208010559_BAL_MINO_INT">#REF!</definedName>
    <definedName name="E_KEYWORD_ISSR_208010559_CAP_LEASES">#REF!</definedName>
    <definedName name="E_KEYWORD_ISSR_208010559_CAPEX">#REF!</definedName>
    <definedName name="E_KEYWORD_ISSR_208010559_CAPEX_EXPANSION">#REF!</definedName>
    <definedName name="E_KEYWORD_ISSR_208010559_CAPEX_MAINTENANCE">#REF!</definedName>
    <definedName name="E_KEYWORD_ISSR_208010559_CASH_EQ">#REF!</definedName>
    <definedName name="E_KEYWORD_ISSR_208010559_CASH_INT_EXP">#REF!</definedName>
    <definedName name="E_KEYWORD_ISSR_208010559_CASH_TAX_EXP">#REF!</definedName>
    <definedName name="E_KEYWORD_ISSR_208010559_CF_FIN">#REF!</definedName>
    <definedName name="E_KEYWORD_ISSR_208010559_CF_INC_MINORITY">#REF!</definedName>
    <definedName name="E_KEYWORD_ISSR_208010559_CF_INV">#REF!</definedName>
    <definedName name="E_KEYWORD_ISSR_208010559_CF_OPS">#REF!</definedName>
    <definedName name="E_KEYWORD_ISSR_208010559_CHG_LT_DEBT">#REF!</definedName>
    <definedName name="E_KEYWORD_ISSR_208010559_CO_BOR_MARGIN">#REF!</definedName>
    <definedName name="E_KEYWORD_ISSR_208010559_COST_GD_SD">#REF!</definedName>
    <definedName name="E_KEYWORD_ISSR_208010559_CUR_ASS">#REF!</definedName>
    <definedName name="E_KEYWORD_ISSR_208010559_CURRENCY_ISO">#REF!</definedName>
    <definedName name="E_KEYWORD_ISSR_208010559_DEBTORS">#REF!</definedName>
    <definedName name="E_KEYWORD_ISSR_208010559_DEF_INC_TAX">#REF!</definedName>
    <definedName name="E_KEYWORD_ISSR_208010559_DEPR_AMORT">#REF!</definedName>
    <definedName name="E_KEYWORD_ISSR_208010559_DEPREC">#REF!</definedName>
    <definedName name="E_KEYWORD_ISSR_208010559_DIV_PAID">#REF!</definedName>
    <definedName name="E_KEYWORD_ISSR_208010559_DIVDS_ASSOC_JV">#REF!</definedName>
    <definedName name="E_KEYWORD_ISSR_208010559_DIVDS_PD_MINORITIES">#REF!</definedName>
    <definedName name="E_KEYWORD_ISSR_208010559_DIVEST">#REF!</definedName>
    <definedName name="E_KEYWORD_ISSR_208010559_EBIT">#REF!</definedName>
    <definedName name="E_KEYWORD_ISSR_208010559_EBIT_FIN_SEGMENT">#REF!</definedName>
    <definedName name="E_KEYWORD_ISSR_208010559_EBITDA_CALC">#REF!</definedName>
    <definedName name="E_KEYWORD_ISSR_208010559_EMPLOYEES">#REF!</definedName>
    <definedName name="E_KEYWORD_ISSR_208010559_EQ">#REF!</definedName>
    <definedName name="E_KEYWORD_ISSR_208010559_ESO_PRE_TAX">#REF!</definedName>
    <definedName name="E_KEYWORD_ISSR_208010559_FIX_ASS_INV">#REF!</definedName>
    <definedName name="E_KEYWORD_ISSR_208010559_GCI_INFL">#REF!</definedName>
    <definedName name="E_KEYWORD_ISSR_208010559_GOODWILL_AMORT">#REF!</definedName>
    <definedName name="E_KEYWORD_ISSR_208010559_GR_FIX_ASS">#REF!</definedName>
    <definedName name="E_KEYWORD_ISSR_208010559_GR_INTANG">#REF!</definedName>
    <definedName name="E_KEYWORD_ISSR_208010559_INT_EXP_IND">#REF!</definedName>
    <definedName name="E_KEYWORD_ISSR_208010559_INT_INC_IND">#REF!</definedName>
    <definedName name="E_KEYWORD_ISSR_208010559_INV_SECUR">#REF!</definedName>
    <definedName name="E_KEYWORD_ISSR_208010559_Issuer_Name">#REF!</definedName>
    <definedName name="E_KEYWORD_ISSR_208010559_LEASE_DEEM_DEPR">#REF!</definedName>
    <definedName name="E_KEYWORD_ISSR_208010559_LEASE_DEEM_INT">#REF!</definedName>
    <definedName name="E_KEYWORD_ISSR_208010559_LEASE_PAY">#REF!</definedName>
    <definedName name="E_KEYWORD_ISSR_208010559_LICENSE_REV">#REF!</definedName>
    <definedName name="E_KEYWORD_ISSR_208010559_LT_DEBT">#REF!</definedName>
    <definedName name="E_KEYWORD_ISSR_208010559_MA_PROB">#REF!</definedName>
    <definedName name="E_KEYWORD_ISSR_208010559_MAINTEN_REV">#REF!</definedName>
    <definedName name="E_KEYWORD_ISSR_208010559_MINORITIES">#REF!</definedName>
    <definedName name="E_KEYWORD_ISSR_208010559_MV_ASSOCIATES">#REF!</definedName>
    <definedName name="E_KEYWORD_ISSR_208010559_NET_DEBT">#REF!</definedName>
    <definedName name="E_KEYWORD_ISSR_208010559_NET_DEBT_ADJ">#REF!</definedName>
    <definedName name="E_KEYWORD_ISSR_208010559_NET_FIX_ASS">#REF!</definedName>
    <definedName name="E_KEYWORD_ISSR_208010559_NET_INT_CH">#REF!</definedName>
    <definedName name="E_KEYWORD_ISSR_208010559_NET_INT_EXP">#REF!</definedName>
    <definedName name="E_KEYWORD_ISSR_208010559_NET_INTANG">#REF!</definedName>
    <definedName name="E_KEYWORD_ISSR_208010559_NONPPE_CAPEX">#REF!</definedName>
    <definedName name="E_KEYWORD_ISSR_208010559_OP_AUSTRA">#REF!</definedName>
    <definedName name="E_KEYWORD_ISSR_208010559_OP_AUSTRIA">#REF!</definedName>
    <definedName name="E_KEYWORD_ISSR_208010559_OP_BEL">#REF!</definedName>
    <definedName name="E_KEYWORD_ISSR_208010559_OP_BRAZIL">#REF!</definedName>
    <definedName name="E_KEYWORD_ISSR_208010559_OP_CANADA">#REF!</definedName>
    <definedName name="E_KEYWORD_ISSR_208010559_OP_CEE">#REF!</definedName>
    <definedName name="E_KEYWORD_ISSR_208010559_OP_CHINA">#REF!</definedName>
    <definedName name="E_KEYWORD_ISSR_208010559_OP_CONS">#REF!</definedName>
    <definedName name="E_KEYWORD_ISSR_208010559_OP_COST">#REF!</definedName>
    <definedName name="E_KEYWORD_ISSR_208010559_OP_DEN">#REF!</definedName>
    <definedName name="E_KEYWORD_ISSR_208010559_OP_EU_EX_UK">#REF!</definedName>
    <definedName name="E_KEYWORD_ISSR_208010559_OP_FIN">#REF!</definedName>
    <definedName name="E_KEYWORD_ISSR_208010559_OP_FRA">#REF!</definedName>
    <definedName name="E_KEYWORD_ISSR_208010559_OP_GER">#REF!</definedName>
    <definedName name="E_KEYWORD_ISSR_208010559_OP_GOV">#REF!</definedName>
    <definedName name="E_KEYWORD_ISSR_208010559_OP_GRE">#REF!</definedName>
    <definedName name="E_KEYWORD_ISSR_208010559_OP_ICE">#REF!</definedName>
    <definedName name="E_KEYWORD_ISSR_208010559_OP_IND">#REF!</definedName>
    <definedName name="E_KEYWORD_ISSR_208010559_OP_INDIA">#REF!</definedName>
    <definedName name="E_KEYWORD_ISSR_208010559_OP_IRE">#REF!</definedName>
    <definedName name="E_KEYWORD_ISSR_208010559_OP_ITA">#REF!</definedName>
    <definedName name="E_KEYWORD_ISSR_208010559_OP_JAPAN">#REF!</definedName>
    <definedName name="E_KEYWORD_ISSR_208010559_OP_ME">#REF!</definedName>
    <definedName name="E_KEYWORD_ISSR_208010559_OP_NETH">#REF!</definedName>
    <definedName name="E_KEYWORD_ISSR_208010559_OP_NOR">#REF!</definedName>
    <definedName name="E_KEYWORD_ISSR_208010559_OP_NZ">#REF!</definedName>
    <definedName name="E_KEYWORD_ISSR_208010559_OP_OTH_AEJ">#REF!</definedName>
    <definedName name="E_KEYWORD_ISSR_208010559_OP_OTH_AM">#REF!</definedName>
    <definedName name="E_KEYWORD_ISSR_208010559_OP_OTH_EMEA">#REF!</definedName>
    <definedName name="E_KEYWORD_ISSR_208010559_OP_OTHER">#REF!</definedName>
    <definedName name="E_KEYWORD_ISSR_208010559_OP_POR">#REF!</definedName>
    <definedName name="E_KEYWORD_ISSR_208010559_OP_RUSSIA">#REF!</definedName>
    <definedName name="E_KEYWORD_ISSR_208010559_OP_SK">#REF!</definedName>
    <definedName name="E_KEYWORD_ISSR_208010559_OP_SPA">#REF!</definedName>
    <definedName name="E_KEYWORD_ISSR_208010559_OP_SWE">#REF!</definedName>
    <definedName name="E_KEYWORD_ISSR_208010559_OP_SWIT">#REF!</definedName>
    <definedName name="E_KEYWORD_ISSR_208010559_OP_TOT_AM">#REF!</definedName>
    <definedName name="E_KEYWORD_ISSR_208010559_OP_TOT_ASIA">#REF!</definedName>
    <definedName name="E_KEYWORD_ISSR_208010559_OP_TOT_EMEA">#REF!</definedName>
    <definedName name="E_KEYWORD_ISSR_208010559_OP_UK">#REF!</definedName>
    <definedName name="E_KEYWORD_ISSR_208010559_OP_US">#REF!</definedName>
    <definedName name="E_KEYWORD_ISSR_208010559_ORD_SH_FUND">#REF!</definedName>
    <definedName name="E_KEYWORD_ISSR_208010559_ORG_REV_GRTH">#REF!</definedName>
    <definedName name="E_KEYWORD_ISSR_208010559_OTH_COST_INC">#REF!</definedName>
    <definedName name="E_KEYWORD_ISSR_208010559_OTH_CUR_ASS">#REF!</definedName>
    <definedName name="E_KEYWORD_ISSR_208010559_OTH_CUR_LIABS">#REF!</definedName>
    <definedName name="E_KEYWORD_ISSR_208010559_OTH_DACF_ADJ">#REF!</definedName>
    <definedName name="E_KEYWORD_ISSR_208010559_OTH_FIN_CF">#REF!</definedName>
    <definedName name="E_KEYWORD_ISSR_208010559_OTH_GCI_ADJ">#REF!</definedName>
    <definedName name="E_KEYWORD_ISSR_208010559_OTH_INV_CF">#REF!</definedName>
    <definedName name="E_KEYWORD_ISSR_208010559_OTH_LT_ASS">#REF!</definedName>
    <definedName name="E_KEYWORD_ISSR_208010559_OTH_LT_CRED_GQ">#REF!</definedName>
    <definedName name="E_KEYWORD_ISSR_208010559_OTH_NONCASH_ADJ">#REF!</definedName>
    <definedName name="E_KEYWORD_ISSR_208010559_OTH_OP_CF">#REF!</definedName>
    <definedName name="E_KEYWORD_ISSR_208010559_OTH_OP_INC_EXP">#REF!</definedName>
    <definedName name="E_KEYWORD_ISSR_208010559_PERIOD_MILESTONE">#REF!</definedName>
    <definedName name="E_KEYWORD_ISSR_208010559_PL_SALE_ASSETS">#REF!</definedName>
    <definedName name="E_KEYWORD_ISSR_208010559_PREF_SH">#REF!</definedName>
    <definedName name="E_KEYWORD_ISSR_208010559_PROFIT_ON_DISP">#REF!</definedName>
    <definedName name="E_KEYWORD_ISSR_208010559_PT_PROF">#REF!</definedName>
    <definedName name="E_KEYWORD_ISSR_208010559_RD_EXP">#REF!</definedName>
    <definedName name="E_KEYWORD_ISSR_208010559_REV_FIN_SEGMENT">#REF!</definedName>
    <definedName name="E_KEYWORD_ISSR_208010559_SALES">#REF!</definedName>
    <definedName name="E_KEYWORD_ISSR_208010559_SALES_AUSTRA">#REF!</definedName>
    <definedName name="E_KEYWORD_ISSR_208010559_SALES_AUSTRIA">#REF!</definedName>
    <definedName name="E_KEYWORD_ISSR_208010559_SALES_BEL">#REF!</definedName>
    <definedName name="E_KEYWORD_ISSR_208010559_SALES_BRAZIL">#REF!</definedName>
    <definedName name="E_KEYWORD_ISSR_208010559_SALES_CANADA">#REF!</definedName>
    <definedName name="E_KEYWORD_ISSR_208010559_SALES_CEE">#REF!</definedName>
    <definedName name="E_KEYWORD_ISSR_208010559_SALES_CHINA">#REF!</definedName>
    <definedName name="E_KEYWORD_ISSR_208010559_SALES_CONS">#REF!</definedName>
    <definedName name="E_KEYWORD_ISSR_208010559_SALES_DEN">#REF!</definedName>
    <definedName name="E_KEYWORD_ISSR_208010559_SALES_EU_EX_UK">#REF!</definedName>
    <definedName name="E_KEYWORD_ISSR_208010559_SALES_FIN">#REF!</definedName>
    <definedName name="E_KEYWORD_ISSR_208010559_SALES_FINAN">#REF!</definedName>
    <definedName name="E_KEYWORD_ISSR_208010559_SALES_FRA">#REF!</definedName>
    <definedName name="E_KEYWORD_ISSR_208010559_SALES_GER">#REF!</definedName>
    <definedName name="E_KEYWORD_ISSR_208010559_SALES_GOV">#REF!</definedName>
    <definedName name="E_KEYWORD_ISSR_208010559_SALES_GRE">#REF!</definedName>
    <definedName name="E_KEYWORD_ISSR_208010559_SALES_ICE">#REF!</definedName>
    <definedName name="E_KEYWORD_ISSR_208010559_SALES_IND">#REF!</definedName>
    <definedName name="E_KEYWORD_ISSR_208010559_SALES_INDIA">#REF!</definedName>
    <definedName name="E_KEYWORD_ISSR_208010559_SALES_IRE">#REF!</definedName>
    <definedName name="E_KEYWORD_ISSR_208010559_SALES_ITA">#REF!</definedName>
    <definedName name="E_KEYWORD_ISSR_208010559_SALES_JAPAN">#REF!</definedName>
    <definedName name="E_KEYWORD_ISSR_208010559_SALES_ME">#REF!</definedName>
    <definedName name="E_KEYWORD_ISSR_208010559_SALES_NETH">#REF!</definedName>
    <definedName name="E_KEYWORD_ISSR_208010559_SALES_NOR">#REF!</definedName>
    <definedName name="E_KEYWORD_ISSR_208010559_SALES_NZ">#REF!</definedName>
    <definedName name="E_KEYWORD_ISSR_208010559_SALES_OTH_AEJ">#REF!</definedName>
    <definedName name="E_KEYWORD_ISSR_208010559_SALES_OTH_AM">#REF!</definedName>
    <definedName name="E_KEYWORD_ISSR_208010559_SALES_OTH_EMEA">#REF!</definedName>
    <definedName name="E_KEYWORD_ISSR_208010559_SALES_OTHER">#REF!</definedName>
    <definedName name="E_KEYWORD_ISSR_208010559_SALES_POR">#REF!</definedName>
    <definedName name="E_KEYWORD_ISSR_208010559_SALES_RUSSIA">#REF!</definedName>
    <definedName name="E_KEYWORD_ISSR_208010559_SALES_SK">#REF!</definedName>
    <definedName name="E_KEYWORD_ISSR_208010559_SALES_SMB">#REF!</definedName>
    <definedName name="E_KEYWORD_ISSR_208010559_SALES_SPA">#REF!</definedName>
    <definedName name="E_KEYWORD_ISSR_208010559_SALES_SWE">#REF!</definedName>
    <definedName name="E_KEYWORD_ISSR_208010559_SALES_SWIT">#REF!</definedName>
    <definedName name="E_KEYWORD_ISSR_208010559_SALES_TOT_AM">#REF!</definedName>
    <definedName name="E_KEYWORD_ISSR_208010559_SALES_TOT_ASIA">#REF!</definedName>
    <definedName name="E_KEYWORD_ISSR_208010559_SALES_TOT_EMEA">#REF!</definedName>
    <definedName name="E_KEYWORD_ISSR_208010559_SALES_UK">#REF!</definedName>
    <definedName name="E_KEYWORD_ISSR_208010559_SALES_US">#REF!</definedName>
    <definedName name="E_KEYWORD_ISSR_208010559_SEL_GL_AD">#REF!</definedName>
    <definedName name="E_KEYWORD_ISSR_208010559_SH_REPUR">#REF!</definedName>
    <definedName name="E_KEYWORD_ISSR_208010559_SHORT_T_DEBT">#REF!</definedName>
    <definedName name="E_KEYWORD_ISSR_208010559_SHORT_TERM_LIABS">#REF!</definedName>
    <definedName name="E_KEYWORD_ISSR_208010559_STOCKS">#REF!</definedName>
    <definedName name="E_KEYWORD_ISSR_208010559_TOT_ASSET">#REF!</definedName>
    <definedName name="E_KEYWORD_ISSR_208010559_TOT_CF">#REF!</definedName>
    <definedName name="E_KEYWORD_ISSR_208010559_TOT_DEF_REV">#REF!</definedName>
    <definedName name="E_KEYWORD_ISSR_208010559_TOT_LIAB">#REF!</definedName>
    <definedName name="E_KEYWORD_ISSR_208010559_TOT_LIAB_EQ">#REF!</definedName>
    <definedName name="E_KEYWORD_ISSR_208010559_TOT_LT_LIAB">#REF!</definedName>
    <definedName name="E_KEYWORD_ISSR_208010559_TOT_OPS_EXP">#REF!</definedName>
    <definedName name="E_KEYWORD_ISSR_208010559_TOT_OPS_EXP_DDA">#REF!</definedName>
    <definedName name="E_KEYWORD_ISSR_208010559_UNF_PENS">#REF!</definedName>
    <definedName name="E_KEYWORD_ISSR_208010559_UNF_PENS_LIAB_OTH">#REF!</definedName>
    <definedName name="E_KEYWORD_ISSR_208010559_UNF_PENS_OFF">#REF!</definedName>
    <definedName name="E_KEYWORD_ISSR_208010559_WORK_CAP">#REF!</definedName>
    <definedName name="E_KEYWORD_ISSR_208011078_ACC_AMORT">#REF!</definedName>
    <definedName name="E_KEYWORD_ISSR_208011078_ACC_DDA">#REF!</definedName>
    <definedName name="E_KEYWORD_ISSR_208011078_ACC_END_DATE">#REF!</definedName>
    <definedName name="E_KEYWORD_ISSR_208011078_ACC_PAY_GQ">#REF!</definedName>
    <definedName name="E_KEYWORD_ISSR_208011078_ACQ">#REF!</definedName>
    <definedName name="E_KEYWORD_ISSR_208011078_ADJ_UNF_PENS_GOOD">#REF!</definedName>
    <definedName name="E_KEYWORD_ISSR_208011078_ASSOC_JV_ADDBK">#REF!</definedName>
    <definedName name="E_KEYWORD_ISSR_208011078_ASSOCIATE">#REF!</definedName>
    <definedName name="E_KEYWORD_ISSR_208011078_ASSOCIATE_OP">#REF!</definedName>
    <definedName name="E_KEYWORD_ISSR_208011078_BAL_MINO_INT">#REF!</definedName>
    <definedName name="E_KEYWORD_ISSR_208011078_CAP_LEASES">#REF!</definedName>
    <definedName name="E_KEYWORD_ISSR_208011078_CAPEX">#REF!</definedName>
    <definedName name="E_KEYWORD_ISSR_208011078_CAPEX_EXPANSION">#REF!</definedName>
    <definedName name="E_KEYWORD_ISSR_208011078_CAPEX_MAINTENANCE">#REF!</definedName>
    <definedName name="E_KEYWORD_ISSR_208011078_CASH_EQ">#REF!</definedName>
    <definedName name="E_KEYWORD_ISSR_208011078_CASH_INT_EXP">#REF!</definedName>
    <definedName name="E_KEYWORD_ISSR_208011078_CASH_PCT_OS_US">#REF!</definedName>
    <definedName name="E_KEYWORD_ISSR_208011078_CASH_TAX_EXP">#REF!</definedName>
    <definedName name="E_KEYWORD_ISSR_208011078_CF_FIN">#REF!</definedName>
    <definedName name="E_KEYWORD_ISSR_208011078_CF_INC_MINORITY">#REF!</definedName>
    <definedName name="E_KEYWORD_ISSR_208011078_CF_INV">#REF!</definedName>
    <definedName name="E_KEYWORD_ISSR_208011078_CF_OPS">#REF!</definedName>
    <definedName name="E_KEYWORD_ISSR_208011078_CHG_LT_DEBT">#REF!</definedName>
    <definedName name="E_KEYWORD_ISSR_208011078_CO_BOR_MARGIN">#REF!</definedName>
    <definedName name="E_KEYWORD_ISSR_208011078_COST_GD_SD">#REF!</definedName>
    <definedName name="E_KEYWORD_ISSR_208011078_CUR_ASS">#REF!</definedName>
    <definedName name="E_KEYWORD_ISSR_208011078_CURRENCY_ISO">#REF!</definedName>
    <definedName name="E_KEYWORD_ISSR_208011078_DEBTORS">#REF!</definedName>
    <definedName name="E_KEYWORD_ISSR_208011078_DEF_INC_TAX">#REF!</definedName>
    <definedName name="E_KEYWORD_ISSR_208011078_DEPR_AMORT">#REF!</definedName>
    <definedName name="E_KEYWORD_ISSR_208011078_DEPREC">#REF!</definedName>
    <definedName name="E_KEYWORD_ISSR_208011078_DIV_PAID">#REF!</definedName>
    <definedName name="E_KEYWORD_ISSR_208011078_DIVDS_ASSOC_JV">#REF!</definedName>
    <definedName name="E_KEYWORD_ISSR_208011078_DIVDS_PD_MINORITIES">#REF!</definedName>
    <definedName name="E_KEYWORD_ISSR_208011078_DIVEST">#REF!</definedName>
    <definedName name="E_KEYWORD_ISSR_208011078_EBIT">#REF!</definedName>
    <definedName name="E_KEYWORD_ISSR_208011078_EBIT_FIN_SEGMENT">#REF!</definedName>
    <definedName name="E_KEYWORD_ISSR_208011078_EBITDA_CALC">#REF!</definedName>
    <definedName name="E_KEYWORD_ISSR_208011078_EMPLOYEES">#REF!</definedName>
    <definedName name="E_KEYWORD_ISSR_208011078_EQ">#REF!</definedName>
    <definedName name="E_KEYWORD_ISSR_208011078_ESO_PRE_TAX">#REF!</definedName>
    <definedName name="E_KEYWORD_ISSR_208011078_FIX_ASS_INV">#REF!</definedName>
    <definedName name="E_KEYWORD_ISSR_208011078_GCI_INFL">#REF!</definedName>
    <definedName name="E_KEYWORD_ISSR_208011078_GOODWILL_AMORT">#REF!</definedName>
    <definedName name="E_KEYWORD_ISSR_208011078_GR_FIX_ASS">#REF!</definedName>
    <definedName name="E_KEYWORD_ISSR_208011078_GR_INTANG">#REF!</definedName>
    <definedName name="E_KEYWORD_ISSR_208011078_INT_EXP_IND">#REF!</definedName>
    <definedName name="E_KEYWORD_ISSR_208011078_INT_INC_IND">#REF!</definedName>
    <definedName name="E_KEYWORD_ISSR_208011078_INV_SECUR">#REF!</definedName>
    <definedName name="E_KEYWORD_ISSR_208011078_Issuer_Name">#REF!</definedName>
    <definedName name="E_KEYWORD_ISSR_208011078_LEASE_DEEM_DEPR">#REF!</definedName>
    <definedName name="E_KEYWORD_ISSR_208011078_LEASE_DEEM_INT">#REF!</definedName>
    <definedName name="E_KEYWORD_ISSR_208011078_LEASE_PAY">#REF!</definedName>
    <definedName name="E_KEYWORD_ISSR_208011078_LICENSE_REV">#REF!</definedName>
    <definedName name="E_KEYWORD_ISSR_208011078_LT_DEBT">#REF!</definedName>
    <definedName name="E_KEYWORD_ISSR_208011078_MA_PROB">#REF!</definedName>
    <definedName name="E_KEYWORD_ISSR_208011078_MAINTEN_REV">#REF!</definedName>
    <definedName name="E_KEYWORD_ISSR_208011078_MINORITIES">#REF!</definedName>
    <definedName name="E_KEYWORD_ISSR_208011078_MV_ASSOCIATES">#REF!</definedName>
    <definedName name="E_KEYWORD_ISSR_208011078_NET_DEBT">#REF!</definedName>
    <definedName name="E_KEYWORD_ISSR_208011078_NET_DEBT_ADJ">#REF!</definedName>
    <definedName name="E_KEYWORD_ISSR_208011078_NET_FIX_ASS">#REF!</definedName>
    <definedName name="E_KEYWORD_ISSR_208011078_NET_INT_CH">#REF!</definedName>
    <definedName name="E_KEYWORD_ISSR_208011078_NET_INT_EXP">#REF!</definedName>
    <definedName name="E_KEYWORD_ISSR_208011078_NET_INTANG">#REF!</definedName>
    <definedName name="E_KEYWORD_ISSR_208011078_NONPPE_CAPEX">#REF!</definedName>
    <definedName name="E_KEYWORD_ISSR_208011078_OP_COST">#REF!</definedName>
    <definedName name="E_KEYWORD_ISSR_208011078_ORD_SH_FUND">#REF!</definedName>
    <definedName name="E_KEYWORD_ISSR_208011078_ORG_REV_GRTH">#REF!</definedName>
    <definedName name="E_KEYWORD_ISSR_208011078_OTH_COST_INC">#REF!</definedName>
    <definedName name="E_KEYWORD_ISSR_208011078_OTH_CUR_ASS">#REF!</definedName>
    <definedName name="E_KEYWORD_ISSR_208011078_OTH_CUR_LIABS">#REF!</definedName>
    <definedName name="E_KEYWORD_ISSR_208011078_OTH_DACF_ADJ">#REF!</definedName>
    <definedName name="E_KEYWORD_ISSR_208011078_OTH_FIN_CF">#REF!</definedName>
    <definedName name="E_KEYWORD_ISSR_208011078_OTH_GCI_ADJ">#REF!</definedName>
    <definedName name="E_KEYWORD_ISSR_208011078_OTH_INV_CF">#REF!</definedName>
    <definedName name="E_KEYWORD_ISSR_208011078_OTH_LT_ASS">#REF!</definedName>
    <definedName name="E_KEYWORD_ISSR_208011078_OTH_LT_CRED_GQ">#REF!</definedName>
    <definedName name="E_KEYWORD_ISSR_208011078_OTH_NONCASH_ADJ">#REF!</definedName>
    <definedName name="E_KEYWORD_ISSR_208011078_OTH_OP_CF">#REF!</definedName>
    <definedName name="E_KEYWORD_ISSR_208011078_OTH_OP_INC_EXP">#REF!</definedName>
    <definedName name="E_KEYWORD_ISSR_208011078_PERIOD_MILESTONE">#REF!</definedName>
    <definedName name="E_KEYWORD_ISSR_208011078_PL_SALE_ASSETS">#REF!</definedName>
    <definedName name="E_KEYWORD_ISSR_208011078_PREF_SH">#REF!</definedName>
    <definedName name="E_KEYWORD_ISSR_208011078_PROFIT_ON_DISP">#REF!</definedName>
    <definedName name="E_KEYWORD_ISSR_208011078_PT_PROF">#REF!</definedName>
    <definedName name="E_KEYWORD_ISSR_208011078_RD_EXP">#REF!</definedName>
    <definedName name="E_KEYWORD_ISSR_208011078_REV_FIN_SEGMENT">#REF!</definedName>
    <definedName name="E_KEYWORD_ISSR_208011078_SALES">#REF!</definedName>
    <definedName name="E_KEYWORD_ISSR_208011078_SALES_ARGENTINA">#REF!</definedName>
    <definedName name="E_KEYWORD_ISSR_208011078_SALES_BRAZIL">#REF!</definedName>
    <definedName name="E_KEYWORD_ISSR_208011078_SALES_CANADA">#REF!</definedName>
    <definedName name="E_KEYWORD_ISSR_208011078_SALES_CEE">#REF!</definedName>
    <definedName name="E_KEYWORD_ISSR_208011078_SALES_CHILE">#REF!</definedName>
    <definedName name="E_KEYWORD_ISSR_208011078_SALES_CHINA">#REF!</definedName>
    <definedName name="E_KEYWORD_ISSR_208011078_SALES_COLOMBIA">#REF!</definedName>
    <definedName name="E_KEYWORD_ISSR_208011078_SALES_CONS">#REF!</definedName>
    <definedName name="E_KEYWORD_ISSR_208011078_SALES_EU_EX_UK">#REF!</definedName>
    <definedName name="E_KEYWORD_ISSR_208011078_SALES_FINAN">#REF!</definedName>
    <definedName name="E_KEYWORD_ISSR_208011078_SALES_FX_ARS">#REF!</definedName>
    <definedName name="E_KEYWORD_ISSR_208011078_SALES_FX_BRL">#REF!</definedName>
    <definedName name="E_KEYWORD_ISSR_208011078_SALES_FX_CAD">#REF!</definedName>
    <definedName name="E_KEYWORD_ISSR_208011078_SALES_FX_CLP">#REF!</definedName>
    <definedName name="E_KEYWORD_ISSR_208011078_SALES_FX_CNY">#REF!</definedName>
    <definedName name="E_KEYWORD_ISSR_208011078_SALES_FX_COP">#REF!</definedName>
    <definedName name="E_KEYWORD_ISSR_208011078_SALES_FX_EUR">#REF!</definedName>
    <definedName name="E_KEYWORD_ISSR_208011078_SALES_FX_GPB">#REF!</definedName>
    <definedName name="E_KEYWORD_ISSR_208011078_SALES_FX_INR">#REF!</definedName>
    <definedName name="E_KEYWORD_ISSR_208011078_SALES_FX_MXN">#REF!</definedName>
    <definedName name="E_KEYWORD_ISSR_208011078_SALES_FX_OTH">#REF!</definedName>
    <definedName name="E_KEYWORD_ISSR_208011078_SALES_FX_RUB">#REF!</definedName>
    <definedName name="E_KEYWORD_ISSR_208011078_SALES_FX_USD">#REF!</definedName>
    <definedName name="E_KEYWORD_ISSR_208011078_SALES_FX_VEF">#REF!</definedName>
    <definedName name="E_KEYWORD_ISSR_208011078_SALES_FX_YEN">#REF!</definedName>
    <definedName name="E_KEYWORD_ISSR_208011078_SALES_GOV">#REF!</definedName>
    <definedName name="E_KEYWORD_ISSR_208011078_SALES_IND">#REF!</definedName>
    <definedName name="E_KEYWORD_ISSR_208011078_SALES_INDIA">#REF!</definedName>
    <definedName name="E_KEYWORD_ISSR_208011078_SALES_JAPAN">#REF!</definedName>
    <definedName name="E_KEYWORD_ISSR_208011078_SALES_ME">#REF!</definedName>
    <definedName name="E_KEYWORD_ISSR_208011078_SALES_MEXICO">#REF!</definedName>
    <definedName name="E_KEYWORD_ISSR_208011078_SALES_OTH_AEJ">#REF!</definedName>
    <definedName name="E_KEYWORD_ISSR_208011078_SALES_OTH_AM">#REF!</definedName>
    <definedName name="E_KEYWORD_ISSR_208011078_SALES_OTH_EMEA">#REF!</definedName>
    <definedName name="E_KEYWORD_ISSR_208011078_SALES_OTHER">#REF!</definedName>
    <definedName name="E_KEYWORD_ISSR_208011078_SALES_RUSSIA">#REF!</definedName>
    <definedName name="E_KEYWORD_ISSR_208011078_SALES_SMB">#REF!</definedName>
    <definedName name="E_KEYWORD_ISSR_208011078_SALES_TOT_AFRICA">#REF!</definedName>
    <definedName name="E_KEYWORD_ISSR_208011078_SALES_TOT_AM">#REF!</definedName>
    <definedName name="E_KEYWORD_ISSR_208011078_SALES_TOT_ASIA">#REF!</definedName>
    <definedName name="E_KEYWORD_ISSR_208011078_SALES_TOT_EMEA">#REF!</definedName>
    <definedName name="E_KEYWORD_ISSR_208011078_SALES_UK">#REF!</definedName>
    <definedName name="E_KEYWORD_ISSR_208011078_SALES_US">#REF!</definedName>
    <definedName name="E_KEYWORD_ISSR_208011078_SALES_VENEZUELA">#REF!</definedName>
    <definedName name="E_KEYWORD_ISSR_208011078_SEL_GL_AD">#REF!</definedName>
    <definedName name="E_KEYWORD_ISSR_208011078_SH_REPUR">#REF!</definedName>
    <definedName name="E_KEYWORD_ISSR_208011078_SHORT_T_DEBT">#REF!</definedName>
    <definedName name="E_KEYWORD_ISSR_208011078_SHORT_TERM_LIABS">#REF!</definedName>
    <definedName name="E_KEYWORD_ISSR_208011078_STOCKS">#REF!</definedName>
    <definedName name="E_KEYWORD_ISSR_208011078_TOT_ASSET">#REF!</definedName>
    <definedName name="E_KEYWORD_ISSR_208011078_TOT_CF">#REF!</definedName>
    <definedName name="E_KEYWORD_ISSR_208011078_TOT_DEF_REV">#REF!</definedName>
    <definedName name="E_KEYWORD_ISSR_208011078_TOT_LIAB">#REF!</definedName>
    <definedName name="E_KEYWORD_ISSR_208011078_TOT_LIAB_EQ">#REF!</definedName>
    <definedName name="E_KEYWORD_ISSR_208011078_TOT_LT_LIAB">#REF!</definedName>
    <definedName name="E_KEYWORD_ISSR_208011078_TOT_OPS_EXP">#REF!</definedName>
    <definedName name="E_KEYWORD_ISSR_208011078_TOT_OPS_EXP_DDA">#REF!</definedName>
    <definedName name="E_KEYWORD_ISSR_208011078_UNF_PENS">#REF!</definedName>
    <definedName name="E_KEYWORD_ISSR_208011078_UNF_PENS_LIAB_OTH">#REF!</definedName>
    <definedName name="E_KEYWORD_ISSR_208011078_UNF_PENS_OFF">#REF!</definedName>
    <definedName name="E_KEYWORD_ISSR_208011078_WORK_CAP">#REF!</definedName>
    <definedName name="E_KEYWORD_ISSR_208011212_ACC_AMORT">#REF!</definedName>
    <definedName name="E_KEYWORD_ISSR_208011212_ACC_DDA">#REF!</definedName>
    <definedName name="E_KEYWORD_ISSR_208011212_ACC_END_DATE">#REF!</definedName>
    <definedName name="E_KEYWORD_ISSR_208011212_ACC_PAY_GQ">#REF!</definedName>
    <definedName name="E_KEYWORD_ISSR_208011212_ACQ">#REF!</definedName>
    <definedName name="E_KEYWORD_ISSR_208011212_ADJ_UNF_PENS_GOOD">#REF!</definedName>
    <definedName name="E_KEYWORD_ISSR_208011212_ASSOC_JV_ADDBK">#REF!</definedName>
    <definedName name="E_KEYWORD_ISSR_208011212_ASSOCIATE">#REF!</definedName>
    <definedName name="E_KEYWORD_ISSR_208011212_ASSOCIATE_OP">#REF!</definedName>
    <definedName name="E_KEYWORD_ISSR_208011212_BAL_MINO_INT">#REF!</definedName>
    <definedName name="E_KEYWORD_ISSR_208011212_CAP_LEASES">#REF!</definedName>
    <definedName name="E_KEYWORD_ISSR_208011212_CAPEX">#REF!</definedName>
    <definedName name="E_KEYWORD_ISSR_208011212_CAPEX_EXPANSION">#REF!</definedName>
    <definedName name="E_KEYWORD_ISSR_208011212_CAPEX_MAINTENANCE">#REF!</definedName>
    <definedName name="E_KEYWORD_ISSR_208011212_CASH_EQ">#REF!</definedName>
    <definedName name="E_KEYWORD_ISSR_208011212_CASH_INT_EXP">#REF!</definedName>
    <definedName name="E_KEYWORD_ISSR_208011212_CASH_PCT_OS_US">#REF!</definedName>
    <definedName name="E_KEYWORD_ISSR_208011212_CASH_TAX_EXP">#REF!</definedName>
    <definedName name="E_KEYWORD_ISSR_208011212_CF_FIN">#REF!</definedName>
    <definedName name="E_KEYWORD_ISSR_208011212_CF_INC_MINORITY">#REF!</definedName>
    <definedName name="E_KEYWORD_ISSR_208011212_CF_INV">#REF!</definedName>
    <definedName name="E_KEYWORD_ISSR_208011212_CF_OPS">#REF!</definedName>
    <definedName name="E_KEYWORD_ISSR_208011212_CHG_LT_DEBT">#REF!</definedName>
    <definedName name="E_KEYWORD_ISSR_208011212_CO_BOR_MARGIN">#REF!</definedName>
    <definedName name="E_KEYWORD_ISSR_208011212_COST_GD_SD">#REF!</definedName>
    <definedName name="E_KEYWORD_ISSR_208011212_CUR_ASS">#REF!</definedName>
    <definedName name="E_KEYWORD_ISSR_208011212_CURRENCY_ISO">#REF!</definedName>
    <definedName name="E_KEYWORD_ISSR_208011212_DEBTORS">#REF!</definedName>
    <definedName name="E_KEYWORD_ISSR_208011212_DEF_INC_TAX">#REF!</definedName>
    <definedName name="E_KEYWORD_ISSR_208011212_DEPR_AMORT">#REF!</definedName>
    <definedName name="E_KEYWORD_ISSR_208011212_DEPREC">#REF!</definedName>
    <definedName name="E_KEYWORD_ISSR_208011212_DIV_PAID">#REF!</definedName>
    <definedName name="E_KEYWORD_ISSR_208011212_DIVDS_ASSOC_JV">#REF!</definedName>
    <definedName name="E_KEYWORD_ISSR_208011212_DIVDS_PD_MINORITIES">#REF!</definedName>
    <definedName name="E_KEYWORD_ISSR_208011212_DIVEST">#REF!</definedName>
    <definedName name="E_KEYWORD_ISSR_208011212_EBIT">#REF!</definedName>
    <definedName name="E_KEYWORD_ISSR_208011212_EBIT_FIN_SEGMENT">#REF!</definedName>
    <definedName name="E_KEYWORD_ISSR_208011212_EBITDA_CALC">#REF!</definedName>
    <definedName name="E_KEYWORD_ISSR_208011212_EMPLOYEES">#REF!</definedName>
    <definedName name="E_KEYWORD_ISSR_208011212_EQ">#REF!</definedName>
    <definedName name="E_KEYWORD_ISSR_208011212_ESO_PRE_TAX">#REF!</definedName>
    <definedName name="E_KEYWORD_ISSR_208011212_FIX_ASS_INV">#REF!</definedName>
    <definedName name="E_KEYWORD_ISSR_208011212_GCI_INFL">#REF!</definedName>
    <definedName name="E_KEYWORD_ISSR_208011212_GOODWILL_AMORT">#REF!</definedName>
    <definedName name="E_KEYWORD_ISSR_208011212_GR_FIX_ASS">#REF!</definedName>
    <definedName name="E_KEYWORD_ISSR_208011212_GR_INTANG">#REF!</definedName>
    <definedName name="E_KEYWORD_ISSR_208011212_INT_EXP_IND">#REF!</definedName>
    <definedName name="E_KEYWORD_ISSR_208011212_INT_INC_IND">#REF!</definedName>
    <definedName name="E_KEYWORD_ISSR_208011212_INV_SECUR">#REF!</definedName>
    <definedName name="E_KEYWORD_ISSR_208011212_Issuer_Name">#REF!</definedName>
    <definedName name="E_KEYWORD_ISSR_208011212_LEASE_DEEM_DEPR">#REF!</definedName>
    <definedName name="E_KEYWORD_ISSR_208011212_LEASE_DEEM_INT">#REF!</definedName>
    <definedName name="E_KEYWORD_ISSR_208011212_LEASE_PAY">#REF!</definedName>
    <definedName name="E_KEYWORD_ISSR_208011212_LICENSE_REV">#REF!</definedName>
    <definedName name="E_KEYWORD_ISSR_208011212_LT_DEBT">#REF!</definedName>
    <definedName name="E_KEYWORD_ISSR_208011212_MA_PROB">#REF!</definedName>
    <definedName name="E_KEYWORD_ISSR_208011212_MAINTEN_REV">#REF!</definedName>
    <definedName name="E_KEYWORD_ISSR_208011212_MINORITIES">#REF!</definedName>
    <definedName name="E_KEYWORD_ISSR_208011212_MV_ASSOCIATES">#REF!</definedName>
    <definedName name="E_KEYWORD_ISSR_208011212_NET_DEBT">#REF!</definedName>
    <definedName name="E_KEYWORD_ISSR_208011212_NET_DEBT_ADJ">#REF!</definedName>
    <definedName name="E_KEYWORD_ISSR_208011212_NET_FIX_ASS">#REF!</definedName>
    <definedName name="E_KEYWORD_ISSR_208011212_NET_INT_CH">#REF!</definedName>
    <definedName name="E_KEYWORD_ISSR_208011212_NET_INT_EXP">#REF!</definedName>
    <definedName name="E_KEYWORD_ISSR_208011212_NET_INTANG">#REF!</definedName>
    <definedName name="E_KEYWORD_ISSR_208011212_NONPPE_CAPEX">#REF!</definedName>
    <definedName name="E_KEYWORD_ISSR_208011212_OP_COST">#REF!</definedName>
    <definedName name="E_KEYWORD_ISSR_208011212_ORD_SH_FUND">#REF!</definedName>
    <definedName name="E_KEYWORD_ISSR_208011212_ORG_REV_GRTH">#REF!</definedName>
    <definedName name="E_KEYWORD_ISSR_208011212_OTH_COST_INC">#REF!</definedName>
    <definedName name="E_KEYWORD_ISSR_208011212_OTH_CUR_ASS">#REF!</definedName>
    <definedName name="E_KEYWORD_ISSR_208011212_OTH_CUR_LIABS">#REF!</definedName>
    <definedName name="E_KEYWORD_ISSR_208011212_OTH_DACF_ADJ">#REF!</definedName>
    <definedName name="E_KEYWORD_ISSR_208011212_OTH_FIN_CF">#REF!</definedName>
    <definedName name="E_KEYWORD_ISSR_208011212_OTH_GCI_ADJ">#REF!</definedName>
    <definedName name="E_KEYWORD_ISSR_208011212_OTH_INV_CF">#REF!</definedName>
    <definedName name="E_KEYWORD_ISSR_208011212_OTH_LT_ASS">#REF!</definedName>
    <definedName name="E_KEYWORD_ISSR_208011212_OTH_LT_CRED_GQ">#REF!</definedName>
    <definedName name="E_KEYWORD_ISSR_208011212_OTH_NONCASH_ADJ">#REF!</definedName>
    <definedName name="E_KEYWORD_ISSR_208011212_OTH_OP_CF">#REF!</definedName>
    <definedName name="E_KEYWORD_ISSR_208011212_OTH_OP_INC_EXP">#REF!</definedName>
    <definedName name="E_KEYWORD_ISSR_208011212_PERIOD_MILESTONE">#REF!</definedName>
    <definedName name="E_KEYWORD_ISSR_208011212_PL_SALE_ASSETS">#REF!</definedName>
    <definedName name="E_KEYWORD_ISSR_208011212_PREF_SH">#REF!</definedName>
    <definedName name="E_KEYWORD_ISSR_208011212_PROFIT_ON_DISP">#REF!</definedName>
    <definedName name="E_KEYWORD_ISSR_208011212_PT_PROF">#REF!</definedName>
    <definedName name="E_KEYWORD_ISSR_208011212_RD_EXP">#REF!</definedName>
    <definedName name="E_KEYWORD_ISSR_208011212_REV_FIN_SEGMENT">#REF!</definedName>
    <definedName name="E_KEYWORD_ISSR_208011212_SALES">#REF!</definedName>
    <definedName name="E_KEYWORD_ISSR_208011212_SALES_ARGENTINA">#REF!</definedName>
    <definedName name="E_KEYWORD_ISSR_208011212_SALES_BRAZIL">#REF!</definedName>
    <definedName name="E_KEYWORD_ISSR_208011212_SALES_CANADA">#REF!</definedName>
    <definedName name="E_KEYWORD_ISSR_208011212_SALES_CEE">#REF!</definedName>
    <definedName name="E_KEYWORD_ISSR_208011212_SALES_CHILE">#REF!</definedName>
    <definedName name="E_KEYWORD_ISSR_208011212_SALES_CHINA">#REF!</definedName>
    <definedName name="E_KEYWORD_ISSR_208011212_SALES_COLOMBIA">#REF!</definedName>
    <definedName name="E_KEYWORD_ISSR_208011212_SALES_CONS">#REF!</definedName>
    <definedName name="E_KEYWORD_ISSR_208011212_SALES_EU_EX_UK">#REF!</definedName>
    <definedName name="E_KEYWORD_ISSR_208011212_SALES_FINAN">#REF!</definedName>
    <definedName name="E_KEYWORD_ISSR_208011212_SALES_FX_ARS">#REF!</definedName>
    <definedName name="E_KEYWORD_ISSR_208011212_SALES_FX_BRL">#REF!</definedName>
    <definedName name="E_KEYWORD_ISSR_208011212_SALES_FX_CAD">#REF!</definedName>
    <definedName name="E_KEYWORD_ISSR_208011212_SALES_FX_CLP">#REF!</definedName>
    <definedName name="E_KEYWORD_ISSR_208011212_SALES_FX_CNY">#REF!</definedName>
    <definedName name="E_KEYWORD_ISSR_208011212_SALES_FX_COP">#REF!</definedName>
    <definedName name="E_KEYWORD_ISSR_208011212_SALES_FX_EUR">#REF!</definedName>
    <definedName name="E_KEYWORD_ISSR_208011212_SALES_FX_GPB">#REF!</definedName>
    <definedName name="E_KEYWORD_ISSR_208011212_SALES_FX_INR">#REF!</definedName>
    <definedName name="E_KEYWORD_ISSR_208011212_SALES_FX_MXN">#REF!</definedName>
    <definedName name="E_KEYWORD_ISSR_208011212_SALES_FX_OTH">#REF!</definedName>
    <definedName name="E_KEYWORD_ISSR_208011212_SALES_FX_RUB">#REF!</definedName>
    <definedName name="E_KEYWORD_ISSR_208011212_SALES_FX_USD">#REF!</definedName>
    <definedName name="E_KEYWORD_ISSR_208011212_SALES_FX_VEF">#REF!</definedName>
    <definedName name="E_KEYWORD_ISSR_208011212_SALES_FX_YEN">#REF!</definedName>
    <definedName name="E_KEYWORD_ISSR_208011212_SALES_GOV">#REF!</definedName>
    <definedName name="E_KEYWORD_ISSR_208011212_SALES_IND">#REF!</definedName>
    <definedName name="E_KEYWORD_ISSR_208011212_SALES_INDIA">#REF!</definedName>
    <definedName name="E_KEYWORD_ISSR_208011212_SALES_JAPAN">#REF!</definedName>
    <definedName name="E_KEYWORD_ISSR_208011212_SALES_ME">#REF!</definedName>
    <definedName name="E_KEYWORD_ISSR_208011212_SALES_MEXICO">#REF!</definedName>
    <definedName name="E_KEYWORD_ISSR_208011212_SALES_OTH_AEJ">#REF!</definedName>
    <definedName name="E_KEYWORD_ISSR_208011212_SALES_OTH_AM">#REF!</definedName>
    <definedName name="E_KEYWORD_ISSR_208011212_SALES_OTH_EMEA">#REF!</definedName>
    <definedName name="E_KEYWORD_ISSR_208011212_SALES_OTHER">#REF!</definedName>
    <definedName name="E_KEYWORD_ISSR_208011212_SALES_RUSSIA">#REF!</definedName>
    <definedName name="E_KEYWORD_ISSR_208011212_SALES_SMB">#REF!</definedName>
    <definedName name="E_KEYWORD_ISSR_208011212_SALES_TOT_AFRICA">#REF!</definedName>
    <definedName name="E_KEYWORD_ISSR_208011212_SALES_TOT_AM">#REF!</definedName>
    <definedName name="E_KEYWORD_ISSR_208011212_SALES_TOT_ASIA">#REF!</definedName>
    <definedName name="E_KEYWORD_ISSR_208011212_SALES_TOT_EMEA">#REF!</definedName>
    <definedName name="E_KEYWORD_ISSR_208011212_SALES_UK">#REF!</definedName>
    <definedName name="E_KEYWORD_ISSR_208011212_SALES_US">#REF!</definedName>
    <definedName name="E_KEYWORD_ISSR_208011212_SALES_VENEZUELA">#REF!</definedName>
    <definedName name="E_KEYWORD_ISSR_208011212_SEL_GL_AD">#REF!</definedName>
    <definedName name="E_KEYWORD_ISSR_208011212_SH_REPUR">#REF!</definedName>
    <definedName name="E_KEYWORD_ISSR_208011212_SHORT_T_DEBT">#REF!</definedName>
    <definedName name="E_KEYWORD_ISSR_208011212_SHORT_TERM_LIABS">#REF!</definedName>
    <definedName name="E_KEYWORD_ISSR_208011212_STOCKS">#REF!</definedName>
    <definedName name="E_KEYWORD_ISSR_208011212_TOT_ASSET">#REF!</definedName>
    <definedName name="E_KEYWORD_ISSR_208011212_TOT_CF">#REF!</definedName>
    <definedName name="E_KEYWORD_ISSR_208011212_TOT_DEF_REV">#REF!</definedName>
    <definedName name="E_KEYWORD_ISSR_208011212_TOT_LIAB">#REF!</definedName>
    <definedName name="E_KEYWORD_ISSR_208011212_TOT_LIAB_EQ">#REF!</definedName>
    <definedName name="E_KEYWORD_ISSR_208011212_TOT_LT_LIAB">#REF!</definedName>
    <definedName name="E_KEYWORD_ISSR_208011212_TOT_OPS_EXP">#REF!</definedName>
    <definedName name="E_KEYWORD_ISSR_208011212_TOT_OPS_EXP_DDA">#REF!</definedName>
    <definedName name="E_KEYWORD_ISSR_208011212_UNF_PENS">#REF!</definedName>
    <definedName name="E_KEYWORD_ISSR_208011212_UNF_PENS_LIAB_OTH">#REF!</definedName>
    <definedName name="E_KEYWORD_ISSR_208011212_UNF_PENS_OFF">#REF!</definedName>
    <definedName name="E_KEYWORD_ISSR_208011212_WORK_CAP">#REF!</definedName>
    <definedName name="E_KEYWORD_ISSR_208011592_ACC_AMORT">#REF!</definedName>
    <definedName name="E_KEYWORD_ISSR_208011592_ACC_DDA">#REF!</definedName>
    <definedName name="E_KEYWORD_ISSR_208011592_ACC_END_DATE">#REF!</definedName>
    <definedName name="E_KEYWORD_ISSR_208011592_ACC_PAY_GQ">#REF!</definedName>
    <definedName name="E_KEYWORD_ISSR_208011592_ACQ">#REF!</definedName>
    <definedName name="E_KEYWORD_ISSR_208011592_ADJ_UNF_PENS_GOOD">#REF!</definedName>
    <definedName name="E_KEYWORD_ISSR_208011592_ASSOC_JV_ADDBK">#REF!</definedName>
    <definedName name="E_KEYWORD_ISSR_208011592_ASSOCIATE">#REF!</definedName>
    <definedName name="E_KEYWORD_ISSR_208011592_ASSOCIATE_OP">#REF!</definedName>
    <definedName name="E_KEYWORD_ISSR_208011592_BAL_MINO_INT">#REF!</definedName>
    <definedName name="E_KEYWORD_ISSR_208011592_CAP_LEASES">#REF!</definedName>
    <definedName name="E_KEYWORD_ISSR_208011592_CAPEX">#REF!</definedName>
    <definedName name="E_KEYWORD_ISSR_208011592_CAPEX_EXPANSION">#REF!</definedName>
    <definedName name="E_KEYWORD_ISSR_208011592_CAPEX_MAINTENANCE">#REF!</definedName>
    <definedName name="E_KEYWORD_ISSR_208011592_CASH_EQ">#REF!</definedName>
    <definedName name="E_KEYWORD_ISSR_208011592_CASH_INT_EXP">#REF!</definedName>
    <definedName name="E_KEYWORD_ISSR_208011592_CASH_PCT_OS_US">#REF!</definedName>
    <definedName name="E_KEYWORD_ISSR_208011592_CASH_TAX_EXP">#REF!</definedName>
    <definedName name="E_KEYWORD_ISSR_208011592_CF_FIN">#REF!</definedName>
    <definedName name="E_KEYWORD_ISSR_208011592_CF_INC_MINORITY">#REF!</definedName>
    <definedName name="E_KEYWORD_ISSR_208011592_CF_INV">#REF!</definedName>
    <definedName name="E_KEYWORD_ISSR_208011592_CF_OPS">#REF!</definedName>
    <definedName name="E_KEYWORD_ISSR_208011592_CHG_LT_DEBT">#REF!</definedName>
    <definedName name="E_KEYWORD_ISSR_208011592_CO_BOR_MARGIN">#REF!</definedName>
    <definedName name="E_KEYWORD_ISSR_208011592_COST_GD_SD">#REF!</definedName>
    <definedName name="E_KEYWORD_ISSR_208011592_CUR_ASS">#REF!</definedName>
    <definedName name="E_KEYWORD_ISSR_208011592_CURRENCY_ISO">#REF!</definedName>
    <definedName name="E_KEYWORD_ISSR_208011592_DEBTORS">#REF!</definedName>
    <definedName name="E_KEYWORD_ISSR_208011592_DEF_INC_TAX">#REF!</definedName>
    <definedName name="E_KEYWORD_ISSR_208011592_DEPR_AMORT">#REF!</definedName>
    <definedName name="E_KEYWORD_ISSR_208011592_DEPREC">#REF!</definedName>
    <definedName name="E_KEYWORD_ISSR_208011592_DIV_PAID">#REF!</definedName>
    <definedName name="E_KEYWORD_ISSR_208011592_DIVDS_ASSOC_JV">#REF!</definedName>
    <definedName name="E_KEYWORD_ISSR_208011592_DIVDS_PD_MINORITIES">#REF!</definedName>
    <definedName name="E_KEYWORD_ISSR_208011592_DIVEST">#REF!</definedName>
    <definedName name="E_KEYWORD_ISSR_208011592_EBIT">#REF!</definedName>
    <definedName name="E_KEYWORD_ISSR_208011592_EBIT_FIN_SEGMENT">#REF!</definedName>
    <definedName name="E_KEYWORD_ISSR_208011592_EBITDA_CALC">#REF!</definedName>
    <definedName name="E_KEYWORD_ISSR_208011592_EMPLOYEES">#REF!</definedName>
    <definedName name="E_KEYWORD_ISSR_208011592_EQ">#REF!</definedName>
    <definedName name="E_KEYWORD_ISSR_208011592_ESO_PRE_TAX">#REF!</definedName>
    <definedName name="E_KEYWORD_ISSR_208011592_FIX_ASS_INV">#REF!</definedName>
    <definedName name="E_KEYWORD_ISSR_208011592_GCI_INFL">#REF!</definedName>
    <definedName name="E_KEYWORD_ISSR_208011592_GOODWILL_AMORT">#REF!</definedName>
    <definedName name="E_KEYWORD_ISSR_208011592_GR_FIX_ASS">#REF!</definedName>
    <definedName name="E_KEYWORD_ISSR_208011592_GR_INTANG">#REF!</definedName>
    <definedName name="E_KEYWORD_ISSR_208011592_INT_EXP_IND">#REF!</definedName>
    <definedName name="E_KEYWORD_ISSR_208011592_INT_INC_IND">#REF!</definedName>
    <definedName name="E_KEYWORD_ISSR_208011592_INV_SECUR">#REF!</definedName>
    <definedName name="E_KEYWORD_ISSR_208011592_Issuer_Name">#REF!</definedName>
    <definedName name="E_KEYWORD_ISSR_208011592_LEASE_DEEM_DEPR">#REF!</definedName>
    <definedName name="E_KEYWORD_ISSR_208011592_LEASE_DEEM_INT">#REF!</definedName>
    <definedName name="E_KEYWORD_ISSR_208011592_LEASE_PAY">#REF!</definedName>
    <definedName name="E_KEYWORD_ISSR_208011592_LICENSE_REV">#REF!</definedName>
    <definedName name="E_KEYWORD_ISSR_208011592_LT_DEBT">#REF!</definedName>
    <definedName name="E_KEYWORD_ISSR_208011592_MA_PROB">#REF!</definedName>
    <definedName name="E_KEYWORD_ISSR_208011592_MAINTEN_REV">#REF!</definedName>
    <definedName name="E_KEYWORD_ISSR_208011592_MINORITIES">#REF!</definedName>
    <definedName name="E_KEYWORD_ISSR_208011592_MV_ASSOCIATES">#REF!</definedName>
    <definedName name="E_KEYWORD_ISSR_208011592_NET_DEBT">#REF!</definedName>
    <definedName name="E_KEYWORD_ISSR_208011592_NET_DEBT_ADJ">#REF!</definedName>
    <definedName name="E_KEYWORD_ISSR_208011592_NET_FIX_ASS">#REF!</definedName>
    <definedName name="E_KEYWORD_ISSR_208011592_NET_INT_CH">#REF!</definedName>
    <definedName name="E_KEYWORD_ISSR_208011592_NET_INT_EXP">#REF!</definedName>
    <definedName name="E_KEYWORD_ISSR_208011592_NET_INTANG">#REF!</definedName>
    <definedName name="E_KEYWORD_ISSR_208011592_NONPPE_CAPEX">#REF!</definedName>
    <definedName name="E_KEYWORD_ISSR_208011592_OP_COST">#REF!</definedName>
    <definedName name="E_KEYWORD_ISSR_208011592_ORD_SH_FUND">#REF!</definedName>
    <definedName name="E_KEYWORD_ISSR_208011592_OTH_COST_INC">#REF!</definedName>
    <definedName name="E_KEYWORD_ISSR_208011592_OTH_CUR_ASS">#REF!</definedName>
    <definedName name="E_KEYWORD_ISSR_208011592_OTH_CUR_LIABS">#REF!</definedName>
    <definedName name="E_KEYWORD_ISSR_208011592_OTH_DACF_ADJ">#REF!</definedName>
    <definedName name="E_KEYWORD_ISSR_208011592_OTH_FIN_CF">#REF!</definedName>
    <definedName name="E_KEYWORD_ISSR_208011592_OTH_GCI_ADJ">#REF!</definedName>
    <definedName name="E_KEYWORD_ISSR_208011592_OTH_INV_CF">#REF!</definedName>
    <definedName name="E_KEYWORD_ISSR_208011592_OTH_LT_ASS">#REF!</definedName>
    <definedName name="E_KEYWORD_ISSR_208011592_OTH_LT_CRED_GQ">#REF!</definedName>
    <definedName name="E_KEYWORD_ISSR_208011592_OTH_NONCASH_ADJ">#REF!</definedName>
    <definedName name="E_KEYWORD_ISSR_208011592_OTH_OP_CF">#REF!</definedName>
    <definedName name="E_KEYWORD_ISSR_208011592_OTH_OP_INC_EXP">#REF!</definedName>
    <definedName name="E_KEYWORD_ISSR_208011592_PERIOD_MILESTONE">#REF!</definedName>
    <definedName name="E_KEYWORD_ISSR_208011592_PL_SALE_ASSETS">#REF!</definedName>
    <definedName name="E_KEYWORD_ISSR_208011592_PREF_SH">#REF!</definedName>
    <definedName name="E_KEYWORD_ISSR_208011592_PROFIT_ON_DISP">#REF!</definedName>
    <definedName name="E_KEYWORD_ISSR_208011592_PT_PROF">#REF!</definedName>
    <definedName name="E_KEYWORD_ISSR_208011592_RD_EXP">#REF!</definedName>
    <definedName name="E_KEYWORD_ISSR_208011592_REV_FIN_SEGMENT">#REF!</definedName>
    <definedName name="E_KEYWORD_ISSR_208011592_SALES">#REF!</definedName>
    <definedName name="E_KEYWORD_ISSR_208011592_SALES_ARGENTINA">#REF!</definedName>
    <definedName name="E_KEYWORD_ISSR_208011592_SALES_BRAZIL">#REF!</definedName>
    <definedName name="E_KEYWORD_ISSR_208011592_SALES_CANADA">#REF!</definedName>
    <definedName name="E_KEYWORD_ISSR_208011592_SALES_CEE">#REF!</definedName>
    <definedName name="E_KEYWORD_ISSR_208011592_SALES_CHILE">#REF!</definedName>
    <definedName name="E_KEYWORD_ISSR_208011592_SALES_CHINA">#REF!</definedName>
    <definedName name="E_KEYWORD_ISSR_208011592_SALES_COLOMBIA">#REF!</definedName>
    <definedName name="E_KEYWORD_ISSR_208011592_SALES_CONS">#REF!</definedName>
    <definedName name="E_KEYWORD_ISSR_208011592_SALES_EU_EX_UK">#REF!</definedName>
    <definedName name="E_KEYWORD_ISSR_208011592_SALES_FINAN">#REF!</definedName>
    <definedName name="E_KEYWORD_ISSR_208011592_SALES_FX_ARS">#REF!</definedName>
    <definedName name="E_KEYWORD_ISSR_208011592_SALES_FX_BRL">#REF!</definedName>
    <definedName name="E_KEYWORD_ISSR_208011592_SALES_FX_CAD">#REF!</definedName>
    <definedName name="E_KEYWORD_ISSR_208011592_SALES_FX_CLP">#REF!</definedName>
    <definedName name="E_KEYWORD_ISSR_208011592_SALES_FX_CNY">#REF!</definedName>
    <definedName name="E_KEYWORD_ISSR_208011592_SALES_FX_COP">#REF!</definedName>
    <definedName name="E_KEYWORD_ISSR_208011592_SALES_FX_EUR">#REF!</definedName>
    <definedName name="E_KEYWORD_ISSR_208011592_SALES_FX_GPB">#REF!</definedName>
    <definedName name="E_KEYWORD_ISSR_208011592_SALES_FX_INR">#REF!</definedName>
    <definedName name="E_KEYWORD_ISSR_208011592_SALES_FX_MXN">#REF!</definedName>
    <definedName name="E_KEYWORD_ISSR_208011592_SALES_FX_OTH">#REF!</definedName>
    <definedName name="E_KEYWORD_ISSR_208011592_SALES_FX_RUB">#REF!</definedName>
    <definedName name="E_KEYWORD_ISSR_208011592_SALES_FX_USD">#REF!</definedName>
    <definedName name="E_KEYWORD_ISSR_208011592_SALES_FX_VEF">#REF!</definedName>
    <definedName name="E_KEYWORD_ISSR_208011592_SALES_FX_YEN">#REF!</definedName>
    <definedName name="E_KEYWORD_ISSR_208011592_SALES_GOV">#REF!</definedName>
    <definedName name="E_KEYWORD_ISSR_208011592_SALES_IND">#REF!</definedName>
    <definedName name="E_KEYWORD_ISSR_208011592_SALES_INDIA">#REF!</definedName>
    <definedName name="E_KEYWORD_ISSR_208011592_SALES_JAPAN">#REF!</definedName>
    <definedName name="E_KEYWORD_ISSR_208011592_SALES_ME">#REF!</definedName>
    <definedName name="E_KEYWORD_ISSR_208011592_SALES_MEXICO">#REF!</definedName>
    <definedName name="E_KEYWORD_ISSR_208011592_SALES_OTH_AEJ">#REF!</definedName>
    <definedName name="E_KEYWORD_ISSR_208011592_SALES_OTH_AM">#REF!</definedName>
    <definedName name="E_KEYWORD_ISSR_208011592_SALES_OTH_EMEA">#REF!</definedName>
    <definedName name="E_KEYWORD_ISSR_208011592_SALES_OTHER">#REF!</definedName>
    <definedName name="E_KEYWORD_ISSR_208011592_SALES_RUSSIA">#REF!</definedName>
    <definedName name="E_KEYWORD_ISSR_208011592_SALES_SMB">#REF!</definedName>
    <definedName name="E_KEYWORD_ISSR_208011592_SALES_TOT_AFRICA">#REF!</definedName>
    <definedName name="E_KEYWORD_ISSR_208011592_SALES_TOT_AM">#REF!</definedName>
    <definedName name="E_KEYWORD_ISSR_208011592_SALES_TOT_ASIA">#REF!</definedName>
    <definedName name="E_KEYWORD_ISSR_208011592_SALES_TOT_EMEA">#REF!</definedName>
    <definedName name="E_KEYWORD_ISSR_208011592_SALES_UK">#REF!</definedName>
    <definedName name="E_KEYWORD_ISSR_208011592_SALES_US">#REF!</definedName>
    <definedName name="E_KEYWORD_ISSR_208011592_SALES_VENEZUELA">#REF!</definedName>
    <definedName name="E_KEYWORD_ISSR_208011592_SEL_GL_AD">#REF!</definedName>
    <definedName name="E_KEYWORD_ISSR_208011592_SH_REPUR">#REF!</definedName>
    <definedName name="E_KEYWORD_ISSR_208011592_SHORT_T_DEBT">#REF!</definedName>
    <definedName name="E_KEYWORD_ISSR_208011592_SHORT_TERM_LIABS">#REF!</definedName>
    <definedName name="E_KEYWORD_ISSR_208011592_STOCKS">#REF!</definedName>
    <definedName name="E_KEYWORD_ISSR_208011592_TOT_ASSET">#REF!</definedName>
    <definedName name="E_KEYWORD_ISSR_208011592_TOT_CF">#REF!</definedName>
    <definedName name="E_KEYWORD_ISSR_208011592_TOT_DEF_REV">#REF!</definedName>
    <definedName name="E_KEYWORD_ISSR_208011592_TOT_LIAB">#REF!</definedName>
    <definedName name="E_KEYWORD_ISSR_208011592_TOT_LIAB_EQ">#REF!</definedName>
    <definedName name="E_KEYWORD_ISSR_208011592_TOT_LT_LIAB">#REF!</definedName>
    <definedName name="E_KEYWORD_ISSR_208011592_TOT_OPS_EXP">#REF!</definedName>
    <definedName name="E_KEYWORD_ISSR_208011592_TOT_OPS_EXP_DDA">#REF!</definedName>
    <definedName name="E_KEYWORD_ISSR_208011592_UNF_PENS">#REF!</definedName>
    <definedName name="E_KEYWORD_ISSR_208011592_UNF_PENS_LIAB_OTH">#REF!</definedName>
    <definedName name="E_KEYWORD_ISSR_208011592_UNF_PENS_OFF">#REF!</definedName>
    <definedName name="E_KEYWORD_ISSR_208011592_WORK_CAP">#REF!</definedName>
    <definedName name="E_KEYWORD_ISSR_208013134_ACC_AMORT">#REF!</definedName>
    <definedName name="E_KEYWORD_ISSR_208013134_ACC_DDA">#REF!</definedName>
    <definedName name="E_KEYWORD_ISSR_208013134_ACC_END_DATE">#REF!</definedName>
    <definedName name="E_KEYWORD_ISSR_208013134_ACC_PAY_GQ">#REF!</definedName>
    <definedName name="E_KEYWORD_ISSR_208013134_ACQ">#REF!</definedName>
    <definedName name="E_KEYWORD_ISSR_208013134_ADJ_UNF_PENS_GOOD">#REF!</definedName>
    <definedName name="E_KEYWORD_ISSR_208013134_ASSOC_JV_ADDBK">#REF!</definedName>
    <definedName name="E_KEYWORD_ISSR_208013134_ASSOCIATE">#REF!</definedName>
    <definedName name="E_KEYWORD_ISSR_208013134_ASSOCIATE_OP">#REF!</definedName>
    <definedName name="E_KEYWORD_ISSR_208013134_BAL_MINO_INT">#REF!</definedName>
    <definedName name="E_KEYWORD_ISSR_208013134_CAP_LEASES">#REF!</definedName>
    <definedName name="E_KEYWORD_ISSR_208013134_CAPEX">#REF!</definedName>
    <definedName name="E_KEYWORD_ISSR_208013134_CAPEX_EXPANSION">#REF!</definedName>
    <definedName name="E_KEYWORD_ISSR_208013134_CAPEX_MAINTENANCE">#REF!</definedName>
    <definedName name="E_KEYWORD_ISSR_208013134_CASH_EQ">#REF!</definedName>
    <definedName name="E_KEYWORD_ISSR_208013134_CASH_INT_EXP">#REF!</definedName>
    <definedName name="E_KEYWORD_ISSR_208013134_CASH_PCT_OS_US">#REF!</definedName>
    <definedName name="E_KEYWORD_ISSR_208013134_CASH_TAX_EXP">#REF!</definedName>
    <definedName name="E_KEYWORD_ISSR_208013134_CF_FIN">#REF!</definedName>
    <definedName name="E_KEYWORD_ISSR_208013134_CF_INC_MINORITY">#REF!</definedName>
    <definedName name="E_KEYWORD_ISSR_208013134_CF_INV">#REF!</definedName>
    <definedName name="E_KEYWORD_ISSR_208013134_CF_OPS">#REF!</definedName>
    <definedName name="E_KEYWORD_ISSR_208013134_CHG_LT_DEBT">#REF!</definedName>
    <definedName name="E_KEYWORD_ISSR_208013134_CO_BOR_MARGIN">#REF!</definedName>
    <definedName name="E_KEYWORD_ISSR_208013134_COST_GD_SD">#REF!</definedName>
    <definedName name="E_KEYWORD_ISSR_208013134_CUR_ASS">#REF!</definedName>
    <definedName name="E_KEYWORD_ISSR_208013134_CURRENCY_ISO">#REF!</definedName>
    <definedName name="E_KEYWORD_ISSR_208013134_DEBTORS">#REF!</definedName>
    <definedName name="E_KEYWORD_ISSR_208013134_DEF_INC_TAX">#REF!</definedName>
    <definedName name="E_KEYWORD_ISSR_208013134_DEPR_AMORT">#REF!</definedName>
    <definedName name="E_KEYWORD_ISSR_208013134_DEPREC">#REF!</definedName>
    <definedName name="E_KEYWORD_ISSR_208013134_DIV_PAID">#REF!</definedName>
    <definedName name="E_KEYWORD_ISSR_208013134_DIVDS_ASSOC_JV">#REF!</definedName>
    <definedName name="E_KEYWORD_ISSR_208013134_DIVDS_PD_MINORITIES">#REF!</definedName>
    <definedName name="E_KEYWORD_ISSR_208013134_DIVEST">#REF!</definedName>
    <definedName name="E_KEYWORD_ISSR_208013134_EBIT">#REF!</definedName>
    <definedName name="E_KEYWORD_ISSR_208013134_EBIT_FIN_SEGMENT">#REF!</definedName>
    <definedName name="E_KEYWORD_ISSR_208013134_EBITDA_CALC">#REF!</definedName>
    <definedName name="E_KEYWORD_ISSR_208013134_EMPLOYEES">#REF!</definedName>
    <definedName name="E_KEYWORD_ISSR_208013134_EQ">#REF!</definedName>
    <definedName name="E_KEYWORD_ISSR_208013134_ESO_PRE_TAX">#REF!</definedName>
    <definedName name="E_KEYWORD_ISSR_208013134_FIX_ASS_INV">#REF!</definedName>
    <definedName name="E_KEYWORD_ISSR_208013134_GCI_INFL">#REF!</definedName>
    <definedName name="E_KEYWORD_ISSR_208013134_GOODWILL_AMORT">#REF!</definedName>
    <definedName name="E_KEYWORD_ISSR_208013134_GR_FIX_ASS">#REF!</definedName>
    <definedName name="E_KEYWORD_ISSR_208013134_GR_INTANG">#REF!</definedName>
    <definedName name="E_KEYWORD_ISSR_208013134_INT_EXP_IND">#REF!</definedName>
    <definedName name="E_KEYWORD_ISSR_208013134_INT_INC_IND">#REF!</definedName>
    <definedName name="E_KEYWORD_ISSR_208013134_INV_SECUR">#REF!</definedName>
    <definedName name="E_KEYWORD_ISSR_208013134_Issuer_Name">#REF!</definedName>
    <definedName name="E_KEYWORD_ISSR_208013134_LEASE_DEEM_DEPR">#REF!</definedName>
    <definedName name="E_KEYWORD_ISSR_208013134_LEASE_DEEM_INT">#REF!</definedName>
    <definedName name="E_KEYWORD_ISSR_208013134_LEASE_PAY">#REF!</definedName>
    <definedName name="E_KEYWORD_ISSR_208013134_LICENSE_REV">#REF!</definedName>
    <definedName name="E_KEYWORD_ISSR_208013134_LT_DEBT">#REF!</definedName>
    <definedName name="E_KEYWORD_ISSR_208013134_MA_PROB">#REF!</definedName>
    <definedName name="E_KEYWORD_ISSR_208013134_MAINTEN_REV">#REF!</definedName>
    <definedName name="E_KEYWORD_ISSR_208013134_MINORITIES">#REF!</definedName>
    <definedName name="E_KEYWORD_ISSR_208013134_MV_ASSOCIATES">#REF!</definedName>
    <definedName name="E_KEYWORD_ISSR_208013134_NET_DEBT">#REF!</definedName>
    <definedName name="E_KEYWORD_ISSR_208013134_NET_DEBT_ADJ">#REF!</definedName>
    <definedName name="E_KEYWORD_ISSR_208013134_NET_FIX_ASS">#REF!</definedName>
    <definedName name="E_KEYWORD_ISSR_208013134_NET_INT_CH">#REF!</definedName>
    <definedName name="E_KEYWORD_ISSR_208013134_NET_INT_EXP">#REF!</definedName>
    <definedName name="E_KEYWORD_ISSR_208013134_NET_INTANG">#REF!</definedName>
    <definedName name="E_KEYWORD_ISSR_208013134_NONPPE_CAPEX">#REF!</definedName>
    <definedName name="E_KEYWORD_ISSR_208013134_OP_COST">#REF!</definedName>
    <definedName name="E_KEYWORD_ISSR_208013134_ORD_SH_FUND">#REF!</definedName>
    <definedName name="E_KEYWORD_ISSR_208013134_ORG_REV_GRTH">#REF!</definedName>
    <definedName name="E_KEYWORD_ISSR_208013134_OTH_COST_INC">#REF!</definedName>
    <definedName name="E_KEYWORD_ISSR_208013134_OTH_CUR_ASS">#REF!</definedName>
    <definedName name="E_KEYWORD_ISSR_208013134_OTH_CUR_LIABS">#REF!</definedName>
    <definedName name="E_KEYWORD_ISSR_208013134_OTH_DACF_ADJ">#REF!</definedName>
    <definedName name="E_KEYWORD_ISSR_208013134_OTH_FIN_CF">#REF!</definedName>
    <definedName name="E_KEYWORD_ISSR_208013134_OTH_GCI_ADJ">#REF!</definedName>
    <definedName name="E_KEYWORD_ISSR_208013134_OTH_INV_CF">#REF!</definedName>
    <definedName name="E_KEYWORD_ISSR_208013134_OTH_LT_ASS">#REF!</definedName>
    <definedName name="E_KEYWORD_ISSR_208013134_OTH_LT_CRED_GQ">#REF!</definedName>
    <definedName name="E_KEYWORD_ISSR_208013134_OTH_NONCASH_ADJ">#REF!</definedName>
    <definedName name="E_KEYWORD_ISSR_208013134_OTH_OP_CF">#REF!</definedName>
    <definedName name="E_KEYWORD_ISSR_208013134_OTH_OP_INC_EXP">#REF!</definedName>
    <definedName name="E_KEYWORD_ISSR_208013134_PERIOD_MILESTONE">#REF!</definedName>
    <definedName name="E_KEYWORD_ISSR_208013134_PL_SALE_ASSETS">#REF!</definedName>
    <definedName name="E_KEYWORD_ISSR_208013134_PREF_SH">#REF!</definedName>
    <definedName name="E_KEYWORD_ISSR_208013134_PROFIT_ON_DISP">#REF!</definedName>
    <definedName name="E_KEYWORD_ISSR_208013134_PT_PROF">#REF!</definedName>
    <definedName name="E_KEYWORD_ISSR_208013134_RD_EXP">#REF!</definedName>
    <definedName name="E_KEYWORD_ISSR_208013134_REV_FIN_SEGMENT">#REF!</definedName>
    <definedName name="E_KEYWORD_ISSR_208013134_SALES">#REF!</definedName>
    <definedName name="E_KEYWORD_ISSR_208013134_SALES_ARGENTINA">#REF!</definedName>
    <definedName name="E_KEYWORD_ISSR_208013134_SALES_BRAZIL">#REF!</definedName>
    <definedName name="E_KEYWORD_ISSR_208013134_SALES_CANADA">#REF!</definedName>
    <definedName name="E_KEYWORD_ISSR_208013134_SALES_CEE">#REF!</definedName>
    <definedName name="E_KEYWORD_ISSR_208013134_SALES_CHILE">#REF!</definedName>
    <definedName name="E_KEYWORD_ISSR_208013134_SALES_CHINA">#REF!</definedName>
    <definedName name="E_KEYWORD_ISSR_208013134_SALES_COLOMBIA">#REF!</definedName>
    <definedName name="E_KEYWORD_ISSR_208013134_SALES_CONS">#REF!</definedName>
    <definedName name="E_KEYWORD_ISSR_208013134_SALES_EU_EX_UK">#REF!</definedName>
    <definedName name="E_KEYWORD_ISSR_208013134_SALES_FINAN">#REF!</definedName>
    <definedName name="E_KEYWORD_ISSR_208013134_SALES_FX_ARS">#REF!</definedName>
    <definedName name="E_KEYWORD_ISSR_208013134_SALES_FX_BRL">#REF!</definedName>
    <definedName name="E_KEYWORD_ISSR_208013134_SALES_FX_CAD">#REF!</definedName>
    <definedName name="E_KEYWORD_ISSR_208013134_SALES_FX_CLP">#REF!</definedName>
    <definedName name="E_KEYWORD_ISSR_208013134_SALES_FX_CNY">#REF!</definedName>
    <definedName name="E_KEYWORD_ISSR_208013134_SALES_FX_COP">#REF!</definedName>
    <definedName name="E_KEYWORD_ISSR_208013134_SALES_FX_EUR">#REF!</definedName>
    <definedName name="E_KEYWORD_ISSR_208013134_SALES_FX_GPB">#REF!</definedName>
    <definedName name="E_KEYWORD_ISSR_208013134_SALES_FX_INR">#REF!</definedName>
    <definedName name="E_KEYWORD_ISSR_208013134_SALES_FX_MXN">#REF!</definedName>
    <definedName name="E_KEYWORD_ISSR_208013134_SALES_FX_OTH">#REF!</definedName>
    <definedName name="E_KEYWORD_ISSR_208013134_SALES_FX_RUB">#REF!</definedName>
    <definedName name="E_KEYWORD_ISSR_208013134_SALES_FX_USD">#REF!</definedName>
    <definedName name="E_KEYWORD_ISSR_208013134_SALES_FX_VEF">#REF!</definedName>
    <definedName name="E_KEYWORD_ISSR_208013134_SALES_FX_YEN">#REF!</definedName>
    <definedName name="E_KEYWORD_ISSR_208013134_SALES_GOV">#REF!</definedName>
    <definedName name="E_KEYWORD_ISSR_208013134_SALES_IND">#REF!</definedName>
    <definedName name="E_KEYWORD_ISSR_208013134_SALES_INDIA">#REF!</definedName>
    <definedName name="E_KEYWORD_ISSR_208013134_SALES_JAPAN">#REF!</definedName>
    <definedName name="E_KEYWORD_ISSR_208013134_SALES_ME">#REF!</definedName>
    <definedName name="E_KEYWORD_ISSR_208013134_SALES_MEXICO">#REF!</definedName>
    <definedName name="E_KEYWORD_ISSR_208013134_SALES_OTH_AEJ">#REF!</definedName>
    <definedName name="E_KEYWORD_ISSR_208013134_SALES_OTH_AM">#REF!</definedName>
    <definedName name="E_KEYWORD_ISSR_208013134_SALES_OTH_EMEA">#REF!</definedName>
    <definedName name="E_KEYWORD_ISSR_208013134_SALES_OTHER">#REF!</definedName>
    <definedName name="E_KEYWORD_ISSR_208013134_SALES_RUSSIA">#REF!</definedName>
    <definedName name="E_KEYWORD_ISSR_208013134_SALES_SMB">#REF!</definedName>
    <definedName name="E_KEYWORD_ISSR_208013134_SALES_TOT_AFRICA">#REF!</definedName>
    <definedName name="E_KEYWORD_ISSR_208013134_SALES_TOT_AM">#REF!</definedName>
    <definedName name="E_KEYWORD_ISSR_208013134_SALES_TOT_ASIA">#REF!</definedName>
    <definedName name="E_KEYWORD_ISSR_208013134_SALES_TOT_EMEA">#REF!</definedName>
    <definedName name="E_KEYWORD_ISSR_208013134_SALES_UK">#REF!</definedName>
    <definedName name="E_KEYWORD_ISSR_208013134_SALES_US">#REF!</definedName>
    <definedName name="E_KEYWORD_ISSR_208013134_SALES_VENEZUELA">#REF!</definedName>
    <definedName name="E_KEYWORD_ISSR_208013134_SEL_GL_AD">#REF!</definedName>
    <definedName name="E_KEYWORD_ISSR_208013134_SH_REPUR">#REF!</definedName>
    <definedName name="E_KEYWORD_ISSR_208013134_SHORT_T_DEBT">#REF!</definedName>
    <definedName name="E_KEYWORD_ISSR_208013134_SHORT_TERM_LIABS">#REF!</definedName>
    <definedName name="E_KEYWORD_ISSR_208013134_STOCKS">#REF!</definedName>
    <definedName name="E_KEYWORD_ISSR_208013134_TOT_ASSET">#REF!</definedName>
    <definedName name="E_KEYWORD_ISSR_208013134_TOT_CF">#REF!</definedName>
    <definedName name="E_KEYWORD_ISSR_208013134_TOT_DEF_REV">#REF!</definedName>
    <definedName name="E_KEYWORD_ISSR_208013134_TOT_LIAB">#REF!</definedName>
    <definedName name="E_KEYWORD_ISSR_208013134_TOT_LIAB_EQ">#REF!</definedName>
    <definedName name="E_KEYWORD_ISSR_208013134_TOT_LT_LIAB">#REF!</definedName>
    <definedName name="E_KEYWORD_ISSR_208013134_TOT_OPS_EXP">#REF!</definedName>
    <definedName name="E_KEYWORD_ISSR_208013134_TOT_OPS_EXP_DDA">#REF!</definedName>
    <definedName name="E_KEYWORD_ISSR_208013134_UNF_PENS">#REF!</definedName>
    <definedName name="E_KEYWORD_ISSR_208013134_UNF_PENS_LIAB_OTH">#REF!</definedName>
    <definedName name="E_KEYWORD_ISSR_208013134_UNF_PENS_OFF">#REF!</definedName>
    <definedName name="E_KEYWORD_ISSR_208013134_WORK_CAP">#REF!</definedName>
    <definedName name="E_LIVEDATA_EQTY_200001987">#REF!</definedName>
    <definedName name="E_LIVEDATA_EQTY_200009848">#REF!</definedName>
    <definedName name="E_LIVEDATA_EQTY_200010418">#REF!</definedName>
    <definedName name="E_LIVEDATA_EQTY_200013663">#REF!</definedName>
    <definedName name="E_LIVEDATA_EQTY_200014493">#REF!</definedName>
    <definedName name="E_LIVEDATA_EQTY_200014812">#REF!</definedName>
    <definedName name="E_LIVEDATA_EQTY_200015518">#REF!</definedName>
    <definedName name="E_LIVEDATA_EQTY_200016202">#REF!</definedName>
    <definedName name="E_LIVEDATA_ISSR_208000728">#REF!</definedName>
    <definedName name="E_LIVEDATA_ISSR_208007594">#REF!</definedName>
    <definedName name="E_LIVEDATA_ISSR_208008062">#REF!</definedName>
    <definedName name="E_LIVEDATA_ISSR_208010559">#REF!</definedName>
    <definedName name="E_LIVEDATA_ISSR_208011078">#REF!</definedName>
    <definedName name="E_LIVEDATA_ISSR_208011212">#REF!</definedName>
    <definedName name="E_LIVEDATA_ISSR_208011592">#REF!</definedName>
    <definedName name="E_LIVEDATA_ISSR_208013134">#REF!</definedName>
    <definedName name="E_PERIOD_1994">#REF!</definedName>
    <definedName name="E_PERIOD_1995">#REF!</definedName>
    <definedName name="E_PERIOD_1996">#REF!</definedName>
    <definedName name="E_PERIOD_1997">#REF!</definedName>
    <definedName name="E_PERIOD_1998">#REF!</definedName>
    <definedName name="E_PERIOD_1999">#REF!</definedName>
    <definedName name="E_PERIOD_2000">#REF!</definedName>
    <definedName name="E_PERIOD_2001">#REF!</definedName>
    <definedName name="E_PERIOD_2002">#REF!</definedName>
    <definedName name="E_PERIOD_2003">#REF!</definedName>
    <definedName name="E_PERIOD_2003_Q1">#REF!</definedName>
    <definedName name="E_PERIOD_2003_Q2">#REF!</definedName>
    <definedName name="E_PERIOD_2003_Q3">#REF!</definedName>
    <definedName name="E_PERIOD_2003_Q4">#REF!</definedName>
    <definedName name="E_PERIOD_2004">#REF!</definedName>
    <definedName name="E_PERIOD_2004_Q1">#REF!</definedName>
    <definedName name="E_PERIOD_2004_Q2">#REF!</definedName>
    <definedName name="E_PERIOD_2004_Q3">#REF!</definedName>
    <definedName name="E_PERIOD_2004_Q4">#REF!</definedName>
    <definedName name="E_PERIOD_2005">#REF!</definedName>
    <definedName name="E_PERIOD_2005_Q1">#REF!</definedName>
    <definedName name="E_PERIOD_2005_Q2">#REF!</definedName>
    <definedName name="E_PERIOD_2005_Q3">#REF!</definedName>
    <definedName name="E_PERIOD_2005_Q4">#REF!</definedName>
    <definedName name="E_PERIOD_2006">#REF!</definedName>
    <definedName name="E_PERIOD_2006_Q1">#REF!</definedName>
    <definedName name="E_PERIOD_2006_Q2">#REF!</definedName>
    <definedName name="E_PERIOD_2006_Q3">#REF!</definedName>
    <definedName name="E_PERIOD_2006_Q4">#REF!</definedName>
    <definedName name="E_PERIOD_2007">#REF!</definedName>
    <definedName name="E_PERIOD_2007_Q1">#REF!</definedName>
    <definedName name="E_PERIOD_2007_Q2">#REF!</definedName>
    <definedName name="E_PERIOD_2007_Q3">#REF!</definedName>
    <definedName name="E_PERIOD_2007_Q4">#REF!</definedName>
    <definedName name="E_PERIOD_2008">#REF!</definedName>
    <definedName name="E_PERIOD_2008_Q1">#REF!</definedName>
    <definedName name="E_PERIOD_2008_Q2">#REF!</definedName>
    <definedName name="E_PERIOD_2008_Q3">#REF!</definedName>
    <definedName name="E_PERIOD_2008_Q4">#REF!</definedName>
    <definedName name="E_PERIOD_2009">#REF!</definedName>
    <definedName name="E_PERIOD_2009_Q1">#REF!</definedName>
    <definedName name="E_PERIOD_2009_Q2">#REF!</definedName>
    <definedName name="E_PERIOD_2009_Q3">#REF!</definedName>
    <definedName name="E_PERIOD_2009_Q4">#REF!</definedName>
    <definedName name="E_PERIOD_2010">#REF!</definedName>
    <definedName name="E_PERIOD_2010_Q1">#REF!</definedName>
    <definedName name="E_PERIOD_2010_Q2">#REF!</definedName>
    <definedName name="E_PERIOD_2010_Q3">#REF!</definedName>
    <definedName name="E_PERIOD_2010_Q4">#REF!</definedName>
    <definedName name="E_PERIOD_2011">#REF!</definedName>
    <definedName name="E_PERIOD_2011_Q1">#REF!</definedName>
    <definedName name="E_PERIOD_2011_Q2">#REF!</definedName>
    <definedName name="E_PERIOD_2011_Q3">#REF!</definedName>
    <definedName name="E_PERIOD_2011_Q4">#REF!</definedName>
    <definedName name="E_PERIOD_2012_Q1">#REF!</definedName>
    <definedName name="E_PERIOD_2012_Q2">#REF!</definedName>
    <definedName name="E_PERIOD_2012_Q3">#REF!</definedName>
    <definedName name="E_PERIOD_2012_Q4">#REF!</definedName>
    <definedName name="E_SECTION_EQTY_200001987_1314">#REF!</definedName>
    <definedName name="E_SECTION_EQTY_200001987_1319">#REF!</definedName>
    <definedName name="E_SECTION_EQTY_200001987_131E">#REF!</definedName>
    <definedName name="E_SECTION_EQTY_200001987_131O">#REF!</definedName>
    <definedName name="E_SECTION_EQTY_200001987_13A">#REF!</definedName>
    <definedName name="E_SECTION_EQTY_200001987_13K">#REF!</definedName>
    <definedName name="E_SECTION_EQTY_200001987_13U">#REF!</definedName>
    <definedName name="E_SECTION_EQTY_200001987_13V">#REF!</definedName>
    <definedName name="E_SECTION_EQTY_200001987_13W">#REF!</definedName>
    <definedName name="E_SECTION_EQTY_200001987_Reference_Data">#REF!</definedName>
    <definedName name="E_SECTION_EQTY_200009848_1314">#REF!</definedName>
    <definedName name="E_SECTION_EQTY_200009848_1319">#REF!</definedName>
    <definedName name="E_SECTION_EQTY_200009848_131E">#REF!</definedName>
    <definedName name="E_SECTION_EQTY_200009848_131O">#REF!</definedName>
    <definedName name="E_SECTION_EQTY_200009848_13A">#REF!</definedName>
    <definedName name="E_SECTION_EQTY_200009848_13K">#REF!</definedName>
    <definedName name="E_SECTION_EQTY_200009848_13U">#REF!</definedName>
    <definedName name="E_SECTION_EQTY_200009848_13V">#REF!</definedName>
    <definedName name="E_SECTION_EQTY_200009848_13W">#REF!</definedName>
    <definedName name="E_SECTION_EQTY_200009848_Reference_Data">#REF!</definedName>
    <definedName name="E_SECTION_EQTY_200010418_1314">#REF!</definedName>
    <definedName name="E_SECTION_EQTY_200010418_1319">#REF!</definedName>
    <definedName name="E_SECTION_EQTY_200010418_131E">#REF!</definedName>
    <definedName name="E_SECTION_EQTY_200010418_131O">#REF!</definedName>
    <definedName name="E_SECTION_EQTY_200010418_13A">#REF!</definedName>
    <definedName name="E_SECTION_EQTY_200010418_13K">#REF!</definedName>
    <definedName name="E_SECTION_EQTY_200010418_13U">#REF!</definedName>
    <definedName name="E_SECTION_EQTY_200010418_13V">#REF!</definedName>
    <definedName name="E_SECTION_EQTY_200010418_13W">#REF!</definedName>
    <definedName name="E_SECTION_EQTY_200010418_Reference_Data">#REF!</definedName>
    <definedName name="E_SECTION_EQTY_200013663_1314">#REF!</definedName>
    <definedName name="E_SECTION_EQTY_200013663_1319">#REF!</definedName>
    <definedName name="E_SECTION_EQTY_200013663_131E">#REF!</definedName>
    <definedName name="E_SECTION_EQTY_200013663_131O">#REF!</definedName>
    <definedName name="E_SECTION_EQTY_200013663_13A">#REF!</definedName>
    <definedName name="E_SECTION_EQTY_200013663_13K">#REF!</definedName>
    <definedName name="E_SECTION_EQTY_200013663_13U">#REF!</definedName>
    <definedName name="E_SECTION_EQTY_200013663_13V">#REF!</definedName>
    <definedName name="E_SECTION_EQTY_200013663_13W">#REF!</definedName>
    <definedName name="E_SECTION_EQTY_200013663_Reference_Data">#REF!</definedName>
    <definedName name="E_SECTION_EQTY_200014493_1314">#REF!</definedName>
    <definedName name="E_SECTION_EQTY_200014493_1319">#REF!</definedName>
    <definedName name="E_SECTION_EQTY_200014493_131E">#REF!</definedName>
    <definedName name="E_SECTION_EQTY_200014493_131O">#REF!</definedName>
    <definedName name="E_SECTION_EQTY_200014493_13A">#REF!</definedName>
    <definedName name="E_SECTION_EQTY_200014493_13K">#REF!</definedName>
    <definedName name="E_SECTION_EQTY_200014493_13U">#REF!</definedName>
    <definedName name="E_SECTION_EQTY_200014493_13V">#REF!</definedName>
    <definedName name="E_SECTION_EQTY_200014493_13W">#REF!</definedName>
    <definedName name="E_SECTION_EQTY_200014493_Reference_Data">#REF!</definedName>
    <definedName name="E_SECTION_EQTY_200014812_1314">#REF!</definedName>
    <definedName name="E_SECTION_EQTY_200014812_1319">#REF!</definedName>
    <definedName name="E_SECTION_EQTY_200014812_131E">#REF!</definedName>
    <definedName name="E_SECTION_EQTY_200014812_131O">#REF!</definedName>
    <definedName name="E_SECTION_EQTY_200014812_13A">#REF!</definedName>
    <definedName name="E_SECTION_EQTY_200014812_13K">#REF!</definedName>
    <definedName name="E_SECTION_EQTY_200014812_13U">#REF!</definedName>
    <definedName name="E_SECTION_EQTY_200014812_13V">#REF!</definedName>
    <definedName name="E_SECTION_EQTY_200014812_13W">#REF!</definedName>
    <definedName name="E_SECTION_EQTY_200014812_Reference_Data">#REF!</definedName>
    <definedName name="E_SECTION_EQTY_200015518_1314">#REF!</definedName>
    <definedName name="E_SECTION_EQTY_200015518_1319">#REF!</definedName>
    <definedName name="E_SECTION_EQTY_200015518_131E">#REF!</definedName>
    <definedName name="E_SECTION_EQTY_200015518_131O">#REF!</definedName>
    <definedName name="E_SECTION_EQTY_200015518_13A">#REF!</definedName>
    <definedName name="E_SECTION_EQTY_200015518_13K">#REF!</definedName>
    <definedName name="E_SECTION_EQTY_200015518_13U">#REF!</definedName>
    <definedName name="E_SECTION_EQTY_200015518_13V">#REF!</definedName>
    <definedName name="E_SECTION_EQTY_200015518_13W">#REF!</definedName>
    <definedName name="E_SECTION_EQTY_200015518_Reference_Data">#REF!</definedName>
    <definedName name="E_SECTION_EQTY_200016202_1314">#REF!</definedName>
    <definedName name="E_SECTION_EQTY_200016202_1319">#REF!</definedName>
    <definedName name="E_SECTION_EQTY_200016202_131E">#REF!</definedName>
    <definedName name="E_SECTION_EQTY_200016202_131O">#REF!</definedName>
    <definedName name="E_SECTION_EQTY_200016202_13A">#REF!</definedName>
    <definedName name="E_SECTION_EQTY_200016202_13K">#REF!</definedName>
    <definedName name="E_SECTION_EQTY_200016202_13U">#REF!</definedName>
    <definedName name="E_SECTION_EQTY_200016202_13V">#REF!</definedName>
    <definedName name="E_SECTION_EQTY_200016202_13W">#REF!</definedName>
    <definedName name="E_SECTION_EQTY_200016202_Reference_Data">#REF!</definedName>
    <definedName name="E_SECTION_ISSR_208000728_1314">#REF!</definedName>
    <definedName name="E_SECTION_ISSR_208000728_13168">#REF!</definedName>
    <definedName name="E_SECTION_ISSR_208000728_1316U">#REF!</definedName>
    <definedName name="E_SECTION_ISSR_208000728_1319">#REF!</definedName>
    <definedName name="E_SECTION_ISSR_208000728_131E">#REF!</definedName>
    <definedName name="E_SECTION_ISSR_208000728_131J">#REF!</definedName>
    <definedName name="E_SECTION_ISSR_208000728_131O">#REF!</definedName>
    <definedName name="E_SECTION_ISSR_208000728_13A">#REF!</definedName>
    <definedName name="E_SECTION_ISSR_208000728_13U">#REF!</definedName>
    <definedName name="E_SECTION_ISSR_208000728_13V">#REF!</definedName>
    <definedName name="E_SECTION_ISSR_208000728_Reference_Data">#REF!</definedName>
    <definedName name="E_SECTION_ISSR_208007594_1314">#REF!</definedName>
    <definedName name="E_SECTION_ISSR_208007594_13168">#REF!</definedName>
    <definedName name="E_SECTION_ISSR_208007594_1316U">#REF!</definedName>
    <definedName name="E_SECTION_ISSR_208007594_1319">#REF!</definedName>
    <definedName name="E_SECTION_ISSR_208007594_131E">#REF!</definedName>
    <definedName name="E_SECTION_ISSR_208007594_131J">#REF!</definedName>
    <definedName name="E_SECTION_ISSR_208007594_131O">#REF!</definedName>
    <definedName name="E_SECTION_ISSR_208007594_13A">#REF!</definedName>
    <definedName name="E_SECTION_ISSR_208007594_13U">#REF!</definedName>
    <definedName name="E_SECTION_ISSR_208007594_13V">#REF!</definedName>
    <definedName name="E_SECTION_ISSR_208007594_Reference_Data">#REF!</definedName>
    <definedName name="E_SECTION_ISSR_208008062_1314">#REF!</definedName>
    <definedName name="E_SECTION_ISSR_208008062_13168">#REF!</definedName>
    <definedName name="E_SECTION_ISSR_208008062_1316U">#REF!</definedName>
    <definedName name="E_SECTION_ISSR_208008062_1319">#REF!</definedName>
    <definedName name="E_SECTION_ISSR_208008062_131E">#REF!</definedName>
    <definedName name="E_SECTION_ISSR_208008062_131J">#REF!</definedName>
    <definedName name="E_SECTION_ISSR_208008062_131O">#REF!</definedName>
    <definedName name="E_SECTION_ISSR_208008062_13A">#REF!</definedName>
    <definedName name="E_SECTION_ISSR_208008062_13U">#REF!</definedName>
    <definedName name="E_SECTION_ISSR_208008062_13V">#REF!</definedName>
    <definedName name="E_SECTION_ISSR_208008062_Reference_Data">#REF!</definedName>
    <definedName name="E_SECTION_ISSR_208010559_1314">#REF!</definedName>
    <definedName name="E_SECTION_ISSR_208010559_13168">#REF!</definedName>
    <definedName name="E_SECTION_ISSR_208010559_1319">#REF!</definedName>
    <definedName name="E_SECTION_ISSR_208010559_131E">#REF!</definedName>
    <definedName name="E_SECTION_ISSR_208010559_131J">#REF!</definedName>
    <definedName name="E_SECTION_ISSR_208010559_131O">#REF!</definedName>
    <definedName name="E_SECTION_ISSR_208010559_13A">#REF!</definedName>
    <definedName name="E_SECTION_ISSR_208010559_13U">#REF!</definedName>
    <definedName name="E_SECTION_ISSR_208010559_13V">#REF!</definedName>
    <definedName name="E_SECTION_ISSR_208010559_Reference_Data">#REF!</definedName>
    <definedName name="E_SECTION_ISSR_208011078_1314">#REF!</definedName>
    <definedName name="E_SECTION_ISSR_208011078_13168">#REF!</definedName>
    <definedName name="E_SECTION_ISSR_208011078_1316U">#REF!</definedName>
    <definedName name="E_SECTION_ISSR_208011078_1319">#REF!</definedName>
    <definedName name="E_SECTION_ISSR_208011078_131E">#REF!</definedName>
    <definedName name="E_SECTION_ISSR_208011078_131J">#REF!</definedName>
    <definedName name="E_SECTION_ISSR_208011078_131O">#REF!</definedName>
    <definedName name="E_SECTION_ISSR_208011078_13A">#REF!</definedName>
    <definedName name="E_SECTION_ISSR_208011078_13U">#REF!</definedName>
    <definedName name="E_SECTION_ISSR_208011078_13V">#REF!</definedName>
    <definedName name="E_SECTION_ISSR_208011078_Reference_Data">#REF!</definedName>
    <definedName name="E_SECTION_ISSR_208011212_1314">#REF!</definedName>
    <definedName name="E_SECTION_ISSR_208011212_13168">#REF!</definedName>
    <definedName name="E_SECTION_ISSR_208011212_1316U">#REF!</definedName>
    <definedName name="E_SECTION_ISSR_208011212_1319">#REF!</definedName>
    <definedName name="E_SECTION_ISSR_208011212_131E">#REF!</definedName>
    <definedName name="E_SECTION_ISSR_208011212_131J">#REF!</definedName>
    <definedName name="E_SECTION_ISSR_208011212_131O">#REF!</definedName>
    <definedName name="E_SECTION_ISSR_208011212_13A">#REF!</definedName>
    <definedName name="E_SECTION_ISSR_208011212_13U">#REF!</definedName>
    <definedName name="E_SECTION_ISSR_208011212_13V">#REF!</definedName>
    <definedName name="E_SECTION_ISSR_208011212_Reference_Data">#REF!</definedName>
    <definedName name="E_SECTION_ISSR_208011592_1314">#REF!</definedName>
    <definedName name="E_SECTION_ISSR_208011592_13168">#REF!</definedName>
    <definedName name="E_SECTION_ISSR_208011592_1316U">#REF!</definedName>
    <definedName name="E_SECTION_ISSR_208011592_1319">#REF!</definedName>
    <definedName name="E_SECTION_ISSR_208011592_131E">#REF!</definedName>
    <definedName name="E_SECTION_ISSR_208011592_131J">#REF!</definedName>
    <definedName name="E_SECTION_ISSR_208011592_131O">#REF!</definedName>
    <definedName name="E_SECTION_ISSR_208011592_13A">#REF!</definedName>
    <definedName name="E_SECTION_ISSR_208011592_13U">#REF!</definedName>
    <definedName name="E_SECTION_ISSR_208011592_13V">#REF!</definedName>
    <definedName name="E_SECTION_ISSR_208011592_Reference_Data">#REF!</definedName>
    <definedName name="E_SECTION_ISSR_208013134_1314">#REF!</definedName>
    <definedName name="E_SECTION_ISSR_208013134_13168">#REF!</definedName>
    <definedName name="E_SECTION_ISSR_208013134_1316U">#REF!</definedName>
    <definedName name="E_SECTION_ISSR_208013134_1319">#REF!</definedName>
    <definedName name="E_SECTION_ISSR_208013134_131E">#REF!</definedName>
    <definedName name="E_SECTION_ISSR_208013134_131J">#REF!</definedName>
    <definedName name="E_SECTION_ISSR_208013134_131O">#REF!</definedName>
    <definedName name="E_SECTION_ISSR_208013134_13A">#REF!</definedName>
    <definedName name="E_SECTION_ISSR_208013134_13U">#REF!</definedName>
    <definedName name="E_SECTION_ISSR_208013134_13V">#REF!</definedName>
    <definedName name="E_SECTION_ISSR_208013134_Reference_Data">#REF!</definedName>
    <definedName name="EBDIT">#REF!</definedName>
    <definedName name="ebit">#REF!</definedName>
    <definedName name="EBIT_fore">#REF!</definedName>
    <definedName name="EBIT_margin">[3]NOPAT_VDF!$C$111:$AU$111</definedName>
    <definedName name="EBIT_margin_fore">[3]Forecasts_VDF!#REF!</definedName>
    <definedName name="ebit_pretelstra" localSheetId="7">#REF!</definedName>
    <definedName name="ebit_pretelstra" localSheetId="0">#REF!</definedName>
    <definedName name="ebit_pretelstra" localSheetId="9">#REF!</definedName>
    <definedName name="ebit_pretelstra" localSheetId="11">#REF!</definedName>
    <definedName name="ebit_pretelstra" localSheetId="10">#REF!</definedName>
    <definedName name="ebit_pretelstra" localSheetId="8">#REF!</definedName>
    <definedName name="ebit_pretelstra" localSheetId="4">#REF!</definedName>
    <definedName name="ebit_pretelstra" localSheetId="5">#REF!</definedName>
    <definedName name="ebit_pretelstra">#REF!</definedName>
    <definedName name="EBIT95" localSheetId="7">#REF!</definedName>
    <definedName name="EBIT95" localSheetId="0">#REF!</definedName>
    <definedName name="EBIT95" localSheetId="11">#REF!</definedName>
    <definedName name="EBIT95" localSheetId="8">#REF!</definedName>
    <definedName name="EBIT95" localSheetId="4">#REF!</definedName>
    <definedName name="EBIT95" localSheetId="5">#REF!</definedName>
    <definedName name="EBIT95">#REF!</definedName>
    <definedName name="ebita" localSheetId="7">#REF!</definedName>
    <definedName name="ebita" localSheetId="0">#REF!</definedName>
    <definedName name="ebita" localSheetId="11">#REF!</definedName>
    <definedName name="ebita" localSheetId="8">#REF!</definedName>
    <definedName name="ebita" localSheetId="4">#REF!</definedName>
    <definedName name="ebita" localSheetId="5">#REF!</definedName>
    <definedName name="ebita">#REF!</definedName>
    <definedName name="EBITA_fore">#REF!</definedName>
    <definedName name="EBITDA">[35]NOPAT_VDF!$C$102:$AE$102</definedName>
    <definedName name="EBITDA_DCF">[35]DCF_VDF!$C$15:$AZ$15</definedName>
    <definedName name="EBITDA_fore" localSheetId="7">#REF!</definedName>
    <definedName name="EBITDA_fore" localSheetId="0">#REF!</definedName>
    <definedName name="EBITDA_fore" localSheetId="9">#REF!</definedName>
    <definedName name="EBITDA_fore" localSheetId="11">#REF!</definedName>
    <definedName name="EBITDA_fore" localSheetId="10">#REF!</definedName>
    <definedName name="EBITDA_fore" localSheetId="8">#REF!</definedName>
    <definedName name="EBITDA_fore" localSheetId="4">#REF!</definedName>
    <definedName name="EBITDA_fore" localSheetId="5">#REF!</definedName>
    <definedName name="EBITDA_fore">#REF!</definedName>
    <definedName name="EBITDA_growth_avg" localSheetId="7">[3]NOPAT_VDF!#REF!</definedName>
    <definedName name="EBITDA_growth_avg" localSheetId="0">[3]NOPAT_VDF!#REF!</definedName>
    <definedName name="EBITDA_growth_avg" localSheetId="9">[3]NOPAT_VDF!#REF!</definedName>
    <definedName name="EBITDA_growth_avg" localSheetId="11">[3]NOPAT_VDF!#REF!</definedName>
    <definedName name="EBITDA_growth_avg" localSheetId="10">[3]NOPAT_VDF!#REF!</definedName>
    <definedName name="EBITDA_growth_avg" localSheetId="8">[3]NOPAT_VDF!#REF!</definedName>
    <definedName name="EBITDA_growth_avg" localSheetId="4">[3]NOPAT_VDF!#REF!</definedName>
    <definedName name="EBITDA_growth_avg" localSheetId="5">[3]NOPAT_VDF!#REF!</definedName>
    <definedName name="EBITDA_growth_avg">[3]NOPAT_VDF!#REF!</definedName>
    <definedName name="EBITDA_margin">[3]NOPAT_VDF!$C$109:$AZ$109</definedName>
    <definedName name="EBITDA_margin_fore">#REF!</definedName>
    <definedName name="ebitda_pretelstra">#REF!</definedName>
    <definedName name="EBITDA_Share">[3]NOPAT_VDF!#REF!</definedName>
    <definedName name="EBITDA01">#REF!</definedName>
    <definedName name="EBITDA09">#REF!</definedName>
    <definedName name="EBITDA10">#REF!</definedName>
    <definedName name="EBITDA11">#REF!</definedName>
    <definedName name="EBITDA12">#REF!</definedName>
    <definedName name="EBITSENS">#REF!</definedName>
    <definedName name="EDate">'[70]Designated Hedges'!$P$5</definedName>
    <definedName name="Effective_Date" localSheetId="7">#REF!</definedName>
    <definedName name="Effective_Date" localSheetId="0">#REF!</definedName>
    <definedName name="Effective_Date" localSheetId="9">#REF!</definedName>
    <definedName name="Effective_Date" localSheetId="11">#REF!</definedName>
    <definedName name="Effective_Date" localSheetId="10">#REF!</definedName>
    <definedName name="Effective_Date" localSheetId="8">#REF!</definedName>
    <definedName name="Effective_Date" localSheetId="4">#REF!</definedName>
    <definedName name="Effective_Date" localSheetId="5">#REF!</definedName>
    <definedName name="Effective_Date">#REF!</definedName>
    <definedName name="effective_tax">[31]PNL!$A$102:$IV$102</definedName>
    <definedName name="EG_DPS">[34]projections!#REF!</definedName>
    <definedName name="EG_Net_Profit">[34]projections!#REF!</definedName>
    <definedName name="Eleven">'[71]2011 - Aug 1 Raw'!$B$1:$F$97</definedName>
    <definedName name="End_Bal" localSheetId="7">#REF!</definedName>
    <definedName name="End_Bal" localSheetId="0">#REF!</definedName>
    <definedName name="End_Bal" localSheetId="9">#REF!</definedName>
    <definedName name="End_Bal" localSheetId="11">#REF!</definedName>
    <definedName name="End_Bal" localSheetId="10">#REF!</definedName>
    <definedName name="End_Bal" localSheetId="8">#REF!</definedName>
    <definedName name="End_Bal" localSheetId="4">#REF!</definedName>
    <definedName name="End_Bal" localSheetId="5">#REF!</definedName>
    <definedName name="End_Bal">#REF!</definedName>
    <definedName name="ent" localSheetId="7">#REF!</definedName>
    <definedName name="ent" localSheetId="0">#REF!</definedName>
    <definedName name="ent" localSheetId="11">#REF!</definedName>
    <definedName name="ent" localSheetId="8">#REF!</definedName>
    <definedName name="ent" localSheetId="4">#REF!</definedName>
    <definedName name="ent" localSheetId="5">#REF!</definedName>
    <definedName name="ent">#REF!</definedName>
    <definedName name="enterprise" localSheetId="7">#REF!</definedName>
    <definedName name="enterprise" localSheetId="0">#REF!</definedName>
    <definedName name="enterprise" localSheetId="11">#REF!</definedName>
    <definedName name="enterprise" localSheetId="8">#REF!</definedName>
    <definedName name="enterprise" localSheetId="4">#REF!</definedName>
    <definedName name="enterprise" localSheetId="5">#REF!</definedName>
    <definedName name="enterprise">#REF!</definedName>
    <definedName name="ENTERPRISE_VALUE">#REF!</definedName>
    <definedName name="ENTRY">#REF!</definedName>
    <definedName name="ENVIRO">#REF!</definedName>
    <definedName name="EPS">[34]Figures!#REF!</definedName>
    <definedName name="EPS_Curr_Qtr" localSheetId="7">#REF!</definedName>
    <definedName name="EPS_Curr_Qtr" localSheetId="0">#REF!</definedName>
    <definedName name="EPS_Curr_Qtr" localSheetId="9">#REF!</definedName>
    <definedName name="EPS_Curr_Qtr" localSheetId="11">#REF!</definedName>
    <definedName name="EPS_Curr_Qtr" localSheetId="10">#REF!</definedName>
    <definedName name="EPS_Curr_Qtr" localSheetId="8">#REF!</definedName>
    <definedName name="EPS_Curr_Qtr" localSheetId="4">#REF!</definedName>
    <definedName name="EPS_Curr_Qtr" localSheetId="5">#REF!</definedName>
    <definedName name="EPS_Curr_Qtr">#REF!</definedName>
    <definedName name="EPS_Curr_Yr" localSheetId="7">#REF!</definedName>
    <definedName name="EPS_Curr_Yr" localSheetId="0">#REF!</definedName>
    <definedName name="EPS_Curr_Yr" localSheetId="11">#REF!</definedName>
    <definedName name="EPS_Curr_Yr" localSheetId="8">#REF!</definedName>
    <definedName name="EPS_Curr_Yr" localSheetId="4">#REF!</definedName>
    <definedName name="EPS_Curr_Yr" localSheetId="5">#REF!</definedName>
    <definedName name="EPS_Curr_Yr">#REF!</definedName>
    <definedName name="EPS_ex_exceptionals_pretelstra" localSheetId="7">#REF!</definedName>
    <definedName name="EPS_ex_exceptionals_pretelstra" localSheetId="0">#REF!</definedName>
    <definedName name="EPS_ex_exceptionals_pretelstra" localSheetId="11">#REF!</definedName>
    <definedName name="EPS_ex_exceptionals_pretelstra" localSheetId="8">#REF!</definedName>
    <definedName name="EPS_ex_exceptionals_pretelstra" localSheetId="4">#REF!</definedName>
    <definedName name="EPS_ex_exceptionals_pretelstra" localSheetId="5">#REF!</definedName>
    <definedName name="EPS_ex_exceptionals_pretelstra">#REF!</definedName>
    <definedName name="EPS_growth_avg" localSheetId="7">[3]NOPAT_VDF!#REF!</definedName>
    <definedName name="EPS_growth_avg" localSheetId="0">[3]NOPAT_VDF!#REF!</definedName>
    <definedName name="EPS_growth_avg" localSheetId="11">[3]NOPAT_VDF!#REF!</definedName>
    <definedName name="EPS_growth_avg" localSheetId="8">[3]NOPAT_VDF!#REF!</definedName>
    <definedName name="EPS_growth_avg" localSheetId="4">[3]NOPAT_VDF!#REF!</definedName>
    <definedName name="EPS_growth_avg" localSheetId="5">[3]NOPAT_VDF!#REF!</definedName>
    <definedName name="EPS_growth_avg">[3]NOPAT_VDF!#REF!</definedName>
    <definedName name="EPS_Growth_Rate" localSheetId="7">#REF!</definedName>
    <definedName name="EPS_Growth_Rate" localSheetId="0">#REF!</definedName>
    <definedName name="EPS_Growth_Rate" localSheetId="9">#REF!</definedName>
    <definedName name="EPS_Growth_Rate" localSheetId="11">#REF!</definedName>
    <definedName name="EPS_Growth_Rate" localSheetId="10">#REF!</definedName>
    <definedName name="EPS_Growth_Rate" localSheetId="8">#REF!</definedName>
    <definedName name="EPS_Growth_Rate" localSheetId="4">#REF!</definedName>
    <definedName name="EPS_Growth_Rate" localSheetId="5">#REF!</definedName>
    <definedName name="EPS_Growth_Rate">#REF!</definedName>
    <definedName name="EPS_Lst_Yr" localSheetId="7">#REF!</definedName>
    <definedName name="EPS_Lst_Yr" localSheetId="0">#REF!</definedName>
    <definedName name="EPS_Lst_Yr" localSheetId="9">#REF!</definedName>
    <definedName name="EPS_Lst_Yr" localSheetId="11">#REF!</definedName>
    <definedName name="EPS_Lst_Yr" localSheetId="10">#REF!</definedName>
    <definedName name="EPS_Lst_Yr" localSheetId="8">#REF!</definedName>
    <definedName name="EPS_Lst_Yr" localSheetId="4">#REF!</definedName>
    <definedName name="EPS_Lst_Yr" localSheetId="5">#REF!</definedName>
    <definedName name="EPS_Lst_Yr">#REF!</definedName>
    <definedName name="EPS_Next_Yr" localSheetId="7">#REF!</definedName>
    <definedName name="EPS_Next_Yr" localSheetId="0">#REF!</definedName>
    <definedName name="EPS_Next_Yr" localSheetId="8">#REF!</definedName>
    <definedName name="EPS_Next_Yr" localSheetId="4">#REF!</definedName>
    <definedName name="EPS_Next_Yr" localSheetId="5">#REF!</definedName>
    <definedName name="EPS_Next_Yr">#REF!</definedName>
    <definedName name="EPS_Qtr_Date">#REF!</definedName>
    <definedName name="EPSQ195">#REF!</definedName>
    <definedName name="EPSQ196">#REF!</definedName>
    <definedName name="EPSQ197">#REF!</definedName>
    <definedName name="EPSQ295">#REF!</definedName>
    <definedName name="EPSQ296">#REF!</definedName>
    <definedName name="EPSQ297">#REF!</definedName>
    <definedName name="EPSQ395">#REF!</definedName>
    <definedName name="EPSQ396">#REF!</definedName>
    <definedName name="EPSQ397">#REF!</definedName>
    <definedName name="EPSQ495">#REF!</definedName>
    <definedName name="EPSQ496">#REF!</definedName>
    <definedName name="EPSQ497">#REF!</definedName>
    <definedName name="EPSTable">#REF!</definedName>
    <definedName name="EquipLoanRepay">'[72]General Assumptions'!#REF!</definedName>
    <definedName name="Equity_Ticker" localSheetId="7">#REF!</definedName>
    <definedName name="Equity_Ticker" localSheetId="0">#REF!</definedName>
    <definedName name="Equity_Ticker" localSheetId="9">#REF!</definedName>
    <definedName name="Equity_Ticker" localSheetId="11">#REF!</definedName>
    <definedName name="Equity_Ticker" localSheetId="10">#REF!</definedName>
    <definedName name="Equity_Ticker" localSheetId="8">#REF!</definedName>
    <definedName name="Equity_Ticker" localSheetId="4">#REF!</definedName>
    <definedName name="Equity_Ticker" localSheetId="5">#REF!</definedName>
    <definedName name="Equity_Ticker">#REF!</definedName>
    <definedName name="ESO_MARGINAL_TAX_RATE" localSheetId="7">#REF!</definedName>
    <definedName name="ESO_MARGINAL_TAX_RATE" localSheetId="0">#REF!</definedName>
    <definedName name="ESO_MARGINAL_TAX_RATE" localSheetId="11">#REF!</definedName>
    <definedName name="ESO_MARGINAL_TAX_RATE" localSheetId="8">#REF!</definedName>
    <definedName name="ESO_MARGINAL_TAX_RATE" localSheetId="4">#REF!</definedName>
    <definedName name="ESO_MARGINAL_TAX_RATE" localSheetId="5">#REF!</definedName>
    <definedName name="ESO_MARGINAL_TAX_RATE">#REF!</definedName>
    <definedName name="ESO_TAX_RATE" localSheetId="7">'[73]Book-To-Bill Analysis'!#REF!</definedName>
    <definedName name="ESO_TAX_RATE" localSheetId="0">'[73]Book-To-Bill Analysis'!#REF!</definedName>
    <definedName name="ESO_TAX_RATE" localSheetId="11">'[73]Book-To-Bill Analysis'!#REF!</definedName>
    <definedName name="ESO_TAX_RATE" localSheetId="8">'[73]Book-To-Bill Analysis'!#REF!</definedName>
    <definedName name="ESO_TAX_RATE" localSheetId="4">'[73]Book-To-Bill Analysis'!#REF!</definedName>
    <definedName name="ESO_TAX_RATE" localSheetId="5">'[73]Book-To-Bill Analysis'!#REF!</definedName>
    <definedName name="ESO_TAX_RATE">'[73]Book-To-Bill Analysis'!#REF!</definedName>
    <definedName name="ESO_TAX_RATE_old" localSheetId="7">'[73]Book-To-Bill Analysis'!#REF!</definedName>
    <definedName name="ESO_TAX_RATE_old" localSheetId="0">'[73]Book-To-Bill Analysis'!#REF!</definedName>
    <definedName name="ESO_TAX_RATE_old" localSheetId="11">'[73]Book-To-Bill Analysis'!#REF!</definedName>
    <definedName name="ESO_TAX_RATE_old" localSheetId="8">'[73]Book-To-Bill Analysis'!#REF!</definedName>
    <definedName name="ESO_TAX_RATE_old" localSheetId="4">'[73]Book-To-Bill Analysis'!#REF!</definedName>
    <definedName name="ESO_TAX_RATE_old" localSheetId="5">'[73]Book-To-Bill Analysis'!#REF!</definedName>
    <definedName name="ESO_TAX_RATE_old">'[73]Book-To-Bill Analysis'!#REF!</definedName>
    <definedName name="Estimated">'[74]Balance Sheet-1991-1995'!#REF!</definedName>
    <definedName name="EstRef" localSheetId="7">#REF!</definedName>
    <definedName name="EstRef" localSheetId="0">#REF!</definedName>
    <definedName name="EstRef" localSheetId="9">#REF!</definedName>
    <definedName name="EstRef" localSheetId="11">#REF!</definedName>
    <definedName name="EstRef" localSheetId="10">#REF!</definedName>
    <definedName name="EstRef" localSheetId="8">#REF!</definedName>
    <definedName name="EstRef" localSheetId="4">#REF!</definedName>
    <definedName name="EstRef" localSheetId="5">#REF!</definedName>
    <definedName name="EstRef">#REF!</definedName>
    <definedName name="EURO_AdjustedEV" localSheetId="7">#REF!</definedName>
    <definedName name="EURO_AdjustedEV" localSheetId="0">#REF!</definedName>
    <definedName name="EURO_AdjustedEV" localSheetId="11">#REF!</definedName>
    <definedName name="EURO_AdjustedEV" localSheetId="8">#REF!</definedName>
    <definedName name="EURO_AdjustedEV" localSheetId="4">#REF!</definedName>
    <definedName name="EURO_AdjustedEV" localSheetId="5">#REF!</definedName>
    <definedName name="EURO_AdjustedEV">#REF!</definedName>
    <definedName name="EURO_AssociatesMinorities" localSheetId="7">#REF!</definedName>
    <definedName name="EURO_AssociatesMinorities" localSheetId="0">#REF!</definedName>
    <definedName name="EURO_AssociatesMinorities" localSheetId="11">#REF!</definedName>
    <definedName name="EURO_AssociatesMinorities" localSheetId="8">#REF!</definedName>
    <definedName name="EURO_AssociatesMinorities" localSheetId="4">#REF!</definedName>
    <definedName name="EURO_AssociatesMinorities" localSheetId="5">#REF!</definedName>
    <definedName name="EURO_AssociatesMinorities">#REF!</definedName>
    <definedName name="EURO_UnleveredFCF">#REF!</definedName>
    <definedName name="ev.Calculation" hidden="1">-4105</definedName>
    <definedName name="ev.Initialized" hidden="1">FALSE</definedName>
    <definedName name="Eval">#REF!</definedName>
    <definedName name="Excel_BuiltIn__FilterDatabase_1">#REF!</definedName>
    <definedName name="Excel_BuiltIn__FilterDatabase_1_1">#REF!</definedName>
    <definedName name="Excel_BuiltIn__FilterDatabase_1_1_1">#REF!</definedName>
    <definedName name="Excel_BuiltIn__FilterDatabase_1_1_1_1">#REF!</definedName>
    <definedName name="Excel_BuiltIn__FilterDatabase_1_1_1_1_1">#REF!</definedName>
    <definedName name="Excel_BuiltIn__FilterDatabase_1_8">#REF!</definedName>
    <definedName name="Excel_BuiltIn__FilterDatabase_2">#REF!</definedName>
    <definedName name="Excel_BuiltIn__FilterDatabase_2_1">#REF!</definedName>
    <definedName name="Excel_BuiltIn__FilterDatabase_2_1_1">#REF!</definedName>
    <definedName name="Excel_BuiltIn__FilterDatabase_2_1_1_1">#REF!</definedName>
    <definedName name="Excel_BuiltIn__FilterDatabase_8">#REF!</definedName>
    <definedName name="Exceptionals">[34]Figures!#REF!</definedName>
    <definedName name="Excess_cash">'[35]Invested capital_VDF'!$C$5:$AE$5</definedName>
    <definedName name="exch" localSheetId="7">#REF!</definedName>
    <definedName name="exch" localSheetId="0">#REF!</definedName>
    <definedName name="exch" localSheetId="9">#REF!</definedName>
    <definedName name="exch" localSheetId="11">#REF!</definedName>
    <definedName name="exch" localSheetId="10">#REF!</definedName>
    <definedName name="exch" localSheetId="8">#REF!</definedName>
    <definedName name="exch" localSheetId="4">#REF!</definedName>
    <definedName name="exch" localSheetId="5">#REF!</definedName>
    <definedName name="exch">#REF!</definedName>
    <definedName name="EXERCISE_WEIGHTING" localSheetId="7">#REF!</definedName>
    <definedName name="EXERCISE_WEIGHTING" localSheetId="0">#REF!</definedName>
    <definedName name="EXERCISE_WEIGHTING" localSheetId="11">#REF!</definedName>
    <definedName name="EXERCISE_WEIGHTING" localSheetId="8">#REF!</definedName>
    <definedName name="EXERCISE_WEIGHTING" localSheetId="4">#REF!</definedName>
    <definedName name="EXERCISE_WEIGHTING" localSheetId="5">#REF!</definedName>
    <definedName name="EXERCISE_WEIGHTING">#REF!</definedName>
    <definedName name="EXIT" localSheetId="7">#REF!</definedName>
    <definedName name="EXIT" localSheetId="0">#REF!</definedName>
    <definedName name="EXIT" localSheetId="11">#REF!</definedName>
    <definedName name="EXIT" localSheetId="8">#REF!</definedName>
    <definedName name="EXIT" localSheetId="4">#REF!</definedName>
    <definedName name="EXIT" localSheetId="5">#REF!</definedName>
    <definedName name="EXIT">#REF!</definedName>
    <definedName name="Expl_forecast_10th_yr">#REF!</definedName>
    <definedName name="Expl_forecast_1st_yr">#REF!</definedName>
    <definedName name="Expl_forecast_2nd_yr">#REF!</definedName>
    <definedName name="Expl_forecast_3rd_yr">#REF!</definedName>
    <definedName name="Expl_forecast_4th_yr">#REF!</definedName>
    <definedName name="Expl_forecast_5th_yr">#REF!</definedName>
    <definedName name="Expl_forecast_6th_yr">#REF!</definedName>
    <definedName name="Expl_forecast_7th_yr">#REF!</definedName>
    <definedName name="Expl_forecast_8th_yr">#REF!</definedName>
    <definedName name="Expl_forecast_9th_yr">#REF!</definedName>
    <definedName name="exrate">'[68]WCDMA Handsets UPDATED 9-15-05'!$X$2</definedName>
    <definedName name="ExternalBS" localSheetId="7">#REF!</definedName>
    <definedName name="ExternalBS" localSheetId="0">#REF!</definedName>
    <definedName name="ExternalBS" localSheetId="9">#REF!</definedName>
    <definedName name="ExternalBS" localSheetId="11">#REF!</definedName>
    <definedName name="ExternalBS" localSheetId="10">#REF!</definedName>
    <definedName name="ExternalBS" localSheetId="8">#REF!</definedName>
    <definedName name="ExternalBS" localSheetId="4">#REF!</definedName>
    <definedName name="ExternalBS" localSheetId="5">#REF!</definedName>
    <definedName name="ExternalBS">#REF!</definedName>
    <definedName name="Extra_Pay" localSheetId="7">#REF!</definedName>
    <definedName name="Extra_Pay" localSheetId="0">#REF!</definedName>
    <definedName name="Extra_Pay" localSheetId="11">#REF!</definedName>
    <definedName name="Extra_Pay" localSheetId="8">#REF!</definedName>
    <definedName name="Extra_Pay" localSheetId="4">#REF!</definedName>
    <definedName name="Extra_Pay" localSheetId="5">#REF!</definedName>
    <definedName name="Extra_Pay">#REF!</definedName>
    <definedName name="Extraordinary_Expenses" localSheetId="7">#REF!</definedName>
    <definedName name="Extraordinary_Expenses" localSheetId="0">#REF!</definedName>
    <definedName name="Extraordinary_Expenses" localSheetId="11">#REF!</definedName>
    <definedName name="Extraordinary_Expenses" localSheetId="8">#REF!</definedName>
    <definedName name="Extraordinary_Expenses" localSheetId="4">#REF!</definedName>
    <definedName name="Extraordinary_Expenses" localSheetId="5">#REF!</definedName>
    <definedName name="Extraordinary_Expenses">#REF!</definedName>
    <definedName name="Extraordinary_Income">#REF!</definedName>
    <definedName name="EYCDATA">#REF!</definedName>
    <definedName name="f" localSheetId="7" hidden="1">{"IS",#N/A,FALSE,"IS";"RPTIS",#N/A,FALSE,"RPTIS";"STATS",#N/A,FALSE,"STATS";"CELL",#N/A,FALSE,"CELL";"BS",#N/A,FALSE,"BS"}</definedName>
    <definedName name="f" localSheetId="0" hidden="1">{"IS",#N/A,FALSE,"IS";"RPTIS",#N/A,FALSE,"RPTIS";"STATS",#N/A,FALSE,"STATS";"CELL",#N/A,FALSE,"CELL";"BS",#N/A,FALSE,"BS"}</definedName>
    <definedName name="f" localSheetId="9" hidden="1">{"IS",#N/A,FALSE,"IS";"RPTIS",#N/A,FALSE,"RPTIS";"STATS",#N/A,FALSE,"STATS";"CELL",#N/A,FALSE,"CELL";"BS",#N/A,FALSE,"BS"}</definedName>
    <definedName name="f" localSheetId="11" hidden="1">{"IS",#N/A,FALSE,"IS";"RPTIS",#N/A,FALSE,"RPTIS";"STATS",#N/A,FALSE,"STATS";"CELL",#N/A,FALSE,"CELL";"BS",#N/A,FALSE,"BS"}</definedName>
    <definedName name="f" localSheetId="10" hidden="1">{"IS",#N/A,FALSE,"IS";"RPTIS",#N/A,FALSE,"RPTIS";"STATS",#N/A,FALSE,"STATS";"CELL",#N/A,FALSE,"CELL";"BS",#N/A,FALSE,"BS"}</definedName>
    <definedName name="f" localSheetId="8" hidden="1">{"IS",#N/A,FALSE,"IS";"RPTIS",#N/A,FALSE,"RPTIS";"STATS",#N/A,FALSE,"STATS";"CELL",#N/A,FALSE,"CELL";"BS",#N/A,FALSE,"BS"}</definedName>
    <definedName name="f" localSheetId="4" hidden="1">{"IS",#N/A,FALSE,"IS";"RPTIS",#N/A,FALSE,"RPTIS";"STATS",#N/A,FALSE,"STATS";"CELL",#N/A,FALSE,"CELL";"BS",#N/A,FALSE,"BS"}</definedName>
    <definedName name="f" localSheetId="5" hidden="1">{"IS",#N/A,FALSE,"IS";"RPTIS",#N/A,FALSE,"RPTIS";"STATS",#N/A,FALSE,"STATS";"CELL",#N/A,FALSE,"CELL";"BS",#N/A,FALSE,"BS"}</definedName>
    <definedName name="f" hidden="1">{"IS",#N/A,FALSE,"IS";"RPTIS",#N/A,FALSE,"RPTIS";"STATS",#N/A,FALSE,"STATS";"CELL",#N/A,FALSE,"CELL";"BS",#N/A,FALSE,"BS"}</definedName>
    <definedName name="f_1" localSheetId="0" hidden="1">{"IS",#N/A,FALSE,"IS";"RPTIS",#N/A,FALSE,"RPTIS";"STATS",#N/A,FALSE,"STATS";"CELL",#N/A,FALSE,"CELL";"BS",#N/A,FALSE,"BS"}</definedName>
    <definedName name="f_1" hidden="1">{"IS",#N/A,FALSE,"IS";"RPTIS",#N/A,FALSE,"RPTIS";"STATS",#N/A,FALSE,"STATS";"CELL",#N/A,FALSE,"CELL";"BS",#N/A,FALSE,"BS"}</definedName>
    <definedName name="F_AFLCFM1">#REF!</definedName>
    <definedName name="F_AFLCFM2">#REF!</definedName>
    <definedName name="F_AFLPEM3">#REF!</definedName>
    <definedName name="F_AFLPEM4">#REF!</definedName>
    <definedName name="F_AFLPEMb">#REF!</definedName>
    <definedName name="F_AFLSD1">#REF!</definedName>
    <definedName name="F_AFLSD2">#REF!</definedName>
    <definedName name="F_Book_value_per_share">'[75]Calculation (2)'!#REF!</definedName>
    <definedName name="FacOp" localSheetId="7">#REF!</definedName>
    <definedName name="FacOp" localSheetId="0">#REF!</definedName>
    <definedName name="FacOp" localSheetId="9">#REF!</definedName>
    <definedName name="FacOp" localSheetId="11">#REF!</definedName>
    <definedName name="FacOp" localSheetId="10">#REF!</definedName>
    <definedName name="FacOp" localSheetId="8">#REF!</definedName>
    <definedName name="FacOp" localSheetId="4">#REF!</definedName>
    <definedName name="FacOp" localSheetId="5">#REF!</definedName>
    <definedName name="FacOp">#REF!</definedName>
    <definedName name="FAMERangeDJ_BALAL28" localSheetId="7">[52]EVA1!#REF!</definedName>
    <definedName name="FAMERangeDJ_BALAL28" localSheetId="0">[52]EVA1!#REF!</definedName>
    <definedName name="FAMERangeDJ_BALAL28" localSheetId="9">[52]EVA1!#REF!</definedName>
    <definedName name="FAMERangeDJ_BALAL28" localSheetId="11">[52]EVA1!#REF!</definedName>
    <definedName name="FAMERangeDJ_BALAL28" localSheetId="10">[52]EVA1!#REF!</definedName>
    <definedName name="FAMERangeDJ_BALAL28" localSheetId="8">[52]EVA1!#REF!</definedName>
    <definedName name="FAMERangeDJ_BALAL28" localSheetId="4">[52]EVA1!#REF!</definedName>
    <definedName name="FAMERangeDJ_BALAL28" localSheetId="5">[52]EVA1!#REF!</definedName>
    <definedName name="FAMERangeDJ_BALAL28">[52]EVA1!#REF!</definedName>
    <definedName name="FAMERangeDJ_BALAM28" localSheetId="7">[52]EVA1!#REF!</definedName>
    <definedName name="FAMERangeDJ_BALAM28" localSheetId="9">[52]EVA1!#REF!</definedName>
    <definedName name="FAMERangeDJ_BALAM28" localSheetId="11">[52]EVA1!#REF!</definedName>
    <definedName name="FAMERangeDJ_BALAM28" localSheetId="10">[52]EVA1!#REF!</definedName>
    <definedName name="FAMERangeDJ_BALAM28" localSheetId="8">[52]EVA1!#REF!</definedName>
    <definedName name="FAMERangeDJ_BALAM28" localSheetId="4">[52]EVA1!#REF!</definedName>
    <definedName name="FAMERangeDJ_BALAM28" localSheetId="5">[52]EVA1!#REF!</definedName>
    <definedName name="FAMERangeDJ_BALAM28">[52]EVA1!#REF!</definedName>
    <definedName name="FAMERangeDJ_BALAN28">[52]EVA1!#REF!</definedName>
    <definedName name="FAMERangeGCI_BALD62">[52]EVA1!#REF!</definedName>
    <definedName name="FAMERangeGCI_BALD63">[52]EVA1!#REF!</definedName>
    <definedName name="FAMERangeGCI_ISD88" localSheetId="7">#REF!</definedName>
    <definedName name="FAMERangeGCI_ISD88" localSheetId="0">#REF!</definedName>
    <definedName name="FAMERangeGCI_ISD88" localSheetId="9">#REF!</definedName>
    <definedName name="FAMERangeGCI_ISD88" localSheetId="11">#REF!</definedName>
    <definedName name="FAMERangeGCI_ISD88" localSheetId="10">#REF!</definedName>
    <definedName name="FAMERangeGCI_ISD88" localSheetId="8">#REF!</definedName>
    <definedName name="FAMERangeGCI_ISD88" localSheetId="4">#REF!</definedName>
    <definedName name="FAMERangeGCI_ISD88" localSheetId="5">#REF!</definedName>
    <definedName name="FAMERangeGCI_ISD88">#REF!</definedName>
    <definedName name="FAMERangeKRI_BALAL99">[52]EVA1!$U$93:$U$93</definedName>
    <definedName name="FAMERangeKRI_BALAM99">[52]EVA1!$V$93:$V$93</definedName>
    <definedName name="FAMERangeKRI_BALAN99">[52]EVA1!$W$93:$W$93</definedName>
    <definedName name="FAMERangeraw_dataB36" localSheetId="7">#REF!</definedName>
    <definedName name="FAMERangeraw_dataB36" localSheetId="0">#REF!</definedName>
    <definedName name="FAMERangeraw_dataB36" localSheetId="9">#REF!</definedName>
    <definedName name="FAMERangeraw_dataB36" localSheetId="11">#REF!</definedName>
    <definedName name="FAMERangeraw_dataB36" localSheetId="10">#REF!</definedName>
    <definedName name="FAMERangeraw_dataB36" localSheetId="8">#REF!</definedName>
    <definedName name="FAMERangeraw_dataB36" localSheetId="4">#REF!</definedName>
    <definedName name="FAMERangeraw_dataB36" localSheetId="5">#REF!</definedName>
    <definedName name="FAMERangeraw_dataB36">#REF!</definedName>
    <definedName name="FAMERangeraw_dataB37" localSheetId="7">#REF!</definedName>
    <definedName name="FAMERangeraw_dataB37" localSheetId="0">#REF!</definedName>
    <definedName name="FAMERangeraw_dataB37" localSheetId="11">#REF!</definedName>
    <definedName name="FAMERangeraw_dataB37" localSheetId="8">#REF!</definedName>
    <definedName name="FAMERangeraw_dataB37" localSheetId="4">#REF!</definedName>
    <definedName name="FAMERangeraw_dataB37" localSheetId="5">#REF!</definedName>
    <definedName name="FAMERangeraw_dataB37">#REF!</definedName>
    <definedName name="FAMERangeraw_dataB38" localSheetId="7">#REF!</definedName>
    <definedName name="FAMERangeraw_dataB38" localSheetId="0">#REF!</definedName>
    <definedName name="FAMERangeraw_dataB38" localSheetId="11">#REF!</definedName>
    <definedName name="FAMERangeraw_dataB38" localSheetId="8">#REF!</definedName>
    <definedName name="FAMERangeraw_dataB38" localSheetId="4">#REF!</definedName>
    <definedName name="FAMERangeraw_dataB38" localSheetId="5">#REF!</definedName>
    <definedName name="FAMERangeraw_dataB38">#REF!</definedName>
    <definedName name="FAMERangeraw_dataB39">#REF!</definedName>
    <definedName name="FAMERangeraw_dataB40">#REF!</definedName>
    <definedName name="FAMERangeraw_dataB45">#REF!</definedName>
    <definedName name="FAMERangeraw_dataB51">#REF!</definedName>
    <definedName name="FAMERangeraw_dataB52">#REF!</definedName>
    <definedName name="FAMERangeraw_dataB54">#REF!</definedName>
    <definedName name="FAMERangeraw_dataB55">#REF!</definedName>
    <definedName name="FAMERangeraw_dataB57">#REF!</definedName>
    <definedName name="FAMERangeraw_dataB58">#REF!</definedName>
    <definedName name="FAMERangeraw_dataB59">#REF!</definedName>
    <definedName name="FAMERangeraw_dataB60">#REF!</definedName>
    <definedName name="FAMERangeraw_dataB62">#REF!</definedName>
    <definedName name="FAMERangeraw_dataB63">#REF!</definedName>
    <definedName name="FAMERangeraw_dataB64">#REF!</definedName>
    <definedName name="FAMERangeraw_dataB65">#REF!</definedName>
    <definedName name="FAMERangeraw_dataB68">#REF!</definedName>
    <definedName name="FAMERangeraw_dataC34">#REF!</definedName>
    <definedName name="FAMERangeraw_dataC44">#REF!</definedName>
    <definedName name="FAMERangeraw_dataC45">#REF!</definedName>
    <definedName name="FAMERangeraw_dataC51">#REF!</definedName>
    <definedName name="FAMERangeraw_dataC52">#REF!</definedName>
    <definedName name="FAMERangeraw_dataC54">#REF!</definedName>
    <definedName name="FAMERangeraw_dataC55">#REF!</definedName>
    <definedName name="FAMERangeraw_dataC57">#REF!</definedName>
    <definedName name="FAMERangeraw_dataC58">#REF!</definedName>
    <definedName name="FAMERangeraw_dataC59">#REF!</definedName>
    <definedName name="FAMERangeraw_dataC60">#REF!</definedName>
    <definedName name="FAMERangeraw_dataC62">#REF!</definedName>
    <definedName name="FAMERangeraw_dataC63">#REF!</definedName>
    <definedName name="FAMERangeraw_dataC71">#REF!</definedName>
    <definedName name="FAMERangeraw_dataD34">#REF!</definedName>
    <definedName name="FAMERangeraw_dataD44">#REF!</definedName>
    <definedName name="FAMERangeraw_dataD45">#REF!</definedName>
    <definedName name="FAMERangeraw_dataD62">#REF!</definedName>
    <definedName name="FAMERangeraw_dataD71">#REF!</definedName>
    <definedName name="FAMERangeraw_dataE44">#REF!</definedName>
    <definedName name="FAMERangeraw_dataE45">#REF!</definedName>
    <definedName name="FAMERangeraw_dataE63">#REF!</definedName>
    <definedName name="FAMERangeraw_dataE64">#REF!</definedName>
    <definedName name="FAMERangeraw_dataE65">#REF!</definedName>
    <definedName name="FAMERangeraw_dataE71">#REF!</definedName>
    <definedName name="FAMERangeraw_dataG40">#REF!</definedName>
    <definedName name="FAMERangeraw_dataG41">#REF!</definedName>
    <definedName name="FAMERangeraw_dataH40">#REF!</definedName>
    <definedName name="FAMERangeraw_dataH41">#REF!</definedName>
    <definedName name="FAMERangeraw_dataI40">#REF!</definedName>
    <definedName name="FCSacct">#REF!</definedName>
    <definedName name="fda" localSheetId="7" hidden="1">{#N/A,#N/A,FALSE,"BAL";#N/A,#N/A,FALSE,"P&amp;L";#N/A,#N/A,FALSE,"REV";#N/A,#N/A,FALSE,"COS";#N/A,#N/A,FALSE,"DPT";#N/A,#N/A,FALSE,"CSS";#N/A,#N/A,FALSE,"IMP";#N/A,#N/A,FALSE,"OPS";#N/A,#N/A,FALSE,"DVL";#N/A,#N/A,FALSE,"ADM"}</definedName>
    <definedName name="fda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fda" localSheetId="9" hidden="1">{#N/A,#N/A,FALSE,"BAL";#N/A,#N/A,FALSE,"P&amp;L";#N/A,#N/A,FALSE,"REV";#N/A,#N/A,FALSE,"COS";#N/A,#N/A,FALSE,"DPT";#N/A,#N/A,FALSE,"CSS";#N/A,#N/A,FALSE,"IMP";#N/A,#N/A,FALSE,"OPS";#N/A,#N/A,FALSE,"DVL";#N/A,#N/A,FALSE,"ADM"}</definedName>
    <definedName name="fda" localSheetId="11" hidden="1">{#N/A,#N/A,FALSE,"BAL";#N/A,#N/A,FALSE,"P&amp;L";#N/A,#N/A,FALSE,"REV";#N/A,#N/A,FALSE,"COS";#N/A,#N/A,FALSE,"DPT";#N/A,#N/A,FALSE,"CSS";#N/A,#N/A,FALSE,"IMP";#N/A,#N/A,FALSE,"OPS";#N/A,#N/A,FALSE,"DVL";#N/A,#N/A,FALSE,"ADM"}</definedName>
    <definedName name="fda" localSheetId="10" hidden="1">{#N/A,#N/A,FALSE,"BAL";#N/A,#N/A,FALSE,"P&amp;L";#N/A,#N/A,FALSE,"REV";#N/A,#N/A,FALSE,"COS";#N/A,#N/A,FALSE,"DPT";#N/A,#N/A,FALSE,"CSS";#N/A,#N/A,FALSE,"IMP";#N/A,#N/A,FALSE,"OPS";#N/A,#N/A,FALSE,"DVL";#N/A,#N/A,FALSE,"ADM"}</definedName>
    <definedName name="fda" localSheetId="8" hidden="1">{#N/A,#N/A,FALSE,"BAL";#N/A,#N/A,FALSE,"P&amp;L";#N/A,#N/A,FALSE,"REV";#N/A,#N/A,FALSE,"COS";#N/A,#N/A,FALSE,"DPT";#N/A,#N/A,FALSE,"CSS";#N/A,#N/A,FALSE,"IMP";#N/A,#N/A,FALSE,"OPS";#N/A,#N/A,FALSE,"DVL";#N/A,#N/A,FALSE,"ADM"}</definedName>
    <definedName name="fda" localSheetId="4" hidden="1">{#N/A,#N/A,FALSE,"BAL";#N/A,#N/A,FALSE,"P&amp;L";#N/A,#N/A,FALSE,"REV";#N/A,#N/A,FALSE,"COS";#N/A,#N/A,FALSE,"DPT";#N/A,#N/A,FALSE,"CSS";#N/A,#N/A,FALSE,"IMP";#N/A,#N/A,FALSE,"OPS";#N/A,#N/A,FALSE,"DVL";#N/A,#N/A,FALSE,"ADM"}</definedName>
    <definedName name="fda" localSheetId="5" hidden="1">{#N/A,#N/A,FALSE,"BAL";#N/A,#N/A,FALSE,"P&amp;L";#N/A,#N/A,FALSE,"REV";#N/A,#N/A,FALSE,"COS";#N/A,#N/A,FALSE,"DPT";#N/A,#N/A,FALSE,"CSS";#N/A,#N/A,FALSE,"IMP";#N/A,#N/A,FALSE,"OPS";#N/A,#N/A,FALSE,"DVL";#N/A,#N/A,FALSE,"ADM"}</definedName>
    <definedName name="fda" hidden="1">{#N/A,#N/A,FALSE,"BAL";#N/A,#N/A,FALSE,"P&amp;L";#N/A,#N/A,FALSE,"REV";#N/A,#N/A,FALSE,"COS";#N/A,#N/A,FALSE,"DPT";#N/A,#N/A,FALSE,"CSS";#N/A,#N/A,FALSE,"IMP";#N/A,#N/A,FALSE,"OPS";#N/A,#N/A,FALSE,"DVL";#N/A,#N/A,FALSE,"ADM"}</definedName>
    <definedName name="fda_1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fda_1" hidden="1">{#N/A,#N/A,FALSE,"BAL";#N/A,#N/A,FALSE,"P&amp;L";#N/A,#N/A,FALSE,"REV";#N/A,#N/A,FALSE,"COS";#N/A,#N/A,FALSE,"DPT";#N/A,#N/A,FALSE,"CSS";#N/A,#N/A,FALSE,"IMP";#N/A,#N/A,FALSE,"OPS";#N/A,#N/A,FALSE,"DVL";#N/A,#N/A,FALSE,"ADM"}</definedName>
    <definedName name="FDP_0_1_aUrv" hidden="1">#REF!</definedName>
    <definedName name="FDP_1_1_aUrv" hidden="1">#REF!</definedName>
    <definedName name="FDP_10_1_aUrv" hidden="1">#REF!</definedName>
    <definedName name="FDP_100_1_aUrv" hidden="1">#REF!</definedName>
    <definedName name="FDP_101_1_aUrv" hidden="1">#REF!</definedName>
    <definedName name="FDP_102_1_aUrv" hidden="1">#REF!</definedName>
    <definedName name="FDP_103_1_aUrv" hidden="1">#REF!</definedName>
    <definedName name="FDP_104_1_aUrv" hidden="1">#REF!</definedName>
    <definedName name="FDP_105_1_aUrv" hidden="1">#REF!</definedName>
    <definedName name="FDP_106_1_aUrv" hidden="1">#REF!</definedName>
    <definedName name="FDP_107_1_aUrv" hidden="1">#REF!</definedName>
    <definedName name="FDP_108_1_aUrv" hidden="1">#REF!</definedName>
    <definedName name="FDP_109_1_aUrv" hidden="1">#REF!</definedName>
    <definedName name="FDP_11_1_aDrv" hidden="1">#REF!</definedName>
    <definedName name="FDP_110_1_aUrv" hidden="1">#REF!</definedName>
    <definedName name="FDP_111_1_aUrv" hidden="1">#REF!</definedName>
    <definedName name="FDP_112_1_aUrv" hidden="1">#REF!</definedName>
    <definedName name="FDP_113_1_aUrv" hidden="1">#REF!</definedName>
    <definedName name="FDP_114_1_aUrv" hidden="1">#REF!</definedName>
    <definedName name="FDP_115_1_aUrv" hidden="1">#REF!</definedName>
    <definedName name="FDP_116_1_aUrv" hidden="1">#REF!</definedName>
    <definedName name="FDP_117_1_aUrv" hidden="1">#REF!</definedName>
    <definedName name="FDP_118_1_aUrv" hidden="1">#REF!</definedName>
    <definedName name="FDP_119_1_aUrv" hidden="1">#REF!</definedName>
    <definedName name="FDP_12_1_aDrv" hidden="1">#REF!</definedName>
    <definedName name="FDP_120_1_aUrv" hidden="1">#REF!</definedName>
    <definedName name="FDP_121_1_aUrv" hidden="1">#REF!</definedName>
    <definedName name="FDP_122_1_aUrv" hidden="1">#REF!</definedName>
    <definedName name="FDP_123_1_aUrv" hidden="1">#REF!</definedName>
    <definedName name="FDP_124_1_aUrv" hidden="1">#REF!</definedName>
    <definedName name="FDP_125_1_aUrv" hidden="1">#REF!</definedName>
    <definedName name="FDP_126_1_aUrv" hidden="1">#REF!</definedName>
    <definedName name="FDP_127_1_aUrv" hidden="1">#REF!</definedName>
    <definedName name="FDP_128_1_aUrv" hidden="1">#REF!</definedName>
    <definedName name="FDP_129_1_aUrv" hidden="1">#REF!</definedName>
    <definedName name="FDP_13_1_aDrv" hidden="1">#REF!</definedName>
    <definedName name="FDP_130_1_aUrv" hidden="1">#REF!</definedName>
    <definedName name="FDP_131_1_aUrv" hidden="1">#REF!</definedName>
    <definedName name="FDP_132_1_aUrv" hidden="1">#REF!</definedName>
    <definedName name="FDP_133_1_aUrv" hidden="1">#REF!</definedName>
    <definedName name="FDP_134_1_aUrv" hidden="1">#REF!</definedName>
    <definedName name="FDP_135_1_aUrv" hidden="1">#REF!</definedName>
    <definedName name="FDP_136_1_aSrv" hidden="1">#REF!</definedName>
    <definedName name="FDP_137_1_aUrv" hidden="1">#REF!</definedName>
    <definedName name="FDP_138_1_aUrv" hidden="1">#REF!</definedName>
    <definedName name="FDP_139_1_aUrv" hidden="1">#REF!</definedName>
    <definedName name="FDP_14_1_aDrv" hidden="1">#REF!</definedName>
    <definedName name="FDP_140_1_aUrv" hidden="1">#REF!</definedName>
    <definedName name="FDP_141_1_aSrv" hidden="1">#REF!</definedName>
    <definedName name="FDP_142_1_aUrv" hidden="1">#REF!</definedName>
    <definedName name="FDP_143_1_aUrv" hidden="1">#REF!</definedName>
    <definedName name="FDP_144_1_aUrv" hidden="1">#REF!</definedName>
    <definedName name="FDP_145_1_aUrv" hidden="1">#REF!</definedName>
    <definedName name="FDP_146_1_aUrv" hidden="1">#REF!</definedName>
    <definedName name="FDP_147_1_aUrv" hidden="1">#REF!</definedName>
    <definedName name="FDP_148_1_aUrv" hidden="1">#REF!</definedName>
    <definedName name="FDP_149_1_aUrv" hidden="1">#REF!</definedName>
    <definedName name="FDP_15_1_aUrv" hidden="1">#REF!</definedName>
    <definedName name="FDP_150_1_aUrv" hidden="1">#REF!</definedName>
    <definedName name="FDP_151_1_aUrv" hidden="1">#REF!</definedName>
    <definedName name="FDP_152_1_aUrv" hidden="1">#REF!</definedName>
    <definedName name="FDP_153_1_aUrv" hidden="1">#REF!</definedName>
    <definedName name="FDP_154_1_aUrv" hidden="1">#REF!</definedName>
    <definedName name="FDP_155_1_aSrv" hidden="1">#REF!</definedName>
    <definedName name="FDP_156_1_aUrv" hidden="1">#REF!</definedName>
    <definedName name="FDP_157_1_aSrv" hidden="1">#REF!</definedName>
    <definedName name="FDP_158_1_aUrv" hidden="1">#REF!</definedName>
    <definedName name="FDP_159_1_aSrv" hidden="1">#REF!</definedName>
    <definedName name="FDP_16_1_aDrv" hidden="1">#REF!</definedName>
    <definedName name="FDP_160_1_aUrv" hidden="1">#REF!</definedName>
    <definedName name="FDP_161_1_aSrv" hidden="1">#REF!</definedName>
    <definedName name="FDP_162_1_aUrv" hidden="1">#REF!</definedName>
    <definedName name="FDP_163_1_aSrv" hidden="1">#REF!</definedName>
    <definedName name="FDP_164_1_aUrv" hidden="1">#REF!</definedName>
    <definedName name="FDP_165_1_aSrv" hidden="1">#REF!</definedName>
    <definedName name="FDP_166_1_aDrv" hidden="1">#REF!</definedName>
    <definedName name="FDP_167_1_aDrv" hidden="1">#REF!</definedName>
    <definedName name="FDP_168_1_aDrv" hidden="1">#REF!</definedName>
    <definedName name="FDP_169_1_aDrv" hidden="1">#REF!</definedName>
    <definedName name="FDP_17_1_aUrv" hidden="1">#REF!</definedName>
    <definedName name="FDP_170_1_aDrv" hidden="1">#REF!</definedName>
    <definedName name="FDP_171_1_aDrv" hidden="1">#REF!</definedName>
    <definedName name="FDP_172_1_aDrv" hidden="1">#REF!</definedName>
    <definedName name="FDP_173_1_aDrv" hidden="1">#REF!</definedName>
    <definedName name="FDP_174_1_aDrv" hidden="1">#REF!</definedName>
    <definedName name="FDP_175_1_aDrv" hidden="1">#REF!</definedName>
    <definedName name="FDP_176_1_aDrv" hidden="1">#REF!</definedName>
    <definedName name="FDP_177_1_aDrv" hidden="1">#REF!</definedName>
    <definedName name="FDP_178_1_aDrv" hidden="1">#REF!</definedName>
    <definedName name="FDP_179_1_aUrv" hidden="1">#REF!</definedName>
    <definedName name="FDP_18_1_aUrv" hidden="1">#REF!</definedName>
    <definedName name="FDP_180_1_aUrv" hidden="1">#REF!</definedName>
    <definedName name="FDP_181_1_aUrv" hidden="1">#REF!</definedName>
    <definedName name="FDP_182_1_aDrv" hidden="1">#REF!</definedName>
    <definedName name="FDP_183_1_aDrv" hidden="1">#REF!</definedName>
    <definedName name="FDP_184_1_aUdv" hidden="1">#REF!</definedName>
    <definedName name="FDP_185_1_aUdv" hidden="1">#REF!</definedName>
    <definedName name="FDP_186_1_aUdv" hidden="1">#REF!</definedName>
    <definedName name="FDP_187_1_aUdv" hidden="1">#REF!</definedName>
    <definedName name="FDP_188_1_aUdv" hidden="1">#REF!</definedName>
    <definedName name="FDP_189_1_aUdv" hidden="1">#REF!</definedName>
    <definedName name="FDP_19_1_aDrv" hidden="1">#REF!</definedName>
    <definedName name="FDP_190_1_aUdv" hidden="1">#REF!</definedName>
    <definedName name="FDP_191_1_aUdv" hidden="1">#REF!</definedName>
    <definedName name="FDP_192_1_aUdv" hidden="1">#REF!</definedName>
    <definedName name="FDP_193_1_aUdv" hidden="1">#REF!</definedName>
    <definedName name="FDP_194_1_aUdv" hidden="1">#REF!</definedName>
    <definedName name="FDP_195_1_aUdv" hidden="1">#REF!</definedName>
    <definedName name="FDP_196_1_aUdv" hidden="1">#REF!</definedName>
    <definedName name="FDP_197_1_aUdv" hidden="1">#REF!</definedName>
    <definedName name="FDP_198_1_aUdv" hidden="1">#REF!</definedName>
    <definedName name="FDP_199_1_aUdv" hidden="1">#REF!</definedName>
    <definedName name="FDP_2_1_aUrv" hidden="1">#REF!</definedName>
    <definedName name="FDP_20_1_aDrv" hidden="1">#REF!</definedName>
    <definedName name="FDP_200_1_aDdv" hidden="1">#REF!</definedName>
    <definedName name="FDP_201_1_aDdv" hidden="1">#REF!</definedName>
    <definedName name="FDP_202_1_aDdv" hidden="1">#REF!</definedName>
    <definedName name="FDP_203_1_aDdv" hidden="1">#REF!</definedName>
    <definedName name="FDP_204_1_aUrv" hidden="1">#REF!</definedName>
    <definedName name="FDP_205_1_aUrv" hidden="1">#REF!</definedName>
    <definedName name="FDP_206_1_aDrv" hidden="1">#REF!</definedName>
    <definedName name="FDP_21_1_aDrv" hidden="1">#REF!</definedName>
    <definedName name="FDP_22_1_aDrv" hidden="1">#REF!</definedName>
    <definedName name="FDP_23_1_aDrv" hidden="1">#REF!</definedName>
    <definedName name="FDP_24_1_aDrv" hidden="1">#REF!</definedName>
    <definedName name="FDP_25_1_aUrv" hidden="1">#REF!</definedName>
    <definedName name="FDP_26_1_aUrv" hidden="1">#REF!</definedName>
    <definedName name="FDP_27_1_aDrv" hidden="1">#REF!</definedName>
    <definedName name="FDP_28_1_aUrv" hidden="1">#REF!</definedName>
    <definedName name="FDP_29_1_aUrv" hidden="1">#REF!</definedName>
    <definedName name="FDP_3_1_aUrv" hidden="1">#REF!</definedName>
    <definedName name="FDP_30_1_aUrv" hidden="1">#REF!</definedName>
    <definedName name="FDP_31_1_aUrv" hidden="1">#REF!</definedName>
    <definedName name="FDP_32_1_aUrv" hidden="1">#REF!</definedName>
    <definedName name="FDP_33_1_aDrv" hidden="1">#REF!</definedName>
    <definedName name="FDP_34_1_aUrv" hidden="1">#REF!</definedName>
    <definedName name="FDP_35_1_aUrv" hidden="1">#REF!</definedName>
    <definedName name="FDP_36_1_aUrv" hidden="1">#REF!</definedName>
    <definedName name="FDP_37_1_aUrv" hidden="1">#REF!</definedName>
    <definedName name="FDP_38_1_aUrv" hidden="1">#REF!</definedName>
    <definedName name="FDP_39_1_aSrv" hidden="1">#REF!</definedName>
    <definedName name="FDP_4_1_aSrv" hidden="1">#REF!</definedName>
    <definedName name="FDP_40_1_aUrv" hidden="1">#REF!</definedName>
    <definedName name="FDP_41_1_aUrv" hidden="1">#REF!</definedName>
    <definedName name="FDP_42_1_aUrv" hidden="1">#REF!</definedName>
    <definedName name="FDP_43_1_aUrv" hidden="1">#REF!</definedName>
    <definedName name="FDP_44_1_aUrv" hidden="1">#REF!</definedName>
    <definedName name="FDP_45_1_aSrv" hidden="1">#REF!</definedName>
    <definedName name="FDP_46_1_aSrv" hidden="1">#REF!</definedName>
    <definedName name="FDP_47_1_aUrv" hidden="1">#REF!</definedName>
    <definedName name="FDP_48_1_aUrv" hidden="1">#REF!</definedName>
    <definedName name="FDP_49_1_aUrv" hidden="1">#REF!</definedName>
    <definedName name="FDP_5_1_aDrv" hidden="1">#REF!</definedName>
    <definedName name="FDP_50_1_aUrv" hidden="1">#REF!</definedName>
    <definedName name="FDP_51_1_aUrv" hidden="1">#REF!</definedName>
    <definedName name="FDP_52_1_aSrv" hidden="1">#REF!</definedName>
    <definedName name="FDP_53_1_aUrv" hidden="1">#REF!</definedName>
    <definedName name="FDP_54_1_aUrv" hidden="1">#REF!</definedName>
    <definedName name="FDP_55_1_aUrv" hidden="1">#REF!</definedName>
    <definedName name="FDP_56_1_aUrv" hidden="1">#REF!</definedName>
    <definedName name="FDP_57_1_aUrv" hidden="1">#REF!</definedName>
    <definedName name="FDP_58_1_aUrv" hidden="1">#REF!</definedName>
    <definedName name="FDP_59_1_aUrv" hidden="1">#REF!</definedName>
    <definedName name="FDP_6_1_aSrv" hidden="1">#REF!</definedName>
    <definedName name="FDP_60_1_aUrv" hidden="1">#REF!</definedName>
    <definedName name="FDP_61_1_aUrv" hidden="1">#REF!</definedName>
    <definedName name="FDP_62_1_aUrv" hidden="1">#REF!</definedName>
    <definedName name="FDP_63_1_aUrv" hidden="1">#REF!</definedName>
    <definedName name="FDP_64_1_aUrv" hidden="1">#REF!</definedName>
    <definedName name="FDP_65_1_aSrv" hidden="1">#REF!</definedName>
    <definedName name="FDP_66_1_aSrv" hidden="1">#REF!</definedName>
    <definedName name="FDP_67_1_aUrv" hidden="1">#REF!</definedName>
    <definedName name="FDP_68_1_aSrv" hidden="1">#REF!</definedName>
    <definedName name="FDP_69_1_aSrv" hidden="1">#REF!</definedName>
    <definedName name="FDP_7_1_aSrv" hidden="1">#REF!</definedName>
    <definedName name="FDP_70_1_aUrv" hidden="1">#REF!</definedName>
    <definedName name="FDP_71_1_aUrv" hidden="1">#REF!</definedName>
    <definedName name="FDP_72_1_aUrv" hidden="1">#REF!</definedName>
    <definedName name="FDP_73_1_aSrv" hidden="1">#REF!</definedName>
    <definedName name="FDP_74_1_aDrv" hidden="1">#REF!</definedName>
    <definedName name="FDP_75_1_aUrv" hidden="1">#REF!</definedName>
    <definedName name="FDP_76_1_aDrv" hidden="1">#REF!</definedName>
    <definedName name="FDP_77_1_aUrv" hidden="1">#REF!</definedName>
    <definedName name="FDP_78_1_aSrv" hidden="1">#REF!</definedName>
    <definedName name="FDP_79_1_aUrv" hidden="1">#REF!</definedName>
    <definedName name="FDP_8_1_aUrv" hidden="1">#REF!</definedName>
    <definedName name="FDP_80_1_aSrv" hidden="1">#REF!</definedName>
    <definedName name="FDP_81_1_aUrv" hidden="1">#REF!</definedName>
    <definedName name="FDP_82_1_aUrv" hidden="1">#REF!</definedName>
    <definedName name="FDP_83_1_aUrv" hidden="1">#REF!</definedName>
    <definedName name="FDP_84_1_aUrv" hidden="1">#REF!</definedName>
    <definedName name="FDP_85_1_aUrv" hidden="1">#REF!</definedName>
    <definedName name="FDP_86_1_aSrv" hidden="1">#REF!</definedName>
    <definedName name="FDP_87_1_aUrv" hidden="1">#REF!</definedName>
    <definedName name="FDP_88_1_aSrv" hidden="1">#REF!</definedName>
    <definedName name="FDP_89_1_aUrv" hidden="1">#REF!</definedName>
    <definedName name="FDP_9_1_aSrv" hidden="1">#REF!</definedName>
    <definedName name="FDP_90_1_aUrv" hidden="1">#REF!</definedName>
    <definedName name="FDP_91_1_aUrv" hidden="1">#REF!</definedName>
    <definedName name="FDP_92_1_aSrv" hidden="1">#REF!</definedName>
    <definedName name="FDP_93_1_aUrv" hidden="1">#REF!</definedName>
    <definedName name="FDP_94_1_aSrv" hidden="1">#REF!</definedName>
    <definedName name="FDP_95_1_aUrv" hidden="1">#REF!</definedName>
    <definedName name="FDP_96_1_aUrv" hidden="1">#REF!</definedName>
    <definedName name="FDP_97_1_aSrv" hidden="1">#REF!</definedName>
    <definedName name="FDP_98_1_aDrv" hidden="1">#REF!</definedName>
    <definedName name="FDP_99_1_aUrv" hidden="1">#REF!</definedName>
    <definedName name="fdso">#REF!</definedName>
    <definedName name="FEBREV">'[41]Feb Rev'!$A$2:$F$54</definedName>
    <definedName name="fed_statedep" localSheetId="7">#REF!</definedName>
    <definedName name="fed_statedep" localSheetId="0">#REF!</definedName>
    <definedName name="fed_statedep" localSheetId="9">#REF!</definedName>
    <definedName name="fed_statedep" localSheetId="11">#REF!</definedName>
    <definedName name="fed_statedep" localSheetId="10">#REF!</definedName>
    <definedName name="fed_statedep" localSheetId="8">#REF!</definedName>
    <definedName name="fed_statedep" localSheetId="4">#REF!</definedName>
    <definedName name="fed_statedep" localSheetId="5">#REF!</definedName>
    <definedName name="fed_statedep">#REF!</definedName>
    <definedName name="FEDERAL" localSheetId="7">#REF!</definedName>
    <definedName name="FEDERAL" localSheetId="0">#REF!</definedName>
    <definedName name="FEDERAL" localSheetId="11">#REF!</definedName>
    <definedName name="FEDERAL" localSheetId="8">#REF!</definedName>
    <definedName name="FEDERAL" localSheetId="4">#REF!</definedName>
    <definedName name="FEDERAL" localSheetId="5">#REF!</definedName>
    <definedName name="FEDERAL">#REF!</definedName>
    <definedName name="FEDR_D" localSheetId="7">#REF!</definedName>
    <definedName name="FEDR_D" localSheetId="0">#REF!</definedName>
    <definedName name="FEDR_D" localSheetId="11">#REF!</definedName>
    <definedName name="FEDR_D" localSheetId="8">#REF!</definedName>
    <definedName name="FEDR_D" localSheetId="4">#REF!</definedName>
    <definedName name="FEDR_D" localSheetId="5">#REF!</definedName>
    <definedName name="FEDR_D">#REF!</definedName>
    <definedName name="FF_AB">#REF!</definedName>
    <definedName name="FF_CR">#REF!</definedName>
    <definedName name="FF_DB">#REF!</definedName>
    <definedName name="FF_MA">#REF!</definedName>
    <definedName name="FFAPPCOLNAME1_1">#REF!</definedName>
    <definedName name="FFAPPCOLNAME1_2">#REF!</definedName>
    <definedName name="FFAPPCOLNAME2_1">#REF!</definedName>
    <definedName name="FFAPPCOLNAME2_2">#REF!</definedName>
    <definedName name="FFAPPCOLNAME3_1">#REF!</definedName>
    <definedName name="ffappcolname3_11">#REF!</definedName>
    <definedName name="FFAPPCOLNAME3_2">#REF!</definedName>
    <definedName name="FFAPPCOLNAME4_1">#REF!</definedName>
    <definedName name="FFAPPCOLNAME4_2">#REF!</definedName>
    <definedName name="FFAPPCOLNAME5_1">#REF!</definedName>
    <definedName name="FFAPPCOLNAME5_2">#REF!</definedName>
    <definedName name="FFAPPCOLNAME6_1">#REF!</definedName>
    <definedName name="FFAPPCOLNAME6_2">#REF!</definedName>
    <definedName name="FFAPPCOLNAME7_1">#REF!</definedName>
    <definedName name="FFAPPCOLNAME7_2">#REF!</definedName>
    <definedName name="FFAPPCOLNAME8_1">#REF!</definedName>
    <definedName name="FFAPPCOLNAME8_2">#REF!</definedName>
    <definedName name="FFAPPCOLNAME9_1">#REF!</definedName>
    <definedName name="FFAPPCOLNAME9_2">#REF!</definedName>
    <definedName name="FFSEGMENT1_1">#REF!</definedName>
    <definedName name="FFSEGMENT1_2">#REF!</definedName>
    <definedName name="FFSEGMENT2_1">#REF!</definedName>
    <definedName name="FFSEGMENT2_2">#REF!</definedName>
    <definedName name="FFSEGMENT3_1">#REF!</definedName>
    <definedName name="FFSEGMENT3_2">#REF!</definedName>
    <definedName name="FFSEGMENT4_1">#REF!</definedName>
    <definedName name="FFSEGMENT4_2">#REF!</definedName>
    <definedName name="FFSEGMENT5_1">#REF!</definedName>
    <definedName name="FFSEGMENT5_2">#REF!</definedName>
    <definedName name="FFSEGMENT6_1">#REF!</definedName>
    <definedName name="FFSEGMENT6_2">#REF!</definedName>
    <definedName name="FFSEGMENT7_1">#REF!</definedName>
    <definedName name="FFSEGMENT7_2">#REF!</definedName>
    <definedName name="FFSEGMENT8_1">#REF!</definedName>
    <definedName name="FFSEGMENT8_2">#REF!</definedName>
    <definedName name="FFSEGMENT9_1">#REF!</definedName>
    <definedName name="FFSEGMENT9_2">#REF!</definedName>
    <definedName name="FFSEGSEPARATOR1">#REF!</definedName>
    <definedName name="FFSEGSEPARATOR2">#REF!</definedName>
    <definedName name="FHorizontalAxis">#REF!</definedName>
    <definedName name="fiber_upgrade">[57]Drivers!$C$34</definedName>
    <definedName name="FIELDNAMECOLUMN1" localSheetId="7">#REF!</definedName>
    <definedName name="FIELDNAMECOLUMN1" localSheetId="0">#REF!</definedName>
    <definedName name="FIELDNAMECOLUMN1" localSheetId="9">#REF!</definedName>
    <definedName name="FIELDNAMECOLUMN1" localSheetId="11">#REF!</definedName>
    <definedName name="FIELDNAMECOLUMN1" localSheetId="10">#REF!</definedName>
    <definedName name="FIELDNAMECOLUMN1" localSheetId="8">#REF!</definedName>
    <definedName name="FIELDNAMECOLUMN1" localSheetId="4">#REF!</definedName>
    <definedName name="FIELDNAMECOLUMN1" localSheetId="5">#REF!</definedName>
    <definedName name="FIELDNAMECOLUMN1">#REF!</definedName>
    <definedName name="FIELDNAMECOLUMN2" localSheetId="7">#REF!</definedName>
    <definedName name="FIELDNAMECOLUMN2" localSheetId="0">#REF!</definedName>
    <definedName name="FIELDNAMECOLUMN2" localSheetId="11">#REF!</definedName>
    <definedName name="FIELDNAMECOLUMN2" localSheetId="8">#REF!</definedName>
    <definedName name="FIELDNAMECOLUMN2" localSheetId="4">#REF!</definedName>
    <definedName name="FIELDNAMECOLUMN2" localSheetId="5">#REF!</definedName>
    <definedName name="FIELDNAMECOLUMN2">#REF!</definedName>
    <definedName name="FIELDNAMEROW1" localSheetId="7">#REF!</definedName>
    <definedName name="FIELDNAMEROW1" localSheetId="0">#REF!</definedName>
    <definedName name="FIELDNAMEROW1" localSheetId="11">#REF!</definedName>
    <definedName name="FIELDNAMEROW1" localSheetId="8">#REF!</definedName>
    <definedName name="FIELDNAMEROW1" localSheetId="4">#REF!</definedName>
    <definedName name="FIELDNAMEROW1" localSheetId="5">#REF!</definedName>
    <definedName name="FIELDNAMEROW1">#REF!</definedName>
    <definedName name="FIELDNAMEROW2">#REF!</definedName>
    <definedName name="File_Bytes_Month">[32]Storage!$C$14</definedName>
    <definedName name="Fin" localSheetId="7">#REF!</definedName>
    <definedName name="Fin" localSheetId="0">#REF!</definedName>
    <definedName name="Fin" localSheetId="9">#REF!</definedName>
    <definedName name="Fin" localSheetId="11">#REF!</definedName>
    <definedName name="Fin" localSheetId="10">#REF!</definedName>
    <definedName name="Fin" localSheetId="8">#REF!</definedName>
    <definedName name="Fin" localSheetId="4">#REF!</definedName>
    <definedName name="Fin" localSheetId="5">#REF!</definedName>
    <definedName name="Fin">#REF!</definedName>
    <definedName name="Fin_Const_Costs" localSheetId="7">#REF!</definedName>
    <definedName name="Fin_Const_Costs" localSheetId="0">#REF!</definedName>
    <definedName name="Fin_Const_Costs" localSheetId="11">#REF!</definedName>
    <definedName name="Fin_Const_Costs" localSheetId="8">#REF!</definedName>
    <definedName name="Fin_Const_Costs" localSheetId="4">#REF!</definedName>
    <definedName name="Fin_Const_Costs" localSheetId="5">#REF!</definedName>
    <definedName name="Fin_Const_Costs">#REF!</definedName>
    <definedName name="financial_data">[7]Financials!$I$5:$IT$60</definedName>
    <definedName name="financial_data2">'[7]Financials (2)'!$I$5:$IT$60</definedName>
    <definedName name="financial_data3">'[7]Financials (3)'!$I$5:$IT$60</definedName>
    <definedName name="financial_data4">'[7]Financials (4)'!$I$5:$IT$60</definedName>
    <definedName name="FINCriteriaRange" localSheetId="7">#REF!</definedName>
    <definedName name="FINCriteriaRange" localSheetId="0">#REF!</definedName>
    <definedName name="FINCriteriaRange" localSheetId="9">#REF!</definedName>
    <definedName name="FINCriteriaRange" localSheetId="11">#REF!</definedName>
    <definedName name="FINCriteriaRange" localSheetId="10">#REF!</definedName>
    <definedName name="FINCriteriaRange" localSheetId="8">#REF!</definedName>
    <definedName name="FINCriteriaRange" localSheetId="4">#REF!</definedName>
    <definedName name="FINCriteriaRange" localSheetId="5">#REF!</definedName>
    <definedName name="FINCriteriaRange">#REF!</definedName>
    <definedName name="FINCriteriaType">1</definedName>
    <definedName name="FINExtractRange" localSheetId="7">#REF!</definedName>
    <definedName name="FINExtractRange" localSheetId="0">#REF!</definedName>
    <definedName name="FINExtractRange" localSheetId="9">#REF!</definedName>
    <definedName name="FINExtractRange" localSheetId="11">#REF!</definedName>
    <definedName name="FINExtractRange" localSheetId="10">#REF!</definedName>
    <definedName name="FINExtractRange" localSheetId="8">#REF!</definedName>
    <definedName name="FINExtractRange" localSheetId="4">#REF!</definedName>
    <definedName name="FINExtractRange" localSheetId="5">#REF!</definedName>
    <definedName name="FINExtractRange">#REF!</definedName>
    <definedName name="FIRSTDATAROW1" localSheetId="7">#REF!</definedName>
    <definedName name="FIRSTDATAROW1" localSheetId="0">#REF!</definedName>
    <definedName name="FIRSTDATAROW1" localSheetId="11">#REF!</definedName>
    <definedName name="FIRSTDATAROW1" localSheetId="8">#REF!</definedName>
    <definedName name="FIRSTDATAROW1" localSheetId="4">#REF!</definedName>
    <definedName name="FIRSTDATAROW1" localSheetId="5">#REF!</definedName>
    <definedName name="FIRSTDATAROW1">#REF!</definedName>
    <definedName name="FIRSTDATAROW2" localSheetId="7">#REF!</definedName>
    <definedName name="FIRSTDATAROW2" localSheetId="0">#REF!</definedName>
    <definedName name="FIRSTDATAROW2" localSheetId="8">#REF!</definedName>
    <definedName name="FIRSTDATAROW2" localSheetId="4">#REF!</definedName>
    <definedName name="FIRSTDATAROW2" localSheetId="5">#REF!</definedName>
    <definedName name="FIRSTDATAROW2">#REF!</definedName>
    <definedName name="Fixed_asset_turns">'[35]Invested capital_VDF'!$C$99:$AU$99</definedName>
    <definedName name="Fixed_asset_turns_fore" localSheetId="7">#REF!</definedName>
    <definedName name="Fixed_asset_turns_fore" localSheetId="0">#REF!</definedName>
    <definedName name="Fixed_asset_turns_fore" localSheetId="9">#REF!</definedName>
    <definedName name="Fixed_asset_turns_fore" localSheetId="11">#REF!</definedName>
    <definedName name="Fixed_asset_turns_fore" localSheetId="10">#REF!</definedName>
    <definedName name="Fixed_asset_turns_fore" localSheetId="8">#REF!</definedName>
    <definedName name="Fixed_asset_turns_fore" localSheetId="4">#REF!</definedName>
    <definedName name="Fixed_asset_turns_fore" localSheetId="5">#REF!</definedName>
    <definedName name="Fixed_asset_turns_fore">#REF!</definedName>
    <definedName name="FIXED_ASSETS" localSheetId="7">#REF!</definedName>
    <definedName name="FIXED_ASSETS" localSheetId="0">#REF!</definedName>
    <definedName name="FIXED_ASSETS" localSheetId="11">#REF!</definedName>
    <definedName name="FIXED_ASSETS" localSheetId="8">#REF!</definedName>
    <definedName name="FIXED_ASSETS" localSheetId="4">#REF!</definedName>
    <definedName name="FIXED_ASSETS" localSheetId="5">#REF!</definedName>
    <definedName name="FIXED_ASSETS">#REF!</definedName>
    <definedName name="Flags">'[48]rev types'!$C$2:$C$3</definedName>
    <definedName name="FModelCompany" localSheetId="7">#REF!</definedName>
    <definedName name="FModelCompany" localSheetId="0">#REF!</definedName>
    <definedName name="FModelCompany" localSheetId="9">#REF!</definedName>
    <definedName name="FModelCompany" localSheetId="11">#REF!</definedName>
    <definedName name="FModelCompany" localSheetId="10">#REF!</definedName>
    <definedName name="FModelCompany" localSheetId="8">#REF!</definedName>
    <definedName name="FModelCompany" localSheetId="4">#REF!</definedName>
    <definedName name="FModelCompany" localSheetId="5">#REF!</definedName>
    <definedName name="FModelCompany">#REF!</definedName>
    <definedName name="FNDNAM1" localSheetId="7">#REF!</definedName>
    <definedName name="FNDNAM1" localSheetId="0">#REF!</definedName>
    <definedName name="FNDNAM1" localSheetId="11">#REF!</definedName>
    <definedName name="FNDNAM1" localSheetId="8">#REF!</definedName>
    <definedName name="FNDNAM1" localSheetId="4">#REF!</definedName>
    <definedName name="FNDNAM1" localSheetId="5">#REF!</definedName>
    <definedName name="FNDNAM1">#REF!</definedName>
    <definedName name="FNDNAM2" localSheetId="7">#REF!</definedName>
    <definedName name="FNDNAM2" localSheetId="0">#REF!</definedName>
    <definedName name="FNDNAM2" localSheetId="11">#REF!</definedName>
    <definedName name="FNDNAM2" localSheetId="8">#REF!</definedName>
    <definedName name="FNDNAM2" localSheetId="4">#REF!</definedName>
    <definedName name="FNDNAM2" localSheetId="5">#REF!</definedName>
    <definedName name="FNDNAM2">#REF!</definedName>
    <definedName name="FNDUSERID1">#REF!</definedName>
    <definedName name="FNDUSERID2">#REF!</definedName>
    <definedName name="foe_12mperf">#REF!</definedName>
    <definedName name="foe_3mperf">#REF!</definedName>
    <definedName name="foe_52wkh">#REF!</definedName>
    <definedName name="foe_52wkl">#REF!</definedName>
    <definedName name="foe_6mperf">#REF!</definedName>
    <definedName name="foe_roe">#REF!</definedName>
    <definedName name="footnote">#REF!</definedName>
    <definedName name="FOtherAxes">#REF!</definedName>
    <definedName name="FQE_range">#REF!</definedName>
    <definedName name="FranchiseBaseRange">'[33]Franchise Base'!$P$13:$P$64,'[33]Franchise Base'!$AG$13:$AG$64</definedName>
    <definedName name="fratios" localSheetId="7">#REF!</definedName>
    <definedName name="fratios" localSheetId="0">#REF!</definedName>
    <definedName name="fratios" localSheetId="9">#REF!</definedName>
    <definedName name="fratios" localSheetId="11">#REF!</definedName>
    <definedName name="fratios" localSheetId="10">#REF!</definedName>
    <definedName name="fratios" localSheetId="8">#REF!</definedName>
    <definedName name="fratios" localSheetId="4">#REF!</definedName>
    <definedName name="fratios" localSheetId="5">#REF!</definedName>
    <definedName name="fratios">#REF!</definedName>
    <definedName name="Free_Cash_Flow" localSheetId="7">#REF!</definedName>
    <definedName name="Free_Cash_Flow" localSheetId="0">#REF!</definedName>
    <definedName name="Free_Cash_Flow" localSheetId="11">#REF!</definedName>
    <definedName name="Free_Cash_Flow" localSheetId="8">#REF!</definedName>
    <definedName name="Free_Cash_Flow" localSheetId="4">#REF!</definedName>
    <definedName name="Free_Cash_Flow" localSheetId="5">#REF!</definedName>
    <definedName name="Free_Cash_Flow">#REF!</definedName>
    <definedName name="FReportBody" localSheetId="7">#REF!</definedName>
    <definedName name="FReportBody" localSheetId="0">#REF!</definedName>
    <definedName name="FReportBody" localSheetId="8">#REF!</definedName>
    <definedName name="FReportBody" localSheetId="4">#REF!</definedName>
    <definedName name="FReportBody" localSheetId="5">#REF!</definedName>
    <definedName name="FReportBody">#REF!</definedName>
    <definedName name="FReportTitle">#REF!</definedName>
    <definedName name="Full_Print">#REF!</definedName>
    <definedName name="FullyDiluted_Total">'[55]Current Cap Table'!#REF!</definedName>
    <definedName name="FUNCTIONALCURRENCY1" localSheetId="7">#REF!</definedName>
    <definedName name="FUNCTIONALCURRENCY1" localSheetId="0">#REF!</definedName>
    <definedName name="FUNCTIONALCURRENCY1" localSheetId="9">#REF!</definedName>
    <definedName name="FUNCTIONALCURRENCY1" localSheetId="11">#REF!</definedName>
    <definedName name="FUNCTIONALCURRENCY1" localSheetId="10">#REF!</definedName>
    <definedName name="FUNCTIONALCURRENCY1" localSheetId="8">#REF!</definedName>
    <definedName name="FUNCTIONALCURRENCY1" localSheetId="4">#REF!</definedName>
    <definedName name="FUNCTIONALCURRENCY1" localSheetId="5">#REF!</definedName>
    <definedName name="FUNCTIONALCURRENCY1">#REF!</definedName>
    <definedName name="FUNCTIONALCURRENCY2" localSheetId="7">#REF!</definedName>
    <definedName name="FUNCTIONALCURRENCY2" localSheetId="0">#REF!</definedName>
    <definedName name="FUNCTIONALCURRENCY2" localSheetId="11">#REF!</definedName>
    <definedName name="FUNCTIONALCURRENCY2" localSheetId="8">#REF!</definedName>
    <definedName name="FUNCTIONALCURRENCY2" localSheetId="4">#REF!</definedName>
    <definedName name="FUNCTIONALCURRENCY2" localSheetId="5">#REF!</definedName>
    <definedName name="FUNCTIONALCURRENCY2">#REF!</definedName>
    <definedName name="FUNDS_FLOW_ANALYSIS" localSheetId="7">[76]Reported_Historicals!#REF!</definedName>
    <definedName name="FUNDS_FLOW_ANALYSIS" localSheetId="0">[76]Reported_Historicals!#REF!</definedName>
    <definedName name="FUNDS_FLOW_ANALYSIS" localSheetId="11">[76]Reported_Historicals!#REF!</definedName>
    <definedName name="FUNDS_FLOW_ANALYSIS" localSheetId="8">[76]Reported_Historicals!#REF!</definedName>
    <definedName name="FUNDS_FLOW_ANALYSIS" localSheetId="4">[76]Reported_Historicals!#REF!</definedName>
    <definedName name="FUNDS_FLOW_ANALYSIS" localSheetId="5">[76]Reported_Historicals!#REF!</definedName>
    <definedName name="FUNDS_FLOW_ANALYSIS">[76]Reported_Historicals!#REF!</definedName>
    <definedName name="FVerticalAxis" localSheetId="7">#REF!</definedName>
    <definedName name="FVerticalAxis" localSheetId="0">#REF!</definedName>
    <definedName name="FVerticalAxis" localSheetId="9">#REF!</definedName>
    <definedName name="FVerticalAxis" localSheetId="11">#REF!</definedName>
    <definedName name="FVerticalAxis" localSheetId="10">#REF!</definedName>
    <definedName name="FVerticalAxis" localSheetId="8">#REF!</definedName>
    <definedName name="FVerticalAxis" localSheetId="4">#REF!</definedName>
    <definedName name="FVerticalAxis" localSheetId="5">#REF!</definedName>
    <definedName name="FVerticalAxis">#REF!</definedName>
    <definedName name="fx">120</definedName>
    <definedName name="FX_RATES">'[77]FX Rates'!$N$4:$AY$30</definedName>
    <definedName name="fy_00" localSheetId="7">#REF!</definedName>
    <definedName name="fy_00" localSheetId="0">#REF!</definedName>
    <definedName name="fy_00" localSheetId="9">#REF!</definedName>
    <definedName name="fy_00" localSheetId="11">#REF!</definedName>
    <definedName name="fy_00" localSheetId="10">#REF!</definedName>
    <definedName name="fy_00" localSheetId="8">#REF!</definedName>
    <definedName name="fy_00" localSheetId="4">#REF!</definedName>
    <definedName name="fy_00" localSheetId="5">#REF!</definedName>
    <definedName name="fy_00">#REF!</definedName>
    <definedName name="FY_01">[78]Model!$AQ$35</definedName>
    <definedName name="FY_03">[78]Model!$AS$35</definedName>
    <definedName name="FY_93" localSheetId="7">#REF!</definedName>
    <definedName name="FY_93" localSheetId="0">#REF!</definedName>
    <definedName name="FY_93" localSheetId="9">#REF!</definedName>
    <definedName name="FY_93" localSheetId="11">#REF!</definedName>
    <definedName name="FY_93" localSheetId="10">#REF!</definedName>
    <definedName name="FY_93" localSheetId="8">#REF!</definedName>
    <definedName name="FY_93" localSheetId="4">#REF!</definedName>
    <definedName name="FY_93" localSheetId="5">#REF!</definedName>
    <definedName name="FY_93">#REF!</definedName>
    <definedName name="FY_94" localSheetId="7">#REF!</definedName>
    <definedName name="FY_94" localSheetId="0">#REF!</definedName>
    <definedName name="FY_94" localSheetId="11">#REF!</definedName>
    <definedName name="FY_94" localSheetId="8">#REF!</definedName>
    <definedName name="FY_94" localSheetId="4">#REF!</definedName>
    <definedName name="FY_94" localSheetId="5">#REF!</definedName>
    <definedName name="FY_94">#REF!</definedName>
    <definedName name="fy_98" localSheetId="7">#REF!</definedName>
    <definedName name="fy_98" localSheetId="0">#REF!</definedName>
    <definedName name="fy_98" localSheetId="11">#REF!</definedName>
    <definedName name="fy_98" localSheetId="8">#REF!</definedName>
    <definedName name="fy_98" localSheetId="4">#REF!</definedName>
    <definedName name="fy_98" localSheetId="5">#REF!</definedName>
    <definedName name="fy_98">#REF!</definedName>
    <definedName name="fy_99">#REF!</definedName>
    <definedName name="fy00_rev">#REF!</definedName>
    <definedName name="fy95_rev">#REF!</definedName>
    <definedName name="fy96_rev">#REF!</definedName>
    <definedName name="fy96_shares">#REF!</definedName>
    <definedName name="fy97_ni">#REF!</definedName>
    <definedName name="fy97_rev">#REF!</definedName>
    <definedName name="fy97_shares">#REF!</definedName>
    <definedName name="fy98_ni">#REF!</definedName>
    <definedName name="fy98_shares">#REF!</definedName>
    <definedName name="fy99_ni">#REF!</definedName>
    <definedName name="fy99_rev">#REF!</definedName>
    <definedName name="fy99_shares">#REF!</definedName>
    <definedName name="FYE">"FYE"</definedName>
    <definedName name="FYERef">#REF!</definedName>
    <definedName name="FYY">#REF!</definedName>
    <definedName name="FYYYY">#REF!</definedName>
    <definedName name="g">#REF!</definedName>
    <definedName name="Gath_Cap_Buffer">'[32]Capacity Plan'!$J$3</definedName>
    <definedName name="Gath_Resp_XML_Size">'[32]Capacity Plan'!$F$23</definedName>
    <definedName name="Gatherer_Scale">'[32]Capacity Plan'!$F$4</definedName>
    <definedName name="Germany_Sales" localSheetId="7">#REF!</definedName>
    <definedName name="Germany_Sales" localSheetId="0">#REF!</definedName>
    <definedName name="Germany_Sales" localSheetId="9">#REF!</definedName>
    <definedName name="Germany_Sales" localSheetId="11">#REF!</definedName>
    <definedName name="Germany_Sales" localSheetId="10">#REF!</definedName>
    <definedName name="Germany_Sales" localSheetId="8">#REF!</definedName>
    <definedName name="Germany_Sales" localSheetId="4">#REF!</definedName>
    <definedName name="Germany_Sales" localSheetId="5">#REF!</definedName>
    <definedName name="Germany_Sales">#REF!</definedName>
    <definedName name="GLO_Accts">[79]Acct!$A$1:$B$164</definedName>
    <definedName name="GODOWN" localSheetId="7">[80]!GODOWN</definedName>
    <definedName name="GODOWN" localSheetId="9">[80]!GODOWN</definedName>
    <definedName name="GODOWN" localSheetId="10">[80]!GODOWN</definedName>
    <definedName name="GODOWN" localSheetId="8">[80]!GODOWN</definedName>
    <definedName name="GODOWN" localSheetId="5">[80]!GODOWN</definedName>
    <definedName name="GODOWN">[80]!GODOWN</definedName>
    <definedName name="Goodwill_growth_fore" localSheetId="7">#REF!</definedName>
    <definedName name="Goodwill_growth_fore" localSheetId="0">#REF!</definedName>
    <definedName name="Goodwill_growth_fore" localSheetId="9">#REF!</definedName>
    <definedName name="Goodwill_growth_fore" localSheetId="11">#REF!</definedName>
    <definedName name="Goodwill_growth_fore" localSheetId="10">#REF!</definedName>
    <definedName name="Goodwill_growth_fore" localSheetId="8">#REF!</definedName>
    <definedName name="Goodwill_growth_fore" localSheetId="4">#REF!</definedName>
    <definedName name="Goodwill_growth_fore" localSheetId="5">#REF!</definedName>
    <definedName name="Goodwill_growth_fore">#REF!</definedName>
    <definedName name="GOUP" localSheetId="7">[80]!GOUP</definedName>
    <definedName name="GOUP" localSheetId="9">[80]!GOUP</definedName>
    <definedName name="GOUP" localSheetId="10">[80]!GOUP</definedName>
    <definedName name="GOUP" localSheetId="8">[80]!GOUP</definedName>
    <definedName name="GOUP" localSheetId="5">[80]!GOUP</definedName>
    <definedName name="GOUP">[80]!GOUP</definedName>
    <definedName name="GPEPS09" localSheetId="7">#REF!</definedName>
    <definedName name="GPEPS09" localSheetId="0">#REF!</definedName>
    <definedName name="GPEPS09" localSheetId="9">#REF!</definedName>
    <definedName name="GPEPS09" localSheetId="11">#REF!</definedName>
    <definedName name="GPEPS09" localSheetId="10">#REF!</definedName>
    <definedName name="GPEPS09" localSheetId="8">#REF!</definedName>
    <definedName name="GPEPS09" localSheetId="4">#REF!</definedName>
    <definedName name="GPEPS09" localSheetId="5">#REF!</definedName>
    <definedName name="GPEPS09">#REF!</definedName>
    <definedName name="GPEPS10" localSheetId="7">#REF!</definedName>
    <definedName name="GPEPS10" localSheetId="0">#REF!</definedName>
    <definedName name="GPEPS10" localSheetId="11">#REF!</definedName>
    <definedName name="GPEPS10" localSheetId="8">#REF!</definedName>
    <definedName name="GPEPS10" localSheetId="4">#REF!</definedName>
    <definedName name="GPEPS10" localSheetId="5">#REF!</definedName>
    <definedName name="GPEPS10">#REF!</definedName>
    <definedName name="GPEPS11" localSheetId="7">#REF!</definedName>
    <definedName name="GPEPS11" localSheetId="0">#REF!</definedName>
    <definedName name="GPEPS11" localSheetId="11">#REF!</definedName>
    <definedName name="GPEPS11" localSheetId="8">#REF!</definedName>
    <definedName name="GPEPS11" localSheetId="4">#REF!</definedName>
    <definedName name="GPEPS11" localSheetId="5">#REF!</definedName>
    <definedName name="GPEPS11">#REF!</definedName>
    <definedName name="GPEPS12">#REF!</definedName>
    <definedName name="Gross_inc_growth" localSheetId="7">[3]NOPAT_VDF!#REF!</definedName>
    <definedName name="Gross_inc_growth" localSheetId="0">[3]NOPAT_VDF!#REF!</definedName>
    <definedName name="Gross_inc_growth" localSheetId="9">[3]NOPAT_VDF!#REF!</definedName>
    <definedName name="Gross_inc_growth" localSheetId="11">[3]NOPAT_VDF!#REF!</definedName>
    <definedName name="Gross_inc_growth" localSheetId="10">[3]NOPAT_VDF!#REF!</definedName>
    <definedName name="Gross_inc_growth" localSheetId="8">[3]NOPAT_VDF!#REF!</definedName>
    <definedName name="Gross_inc_growth" localSheetId="4">[3]NOPAT_VDF!#REF!</definedName>
    <definedName name="Gross_inc_growth" localSheetId="5">[3]NOPAT_VDF!#REF!</definedName>
    <definedName name="Gross_inc_growth">[3]NOPAT_VDF!#REF!</definedName>
    <definedName name="Gross_income">[3]NOPAT_VDF!$C$10:$AE$10</definedName>
    <definedName name="Gross_income_fore">#REF!</definedName>
    <definedName name="Gross_income_growth_avg">#REF!</definedName>
    <definedName name="Gross_margin_fore">[3]Forecasts_VDF!#REF!</definedName>
    <definedName name="gross.marg" localSheetId="7">IS pro [81]forma!$D$19:$AZ$19</definedName>
    <definedName name="gross.marg" localSheetId="0">IS pro [81]forma!$D$19:$AZ$19</definedName>
    <definedName name="gross.marg" localSheetId="9">IS pro [81]forma!$D$19:$AZ$19</definedName>
    <definedName name="gross.marg" localSheetId="11">IS pro [81]forma!$D$19:$AZ$19</definedName>
    <definedName name="gross.marg" localSheetId="10">IS pro [81]forma!$D$19:$AZ$19</definedName>
    <definedName name="gross.marg" localSheetId="8">IS pro [81]forma!$D$19:$AZ$19</definedName>
    <definedName name="gross.marg" localSheetId="4">IS pro [81]forma!$D$19:$AZ$19</definedName>
    <definedName name="gross.marg" localSheetId="5">IS pro [81]forma!$D$19:$AZ$19</definedName>
    <definedName name="gross.marg">IS pro [81]forma!$D$19:$AZ$19</definedName>
    <definedName name="Growth" localSheetId="7">#REF!</definedName>
    <definedName name="Growth" localSheetId="0">#REF!</definedName>
    <definedName name="Growth" localSheetId="9">#REF!</definedName>
    <definedName name="Growth" localSheetId="11">#REF!</definedName>
    <definedName name="Growth" localSheetId="10">#REF!</definedName>
    <definedName name="Growth" localSheetId="8">#REF!</definedName>
    <definedName name="Growth" localSheetId="4">#REF!</definedName>
    <definedName name="Growth" localSheetId="5">#REF!</definedName>
    <definedName name="Growth">#REF!</definedName>
    <definedName name="Growth_97" localSheetId="7">#REF!</definedName>
    <definedName name="Growth_97" localSheetId="0">#REF!</definedName>
    <definedName name="Growth_97" localSheetId="11">#REF!</definedName>
    <definedName name="Growth_97" localSheetId="8">#REF!</definedName>
    <definedName name="Growth_97" localSheetId="4">#REF!</definedName>
    <definedName name="Growth_97" localSheetId="5">#REF!</definedName>
    <definedName name="Growth_97">#REF!</definedName>
    <definedName name="Growth_98" localSheetId="7">#REF!</definedName>
    <definedName name="Growth_98" localSheetId="0">#REF!</definedName>
    <definedName name="Growth_98" localSheetId="11">#REF!</definedName>
    <definedName name="Growth_98" localSheetId="8">#REF!</definedName>
    <definedName name="Growth_98" localSheetId="4">#REF!</definedName>
    <definedName name="Growth_98" localSheetId="5">#REF!</definedName>
    <definedName name="Growth_98">#REF!</definedName>
    <definedName name="Growth_99">#REF!</definedName>
    <definedName name="growth_rate">'[32]Capacity Plan'!$B$16</definedName>
    <definedName name="GWYUID1" localSheetId="7">#REF!</definedName>
    <definedName name="GWYUID1" localSheetId="0">#REF!</definedName>
    <definedName name="GWYUID1" localSheetId="9">#REF!</definedName>
    <definedName name="GWYUID1" localSheetId="11">#REF!</definedName>
    <definedName name="GWYUID1" localSheetId="10">#REF!</definedName>
    <definedName name="GWYUID1" localSheetId="8">#REF!</definedName>
    <definedName name="GWYUID1" localSheetId="4">#REF!</definedName>
    <definedName name="GWYUID1" localSheetId="5">#REF!</definedName>
    <definedName name="GWYUID1">#REF!</definedName>
    <definedName name="GWYUID2" localSheetId="7">#REF!</definedName>
    <definedName name="GWYUID2" localSheetId="0">#REF!</definedName>
    <definedName name="GWYUID2" localSheetId="11">#REF!</definedName>
    <definedName name="GWYUID2" localSheetId="8">#REF!</definedName>
    <definedName name="GWYUID2" localSheetId="4">#REF!</definedName>
    <definedName name="GWYUID2" localSheetId="5">#REF!</definedName>
    <definedName name="GWYUID2">#REF!</definedName>
    <definedName name="headcount" localSheetId="7">#REF!</definedName>
    <definedName name="headcount" localSheetId="0">#REF!</definedName>
    <definedName name="headcount" localSheetId="11">#REF!</definedName>
    <definedName name="headcount" localSheetId="8">#REF!</definedName>
    <definedName name="headcount" localSheetId="4">#REF!</definedName>
    <definedName name="headcount" localSheetId="5">#REF!</definedName>
    <definedName name="headcount">#REF!</definedName>
    <definedName name="Header_Row">ROW(#REF!)</definedName>
    <definedName name="held_Account_refresh_period">[32]Refresh!#REF!</definedName>
    <definedName name="Held_accounts_per_user" localSheetId="7">#REF!</definedName>
    <definedName name="Held_accounts_per_user" localSheetId="0">#REF!</definedName>
    <definedName name="Held_accounts_per_user" localSheetId="9">#REF!</definedName>
    <definedName name="Held_accounts_per_user" localSheetId="11">#REF!</definedName>
    <definedName name="Held_accounts_per_user" localSheetId="10">#REF!</definedName>
    <definedName name="Held_accounts_per_user" localSheetId="8">#REF!</definedName>
    <definedName name="Held_accounts_per_user" localSheetId="4">#REF!</definedName>
    <definedName name="Held_accounts_per_user" localSheetId="5">#REF!</definedName>
    <definedName name="Held_accounts_per_user">#REF!</definedName>
    <definedName name="Held_away_accounts_per_user" localSheetId="7">#REF!</definedName>
    <definedName name="Held_away_accounts_per_user" localSheetId="0">#REF!</definedName>
    <definedName name="Held_away_accounts_per_user" localSheetId="11">#REF!</definedName>
    <definedName name="Held_away_accounts_per_user" localSheetId="8">#REF!</definedName>
    <definedName name="Held_away_accounts_per_user" localSheetId="4">#REF!</definedName>
    <definedName name="Held_away_accounts_per_user" localSheetId="5">#REF!</definedName>
    <definedName name="Held_away_accounts_per_user">#REF!</definedName>
    <definedName name="held_away_refresh_period">[32]Refresh!$H$4</definedName>
    <definedName name="held_refresh_period">[32]Refresh!$H$5</definedName>
    <definedName name="Hide" localSheetId="7">#REF!,#REF!,#REF!</definedName>
    <definedName name="Hide" localSheetId="0">#REF!,#REF!,#REF!</definedName>
    <definedName name="Hide" localSheetId="9">#REF!,#REF!,#REF!</definedName>
    <definedName name="Hide" localSheetId="11">#REF!,#REF!,#REF!</definedName>
    <definedName name="Hide" localSheetId="10">#REF!,#REF!,#REF!</definedName>
    <definedName name="Hide" localSheetId="8">#REF!,#REF!,#REF!</definedName>
    <definedName name="Hide" localSheetId="4">#REF!,#REF!,#REF!</definedName>
    <definedName name="Hide" localSheetId="5">#REF!,#REF!,#REF!</definedName>
    <definedName name="Hide">#REF!,#REF!,#REF!</definedName>
    <definedName name="hidebs" localSheetId="7">#REF!</definedName>
    <definedName name="hidebs" localSheetId="0">#REF!</definedName>
    <definedName name="hidebs" localSheetId="9">#REF!</definedName>
    <definedName name="hidebs" localSheetId="11">#REF!</definedName>
    <definedName name="hidebs" localSheetId="10">#REF!</definedName>
    <definedName name="hidebs" localSheetId="8">#REF!</definedName>
    <definedName name="hidebs" localSheetId="4">#REF!</definedName>
    <definedName name="hidebs" localSheetId="5">#REF!</definedName>
    <definedName name="hidebs">#REF!</definedName>
    <definedName name="high" localSheetId="7">#REF!</definedName>
    <definedName name="high" localSheetId="0">#REF!</definedName>
    <definedName name="high" localSheetId="9">#REF!</definedName>
    <definedName name="high" localSheetId="11">#REF!</definedName>
    <definedName name="high" localSheetId="10">#REF!</definedName>
    <definedName name="high" localSheetId="8">#REF!</definedName>
    <definedName name="high" localSheetId="4">#REF!</definedName>
    <definedName name="high" localSheetId="5">#REF!</definedName>
    <definedName name="high">#REF!</definedName>
    <definedName name="hiring" localSheetId="7">#REF!</definedName>
    <definedName name="hiring" localSheetId="0">#REF!</definedName>
    <definedName name="hiring" localSheetId="8">#REF!</definedName>
    <definedName name="hiring" localSheetId="4">#REF!</definedName>
    <definedName name="hiring" localSheetId="5">#REF!</definedName>
    <definedName name="hiring">#REF!</definedName>
    <definedName name="historic_prices">'[82]Qtrly info for handy-dandy'!$AU$35:$AW$434</definedName>
    <definedName name="historic_prices_new">'[82]Qtrly info for handy-dandy'!$AT$35:$AV$434</definedName>
    <definedName name="historical_date_Range">'[82]Qtrly info for handy-dandy'!$AT$35:$AT$434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osted">'[83]Capacity Plan'!$B$13</definedName>
    <definedName name="HOUSING_ALLOWANCE">'[84] payroll 2001'!#REF!</definedName>
    <definedName name="HR" localSheetId="7">#REF!</definedName>
    <definedName name="HR" localSheetId="0">#REF!</definedName>
    <definedName name="HR" localSheetId="9">#REF!</definedName>
    <definedName name="HR" localSheetId="11">#REF!</definedName>
    <definedName name="HR" localSheetId="10">#REF!</definedName>
    <definedName name="HR" localSheetId="8">#REF!</definedName>
    <definedName name="HR" localSheetId="4">#REF!</definedName>
    <definedName name="HR" localSheetId="5">#REF!</definedName>
    <definedName name="HR">#REF!</definedName>
    <definedName name="Huge_Cobrand_Labor_Factor">'[32]Cost Breakdown'!$G$21</definedName>
    <definedName name="iav" localSheetId="7">#REF!</definedName>
    <definedName name="iav" localSheetId="0">#REF!</definedName>
    <definedName name="iav" localSheetId="9">#REF!</definedName>
    <definedName name="iav" localSheetId="11">#REF!</definedName>
    <definedName name="iav" localSheetId="10">#REF!</definedName>
    <definedName name="iav" localSheetId="8">#REF!</definedName>
    <definedName name="iav" localSheetId="4">#REF!</definedName>
    <definedName name="iav" localSheetId="5">#REF!</definedName>
    <definedName name="iav">#REF!</definedName>
    <definedName name="iav_monthly_transactions" localSheetId="7">#REF!</definedName>
    <definedName name="iav_monthly_transactions" localSheetId="0">#REF!</definedName>
    <definedName name="iav_monthly_transactions" localSheetId="11">#REF!</definedName>
    <definedName name="iav_monthly_transactions" localSheetId="8">#REF!</definedName>
    <definedName name="iav_monthly_transactions" localSheetId="4">#REF!</definedName>
    <definedName name="iav_monthly_transactions" localSheetId="5">#REF!</definedName>
    <definedName name="iav_monthly_transactions">#REF!</definedName>
    <definedName name="ibm_maintenance_Cost">'[32]Cost Breakdown'!$B$28</definedName>
    <definedName name="IBPEVA" localSheetId="7">#REF!</definedName>
    <definedName name="IBPEVA" localSheetId="0">#REF!</definedName>
    <definedName name="IBPEVA" localSheetId="9">#REF!</definedName>
    <definedName name="IBPEVA" localSheetId="11">#REF!</definedName>
    <definedName name="IBPEVA" localSheetId="10">#REF!</definedName>
    <definedName name="IBPEVA" localSheetId="8">#REF!</definedName>
    <definedName name="IBPEVA" localSheetId="4">#REF!</definedName>
    <definedName name="IBPEVA" localSheetId="5">#REF!</definedName>
    <definedName name="IBPEVA">#REF!</definedName>
    <definedName name="IC_1">'[3]Invested capital_VDF'!$P$1:$P$65536</definedName>
    <definedName name="IC_2">'[3]Invested capital_VDF'!$O$1:$O$65536</definedName>
    <definedName name="IC_3">'[3]Invested capital_VDF'!$N$1:$N$65536</definedName>
    <definedName name="IC_4">'[3]Invested capital_VDF'!$M$1:$M$65536</definedName>
    <definedName name="IC_5">'[3]Invested capital_VDF'!$L$1:$L$65536</definedName>
    <definedName name="IC_6">'[3]Invested capital_VDF'!$K$1:$K$65536</definedName>
    <definedName name="IC_7">'[3]Invested capital_VDF'!$J$1:$J$65536</definedName>
    <definedName name="IC_P">'[3]Invested capital_VDF'!$Q$1:$Q$65536</definedName>
    <definedName name="IC_P1">'[3]Invested capital_VDF'!$R$1:$R$65536</definedName>
    <definedName name="IC_P2">'[3]Invested capital_VDF'!$S$1:$S$65536</definedName>
    <definedName name="IC_P3">'[3]Invested capital_VDF'!$T$1:$T$65536</definedName>
    <definedName name="IDN">#REF!</definedName>
    <definedName name="IFN">#REF!</definedName>
    <definedName name="IMPORTDFF1">#REF!</definedName>
    <definedName name="IMPORTDFF2">#REF!</definedName>
    <definedName name="in">#REF!</definedName>
    <definedName name="IN_g">#REF!</definedName>
    <definedName name="IN_is">#REF!</definedName>
    <definedName name="Inc_cap_RnD_fore">#REF!</definedName>
    <definedName name="inc_tax">#REF!</definedName>
    <definedName name="Include_Tools_Stage_Reports_In_Cost">#REF!</definedName>
    <definedName name="Income_before_taxes">[3]NOPAT_VDF!#REF!</definedName>
    <definedName name="Income_equivalents">[3]NOPAT_VDF!$C$27:$AZ$27</definedName>
    <definedName name="Income_equivalents_fore">#REF!</definedName>
    <definedName name="Income_form_uncons_subs_fore">#REF!</definedName>
    <definedName name="Income_from_Unconsolidated_Subs">[3]NOPAT_VDF!$C$45:$AZ$45</definedName>
    <definedName name="Income_tax">#REF!</definedName>
    <definedName name="Income_tax_fore">#REF!</definedName>
    <definedName name="Income_tax_growth_fore">#REF!</definedName>
    <definedName name="Income_taxes_payable_growth_fore">#REF!</definedName>
    <definedName name="Increase_cap_RnD_fore">#REF!</definedName>
    <definedName name="Increase_Capitalized_R_D_net">[3]NOPAT_VDF!$C$19:$AZ$19</definedName>
    <definedName name="Increase_in_other_liabilities">[3]NOPAT_VDF!#REF!</definedName>
    <definedName name="India">#REF!</definedName>
    <definedName name="initial_fiber_miles">[57]Drivers!$H$33</definedName>
    <definedName name="initial_trans_rev">[57]Drivers!$C$40</definedName>
    <definedName name="INPUT" localSheetId="7">#REF!</definedName>
    <definedName name="INPUT" localSheetId="0">#REF!</definedName>
    <definedName name="INPUT" localSheetId="9">#REF!</definedName>
    <definedName name="INPUT" localSheetId="11">#REF!</definedName>
    <definedName name="INPUT" localSheetId="10">#REF!</definedName>
    <definedName name="INPUT" localSheetId="8">#REF!</definedName>
    <definedName name="INPUT" localSheetId="4">#REF!</definedName>
    <definedName name="INPUT" localSheetId="5">#REF!</definedName>
    <definedName name="INPUT">#REF!</definedName>
    <definedName name="input_data">[7]Prices!$A$10:$AN$173</definedName>
    <definedName name="INPUTS" localSheetId="7">#REF!</definedName>
    <definedName name="INPUTS" localSheetId="0">#REF!</definedName>
    <definedName name="INPUTS" localSheetId="9">#REF!</definedName>
    <definedName name="INPUTS" localSheetId="11">#REF!</definedName>
    <definedName name="INPUTS" localSheetId="10">#REF!</definedName>
    <definedName name="INPUTS" localSheetId="8">#REF!</definedName>
    <definedName name="INPUTS" localSheetId="4">#REF!</definedName>
    <definedName name="INPUTS" localSheetId="5">#REF!</definedName>
    <definedName name="INPUTS">#REF!</definedName>
    <definedName name="instant_refresh_percentage">[32]Refresh!$H$6</definedName>
    <definedName name="Int" localSheetId="7">#REF!</definedName>
    <definedName name="Int" localSheetId="0">#REF!</definedName>
    <definedName name="Int" localSheetId="9">#REF!</definedName>
    <definedName name="Int" localSheetId="11">#REF!</definedName>
    <definedName name="Int" localSheetId="10">#REF!</definedName>
    <definedName name="Int" localSheetId="8">#REF!</definedName>
    <definedName name="Int" localSheetId="4">#REF!</definedName>
    <definedName name="Int" localSheetId="5">#REF!</definedName>
    <definedName name="Int">#REF!</definedName>
    <definedName name="int_calc">[51]BS!$A$97:$AH$102</definedName>
    <definedName name="int_income">[51]BS!$A$105:$AH$108</definedName>
    <definedName name="Intangible_Assets" localSheetId="7">#REF!</definedName>
    <definedName name="Intangible_Assets" localSheetId="0">#REF!</definedName>
    <definedName name="Intangible_Assets" localSheetId="9">#REF!</definedName>
    <definedName name="Intangible_Assets" localSheetId="11">#REF!</definedName>
    <definedName name="Intangible_Assets" localSheetId="10">#REF!</definedName>
    <definedName name="Intangible_Assets" localSheetId="8">#REF!</definedName>
    <definedName name="Intangible_Assets" localSheetId="4">#REF!</definedName>
    <definedName name="Intangible_Assets" localSheetId="5">#REF!</definedName>
    <definedName name="Intangible_Assets">#REF!</definedName>
    <definedName name="Intel" localSheetId="7">#REF!</definedName>
    <definedName name="Intel" localSheetId="0">#REF!</definedName>
    <definedName name="Intel" localSheetId="11">#REF!</definedName>
    <definedName name="Intel" localSheetId="8">#REF!</definedName>
    <definedName name="Intel" localSheetId="4">#REF!</definedName>
    <definedName name="Intel" localSheetId="5">#REF!</definedName>
    <definedName name="Intel">#REF!</definedName>
    <definedName name="Interest_exp_growth_fore" localSheetId="7">#REF!</definedName>
    <definedName name="Interest_exp_growth_fore" localSheetId="0">#REF!</definedName>
    <definedName name="Interest_exp_growth_fore" localSheetId="11">#REF!</definedName>
    <definedName name="Interest_exp_growth_fore" localSheetId="8">#REF!</definedName>
    <definedName name="Interest_exp_growth_fore" localSheetId="4">#REF!</definedName>
    <definedName name="Interest_exp_growth_fore" localSheetId="5">#REF!</definedName>
    <definedName name="Interest_exp_growth_fore">#REF!</definedName>
    <definedName name="Interest_exp_inc_fore">#REF!</definedName>
    <definedName name="Interest_expense_income">[3]NOPAT_VDF!$C$60:$AE$60</definedName>
    <definedName name="interest_expense_pretelstra">#REF!</definedName>
    <definedName name="interest_income_pretelstra">#REF!</definedName>
    <definedName name="Interest_Rate">#REF!</definedName>
    <definedName name="interest_table">'[85]Interest rate'!$A$3:$B$1463</definedName>
    <definedName name="interl" localSheetId="7">#REF!</definedName>
    <definedName name="interl" localSheetId="0">#REF!</definedName>
    <definedName name="interl" localSheetId="9">#REF!</definedName>
    <definedName name="interl" localSheetId="11">#REF!</definedName>
    <definedName name="interl" localSheetId="10">#REF!</definedName>
    <definedName name="interl" localSheetId="8">#REF!</definedName>
    <definedName name="interl" localSheetId="4">#REF!</definedName>
    <definedName name="interl" localSheetId="5">#REF!</definedName>
    <definedName name="interl">#REF!</definedName>
    <definedName name="IntermediateCapShares" localSheetId="9">'[86]Capitalization Table'!$K$9</definedName>
    <definedName name="IntermediateCapShares" localSheetId="11">'[86]Capitalization Table'!$K$9</definedName>
    <definedName name="IntermediateCapShares" localSheetId="10">'[86]Capitalization Table'!$K$9</definedName>
    <definedName name="IntermediateCapShares">'[87]Capitalization Table'!$K$9</definedName>
    <definedName name="InternalBS" localSheetId="7">#REF!</definedName>
    <definedName name="InternalBS" localSheetId="0">#REF!</definedName>
    <definedName name="InternalBS" localSheetId="9">#REF!</definedName>
    <definedName name="InternalBS" localSheetId="11">#REF!</definedName>
    <definedName name="InternalBS" localSheetId="10">#REF!</definedName>
    <definedName name="InternalBS" localSheetId="8">#REF!</definedName>
    <definedName name="InternalBS" localSheetId="4">#REF!</definedName>
    <definedName name="InternalBS" localSheetId="5">#REF!</definedName>
    <definedName name="InternalBS">#REF!</definedName>
    <definedName name="InternalPL" localSheetId="7">#REF!</definedName>
    <definedName name="InternalPL" localSheetId="0">#REF!</definedName>
    <definedName name="InternalPL" localSheetId="11">#REF!</definedName>
    <definedName name="InternalPL" localSheetId="8">#REF!</definedName>
    <definedName name="InternalPL" localSheetId="4">#REF!</definedName>
    <definedName name="InternalPL" localSheetId="5">#REF!</definedName>
    <definedName name="InternalPL">#REF!</definedName>
    <definedName name="internet">'[40]Condensed Qtrly'!$B$2:$AU$41</definedName>
    <definedName name="internl" localSheetId="7">#REF!</definedName>
    <definedName name="internl" localSheetId="0">#REF!</definedName>
    <definedName name="internl" localSheetId="9">#REF!</definedName>
    <definedName name="internl" localSheetId="11">#REF!</definedName>
    <definedName name="internl" localSheetId="10">#REF!</definedName>
    <definedName name="internl" localSheetId="8">#REF!</definedName>
    <definedName name="internl" localSheetId="4">#REF!</definedName>
    <definedName name="internl" localSheetId="5">#REF!</definedName>
    <definedName name="internl">#REF!</definedName>
    <definedName name="intopm94">[3]Forecasts_VDF!$G$35</definedName>
    <definedName name="intopm97">[3]Forecasts_VDF!$J$35</definedName>
    <definedName name="intopm98">[3]Forecasts_VDF!$K$35</definedName>
    <definedName name="intopm99">[3]Forecasts_VDF!$L$35</definedName>
    <definedName name="IntPL" localSheetId="7">#REF!</definedName>
    <definedName name="IntPL" localSheetId="0">#REF!</definedName>
    <definedName name="IntPL" localSheetId="9">#REF!</definedName>
    <definedName name="IntPL" localSheetId="11">#REF!</definedName>
    <definedName name="IntPL" localSheetId="10">#REF!</definedName>
    <definedName name="IntPL" localSheetId="8">#REF!</definedName>
    <definedName name="IntPL" localSheetId="4">#REF!</definedName>
    <definedName name="IntPL" localSheetId="5">#REF!</definedName>
    <definedName name="IntPL">#REF!</definedName>
    <definedName name="Intra_1Q98" localSheetId="7">#REF!</definedName>
    <definedName name="Intra_1Q98" localSheetId="0">#REF!</definedName>
    <definedName name="Intra_1Q98" localSheetId="11">#REF!</definedName>
    <definedName name="Intra_1Q98" localSheetId="8">#REF!</definedName>
    <definedName name="Intra_1Q98" localSheetId="4">#REF!</definedName>
    <definedName name="Intra_1Q98" localSheetId="5">#REF!</definedName>
    <definedName name="Intra_1Q98">#REF!</definedName>
    <definedName name="Inventory_growth_fore" localSheetId="7">#REF!</definedName>
    <definedName name="Inventory_growth_fore" localSheetId="0">#REF!</definedName>
    <definedName name="Inventory_growth_fore" localSheetId="11">#REF!</definedName>
    <definedName name="Inventory_growth_fore" localSheetId="8">#REF!</definedName>
    <definedName name="Inventory_growth_fore" localSheetId="4">#REF!</definedName>
    <definedName name="Inventory_growth_fore" localSheetId="5">#REF!</definedName>
    <definedName name="Inventory_growth_fore">#REF!</definedName>
    <definedName name="Invested_capital">'[3]Invested capital_VDF'!$C$87:$AE$87</definedName>
    <definedName name="Invested_capital_DCF">[3]DCF_VDF!$C$77:$AZ$77</definedName>
    <definedName name="Invested_capital_growth_fore" localSheetId="7">#REF!</definedName>
    <definedName name="Invested_capital_growth_fore" localSheetId="0">#REF!</definedName>
    <definedName name="Invested_capital_growth_fore" localSheetId="9">#REF!</definedName>
    <definedName name="Invested_capital_growth_fore" localSheetId="11">#REF!</definedName>
    <definedName name="Invested_capital_growth_fore" localSheetId="10">#REF!</definedName>
    <definedName name="Invested_capital_growth_fore" localSheetId="8">#REF!</definedName>
    <definedName name="Invested_capital_growth_fore" localSheetId="4">#REF!</definedName>
    <definedName name="Invested_capital_growth_fore" localSheetId="5">#REF!</definedName>
    <definedName name="Invested_capital_growth_fore">#REF!</definedName>
    <definedName name="Invested_capital_turns">'[3]Invested capital_VDF'!$C$102:$AU$102</definedName>
    <definedName name="Invested_capital_turns_DCF">[3]DCF_VDF!$C$83:$AZ$83</definedName>
    <definedName name="Invested_capital_turns_fore" localSheetId="7">#REF!</definedName>
    <definedName name="Invested_capital_turns_fore" localSheetId="0">#REF!</definedName>
    <definedName name="Invested_capital_turns_fore" localSheetId="9">#REF!</definedName>
    <definedName name="Invested_capital_turns_fore" localSheetId="11">#REF!</definedName>
    <definedName name="Invested_capital_turns_fore" localSheetId="10">#REF!</definedName>
    <definedName name="Invested_capital_turns_fore" localSheetId="8">#REF!</definedName>
    <definedName name="Invested_capital_turns_fore" localSheetId="4">#REF!</definedName>
    <definedName name="Invested_capital_turns_fore" localSheetId="5">#REF!</definedName>
    <definedName name="Invested_capital_turns_fore">#REF!</definedName>
    <definedName name="Investments_in_Unconsolidated_Subs">'[3]Invested capital_VDF'!$C$76:$AZ$76</definedName>
    <definedName name="Invoices">[88]!InvoicesTable[#Data]</definedName>
    <definedName name="ipo_case1_name" localSheetId="7">#REF!</definedName>
    <definedName name="ipo_case1_name" localSheetId="0">#REF!</definedName>
    <definedName name="ipo_case1_name" localSheetId="9">#REF!</definedName>
    <definedName name="ipo_case1_name" localSheetId="11">#REF!</definedName>
    <definedName name="ipo_case1_name" localSheetId="10">#REF!</definedName>
    <definedName name="ipo_case1_name" localSheetId="8">#REF!</definedName>
    <definedName name="ipo_case1_name" localSheetId="4">#REF!</definedName>
    <definedName name="ipo_case1_name" localSheetId="5">#REF!</definedName>
    <definedName name="ipo_case1_name">#REF!</definedName>
    <definedName name="ipo_case2_name" localSheetId="7">#REF!</definedName>
    <definedName name="ipo_case2_name" localSheetId="0">#REF!</definedName>
    <definedName name="ipo_case2_name" localSheetId="11">#REF!</definedName>
    <definedName name="ipo_case2_name" localSheetId="8">#REF!</definedName>
    <definedName name="ipo_case2_name" localSheetId="4">#REF!</definedName>
    <definedName name="ipo_case2_name" localSheetId="5">#REF!</definedName>
    <definedName name="ipo_case2_name">#REF!</definedName>
    <definedName name="ipo_case3_name" localSheetId="7">#REF!</definedName>
    <definedName name="ipo_case3_name" localSheetId="0">#REF!</definedName>
    <definedName name="ipo_case3_name" localSheetId="11">#REF!</definedName>
    <definedName name="ipo_case3_name" localSheetId="8">#REF!</definedName>
    <definedName name="ipo_case3_name" localSheetId="4">#REF!</definedName>
    <definedName name="ipo_case3_name" localSheetId="5">#REF!</definedName>
    <definedName name="ipo_case3_name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SSET_BACKED_FDIC" hidden="1">"c6301"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STDDEV_EST_REUT" hidden="1">"c5408"</definedName>
    <definedName name="IQ_CASH_DIVIDENDS_NET_INCOME_FDIC" hidden="1">"c6738"</definedName>
    <definedName name="IQ_CASH_IN_PROCESS_FDIC" hidden="1">"c6386"</definedName>
    <definedName name="IQ_CASH_OPER_ACT_OR_EST" hidden="1">"c4164"</definedName>
    <definedName name="IQ_CASH_OPER_EST" hidden="1">"c4163"</definedName>
    <definedName name="IQ_CASH_OPER_HIGH_EST" hidden="1">"c4166"</definedName>
    <definedName name="IQ_CASH_OPER_LOW_EST" hidden="1">"c4244"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CE_FDIC" hidden="1">"c6296"</definedName>
    <definedName name="IQ_CH">110000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FDIC" hidden="1">"c6350"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_FDIC" hidden="1">"c6522"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Y">10000</definedName>
    <definedName name="IQ_DAILY">500000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TDDEV_EST_CIQ" hidden="1">"c4819"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BV_REUT" hidden="1">"c5409"</definedName>
    <definedName name="IQ_EST_ACT_FFO_REUT" hidden="1">"c3843"</definedName>
    <definedName name="IQ_EST_ACT_FFO_SHARE_SHARE_REUT" hidden="1">"c3843"</definedName>
    <definedName name="IQ_EST_BV_DIFF_REUT" hidden="1">"c5433"</definedName>
    <definedName name="IQ_EST_BV_SURPRISE_PERCENT_REUT" hidden="1">"c5434"</definedName>
    <definedName name="IQ_EST_FFO_DIFF_REUT" hidden="1">"c3890"</definedName>
    <definedName name="IQ_EST_FFO_SHARE_SHARE_DIFF_REUT" hidden="1">"c3890"</definedName>
    <definedName name="IQ_EST_FFO_SHARE_SHARE_SURPRISE_PERCENT_REUT" hidden="1">"c3891"</definedName>
    <definedName name="IQ_EST_FFO_SURPRISE_PERCENT_REUT" hidden="1">"c3891"</definedName>
    <definedName name="IQ_EST_NUM_BUY_REUT" hidden="1">"c3869"</definedName>
    <definedName name="IQ_EST_NUM_HOLD_REUT" hidden="1">"c3871"</definedName>
    <definedName name="IQ_EST_NUM_OUTPERFORM_REUT" hidden="1">"c3870"</definedName>
    <definedName name="IQ_EST_NUM_SELL_REUT" hidden="1">"c3873"</definedName>
    <definedName name="IQ_EST_NUM_UNDERPERFORM_REUT" hidden="1">"c3872"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EST_CIQ" hidden="1">"c4970"</definedName>
    <definedName name="IQ_FFO_EST_REUT" hidden="1">"c3837"</definedName>
    <definedName name="IQ_FFO_HIGH_EST_CIQ" hidden="1">"c4977"</definedName>
    <definedName name="IQ_FFO_HIGH_EST_REUT" hidden="1">"c3839"</definedName>
    <definedName name="IQ_FFO_LOW_EST_CIQ" hidden="1">"c4978"</definedName>
    <definedName name="IQ_FFO_LOW_EST_REUT" hidden="1">"c3840"</definedName>
    <definedName name="IQ_FFO_MEDIAN_EST_CIQ" hidden="1">"c4979"</definedName>
    <definedName name="IQ_FFO_MEDIAN_EST_REUT" hidden="1">"c3838"</definedName>
    <definedName name="IQ_FFO_NUM_EST_CIQ" hidden="1">"c4980"</definedName>
    <definedName name="IQ_FFO_NUM_EST_REUT" hidden="1">"c3841"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_CIQ" hidden="1">"c4981"</definedName>
    <definedName name="IQ_FFO_STDDEV_EST_REUT" hidden="1">"c3842"</definedName>
    <definedName name="IQ_FH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>1000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M">2000</definedName>
    <definedName name="IQ_LTMMONTH" hidden="1">120000</definedName>
    <definedName name="IQ_MAINT_CAPEX_ACT_OR_EST" hidden="1">"c4458"</definedName>
    <definedName name="IQ_MAINT_CAPEX_EST" hidden="1">"c4457"</definedName>
    <definedName name="IQ_MAINT_CAPEX_HIGH_EST" hidden="1">"c4460"</definedName>
    <definedName name="IQ_MAINT_CAPEX_LOW_EST" hidden="1">"c4461"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ONEY_MARKET_DEPOSIT_ACCOUNTS_FDIC" hidden="1">"c6553"</definedName>
    <definedName name="IQ_MONTH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localSheetId="9" hidden="1">45719.8079398148</definedName>
    <definedName name="IQ_NAMES_REVISION_DATE_" localSheetId="11" hidden="1">43273.9027314815</definedName>
    <definedName name="IQ_NAMES_REVISION_DATE_" localSheetId="10" hidden="1">45719.8079398148</definedName>
    <definedName name="IQ_NAMES_REVISION_DATE_" hidden="1">45923.8428587963</definedName>
    <definedName name="IQ_NAMES_REVISION_DATE__1" hidden="1">45719.8079398148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INCOME_FDIC" hidden="1">"c6587"</definedName>
    <definedName name="IQ_NET_INT_INC_BNK_FDIC" hidden="1">"c6570"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SSETS_FDIC" hidden="1">"c6338"</definedName>
    <definedName name="IQ_OTHER_BORROWED_FUNDS_FDIC" hidden="1">"c6345"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INSURANCE_FEES_FDIC" hidden="1">"c6672"</definedName>
    <definedName name="IQ_OTHER_INTANGIBLE_FDIC" hidden="1">"c6337"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OFF_BS_LIAB_FDIC" hidden="1">"c6533"</definedName>
    <definedName name="IQ_OTHER_RE_OWNED_FDIC" hidden="1">"c6330"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CIQ" hidden="1">"c3769"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CIQ" hidden="1">"c3770"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CIQ" hidden="1">"c3766"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CIQ" hidden="1">"c3767"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CIQ" hidden="1">"c3768"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CIQ" hidden="1">"c3764"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CIQ" hidden="1">"c3765"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CIQ" hidden="1">"c3795"</definedName>
    <definedName name="IQ_PERCENT_CHANGE_EST_FFO_SHARE_SHARE_WEEK_REUT" hidden="1">"c3964"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TATEMENTS_NET_FDIC" hidden="1">"c6500"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FDIC" hidden="1">"c6730"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SSETS_FDIC" hidden="1">"c6339"</definedName>
    <definedName name="IQ_TOTAL_CHARGE_OFFS_FDIC" hidden="1">"c6603"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EQUITY_FDIC" hidden="1">"c6354"</definedName>
    <definedName name="IQ_TOTAL_LIABILITIES_FDIC" hidden="1">"c6348"</definedName>
    <definedName name="IQ_TOTAL_RECOVERIES_FDIC" hidden="1">"c6622"</definedName>
    <definedName name="IQ_TOTAL_REV_BNK_FDIC" hidden="1">"c6786"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>3000</definedName>
    <definedName name="IQ_YTDMONTH" hidden="1">130000</definedName>
    <definedName name="iQShowHideColumns" hidden="1">"iQShowAnnual"</definedName>
    <definedName name="IS_print">#REF!</definedName>
    <definedName name="IsColHidden" hidden="1">FALSE</definedName>
    <definedName name="IsLTMColHidden" hidden="1">FALSE</definedName>
    <definedName name="IssueData">'[89]Entity debt'!#REF!</definedName>
    <definedName name="itc" localSheetId="7">#REF!</definedName>
    <definedName name="itc" localSheetId="0">#REF!</definedName>
    <definedName name="itc" localSheetId="9">#REF!</definedName>
    <definedName name="itc" localSheetId="11">#REF!</definedName>
    <definedName name="itc" localSheetId="10">#REF!</definedName>
    <definedName name="itc" localSheetId="8">#REF!</definedName>
    <definedName name="itc" localSheetId="4">#REF!</definedName>
    <definedName name="itc" localSheetId="5">#REF!</definedName>
    <definedName name="itc">#REF!</definedName>
    <definedName name="itc_g" localSheetId="7">#REF!</definedName>
    <definedName name="itc_g" localSheetId="0">#REF!</definedName>
    <definedName name="itc_g" localSheetId="11">#REF!</definedName>
    <definedName name="itc_g" localSheetId="8">#REF!</definedName>
    <definedName name="itc_g" localSheetId="4">#REF!</definedName>
    <definedName name="itc_g" localSheetId="5">#REF!</definedName>
    <definedName name="itc_g">#REF!</definedName>
    <definedName name="itc_is" localSheetId="7">#REF!</definedName>
    <definedName name="itc_is" localSheetId="0">#REF!</definedName>
    <definedName name="itc_is" localSheetId="11">#REF!</definedName>
    <definedName name="itc_is" localSheetId="8">#REF!</definedName>
    <definedName name="itc_is" localSheetId="4">#REF!</definedName>
    <definedName name="itc_is" localSheetId="5">#REF!</definedName>
    <definedName name="itc_is">#REF!</definedName>
    <definedName name="Item_Accounts">#REF!</definedName>
    <definedName name="JANREV">'[90]Jan Rev'!$A$2:$F$54</definedName>
    <definedName name="January" localSheetId="7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" localSheetId="9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" localSheetId="11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" localSheetId="10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" localSheetId="8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" localSheetId="4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" localSheetId="5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_1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January_1" hidden="1">{#N/A,#N/A,FALSE,"BAL";#N/A,#N/A,FALSE,"P&amp;L";#N/A,#N/A,FALSE,"REV";#N/A,#N/A,FALSE,"COS";#N/A,#N/A,FALSE,"DPT";#N/A,#N/A,FALSE,"CSS";#N/A,#N/A,FALSE,"IMP";#N/A,#N/A,FALSE,"OPS";#N/A,#N/A,FALSE,"DVL";#N/A,#N/A,FALSE,"ADM"}</definedName>
    <definedName name="Japan">#REF!</definedName>
    <definedName name="JE" localSheetId="7">[91]!JE</definedName>
    <definedName name="JE" localSheetId="9">[91]!JE</definedName>
    <definedName name="JE" localSheetId="10">[91]!JE</definedName>
    <definedName name="JE" localSheetId="8">[91]!JE</definedName>
    <definedName name="JE" localSheetId="5">[91]!JE</definedName>
    <definedName name="JE">[91]!JE</definedName>
    <definedName name="JULREV">'[41]Jul Rev'!$A$2:$F$56</definedName>
    <definedName name="JUNREV">'[41]June Rev'!$A$2:$F$54</definedName>
    <definedName name="Kd">[3]WACC_VDF!#REF!</definedName>
    <definedName name="Ke">[3]WACC_VDF!$D$11</definedName>
    <definedName name="KEVA" localSheetId="7">#REF!</definedName>
    <definedName name="KEVA" localSheetId="0">#REF!</definedName>
    <definedName name="KEVA" localSheetId="9">#REF!</definedName>
    <definedName name="KEVA" localSheetId="11">#REF!</definedName>
    <definedName name="KEVA" localSheetId="10">#REF!</definedName>
    <definedName name="KEVA" localSheetId="8">#REF!</definedName>
    <definedName name="KEVA" localSheetId="4">#REF!</definedName>
    <definedName name="KEVA" localSheetId="5">#REF!</definedName>
    <definedName name="KEVA">#REF!</definedName>
    <definedName name="key_driv">[57]Metrics!$B$131:$M$144</definedName>
    <definedName name="l" localSheetId="7" hidden="1">{"IS",#N/A,FALSE,"IS";"RPTIS",#N/A,FALSE,"RPTIS";"STATS",#N/A,FALSE,"STATS";"CELL",#N/A,FALSE,"CELL";"BS",#N/A,FALSE,"BS"}</definedName>
    <definedName name="l" localSheetId="0" hidden="1">{"IS",#N/A,FALSE,"IS";"RPTIS",#N/A,FALSE,"RPTIS";"STATS",#N/A,FALSE,"STATS";"CELL",#N/A,FALSE,"CELL";"BS",#N/A,FALSE,"BS"}</definedName>
    <definedName name="l" localSheetId="9" hidden="1">{"IS",#N/A,FALSE,"IS";"RPTIS",#N/A,FALSE,"RPTIS";"STATS",#N/A,FALSE,"STATS";"CELL",#N/A,FALSE,"CELL";"BS",#N/A,FALSE,"BS"}</definedName>
    <definedName name="l" localSheetId="11" hidden="1">{"IS",#N/A,FALSE,"IS";"RPTIS",#N/A,FALSE,"RPTIS";"STATS",#N/A,FALSE,"STATS";"CELL",#N/A,FALSE,"CELL";"BS",#N/A,FALSE,"BS"}</definedName>
    <definedName name="l" localSheetId="10" hidden="1">{"IS",#N/A,FALSE,"IS";"RPTIS",#N/A,FALSE,"RPTIS";"STATS",#N/A,FALSE,"STATS";"CELL",#N/A,FALSE,"CELL";"BS",#N/A,FALSE,"BS"}</definedName>
    <definedName name="l" localSheetId="8" hidden="1">{"IS",#N/A,FALSE,"IS";"RPTIS",#N/A,FALSE,"RPTIS";"STATS",#N/A,FALSE,"STATS";"CELL",#N/A,FALSE,"CELL";"BS",#N/A,FALSE,"BS"}</definedName>
    <definedName name="l" localSheetId="4" hidden="1">{"IS",#N/A,FALSE,"IS";"RPTIS",#N/A,FALSE,"RPTIS";"STATS",#N/A,FALSE,"STATS";"CELL",#N/A,FALSE,"CELL";"BS",#N/A,FALSE,"BS"}</definedName>
    <definedName name="l" localSheetId="5" hidden="1">{"IS",#N/A,FALSE,"IS";"RPTIS",#N/A,FALSE,"RPTIS";"STATS",#N/A,FALSE,"STATS";"CELL",#N/A,FALSE,"CELL";"BS",#N/A,FALSE,"BS"}</definedName>
    <definedName name="l" hidden="1">{"IS",#N/A,FALSE,"IS";"RPTIS",#N/A,FALSE,"RPTIS";"STATS",#N/A,FALSE,"STATS";"CELL",#N/A,FALSE,"CELL";"BS",#N/A,FALSE,"BS"}</definedName>
    <definedName name="l_1" localSheetId="0" hidden="1">{"IS",#N/A,FALSE,"IS";"RPTIS",#N/A,FALSE,"RPTIS";"STATS",#N/A,FALSE,"STATS";"CELL",#N/A,FALSE,"CELL";"BS",#N/A,FALSE,"BS"}</definedName>
    <definedName name="l_1" hidden="1">{"IS",#N/A,FALSE,"IS";"RPTIS",#N/A,FALSE,"RPTIS";"STATS",#N/A,FALSE,"STATS";"CELL",#N/A,FALSE,"CELL";"BS",#N/A,FALSE,"BS"}</definedName>
    <definedName name="L_ALL_APTI">[26]APTI_Live_Sheet!$A$1:$AE$275</definedName>
    <definedName name="L_ALL_BL" localSheetId="7">#REF!</definedName>
    <definedName name="L_ALL_BL" localSheetId="0">#REF!</definedName>
    <definedName name="L_ALL_BL" localSheetId="9">#REF!</definedName>
    <definedName name="L_ALL_BL" localSheetId="11">#REF!</definedName>
    <definedName name="L_ALL_BL" localSheetId="10">#REF!</definedName>
    <definedName name="L_ALL_BL" localSheetId="8">#REF!</definedName>
    <definedName name="L_ALL_BL" localSheetId="4">#REF!</definedName>
    <definedName name="L_ALL_BL" localSheetId="5">#REF!</definedName>
    <definedName name="L_ALL_BL">#REF!</definedName>
    <definedName name="L_ALL_BNFT" localSheetId="7">#REF!</definedName>
    <definedName name="L_ALL_BNFT" localSheetId="0">#REF!</definedName>
    <definedName name="L_ALL_BNFT" localSheetId="11">#REF!</definedName>
    <definedName name="L_ALL_BNFT" localSheetId="8">#REF!</definedName>
    <definedName name="L_ALL_BNFT" localSheetId="4">#REF!</definedName>
    <definedName name="L_ALL_BNFT" localSheetId="5">#REF!</definedName>
    <definedName name="L_ALL_BNFT">#REF!</definedName>
    <definedName name="L_ALL_CHKP" localSheetId="7">#REF!</definedName>
    <definedName name="L_ALL_CHKP" localSheetId="0">#REF!</definedName>
    <definedName name="L_ALL_CHKP" localSheetId="11">#REF!</definedName>
    <definedName name="L_ALL_CHKP" localSheetId="8">#REF!</definedName>
    <definedName name="L_ALL_CHKP" localSheetId="4">#REF!</definedName>
    <definedName name="L_ALL_CHKP" localSheetId="5">#REF!</definedName>
    <definedName name="L_ALL_CHKP">#REF!</definedName>
    <definedName name="L_ALL_CHKP_">#REF!</definedName>
    <definedName name="L_ALL_CSOD">[23]CSOD_Live_Sheet!$A$1:$BX$246</definedName>
    <definedName name="L_ALL_CSOD_" localSheetId="7">#REF!</definedName>
    <definedName name="L_ALL_CSOD_" localSheetId="0">#REF!</definedName>
    <definedName name="L_ALL_CSOD_" localSheetId="9">#REF!</definedName>
    <definedName name="L_ALL_CSOD_" localSheetId="11">#REF!</definedName>
    <definedName name="L_ALL_CSOD_" localSheetId="10">#REF!</definedName>
    <definedName name="L_ALL_CSOD_" localSheetId="8">#REF!</definedName>
    <definedName name="L_ALL_CSOD_" localSheetId="4">#REF!</definedName>
    <definedName name="L_ALL_CSOD_" localSheetId="5">#REF!</definedName>
    <definedName name="L_ALL_CSOD_">#REF!</definedName>
    <definedName name="L_ALL_DATA" localSheetId="7">#REF!</definedName>
    <definedName name="L_ALL_DATA" localSheetId="0">#REF!</definedName>
    <definedName name="L_ALL_DATA" localSheetId="11">#REF!</definedName>
    <definedName name="L_ALL_DATA" localSheetId="8">#REF!</definedName>
    <definedName name="L_ALL_DATA" localSheetId="4">#REF!</definedName>
    <definedName name="L_ALL_DATA" localSheetId="5">#REF!</definedName>
    <definedName name="L_ALL_DATA">#REF!</definedName>
    <definedName name="L_ALL_DATA_" localSheetId="7">#REF!</definedName>
    <definedName name="L_ALL_DATA_" localSheetId="0">#REF!</definedName>
    <definedName name="L_ALL_DATA_" localSheetId="11">#REF!</definedName>
    <definedName name="L_ALL_DATA_" localSheetId="8">#REF!</definedName>
    <definedName name="L_ALL_DATA_" localSheetId="4">#REF!</definedName>
    <definedName name="L_ALL_DATA_" localSheetId="5">#REF!</definedName>
    <definedName name="L_ALL_DATA_">#REF!</definedName>
    <definedName name="L_ALL_DOW">[14]DOW_Live_Sheet!$A$1:$BW$307</definedName>
    <definedName name="L_ALL_DWRE" localSheetId="7">#REF!</definedName>
    <definedName name="L_ALL_DWRE" localSheetId="0">#REF!</definedName>
    <definedName name="L_ALL_DWRE" localSheetId="9">#REF!</definedName>
    <definedName name="L_ALL_DWRE" localSheetId="11">#REF!</definedName>
    <definedName name="L_ALL_DWRE" localSheetId="10">#REF!</definedName>
    <definedName name="L_ALL_DWRE" localSheetId="8">#REF!</definedName>
    <definedName name="L_ALL_DWRE" localSheetId="4">#REF!</definedName>
    <definedName name="L_ALL_DWRE" localSheetId="5">#REF!</definedName>
    <definedName name="L_ALL_DWRE">#REF!</definedName>
    <definedName name="L_ALL_DWRE_" localSheetId="7">#REF!</definedName>
    <definedName name="L_ALL_DWRE_" localSheetId="0">#REF!</definedName>
    <definedName name="L_ALL_DWRE_" localSheetId="11">#REF!</definedName>
    <definedName name="L_ALL_DWRE_" localSheetId="8">#REF!</definedName>
    <definedName name="L_ALL_DWRE_" localSheetId="4">#REF!</definedName>
    <definedName name="L_ALL_DWRE_" localSheetId="5">#REF!</definedName>
    <definedName name="L_ALL_DWRE_">#REF!</definedName>
    <definedName name="L_ALL_GWRE">[25]GWRE_Live_Sheet!$A$1:$BD$275</definedName>
    <definedName name="L_ALL_HDP" localSheetId="7">#REF!</definedName>
    <definedName name="L_ALL_HDP" localSheetId="0">#REF!</definedName>
    <definedName name="L_ALL_HDP" localSheetId="9">#REF!</definedName>
    <definedName name="L_ALL_HDP" localSheetId="11">#REF!</definedName>
    <definedName name="L_ALL_HDP" localSheetId="10">#REF!</definedName>
    <definedName name="L_ALL_HDP" localSheetId="8">#REF!</definedName>
    <definedName name="L_ALL_HDP" localSheetId="4">#REF!</definedName>
    <definedName name="L_ALL_HDP" localSheetId="5">#REF!</definedName>
    <definedName name="L_ALL_HDP">#REF!</definedName>
    <definedName name="L_ALL_HUBS">[69]HUBS_Live_Sheet!$A$1:$AD$275</definedName>
    <definedName name="L_ALL_KEYWORDS_TYPE_ScalarContributed_EQTY_200001045">[14]DOW_Live_Sheet!$250:$256,[14]DOW_Live_Sheet!$294:$294,[14]DOW_Live_Sheet!$298:$300,[14]DOW_Live_Sheet!$305:$307</definedName>
    <definedName name="L_ALL_KEYWORDS_TYPE_ScalarContributed_EQTY_200001987" localSheetId="7">#REF!,#REF!,#REF!,#REF!</definedName>
    <definedName name="L_ALL_KEYWORDS_TYPE_ScalarContributed_EQTY_200001987" localSheetId="0">#REF!,#REF!,#REF!,#REF!</definedName>
    <definedName name="L_ALL_KEYWORDS_TYPE_ScalarContributed_EQTY_200001987" localSheetId="9">#REF!,#REF!,#REF!,#REF!</definedName>
    <definedName name="L_ALL_KEYWORDS_TYPE_ScalarContributed_EQTY_200001987" localSheetId="11">#REF!,#REF!,#REF!,#REF!</definedName>
    <definedName name="L_ALL_KEYWORDS_TYPE_ScalarContributed_EQTY_200001987" localSheetId="10">#REF!,#REF!,#REF!,#REF!</definedName>
    <definedName name="L_ALL_KEYWORDS_TYPE_ScalarContributed_EQTY_200001987" localSheetId="8">#REF!,#REF!,#REF!,#REF!</definedName>
    <definedName name="L_ALL_KEYWORDS_TYPE_ScalarContributed_EQTY_200001987" localSheetId="4">#REF!,#REF!,#REF!,#REF!</definedName>
    <definedName name="L_ALL_KEYWORDS_TYPE_ScalarContributed_EQTY_200001987" localSheetId="5">#REF!,#REF!,#REF!,#REF!</definedName>
    <definedName name="L_ALL_KEYWORDS_TYPE_ScalarContributed_EQTY_200001987">#REF!,#REF!,#REF!,#REF!</definedName>
    <definedName name="L_ALL_KEYWORDS_TYPE_ScalarContributed_EQTY_200004329">[15]TIBX_Live_Sheet!$234:$240,[15]TIBX_Live_Sheet!$280:$280,[15]TIBX_Live_Sheet!$284:$286,[15]TIBX_Live_Sheet!$291:$293</definedName>
    <definedName name="L_ALL_KEYWORDS_TYPE_ScalarContributed_EQTY_200009848" localSheetId="7">#REF!,#REF!,#REF!,#REF!</definedName>
    <definedName name="L_ALL_KEYWORDS_TYPE_ScalarContributed_EQTY_200009848" localSheetId="0">#REF!,#REF!,#REF!,#REF!</definedName>
    <definedName name="L_ALL_KEYWORDS_TYPE_ScalarContributed_EQTY_200009848" localSheetId="9">#REF!,#REF!,#REF!,#REF!</definedName>
    <definedName name="L_ALL_KEYWORDS_TYPE_ScalarContributed_EQTY_200009848" localSheetId="11">#REF!,#REF!,#REF!,#REF!</definedName>
    <definedName name="L_ALL_KEYWORDS_TYPE_ScalarContributed_EQTY_200009848" localSheetId="10">#REF!,#REF!,#REF!,#REF!</definedName>
    <definedName name="L_ALL_KEYWORDS_TYPE_ScalarContributed_EQTY_200009848" localSheetId="8">#REF!,#REF!,#REF!,#REF!</definedName>
    <definedName name="L_ALL_KEYWORDS_TYPE_ScalarContributed_EQTY_200009848" localSheetId="4">#REF!,#REF!,#REF!,#REF!</definedName>
    <definedName name="L_ALL_KEYWORDS_TYPE_ScalarContributed_EQTY_200009848" localSheetId="5">#REF!,#REF!,#REF!,#REF!</definedName>
    <definedName name="L_ALL_KEYWORDS_TYPE_ScalarContributed_EQTY_200009848">#REF!,#REF!,#REF!,#REF!</definedName>
    <definedName name="L_ALL_KEYWORDS_TYPE_ScalarContributed_EQTY_200010418" localSheetId="7">#REF!,#REF!,#REF!,#REF!</definedName>
    <definedName name="L_ALL_KEYWORDS_TYPE_ScalarContributed_EQTY_200010418" localSheetId="0">#REF!,#REF!,#REF!,#REF!</definedName>
    <definedName name="L_ALL_KEYWORDS_TYPE_ScalarContributed_EQTY_200010418" localSheetId="11">#REF!,#REF!,#REF!,#REF!</definedName>
    <definedName name="L_ALL_KEYWORDS_TYPE_ScalarContributed_EQTY_200010418" localSheetId="8">#REF!,#REF!,#REF!,#REF!</definedName>
    <definedName name="L_ALL_KEYWORDS_TYPE_ScalarContributed_EQTY_200010418" localSheetId="4">#REF!,#REF!,#REF!,#REF!</definedName>
    <definedName name="L_ALL_KEYWORDS_TYPE_ScalarContributed_EQTY_200010418" localSheetId="5">#REF!,#REF!,#REF!,#REF!</definedName>
    <definedName name="L_ALL_KEYWORDS_TYPE_ScalarContributed_EQTY_200010418">#REF!,#REF!,#REF!,#REF!</definedName>
    <definedName name="L_ALL_KEYWORDS_TYPE_ScalarContributed_EQTY_200011457" localSheetId="7">#REF!,#REF!,#REF!,#REF!</definedName>
    <definedName name="L_ALL_KEYWORDS_TYPE_ScalarContributed_EQTY_200011457" localSheetId="0">#REF!,#REF!,#REF!,#REF!</definedName>
    <definedName name="L_ALL_KEYWORDS_TYPE_ScalarContributed_EQTY_200011457" localSheetId="8">#REF!,#REF!,#REF!,#REF!</definedName>
    <definedName name="L_ALL_KEYWORDS_TYPE_ScalarContributed_EQTY_200011457" localSheetId="4">#REF!,#REF!,#REF!,#REF!</definedName>
    <definedName name="L_ALL_KEYWORDS_TYPE_ScalarContributed_EQTY_200011457" localSheetId="5">#REF!,#REF!,#REF!,#REF!</definedName>
    <definedName name="L_ALL_KEYWORDS_TYPE_ScalarContributed_EQTY_200011457">#REF!,#REF!,#REF!,#REF!</definedName>
    <definedName name="L_ALL_KEYWORDS_TYPE_ScalarContributed_EQTY_200013663">#REF!,#REF!,#REF!,#REF!</definedName>
    <definedName name="L_ALL_KEYWORDS_TYPE_ScalarContributed_EQTY_200014493">#REF!,#REF!,#REF!,#REF!</definedName>
    <definedName name="L_ALL_KEYWORDS_TYPE_ScalarContributed_EQTY_200014812">#REF!,#REF!,#REF!,#REF!</definedName>
    <definedName name="L_ALL_KEYWORDS_TYPE_ScalarContributed_EQTY_200014885">[16]QLIK_Live_Sheet!$234:$240,[16]QLIK_Live_Sheet!$280:$280,[16]QLIK_Live_Sheet!$284:$286,[16]QLIK_Live_Sheet!$291:$293</definedName>
    <definedName name="L_ALL_KEYWORDS_TYPE_ScalarContributed_EQTY_200015087">[17]LOCK_Live_Sheet!$234:$240,[17]LOCK_Live_Sheet!$279:$279,[17]LOCK_Live_Sheet!$283:$285,[17]LOCK_Live_Sheet!$290:$292</definedName>
    <definedName name="L_ALL_KEYWORDS_TYPE_ScalarContributed_EQTY_200015518" localSheetId="7">#REF!,#REF!,#REF!,#REF!</definedName>
    <definedName name="L_ALL_KEYWORDS_TYPE_ScalarContributed_EQTY_200015518" localSheetId="0">#REF!,#REF!,#REF!,#REF!</definedName>
    <definedName name="L_ALL_KEYWORDS_TYPE_ScalarContributed_EQTY_200015518" localSheetId="9">#REF!,#REF!,#REF!,#REF!</definedName>
    <definedName name="L_ALL_KEYWORDS_TYPE_ScalarContributed_EQTY_200015518" localSheetId="11">#REF!,#REF!,#REF!,#REF!</definedName>
    <definedName name="L_ALL_KEYWORDS_TYPE_ScalarContributed_EQTY_200015518" localSheetId="10">#REF!,#REF!,#REF!,#REF!</definedName>
    <definedName name="L_ALL_KEYWORDS_TYPE_ScalarContributed_EQTY_200015518" localSheetId="8">#REF!,#REF!,#REF!,#REF!</definedName>
    <definedName name="L_ALL_KEYWORDS_TYPE_ScalarContributed_EQTY_200015518" localSheetId="4">#REF!,#REF!,#REF!,#REF!</definedName>
    <definedName name="L_ALL_KEYWORDS_TYPE_ScalarContributed_EQTY_200015518" localSheetId="5">#REF!,#REF!,#REF!,#REF!</definedName>
    <definedName name="L_ALL_KEYWORDS_TYPE_ScalarContributed_EQTY_200015518">#REF!,#REF!,#REF!,#REF!</definedName>
    <definedName name="L_ALL_KEYWORDS_TYPE_ScalarContributed_EQTY_200015716">[18]MKTO_Live_Sheet!$235:$241,[18]MKTO_Live_Sheet!$281:$281,[18]MKTO_Live_Sheet!$285:$287,[18]MKTO_Live_Sheet!$292:$294</definedName>
    <definedName name="L_ALL_KEYWORDS_TYPE_ScalarContributed_EQTY_200016202" localSheetId="7">#REF!,#REF!,#REF!,#REF!</definedName>
    <definedName name="L_ALL_KEYWORDS_TYPE_ScalarContributed_EQTY_200016202" localSheetId="0">#REF!,#REF!,#REF!,#REF!</definedName>
    <definedName name="L_ALL_KEYWORDS_TYPE_ScalarContributed_EQTY_200016202" localSheetId="9">#REF!,#REF!,#REF!,#REF!</definedName>
    <definedName name="L_ALL_KEYWORDS_TYPE_ScalarContributed_EQTY_200016202" localSheetId="11">#REF!,#REF!,#REF!,#REF!</definedName>
    <definedName name="L_ALL_KEYWORDS_TYPE_ScalarContributed_EQTY_200016202" localSheetId="10">#REF!,#REF!,#REF!,#REF!</definedName>
    <definedName name="L_ALL_KEYWORDS_TYPE_ScalarContributed_EQTY_200016202" localSheetId="8">#REF!,#REF!,#REF!,#REF!</definedName>
    <definedName name="L_ALL_KEYWORDS_TYPE_ScalarContributed_EQTY_200016202" localSheetId="4">#REF!,#REF!,#REF!,#REF!</definedName>
    <definedName name="L_ALL_KEYWORDS_TYPE_ScalarContributed_EQTY_200016202" localSheetId="5">#REF!,#REF!,#REF!,#REF!</definedName>
    <definedName name="L_ALL_KEYWORDS_TYPE_ScalarContributed_EQTY_200016202">#REF!,#REF!,#REF!,#REF!</definedName>
    <definedName name="L_ALL_KEYWORDS_TYPE_ScalarContributed_ISSR_208000728" localSheetId="7">#REF!</definedName>
    <definedName name="L_ALL_KEYWORDS_TYPE_ScalarContributed_ISSR_208000728" localSheetId="0">#REF!</definedName>
    <definedName name="L_ALL_KEYWORDS_TYPE_ScalarContributed_ISSR_208000728" localSheetId="9">#REF!</definedName>
    <definedName name="L_ALL_KEYWORDS_TYPE_ScalarContributed_ISSR_208000728" localSheetId="11">#REF!</definedName>
    <definedName name="L_ALL_KEYWORDS_TYPE_ScalarContributed_ISSR_208000728" localSheetId="10">#REF!</definedName>
    <definedName name="L_ALL_KEYWORDS_TYPE_ScalarContributed_ISSR_208000728" localSheetId="8">#REF!</definedName>
    <definedName name="L_ALL_KEYWORDS_TYPE_ScalarContributed_ISSR_208000728" localSheetId="4">#REF!</definedName>
    <definedName name="L_ALL_KEYWORDS_TYPE_ScalarContributed_ISSR_208000728" localSheetId="5">#REF!</definedName>
    <definedName name="L_ALL_KEYWORDS_TYPE_ScalarContributed_ISSR_208000728">#REF!</definedName>
    <definedName name="L_ALL_KEYWORDS_TYPE_ScalarContributed_ISSR_208007594" localSheetId="0">#REF!</definedName>
    <definedName name="L_ALL_KEYWORDS_TYPE_ScalarContributed_ISSR_208007594" localSheetId="9">#REF!</definedName>
    <definedName name="L_ALL_KEYWORDS_TYPE_ScalarContributed_ISSR_208007594" localSheetId="11">#REF!</definedName>
    <definedName name="L_ALL_KEYWORDS_TYPE_ScalarContributed_ISSR_208007594" localSheetId="10">#REF!</definedName>
    <definedName name="L_ALL_KEYWORDS_TYPE_ScalarContributed_ISSR_208007594">#REF!</definedName>
    <definedName name="L_ALL_KEYWORDS_TYPE_ScalarContributed_ISSR_208008062" localSheetId="0">#REF!</definedName>
    <definedName name="L_ALL_KEYWORDS_TYPE_ScalarContributed_ISSR_208008062" localSheetId="9">#REF!</definedName>
    <definedName name="L_ALL_KEYWORDS_TYPE_ScalarContributed_ISSR_208008062" localSheetId="11">#REF!</definedName>
    <definedName name="L_ALL_KEYWORDS_TYPE_ScalarContributed_ISSR_208008062" localSheetId="10">#REF!</definedName>
    <definedName name="L_ALL_KEYWORDS_TYPE_ScalarContributed_ISSR_208008062">#REF!</definedName>
    <definedName name="L_ALL_KEYWORDS_TYPE_ScalarContributed_ISSR_208011078">#REF!</definedName>
    <definedName name="L_ALL_KEYWORDS_TYPE_ScalarContributed_ISSR_208011212">#REF!</definedName>
    <definedName name="L_ALL_KEYWORDS_TYPE_ScalarContributed_ISSR_208011592">#REF!</definedName>
    <definedName name="L_ALL_KEYWORDS_TYPE_ScalarContributed_ISSR_208016745">[19]GWRE_Live_Sheet!$9:$9,[19]GWRE_Live_Sheet!$142:$142</definedName>
    <definedName name="L_ALL_KEYWORDS_TYPE_ScalarContributed_ISSR_208020391">[20]XM_Live_Sheet!$9:$9,[20]XM_Live_Sheet!$41:$41,[20]XM_Live_Sheet!$176:$176</definedName>
    <definedName name="L_ALL_KEYWORDS_TYPE_ScalarReference_EQTY_200001987" localSheetId="7">#REF!</definedName>
    <definedName name="L_ALL_KEYWORDS_TYPE_ScalarReference_EQTY_200001987" localSheetId="0">#REF!</definedName>
    <definedName name="L_ALL_KEYWORDS_TYPE_ScalarReference_EQTY_200001987" localSheetId="9">#REF!</definedName>
    <definedName name="L_ALL_KEYWORDS_TYPE_ScalarReference_EQTY_200001987" localSheetId="11">#REF!</definedName>
    <definedName name="L_ALL_KEYWORDS_TYPE_ScalarReference_EQTY_200001987" localSheetId="10">#REF!</definedName>
    <definedName name="L_ALL_KEYWORDS_TYPE_ScalarReference_EQTY_200001987" localSheetId="8">#REF!</definedName>
    <definedName name="L_ALL_KEYWORDS_TYPE_ScalarReference_EQTY_200001987" localSheetId="4">#REF!</definedName>
    <definedName name="L_ALL_KEYWORDS_TYPE_ScalarReference_EQTY_200001987" localSheetId="5">#REF!</definedName>
    <definedName name="L_ALL_KEYWORDS_TYPE_ScalarReference_EQTY_200001987">#REF!</definedName>
    <definedName name="L_ALL_KEYWORDS_TYPE_ScalarReference_EQTY_200009848" localSheetId="7">#REF!</definedName>
    <definedName name="L_ALL_KEYWORDS_TYPE_ScalarReference_EQTY_200009848" localSheetId="0">#REF!</definedName>
    <definedName name="L_ALL_KEYWORDS_TYPE_ScalarReference_EQTY_200009848" localSheetId="11">#REF!</definedName>
    <definedName name="L_ALL_KEYWORDS_TYPE_ScalarReference_EQTY_200009848" localSheetId="8">#REF!</definedName>
    <definedName name="L_ALL_KEYWORDS_TYPE_ScalarReference_EQTY_200009848" localSheetId="4">#REF!</definedName>
    <definedName name="L_ALL_KEYWORDS_TYPE_ScalarReference_EQTY_200009848" localSheetId="5">#REF!</definedName>
    <definedName name="L_ALL_KEYWORDS_TYPE_ScalarReference_EQTY_200009848">#REF!</definedName>
    <definedName name="L_ALL_KEYWORDS_TYPE_ScalarReference_EQTY_200010418" localSheetId="7">#REF!</definedName>
    <definedName name="L_ALL_KEYWORDS_TYPE_ScalarReference_EQTY_200010418" localSheetId="0">#REF!</definedName>
    <definedName name="L_ALL_KEYWORDS_TYPE_ScalarReference_EQTY_200010418" localSheetId="8">#REF!</definedName>
    <definedName name="L_ALL_KEYWORDS_TYPE_ScalarReference_EQTY_200010418" localSheetId="4">#REF!</definedName>
    <definedName name="L_ALL_KEYWORDS_TYPE_ScalarReference_EQTY_200010418" localSheetId="5">#REF!</definedName>
    <definedName name="L_ALL_KEYWORDS_TYPE_ScalarReference_EQTY_200010418">#REF!</definedName>
    <definedName name="L_ALL_KEYWORDS_TYPE_ScalarReference_EQTY_200014493">#REF!</definedName>
    <definedName name="L_ALL_KEYWORDS_TYPE_ScalarReference_EQTY_200014812">#REF!</definedName>
    <definedName name="L_ALL_KEYWORDS_TYPE_ScalarReference_EQTY_200015518">#REF!</definedName>
    <definedName name="L_ALL_KEYWORDS_TYPE_ScalarReference_ISSR_208000728">#REF!</definedName>
    <definedName name="L_ALL_KEYWORDS_TYPE_ScalarReference_ISSR_208007594">#REF!</definedName>
    <definedName name="L_ALL_KEYWORDS_TYPE_ScalarReference_ISSR_208008062">#REF!</definedName>
    <definedName name="L_ALL_KEYWORDS_TYPE_ScalarReference_ISSR_208011078">#REF!</definedName>
    <definedName name="L_ALL_KEYWORDS_TYPE_ScalarReference_ISSR_208011212">#REF!</definedName>
    <definedName name="L_ALL_KEYWORDS_TYPE_ScalarReference_ISSR_208011592">#REF!</definedName>
    <definedName name="L_ALL_KEYWORDS_TYPE_Vector_EQTY_200001045">[14]DOW_Live_Sheet!$258:$269,[14]DOW_Live_Sheet!$271:$286,[14]DOW_Live_Sheet!$288:$288,[14]DOW_Live_Sheet!$290:$293,[14]DOW_Live_Sheet!$296:$296,[14]DOW_Live_Sheet!$301:$301,[14]DOW_Live_Sheet!$303:$303</definedName>
    <definedName name="L_ALL_KEYWORDS_TYPE_Vector_EQTY_200001987" localSheetId="7">#REF!,#REF!,#REF!,#REF!,#REF!,#REF!,#REF!</definedName>
    <definedName name="L_ALL_KEYWORDS_TYPE_Vector_EQTY_200001987" localSheetId="0">#REF!,#REF!,#REF!,#REF!,#REF!,#REF!,#REF!</definedName>
    <definedName name="L_ALL_KEYWORDS_TYPE_Vector_EQTY_200001987" localSheetId="9">#REF!,#REF!,#REF!,#REF!,#REF!,#REF!,#REF!</definedName>
    <definedName name="L_ALL_KEYWORDS_TYPE_Vector_EQTY_200001987" localSheetId="11">#REF!,#REF!,#REF!,#REF!,#REF!,#REF!,#REF!</definedName>
    <definedName name="L_ALL_KEYWORDS_TYPE_Vector_EQTY_200001987" localSheetId="10">#REF!,#REF!,#REF!,#REF!,#REF!,#REF!,#REF!</definedName>
    <definedName name="L_ALL_KEYWORDS_TYPE_Vector_EQTY_200001987" localSheetId="8">#REF!,#REF!,#REF!,#REF!,#REF!,#REF!,#REF!</definedName>
    <definedName name="L_ALL_KEYWORDS_TYPE_Vector_EQTY_200001987" localSheetId="4">#REF!,#REF!,#REF!,#REF!,#REF!,#REF!,#REF!</definedName>
    <definedName name="L_ALL_KEYWORDS_TYPE_Vector_EQTY_200001987" localSheetId="5">#REF!,#REF!,#REF!,#REF!,#REF!,#REF!,#REF!</definedName>
    <definedName name="L_ALL_KEYWORDS_TYPE_Vector_EQTY_200001987">#REF!,#REF!,#REF!,#REF!,#REF!,#REF!,#REF!</definedName>
    <definedName name="L_ALL_KEYWORDS_TYPE_Vector_EQTY_200004329">[15]TIBX_Live_Sheet!$257:$272,[15]TIBX_Live_Sheet!$274:$274,[15]TIBX_Live_Sheet!$276:$279,[15]TIBX_Live_Sheet!$282:$282,[15]TIBX_Live_Sheet!$287:$287,[15]TIBX_Live_Sheet!$289:$289,[15]TIBX_Live_Sheet!$242:$255</definedName>
    <definedName name="L_ALL_KEYWORDS_TYPE_Vector_EQTY_200009848">[21]NUAN_Live_Sheet!$198:$213,[21]NUAN_Live_Sheet!$215:$215,[21]NUAN_Live_Sheet!$217:$220,[21]NUAN_Live_Sheet!$223:$223,[21]NUAN_Live_Sheet!$228:$228,[21]NUAN_Live_Sheet!$230:$230,[21]NUAN_Live_Sheet!$183:$196</definedName>
    <definedName name="L_ALL_KEYWORDS_TYPE_Vector_EQTY_200010418" localSheetId="7">#REF!,#REF!,#REF!,#REF!,#REF!,#REF!,#REF!</definedName>
    <definedName name="L_ALL_KEYWORDS_TYPE_Vector_EQTY_200010418" localSheetId="0">#REF!,#REF!,#REF!,#REF!,#REF!,#REF!,#REF!</definedName>
    <definedName name="L_ALL_KEYWORDS_TYPE_Vector_EQTY_200010418" localSheetId="9">#REF!,#REF!,#REF!,#REF!,#REF!,#REF!,#REF!</definedName>
    <definedName name="L_ALL_KEYWORDS_TYPE_Vector_EQTY_200010418" localSheetId="11">#REF!,#REF!,#REF!,#REF!,#REF!,#REF!,#REF!</definedName>
    <definedName name="L_ALL_KEYWORDS_TYPE_Vector_EQTY_200010418" localSheetId="10">#REF!,#REF!,#REF!,#REF!,#REF!,#REF!,#REF!</definedName>
    <definedName name="L_ALL_KEYWORDS_TYPE_Vector_EQTY_200010418" localSheetId="8">#REF!,#REF!,#REF!,#REF!,#REF!,#REF!,#REF!</definedName>
    <definedName name="L_ALL_KEYWORDS_TYPE_Vector_EQTY_200010418" localSheetId="4">#REF!,#REF!,#REF!,#REF!,#REF!,#REF!,#REF!</definedName>
    <definedName name="L_ALL_KEYWORDS_TYPE_Vector_EQTY_200010418" localSheetId="5">#REF!,#REF!,#REF!,#REF!,#REF!,#REF!,#REF!</definedName>
    <definedName name="L_ALL_KEYWORDS_TYPE_Vector_EQTY_200010418">#REF!,#REF!,#REF!,#REF!,#REF!,#REF!,#REF!</definedName>
    <definedName name="L_ALL_KEYWORDS_TYPE_Vector_EQTY_200011457" localSheetId="7">#REF!,#REF!,#REF!,#REF!,#REF!,#REF!,#REF!</definedName>
    <definedName name="L_ALL_KEYWORDS_TYPE_Vector_EQTY_200011457" localSheetId="0">#REF!,#REF!,#REF!,#REF!,#REF!,#REF!,#REF!</definedName>
    <definedName name="L_ALL_KEYWORDS_TYPE_Vector_EQTY_200011457" localSheetId="11">#REF!,#REF!,#REF!,#REF!,#REF!,#REF!,#REF!</definedName>
    <definedName name="L_ALL_KEYWORDS_TYPE_Vector_EQTY_200011457" localSheetId="8">#REF!,#REF!,#REF!,#REF!,#REF!,#REF!,#REF!</definedName>
    <definedName name="L_ALL_KEYWORDS_TYPE_Vector_EQTY_200011457" localSheetId="4">#REF!,#REF!,#REF!,#REF!,#REF!,#REF!,#REF!</definedName>
    <definedName name="L_ALL_KEYWORDS_TYPE_Vector_EQTY_200011457" localSheetId="5">#REF!,#REF!,#REF!,#REF!,#REF!,#REF!,#REF!</definedName>
    <definedName name="L_ALL_KEYWORDS_TYPE_Vector_EQTY_200011457">#REF!,#REF!,#REF!,#REF!,#REF!,#REF!,#REF!</definedName>
    <definedName name="L_ALL_KEYWORDS_TYPE_Vector_EQTY_200013663" localSheetId="7">#REF!,#REF!,#REF!,#REF!,#REF!,#REF!,#REF!</definedName>
    <definedName name="L_ALL_KEYWORDS_TYPE_Vector_EQTY_200013663" localSheetId="0">#REF!,#REF!,#REF!,#REF!,#REF!,#REF!,#REF!</definedName>
    <definedName name="L_ALL_KEYWORDS_TYPE_Vector_EQTY_200013663" localSheetId="8">#REF!,#REF!,#REF!,#REF!,#REF!,#REF!,#REF!</definedName>
    <definedName name="L_ALL_KEYWORDS_TYPE_Vector_EQTY_200013663" localSheetId="4">#REF!,#REF!,#REF!,#REF!,#REF!,#REF!,#REF!</definedName>
    <definedName name="L_ALL_KEYWORDS_TYPE_Vector_EQTY_200013663" localSheetId="5">#REF!,#REF!,#REF!,#REF!,#REF!,#REF!,#REF!</definedName>
    <definedName name="L_ALL_KEYWORDS_TYPE_Vector_EQTY_200013663">#REF!,#REF!,#REF!,#REF!,#REF!,#REF!,#REF!</definedName>
    <definedName name="L_ALL_KEYWORDS_TYPE_Vector_EQTY_200014493">#REF!,#REF!,#REF!,#REF!,#REF!,#REF!,#REF!</definedName>
    <definedName name="L_ALL_KEYWORDS_TYPE_Vector_EQTY_200014812">#REF!,#REF!,#REF!,#REF!,#REF!,#REF!,#REF!</definedName>
    <definedName name="L_ALL_KEYWORDS_TYPE_Vector_EQTY_200014885">[16]QLIK_Live_Sheet!$257:$272,[16]QLIK_Live_Sheet!$274:$274,[16]QLIK_Live_Sheet!$276:$279,[16]QLIK_Live_Sheet!$282:$282,[16]QLIK_Live_Sheet!$287:$287,[16]QLIK_Live_Sheet!$289:$289,[16]QLIK_Live_Sheet!$242:$255</definedName>
    <definedName name="L_ALL_KEYWORDS_TYPE_Vector_EQTY_200015087">[17]LOCK_Live_Sheet!$242:$254,[17]LOCK_Live_Sheet!$256:$271,[17]LOCK_Live_Sheet!$273:$273,[17]LOCK_Live_Sheet!$275:$278,[17]LOCK_Live_Sheet!$281:$281,[17]LOCK_Live_Sheet!$286:$286,[17]LOCK_Live_Sheet!$288:$288</definedName>
    <definedName name="L_ALL_KEYWORDS_TYPE_Vector_EQTY_200015518" localSheetId="7">#REF!,#REF!,#REF!,#REF!,#REF!,#REF!,#REF!</definedName>
    <definedName name="L_ALL_KEYWORDS_TYPE_Vector_EQTY_200015518" localSheetId="0">#REF!,#REF!,#REF!,#REF!,#REF!,#REF!,#REF!</definedName>
    <definedName name="L_ALL_KEYWORDS_TYPE_Vector_EQTY_200015518" localSheetId="9">#REF!,#REF!,#REF!,#REF!,#REF!,#REF!,#REF!</definedName>
    <definedName name="L_ALL_KEYWORDS_TYPE_Vector_EQTY_200015518" localSheetId="11">#REF!,#REF!,#REF!,#REF!,#REF!,#REF!,#REF!</definedName>
    <definedName name="L_ALL_KEYWORDS_TYPE_Vector_EQTY_200015518" localSheetId="10">#REF!,#REF!,#REF!,#REF!,#REF!,#REF!,#REF!</definedName>
    <definedName name="L_ALL_KEYWORDS_TYPE_Vector_EQTY_200015518" localSheetId="8">#REF!,#REF!,#REF!,#REF!,#REF!,#REF!,#REF!</definedName>
    <definedName name="L_ALL_KEYWORDS_TYPE_Vector_EQTY_200015518" localSheetId="4">#REF!,#REF!,#REF!,#REF!,#REF!,#REF!,#REF!</definedName>
    <definedName name="L_ALL_KEYWORDS_TYPE_Vector_EQTY_200015518" localSheetId="5">#REF!,#REF!,#REF!,#REF!,#REF!,#REF!,#REF!</definedName>
    <definedName name="L_ALL_KEYWORDS_TYPE_Vector_EQTY_200015518">#REF!,#REF!,#REF!,#REF!,#REF!,#REF!,#REF!</definedName>
    <definedName name="L_ALL_KEYWORDS_TYPE_Vector_EQTY_200015716">[18]MKTO_Live_Sheet!$258:$273,[18]MKTO_Live_Sheet!$275:$275,[18]MKTO_Live_Sheet!$277:$280,[18]MKTO_Live_Sheet!$283:$283,[18]MKTO_Live_Sheet!$288:$288,[18]MKTO_Live_Sheet!$290:$290,[18]MKTO_Live_Sheet!$243:$256</definedName>
    <definedName name="L_ALL_KEYWORDS_TYPE_Vector_EQTY_200016202" localSheetId="7">#REF!,#REF!,#REF!,#REF!,#REF!,#REF!,#REF!</definedName>
    <definedName name="L_ALL_KEYWORDS_TYPE_Vector_EQTY_200016202" localSheetId="0">#REF!,#REF!,#REF!,#REF!,#REF!,#REF!,#REF!</definedName>
    <definedName name="L_ALL_KEYWORDS_TYPE_Vector_EQTY_200016202" localSheetId="9">#REF!,#REF!,#REF!,#REF!,#REF!,#REF!,#REF!</definedName>
    <definedName name="L_ALL_KEYWORDS_TYPE_Vector_EQTY_200016202" localSheetId="11">#REF!,#REF!,#REF!,#REF!,#REF!,#REF!,#REF!</definedName>
    <definedName name="L_ALL_KEYWORDS_TYPE_Vector_EQTY_200016202" localSheetId="10">#REF!,#REF!,#REF!,#REF!,#REF!,#REF!,#REF!</definedName>
    <definedName name="L_ALL_KEYWORDS_TYPE_Vector_EQTY_200016202" localSheetId="8">#REF!,#REF!,#REF!,#REF!,#REF!,#REF!,#REF!</definedName>
    <definedName name="L_ALL_KEYWORDS_TYPE_Vector_EQTY_200016202" localSheetId="4">#REF!,#REF!,#REF!,#REF!,#REF!,#REF!,#REF!</definedName>
    <definedName name="L_ALL_KEYWORDS_TYPE_Vector_EQTY_200016202" localSheetId="5">#REF!,#REF!,#REF!,#REF!,#REF!,#REF!,#REF!</definedName>
    <definedName name="L_ALL_KEYWORDS_TYPE_Vector_EQTY_200016202">#REF!,#REF!,#REF!,#REF!,#REF!,#REF!,#REF!</definedName>
    <definedName name="L_ALL_KEYWORDS_TYPE_Vector_EQTY_200016900">[22]OPWR_Live_Sheet!$199:$214,[22]OPWR_Live_Sheet!$216:$216,[22]OPWR_Live_Sheet!$218:$221,[22]OPWR_Live_Sheet!$224:$224,[22]OPWR_Live_Sheet!$229:$229,[22]OPWR_Live_Sheet!$231:$231,[22]OPWR_Live_Sheet!$184:$197</definedName>
    <definedName name="L_ALL_KEYWORDS_TYPE_Vector_ISSR_208000297">[14]DOW_Live_Sheet!$2:$3,[14]DOW_Live_Sheet!$11:$30,[14]DOW_Live_Sheet!$32:$36,[14]DOW_Live_Sheet!$38:$65,[14]DOW_Live_Sheet!$67:$79,[14]DOW_Live_Sheet!$81:$96,[14]DOW_Live_Sheet!$98:$108,[14]DOW_Live_Sheet!$110:$110,[14]DOW_Live_Sheet!$154:$155,[14]DOW_Live_Sheet!$193:$197,[14]DOW_Live_Sheet!$201:$202,[14]DOW_Live_Sheet!$112:$125,[14]DOW_Live_Sheet!$142:$150,[14]DOW_Live_Sheet!$227:$240,[14]DOW_Live_Sheet!$204:$217,[14]DOW_Live_Sheet!$219:$225</definedName>
    <definedName name="L_ALL_KEYWORDS_TYPE_Vector_ISSR_208000728" localSheetId="7">#REF!,#REF!,#REF!,#REF!,#REF!,#REF!,#REF!,#REF!,#REF!,#REF!,#REF!,#REF!,#REF!,#REF!</definedName>
    <definedName name="L_ALL_KEYWORDS_TYPE_Vector_ISSR_208000728" localSheetId="0">#REF!,#REF!,#REF!,#REF!,#REF!,#REF!,#REF!,#REF!,#REF!,#REF!,#REF!,#REF!,#REF!,#REF!</definedName>
    <definedName name="L_ALL_KEYWORDS_TYPE_Vector_ISSR_208000728" localSheetId="9">#REF!,#REF!,#REF!,#REF!,#REF!,#REF!,#REF!,#REF!,#REF!,#REF!,#REF!,#REF!,#REF!,#REF!</definedName>
    <definedName name="L_ALL_KEYWORDS_TYPE_Vector_ISSR_208000728" localSheetId="11">#REF!,#REF!,#REF!,#REF!,#REF!,#REF!,#REF!,#REF!,#REF!,#REF!,#REF!,#REF!,#REF!,#REF!</definedName>
    <definedName name="L_ALL_KEYWORDS_TYPE_Vector_ISSR_208000728" localSheetId="10">#REF!,#REF!,#REF!,#REF!,#REF!,#REF!,#REF!,#REF!,#REF!,#REF!,#REF!,#REF!,#REF!,#REF!</definedName>
    <definedName name="L_ALL_KEYWORDS_TYPE_Vector_ISSR_208000728" localSheetId="8">#REF!,#REF!,#REF!,#REF!,#REF!,#REF!,#REF!,#REF!,#REF!,#REF!,#REF!,#REF!,#REF!,#REF!</definedName>
    <definedName name="L_ALL_KEYWORDS_TYPE_Vector_ISSR_208000728" localSheetId="4">#REF!,#REF!,#REF!,#REF!,#REF!,#REF!,#REF!,#REF!,#REF!,#REF!,#REF!,#REF!,#REF!,#REF!</definedName>
    <definedName name="L_ALL_KEYWORDS_TYPE_Vector_ISSR_208000728" localSheetId="5">#REF!,#REF!,#REF!,#REF!,#REF!,#REF!,#REF!,#REF!,#REF!,#REF!,#REF!,#REF!,#REF!,#REF!</definedName>
    <definedName name="L_ALL_KEYWORDS_TYPE_Vector_ISSR_208000728">#REF!,#REF!,#REF!,#REF!,#REF!,#REF!,#REF!,#REF!,#REF!,#REF!,#REF!,#REF!,#REF!,#REF!</definedName>
    <definedName name="L_ALL_KEYWORDS_TYPE_Vector_ISSR_208001231">[15]TIBX_Live_Sheet!$2:$3,[15]TIBX_Live_Sheet!$11:$30,[15]TIBX_Live_Sheet!$32:$36,[15]TIBX_Live_Sheet!$38:$66,[15]TIBX_Live_Sheet!$83:$98,[15]TIBX_Live_Sheet!$114:$116,[15]TIBX_Live_Sheet!$160:$161,[15]TIBX_Live_Sheet!$199:$203,[15]TIBX_Live_Sheet!$207:$208,[15]TIBX_Live_Sheet!$118:$131,[15]TIBX_Live_Sheet!$148:$156,[15]TIBX_Live_Sheet!$210:$224,[15]TIBX_Live_Sheet!$68:$81,[15]TIBX_Live_Sheet!$100:$112</definedName>
    <definedName name="L_ALL_KEYWORDS_TYPE_Vector_ISSR_208007594">[21]NUAN_Live_Sheet!$2:$3,[21]NUAN_Live_Sheet!$11:$30,[21]NUAN_Live_Sheet!$32:$36,[21]NUAN_Live_Sheet!$38:$66,[21]NUAN_Live_Sheet!$68:$81,[21]NUAN_Live_Sheet!$83:$98,[21]NUAN_Live_Sheet!$114:$116,[21]NUAN_Live_Sheet!$118:$149,[21]NUAN_Live_Sheet!$151:$165,[21]NUAN_Live_Sheet!$100:$112</definedName>
    <definedName name="L_ALL_KEYWORDS_TYPE_Vector_ISSR_208008062" localSheetId="7">#REF!,#REF!,#REF!,#REF!,#REF!,#REF!,#REF!,#REF!,#REF!,#REF!,#REF!,#REF!,#REF!,#REF!</definedName>
    <definedName name="L_ALL_KEYWORDS_TYPE_Vector_ISSR_208008062" localSheetId="0">#REF!,#REF!,#REF!,#REF!,#REF!,#REF!,#REF!,#REF!,#REF!,#REF!,#REF!,#REF!,#REF!,#REF!</definedName>
    <definedName name="L_ALL_KEYWORDS_TYPE_Vector_ISSR_208008062" localSheetId="9">#REF!,#REF!,#REF!,#REF!,#REF!,#REF!,#REF!,#REF!,#REF!,#REF!,#REF!,#REF!,#REF!,#REF!</definedName>
    <definedName name="L_ALL_KEYWORDS_TYPE_Vector_ISSR_208008062" localSheetId="11">#REF!,#REF!,#REF!,#REF!,#REF!,#REF!,#REF!,#REF!,#REF!,#REF!,#REF!,#REF!,#REF!,#REF!</definedName>
    <definedName name="L_ALL_KEYWORDS_TYPE_Vector_ISSR_208008062" localSheetId="10">#REF!,#REF!,#REF!,#REF!,#REF!,#REF!,#REF!,#REF!,#REF!,#REF!,#REF!,#REF!,#REF!,#REF!</definedName>
    <definedName name="L_ALL_KEYWORDS_TYPE_Vector_ISSR_208008062" localSheetId="8">#REF!,#REF!,#REF!,#REF!,#REF!,#REF!,#REF!,#REF!,#REF!,#REF!,#REF!,#REF!,#REF!,#REF!</definedName>
    <definedName name="L_ALL_KEYWORDS_TYPE_Vector_ISSR_208008062" localSheetId="4">#REF!,#REF!,#REF!,#REF!,#REF!,#REF!,#REF!,#REF!,#REF!,#REF!,#REF!,#REF!,#REF!,#REF!</definedName>
    <definedName name="L_ALL_KEYWORDS_TYPE_Vector_ISSR_208008062" localSheetId="5">#REF!,#REF!,#REF!,#REF!,#REF!,#REF!,#REF!,#REF!,#REF!,#REF!,#REF!,#REF!,#REF!,#REF!</definedName>
    <definedName name="L_ALL_KEYWORDS_TYPE_Vector_ISSR_208008062">#REF!,#REF!,#REF!,#REF!,#REF!,#REF!,#REF!,#REF!,#REF!,#REF!,#REF!,#REF!,#REF!,#REF!</definedName>
    <definedName name="L_ALL_KEYWORDS_TYPE_Vector_ISSR_208008754" localSheetId="7">#REF!,#REF!,#REF!,#REF!,#REF!,#REF!,#REF!,#REF!,#REF!,#REF!,#REF!,#REF!,#REF!,#REF!</definedName>
    <definedName name="L_ALL_KEYWORDS_TYPE_Vector_ISSR_208008754" localSheetId="0">#REF!,#REF!,#REF!,#REF!,#REF!,#REF!,#REF!,#REF!,#REF!,#REF!,#REF!,#REF!,#REF!,#REF!</definedName>
    <definedName name="L_ALL_KEYWORDS_TYPE_Vector_ISSR_208008754" localSheetId="11">#REF!,#REF!,#REF!,#REF!,#REF!,#REF!,#REF!,#REF!,#REF!,#REF!,#REF!,#REF!,#REF!,#REF!</definedName>
    <definedName name="L_ALL_KEYWORDS_TYPE_Vector_ISSR_208008754" localSheetId="8">#REF!,#REF!,#REF!,#REF!,#REF!,#REF!,#REF!,#REF!,#REF!,#REF!,#REF!,#REF!,#REF!,#REF!</definedName>
    <definedName name="L_ALL_KEYWORDS_TYPE_Vector_ISSR_208008754" localSheetId="4">#REF!,#REF!,#REF!,#REF!,#REF!,#REF!,#REF!,#REF!,#REF!,#REF!,#REF!,#REF!,#REF!,#REF!</definedName>
    <definedName name="L_ALL_KEYWORDS_TYPE_Vector_ISSR_208008754" localSheetId="5">#REF!,#REF!,#REF!,#REF!,#REF!,#REF!,#REF!,#REF!,#REF!,#REF!,#REF!,#REF!,#REF!,#REF!</definedName>
    <definedName name="L_ALL_KEYWORDS_TYPE_Vector_ISSR_208008754">#REF!,#REF!,#REF!,#REF!,#REF!,#REF!,#REF!,#REF!,#REF!,#REF!,#REF!,#REF!,#REF!,#REF!</definedName>
    <definedName name="L_ALL_KEYWORDS_TYPE_Vector_ISSR_208010557">[23]CSOD_Live_Sheet!$2:$3,[23]CSOD_Live_Sheet!$11:$30,[23]CSOD_Live_Sheet!$39:$67,[23]CSOD_Live_Sheet!$69:$82,[23]CSOD_Live_Sheet!$84:$99,[23]CSOD_Live_Sheet!$101:$113,[23]CSOD_Live_Sheet!$115:$117,[23]CSOD_Live_Sheet!$119:$150,[23]CSOD_Live_Sheet!$152:$166,[23]CSOD_Live_Sheet!$32:$37</definedName>
    <definedName name="L_ALL_KEYWORDS_TYPE_Vector_ISSR_208010559" localSheetId="7">#REF!,#REF!,#REF!,#REF!,#REF!,#REF!,#REF!,#REF!,#REF!</definedName>
    <definedName name="L_ALL_KEYWORDS_TYPE_Vector_ISSR_208010559" localSheetId="0">#REF!,#REF!,#REF!,#REF!,#REF!,#REF!,#REF!,#REF!,#REF!</definedName>
    <definedName name="L_ALL_KEYWORDS_TYPE_Vector_ISSR_208010559" localSheetId="9">#REF!,#REF!,#REF!,#REF!,#REF!,#REF!,#REF!,#REF!,#REF!</definedName>
    <definedName name="L_ALL_KEYWORDS_TYPE_Vector_ISSR_208010559" localSheetId="11">#REF!,#REF!,#REF!,#REF!,#REF!,#REF!,#REF!,#REF!,#REF!</definedName>
    <definedName name="L_ALL_KEYWORDS_TYPE_Vector_ISSR_208010559" localSheetId="10">#REF!,#REF!,#REF!,#REF!,#REF!,#REF!,#REF!,#REF!,#REF!</definedName>
    <definedName name="L_ALL_KEYWORDS_TYPE_Vector_ISSR_208010559" localSheetId="8">#REF!,#REF!,#REF!,#REF!,#REF!,#REF!,#REF!,#REF!,#REF!</definedName>
    <definedName name="L_ALL_KEYWORDS_TYPE_Vector_ISSR_208010559" localSheetId="4">#REF!,#REF!,#REF!,#REF!,#REF!,#REF!,#REF!,#REF!,#REF!</definedName>
    <definedName name="L_ALL_KEYWORDS_TYPE_Vector_ISSR_208010559" localSheetId="5">#REF!,#REF!,#REF!,#REF!,#REF!,#REF!,#REF!,#REF!,#REF!</definedName>
    <definedName name="L_ALL_KEYWORDS_TYPE_Vector_ISSR_208010559">#REF!,#REF!,#REF!,#REF!,#REF!,#REF!,#REF!,#REF!,#REF!</definedName>
    <definedName name="L_ALL_KEYWORDS_TYPE_Vector_ISSR_208011067" localSheetId="7">#REF!,#REF!,#REF!,#REF!,#REF!,#REF!,#REF!,#REF!,#REF!,#REF!</definedName>
    <definedName name="L_ALL_KEYWORDS_TYPE_Vector_ISSR_208011067" localSheetId="0">#REF!,#REF!,#REF!,#REF!,#REF!,#REF!,#REF!,#REF!,#REF!,#REF!</definedName>
    <definedName name="L_ALL_KEYWORDS_TYPE_Vector_ISSR_208011067" localSheetId="9">#REF!,#REF!,#REF!,#REF!,#REF!,#REF!,#REF!,#REF!,#REF!,#REF!</definedName>
    <definedName name="L_ALL_KEYWORDS_TYPE_Vector_ISSR_208011067" localSheetId="11">#REF!,#REF!,#REF!,#REF!,#REF!,#REF!,#REF!,#REF!,#REF!,#REF!</definedName>
    <definedName name="L_ALL_KEYWORDS_TYPE_Vector_ISSR_208011067" localSheetId="10">#REF!,#REF!,#REF!,#REF!,#REF!,#REF!,#REF!,#REF!,#REF!,#REF!</definedName>
    <definedName name="L_ALL_KEYWORDS_TYPE_Vector_ISSR_208011067" localSheetId="8">#REF!,#REF!,#REF!,#REF!,#REF!,#REF!,#REF!,#REF!,#REF!,#REF!</definedName>
    <definedName name="L_ALL_KEYWORDS_TYPE_Vector_ISSR_208011067" localSheetId="4">#REF!,#REF!,#REF!,#REF!,#REF!,#REF!,#REF!,#REF!,#REF!,#REF!</definedName>
    <definedName name="L_ALL_KEYWORDS_TYPE_Vector_ISSR_208011067" localSheetId="5">#REF!,#REF!,#REF!,#REF!,#REF!,#REF!,#REF!,#REF!,#REF!,#REF!</definedName>
    <definedName name="L_ALL_KEYWORDS_TYPE_Vector_ISSR_208011067">#REF!,#REF!,#REF!,#REF!,#REF!,#REF!,#REF!,#REF!,#REF!,#REF!</definedName>
    <definedName name="L_ALL_KEYWORDS_TYPE_Vector_ISSR_208011072">[18]MKTO_Live_Sheet!$2:$3,[18]MKTO_Live_Sheet!$11:$30,[18]MKTO_Live_Sheet!$32:$37,[18]MKTO_Live_Sheet!$39:$67,[18]MKTO_Live_Sheet!$84:$99,[18]MKTO_Live_Sheet!$115:$117,[18]MKTO_Live_Sheet!$161:$162,[18]MKTO_Live_Sheet!$200:$204,[18]MKTO_Live_Sheet!$208:$209,[18]MKTO_Live_Sheet!$119:$132,[18]MKTO_Live_Sheet!$149:$157,[18]MKTO_Live_Sheet!$211:$225,[18]MKTO_Live_Sheet!$69:$82,[18]MKTO_Live_Sheet!$101:$113</definedName>
    <definedName name="L_ALL_KEYWORDS_TYPE_Vector_ISSR_208011078" localSheetId="7">#REF!,#REF!,#REF!,#REF!,#REF!,#REF!,#REF!,#REF!,#REF!,#REF!,#REF!,#REF!,#REF!,#REF!</definedName>
    <definedName name="L_ALL_KEYWORDS_TYPE_Vector_ISSR_208011078" localSheetId="0">#REF!,#REF!,#REF!,#REF!,#REF!,#REF!,#REF!,#REF!,#REF!,#REF!,#REF!,#REF!,#REF!,#REF!</definedName>
    <definedName name="L_ALL_KEYWORDS_TYPE_Vector_ISSR_208011078" localSheetId="9">#REF!,#REF!,#REF!,#REF!,#REF!,#REF!,#REF!,#REF!,#REF!,#REF!,#REF!,#REF!,#REF!,#REF!</definedName>
    <definedName name="L_ALL_KEYWORDS_TYPE_Vector_ISSR_208011078" localSheetId="11">#REF!,#REF!,#REF!,#REF!,#REF!,#REF!,#REF!,#REF!,#REF!,#REF!,#REF!,#REF!,#REF!,#REF!</definedName>
    <definedName name="L_ALL_KEYWORDS_TYPE_Vector_ISSR_208011078" localSheetId="10">#REF!,#REF!,#REF!,#REF!,#REF!,#REF!,#REF!,#REF!,#REF!,#REF!,#REF!,#REF!,#REF!,#REF!</definedName>
    <definedName name="L_ALL_KEYWORDS_TYPE_Vector_ISSR_208011078" localSheetId="8">#REF!,#REF!,#REF!,#REF!,#REF!,#REF!,#REF!,#REF!,#REF!,#REF!,#REF!,#REF!,#REF!,#REF!</definedName>
    <definedName name="L_ALL_KEYWORDS_TYPE_Vector_ISSR_208011078" localSheetId="4">#REF!,#REF!,#REF!,#REF!,#REF!,#REF!,#REF!,#REF!,#REF!,#REF!,#REF!,#REF!,#REF!,#REF!</definedName>
    <definedName name="L_ALL_KEYWORDS_TYPE_Vector_ISSR_208011078" localSheetId="5">#REF!,#REF!,#REF!,#REF!,#REF!,#REF!,#REF!,#REF!,#REF!,#REF!,#REF!,#REF!,#REF!,#REF!</definedName>
    <definedName name="L_ALL_KEYWORDS_TYPE_Vector_ISSR_208011078">#REF!,#REF!,#REF!,#REF!,#REF!,#REF!,#REF!,#REF!,#REF!,#REF!,#REF!,#REF!,#REF!,#REF!</definedName>
    <definedName name="L_ALL_KEYWORDS_TYPE_Vector_ISSR_208011212" localSheetId="7">#REF!,#REF!,#REF!,#REF!,#REF!,#REF!,#REF!,#REF!,#REF!,#REF!,#REF!,#REF!,#REF!,#REF!</definedName>
    <definedName name="L_ALL_KEYWORDS_TYPE_Vector_ISSR_208011212" localSheetId="0">#REF!,#REF!,#REF!,#REF!,#REF!,#REF!,#REF!,#REF!,#REF!,#REF!,#REF!,#REF!,#REF!,#REF!</definedName>
    <definedName name="L_ALL_KEYWORDS_TYPE_Vector_ISSR_208011212" localSheetId="11">#REF!,#REF!,#REF!,#REF!,#REF!,#REF!,#REF!,#REF!,#REF!,#REF!,#REF!,#REF!,#REF!,#REF!</definedName>
    <definedName name="L_ALL_KEYWORDS_TYPE_Vector_ISSR_208011212" localSheetId="8">#REF!,#REF!,#REF!,#REF!,#REF!,#REF!,#REF!,#REF!,#REF!,#REF!,#REF!,#REF!,#REF!,#REF!</definedName>
    <definedName name="L_ALL_KEYWORDS_TYPE_Vector_ISSR_208011212" localSheetId="4">#REF!,#REF!,#REF!,#REF!,#REF!,#REF!,#REF!,#REF!,#REF!,#REF!,#REF!,#REF!,#REF!,#REF!</definedName>
    <definedName name="L_ALL_KEYWORDS_TYPE_Vector_ISSR_208011212" localSheetId="5">#REF!,#REF!,#REF!,#REF!,#REF!,#REF!,#REF!,#REF!,#REF!,#REF!,#REF!,#REF!,#REF!,#REF!</definedName>
    <definedName name="L_ALL_KEYWORDS_TYPE_Vector_ISSR_208011212">#REF!,#REF!,#REF!,#REF!,#REF!,#REF!,#REF!,#REF!,#REF!,#REF!,#REF!,#REF!,#REF!,#REF!</definedName>
    <definedName name="L_ALL_KEYWORDS_TYPE_Vector_ISSR_208011592" localSheetId="7">#REF!,#REF!,#REF!,#REF!,#REF!,#REF!,#REF!,#REF!,#REF!,#REF!</definedName>
    <definedName name="L_ALL_KEYWORDS_TYPE_Vector_ISSR_208011592" localSheetId="0">#REF!,#REF!,#REF!,#REF!,#REF!,#REF!,#REF!,#REF!,#REF!,#REF!</definedName>
    <definedName name="L_ALL_KEYWORDS_TYPE_Vector_ISSR_208011592" localSheetId="9">#REF!,#REF!,#REF!,#REF!,#REF!,#REF!,#REF!,#REF!,#REF!,#REF!</definedName>
    <definedName name="L_ALL_KEYWORDS_TYPE_Vector_ISSR_208011592" localSheetId="11">#REF!,#REF!,#REF!,#REF!,#REF!,#REF!,#REF!,#REF!,#REF!,#REF!</definedName>
    <definedName name="L_ALL_KEYWORDS_TYPE_Vector_ISSR_208011592" localSheetId="10">#REF!,#REF!,#REF!,#REF!,#REF!,#REF!,#REF!,#REF!,#REF!,#REF!</definedName>
    <definedName name="L_ALL_KEYWORDS_TYPE_Vector_ISSR_208011592" localSheetId="8">#REF!,#REF!,#REF!,#REF!,#REF!,#REF!,#REF!,#REF!,#REF!,#REF!</definedName>
    <definedName name="L_ALL_KEYWORDS_TYPE_Vector_ISSR_208011592" localSheetId="4">#REF!,#REF!,#REF!,#REF!,#REF!,#REF!,#REF!,#REF!,#REF!,#REF!</definedName>
    <definedName name="L_ALL_KEYWORDS_TYPE_Vector_ISSR_208011592" localSheetId="5">#REF!,#REF!,#REF!,#REF!,#REF!,#REF!,#REF!,#REF!,#REF!,#REF!</definedName>
    <definedName name="L_ALL_KEYWORDS_TYPE_Vector_ISSR_208011592">#REF!,#REF!,#REF!,#REF!,#REF!,#REF!,#REF!,#REF!,#REF!,#REF!</definedName>
    <definedName name="L_ALL_KEYWORDS_TYPE_Vector_ISSR_208011676">[16]QLIK_Live_Sheet!$2:$3,[16]QLIK_Live_Sheet!$11:$30,[16]QLIK_Live_Sheet!$32:$36,[16]QLIK_Live_Sheet!$38:$66,[16]QLIK_Live_Sheet!$83:$98,[16]QLIK_Live_Sheet!$114:$116,[16]QLIK_Live_Sheet!$160:$161,[16]QLIK_Live_Sheet!$199:$203,[16]QLIK_Live_Sheet!$207:$208,[16]QLIK_Live_Sheet!$118:$131,[16]QLIK_Live_Sheet!$148:$156,[16]QLIK_Live_Sheet!$210:$224,[16]QLIK_Live_Sheet!$68:$81,[16]QLIK_Live_Sheet!$100:$112</definedName>
    <definedName name="L_ALL_KEYWORDS_TYPE_Vector_ISSR_208011875">[17]LOCK_Live_Sheet!$2:$3,[17]LOCK_Live_Sheet!$11:$30,[17]LOCK_Live_Sheet!$32:$36,[17]LOCK_Live_Sheet!$38:$66,[17]LOCK_Live_Sheet!$83:$98,[17]LOCK_Live_Sheet!$114:$116,[17]LOCK_Live_Sheet!$160:$161,[17]LOCK_Live_Sheet!$199:$203,[17]LOCK_Live_Sheet!$207:$208,[17]LOCK_Live_Sheet!$118:$131,[17]LOCK_Live_Sheet!$148:$156,[17]LOCK_Live_Sheet!$210:$224,[17]LOCK_Live_Sheet!$68:$81,[17]LOCK_Live_Sheet!$100:$112</definedName>
    <definedName name="L_ALL_KEYWORDS_TYPE_Vector_ISSR_208013134" localSheetId="7">#REF!,#REF!,#REF!,#REF!,#REF!,#REF!,#REF!,#REF!,#REF!,#REF!</definedName>
    <definedName name="L_ALL_KEYWORDS_TYPE_Vector_ISSR_208013134" localSheetId="0">#REF!,#REF!,#REF!,#REF!,#REF!,#REF!,#REF!,#REF!,#REF!,#REF!</definedName>
    <definedName name="L_ALL_KEYWORDS_TYPE_Vector_ISSR_208013134" localSheetId="9">#REF!,#REF!,#REF!,#REF!,#REF!,#REF!,#REF!,#REF!,#REF!,#REF!</definedName>
    <definedName name="L_ALL_KEYWORDS_TYPE_Vector_ISSR_208013134" localSheetId="11">#REF!,#REF!,#REF!,#REF!,#REF!,#REF!,#REF!,#REF!,#REF!,#REF!</definedName>
    <definedName name="L_ALL_KEYWORDS_TYPE_Vector_ISSR_208013134" localSheetId="10">#REF!,#REF!,#REF!,#REF!,#REF!,#REF!,#REF!,#REF!,#REF!,#REF!</definedName>
    <definedName name="L_ALL_KEYWORDS_TYPE_Vector_ISSR_208013134" localSheetId="8">#REF!,#REF!,#REF!,#REF!,#REF!,#REF!,#REF!,#REF!,#REF!,#REF!</definedName>
    <definedName name="L_ALL_KEYWORDS_TYPE_Vector_ISSR_208013134" localSheetId="4">#REF!,#REF!,#REF!,#REF!,#REF!,#REF!,#REF!,#REF!,#REF!,#REF!</definedName>
    <definedName name="L_ALL_KEYWORDS_TYPE_Vector_ISSR_208013134" localSheetId="5">#REF!,#REF!,#REF!,#REF!,#REF!,#REF!,#REF!,#REF!,#REF!,#REF!</definedName>
    <definedName name="L_ALL_KEYWORDS_TYPE_Vector_ISSR_208013134">#REF!,#REF!,#REF!,#REF!,#REF!,#REF!,#REF!,#REF!,#REF!,#REF!</definedName>
    <definedName name="L_ALL_KEYWORDS_TYPE_Vector_ISSR_208014384">[24]ZEN_Live_Sheet!$2:$3,[24]ZEN_Live_Sheet!$11:$30,[24]ZEN_Live_Sheet!$39:$67,[24]ZEN_Live_Sheet!$69:$82,[24]ZEN_Live_Sheet!$84:$99,[24]ZEN_Live_Sheet!$101:$113,[24]ZEN_Live_Sheet!$115:$117,[24]ZEN_Live_Sheet!$119:$150,[24]ZEN_Live_Sheet!$152:$166,[24]ZEN_Live_Sheet!$32:$37</definedName>
    <definedName name="L_ALL_KEYWORDS_TYPE_Vector_ISSR_208015243" localSheetId="7">#REF!,#REF!,#REF!,#REF!,#REF!,#REF!,#REF!,#REF!,#REF!,#REF!</definedName>
    <definedName name="L_ALL_KEYWORDS_TYPE_Vector_ISSR_208015243" localSheetId="0">#REF!,#REF!,#REF!,#REF!,#REF!,#REF!,#REF!,#REF!,#REF!,#REF!</definedName>
    <definedName name="L_ALL_KEYWORDS_TYPE_Vector_ISSR_208015243" localSheetId="9">#REF!,#REF!,#REF!,#REF!,#REF!,#REF!,#REF!,#REF!,#REF!,#REF!</definedName>
    <definedName name="L_ALL_KEYWORDS_TYPE_Vector_ISSR_208015243" localSheetId="11">#REF!,#REF!,#REF!,#REF!,#REF!,#REF!,#REF!,#REF!,#REF!,#REF!</definedName>
    <definedName name="L_ALL_KEYWORDS_TYPE_Vector_ISSR_208015243" localSheetId="10">#REF!,#REF!,#REF!,#REF!,#REF!,#REF!,#REF!,#REF!,#REF!,#REF!</definedName>
    <definedName name="L_ALL_KEYWORDS_TYPE_Vector_ISSR_208015243" localSheetId="8">#REF!,#REF!,#REF!,#REF!,#REF!,#REF!,#REF!,#REF!,#REF!,#REF!</definedName>
    <definedName name="L_ALL_KEYWORDS_TYPE_Vector_ISSR_208015243" localSheetId="4">#REF!,#REF!,#REF!,#REF!,#REF!,#REF!,#REF!,#REF!,#REF!,#REF!</definedName>
    <definedName name="L_ALL_KEYWORDS_TYPE_Vector_ISSR_208015243" localSheetId="5">#REF!,#REF!,#REF!,#REF!,#REF!,#REF!,#REF!,#REF!,#REF!,#REF!</definedName>
    <definedName name="L_ALL_KEYWORDS_TYPE_Vector_ISSR_208015243">#REF!,#REF!,#REF!,#REF!,#REF!,#REF!,#REF!,#REF!,#REF!,#REF!</definedName>
    <definedName name="L_ALL_KEYWORDS_TYPE_Vector_ISSR_208015267" localSheetId="7">#REF!,#REF!,#REF!,#REF!,#REF!,#REF!,#REF!,#REF!,#REF!,#REF!</definedName>
    <definedName name="L_ALL_KEYWORDS_TYPE_Vector_ISSR_208015267" localSheetId="0">#REF!,#REF!,#REF!,#REF!,#REF!,#REF!,#REF!,#REF!,#REF!,#REF!</definedName>
    <definedName name="L_ALL_KEYWORDS_TYPE_Vector_ISSR_208015267" localSheetId="11">#REF!,#REF!,#REF!,#REF!,#REF!,#REF!,#REF!,#REF!,#REF!,#REF!</definedName>
    <definedName name="L_ALL_KEYWORDS_TYPE_Vector_ISSR_208015267" localSheetId="8">#REF!,#REF!,#REF!,#REF!,#REF!,#REF!,#REF!,#REF!,#REF!,#REF!</definedName>
    <definedName name="L_ALL_KEYWORDS_TYPE_Vector_ISSR_208015267" localSheetId="4">#REF!,#REF!,#REF!,#REF!,#REF!,#REF!,#REF!,#REF!,#REF!,#REF!</definedName>
    <definedName name="L_ALL_KEYWORDS_TYPE_Vector_ISSR_208015267" localSheetId="5">#REF!,#REF!,#REF!,#REF!,#REF!,#REF!,#REF!,#REF!,#REF!,#REF!</definedName>
    <definedName name="L_ALL_KEYWORDS_TYPE_Vector_ISSR_208015267">#REF!,#REF!,#REF!,#REF!,#REF!,#REF!,#REF!,#REF!,#REF!,#REF!</definedName>
    <definedName name="L_ALL_KEYWORDS_TYPE_Vector_ISSR_208016745">[25]GWRE_Live_Sheet!$2:$3,[25]GWRE_Live_Sheet!$11:$30,[25]GWRE_Live_Sheet!$32:$37,[25]GWRE_Live_Sheet!$39:$67,[25]GWRE_Live_Sheet!$69:$82,[25]GWRE_Live_Sheet!$84:$99,[25]GWRE_Live_Sheet!$101:$113,[25]GWRE_Live_Sheet!$115:$117,[25]GWRE_Live_Sheet!$174:$176,[25]GWRE_Live_Sheet!$181:$195,[25]GWRE_Live_Sheet!$179:$179</definedName>
    <definedName name="L_ALL_KEYWORDS_TYPE_Vector_ISSR_208017100">[26]APTI_Live_Sheet!$2:$3,[26]APTI_Live_Sheet!$11:$30,[26]APTI_Live_Sheet!$32:$37,[26]APTI_Live_Sheet!$39:$67,[26]APTI_Live_Sheet!$69:$82,[26]APTI_Live_Sheet!$84:$99,[26]APTI_Live_Sheet!$101:$113,[26]APTI_Live_Sheet!$115:$117,[26]APTI_Live_Sheet!$119:$176,[26]APTI_Live_Sheet!$181:$195,[26]APTI_Live_Sheet!$197:$206,[26]APTI_Live_Sheet!$179:$179</definedName>
    <definedName name="L_ALL_KEYWORDS_TYPE_Vector_ISSR_208020391">[20]XM_Live_Sheet!$2:$3,[20]XM_Live_Sheet!$11:$30,[20]XM_Live_Sheet!$34:$40,[20]XM_Live_Sheet!$48:$78,[20]XM_Live_Sheet!$80:$98,[20]XM_Live_Sheet!$100:$116,[20]XM_Live_Sheet!$118:$130,[20]XM_Live_Sheet!$132:$134,[20]XM_Live_Sheet!$180:$241,[20]XM_Live_Sheet!$243:$244,[20]XM_Live_Sheet!$246:$260,[20]XM_Live_Sheet!$262:$271,[20]XM_Live_Sheet!$46:$46</definedName>
    <definedName name="L_ALL_LOCK">[17]LOCK_Live_Sheet!$A$1:$BO$292</definedName>
    <definedName name="L_ALL_MKTO">[18]MKTO_Live_Sheet!$A$1:$AO$294</definedName>
    <definedName name="L_ALL_MRIN" localSheetId="7">#REF!</definedName>
    <definedName name="L_ALL_MRIN" localSheetId="0">#REF!</definedName>
    <definedName name="L_ALL_MRIN" localSheetId="9">#REF!</definedName>
    <definedName name="L_ALL_MRIN" localSheetId="11">#REF!</definedName>
    <definedName name="L_ALL_MRIN" localSheetId="10">#REF!</definedName>
    <definedName name="L_ALL_MRIN" localSheetId="8">#REF!</definedName>
    <definedName name="L_ALL_MRIN" localSheetId="4">#REF!</definedName>
    <definedName name="L_ALL_MRIN" localSheetId="5">#REF!</definedName>
    <definedName name="L_ALL_MRIN">#REF!</definedName>
    <definedName name="L_ALL_MULE" localSheetId="7">#REF!</definedName>
    <definedName name="L_ALL_MULE" localSheetId="0">#REF!</definedName>
    <definedName name="L_ALL_MULE" localSheetId="11">#REF!</definedName>
    <definedName name="L_ALL_MULE" localSheetId="8">#REF!</definedName>
    <definedName name="L_ALL_MULE" localSheetId="4">#REF!</definedName>
    <definedName name="L_ALL_MULE" localSheetId="5">#REF!</definedName>
    <definedName name="L_ALL_MULE">#REF!</definedName>
    <definedName name="L_ALL_N" localSheetId="7">#REF!</definedName>
    <definedName name="L_ALL_N" localSheetId="0">#REF!</definedName>
    <definedName name="L_ALL_N" localSheetId="11">#REF!</definedName>
    <definedName name="L_ALL_N" localSheetId="8">#REF!</definedName>
    <definedName name="L_ALL_N" localSheetId="4">#REF!</definedName>
    <definedName name="L_ALL_N" localSheetId="5">#REF!</definedName>
    <definedName name="L_ALL_N">#REF!</definedName>
    <definedName name="L_ALL_N_">#REF!</definedName>
    <definedName name="L_ALL_NOW">#REF!</definedName>
    <definedName name="L_ALL_NUAN">[21]NUAN_Live_Sheet!$A$1:$CC$234</definedName>
    <definedName name="L_ALL_OPWR">[22]OPWR_Live_Sheet!$A$1:$AG$235</definedName>
    <definedName name="L_ALL_PANW" localSheetId="7">#REF!</definedName>
    <definedName name="L_ALL_PANW" localSheetId="0">#REF!</definedName>
    <definedName name="L_ALL_PANW" localSheetId="9">#REF!</definedName>
    <definedName name="L_ALL_PANW" localSheetId="11">#REF!</definedName>
    <definedName name="L_ALL_PANW" localSheetId="10">#REF!</definedName>
    <definedName name="L_ALL_PANW" localSheetId="8">#REF!</definedName>
    <definedName name="L_ALL_PANW" localSheetId="4">#REF!</definedName>
    <definedName name="L_ALL_PANW" localSheetId="5">#REF!</definedName>
    <definedName name="L_ALL_PANW">#REF!</definedName>
    <definedName name="L_ALL_PERIODS_CHKP" localSheetId="7">#REF!</definedName>
    <definedName name="L_ALL_PERIODS_CHKP" localSheetId="0">#REF!</definedName>
    <definedName name="L_ALL_PERIODS_CHKP" localSheetId="11">#REF!</definedName>
    <definedName name="L_ALL_PERIODS_CHKP" localSheetId="8">#REF!</definedName>
    <definedName name="L_ALL_PERIODS_CHKP" localSheetId="4">#REF!</definedName>
    <definedName name="L_ALL_PERIODS_CHKP" localSheetId="5">#REF!</definedName>
    <definedName name="L_ALL_PERIODS_CHKP">#REF!</definedName>
    <definedName name="L_ALL_PERIODS_DWRE" localSheetId="7">#REF!</definedName>
    <definedName name="L_ALL_PERIODS_DWRE" localSheetId="0">#REF!</definedName>
    <definedName name="L_ALL_PERIODS_DWRE" localSheetId="11">#REF!</definedName>
    <definedName name="L_ALL_PERIODS_DWRE" localSheetId="8">#REF!</definedName>
    <definedName name="L_ALL_PERIODS_DWRE" localSheetId="4">#REF!</definedName>
    <definedName name="L_ALL_PERIODS_DWRE" localSheetId="5">#REF!</definedName>
    <definedName name="L_ALL_PERIODS_DWRE">#REF!</definedName>
    <definedName name="L_ALL_PERIODS_MRIN">#REF!</definedName>
    <definedName name="L_ALL_PERIODS_N">#REF!</definedName>
    <definedName name="L_ALL_PERIODS_PANW">#REF!</definedName>
    <definedName name="L_ALL_QLIK">[16]QLIK_Live_Sheet!$A$1:$BO$293</definedName>
    <definedName name="L_ALL_SECTION_KEYWORDS_EQTY_200001987_1314" localSheetId="7">#REF!</definedName>
    <definedName name="L_ALL_SECTION_KEYWORDS_EQTY_200001987_1314" localSheetId="0">#REF!</definedName>
    <definedName name="L_ALL_SECTION_KEYWORDS_EQTY_200001987_1314" localSheetId="9">#REF!</definedName>
    <definedName name="L_ALL_SECTION_KEYWORDS_EQTY_200001987_1314" localSheetId="11">#REF!</definedName>
    <definedName name="L_ALL_SECTION_KEYWORDS_EQTY_200001987_1314" localSheetId="10">#REF!</definedName>
    <definedName name="L_ALL_SECTION_KEYWORDS_EQTY_200001987_1314" localSheetId="8">#REF!</definedName>
    <definedName name="L_ALL_SECTION_KEYWORDS_EQTY_200001987_1314" localSheetId="4">#REF!</definedName>
    <definedName name="L_ALL_SECTION_KEYWORDS_EQTY_200001987_1314" localSheetId="5">#REF!</definedName>
    <definedName name="L_ALL_SECTION_KEYWORDS_EQTY_200001987_1314">#REF!</definedName>
    <definedName name="L_ALL_SECTION_KEYWORDS_EQTY_200001987_1319" localSheetId="7">#REF!</definedName>
    <definedName name="L_ALL_SECTION_KEYWORDS_EQTY_200001987_1319" localSheetId="0">#REF!</definedName>
    <definedName name="L_ALL_SECTION_KEYWORDS_EQTY_200001987_1319" localSheetId="11">#REF!</definedName>
    <definedName name="L_ALL_SECTION_KEYWORDS_EQTY_200001987_1319" localSheetId="8">#REF!</definedName>
    <definedName name="L_ALL_SECTION_KEYWORDS_EQTY_200001987_1319" localSheetId="4">#REF!</definedName>
    <definedName name="L_ALL_SECTION_KEYWORDS_EQTY_200001987_1319" localSheetId="5">#REF!</definedName>
    <definedName name="L_ALL_SECTION_KEYWORDS_EQTY_200001987_1319">#REF!</definedName>
    <definedName name="L_ALL_SECTION_KEYWORDS_EQTY_200001987_131E" localSheetId="7">#REF!</definedName>
    <definedName name="L_ALL_SECTION_KEYWORDS_EQTY_200001987_131E" localSheetId="0">#REF!</definedName>
    <definedName name="L_ALL_SECTION_KEYWORDS_EQTY_200001987_131E" localSheetId="11">#REF!</definedName>
    <definedName name="L_ALL_SECTION_KEYWORDS_EQTY_200001987_131E" localSheetId="8">#REF!</definedName>
    <definedName name="L_ALL_SECTION_KEYWORDS_EQTY_200001987_131E" localSheetId="4">#REF!</definedName>
    <definedName name="L_ALL_SECTION_KEYWORDS_EQTY_200001987_131E" localSheetId="5">#REF!</definedName>
    <definedName name="L_ALL_SECTION_KEYWORDS_EQTY_200001987_131E">#REF!</definedName>
    <definedName name="L_ALL_SECTION_KEYWORDS_EQTY_200001987_131O">#REF!</definedName>
    <definedName name="L_ALL_SECTION_KEYWORDS_EQTY_200001987_13A">#REF!</definedName>
    <definedName name="L_ALL_SECTION_KEYWORDS_EQTY_200001987_13K">#REF!</definedName>
    <definedName name="L_ALL_SECTION_KEYWORDS_EQTY_200001987_13U">#REF!</definedName>
    <definedName name="L_ALL_SECTION_KEYWORDS_EQTY_200001987_13V">#REF!</definedName>
    <definedName name="L_ALL_SECTION_KEYWORDS_EQTY_200001987_13W">#REF!</definedName>
    <definedName name="L_ALL_SECTION_KEYWORDS_EQTY_200001987_Reference_Data">#REF!</definedName>
    <definedName name="L_ALL_SECTION_KEYWORDS_EQTY_200009848_1314">#REF!</definedName>
    <definedName name="L_ALL_SECTION_KEYWORDS_EQTY_200009848_1319">#REF!</definedName>
    <definedName name="L_ALL_SECTION_KEYWORDS_EQTY_200009848_131E">#REF!</definedName>
    <definedName name="L_ALL_SECTION_KEYWORDS_EQTY_200009848_131O">#REF!</definedName>
    <definedName name="L_ALL_SECTION_KEYWORDS_EQTY_200009848_13A">#REF!</definedName>
    <definedName name="L_ALL_SECTION_KEYWORDS_EQTY_200009848_13U">#REF!</definedName>
    <definedName name="L_ALL_SECTION_KEYWORDS_EQTY_200009848_13V">#REF!</definedName>
    <definedName name="L_ALL_SECTION_KEYWORDS_EQTY_200009848_13W">#REF!</definedName>
    <definedName name="L_ALL_SECTION_KEYWORDS_EQTY_200009848_Reference_Data">#REF!</definedName>
    <definedName name="L_ALL_SECTION_KEYWORDS_EQTY_200010418_1314">#REF!</definedName>
    <definedName name="L_ALL_SECTION_KEYWORDS_EQTY_200010418_1319">#REF!</definedName>
    <definedName name="L_ALL_SECTION_KEYWORDS_EQTY_200010418_131E">#REF!</definedName>
    <definedName name="L_ALL_SECTION_KEYWORDS_EQTY_200010418_131O">#REF!</definedName>
    <definedName name="L_ALL_SECTION_KEYWORDS_EQTY_200010418_13A">#REF!</definedName>
    <definedName name="L_ALL_SECTION_KEYWORDS_EQTY_200010418_13K">#REF!</definedName>
    <definedName name="L_ALL_SECTION_KEYWORDS_EQTY_200010418_13U">#REF!</definedName>
    <definedName name="L_ALL_SECTION_KEYWORDS_EQTY_200010418_13V">#REF!</definedName>
    <definedName name="L_ALL_SECTION_KEYWORDS_EQTY_200010418_13W">#REF!</definedName>
    <definedName name="L_ALL_SECTION_KEYWORDS_EQTY_200010418_Reference_Data">#REF!</definedName>
    <definedName name="L_ALL_SECTION_KEYWORDS_EQTY_200014493_1314">#REF!</definedName>
    <definedName name="L_ALL_SECTION_KEYWORDS_EQTY_200014493_1319">#REF!</definedName>
    <definedName name="L_ALL_SECTION_KEYWORDS_EQTY_200014493_131E">#REF!</definedName>
    <definedName name="L_ALL_SECTION_KEYWORDS_EQTY_200014493_131O">#REF!</definedName>
    <definedName name="L_ALL_SECTION_KEYWORDS_EQTY_200014493_13A">#REF!</definedName>
    <definedName name="L_ALL_SECTION_KEYWORDS_EQTY_200014493_13K">#REF!</definedName>
    <definedName name="L_ALL_SECTION_KEYWORDS_EQTY_200014493_13U">#REF!</definedName>
    <definedName name="L_ALL_SECTION_KEYWORDS_EQTY_200014493_13V">#REF!</definedName>
    <definedName name="L_ALL_SECTION_KEYWORDS_EQTY_200014493_13W">#REF!</definedName>
    <definedName name="L_ALL_SECTION_KEYWORDS_EQTY_200014493_Reference_Data">#REF!</definedName>
    <definedName name="L_ALL_SECTION_KEYWORDS_EQTY_200014812_1314">#REF!</definedName>
    <definedName name="L_ALL_SECTION_KEYWORDS_EQTY_200014812_1319">#REF!</definedName>
    <definedName name="L_ALL_SECTION_KEYWORDS_EQTY_200014812_131E">#REF!</definedName>
    <definedName name="L_ALL_SECTION_KEYWORDS_EQTY_200014812_131O">#REF!</definedName>
    <definedName name="L_ALL_SECTION_KEYWORDS_EQTY_200014812_13A">#REF!</definedName>
    <definedName name="L_ALL_SECTION_KEYWORDS_EQTY_200014812_13K">#REF!</definedName>
    <definedName name="L_ALL_SECTION_KEYWORDS_EQTY_200014812_13U">#REF!</definedName>
    <definedName name="L_ALL_SECTION_KEYWORDS_EQTY_200014812_13V">#REF!</definedName>
    <definedName name="L_ALL_SECTION_KEYWORDS_EQTY_200014812_13W">#REF!</definedName>
    <definedName name="L_ALL_SECTION_KEYWORDS_EQTY_200014812_Reference_Data">#REF!</definedName>
    <definedName name="L_ALL_SECTION_KEYWORDS_EQTY_200015518_1314">#REF!</definedName>
    <definedName name="L_ALL_SECTION_KEYWORDS_EQTY_200015518_1319">#REF!</definedName>
    <definedName name="L_ALL_SECTION_KEYWORDS_EQTY_200015518_131E">#REF!</definedName>
    <definedName name="L_ALL_SECTION_KEYWORDS_EQTY_200015518_131O">#REF!</definedName>
    <definedName name="L_ALL_SECTION_KEYWORDS_EQTY_200015518_13A">#REF!</definedName>
    <definedName name="L_ALL_SECTION_KEYWORDS_EQTY_200015518_13K">#REF!</definedName>
    <definedName name="L_ALL_SECTION_KEYWORDS_EQTY_200015518_13U">#REF!</definedName>
    <definedName name="L_ALL_SECTION_KEYWORDS_EQTY_200015518_13V">#REF!</definedName>
    <definedName name="L_ALL_SECTION_KEYWORDS_EQTY_200015518_13W">#REF!</definedName>
    <definedName name="L_ALL_SECTION_KEYWORDS_EQTY_200015518_Reference_Data">#REF!</definedName>
    <definedName name="L_ALL_SECTION_KEYWORDS_ISSR_208000728_1314">#REF!</definedName>
    <definedName name="L_ALL_SECTION_KEYWORDS_ISSR_208000728_13168">#REF!</definedName>
    <definedName name="L_ALL_SECTION_KEYWORDS_ISSR_208000728_1316U">#REF!</definedName>
    <definedName name="L_ALL_SECTION_KEYWORDS_ISSR_208000728_1319">#REF!</definedName>
    <definedName name="L_ALL_SECTION_KEYWORDS_ISSR_208000728_131E">#REF!</definedName>
    <definedName name="L_ALL_SECTION_KEYWORDS_ISSR_208000728_131J">#REF!</definedName>
    <definedName name="L_ALL_SECTION_KEYWORDS_ISSR_208000728_131O">#REF!</definedName>
    <definedName name="L_ALL_SECTION_KEYWORDS_ISSR_208000728_13A">#REF!</definedName>
    <definedName name="L_ALL_SECTION_KEYWORDS_ISSR_208000728_13U">#REF!</definedName>
    <definedName name="L_ALL_SECTION_KEYWORDS_ISSR_208000728_13V">#REF!</definedName>
    <definedName name="L_ALL_SECTION_KEYWORDS_ISSR_208000728_Reference_Data">#REF!</definedName>
    <definedName name="L_ALL_SECTION_KEYWORDS_ISSR_208007594_1314">#REF!</definedName>
    <definedName name="L_ALL_SECTION_KEYWORDS_ISSR_208007594_13168">#REF!</definedName>
    <definedName name="L_ALL_SECTION_KEYWORDS_ISSR_208007594_1316U">#REF!</definedName>
    <definedName name="L_ALL_SECTION_KEYWORDS_ISSR_208007594_131E">#REF!</definedName>
    <definedName name="L_ALL_SECTION_KEYWORDS_ISSR_208007594_131O">#REF!</definedName>
    <definedName name="L_ALL_SECTION_KEYWORDS_ISSR_208007594_13A">#REF!</definedName>
    <definedName name="L_ALL_SECTION_KEYWORDS_ISSR_208007594_13U">#REF!</definedName>
    <definedName name="L_ALL_SECTION_KEYWORDS_ISSR_208007594_13V">#REF!</definedName>
    <definedName name="L_ALL_SECTION_KEYWORDS_ISSR_208007594_Reference_Data">#REF!</definedName>
    <definedName name="L_ALL_SECTION_KEYWORDS_ISSR_208008062_1314">#REF!</definedName>
    <definedName name="L_ALL_SECTION_KEYWORDS_ISSR_208008062_13168">#REF!</definedName>
    <definedName name="L_ALL_SECTION_KEYWORDS_ISSR_208008062_1316U">#REF!</definedName>
    <definedName name="L_ALL_SECTION_KEYWORDS_ISSR_208008062_1319">#REF!</definedName>
    <definedName name="L_ALL_SECTION_KEYWORDS_ISSR_208008062_131E">#REF!</definedName>
    <definedName name="L_ALL_SECTION_KEYWORDS_ISSR_208008062_131J">#REF!</definedName>
    <definedName name="L_ALL_SECTION_KEYWORDS_ISSR_208008062_131O">#REF!</definedName>
    <definedName name="L_ALL_SECTION_KEYWORDS_ISSR_208008062_13A">#REF!</definedName>
    <definedName name="L_ALL_SECTION_KEYWORDS_ISSR_208008062_13U">#REF!</definedName>
    <definedName name="L_ALL_SECTION_KEYWORDS_ISSR_208008062_13V">#REF!</definedName>
    <definedName name="L_ALL_SECTION_KEYWORDS_ISSR_208008062_Reference_Data">#REF!</definedName>
    <definedName name="L_ALL_SECTION_KEYWORDS_ISSR_208011067_13V">#REF!</definedName>
    <definedName name="L_ALL_SECTION_KEYWORDS_ISSR_208011078_1314">#REF!</definedName>
    <definedName name="L_ALL_SECTION_KEYWORDS_ISSR_208011078_13168">#REF!</definedName>
    <definedName name="L_ALL_SECTION_KEYWORDS_ISSR_208011078_1316U">#REF!</definedName>
    <definedName name="L_ALL_SECTION_KEYWORDS_ISSR_208011078_1319">#REF!</definedName>
    <definedName name="L_ALL_SECTION_KEYWORDS_ISSR_208011078_131E">#REF!</definedName>
    <definedName name="L_ALL_SECTION_KEYWORDS_ISSR_208011078_131J">#REF!</definedName>
    <definedName name="L_ALL_SECTION_KEYWORDS_ISSR_208011078_131O">#REF!</definedName>
    <definedName name="L_ALL_SECTION_KEYWORDS_ISSR_208011078_13A">#REF!</definedName>
    <definedName name="L_ALL_SECTION_KEYWORDS_ISSR_208011078_13U">#REF!</definedName>
    <definedName name="L_ALL_SECTION_KEYWORDS_ISSR_208011078_13V">#REF!</definedName>
    <definedName name="L_ALL_SECTION_KEYWORDS_ISSR_208011078_Reference_Data">#REF!</definedName>
    <definedName name="L_ALL_SECTION_KEYWORDS_ISSR_208011212_1314">#REF!</definedName>
    <definedName name="L_ALL_SECTION_KEYWORDS_ISSR_208011212_13168">#REF!</definedName>
    <definedName name="L_ALL_SECTION_KEYWORDS_ISSR_208011212_1316U">#REF!</definedName>
    <definedName name="L_ALL_SECTION_KEYWORDS_ISSR_208011212_1319">#REF!</definedName>
    <definedName name="L_ALL_SECTION_KEYWORDS_ISSR_208011212_131E">#REF!</definedName>
    <definedName name="L_ALL_SECTION_KEYWORDS_ISSR_208011212_131J">#REF!</definedName>
    <definedName name="L_ALL_SECTION_KEYWORDS_ISSR_208011212_131O">#REF!</definedName>
    <definedName name="L_ALL_SECTION_KEYWORDS_ISSR_208011212_13A">#REF!</definedName>
    <definedName name="L_ALL_SECTION_KEYWORDS_ISSR_208011212_13U">#REF!</definedName>
    <definedName name="L_ALL_SECTION_KEYWORDS_ISSR_208011212_13V">#REF!</definedName>
    <definedName name="L_ALL_SECTION_KEYWORDS_ISSR_208011212_Reference_Data">#REF!</definedName>
    <definedName name="L_ALL_SECTION_KEYWORDS_ISSR_208011592_1314">#REF!</definedName>
    <definedName name="L_ALL_SECTION_KEYWORDS_ISSR_208011592_13168">#REF!</definedName>
    <definedName name="L_ALL_SECTION_KEYWORDS_ISSR_208011592_1316U">#REF!</definedName>
    <definedName name="L_ALL_SECTION_KEYWORDS_ISSR_208011592_1319">#REF!</definedName>
    <definedName name="L_ALL_SECTION_KEYWORDS_ISSR_208011592_131E">#REF!</definedName>
    <definedName name="L_ALL_SECTION_KEYWORDS_ISSR_208011592_131J">#REF!</definedName>
    <definedName name="L_ALL_SECTION_KEYWORDS_ISSR_208011592_131O">#REF!</definedName>
    <definedName name="L_ALL_SECTION_KEYWORDS_ISSR_208011592_13A">#REF!</definedName>
    <definedName name="L_ALL_SECTION_KEYWORDS_ISSR_208011592_13U">#REF!</definedName>
    <definedName name="L_ALL_SECTION_KEYWORDS_ISSR_208011592_13V">#REF!</definedName>
    <definedName name="L_ALL_SECTION_KEYWORDS_ISSR_208011592_Reference_Data">#REF!</definedName>
    <definedName name="L_ALL_SECTION_KEYWORDS_ISSR_208015243_13V">#REF!</definedName>
    <definedName name="L_ALL_SECTION_KEYWORDS_ISSR_208015267_13V">#REF!</definedName>
    <definedName name="L_ALL_SECTION_KEYWORDS_ISSR_208016745_13168">[19]GWRE_Live_Sheet!$C$204:$C$206,[19]GWRE_Live_Sheet!$C$197</definedName>
    <definedName name="L_ALL_SECTION_KEYWORDS_ISSR_208016745_131O">[19]GWRE_Live_Sheet!$C$119:$C$121,[19]GWRE_Live_Sheet!$C$143</definedName>
    <definedName name="L_ALL_SECTION_KEYWORDS_ISSR_208016745_136E">[25]GWRE_Live_Sheet!$C$197,[25]GWRE_Live_Sheet!$C$206</definedName>
    <definedName name="L_ALL_SECTION_KEYWORDS_ISSR_208020391_136J">[20]XM_Live_Sheet!$C$273,[20]XM_Live_Sheet!$C$282</definedName>
    <definedName name="L_ALL_SECTION_KEYWORDS_ISSR_208020391_13V">[20]XM_Live_Sheet!$C$33:$C$41,[20]XM_Live_Sheet!$C$46</definedName>
    <definedName name="L_ALL_SECTIONS_EQTY_200001045">[14]DOW_Live_Sheet!$242:$242,[14]DOW_Live_Sheet!$249:$249,[14]DOW_Live_Sheet!$257:$257,[14]DOW_Live_Sheet!$270:$270,[14]DOW_Live_Sheet!$287:$287,[14]DOW_Live_Sheet!$289:$289,[14]DOW_Live_Sheet!$295:$295,[14]DOW_Live_Sheet!$297:$297,[14]DOW_Live_Sheet!$302:$302,[14]DOW_Live_Sheet!$304:$304</definedName>
    <definedName name="L_ALL_SECTIONS_EQTY_200001987" localSheetId="7">#REF!,#REF!,#REF!,#REF!,#REF!,#REF!,#REF!,#REF!,#REF!,#REF!</definedName>
    <definedName name="L_ALL_SECTIONS_EQTY_200001987" localSheetId="0">#REF!,#REF!,#REF!,#REF!,#REF!,#REF!,#REF!,#REF!,#REF!,#REF!</definedName>
    <definedName name="L_ALL_SECTIONS_EQTY_200001987" localSheetId="9">#REF!,#REF!,#REF!,#REF!,#REF!,#REF!,#REF!,#REF!,#REF!,#REF!</definedName>
    <definedName name="L_ALL_SECTIONS_EQTY_200001987" localSheetId="11">#REF!,#REF!,#REF!,#REF!,#REF!,#REF!,#REF!,#REF!,#REF!,#REF!</definedName>
    <definedName name="L_ALL_SECTIONS_EQTY_200001987" localSheetId="10">#REF!,#REF!,#REF!,#REF!,#REF!,#REF!,#REF!,#REF!,#REF!,#REF!</definedName>
    <definedName name="L_ALL_SECTIONS_EQTY_200001987" localSheetId="8">#REF!,#REF!,#REF!,#REF!,#REF!,#REF!,#REF!,#REF!,#REF!,#REF!</definedName>
    <definedName name="L_ALL_SECTIONS_EQTY_200001987" localSheetId="4">#REF!,#REF!,#REF!,#REF!,#REF!,#REF!,#REF!,#REF!,#REF!,#REF!</definedName>
    <definedName name="L_ALL_SECTIONS_EQTY_200001987" localSheetId="5">#REF!,#REF!,#REF!,#REF!,#REF!,#REF!,#REF!,#REF!,#REF!,#REF!</definedName>
    <definedName name="L_ALL_SECTIONS_EQTY_200001987">#REF!,#REF!,#REF!,#REF!,#REF!,#REF!,#REF!,#REF!,#REF!,#REF!</definedName>
    <definedName name="L_ALL_SECTIONS_EQTY_200004329">[15]TIBX_Live_Sheet!$226:$226,[15]TIBX_Live_Sheet!$233:$233,[15]TIBX_Live_Sheet!$241:$241,[15]TIBX_Live_Sheet!$256:$256,[15]TIBX_Live_Sheet!$273:$273,[15]TIBX_Live_Sheet!$275:$275,[15]TIBX_Live_Sheet!$281:$281,[15]TIBX_Live_Sheet!$283:$283,[15]TIBX_Live_Sheet!$288:$288,[15]TIBX_Live_Sheet!$290:$290</definedName>
    <definedName name="L_ALL_SECTIONS_EQTY_200009848" localSheetId="7">#REF!,#REF!,#REF!,#REF!,#REF!,#REF!,#REF!,#REF!,#REF!,#REF!</definedName>
    <definedName name="L_ALL_SECTIONS_EQTY_200009848" localSheetId="0">#REF!,#REF!,#REF!,#REF!,#REF!,#REF!,#REF!,#REF!,#REF!,#REF!</definedName>
    <definedName name="L_ALL_SECTIONS_EQTY_200009848" localSheetId="9">#REF!,#REF!,#REF!,#REF!,#REF!,#REF!,#REF!,#REF!,#REF!,#REF!</definedName>
    <definedName name="L_ALL_SECTIONS_EQTY_200009848" localSheetId="11">#REF!,#REF!,#REF!,#REF!,#REF!,#REF!,#REF!,#REF!,#REF!,#REF!</definedName>
    <definedName name="L_ALL_SECTIONS_EQTY_200009848" localSheetId="10">#REF!,#REF!,#REF!,#REF!,#REF!,#REF!,#REF!,#REF!,#REF!,#REF!</definedName>
    <definedName name="L_ALL_SECTIONS_EQTY_200009848" localSheetId="8">#REF!,#REF!,#REF!,#REF!,#REF!,#REF!,#REF!,#REF!,#REF!,#REF!</definedName>
    <definedName name="L_ALL_SECTIONS_EQTY_200009848" localSheetId="4">#REF!,#REF!,#REF!,#REF!,#REF!,#REF!,#REF!,#REF!,#REF!,#REF!</definedName>
    <definedName name="L_ALL_SECTIONS_EQTY_200009848" localSheetId="5">#REF!,#REF!,#REF!,#REF!,#REF!,#REF!,#REF!,#REF!,#REF!,#REF!</definedName>
    <definedName name="L_ALL_SECTIONS_EQTY_200009848">#REF!,#REF!,#REF!,#REF!,#REF!,#REF!,#REF!,#REF!,#REF!,#REF!</definedName>
    <definedName name="L_ALL_SECTIONS_EQTY_200010418" localSheetId="7">#REF!,#REF!,#REF!,#REF!,#REF!,#REF!,#REF!,#REF!,#REF!,#REF!</definedName>
    <definedName name="L_ALL_SECTIONS_EQTY_200010418" localSheetId="0">#REF!,#REF!,#REF!,#REF!,#REF!,#REF!,#REF!,#REF!,#REF!,#REF!</definedName>
    <definedName name="L_ALL_SECTIONS_EQTY_200010418" localSheetId="11">#REF!,#REF!,#REF!,#REF!,#REF!,#REF!,#REF!,#REF!,#REF!,#REF!</definedName>
    <definedName name="L_ALL_SECTIONS_EQTY_200010418" localSheetId="8">#REF!,#REF!,#REF!,#REF!,#REF!,#REF!,#REF!,#REF!,#REF!,#REF!</definedName>
    <definedName name="L_ALL_SECTIONS_EQTY_200010418" localSheetId="4">#REF!,#REF!,#REF!,#REF!,#REF!,#REF!,#REF!,#REF!,#REF!,#REF!</definedName>
    <definedName name="L_ALL_SECTIONS_EQTY_200010418" localSheetId="5">#REF!,#REF!,#REF!,#REF!,#REF!,#REF!,#REF!,#REF!,#REF!,#REF!</definedName>
    <definedName name="L_ALL_SECTIONS_EQTY_200010418">#REF!,#REF!,#REF!,#REF!,#REF!,#REF!,#REF!,#REF!,#REF!,#REF!</definedName>
    <definedName name="L_ALL_SECTIONS_EQTY_200011457" localSheetId="7">#REF!,#REF!,#REF!,#REF!,#REF!,#REF!,#REF!,#REF!,#REF!,#REF!</definedName>
    <definedName name="L_ALL_SECTIONS_EQTY_200011457" localSheetId="0">#REF!,#REF!,#REF!,#REF!,#REF!,#REF!,#REF!,#REF!,#REF!,#REF!</definedName>
    <definedName name="L_ALL_SECTIONS_EQTY_200011457" localSheetId="11">#REF!,#REF!,#REF!,#REF!,#REF!,#REF!,#REF!,#REF!,#REF!,#REF!</definedName>
    <definedName name="L_ALL_SECTIONS_EQTY_200011457" localSheetId="8">#REF!,#REF!,#REF!,#REF!,#REF!,#REF!,#REF!,#REF!,#REF!,#REF!</definedName>
    <definedName name="L_ALL_SECTIONS_EQTY_200011457" localSheetId="4">#REF!,#REF!,#REF!,#REF!,#REF!,#REF!,#REF!,#REF!,#REF!,#REF!</definedName>
    <definedName name="L_ALL_SECTIONS_EQTY_200011457" localSheetId="5">#REF!,#REF!,#REF!,#REF!,#REF!,#REF!,#REF!,#REF!,#REF!,#REF!</definedName>
    <definedName name="L_ALL_SECTIONS_EQTY_200011457">#REF!,#REF!,#REF!,#REF!,#REF!,#REF!,#REF!,#REF!,#REF!,#REF!</definedName>
    <definedName name="L_ALL_SECTIONS_EQTY_200013663">#REF!,#REF!,#REF!,#REF!,#REF!,#REF!,#REF!,#REF!,#REF!,#REF!</definedName>
    <definedName name="L_ALL_SECTIONS_EQTY_200014493">#REF!,#REF!,#REF!,#REF!,#REF!,#REF!,#REF!,#REF!,#REF!,#REF!</definedName>
    <definedName name="L_ALL_SECTIONS_EQTY_200014812">#REF!,#REF!,#REF!,#REF!,#REF!,#REF!,#REF!,#REF!,#REF!,#REF!</definedName>
    <definedName name="L_ALL_SECTIONS_EQTY_200014885">[16]QLIK_Live_Sheet!$226:$226,[16]QLIK_Live_Sheet!$233:$233,[16]QLIK_Live_Sheet!$241:$241,[16]QLIK_Live_Sheet!$256:$256,[16]QLIK_Live_Sheet!$273:$273,[16]QLIK_Live_Sheet!$275:$275,[16]QLIK_Live_Sheet!$281:$281,[16]QLIK_Live_Sheet!$283:$283,[16]QLIK_Live_Sheet!$288:$288,[16]QLIK_Live_Sheet!$290:$290</definedName>
    <definedName name="L_ALL_SECTIONS_EQTY_200015087">[17]LOCK_Live_Sheet!$226:$226,[17]LOCK_Live_Sheet!$233:$233,[17]LOCK_Live_Sheet!$241:$241,[17]LOCK_Live_Sheet!$255:$255,[17]LOCK_Live_Sheet!$272:$272,[17]LOCK_Live_Sheet!$274:$274,[17]LOCK_Live_Sheet!$280:$280,[17]LOCK_Live_Sheet!$282:$282,[17]LOCK_Live_Sheet!$287:$287,[17]LOCK_Live_Sheet!$289:$289</definedName>
    <definedName name="L_ALL_SECTIONS_EQTY_200015518" localSheetId="7">#REF!,#REF!,#REF!,#REF!,#REF!,#REF!,#REF!,#REF!,#REF!,#REF!</definedName>
    <definedName name="L_ALL_SECTIONS_EQTY_200015518" localSheetId="0">#REF!,#REF!,#REF!,#REF!,#REF!,#REF!,#REF!,#REF!,#REF!,#REF!</definedName>
    <definedName name="L_ALL_SECTIONS_EQTY_200015518" localSheetId="9">#REF!,#REF!,#REF!,#REF!,#REF!,#REF!,#REF!,#REF!,#REF!,#REF!</definedName>
    <definedName name="L_ALL_SECTIONS_EQTY_200015518" localSheetId="11">#REF!,#REF!,#REF!,#REF!,#REF!,#REF!,#REF!,#REF!,#REF!,#REF!</definedName>
    <definedName name="L_ALL_SECTIONS_EQTY_200015518" localSheetId="10">#REF!,#REF!,#REF!,#REF!,#REF!,#REF!,#REF!,#REF!,#REF!,#REF!</definedName>
    <definedName name="L_ALL_SECTIONS_EQTY_200015518" localSheetId="8">#REF!,#REF!,#REF!,#REF!,#REF!,#REF!,#REF!,#REF!,#REF!,#REF!</definedName>
    <definedName name="L_ALL_SECTIONS_EQTY_200015518" localSheetId="4">#REF!,#REF!,#REF!,#REF!,#REF!,#REF!,#REF!,#REF!,#REF!,#REF!</definedName>
    <definedName name="L_ALL_SECTIONS_EQTY_200015518" localSheetId="5">#REF!,#REF!,#REF!,#REF!,#REF!,#REF!,#REF!,#REF!,#REF!,#REF!</definedName>
    <definedName name="L_ALL_SECTIONS_EQTY_200015518">#REF!,#REF!,#REF!,#REF!,#REF!,#REF!,#REF!,#REF!,#REF!,#REF!</definedName>
    <definedName name="L_ALL_SECTIONS_EQTY_200015716">[18]MKTO_Live_Sheet!$227:$227,[18]MKTO_Live_Sheet!$234:$234,[18]MKTO_Live_Sheet!$242:$242,[18]MKTO_Live_Sheet!$257:$257,[18]MKTO_Live_Sheet!$274:$274,[18]MKTO_Live_Sheet!$276:$276,[18]MKTO_Live_Sheet!$282:$282,[18]MKTO_Live_Sheet!$284:$284,[18]MKTO_Live_Sheet!$289:$289,[18]MKTO_Live_Sheet!$291:$291</definedName>
    <definedName name="L_ALL_SECTIONS_EQTY_200016202" localSheetId="7">#REF!,#REF!,#REF!,#REF!,#REF!,#REF!,#REF!,#REF!,#REF!,#REF!</definedName>
    <definedName name="L_ALL_SECTIONS_EQTY_200016202" localSheetId="0">#REF!,#REF!,#REF!,#REF!,#REF!,#REF!,#REF!,#REF!,#REF!,#REF!</definedName>
    <definedName name="L_ALL_SECTIONS_EQTY_200016202" localSheetId="9">#REF!,#REF!,#REF!,#REF!,#REF!,#REF!,#REF!,#REF!,#REF!,#REF!</definedName>
    <definedName name="L_ALL_SECTIONS_EQTY_200016202" localSheetId="11">#REF!,#REF!,#REF!,#REF!,#REF!,#REF!,#REF!,#REF!,#REF!,#REF!</definedName>
    <definedName name="L_ALL_SECTIONS_EQTY_200016202" localSheetId="10">#REF!,#REF!,#REF!,#REF!,#REF!,#REF!,#REF!,#REF!,#REF!,#REF!</definedName>
    <definedName name="L_ALL_SECTIONS_EQTY_200016202" localSheetId="8">#REF!,#REF!,#REF!,#REF!,#REF!,#REF!,#REF!,#REF!,#REF!,#REF!</definedName>
    <definedName name="L_ALL_SECTIONS_EQTY_200016202" localSheetId="4">#REF!,#REF!,#REF!,#REF!,#REF!,#REF!,#REF!,#REF!,#REF!,#REF!</definedName>
    <definedName name="L_ALL_SECTIONS_EQTY_200016202" localSheetId="5">#REF!,#REF!,#REF!,#REF!,#REF!,#REF!,#REF!,#REF!,#REF!,#REF!</definedName>
    <definedName name="L_ALL_SECTIONS_EQTY_200016202">#REF!,#REF!,#REF!,#REF!,#REF!,#REF!,#REF!,#REF!,#REF!,#REF!</definedName>
    <definedName name="L_ALL_SECTIONS_ISSR_208000297">[14]DOW_Live_Sheet!$5:$5,[14]DOW_Live_Sheet!$8:$8,[14]DOW_Live_Sheet!$10:$10,[14]DOW_Live_Sheet!$31:$31,[14]DOW_Live_Sheet!$37:$37,[14]DOW_Live_Sheet!$66:$66,[14]DOW_Live_Sheet!$80:$80,[14]DOW_Live_Sheet!$97:$97,[14]DOW_Live_Sheet!$109:$109,[14]DOW_Live_Sheet!$111:$111,[14]DOW_Live_Sheet!$203:$226</definedName>
    <definedName name="L_ALL_SECTIONS_ISSR_208000728" localSheetId="7">#REF!,#REF!,#REF!,#REF!,#REF!,#REF!,#REF!,#REF!,#REF!,#REF!,#REF!</definedName>
    <definedName name="L_ALL_SECTIONS_ISSR_208000728" localSheetId="0">#REF!,#REF!,#REF!,#REF!,#REF!,#REF!,#REF!,#REF!,#REF!,#REF!,#REF!</definedName>
    <definedName name="L_ALL_SECTIONS_ISSR_208000728" localSheetId="9">#REF!,#REF!,#REF!,#REF!,#REF!,#REF!,#REF!,#REF!,#REF!,#REF!,#REF!</definedName>
    <definedName name="L_ALL_SECTIONS_ISSR_208000728" localSheetId="11">#REF!,#REF!,#REF!,#REF!,#REF!,#REF!,#REF!,#REF!,#REF!,#REF!,#REF!</definedName>
    <definedName name="L_ALL_SECTIONS_ISSR_208000728" localSheetId="10">#REF!,#REF!,#REF!,#REF!,#REF!,#REF!,#REF!,#REF!,#REF!,#REF!,#REF!</definedName>
    <definedName name="L_ALL_SECTIONS_ISSR_208000728" localSheetId="8">#REF!,#REF!,#REF!,#REF!,#REF!,#REF!,#REF!,#REF!,#REF!,#REF!,#REF!</definedName>
    <definedName name="L_ALL_SECTIONS_ISSR_208000728" localSheetId="4">#REF!,#REF!,#REF!,#REF!,#REF!,#REF!,#REF!,#REF!,#REF!,#REF!,#REF!</definedName>
    <definedName name="L_ALL_SECTIONS_ISSR_208000728" localSheetId="5">#REF!,#REF!,#REF!,#REF!,#REF!,#REF!,#REF!,#REF!,#REF!,#REF!,#REF!</definedName>
    <definedName name="L_ALL_SECTIONS_ISSR_208000728">#REF!,#REF!,#REF!,#REF!,#REF!,#REF!,#REF!,#REF!,#REF!,#REF!,#REF!</definedName>
    <definedName name="L_ALL_SECTIONS_ISSR_208001231">[15]TIBX_Live_Sheet!$5:$5,[15]TIBX_Live_Sheet!$8:$8,[15]TIBX_Live_Sheet!$10:$10,[15]TIBX_Live_Sheet!$31:$31,[15]TIBX_Live_Sheet!$37:$37,[15]TIBX_Live_Sheet!$67:$67,[15]TIBX_Live_Sheet!$82:$82,[15]TIBX_Live_Sheet!$99:$99,[15]TIBX_Live_Sheet!$113:$113,[15]TIBX_Live_Sheet!$117:$117,[15]TIBX_Live_Sheet!$209:$209</definedName>
    <definedName name="L_ALL_SECTIONS_ISSR_208007594" localSheetId="7">#REF!,#REF!,#REF!,#REF!,#REF!,#REF!,#REF!,#REF!,#REF!,#REF!,#REF!</definedName>
    <definedName name="L_ALL_SECTIONS_ISSR_208007594" localSheetId="0">#REF!,#REF!,#REF!,#REF!,#REF!,#REF!,#REF!,#REF!,#REF!,#REF!,#REF!</definedName>
    <definedName name="L_ALL_SECTIONS_ISSR_208007594" localSheetId="9">#REF!,#REF!,#REF!,#REF!,#REF!,#REF!,#REF!,#REF!,#REF!,#REF!,#REF!</definedName>
    <definedName name="L_ALL_SECTIONS_ISSR_208007594" localSheetId="11">#REF!,#REF!,#REF!,#REF!,#REF!,#REF!,#REF!,#REF!,#REF!,#REF!,#REF!</definedName>
    <definedName name="L_ALL_SECTIONS_ISSR_208007594" localSheetId="10">#REF!,#REF!,#REF!,#REF!,#REF!,#REF!,#REF!,#REF!,#REF!,#REF!,#REF!</definedName>
    <definedName name="L_ALL_SECTIONS_ISSR_208007594" localSheetId="8">#REF!,#REF!,#REF!,#REF!,#REF!,#REF!,#REF!,#REF!,#REF!,#REF!,#REF!</definedName>
    <definedName name="L_ALL_SECTIONS_ISSR_208007594" localSheetId="4">#REF!,#REF!,#REF!,#REF!,#REF!,#REF!,#REF!,#REF!,#REF!,#REF!,#REF!</definedName>
    <definedName name="L_ALL_SECTIONS_ISSR_208007594" localSheetId="5">#REF!,#REF!,#REF!,#REF!,#REF!,#REF!,#REF!,#REF!,#REF!,#REF!,#REF!</definedName>
    <definedName name="L_ALL_SECTIONS_ISSR_208007594">#REF!,#REF!,#REF!,#REF!,#REF!,#REF!,#REF!,#REF!,#REF!,#REF!,#REF!</definedName>
    <definedName name="L_ALL_SECTIONS_ISSR_208008062" localSheetId="7">#REF!,#REF!,#REF!,#REF!,#REF!,#REF!,#REF!,#REF!,#REF!,#REF!,#REF!</definedName>
    <definedName name="L_ALL_SECTIONS_ISSR_208008062" localSheetId="0">#REF!,#REF!,#REF!,#REF!,#REF!,#REF!,#REF!,#REF!,#REF!,#REF!,#REF!</definedName>
    <definedName name="L_ALL_SECTIONS_ISSR_208008062" localSheetId="11">#REF!,#REF!,#REF!,#REF!,#REF!,#REF!,#REF!,#REF!,#REF!,#REF!,#REF!</definedName>
    <definedName name="L_ALL_SECTIONS_ISSR_208008062" localSheetId="8">#REF!,#REF!,#REF!,#REF!,#REF!,#REF!,#REF!,#REF!,#REF!,#REF!,#REF!</definedName>
    <definedName name="L_ALL_SECTIONS_ISSR_208008062" localSheetId="4">#REF!,#REF!,#REF!,#REF!,#REF!,#REF!,#REF!,#REF!,#REF!,#REF!,#REF!</definedName>
    <definedName name="L_ALL_SECTIONS_ISSR_208008062" localSheetId="5">#REF!,#REF!,#REF!,#REF!,#REF!,#REF!,#REF!,#REF!,#REF!,#REF!,#REF!</definedName>
    <definedName name="L_ALL_SECTIONS_ISSR_208008062">#REF!,#REF!,#REF!,#REF!,#REF!,#REF!,#REF!,#REF!,#REF!,#REF!,#REF!</definedName>
    <definedName name="L_ALL_SECTIONS_ISSR_208008754" localSheetId="7">#REF!,#REF!,#REF!,#REF!,#REF!,#REF!,#REF!,#REF!,#REF!,#REF!,#REF!</definedName>
    <definedName name="L_ALL_SECTIONS_ISSR_208008754" localSheetId="0">#REF!,#REF!,#REF!,#REF!,#REF!,#REF!,#REF!,#REF!,#REF!,#REF!,#REF!</definedName>
    <definedName name="L_ALL_SECTIONS_ISSR_208008754" localSheetId="11">#REF!,#REF!,#REF!,#REF!,#REF!,#REF!,#REF!,#REF!,#REF!,#REF!,#REF!</definedName>
    <definedName name="L_ALL_SECTIONS_ISSR_208008754" localSheetId="8">#REF!,#REF!,#REF!,#REF!,#REF!,#REF!,#REF!,#REF!,#REF!,#REF!,#REF!</definedName>
    <definedName name="L_ALL_SECTIONS_ISSR_208008754" localSheetId="4">#REF!,#REF!,#REF!,#REF!,#REF!,#REF!,#REF!,#REF!,#REF!,#REF!,#REF!</definedName>
    <definedName name="L_ALL_SECTIONS_ISSR_208008754" localSheetId="5">#REF!,#REF!,#REF!,#REF!,#REF!,#REF!,#REF!,#REF!,#REF!,#REF!,#REF!</definedName>
    <definedName name="L_ALL_SECTIONS_ISSR_208008754">#REF!,#REF!,#REF!,#REF!,#REF!,#REF!,#REF!,#REF!,#REF!,#REF!,#REF!</definedName>
    <definedName name="L_ALL_SECTIONS_ISSR_208010559">#REF!,#REF!,#REF!,#REF!,#REF!,#REF!,#REF!,#REF!,#REF!,#REF!</definedName>
    <definedName name="L_ALL_SECTIONS_ISSR_208011072">[18]MKTO_Live_Sheet!$5:$5,[18]MKTO_Live_Sheet!$8:$8,[18]MKTO_Live_Sheet!$10:$10,[18]MKTO_Live_Sheet!$31:$31,[18]MKTO_Live_Sheet!$38:$38,[18]MKTO_Live_Sheet!$68:$68,[18]MKTO_Live_Sheet!$83:$83,[18]MKTO_Live_Sheet!$100:$100,[18]MKTO_Live_Sheet!$114:$114,[18]MKTO_Live_Sheet!$118:$118,[18]MKTO_Live_Sheet!$210:$210</definedName>
    <definedName name="L_ALL_SECTIONS_ISSR_208011078" localSheetId="7">#REF!,#REF!,#REF!,#REF!,#REF!,#REF!,#REF!,#REF!,#REF!,#REF!,#REF!</definedName>
    <definedName name="L_ALL_SECTIONS_ISSR_208011078" localSheetId="0">#REF!,#REF!,#REF!,#REF!,#REF!,#REF!,#REF!,#REF!,#REF!,#REF!,#REF!</definedName>
    <definedName name="L_ALL_SECTIONS_ISSR_208011078" localSheetId="9">#REF!,#REF!,#REF!,#REF!,#REF!,#REF!,#REF!,#REF!,#REF!,#REF!,#REF!</definedName>
    <definedName name="L_ALL_SECTIONS_ISSR_208011078" localSheetId="11">#REF!,#REF!,#REF!,#REF!,#REF!,#REF!,#REF!,#REF!,#REF!,#REF!,#REF!</definedName>
    <definedName name="L_ALL_SECTIONS_ISSR_208011078" localSheetId="10">#REF!,#REF!,#REF!,#REF!,#REF!,#REF!,#REF!,#REF!,#REF!,#REF!,#REF!</definedName>
    <definedName name="L_ALL_SECTIONS_ISSR_208011078" localSheetId="8">#REF!,#REF!,#REF!,#REF!,#REF!,#REF!,#REF!,#REF!,#REF!,#REF!,#REF!</definedName>
    <definedName name="L_ALL_SECTIONS_ISSR_208011078" localSheetId="4">#REF!,#REF!,#REF!,#REF!,#REF!,#REF!,#REF!,#REF!,#REF!,#REF!,#REF!</definedName>
    <definedName name="L_ALL_SECTIONS_ISSR_208011078" localSheetId="5">#REF!,#REF!,#REF!,#REF!,#REF!,#REF!,#REF!,#REF!,#REF!,#REF!,#REF!</definedName>
    <definedName name="L_ALL_SECTIONS_ISSR_208011078">#REF!,#REF!,#REF!,#REF!,#REF!,#REF!,#REF!,#REF!,#REF!,#REF!,#REF!</definedName>
    <definedName name="L_ALL_SECTIONS_ISSR_208011212" localSheetId="7">#REF!,#REF!,#REF!,#REF!,#REF!,#REF!,#REF!,#REF!,#REF!,#REF!,#REF!</definedName>
    <definedName name="L_ALL_SECTIONS_ISSR_208011212" localSheetId="0">#REF!,#REF!,#REF!,#REF!,#REF!,#REF!,#REF!,#REF!,#REF!,#REF!,#REF!</definedName>
    <definedName name="L_ALL_SECTIONS_ISSR_208011212" localSheetId="11">#REF!,#REF!,#REF!,#REF!,#REF!,#REF!,#REF!,#REF!,#REF!,#REF!,#REF!</definedName>
    <definedName name="L_ALL_SECTIONS_ISSR_208011212" localSheetId="8">#REF!,#REF!,#REF!,#REF!,#REF!,#REF!,#REF!,#REF!,#REF!,#REF!,#REF!</definedName>
    <definedName name="L_ALL_SECTIONS_ISSR_208011212" localSheetId="4">#REF!,#REF!,#REF!,#REF!,#REF!,#REF!,#REF!,#REF!,#REF!,#REF!,#REF!</definedName>
    <definedName name="L_ALL_SECTIONS_ISSR_208011212" localSheetId="5">#REF!,#REF!,#REF!,#REF!,#REF!,#REF!,#REF!,#REF!,#REF!,#REF!,#REF!</definedName>
    <definedName name="L_ALL_SECTIONS_ISSR_208011212">#REF!,#REF!,#REF!,#REF!,#REF!,#REF!,#REF!,#REF!,#REF!,#REF!,#REF!</definedName>
    <definedName name="L_ALL_SECTIONS_ISSR_208011592" localSheetId="7">#REF!,#REF!,#REF!,#REF!,#REF!,#REF!,#REF!,#REF!,#REF!,#REF!,#REF!</definedName>
    <definedName name="L_ALL_SECTIONS_ISSR_208011592" localSheetId="0">#REF!,#REF!,#REF!,#REF!,#REF!,#REF!,#REF!,#REF!,#REF!,#REF!,#REF!</definedName>
    <definedName name="L_ALL_SECTIONS_ISSR_208011592" localSheetId="11">#REF!,#REF!,#REF!,#REF!,#REF!,#REF!,#REF!,#REF!,#REF!,#REF!,#REF!</definedName>
    <definedName name="L_ALL_SECTIONS_ISSR_208011592" localSheetId="8">#REF!,#REF!,#REF!,#REF!,#REF!,#REF!,#REF!,#REF!,#REF!,#REF!,#REF!</definedName>
    <definedName name="L_ALL_SECTIONS_ISSR_208011592" localSheetId="4">#REF!,#REF!,#REF!,#REF!,#REF!,#REF!,#REF!,#REF!,#REF!,#REF!,#REF!</definedName>
    <definedName name="L_ALL_SECTIONS_ISSR_208011592" localSheetId="5">#REF!,#REF!,#REF!,#REF!,#REF!,#REF!,#REF!,#REF!,#REF!,#REF!,#REF!</definedName>
    <definedName name="L_ALL_SECTIONS_ISSR_208011592">#REF!,#REF!,#REF!,#REF!,#REF!,#REF!,#REF!,#REF!,#REF!,#REF!,#REF!</definedName>
    <definedName name="L_ALL_SECTIONS_ISSR_208011676">[16]QLIK_Live_Sheet!$5:$5,[16]QLIK_Live_Sheet!$8:$8,[16]QLIK_Live_Sheet!$10:$10,[16]QLIK_Live_Sheet!$31:$31,[16]QLIK_Live_Sheet!$37:$37,[16]QLIK_Live_Sheet!$67:$67,[16]QLIK_Live_Sheet!$82:$82,[16]QLIK_Live_Sheet!$99:$99,[16]QLIK_Live_Sheet!$113:$113,[16]QLIK_Live_Sheet!$117:$117,[16]QLIK_Live_Sheet!$209:$209</definedName>
    <definedName name="L_ALL_SECTIONS_ISSR_208011875">[17]LOCK_Live_Sheet!$5:$5,[17]LOCK_Live_Sheet!$8:$8,[17]LOCK_Live_Sheet!$10:$10,[17]LOCK_Live_Sheet!$31:$31,[17]LOCK_Live_Sheet!$37:$37,[17]LOCK_Live_Sheet!$67:$67,[17]LOCK_Live_Sheet!$82:$82,[17]LOCK_Live_Sheet!$99:$99,[17]LOCK_Live_Sheet!$113:$113,[17]LOCK_Live_Sheet!$117:$117,[17]LOCK_Live_Sheet!$209:$209</definedName>
    <definedName name="L_ALL_SECTIONS_ISSR_208013134" localSheetId="7">#REF!,#REF!,#REF!,#REF!,#REF!,#REF!,#REF!,#REF!,#REF!,#REF!,#REF!</definedName>
    <definedName name="L_ALL_SECTIONS_ISSR_208013134" localSheetId="0">#REF!,#REF!,#REF!,#REF!,#REF!,#REF!,#REF!,#REF!,#REF!,#REF!,#REF!</definedName>
    <definedName name="L_ALL_SECTIONS_ISSR_208013134" localSheetId="9">#REF!,#REF!,#REF!,#REF!,#REF!,#REF!,#REF!,#REF!,#REF!,#REF!,#REF!</definedName>
    <definedName name="L_ALL_SECTIONS_ISSR_208013134" localSheetId="11">#REF!,#REF!,#REF!,#REF!,#REF!,#REF!,#REF!,#REF!,#REF!,#REF!,#REF!</definedName>
    <definedName name="L_ALL_SECTIONS_ISSR_208013134" localSheetId="10">#REF!,#REF!,#REF!,#REF!,#REF!,#REF!,#REF!,#REF!,#REF!,#REF!,#REF!</definedName>
    <definedName name="L_ALL_SECTIONS_ISSR_208013134" localSheetId="8">#REF!,#REF!,#REF!,#REF!,#REF!,#REF!,#REF!,#REF!,#REF!,#REF!,#REF!</definedName>
    <definedName name="L_ALL_SECTIONS_ISSR_208013134" localSheetId="4">#REF!,#REF!,#REF!,#REF!,#REF!,#REF!,#REF!,#REF!,#REF!,#REF!,#REF!</definedName>
    <definedName name="L_ALL_SECTIONS_ISSR_208013134" localSheetId="5">#REF!,#REF!,#REF!,#REF!,#REF!,#REF!,#REF!,#REF!,#REF!,#REF!,#REF!</definedName>
    <definedName name="L_ALL_SECTIONS_ISSR_208013134">#REF!,#REF!,#REF!,#REF!,#REF!,#REF!,#REF!,#REF!,#REF!,#REF!,#REF!</definedName>
    <definedName name="L_ALL_SWI" localSheetId="7">#REF!</definedName>
    <definedName name="L_ALL_SWI" localSheetId="0">#REF!</definedName>
    <definedName name="L_ALL_SWI" localSheetId="9">#REF!</definedName>
    <definedName name="L_ALL_SWI" localSheetId="11">#REF!</definedName>
    <definedName name="L_ALL_SWI" localSheetId="10">#REF!</definedName>
    <definedName name="L_ALL_SWI" localSheetId="8">#REF!</definedName>
    <definedName name="L_ALL_SWI" localSheetId="4">#REF!</definedName>
    <definedName name="L_ALL_SWI" localSheetId="5">#REF!</definedName>
    <definedName name="L_ALL_SWI">#REF!</definedName>
    <definedName name="L_ALL_TIBX">[15]TIBX_Live_Sheet!$A$1:$CB$293</definedName>
    <definedName name="L_ALL_VRNT">[27]VRNT_Live_Sheet!$A$1:$AX$234</definedName>
    <definedName name="L_ALL_YDLE">[28]YDLE_Live_Sheet!$A$1:$AK$235</definedName>
    <definedName name="L_ALL_ZEN">[29]ZEN_Live_Sheet!$A$1:$AE$235</definedName>
    <definedName name="L_CURRENCY_EQTY_200001045_PRI">[14]DOW_Live_Sheet!$E$247</definedName>
    <definedName name="L_CURRENCY_EQTY_200001045_PUB">[14]DOW_Live_Sheet!$E$246</definedName>
    <definedName name="L_CURRENCY_EQTY_200001045_REP">[14]DOW_Live_Sheet!$E$248</definedName>
    <definedName name="L_CURRENCY_EQTY_200001987_PRI" localSheetId="7">#REF!</definedName>
    <definedName name="L_CURRENCY_EQTY_200001987_PRI" localSheetId="0">#REF!</definedName>
    <definedName name="L_CURRENCY_EQTY_200001987_PRI" localSheetId="9">#REF!</definedName>
    <definedName name="L_CURRENCY_EQTY_200001987_PRI" localSheetId="11">#REF!</definedName>
    <definedName name="L_CURRENCY_EQTY_200001987_PRI" localSheetId="10">#REF!</definedName>
    <definedName name="L_CURRENCY_EQTY_200001987_PRI" localSheetId="8">#REF!</definedName>
    <definedName name="L_CURRENCY_EQTY_200001987_PRI" localSheetId="4">#REF!</definedName>
    <definedName name="L_CURRENCY_EQTY_200001987_PRI" localSheetId="5">#REF!</definedName>
    <definedName name="L_CURRENCY_EQTY_200001987_PRI">#REF!</definedName>
    <definedName name="L_CURRENCY_EQTY_200001987_PUB" localSheetId="7">#REF!</definedName>
    <definedName name="L_CURRENCY_EQTY_200001987_PUB" localSheetId="0">#REF!</definedName>
    <definedName name="L_CURRENCY_EQTY_200001987_PUB" localSheetId="11">#REF!</definedName>
    <definedName name="L_CURRENCY_EQTY_200001987_PUB" localSheetId="8">#REF!</definedName>
    <definedName name="L_CURRENCY_EQTY_200001987_PUB" localSheetId="4">#REF!</definedName>
    <definedName name="L_CURRENCY_EQTY_200001987_PUB" localSheetId="5">#REF!</definedName>
    <definedName name="L_CURRENCY_EQTY_200001987_PUB">#REF!</definedName>
    <definedName name="L_CURRENCY_EQTY_200001987_REP" localSheetId="7">#REF!</definedName>
    <definedName name="L_CURRENCY_EQTY_200001987_REP" localSheetId="0">#REF!</definedName>
    <definedName name="L_CURRENCY_EQTY_200001987_REP" localSheetId="11">#REF!</definedName>
    <definedName name="L_CURRENCY_EQTY_200001987_REP" localSheetId="8">#REF!</definedName>
    <definedName name="L_CURRENCY_EQTY_200001987_REP" localSheetId="4">#REF!</definedName>
    <definedName name="L_CURRENCY_EQTY_200001987_REP" localSheetId="5">#REF!</definedName>
    <definedName name="L_CURRENCY_EQTY_200001987_REP">#REF!</definedName>
    <definedName name="L_CURRENCY_EQTY_200004329_PRI">[15]TIBX_Live_Sheet!$E$231</definedName>
    <definedName name="L_CURRENCY_EQTY_200004329_PUB">[15]TIBX_Live_Sheet!$E$230</definedName>
    <definedName name="L_CURRENCY_EQTY_200004329_REP">[15]TIBX_Live_Sheet!$E$232</definedName>
    <definedName name="L_CURRENCY_EQTY_200009848_PRI" localSheetId="7">#REF!</definedName>
    <definedName name="L_CURRENCY_EQTY_200009848_PRI" localSheetId="0">#REF!</definedName>
    <definedName name="L_CURRENCY_EQTY_200009848_PRI" localSheetId="9">#REF!</definedName>
    <definedName name="L_CURRENCY_EQTY_200009848_PRI" localSheetId="11">#REF!</definedName>
    <definedName name="L_CURRENCY_EQTY_200009848_PRI" localSheetId="10">#REF!</definedName>
    <definedName name="L_CURRENCY_EQTY_200009848_PRI" localSheetId="8">#REF!</definedName>
    <definedName name="L_CURRENCY_EQTY_200009848_PRI" localSheetId="4">#REF!</definedName>
    <definedName name="L_CURRENCY_EQTY_200009848_PRI" localSheetId="5">#REF!</definedName>
    <definedName name="L_CURRENCY_EQTY_200009848_PRI">#REF!</definedName>
    <definedName name="L_CURRENCY_EQTY_200009848_PUB" localSheetId="7">#REF!</definedName>
    <definedName name="L_CURRENCY_EQTY_200009848_PUB" localSheetId="0">#REF!</definedName>
    <definedName name="L_CURRENCY_EQTY_200009848_PUB" localSheetId="11">#REF!</definedName>
    <definedName name="L_CURRENCY_EQTY_200009848_PUB" localSheetId="8">#REF!</definedName>
    <definedName name="L_CURRENCY_EQTY_200009848_PUB" localSheetId="4">#REF!</definedName>
    <definedName name="L_CURRENCY_EQTY_200009848_PUB" localSheetId="5">#REF!</definedName>
    <definedName name="L_CURRENCY_EQTY_200009848_PUB">#REF!</definedName>
    <definedName name="L_CURRENCY_EQTY_200009848_REP" localSheetId="7">#REF!</definedName>
    <definedName name="L_CURRENCY_EQTY_200009848_REP" localSheetId="0">#REF!</definedName>
    <definedName name="L_CURRENCY_EQTY_200009848_REP" localSheetId="11">#REF!</definedName>
    <definedName name="L_CURRENCY_EQTY_200009848_REP" localSheetId="8">#REF!</definedName>
    <definedName name="L_CURRENCY_EQTY_200009848_REP" localSheetId="4">#REF!</definedName>
    <definedName name="L_CURRENCY_EQTY_200009848_REP" localSheetId="5">#REF!</definedName>
    <definedName name="L_CURRENCY_EQTY_200009848_REP">#REF!</definedName>
    <definedName name="L_CURRENCY_EQTY_200010418_PRI">#REF!</definedName>
    <definedName name="L_CURRENCY_EQTY_200010418_PUB">#REF!</definedName>
    <definedName name="L_CURRENCY_EQTY_200010418_REP">#REF!</definedName>
    <definedName name="L_CURRENCY_EQTY_200011457_PRI">#REF!</definedName>
    <definedName name="L_CURRENCY_EQTY_200011457_PUB">#REF!</definedName>
    <definedName name="L_CURRENCY_EQTY_200011457_REP">#REF!</definedName>
    <definedName name="L_CURRENCY_EQTY_200013663_PRI">#REF!</definedName>
    <definedName name="L_CURRENCY_EQTY_200013663_PUB">#REF!</definedName>
    <definedName name="L_CURRENCY_EQTY_200013663_REP">#REF!</definedName>
    <definedName name="L_CURRENCY_EQTY_200014493_PRI">#REF!</definedName>
    <definedName name="L_CURRENCY_EQTY_200014493_PUB">#REF!</definedName>
    <definedName name="L_CURRENCY_EQTY_200014493_REP">#REF!</definedName>
    <definedName name="L_CURRENCY_EQTY_200014812_PRI">#REF!</definedName>
    <definedName name="L_CURRENCY_EQTY_200014812_PUB">#REF!</definedName>
    <definedName name="L_CURRENCY_EQTY_200014812_REP">#REF!</definedName>
    <definedName name="L_CURRENCY_EQTY_200014885_PRI">[16]QLIK_Live_Sheet!$E$231</definedName>
    <definedName name="L_CURRENCY_EQTY_200014885_PUB">[16]QLIK_Live_Sheet!$E$230</definedName>
    <definedName name="L_CURRENCY_EQTY_200014885_REP">[16]QLIK_Live_Sheet!$E$232</definedName>
    <definedName name="L_CURRENCY_EQTY_200015087_PRI">[17]LOCK_Live_Sheet!$E$231</definedName>
    <definedName name="L_CURRENCY_EQTY_200015087_PUB">[17]LOCK_Live_Sheet!$E$230</definedName>
    <definedName name="L_CURRENCY_EQTY_200015087_REP">[17]LOCK_Live_Sheet!$E$232</definedName>
    <definedName name="L_CURRENCY_EQTY_200015518_PRI" localSheetId="7">#REF!</definedName>
    <definedName name="L_CURRENCY_EQTY_200015518_PRI" localSheetId="0">#REF!</definedName>
    <definedName name="L_CURRENCY_EQTY_200015518_PRI" localSheetId="9">#REF!</definedName>
    <definedName name="L_CURRENCY_EQTY_200015518_PRI" localSheetId="11">#REF!</definedName>
    <definedName name="L_CURRENCY_EQTY_200015518_PRI" localSheetId="10">#REF!</definedName>
    <definedName name="L_CURRENCY_EQTY_200015518_PRI" localSheetId="8">#REF!</definedName>
    <definedName name="L_CURRENCY_EQTY_200015518_PRI" localSheetId="4">#REF!</definedName>
    <definedName name="L_CURRENCY_EQTY_200015518_PRI" localSheetId="5">#REF!</definedName>
    <definedName name="L_CURRENCY_EQTY_200015518_PRI">#REF!</definedName>
    <definedName name="L_CURRENCY_EQTY_200015518_PUB" localSheetId="7">#REF!</definedName>
    <definedName name="L_CURRENCY_EQTY_200015518_PUB" localSheetId="0">#REF!</definedName>
    <definedName name="L_CURRENCY_EQTY_200015518_PUB" localSheetId="11">#REF!</definedName>
    <definedName name="L_CURRENCY_EQTY_200015518_PUB" localSheetId="8">#REF!</definedName>
    <definedName name="L_CURRENCY_EQTY_200015518_PUB" localSheetId="4">#REF!</definedName>
    <definedName name="L_CURRENCY_EQTY_200015518_PUB" localSheetId="5">#REF!</definedName>
    <definedName name="L_CURRENCY_EQTY_200015518_PUB">#REF!</definedName>
    <definedName name="L_CURRENCY_EQTY_200015518_REP" localSheetId="7">#REF!</definedName>
    <definedName name="L_CURRENCY_EQTY_200015518_REP" localSheetId="0">#REF!</definedName>
    <definedName name="L_CURRENCY_EQTY_200015518_REP" localSheetId="11">#REF!</definedName>
    <definedName name="L_CURRENCY_EQTY_200015518_REP" localSheetId="8">#REF!</definedName>
    <definedName name="L_CURRENCY_EQTY_200015518_REP" localSheetId="4">#REF!</definedName>
    <definedName name="L_CURRENCY_EQTY_200015518_REP" localSheetId="5">#REF!</definedName>
    <definedName name="L_CURRENCY_EQTY_200015518_REP">#REF!</definedName>
    <definedName name="L_CURRENCY_EQTY_200015716_PRI">[18]MKTO_Live_Sheet!$E$232</definedName>
    <definedName name="L_CURRENCY_EQTY_200015716_PUB">[18]MKTO_Live_Sheet!$E$231</definedName>
    <definedName name="L_CURRENCY_EQTY_200015716_REP">[18]MKTO_Live_Sheet!$E$233</definedName>
    <definedName name="L_CURRENCY_EQTY_200016202_PRI" localSheetId="7">#REF!</definedName>
    <definedName name="L_CURRENCY_EQTY_200016202_PRI" localSheetId="0">#REF!</definedName>
    <definedName name="L_CURRENCY_EQTY_200016202_PRI" localSheetId="9">#REF!</definedName>
    <definedName name="L_CURRENCY_EQTY_200016202_PRI" localSheetId="11">#REF!</definedName>
    <definedName name="L_CURRENCY_EQTY_200016202_PRI" localSheetId="10">#REF!</definedName>
    <definedName name="L_CURRENCY_EQTY_200016202_PRI" localSheetId="8">#REF!</definedName>
    <definedName name="L_CURRENCY_EQTY_200016202_PRI" localSheetId="4">#REF!</definedName>
    <definedName name="L_CURRENCY_EQTY_200016202_PRI" localSheetId="5">#REF!</definedName>
    <definedName name="L_CURRENCY_EQTY_200016202_PRI">#REF!</definedName>
    <definedName name="L_CURRENCY_EQTY_200016202_PUB" localSheetId="7">#REF!</definedName>
    <definedName name="L_CURRENCY_EQTY_200016202_PUB" localSheetId="0">#REF!</definedName>
    <definedName name="L_CURRENCY_EQTY_200016202_PUB" localSheetId="11">#REF!</definedName>
    <definedName name="L_CURRENCY_EQTY_200016202_PUB" localSheetId="8">#REF!</definedName>
    <definedName name="L_CURRENCY_EQTY_200016202_PUB" localSheetId="4">#REF!</definedName>
    <definedName name="L_CURRENCY_EQTY_200016202_PUB" localSheetId="5">#REF!</definedName>
    <definedName name="L_CURRENCY_EQTY_200016202_PUB">#REF!</definedName>
    <definedName name="L_CURRENCY_EQTY_200016202_REP" localSheetId="7">#REF!</definedName>
    <definedName name="L_CURRENCY_EQTY_200016202_REP" localSheetId="0">#REF!</definedName>
    <definedName name="L_CURRENCY_EQTY_200016202_REP" localSheetId="11">#REF!</definedName>
    <definedName name="L_CURRENCY_EQTY_200016202_REP" localSheetId="8">#REF!</definedName>
    <definedName name="L_CURRENCY_EQTY_200016202_REP" localSheetId="4">#REF!</definedName>
    <definedName name="L_CURRENCY_EQTY_200016202_REP" localSheetId="5">#REF!</definedName>
    <definedName name="L_CURRENCY_EQTY_200016202_REP">#REF!</definedName>
    <definedName name="L_CURRENCY_ISSR_208000297_REP">[14]DOW_Live_Sheet!$E$7</definedName>
    <definedName name="L_CURRENCY_ISSR_208000728_REP" localSheetId="7">#REF!</definedName>
    <definedName name="L_CURRENCY_ISSR_208000728_REP" localSheetId="0">#REF!</definedName>
    <definedName name="L_CURRENCY_ISSR_208000728_REP" localSheetId="9">#REF!</definedName>
    <definedName name="L_CURRENCY_ISSR_208000728_REP" localSheetId="11">#REF!</definedName>
    <definedName name="L_CURRENCY_ISSR_208000728_REP" localSheetId="10">#REF!</definedName>
    <definedName name="L_CURRENCY_ISSR_208000728_REP" localSheetId="8">#REF!</definedName>
    <definedName name="L_CURRENCY_ISSR_208000728_REP" localSheetId="4">#REF!</definedName>
    <definedName name="L_CURRENCY_ISSR_208000728_REP" localSheetId="5">#REF!</definedName>
    <definedName name="L_CURRENCY_ISSR_208000728_REP">#REF!</definedName>
    <definedName name="L_CURRENCY_ISSR_208001231_REP">[15]TIBX_Live_Sheet!$E$7</definedName>
    <definedName name="L_CURRENCY_ISSR_208007594_REP" localSheetId="7">#REF!</definedName>
    <definedName name="L_CURRENCY_ISSR_208007594_REP" localSheetId="0">#REF!</definedName>
    <definedName name="L_CURRENCY_ISSR_208007594_REP" localSheetId="9">#REF!</definedName>
    <definedName name="L_CURRENCY_ISSR_208007594_REP" localSheetId="11">#REF!</definedName>
    <definedName name="L_CURRENCY_ISSR_208007594_REP" localSheetId="10">#REF!</definedName>
    <definedName name="L_CURRENCY_ISSR_208007594_REP" localSheetId="8">#REF!</definedName>
    <definedName name="L_CURRENCY_ISSR_208007594_REP" localSheetId="4">#REF!</definedName>
    <definedName name="L_CURRENCY_ISSR_208007594_REP" localSheetId="5">#REF!</definedName>
    <definedName name="L_CURRENCY_ISSR_208007594_REP">#REF!</definedName>
    <definedName name="L_CURRENCY_ISSR_208008062_REP" localSheetId="7">#REF!</definedName>
    <definedName name="L_CURRENCY_ISSR_208008062_REP" localSheetId="0">#REF!</definedName>
    <definedName name="L_CURRENCY_ISSR_208008062_REP" localSheetId="11">#REF!</definedName>
    <definedName name="L_CURRENCY_ISSR_208008062_REP" localSheetId="8">#REF!</definedName>
    <definedName name="L_CURRENCY_ISSR_208008062_REP" localSheetId="4">#REF!</definedName>
    <definedName name="L_CURRENCY_ISSR_208008062_REP" localSheetId="5">#REF!</definedName>
    <definedName name="L_CURRENCY_ISSR_208008062_REP">#REF!</definedName>
    <definedName name="L_CURRENCY_ISSR_208008754_REP" localSheetId="7">#REF!</definedName>
    <definedName name="L_CURRENCY_ISSR_208008754_REP" localSheetId="0">#REF!</definedName>
    <definedName name="L_CURRENCY_ISSR_208008754_REP" localSheetId="11">#REF!</definedName>
    <definedName name="L_CURRENCY_ISSR_208008754_REP" localSheetId="8">#REF!</definedName>
    <definedName name="L_CURRENCY_ISSR_208008754_REP" localSheetId="4">#REF!</definedName>
    <definedName name="L_CURRENCY_ISSR_208008754_REP" localSheetId="5">#REF!</definedName>
    <definedName name="L_CURRENCY_ISSR_208008754_REP">#REF!</definedName>
    <definedName name="L_CURRENCY_ISSR_208010559_REP">#REF!</definedName>
    <definedName name="L_CURRENCY_ISSR_208011072_REP">[18]MKTO_Live_Sheet!$E$7</definedName>
    <definedName name="L_CURRENCY_ISSR_208011078_REP" localSheetId="7">#REF!</definedName>
    <definedName name="L_CURRENCY_ISSR_208011078_REP" localSheetId="0">#REF!</definedName>
    <definedName name="L_CURRENCY_ISSR_208011078_REP" localSheetId="9">#REF!</definedName>
    <definedName name="L_CURRENCY_ISSR_208011078_REP" localSheetId="11">#REF!</definedName>
    <definedName name="L_CURRENCY_ISSR_208011078_REP" localSheetId="10">#REF!</definedName>
    <definedName name="L_CURRENCY_ISSR_208011078_REP" localSheetId="8">#REF!</definedName>
    <definedName name="L_CURRENCY_ISSR_208011078_REP" localSheetId="4">#REF!</definedName>
    <definedName name="L_CURRENCY_ISSR_208011078_REP" localSheetId="5">#REF!</definedName>
    <definedName name="L_CURRENCY_ISSR_208011078_REP">#REF!</definedName>
    <definedName name="L_CURRENCY_ISSR_208011212_REP" localSheetId="7">#REF!</definedName>
    <definedName name="L_CURRENCY_ISSR_208011212_REP" localSheetId="0">#REF!</definedName>
    <definedName name="L_CURRENCY_ISSR_208011212_REP" localSheetId="11">#REF!</definedName>
    <definedName name="L_CURRENCY_ISSR_208011212_REP" localSheetId="8">#REF!</definedName>
    <definedName name="L_CURRENCY_ISSR_208011212_REP" localSheetId="4">#REF!</definedName>
    <definedName name="L_CURRENCY_ISSR_208011212_REP" localSheetId="5">#REF!</definedName>
    <definedName name="L_CURRENCY_ISSR_208011212_REP">#REF!</definedName>
    <definedName name="L_CURRENCY_ISSR_208011592_REP" localSheetId="7">#REF!</definedName>
    <definedName name="L_CURRENCY_ISSR_208011592_REP" localSheetId="0">#REF!</definedName>
    <definedName name="L_CURRENCY_ISSR_208011592_REP" localSheetId="11">#REF!</definedName>
    <definedName name="L_CURRENCY_ISSR_208011592_REP" localSheetId="8">#REF!</definedName>
    <definedName name="L_CURRENCY_ISSR_208011592_REP" localSheetId="4">#REF!</definedName>
    <definedName name="L_CURRENCY_ISSR_208011592_REP" localSheetId="5">#REF!</definedName>
    <definedName name="L_CURRENCY_ISSR_208011592_REP">#REF!</definedName>
    <definedName name="L_CURRENCY_ISSR_208011676_REP">[16]QLIK_Live_Sheet!$E$7</definedName>
    <definedName name="L_CURRENCY_ISSR_208011875_REP">[17]LOCK_Live_Sheet!$E$7</definedName>
    <definedName name="L_CURRENCY_ISSR_208013134_REP" localSheetId="7">#REF!</definedName>
    <definedName name="L_CURRENCY_ISSR_208013134_REP" localSheetId="0">#REF!</definedName>
    <definedName name="L_CURRENCY_ISSR_208013134_REP" localSheetId="9">#REF!</definedName>
    <definedName name="L_CURRENCY_ISSR_208013134_REP" localSheetId="11">#REF!</definedName>
    <definedName name="L_CURRENCY_ISSR_208013134_REP" localSheetId="10">#REF!</definedName>
    <definedName name="L_CURRENCY_ISSR_208013134_REP" localSheetId="8">#REF!</definedName>
    <definedName name="L_CURRENCY_ISSR_208013134_REP" localSheetId="4">#REF!</definedName>
    <definedName name="L_CURRENCY_ISSR_208013134_REP" localSheetId="5">#REF!</definedName>
    <definedName name="L_CURRENCY_ISSR_208013134_REP">#REF!</definedName>
    <definedName name="L_ENTITY_DATA_EQTY_200001987" localSheetId="7">#REF!</definedName>
    <definedName name="L_ENTITY_DATA_EQTY_200001987" localSheetId="0">#REF!</definedName>
    <definedName name="L_ENTITY_DATA_EQTY_200001987" localSheetId="11">#REF!</definedName>
    <definedName name="L_ENTITY_DATA_EQTY_200001987" localSheetId="8">#REF!</definedName>
    <definedName name="L_ENTITY_DATA_EQTY_200001987" localSheetId="4">#REF!</definedName>
    <definedName name="L_ENTITY_DATA_EQTY_200001987" localSheetId="5">#REF!</definedName>
    <definedName name="L_ENTITY_DATA_EQTY_200001987">#REF!</definedName>
    <definedName name="L_ENTITY_DATA_EQTY_200015518" localSheetId="7">#REF!</definedName>
    <definedName name="L_ENTITY_DATA_EQTY_200015518" localSheetId="0">#REF!</definedName>
    <definedName name="L_ENTITY_DATA_EQTY_200015518" localSheetId="11">#REF!</definedName>
    <definedName name="L_ENTITY_DATA_EQTY_200015518" localSheetId="8">#REF!</definedName>
    <definedName name="L_ENTITY_DATA_EQTY_200015518" localSheetId="4">#REF!</definedName>
    <definedName name="L_ENTITY_DATA_EQTY_200015518" localSheetId="5">#REF!</definedName>
    <definedName name="L_ENTITY_DATA_EQTY_200015518">#REF!</definedName>
    <definedName name="L_ENTITY_DATA_ISSR_208011078">#REF!</definedName>
    <definedName name="L_ENTITY_DATA_ISSR_208011212">#REF!</definedName>
    <definedName name="L_KEYWORD_EQTY_200001987_AMER_CONVICTION">#REF!</definedName>
    <definedName name="L_KEYWORD_EQTY_200001987_AMER_LIST">#REF!</definedName>
    <definedName name="L_KEYWORD_EQTY_200001987_BETA_ANALYST">#REF!</definedName>
    <definedName name="L_KEYWORD_EQTY_200001987_BVPS">#REF!</definedName>
    <definedName name="L_KEYWORD_EQTY_200001987_BVPS_PUB">#REF!</definedName>
    <definedName name="L_KEYWORD_EQTY_200001987_CEEE_EPS">#REF!</definedName>
    <definedName name="L_KEYWORD_EQTY_200001987_CF_NI_PRE_PREF">#REF!</definedName>
    <definedName name="L_KEYWORD_EQTY_200001987_COMMON_DIV_PAID">#REF!</definedName>
    <definedName name="L_KEYWORD_EQTY_200001987_CURRENCY_ISO">#REF!</definedName>
    <definedName name="L_KEYWORD_EQTY_200001987_DILUTE_SHARES">#REF!</definedName>
    <definedName name="L_KEYWORD_EQTY_200001987_DPS">#REF!</definedName>
    <definedName name="L_KEYWORD_EQTY_200001987_DPS_PUB">#REF!</definedName>
    <definedName name="L_KEYWORD_EQTY_200001987_EBIT_PUB">#REF!</definedName>
    <definedName name="L_KEYWORD_EQTY_200001987_EBITDA_PUB">#REF!</definedName>
    <definedName name="L_KEYWORD_EQTY_200001987_EPS">#REF!</definedName>
    <definedName name="L_KEYWORD_EQTY_200001987_EPS_EX_ESO_B">#REF!</definedName>
    <definedName name="L_KEYWORD_EQTY_200001987_EPS_EX_ESO_D">#REF!</definedName>
    <definedName name="L_KEYWORD_EQTY_200001987_EPS_FUL_DIL">#REF!</definedName>
    <definedName name="L_KEYWORD_EQTY_200001987_EPS_POST_BASIC">#REF!</definedName>
    <definedName name="L_KEYWORD_EQTY_200001987_EPS_PUB">#REF!</definedName>
    <definedName name="L_KEYWORD_EQTY_200001987_EPS_PUB_EX_ESO">#REF!</definedName>
    <definedName name="L_KEYWORD_EQTY_200001987_EQ_PUB">#REF!</definedName>
    <definedName name="L_KEYWORD_EQTY_200001987_ESO_POST_TAX">#REF!</definedName>
    <definedName name="L_KEYWORD_EQTY_200001987_ESO_YEAR">#REF!</definedName>
    <definedName name="L_KEYWORD_EQTY_200001987_EV_ADJ_PUB">#REF!</definedName>
    <definedName name="L_KEYWORD_EQTY_200001987_FREE_FLOAT">#REF!</definedName>
    <definedName name="L_KEYWORD_EQTY_200001987_FULLY_DIL_EPS">#REF!</definedName>
    <definedName name="L_KEYWORD_EQTY_200001987_FV_GRANT">#REF!</definedName>
    <definedName name="L_KEYWORD_EQTY_200001987_INC_MINORITY">#REF!</definedName>
    <definedName name="L_KEYWORD_EQTY_200001987_Interim_Type">#REF!</definedName>
    <definedName name="L_KEYWORD_EQTY_200001987_LEGAL_RATING">#REF!</definedName>
    <definedName name="L_KEYWORD_EQTY_200001987_MARGIN_TAX_RATE">#REF!</definedName>
    <definedName name="L_KEYWORD_EQTY_200001987_MKT_EQ_RISK_PREM">#REF!</definedName>
    <definedName name="L_KEYWORD_EQTY_200001987_NET_DEBT_PUB">#REF!</definedName>
    <definedName name="L_KEYWORD_EQTY_200001987_NET_EARNING">#REF!</definedName>
    <definedName name="L_KEYWORD_EQTY_200001987_NET_INC">#REF!</definedName>
    <definedName name="L_KEYWORD_EQTY_200001987_NI_PRE_PREF">#REF!</definedName>
    <definedName name="L_KEYWORD_EQTY_200001987_NI_PUB">#REF!</definedName>
    <definedName name="L_KEYWORD_EQTY_200001987_NON_OP_ADD">#REF!</definedName>
    <definedName name="L_KEYWORD_EQTY_200001987_NUM_SH">#REF!</definedName>
    <definedName name="L_KEYWORD_EQTY_200001987_PREF_DIV">#REF!</definedName>
    <definedName name="L_KEYWORD_EQTY_200001987_PRICE_CURRENCY_ISO">#REF!</definedName>
    <definedName name="L_KEYWORD_EQTY_200001987_PROV_INC_TAX">#REF!</definedName>
    <definedName name="L_KEYWORD_EQTY_200001987_PTP_PUB">#REF!</definedName>
    <definedName name="L_KEYWORD_EQTY_200001987_PUB_CURRENCY_ISO">#REF!</definedName>
    <definedName name="L_KEYWORD_EQTY_200001987_REPUR_ACTUAL">#REF!</definedName>
    <definedName name="L_KEYWORD_EQTY_200001987_REPUR_REMAINING">#REF!</definedName>
    <definedName name="L_KEYWORD_EQTY_200001987_REPUR_SUSPENDED">#REF!</definedName>
    <definedName name="L_KEYWORD_EQTY_200001987_REPUR_TOT_AUTH">#REF!</definedName>
    <definedName name="L_KEYWORD_EQTY_200001987_REVS_PUB">#REF!</definedName>
    <definedName name="L_KEYWORD_EQTY_200001987_RISK_FR_RATE">#REF!</definedName>
    <definedName name="L_KEYWORD_EQTY_200001987_Security_Name">#REF!</definedName>
    <definedName name="L_KEYWORD_EQTY_200001987_SH">#REF!</definedName>
    <definedName name="L_KEYWORD_EQTY_200001987_TARGET_PRICE">#REF!</definedName>
    <definedName name="L_KEYWORD_EQTY_200001987_TAX_EXC">#REF!</definedName>
    <definedName name="L_KEYWORD_EQTY_200001987_Ticker">#REF!</definedName>
    <definedName name="L_KEYWORD_EQTY_200001987_TP_PERIOD">#REF!</definedName>
    <definedName name="L_KEYWORD_EQTY_200009848_AMER_CONVICTION">#REF!</definedName>
    <definedName name="L_KEYWORD_EQTY_200009848_AMER_LIST">#REF!</definedName>
    <definedName name="L_KEYWORD_EQTY_200009848_BETA_ANALYST">#REF!</definedName>
    <definedName name="L_KEYWORD_EQTY_200009848_BVPS">#REF!</definedName>
    <definedName name="L_KEYWORD_EQTY_200009848_BVPS_PUB">#REF!</definedName>
    <definedName name="L_KEYWORD_EQTY_200009848_CEEE_EPS">#REF!</definedName>
    <definedName name="L_KEYWORD_EQTY_200009848_CF_NI_PRE_PREF">#REF!</definedName>
    <definedName name="L_KEYWORD_EQTY_200009848_COMMON_DIV_PAID">#REF!</definedName>
    <definedName name="L_KEYWORD_EQTY_200009848_CURRENCY_ISO">#REF!</definedName>
    <definedName name="L_KEYWORD_EQTY_200009848_DILUTE_SHARES">#REF!</definedName>
    <definedName name="L_KEYWORD_EQTY_200009848_DPS">#REF!</definedName>
    <definedName name="L_KEYWORD_EQTY_200009848_DPS_PUB">#REF!</definedName>
    <definedName name="L_KEYWORD_EQTY_200009848_EBIT_PUB">#REF!</definedName>
    <definedName name="L_KEYWORD_EQTY_200009848_EBITDA_PUB">#REF!</definedName>
    <definedName name="L_KEYWORD_EQTY_200009848_EPS">#REF!</definedName>
    <definedName name="L_KEYWORD_EQTY_200009848_EPS_EX_ESO_B">#REF!</definedName>
    <definedName name="L_KEYWORD_EQTY_200009848_EPS_EX_ESO_D">#REF!</definedName>
    <definedName name="L_KEYWORD_EQTY_200009848_EPS_FUL_DIL">#REF!</definedName>
    <definedName name="L_KEYWORD_EQTY_200009848_EPS_POST_BASIC">#REF!</definedName>
    <definedName name="L_KEYWORD_EQTY_200009848_EPS_PUB">#REF!</definedName>
    <definedName name="L_KEYWORD_EQTY_200009848_EPS_PUB_EX_ESO">#REF!</definedName>
    <definedName name="L_KEYWORD_EQTY_200009848_EQ_PUB">#REF!</definedName>
    <definedName name="L_KEYWORD_EQTY_200009848_ESO_POST_TAX">#REF!</definedName>
    <definedName name="L_KEYWORD_EQTY_200009848_ESO_YEAR">#REF!</definedName>
    <definedName name="L_KEYWORD_EQTY_200009848_EV_ADJ_PUB">#REF!</definedName>
    <definedName name="L_KEYWORD_EQTY_200009848_FREE_FLOAT">#REF!</definedName>
    <definedName name="L_KEYWORD_EQTY_200009848_FULLY_DIL_EPS">#REF!</definedName>
    <definedName name="L_KEYWORD_EQTY_200009848_FV_GRANT">#REF!</definedName>
    <definedName name="L_KEYWORD_EQTY_200009848_INC_MINORITY">#REF!</definedName>
    <definedName name="L_KEYWORD_EQTY_200009848_Interim_Type">#REF!</definedName>
    <definedName name="L_KEYWORD_EQTY_200009848_LEGAL_RATING">#REF!</definedName>
    <definedName name="L_KEYWORD_EQTY_200009848_MARGIN_TAX_RATE">#REF!</definedName>
    <definedName name="L_KEYWORD_EQTY_200009848_MKT_EQ_RISK_PREM">#REF!</definedName>
    <definedName name="L_KEYWORD_EQTY_200009848_NET_DEBT_PUB">#REF!</definedName>
    <definedName name="L_KEYWORD_EQTY_200009848_NET_EARNING">#REF!</definedName>
    <definedName name="L_KEYWORD_EQTY_200009848_NET_INC">#REF!</definedName>
    <definedName name="L_KEYWORD_EQTY_200009848_NI_PRE_PREF">#REF!</definedName>
    <definedName name="L_KEYWORD_EQTY_200009848_NI_PUB">#REF!</definedName>
    <definedName name="L_KEYWORD_EQTY_200009848_NON_OP_ADD">#REF!</definedName>
    <definedName name="L_KEYWORD_EQTY_200009848_NUM_SH">#REF!</definedName>
    <definedName name="L_KEYWORD_EQTY_200009848_PREF_DIV">#REF!</definedName>
    <definedName name="L_KEYWORD_EQTY_200009848_PRICE_CURRENCY_ISO">#REF!</definedName>
    <definedName name="L_KEYWORD_EQTY_200009848_PROV_INC_TAX">#REF!</definedName>
    <definedName name="L_KEYWORD_EQTY_200009848_PTP_PUB">#REF!</definedName>
    <definedName name="L_KEYWORD_EQTY_200009848_PUB_CURRENCY_ISO">#REF!</definedName>
    <definedName name="L_KEYWORD_EQTY_200009848_REPUR_ACTUAL">#REF!</definedName>
    <definedName name="L_KEYWORD_EQTY_200009848_REPUR_REMAINING">#REF!</definedName>
    <definedName name="L_KEYWORD_EQTY_200009848_REPUR_SUSPENDED">#REF!</definedName>
    <definedName name="L_KEYWORD_EQTY_200009848_REPUR_TOT_AUTH">#REF!</definedName>
    <definedName name="L_KEYWORD_EQTY_200009848_REVS_PUB">#REF!</definedName>
    <definedName name="L_KEYWORD_EQTY_200009848_RISK_FR_RATE">#REF!</definedName>
    <definedName name="L_KEYWORD_EQTY_200009848_Security_Name">#REF!</definedName>
    <definedName name="L_KEYWORD_EQTY_200009848_SH">#REF!</definedName>
    <definedName name="L_KEYWORD_EQTY_200009848_TARGET_PRICE">#REF!</definedName>
    <definedName name="L_KEYWORD_EQTY_200009848_TAX_EXC">#REF!</definedName>
    <definedName name="L_KEYWORD_EQTY_200009848_Ticker">#REF!</definedName>
    <definedName name="L_KEYWORD_EQTY_200009848_TP_PERIOD">#REF!</definedName>
    <definedName name="L_KEYWORD_EQTY_200010418_AMER_CONVICTION">#REF!</definedName>
    <definedName name="L_KEYWORD_EQTY_200010418_AMER_LIST">#REF!</definedName>
    <definedName name="L_KEYWORD_EQTY_200010418_BETA_ANALYST">#REF!</definedName>
    <definedName name="L_KEYWORD_EQTY_200010418_BVPS">#REF!</definedName>
    <definedName name="L_KEYWORD_EQTY_200010418_BVPS_PUB">#REF!</definedName>
    <definedName name="L_KEYWORD_EQTY_200010418_CEEE_EPS">#REF!</definedName>
    <definedName name="L_KEYWORD_EQTY_200010418_CF_NI_PRE_PREF">#REF!</definedName>
    <definedName name="L_KEYWORD_EQTY_200010418_COMMON_DIV_PAID">#REF!</definedName>
    <definedName name="L_KEYWORD_EQTY_200010418_CURRENCY_ISO">#REF!</definedName>
    <definedName name="L_KEYWORD_EQTY_200010418_DILUTE_SHARES">#REF!</definedName>
    <definedName name="L_KEYWORD_EQTY_200010418_DPS">#REF!</definedName>
    <definedName name="L_KEYWORD_EQTY_200010418_DPS_PUB">#REF!</definedName>
    <definedName name="L_KEYWORD_EQTY_200010418_EBIT_PUB">#REF!</definedName>
    <definedName name="L_KEYWORD_EQTY_200010418_EBITDA_PUB">#REF!</definedName>
    <definedName name="L_KEYWORD_EQTY_200010418_EPS">#REF!</definedName>
    <definedName name="L_KEYWORD_EQTY_200010418_EPS_EX_ESO_B">#REF!</definedName>
    <definedName name="L_KEYWORD_EQTY_200010418_EPS_EX_ESO_D">#REF!</definedName>
    <definedName name="L_KEYWORD_EQTY_200010418_EPS_FUL_DIL">#REF!</definedName>
    <definedName name="L_KEYWORD_EQTY_200010418_EPS_POST_BASIC">#REF!</definedName>
    <definedName name="L_KEYWORD_EQTY_200010418_EPS_PUB">#REF!</definedName>
    <definedName name="L_KEYWORD_EQTY_200010418_EPS_PUB_EX_ESO">#REF!</definedName>
    <definedName name="L_KEYWORD_EQTY_200010418_EQ_PUB">#REF!</definedName>
    <definedName name="L_KEYWORD_EQTY_200010418_ESO_POST_TAX">#REF!</definedName>
    <definedName name="L_KEYWORD_EQTY_200010418_ESO_YEAR">#REF!</definedName>
    <definedName name="L_KEYWORD_EQTY_200010418_EV_ADJ_PUB">#REF!</definedName>
    <definedName name="L_KEYWORD_EQTY_200010418_FREE_FLOAT">#REF!</definedName>
    <definedName name="L_KEYWORD_EQTY_200010418_FULLY_DIL_EPS">#REF!</definedName>
    <definedName name="L_KEYWORD_EQTY_200010418_FV_GRANT">#REF!</definedName>
    <definedName name="L_KEYWORD_EQTY_200010418_INC_MINORITY">#REF!</definedName>
    <definedName name="L_KEYWORD_EQTY_200010418_Interim_Type">#REF!</definedName>
    <definedName name="L_KEYWORD_EQTY_200010418_LEGAL_RATING">#REF!</definedName>
    <definedName name="L_KEYWORD_EQTY_200010418_MARGIN_TAX_RATE">#REF!</definedName>
    <definedName name="L_KEYWORD_EQTY_200010418_MKT_EQ_RISK_PREM">#REF!</definedName>
    <definedName name="L_KEYWORD_EQTY_200010418_NET_DEBT_PUB">#REF!</definedName>
    <definedName name="L_KEYWORD_EQTY_200010418_NET_EARNING">#REF!</definedName>
    <definedName name="L_KEYWORD_EQTY_200010418_NET_INC">#REF!</definedName>
    <definedName name="L_KEYWORD_EQTY_200010418_NI_PRE_PREF">#REF!</definedName>
    <definedName name="L_KEYWORD_EQTY_200010418_NI_PUB">#REF!</definedName>
    <definedName name="L_KEYWORD_EQTY_200010418_NON_OP_ADD">#REF!</definedName>
    <definedName name="L_KEYWORD_EQTY_200010418_NUM_SH">#REF!</definedName>
    <definedName name="L_KEYWORD_EQTY_200010418_PREF_DIV">#REF!</definedName>
    <definedName name="L_KEYWORD_EQTY_200010418_PRICE_CURRENCY_ISO">#REF!</definedName>
    <definedName name="L_KEYWORD_EQTY_200010418_PROV_INC_TAX">#REF!</definedName>
    <definedName name="L_KEYWORD_EQTY_200010418_PTP_PUB">#REF!</definedName>
    <definedName name="L_KEYWORD_EQTY_200010418_PUB_CURRENCY_ISO">#REF!</definedName>
    <definedName name="L_KEYWORD_EQTY_200010418_REPUR_ACTUAL">#REF!</definedName>
    <definedName name="L_KEYWORD_EQTY_200010418_REPUR_REMAINING">#REF!</definedName>
    <definedName name="L_KEYWORD_EQTY_200010418_REPUR_SUSPENDED">#REF!</definedName>
    <definedName name="L_KEYWORD_EQTY_200010418_REPUR_TOT_AUTH">#REF!</definedName>
    <definedName name="L_KEYWORD_EQTY_200010418_REVS_PUB">#REF!</definedName>
    <definedName name="L_KEYWORD_EQTY_200010418_RISK_FR_RATE">#REF!</definedName>
    <definedName name="L_KEYWORD_EQTY_200010418_Security_Name">#REF!</definedName>
    <definedName name="L_KEYWORD_EQTY_200010418_SH">#REF!</definedName>
    <definedName name="L_KEYWORD_EQTY_200010418_TARGET_PRICE">#REF!</definedName>
    <definedName name="L_KEYWORD_EQTY_200010418_TAX_EXC">#REF!</definedName>
    <definedName name="L_KEYWORD_EQTY_200010418_Ticker">#REF!</definedName>
    <definedName name="L_KEYWORD_EQTY_200010418_TP_PERIOD">#REF!</definedName>
    <definedName name="L_KEYWORD_EQTY_200014493_AMER_CONVICTION">#REF!</definedName>
    <definedName name="L_KEYWORD_EQTY_200014493_AMER_LIST">#REF!</definedName>
    <definedName name="L_KEYWORD_EQTY_200014493_BETA_ANALYST">#REF!</definedName>
    <definedName name="L_KEYWORD_EQTY_200014493_BVPS">#REF!</definedName>
    <definedName name="L_KEYWORD_EQTY_200014493_BVPS_PUB">#REF!</definedName>
    <definedName name="L_KEYWORD_EQTY_200014493_CEEE_EPS">#REF!</definedName>
    <definedName name="L_KEYWORD_EQTY_200014493_CF_NI_PRE_PREF">#REF!</definedName>
    <definedName name="L_KEYWORD_EQTY_200014493_COMMON_DIV_PAID">#REF!</definedName>
    <definedName name="L_KEYWORD_EQTY_200014493_CURRENCY_ISO">#REF!</definedName>
    <definedName name="L_KEYWORD_EQTY_200014493_DILUTE_SHARES">#REF!</definedName>
    <definedName name="L_KEYWORD_EQTY_200014493_DPS">#REF!</definedName>
    <definedName name="L_KEYWORD_EQTY_200014493_DPS_PUB">#REF!</definedName>
    <definedName name="L_KEYWORD_EQTY_200014493_EBIT_PUB">#REF!</definedName>
    <definedName name="L_KEYWORD_EQTY_200014493_EBITDA_PUB">#REF!</definedName>
    <definedName name="L_KEYWORD_EQTY_200014493_EPS">#REF!</definedName>
    <definedName name="L_KEYWORD_EQTY_200014493_EPS_EX_ESO_B">#REF!</definedName>
    <definedName name="L_KEYWORD_EQTY_200014493_EPS_EX_ESO_D">#REF!</definedName>
    <definedName name="L_KEYWORD_EQTY_200014493_EPS_FUL_DIL">#REF!</definedName>
    <definedName name="L_KEYWORD_EQTY_200014493_EPS_POST_BASIC">#REF!</definedName>
    <definedName name="L_KEYWORD_EQTY_200014493_EPS_PUB">#REF!</definedName>
    <definedName name="L_KEYWORD_EQTY_200014493_EPS_PUB_EX_ESO">#REF!</definedName>
    <definedName name="L_KEYWORD_EQTY_200014493_EQ_PUB">#REF!</definedName>
    <definedName name="L_KEYWORD_EQTY_200014493_ESO_POST_TAX">#REF!</definedName>
    <definedName name="L_KEYWORD_EQTY_200014493_ESO_YEAR">#REF!</definedName>
    <definedName name="L_KEYWORD_EQTY_200014493_EV_ADJ_PUB">#REF!</definedName>
    <definedName name="L_KEYWORD_EQTY_200014493_FREE_FLOAT">#REF!</definedName>
    <definedName name="L_KEYWORD_EQTY_200014493_FULLY_DIL_EPS">#REF!</definedName>
    <definedName name="L_KEYWORD_EQTY_200014493_FV_GRANT">#REF!</definedName>
    <definedName name="L_KEYWORD_EQTY_200014493_INC_MINORITY">#REF!</definedName>
    <definedName name="L_KEYWORD_EQTY_200014493_Interim_Type">#REF!</definedName>
    <definedName name="L_KEYWORD_EQTY_200014493_LEGAL_RATING">#REF!</definedName>
    <definedName name="L_KEYWORD_EQTY_200014493_MARGIN_TAX_RATE">#REF!</definedName>
    <definedName name="L_KEYWORD_EQTY_200014493_MKT_EQ_RISK_PREM">#REF!</definedName>
    <definedName name="L_KEYWORD_EQTY_200014493_NET_DEBT_PUB">#REF!</definedName>
    <definedName name="L_KEYWORD_EQTY_200014493_NET_EARNING">#REF!</definedName>
    <definedName name="L_KEYWORD_EQTY_200014493_NET_INC">#REF!</definedName>
    <definedName name="L_KEYWORD_EQTY_200014493_NI_PRE_PREF">#REF!</definedName>
    <definedName name="L_KEYWORD_EQTY_200014493_NI_PUB">#REF!</definedName>
    <definedName name="L_KEYWORD_EQTY_200014493_NON_OP_ADD">#REF!</definedName>
    <definedName name="L_KEYWORD_EQTY_200014493_NUM_SH">#REF!</definedName>
    <definedName name="L_KEYWORD_EQTY_200014493_PREF_DIV">#REF!</definedName>
    <definedName name="L_KEYWORD_EQTY_200014493_PRICE_CURRENCY_ISO">#REF!</definedName>
    <definedName name="L_KEYWORD_EQTY_200014493_PROV_INC_TAX">#REF!</definedName>
    <definedName name="L_KEYWORD_EQTY_200014493_PTP_PUB">#REF!</definedName>
    <definedName name="L_KEYWORD_EQTY_200014493_PUB_CURRENCY_ISO">#REF!</definedName>
    <definedName name="L_KEYWORD_EQTY_200014493_REPUR_ACTUAL">#REF!</definedName>
    <definedName name="L_KEYWORD_EQTY_200014493_REPUR_REMAINING">#REF!</definedName>
    <definedName name="L_KEYWORD_EQTY_200014493_REPUR_SUSPENDED">#REF!</definedName>
    <definedName name="L_KEYWORD_EQTY_200014493_REPUR_TOT_AUTH">#REF!</definedName>
    <definedName name="L_KEYWORD_EQTY_200014493_REVS_PUB">#REF!</definedName>
    <definedName name="L_KEYWORD_EQTY_200014493_RISK_FR_RATE">#REF!</definedName>
    <definedName name="L_KEYWORD_EQTY_200014493_Security_Name">#REF!</definedName>
    <definedName name="L_KEYWORD_EQTY_200014493_SH">#REF!</definedName>
    <definedName name="L_KEYWORD_EQTY_200014493_TARGET_PRICE">#REF!</definedName>
    <definedName name="L_KEYWORD_EQTY_200014493_TAX_EXC">#REF!</definedName>
    <definedName name="L_KEYWORD_EQTY_200014493_Ticker">#REF!</definedName>
    <definedName name="L_KEYWORD_EQTY_200014493_TP_PERIOD">#REF!</definedName>
    <definedName name="L_KEYWORD_EQTY_200014812_AMER_CONVICTION">#REF!</definedName>
    <definedName name="L_KEYWORD_EQTY_200014812_AMER_LIST">#REF!</definedName>
    <definedName name="L_KEYWORD_EQTY_200014812_BETA_ANALYST">#REF!</definedName>
    <definedName name="L_KEYWORD_EQTY_200014812_BVPS">#REF!</definedName>
    <definedName name="L_KEYWORD_EQTY_200014812_BVPS_PUB">#REF!</definedName>
    <definedName name="L_KEYWORD_EQTY_200014812_CEEE_EPS">#REF!</definedName>
    <definedName name="L_KEYWORD_EQTY_200014812_CF_NI_PRE_PREF">#REF!</definedName>
    <definedName name="L_KEYWORD_EQTY_200014812_COMMON_DIV_PAID">#REF!</definedName>
    <definedName name="L_KEYWORD_EQTY_200014812_CURRENCY_ISO">#REF!</definedName>
    <definedName name="L_KEYWORD_EQTY_200014812_DILUTE_SHARES">#REF!</definedName>
    <definedName name="L_KEYWORD_EQTY_200014812_DPS">#REF!</definedName>
    <definedName name="L_KEYWORD_EQTY_200014812_DPS_PUB">#REF!</definedName>
    <definedName name="L_KEYWORD_EQTY_200014812_EBIT_PUB">#REF!</definedName>
    <definedName name="L_KEYWORD_EQTY_200014812_EBITDA_PUB">#REF!</definedName>
    <definedName name="L_KEYWORD_EQTY_200014812_EPS">#REF!</definedName>
    <definedName name="L_KEYWORD_EQTY_200014812_EPS_EX_ESO_B">#REF!</definedName>
    <definedName name="L_KEYWORD_EQTY_200014812_EPS_EX_ESO_D">#REF!</definedName>
    <definedName name="L_KEYWORD_EQTY_200014812_EPS_FUL_DIL">#REF!</definedName>
    <definedName name="L_KEYWORD_EQTY_200014812_EPS_POST_BASIC">#REF!</definedName>
    <definedName name="L_KEYWORD_EQTY_200014812_EPS_PUB">#REF!</definedName>
    <definedName name="L_KEYWORD_EQTY_200014812_EPS_PUB_EX_ESO">#REF!</definedName>
    <definedName name="L_KEYWORD_EQTY_200014812_EQ_PUB">#REF!</definedName>
    <definedName name="L_KEYWORD_EQTY_200014812_ESO_POST_TAX">#REF!</definedName>
    <definedName name="L_KEYWORD_EQTY_200014812_ESO_YEAR">#REF!</definedName>
    <definedName name="L_KEYWORD_EQTY_200014812_EV_ADJ_PUB">#REF!</definedName>
    <definedName name="L_KEYWORD_EQTY_200014812_FREE_FLOAT">#REF!</definedName>
    <definedName name="L_KEYWORD_EQTY_200014812_FULLY_DIL_EPS">#REF!</definedName>
    <definedName name="L_KEYWORD_EQTY_200014812_FV_GRANT">#REF!</definedName>
    <definedName name="L_KEYWORD_EQTY_200014812_INC_MINORITY">#REF!</definedName>
    <definedName name="L_KEYWORD_EQTY_200014812_Interim_Type">#REF!</definedName>
    <definedName name="L_KEYWORD_EQTY_200014812_LEGAL_RATING">#REF!</definedName>
    <definedName name="L_KEYWORD_EQTY_200014812_MARGIN_TAX_RATE">#REF!</definedName>
    <definedName name="L_KEYWORD_EQTY_200014812_MKT_EQ_RISK_PREM">#REF!</definedName>
    <definedName name="L_KEYWORD_EQTY_200014812_NET_DEBT_PUB">#REF!</definedName>
    <definedName name="L_KEYWORD_EQTY_200014812_NET_EARNING">#REF!</definedName>
    <definedName name="L_KEYWORD_EQTY_200014812_NET_INC">#REF!</definedName>
    <definedName name="L_KEYWORD_EQTY_200014812_NI_PRE_PREF">#REF!</definedName>
    <definedName name="L_KEYWORD_EQTY_200014812_NI_PUB">#REF!</definedName>
    <definedName name="L_KEYWORD_EQTY_200014812_NON_OP_ADD">#REF!</definedName>
    <definedName name="L_KEYWORD_EQTY_200014812_NUM_SH">#REF!</definedName>
    <definedName name="L_KEYWORD_EQTY_200014812_PREF_DIV">#REF!</definedName>
    <definedName name="L_KEYWORD_EQTY_200014812_PRICE_CURRENCY_ISO">#REF!</definedName>
    <definedName name="L_KEYWORD_EQTY_200014812_PROV_INC_TAX">#REF!</definedName>
    <definedName name="L_KEYWORD_EQTY_200014812_PTP_PUB">#REF!</definedName>
    <definedName name="L_KEYWORD_EQTY_200014812_PUB_CURRENCY_ISO">#REF!</definedName>
    <definedName name="L_KEYWORD_EQTY_200014812_REPUR_ACTUAL">#REF!</definedName>
    <definedName name="L_KEYWORD_EQTY_200014812_REPUR_REMAINING">#REF!</definedName>
    <definedName name="L_KEYWORD_EQTY_200014812_REPUR_SUSPENDED">#REF!</definedName>
    <definedName name="L_KEYWORD_EQTY_200014812_REPUR_TOT_AUTH">#REF!</definedName>
    <definedName name="L_KEYWORD_EQTY_200014812_REVS_PUB">#REF!</definedName>
    <definedName name="L_KEYWORD_EQTY_200014812_RISK_FR_RATE">#REF!</definedName>
    <definedName name="L_KEYWORD_EQTY_200014812_Security_Name">#REF!</definedName>
    <definedName name="L_KEYWORD_EQTY_200014812_SH">#REF!</definedName>
    <definedName name="L_KEYWORD_EQTY_200014812_TARGET_PRICE">#REF!</definedName>
    <definedName name="L_KEYWORD_EQTY_200014812_TAX_EXC">#REF!</definedName>
    <definedName name="L_KEYWORD_EQTY_200014812_Ticker">#REF!</definedName>
    <definedName name="L_KEYWORD_EQTY_200014812_TP_PERIOD">#REF!</definedName>
    <definedName name="L_KEYWORD_EQTY_200015518_AMER_CONVICTION">#REF!</definedName>
    <definedName name="L_KEYWORD_EQTY_200015518_AMER_LIST">#REF!</definedName>
    <definedName name="L_KEYWORD_EQTY_200015518_BETA_ANALYST">#REF!</definedName>
    <definedName name="L_KEYWORD_EQTY_200015518_BVPS">#REF!</definedName>
    <definedName name="L_KEYWORD_EQTY_200015518_BVPS_PUB">#REF!</definedName>
    <definedName name="L_KEYWORD_EQTY_200015518_CEEE_EPS">#REF!</definedName>
    <definedName name="L_KEYWORD_EQTY_200015518_CF_NI_PRE_PREF">#REF!</definedName>
    <definedName name="L_KEYWORD_EQTY_200015518_COMMON_DIV_PAID">#REF!</definedName>
    <definedName name="L_KEYWORD_EQTY_200015518_CURRENCY_ISO">#REF!</definedName>
    <definedName name="L_KEYWORD_EQTY_200015518_DILUTE_SHARES">#REF!</definedName>
    <definedName name="L_KEYWORD_EQTY_200015518_DPS">#REF!</definedName>
    <definedName name="L_KEYWORD_EQTY_200015518_DPS_PUB">#REF!</definedName>
    <definedName name="L_KEYWORD_EQTY_200015518_EBIT_PUB">#REF!</definedName>
    <definedName name="L_KEYWORD_EQTY_200015518_EBITDA_PUB">#REF!</definedName>
    <definedName name="L_KEYWORD_EQTY_200015518_EPS">#REF!</definedName>
    <definedName name="L_KEYWORD_EQTY_200015518_EPS_EX_ESO_B">#REF!</definedName>
    <definedName name="L_KEYWORD_EQTY_200015518_EPS_EX_ESO_D">#REF!</definedName>
    <definedName name="L_KEYWORD_EQTY_200015518_EPS_FUL_DIL">#REF!</definedName>
    <definedName name="L_KEYWORD_EQTY_200015518_EPS_POST_BASIC">#REF!</definedName>
    <definedName name="L_KEYWORD_EQTY_200015518_EPS_PUB">#REF!</definedName>
    <definedName name="L_KEYWORD_EQTY_200015518_EPS_PUB_EX_ESO">#REF!</definedName>
    <definedName name="L_KEYWORD_EQTY_200015518_EQ_PUB">#REF!</definedName>
    <definedName name="L_KEYWORD_EQTY_200015518_ESO_POST_TAX">#REF!</definedName>
    <definedName name="L_KEYWORD_EQTY_200015518_ESO_YEAR">#REF!</definedName>
    <definedName name="L_KEYWORD_EQTY_200015518_EV_ADJ_PUB">#REF!</definedName>
    <definedName name="L_KEYWORD_EQTY_200015518_FREE_FLOAT">#REF!</definedName>
    <definedName name="L_KEYWORD_EQTY_200015518_FULLY_DIL_EPS">#REF!</definedName>
    <definedName name="L_KEYWORD_EQTY_200015518_FV_GRANT">#REF!</definedName>
    <definedName name="L_KEYWORD_EQTY_200015518_INC_MINORITY">#REF!</definedName>
    <definedName name="L_KEYWORD_EQTY_200015518_Interim_Type">#REF!</definedName>
    <definedName name="L_KEYWORD_EQTY_200015518_LEGAL_RATING">#REF!</definedName>
    <definedName name="L_KEYWORD_EQTY_200015518_MARGIN_TAX_RATE">#REF!</definedName>
    <definedName name="L_KEYWORD_EQTY_200015518_MKT_EQ_RISK_PREM">#REF!</definedName>
    <definedName name="L_KEYWORD_EQTY_200015518_NET_DEBT_PUB">#REF!</definedName>
    <definedName name="L_KEYWORD_EQTY_200015518_NET_EARNING">#REF!</definedName>
    <definedName name="L_KEYWORD_EQTY_200015518_NET_INC">#REF!</definedName>
    <definedName name="L_KEYWORD_EQTY_200015518_NI_PRE_PREF">#REF!</definedName>
    <definedName name="L_KEYWORD_EQTY_200015518_NI_PUB">#REF!</definedName>
    <definedName name="L_KEYWORD_EQTY_200015518_NON_OP_ADD">#REF!</definedName>
    <definedName name="L_KEYWORD_EQTY_200015518_NUM_SH">#REF!</definedName>
    <definedName name="L_KEYWORD_EQTY_200015518_PREF_DIV">#REF!</definedName>
    <definedName name="L_KEYWORD_EQTY_200015518_PRICE_CURRENCY_ISO">#REF!</definedName>
    <definedName name="L_KEYWORD_EQTY_200015518_PROV_INC_TAX">#REF!</definedName>
    <definedName name="L_KEYWORD_EQTY_200015518_PTP_PUB">#REF!</definedName>
    <definedName name="L_KEYWORD_EQTY_200015518_PUB_CURRENCY_ISO">#REF!</definedName>
    <definedName name="L_KEYWORD_EQTY_200015518_REPUR_ACTUAL">#REF!</definedName>
    <definedName name="L_KEYWORD_EQTY_200015518_REPUR_REMAINING">#REF!</definedName>
    <definedName name="L_KEYWORD_EQTY_200015518_REPUR_SUSPENDED">#REF!</definedName>
    <definedName name="L_KEYWORD_EQTY_200015518_REPUR_TOT_AUTH">#REF!</definedName>
    <definedName name="L_KEYWORD_EQTY_200015518_REVS_PUB">#REF!</definedName>
    <definedName name="L_KEYWORD_EQTY_200015518_RISK_FR_RATE">#REF!</definedName>
    <definedName name="L_KEYWORD_EQTY_200015518_Security_Name">#REF!</definedName>
    <definedName name="L_KEYWORD_EQTY_200015518_SH">#REF!</definedName>
    <definedName name="L_KEYWORD_EQTY_200015518_TARGET_PRICE">#REF!</definedName>
    <definedName name="L_KEYWORD_EQTY_200015518_TAX_EXC">#REF!</definedName>
    <definedName name="L_KEYWORD_EQTY_200015518_Ticker">#REF!</definedName>
    <definedName name="L_KEYWORD_EQTY_200015518_TP_PERIOD">#REF!</definedName>
    <definedName name="L_KEYWORD_ISSR_208000728_ACC_AMORT">#REF!</definedName>
    <definedName name="L_KEYWORD_ISSR_208000728_ACC_DDA">#REF!</definedName>
    <definedName name="L_KEYWORD_ISSR_208000728_ACC_END_DATE">#REF!</definedName>
    <definedName name="L_KEYWORD_ISSR_208000728_ACC_PAY_GQ">#REF!</definedName>
    <definedName name="L_KEYWORD_ISSR_208000728_ACQ">#REF!</definedName>
    <definedName name="L_KEYWORD_ISSR_208000728_ADJ_UNF_PENS_GOOD">#REF!</definedName>
    <definedName name="L_KEYWORD_ISSR_208000728_ASSOC_JV_ADDBK">#REF!</definedName>
    <definedName name="L_KEYWORD_ISSR_208000728_ASSOCIATE">#REF!</definedName>
    <definedName name="L_KEYWORD_ISSR_208000728_ASSOCIATE_OP">#REF!</definedName>
    <definedName name="L_KEYWORD_ISSR_208000728_BAL_MINO_INT">#REF!</definedName>
    <definedName name="L_KEYWORD_ISSR_208000728_CAP_LEASES">#REF!</definedName>
    <definedName name="L_KEYWORD_ISSR_208000728_CAPEX">#REF!</definedName>
    <definedName name="L_KEYWORD_ISSR_208000728_CAPEX_EXPANSION">#REF!</definedName>
    <definedName name="L_KEYWORD_ISSR_208000728_CAPEX_MAINTENANCE">#REF!</definedName>
    <definedName name="L_KEYWORD_ISSR_208000728_CASH_EQ">#REF!</definedName>
    <definedName name="L_KEYWORD_ISSR_208000728_CASH_INT_EXP">#REF!</definedName>
    <definedName name="L_KEYWORD_ISSR_208000728_CASH_INT_INC_EXP">#REF!</definedName>
    <definedName name="L_KEYWORD_ISSR_208000728_CASH_PCT_OS_US">#REF!</definedName>
    <definedName name="L_KEYWORD_ISSR_208000728_CASH_TAX_EXP">#REF!</definedName>
    <definedName name="L_KEYWORD_ISSR_208000728_CASH_TAX_PD">#REF!</definedName>
    <definedName name="L_KEYWORD_ISSR_208000728_CF_FIN">#REF!</definedName>
    <definedName name="L_KEYWORD_ISSR_208000728_CF_INC_MINORITY">#REF!</definedName>
    <definedName name="L_KEYWORD_ISSR_208000728_CF_INV">#REF!</definedName>
    <definedName name="L_KEYWORD_ISSR_208000728_CF_OPS">#REF!</definedName>
    <definedName name="L_KEYWORD_ISSR_208000728_CHG_LT_DEBT">#REF!</definedName>
    <definedName name="L_KEYWORD_ISSR_208000728_CO_BOR_MARGIN">#REF!</definedName>
    <definedName name="L_KEYWORD_ISSR_208000728_COST_GD_SD">#REF!</definedName>
    <definedName name="L_KEYWORD_ISSR_208000728_CUR_ASS">#REF!</definedName>
    <definedName name="L_KEYWORD_ISSR_208000728_CURRENCY_ISO">#REF!</definedName>
    <definedName name="L_KEYWORD_ISSR_208000728_DEBTORS">#REF!</definedName>
    <definedName name="L_KEYWORD_ISSR_208000728_DEF_INC_TAX">#REF!</definedName>
    <definedName name="L_KEYWORD_ISSR_208000728_DEPR_AMORT">#REF!</definedName>
    <definedName name="L_KEYWORD_ISSR_208000728_DEPREC">#REF!</definedName>
    <definedName name="L_KEYWORD_ISSR_208000728_DIV_PAID">#REF!</definedName>
    <definedName name="L_KEYWORD_ISSR_208000728_DIVDS_ASSOC_JV">#REF!</definedName>
    <definedName name="L_KEYWORD_ISSR_208000728_DIVDS_PD_MINORITIES">#REF!</definedName>
    <definedName name="L_KEYWORD_ISSR_208000728_DIVEST">#REF!</definedName>
    <definedName name="L_KEYWORD_ISSR_208000728_EBIT">#REF!</definedName>
    <definedName name="L_KEYWORD_ISSR_208000728_EBIT_FIN_SEGMENT">#REF!</definedName>
    <definedName name="L_KEYWORD_ISSR_208000728_EBITDA_CALC">#REF!</definedName>
    <definedName name="L_KEYWORD_ISSR_208000728_EMPLOYEES">#REF!</definedName>
    <definedName name="L_KEYWORD_ISSR_208000728_EQ">#REF!</definedName>
    <definedName name="L_KEYWORD_ISSR_208000728_ESO_PRE_TAX">#REF!</definedName>
    <definedName name="L_KEYWORD_ISSR_208000728_FIX_ASS_INV">#REF!</definedName>
    <definedName name="L_KEYWORD_ISSR_208000728_GCI_INFL">#REF!</definedName>
    <definedName name="L_KEYWORD_ISSR_208000728_GOODWILL_AMORT">#REF!</definedName>
    <definedName name="L_KEYWORD_ISSR_208000728_GR_FIX_ASS">#REF!</definedName>
    <definedName name="L_KEYWORD_ISSR_208000728_GR_INTANG">#REF!</definedName>
    <definedName name="L_KEYWORD_ISSR_208000728_GW_AMORT">#REF!</definedName>
    <definedName name="L_KEYWORD_ISSR_208000728_INT_EXP_IND">#REF!</definedName>
    <definedName name="L_KEYWORD_ISSR_208000728_INT_INC_IND">#REF!</definedName>
    <definedName name="L_KEYWORD_ISSR_208000728_INV_SECUR">#REF!</definedName>
    <definedName name="L_KEYWORD_ISSR_208000728_Issuer_Name">#REF!</definedName>
    <definedName name="L_KEYWORD_ISSR_208000728_LEASE_DEEM_DEPR">#REF!</definedName>
    <definedName name="L_KEYWORD_ISSR_208000728_LEASE_DEEM_INT">#REF!</definedName>
    <definedName name="L_KEYWORD_ISSR_208000728_LEASE_PAY">#REF!</definedName>
    <definedName name="L_KEYWORD_ISSR_208000728_LICENSE_REV">#REF!</definedName>
    <definedName name="L_KEYWORD_ISSR_208000728_LT_DEBT">#REF!</definedName>
    <definedName name="L_KEYWORD_ISSR_208000728_MA_PROB">#REF!</definedName>
    <definedName name="L_KEYWORD_ISSR_208000728_MAINTEN_REV">#REF!</definedName>
    <definedName name="L_KEYWORD_ISSR_208000728_MINORITIES">#REF!</definedName>
    <definedName name="L_KEYWORD_ISSR_208000728_MV_ASSOCIATES">#REF!</definedName>
    <definedName name="L_KEYWORD_ISSR_208000728_NET_DEBT">#REF!</definedName>
    <definedName name="L_KEYWORD_ISSR_208000728_NET_DEBT_ADJ">#REF!</definedName>
    <definedName name="L_KEYWORD_ISSR_208000728_NET_FIX_ASS">#REF!</definedName>
    <definedName name="L_KEYWORD_ISSR_208000728_NET_INT_CH">#REF!</definedName>
    <definedName name="L_KEYWORD_ISSR_208000728_NET_INT_EXP">#REF!</definedName>
    <definedName name="L_KEYWORD_ISSR_208000728_NET_INTANG">#REF!</definedName>
    <definedName name="L_KEYWORD_ISSR_208000728_NONPPE_CAPEX">#REF!</definedName>
    <definedName name="L_KEYWORD_ISSR_208000728_OP_COST">#REF!</definedName>
    <definedName name="L_KEYWORD_ISSR_208000728_ORD_SH_FUND">#REF!</definedName>
    <definedName name="L_KEYWORD_ISSR_208000728_OTH_COST_INC">#REF!</definedName>
    <definedName name="L_KEYWORD_ISSR_208000728_OTH_CUR_ASS">#REF!</definedName>
    <definedName name="L_KEYWORD_ISSR_208000728_OTH_CUR_LIABS">#REF!</definedName>
    <definedName name="L_KEYWORD_ISSR_208000728_OTH_DACF_ADJ">#REF!</definedName>
    <definedName name="L_KEYWORD_ISSR_208000728_OTH_FIN_CF">#REF!</definedName>
    <definedName name="L_KEYWORD_ISSR_208000728_OTH_GCI_ADJ">#REF!</definedName>
    <definedName name="L_KEYWORD_ISSR_208000728_OTH_INT_AMORT">#REF!</definedName>
    <definedName name="L_KEYWORD_ISSR_208000728_OTH_INV_CF">#REF!</definedName>
    <definedName name="L_KEYWORD_ISSR_208000728_OTH_ITEM_NCF">#REF!</definedName>
    <definedName name="L_KEYWORD_ISSR_208000728_OTH_LT_ASS">#REF!</definedName>
    <definedName name="L_KEYWORD_ISSR_208000728_OTH_LT_CRED_GQ">#REF!</definedName>
    <definedName name="L_KEYWORD_ISSR_208000728_OTH_NONCASH_ADJ">#REF!</definedName>
    <definedName name="L_KEYWORD_ISSR_208000728_OTH_OP_CF">#REF!</definedName>
    <definedName name="L_KEYWORD_ISSR_208000728_OTH_OP_INC_EXP">#REF!</definedName>
    <definedName name="L_KEYWORD_ISSR_208000728_PERIOD_MILESTONE">#REF!</definedName>
    <definedName name="L_KEYWORD_ISSR_208000728_PL_SALE_ASSETS">#REF!</definedName>
    <definedName name="L_KEYWORD_ISSR_208000728_PREF_SH">#REF!</definedName>
    <definedName name="L_KEYWORD_ISSR_208000728_PROFIT_ON_DISP">#REF!</definedName>
    <definedName name="L_KEYWORD_ISSR_208000728_PT_PROF">#REF!</definedName>
    <definedName name="L_KEYWORD_ISSR_208000728_RD_EXP">#REF!</definedName>
    <definedName name="L_KEYWORD_ISSR_208000728_REV_FIN_SEGMENT">#REF!</definedName>
    <definedName name="L_KEYWORD_ISSR_208000728_SALES">#REF!</definedName>
    <definedName name="L_KEYWORD_ISSR_208000728_SALES_ARGENTINA">#REF!</definedName>
    <definedName name="L_KEYWORD_ISSR_208000728_SALES_BRAZIL">#REF!</definedName>
    <definedName name="L_KEYWORD_ISSR_208000728_SALES_CANADA">#REF!</definedName>
    <definedName name="L_KEYWORD_ISSR_208000728_SALES_CEE">#REF!</definedName>
    <definedName name="L_KEYWORD_ISSR_208000728_SALES_CHILE">#REF!</definedName>
    <definedName name="L_KEYWORD_ISSR_208000728_SALES_CHINA">#REF!</definedName>
    <definedName name="L_KEYWORD_ISSR_208000728_SALES_COLOMBIA">#REF!</definedName>
    <definedName name="L_KEYWORD_ISSR_208000728_SALES_CONS">#REF!</definedName>
    <definedName name="L_KEYWORD_ISSR_208000728_SALES_EU_EX_UK">#REF!</definedName>
    <definedName name="L_KEYWORD_ISSR_208000728_SALES_FINAN">#REF!</definedName>
    <definedName name="L_KEYWORD_ISSR_208000728_SALES_FX_ARS">#REF!</definedName>
    <definedName name="L_KEYWORD_ISSR_208000728_SALES_FX_BRL">#REF!</definedName>
    <definedName name="L_KEYWORD_ISSR_208000728_SALES_FX_CAD">#REF!</definedName>
    <definedName name="L_KEYWORD_ISSR_208000728_SALES_FX_CLP">#REF!</definedName>
    <definedName name="L_KEYWORD_ISSR_208000728_SALES_FX_CNY">#REF!</definedName>
    <definedName name="L_KEYWORD_ISSR_208000728_SALES_FX_COP">#REF!</definedName>
    <definedName name="L_KEYWORD_ISSR_208000728_SALES_FX_EUR">#REF!</definedName>
    <definedName name="L_KEYWORD_ISSR_208000728_SALES_FX_GPB">#REF!</definedName>
    <definedName name="L_KEYWORD_ISSR_208000728_SALES_FX_INR">#REF!</definedName>
    <definedName name="L_KEYWORD_ISSR_208000728_SALES_FX_MXN">#REF!</definedName>
    <definedName name="L_KEYWORD_ISSR_208000728_SALES_FX_OTH">#REF!</definedName>
    <definedName name="L_KEYWORD_ISSR_208000728_SALES_FX_RUB">#REF!</definedName>
    <definedName name="L_KEYWORD_ISSR_208000728_SALES_FX_USD">#REF!</definedName>
    <definedName name="L_KEYWORD_ISSR_208000728_SALES_FX_VEF">#REF!</definedName>
    <definedName name="L_KEYWORD_ISSR_208000728_SALES_FX_YEN">#REF!</definedName>
    <definedName name="L_KEYWORD_ISSR_208000728_SALES_GOV">#REF!</definedName>
    <definedName name="L_KEYWORD_ISSR_208000728_SALES_IND">#REF!</definedName>
    <definedName name="L_KEYWORD_ISSR_208000728_SALES_INDIA">#REF!</definedName>
    <definedName name="L_KEYWORD_ISSR_208000728_SALES_JAPAN">#REF!</definedName>
    <definedName name="L_KEYWORD_ISSR_208000728_SALES_ME">#REF!</definedName>
    <definedName name="L_KEYWORD_ISSR_208000728_SALES_MEXICO">#REF!</definedName>
    <definedName name="L_KEYWORD_ISSR_208000728_SALES_OTH_AEJ">#REF!</definedName>
    <definedName name="L_KEYWORD_ISSR_208000728_SALES_OTH_AM">#REF!</definedName>
    <definedName name="L_KEYWORD_ISSR_208000728_SALES_OTH_EMEA">#REF!</definedName>
    <definedName name="L_KEYWORD_ISSR_208000728_SALES_OTHER">#REF!</definedName>
    <definedName name="L_KEYWORD_ISSR_208000728_SALES_RUSSIA">#REF!</definedName>
    <definedName name="L_KEYWORD_ISSR_208000728_SALES_SMB">#REF!</definedName>
    <definedName name="L_KEYWORD_ISSR_208000728_SALES_TOT_AFRICA">#REF!</definedName>
    <definedName name="L_KEYWORD_ISSR_208000728_SALES_TOT_AM">#REF!</definedName>
    <definedName name="L_KEYWORD_ISSR_208000728_SALES_TOT_ASIA">#REF!</definedName>
    <definedName name="L_KEYWORD_ISSR_208000728_SALES_TOT_EMEA">#REF!</definedName>
    <definedName name="L_KEYWORD_ISSR_208000728_SALES_UK">#REF!</definedName>
    <definedName name="L_KEYWORD_ISSR_208000728_SALES_US">#REF!</definedName>
    <definedName name="L_KEYWORD_ISSR_208000728_SALES_VENEZUELA">#REF!</definedName>
    <definedName name="L_KEYWORD_ISSR_208000728_SEL_GL_AD">#REF!</definedName>
    <definedName name="L_KEYWORD_ISSR_208000728_SH_REPUR">#REF!</definedName>
    <definedName name="L_KEYWORD_ISSR_208000728_SHORT_T_DEBT">#REF!</definedName>
    <definedName name="L_KEYWORD_ISSR_208000728_SHORT_TERM_LIABS">#REF!</definedName>
    <definedName name="L_KEYWORD_ISSR_208000728_STOCKS">#REF!</definedName>
    <definedName name="L_KEYWORD_ISSR_208000728_TOT_ASSET">#REF!</definedName>
    <definedName name="L_KEYWORD_ISSR_208000728_TOT_CF">#REF!</definedName>
    <definedName name="L_KEYWORD_ISSR_208000728_TOT_DEF_REV">#REF!</definedName>
    <definedName name="L_KEYWORD_ISSR_208000728_TOT_LIAB">#REF!</definedName>
    <definedName name="L_KEYWORD_ISSR_208000728_TOT_LIAB_EQ">#REF!</definedName>
    <definedName name="L_KEYWORD_ISSR_208000728_TOT_LT_LIAB">#REF!</definedName>
    <definedName name="L_KEYWORD_ISSR_208000728_TOT_OPS_EXP">#REF!</definedName>
    <definedName name="L_KEYWORD_ISSR_208000728_TOT_OPS_EXP_DDA">#REF!</definedName>
    <definedName name="L_KEYWORD_ISSR_208000728_UNF_PENS">#REF!</definedName>
    <definedName name="L_KEYWORD_ISSR_208000728_UNF_PENS_LIAB_OTH">#REF!</definedName>
    <definedName name="L_KEYWORD_ISSR_208000728_UNF_PENS_OFF">#REF!</definedName>
    <definedName name="L_KEYWORD_ISSR_208000728_WORK_CAP">#REF!</definedName>
    <definedName name="L_KEYWORD_ISSR_208007594_ACC_AMORT">#REF!</definedName>
    <definedName name="L_KEYWORD_ISSR_208007594_ACC_DDA">#REF!</definedName>
    <definedName name="L_KEYWORD_ISSR_208007594_ACC_END_DATE">#REF!</definedName>
    <definedName name="L_KEYWORD_ISSR_208007594_ACC_PAY_GQ">#REF!</definedName>
    <definedName name="L_KEYWORD_ISSR_208007594_ACQ">#REF!</definedName>
    <definedName name="L_KEYWORD_ISSR_208007594_ADJ_UNF_PENS_GOOD">#REF!</definedName>
    <definedName name="L_KEYWORD_ISSR_208007594_ASSOC_JV_ADDBK">#REF!</definedName>
    <definedName name="L_KEYWORD_ISSR_208007594_ASSOCIATE">#REF!</definedName>
    <definedName name="L_KEYWORD_ISSR_208007594_ASSOCIATE_OP">#REF!</definedName>
    <definedName name="L_KEYWORD_ISSR_208007594_BAL_MINO_INT">#REF!</definedName>
    <definedName name="L_KEYWORD_ISSR_208007594_CAP_LEASES">#REF!</definedName>
    <definedName name="L_KEYWORD_ISSR_208007594_CAPEX">#REF!</definedName>
    <definedName name="L_KEYWORD_ISSR_208007594_CAPEX_EXPANSION">#REF!</definedName>
    <definedName name="L_KEYWORD_ISSR_208007594_CAPEX_MAINTENANCE">#REF!</definedName>
    <definedName name="L_KEYWORD_ISSR_208007594_CASH_EQ">#REF!</definedName>
    <definedName name="L_KEYWORD_ISSR_208007594_CASH_INT_EXP">#REF!</definedName>
    <definedName name="L_KEYWORD_ISSR_208007594_CASH_PCT_OS_US">#REF!</definedName>
    <definedName name="L_KEYWORD_ISSR_208007594_CASH_TAX_EXP">#REF!</definedName>
    <definedName name="L_KEYWORD_ISSR_208007594_CF_FIN">#REF!</definedName>
    <definedName name="L_KEYWORD_ISSR_208007594_CF_INC_MINORITY">#REF!</definedName>
    <definedName name="L_KEYWORD_ISSR_208007594_CF_INV">#REF!</definedName>
    <definedName name="L_KEYWORD_ISSR_208007594_CF_OPS">#REF!</definedName>
    <definedName name="L_KEYWORD_ISSR_208007594_CHG_LT_DEBT">#REF!</definedName>
    <definedName name="L_KEYWORD_ISSR_208007594_CO_BOR_MARGIN">#REF!</definedName>
    <definedName name="L_KEYWORD_ISSR_208007594_COST_GD_SD">#REF!</definedName>
    <definedName name="L_KEYWORD_ISSR_208007594_CUR_ASS">#REF!</definedName>
    <definedName name="L_KEYWORD_ISSR_208007594_CURRENCY_ISO">#REF!</definedName>
    <definedName name="L_KEYWORD_ISSR_208007594_DEBTORS">#REF!</definedName>
    <definedName name="L_KEYWORD_ISSR_208007594_DEF_INC_TAX">#REF!</definedName>
    <definedName name="L_KEYWORD_ISSR_208007594_DEPR_AMORT">#REF!</definedName>
    <definedName name="L_KEYWORD_ISSR_208007594_DEPREC">#REF!</definedName>
    <definedName name="L_KEYWORD_ISSR_208007594_DIV_PAID">#REF!</definedName>
    <definedName name="L_KEYWORD_ISSR_208007594_DIVDS_ASSOC_JV">#REF!</definedName>
    <definedName name="L_KEYWORD_ISSR_208007594_DIVDS_PD_MINORITIES">#REF!</definedName>
    <definedName name="L_KEYWORD_ISSR_208007594_DIVEST">#REF!</definedName>
    <definedName name="L_KEYWORD_ISSR_208007594_EBIT">#REF!</definedName>
    <definedName name="L_KEYWORD_ISSR_208007594_EBIT_FIN_SEGMENT">#REF!</definedName>
    <definedName name="L_KEYWORD_ISSR_208007594_EBITDA_CALC">#REF!</definedName>
    <definedName name="L_KEYWORD_ISSR_208007594_EMPLOYEES">#REF!</definedName>
    <definedName name="L_KEYWORD_ISSR_208007594_EQ">#REF!</definedName>
    <definedName name="L_KEYWORD_ISSR_208007594_ESO_PRE_TAX">#REF!</definedName>
    <definedName name="L_KEYWORD_ISSR_208007594_FIX_ASS_INV">#REF!</definedName>
    <definedName name="L_KEYWORD_ISSR_208007594_GCI_INFL">#REF!</definedName>
    <definedName name="L_KEYWORD_ISSR_208007594_GOODWILL_AMORT">#REF!</definedName>
    <definedName name="L_KEYWORD_ISSR_208007594_GR_FIX_ASS">#REF!</definedName>
    <definedName name="L_KEYWORD_ISSR_208007594_GR_INTANG">#REF!</definedName>
    <definedName name="L_KEYWORD_ISSR_208007594_INT_EXP_IND">#REF!</definedName>
    <definedName name="L_KEYWORD_ISSR_208007594_INT_INC_IND">#REF!</definedName>
    <definedName name="L_KEYWORD_ISSR_208007594_INV_SECUR">#REF!</definedName>
    <definedName name="L_KEYWORD_ISSR_208007594_Issuer_Name">#REF!</definedName>
    <definedName name="L_KEYWORD_ISSR_208007594_LEASE_DEEM_DEPR">#REF!</definedName>
    <definedName name="L_KEYWORD_ISSR_208007594_LEASE_DEEM_INT">#REF!</definedName>
    <definedName name="L_KEYWORD_ISSR_208007594_LEASE_PAY">#REF!</definedName>
    <definedName name="L_KEYWORD_ISSR_208007594_LICENSE_REV">#REF!</definedName>
    <definedName name="L_KEYWORD_ISSR_208007594_LT_DEBT">#REF!</definedName>
    <definedName name="L_KEYWORD_ISSR_208007594_MA_PROB">#REF!</definedName>
    <definedName name="L_KEYWORD_ISSR_208007594_MAINTEN_REV">#REF!</definedName>
    <definedName name="L_KEYWORD_ISSR_208007594_MINORITIES">#REF!</definedName>
    <definedName name="L_KEYWORD_ISSR_208007594_MV_ASSOCIATES">#REF!</definedName>
    <definedName name="L_KEYWORD_ISSR_208007594_NET_DEBT">#REF!</definedName>
    <definedName name="L_KEYWORD_ISSR_208007594_NET_DEBT_ADJ">#REF!</definedName>
    <definedName name="L_KEYWORD_ISSR_208007594_NET_FIX_ASS">#REF!</definedName>
    <definedName name="L_KEYWORD_ISSR_208007594_NET_INT_CH">#REF!</definedName>
    <definedName name="L_KEYWORD_ISSR_208007594_NET_INT_EXP">#REF!</definedName>
    <definedName name="L_KEYWORD_ISSR_208007594_NET_INTANG">#REF!</definedName>
    <definedName name="L_KEYWORD_ISSR_208007594_NONPPE_CAPEX">#REF!</definedName>
    <definedName name="L_KEYWORD_ISSR_208007594_OP_COST">#REF!</definedName>
    <definedName name="L_KEYWORD_ISSR_208007594_ORD_SH_FUND">#REF!</definedName>
    <definedName name="L_KEYWORD_ISSR_208007594_OTH_COST_INC">#REF!</definedName>
    <definedName name="L_KEYWORD_ISSR_208007594_OTH_CUR_ASS">#REF!</definedName>
    <definedName name="L_KEYWORD_ISSR_208007594_OTH_CUR_LIABS">#REF!</definedName>
    <definedName name="L_KEYWORD_ISSR_208007594_OTH_DACF_ADJ">#REF!</definedName>
    <definedName name="L_KEYWORD_ISSR_208007594_OTH_FIN_CF">#REF!</definedName>
    <definedName name="L_KEYWORD_ISSR_208007594_OTH_GCI_ADJ">#REF!</definedName>
    <definedName name="L_KEYWORD_ISSR_208007594_OTH_INV_CF">#REF!</definedName>
    <definedName name="L_KEYWORD_ISSR_208007594_OTH_LT_ASS">#REF!</definedName>
    <definedName name="L_KEYWORD_ISSR_208007594_OTH_LT_CRED_GQ">#REF!</definedName>
    <definedName name="L_KEYWORD_ISSR_208007594_OTH_NONCASH_ADJ">#REF!</definedName>
    <definedName name="L_KEYWORD_ISSR_208007594_OTH_OP_CF">#REF!</definedName>
    <definedName name="L_KEYWORD_ISSR_208007594_OTH_OP_INC_EXP">#REF!</definedName>
    <definedName name="L_KEYWORD_ISSR_208007594_PERIOD_MILESTONE">#REF!</definedName>
    <definedName name="L_KEYWORD_ISSR_208007594_PL_SALE_ASSETS">#REF!</definedName>
    <definedName name="L_KEYWORD_ISSR_208007594_PREF_SH">#REF!</definedName>
    <definedName name="L_KEYWORD_ISSR_208007594_PROFIT_ON_DISP">#REF!</definedName>
    <definedName name="L_KEYWORD_ISSR_208007594_PT_PROF">#REF!</definedName>
    <definedName name="L_KEYWORD_ISSR_208007594_RD_EXP">#REF!</definedName>
    <definedName name="L_KEYWORD_ISSR_208007594_REV_FIN_SEGMENT">#REF!</definedName>
    <definedName name="L_KEYWORD_ISSR_208007594_SALES">#REF!</definedName>
    <definedName name="L_KEYWORD_ISSR_208007594_SALES_ARGENTINA">#REF!</definedName>
    <definedName name="L_KEYWORD_ISSR_208007594_SALES_BRAZIL">#REF!</definedName>
    <definedName name="L_KEYWORD_ISSR_208007594_SALES_CANADA">#REF!</definedName>
    <definedName name="L_KEYWORD_ISSR_208007594_SALES_CEE">#REF!</definedName>
    <definedName name="L_KEYWORD_ISSR_208007594_SALES_CHILE">#REF!</definedName>
    <definedName name="L_KEYWORD_ISSR_208007594_SALES_CHINA">#REF!</definedName>
    <definedName name="L_KEYWORD_ISSR_208007594_SALES_COLOMBIA">#REF!</definedName>
    <definedName name="L_KEYWORD_ISSR_208007594_SALES_CONS">#REF!</definedName>
    <definedName name="L_KEYWORD_ISSR_208007594_SALES_EU_EX_UK">#REF!</definedName>
    <definedName name="L_KEYWORD_ISSR_208007594_SALES_FINAN">#REF!</definedName>
    <definedName name="L_KEYWORD_ISSR_208007594_SALES_FX_ARS">#REF!</definedName>
    <definedName name="L_KEYWORD_ISSR_208007594_SALES_FX_BRL">#REF!</definedName>
    <definedName name="L_KEYWORD_ISSR_208007594_SALES_FX_CAD">#REF!</definedName>
    <definedName name="L_KEYWORD_ISSR_208007594_SALES_FX_CLP">#REF!</definedName>
    <definedName name="L_KEYWORD_ISSR_208007594_SALES_FX_CNY">#REF!</definedName>
    <definedName name="L_KEYWORD_ISSR_208007594_SALES_FX_COP">#REF!</definedName>
    <definedName name="L_KEYWORD_ISSR_208007594_SALES_FX_EUR">#REF!</definedName>
    <definedName name="L_KEYWORD_ISSR_208007594_SALES_FX_GPB">#REF!</definedName>
    <definedName name="L_KEYWORD_ISSR_208007594_SALES_FX_INR">#REF!</definedName>
    <definedName name="L_KEYWORD_ISSR_208007594_SALES_FX_MXN">#REF!</definedName>
    <definedName name="L_KEYWORD_ISSR_208007594_SALES_FX_OTH">#REF!</definedName>
    <definedName name="L_KEYWORD_ISSR_208007594_SALES_FX_RUB">#REF!</definedName>
    <definedName name="L_KEYWORD_ISSR_208007594_SALES_FX_USD">#REF!</definedName>
    <definedName name="L_KEYWORD_ISSR_208007594_SALES_FX_VEF">#REF!</definedName>
    <definedName name="L_KEYWORD_ISSR_208007594_SALES_FX_YEN">#REF!</definedName>
    <definedName name="L_KEYWORD_ISSR_208007594_SALES_GOV">#REF!</definedName>
    <definedName name="L_KEYWORD_ISSR_208007594_SALES_IND">#REF!</definedName>
    <definedName name="L_KEYWORD_ISSR_208007594_SALES_INDIA">#REF!</definedName>
    <definedName name="L_KEYWORD_ISSR_208007594_SALES_JAPAN">#REF!</definedName>
    <definedName name="L_KEYWORD_ISSR_208007594_SALES_ME">#REF!</definedName>
    <definedName name="L_KEYWORD_ISSR_208007594_SALES_MEXICO">#REF!</definedName>
    <definedName name="L_KEYWORD_ISSR_208007594_SALES_OTH_AEJ">#REF!</definedName>
    <definedName name="L_KEYWORD_ISSR_208007594_SALES_OTH_AM">#REF!</definedName>
    <definedName name="L_KEYWORD_ISSR_208007594_SALES_OTH_EMEA">#REF!</definedName>
    <definedName name="L_KEYWORD_ISSR_208007594_SALES_OTHER">#REF!</definedName>
    <definedName name="L_KEYWORD_ISSR_208007594_SALES_RUSSIA">#REF!</definedName>
    <definedName name="L_KEYWORD_ISSR_208007594_SALES_SMB">#REF!</definedName>
    <definedName name="L_KEYWORD_ISSR_208007594_SALES_TOT_AFRICA">#REF!</definedName>
    <definedName name="L_KEYWORD_ISSR_208007594_SALES_TOT_AM">#REF!</definedName>
    <definedName name="L_KEYWORD_ISSR_208007594_SALES_TOT_ASIA">#REF!</definedName>
    <definedName name="L_KEYWORD_ISSR_208007594_SALES_TOT_EMEA">#REF!</definedName>
    <definedName name="L_KEYWORD_ISSR_208007594_SALES_UK">#REF!</definedName>
    <definedName name="L_KEYWORD_ISSR_208007594_SALES_US">#REF!</definedName>
    <definedName name="L_KEYWORD_ISSR_208007594_SALES_VENEZUELA">#REF!</definedName>
    <definedName name="L_KEYWORD_ISSR_208007594_SEL_GL_AD">#REF!</definedName>
    <definedName name="L_KEYWORD_ISSR_208007594_SH_REPUR">#REF!</definedName>
    <definedName name="L_KEYWORD_ISSR_208007594_SHORT_T_DEBT">#REF!</definedName>
    <definedName name="L_KEYWORD_ISSR_208007594_SHORT_TERM_LIABS">#REF!</definedName>
    <definedName name="L_KEYWORD_ISSR_208007594_STOCKS">#REF!</definedName>
    <definedName name="L_KEYWORD_ISSR_208007594_TOT_ASSET">#REF!</definedName>
    <definedName name="L_KEYWORD_ISSR_208007594_TOT_CF">#REF!</definedName>
    <definedName name="L_KEYWORD_ISSR_208007594_TOT_DEF_REV">#REF!</definedName>
    <definedName name="L_KEYWORD_ISSR_208007594_TOT_LIAB">#REF!</definedName>
    <definedName name="L_KEYWORD_ISSR_208007594_TOT_LIAB_EQ">#REF!</definedName>
    <definedName name="L_KEYWORD_ISSR_208007594_TOT_LT_LIAB">#REF!</definedName>
    <definedName name="L_KEYWORD_ISSR_208007594_TOT_OPS_EXP">#REF!</definedName>
    <definedName name="L_KEYWORD_ISSR_208007594_TOT_OPS_EXP_DDA">#REF!</definedName>
    <definedName name="L_KEYWORD_ISSR_208007594_UNF_PENS">#REF!</definedName>
    <definedName name="L_KEYWORD_ISSR_208007594_UNF_PENS_LIAB_OTH">#REF!</definedName>
    <definedName name="L_KEYWORD_ISSR_208007594_UNF_PENS_OFF">#REF!</definedName>
    <definedName name="L_KEYWORD_ISSR_208007594_WORK_CAP">#REF!</definedName>
    <definedName name="L_KEYWORD_ISSR_208008062_ACC_AMORT">#REF!</definedName>
    <definedName name="L_KEYWORD_ISSR_208008062_ACC_DDA">#REF!</definedName>
    <definedName name="L_KEYWORD_ISSR_208008062_ACC_END_DATE">#REF!</definedName>
    <definedName name="L_KEYWORD_ISSR_208008062_ACC_PAY_GQ">#REF!</definedName>
    <definedName name="L_KEYWORD_ISSR_208008062_ACQ">#REF!</definedName>
    <definedName name="L_KEYWORD_ISSR_208008062_ADJ_UNF_PENS_GOOD">#REF!</definedName>
    <definedName name="L_KEYWORD_ISSR_208008062_ASSOC_JV_ADDBK">#REF!</definedName>
    <definedName name="L_KEYWORD_ISSR_208008062_ASSOCIATE">#REF!</definedName>
    <definedName name="L_KEYWORD_ISSR_208008062_ASSOCIATE_OP">#REF!</definedName>
    <definedName name="L_KEYWORD_ISSR_208008062_BAL_MINO_INT">#REF!</definedName>
    <definedName name="L_KEYWORD_ISSR_208008062_CAP_LEASES">#REF!</definedName>
    <definedName name="L_KEYWORD_ISSR_208008062_CAPEX">#REF!</definedName>
    <definedName name="L_KEYWORD_ISSR_208008062_CAPEX_EXPANSION">#REF!</definedName>
    <definedName name="L_KEYWORD_ISSR_208008062_CAPEX_MAINTENANCE">#REF!</definedName>
    <definedName name="L_KEYWORD_ISSR_208008062_CASH_EQ">#REF!</definedName>
    <definedName name="L_KEYWORD_ISSR_208008062_CASH_INT_EXP">#REF!</definedName>
    <definedName name="L_KEYWORD_ISSR_208008062_CASH_PCT_OS_US">#REF!</definedName>
    <definedName name="L_KEYWORD_ISSR_208008062_CASH_TAX_EXP">#REF!</definedName>
    <definedName name="L_KEYWORD_ISSR_208008062_CF_FIN">#REF!</definedName>
    <definedName name="L_KEYWORD_ISSR_208008062_CF_INC_MINORITY">#REF!</definedName>
    <definedName name="L_KEYWORD_ISSR_208008062_CF_INV">#REF!</definedName>
    <definedName name="L_KEYWORD_ISSR_208008062_CF_OPS">#REF!</definedName>
    <definedName name="L_KEYWORD_ISSR_208008062_CHG_LT_DEBT">#REF!</definedName>
    <definedName name="L_KEYWORD_ISSR_208008062_CO_BOR_MARGIN">#REF!</definedName>
    <definedName name="L_KEYWORD_ISSR_208008062_COST_GD_SD">#REF!</definedName>
    <definedName name="L_KEYWORD_ISSR_208008062_CUR_ASS">#REF!</definedName>
    <definedName name="L_KEYWORD_ISSR_208008062_CURRENCY_ISO">#REF!</definedName>
    <definedName name="L_KEYWORD_ISSR_208008062_DEBTORS">#REF!</definedName>
    <definedName name="L_KEYWORD_ISSR_208008062_DEF_INC_TAX">#REF!</definedName>
    <definedName name="L_KEYWORD_ISSR_208008062_DEPR_AMORT">#REF!</definedName>
    <definedName name="L_KEYWORD_ISSR_208008062_DEPREC">#REF!</definedName>
    <definedName name="L_KEYWORD_ISSR_208008062_DIV_PAID">#REF!</definedName>
    <definedName name="L_KEYWORD_ISSR_208008062_DIVDS_ASSOC_JV">#REF!</definedName>
    <definedName name="L_KEYWORD_ISSR_208008062_DIVDS_PD_MINORITIES">#REF!</definedName>
    <definedName name="L_KEYWORD_ISSR_208008062_DIVEST">#REF!</definedName>
    <definedName name="L_KEYWORD_ISSR_208008062_EBIT">#REF!</definedName>
    <definedName name="L_KEYWORD_ISSR_208008062_EBIT_FIN_SEGMENT">#REF!</definedName>
    <definedName name="L_KEYWORD_ISSR_208008062_EBITDA_CALC">#REF!</definedName>
    <definedName name="L_KEYWORD_ISSR_208008062_EMPLOYEES">#REF!</definedName>
    <definedName name="L_KEYWORD_ISSR_208008062_EQ">#REF!</definedName>
    <definedName name="L_KEYWORD_ISSR_208008062_ESO_PRE_TAX">#REF!</definedName>
    <definedName name="L_KEYWORD_ISSR_208008062_FIX_ASS_INV">#REF!</definedName>
    <definedName name="L_KEYWORD_ISSR_208008062_GCI_INFL">#REF!</definedName>
    <definedName name="L_KEYWORD_ISSR_208008062_GOODWILL_AMORT">#REF!</definedName>
    <definedName name="L_KEYWORD_ISSR_208008062_GR_FIX_ASS">#REF!</definedName>
    <definedName name="L_KEYWORD_ISSR_208008062_GR_INTANG">#REF!</definedName>
    <definedName name="L_KEYWORD_ISSR_208008062_INT_EXP_IND">#REF!</definedName>
    <definedName name="L_KEYWORD_ISSR_208008062_INT_INC_IND">#REF!</definedName>
    <definedName name="L_KEYWORD_ISSR_208008062_INV_SECUR">#REF!</definedName>
    <definedName name="L_KEYWORD_ISSR_208008062_Issuer_Name">#REF!</definedName>
    <definedName name="L_KEYWORD_ISSR_208008062_LEASE_DEEM_DEPR">#REF!</definedName>
    <definedName name="L_KEYWORD_ISSR_208008062_LEASE_DEEM_INT">#REF!</definedName>
    <definedName name="L_KEYWORD_ISSR_208008062_LEASE_PAY">#REF!</definedName>
    <definedName name="L_KEYWORD_ISSR_208008062_LICENSE_REV">#REF!</definedName>
    <definedName name="L_KEYWORD_ISSR_208008062_LT_DEBT">#REF!</definedName>
    <definedName name="L_KEYWORD_ISSR_208008062_MA_PROB">#REF!</definedName>
    <definedName name="L_KEYWORD_ISSR_208008062_MAINTEN_REV">#REF!</definedName>
    <definedName name="L_KEYWORD_ISSR_208008062_MINORITIES">#REF!</definedName>
    <definedName name="L_KEYWORD_ISSR_208008062_MV_ASSOCIATES">#REF!</definedName>
    <definedName name="L_KEYWORD_ISSR_208008062_NET_DEBT">#REF!</definedName>
    <definedName name="L_KEYWORD_ISSR_208008062_NET_DEBT_ADJ">#REF!</definedName>
    <definedName name="L_KEYWORD_ISSR_208008062_NET_FIX_ASS">#REF!</definedName>
    <definedName name="L_KEYWORD_ISSR_208008062_NET_INT_CH">#REF!</definedName>
    <definedName name="L_KEYWORD_ISSR_208008062_NET_INT_EXP">#REF!</definedName>
    <definedName name="L_KEYWORD_ISSR_208008062_NET_INTANG">#REF!</definedName>
    <definedName name="L_KEYWORD_ISSR_208008062_NONPPE_CAPEX">#REF!</definedName>
    <definedName name="L_KEYWORD_ISSR_208008062_OP_COST">#REF!</definedName>
    <definedName name="L_KEYWORD_ISSR_208008062_ORD_SH_FUND">#REF!</definedName>
    <definedName name="L_KEYWORD_ISSR_208008062_ORG_REV_GRTH">#REF!</definedName>
    <definedName name="L_KEYWORD_ISSR_208008062_OTH_COST_INC">#REF!</definedName>
    <definedName name="L_KEYWORD_ISSR_208008062_OTH_CUR_ASS">#REF!</definedName>
    <definedName name="L_KEYWORD_ISSR_208008062_OTH_CUR_LIABS">#REF!</definedName>
    <definedName name="L_KEYWORD_ISSR_208008062_OTH_DACF_ADJ">#REF!</definedName>
    <definedName name="L_KEYWORD_ISSR_208008062_OTH_FIN_CF">#REF!</definedName>
    <definedName name="L_KEYWORD_ISSR_208008062_OTH_GCI_ADJ">#REF!</definedName>
    <definedName name="L_KEYWORD_ISSR_208008062_OTH_INV_CF">#REF!</definedName>
    <definedName name="L_KEYWORD_ISSR_208008062_OTH_LT_ASS">#REF!</definedName>
    <definedName name="L_KEYWORD_ISSR_208008062_OTH_LT_CRED_GQ">#REF!</definedName>
    <definedName name="L_KEYWORD_ISSR_208008062_OTH_NONCASH_ADJ">#REF!</definedName>
    <definedName name="L_KEYWORD_ISSR_208008062_OTH_OP_CF">#REF!</definedName>
    <definedName name="L_KEYWORD_ISSR_208008062_OTH_OP_INC_EXP">#REF!</definedName>
    <definedName name="L_KEYWORD_ISSR_208008062_PERIOD_MILESTONE">#REF!</definedName>
    <definedName name="L_KEYWORD_ISSR_208008062_PL_SALE_ASSETS">#REF!</definedName>
    <definedName name="L_KEYWORD_ISSR_208008062_PREF_SH">#REF!</definedName>
    <definedName name="L_KEYWORD_ISSR_208008062_PROFIT_ON_DISP">#REF!</definedName>
    <definedName name="L_KEYWORD_ISSR_208008062_PT_PROF">#REF!</definedName>
    <definedName name="L_KEYWORD_ISSR_208008062_RD_EXP">#REF!</definedName>
    <definedName name="L_KEYWORD_ISSR_208008062_REV_FIN_SEGMENT">#REF!</definedName>
    <definedName name="L_KEYWORD_ISSR_208008062_SALES">#REF!</definedName>
    <definedName name="L_KEYWORD_ISSR_208008062_SALES_ARGENTINA">#REF!</definedName>
    <definedName name="L_KEYWORD_ISSR_208008062_SALES_BRAZIL">#REF!</definedName>
    <definedName name="L_KEYWORD_ISSR_208008062_SALES_CANADA">#REF!</definedName>
    <definedName name="L_KEYWORD_ISSR_208008062_SALES_CEE">#REF!</definedName>
    <definedName name="L_KEYWORD_ISSR_208008062_SALES_CHILE">#REF!</definedName>
    <definedName name="L_KEYWORD_ISSR_208008062_SALES_CHINA">#REF!</definedName>
    <definedName name="L_KEYWORD_ISSR_208008062_SALES_COLOMBIA">#REF!</definedName>
    <definedName name="L_KEYWORD_ISSR_208008062_SALES_CONS">#REF!</definedName>
    <definedName name="L_KEYWORD_ISSR_208008062_SALES_EU_EX_UK">#REF!</definedName>
    <definedName name="L_KEYWORD_ISSR_208008062_SALES_FINAN">#REF!</definedName>
    <definedName name="L_KEYWORD_ISSR_208008062_SALES_FX_ARS">#REF!</definedName>
    <definedName name="L_KEYWORD_ISSR_208008062_SALES_FX_BRL">#REF!</definedName>
    <definedName name="L_KEYWORD_ISSR_208008062_SALES_FX_CAD">#REF!</definedName>
    <definedName name="L_KEYWORD_ISSR_208008062_SALES_FX_CLP">#REF!</definedName>
    <definedName name="L_KEYWORD_ISSR_208008062_SALES_FX_CNY">#REF!</definedName>
    <definedName name="L_KEYWORD_ISSR_208008062_SALES_FX_COP">#REF!</definedName>
    <definedName name="L_KEYWORD_ISSR_208008062_SALES_FX_EUR">#REF!</definedName>
    <definedName name="L_KEYWORD_ISSR_208008062_SALES_FX_GPB">#REF!</definedName>
    <definedName name="L_KEYWORD_ISSR_208008062_SALES_FX_INR">#REF!</definedName>
    <definedName name="L_KEYWORD_ISSR_208008062_SALES_FX_MXN">#REF!</definedName>
    <definedName name="L_KEYWORD_ISSR_208008062_SALES_FX_OTH">#REF!</definedName>
    <definedName name="L_KEYWORD_ISSR_208008062_SALES_FX_RUB">#REF!</definedName>
    <definedName name="L_KEYWORD_ISSR_208008062_SALES_FX_USD">#REF!</definedName>
    <definedName name="L_KEYWORD_ISSR_208008062_SALES_FX_VEF">#REF!</definedName>
    <definedName name="L_KEYWORD_ISSR_208008062_SALES_FX_YEN">#REF!</definedName>
    <definedName name="L_KEYWORD_ISSR_208008062_SALES_GOV">#REF!</definedName>
    <definedName name="L_KEYWORD_ISSR_208008062_SALES_IND">#REF!</definedName>
    <definedName name="L_KEYWORD_ISSR_208008062_SALES_INDIA">#REF!</definedName>
    <definedName name="L_KEYWORD_ISSR_208008062_SALES_JAPAN">#REF!</definedName>
    <definedName name="L_KEYWORD_ISSR_208008062_SALES_ME">#REF!</definedName>
    <definedName name="L_KEYWORD_ISSR_208008062_SALES_MEXICO">#REF!</definedName>
    <definedName name="L_KEYWORD_ISSR_208008062_SALES_OTH_AEJ">#REF!</definedName>
    <definedName name="L_KEYWORD_ISSR_208008062_SALES_OTH_AM">#REF!</definedName>
    <definedName name="L_KEYWORD_ISSR_208008062_SALES_OTH_EMEA">#REF!</definedName>
    <definedName name="L_KEYWORD_ISSR_208008062_SALES_OTHER">#REF!</definedName>
    <definedName name="L_KEYWORD_ISSR_208008062_SALES_RUSSIA">#REF!</definedName>
    <definedName name="L_KEYWORD_ISSR_208008062_SALES_SMB">#REF!</definedName>
    <definedName name="L_KEYWORD_ISSR_208008062_SALES_TOT_AFRICA">#REF!</definedName>
    <definedName name="L_KEYWORD_ISSR_208008062_SALES_TOT_AM">#REF!</definedName>
    <definedName name="L_KEYWORD_ISSR_208008062_SALES_TOT_ASIA">#REF!</definedName>
    <definedName name="L_KEYWORD_ISSR_208008062_SALES_TOT_EMEA">#REF!</definedName>
    <definedName name="L_KEYWORD_ISSR_208008062_SALES_UK">#REF!</definedName>
    <definedName name="L_KEYWORD_ISSR_208008062_SALES_US">#REF!</definedName>
    <definedName name="L_KEYWORD_ISSR_208008062_SALES_VENEZUELA">#REF!</definedName>
    <definedName name="L_KEYWORD_ISSR_208008062_SEL_GL_AD">#REF!</definedName>
    <definedName name="L_KEYWORD_ISSR_208008062_SH_REPUR">#REF!</definedName>
    <definedName name="L_KEYWORD_ISSR_208008062_SHORT_T_DEBT">#REF!</definedName>
    <definedName name="L_KEYWORD_ISSR_208008062_SHORT_TERM_LIABS">#REF!</definedName>
    <definedName name="L_KEYWORD_ISSR_208008062_STOCKS">#REF!</definedName>
    <definedName name="L_KEYWORD_ISSR_208008062_TOT_ASSET">#REF!</definedName>
    <definedName name="L_KEYWORD_ISSR_208008062_TOT_CF">#REF!</definedName>
    <definedName name="L_KEYWORD_ISSR_208008062_TOT_DEF_REV">#REF!</definedName>
    <definedName name="L_KEYWORD_ISSR_208008062_TOT_LIAB">#REF!</definedName>
    <definedName name="L_KEYWORD_ISSR_208008062_TOT_LIAB_EQ">#REF!</definedName>
    <definedName name="L_KEYWORD_ISSR_208008062_TOT_LT_LIAB">#REF!</definedName>
    <definedName name="L_KEYWORD_ISSR_208008062_TOT_OPS_EXP">#REF!</definedName>
    <definedName name="L_KEYWORD_ISSR_208008062_TOT_OPS_EXP_DDA">#REF!</definedName>
    <definedName name="L_KEYWORD_ISSR_208008062_UNF_PENS">#REF!</definedName>
    <definedName name="L_KEYWORD_ISSR_208008062_UNF_PENS_LIAB_OTH">#REF!</definedName>
    <definedName name="L_KEYWORD_ISSR_208008062_UNF_PENS_OFF">#REF!</definedName>
    <definedName name="L_KEYWORD_ISSR_208008062_WORK_CAP">#REF!</definedName>
    <definedName name="L_KEYWORD_ISSR_208011078_ACC_AMORT">#REF!</definedName>
    <definedName name="L_KEYWORD_ISSR_208011078_ACC_DDA">#REF!</definedName>
    <definedName name="L_KEYWORD_ISSR_208011078_ACC_END_DATE">#REF!</definedName>
    <definedName name="L_KEYWORD_ISSR_208011078_ACC_PAY_GQ">#REF!</definedName>
    <definedName name="L_KEYWORD_ISSR_208011078_ACQ">#REF!</definedName>
    <definedName name="L_KEYWORD_ISSR_208011078_ADJ_UNF_PENS_GOOD">#REF!</definedName>
    <definedName name="L_KEYWORD_ISSR_208011078_ASSOC_JV_ADDBK">#REF!</definedName>
    <definedName name="L_KEYWORD_ISSR_208011078_ASSOCIATE">#REF!</definedName>
    <definedName name="L_KEYWORD_ISSR_208011078_ASSOCIATE_OP">#REF!</definedName>
    <definedName name="L_KEYWORD_ISSR_208011078_BAL_MINO_INT">#REF!</definedName>
    <definedName name="L_KEYWORD_ISSR_208011078_CAP_LEASES">#REF!</definedName>
    <definedName name="L_KEYWORD_ISSR_208011078_CAPEX">#REF!</definedName>
    <definedName name="L_KEYWORD_ISSR_208011078_CAPEX_EXPANSION">#REF!</definedName>
    <definedName name="L_KEYWORD_ISSR_208011078_CAPEX_MAINTENANCE">#REF!</definedName>
    <definedName name="L_KEYWORD_ISSR_208011078_CASH_EQ">#REF!</definedName>
    <definedName name="L_KEYWORD_ISSR_208011078_CASH_INT_EXP">#REF!</definedName>
    <definedName name="L_KEYWORD_ISSR_208011078_CASH_PCT_OS_US">#REF!</definedName>
    <definedName name="L_KEYWORD_ISSR_208011078_CASH_TAX_EXP">#REF!</definedName>
    <definedName name="L_KEYWORD_ISSR_208011078_CF_FIN">#REF!</definedName>
    <definedName name="L_KEYWORD_ISSR_208011078_CF_INC_MINORITY">#REF!</definedName>
    <definedName name="L_KEYWORD_ISSR_208011078_CF_INV">#REF!</definedName>
    <definedName name="L_KEYWORD_ISSR_208011078_CF_OPS">#REF!</definedName>
    <definedName name="L_KEYWORD_ISSR_208011078_CHG_LT_DEBT">#REF!</definedName>
    <definedName name="L_KEYWORD_ISSR_208011078_CO_BOR_MARGIN">#REF!</definedName>
    <definedName name="L_KEYWORD_ISSR_208011078_COST_GD_SD">#REF!</definedName>
    <definedName name="L_KEYWORD_ISSR_208011078_CUR_ASS">#REF!</definedName>
    <definedName name="L_KEYWORD_ISSR_208011078_CURRENCY_ISO">#REF!</definedName>
    <definedName name="L_KEYWORD_ISSR_208011078_DEBTORS">#REF!</definedName>
    <definedName name="L_KEYWORD_ISSR_208011078_DEF_INC_TAX">#REF!</definedName>
    <definedName name="L_KEYWORD_ISSR_208011078_DEPR_AMORT">#REF!</definedName>
    <definedName name="L_KEYWORD_ISSR_208011078_DEPREC">#REF!</definedName>
    <definedName name="L_KEYWORD_ISSR_208011078_DIV_PAID">#REF!</definedName>
    <definedName name="L_KEYWORD_ISSR_208011078_DIVDS_ASSOC_JV">#REF!</definedName>
    <definedName name="L_KEYWORD_ISSR_208011078_DIVDS_PD_MINORITIES">#REF!</definedName>
    <definedName name="L_KEYWORD_ISSR_208011078_DIVEST">#REF!</definedName>
    <definedName name="L_KEYWORD_ISSR_208011078_EBIT">#REF!</definedName>
    <definedName name="L_KEYWORD_ISSR_208011078_EBIT_FIN_SEGMENT">#REF!</definedName>
    <definedName name="L_KEYWORD_ISSR_208011078_EBITDA_CALC">#REF!</definedName>
    <definedName name="L_KEYWORD_ISSR_208011078_EMPLOYEES">#REF!</definedName>
    <definedName name="L_KEYWORD_ISSR_208011078_EQ">#REF!</definedName>
    <definedName name="L_KEYWORD_ISSR_208011078_ESO_PRE_TAX">#REF!</definedName>
    <definedName name="L_KEYWORD_ISSR_208011078_FIX_ASS_INV">#REF!</definedName>
    <definedName name="L_KEYWORD_ISSR_208011078_GCI_INFL">#REF!</definedName>
    <definedName name="L_KEYWORD_ISSR_208011078_GOODWILL_AMORT">#REF!</definedName>
    <definedName name="L_KEYWORD_ISSR_208011078_GR_FIX_ASS">#REF!</definedName>
    <definedName name="L_KEYWORD_ISSR_208011078_GR_INTANG">#REF!</definedName>
    <definedName name="L_KEYWORD_ISSR_208011078_INT_EXP_IND">#REF!</definedName>
    <definedName name="L_KEYWORD_ISSR_208011078_INT_INC_IND">#REF!</definedName>
    <definedName name="L_KEYWORD_ISSR_208011078_INV_SECUR">#REF!</definedName>
    <definedName name="L_KEYWORD_ISSR_208011078_Issuer_Name">#REF!</definedName>
    <definedName name="L_KEYWORD_ISSR_208011078_LEASE_DEEM_DEPR">#REF!</definedName>
    <definedName name="L_KEYWORD_ISSR_208011078_LEASE_DEEM_INT">#REF!</definedName>
    <definedName name="L_KEYWORD_ISSR_208011078_LEASE_PAY">#REF!</definedName>
    <definedName name="L_KEYWORD_ISSR_208011078_LICENSE_REV">#REF!</definedName>
    <definedName name="L_KEYWORD_ISSR_208011078_LT_DEBT">#REF!</definedName>
    <definedName name="L_KEYWORD_ISSR_208011078_MA_PROB">#REF!</definedName>
    <definedName name="L_KEYWORD_ISSR_208011078_MAINTEN_REV">#REF!</definedName>
    <definedName name="L_KEYWORD_ISSR_208011078_MINORITIES">#REF!</definedName>
    <definedName name="L_KEYWORD_ISSR_208011078_MV_ASSOCIATES">#REF!</definedName>
    <definedName name="L_KEYWORD_ISSR_208011078_NET_DEBT">#REF!</definedName>
    <definedName name="L_KEYWORD_ISSR_208011078_NET_DEBT_ADJ">#REF!</definedName>
    <definedName name="L_KEYWORD_ISSR_208011078_NET_FIX_ASS">#REF!</definedName>
    <definedName name="L_KEYWORD_ISSR_208011078_NET_INT_CH">#REF!</definedName>
    <definedName name="L_KEYWORD_ISSR_208011078_NET_INT_EXP">#REF!</definedName>
    <definedName name="L_KEYWORD_ISSR_208011078_NET_INTANG">#REF!</definedName>
    <definedName name="L_KEYWORD_ISSR_208011078_NONPPE_CAPEX">#REF!</definedName>
    <definedName name="L_KEYWORD_ISSR_208011078_OP_COST">#REF!</definedName>
    <definedName name="L_KEYWORD_ISSR_208011078_ORD_SH_FUND">#REF!</definedName>
    <definedName name="L_KEYWORD_ISSR_208011078_ORG_REV_GRTH">#REF!</definedName>
    <definedName name="L_KEYWORD_ISSR_208011078_OTH_COST_INC">#REF!</definedName>
    <definedName name="L_KEYWORD_ISSR_208011078_OTH_CUR_ASS">#REF!</definedName>
    <definedName name="L_KEYWORD_ISSR_208011078_OTH_CUR_LIABS">#REF!</definedName>
    <definedName name="L_KEYWORD_ISSR_208011078_OTH_DACF_ADJ">#REF!</definedName>
    <definedName name="L_KEYWORD_ISSR_208011078_OTH_FIN_CF">#REF!</definedName>
    <definedName name="L_KEYWORD_ISSR_208011078_OTH_GCI_ADJ">#REF!</definedName>
    <definedName name="L_KEYWORD_ISSR_208011078_OTH_INV_CF">#REF!</definedName>
    <definedName name="L_KEYWORD_ISSR_208011078_OTH_LT_ASS">#REF!</definedName>
    <definedName name="L_KEYWORD_ISSR_208011078_OTH_LT_CRED_GQ">#REF!</definedName>
    <definedName name="L_KEYWORD_ISSR_208011078_OTH_NONCASH_ADJ">#REF!</definedName>
    <definedName name="L_KEYWORD_ISSR_208011078_OTH_OP_CF">#REF!</definedName>
    <definedName name="L_KEYWORD_ISSR_208011078_OTH_OP_INC_EXP">#REF!</definedName>
    <definedName name="L_KEYWORD_ISSR_208011078_PERIOD_MILESTONE">#REF!</definedName>
    <definedName name="L_KEYWORD_ISSR_208011078_PL_SALE_ASSETS">#REF!</definedName>
    <definedName name="L_KEYWORD_ISSR_208011078_PREF_SH">#REF!</definedName>
    <definedName name="L_KEYWORD_ISSR_208011078_PROFIT_ON_DISP">#REF!</definedName>
    <definedName name="L_KEYWORD_ISSR_208011078_PT_PROF">#REF!</definedName>
    <definedName name="L_KEYWORD_ISSR_208011078_RD_EXP">#REF!</definedName>
    <definedName name="L_KEYWORD_ISSR_208011078_REV_FIN_SEGMENT">#REF!</definedName>
    <definedName name="L_KEYWORD_ISSR_208011078_SALES">#REF!</definedName>
    <definedName name="L_KEYWORD_ISSR_208011078_SALES_ARGENTINA">#REF!</definedName>
    <definedName name="L_KEYWORD_ISSR_208011078_SALES_BRAZIL">#REF!</definedName>
    <definedName name="L_KEYWORD_ISSR_208011078_SALES_CANADA">#REF!</definedName>
    <definedName name="L_KEYWORD_ISSR_208011078_SALES_CEE">#REF!</definedName>
    <definedName name="L_KEYWORD_ISSR_208011078_SALES_CHILE">#REF!</definedName>
    <definedName name="L_KEYWORD_ISSR_208011078_SALES_CHINA">#REF!</definedName>
    <definedName name="L_KEYWORD_ISSR_208011078_SALES_COLOMBIA">#REF!</definedName>
    <definedName name="L_KEYWORD_ISSR_208011078_SALES_CONS">#REF!</definedName>
    <definedName name="L_KEYWORD_ISSR_208011078_SALES_EU_EX_UK">#REF!</definedName>
    <definedName name="L_KEYWORD_ISSR_208011078_SALES_FINAN">#REF!</definedName>
    <definedName name="L_KEYWORD_ISSR_208011078_SALES_FX_ARS">#REF!</definedName>
    <definedName name="L_KEYWORD_ISSR_208011078_SALES_FX_BRL">#REF!</definedName>
    <definedName name="L_KEYWORD_ISSR_208011078_SALES_FX_CAD">#REF!</definedName>
    <definedName name="L_KEYWORD_ISSR_208011078_SALES_FX_CLP">#REF!</definedName>
    <definedName name="L_KEYWORD_ISSR_208011078_SALES_FX_CNY">#REF!</definedName>
    <definedName name="L_KEYWORD_ISSR_208011078_SALES_FX_COP">#REF!</definedName>
    <definedName name="L_KEYWORD_ISSR_208011078_SALES_FX_EUR">#REF!</definedName>
    <definedName name="L_KEYWORD_ISSR_208011078_SALES_FX_GPB">#REF!</definedName>
    <definedName name="L_KEYWORD_ISSR_208011078_SALES_FX_INR">#REF!</definedName>
    <definedName name="L_KEYWORD_ISSR_208011078_SALES_FX_MXN">#REF!</definedName>
    <definedName name="L_KEYWORD_ISSR_208011078_SALES_FX_OTH">#REF!</definedName>
    <definedName name="L_KEYWORD_ISSR_208011078_SALES_FX_RUB">#REF!</definedName>
    <definedName name="L_KEYWORD_ISSR_208011078_SALES_FX_USD">#REF!</definedName>
    <definedName name="L_KEYWORD_ISSR_208011078_SALES_FX_VEF">#REF!</definedName>
    <definedName name="L_KEYWORD_ISSR_208011078_SALES_FX_YEN">#REF!</definedName>
    <definedName name="L_KEYWORD_ISSR_208011078_SALES_GOV">#REF!</definedName>
    <definedName name="L_KEYWORD_ISSR_208011078_SALES_IND">#REF!</definedName>
    <definedName name="L_KEYWORD_ISSR_208011078_SALES_INDIA">#REF!</definedName>
    <definedName name="L_KEYWORD_ISSR_208011078_SALES_JAPAN">#REF!</definedName>
    <definedName name="L_KEYWORD_ISSR_208011078_SALES_ME">#REF!</definedName>
    <definedName name="L_KEYWORD_ISSR_208011078_SALES_MEXICO">#REF!</definedName>
    <definedName name="L_KEYWORD_ISSR_208011078_SALES_OTH_AEJ">#REF!</definedName>
    <definedName name="L_KEYWORD_ISSR_208011078_SALES_OTH_AM">#REF!</definedName>
    <definedName name="L_KEYWORD_ISSR_208011078_SALES_OTH_EMEA">#REF!</definedName>
    <definedName name="L_KEYWORD_ISSR_208011078_SALES_OTHER">#REF!</definedName>
    <definedName name="L_KEYWORD_ISSR_208011078_SALES_RUSSIA">#REF!</definedName>
    <definedName name="L_KEYWORD_ISSR_208011078_SALES_SMB">#REF!</definedName>
    <definedName name="L_KEYWORD_ISSR_208011078_SALES_TOT_AFRICA">#REF!</definedName>
    <definedName name="L_KEYWORD_ISSR_208011078_SALES_TOT_AM">#REF!</definedName>
    <definedName name="L_KEYWORD_ISSR_208011078_SALES_TOT_ASIA">#REF!</definedName>
    <definedName name="L_KEYWORD_ISSR_208011078_SALES_TOT_EMEA">#REF!</definedName>
    <definedName name="L_KEYWORD_ISSR_208011078_SALES_UK">#REF!</definedName>
    <definedName name="L_KEYWORD_ISSR_208011078_SALES_US">#REF!</definedName>
    <definedName name="L_KEYWORD_ISSR_208011078_SALES_VENEZUELA">#REF!</definedName>
    <definedName name="L_KEYWORD_ISSR_208011078_SEL_GL_AD">#REF!</definedName>
    <definedName name="L_KEYWORD_ISSR_208011078_SH_REPUR">#REF!</definedName>
    <definedName name="L_KEYWORD_ISSR_208011078_SHORT_T_DEBT">#REF!</definedName>
    <definedName name="L_KEYWORD_ISSR_208011078_SHORT_TERM_LIABS">#REF!</definedName>
    <definedName name="L_KEYWORD_ISSR_208011078_STOCKS">#REF!</definedName>
    <definedName name="L_KEYWORD_ISSR_208011078_TOT_ASSET">#REF!</definedName>
    <definedName name="L_KEYWORD_ISSR_208011078_TOT_CF">#REF!</definedName>
    <definedName name="L_KEYWORD_ISSR_208011078_TOT_DEF_REV">#REF!</definedName>
    <definedName name="L_KEYWORD_ISSR_208011078_TOT_LIAB">#REF!</definedName>
    <definedName name="L_KEYWORD_ISSR_208011078_TOT_LIAB_EQ">#REF!</definedName>
    <definedName name="L_KEYWORD_ISSR_208011078_TOT_LT_LIAB">#REF!</definedName>
    <definedName name="L_KEYWORD_ISSR_208011078_TOT_OPS_EXP">#REF!</definedName>
    <definedName name="L_KEYWORD_ISSR_208011078_TOT_OPS_EXP_DDA">#REF!</definedName>
    <definedName name="L_KEYWORD_ISSR_208011078_UNF_PENS">#REF!</definedName>
    <definedName name="L_KEYWORD_ISSR_208011078_UNF_PENS_LIAB_OTH">#REF!</definedName>
    <definedName name="L_KEYWORD_ISSR_208011078_UNF_PENS_OFF">#REF!</definedName>
    <definedName name="L_KEYWORD_ISSR_208011078_WORK_CAP">#REF!</definedName>
    <definedName name="L_KEYWORD_ISSR_208011212_ACC_AMORT">#REF!</definedName>
    <definedName name="L_KEYWORD_ISSR_208011212_ACC_DDA">#REF!</definedName>
    <definedName name="L_KEYWORD_ISSR_208011212_ACC_END_DATE">#REF!</definedName>
    <definedName name="L_KEYWORD_ISSR_208011212_ACC_PAY_GQ">#REF!</definedName>
    <definedName name="L_KEYWORD_ISSR_208011212_ACQ">#REF!</definedName>
    <definedName name="L_KEYWORD_ISSR_208011212_ADJ_UNF_PENS_GOOD">#REF!</definedName>
    <definedName name="L_KEYWORD_ISSR_208011212_ASSOC_JV_ADDBK">#REF!</definedName>
    <definedName name="L_KEYWORD_ISSR_208011212_ASSOCIATE">#REF!</definedName>
    <definedName name="L_KEYWORD_ISSR_208011212_ASSOCIATE_OP">#REF!</definedName>
    <definedName name="L_KEYWORD_ISSR_208011212_BAL_MINO_INT">#REF!</definedName>
    <definedName name="L_KEYWORD_ISSR_208011212_CAP_LEASES">#REF!</definedName>
    <definedName name="L_KEYWORD_ISSR_208011212_CAPEX">#REF!</definedName>
    <definedName name="L_KEYWORD_ISSR_208011212_CAPEX_EXPANSION">#REF!</definedName>
    <definedName name="L_KEYWORD_ISSR_208011212_CAPEX_MAINTENANCE">#REF!</definedName>
    <definedName name="L_KEYWORD_ISSR_208011212_CASH_EQ">#REF!</definedName>
    <definedName name="L_KEYWORD_ISSR_208011212_CASH_INT_EXP">#REF!</definedName>
    <definedName name="L_KEYWORD_ISSR_208011212_CASH_PCT_OS_US">#REF!</definedName>
    <definedName name="L_KEYWORD_ISSR_208011212_CASH_TAX_EXP">#REF!</definedName>
    <definedName name="L_KEYWORD_ISSR_208011212_CF_FIN">#REF!</definedName>
    <definedName name="L_KEYWORD_ISSR_208011212_CF_INC_MINORITY">#REF!</definedName>
    <definedName name="L_KEYWORD_ISSR_208011212_CF_INV">#REF!</definedName>
    <definedName name="L_KEYWORD_ISSR_208011212_CF_OPS">#REF!</definedName>
    <definedName name="L_KEYWORD_ISSR_208011212_CHG_LT_DEBT">#REF!</definedName>
    <definedName name="L_KEYWORD_ISSR_208011212_CO_BOR_MARGIN">#REF!</definedName>
    <definedName name="L_KEYWORD_ISSR_208011212_COST_GD_SD">#REF!</definedName>
    <definedName name="L_KEYWORD_ISSR_208011212_CUR_ASS">#REF!</definedName>
    <definedName name="L_KEYWORD_ISSR_208011212_CURRENCY_ISO">#REF!</definedName>
    <definedName name="L_KEYWORD_ISSR_208011212_DEBTORS">#REF!</definedName>
    <definedName name="L_KEYWORD_ISSR_208011212_DEF_INC_TAX">#REF!</definedName>
    <definedName name="L_KEYWORD_ISSR_208011212_DEPR_AMORT">#REF!</definedName>
    <definedName name="L_KEYWORD_ISSR_208011212_DEPREC">#REF!</definedName>
    <definedName name="L_KEYWORD_ISSR_208011212_DIV_PAID">#REF!</definedName>
    <definedName name="L_KEYWORD_ISSR_208011212_DIVDS_ASSOC_JV">#REF!</definedName>
    <definedName name="L_KEYWORD_ISSR_208011212_DIVDS_PD_MINORITIES">#REF!</definedName>
    <definedName name="L_KEYWORD_ISSR_208011212_DIVEST">#REF!</definedName>
    <definedName name="L_KEYWORD_ISSR_208011212_EBIT">#REF!</definedName>
    <definedName name="L_KEYWORD_ISSR_208011212_EBIT_FIN_SEGMENT">#REF!</definedName>
    <definedName name="L_KEYWORD_ISSR_208011212_EBITDA_CALC">#REF!</definedName>
    <definedName name="L_KEYWORD_ISSR_208011212_EMPLOYEES">#REF!</definedName>
    <definedName name="L_KEYWORD_ISSR_208011212_EQ">#REF!</definedName>
    <definedName name="L_KEYWORD_ISSR_208011212_ESO_PRE_TAX">#REF!</definedName>
    <definedName name="L_KEYWORD_ISSR_208011212_FIX_ASS_INV">#REF!</definedName>
    <definedName name="L_KEYWORD_ISSR_208011212_GCI_INFL">#REF!</definedName>
    <definedName name="L_KEYWORD_ISSR_208011212_GOODWILL_AMORT">#REF!</definedName>
    <definedName name="L_KEYWORD_ISSR_208011212_GR_FIX_ASS">#REF!</definedName>
    <definedName name="L_KEYWORD_ISSR_208011212_GR_INTANG">#REF!</definedName>
    <definedName name="L_KEYWORD_ISSR_208011212_INT_EXP_IND">#REF!</definedName>
    <definedName name="L_KEYWORD_ISSR_208011212_INT_INC_IND">#REF!</definedName>
    <definedName name="L_KEYWORD_ISSR_208011212_INV_SECUR">#REF!</definedName>
    <definedName name="L_KEYWORD_ISSR_208011212_Issuer_Name">#REF!</definedName>
    <definedName name="L_KEYWORD_ISSR_208011212_LEASE_DEEM_DEPR">#REF!</definedName>
    <definedName name="L_KEYWORD_ISSR_208011212_LEASE_DEEM_INT">#REF!</definedName>
    <definedName name="L_KEYWORD_ISSR_208011212_LEASE_PAY">#REF!</definedName>
    <definedName name="L_KEYWORD_ISSR_208011212_LICENSE_REV">#REF!</definedName>
    <definedName name="L_KEYWORD_ISSR_208011212_LT_DEBT">#REF!</definedName>
    <definedName name="L_KEYWORD_ISSR_208011212_MA_PROB">#REF!</definedName>
    <definedName name="L_KEYWORD_ISSR_208011212_MAINTEN_REV">#REF!</definedName>
    <definedName name="L_KEYWORD_ISSR_208011212_MINORITIES">#REF!</definedName>
    <definedName name="L_KEYWORD_ISSR_208011212_MV_ASSOCIATES">#REF!</definedName>
    <definedName name="L_KEYWORD_ISSR_208011212_NET_DEBT">#REF!</definedName>
    <definedName name="L_KEYWORD_ISSR_208011212_NET_DEBT_ADJ">#REF!</definedName>
    <definedName name="L_KEYWORD_ISSR_208011212_NET_FIX_ASS">#REF!</definedName>
    <definedName name="L_KEYWORD_ISSR_208011212_NET_INT_CH">#REF!</definedName>
    <definedName name="L_KEYWORD_ISSR_208011212_NET_INT_EXP">#REF!</definedName>
    <definedName name="L_KEYWORD_ISSR_208011212_NET_INTANG">#REF!</definedName>
    <definedName name="L_KEYWORD_ISSR_208011212_NONPPE_CAPEX">#REF!</definedName>
    <definedName name="L_KEYWORD_ISSR_208011212_OP_COST">#REF!</definedName>
    <definedName name="L_KEYWORD_ISSR_208011212_ORD_SH_FUND">#REF!</definedName>
    <definedName name="L_KEYWORD_ISSR_208011212_ORG_REV_GRTH">#REF!</definedName>
    <definedName name="L_KEYWORD_ISSR_208011212_OTH_COST_INC">#REF!</definedName>
    <definedName name="L_KEYWORD_ISSR_208011212_OTH_CUR_ASS">#REF!</definedName>
    <definedName name="L_KEYWORD_ISSR_208011212_OTH_CUR_LIABS">#REF!</definedName>
    <definedName name="L_KEYWORD_ISSR_208011212_OTH_DACF_ADJ">#REF!</definedName>
    <definedName name="L_KEYWORD_ISSR_208011212_OTH_FIN_CF">#REF!</definedName>
    <definedName name="L_KEYWORD_ISSR_208011212_OTH_GCI_ADJ">#REF!</definedName>
    <definedName name="L_KEYWORD_ISSR_208011212_OTH_INV_CF">#REF!</definedName>
    <definedName name="L_KEYWORD_ISSR_208011212_OTH_LT_ASS">#REF!</definedName>
    <definedName name="L_KEYWORD_ISSR_208011212_OTH_LT_CRED_GQ">#REF!</definedName>
    <definedName name="L_KEYWORD_ISSR_208011212_OTH_NONCASH_ADJ">#REF!</definedName>
    <definedName name="L_KEYWORD_ISSR_208011212_OTH_OP_CF">#REF!</definedName>
    <definedName name="L_KEYWORD_ISSR_208011212_OTH_OP_INC_EXP">#REF!</definedName>
    <definedName name="L_KEYWORD_ISSR_208011212_PERIOD_MILESTONE">#REF!</definedName>
    <definedName name="L_KEYWORD_ISSR_208011212_PL_SALE_ASSETS">#REF!</definedName>
    <definedName name="L_KEYWORD_ISSR_208011212_PREF_SH">#REF!</definedName>
    <definedName name="L_KEYWORD_ISSR_208011212_PROFIT_ON_DISP">#REF!</definedName>
    <definedName name="L_KEYWORD_ISSR_208011212_PT_PROF">#REF!</definedName>
    <definedName name="L_KEYWORD_ISSR_208011212_RD_EXP">#REF!</definedName>
    <definedName name="L_KEYWORD_ISSR_208011212_REV_FIN_SEGMENT">#REF!</definedName>
    <definedName name="L_KEYWORD_ISSR_208011212_SALES">#REF!</definedName>
    <definedName name="L_KEYWORD_ISSR_208011212_SALES_ARGENTINA">#REF!</definedName>
    <definedName name="L_KEYWORD_ISSR_208011212_SALES_BRAZIL">#REF!</definedName>
    <definedName name="L_KEYWORD_ISSR_208011212_SALES_CANADA">#REF!</definedName>
    <definedName name="L_KEYWORD_ISSR_208011212_SALES_CEE">#REF!</definedName>
    <definedName name="L_KEYWORD_ISSR_208011212_SALES_CHILE">#REF!</definedName>
    <definedName name="L_KEYWORD_ISSR_208011212_SALES_CHINA">#REF!</definedName>
    <definedName name="L_KEYWORD_ISSR_208011212_SALES_COLOMBIA">#REF!</definedName>
    <definedName name="L_KEYWORD_ISSR_208011212_SALES_CONS">#REF!</definedName>
    <definedName name="L_KEYWORD_ISSR_208011212_SALES_EU_EX_UK">#REF!</definedName>
    <definedName name="L_KEYWORD_ISSR_208011212_SALES_FINAN">#REF!</definedName>
    <definedName name="L_KEYWORD_ISSR_208011212_SALES_FX_ARS">#REF!</definedName>
    <definedName name="L_KEYWORD_ISSR_208011212_SALES_FX_BRL">#REF!</definedName>
    <definedName name="L_KEYWORD_ISSR_208011212_SALES_FX_CAD">#REF!</definedName>
    <definedName name="L_KEYWORD_ISSR_208011212_SALES_FX_CLP">#REF!</definedName>
    <definedName name="L_KEYWORD_ISSR_208011212_SALES_FX_CNY">#REF!</definedName>
    <definedName name="L_KEYWORD_ISSR_208011212_SALES_FX_COP">#REF!</definedName>
    <definedName name="L_KEYWORD_ISSR_208011212_SALES_FX_EUR">#REF!</definedName>
    <definedName name="L_KEYWORD_ISSR_208011212_SALES_FX_GPB">#REF!</definedName>
    <definedName name="L_KEYWORD_ISSR_208011212_SALES_FX_INR">#REF!</definedName>
    <definedName name="L_KEYWORD_ISSR_208011212_SALES_FX_MXN">#REF!</definedName>
    <definedName name="L_KEYWORD_ISSR_208011212_SALES_FX_OTH">#REF!</definedName>
    <definedName name="L_KEYWORD_ISSR_208011212_SALES_FX_RUB">#REF!</definedName>
    <definedName name="L_KEYWORD_ISSR_208011212_SALES_FX_USD">#REF!</definedName>
    <definedName name="L_KEYWORD_ISSR_208011212_SALES_FX_VEF">#REF!</definedName>
    <definedName name="L_KEYWORD_ISSR_208011212_SALES_FX_YEN">#REF!</definedName>
    <definedName name="L_KEYWORD_ISSR_208011212_SALES_GOV">#REF!</definedName>
    <definedName name="L_KEYWORD_ISSR_208011212_SALES_IND">#REF!</definedName>
    <definedName name="L_KEYWORD_ISSR_208011212_SALES_INDIA">#REF!</definedName>
    <definedName name="L_KEYWORD_ISSR_208011212_SALES_JAPAN">#REF!</definedName>
    <definedName name="L_KEYWORD_ISSR_208011212_SALES_ME">#REF!</definedName>
    <definedName name="L_KEYWORD_ISSR_208011212_SALES_MEXICO">#REF!</definedName>
    <definedName name="L_KEYWORD_ISSR_208011212_SALES_OTH_AEJ">#REF!</definedName>
    <definedName name="L_KEYWORD_ISSR_208011212_SALES_OTH_AM">#REF!</definedName>
    <definedName name="L_KEYWORD_ISSR_208011212_SALES_OTH_EMEA">#REF!</definedName>
    <definedName name="L_KEYWORD_ISSR_208011212_SALES_OTHER">#REF!</definedName>
    <definedName name="L_KEYWORD_ISSR_208011212_SALES_RUSSIA">#REF!</definedName>
    <definedName name="L_KEYWORD_ISSR_208011212_SALES_SMB">#REF!</definedName>
    <definedName name="L_KEYWORD_ISSR_208011212_SALES_TOT_AFRICA">#REF!</definedName>
    <definedName name="L_KEYWORD_ISSR_208011212_SALES_TOT_AM">#REF!</definedName>
    <definedName name="L_KEYWORD_ISSR_208011212_SALES_TOT_ASIA">#REF!</definedName>
    <definedName name="L_KEYWORD_ISSR_208011212_SALES_TOT_EMEA">#REF!</definedName>
    <definedName name="L_KEYWORD_ISSR_208011212_SALES_UK">#REF!</definedName>
    <definedName name="L_KEYWORD_ISSR_208011212_SALES_US">#REF!</definedName>
    <definedName name="L_KEYWORD_ISSR_208011212_SALES_VENEZUELA">#REF!</definedName>
    <definedName name="L_KEYWORD_ISSR_208011212_SEL_GL_AD">#REF!</definedName>
    <definedName name="L_KEYWORD_ISSR_208011212_SH_REPUR">#REF!</definedName>
    <definedName name="L_KEYWORD_ISSR_208011212_SHORT_T_DEBT">#REF!</definedName>
    <definedName name="L_KEYWORD_ISSR_208011212_SHORT_TERM_LIABS">#REF!</definedName>
    <definedName name="L_KEYWORD_ISSR_208011212_STOCKS">#REF!</definedName>
    <definedName name="L_KEYWORD_ISSR_208011212_TOT_ASSET">#REF!</definedName>
    <definedName name="L_KEYWORD_ISSR_208011212_TOT_CF">#REF!</definedName>
    <definedName name="L_KEYWORD_ISSR_208011212_TOT_DEF_REV">#REF!</definedName>
    <definedName name="L_KEYWORD_ISSR_208011212_TOT_LIAB">#REF!</definedName>
    <definedName name="L_KEYWORD_ISSR_208011212_TOT_LIAB_EQ">#REF!</definedName>
    <definedName name="L_KEYWORD_ISSR_208011212_TOT_LT_LIAB">#REF!</definedName>
    <definedName name="L_KEYWORD_ISSR_208011212_TOT_OPS_EXP">#REF!</definedName>
    <definedName name="L_KEYWORD_ISSR_208011212_TOT_OPS_EXP_DDA">#REF!</definedName>
    <definedName name="L_KEYWORD_ISSR_208011212_UNF_PENS">#REF!</definedName>
    <definedName name="L_KEYWORD_ISSR_208011212_UNF_PENS_LIAB_OTH">#REF!</definedName>
    <definedName name="L_KEYWORD_ISSR_208011212_UNF_PENS_OFF">#REF!</definedName>
    <definedName name="L_KEYWORD_ISSR_208011212_WORK_CAP">#REF!</definedName>
    <definedName name="L_KEYWORD_ISSR_208011592_ACC_AMORT">#REF!</definedName>
    <definedName name="L_KEYWORD_ISSR_208011592_ACC_DDA">#REF!</definedName>
    <definedName name="L_KEYWORD_ISSR_208011592_ACC_END_DATE">#REF!</definedName>
    <definedName name="L_KEYWORD_ISSR_208011592_ACC_PAY_GQ">#REF!</definedName>
    <definedName name="L_KEYWORD_ISSR_208011592_ACQ">#REF!</definedName>
    <definedName name="L_KEYWORD_ISSR_208011592_ADJ_UNF_PENS_GOOD">#REF!</definedName>
    <definedName name="L_KEYWORD_ISSR_208011592_ASSOC_JV_ADDBK">#REF!</definedName>
    <definedName name="L_KEYWORD_ISSR_208011592_ASSOCIATE">#REF!</definedName>
    <definedName name="L_KEYWORD_ISSR_208011592_ASSOCIATE_OP">#REF!</definedName>
    <definedName name="L_KEYWORD_ISSR_208011592_BAL_MINO_INT">#REF!</definedName>
    <definedName name="L_KEYWORD_ISSR_208011592_CAP_LEASES">#REF!</definedName>
    <definedName name="L_KEYWORD_ISSR_208011592_CAPEX">#REF!</definedName>
    <definedName name="L_KEYWORD_ISSR_208011592_CAPEX_EXPANSION">#REF!</definedName>
    <definedName name="L_KEYWORD_ISSR_208011592_CAPEX_MAINTENANCE">#REF!</definedName>
    <definedName name="L_KEYWORD_ISSR_208011592_CASH_EQ">#REF!</definedName>
    <definedName name="L_KEYWORD_ISSR_208011592_CASH_INT_EXP">#REF!</definedName>
    <definedName name="L_KEYWORD_ISSR_208011592_CASH_PCT_OS_US">#REF!</definedName>
    <definedName name="L_KEYWORD_ISSR_208011592_CASH_TAX_EXP">#REF!</definedName>
    <definedName name="L_KEYWORD_ISSR_208011592_CF_FIN">#REF!</definedName>
    <definedName name="L_KEYWORD_ISSR_208011592_CF_INC_MINORITY">#REF!</definedName>
    <definedName name="L_KEYWORD_ISSR_208011592_CF_INV">#REF!</definedName>
    <definedName name="L_KEYWORD_ISSR_208011592_CF_OPS">#REF!</definedName>
    <definedName name="L_KEYWORD_ISSR_208011592_CHG_LT_DEBT">#REF!</definedName>
    <definedName name="L_KEYWORD_ISSR_208011592_CO_BOR_MARGIN">#REF!</definedName>
    <definedName name="L_KEYWORD_ISSR_208011592_COST_GD_SD">#REF!</definedName>
    <definedName name="L_KEYWORD_ISSR_208011592_CUR_ASS">#REF!</definedName>
    <definedName name="L_KEYWORD_ISSR_208011592_CURRENCY_ISO">#REF!</definedName>
    <definedName name="L_KEYWORD_ISSR_208011592_DEBTORS">#REF!</definedName>
    <definedName name="L_KEYWORD_ISSR_208011592_DEF_INC_TAX">#REF!</definedName>
    <definedName name="L_KEYWORD_ISSR_208011592_DEPR_AMORT">#REF!</definedName>
    <definedName name="L_KEYWORD_ISSR_208011592_DEPREC">#REF!</definedName>
    <definedName name="L_KEYWORD_ISSR_208011592_DIV_PAID">#REF!</definedName>
    <definedName name="L_KEYWORD_ISSR_208011592_DIVDS_ASSOC_JV">#REF!</definedName>
    <definedName name="L_KEYWORD_ISSR_208011592_DIVDS_PD_MINORITIES">#REF!</definedName>
    <definedName name="L_KEYWORD_ISSR_208011592_DIVEST">#REF!</definedName>
    <definedName name="L_KEYWORD_ISSR_208011592_EBIT">#REF!</definedName>
    <definedName name="L_KEYWORD_ISSR_208011592_EBIT_FIN_SEGMENT">#REF!</definedName>
    <definedName name="L_KEYWORD_ISSR_208011592_EBITDA_CALC">#REF!</definedName>
    <definedName name="L_KEYWORD_ISSR_208011592_EMPLOYEES">#REF!</definedName>
    <definedName name="L_KEYWORD_ISSR_208011592_EQ">#REF!</definedName>
    <definedName name="L_KEYWORD_ISSR_208011592_ESO_PRE_TAX">#REF!</definedName>
    <definedName name="L_KEYWORD_ISSR_208011592_FIX_ASS_INV">#REF!</definedName>
    <definedName name="L_KEYWORD_ISSR_208011592_GCI_INFL">#REF!</definedName>
    <definedName name="L_KEYWORD_ISSR_208011592_GOODWILL_AMORT">#REF!</definedName>
    <definedName name="L_KEYWORD_ISSR_208011592_GR_FIX_ASS">#REF!</definedName>
    <definedName name="L_KEYWORD_ISSR_208011592_GR_INTANG">#REF!</definedName>
    <definedName name="L_KEYWORD_ISSR_208011592_INT_EXP_IND">#REF!</definedName>
    <definedName name="L_KEYWORD_ISSR_208011592_INT_INC_IND">#REF!</definedName>
    <definedName name="L_KEYWORD_ISSR_208011592_INV_SECUR">#REF!</definedName>
    <definedName name="L_KEYWORD_ISSR_208011592_Issuer_Name">#REF!</definedName>
    <definedName name="L_KEYWORD_ISSR_208011592_LEASE_DEEM_DEPR">#REF!</definedName>
    <definedName name="L_KEYWORD_ISSR_208011592_LEASE_DEEM_INT">#REF!</definedName>
    <definedName name="L_KEYWORD_ISSR_208011592_LEASE_PAY">#REF!</definedName>
    <definedName name="L_KEYWORD_ISSR_208011592_LICENSE_REV">#REF!</definedName>
    <definedName name="L_KEYWORD_ISSR_208011592_LT_DEBT">#REF!</definedName>
    <definedName name="L_KEYWORD_ISSR_208011592_MA_PROB">#REF!</definedName>
    <definedName name="L_KEYWORD_ISSR_208011592_MAINTEN_REV">#REF!</definedName>
    <definedName name="L_KEYWORD_ISSR_208011592_MINORITIES">#REF!</definedName>
    <definedName name="L_KEYWORD_ISSR_208011592_MV_ASSOCIATES">#REF!</definedName>
    <definedName name="L_KEYWORD_ISSR_208011592_NET_DEBT">#REF!</definedName>
    <definedName name="L_KEYWORD_ISSR_208011592_NET_DEBT_ADJ">#REF!</definedName>
    <definedName name="L_KEYWORD_ISSR_208011592_NET_FIX_ASS">#REF!</definedName>
    <definedName name="L_KEYWORD_ISSR_208011592_NET_INT_CH">#REF!</definedName>
    <definedName name="L_KEYWORD_ISSR_208011592_NET_INT_EXP">#REF!</definedName>
    <definedName name="L_KEYWORD_ISSR_208011592_NET_INTANG">#REF!</definedName>
    <definedName name="L_KEYWORD_ISSR_208011592_NONPPE_CAPEX">#REF!</definedName>
    <definedName name="L_KEYWORD_ISSR_208011592_OP_COST">#REF!</definedName>
    <definedName name="L_KEYWORD_ISSR_208011592_ORD_SH_FUND">#REF!</definedName>
    <definedName name="L_KEYWORD_ISSR_208011592_OTH_COST_INC">#REF!</definedName>
    <definedName name="L_KEYWORD_ISSR_208011592_OTH_CUR_ASS">#REF!</definedName>
    <definedName name="L_KEYWORD_ISSR_208011592_OTH_CUR_LIABS">#REF!</definedName>
    <definedName name="L_KEYWORD_ISSR_208011592_OTH_DACF_ADJ">#REF!</definedName>
    <definedName name="L_KEYWORD_ISSR_208011592_OTH_FIN_CF">#REF!</definedName>
    <definedName name="L_KEYWORD_ISSR_208011592_OTH_GCI_ADJ">#REF!</definedName>
    <definedName name="L_KEYWORD_ISSR_208011592_OTH_INV_CF">#REF!</definedName>
    <definedName name="L_KEYWORD_ISSR_208011592_OTH_LT_ASS">#REF!</definedName>
    <definedName name="L_KEYWORD_ISSR_208011592_OTH_LT_CRED_GQ">#REF!</definedName>
    <definedName name="L_KEYWORD_ISSR_208011592_OTH_NONCASH_ADJ">#REF!</definedName>
    <definedName name="L_KEYWORD_ISSR_208011592_OTH_OP_CF">#REF!</definedName>
    <definedName name="L_KEYWORD_ISSR_208011592_OTH_OP_INC_EXP">#REF!</definedName>
    <definedName name="L_KEYWORD_ISSR_208011592_PERIOD_MILESTONE">#REF!</definedName>
    <definedName name="L_KEYWORD_ISSR_208011592_PL_SALE_ASSETS">#REF!</definedName>
    <definedName name="L_KEYWORD_ISSR_208011592_PREF_SH">#REF!</definedName>
    <definedName name="L_KEYWORD_ISSR_208011592_PROFIT_ON_DISP">#REF!</definedName>
    <definedName name="L_KEYWORD_ISSR_208011592_PT_PROF">#REF!</definedName>
    <definedName name="L_KEYWORD_ISSR_208011592_RD_EXP">#REF!</definedName>
    <definedName name="L_KEYWORD_ISSR_208011592_REV_FIN_SEGMENT">#REF!</definedName>
    <definedName name="L_KEYWORD_ISSR_208011592_SALES">#REF!</definedName>
    <definedName name="L_KEYWORD_ISSR_208011592_SALES_ARGENTINA">#REF!</definedName>
    <definedName name="L_KEYWORD_ISSR_208011592_SALES_BRAZIL">#REF!</definedName>
    <definedName name="L_KEYWORD_ISSR_208011592_SALES_CANADA">#REF!</definedName>
    <definedName name="L_KEYWORD_ISSR_208011592_SALES_CEE">#REF!</definedName>
    <definedName name="L_KEYWORD_ISSR_208011592_SALES_CHILE">#REF!</definedName>
    <definedName name="L_KEYWORD_ISSR_208011592_SALES_CHINA">#REF!</definedName>
    <definedName name="L_KEYWORD_ISSR_208011592_SALES_COLOMBIA">#REF!</definedName>
    <definedName name="L_KEYWORD_ISSR_208011592_SALES_CONS">#REF!</definedName>
    <definedName name="L_KEYWORD_ISSR_208011592_SALES_EU_EX_UK">#REF!</definedName>
    <definedName name="L_KEYWORD_ISSR_208011592_SALES_FINAN">#REF!</definedName>
    <definedName name="L_KEYWORD_ISSR_208011592_SALES_FX_ARS">#REF!</definedName>
    <definedName name="L_KEYWORD_ISSR_208011592_SALES_FX_BRL">#REF!</definedName>
    <definedName name="L_KEYWORD_ISSR_208011592_SALES_FX_CAD">#REF!</definedName>
    <definedName name="L_KEYWORD_ISSR_208011592_SALES_FX_CLP">#REF!</definedName>
    <definedName name="L_KEYWORD_ISSR_208011592_SALES_FX_CNY">#REF!</definedName>
    <definedName name="L_KEYWORD_ISSR_208011592_SALES_FX_COP">#REF!</definedName>
    <definedName name="L_KEYWORD_ISSR_208011592_SALES_FX_EUR">#REF!</definedName>
    <definedName name="L_KEYWORD_ISSR_208011592_SALES_FX_GPB">#REF!</definedName>
    <definedName name="L_KEYWORD_ISSR_208011592_SALES_FX_INR">#REF!</definedName>
    <definedName name="L_KEYWORD_ISSR_208011592_SALES_FX_MXN">#REF!</definedName>
    <definedName name="L_KEYWORD_ISSR_208011592_SALES_FX_OTH">#REF!</definedName>
    <definedName name="L_KEYWORD_ISSR_208011592_SALES_FX_RUB">#REF!</definedName>
    <definedName name="L_KEYWORD_ISSR_208011592_SALES_FX_USD">#REF!</definedName>
    <definedName name="L_KEYWORD_ISSR_208011592_SALES_FX_VEF">#REF!</definedName>
    <definedName name="L_KEYWORD_ISSR_208011592_SALES_FX_YEN">#REF!</definedName>
    <definedName name="L_KEYWORD_ISSR_208011592_SALES_GOV">#REF!</definedName>
    <definedName name="L_KEYWORD_ISSR_208011592_SALES_IND">#REF!</definedName>
    <definedName name="L_KEYWORD_ISSR_208011592_SALES_INDIA">#REF!</definedName>
    <definedName name="L_KEYWORD_ISSR_208011592_SALES_JAPAN">#REF!</definedName>
    <definedName name="L_KEYWORD_ISSR_208011592_SALES_ME">#REF!</definedName>
    <definedName name="L_KEYWORD_ISSR_208011592_SALES_MEXICO">#REF!</definedName>
    <definedName name="L_KEYWORD_ISSR_208011592_SALES_OTH_AEJ">#REF!</definedName>
    <definedName name="L_KEYWORD_ISSR_208011592_SALES_OTH_AM">#REF!</definedName>
    <definedName name="L_KEYWORD_ISSR_208011592_SALES_OTH_EMEA">#REF!</definedName>
    <definedName name="L_KEYWORD_ISSR_208011592_SALES_OTHER">#REF!</definedName>
    <definedName name="L_KEYWORD_ISSR_208011592_SALES_RUSSIA">#REF!</definedName>
    <definedName name="L_KEYWORD_ISSR_208011592_SALES_SMB">#REF!</definedName>
    <definedName name="L_KEYWORD_ISSR_208011592_SALES_TOT_AFRICA">#REF!</definedName>
    <definedName name="L_KEYWORD_ISSR_208011592_SALES_TOT_AM">#REF!</definedName>
    <definedName name="L_KEYWORD_ISSR_208011592_SALES_TOT_ASIA">#REF!</definedName>
    <definedName name="L_KEYWORD_ISSR_208011592_SALES_TOT_EMEA">#REF!</definedName>
    <definedName name="L_KEYWORD_ISSR_208011592_SALES_UK">#REF!</definedName>
    <definedName name="L_KEYWORD_ISSR_208011592_SALES_US">#REF!</definedName>
    <definedName name="L_KEYWORD_ISSR_208011592_SALES_VENEZUELA">#REF!</definedName>
    <definedName name="L_KEYWORD_ISSR_208011592_SEL_GL_AD">#REF!</definedName>
    <definedName name="L_KEYWORD_ISSR_208011592_SH_REPUR">#REF!</definedName>
    <definedName name="L_KEYWORD_ISSR_208011592_SHORT_T_DEBT">#REF!</definedName>
    <definedName name="L_KEYWORD_ISSR_208011592_SHORT_TERM_LIABS">#REF!</definedName>
    <definedName name="L_KEYWORD_ISSR_208011592_STOCKS">#REF!</definedName>
    <definedName name="L_KEYWORD_ISSR_208011592_TOT_ASSET">#REF!</definedName>
    <definedName name="L_KEYWORD_ISSR_208011592_TOT_CF">#REF!</definedName>
    <definedName name="L_KEYWORD_ISSR_208011592_TOT_DEF_REV">#REF!</definedName>
    <definedName name="L_KEYWORD_ISSR_208011592_TOT_LIAB">#REF!</definedName>
    <definedName name="L_KEYWORD_ISSR_208011592_TOT_LIAB_EQ">#REF!</definedName>
    <definedName name="L_KEYWORD_ISSR_208011592_TOT_LT_LIAB">#REF!</definedName>
    <definedName name="L_KEYWORD_ISSR_208011592_TOT_OPS_EXP">#REF!</definedName>
    <definedName name="L_KEYWORD_ISSR_208011592_TOT_OPS_EXP_DDA">#REF!</definedName>
    <definedName name="L_KEYWORD_ISSR_208011592_UNF_PENS">#REF!</definedName>
    <definedName name="L_KEYWORD_ISSR_208011592_UNF_PENS_LIAB_OTH">#REF!</definedName>
    <definedName name="L_KEYWORD_ISSR_208011592_UNF_PENS_OFF">#REF!</definedName>
    <definedName name="L_KEYWORD_ISSR_208011592_WORK_CAP">#REF!</definedName>
    <definedName name="L_LIVEDATA_EQTY_200001987">#REF!</definedName>
    <definedName name="L_LIVEDATA_EQTY_200009848">#REF!</definedName>
    <definedName name="L_LIVEDATA_EQTY_200010418">#REF!</definedName>
    <definedName name="L_LIVEDATA_EQTY_200014493">#REF!</definedName>
    <definedName name="L_LIVEDATA_EQTY_200014812">#REF!</definedName>
    <definedName name="L_LIVEDATA_EQTY_200015518">#REF!</definedName>
    <definedName name="L_LIVEDATA_ISSR_208000728">#REF!</definedName>
    <definedName name="L_LIVEDATA_ISSR_208007594">#REF!</definedName>
    <definedName name="L_LIVEDATA_ISSR_208008062">#REF!</definedName>
    <definedName name="L_LIVEDATA_ISSR_208011078">#REF!</definedName>
    <definedName name="L_LIVEDATA_ISSR_208011212">#REF!</definedName>
    <definedName name="L_LIVEDATA_ISSR_208011592">#REF!</definedName>
    <definedName name="L_PERIOD_1994">#REF!</definedName>
    <definedName name="L_PERIOD_1995">#REF!</definedName>
    <definedName name="L_PERIOD_1996">#REF!</definedName>
    <definedName name="L_PERIOD_1997">#REF!</definedName>
    <definedName name="L_PERIOD_1998">#REF!</definedName>
    <definedName name="L_PERIOD_1999">#REF!</definedName>
    <definedName name="L_PERIOD_2000">#REF!</definedName>
    <definedName name="L_PERIOD_2001">#REF!</definedName>
    <definedName name="L_PERIOD_2002">#REF!</definedName>
    <definedName name="L_PERIOD_2003">#REF!</definedName>
    <definedName name="L_PERIOD_2003_Q1">#REF!</definedName>
    <definedName name="L_PERIOD_2003_Q2">#REF!</definedName>
    <definedName name="L_PERIOD_2003_Q3">#REF!</definedName>
    <definedName name="L_PERIOD_2003_Q4">#REF!</definedName>
    <definedName name="L_PERIOD_2004">#REF!</definedName>
    <definedName name="L_PERIOD_2004_Q1">#REF!</definedName>
    <definedName name="L_PERIOD_2004_Q2">#REF!</definedName>
    <definedName name="L_PERIOD_2004_Q3">#REF!</definedName>
    <definedName name="L_PERIOD_2004_Q4">#REF!</definedName>
    <definedName name="L_PERIOD_2005">#REF!</definedName>
    <definedName name="L_PERIOD_2005_Q1">#REF!</definedName>
    <definedName name="L_PERIOD_2005_Q2">#REF!</definedName>
    <definedName name="L_PERIOD_2005_Q3">#REF!</definedName>
    <definedName name="L_PERIOD_2005_Q4">#REF!</definedName>
    <definedName name="L_PERIOD_2006">#REF!</definedName>
    <definedName name="L_PERIOD_2006_Q1">#REF!</definedName>
    <definedName name="L_PERIOD_2006_Q2">#REF!</definedName>
    <definedName name="L_PERIOD_2006_Q3">#REF!</definedName>
    <definedName name="L_PERIOD_2006_Q4">#REF!</definedName>
    <definedName name="L_PERIOD_2007">#REF!</definedName>
    <definedName name="L_PERIOD_2007_Q1">#REF!</definedName>
    <definedName name="L_PERIOD_2007_Q2">#REF!</definedName>
    <definedName name="L_PERIOD_2007_Q3">#REF!</definedName>
    <definedName name="L_PERIOD_2007_Q4">#REF!</definedName>
    <definedName name="L_PERIOD_2008">#REF!</definedName>
    <definedName name="L_PERIOD_2008_Q1">#REF!</definedName>
    <definedName name="L_PERIOD_2008_Q2">#REF!</definedName>
    <definedName name="L_PERIOD_2008_Q3">#REF!</definedName>
    <definedName name="L_PERIOD_2008_Q4">#REF!</definedName>
    <definedName name="L_PERIOD_2009">#REF!</definedName>
    <definedName name="L_PERIOD_2009_Q1">#REF!</definedName>
    <definedName name="L_PERIOD_2009_Q2">#REF!</definedName>
    <definedName name="L_PERIOD_2009_Q3">#REF!</definedName>
    <definedName name="L_PERIOD_2009_Q4">#REF!</definedName>
    <definedName name="L_PERIOD_2010">#REF!</definedName>
    <definedName name="L_PERIOD_2010_Q1">#REF!</definedName>
    <definedName name="L_PERIOD_2010_Q2">#REF!</definedName>
    <definedName name="L_PERIOD_2010_Q3">#REF!</definedName>
    <definedName name="L_PERIOD_2010_Q4">#REF!</definedName>
    <definedName name="L_PERIOD_2011">#REF!</definedName>
    <definedName name="L_PERIOD_2011_Q1">#REF!</definedName>
    <definedName name="L_PERIOD_2011_Q2">#REF!</definedName>
    <definedName name="L_PERIOD_2011_Q3">#REF!</definedName>
    <definedName name="L_PERIOD_2011_Q4">#REF!</definedName>
    <definedName name="L_PERIOD_2012_Q1">#REF!</definedName>
    <definedName name="L_PERIOD_2012_Q2">#REF!</definedName>
    <definedName name="L_PERIOD_2012_Q3">#REF!</definedName>
    <definedName name="L_PERIOD_2012_Q4">#REF!</definedName>
    <definedName name="L_SECTION_EQTY_200001987_1314">#REF!</definedName>
    <definedName name="L_SECTION_EQTY_200001987_1319">#REF!</definedName>
    <definedName name="L_SECTION_EQTY_200001987_131E">#REF!</definedName>
    <definedName name="L_SECTION_EQTY_200001987_131O">#REF!</definedName>
    <definedName name="L_SECTION_EQTY_200001987_13A">#REF!</definedName>
    <definedName name="L_SECTION_EQTY_200001987_13K">#REF!</definedName>
    <definedName name="L_SECTION_EQTY_200001987_13U">#REF!</definedName>
    <definedName name="L_SECTION_EQTY_200001987_13V">#REF!</definedName>
    <definedName name="L_SECTION_EQTY_200001987_13W">#REF!</definedName>
    <definedName name="L_SECTION_EQTY_200001987_Reference_Data">#REF!</definedName>
    <definedName name="L_SECTION_EQTY_200009848_1314">#REF!</definedName>
    <definedName name="L_SECTION_EQTY_200009848_1319">#REF!</definedName>
    <definedName name="L_SECTION_EQTY_200009848_131E">#REF!</definedName>
    <definedName name="L_SECTION_EQTY_200009848_131O">#REF!</definedName>
    <definedName name="L_SECTION_EQTY_200009848_13A">#REF!</definedName>
    <definedName name="L_SECTION_EQTY_200009848_13K">#REF!</definedName>
    <definedName name="L_SECTION_EQTY_200009848_13U">#REF!</definedName>
    <definedName name="L_SECTION_EQTY_200009848_13V">#REF!</definedName>
    <definedName name="L_SECTION_EQTY_200009848_13W">#REF!</definedName>
    <definedName name="L_SECTION_EQTY_200009848_Reference_Data">#REF!</definedName>
    <definedName name="L_SECTION_EQTY_200010418_1314">#REF!</definedName>
    <definedName name="L_SECTION_EQTY_200010418_1319">#REF!</definedName>
    <definedName name="L_SECTION_EQTY_200010418_131E">#REF!</definedName>
    <definedName name="L_SECTION_EQTY_200010418_131O">#REF!</definedName>
    <definedName name="L_SECTION_EQTY_200010418_13A">#REF!</definedName>
    <definedName name="L_SECTION_EQTY_200010418_13K">#REF!</definedName>
    <definedName name="L_SECTION_EQTY_200010418_13U">#REF!</definedName>
    <definedName name="L_SECTION_EQTY_200010418_13V">#REF!</definedName>
    <definedName name="L_SECTION_EQTY_200010418_13W">#REF!</definedName>
    <definedName name="L_SECTION_EQTY_200010418_Reference_Data">#REF!</definedName>
    <definedName name="L_SECTION_EQTY_200014493_1314">#REF!</definedName>
    <definedName name="L_SECTION_EQTY_200014493_1319">#REF!</definedName>
    <definedName name="L_SECTION_EQTY_200014493_131E">#REF!</definedName>
    <definedName name="L_SECTION_EQTY_200014493_131O">#REF!</definedName>
    <definedName name="L_SECTION_EQTY_200014493_13A">#REF!</definedName>
    <definedName name="L_SECTION_EQTY_200014493_13K">#REF!</definedName>
    <definedName name="L_SECTION_EQTY_200014493_13U">#REF!</definedName>
    <definedName name="L_SECTION_EQTY_200014493_13V">#REF!</definedName>
    <definedName name="L_SECTION_EQTY_200014493_13W">#REF!</definedName>
    <definedName name="L_SECTION_EQTY_200014493_Reference_Data">#REF!</definedName>
    <definedName name="L_SECTION_EQTY_200014812_1314">#REF!</definedName>
    <definedName name="L_SECTION_EQTY_200014812_1319">#REF!</definedName>
    <definedName name="L_SECTION_EQTY_200014812_131E">#REF!</definedName>
    <definedName name="L_SECTION_EQTY_200014812_131O">#REF!</definedName>
    <definedName name="L_SECTION_EQTY_200014812_13A">#REF!</definedName>
    <definedName name="L_SECTION_EQTY_200014812_13K">#REF!</definedName>
    <definedName name="L_SECTION_EQTY_200014812_13U">#REF!</definedName>
    <definedName name="L_SECTION_EQTY_200014812_13V">#REF!</definedName>
    <definedName name="L_SECTION_EQTY_200014812_13W">#REF!</definedName>
    <definedName name="L_SECTION_EQTY_200014812_Reference_Data">#REF!</definedName>
    <definedName name="L_SECTION_EQTY_200015518_1314">#REF!</definedName>
    <definedName name="L_SECTION_EQTY_200015518_1319">#REF!</definedName>
    <definedName name="L_SECTION_EQTY_200015518_131E">#REF!</definedName>
    <definedName name="L_SECTION_EQTY_200015518_131O">#REF!</definedName>
    <definedName name="L_SECTION_EQTY_200015518_13A">#REF!</definedName>
    <definedName name="L_SECTION_EQTY_200015518_13K">#REF!</definedName>
    <definedName name="L_SECTION_EQTY_200015518_13U">#REF!</definedName>
    <definedName name="L_SECTION_EQTY_200015518_13V">#REF!</definedName>
    <definedName name="L_SECTION_EQTY_200015518_13W">#REF!</definedName>
    <definedName name="L_SECTION_EQTY_200015518_Reference_Data">#REF!</definedName>
    <definedName name="L_SECTION_ISSR_208000728_1314">#REF!</definedName>
    <definedName name="L_SECTION_ISSR_208000728_13168">#REF!</definedName>
    <definedName name="L_SECTION_ISSR_208000728_1316U">#REF!</definedName>
    <definedName name="L_SECTION_ISSR_208000728_1319">#REF!</definedName>
    <definedName name="L_SECTION_ISSR_208000728_131E">#REF!</definedName>
    <definedName name="L_SECTION_ISSR_208000728_131J">#REF!</definedName>
    <definedName name="L_SECTION_ISSR_208000728_131O">#REF!</definedName>
    <definedName name="L_SECTION_ISSR_208000728_13A">#REF!</definedName>
    <definedName name="L_SECTION_ISSR_208000728_13U">#REF!</definedName>
    <definedName name="L_SECTION_ISSR_208000728_13V">#REF!</definedName>
    <definedName name="L_SECTION_ISSR_208000728_Reference_Data">#REF!</definedName>
    <definedName name="L_SECTION_ISSR_208007594_1314">#REF!</definedName>
    <definedName name="L_SECTION_ISSR_208007594_13168">#REF!</definedName>
    <definedName name="L_SECTION_ISSR_208007594_1316U">#REF!</definedName>
    <definedName name="L_SECTION_ISSR_208007594_1319">#REF!</definedName>
    <definedName name="L_SECTION_ISSR_208007594_131E">#REF!</definedName>
    <definedName name="L_SECTION_ISSR_208007594_131J">#REF!</definedName>
    <definedName name="L_SECTION_ISSR_208007594_131O">#REF!</definedName>
    <definedName name="L_SECTION_ISSR_208007594_13A">#REF!</definedName>
    <definedName name="L_SECTION_ISSR_208007594_13U">#REF!</definedName>
    <definedName name="L_SECTION_ISSR_208007594_13V">#REF!</definedName>
    <definedName name="L_SECTION_ISSR_208007594_Reference_Data">#REF!</definedName>
    <definedName name="L_SECTION_ISSR_208008062_1314">#REF!</definedName>
    <definedName name="L_SECTION_ISSR_208008062_13168">#REF!</definedName>
    <definedName name="L_SECTION_ISSR_208008062_1316U">#REF!</definedName>
    <definedName name="L_SECTION_ISSR_208008062_1319">#REF!</definedName>
    <definedName name="L_SECTION_ISSR_208008062_131E">#REF!</definedName>
    <definedName name="L_SECTION_ISSR_208008062_131J">#REF!</definedName>
    <definedName name="L_SECTION_ISSR_208008062_131O">#REF!</definedName>
    <definedName name="L_SECTION_ISSR_208008062_13A">#REF!</definedName>
    <definedName name="L_SECTION_ISSR_208008062_13U">#REF!</definedName>
    <definedName name="L_SECTION_ISSR_208008062_13V">#REF!</definedName>
    <definedName name="L_SECTION_ISSR_208008062_Reference_Data">#REF!</definedName>
    <definedName name="L_SECTION_ISSR_208011078_1314">#REF!</definedName>
    <definedName name="L_SECTION_ISSR_208011078_13168">#REF!</definedName>
    <definedName name="L_SECTION_ISSR_208011078_1316U">#REF!</definedName>
    <definedName name="L_SECTION_ISSR_208011078_1319">#REF!</definedName>
    <definedName name="L_SECTION_ISSR_208011078_131E">#REF!</definedName>
    <definedName name="L_SECTION_ISSR_208011078_131J">#REF!</definedName>
    <definedName name="L_SECTION_ISSR_208011078_131O">#REF!</definedName>
    <definedName name="L_SECTION_ISSR_208011078_13A">#REF!</definedName>
    <definedName name="L_SECTION_ISSR_208011078_13U">#REF!</definedName>
    <definedName name="L_SECTION_ISSR_208011078_13V">#REF!</definedName>
    <definedName name="L_SECTION_ISSR_208011078_Reference_Data">#REF!</definedName>
    <definedName name="L_SECTION_ISSR_208011212_1314">#REF!</definedName>
    <definedName name="L_SECTION_ISSR_208011212_13168">#REF!</definedName>
    <definedName name="L_SECTION_ISSR_208011212_1316U">#REF!</definedName>
    <definedName name="L_SECTION_ISSR_208011212_1319">#REF!</definedName>
    <definedName name="L_SECTION_ISSR_208011212_131E">#REF!</definedName>
    <definedName name="L_SECTION_ISSR_208011212_131J">#REF!</definedName>
    <definedName name="L_SECTION_ISSR_208011212_131O">#REF!</definedName>
    <definedName name="L_SECTION_ISSR_208011212_13A">#REF!</definedName>
    <definedName name="L_SECTION_ISSR_208011212_13U">#REF!</definedName>
    <definedName name="L_SECTION_ISSR_208011212_13V">#REF!</definedName>
    <definedName name="L_SECTION_ISSR_208011212_Reference_Data">#REF!</definedName>
    <definedName name="L_SECTION_ISSR_208011592_1314">#REF!</definedName>
    <definedName name="L_SECTION_ISSR_208011592_13168">#REF!</definedName>
    <definedName name="L_SECTION_ISSR_208011592_1316U">#REF!</definedName>
    <definedName name="L_SECTION_ISSR_208011592_1319">#REF!</definedName>
    <definedName name="L_SECTION_ISSR_208011592_131E">#REF!</definedName>
    <definedName name="L_SECTION_ISSR_208011592_131J">#REF!</definedName>
    <definedName name="L_SECTION_ISSR_208011592_131O">#REF!</definedName>
    <definedName name="L_SECTION_ISSR_208011592_13A">#REF!</definedName>
    <definedName name="L_SECTION_ISSR_208011592_13U">#REF!</definedName>
    <definedName name="L_SECTION_ISSR_208011592_13V">#REF!</definedName>
    <definedName name="L_SECTION_ISSR_208011592_Reference_Data">#REF!</definedName>
    <definedName name="LABELTEXTCOLUMN1">#REF!</definedName>
    <definedName name="LABELTEXTCOLUMN2">#REF!</definedName>
    <definedName name="LABELTEXTROW1">#REF!</definedName>
    <definedName name="LABELTEXTROW2">#REF!</definedName>
    <definedName name="Large_Cobrand_Labor_Factor">'[32]Cost Breakdown'!$G$20</definedName>
    <definedName name="Large_Cobrand_User_Threshold">'[32]Cost Breakdown'!$G$16</definedName>
    <definedName name="Last_Row" localSheetId="7">IF(Comps!Values_Entered,[0]!Header_Row+Comps!Number_of_Payments,[0]!Header_Row)</definedName>
    <definedName name="Last_Row" localSheetId="0">IF(Cover!Values_Entered,Header_Row+Cover!Number_of_Payments,Header_Row)</definedName>
    <definedName name="Last_Row" localSheetId="9">IF(DCF!Values_Entered,Header_Row+DCF!Number_of_Payments,Header_Row)</definedName>
    <definedName name="Last_Row" localSheetId="11">IF('Football Field'!Values_Entered,Header_Row+'Football Field'!Number_of_Payments,Header_Row)</definedName>
    <definedName name="Last_Row" localSheetId="10">IF(LBO!Values_Entered,Header_Row+LBO!Number_of_Payments,Header_Row)</definedName>
    <definedName name="Last_Row" localSheetId="8">IF(Ppaids!Values_Entered,[0]!Header_Row+Ppaids!Number_of_Payments,[0]!Header_Row)</definedName>
    <definedName name="Last_Row" localSheetId="4">IF(Projections!Values_Entered,Header_Row+Projections!Number_of_Payments,Header_Row)</definedName>
    <definedName name="Last_Row" localSheetId="5">IF('Stock Trading'!Values_Entered,[0]!Header_Row+'Stock Trading'!Number_of_Payments,[0]!Header_Row)</definedName>
    <definedName name="Last_Row">IF(Values_Entered,Header_Row+Number_of_Payments,Header_Row)</definedName>
    <definedName name="LastListUpdate">0</definedName>
    <definedName name="Latin_Amercia" localSheetId="7">#REF!</definedName>
    <definedName name="Latin_Amercia" localSheetId="0">#REF!</definedName>
    <definedName name="Latin_Amercia" localSheetId="9">#REF!</definedName>
    <definedName name="Latin_Amercia" localSheetId="11">#REF!</definedName>
    <definedName name="Latin_Amercia" localSheetId="10">#REF!</definedName>
    <definedName name="Latin_Amercia" localSheetId="8">#REF!</definedName>
    <definedName name="Latin_Amercia" localSheetId="4">#REF!</definedName>
    <definedName name="Latin_Amercia" localSheetId="5">#REF!</definedName>
    <definedName name="Latin_Amercia">#REF!</definedName>
    <definedName name="LCI_5YRGROWTH" localSheetId="7">[43]Issues!#REF!</definedName>
    <definedName name="LCI_5YRGROWTH" localSheetId="0">[43]Issues!#REF!</definedName>
    <definedName name="LCI_5YRGROWTH" localSheetId="9">[43]Issues!#REF!</definedName>
    <definedName name="LCI_5YRGROWTH" localSheetId="11">[43]Issues!#REF!</definedName>
    <definedName name="LCI_5YRGROWTH" localSheetId="10">[43]Issues!#REF!</definedName>
    <definedName name="LCI_5YRGROWTH" localSheetId="8">[43]Issues!#REF!</definedName>
    <definedName name="LCI_5YRGROWTH" localSheetId="4">[43]Issues!#REF!</definedName>
    <definedName name="LCI_5YRGROWTH" localSheetId="5">[43]Issues!#REF!</definedName>
    <definedName name="LCI_5YRGROWTH">[43]Issues!#REF!</definedName>
    <definedName name="LDate">'[70]Designated Hedges'!$W$5</definedName>
    <definedName name="LEFT" localSheetId="7">#REF!</definedName>
    <definedName name="LEFT" localSheetId="0">#REF!</definedName>
    <definedName name="LEFT" localSheetId="9">#REF!</definedName>
    <definedName name="LEFT" localSheetId="11">#REF!</definedName>
    <definedName name="LEFT" localSheetId="10">#REF!</definedName>
    <definedName name="LEFT" localSheetId="8">#REF!</definedName>
    <definedName name="LEFT" localSheetId="4">#REF!</definedName>
    <definedName name="LEFT" localSheetId="5">#REF!</definedName>
    <definedName name="LEFT">#REF!</definedName>
    <definedName name="LEFT_1" localSheetId="7">#REF!</definedName>
    <definedName name="LEFT_1" localSheetId="0">#REF!</definedName>
    <definedName name="LEFT_1" localSheetId="11">#REF!</definedName>
    <definedName name="LEFT_1" localSheetId="8">#REF!</definedName>
    <definedName name="LEFT_1" localSheetId="4">#REF!</definedName>
    <definedName name="LEFT_1" localSheetId="5">#REF!</definedName>
    <definedName name="LEFT_1">#REF!</definedName>
    <definedName name="LEFT_1_1" localSheetId="7">#REF!</definedName>
    <definedName name="LEFT_1_1" localSheetId="0">#REF!</definedName>
    <definedName name="LEFT_1_1" localSheetId="11">#REF!</definedName>
    <definedName name="LEFT_1_1" localSheetId="8">#REF!</definedName>
    <definedName name="LEFT_1_1" localSheetId="4">#REF!</definedName>
    <definedName name="LEFT_1_1" localSheetId="5">#REF!</definedName>
    <definedName name="LEFT_1_1">#REF!</definedName>
    <definedName name="LEFT_8">#REF!</definedName>
    <definedName name="LineItem">[92]Inputs!$B$17:$B$44</definedName>
    <definedName name="linetable" localSheetId="7">#REF!</definedName>
    <definedName name="linetable" localSheetId="0">#REF!</definedName>
    <definedName name="linetable" localSheetId="9">#REF!</definedName>
    <definedName name="linetable" localSheetId="11">#REF!</definedName>
    <definedName name="linetable" localSheetId="10">#REF!</definedName>
    <definedName name="linetable" localSheetId="8">#REF!</definedName>
    <definedName name="linetable" localSheetId="4">#REF!</definedName>
    <definedName name="linetable" localSheetId="5">#REF!</definedName>
    <definedName name="linetable">#REF!</definedName>
    <definedName name="Livingudget5" localSheetId="7">#REF!</definedName>
    <definedName name="Livingudget5" localSheetId="0">#REF!</definedName>
    <definedName name="Livingudget5" localSheetId="11">#REF!</definedName>
    <definedName name="Livingudget5" localSheetId="8">#REF!</definedName>
    <definedName name="Livingudget5" localSheetId="4">#REF!</definedName>
    <definedName name="Livingudget5" localSheetId="5">#REF!</definedName>
    <definedName name="Livingudget5">#REF!</definedName>
    <definedName name="Load_Bal_Fact" localSheetId="7">'[32]Capacity Plan'!#REF!</definedName>
    <definedName name="Load_Bal_Fact" localSheetId="0">'[32]Capacity Plan'!#REF!</definedName>
    <definedName name="Load_Bal_Fact" localSheetId="11">'[32]Capacity Plan'!#REF!</definedName>
    <definedName name="Load_Bal_Fact" localSheetId="8">'[32]Capacity Plan'!#REF!</definedName>
    <definedName name="Load_Bal_Fact" localSheetId="4">'[32]Capacity Plan'!#REF!</definedName>
    <definedName name="Load_Bal_Fact" localSheetId="5">'[32]Capacity Plan'!#REF!</definedName>
    <definedName name="Load_Bal_Fact">'[32]Capacity Plan'!#REF!</definedName>
    <definedName name="Loan_Amount" localSheetId="7">#REF!</definedName>
    <definedName name="Loan_Amount" localSheetId="0">#REF!</definedName>
    <definedName name="Loan_Amount" localSheetId="9">#REF!</definedName>
    <definedName name="Loan_Amount" localSheetId="11">#REF!</definedName>
    <definedName name="Loan_Amount" localSheetId="10">#REF!</definedName>
    <definedName name="Loan_Amount" localSheetId="8">#REF!</definedName>
    <definedName name="Loan_Amount" localSheetId="4">#REF!</definedName>
    <definedName name="Loan_Amount" localSheetId="5">#REF!</definedName>
    <definedName name="Loan_Amount">#REF!</definedName>
    <definedName name="Loan_Loss_Provision_fore" localSheetId="7">[3]Forecasts_VDF!#REF!</definedName>
    <definedName name="Loan_Loss_Provision_fore" localSheetId="0">[3]Forecasts_VDF!#REF!</definedName>
    <definedName name="Loan_Loss_Provision_fore" localSheetId="9">[3]Forecasts_VDF!#REF!</definedName>
    <definedName name="Loan_Loss_Provision_fore" localSheetId="11">[3]Forecasts_VDF!#REF!</definedName>
    <definedName name="Loan_Loss_Provision_fore" localSheetId="10">[3]Forecasts_VDF!#REF!</definedName>
    <definedName name="Loan_Loss_Provision_fore" localSheetId="8">[3]Forecasts_VDF!#REF!</definedName>
    <definedName name="Loan_Loss_Provision_fore" localSheetId="4">[3]Forecasts_VDF!#REF!</definedName>
    <definedName name="Loan_Loss_Provision_fore" localSheetId="5">[3]Forecasts_VDF!#REF!</definedName>
    <definedName name="Loan_Loss_Provision_fore">[3]Forecasts_VDF!#REF!</definedName>
    <definedName name="Loan_Start" localSheetId="7">#REF!</definedName>
    <definedName name="Loan_Start" localSheetId="0">#REF!</definedName>
    <definedName name="Loan_Start" localSheetId="9">#REF!</definedName>
    <definedName name="Loan_Start" localSheetId="11">#REF!</definedName>
    <definedName name="Loan_Start" localSheetId="10">#REF!</definedName>
    <definedName name="Loan_Start" localSheetId="8">#REF!</definedName>
    <definedName name="Loan_Start" localSheetId="4">#REF!</definedName>
    <definedName name="Loan_Start" localSheetId="5">#REF!</definedName>
    <definedName name="Loan_Start">#REF!</definedName>
    <definedName name="Loan_Years" localSheetId="7">#REF!</definedName>
    <definedName name="Loan_Years" localSheetId="0">#REF!</definedName>
    <definedName name="Loan_Years" localSheetId="11">#REF!</definedName>
    <definedName name="Loan_Years" localSheetId="8">#REF!</definedName>
    <definedName name="Loan_Years" localSheetId="4">#REF!</definedName>
    <definedName name="Loan_Years" localSheetId="5">#REF!</definedName>
    <definedName name="Loan_Years">#REF!</definedName>
    <definedName name="Low">1</definedName>
    <definedName name="LT_debt_growth_fore" localSheetId="7">#REF!</definedName>
    <definedName name="LT_debt_growth_fore" localSheetId="0">#REF!</definedName>
    <definedName name="LT_debt_growth_fore" localSheetId="9">#REF!</definedName>
    <definedName name="LT_debt_growth_fore" localSheetId="11">#REF!</definedName>
    <definedName name="LT_debt_growth_fore" localSheetId="10">#REF!</definedName>
    <definedName name="LT_debt_growth_fore" localSheetId="8">#REF!</definedName>
    <definedName name="LT_debt_growth_fore" localSheetId="4">#REF!</definedName>
    <definedName name="LT_debt_growth_fore" localSheetId="5">#REF!</definedName>
    <definedName name="LT_debt_growth_fore">#REF!</definedName>
    <definedName name="LT_EPS">[78]Model!$AI$4</definedName>
    <definedName name="lta" localSheetId="7">#REF!</definedName>
    <definedName name="lta" localSheetId="0">#REF!</definedName>
    <definedName name="lta" localSheetId="9">#REF!</definedName>
    <definedName name="lta" localSheetId="11">#REF!</definedName>
    <definedName name="lta" localSheetId="10">#REF!</definedName>
    <definedName name="lta" localSheetId="8">#REF!</definedName>
    <definedName name="lta" localSheetId="4">#REF!</definedName>
    <definedName name="lta" localSheetId="5">#REF!</definedName>
    <definedName name="lta">#REF!</definedName>
    <definedName name="lta_1" localSheetId="7">#REF!</definedName>
    <definedName name="lta_1" localSheetId="0">#REF!</definedName>
    <definedName name="lta_1" localSheetId="11">#REF!</definedName>
    <definedName name="lta_1" localSheetId="8">#REF!</definedName>
    <definedName name="lta_1" localSheetId="4">#REF!</definedName>
    <definedName name="lta_1" localSheetId="5">#REF!</definedName>
    <definedName name="lta_1">#REF!</definedName>
    <definedName name="lta_1_1" localSheetId="7">#REF!</definedName>
    <definedName name="lta_1_1" localSheetId="0">#REF!</definedName>
    <definedName name="lta_1_1" localSheetId="11">#REF!</definedName>
    <definedName name="lta_1_1" localSheetId="8">#REF!</definedName>
    <definedName name="lta_1_1" localSheetId="4">#REF!</definedName>
    <definedName name="lta_1_1" localSheetId="5">#REF!</definedName>
    <definedName name="lta_1_1">#REF!</definedName>
    <definedName name="lta_8">#REF!</definedName>
    <definedName name="LTEL_AdjustedEV">#REF!</definedName>
    <definedName name="LTEL_AssociatesMinorities">#REF!</definedName>
    <definedName name="LTEL_UnleveredFCF">#REF!</definedName>
    <definedName name="LYN">#REF!</definedName>
    <definedName name="M_PlaceofPath" hidden="1">"\\SNYCEQT0300\HOME\DBEGLEIT\excel\FULL\FULL_VDF.XLS"</definedName>
    <definedName name="M1Listing">OFFSET([93]M1Listing!$A$2,,,COUNTA([93]M1Listing!$A$1:$A$65536)-1)</definedName>
    <definedName name="Macro1" localSheetId="7">#REF!</definedName>
    <definedName name="Macro1" localSheetId="0">#REF!</definedName>
    <definedName name="Macro1" localSheetId="9">#REF!</definedName>
    <definedName name="Macro1" localSheetId="11">#REF!</definedName>
    <definedName name="Macro1" localSheetId="10">#REF!</definedName>
    <definedName name="Macro1" localSheetId="8">#REF!</definedName>
    <definedName name="Macro1" localSheetId="4">#REF!</definedName>
    <definedName name="Macro1" localSheetId="5">#REF!</definedName>
    <definedName name="Macro1">#REF!</definedName>
    <definedName name="MagicQuestfinancials" localSheetId="7">#REF!,#REF!,#REF!</definedName>
    <definedName name="MagicQuestfinancials" localSheetId="0">#REF!,#REF!,#REF!</definedName>
    <definedName name="MagicQuestfinancials" localSheetId="9">#REF!,#REF!,#REF!</definedName>
    <definedName name="MagicQuestfinancials" localSheetId="11">#REF!,#REF!,#REF!</definedName>
    <definedName name="MagicQuestfinancials" localSheetId="10">#REF!,#REF!,#REF!</definedName>
    <definedName name="MagicQuestfinancials" localSheetId="8">#REF!,#REF!,#REF!</definedName>
    <definedName name="MagicQuestfinancials" localSheetId="4">#REF!,#REF!,#REF!</definedName>
    <definedName name="MagicQuestfinancials" localSheetId="5">#REF!,#REF!,#REF!</definedName>
    <definedName name="MagicQuestfinancials">#REF!,#REF!,#REF!</definedName>
    <definedName name="MAIN_DB">[11]DSA!$A$1:$AE$81</definedName>
    <definedName name="MainDataRange" localSheetId="7">#REF!,#REF!,#REF!,#REF!,#REF!,#REF!,#REF!,#REF!,#REF!,#REF!,#REF!</definedName>
    <definedName name="MainDataRange" localSheetId="0">#REF!,#REF!,#REF!,#REF!,#REF!,#REF!,#REF!,#REF!,#REF!,#REF!,#REF!</definedName>
    <definedName name="MainDataRange" localSheetId="9">#REF!,#REF!,#REF!,#REF!,#REF!,#REF!,#REF!,#REF!,#REF!,#REF!,#REF!</definedName>
    <definedName name="MainDataRange" localSheetId="11">#REF!,#REF!,#REF!,#REF!,#REF!,#REF!,#REF!,#REF!,#REF!,#REF!,#REF!</definedName>
    <definedName name="MainDataRange" localSheetId="10">#REF!,#REF!,#REF!,#REF!,#REF!,#REF!,#REF!,#REF!,#REF!,#REF!,#REF!</definedName>
    <definedName name="MainDataRange" localSheetId="8">#REF!,#REF!,#REF!,#REF!,#REF!,#REF!,#REF!,#REF!,#REF!,#REF!,#REF!</definedName>
    <definedName name="MainDataRange" localSheetId="4">#REF!,#REF!,#REF!,#REF!,#REF!,#REF!,#REF!,#REF!,#REF!,#REF!,#REF!</definedName>
    <definedName name="MainDataRange" localSheetId="5">#REF!,#REF!,#REF!,#REF!,#REF!,#REF!,#REF!,#REF!,#REF!,#REF!,#REF!</definedName>
    <definedName name="MainDataRange">#REF!,#REF!,#REF!,#REF!,#REF!,#REF!,#REF!,#REF!,#REF!,#REF!,#REF!</definedName>
    <definedName name="MainTaxWkshtClear">'[33]Main Tax Wksht'!$G$6:$Q$56,'[33]Main Tax Wksht'!$F$28,'[33]Main Tax Wksht'!$T$6:$T$56,'[33]Main Tax Wksht'!$AC$6:$AD$56,'[33]Main Tax Wksht'!$AE$28:$AF$28,'[33]Main Tax Wksht'!$BG$6:$BG$56,'[33]Main Tax Wksht'!$BV$6:$BV$56</definedName>
    <definedName name="margin" localSheetId="7">'[53]PP&amp;E'!#REF!</definedName>
    <definedName name="margin" localSheetId="0">'[53]PP&amp;E'!#REF!</definedName>
    <definedName name="margin" localSheetId="9">'[53]PP&amp;E'!#REF!</definedName>
    <definedName name="margin" localSheetId="11">'[53]PP&amp;E'!#REF!</definedName>
    <definedName name="margin" localSheetId="10">'[53]PP&amp;E'!#REF!</definedName>
    <definedName name="margin" localSheetId="8">'[53]PP&amp;E'!#REF!</definedName>
    <definedName name="margin" localSheetId="4">'[53]PP&amp;E'!#REF!</definedName>
    <definedName name="margin" localSheetId="5">'[53]PP&amp;E'!#REF!</definedName>
    <definedName name="margin">'[53]PP&amp;E'!#REF!</definedName>
    <definedName name="Market_capitalization" localSheetId="7">'[3]Summary Page_VDF'!#REF!</definedName>
    <definedName name="Market_capitalization" localSheetId="0">'[3]Summary Page_VDF'!#REF!</definedName>
    <definedName name="Market_capitalization" localSheetId="9">'[3]Summary Page_VDF'!#REF!</definedName>
    <definedName name="Market_capitalization" localSheetId="11">'[3]Summary Page_VDF'!#REF!</definedName>
    <definedName name="Market_capitalization" localSheetId="10">'[3]Summary Page_VDF'!#REF!</definedName>
    <definedName name="Market_capitalization" localSheetId="8">'[3]Summary Page_VDF'!#REF!</definedName>
    <definedName name="Market_capitalization" localSheetId="4">'[3]Summary Page_VDF'!#REF!</definedName>
    <definedName name="Market_capitalization" localSheetId="5">'[3]Summary Page_VDF'!#REF!</definedName>
    <definedName name="Market_capitalization">'[3]Summary Page_VDF'!#REF!</definedName>
    <definedName name="MARREV">'[41]Mar Rev'!$A$2:$F$54</definedName>
    <definedName name="Match" localSheetId="7">#REF!</definedName>
    <definedName name="Match" localSheetId="0">#REF!</definedName>
    <definedName name="Match" localSheetId="9">#REF!</definedName>
    <definedName name="Match" localSheetId="11">#REF!</definedName>
    <definedName name="Match" localSheetId="10">#REF!</definedName>
    <definedName name="Match" localSheetId="8">#REF!</definedName>
    <definedName name="Match" localSheetId="4">#REF!</definedName>
    <definedName name="Match" localSheetId="5">#REF!</definedName>
    <definedName name="Match">#REF!</definedName>
    <definedName name="MATRIX" localSheetId="7">#REF!</definedName>
    <definedName name="MATRIX" localSheetId="0">#REF!</definedName>
    <definedName name="MATRIX" localSheetId="11">#REF!</definedName>
    <definedName name="MATRIX" localSheetId="8">#REF!</definedName>
    <definedName name="MATRIX" localSheetId="4">#REF!</definedName>
    <definedName name="MATRIX" localSheetId="5">#REF!</definedName>
    <definedName name="MATRIX">#REF!</definedName>
    <definedName name="MAYREV">'[41]May Rev '!$A$2:$F$55</definedName>
    <definedName name="MCCRKEVA" localSheetId="7">#REF!</definedName>
    <definedName name="MCCRKEVA" localSheetId="0">#REF!</definedName>
    <definedName name="MCCRKEVA" localSheetId="9">#REF!</definedName>
    <definedName name="MCCRKEVA" localSheetId="11">#REF!</definedName>
    <definedName name="MCCRKEVA" localSheetId="10">#REF!</definedName>
    <definedName name="MCCRKEVA" localSheetId="8">#REF!</definedName>
    <definedName name="MCCRKEVA" localSheetId="4">#REF!</definedName>
    <definedName name="MCCRKEVA" localSheetId="5">#REF!</definedName>
    <definedName name="MCCRKEVA">#REF!</definedName>
    <definedName name="mci_growth" localSheetId="7">#REF!</definedName>
    <definedName name="mci_growth" localSheetId="0">#REF!</definedName>
    <definedName name="mci_growth" localSheetId="11">#REF!</definedName>
    <definedName name="mci_growth" localSheetId="8">#REF!</definedName>
    <definedName name="mci_growth" localSheetId="4">#REF!</definedName>
    <definedName name="mci_growth" localSheetId="5">#REF!</definedName>
    <definedName name="mci_growth">#REF!</definedName>
    <definedName name="mci_tab" localSheetId="7">#REF!</definedName>
    <definedName name="mci_tab" localSheetId="0">#REF!</definedName>
    <definedName name="mci_tab" localSheetId="11">#REF!</definedName>
    <definedName name="mci_tab" localSheetId="8">#REF!</definedName>
    <definedName name="mci_tab" localSheetId="4">#REF!</definedName>
    <definedName name="mci_tab" localSheetId="5">#REF!</definedName>
    <definedName name="mci_tab">#REF!</definedName>
    <definedName name="mci_tracker">#REF!</definedName>
    <definedName name="MDCE">#REF!</definedName>
    <definedName name="ME_AB">#REF!</definedName>
    <definedName name="ME_CR">#REF!</definedName>
    <definedName name="ME_DB">#REF!</definedName>
    <definedName name="ME_MA">#REF!</definedName>
    <definedName name="Medium_Cobrand_Labor_Factor">'[32]Cost Breakdown'!$G$19</definedName>
    <definedName name="Medium_Cobrand_User_Threshold">'[32]Cost Breakdown'!$G$15</definedName>
    <definedName name="Metavante" localSheetId="7">#REF!</definedName>
    <definedName name="Metavante" localSheetId="0">#REF!</definedName>
    <definedName name="Metavante" localSheetId="9">#REF!</definedName>
    <definedName name="Metavante" localSheetId="11">#REF!</definedName>
    <definedName name="Metavante" localSheetId="10">#REF!</definedName>
    <definedName name="Metavante" localSheetId="8">#REF!</definedName>
    <definedName name="Metavante" localSheetId="4">#REF!</definedName>
    <definedName name="Metavante" localSheetId="5">#REF!</definedName>
    <definedName name="Metavante">#REF!</definedName>
    <definedName name="metric1">[57]Metrics!$A$1:$P$58</definedName>
    <definedName name="metrics2">[57]Metrics!$A$60:$P$124</definedName>
    <definedName name="metrics3">[57]Metrics!$A$128:$P$173</definedName>
    <definedName name="MEX_SUB" localSheetId="7">#REF!</definedName>
    <definedName name="MEX_SUB" localSheetId="0">#REF!</definedName>
    <definedName name="MEX_SUB" localSheetId="9">#REF!</definedName>
    <definedName name="MEX_SUB" localSheetId="11">#REF!</definedName>
    <definedName name="MEX_SUB" localSheetId="10">#REF!</definedName>
    <definedName name="MEX_SUB" localSheetId="8">#REF!</definedName>
    <definedName name="MEX_SUB" localSheetId="4">#REF!</definedName>
    <definedName name="MEX_SUB" localSheetId="5">#REF!</definedName>
    <definedName name="MEX_SUB">#REF!</definedName>
    <definedName name="mfnx" localSheetId="7">#REF!</definedName>
    <definedName name="mfnx" localSheetId="0">#REF!</definedName>
    <definedName name="mfnx" localSheetId="11">#REF!</definedName>
    <definedName name="mfnx" localSheetId="8">#REF!</definedName>
    <definedName name="mfnx" localSheetId="4">#REF!</definedName>
    <definedName name="mfnx" localSheetId="5">#REF!</definedName>
    <definedName name="mfnx">#REF!</definedName>
    <definedName name="mfnx_g" localSheetId="7">#REF!</definedName>
    <definedName name="mfnx_g" localSheetId="0">#REF!</definedName>
    <definedName name="mfnx_g" localSheetId="11">#REF!</definedName>
    <definedName name="mfnx_g" localSheetId="8">#REF!</definedName>
    <definedName name="mfnx_g" localSheetId="4">#REF!</definedName>
    <definedName name="mfnx_g" localSheetId="5">#REF!</definedName>
    <definedName name="mfnx_g">#REF!</definedName>
    <definedName name="mfnx_is">#REF!</definedName>
    <definedName name="MGN">#REF!</definedName>
    <definedName name="MICAP">#REF!</definedName>
    <definedName name="Microsoft_Cost">'[32]Cost Breakdown'!$B$10</definedName>
    <definedName name="microsoft_maintenance_cost">'[32]Cost Breakdown'!$B$29</definedName>
    <definedName name="Minorities" localSheetId="7">#REF!</definedName>
    <definedName name="Minorities" localSheetId="0">#REF!</definedName>
    <definedName name="Minorities" localSheetId="9">#REF!</definedName>
    <definedName name="Minorities" localSheetId="11">#REF!</definedName>
    <definedName name="Minorities" localSheetId="10">#REF!</definedName>
    <definedName name="Minorities" localSheetId="8">#REF!</definedName>
    <definedName name="Minorities" localSheetId="4">#REF!</definedName>
    <definedName name="Minorities" localSheetId="5">#REF!</definedName>
    <definedName name="Minorities">#REF!</definedName>
    <definedName name="Minority_Dividends" localSheetId="7">#REF!</definedName>
    <definedName name="Minority_Dividends" localSheetId="0">#REF!</definedName>
    <definedName name="Minority_Dividends" localSheetId="11">#REF!</definedName>
    <definedName name="Minority_Dividends" localSheetId="8">#REF!</definedName>
    <definedName name="Minority_Dividends" localSheetId="4">#REF!</definedName>
    <definedName name="Minority_Dividends" localSheetId="5">#REF!</definedName>
    <definedName name="Minority_Dividends">#REF!</definedName>
    <definedName name="MIQ" localSheetId="7">#REF!</definedName>
    <definedName name="MIQ" localSheetId="0">#REF!</definedName>
    <definedName name="MIQ" localSheetId="11">#REF!</definedName>
    <definedName name="MIQ" localSheetId="8">#REF!</definedName>
    <definedName name="MIQ" localSheetId="4">#REF!</definedName>
    <definedName name="MIQ" localSheetId="5">#REF!</definedName>
    <definedName name="MIQ">#REF!</definedName>
    <definedName name="mktcap">#REF!</definedName>
    <definedName name="mktsh_1Q0">#REF!</definedName>
    <definedName name="mktsh_1Q00">#REF!</definedName>
    <definedName name="mktsh_1Q01">#REF!</definedName>
    <definedName name="mktsh_1Q02">#REF!</definedName>
    <definedName name="mktsh_1Q03">#REF!</definedName>
    <definedName name="mktsh_1Q04">#REF!</definedName>
    <definedName name="mktsh_1Q05">#REF!</definedName>
    <definedName name="mktsh_1Q06">#REF!</definedName>
    <definedName name="mktsh_1Q07">#REF!</definedName>
    <definedName name="mktsh_1Q98">#REF!</definedName>
    <definedName name="mktsh_1Q99">#REF!</definedName>
    <definedName name="mktsh_2Q00">#REF!</definedName>
    <definedName name="mktsh_2Q01">#REF!</definedName>
    <definedName name="mktsh_2Q02">#REF!</definedName>
    <definedName name="mktsh_2Q03">#REF!</definedName>
    <definedName name="mktsh_2Q04">#REF!</definedName>
    <definedName name="mktsh_2Q05">#REF!</definedName>
    <definedName name="mktsh_2Q06">#REF!</definedName>
    <definedName name="mktsh_2Q07">#REF!</definedName>
    <definedName name="mktsh_2Q98">#REF!</definedName>
    <definedName name="mktsh_2Q99">#REF!</definedName>
    <definedName name="mktsh_3Q00">#REF!</definedName>
    <definedName name="mktsh_3Q01">#REF!</definedName>
    <definedName name="mktsh_3Q02">#REF!</definedName>
    <definedName name="mktsh_3Q03">#REF!</definedName>
    <definedName name="mktsh_3Q04">#REF!</definedName>
    <definedName name="mktsh_3Q05">#REF!</definedName>
    <definedName name="mktsh_3Q06">#REF!</definedName>
    <definedName name="mktsh_3Q07">#REF!</definedName>
    <definedName name="mktsh_3Q98">#REF!</definedName>
    <definedName name="mktsh_3Q99">#REF!</definedName>
    <definedName name="mktsh_4Q00">#REF!</definedName>
    <definedName name="mktsh_4Q01">#REF!</definedName>
    <definedName name="mktsh_4Q02">#REF!</definedName>
    <definedName name="mktsh_4Q03">#REF!</definedName>
    <definedName name="mktsh_4Q04">#REF!</definedName>
    <definedName name="mktsh_4Q05">#REF!</definedName>
    <definedName name="mktsh_4Q06">#REF!</definedName>
    <definedName name="mktsh_4Q07">#REF!</definedName>
    <definedName name="mktsh_4Q98">#REF!</definedName>
    <definedName name="MN_Buildout">[50]Assumptions!$D$29</definedName>
    <definedName name="MN_TI">[50]Assumptions!$D$30</definedName>
    <definedName name="Mnf" localSheetId="7">#REF!</definedName>
    <definedName name="Mnf" localSheetId="0">#REF!</definedName>
    <definedName name="Mnf" localSheetId="9">#REF!</definedName>
    <definedName name="Mnf" localSheetId="11">#REF!</definedName>
    <definedName name="Mnf" localSheetId="10">#REF!</definedName>
    <definedName name="Mnf" localSheetId="8">#REF!</definedName>
    <definedName name="Mnf" localSheetId="4">#REF!</definedName>
    <definedName name="Mnf" localSheetId="5">#REF!</definedName>
    <definedName name="Mnf">#REF!</definedName>
    <definedName name="MoleBio" localSheetId="7">#REF!</definedName>
    <definedName name="MoleBio" localSheetId="0">#REF!</definedName>
    <definedName name="MoleBio" localSheetId="11">#REF!</definedName>
    <definedName name="MoleBio" localSheetId="8">#REF!</definedName>
    <definedName name="MoleBio" localSheetId="4">#REF!</definedName>
    <definedName name="MoleBio" localSheetId="5">#REF!</definedName>
    <definedName name="MoleBio">#REF!</definedName>
    <definedName name="monitoring_tools_maintenance">'[32]Cost Breakdown'!$B$27</definedName>
    <definedName name="month">[94]Apr2001!$CB$1</definedName>
    <definedName name="months_of_transaction_storage" localSheetId="7">#REF!</definedName>
    <definedName name="months_of_transaction_storage" localSheetId="0">#REF!</definedName>
    <definedName name="months_of_transaction_storage" localSheetId="9">#REF!</definedName>
    <definedName name="months_of_transaction_storage" localSheetId="11">#REF!</definedName>
    <definedName name="months_of_transaction_storage" localSheetId="10">#REF!</definedName>
    <definedName name="months_of_transaction_storage" localSheetId="8">#REF!</definedName>
    <definedName name="months_of_transaction_storage" localSheetId="4">#REF!</definedName>
    <definedName name="months_of_transaction_storage" localSheetId="5">#REF!</definedName>
    <definedName name="months_of_transaction_storage">#REF!</definedName>
    <definedName name="Moving_Fees">[50]Assumptions!$C$4</definedName>
    <definedName name="MQ_Cap_Buffer">'[32]Capacity Plan'!$J$5</definedName>
    <definedName name="mq_cost">'[32]Cost Breakdown'!$B$11</definedName>
    <definedName name="MQ_Scale">'[32]Capacity Plan'!$F$5</definedName>
    <definedName name="MQdept" localSheetId="7">#REF!,#REF!,#REF!</definedName>
    <definedName name="MQdept" localSheetId="0">#REF!,#REF!,#REF!</definedName>
    <definedName name="MQdept" localSheetId="9">#REF!,#REF!,#REF!</definedName>
    <definedName name="MQdept" localSheetId="11">#REF!,#REF!,#REF!</definedName>
    <definedName name="MQdept" localSheetId="10">#REF!,#REF!,#REF!</definedName>
    <definedName name="MQdept" localSheetId="8">#REF!,#REF!,#REF!</definedName>
    <definedName name="MQdept" localSheetId="4">#REF!,#REF!,#REF!</definedName>
    <definedName name="MQdept" localSheetId="5">#REF!,#REF!,#REF!</definedName>
    <definedName name="MQdept">#REF!,#REF!,#REF!</definedName>
    <definedName name="MQdetails" localSheetId="7">#REF!</definedName>
    <definedName name="MQdetails" localSheetId="0">#REF!</definedName>
    <definedName name="MQdetails" localSheetId="9">#REF!</definedName>
    <definedName name="MQdetails" localSheetId="11">#REF!</definedName>
    <definedName name="MQdetails" localSheetId="10">#REF!</definedName>
    <definedName name="MQdetails" localSheetId="8">#REF!</definedName>
    <definedName name="MQdetails" localSheetId="4">#REF!</definedName>
    <definedName name="MQdetails" localSheetId="5">#REF!</definedName>
    <definedName name="MQdetails">#REF!</definedName>
    <definedName name="MSG_Cap_Buffer">'[32]Capacity Plan'!$J$11</definedName>
    <definedName name="MSTAR_AssociatesMinorities" localSheetId="7">#REF!</definedName>
    <definedName name="MSTAR_AssociatesMinorities" localSheetId="0">#REF!</definedName>
    <definedName name="MSTAR_AssociatesMinorities" localSheetId="9">#REF!</definedName>
    <definedName name="MSTAR_AssociatesMinorities" localSheetId="11">#REF!</definedName>
    <definedName name="MSTAR_AssociatesMinorities" localSheetId="10">#REF!</definedName>
    <definedName name="MSTAR_AssociatesMinorities" localSheetId="8">#REF!</definedName>
    <definedName name="MSTAR_AssociatesMinorities" localSheetId="4">#REF!</definedName>
    <definedName name="MSTAR_AssociatesMinorities" localSheetId="5">#REF!</definedName>
    <definedName name="MSTAR_AssociatesMinorities">#REF!</definedName>
    <definedName name="MyBegOfYEar" localSheetId="7">IF(BegOfYear5253week&lt;&gt;"",BegOfYear5253week,IF(TaxYearEnd="","",TaxYearEnd-364))</definedName>
    <definedName name="MyBegOfYEar" localSheetId="0">IF(BegOfYear5253week&lt;&gt;"",BegOfYear5253week,IF(TaxYearEnd="","",TaxYearEnd-364))</definedName>
    <definedName name="MyBegOfYEar" localSheetId="9">IF(BegOfYear5253week&lt;&gt;"",BegOfYear5253week,IF(TaxYearEnd="","",TaxYearEnd-364))</definedName>
    <definedName name="MyBegOfYEar" localSheetId="11">IF(BegOfYear5253week&lt;&gt;"",BegOfYear5253week,IF(TaxYearEnd="","",TaxYearEnd-364))</definedName>
    <definedName name="MyBegOfYEar" localSheetId="10">IF(BegOfYear5253week&lt;&gt;"",BegOfYear5253week,IF(TaxYearEnd="","",TaxYearEnd-364))</definedName>
    <definedName name="MyBegOfYEar" localSheetId="8">IF(BegOfYear5253week&lt;&gt;"",BegOfYear5253week,IF(TaxYearEnd="","",TaxYearEnd-364))</definedName>
    <definedName name="MyBegOfYEar" localSheetId="4">IF(BegOfYear5253week&lt;&gt;"",BegOfYear5253week,IF(TaxYearEnd="","",TaxYearEnd-364))</definedName>
    <definedName name="MyBegOfYEar" localSheetId="5">IF(BegOfYear5253week&lt;&gt;"",BegOfYear5253week,IF(TaxYearEnd="","",TaxYearEnd-364))</definedName>
    <definedName name="MyBegOfYEar">IF(BegOfYear5253week&lt;&gt;"",BegOfYear5253week,IF(TaxYearEnd="","",TaxYearEnd-364))</definedName>
    <definedName name="MyBookIncome" localSheetId="7">IF(BookIncome = "","",BookIncome)</definedName>
    <definedName name="MyBookIncome" localSheetId="0">IF(BookIncome = "","",BookIncome)</definedName>
    <definedName name="MyBookIncome" localSheetId="9">IF(BookIncome = "","",BookIncome)</definedName>
    <definedName name="MyBookIncome" localSheetId="11">IF(BookIncome = "","",BookIncome)</definedName>
    <definedName name="MyBookIncome" localSheetId="10">IF(BookIncome = "","",BookIncome)</definedName>
    <definedName name="MyBookIncome" localSheetId="8">IF(BookIncome = "","",BookIncome)</definedName>
    <definedName name="MyBookIncome" localSheetId="4">IF(BookIncome = "","",BookIncome)</definedName>
    <definedName name="MyBookIncome" localSheetId="5">IF(BookIncome = "","",BookIncome)</definedName>
    <definedName name="MyBookIncome">IF(BookIncome = "","",BookIncome)</definedName>
    <definedName name="MyFEIN" localSheetId="7">IF(FEIN="","",FEIN)</definedName>
    <definedName name="MyFEIN" localSheetId="0">IF(FEIN="","",FEIN)</definedName>
    <definedName name="MyFEIN" localSheetId="9">IF(FEIN="","",FEIN)</definedName>
    <definedName name="MyFEIN" localSheetId="11">IF(FEIN="","",FEIN)</definedName>
    <definedName name="MyFEIN" localSheetId="10">IF(FEIN="","",FEIN)</definedName>
    <definedName name="MyFEIN" localSheetId="8">IF(FEIN="","",FEIN)</definedName>
    <definedName name="MyFEIN" localSheetId="4">IF(FEIN="","",FEIN)</definedName>
    <definedName name="MyFEIN" localSheetId="5">IF(FEIN="","",FEIN)</definedName>
    <definedName name="MyFEIN">IF(FEIN="","",FEIN)</definedName>
    <definedName name="MyLastYear" localSheetId="7">IF(TaxYearEnd="","",TaxYearEnd-366)</definedName>
    <definedName name="MyLastYear" localSheetId="0">IF(TaxYearEnd="","",TaxYearEnd-366)</definedName>
    <definedName name="MyLastYear" localSheetId="9">IF(TaxYearEnd="","",TaxYearEnd-366)</definedName>
    <definedName name="MyLastYear" localSheetId="11">IF(TaxYearEnd="","",TaxYearEnd-366)</definedName>
    <definedName name="MyLastYear" localSheetId="10">IF(TaxYearEnd="","",TaxYearEnd-366)</definedName>
    <definedName name="MyLastYear" localSheetId="8">IF(TaxYearEnd="","",TaxYearEnd-366)</definedName>
    <definedName name="MyLastYear" localSheetId="4">IF(TaxYearEnd="","",TaxYearEnd-366)</definedName>
    <definedName name="MyLastYear" localSheetId="5">IF(TaxYearEnd="","",TaxYearEnd-366)</definedName>
    <definedName name="MyLastYear">IF(TaxYearEnd="","",TaxYearEnd-366)</definedName>
    <definedName name="MyName" localSheetId="7">IF(TheName = "","",TheName)</definedName>
    <definedName name="MyName" localSheetId="0">IF(TheName = "","",TheName)</definedName>
    <definedName name="MyName" localSheetId="9">IF(TheName = "","",TheName)</definedName>
    <definedName name="MyName" localSheetId="11">IF(TheName = "","",TheName)</definedName>
    <definedName name="MyName" localSheetId="10">IF(TheName = "","",TheName)</definedName>
    <definedName name="MyName" localSheetId="8">IF(TheName = "","",TheName)</definedName>
    <definedName name="MyName" localSheetId="4">IF(TheName = "","",TheName)</definedName>
    <definedName name="MyName" localSheetId="5">IF(TheName = "","",TheName)</definedName>
    <definedName name="MyName">IF(TheName = "","",TheName)</definedName>
    <definedName name="MyNextYear" localSheetId="7">IF(TaxYearEnd="","",TaxYearEnd+365)</definedName>
    <definedName name="MyNextYear" localSheetId="0">IF(TaxYearEnd="","",TaxYearEnd+365)</definedName>
    <definedName name="MyNextYear" localSheetId="9">IF(TaxYearEnd="","",TaxYearEnd+365)</definedName>
    <definedName name="MyNextYear" localSheetId="11">IF(TaxYearEnd="","",TaxYearEnd+365)</definedName>
    <definedName name="MyNextYear" localSheetId="10">IF(TaxYearEnd="","",TaxYearEnd+365)</definedName>
    <definedName name="MyNextYear" localSheetId="8">IF(TaxYearEnd="","",TaxYearEnd+365)</definedName>
    <definedName name="MyNextYear" localSheetId="4">IF(TaxYearEnd="","",TaxYearEnd+365)</definedName>
    <definedName name="MyNextYear" localSheetId="5">IF(TaxYearEnd="","",TaxYearEnd+365)</definedName>
    <definedName name="MyNextYear">IF(TaxYearEnd="","",TaxYearEnd+365)</definedName>
    <definedName name="MyTaxYear" localSheetId="7">IF(TaxYearEnd="","",TaxYearEnd)</definedName>
    <definedName name="MyTaxYear" localSheetId="0">IF(TaxYearEnd="","",TaxYearEnd)</definedName>
    <definedName name="MyTaxYear" localSheetId="9">IF(TaxYearEnd="","",TaxYearEnd)</definedName>
    <definedName name="MyTaxYear" localSheetId="11">IF(TaxYearEnd="","",TaxYearEnd)</definedName>
    <definedName name="MyTaxYear" localSheetId="10">IF(TaxYearEnd="","",TaxYearEnd)</definedName>
    <definedName name="MyTaxYear" localSheetId="8">IF(TaxYearEnd="","",TaxYearEnd)</definedName>
    <definedName name="MyTaxYear" localSheetId="4">IF(TaxYearEnd="","",TaxYearEnd)</definedName>
    <definedName name="MyTaxYear" localSheetId="5">IF(TaxYearEnd="","",TaxYearEnd)</definedName>
    <definedName name="MyTaxYear">IF(TaxYearEnd="","",TaxYearEnd)</definedName>
    <definedName name="MYTDVOL">14</definedName>
    <definedName name="n" localSheetId="7" hidden="1">{"IS",#N/A,FALSE,"IS";"RPTIS",#N/A,FALSE,"RPTIS";"STATS",#N/A,FALSE,"STATS";"BS",#N/A,FALSE,"BS"}</definedName>
    <definedName name="n" localSheetId="0" hidden="1">{"IS",#N/A,FALSE,"IS";"RPTIS",#N/A,FALSE,"RPTIS";"STATS",#N/A,FALSE,"STATS";"BS",#N/A,FALSE,"BS"}</definedName>
    <definedName name="n" localSheetId="9" hidden="1">{"IS",#N/A,FALSE,"IS";"RPTIS",#N/A,FALSE,"RPTIS";"STATS",#N/A,FALSE,"STATS";"BS",#N/A,FALSE,"BS"}</definedName>
    <definedName name="n" localSheetId="11" hidden="1">{"IS",#N/A,FALSE,"IS";"RPTIS",#N/A,FALSE,"RPTIS";"STATS",#N/A,FALSE,"STATS";"BS",#N/A,FALSE,"BS"}</definedName>
    <definedName name="n" localSheetId="10" hidden="1">{"IS",#N/A,FALSE,"IS";"RPTIS",#N/A,FALSE,"RPTIS";"STATS",#N/A,FALSE,"STATS";"BS",#N/A,FALSE,"BS"}</definedName>
    <definedName name="n" localSheetId="8" hidden="1">{"IS",#N/A,FALSE,"IS";"RPTIS",#N/A,FALSE,"RPTIS";"STATS",#N/A,FALSE,"STATS";"BS",#N/A,FALSE,"BS"}</definedName>
    <definedName name="n" localSheetId="4" hidden="1">{"IS",#N/A,FALSE,"IS";"RPTIS",#N/A,FALSE,"RPTIS";"STATS",#N/A,FALSE,"STATS";"BS",#N/A,FALSE,"BS"}</definedName>
    <definedName name="n" localSheetId="5" hidden="1">{"IS",#N/A,FALSE,"IS";"RPTIS",#N/A,FALSE,"RPTIS";"STATS",#N/A,FALSE,"STATS";"BS",#N/A,FALSE,"BS"}</definedName>
    <definedName name="n" hidden="1">{"IS",#N/A,FALSE,"IS";"RPTIS",#N/A,FALSE,"RPTIS";"STATS",#N/A,FALSE,"STATS";"BS",#N/A,FALSE,"BS"}</definedName>
    <definedName name="n_1" localSheetId="0" hidden="1">{"IS",#N/A,FALSE,"IS";"RPTIS",#N/A,FALSE,"RPTIS";"STATS",#N/A,FALSE,"STATS";"BS",#N/A,FALSE,"BS"}</definedName>
    <definedName name="n_1" hidden="1">{"IS",#N/A,FALSE,"IS";"RPTIS",#N/A,FALSE,"RPTIS";"STATS",#N/A,FALSE,"STATS";"BS",#N/A,FALSE,"BS"}</definedName>
    <definedName name="Nabco">[30]Deferred!#REF!</definedName>
    <definedName name="NAEVA" localSheetId="7">#REF!</definedName>
    <definedName name="NAEVA" localSheetId="0">#REF!</definedName>
    <definedName name="NAEVA" localSheetId="9">#REF!</definedName>
    <definedName name="NAEVA" localSheetId="11">#REF!</definedName>
    <definedName name="NAEVA" localSheetId="10">#REF!</definedName>
    <definedName name="NAEVA" localSheetId="8">#REF!</definedName>
    <definedName name="NAEVA" localSheetId="4">#REF!</definedName>
    <definedName name="NAEVA" localSheetId="5">#REF!</definedName>
    <definedName name="NAEVA">#REF!</definedName>
    <definedName name="Name" localSheetId="7">#REF!</definedName>
    <definedName name="Name" localSheetId="0">#REF!</definedName>
    <definedName name="Name" localSheetId="11">#REF!</definedName>
    <definedName name="Name" localSheetId="8">#REF!</definedName>
    <definedName name="Name" localSheetId="4">#REF!</definedName>
    <definedName name="Name" localSheetId="5">#REF!</definedName>
    <definedName name="Name">#REF!</definedName>
    <definedName name="NBI" localSheetId="7">#REF!</definedName>
    <definedName name="NBI" localSheetId="0">#REF!</definedName>
    <definedName name="NBI" localSheetId="11">#REF!</definedName>
    <definedName name="NBI" localSheetId="8">#REF!</definedName>
    <definedName name="NBI" localSheetId="4">#REF!</definedName>
    <definedName name="NBI" localSheetId="5">#REF!</definedName>
    <definedName name="NBI">#REF!</definedName>
    <definedName name="nck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9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1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1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_1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_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9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1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1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_1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_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et">#REF!</definedName>
    <definedName name="Net_Adj_capitalized_expenses">[3]NOPAT_VDF!$C$21:$AZ$21</definedName>
    <definedName name="Net_adj_for_capitalized_expenses">#REF!</definedName>
    <definedName name="net_debt">'[31]Cash Flow'!$A$61:$IV$61</definedName>
    <definedName name="Net_Income">[3]NOPAT_VDF!$C$88:$AZ$88</definedName>
    <definedName name="Net_income_fore">#REF!</definedName>
    <definedName name="Net_income_growth_avg">[3]NOPAT_VDF!#REF!</definedName>
    <definedName name="Net_Interest">#REF!</definedName>
    <definedName name="Net_margin">[3]NOPAT_VDF!$C$108:$AU$108</definedName>
    <definedName name="Net_margin_fore">[3]Forecasts_VDF!#REF!</definedName>
    <definedName name="Net_PPE_growth_fore" localSheetId="7">#REF!</definedName>
    <definedName name="Net_PPE_growth_fore" localSheetId="0">#REF!</definedName>
    <definedName name="Net_PPE_growth_fore" localSheetId="9">#REF!</definedName>
    <definedName name="Net_PPE_growth_fore" localSheetId="11">#REF!</definedName>
    <definedName name="Net_PPE_growth_fore" localSheetId="10">#REF!</definedName>
    <definedName name="Net_PPE_growth_fore" localSheetId="8">#REF!</definedName>
    <definedName name="Net_PPE_growth_fore" localSheetId="4">#REF!</definedName>
    <definedName name="Net_PPE_growth_fore" localSheetId="5">#REF!</definedName>
    <definedName name="Net_PPE_growth_fore">#REF!</definedName>
    <definedName name="Net_profit" localSheetId="7">#REF!</definedName>
    <definedName name="Net_profit" localSheetId="0">#REF!</definedName>
    <definedName name="Net_profit" localSheetId="11">#REF!</definedName>
    <definedName name="Net_profit" localSheetId="8">#REF!</definedName>
    <definedName name="Net_profit" localSheetId="4">#REF!</definedName>
    <definedName name="Net_profit" localSheetId="5">#REF!</definedName>
    <definedName name="Net_profit">#REF!</definedName>
    <definedName name="Net_Profit_after_Minorities" localSheetId="7">#REF!</definedName>
    <definedName name="Net_Profit_after_Minorities" localSheetId="0">#REF!</definedName>
    <definedName name="Net_Profit_after_Minorities" localSheetId="11">#REF!</definedName>
    <definedName name="Net_Profit_after_Minorities" localSheetId="8">#REF!</definedName>
    <definedName name="Net_Profit_after_Minorities" localSheetId="4">#REF!</definedName>
    <definedName name="Net_Profit_after_Minorities" localSheetId="5">#REF!</definedName>
    <definedName name="Net_Profit_after_Minorities">#REF!</definedName>
    <definedName name="net_profit_postabs_pretelstra">#REF!</definedName>
    <definedName name="net_profit_pretelstra">#REF!</definedName>
    <definedName name="Net_sales_DCF">[3]DCF_VDF!$C$9:$AZ$9</definedName>
    <definedName name="Net_sales_fore" localSheetId="7">#REF!</definedName>
    <definedName name="Net_sales_fore" localSheetId="0">#REF!</definedName>
    <definedName name="Net_sales_fore" localSheetId="9">#REF!</definedName>
    <definedName name="Net_sales_fore" localSheetId="11">#REF!</definedName>
    <definedName name="Net_sales_fore" localSheetId="10">#REF!</definedName>
    <definedName name="Net_sales_fore" localSheetId="8">#REF!</definedName>
    <definedName name="Net_sales_fore" localSheetId="4">#REF!</definedName>
    <definedName name="Net_sales_fore" localSheetId="5">#REF!</definedName>
    <definedName name="Net_sales_fore">#REF!</definedName>
    <definedName name="Net_sales_growth_fore" localSheetId="7">#REF!</definedName>
    <definedName name="Net_sales_growth_fore" localSheetId="0">#REF!</definedName>
    <definedName name="Net_sales_growth_fore" localSheetId="11">#REF!</definedName>
    <definedName name="Net_sales_growth_fore" localSheetId="8">#REF!</definedName>
    <definedName name="Net_sales_growth_fore" localSheetId="4">#REF!</definedName>
    <definedName name="Net_sales_growth_fore" localSheetId="5">#REF!</definedName>
    <definedName name="Net_sales_growth_fore">#REF!</definedName>
    <definedName name="Net_Working_Capital" localSheetId="7">#REF!</definedName>
    <definedName name="Net_Working_Capital" localSheetId="0">#REF!</definedName>
    <definedName name="Net_Working_Capital" localSheetId="11">#REF!</definedName>
    <definedName name="Net_Working_Capital" localSheetId="8">#REF!</definedName>
    <definedName name="Net_Working_Capital" localSheetId="4">#REF!</definedName>
    <definedName name="Net_Working_Capital" localSheetId="5">#REF!</definedName>
    <definedName name="Net_Working_Capital">#REF!</definedName>
    <definedName name="Net_working_capital_turns">'[3]Invested capital_VDF'!$C$94:$AU$94</definedName>
    <definedName name="Net_Worth_Share__DM">#REF!</definedName>
    <definedName name="netamor">[95]C30!#REF!</definedName>
    <definedName name="NetDebtPerShare">[34]projections!#REF!</definedName>
    <definedName name="netdep" localSheetId="7">#REF!</definedName>
    <definedName name="netdep" localSheetId="0">#REF!</definedName>
    <definedName name="netdep" localSheetId="9">#REF!</definedName>
    <definedName name="netdep" localSheetId="11">#REF!</definedName>
    <definedName name="netdep" localSheetId="10">#REF!</definedName>
    <definedName name="netdep" localSheetId="8">#REF!</definedName>
    <definedName name="netdep" localSheetId="4">#REF!</definedName>
    <definedName name="netdep" localSheetId="5">#REF!</definedName>
    <definedName name="netdep">#REF!</definedName>
    <definedName name="Netscaler_Scale" localSheetId="7">'[32]Capacity Plan'!#REF!</definedName>
    <definedName name="Netscaler_Scale" localSheetId="0">'[32]Capacity Plan'!#REF!</definedName>
    <definedName name="Netscaler_Scale" localSheetId="9">'[32]Capacity Plan'!#REF!</definedName>
    <definedName name="Netscaler_Scale" localSheetId="11">'[32]Capacity Plan'!#REF!</definedName>
    <definedName name="Netscaler_Scale" localSheetId="10">'[32]Capacity Plan'!#REF!</definedName>
    <definedName name="Netscaler_Scale" localSheetId="8">'[32]Capacity Plan'!#REF!</definedName>
    <definedName name="Netscaler_Scale" localSheetId="4">'[32]Capacity Plan'!#REF!</definedName>
    <definedName name="Netscaler_Scale" localSheetId="5">'[32]Capacity Plan'!#REF!</definedName>
    <definedName name="Netscaler_Scale">'[32]Capacity Plan'!#REF!</definedName>
    <definedName name="NetWC_turns_fore" localSheetId="7">#REF!</definedName>
    <definedName name="NetWC_turns_fore" localSheetId="0">#REF!</definedName>
    <definedName name="NetWC_turns_fore" localSheetId="9">#REF!</definedName>
    <definedName name="NetWC_turns_fore" localSheetId="11">#REF!</definedName>
    <definedName name="NetWC_turns_fore" localSheetId="10">#REF!</definedName>
    <definedName name="NetWC_turns_fore" localSheetId="8">#REF!</definedName>
    <definedName name="NetWC_turns_fore" localSheetId="4">#REF!</definedName>
    <definedName name="NetWC_turns_fore" localSheetId="5">#REF!</definedName>
    <definedName name="NetWC_turns_fore">#REF!</definedName>
    <definedName name="New_DBFiler_Scale">'[32]Capacity Plan'!$F$14</definedName>
    <definedName name="newbel" localSheetId="7" hidden="1">{"IS",#N/A,FALSE,"IS";"RPTIS",#N/A,FALSE,"RPTIS";"STATS",#N/A,FALSE,"STATS";"CELL",#N/A,FALSE,"CELL";"BS",#N/A,FALSE,"BS"}</definedName>
    <definedName name="newbel" localSheetId="0" hidden="1">{"IS",#N/A,FALSE,"IS";"RPTIS",#N/A,FALSE,"RPTIS";"STATS",#N/A,FALSE,"STATS";"CELL",#N/A,FALSE,"CELL";"BS",#N/A,FALSE,"BS"}</definedName>
    <definedName name="newbel" localSheetId="9" hidden="1">{"IS",#N/A,FALSE,"IS";"RPTIS",#N/A,FALSE,"RPTIS";"STATS",#N/A,FALSE,"STATS";"CELL",#N/A,FALSE,"CELL";"BS",#N/A,FALSE,"BS"}</definedName>
    <definedName name="newbel" localSheetId="11" hidden="1">{"IS",#N/A,FALSE,"IS";"RPTIS",#N/A,FALSE,"RPTIS";"STATS",#N/A,FALSE,"STATS";"CELL",#N/A,FALSE,"CELL";"BS",#N/A,FALSE,"BS"}</definedName>
    <definedName name="newbel" localSheetId="10" hidden="1">{"IS",#N/A,FALSE,"IS";"RPTIS",#N/A,FALSE,"RPTIS";"STATS",#N/A,FALSE,"STATS";"CELL",#N/A,FALSE,"CELL";"BS",#N/A,FALSE,"BS"}</definedName>
    <definedName name="newbel" localSheetId="8" hidden="1">{"IS",#N/A,FALSE,"IS";"RPTIS",#N/A,FALSE,"RPTIS";"STATS",#N/A,FALSE,"STATS";"CELL",#N/A,FALSE,"CELL";"BS",#N/A,FALSE,"BS"}</definedName>
    <definedName name="newbel" localSheetId="4" hidden="1">{"IS",#N/A,FALSE,"IS";"RPTIS",#N/A,FALSE,"RPTIS";"STATS",#N/A,FALSE,"STATS";"CELL",#N/A,FALSE,"CELL";"BS",#N/A,FALSE,"BS"}</definedName>
    <definedName name="newbel" localSheetId="5" hidden="1">{"IS",#N/A,FALSE,"IS";"RPTIS",#N/A,FALSE,"RPTIS";"STATS",#N/A,FALSE,"STATS";"CELL",#N/A,FALSE,"CELL";"BS",#N/A,FALSE,"BS"}</definedName>
    <definedName name="newbel" hidden="1">{"IS",#N/A,FALSE,"IS";"RPTIS",#N/A,FALSE,"RPTIS";"STATS",#N/A,FALSE,"STATS";"CELL",#N/A,FALSE,"CELL";"BS",#N/A,FALSE,"BS"}</definedName>
    <definedName name="newbel_1" localSheetId="0" hidden="1">{"IS",#N/A,FALSE,"IS";"RPTIS",#N/A,FALSE,"RPTIS";"STATS",#N/A,FALSE,"STATS";"CELL",#N/A,FALSE,"CELL";"BS",#N/A,FALSE,"BS"}</definedName>
    <definedName name="newbel_1" hidden="1">{"IS",#N/A,FALSE,"IS";"RPTIS",#N/A,FALSE,"RPTIS";"STATS",#N/A,FALSE,"STATS";"CELL",#N/A,FALSE,"CELL";"BS",#N/A,FALSE,"BS"}</definedName>
    <definedName name="NewRev" localSheetId="7">OFFSET([0]!Full_Print,0,0,Comps!Last_Row)</definedName>
    <definedName name="NewRev" localSheetId="0">OFFSET(Full_Print,0,0,Cover!Last_Row)</definedName>
    <definedName name="NewRev" localSheetId="9">OFFSET(Full_Print,0,0,DCF!Last_Row)</definedName>
    <definedName name="NewRev" localSheetId="11">OFFSET(Full_Print,0,0,'Football Field'!Last_Row)</definedName>
    <definedName name="NewRev" localSheetId="10">OFFSET(Full_Print,0,0,LBO!Last_Row)</definedName>
    <definedName name="NewRev" localSheetId="8">OFFSET([0]!Full_Print,0,0,Ppaids!Last_Row)</definedName>
    <definedName name="NewRev" localSheetId="4">OFFSET(Full_Print,0,0,Projections!Last_Row)</definedName>
    <definedName name="NewRev" localSheetId="5">OFFSET([0]!Full_Print,0,0,'Stock Trading'!Last_Row)</definedName>
    <definedName name="NewRev">OFFSET(Full_Print,0,0,Last_Row)</definedName>
    <definedName name="NEWSPAPERS" localSheetId="7">#REF!</definedName>
    <definedName name="NEWSPAPERS" localSheetId="0">#REF!</definedName>
    <definedName name="NEWSPAPERS" localSheetId="9">#REF!</definedName>
    <definedName name="NEWSPAPERS" localSheetId="11">#REF!</definedName>
    <definedName name="NEWSPAPERS" localSheetId="10">#REF!</definedName>
    <definedName name="NEWSPAPERS" localSheetId="8">#REF!</definedName>
    <definedName name="NEWSPAPERS" localSheetId="4">#REF!</definedName>
    <definedName name="NEWSPAPERS" localSheetId="5">#REF!</definedName>
    <definedName name="NEWSPAPERS">#REF!</definedName>
    <definedName name="NINT" localSheetId="7">#REF!</definedName>
    <definedName name="NINT" localSheetId="0">#REF!</definedName>
    <definedName name="NINT" localSheetId="9">#REF!</definedName>
    <definedName name="NINT" localSheetId="11">#REF!</definedName>
    <definedName name="NINT" localSheetId="10">#REF!</definedName>
    <definedName name="NINT" localSheetId="8">#REF!</definedName>
    <definedName name="NINT" localSheetId="4">#REF!</definedName>
    <definedName name="NINT" localSheetId="5">#REF!</definedName>
    <definedName name="NINT">#REF!</definedName>
    <definedName name="nio_96" localSheetId="7">#REF!</definedName>
    <definedName name="nio_96" localSheetId="0">#REF!</definedName>
    <definedName name="nio_96" localSheetId="8">#REF!</definedName>
    <definedName name="nio_96" localSheetId="4">#REF!</definedName>
    <definedName name="nio_96" localSheetId="5">#REF!</definedName>
    <definedName name="nio_96">#REF!</definedName>
    <definedName name="nio_97">#REF!</definedName>
    <definedName name="nio_98">#REF!</definedName>
    <definedName name="NOL">#REF!</definedName>
    <definedName name="NOOFFFSEGMENTS1">#REF!</definedName>
    <definedName name="NOOFFFSEGMENTS2">#REF!</definedName>
    <definedName name="NOPAT">[3]NOPAT_VDF!$C$41:$AU$41</definedName>
    <definedName name="NOPAT_DCF">[3]DCF_VDF!$C$12:$AZ$12</definedName>
    <definedName name="NOPAT_fore" localSheetId="7">#REF!</definedName>
    <definedName name="NOPAT_fore" localSheetId="0">#REF!</definedName>
    <definedName name="NOPAT_fore" localSheetId="9">#REF!</definedName>
    <definedName name="NOPAT_fore" localSheetId="11">#REF!</definedName>
    <definedName name="NOPAT_fore" localSheetId="10">#REF!</definedName>
    <definedName name="NOPAT_fore" localSheetId="8">#REF!</definedName>
    <definedName name="NOPAT_fore" localSheetId="4">#REF!</definedName>
    <definedName name="NOPAT_fore" localSheetId="5">#REF!</definedName>
    <definedName name="NOPAT_fore">#REF!</definedName>
    <definedName name="NOPAT_growth_avg" localSheetId="7">[3]NOPAT_VDF!#REF!</definedName>
    <definedName name="NOPAT_growth_avg" localSheetId="0">[3]NOPAT_VDF!#REF!</definedName>
    <definedName name="NOPAT_growth_avg" localSheetId="9">[3]NOPAT_VDF!#REF!</definedName>
    <definedName name="NOPAT_growth_avg" localSheetId="11">[3]NOPAT_VDF!#REF!</definedName>
    <definedName name="NOPAT_growth_avg" localSheetId="10">[3]NOPAT_VDF!#REF!</definedName>
    <definedName name="NOPAT_growth_avg" localSheetId="8">[3]NOPAT_VDF!#REF!</definedName>
    <definedName name="NOPAT_growth_avg" localSheetId="4">[3]NOPAT_VDF!#REF!</definedName>
    <definedName name="NOPAT_growth_avg" localSheetId="5">[3]NOPAT_VDF!#REF!</definedName>
    <definedName name="NOPAT_growth_avg">[3]NOPAT_VDF!#REF!</definedName>
    <definedName name="NOPAT_margin">[3]NOPAT_VDF!$C$112:$AU$112</definedName>
    <definedName name="NOPAT_margin_fore">#REF!</definedName>
    <definedName name="NOPAT_Share">[3]NOPAT_VDF!#REF!</definedName>
    <definedName name="NOPBT">[3]NOPAT_VDF!$C$29:$AU$29</definedName>
    <definedName name="NOPBT_fore">#REF!</definedName>
    <definedName name="Norm_forecast_11_15">#REF!</definedName>
    <definedName name="Norm_forecast_16_25">#REF!</definedName>
    <definedName name="Norm_forecast_4_5">#REF!</definedName>
    <definedName name="Norm_forecast_6_10">#REF!</definedName>
    <definedName name="North_America">#REF!</definedName>
    <definedName name="NOVREV">'[41]Nov Rev'!$A$2:$F$55</definedName>
    <definedName name="NPT_1">[3]NOPAT_VDF!$P$1:$P$65536</definedName>
    <definedName name="NPT_2">[3]NOPAT_VDF!$O$1:$O$65536</definedName>
    <definedName name="NPT_3">[3]NOPAT_VDF!$N$1:$N$65536</definedName>
    <definedName name="NPT_4">[3]NOPAT_VDF!$M$1:$M$65536</definedName>
    <definedName name="NPT_5">[3]NOPAT_VDF!$L$1:$L$65536</definedName>
    <definedName name="NPT_6">[3]NOPAT_VDF!$K$1:$K$65536</definedName>
    <definedName name="NPT_P">[3]NOPAT_VDF!$Q$1:$Q$65536</definedName>
    <definedName name="NPV_calc">#REF!</definedName>
    <definedName name="Num_Pmt_Per_Year">#REF!</definedName>
    <definedName name="Number_of_Payments" localSheetId="7">MATCH(0.01,Comps!End_Bal,-1)+1</definedName>
    <definedName name="Number_of_Payments" localSheetId="0">MATCH(0.01,Cover!End_Bal,-1)+1</definedName>
    <definedName name="Number_of_Payments" localSheetId="9">MATCH(0.01,DCF!End_Bal,-1)+1</definedName>
    <definedName name="Number_of_Payments" localSheetId="11">MATCH(0.01,'Football Field'!End_Bal,-1)+1</definedName>
    <definedName name="Number_of_Payments" localSheetId="10">MATCH(0.01,LBO!End_Bal,-1)+1</definedName>
    <definedName name="Number_of_Payments" localSheetId="8">MATCH(0.01,Ppaids!End_Bal,-1)+1</definedName>
    <definedName name="Number_of_Payments" localSheetId="4">MATCH(0.01,Projections!End_Bal,-1)+1</definedName>
    <definedName name="Number_of_Payments" localSheetId="5">MATCH(0.01,'Stock Trading'!End_Bal,-1)+1</definedName>
    <definedName name="Number_of_Payments">MATCH(0.01,End_Bal,-1)+1</definedName>
    <definedName name="Number_of_Shares">#REF!</definedName>
    <definedName name="NUMBEROFDETAILFIELDS1">#REF!</definedName>
    <definedName name="NUMBEROFDETAILFIELDS2">#REF!</definedName>
    <definedName name="NUMBEROFHEADERFIELDS1">#REF!</definedName>
    <definedName name="NUMBEROFHEADERFIELDS2">#REF!</definedName>
    <definedName name="NumFormat">[92]Inputs!$B$16:$L$16</definedName>
    <definedName name="NvsASD">"V1999-12-31"</definedName>
    <definedName name="NvsAutoDrillOk">"VN"</definedName>
    <definedName name="NvsElapsedTime">0.00102581018290948</definedName>
    <definedName name="NvsEndTime">36558.0571400463</definedName>
    <definedName name="NvsInstSpec">"%,FBUSINESS_UNIT,TBUROLLUP,NCOMPANY"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"V1996-12-31"</definedName>
    <definedName name="NvsPanelSetid">"VEXCIT"</definedName>
    <definedName name="NvsReqBU">"VEXCIT"</definedName>
    <definedName name="NvsReqBUOnly">"VN"</definedName>
    <definedName name="NvsTransLed">"VN"</definedName>
    <definedName name="NvsTreeASD">"V1999-12-31"</definedName>
    <definedName name="NvsValTbl.ACCOUNT">"GL_ACCOUNT_TBL"</definedName>
    <definedName name="NvsValTbl.BUSINESS_UNIT">"BUS_UNIT_TBL_GL"</definedName>
    <definedName name="NvsValTbl.DEPTID">"DEPARTMENT_TBL"</definedName>
    <definedName name="NW_Cost_per_Server">'[32]Cost Breakdown'!$B$5</definedName>
    <definedName name="OCTREV">'[41]Oct Rev '!$A$2:$F$56</definedName>
    <definedName name="Off_B_S_Income">[3]NOPAT_VDF!$C$7:$AZ$7</definedName>
    <definedName name="Off_B_S_Income_DCF">[3]DCF_VDF!$C$8:$BZ$8</definedName>
    <definedName name="Off_B_S_Income_fore" localSheetId="7">#REF!</definedName>
    <definedName name="Off_B_S_Income_fore" localSheetId="0">#REF!</definedName>
    <definedName name="Off_B_S_Income_fore" localSheetId="9">#REF!</definedName>
    <definedName name="Off_B_S_Income_fore" localSheetId="11">#REF!</definedName>
    <definedName name="Off_B_S_Income_fore" localSheetId="10">#REF!</definedName>
    <definedName name="Off_B_S_Income_fore" localSheetId="8">#REF!</definedName>
    <definedName name="Off_B_S_Income_fore" localSheetId="4">#REF!</definedName>
    <definedName name="Off_B_S_Income_fore" localSheetId="5">#REF!</definedName>
    <definedName name="Off_B_S_Income_fore">#REF!</definedName>
    <definedName name="Off_B_S_Income_growth_fore" localSheetId="7">#REF!</definedName>
    <definedName name="Off_B_S_Income_growth_fore" localSheetId="0">#REF!</definedName>
    <definedName name="Off_B_S_Income_growth_fore" localSheetId="11">#REF!</definedName>
    <definedName name="Off_B_S_Income_growth_fore" localSheetId="8">#REF!</definedName>
    <definedName name="Off_B_S_Income_growth_fore" localSheetId="4">#REF!</definedName>
    <definedName name="Off_B_S_Income_growth_fore" localSheetId="5">#REF!</definedName>
    <definedName name="Off_B_S_Income_growth_fore">#REF!</definedName>
    <definedName name="Off_High_Cov" localSheetId="7">#REF!</definedName>
    <definedName name="Off_High_Cov" localSheetId="0">#REF!</definedName>
    <definedName name="Off_High_Cov" localSheetId="11">#REF!</definedName>
    <definedName name="Off_High_Cov" localSheetId="8">#REF!</definedName>
    <definedName name="Off_High_Cov" localSheetId="4">#REF!</definedName>
    <definedName name="Off_High_Cov" localSheetId="5">#REF!</definedName>
    <definedName name="Off_High_Cov">#REF!</definedName>
    <definedName name="OffOp">#REF!</definedName>
    <definedName name="offpr">[96]PriceSyn!$O$9</definedName>
    <definedName name="OL_1">'[3]PV of Op Leases_VDF'!$AD$1:$AD$65536</definedName>
    <definedName name="OL_P">'[3]PV of Op Leases_VDF'!$AF$1:$AF$65536</definedName>
    <definedName name="OLB_Logins_per_Active_User" localSheetId="7">#REF!</definedName>
    <definedName name="OLB_Logins_per_Active_User" localSheetId="0">#REF!</definedName>
    <definedName name="OLB_Logins_per_Active_User" localSheetId="9">#REF!</definedName>
    <definedName name="OLB_Logins_per_Active_User" localSheetId="11">#REF!</definedName>
    <definedName name="OLB_Logins_per_Active_User" localSheetId="10">#REF!</definedName>
    <definedName name="OLB_Logins_per_Active_User" localSheetId="8">#REF!</definedName>
    <definedName name="OLB_Logins_per_Active_User" localSheetId="4">#REF!</definedName>
    <definedName name="OLB_Logins_per_Active_User" localSheetId="5">#REF!</definedName>
    <definedName name="OLB_Logins_per_Active_User">#REF!</definedName>
    <definedName name="OP_CF_GROWTH_RATE" localSheetId="7">#REF!</definedName>
    <definedName name="OP_CF_GROWTH_RATE" localSheetId="0">#REF!</definedName>
    <definedName name="OP_CF_GROWTH_RATE" localSheetId="11">#REF!</definedName>
    <definedName name="OP_CF_GROWTH_RATE" localSheetId="8">#REF!</definedName>
    <definedName name="OP_CF_GROWTH_RATE" localSheetId="4">#REF!</definedName>
    <definedName name="OP_CF_GROWTH_RATE" localSheetId="5">#REF!</definedName>
    <definedName name="OP_CF_GROWTH_RATE">#REF!</definedName>
    <definedName name="OP_CF_YIELD" localSheetId="7">#REF!</definedName>
    <definedName name="OP_CF_YIELD" localSheetId="0">#REF!</definedName>
    <definedName name="OP_CF_YIELD" localSheetId="11">#REF!</definedName>
    <definedName name="OP_CF_YIELD" localSheetId="8">#REF!</definedName>
    <definedName name="OP_CF_YIELD" localSheetId="4">#REF!</definedName>
    <definedName name="OP_CF_YIELD" localSheetId="5">#REF!</definedName>
    <definedName name="OP_CF_YIELD">#REF!</definedName>
    <definedName name="Operating_income_fore">#REF!</definedName>
    <definedName name="Operating_Lease_Expense">[3]NOPAT_VDF!$C$20:$AZ$20</definedName>
    <definedName name="Operating_Lease_Expense_fore">#REF!</definedName>
    <definedName name="Operating_profit">#REF!</definedName>
    <definedName name="opinc">#REF!</definedName>
    <definedName name="Option">#REF!</definedName>
    <definedName name="Option_Pool_Increase">'[55]Current Cap Table'!#REF!</definedName>
    <definedName name="Options_Available">'[55]Current Cap Table'!#REF!</definedName>
    <definedName name="Options_OS">'[55]Current Cap Table'!#REF!</definedName>
    <definedName name="Options_ToBeApproved">'[55]Current Cap Table'!#REF!</definedName>
    <definedName name="ORA_AdjustedEV" localSheetId="7">#REF!</definedName>
    <definedName name="ORA_AdjustedEV" localSheetId="0">#REF!</definedName>
    <definedName name="ORA_AdjustedEV" localSheetId="9">#REF!</definedName>
    <definedName name="ORA_AdjustedEV" localSheetId="11">#REF!</definedName>
    <definedName name="ORA_AdjustedEV" localSheetId="10">#REF!</definedName>
    <definedName name="ORA_AdjustedEV" localSheetId="8">#REF!</definedName>
    <definedName name="ORA_AdjustedEV" localSheetId="4">#REF!</definedName>
    <definedName name="ORA_AdjustedEV" localSheetId="5">#REF!</definedName>
    <definedName name="ORA_AdjustedEV">#REF!</definedName>
    <definedName name="ORA_AssociatesMinorities" localSheetId="7">#REF!</definedName>
    <definedName name="ORA_AssociatesMinorities" localSheetId="0">#REF!</definedName>
    <definedName name="ORA_AssociatesMinorities" localSheetId="11">#REF!</definedName>
    <definedName name="ORA_AssociatesMinorities" localSheetId="8">#REF!</definedName>
    <definedName name="ORA_AssociatesMinorities" localSheetId="4">#REF!</definedName>
    <definedName name="ORA_AssociatesMinorities" localSheetId="5">#REF!</definedName>
    <definedName name="ORA_AssociatesMinorities">#REF!</definedName>
    <definedName name="ORA_UnleveredFCF" localSheetId="7">#REF!</definedName>
    <definedName name="ORA_UnleveredFCF" localSheetId="0">#REF!</definedName>
    <definedName name="ORA_UnleveredFCF" localSheetId="11">#REF!</definedName>
    <definedName name="ORA_UnleveredFCF" localSheetId="8">#REF!</definedName>
    <definedName name="ORA_UnleveredFCF" localSheetId="4">#REF!</definedName>
    <definedName name="ORA_UnleveredFCF" localSheetId="5">#REF!</definedName>
    <definedName name="ORA_UnleveredFCF">#REF!</definedName>
    <definedName name="Oracle_License_Cost">'[32]Cost Breakdown'!$B$8</definedName>
    <definedName name="Oracle_License_Cost_RAC">'[32]Cost Breakdown'!$B$9</definedName>
    <definedName name="OTHER" localSheetId="7">#REF!</definedName>
    <definedName name="OTHER" localSheetId="0">#REF!</definedName>
    <definedName name="OTHER" localSheetId="9">#REF!</definedName>
    <definedName name="OTHER" localSheetId="11">#REF!</definedName>
    <definedName name="OTHER" localSheetId="10">#REF!</definedName>
    <definedName name="OTHER" localSheetId="8">#REF!</definedName>
    <definedName name="OTHER" localSheetId="4">#REF!</definedName>
    <definedName name="OTHER" localSheetId="5">#REF!</definedName>
    <definedName name="OTHER">#REF!</definedName>
    <definedName name="Other_asset_turns">'[3]Invested capital_VDF'!$C$98:$AZ$98</definedName>
    <definedName name="Other_asset_turns_fore">#REF!</definedName>
    <definedName name="Other_Cash_Items">#REF!</definedName>
    <definedName name="Other_Creditors">#REF!</definedName>
    <definedName name="Other_current_assets_growth_fore">#REF!</definedName>
    <definedName name="Other_current_liabilities_growth_fore">#REF!</definedName>
    <definedName name="Other_dividends">'[3]Invested capital_VDF'!#REF!</definedName>
    <definedName name="Other_Europe_Sales">#REF!</definedName>
    <definedName name="Other_Expenses">[3]NOPAT_VDF!$C$56:$AZ$56</definedName>
    <definedName name="Other_Expenses_fore">#REF!</definedName>
    <definedName name="Other_expenses_gains">[3]NOPAT_VDF!$C$11:$AZ$11</definedName>
    <definedName name="Other_expenses_gains_fore">#REF!</definedName>
    <definedName name="Other_expenses_growth_fore">#REF!</definedName>
    <definedName name="Other_Financial_Assets">#REF!</definedName>
    <definedName name="Other_fixed_asset_turns_fore">#REF!</definedName>
    <definedName name="Other_fixed_assets_growth_fore">#REF!</definedName>
    <definedName name="Other_growth_fore">#REF!</definedName>
    <definedName name="Other_inc_exp_fore">#REF!</definedName>
    <definedName name="Other_Income">[3]NOPAT_VDF!$C$55:$AZ$55</definedName>
    <definedName name="Other_income_growth_fore">#REF!</definedName>
    <definedName name="Other_liabilities_growth_fore">#REF!</definedName>
    <definedName name="Other_Provisions">#REF!</definedName>
    <definedName name="Other_Segment_Revenues">[3]NOPAT_VDF!#REF!</definedName>
    <definedName name="Other_Taxes">#REF!</definedName>
    <definedName name="override">'[32]Capacity Plan'!$B$24</definedName>
    <definedName name="P_1" localSheetId="7">#REF!,#REF!,#REF!</definedName>
    <definedName name="P_1" localSheetId="0">#REF!,#REF!,#REF!</definedName>
    <definedName name="P_1" localSheetId="9">#REF!,#REF!,#REF!</definedName>
    <definedName name="P_1" localSheetId="11">#REF!,#REF!,#REF!</definedName>
    <definedName name="P_1" localSheetId="10">#REF!,#REF!,#REF!</definedName>
    <definedName name="P_1" localSheetId="8">#REF!,#REF!,#REF!</definedName>
    <definedName name="P_1" localSheetId="4">#REF!,#REF!,#REF!</definedName>
    <definedName name="P_1" localSheetId="5">#REF!,#REF!,#REF!</definedName>
    <definedName name="P_1">#REF!,#REF!,#REF!</definedName>
    <definedName name="P_Income1" localSheetId="7">#REF!</definedName>
    <definedName name="P_Income1" localSheetId="0">#REF!</definedName>
    <definedName name="P_Income1" localSheetId="9">#REF!</definedName>
    <definedName name="P_Income1" localSheetId="11">#REF!</definedName>
    <definedName name="P_Income1" localSheetId="10">#REF!</definedName>
    <definedName name="P_Income1" localSheetId="8">#REF!</definedName>
    <definedName name="P_Income1" localSheetId="4">#REF!</definedName>
    <definedName name="P_Income1" localSheetId="5">#REF!</definedName>
    <definedName name="P_Income1">#REF!</definedName>
    <definedName name="P_Income2" localSheetId="7">#REF!</definedName>
    <definedName name="P_Income2" localSheetId="0">#REF!</definedName>
    <definedName name="P_Income2" localSheetId="9">#REF!</definedName>
    <definedName name="P_Income2" localSheetId="11">#REF!</definedName>
    <definedName name="P_Income2" localSheetId="10">#REF!</definedName>
    <definedName name="P_Income2" localSheetId="8">#REF!</definedName>
    <definedName name="P_Income2" localSheetId="4">#REF!</definedName>
    <definedName name="P_Income2" localSheetId="5">#REF!</definedName>
    <definedName name="P_Income2">#REF!</definedName>
    <definedName name="P_PL_BS" localSheetId="7">#REF!,#REF!</definedName>
    <definedName name="P_PL_BS" localSheetId="0">#REF!,#REF!</definedName>
    <definedName name="P_PL_BS" localSheetId="9">#REF!,#REF!</definedName>
    <definedName name="P_PL_BS" localSheetId="11">#REF!,#REF!</definedName>
    <definedName name="P_PL_BS" localSheetId="10">#REF!,#REF!</definedName>
    <definedName name="P_PL_BS" localSheetId="8">#REF!,#REF!</definedName>
    <definedName name="P_PL_BS" localSheetId="4">#REF!,#REF!</definedName>
    <definedName name="P_PL_BS" localSheetId="5">#REF!,#REF!</definedName>
    <definedName name="P_PL_BS">#REF!,#REF!</definedName>
    <definedName name="P_Product">[97]ProductModel!$A$1:$B$44</definedName>
    <definedName name="P_Tear" localSheetId="7">#REF!</definedName>
    <definedName name="P_Tear" localSheetId="0">#REF!</definedName>
    <definedName name="P_Tear" localSheetId="9">#REF!</definedName>
    <definedName name="P_Tear" localSheetId="11">#REF!</definedName>
    <definedName name="P_Tear" localSheetId="10">#REF!</definedName>
    <definedName name="P_Tear" localSheetId="8">#REF!</definedName>
    <definedName name="P_Tear" localSheetId="4">#REF!</definedName>
    <definedName name="P_Tear" localSheetId="5">#REF!</definedName>
    <definedName name="P_Tear">#REF!</definedName>
    <definedName name="PA_FDTotal" localSheetId="7">'[55]Current Cap Table'!#REF!</definedName>
    <definedName name="PA_FDTotal" localSheetId="0">'[55]Current Cap Table'!#REF!</definedName>
    <definedName name="PA_FDTotal" localSheetId="9">'[55]Current Cap Table'!#REF!</definedName>
    <definedName name="PA_FDTotal" localSheetId="11">'[55]Current Cap Table'!#REF!</definedName>
    <definedName name="PA_FDTotal" localSheetId="10">'[55]Current Cap Table'!#REF!</definedName>
    <definedName name="PA_FDTotal" localSheetId="8">'[55]Current Cap Table'!#REF!</definedName>
    <definedName name="PA_FDTotal" localSheetId="4">'[55]Current Cap Table'!#REF!</definedName>
    <definedName name="PA_FDTotal" localSheetId="5">'[55]Current Cap Table'!#REF!</definedName>
    <definedName name="PA_FDTotal">'[55]Current Cap Table'!#REF!</definedName>
    <definedName name="PA_OS" localSheetId="7">'[55]Current Cap Table'!#REF!</definedName>
    <definedName name="PA_OS" localSheetId="9">'[55]Current Cap Table'!#REF!</definedName>
    <definedName name="PA_OS" localSheetId="11">'[55]Current Cap Table'!#REF!</definedName>
    <definedName name="PA_OS" localSheetId="10">'[55]Current Cap Table'!#REF!</definedName>
    <definedName name="PA_OS" localSheetId="8">'[55]Current Cap Table'!#REF!</definedName>
    <definedName name="PA_OS" localSheetId="4">'[55]Current Cap Table'!#REF!</definedName>
    <definedName name="PA_OS" localSheetId="5">'[55]Current Cap Table'!#REF!</definedName>
    <definedName name="PA_OS">'[55]Current Cap Table'!#REF!</definedName>
    <definedName name="PA_Price">'[98]Current Cap Table'!$E$7</definedName>
    <definedName name="PA_Warrants_OS">'[55]Current Cap Table'!#REF!</definedName>
    <definedName name="PACIFIC_NET" localSheetId="7">#REF!,#REF!,#REF!</definedName>
    <definedName name="PACIFIC_NET" localSheetId="0">#REF!,#REF!,#REF!</definedName>
    <definedName name="PACIFIC_NET" localSheetId="9">#REF!,#REF!,#REF!</definedName>
    <definedName name="PACIFIC_NET" localSheetId="11">#REF!,#REF!,#REF!</definedName>
    <definedName name="PACIFIC_NET" localSheetId="10">#REF!,#REF!,#REF!</definedName>
    <definedName name="PACIFIC_NET" localSheetId="8">#REF!,#REF!,#REF!</definedName>
    <definedName name="PACIFIC_NET" localSheetId="4">#REF!,#REF!,#REF!</definedName>
    <definedName name="PACIFIC_NET" localSheetId="5">#REF!,#REF!,#REF!</definedName>
    <definedName name="PACIFIC_NET">#REF!,#REF!,#REF!</definedName>
    <definedName name="PAGE1" localSheetId="7">#REF!</definedName>
    <definedName name="PAGE1" localSheetId="0">#REF!</definedName>
    <definedName name="PAGE1" localSheetId="9">#REF!</definedName>
    <definedName name="PAGE1" localSheetId="11">#REF!</definedName>
    <definedName name="PAGE1" localSheetId="10">#REF!</definedName>
    <definedName name="PAGE1" localSheetId="8">#REF!</definedName>
    <definedName name="PAGE1" localSheetId="4">#REF!</definedName>
    <definedName name="PAGE1" localSheetId="5">#REF!</definedName>
    <definedName name="PAGE1">#REF!</definedName>
    <definedName name="PAGE2" localSheetId="7">#REF!</definedName>
    <definedName name="PAGE2" localSheetId="0">#REF!</definedName>
    <definedName name="PAGE2" localSheetId="9">#REF!</definedName>
    <definedName name="PAGE2" localSheetId="11">#REF!</definedName>
    <definedName name="PAGE2" localSheetId="10">#REF!</definedName>
    <definedName name="PAGE2" localSheetId="8">#REF!</definedName>
    <definedName name="PAGE2" localSheetId="4">#REF!</definedName>
    <definedName name="PAGE2" localSheetId="5">#REF!</definedName>
    <definedName name="PAGE2">#REF!</definedName>
    <definedName name="PageC01_c13" localSheetId="7">[80]!PageC01_c13</definedName>
    <definedName name="PageC01_c13" localSheetId="9">[80]!PageC01_c13</definedName>
    <definedName name="PageC01_c13" localSheetId="10">[80]!PageC01_c13</definedName>
    <definedName name="PageC01_c13" localSheetId="8">[80]!PageC01_c13</definedName>
    <definedName name="PageC01_c13" localSheetId="5">[80]!PageC01_c13</definedName>
    <definedName name="PageC01_c13">[80]!PageC01_c13</definedName>
    <definedName name="PageC01_c24" localSheetId="7">[80]!PageC01_c24</definedName>
    <definedName name="PageC01_c24" localSheetId="9">[80]!PageC01_c24</definedName>
    <definedName name="PageC01_c24" localSheetId="10">[80]!PageC01_c24</definedName>
    <definedName name="PageC01_c24" localSheetId="8">[80]!PageC01_c24</definedName>
    <definedName name="PageC01_c24" localSheetId="5">[80]!PageC01_c24</definedName>
    <definedName name="PageC01_c24">[80]!PageC01_c24</definedName>
    <definedName name="PageC01_c402" localSheetId="7">[80]!PageC01_c402</definedName>
    <definedName name="PageC01_c402" localSheetId="9">[80]!PageC01_c402</definedName>
    <definedName name="PageC01_c402" localSheetId="10">[80]!PageC01_c402</definedName>
    <definedName name="PageC01_c402" localSheetId="8">[80]!PageC01_c402</definedName>
    <definedName name="PageC01_c402" localSheetId="5">[80]!PageC01_c402</definedName>
    <definedName name="PageC01_c402">[80]!PageC01_c402</definedName>
    <definedName name="PageC01_c95" localSheetId="7">[80]!PageC01_c95</definedName>
    <definedName name="PageC01_c95" localSheetId="9">[80]!PageC01_c95</definedName>
    <definedName name="PageC01_c95" localSheetId="10">[80]!PageC01_c95</definedName>
    <definedName name="PageC01_c95" localSheetId="8">[80]!PageC01_c95</definedName>
    <definedName name="PageC01_c95" localSheetId="5">[80]!PageC01_c95</definedName>
    <definedName name="PageC01_c95">[80]!PageC01_c95</definedName>
    <definedName name="PageC05_Keyman" localSheetId="7">[80]!PageC05_Keyman</definedName>
    <definedName name="PageC05_Keyman" localSheetId="9">[80]!PageC05_Keyman</definedName>
    <definedName name="PageC05_Keyman" localSheetId="10">[80]!PageC05_Keyman</definedName>
    <definedName name="PageC05_Keyman" localSheetId="8">[80]!PageC05_Keyman</definedName>
    <definedName name="PageC05_Keyman" localSheetId="5">[80]!PageC05_Keyman</definedName>
    <definedName name="PageC05_Keyman">[80]!PageC05_Keyman</definedName>
    <definedName name="PageC05_Pen" localSheetId="7">[80]!PageC05_Pen</definedName>
    <definedName name="PageC05_Pen" localSheetId="9">[80]!PageC05_Pen</definedName>
    <definedName name="PageC05_Pen" localSheetId="10">[80]!PageC05_Pen</definedName>
    <definedName name="PageC05_Pen" localSheetId="8">[80]!PageC05_Pen</definedName>
    <definedName name="PageC05_Pen" localSheetId="5">[80]!PageC05_Pen</definedName>
    <definedName name="PageC05_Pen">[80]!PageC05_Pen</definedName>
    <definedName name="PageC05_stk" localSheetId="7">[80]!PageC05_stk</definedName>
    <definedName name="PageC05_stk" localSheetId="9">[80]!PageC05_stk</definedName>
    <definedName name="PageC05_stk" localSheetId="10">[80]!PageC05_stk</definedName>
    <definedName name="PageC05_stk" localSheetId="8">[80]!PageC05_stk</definedName>
    <definedName name="PageC05_stk" localSheetId="5">[80]!PageC05_stk</definedName>
    <definedName name="PageC05_stk">[80]!PageC05_stk</definedName>
    <definedName name="PageC11" localSheetId="7">[80]!PageC11</definedName>
    <definedName name="PageC11" localSheetId="9">[80]!PageC11</definedName>
    <definedName name="PageC11" localSheetId="10">[80]!PageC11</definedName>
    <definedName name="PageC11" localSheetId="8">[80]!PageC11</definedName>
    <definedName name="PageC11" localSheetId="5">[80]!PageC11</definedName>
    <definedName name="PageC11">[80]!PageC11</definedName>
    <definedName name="PageC12" localSheetId="7">[80]!PageC12</definedName>
    <definedName name="PageC12" localSheetId="9">[80]!PageC12</definedName>
    <definedName name="PageC12" localSheetId="10">[80]!PageC12</definedName>
    <definedName name="PageC12" localSheetId="8">[80]!PageC12</definedName>
    <definedName name="PageC12" localSheetId="5">[80]!PageC12</definedName>
    <definedName name="PageC12">[80]!PageC12</definedName>
    <definedName name="PageC13" localSheetId="7">[80]!PageC13</definedName>
    <definedName name="PageC13" localSheetId="9">[80]!PageC13</definedName>
    <definedName name="PageC13" localSheetId="10">[80]!PageC13</definedName>
    <definedName name="PageC13" localSheetId="8">[80]!PageC13</definedName>
    <definedName name="PageC13" localSheetId="5">[80]!PageC13</definedName>
    <definedName name="PageC13">[80]!PageC13</definedName>
    <definedName name="PageC15" localSheetId="7">[80]!PageC15</definedName>
    <definedName name="PageC15" localSheetId="9">[80]!PageC15</definedName>
    <definedName name="PageC15" localSheetId="10">[80]!PageC15</definedName>
    <definedName name="PageC15" localSheetId="8">[80]!PageC15</definedName>
    <definedName name="PageC15" localSheetId="5">[80]!PageC15</definedName>
    <definedName name="PageC15">[80]!PageC15</definedName>
    <definedName name="PageC16" localSheetId="7">[80]!PageC16</definedName>
    <definedName name="PageC16" localSheetId="9">[80]!PageC16</definedName>
    <definedName name="PageC16" localSheetId="10">[80]!PageC16</definedName>
    <definedName name="PageC16" localSheetId="8">[80]!PageC16</definedName>
    <definedName name="PageC16" localSheetId="5">[80]!PageC16</definedName>
    <definedName name="PageC16">[80]!PageC16</definedName>
    <definedName name="PageC301_C01" localSheetId="7">[80]!PageC301_C01</definedName>
    <definedName name="PageC301_C01" localSheetId="9">[80]!PageC301_C01</definedName>
    <definedName name="PageC301_C01" localSheetId="10">[80]!PageC301_C01</definedName>
    <definedName name="PageC301_C01" localSheetId="8">[80]!PageC301_C01</definedName>
    <definedName name="PageC301_C01" localSheetId="5">[80]!PageC301_C01</definedName>
    <definedName name="PageC301_C01">[80]!PageC301_C01</definedName>
    <definedName name="PageC40_C01" localSheetId="7">[80]!PageC40_C01</definedName>
    <definedName name="PageC40_C01" localSheetId="9">[80]!PageC40_C01</definedName>
    <definedName name="PageC40_C01" localSheetId="10">[80]!PageC40_C01</definedName>
    <definedName name="PageC40_C01" localSheetId="8">[80]!PageC40_C01</definedName>
    <definedName name="PageC40_C01" localSheetId="5">[80]!PageC40_C01</definedName>
    <definedName name="PageC40_C01">[80]!PageC40_C01</definedName>
    <definedName name="PageC401_C40" localSheetId="7">[80]!PageC401_C40</definedName>
    <definedName name="PageC401_C40" localSheetId="9">[80]!PageC401_C40</definedName>
    <definedName name="PageC401_C40" localSheetId="10">[80]!PageC401_C40</definedName>
    <definedName name="PageC401_C40" localSheetId="8">[80]!PageC401_C40</definedName>
    <definedName name="PageC401_C40" localSheetId="5">[80]!PageC401_C40</definedName>
    <definedName name="PageC401_C40">[80]!PageC401_C40</definedName>
    <definedName name="PageC401_F40" localSheetId="7">[80]!PageC401_F40</definedName>
    <definedName name="PageC401_F40" localSheetId="9">[80]!PageC401_F40</definedName>
    <definedName name="PageC401_F40" localSheetId="10">[80]!PageC401_F40</definedName>
    <definedName name="PageC401_F40" localSheetId="8">[80]!PageC401_F40</definedName>
    <definedName name="PageC401_F40" localSheetId="5">[80]!PageC401_F40</definedName>
    <definedName name="PageC401_F40">[80]!PageC401_F40</definedName>
    <definedName name="PageC402" localSheetId="7">[80]!PageC402</definedName>
    <definedName name="PageC402" localSheetId="9">[80]!PageC402</definedName>
    <definedName name="PageC402" localSheetId="10">[80]!PageC402</definedName>
    <definedName name="PageC402" localSheetId="8">[80]!PageC402</definedName>
    <definedName name="PageC402" localSheetId="5">[80]!PageC402</definedName>
    <definedName name="PageC402">[80]!PageC402</definedName>
    <definedName name="PageC402_C31" localSheetId="7">[80]!PageC402_C31</definedName>
    <definedName name="PageC402_C31" localSheetId="9">[80]!PageC402_C31</definedName>
    <definedName name="PageC402_C31" localSheetId="10">[80]!PageC402_C31</definedName>
    <definedName name="PageC402_C31" localSheetId="8">[80]!PageC402_C31</definedName>
    <definedName name="PageC402_C31" localSheetId="5">[80]!PageC402_C31</definedName>
    <definedName name="PageC402_C31">[80]!PageC402_C31</definedName>
    <definedName name="PageC95" localSheetId="7">[80]!PageC95</definedName>
    <definedName name="PageC95" localSheetId="9">[80]!PageC95</definedName>
    <definedName name="PageC95" localSheetId="10">[80]!PageC95</definedName>
    <definedName name="PageC95" localSheetId="8">[80]!PageC95</definedName>
    <definedName name="PageC95" localSheetId="5">[80]!PageC95</definedName>
    <definedName name="PageC95">[80]!PageC95</definedName>
    <definedName name="PageCall_C01" localSheetId="7">[80]!PageCall_C01</definedName>
    <definedName name="PageCall_C01" localSheetId="9">[80]!PageCall_C01</definedName>
    <definedName name="PageCall_C01" localSheetId="10">[80]!PageCall_C01</definedName>
    <definedName name="PageCall_C01" localSheetId="8">[80]!PageCall_C01</definedName>
    <definedName name="PageCall_C01" localSheetId="5">[80]!PageCall_C01</definedName>
    <definedName name="PageCall_C01">[80]!PageCall_C01</definedName>
    <definedName name="PageF40" localSheetId="7">[80]!PageF40</definedName>
    <definedName name="PageF40" localSheetId="9">[80]!PageF40</definedName>
    <definedName name="PageF40" localSheetId="10">[80]!PageF40</definedName>
    <definedName name="PageF40" localSheetId="8">[80]!PageF40</definedName>
    <definedName name="PageF40" localSheetId="5">[80]!PageF40</definedName>
    <definedName name="PageF40">[80]!PageF40</definedName>
    <definedName name="PANr_AdjustedEV" localSheetId="7">#REF!</definedName>
    <definedName name="PANr_AdjustedEV" localSheetId="0">#REF!</definedName>
    <definedName name="PANr_AdjustedEV" localSheetId="9">#REF!</definedName>
    <definedName name="PANr_AdjustedEV" localSheetId="11">#REF!</definedName>
    <definedName name="PANr_AdjustedEV" localSheetId="10">#REF!</definedName>
    <definedName name="PANr_AdjustedEV" localSheetId="8">#REF!</definedName>
    <definedName name="PANr_AdjustedEV" localSheetId="4">#REF!</definedName>
    <definedName name="PANr_AdjustedEV" localSheetId="5">#REF!</definedName>
    <definedName name="PANr_AdjustedEV">#REF!</definedName>
    <definedName name="PANr_AssociatesMinorities" localSheetId="7">#REF!</definedName>
    <definedName name="PANr_AssociatesMinorities" localSheetId="0">#REF!</definedName>
    <definedName name="PANr_AssociatesMinorities" localSheetId="11">#REF!</definedName>
    <definedName name="PANr_AssociatesMinorities" localSheetId="8">#REF!</definedName>
    <definedName name="PANr_AssociatesMinorities" localSheetId="4">#REF!</definedName>
    <definedName name="PANr_AssociatesMinorities" localSheetId="5">#REF!</definedName>
    <definedName name="PANr_AssociatesMinorities">#REF!</definedName>
    <definedName name="PANr_UnleveredFCF" localSheetId="7">#REF!</definedName>
    <definedName name="PANr_UnleveredFCF" localSheetId="0">#REF!</definedName>
    <definedName name="PANr_UnleveredFCF" localSheetId="11">#REF!</definedName>
    <definedName name="PANr_UnleveredFCF" localSheetId="8">#REF!</definedName>
    <definedName name="PANr_UnleveredFCF" localSheetId="4">#REF!</definedName>
    <definedName name="PANr_UnleveredFCF" localSheetId="5">#REF!</definedName>
    <definedName name="PANr_UnleveredFCF">#REF!</definedName>
    <definedName name="Parent_Company_Dividend">#REF!</definedName>
    <definedName name="Partial_year">#REF!</definedName>
    <definedName name="PAT_1Q98">#REF!</definedName>
    <definedName name="pay">'[64]Current Month Commission'!$B$7:$F$33</definedName>
    <definedName name="Pay_Date" localSheetId="7">#REF!</definedName>
    <definedName name="Pay_Date" localSheetId="0">#REF!</definedName>
    <definedName name="Pay_Date" localSheetId="9">#REF!</definedName>
    <definedName name="Pay_Date" localSheetId="11">#REF!</definedName>
    <definedName name="Pay_Date" localSheetId="10">#REF!</definedName>
    <definedName name="Pay_Date" localSheetId="8">#REF!</definedName>
    <definedName name="Pay_Date" localSheetId="4">#REF!</definedName>
    <definedName name="Pay_Date" localSheetId="5">#REF!</definedName>
    <definedName name="Pay_Date">#REF!</definedName>
    <definedName name="Pay_Num" localSheetId="7">#REF!</definedName>
    <definedName name="Pay_Num" localSheetId="0">#REF!</definedName>
    <definedName name="Pay_Num" localSheetId="11">#REF!</definedName>
    <definedName name="Pay_Num" localSheetId="8">#REF!</definedName>
    <definedName name="Pay_Num" localSheetId="4">#REF!</definedName>
    <definedName name="Pay_Num" localSheetId="5">#REF!</definedName>
    <definedName name="Pay_Num">#REF!</definedName>
    <definedName name="Paymen_Engine_Servers">'[32]Capacity Plan'!$J$22</definedName>
    <definedName name="Payment_Date" localSheetId="7">DATE(YEAR(Comps!Loan_Start),MONTH(Comps!Loan_Start)+Payment_Number,DAY(Comps!Loan_Start))</definedName>
    <definedName name="Payment_Date" localSheetId="0">DATE(YEAR(Cover!Loan_Start),MONTH(Cover!Loan_Start)+Payment_Number,DAY(Cover!Loan_Start))</definedName>
    <definedName name="Payment_Date" localSheetId="9">DATE(YEAR(DCF!Loan_Start),MONTH(DCF!Loan_Start)+Payment_Number,DAY(DCF!Loan_Start))</definedName>
    <definedName name="Payment_Date" localSheetId="11">DATE(YEAR('Football Field'!Loan_Start),MONTH('Football Field'!Loan_Start)+Payment_Number,DAY('Football Field'!Loan_Start))</definedName>
    <definedName name="Payment_Date" localSheetId="10">DATE(YEAR(DCF!Loan_Start),MONTH(DCF!Loan_Start)+Payment_Number,DAY(DCF!Loan_Start))</definedName>
    <definedName name="Payment_Date" localSheetId="8">DATE(YEAR(Ppaids!Loan_Start),MONTH(Ppaids!Loan_Start)+Payment_Number,DAY(Ppaids!Loan_Start))</definedName>
    <definedName name="Payment_Date" localSheetId="4">DATE(YEAR(Projections!Loan_Start),MONTH(Projections!Loan_Start)+Payment_Number,DAY(Projections!Loan_Start))</definedName>
    <definedName name="Payment_Date" localSheetId="5">DATE(YEAR('Stock Trading'!Loan_Start),MONTH('Stock Trading'!Loan_Start)+Payment_Number,DAY('Stock Trading'!Loan_Start))</definedName>
    <definedName name="Payment_Date">DATE(YEAR(Loan_Start),MONTH(Loan_Start)+Payment_Number,DAY(Loan_Start))</definedName>
    <definedName name="Paymon_Servers">'[32]Capacity Plan'!$J$23</definedName>
    <definedName name="Payout">'[64]Current Month Commission'!$B$7:$F$33</definedName>
    <definedName name="Payout_ratio_on_underlying">[34]Figures!#REF!</definedName>
    <definedName name="PayrollNumbers">'[33]Payroll Factor'!$B$11:$G$61,'[33]Payroll Factor'!$B$63:$G$63</definedName>
    <definedName name="PB_FDTotal" localSheetId="7">'[55]Current Cap Table'!#REF!</definedName>
    <definedName name="PB_FDTotal" localSheetId="0">'[55]Current Cap Table'!#REF!</definedName>
    <definedName name="PB_FDTotal" localSheetId="9">'[55]Current Cap Table'!#REF!</definedName>
    <definedName name="PB_FDTotal" localSheetId="11">'[55]Current Cap Table'!#REF!</definedName>
    <definedName name="PB_FDTotal" localSheetId="10">'[55]Current Cap Table'!#REF!</definedName>
    <definedName name="PB_FDTotal" localSheetId="8">'[55]Current Cap Table'!#REF!</definedName>
    <definedName name="PB_FDTotal" localSheetId="4">'[55]Current Cap Table'!#REF!</definedName>
    <definedName name="PB_FDTotal" localSheetId="5">'[55]Current Cap Table'!#REF!</definedName>
    <definedName name="PB_FDTotal">'[55]Current Cap Table'!#REF!</definedName>
    <definedName name="PB_OS" localSheetId="0">'[55]Current Cap Table'!#REF!</definedName>
    <definedName name="PB_OS" localSheetId="9">'[55]Current Cap Table'!#REF!</definedName>
    <definedName name="PB_OS" localSheetId="11">'[55]Current Cap Table'!#REF!</definedName>
    <definedName name="PB_OS" localSheetId="10">'[55]Current Cap Table'!#REF!</definedName>
    <definedName name="PB_OS">'[55]Current Cap Table'!#REF!</definedName>
    <definedName name="PB_Price">'[98]Current Cap Table'!$F$7</definedName>
    <definedName name="PB_Warrants_OS">'[55]Current Cap Table'!#REF!</definedName>
    <definedName name="PE_2004" localSheetId="7">#REF!</definedName>
    <definedName name="PE_2004" localSheetId="0">#REF!</definedName>
    <definedName name="PE_2004" localSheetId="9">#REF!</definedName>
    <definedName name="PE_2004" localSheetId="11">#REF!</definedName>
    <definedName name="PE_2004" localSheetId="10">#REF!</definedName>
    <definedName name="PE_2004" localSheetId="8">#REF!</definedName>
    <definedName name="PE_2004" localSheetId="4">#REF!</definedName>
    <definedName name="PE_2004" localSheetId="5">#REF!</definedName>
    <definedName name="PE_2004">#REF!</definedName>
    <definedName name="PE_2005" localSheetId="7">#REF!</definedName>
    <definedName name="PE_2005" localSheetId="0">#REF!</definedName>
    <definedName name="PE_2005" localSheetId="11">#REF!</definedName>
    <definedName name="PE_2005" localSheetId="8">#REF!</definedName>
    <definedName name="PE_2005" localSheetId="4">#REF!</definedName>
    <definedName name="PE_2005" localSheetId="5">#REF!</definedName>
    <definedName name="PE_2005">#REF!</definedName>
    <definedName name="PE_2006" localSheetId="7">#REF!</definedName>
    <definedName name="PE_2006" localSheetId="0">#REF!</definedName>
    <definedName name="PE_2006" localSheetId="11">#REF!</definedName>
    <definedName name="PE_2006" localSheetId="8">#REF!</definedName>
    <definedName name="PE_2006" localSheetId="4">#REF!</definedName>
    <definedName name="PE_2006" localSheetId="5">#REF!</definedName>
    <definedName name="PE_2006">#REF!</definedName>
    <definedName name="Peak_Hourly_Refreshes">'[32]Capacity Plan'!$B$4</definedName>
    <definedName name="Peak_Hourly_Usage">'[32]Capacity Plan'!$B$5</definedName>
    <definedName name="Peak_OLB_Logins_Active_Ratio">[32]Refresh!$C$67</definedName>
    <definedName name="Peak_PFM_Logins_Active_Ratio">[32]Refresh!$D$67</definedName>
    <definedName name="PED" localSheetId="7">#REF!</definedName>
    <definedName name="PED" localSheetId="0">#REF!</definedName>
    <definedName name="PED" localSheetId="9">#REF!</definedName>
    <definedName name="PED" localSheetId="11">#REF!</definedName>
    <definedName name="PED" localSheetId="10">#REF!</definedName>
    <definedName name="PED" localSheetId="8">#REF!</definedName>
    <definedName name="PED" localSheetId="4">#REF!</definedName>
    <definedName name="PED" localSheetId="5">#REF!</definedName>
    <definedName name="PED">#REF!</definedName>
    <definedName name="Pension_Provisions" localSheetId="7">#REF!</definedName>
    <definedName name="Pension_Provisions" localSheetId="0">#REF!</definedName>
    <definedName name="Pension_Provisions" localSheetId="11">#REF!</definedName>
    <definedName name="Pension_Provisions" localSheetId="8">#REF!</definedName>
    <definedName name="Pension_Provisions" localSheetId="4">#REF!</definedName>
    <definedName name="Pension_Provisions" localSheetId="5">#REF!</definedName>
    <definedName name="Pension_Provisions">#REF!</definedName>
    <definedName name="PER" localSheetId="7">#REF!</definedName>
    <definedName name="PER" localSheetId="0">#REF!</definedName>
    <definedName name="PER" localSheetId="11">#REF!</definedName>
    <definedName name="PER" localSheetId="8">#REF!</definedName>
    <definedName name="PER" localSheetId="4">#REF!</definedName>
    <definedName name="PER" localSheetId="5">#REF!</definedName>
    <definedName name="PER">#REF!</definedName>
    <definedName name="Perc_Check_Trans">[32]Storage!$C$24</definedName>
    <definedName name="Perc_Sites_with_1099_PDFs">[32]Storage!$C$26</definedName>
    <definedName name="Perc_Sites_With_PDFs">[32]Storage!$C$25</definedName>
    <definedName name="percent_change" localSheetId="7">#REF!</definedName>
    <definedName name="percent_change" localSheetId="0">#REF!</definedName>
    <definedName name="percent_change" localSheetId="9">#REF!</definedName>
    <definedName name="percent_change" localSheetId="11">#REF!</definedName>
    <definedName name="percent_change" localSheetId="10">#REF!</definedName>
    <definedName name="percent_change" localSheetId="8">#REF!</definedName>
    <definedName name="percent_change" localSheetId="4">#REF!</definedName>
    <definedName name="percent_change" localSheetId="5">#REF!</definedName>
    <definedName name="percent_change">#REF!</definedName>
    <definedName name="perf_12_mo" localSheetId="7">#REF!</definedName>
    <definedName name="perf_12_mo" localSheetId="0">#REF!</definedName>
    <definedName name="perf_12_mo" localSheetId="11">#REF!</definedName>
    <definedName name="perf_12_mo" localSheetId="8">#REF!</definedName>
    <definedName name="perf_12_mo" localSheetId="4">#REF!</definedName>
    <definedName name="perf_12_mo" localSheetId="5">#REF!</definedName>
    <definedName name="perf_12_mo">#REF!</definedName>
    <definedName name="perf_3_mo" localSheetId="7">#REF!</definedName>
    <definedName name="perf_3_mo" localSheetId="0">#REF!</definedName>
    <definedName name="perf_3_mo" localSheetId="11">#REF!</definedName>
    <definedName name="perf_3_mo" localSheetId="8">#REF!</definedName>
    <definedName name="perf_3_mo" localSheetId="4">#REF!</definedName>
    <definedName name="perf_3_mo" localSheetId="5">#REF!</definedName>
    <definedName name="perf_3_mo">#REF!</definedName>
    <definedName name="perf_6_mo">#REF!</definedName>
    <definedName name="Perf_97">#REF!</definedName>
    <definedName name="Perf_98">#REF!</definedName>
    <definedName name="Perf_99">#REF!</definedName>
    <definedName name="Performance">#REF!</definedName>
    <definedName name="Period_end_date">#REF!</definedName>
    <definedName name="period1">#REF!</definedName>
    <definedName name="period2">#REF!</definedName>
    <definedName name="period3">#REF!</definedName>
    <definedName name="period4">#REF!</definedName>
    <definedName name="period5">#REF!</definedName>
    <definedName name="PERIODSETNAME1">#REF!</definedName>
    <definedName name="PERIODSETNAME2">#REF!</definedName>
    <definedName name="PERSONNEL_ANALYSIS">#REF!</definedName>
    <definedName name="Personnel_Costs">#REF!</definedName>
    <definedName name="PF_Active_Users">#REF!</definedName>
    <definedName name="PFM">#REF!</definedName>
    <definedName name="PFM_Logins_per_Active">#REF!</definedName>
    <definedName name="PFPRICE">#REF!</definedName>
    <definedName name="PFPRICE2">#REF!</definedName>
    <definedName name="PGEX_5YRGROWTH">[43]Issues!$K$20</definedName>
    <definedName name="pj_10">'[99]P04.3 Accrd Exps - India'!#REF!</definedName>
    <definedName name="PL" localSheetId="7">#REF!</definedName>
    <definedName name="PL" localSheetId="0">#REF!</definedName>
    <definedName name="PL" localSheetId="9">#REF!</definedName>
    <definedName name="PL" localSheetId="11">#REF!</definedName>
    <definedName name="PL" localSheetId="10">#REF!</definedName>
    <definedName name="PL" localSheetId="8">#REF!</definedName>
    <definedName name="PL" localSheetId="4">#REF!</definedName>
    <definedName name="PL" localSheetId="5">#REF!</definedName>
    <definedName name="PL">#REF!</definedName>
    <definedName name="PL_BS">'[100]Data(P)'!$A$1:$I$125,'[100]Data(P)'!$A$173:$L$278</definedName>
    <definedName name="plant_table">[51]CF!$A$42:$V$70</definedName>
    <definedName name="PLFlux" localSheetId="7">#REF!</definedName>
    <definedName name="PLFlux" localSheetId="0">#REF!</definedName>
    <definedName name="PLFlux" localSheetId="9">#REF!</definedName>
    <definedName name="PLFlux" localSheetId="11">#REF!</definedName>
    <definedName name="PLFlux" localSheetId="10">#REF!</definedName>
    <definedName name="PLFlux" localSheetId="8">#REF!</definedName>
    <definedName name="PLFlux" localSheetId="4">#REF!</definedName>
    <definedName name="PLFlux" localSheetId="5">#REF!</definedName>
    <definedName name="PLFlux">#REF!</definedName>
    <definedName name="PNL_corp_ohead" localSheetId="0">[31]PNL!#REF!</definedName>
    <definedName name="PNL_corp_ohead" localSheetId="9">[31]PNL!#REF!</definedName>
    <definedName name="PNL_corp_ohead" localSheetId="11">[31]PNL!#REF!</definedName>
    <definedName name="PNL_corp_ohead" localSheetId="10">[31]PNL!#REF!</definedName>
    <definedName name="PNL_corp_ohead">[31]PNL!#REF!</definedName>
    <definedName name="PopCache_GL_INTERFACE_REFERENCE7" hidden="1">[101]PopCache!$A$1:$A$2</definedName>
    <definedName name="pops">'[53]PP&amp;E'!#REF!</definedName>
    <definedName name="Post_tax_stock_gains_losses">[34]Figures!#REF!</definedName>
    <definedName name="Posted_Date" localSheetId="7">#REF!</definedName>
    <definedName name="Posted_Date" localSheetId="0">#REF!</definedName>
    <definedName name="Posted_Date" localSheetId="9">#REF!</definedName>
    <definedName name="Posted_Date" localSheetId="11">#REF!</definedName>
    <definedName name="Posted_Date" localSheetId="10">#REF!</definedName>
    <definedName name="Posted_Date" localSheetId="8">#REF!</definedName>
    <definedName name="Posted_Date" localSheetId="4">#REF!</definedName>
    <definedName name="Posted_Date" localSheetId="5">#REF!</definedName>
    <definedName name="Posted_Date">#REF!</definedName>
    <definedName name="POSTERRORSTOSUSP1" localSheetId="7">#REF!</definedName>
    <definedName name="POSTERRORSTOSUSP1" localSheetId="0">#REF!</definedName>
    <definedName name="POSTERRORSTOSUSP1" localSheetId="11">#REF!</definedName>
    <definedName name="POSTERRORSTOSUSP1" localSheetId="8">#REF!</definedName>
    <definedName name="POSTERRORSTOSUSP1" localSheetId="4">#REF!</definedName>
    <definedName name="POSTERRORSTOSUSP1" localSheetId="5">#REF!</definedName>
    <definedName name="POSTERRORSTOSUSP1">#REF!</definedName>
    <definedName name="POSTERRORSTOSUSP2" localSheetId="7">#REF!</definedName>
    <definedName name="POSTERRORSTOSUSP2" localSheetId="0">#REF!</definedName>
    <definedName name="POSTERRORSTOSUSP2" localSheetId="11">#REF!</definedName>
    <definedName name="POSTERRORSTOSUSP2" localSheetId="8">#REF!</definedName>
    <definedName name="POSTERRORSTOSUSP2" localSheetId="4">#REF!</definedName>
    <definedName name="POSTERRORSTOSUSP2" localSheetId="5">#REF!</definedName>
    <definedName name="POSTERRORSTOSUSP2">#REF!</definedName>
    <definedName name="Power__Canada" localSheetId="7">[30]Deferred!#REF!</definedName>
    <definedName name="Power__Canada" localSheetId="0">[30]Deferred!#REF!</definedName>
    <definedName name="Power__Canada" localSheetId="11">[30]Deferred!#REF!</definedName>
    <definedName name="Power__Canada" localSheetId="8">[30]Deferred!#REF!</definedName>
    <definedName name="Power__Canada" localSheetId="4">[30]Deferred!#REF!</definedName>
    <definedName name="Power__Canada" localSheetId="5">[30]Deferred!#REF!</definedName>
    <definedName name="Power__Canada">[30]Deferred!#REF!</definedName>
    <definedName name="Power__U.S._only" localSheetId="7">[30]Deferred!#REF!</definedName>
    <definedName name="Power__U.S._only" localSheetId="0">[30]Deferred!#REF!</definedName>
    <definedName name="Power__U.S._only" localSheetId="11">[30]Deferred!#REF!</definedName>
    <definedName name="Power__U.S._only" localSheetId="8">[30]Deferred!#REF!</definedName>
    <definedName name="Power__U.S._only" localSheetId="4">[30]Deferred!#REF!</definedName>
    <definedName name="Power__U.S._only" localSheetId="5">[30]Deferred!#REF!</definedName>
    <definedName name="Power__U.S._only">[30]Deferred!#REF!</definedName>
    <definedName name="Power_Cost">'[32]Cost Breakdown'!$B$17</definedName>
    <definedName name="PPnE_turns_fore" localSheetId="7">#REF!</definedName>
    <definedName name="PPnE_turns_fore" localSheetId="0">#REF!</definedName>
    <definedName name="PPnE_turns_fore" localSheetId="9">#REF!</definedName>
    <definedName name="PPnE_turns_fore" localSheetId="11">#REF!</definedName>
    <definedName name="PPnE_turns_fore" localSheetId="10">#REF!</definedName>
    <definedName name="PPnE_turns_fore" localSheetId="8">#REF!</definedName>
    <definedName name="PPnE_turns_fore" localSheetId="4">#REF!</definedName>
    <definedName name="PPnE_turns_fore" localSheetId="5">#REF!</definedName>
    <definedName name="PPnE_turns_fore">#REF!</definedName>
    <definedName name="PR" localSheetId="7">#REF!</definedName>
    <definedName name="PR" localSheetId="0">#REF!</definedName>
    <definedName name="PR" localSheetId="11">#REF!</definedName>
    <definedName name="PR" localSheetId="8">#REF!</definedName>
    <definedName name="PR" localSheetId="4">#REF!</definedName>
    <definedName name="PR" localSheetId="5">#REF!</definedName>
    <definedName name="PR">#REF!</definedName>
    <definedName name="PRDATA" localSheetId="7">#REF!</definedName>
    <definedName name="PRDATA" localSheetId="0">#REF!</definedName>
    <definedName name="PRDATA" localSheetId="11">#REF!</definedName>
    <definedName name="PRDATA" localSheetId="8">#REF!</definedName>
    <definedName name="PRDATA" localSheetId="4">#REF!</definedName>
    <definedName name="PRDATA" localSheetId="5">#REF!</definedName>
    <definedName name="PRDATA">#REF!</definedName>
    <definedName name="Pre_Tax__Profit">#REF!</definedName>
    <definedName name="Pre_Tax_Profit">#REF!</definedName>
    <definedName name="Preclin">#REF!</definedName>
    <definedName name="Preferred_Dividends_fore">[3]Forecasts_VDF!#REF!</definedName>
    <definedName name="Preferred_stock">'[3]Invested capital_VDF'!$C$81:$AE$81</definedName>
    <definedName name="Preferred_stock_growth_fore">#REF!</definedName>
    <definedName name="Premium_DR_Labor_Uplift">'[32]Cost Breakdown'!$G$23</definedName>
    <definedName name="Prepaids">[2]Acruals!#REF!</definedName>
    <definedName name="Present_Value_Oper_lease">'[3]PV of Op Leases_VDF'!$C$50:$AW$50</definedName>
    <definedName name="PresentationNormalA4" localSheetId="7">#REF!</definedName>
    <definedName name="PresentationNormalA4" localSheetId="0">#REF!</definedName>
    <definedName name="PresentationNormalA4" localSheetId="9">#REF!</definedName>
    <definedName name="PresentationNormalA4" localSheetId="11">#REF!</definedName>
    <definedName name="PresentationNormalA4" localSheetId="10">#REF!</definedName>
    <definedName name="PresentationNormalA4" localSheetId="8">#REF!</definedName>
    <definedName name="PresentationNormalA4" localSheetId="4">#REF!</definedName>
    <definedName name="PresentationNormalA4" localSheetId="5">#REF!</definedName>
    <definedName name="PresentationNormalA4">#REF!</definedName>
    <definedName name="Pretax_income">[3]NOPAT_VDF!$C$84:$AE$84</definedName>
    <definedName name="Pretax_income_fore">#REF!</definedName>
    <definedName name="price">[102]Sens!$O$11</definedName>
    <definedName name="price_history_table">'[82]Qtrly info for handy-dandy'!$AL$35:$AR$308</definedName>
    <definedName name="PriceList">[103]PriceList!$B$2:$D$20</definedName>
    <definedName name="PriceListRep" localSheetId="7">#REF!</definedName>
    <definedName name="PriceListRep" localSheetId="0">#REF!</definedName>
    <definedName name="PriceListRep" localSheetId="9">#REF!</definedName>
    <definedName name="PriceListRep" localSheetId="11">#REF!</definedName>
    <definedName name="PriceListRep" localSheetId="10">#REF!</definedName>
    <definedName name="PriceListRep" localSheetId="8">#REF!</definedName>
    <definedName name="PriceListRep" localSheetId="4">#REF!</definedName>
    <definedName name="PriceListRep" localSheetId="5">#REF!</definedName>
    <definedName name="PriceListRep">#REF!</definedName>
    <definedName name="PriceListRep2" localSheetId="7">#REF!</definedName>
    <definedName name="PriceListRep2" localSheetId="0">#REF!</definedName>
    <definedName name="PriceListRep2" localSheetId="9">#REF!</definedName>
    <definedName name="PriceListRep2" localSheetId="11">#REF!</definedName>
    <definedName name="PriceListRep2" localSheetId="10">#REF!</definedName>
    <definedName name="PriceListRep2" localSheetId="8">#REF!</definedName>
    <definedName name="PriceListRep2" localSheetId="4">#REF!</definedName>
    <definedName name="PriceListRep2" localSheetId="5">#REF!</definedName>
    <definedName name="PriceListRep2">#REF!</definedName>
    <definedName name="PriceListRepB" localSheetId="7">#REF!</definedName>
    <definedName name="PriceListRepB" localSheetId="0">#REF!</definedName>
    <definedName name="PriceListRepB" localSheetId="9">#REF!</definedName>
    <definedName name="PriceListRepB" localSheetId="11">#REF!</definedName>
    <definedName name="PriceListRepB" localSheetId="10">#REF!</definedName>
    <definedName name="PriceListRepB" localSheetId="8">#REF!</definedName>
    <definedName name="PriceListRepB" localSheetId="4">#REF!</definedName>
    <definedName name="PriceListRepB" localSheetId="5">#REF!</definedName>
    <definedName name="PriceListRepB">#REF!</definedName>
    <definedName name="PriceRef">#REF!</definedName>
    <definedName name="PricingHomeCell1">#REF!</definedName>
    <definedName name="primary_App_Rack_Cost">'[32]Cost Breakdown'!$B$13</definedName>
    <definedName name="primary_db_power">'[32]Cost Breakdown'!$B$18</definedName>
    <definedName name="primary_db_rack">'[32]Cost Breakdown'!$B$14</definedName>
    <definedName name="primary_network_power">'[32]Cost Breakdown'!$B$20</definedName>
    <definedName name="primary_network_rack">'[32]Cost Breakdown'!$B$16</definedName>
    <definedName name="primary_storage_power">'[32]Cost Breakdown'!$B$19</definedName>
    <definedName name="primary_storage_rack">'[32]Cost Breakdown'!$B$15</definedName>
    <definedName name="PRIMTH">2</definedName>
    <definedName name="Princ">#REF!</definedName>
    <definedName name="PRINT">#REF!</definedName>
    <definedName name="print_all_stat">#REF!,#REF!,#REF!</definedName>
    <definedName name="_xlnm.Print_Area" localSheetId="7">Comps!$B$2:$D$23,Comps!$F$2:$W$38</definedName>
    <definedName name="_xlnm.Print_Area" localSheetId="1">Control!$B$2:$J$23</definedName>
    <definedName name="_xlnm.Print_Area" localSheetId="0">Cover!$B$2:$N$47</definedName>
    <definedName name="_xlnm.Print_Area" localSheetId="9">DCF!$B$2:$H$88,DCF!$K$2:$V$35</definedName>
    <definedName name="_xlnm.Print_Area" localSheetId="3">Drivers!$B$2:$J$153</definedName>
    <definedName name="_xlnm.Print_Area" localSheetId="11">'Football Field'!$B$2:$E$62</definedName>
    <definedName name="_xlnm.Print_Area" localSheetId="10">LBO!$B$2:$I$133</definedName>
    <definedName name="_xlnm.Print_Area" localSheetId="2">'Operating Model'!$B$2:$J$268</definedName>
    <definedName name="_xlnm.Print_Area" localSheetId="8">Ppaids!$B$2:$D$13,Ppaids!$F$2:$I$27</definedName>
    <definedName name="_xlnm.Print_Area" localSheetId="4">Projections!$B$2:$M$49</definedName>
    <definedName name="_xlnm.Print_Area" localSheetId="5">'Stock Trading'!$B$2:$F$12</definedName>
    <definedName name="Print_Area_MI" localSheetId="7">#REF!</definedName>
    <definedName name="Print_Area_MI" localSheetId="0">#REF!</definedName>
    <definedName name="Print_Area_MI" localSheetId="9">#REF!</definedName>
    <definedName name="Print_Area_MI" localSheetId="11">#REF!</definedName>
    <definedName name="Print_Area_MI" localSheetId="10">#REF!</definedName>
    <definedName name="Print_Area_MI" localSheetId="8">#REF!</definedName>
    <definedName name="Print_Area_MI" localSheetId="4">#REF!</definedName>
    <definedName name="Print_Area_MI" localSheetId="5">#REF!</definedName>
    <definedName name="Print_Area_MI">#REF!</definedName>
    <definedName name="Print_Area_Reset" localSheetId="7">OFFSET([0]!Full_Print,0,0,Comps!Last_Row)</definedName>
    <definedName name="Print_Area_Reset" localSheetId="0">OFFSET(Full_Print,0,0,Cover!Last_Row)</definedName>
    <definedName name="Print_Area_Reset" localSheetId="9">OFFSET(Full_Print,0,0,DCF!Last_Row)</definedName>
    <definedName name="Print_Area_Reset" localSheetId="11">OFFSET(Full_Print,0,0,'Football Field'!Last_Row)</definedName>
    <definedName name="Print_Area_Reset" localSheetId="10">OFFSET(Full_Print,0,0,LBO!Last_Row)</definedName>
    <definedName name="Print_Area_Reset" localSheetId="8">OFFSET([0]!Full_Print,0,0,Ppaids!Last_Row)</definedName>
    <definedName name="Print_Area_Reset" localSheetId="4">OFFSET(Full_Print,0,0,Projections!Last_Row)</definedName>
    <definedName name="Print_Area_Reset" localSheetId="5">OFFSET([0]!Full_Print,0,0,'Stock Trading'!Last_Row)</definedName>
    <definedName name="Print_Area_Reset">OFFSET(Full_Print,0,0,Last_Row)</definedName>
    <definedName name="Print_areas" localSheetId="7">#REF!,#REF!</definedName>
    <definedName name="Print_areas" localSheetId="0">#REF!,#REF!</definedName>
    <definedName name="Print_areas" localSheetId="9">#REF!,#REF!</definedName>
    <definedName name="Print_areas" localSheetId="11">#REF!,#REF!</definedName>
    <definedName name="Print_areas" localSheetId="10">#REF!,#REF!</definedName>
    <definedName name="Print_areas" localSheetId="8">#REF!,#REF!</definedName>
    <definedName name="Print_areas" localSheetId="4">#REF!,#REF!</definedName>
    <definedName name="Print_areas" localSheetId="5">#REF!,#REF!</definedName>
    <definedName name="Print_areas">#REF!,#REF!</definedName>
    <definedName name="_xlnm.Print_Titles">'[104]P&amp;L'!$B$1:$E$65536,'[104]P&amp;L'!$A$2:$IV$3</definedName>
    <definedName name="PRINT_TITLES_MI" localSheetId="7">#REF!</definedName>
    <definedName name="PRINT_TITLES_MI" localSheetId="0">#REF!</definedName>
    <definedName name="PRINT_TITLES_MI" localSheetId="9">#REF!</definedName>
    <definedName name="PRINT_TITLES_MI" localSheetId="11">#REF!</definedName>
    <definedName name="PRINT_TITLES_MI" localSheetId="10">#REF!</definedName>
    <definedName name="PRINT_TITLES_MI" localSheetId="8">#REF!</definedName>
    <definedName name="PRINT_TITLES_MI" localSheetId="4">#REF!</definedName>
    <definedName name="PRINT_TITLES_MI" localSheetId="5">#REF!</definedName>
    <definedName name="PRINT_TITLES_MI">#REF!</definedName>
    <definedName name="Printout" localSheetId="7">Comps!Printout</definedName>
    <definedName name="Printout" localSheetId="0">Cover!Printout</definedName>
    <definedName name="Printout" localSheetId="9">DCF!Printout</definedName>
    <definedName name="Printout" localSheetId="11">'Football Field'!Printout</definedName>
    <definedName name="Printout" localSheetId="10">DCF!Printout</definedName>
    <definedName name="Printout" localSheetId="8">Ppaids!Printout</definedName>
    <definedName name="Printout" localSheetId="4">Projections!Printout</definedName>
    <definedName name="Printout" localSheetId="5">'Stock Trading'!Printout</definedName>
    <definedName name="Printout">[0]!Printout</definedName>
    <definedName name="PrintSheets">'[105]Designated Hedges Nov 12'!PrintSheets</definedName>
    <definedName name="PRIVOL">4</definedName>
    <definedName name="PRIWEEK">2</definedName>
    <definedName name="Proceeds_of_New_Issue">#REF!</definedName>
    <definedName name="ProDev">#REF!</definedName>
    <definedName name="Production_Labor_Perc">'[32]Cost Breakdown'!$G$22</definedName>
    <definedName name="prof">[57]Metrics!$B$16:$N$35</definedName>
    <definedName name="Profit_Loss" localSheetId="7">#REF!</definedName>
    <definedName name="Profit_Loss" localSheetId="0">#REF!</definedName>
    <definedName name="Profit_Loss" localSheetId="9">#REF!</definedName>
    <definedName name="Profit_Loss" localSheetId="11">#REF!</definedName>
    <definedName name="Profit_Loss" localSheetId="10">#REF!</definedName>
    <definedName name="Profit_Loss" localSheetId="8">#REF!</definedName>
    <definedName name="Profit_Loss" localSheetId="4">#REF!</definedName>
    <definedName name="Profit_Loss" localSheetId="5">#REF!</definedName>
    <definedName name="Profit_Loss">#REF!</definedName>
    <definedName name="profitability" localSheetId="7">#REF!</definedName>
    <definedName name="profitability" localSheetId="0">#REF!</definedName>
    <definedName name="profitability" localSheetId="11">#REF!</definedName>
    <definedName name="profitability" localSheetId="8">#REF!</definedName>
    <definedName name="profitability" localSheetId="4">#REF!</definedName>
    <definedName name="profitability" localSheetId="5">#REF!</definedName>
    <definedName name="profitability">#REF!</definedName>
    <definedName name="PROINC1292" localSheetId="7">'[106]Bus Seg'!#REF!</definedName>
    <definedName name="PROINC1292" localSheetId="0">'[106]Bus Seg'!#REF!</definedName>
    <definedName name="PROINC1292" localSheetId="11">'[106]Bus Seg'!#REF!</definedName>
    <definedName name="PROINC1292" localSheetId="8">'[106]Bus Seg'!#REF!</definedName>
    <definedName name="PROINC1292" localSheetId="4">'[106]Bus Seg'!#REF!</definedName>
    <definedName name="PROINC1292" localSheetId="5">'[106]Bus Seg'!#REF!</definedName>
    <definedName name="PROINC1292">'[106]Bus Seg'!#REF!</definedName>
    <definedName name="PROJ" localSheetId="7">#REF!</definedName>
    <definedName name="PROJ" localSheetId="0">#REF!</definedName>
    <definedName name="PROJ" localSheetId="9">#REF!</definedName>
    <definedName name="PROJ" localSheetId="11">#REF!</definedName>
    <definedName name="PROJ" localSheetId="10">#REF!</definedName>
    <definedName name="PROJ" localSheetId="8">#REF!</definedName>
    <definedName name="PROJ" localSheetId="4">#REF!</definedName>
    <definedName name="PROJ" localSheetId="5">#REF!</definedName>
    <definedName name="PROJ">#REF!</definedName>
    <definedName name="Proj_Fin" localSheetId="7">#REF!</definedName>
    <definedName name="Proj_Fin" localSheetId="0">#REF!</definedName>
    <definedName name="Proj_Fin" localSheetId="11">#REF!</definedName>
    <definedName name="Proj_Fin" localSheetId="8">#REF!</definedName>
    <definedName name="Proj_Fin" localSheetId="4">#REF!</definedName>
    <definedName name="Proj_Fin" localSheetId="5">#REF!</definedName>
    <definedName name="Proj_Fin">#REF!</definedName>
    <definedName name="PROJECT_MANAGEMENT_USE_ONLY" localSheetId="7">'[2]R&amp;D by Project'!#REF!</definedName>
    <definedName name="PROJECT_MANAGEMENT_USE_ONLY" localSheetId="0">'[2]R&amp;D by Project'!#REF!</definedName>
    <definedName name="PROJECT_MANAGEMENT_USE_ONLY" localSheetId="11">'[2]R&amp;D by Project'!#REF!</definedName>
    <definedName name="PROJECT_MANAGEMENT_USE_ONLY" localSheetId="8">'[2]R&amp;D by Project'!#REF!</definedName>
    <definedName name="PROJECT_MANAGEMENT_USE_ONLY" localSheetId="4">'[2]R&amp;D by Project'!#REF!</definedName>
    <definedName name="PROJECT_MANAGEMENT_USE_ONLY" localSheetId="5">'[2]R&amp;D by Project'!#REF!</definedName>
    <definedName name="PROJECT_MANAGEMENT_USE_ONLY">'[2]R&amp;D by Project'!#REF!</definedName>
    <definedName name="ProjMgmt" localSheetId="7">#REF!</definedName>
    <definedName name="ProjMgmt" localSheetId="0">#REF!</definedName>
    <definedName name="ProjMgmt" localSheetId="9">#REF!</definedName>
    <definedName name="ProjMgmt" localSheetId="11">#REF!</definedName>
    <definedName name="ProjMgmt" localSheetId="10">#REF!</definedName>
    <definedName name="ProjMgmt" localSheetId="8">#REF!</definedName>
    <definedName name="ProjMgmt" localSheetId="4">#REF!</definedName>
    <definedName name="ProjMgmt" localSheetId="5">#REF!</definedName>
    <definedName name="ProjMgmt">#REF!</definedName>
    <definedName name="PropertyNumbers">'[33]Property Factor'!$B$11:$L$61,'[33]Property Factor'!$B$63:$L$63</definedName>
    <definedName name="PRTL_5YRGROWTH">[43]Issues!$K$21</definedName>
    <definedName name="PRTOSALE" localSheetId="7">#REF!</definedName>
    <definedName name="PRTOSALE" localSheetId="0">#REF!</definedName>
    <definedName name="PRTOSALE" localSheetId="9">#REF!</definedName>
    <definedName name="PRTOSALE" localSheetId="11">#REF!</definedName>
    <definedName name="PRTOSALE" localSheetId="10">#REF!</definedName>
    <definedName name="PRTOSALE" localSheetId="8">#REF!</definedName>
    <definedName name="PRTOSALE" localSheetId="4">#REF!</definedName>
    <definedName name="PRTOSALE" localSheetId="5">#REF!</definedName>
    <definedName name="PRTOSALE">#REF!</definedName>
    <definedName name="PSO" localSheetId="7">#REF!</definedName>
    <definedName name="PSO" localSheetId="0">#REF!</definedName>
    <definedName name="PSO" localSheetId="11">#REF!</definedName>
    <definedName name="PSO" localSheetId="8">#REF!</definedName>
    <definedName name="PSO" localSheetId="4">#REF!</definedName>
    <definedName name="PSO" localSheetId="5">#REF!</definedName>
    <definedName name="PSO">#REF!</definedName>
    <definedName name="PSO_data" localSheetId="7">OFFSET(Comps!PSO,1,0,COLUMNS(Comps!PSO))</definedName>
    <definedName name="PSO_data" localSheetId="0">OFFSET(Cover!PSO,1,0,COLUMNS(Cover!PSO))</definedName>
    <definedName name="PSO_data" localSheetId="9">OFFSET(PSO,1,0,COLUMNS(PSO))</definedName>
    <definedName name="PSO_data" localSheetId="11">OFFSET('Football Field'!PSO,1,0,COLUMNS('Football Field'!PSO))</definedName>
    <definedName name="PSO_data" localSheetId="10">OFFSET(PSO,1,0,COLUMNS(PSO))</definedName>
    <definedName name="PSO_data" localSheetId="8">OFFSET(Ppaids!PSO,1,0,COLUMNS(Ppaids!PSO))</definedName>
    <definedName name="PSO_data" localSheetId="4">OFFSET(Projections!PSO,1,0,COLUMNS(Projections!PSO))</definedName>
    <definedName name="PSO_data" localSheetId="5">OFFSET('Stock Trading'!PSO,1,0,COLUMNS('Stock Trading'!PSO))</definedName>
    <definedName name="PSO_data">OFFSET(PSO,1,0,COLUMNS(PSO))</definedName>
    <definedName name="ptp" localSheetId="7">#REF!</definedName>
    <definedName name="ptp" localSheetId="0">#REF!</definedName>
    <definedName name="ptp" localSheetId="9">#REF!</definedName>
    <definedName name="ptp" localSheetId="11">#REF!</definedName>
    <definedName name="ptp" localSheetId="10">#REF!</definedName>
    <definedName name="ptp" localSheetId="8">#REF!</definedName>
    <definedName name="ptp" localSheetId="4">#REF!</definedName>
    <definedName name="ptp" localSheetId="5">#REF!</definedName>
    <definedName name="ptp">#REF!</definedName>
    <definedName name="PVs_per_Login">'[32]Capacity Plan'!$B$21</definedName>
    <definedName name="PYB" localSheetId="7">#REF!</definedName>
    <definedName name="PYB" localSheetId="0">#REF!</definedName>
    <definedName name="PYB" localSheetId="9">#REF!</definedName>
    <definedName name="PYB" localSheetId="11">#REF!</definedName>
    <definedName name="PYB" localSheetId="10">#REF!</definedName>
    <definedName name="PYB" localSheetId="8">#REF!</definedName>
    <definedName name="PYB" localSheetId="4">#REF!</definedName>
    <definedName name="PYB" localSheetId="5">#REF!</definedName>
    <definedName name="PYB">#REF!</definedName>
    <definedName name="q" localSheetId="7">#REF!</definedName>
    <definedName name="q" localSheetId="0">#REF!</definedName>
    <definedName name="q" localSheetId="11">#REF!</definedName>
    <definedName name="q" localSheetId="8">#REF!</definedName>
    <definedName name="q" localSheetId="4">#REF!</definedName>
    <definedName name="q" localSheetId="5">#REF!</definedName>
    <definedName name="q">#REF!</definedName>
    <definedName name="q_access_lines" localSheetId="7">#REF!</definedName>
    <definedName name="q_access_lines" localSheetId="0">#REF!</definedName>
    <definedName name="q_access_lines" localSheetId="11">#REF!</definedName>
    <definedName name="q_access_lines" localSheetId="8">#REF!</definedName>
    <definedName name="q_access_lines" localSheetId="4">#REF!</definedName>
    <definedName name="q_access_lines" localSheetId="5">#REF!</definedName>
    <definedName name="q_access_lines">#REF!</definedName>
    <definedName name="Q_CON" localSheetId="7">#REF!,#REF!,#REF!,#REF!,#REF!,#REF!</definedName>
    <definedName name="Q_CON" localSheetId="0">#REF!,#REF!,#REF!,#REF!,#REF!,#REF!</definedName>
    <definedName name="Q_CON" localSheetId="9">#REF!,#REF!,#REF!,#REF!,#REF!,#REF!</definedName>
    <definedName name="Q_CON" localSheetId="11">#REF!,#REF!,#REF!,#REF!,#REF!,#REF!</definedName>
    <definedName name="Q_CON" localSheetId="10">#REF!,#REF!,#REF!,#REF!,#REF!,#REF!</definedName>
    <definedName name="Q_CON" localSheetId="8">#REF!,#REF!,#REF!,#REF!,#REF!,#REF!</definedName>
    <definedName name="Q_CON" localSheetId="4">#REF!,#REF!,#REF!,#REF!,#REF!,#REF!</definedName>
    <definedName name="Q_CON" localSheetId="5">#REF!,#REF!,#REF!,#REF!,#REF!,#REF!</definedName>
    <definedName name="Q_CON">#REF!,#REF!,#REF!,#REF!,#REF!,#REF!</definedName>
    <definedName name="Q_CON_CUM" localSheetId="7">#REF!,#REF!,#REF!,#REF!,#REF!,#REF!</definedName>
    <definedName name="Q_CON_CUM" localSheetId="0">#REF!,#REF!,#REF!,#REF!,#REF!,#REF!</definedName>
    <definedName name="Q_CON_CUM" localSheetId="11">#REF!,#REF!,#REF!,#REF!,#REF!,#REF!</definedName>
    <definedName name="Q_CON_CUM" localSheetId="8">#REF!,#REF!,#REF!,#REF!,#REF!,#REF!</definedName>
    <definedName name="Q_CON_CUM" localSheetId="4">#REF!,#REF!,#REF!,#REF!,#REF!,#REF!</definedName>
    <definedName name="Q_CON_CUM" localSheetId="5">#REF!,#REF!,#REF!,#REF!,#REF!,#REF!</definedName>
    <definedName name="Q_CON_CUM">#REF!,#REF!,#REF!,#REF!,#REF!,#REF!</definedName>
    <definedName name="Q_detail" localSheetId="7">#REF!,#REF!,#REF!,#REF!,#REF!,#REF!,#REF!</definedName>
    <definedName name="Q_detail" localSheetId="0">#REF!,#REF!,#REF!,#REF!,#REF!,#REF!,#REF!</definedName>
    <definedName name="Q_detail" localSheetId="9">#REF!,#REF!,#REF!,#REF!,#REF!,#REF!,#REF!</definedName>
    <definedName name="Q_detail" localSheetId="11">#REF!,#REF!,#REF!,#REF!,#REF!,#REF!,#REF!</definedName>
    <definedName name="Q_detail" localSheetId="10">#REF!,#REF!,#REF!,#REF!,#REF!,#REF!,#REF!</definedName>
    <definedName name="Q_detail" localSheetId="8">#REF!,#REF!,#REF!,#REF!,#REF!,#REF!,#REF!</definedName>
    <definedName name="Q_detail" localSheetId="4">#REF!,#REF!,#REF!,#REF!,#REF!,#REF!,#REF!</definedName>
    <definedName name="Q_detail" localSheetId="5">#REF!,#REF!,#REF!,#REF!,#REF!,#REF!,#REF!</definedName>
    <definedName name="Q_detail">#REF!,#REF!,#REF!,#REF!,#REF!,#REF!,#REF!</definedName>
    <definedName name="Q_NOM" localSheetId="7">#REF!,#REF!,#REF!,#REF!,#REF!,#REF!,#REF!,#REF!</definedName>
    <definedName name="Q_NOM" localSheetId="0">#REF!,#REF!,#REF!,#REF!,#REF!,#REF!,#REF!,#REF!</definedName>
    <definedName name="Q_NOM" localSheetId="9">#REF!,#REF!,#REF!,#REF!,#REF!,#REF!,#REF!,#REF!</definedName>
    <definedName name="Q_NOM" localSheetId="11">#REF!,#REF!,#REF!,#REF!,#REF!,#REF!,#REF!,#REF!</definedName>
    <definedName name="Q_NOM" localSheetId="10">#REF!,#REF!,#REF!,#REF!,#REF!,#REF!,#REF!,#REF!</definedName>
    <definedName name="Q_NOM" localSheetId="8">#REF!,#REF!,#REF!,#REF!,#REF!,#REF!,#REF!,#REF!</definedName>
    <definedName name="Q_NOM" localSheetId="4">#REF!,#REF!,#REF!,#REF!,#REF!,#REF!,#REF!,#REF!</definedName>
    <definedName name="Q_NOM" localSheetId="5">#REF!,#REF!,#REF!,#REF!,#REF!,#REF!,#REF!,#REF!</definedName>
    <definedName name="Q_NOM">#REF!,#REF!,#REF!,#REF!,#REF!,#REF!,#REF!,#REF!</definedName>
    <definedName name="Q_NOM_CUM" localSheetId="7">#REF!,#REF!,#REF!,#REF!,#REF!,#REF!</definedName>
    <definedName name="Q_NOM_CUM" localSheetId="0">#REF!,#REF!,#REF!,#REF!,#REF!,#REF!</definedName>
    <definedName name="Q_NOM_CUM" localSheetId="9">#REF!,#REF!,#REF!,#REF!,#REF!,#REF!</definedName>
    <definedName name="Q_NOM_CUM" localSheetId="11">#REF!,#REF!,#REF!,#REF!,#REF!,#REF!</definedName>
    <definedName name="Q_NOM_CUM" localSheetId="10">#REF!,#REF!,#REF!,#REF!,#REF!,#REF!</definedName>
    <definedName name="Q_NOM_CUM" localSheetId="8">#REF!,#REF!,#REF!,#REF!,#REF!,#REF!</definedName>
    <definedName name="Q_NOM_CUM" localSheetId="4">#REF!,#REF!,#REF!,#REF!,#REF!,#REF!</definedName>
    <definedName name="Q_NOM_CUM" localSheetId="5">#REF!,#REF!,#REF!,#REF!,#REF!,#REF!</definedName>
    <definedName name="Q_NOM_CUM">#REF!,#REF!,#REF!,#REF!,#REF!,#REF!</definedName>
    <definedName name="q_vge" localSheetId="0">#REF!</definedName>
    <definedName name="q_vge" localSheetId="9">#REF!</definedName>
    <definedName name="q_vge" localSheetId="11">#REF!</definedName>
    <definedName name="q_vge" localSheetId="10">#REF!</definedName>
    <definedName name="q_vge">#REF!</definedName>
    <definedName name="q_wireless_subs" localSheetId="9">#REF!</definedName>
    <definedName name="q_wireless_subs" localSheetId="11">#REF!</definedName>
    <definedName name="q_wireless_subs" localSheetId="10">#REF!</definedName>
    <definedName name="q_wireless_subs">#REF!</definedName>
    <definedName name="Q1_86" localSheetId="9">#REF!</definedName>
    <definedName name="Q1_86" localSheetId="11">#REF!</definedName>
    <definedName name="Q1_86" localSheetId="10">#REF!</definedName>
    <definedName name="Q1_86">#REF!</definedName>
    <definedName name="Q1_87">#REF!</definedName>
    <definedName name="Q1_88">#REF!</definedName>
    <definedName name="Q1_89">#REF!</definedName>
    <definedName name="Q1_90">#REF!</definedName>
    <definedName name="Q1_91">#REF!</definedName>
    <definedName name="Q1_92">#REF!</definedName>
    <definedName name="q1_93">#REF!</definedName>
    <definedName name="q1_94">#REF!</definedName>
    <definedName name="q1_98">#REF!</definedName>
    <definedName name="Q1_99">#REF!</definedName>
    <definedName name="q197_rev">#REF!</definedName>
    <definedName name="q198_ni">#REF!</definedName>
    <definedName name="q198_rev">#REF!</definedName>
    <definedName name="q198_shares">#REF!</definedName>
    <definedName name="q199_ni">#REF!</definedName>
    <definedName name="q199_rev">#REF!</definedName>
    <definedName name="q199_shares">#REF!</definedName>
    <definedName name="Q2_86">#REF!</definedName>
    <definedName name="Q2_87">#REF!</definedName>
    <definedName name="Q2_88">#REF!</definedName>
    <definedName name="Q2_89">#REF!</definedName>
    <definedName name="Q2_90">#REF!</definedName>
    <definedName name="Q2_91">#REF!</definedName>
    <definedName name="Q2_92">#REF!</definedName>
    <definedName name="q2_93">#REF!</definedName>
    <definedName name="q2_94">#REF!</definedName>
    <definedName name="q2_98">#REF!</definedName>
    <definedName name="q2_99">#REF!</definedName>
    <definedName name="q297_rev">#REF!</definedName>
    <definedName name="q298_ni">#REF!</definedName>
    <definedName name="q298_rev">#REF!</definedName>
    <definedName name="q298_shares">#REF!</definedName>
    <definedName name="q299_ni">#REF!</definedName>
    <definedName name="q299_rev">#REF!</definedName>
    <definedName name="q299_shares">#REF!</definedName>
    <definedName name="Q3_86">#REF!</definedName>
    <definedName name="Q3_87">#REF!</definedName>
    <definedName name="Q3_88">#REF!</definedName>
    <definedName name="Q3_89">#REF!</definedName>
    <definedName name="Q3_90">#REF!</definedName>
    <definedName name="Q3_91">#REF!</definedName>
    <definedName name="Q3_92">#REF!</definedName>
    <definedName name="q3_93">#REF!</definedName>
    <definedName name="q3_94">#REF!</definedName>
    <definedName name="q3_98">#REF!</definedName>
    <definedName name="q3_98.">[107]BEAQPL!$K$47</definedName>
    <definedName name="q3_99" localSheetId="7">#REF!</definedName>
    <definedName name="q3_99" localSheetId="0">#REF!</definedName>
    <definedName name="q3_99" localSheetId="9">#REF!</definedName>
    <definedName name="q3_99" localSheetId="11">#REF!</definedName>
    <definedName name="q3_99" localSheetId="10">#REF!</definedName>
    <definedName name="q3_99" localSheetId="8">#REF!</definedName>
    <definedName name="q3_99" localSheetId="4">#REF!</definedName>
    <definedName name="q3_99" localSheetId="5">#REF!</definedName>
    <definedName name="q3_99">#REF!</definedName>
    <definedName name="q397_rev" localSheetId="7">#REF!</definedName>
    <definedName name="q397_rev" localSheetId="0">#REF!</definedName>
    <definedName name="q397_rev" localSheetId="11">#REF!</definedName>
    <definedName name="q397_rev" localSheetId="8">#REF!</definedName>
    <definedName name="q397_rev" localSheetId="4">#REF!</definedName>
    <definedName name="q397_rev" localSheetId="5">#REF!</definedName>
    <definedName name="q397_rev">#REF!</definedName>
    <definedName name="q398_ni" localSheetId="7">#REF!</definedName>
    <definedName name="q398_ni" localSheetId="0">#REF!</definedName>
    <definedName name="q398_ni" localSheetId="11">#REF!</definedName>
    <definedName name="q398_ni" localSheetId="8">#REF!</definedName>
    <definedName name="q398_ni" localSheetId="4">#REF!</definedName>
    <definedName name="q398_ni" localSheetId="5">#REF!</definedName>
    <definedName name="q398_ni">#REF!</definedName>
    <definedName name="q398_rev">#REF!</definedName>
    <definedName name="q398_shares">#REF!</definedName>
    <definedName name="q399_ni">#REF!</definedName>
    <definedName name="q399_rev">#REF!</definedName>
    <definedName name="q399_shares">#REF!</definedName>
    <definedName name="Q4_86">#REF!</definedName>
    <definedName name="Q4_87">#REF!</definedName>
    <definedName name="Q4_88">#REF!</definedName>
    <definedName name="Q4_89">#REF!</definedName>
    <definedName name="Q4_90">#REF!</definedName>
    <definedName name="Q4_91">#REF!</definedName>
    <definedName name="Q4_92">#REF!</definedName>
    <definedName name="q4_93">#REF!</definedName>
    <definedName name="q4_94">#REF!</definedName>
    <definedName name="q4_98">#REF!</definedName>
    <definedName name="q4_99">#REF!</definedName>
    <definedName name="q497_rev">#REF!</definedName>
    <definedName name="q498_ni">#REF!</definedName>
    <definedName name="q498_rev">#REF!</definedName>
    <definedName name="q498_shares">#REF!</definedName>
    <definedName name="q499_ni">#REF!</definedName>
    <definedName name="q499_rev">#REF!</definedName>
    <definedName name="q499_shares">#REF!</definedName>
    <definedName name="QA">#REF!</definedName>
    <definedName name="QC">#REF!</definedName>
    <definedName name="Qdays">'[108]UPDATE SHEET'!$E$7</definedName>
    <definedName name="qpl" localSheetId="7">#REF!</definedName>
    <definedName name="qpl" localSheetId="0">#REF!</definedName>
    <definedName name="qpl" localSheetId="9">#REF!</definedName>
    <definedName name="qpl" localSheetId="11">#REF!</definedName>
    <definedName name="qpl" localSheetId="10">#REF!</definedName>
    <definedName name="qpl" localSheetId="8">#REF!</definedName>
    <definedName name="qpl" localSheetId="4">#REF!</definedName>
    <definedName name="qpl" localSheetId="5">#REF!</definedName>
    <definedName name="qpl">#REF!</definedName>
    <definedName name="qpl_pg1" localSheetId="7">#REF!</definedName>
    <definedName name="qpl_pg1" localSheetId="0">#REF!</definedName>
    <definedName name="qpl_pg1" localSheetId="11">#REF!</definedName>
    <definedName name="qpl_pg1" localSheetId="8">#REF!</definedName>
    <definedName name="qpl_pg1" localSheetId="4">#REF!</definedName>
    <definedName name="qpl_pg1" localSheetId="5">#REF!</definedName>
    <definedName name="qpl_pg1">#REF!</definedName>
    <definedName name="qpl_pg2" localSheetId="7">#REF!</definedName>
    <definedName name="qpl_pg2" localSheetId="0">#REF!</definedName>
    <definedName name="qpl_pg2" localSheetId="11">#REF!</definedName>
    <definedName name="qpl_pg2" localSheetId="8">#REF!</definedName>
    <definedName name="qpl_pg2" localSheetId="4">#REF!</definedName>
    <definedName name="qpl_pg2" localSheetId="5">#REF!</definedName>
    <definedName name="qpl_pg2">#REF!</definedName>
    <definedName name="qtr00.01">'[40]Qtrly Inc'!$DL$2:$EJ$62</definedName>
    <definedName name="qtr01.02">'[40]Qtrly Inc'!$EL$2:$FQ$62</definedName>
    <definedName name="qtrly02.03">'[40]Qtrly Inc'!$FS$2:$GQ$62</definedName>
    <definedName name="qtrly99.00">'[40]Qtrly Inc'!$CI$2:$DJ$62</definedName>
    <definedName name="Qtwo" localSheetId="7">#REF!</definedName>
    <definedName name="Qtwo" localSheetId="0">#REF!</definedName>
    <definedName name="Qtwo" localSheetId="9">#REF!</definedName>
    <definedName name="Qtwo" localSheetId="11">#REF!</definedName>
    <definedName name="Qtwo" localSheetId="10">#REF!</definedName>
    <definedName name="Qtwo" localSheetId="8">#REF!</definedName>
    <definedName name="Qtwo" localSheetId="4">#REF!</definedName>
    <definedName name="Qtwo" localSheetId="5">#REF!</definedName>
    <definedName name="Qtwo">#REF!</definedName>
    <definedName name="QUARTERS" localSheetId="7">#REF!</definedName>
    <definedName name="QUARTERS" localSheetId="0">#REF!</definedName>
    <definedName name="QUARTERS" localSheetId="11">#REF!</definedName>
    <definedName name="QUARTERS" localSheetId="8">#REF!</definedName>
    <definedName name="QUARTERS" localSheetId="4">#REF!</definedName>
    <definedName name="QUARTERS" localSheetId="5">#REF!</definedName>
    <definedName name="QUARTERS">#REF!</definedName>
    <definedName name="R_D_amort_years">'[3]Invested capital_VDF'!$A$33</definedName>
    <definedName name="R_D_Amortization">'[3]Invested capital_VDF'!$C$30:$AU$30</definedName>
    <definedName name="R_D_expense">'[3]Invested capital_VDF'!$C$27:$AZ$27</definedName>
    <definedName name="Rack">#REF!</definedName>
    <definedName name="ramp">'[109]v _ ramp profile'!$B:$O</definedName>
    <definedName name="Range_Names" localSheetId="7">#REF!</definedName>
    <definedName name="Range_Names" localSheetId="0">#REF!</definedName>
    <definedName name="Range_Names" localSheetId="9">#REF!</definedName>
    <definedName name="Range_Names" localSheetId="11">#REF!</definedName>
    <definedName name="Range_Names" localSheetId="10">#REF!</definedName>
    <definedName name="Range_Names" localSheetId="8">#REF!</definedName>
    <definedName name="Range_Names" localSheetId="4">#REF!</definedName>
    <definedName name="Range_Names" localSheetId="5">#REF!</definedName>
    <definedName name="Range_Names">#REF!</definedName>
    <definedName name="rec">[57]Metrics!$B$63:$N$77</definedName>
    <definedName name="Receivables">[2]Acruals!#REF!</definedName>
    <definedName name="Recon_Update" localSheetId="7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" localSheetId="9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" localSheetId="11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" localSheetId="10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" localSheetId="8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" localSheetId="4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" localSheetId="5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_1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Recon_Update_1" hidden="1">{#N/A,#N/A,FALSE,"BAL";#N/A,#N/A,FALSE,"P&amp;L";#N/A,#N/A,FALSE,"REV";#N/A,#N/A,FALSE,"COS";#N/A,#N/A,FALSE,"DPT";#N/A,#N/A,FALSE,"CSS";#N/A,#N/A,FALSE,"IMP";#N/A,#N/A,FALSE,"OPS";#N/A,#N/A,FALSE,"DVL";#N/A,#N/A,FALSE,"ADM"}</definedName>
    <definedName name="_xlnm.Recorder">#REF!</definedName>
    <definedName name="refresh_at_login">[32]Refresh!$H$12</definedName>
    <definedName name="Refresh_Ratio">[32]Refresh!$I$68</definedName>
    <definedName name="RegAff" localSheetId="7">#REF!</definedName>
    <definedName name="RegAff" localSheetId="0">#REF!</definedName>
    <definedName name="RegAff" localSheetId="9">#REF!</definedName>
    <definedName name="RegAff" localSheetId="11">#REF!</definedName>
    <definedName name="RegAff" localSheetId="10">#REF!</definedName>
    <definedName name="RegAff" localSheetId="8">#REF!</definedName>
    <definedName name="RegAff" localSheetId="4">#REF!</definedName>
    <definedName name="RegAff" localSheetId="5">#REF!</definedName>
    <definedName name="RegAff">#REF!</definedName>
    <definedName name="Registered_Users">'[32]Capacity Plan'!$B$17</definedName>
    <definedName name="relo" localSheetId="7">#REF!</definedName>
    <definedName name="relo" localSheetId="0">#REF!</definedName>
    <definedName name="relo" localSheetId="9">#REF!</definedName>
    <definedName name="relo" localSheetId="11">#REF!</definedName>
    <definedName name="relo" localSheetId="10">#REF!</definedName>
    <definedName name="relo" localSheetId="8">#REF!</definedName>
    <definedName name="relo" localSheetId="4">#REF!</definedName>
    <definedName name="relo" localSheetId="5">#REF!</definedName>
    <definedName name="relo">#REF!</definedName>
    <definedName name="RENT" localSheetId="7">#REF!</definedName>
    <definedName name="RENT" localSheetId="0">#REF!</definedName>
    <definedName name="RENT" localSheetId="11">#REF!</definedName>
    <definedName name="RENT" localSheetId="8">#REF!</definedName>
    <definedName name="RENT" localSheetId="4">#REF!</definedName>
    <definedName name="RENT" localSheetId="5">#REF!</definedName>
    <definedName name="RENT">#REF!</definedName>
    <definedName name="Report" localSheetId="7">#REF!</definedName>
    <definedName name="Report" localSheetId="0">#REF!</definedName>
    <definedName name="Report" localSheetId="11">#REF!</definedName>
    <definedName name="Report" localSheetId="8">#REF!</definedName>
    <definedName name="Report" localSheetId="4">#REF!</definedName>
    <definedName name="Report" localSheetId="5">#REF!</definedName>
    <definedName name="Report">#REF!</definedName>
    <definedName name="Reported_net_income" localSheetId="7">[34]Figures!#REF!</definedName>
    <definedName name="Reported_net_income" localSheetId="0">[34]Figures!#REF!</definedName>
    <definedName name="Reported_net_income" localSheetId="11">[34]Figures!#REF!</definedName>
    <definedName name="Reported_net_income" localSheetId="8">[34]Figures!#REF!</definedName>
    <definedName name="Reported_net_income" localSheetId="4">[34]Figures!#REF!</definedName>
    <definedName name="Reported_net_income" localSheetId="5">[34]Figures!#REF!</definedName>
    <definedName name="Reported_net_income">[34]Figures!#REF!</definedName>
    <definedName name="Reporting_Servers">'[32]Capacity Plan'!$J$20</definedName>
    <definedName name="ReportPage1" localSheetId="7" hidden="1">{"Annual_Income",#N/A,FALSE,"Report Page";"Balance_Cash_Flow",#N/A,FALSE,"Report Page";"Quarterly_Income",#N/A,FALSE,"Report Page"}</definedName>
    <definedName name="ReportPage1" localSheetId="0" hidden="1">{"Annual_Income",#N/A,FALSE,"Report Page";"Balance_Cash_Flow",#N/A,FALSE,"Report Page";"Quarterly_Income",#N/A,FALSE,"Report Page"}</definedName>
    <definedName name="ReportPage1" localSheetId="9" hidden="1">{"Annual_Income",#N/A,FALSE,"Report Page";"Balance_Cash_Flow",#N/A,FALSE,"Report Page";"Quarterly_Income",#N/A,FALSE,"Report Page"}</definedName>
    <definedName name="ReportPage1" localSheetId="11" hidden="1">{"Annual_Income",#N/A,FALSE,"Report Page";"Balance_Cash_Flow",#N/A,FALSE,"Report Page";"Quarterly_Income",#N/A,FALSE,"Report Page"}</definedName>
    <definedName name="ReportPage1" localSheetId="10" hidden="1">{"Annual_Income",#N/A,FALSE,"Report Page";"Balance_Cash_Flow",#N/A,FALSE,"Report Page";"Quarterly_Income",#N/A,FALSE,"Report Page"}</definedName>
    <definedName name="ReportPage1" localSheetId="8" hidden="1">{"Annual_Income",#N/A,FALSE,"Report Page";"Balance_Cash_Flow",#N/A,FALSE,"Report Page";"Quarterly_Income",#N/A,FALSE,"Report Page"}</definedName>
    <definedName name="ReportPage1" localSheetId="4" hidden="1">{"Annual_Income",#N/A,FALSE,"Report Page";"Balance_Cash_Flow",#N/A,FALSE,"Report Page";"Quarterly_Income",#N/A,FALSE,"Report Page"}</definedName>
    <definedName name="ReportPage1" localSheetId="5" hidden="1">{"Annual_Income",#N/A,FALSE,"Report Page";"Balance_Cash_Flow",#N/A,FALSE,"Report Page";"Quarterly_Income",#N/A,FALSE,"Report Page"}</definedName>
    <definedName name="ReportPage1" hidden="1">{"Annual_Income",#N/A,FALSE,"Report Page";"Balance_Cash_Flow",#N/A,FALSE,"Report Page";"Quarterly_Income",#N/A,FALSE,"Report Page"}</definedName>
    <definedName name="ReportPage1_1" localSheetId="0" hidden="1">{"Annual_Income",#N/A,FALSE,"Report Page";"Balance_Cash_Flow",#N/A,FALSE,"Report Page";"Quarterly_Income",#N/A,FALSE,"Report Page"}</definedName>
    <definedName name="ReportPage1_1" hidden="1">{"Annual_Income",#N/A,FALSE,"Report Page";"Balance_Cash_Flow",#N/A,FALSE,"Report Page";"Quarterly_Income",#N/A,FALSE,"Report Page"}</definedName>
    <definedName name="ReportTitle3">#REF!</definedName>
    <definedName name="Required_cash_percent">'[3]Invested capital_VDF'!$A$9</definedName>
    <definedName name="RESPONSIBILITYAPPLICATIONID1">#REF!</definedName>
    <definedName name="RESPONSIBILITYAPPLICATIONID2">#REF!</definedName>
    <definedName name="RESPONSIBILITYID1">#REF!</definedName>
    <definedName name="RESPONSIBILITYID2">#REF!</definedName>
    <definedName name="RESPONSIBILITYNAME1">#REF!</definedName>
    <definedName name="RESPONSIBILITYNAME2">#REF!</definedName>
    <definedName name="Restructuring_charges">'[3]Invested capital_VDF'!#REF!</definedName>
    <definedName name="Restructuring_charges_growth_fore">#REF!</definedName>
    <definedName name="RETURN">#REF!</definedName>
    <definedName name="REV">#REF!</definedName>
    <definedName name="rev_92">#REF!</definedName>
    <definedName name="rev_93">#REF!</definedName>
    <definedName name="rev_94">#REF!</definedName>
    <definedName name="rev_95">#REF!</definedName>
    <definedName name="rev_g">[57]Metrics!$B$4:$P$11</definedName>
    <definedName name="rev_mix">[57]Metrics!$B$92:$N$125</definedName>
    <definedName name="Revenue" localSheetId="7">#REF!</definedName>
    <definedName name="Revenue" localSheetId="0">#REF!</definedName>
    <definedName name="Revenue" localSheetId="9">#REF!</definedName>
    <definedName name="Revenue" localSheetId="11">#REF!</definedName>
    <definedName name="Revenue" localSheetId="10">#REF!</definedName>
    <definedName name="Revenue" localSheetId="8">#REF!</definedName>
    <definedName name="Revenue" localSheetId="4">#REF!</definedName>
    <definedName name="Revenue" localSheetId="5">#REF!</definedName>
    <definedName name="Revenue">#REF!</definedName>
    <definedName name="Revenues" localSheetId="7">#REF!</definedName>
    <definedName name="Revenues" localSheetId="0">#REF!</definedName>
    <definedName name="Revenues" localSheetId="11">#REF!</definedName>
    <definedName name="Revenues" localSheetId="8">#REF!</definedName>
    <definedName name="Revenues" localSheetId="4">#REF!</definedName>
    <definedName name="Revenues" localSheetId="5">#REF!</definedName>
    <definedName name="Revenues">#REF!</definedName>
    <definedName name="RevenueTypes">'[48]rev types'!$A$2:$A$7</definedName>
    <definedName name="RevenueTypes1">[48]!Table24[Revenue Types1]</definedName>
    <definedName name="REVQ191" localSheetId="7">#REF!</definedName>
    <definedName name="REVQ191" localSheetId="0">#REF!</definedName>
    <definedName name="REVQ191" localSheetId="9">#REF!</definedName>
    <definedName name="REVQ191" localSheetId="11">#REF!</definedName>
    <definedName name="REVQ191" localSheetId="10">#REF!</definedName>
    <definedName name="REVQ191" localSheetId="8">#REF!</definedName>
    <definedName name="REVQ191" localSheetId="4">#REF!</definedName>
    <definedName name="REVQ191" localSheetId="5">#REF!</definedName>
    <definedName name="REVQ191">#REF!</definedName>
    <definedName name="REVQ192" localSheetId="7">#REF!</definedName>
    <definedName name="REVQ192" localSheetId="0">#REF!</definedName>
    <definedName name="REVQ192" localSheetId="11">#REF!</definedName>
    <definedName name="REVQ192" localSheetId="8">#REF!</definedName>
    <definedName name="REVQ192" localSheetId="4">#REF!</definedName>
    <definedName name="REVQ192" localSheetId="5">#REF!</definedName>
    <definedName name="REVQ192">#REF!</definedName>
    <definedName name="REVQ193" localSheetId="7">#REF!</definedName>
    <definedName name="REVQ193" localSheetId="0">#REF!</definedName>
    <definedName name="REVQ193" localSheetId="11">#REF!</definedName>
    <definedName name="REVQ193" localSheetId="8">#REF!</definedName>
    <definedName name="REVQ193" localSheetId="4">#REF!</definedName>
    <definedName name="REVQ193" localSheetId="5">#REF!</definedName>
    <definedName name="REVQ193">#REF!</definedName>
    <definedName name="REVQ194">#REF!</definedName>
    <definedName name="REVQ195">#REF!</definedName>
    <definedName name="REVQ196">#REF!</definedName>
    <definedName name="REVQ197">#REF!</definedName>
    <definedName name="REVQ291">#REF!</definedName>
    <definedName name="REVQ292">#REF!</definedName>
    <definedName name="REVQ293">#REF!</definedName>
    <definedName name="REVQ294">#REF!</definedName>
    <definedName name="REVQ295">#REF!</definedName>
    <definedName name="REVQ296">#REF!</definedName>
    <definedName name="REVQ297">#REF!</definedName>
    <definedName name="REVQ391">#REF!</definedName>
    <definedName name="REVQ392">#REF!</definedName>
    <definedName name="REVQ393">#REF!</definedName>
    <definedName name="REVQ394">#REF!</definedName>
    <definedName name="REVQ395">#REF!</definedName>
    <definedName name="REVQ396">#REF!</definedName>
    <definedName name="REVQ397">#REF!</definedName>
    <definedName name="REVQ490">#REF!</definedName>
    <definedName name="REVQ491">#REF!</definedName>
    <definedName name="REVQ492">#REF!</definedName>
    <definedName name="REVQ493">#REF!</definedName>
    <definedName name="REVQ494">#REF!</definedName>
    <definedName name="REVQ495">#REF!</definedName>
    <definedName name="REVQ496">#REF!</definedName>
    <definedName name="REVQ497">#REF!</definedName>
    <definedName name="right_border">#REF!</definedName>
    <definedName name="RnD">#REF!</definedName>
    <definedName name="RnD_expense">'[3]Invested capital_VDF'!$C$27:$AZ$27</definedName>
    <definedName name="RnD_expense_fore">#REF!</definedName>
    <definedName name="RnD_expense_growth_fore">#REF!</definedName>
    <definedName name="RnD_expenses_fore">#REF!</definedName>
    <definedName name="ROE">#REF!</definedName>
    <definedName name="Rogers">#REF!</definedName>
    <definedName name="ROIC">'[3]Invested capital_VDF'!$C$107:$AZ$107</definedName>
    <definedName name="ROIC_DCF">[3]DCF_VDF!$C$44:$BZ$44</definedName>
    <definedName name="roic00" localSheetId="7">#REF!</definedName>
    <definedName name="roic00" localSheetId="0">#REF!</definedName>
    <definedName name="roic00" localSheetId="9">#REF!</definedName>
    <definedName name="roic00" localSheetId="11">#REF!</definedName>
    <definedName name="roic00" localSheetId="10">#REF!</definedName>
    <definedName name="roic00" localSheetId="8">#REF!</definedName>
    <definedName name="roic00" localSheetId="4">#REF!</definedName>
    <definedName name="roic00" localSheetId="5">#REF!</definedName>
    <definedName name="roic00">#REF!</definedName>
    <definedName name="roic01" localSheetId="7">#REF!</definedName>
    <definedName name="roic01" localSheetId="0">#REF!</definedName>
    <definedName name="roic01" localSheetId="11">#REF!</definedName>
    <definedName name="roic01" localSheetId="8">#REF!</definedName>
    <definedName name="roic01" localSheetId="4">#REF!</definedName>
    <definedName name="roic01" localSheetId="5">#REF!</definedName>
    <definedName name="roic01">#REF!</definedName>
    <definedName name="roic02" localSheetId="7">#REF!</definedName>
    <definedName name="roic02" localSheetId="0">#REF!</definedName>
    <definedName name="roic02" localSheetId="11">#REF!</definedName>
    <definedName name="roic02" localSheetId="8">#REF!</definedName>
    <definedName name="roic02" localSheetId="4">#REF!</definedName>
    <definedName name="roic02" localSheetId="5">#REF!</definedName>
    <definedName name="roic02">#REF!</definedName>
    <definedName name="roic03">#REF!</definedName>
    <definedName name="roic04">#REF!</definedName>
    <definedName name="roic05">#REF!</definedName>
    <definedName name="roic98">#REF!</definedName>
    <definedName name="roic99">#REF!</definedName>
    <definedName name="RowDetails3">#REF!</definedName>
    <definedName name="ROWSTOUPLOAD1">#REF!</definedName>
    <definedName name="ROWSTOUPLOAD2">#REF!</definedName>
    <definedName name="Royalty">[110]General!$D$4</definedName>
    <definedName name="RServ" localSheetId="7">#REF!</definedName>
    <definedName name="RServ" localSheetId="0">#REF!</definedName>
    <definedName name="RServ" localSheetId="9">#REF!</definedName>
    <definedName name="RServ" localSheetId="11">#REF!</definedName>
    <definedName name="RServ" localSheetId="10">#REF!</definedName>
    <definedName name="RServ" localSheetId="8">#REF!</definedName>
    <definedName name="RServ" localSheetId="4">#REF!</definedName>
    <definedName name="RServ" localSheetId="5">#REF!</definedName>
    <definedName name="RServ">#REF!</definedName>
    <definedName name="RtgRef" localSheetId="7">#REF!</definedName>
    <definedName name="RtgRef" localSheetId="0">#REF!</definedName>
    <definedName name="RtgRef" localSheetId="11">#REF!</definedName>
    <definedName name="RtgRef" localSheetId="8">#REF!</definedName>
    <definedName name="RtgRef" localSheetId="4">#REF!</definedName>
    <definedName name="RtgRef" localSheetId="5">#REF!</definedName>
    <definedName name="RtgRef">#REF!</definedName>
    <definedName name="RWS_Anual_OPS_Labor_Cost">'[32]Cost Breakdown'!$G$13</definedName>
    <definedName name="Rwvu.Analysis." hidden="1">'[111]detail9''96_oh'!$C$1:$D$65536,'[111]detail9''96_oh'!$H$1:$H$65536,'[111]detail9''96_oh'!#REF!,'[111]detail9''96_oh'!$M$1:$M$65536,'[111]detail9''96_oh'!$P$1:$P$65536,'[111]detail9''96_oh'!$R$1:$R$65536</definedName>
    <definedName name="Rwvu.incearn." localSheetId="7" hidden="1">[33]EndNotes!$E$1:$E$65536,[33]EndNotes!#REF!,[33]EndNotes!$K$1:$K$65536,[33]EndNotes!$N$1:$N$65536,[33]EndNotes!$Q$1:$Q$65536</definedName>
    <definedName name="Rwvu.incearn." localSheetId="0" hidden="1">[33]EndNotes!$E$1:$E$65536,[33]EndNotes!#REF!,[33]EndNotes!$K$1:$K$65536,[33]EndNotes!$N$1:$N$65536,[33]EndNotes!$Q$1:$Q$65536</definedName>
    <definedName name="Rwvu.incearn." localSheetId="9" hidden="1">[33]EndNotes!$E$1:$E$65536,[33]EndNotes!#REF!,[33]EndNotes!$K$1:$K$65536,[33]EndNotes!$N$1:$N$65536,[33]EndNotes!$Q$1:$Q$65536</definedName>
    <definedName name="Rwvu.incearn." localSheetId="11" hidden="1">[33]EndNotes!$E$1:$E$65536,[33]EndNotes!#REF!,[33]EndNotes!$K$1:$K$65536,[33]EndNotes!$N$1:$N$65536,[33]EndNotes!$Q$1:$Q$65536</definedName>
    <definedName name="Rwvu.incearn." localSheetId="10" hidden="1">[33]EndNotes!$E$1:$E$65536,[33]EndNotes!#REF!,[33]EndNotes!$K$1:$K$65536,[33]EndNotes!$N$1:$N$65536,[33]EndNotes!$Q$1:$Q$65536</definedName>
    <definedName name="Rwvu.incearn." localSheetId="8" hidden="1">[33]EndNotes!$E$1:$E$65536,[33]EndNotes!#REF!,[33]EndNotes!$K$1:$K$65536,[33]EndNotes!$N$1:$N$65536,[33]EndNotes!$Q$1:$Q$65536</definedName>
    <definedName name="Rwvu.incearn." localSheetId="4" hidden="1">[33]EndNotes!$E$1:$E$65536,[33]EndNotes!#REF!,[33]EndNotes!$K$1:$K$65536,[33]EndNotes!$N$1:$N$65536,[33]EndNotes!$Q$1:$Q$65536</definedName>
    <definedName name="Rwvu.incearn." localSheetId="5" hidden="1">[33]EndNotes!$E$1:$E$65536,[33]EndNotes!#REF!,[33]EndNotes!$K$1:$K$65536,[33]EndNotes!$N$1:$N$65536,[33]EndNotes!$Q$1:$Q$65536</definedName>
    <definedName name="Rwvu.incearn." hidden="1">[33]EndNotes!$E$1:$E$65536,[33]EndNotes!#REF!,[33]EndNotes!$K$1:$K$65536,[33]EndNotes!$N$1:$N$65536,[33]EndNotes!$Q$1:$Q$65536</definedName>
    <definedName name="Rwvu.Report1." hidden="1">'[111]detail9''96_oh'!$I$1:$J$65536,'[111]detail9''96_oh'!$M$1:$M$65536</definedName>
    <definedName name="Rwvu.Standard._.Report." hidden="1">'[111]detail9''96_oh'!$C$1:$D$65536,'[111]detail9''96_oh'!$J$1:$J$65536,'[111]detail9''96_oh'!$M$1:$M$65536</definedName>
    <definedName name="s" localSheetId="7" hidden="1">{"IS",#N/A,FALSE,"IS";"RPTIS",#N/A,FALSE,"RPTIS";"STATS",#N/A,FALSE,"STATS";"CELL",#N/A,FALSE,"CELL";"BS",#N/A,FALSE,"BS"}</definedName>
    <definedName name="s" localSheetId="0" hidden="1">{"IS",#N/A,FALSE,"IS";"RPTIS",#N/A,FALSE,"RPTIS";"STATS",#N/A,FALSE,"STATS";"CELL",#N/A,FALSE,"CELL";"BS",#N/A,FALSE,"BS"}</definedName>
    <definedName name="s" localSheetId="9" hidden="1">{"IS",#N/A,FALSE,"IS";"RPTIS",#N/A,FALSE,"RPTIS";"STATS",#N/A,FALSE,"STATS";"CELL",#N/A,FALSE,"CELL";"BS",#N/A,FALSE,"BS"}</definedName>
    <definedName name="s" localSheetId="11" hidden="1">{"IS",#N/A,FALSE,"IS";"RPTIS",#N/A,FALSE,"RPTIS";"STATS",#N/A,FALSE,"STATS";"CELL",#N/A,FALSE,"CELL";"BS",#N/A,FALSE,"BS"}</definedName>
    <definedName name="s" localSheetId="10" hidden="1">{"IS",#N/A,FALSE,"IS";"RPTIS",#N/A,FALSE,"RPTIS";"STATS",#N/A,FALSE,"STATS";"CELL",#N/A,FALSE,"CELL";"BS",#N/A,FALSE,"BS"}</definedName>
    <definedName name="s" localSheetId="8" hidden="1">{"IS",#N/A,FALSE,"IS";"RPTIS",#N/A,FALSE,"RPTIS";"STATS",#N/A,FALSE,"STATS";"CELL",#N/A,FALSE,"CELL";"BS",#N/A,FALSE,"BS"}</definedName>
    <definedName name="s" localSheetId="4" hidden="1">{"IS",#N/A,FALSE,"IS";"RPTIS",#N/A,FALSE,"RPTIS";"STATS",#N/A,FALSE,"STATS";"CELL",#N/A,FALSE,"CELL";"BS",#N/A,FALSE,"BS"}</definedName>
    <definedName name="s" localSheetId="5" hidden="1">{"IS",#N/A,FALSE,"IS";"RPTIS",#N/A,FALSE,"RPTIS";"STATS",#N/A,FALSE,"STATS";"CELL",#N/A,FALSE,"CELL";"BS",#N/A,FALSE,"BS"}</definedName>
    <definedName name="s" hidden="1">{"IS",#N/A,FALSE,"IS";"RPTIS",#N/A,FALSE,"RPTIS";"STATS",#N/A,FALSE,"STATS";"CELL",#N/A,FALSE,"CELL";"BS",#N/A,FALSE,"BS"}</definedName>
    <definedName name="s_1" localSheetId="0" hidden="1">{"IS",#N/A,FALSE,"IS";"RPTIS",#N/A,FALSE,"RPTIS";"STATS",#N/A,FALSE,"STATS";"CELL",#N/A,FALSE,"CELL";"BS",#N/A,FALSE,"BS"}</definedName>
    <definedName name="s_1" hidden="1">{"IS",#N/A,FALSE,"IS";"RPTIS",#N/A,FALSE,"RPTIS";"STATS",#N/A,FALSE,"STATS";"CELL",#N/A,FALSE,"CELL";"BS",#N/A,FALSE,"BS"}</definedName>
    <definedName name="salary">#REF!</definedName>
    <definedName name="SALES">#REF!</definedName>
    <definedName name="Sales_by_Area">#REF!</definedName>
    <definedName name="Sales_growth_avg">#REF!</definedName>
    <definedName name="Sales_Tax">#REF!</definedName>
    <definedName name="sales_tax1">#REF!</definedName>
    <definedName name="SalesNumbers">'[33]Sales Factor'!$B$11:$J$61,'[33]Sales Factor'!$B$63:$J$63</definedName>
    <definedName name="SBC_5YRGROWTH">[43]Issues!$K$13</definedName>
    <definedName name="sbcsngait_IS" localSheetId="7">#REF!</definedName>
    <definedName name="sbcsngait_IS" localSheetId="0">#REF!</definedName>
    <definedName name="sbcsngait_IS" localSheetId="9">#REF!</definedName>
    <definedName name="sbcsngait_IS" localSheetId="11">#REF!</definedName>
    <definedName name="sbcsngait_IS" localSheetId="10">#REF!</definedName>
    <definedName name="sbcsngait_IS" localSheetId="8">#REF!</definedName>
    <definedName name="sbcsngait_IS" localSheetId="4">#REF!</definedName>
    <definedName name="sbcsngait_IS" localSheetId="5">#REF!</definedName>
    <definedName name="sbcsngait_IS">#REF!</definedName>
    <definedName name="SCEN" localSheetId="7">[44]Inputs!#REF!</definedName>
    <definedName name="SCEN" localSheetId="0">[44]Inputs!#REF!</definedName>
    <definedName name="SCEN" localSheetId="9">[44]Inputs!#REF!</definedName>
    <definedName name="SCEN" localSheetId="11">[44]Inputs!#REF!</definedName>
    <definedName name="SCEN" localSheetId="10">[44]Inputs!#REF!</definedName>
    <definedName name="SCEN" localSheetId="8">[44]Inputs!#REF!</definedName>
    <definedName name="SCEN" localSheetId="4">[44]Inputs!#REF!</definedName>
    <definedName name="SCEN" localSheetId="5">[44]Inputs!#REF!</definedName>
    <definedName name="SCEN">[44]Inputs!#REF!</definedName>
    <definedName name="scenario_two" localSheetId="7">#REF!</definedName>
    <definedName name="scenario_two" localSheetId="0">#REF!</definedName>
    <definedName name="scenario_two" localSheetId="9">#REF!</definedName>
    <definedName name="scenario_two" localSheetId="11">#REF!</definedName>
    <definedName name="scenario_two" localSheetId="10">#REF!</definedName>
    <definedName name="scenario_two" localSheetId="8">#REF!</definedName>
    <definedName name="scenario_two" localSheetId="4">#REF!</definedName>
    <definedName name="scenario_two" localSheetId="5">#REF!</definedName>
    <definedName name="scenario_two">#REF!</definedName>
    <definedName name="Sched_Pay" localSheetId="7">#REF!</definedName>
    <definedName name="Sched_Pay" localSheetId="0">#REF!</definedName>
    <definedName name="Sched_Pay" localSheetId="11">#REF!</definedName>
    <definedName name="Sched_Pay" localSheetId="8">#REF!</definedName>
    <definedName name="Sched_Pay" localSheetId="4">#REF!</definedName>
    <definedName name="Sched_Pay" localSheetId="5">#REF!</definedName>
    <definedName name="Sched_Pay">#REF!</definedName>
    <definedName name="Scheduled_Extra_Payments" localSheetId="7">#REF!</definedName>
    <definedName name="Scheduled_Extra_Payments" localSheetId="0">#REF!</definedName>
    <definedName name="Scheduled_Extra_Payments" localSheetId="11">#REF!</definedName>
    <definedName name="Scheduled_Extra_Payments" localSheetId="8">#REF!</definedName>
    <definedName name="Scheduled_Extra_Payments" localSheetId="4">#REF!</definedName>
    <definedName name="Scheduled_Extra_Payments" localSheetId="5">#REF!</definedName>
    <definedName name="Scheduled_Extra_Payments">#REF!</definedName>
    <definedName name="Scheduled_Interest_Rate">#REF!</definedName>
    <definedName name="Scheduled_Monthly_Payment">#REF!</definedName>
    <definedName name="Schroder_exceptionals">[34]Figures!#REF!</definedName>
    <definedName name="scmarg86">[3]Forecasts_VDF!#REF!</definedName>
    <definedName name="scmarg87">[3]Forecasts_VDF!#REF!</definedName>
    <definedName name="scmarg88">[3]Forecasts_VDF!#REF!</definedName>
    <definedName name="scmarg89">[3]Forecasts_VDF!#REF!</definedName>
    <definedName name="scmarg90">[3]Forecasts_VDF!#REF!</definedName>
    <definedName name="scmarg91">[3]Forecasts_VDF!#REF!</definedName>
    <definedName name="scmarg92">[3]Forecasts_VDF!#REF!</definedName>
    <definedName name="scmarg93">[3]Forecasts_VDF!#REF!</definedName>
    <definedName name="scmarg94">[3]Forecasts_VDF!#REF!</definedName>
    <definedName name="scmarg95">[3]Forecasts_VDF!#REF!</definedName>
    <definedName name="scmarg96">[3]Forecasts_VDF!#REF!</definedName>
    <definedName name="SDFG" localSheetId="7">#REF!</definedName>
    <definedName name="SDFG" localSheetId="0">#REF!</definedName>
    <definedName name="SDFG" localSheetId="9">#REF!</definedName>
    <definedName name="SDFG" localSheetId="11">#REF!</definedName>
    <definedName name="SDFG" localSheetId="10">#REF!</definedName>
    <definedName name="SDFG" localSheetId="8">#REF!</definedName>
    <definedName name="SDFG" localSheetId="4">#REF!</definedName>
    <definedName name="SDFG" localSheetId="5">#REF!</definedName>
    <definedName name="SDFG">#REF!</definedName>
    <definedName name="sdk" localSheetId="7">#REF!</definedName>
    <definedName name="sdk" localSheetId="0">#REF!</definedName>
    <definedName name="sdk" localSheetId="11">#REF!</definedName>
    <definedName name="sdk" localSheetId="8">#REF!</definedName>
    <definedName name="sdk" localSheetId="4">#REF!</definedName>
    <definedName name="sdk" localSheetId="5">#REF!</definedName>
    <definedName name="sdk">#REF!</definedName>
    <definedName name="SDK_Cap_Buffer">'[32]Capacity Plan'!$J$9</definedName>
    <definedName name="SDK_Per_Login">'[32]Capacity Plan'!$B$22</definedName>
    <definedName name="SDK_Scale">'[32]Capacity Plan'!$F$13</definedName>
    <definedName name="SE" localSheetId="7">#REF!</definedName>
    <definedName name="SE" localSheetId="0">#REF!</definedName>
    <definedName name="SE" localSheetId="9">#REF!</definedName>
    <definedName name="SE" localSheetId="11">#REF!</definedName>
    <definedName name="SE" localSheetId="10">#REF!</definedName>
    <definedName name="SE" localSheetId="8">#REF!</definedName>
    <definedName name="SE" localSheetId="4">#REF!</definedName>
    <definedName name="SE" localSheetId="5">#REF!</definedName>
    <definedName name="SE">#REF!</definedName>
    <definedName name="Segment1_income">[3]NOPAT_VDF!$C$5:$AZ$5</definedName>
    <definedName name="Segment1_income_DCF">[3]DCF_VDF!$C$6:$BZ$6</definedName>
    <definedName name="Segment1_income_fore" localSheetId="7">#REF!</definedName>
    <definedName name="Segment1_income_fore" localSheetId="0">#REF!</definedName>
    <definedName name="Segment1_income_fore" localSheetId="9">#REF!</definedName>
    <definedName name="Segment1_income_fore" localSheetId="11">#REF!</definedName>
    <definedName name="Segment1_income_fore" localSheetId="10">#REF!</definedName>
    <definedName name="Segment1_income_fore" localSheetId="8">#REF!</definedName>
    <definedName name="Segment1_income_fore" localSheetId="4">#REF!</definedName>
    <definedName name="Segment1_income_fore" localSheetId="5">#REF!</definedName>
    <definedName name="Segment1_income_fore">#REF!</definedName>
    <definedName name="Segment1_income_growth_fore" localSheetId="7">#REF!</definedName>
    <definedName name="Segment1_income_growth_fore" localSheetId="0">#REF!</definedName>
    <definedName name="Segment1_income_growth_fore" localSheetId="11">#REF!</definedName>
    <definedName name="Segment1_income_growth_fore" localSheetId="8">#REF!</definedName>
    <definedName name="Segment1_income_growth_fore" localSheetId="4">#REF!</definedName>
    <definedName name="Segment1_income_growth_fore" localSheetId="5">#REF!</definedName>
    <definedName name="Segment1_income_growth_fore">#REF!</definedName>
    <definedName name="Segment2_income">[3]NOPAT_VDF!$C$6:$AZ$6</definedName>
    <definedName name="Segment2_income_DCF">[3]DCF_VDF!$C$7:$BZ$7</definedName>
    <definedName name="Segment2_income_fore" localSheetId="7">#REF!</definedName>
    <definedName name="Segment2_income_fore" localSheetId="0">#REF!</definedName>
    <definedName name="Segment2_income_fore" localSheetId="9">#REF!</definedName>
    <definedName name="Segment2_income_fore" localSheetId="11">#REF!</definedName>
    <definedName name="Segment2_income_fore" localSheetId="10">#REF!</definedName>
    <definedName name="Segment2_income_fore" localSheetId="8">#REF!</definedName>
    <definedName name="Segment2_income_fore" localSheetId="4">#REF!</definedName>
    <definedName name="Segment2_income_fore" localSheetId="5">#REF!</definedName>
    <definedName name="Segment2_income_fore">#REF!</definedName>
    <definedName name="Segment2_income_growth_fore" localSheetId="7">#REF!</definedName>
    <definedName name="Segment2_income_growth_fore" localSheetId="0">#REF!</definedName>
    <definedName name="Segment2_income_growth_fore" localSheetId="11">#REF!</definedName>
    <definedName name="Segment2_income_growth_fore" localSheetId="8">#REF!</definedName>
    <definedName name="Segment2_income_growth_fore" localSheetId="4">#REF!</definedName>
    <definedName name="Segment2_income_growth_fore" localSheetId="5">#REF!</definedName>
    <definedName name="Segment2_income_growth_fore">#REF!</definedName>
    <definedName name="SENS" localSheetId="7">#REF!</definedName>
    <definedName name="SENS" localSheetId="0">#REF!</definedName>
    <definedName name="SENS" localSheetId="11">#REF!</definedName>
    <definedName name="SENS" localSheetId="8">#REF!</definedName>
    <definedName name="SENS" localSheetId="4">#REF!</definedName>
    <definedName name="SENS" localSheetId="5">#REF!</definedName>
    <definedName name="SENS">#REF!</definedName>
    <definedName name="sep">#REF!</definedName>
    <definedName name="SEPREV">'[41]Sep Rev'!$A$2:$F$55</definedName>
    <definedName name="server_override">'[32]Cost Breakdown'!$G$24</definedName>
    <definedName name="service">'[53]PP&amp;E'!#REF!</definedName>
    <definedName name="SETOFBOOKSID1" localSheetId="7">#REF!</definedName>
    <definedName name="SETOFBOOKSID1" localSheetId="0">#REF!</definedName>
    <definedName name="SETOFBOOKSID1" localSheetId="9">#REF!</definedName>
    <definedName name="SETOFBOOKSID1" localSheetId="11">#REF!</definedName>
    <definedName name="SETOFBOOKSID1" localSheetId="10">#REF!</definedName>
    <definedName name="SETOFBOOKSID1" localSheetId="8">#REF!</definedName>
    <definedName name="SETOFBOOKSID1" localSheetId="4">#REF!</definedName>
    <definedName name="SETOFBOOKSID1" localSheetId="5">#REF!</definedName>
    <definedName name="SETOFBOOKSID1">#REF!</definedName>
    <definedName name="SETOFBOOKSID2" localSheetId="7">#REF!</definedName>
    <definedName name="SETOFBOOKSID2" localSheetId="0">#REF!</definedName>
    <definedName name="SETOFBOOKSID2" localSheetId="11">#REF!</definedName>
    <definedName name="SETOFBOOKSID2" localSheetId="8">#REF!</definedName>
    <definedName name="SETOFBOOKSID2" localSheetId="4">#REF!</definedName>
    <definedName name="SETOFBOOKSID2" localSheetId="5">#REF!</definedName>
    <definedName name="SETOFBOOKSID2">#REF!</definedName>
    <definedName name="SETOFBOOKSNAME1" localSheetId="7">#REF!</definedName>
    <definedName name="SETOFBOOKSNAME1" localSheetId="0">#REF!</definedName>
    <definedName name="SETOFBOOKSNAME1" localSheetId="11">#REF!</definedName>
    <definedName name="SETOFBOOKSNAME1" localSheetId="8">#REF!</definedName>
    <definedName name="SETOFBOOKSNAME1" localSheetId="4">#REF!</definedName>
    <definedName name="SETOFBOOKSNAME1" localSheetId="5">#REF!</definedName>
    <definedName name="SETOFBOOKSNAME1">#REF!</definedName>
    <definedName name="SETOFBOOKSNAME2">#REF!</definedName>
    <definedName name="setupCost_per_server">'[32]Cost Breakdown'!$G$11</definedName>
    <definedName name="SF_Buildout">[50]Assumptions!$D$20</definedName>
    <definedName name="SF_TI">[50]Assumptions!$D$21</definedName>
    <definedName name="SGA">[3]NOPAT_VDF!$C$9:$AE$9</definedName>
    <definedName name="SGA_fore">#REF!</definedName>
    <definedName name="SGA_growth">[3]NOPAT_VDF!#REF!</definedName>
    <definedName name="SGA_growth_avg">#REF!</definedName>
    <definedName name="SGA_growth_fore">#REF!</definedName>
    <definedName name="SGA_margin_fore">[3]Forecasts_VDF!#REF!</definedName>
    <definedName name="Share_Data" localSheetId="7">#REF!,#REF!</definedName>
    <definedName name="Share_Data" localSheetId="0">#REF!,#REF!</definedName>
    <definedName name="Share_Data" localSheetId="9">#REF!,#REF!</definedName>
    <definedName name="Share_Data" localSheetId="11">#REF!,#REF!</definedName>
    <definedName name="Share_Data" localSheetId="10">#REF!,#REF!</definedName>
    <definedName name="Share_Data" localSheetId="8">#REF!,#REF!</definedName>
    <definedName name="Share_Data" localSheetId="4">#REF!,#REF!</definedName>
    <definedName name="Share_Data" localSheetId="5">#REF!,#REF!</definedName>
    <definedName name="Share_Data">#REF!,#REF!</definedName>
    <definedName name="Share_Price" localSheetId="7">#REF!</definedName>
    <definedName name="Share_Price" localSheetId="0">#REF!</definedName>
    <definedName name="Share_Price" localSheetId="9">#REF!</definedName>
    <definedName name="Share_Price" localSheetId="11">#REF!</definedName>
    <definedName name="Share_Price" localSheetId="10">#REF!</definedName>
    <definedName name="Share_Price" localSheetId="8">#REF!</definedName>
    <definedName name="Share_Price" localSheetId="4">#REF!</definedName>
    <definedName name="Share_Price" localSheetId="5">#REF!</definedName>
    <definedName name="Share_Price">#REF!</definedName>
    <definedName name="Shared" localSheetId="7">#REF!</definedName>
    <definedName name="Shared" localSheetId="0">#REF!</definedName>
    <definedName name="Shared" localSheetId="9">#REF!</definedName>
    <definedName name="Shared" localSheetId="11">#REF!</definedName>
    <definedName name="Shared" localSheetId="10">#REF!</definedName>
    <definedName name="Shared" localSheetId="8">#REF!</definedName>
    <definedName name="Shared" localSheetId="4">#REF!</definedName>
    <definedName name="Shared" localSheetId="5">#REF!</definedName>
    <definedName name="Shared">#REF!</definedName>
    <definedName name="Shared_Environment">'[32]Capacity Plan'!$B$14</definedName>
    <definedName name="SHARES" localSheetId="7">#REF!</definedName>
    <definedName name="SHARES" localSheetId="0">#REF!</definedName>
    <definedName name="SHARES" localSheetId="9">#REF!</definedName>
    <definedName name="SHARES" localSheetId="11">#REF!</definedName>
    <definedName name="SHARES" localSheetId="10">#REF!</definedName>
    <definedName name="SHARES" localSheetId="8">#REF!</definedName>
    <definedName name="SHARES" localSheetId="4">#REF!</definedName>
    <definedName name="SHARES" localSheetId="5">#REF!</definedName>
    <definedName name="SHARES">#REF!</definedName>
    <definedName name="shares_avg" localSheetId="7">#REF!</definedName>
    <definedName name="shares_avg" localSheetId="0">#REF!</definedName>
    <definedName name="shares_avg" localSheetId="11">#REF!</definedName>
    <definedName name="shares_avg" localSheetId="8">#REF!</definedName>
    <definedName name="shares_avg" localSheetId="4">#REF!</definedName>
    <definedName name="shares_avg" localSheetId="5">#REF!</definedName>
    <definedName name="shares_avg">#REF!</definedName>
    <definedName name="Shares_DCF">[3]DCF_VDF!$C$34:$AZ$34</definedName>
    <definedName name="Shares_fore" localSheetId="7">#REF!</definedName>
    <definedName name="Shares_fore" localSheetId="0">#REF!</definedName>
    <definedName name="Shares_fore" localSheetId="9">#REF!</definedName>
    <definedName name="Shares_fore" localSheetId="11">#REF!</definedName>
    <definedName name="Shares_fore" localSheetId="10">#REF!</definedName>
    <definedName name="Shares_fore" localSheetId="8">#REF!</definedName>
    <definedName name="Shares_fore" localSheetId="4">#REF!</definedName>
    <definedName name="Shares_fore" localSheetId="5">#REF!</definedName>
    <definedName name="Shares_fore">#REF!</definedName>
    <definedName name="Shares_growth">[3]NOPAT_VDF!$M$144:$Q$144</definedName>
    <definedName name="Shares_growth_fore">#REF!</definedName>
    <definedName name="shares_qtr">#REF!</definedName>
    <definedName name="Shares_repurchase_liability">'[3]Invested capital_VDF'!#REF!</definedName>
    <definedName name="Show_Dialog_Box" localSheetId="7">[112]!Show_Dialog_Box</definedName>
    <definedName name="Show_Dialog_Box" localSheetId="9">[112]!Show_Dialog_Box</definedName>
    <definedName name="Show_Dialog_Box" localSheetId="10">[112]!Show_Dialog_Box</definedName>
    <definedName name="Show_Dialog_Box" localSheetId="8">[112]!Show_Dialog_Box</definedName>
    <definedName name="Show_Dialog_Box" localSheetId="5">[112]!Show_Dialog_Box</definedName>
    <definedName name="Show_Dialog_Box">[112]!Show_Dialog_Box</definedName>
    <definedName name="ShowAll" localSheetId="7">[91]!ShowAll</definedName>
    <definedName name="ShowAll" localSheetId="9">[91]!ShowAll</definedName>
    <definedName name="ShowAll" localSheetId="10">[91]!ShowAll</definedName>
    <definedName name="ShowAll" localSheetId="8">[91]!ShowAll</definedName>
    <definedName name="ShowAll" localSheetId="5">[91]!ShowAll</definedName>
    <definedName name="ShowAll">[91]!ShowAll</definedName>
    <definedName name="ShowList">[92]Inputs!$E$8</definedName>
    <definedName name="Simple_example" localSheetId="7">#REF!</definedName>
    <definedName name="Simple_example" localSheetId="0">#REF!</definedName>
    <definedName name="Simple_example" localSheetId="9">#REF!</definedName>
    <definedName name="Simple_example" localSheetId="11">#REF!</definedName>
    <definedName name="Simple_example" localSheetId="10">#REF!</definedName>
    <definedName name="Simple_example" localSheetId="8">#REF!</definedName>
    <definedName name="Simple_example" localSheetId="4">#REF!</definedName>
    <definedName name="Simple_example" localSheetId="5">#REF!</definedName>
    <definedName name="Simple_example">#REF!</definedName>
    <definedName name="SLA" localSheetId="7">#REF!</definedName>
    <definedName name="SLA" localSheetId="0">#REF!</definedName>
    <definedName name="SLA" localSheetId="11">#REF!</definedName>
    <definedName name="SLA" localSheetId="8">#REF!</definedName>
    <definedName name="SLA" localSheetId="4">#REF!</definedName>
    <definedName name="SLA" localSheetId="5">#REF!</definedName>
    <definedName name="SLA">#REF!</definedName>
    <definedName name="Small_Cobrand_Labor_Factor">'[32]Cost Breakdown'!$G$18</definedName>
    <definedName name="Small_Cobrand_User_Threshold">'[32]Cost Breakdown'!$G$14</definedName>
    <definedName name="sme" localSheetId="7">#REF!</definedName>
    <definedName name="sme" localSheetId="0">#REF!</definedName>
    <definedName name="sme" localSheetId="9">#REF!</definedName>
    <definedName name="sme" localSheetId="11">#REF!</definedName>
    <definedName name="sme" localSheetId="10">#REF!</definedName>
    <definedName name="sme" localSheetId="8">#REF!</definedName>
    <definedName name="sme" localSheetId="4">#REF!</definedName>
    <definedName name="sme" localSheetId="5">#REF!</definedName>
    <definedName name="sme">#REF!</definedName>
    <definedName name="solv">[57]Metrics!$B$38:$N$58</definedName>
    <definedName name="solvency" localSheetId="7">#REF!</definedName>
    <definedName name="solvency" localSheetId="0">#REF!</definedName>
    <definedName name="solvency" localSheetId="9">#REF!</definedName>
    <definedName name="solvency" localSheetId="11">#REF!</definedName>
    <definedName name="solvency" localSheetId="10">#REF!</definedName>
    <definedName name="solvency" localSheetId="8">#REF!</definedName>
    <definedName name="solvency" localSheetId="4">#REF!</definedName>
    <definedName name="solvency" localSheetId="5">#REF!</definedName>
    <definedName name="solvency">#REF!</definedName>
    <definedName name="solver_lin" hidden="1">0</definedName>
    <definedName name="solver_num" hidden="1">0</definedName>
    <definedName name="solver_typ" hidden="1">3</definedName>
    <definedName name="solver_val" hidden="1">0.1076</definedName>
    <definedName name="Sonera_ARPU">#REF!</definedName>
    <definedName name="Sonera_Cash">#REF!</definedName>
    <definedName name="Sonera_Country_Penetration">#REF!</definedName>
    <definedName name="Sonera_Current_Debtors">#REF!</definedName>
    <definedName name="Sonera_Equity">#REF!</definedName>
    <definedName name="Sonera_Inventories">#REF!</definedName>
    <definedName name="Sonera_Net_Debt">#REF!</definedName>
    <definedName name="Sonera_Net_Interest">#REF!</definedName>
    <definedName name="Sonera_Nominal_Tax_Rate">#REF!</definedName>
    <definedName name="Sonera_Total_Fixed_Assets">#REF!</definedName>
    <definedName name="Sonera_Year00">#REF!</definedName>
    <definedName name="Sonera_Year01">#REF!</definedName>
    <definedName name="Sonera_Year02">#REF!</definedName>
    <definedName name="Sonera_Year03">#REF!</definedName>
    <definedName name="Sonera_Year04">#REF!</definedName>
    <definedName name="Sonera_Year98">#REF!</definedName>
    <definedName name="Sonera_Year99">#REF!</definedName>
    <definedName name="sop">#REF!</definedName>
    <definedName name="SOP_print">#REF!</definedName>
    <definedName name="sort">#REF!</definedName>
    <definedName name="sp4eps97">#REF!</definedName>
    <definedName name="sp4eps98">#REF!</definedName>
    <definedName name="sp4eps99">#REF!</definedName>
    <definedName name="SRA1V_AdjustedEV">#REF!</definedName>
    <definedName name="SRA1V_AssociatesMinorities">#REF!</definedName>
    <definedName name="SRA1V_UnleveredFCF">#REF!</definedName>
    <definedName name="ss">#REF!</definedName>
    <definedName name="ST_debt_growth_fore">#REF!</definedName>
    <definedName name="Stage_Servers">'[32]Capacity Plan'!$J$21</definedName>
    <definedName name="Start_date">[66]List!$J$21:$J$32</definedName>
    <definedName name="STARTJOURNALIMPORT1" localSheetId="7">#REF!</definedName>
    <definedName name="STARTJOURNALIMPORT1" localSheetId="0">#REF!</definedName>
    <definedName name="STARTJOURNALIMPORT1" localSheetId="9">#REF!</definedName>
    <definedName name="STARTJOURNALIMPORT1" localSheetId="11">#REF!</definedName>
    <definedName name="STARTJOURNALIMPORT1" localSheetId="10">#REF!</definedName>
    <definedName name="STARTJOURNALIMPORT1" localSheetId="8">#REF!</definedName>
    <definedName name="STARTJOURNALIMPORT1" localSheetId="4">#REF!</definedName>
    <definedName name="STARTJOURNALIMPORT1" localSheetId="5">#REF!</definedName>
    <definedName name="STARTJOURNALIMPORT1">#REF!</definedName>
    <definedName name="STARTJOURNALIMPORT2" localSheetId="7">#REF!</definedName>
    <definedName name="STARTJOURNALIMPORT2" localSheetId="0">#REF!</definedName>
    <definedName name="STARTJOURNALIMPORT2" localSheetId="11">#REF!</definedName>
    <definedName name="STARTJOURNALIMPORT2" localSheetId="8">#REF!</definedName>
    <definedName name="STARTJOURNALIMPORT2" localSheetId="4">#REF!</definedName>
    <definedName name="STARTJOURNALIMPORT2" localSheetId="5">#REF!</definedName>
    <definedName name="STARTJOURNALIMPORT2">#REF!</definedName>
    <definedName name="StateQuestionsRange">'[33]State Questions'!$C$7:$E$57,'[33]State Questions'!$G$7:$G$57,'[33]State Questions'!$I$7:$J$57,'[33]State Questions'!$O$7:$T$57,'[33]State Questions'!$W$7:$Y$57,'[33]State Questions'!$AA$7:$AC$57,'[33]State Questions'!$AE$7:$AM$57,'[33]State Questions'!$AO$7:$AT$57,'[33]State Questions'!$AV$7:$BA$57,'[33]State Questions'!$BD$7:$BF$57,'[33]State Questions'!$BI$7:$BJ$57,'[33]State Questions'!$BL$7:$BN$57,'[33]State Questions'!$BP$7:$BP$57,'[33]State Questions'!$BR$7:$CE$57,'[33]State Questions'!$CH$7:$CI$15,'[33]State Questions'!$CH$17:$CI$20,'[33]State Questions'!$CH$22:$CI$29,'[33]State Questions'!$CH$31:$CI$35,'[33]State Questions'!$CH$37:$CI$38</definedName>
    <definedName name="STHLY_AdjustedEV" localSheetId="7">#REF!</definedName>
    <definedName name="STHLY_AdjustedEV" localSheetId="0">#REF!</definedName>
    <definedName name="STHLY_AdjustedEV" localSheetId="9">#REF!</definedName>
    <definedName name="STHLY_AdjustedEV" localSheetId="11">#REF!</definedName>
    <definedName name="STHLY_AdjustedEV" localSheetId="10">#REF!</definedName>
    <definedName name="STHLY_AdjustedEV" localSheetId="8">#REF!</definedName>
    <definedName name="STHLY_AdjustedEV" localSheetId="4">#REF!</definedName>
    <definedName name="STHLY_AdjustedEV" localSheetId="5">#REF!</definedName>
    <definedName name="STHLY_AdjustedEV">#REF!</definedName>
    <definedName name="STHLY_AssociatesMinorities" localSheetId="7">#REF!</definedName>
    <definedName name="STHLY_AssociatesMinorities" localSheetId="0">#REF!</definedName>
    <definedName name="STHLY_AssociatesMinorities" localSheetId="11">#REF!</definedName>
    <definedName name="STHLY_AssociatesMinorities" localSheetId="8">#REF!</definedName>
    <definedName name="STHLY_AssociatesMinorities" localSheetId="4">#REF!</definedName>
    <definedName name="STHLY_AssociatesMinorities" localSheetId="5">#REF!</definedName>
    <definedName name="STHLY_AssociatesMinorities">#REF!</definedName>
    <definedName name="STHLY_UnleveredFCF" localSheetId="7">#REF!</definedName>
    <definedName name="STHLY_UnleveredFCF" localSheetId="0">#REF!</definedName>
    <definedName name="STHLY_UnleveredFCF" localSheetId="8">#REF!</definedName>
    <definedName name="STHLY_UnleveredFCF" localSheetId="4">#REF!</definedName>
    <definedName name="STHLY_UnleveredFCF" localSheetId="5">#REF!</definedName>
    <definedName name="STHLY_UnleveredFCF">#REF!</definedName>
    <definedName name="Stock_price">'[3]Summary Page_VDF'!$B$9</definedName>
    <definedName name="Stock_price_close">'[3]Summary Page_VDF'!$C$54:$AZ$54</definedName>
    <definedName name="StockData" localSheetId="7">#REF!</definedName>
    <definedName name="StockData" localSheetId="0">#REF!</definedName>
    <definedName name="StockData" localSheetId="9">#REF!</definedName>
    <definedName name="StockData" localSheetId="11">#REF!</definedName>
    <definedName name="StockData" localSheetId="10">#REF!</definedName>
    <definedName name="StockData" localSheetId="8">#REF!</definedName>
    <definedName name="StockData" localSheetId="4">#REF!</definedName>
    <definedName name="StockData" localSheetId="5">#REF!</definedName>
    <definedName name="StockData">#REF!</definedName>
    <definedName name="Storage_Cost">'[32]Cost Breakdown'!$B$6</definedName>
    <definedName name="Storage_Maintenance_Cost">'[32]Cost Breakdown'!$B$21</definedName>
    <definedName name="storage_size">'[32]Capacity Plan'!$F$20</definedName>
    <definedName name="STRX_5YRGROWTH">[43]Issues!$K$18</definedName>
    <definedName name="sts" localSheetId="7">#REF!</definedName>
    <definedName name="sts" localSheetId="0">#REF!</definedName>
    <definedName name="sts" localSheetId="9">#REF!</definedName>
    <definedName name="sts" localSheetId="11">#REF!</definedName>
    <definedName name="sts" localSheetId="10">#REF!</definedName>
    <definedName name="sts" localSheetId="8">#REF!</definedName>
    <definedName name="sts" localSheetId="4">#REF!</definedName>
    <definedName name="sts" localSheetId="5">#REF!</definedName>
    <definedName name="sts">#REF!</definedName>
    <definedName name="sts_1" localSheetId="7">#REF!</definedName>
    <definedName name="sts_1" localSheetId="0">#REF!</definedName>
    <definedName name="sts_1" localSheetId="11">#REF!</definedName>
    <definedName name="sts_1" localSheetId="8">#REF!</definedName>
    <definedName name="sts_1" localSheetId="4">#REF!</definedName>
    <definedName name="sts_1" localSheetId="5">#REF!</definedName>
    <definedName name="sts_1">#REF!</definedName>
    <definedName name="sts_1_1" localSheetId="7">#REF!</definedName>
    <definedName name="sts_1_1" localSheetId="0">#REF!</definedName>
    <definedName name="sts_1_1" localSheetId="11">#REF!</definedName>
    <definedName name="sts_1_1" localSheetId="8">#REF!</definedName>
    <definedName name="sts_1_1" localSheetId="4">#REF!</definedName>
    <definedName name="sts_1_1" localSheetId="5">#REF!</definedName>
    <definedName name="sts_1_1">#REF!</definedName>
    <definedName name="sts_8">#REF!</definedName>
    <definedName name="SUMM">#REF!</definedName>
    <definedName name="SUMMARY">#REF!</definedName>
    <definedName name="Summary_1">'[3]Summary Page_VDF'!$F$1:$F$65536</definedName>
    <definedName name="Summary_2">'[3]Summary Page_VDF'!$E$1:$E$65536</definedName>
    <definedName name="Summary_3">'[3]Summary Page_VDF'!$D$1:$D$65536</definedName>
    <definedName name="Summary_4">'[3]Summary Page_VDF'!$C$1:$C$65536</definedName>
    <definedName name="Summary_Date" localSheetId="7">#REF!</definedName>
    <definedName name="Summary_Date" localSheetId="0">#REF!</definedName>
    <definedName name="Summary_Date" localSheetId="9">#REF!</definedName>
    <definedName name="Summary_Date" localSheetId="11">#REF!</definedName>
    <definedName name="Summary_Date" localSheetId="10">#REF!</definedName>
    <definedName name="Summary_Date" localSheetId="8">#REF!</definedName>
    <definedName name="Summary_Date" localSheetId="4">#REF!</definedName>
    <definedName name="Summary_Date" localSheetId="5">#REF!</definedName>
    <definedName name="Summary_Date">#REF!</definedName>
    <definedName name="Summary_P">'[3]Summary Page_VDF'!$G$1:$G$65536</definedName>
    <definedName name="Summary_print" localSheetId="7">#REF!</definedName>
    <definedName name="Summary_print" localSheetId="0">#REF!</definedName>
    <definedName name="Summary_print" localSheetId="9">#REF!</definedName>
    <definedName name="Summary_print" localSheetId="11">#REF!</definedName>
    <definedName name="Summary_print" localSheetId="10">#REF!</definedName>
    <definedName name="Summary_print" localSheetId="8">#REF!</definedName>
    <definedName name="Summary_print" localSheetId="4">#REF!</definedName>
    <definedName name="Summary_print" localSheetId="5">#REF!</definedName>
    <definedName name="Summary_print">#REF!</definedName>
    <definedName name="SummaryIssuers">[113]Summary!$A$4</definedName>
    <definedName name="SummaryTypes">[113]Summary!$A$5</definedName>
    <definedName name="Swvu.incearn." hidden="1">[33]EndNotes!#REF!</definedName>
    <definedName name="SysCap_Pricing" localSheetId="7">#REF!</definedName>
    <definedName name="SysCap_Pricing" localSheetId="0">#REF!</definedName>
    <definedName name="SysCap_Pricing" localSheetId="9">#REF!</definedName>
    <definedName name="SysCap_Pricing" localSheetId="11">#REF!</definedName>
    <definedName name="SysCap_Pricing" localSheetId="10">#REF!</definedName>
    <definedName name="SysCap_Pricing" localSheetId="8">#REF!</definedName>
    <definedName name="SysCap_Pricing" localSheetId="4">#REF!</definedName>
    <definedName name="SysCap_Pricing" localSheetId="5">#REF!</definedName>
    <definedName name="SysCap_Pricing">#REF!</definedName>
    <definedName name="T_5YRGROWTH">[43]Issues!$K$8</definedName>
    <definedName name="table_2001" localSheetId="7">#REF!</definedName>
    <definedName name="table_2001" localSheetId="0">#REF!</definedName>
    <definedName name="table_2001" localSheetId="9">#REF!</definedName>
    <definedName name="table_2001" localSheetId="11">#REF!</definedName>
    <definedName name="table_2001" localSheetId="10">#REF!</definedName>
    <definedName name="table_2001" localSheetId="8">#REF!</definedName>
    <definedName name="table_2001" localSheetId="4">#REF!</definedName>
    <definedName name="table_2001" localSheetId="5">#REF!</definedName>
    <definedName name="table_2001">#REF!</definedName>
    <definedName name="table_2002" localSheetId="7">#REF!</definedName>
    <definedName name="table_2002" localSheetId="0">#REF!</definedName>
    <definedName name="table_2002" localSheetId="11">#REF!</definedName>
    <definedName name="table_2002" localSheetId="8">#REF!</definedName>
    <definedName name="table_2002" localSheetId="4">#REF!</definedName>
    <definedName name="table_2002" localSheetId="5">#REF!</definedName>
    <definedName name="table_2002">#REF!</definedName>
    <definedName name="table_2003" localSheetId="7">#REF!</definedName>
    <definedName name="table_2003" localSheetId="0">#REF!</definedName>
    <definedName name="table_2003" localSheetId="11">#REF!</definedName>
    <definedName name="table_2003" localSheetId="8">#REF!</definedName>
    <definedName name="table_2003" localSheetId="4">#REF!</definedName>
    <definedName name="table_2003" localSheetId="5">#REF!</definedName>
    <definedName name="table_2003">#REF!</definedName>
    <definedName name="table_2004">#REF!</definedName>
    <definedName name="TALK_95EBIT">#REF!</definedName>
    <definedName name="TALK_95EBITDA">#REF!</definedName>
    <definedName name="TALK_96EPS">#REF!</definedName>
    <definedName name="TALK_97EPS">#REF!</definedName>
    <definedName name="TALK_98EPS">#REF!</definedName>
    <definedName name="TALK_ASSET">#REF!</definedName>
    <definedName name="TALK_DEBT">#REF!</definedName>
    <definedName name="TALK_DIV">#REF!</definedName>
    <definedName name="TALK_INTANGIBLE">#REF!</definedName>
    <definedName name="TALK_LTMCAPEX">#REF!</definedName>
    <definedName name="TALK_LTMEBIT">#REF!</definedName>
    <definedName name="TALK_LTMEBITDA">#REF!</definedName>
    <definedName name="TALK_LTMINT">#REF!</definedName>
    <definedName name="TALK_LTMNI">#REF!</definedName>
    <definedName name="TALK_LTMREV">#REF!</definedName>
    <definedName name="TALK_LTMSGA">#REF!</definedName>
    <definedName name="talk_min">#REF!</definedName>
    <definedName name="TALK_name">#REF!</definedName>
    <definedName name="TALK_netdebt">#REF!</definedName>
    <definedName name="TALK_price">#REF!</definedName>
    <definedName name="TALK_SE">#REF!</definedName>
    <definedName name="TALK_share">#REF!</definedName>
    <definedName name="TALK_ticker">#REF!</definedName>
    <definedName name="TANGIBLE">#REF!</definedName>
    <definedName name="Tangible_Assets">#REF!</definedName>
    <definedName name="tape_backup">'[32]Cost Breakdown'!$B$12</definedName>
    <definedName name="Target_debt_to_capital" localSheetId="7">#REF!</definedName>
    <definedName name="Target_debt_to_capital" localSheetId="0">#REF!</definedName>
    <definedName name="Target_debt_to_capital" localSheetId="9">#REF!</definedName>
    <definedName name="Target_debt_to_capital" localSheetId="11">#REF!</definedName>
    <definedName name="Target_debt_to_capital" localSheetId="10">#REF!</definedName>
    <definedName name="Target_debt_to_capital" localSheetId="8">#REF!</definedName>
    <definedName name="Target_debt_to_capital" localSheetId="4">#REF!</definedName>
    <definedName name="Target_debt_to_capital" localSheetId="5">#REF!</definedName>
    <definedName name="Target_debt_to_capital">#REF!</definedName>
    <definedName name="tariff_discount" localSheetId="7">#REF!</definedName>
    <definedName name="tariff_discount" localSheetId="0">#REF!</definedName>
    <definedName name="tariff_discount" localSheetId="11">#REF!</definedName>
    <definedName name="tariff_discount" localSheetId="8">#REF!</definedName>
    <definedName name="tariff_discount" localSheetId="4">#REF!</definedName>
    <definedName name="tariff_discount" localSheetId="5">#REF!</definedName>
    <definedName name="tariff_discount">#REF!</definedName>
    <definedName name="TAX_ACCOUNTS" localSheetId="7">#REF!</definedName>
    <definedName name="TAX_ACCOUNTS" localSheetId="0">#REF!</definedName>
    <definedName name="TAX_ACCOUNTS" localSheetId="11">#REF!</definedName>
    <definedName name="TAX_ACCOUNTS" localSheetId="8">#REF!</definedName>
    <definedName name="TAX_ACCOUNTS" localSheetId="4">#REF!</definedName>
    <definedName name="TAX_ACCOUNTS" localSheetId="5">#REF!</definedName>
    <definedName name="TAX_ACCOUNTS">#REF!</definedName>
    <definedName name="Tax_rate_for_WACC" localSheetId="7">[3]WACC_VDF!#REF!</definedName>
    <definedName name="Tax_rate_for_WACC" localSheetId="0">[3]WACC_VDF!#REF!</definedName>
    <definedName name="Tax_rate_for_WACC" localSheetId="11">[3]WACC_VDF!#REF!</definedName>
    <definedName name="Tax_rate_for_WACC" localSheetId="8">[3]WACC_VDF!#REF!</definedName>
    <definedName name="Tax_rate_for_WACC" localSheetId="4">[3]WACC_VDF!#REF!</definedName>
    <definedName name="Tax_rate_for_WACC" localSheetId="5">[3]WACC_VDF!#REF!</definedName>
    <definedName name="Tax_rate_for_WACC">[3]WACC_VDF!#REF!</definedName>
    <definedName name="Taxable" localSheetId="7">#REF!</definedName>
    <definedName name="Taxable" localSheetId="0">#REF!</definedName>
    <definedName name="Taxable" localSheetId="9">#REF!</definedName>
    <definedName name="Taxable" localSheetId="11">#REF!</definedName>
    <definedName name="Taxable" localSheetId="10">#REF!</definedName>
    <definedName name="Taxable" localSheetId="8">#REF!</definedName>
    <definedName name="Taxable" localSheetId="4">#REF!</definedName>
    <definedName name="Taxable" localSheetId="5">#REF!</definedName>
    <definedName name="Taxable">#REF!</definedName>
    <definedName name="taxamort" localSheetId="7">#REF!</definedName>
    <definedName name="taxamort" localSheetId="0">#REF!</definedName>
    <definedName name="taxamort" localSheetId="11">#REF!</definedName>
    <definedName name="taxamort" localSheetId="8">#REF!</definedName>
    <definedName name="taxamort" localSheetId="4">#REF!</definedName>
    <definedName name="taxamort" localSheetId="5">#REF!</definedName>
    <definedName name="taxamort">#REF!</definedName>
    <definedName name="taxdata" localSheetId="7">#REF!</definedName>
    <definedName name="taxdata" localSheetId="0">#REF!</definedName>
    <definedName name="taxdata" localSheetId="11">#REF!</definedName>
    <definedName name="taxdata" localSheetId="8">#REF!</definedName>
    <definedName name="taxdata" localSheetId="4">#REF!</definedName>
    <definedName name="taxdata" localSheetId="5">#REF!</definedName>
    <definedName name="taxdata">#REF!</definedName>
    <definedName name="taxdep">#REF!</definedName>
    <definedName name="taxdep_s">#REF!</definedName>
    <definedName name="TaxYearBeg">37257</definedName>
    <definedName name="TBAccountNumbers">#REF!</definedName>
    <definedName name="tcolumn">#REF!</definedName>
    <definedName name="td_accounts">'[32]Capacity Plan'!#REF!</definedName>
    <definedName name="TDS_1yrEPS" localSheetId="7">#REF!</definedName>
    <definedName name="TDS_1yrEPS" localSheetId="0">#REF!</definedName>
    <definedName name="TDS_1yrEPS" localSheetId="9">#REF!</definedName>
    <definedName name="TDS_1yrEPS" localSheetId="11">#REF!</definedName>
    <definedName name="TDS_1yrEPS" localSheetId="10">#REF!</definedName>
    <definedName name="TDS_1yrEPS" localSheetId="8">#REF!</definedName>
    <definedName name="TDS_1yrEPS" localSheetId="4">#REF!</definedName>
    <definedName name="TDS_1yrEPS" localSheetId="5">#REF!</definedName>
    <definedName name="TDS_1yrEPS">#REF!</definedName>
    <definedName name="TDS_2yrEPS" localSheetId="7">#REF!</definedName>
    <definedName name="TDS_2yrEPS" localSheetId="0">#REF!</definedName>
    <definedName name="TDS_2yrEPS" localSheetId="11">#REF!</definedName>
    <definedName name="TDS_2yrEPS" localSheetId="8">#REF!</definedName>
    <definedName name="TDS_2yrEPS" localSheetId="4">#REF!</definedName>
    <definedName name="TDS_2yrEPS" localSheetId="5">#REF!</definedName>
    <definedName name="TDS_2yrEPS">#REF!</definedName>
    <definedName name="TDS_52HIGH" localSheetId="7">#REF!</definedName>
    <definedName name="TDS_52HIGH" localSheetId="0">#REF!</definedName>
    <definedName name="TDS_52HIGH" localSheetId="11">#REF!</definedName>
    <definedName name="TDS_52HIGH" localSheetId="8">#REF!</definedName>
    <definedName name="TDS_52HIGH" localSheetId="4">#REF!</definedName>
    <definedName name="TDS_52HIGH" localSheetId="5">#REF!</definedName>
    <definedName name="TDS_52HIGH">#REF!</definedName>
    <definedName name="TDS_5YRGROWTH">#REF!</definedName>
    <definedName name="TDS_96EPS">#REF!</definedName>
    <definedName name="TDS_97EPS">#REF!</definedName>
    <definedName name="TDS_98EPS">#REF!</definedName>
    <definedName name="TDS_LTMSGA">[43]TDS!#REF!</definedName>
    <definedName name="TDS_PRICE" localSheetId="7">#REF!</definedName>
    <definedName name="TDS_PRICE" localSheetId="0">#REF!</definedName>
    <definedName name="TDS_PRICE" localSheetId="9">#REF!</definedName>
    <definedName name="TDS_PRICE" localSheetId="11">#REF!</definedName>
    <definedName name="TDS_PRICE" localSheetId="10">#REF!</definedName>
    <definedName name="TDS_PRICE" localSheetId="8">#REF!</definedName>
    <definedName name="TDS_PRICE" localSheetId="4">#REF!</definedName>
    <definedName name="TDS_PRICE" localSheetId="5">#REF!</definedName>
    <definedName name="TDS_PRICE">#REF!</definedName>
    <definedName name="TELN_AssociatesMinorities" localSheetId="7">#REF!</definedName>
    <definedName name="TELN_AssociatesMinorities" localSheetId="0">#REF!</definedName>
    <definedName name="TELN_AssociatesMinorities" localSheetId="11">#REF!</definedName>
    <definedName name="TELN_AssociatesMinorities" localSheetId="8">#REF!</definedName>
    <definedName name="TELN_AssociatesMinorities" localSheetId="4">#REF!</definedName>
    <definedName name="TELN_AssociatesMinorities" localSheetId="5">#REF!</definedName>
    <definedName name="TELN_AssociatesMinorities">#REF!</definedName>
    <definedName name="TEM_AssociatesMinorities" localSheetId="7">#REF!</definedName>
    <definedName name="TEM_AssociatesMinorities" localSheetId="0">#REF!</definedName>
    <definedName name="TEM_AssociatesMinorities" localSheetId="11">#REF!</definedName>
    <definedName name="TEM_AssociatesMinorities" localSheetId="8">#REF!</definedName>
    <definedName name="TEM_AssociatesMinorities" localSheetId="4">#REF!</definedName>
    <definedName name="TEM_AssociatesMinorities" localSheetId="5">#REF!</definedName>
    <definedName name="TEM_AssociatesMinorities">#REF!</definedName>
    <definedName name="temp" localSheetId="7" hidden="1">'[114]C25.1'!#REF!</definedName>
    <definedName name="temp" localSheetId="0" hidden="1">'[114]C25.1'!#REF!</definedName>
    <definedName name="temp" localSheetId="11" hidden="1">'[114]C25.1'!#REF!</definedName>
    <definedName name="temp" localSheetId="8" hidden="1">'[114]C25.1'!#REF!</definedName>
    <definedName name="temp" localSheetId="4" hidden="1">'[114]C25.1'!#REF!</definedName>
    <definedName name="temp" localSheetId="5" hidden="1">'[114]C25.1'!#REF!</definedName>
    <definedName name="temp" hidden="1">'[114]C25.1'!#REF!</definedName>
    <definedName name="TEMPLATENUMBER1" localSheetId="7">#REF!</definedName>
    <definedName name="TEMPLATENUMBER1" localSheetId="0">#REF!</definedName>
    <definedName name="TEMPLATENUMBER1" localSheetId="9">#REF!</definedName>
    <definedName name="TEMPLATENUMBER1" localSheetId="11">#REF!</definedName>
    <definedName name="TEMPLATENUMBER1" localSheetId="10">#REF!</definedName>
    <definedName name="TEMPLATENUMBER1" localSheetId="8">#REF!</definedName>
    <definedName name="TEMPLATENUMBER1" localSheetId="4">#REF!</definedName>
    <definedName name="TEMPLATENUMBER1" localSheetId="5">#REF!</definedName>
    <definedName name="TEMPLATENUMBER1">#REF!</definedName>
    <definedName name="TEMPLATENUMBER2" localSheetId="7">#REF!</definedName>
    <definedName name="TEMPLATENUMBER2" localSheetId="0">#REF!</definedName>
    <definedName name="TEMPLATENUMBER2" localSheetId="11">#REF!</definedName>
    <definedName name="TEMPLATENUMBER2" localSheetId="8">#REF!</definedName>
    <definedName name="TEMPLATENUMBER2" localSheetId="4">#REF!</definedName>
    <definedName name="TEMPLATENUMBER2" localSheetId="5">#REF!</definedName>
    <definedName name="TEMPLATENUMBER2">#REF!</definedName>
    <definedName name="TEMPLATESTYLE1" localSheetId="7">#REF!</definedName>
    <definedName name="TEMPLATESTYLE1" localSheetId="0">#REF!</definedName>
    <definedName name="TEMPLATESTYLE1" localSheetId="11">#REF!</definedName>
    <definedName name="TEMPLATESTYLE1" localSheetId="8">#REF!</definedName>
    <definedName name="TEMPLATESTYLE1" localSheetId="4">#REF!</definedName>
    <definedName name="TEMPLATESTYLE1" localSheetId="5">#REF!</definedName>
    <definedName name="TEMPLATESTYLE1">#REF!</definedName>
    <definedName name="TEMPLATESTYLE2">#REF!</definedName>
    <definedName name="TEMPLATETYPE1">#REF!</definedName>
    <definedName name="TEMPLATETYPE2">#REF!</definedName>
    <definedName name="test">#REF!</definedName>
    <definedName name="TEST_52high">#REF!</definedName>
    <definedName name="TEST_LTMSGA">#REF!</definedName>
    <definedName name="TEST_price">#REF!</definedName>
    <definedName name="test1">#REF!</definedName>
    <definedName name="test2" localSheetId="7">IF([115]!Loan_Amount*[115]!Interest_Rate*[115]!test*[115]!Loan_Start&gt;0,1,0)</definedName>
    <definedName name="test2" localSheetId="9">IF([115]!Loan_Amount*[115]!Interest_Rate*[115]!test*[115]!Loan_Start&gt;0,1,0)</definedName>
    <definedName name="test2" localSheetId="10">IF([115]!Loan_Amount*[115]!Interest_Rate*[115]!test*[115]!Loan_Start&gt;0,1,0)</definedName>
    <definedName name="test2" localSheetId="8">IF([115]!Loan_Amount*[115]!Interest_Rate*[115]!test*[115]!Loan_Start&gt;0,1,0)</definedName>
    <definedName name="test2" localSheetId="5">IF([115]!Loan_Amount*[115]!Interest_Rate*[115]!test*[115]!Loan_Start&gt;0,1,0)</definedName>
    <definedName name="test2">IF([115]!Loan_Amount*[115]!Interest_Rate*[115]!test*[115]!Loan_Start&gt;0,1,0)</definedName>
    <definedName name="test3" localSheetId="7">#REF!</definedName>
    <definedName name="test3" localSheetId="0">#REF!</definedName>
    <definedName name="test3" localSheetId="9">#REF!</definedName>
    <definedName name="test3" localSheetId="11">#REF!</definedName>
    <definedName name="test3" localSheetId="10">#REF!</definedName>
    <definedName name="test3" localSheetId="8">#REF!</definedName>
    <definedName name="test3" localSheetId="4">#REF!</definedName>
    <definedName name="test3" localSheetId="5">#REF!</definedName>
    <definedName name="test3">#REF!</definedName>
    <definedName name="test4" localSheetId="7">Scheduled_Payment+Extra_Payment</definedName>
    <definedName name="test4" localSheetId="0">Scheduled_Payment+Extra_Payment</definedName>
    <definedName name="test4" localSheetId="9">Scheduled_Payment+Extra_Payment</definedName>
    <definedName name="test4" localSheetId="11">Scheduled_Payment+Extra_Payment</definedName>
    <definedName name="test4" localSheetId="10">Scheduled_Payment+Extra_Payment</definedName>
    <definedName name="test4" localSheetId="8">Scheduled_Payment+Extra_Payment</definedName>
    <definedName name="test4" localSheetId="4">Scheduled_Payment+Extra_Payment</definedName>
    <definedName name="test4" localSheetId="5">Scheduled_Payment+Extra_Payment</definedName>
    <definedName name="test4">Scheduled_Payment+Extra_Payment</definedName>
    <definedName name="test5" localSheetId="7">IF(Comps!Loan_Amount*[0]!Interest_Rate*Comps!Loan_Years*Comps!Loan_Start&gt;0,1,0)</definedName>
    <definedName name="test5" localSheetId="0">IF(Cover!Loan_Amount*Interest_Rate*Cover!Loan_Years*Cover!Loan_Start&gt;0,1,0)</definedName>
    <definedName name="test5" localSheetId="9">IF(DCF!Loan_Amount*Interest_Rate*Loan_Years*DCF!Loan_Start&gt;0,1,0)</definedName>
    <definedName name="test5" localSheetId="11">IF('Football Field'!Loan_Amount*Interest_Rate*'Football Field'!Loan_Years*'Football Field'!Loan_Start&gt;0,1,0)</definedName>
    <definedName name="test5" localSheetId="10">IF(LBO!Loan_Amount*Interest_Rate*Loan_Years*LBO!Loan_Start&gt;0,1,0)</definedName>
    <definedName name="test5" localSheetId="8">IF(Ppaids!Loan_Amount*[0]!Interest_Rate*Ppaids!Loan_Years*Ppaids!Loan_Start&gt;0,1,0)</definedName>
    <definedName name="test5" localSheetId="4">IF(Projections!Loan_Amount*Interest_Rate*Projections!Loan_Years*Projections!Loan_Start&gt;0,1,0)</definedName>
    <definedName name="test5" localSheetId="5">IF('Stock Trading'!Loan_Amount*[0]!Interest_Rate*'Stock Trading'!Loan_Years*'Stock Trading'!Loan_Start&gt;0,1,0)</definedName>
    <definedName name="test5">IF(Loan_Amount*Interest_Rate*Loan_Years*Loan_Start&gt;0,1,0)</definedName>
    <definedName name="test6" localSheetId="7">Scheduled_Payment+Extra_Payment</definedName>
    <definedName name="test6" localSheetId="0">Scheduled_Payment+Extra_Payment</definedName>
    <definedName name="test6" localSheetId="9">Scheduled_Payment+Extra_Payment</definedName>
    <definedName name="test6" localSheetId="11">Scheduled_Payment+Extra_Payment</definedName>
    <definedName name="test6" localSheetId="10">Scheduled_Payment+Extra_Payment</definedName>
    <definedName name="test6" localSheetId="8">Scheduled_Payment+Extra_Payment</definedName>
    <definedName name="test6" localSheetId="4">Scheduled_Payment+Extra_Payment</definedName>
    <definedName name="test6" localSheetId="5">Scheduled_Payment+Extra_Payment</definedName>
    <definedName name="test6">Scheduled_Payment+Extra_Payment</definedName>
    <definedName name="test7" localSheetId="7">#REF!</definedName>
    <definedName name="test7" localSheetId="0">#REF!</definedName>
    <definedName name="test7" localSheetId="9">#REF!</definedName>
    <definedName name="test7" localSheetId="11">#REF!</definedName>
    <definedName name="test7" localSheetId="10">#REF!</definedName>
    <definedName name="test7" localSheetId="8">#REF!</definedName>
    <definedName name="test7" localSheetId="4">#REF!</definedName>
    <definedName name="test7" localSheetId="5">#REF!</definedName>
    <definedName name="test7">#REF!</definedName>
    <definedName name="test8" localSheetId="7">IF([115]!Loan_Amount*[115]!Interest_Rate*[115]!Loan_Years*[115]!Loan_Start&gt;0,1,0)</definedName>
    <definedName name="test8" localSheetId="9">IF([115]!Loan_Amount*[115]!Interest_Rate*[115]!Loan_Years*[115]!Loan_Start&gt;0,1,0)</definedName>
    <definedName name="test8" localSheetId="10">IF([115]!Loan_Amount*[115]!Interest_Rate*[115]!Loan_Years*[115]!Loan_Start&gt;0,1,0)</definedName>
    <definedName name="test8" localSheetId="8">IF([115]!Loan_Amount*[115]!Interest_Rate*[115]!Loan_Years*[115]!Loan_Start&gt;0,1,0)</definedName>
    <definedName name="test8" localSheetId="5">IF([115]!Loan_Amount*[115]!Interest_Rate*[115]!Loan_Years*[115]!Loan_Start&gt;0,1,0)</definedName>
    <definedName name="test8">IF([115]!Loan_Amount*[115]!Interest_Rate*[115]!Loan_Years*[115]!Loan_Start&gt;0,1,0)</definedName>
    <definedName name="TestAdd">"Test RefersTo1"</definedName>
    <definedName name="TG">#REF!</definedName>
    <definedName name="TGO_1yrEPS">#REF!</definedName>
    <definedName name="TGO_2yrEPS">#REF!</definedName>
    <definedName name="TGO_52high">#REF!</definedName>
    <definedName name="TGO_5YRGROWTH">#REF!</definedName>
    <definedName name="TGO_95EBIT">#REF!</definedName>
    <definedName name="TGO_95EBITDA">#REF!</definedName>
    <definedName name="TGO_96EPS">#REF!</definedName>
    <definedName name="TGO_97EPS">#REF!</definedName>
    <definedName name="TGO_98EPS">#REF!</definedName>
    <definedName name="TGO_ASSET">#REF!</definedName>
    <definedName name="TGO_DEBT">#REF!</definedName>
    <definedName name="TGO_DIV">#REF!</definedName>
    <definedName name="TGO_INTANGIBLE">#REF!</definedName>
    <definedName name="TGO_LTMCAPEX">#REF!</definedName>
    <definedName name="TGO_LTMEBIT">#REF!</definedName>
    <definedName name="TGO_LTMEBITDA">#REF!</definedName>
    <definedName name="TGO_LTMINT">#REF!</definedName>
    <definedName name="TGO_LTMNI">#REF!</definedName>
    <definedName name="TGO_LTMREV">#REF!</definedName>
    <definedName name="TGO_LTMSGA">#REF!</definedName>
    <definedName name="tgo_min">#REF!</definedName>
    <definedName name="TGO_name">#REF!</definedName>
    <definedName name="TGO_netdebt">#REF!</definedName>
    <definedName name="TGO_price">#REF!</definedName>
    <definedName name="TGO_SE">#REF!</definedName>
    <definedName name="TGO_share">#REF!</definedName>
    <definedName name="TGO_ticker">#REF!</definedName>
    <definedName name="TGRP_1yrEPS">#REF!</definedName>
    <definedName name="TGRP_2yrEPS">#REF!</definedName>
    <definedName name="TGRP_52HIGH">#REF!</definedName>
    <definedName name="TGRP_5YRGROWTH">#REF!</definedName>
    <definedName name="TGRP_PRICE">#REF!</definedName>
    <definedName name="thirdparty_DC_labor_cost">'[32]Cost Breakdown'!$G$10</definedName>
    <definedName name="threeg">[116]Revenue!#REF!</definedName>
    <definedName name="TickerRef" localSheetId="7">#REF!</definedName>
    <definedName name="TickerRef" localSheetId="0">#REF!</definedName>
    <definedName name="TickerRef" localSheetId="9">#REF!</definedName>
    <definedName name="TickerRef" localSheetId="11">#REF!</definedName>
    <definedName name="TickerRef" localSheetId="10">#REF!</definedName>
    <definedName name="TickerRef" localSheetId="8">#REF!</definedName>
    <definedName name="TickerRef" localSheetId="4">#REF!</definedName>
    <definedName name="TickerRef" localSheetId="5">#REF!</definedName>
    <definedName name="TickerRef">#REF!</definedName>
    <definedName name="Tigr_Exhibit01b4ca6d_a279_43cd_a862_6ff7a56d1e0b" localSheetId="7" hidden="1">#REF!</definedName>
    <definedName name="Tigr_Exhibit01b4ca6d_a279_43cd_a862_6ff7a56d1e0b" localSheetId="0" hidden="1">#REF!</definedName>
    <definedName name="Tigr_Exhibit01b4ca6d_a279_43cd_a862_6ff7a56d1e0b" localSheetId="11" hidden="1">#REF!</definedName>
    <definedName name="Tigr_Exhibit01b4ca6d_a279_43cd_a862_6ff7a56d1e0b" localSheetId="8" hidden="1">#REF!</definedName>
    <definedName name="Tigr_Exhibit01b4ca6d_a279_43cd_a862_6ff7a56d1e0b" localSheetId="4" hidden="1">#REF!</definedName>
    <definedName name="Tigr_Exhibit01b4ca6d_a279_43cd_a862_6ff7a56d1e0b" localSheetId="5" hidden="1">#REF!</definedName>
    <definedName name="Tigr_Exhibit01b4ca6d_a279_43cd_a862_6ff7a56d1e0b" hidden="1">#REF!</definedName>
    <definedName name="Tigr_Exhibit05bbf520_9e39_43cb_bcf2_dfb7948ed8dd" localSheetId="7" hidden="1">#REF!</definedName>
    <definedName name="Tigr_Exhibit05bbf520_9e39_43cb_bcf2_dfb7948ed8dd" localSheetId="0" hidden="1">#REF!</definedName>
    <definedName name="Tigr_Exhibit05bbf520_9e39_43cb_bcf2_dfb7948ed8dd" localSheetId="11" hidden="1">#REF!</definedName>
    <definedName name="Tigr_Exhibit05bbf520_9e39_43cb_bcf2_dfb7948ed8dd" localSheetId="8" hidden="1">#REF!</definedName>
    <definedName name="Tigr_Exhibit05bbf520_9e39_43cb_bcf2_dfb7948ed8dd" localSheetId="4" hidden="1">#REF!</definedName>
    <definedName name="Tigr_Exhibit05bbf520_9e39_43cb_bcf2_dfb7948ed8dd" localSheetId="5" hidden="1">#REF!</definedName>
    <definedName name="Tigr_Exhibit05bbf520_9e39_43cb_bcf2_dfb7948ed8dd" hidden="1">#REF!</definedName>
    <definedName name="Tigr_Exhibit07da95ce_bce5_4ab5_83ba_28ece95c7ba6" hidden="1">#REF!</definedName>
    <definedName name="Tigr_Exhibit08cd02ed_a1ff_4bcd_8223_bf8c5ff61caf" hidden="1">#REF!</definedName>
    <definedName name="Tigr_Exhibit096458eb_fdd4_46f9_bd4c_1111ee048694" hidden="1">#REF!</definedName>
    <definedName name="Tigr_Exhibit0d03f082_e23d_48ee_8da2_579539c695ee" hidden="1">#REF!</definedName>
    <definedName name="Tigr_Exhibit0d5cd2a5_575f_45fe_ba4b_fd8b35ad1a09" hidden="1">#REF!</definedName>
    <definedName name="Tigr_Exhibit0d80d4e9_b2ee_4c84_a2e1_c522189b5252" hidden="1">#REF!</definedName>
    <definedName name="Tigr_Exhibit10c85395_64b4_4f25_b3ec_6bad4f8502c0" hidden="1">#REF!</definedName>
    <definedName name="Tigr_Exhibit1876298a_048e_4756_9b85_c41e0bff3f2b" hidden="1">#REF!</definedName>
    <definedName name="Tigr_Exhibit1b2647d0_9863_4fe8_8041_ecaf9320038a" hidden="1">#REF!</definedName>
    <definedName name="Tigr_Exhibit1f90cfd3_d607_450a_9c82_64f6edd47438" hidden="1">#REF!</definedName>
    <definedName name="Tigr_Exhibit2a8258c8_2d57_40c7_a42a_09cad4b34da1" hidden="1">#REF!</definedName>
    <definedName name="Tigr_Exhibit2fb456f0_40c5_4776_b9b2_d1271106ceb5" hidden="1">#REF!</definedName>
    <definedName name="Tigr_Exhibit31f94765_9a70_4e7d_83b5_95083855ac61" hidden="1">#REF!</definedName>
    <definedName name="Tigr_Exhibit3641ede0_3ede_4944_a624_da7b8880341c" hidden="1">#REF!</definedName>
    <definedName name="Tigr_Exhibit36ec16f4_fe13_4f3c_8c80_506d9f4fe6d0" hidden="1">#REF!</definedName>
    <definedName name="Tigr_Exhibit3b73de39_c47d_449b_8291_b799f4c1f0f1" hidden="1">#REF!</definedName>
    <definedName name="Tigr_Exhibit4a5d6eeb_1045_4cb0_ad0e_4ddc50ea57d7" hidden="1">#REF!</definedName>
    <definedName name="Tigr_Exhibit4fd5c574_982e_40f7_bd73_f8aaddb1ea01" hidden="1">#REF!</definedName>
    <definedName name="Tigr_Exhibit584c8d15_4100_4281_800f_ff8d92d06615" hidden="1">#REF!</definedName>
    <definedName name="Tigr_Exhibit6863fb8f_8714_45ca_bc5d_8b2f312fa4cf" hidden="1">#REF!</definedName>
    <definedName name="Tigr_Exhibit69c8ff24_a165_4b3c_8385_555e17ff311c" hidden="1">#REF!</definedName>
    <definedName name="Tigr_Exhibit7003808d_6479_46e9_8071_2b7671f8e8e6" hidden="1">#REF!</definedName>
    <definedName name="Tigr_Exhibit7074a2f0_8998_489d_b180_e721646891d1" hidden="1">#REF!</definedName>
    <definedName name="Tigr_Exhibit743b3738_cfa2_40ea_812c_094186af5bdb" hidden="1">#REF!</definedName>
    <definedName name="Tigr_Exhibit83070a08_4b97_4151_8886_5e7c14462a65" hidden="1">#REF!</definedName>
    <definedName name="Tigr_Exhibit836c477c_ec88_4966_a89f_4aade02ad74e" hidden="1">#REF!</definedName>
    <definedName name="Tigr_Exhibit890e6c1e_d467_42e2_8565_87ebd75b294e" hidden="1">#REF!</definedName>
    <definedName name="Tigr_Exhibit89d84cbc_21bf_48a0_8f18_9b189fb1a4a9" hidden="1">#REF!</definedName>
    <definedName name="Tigr_Exhibit9273d4ec_9ea7_405a_a457_c8c2bbd46ec7" hidden="1">#REF!</definedName>
    <definedName name="Tigr_Exhibit928d0e9f_f553_4b90_9e39_33858b12b60f" hidden="1">#REF!</definedName>
    <definedName name="Tigr_Exhibit96759969_1d46_414e_b67c_c6a6e4fda864" hidden="1">#REF!</definedName>
    <definedName name="Tigr_Exhibit96c59915_e227_4fc0_ba0b_f591931e43a7" hidden="1">#REF!</definedName>
    <definedName name="Tigr_Exhibit9cacb405_3a97_4024_ae98_f24f53c5d2f0" hidden="1">#REF!</definedName>
    <definedName name="Tigr_Exhibit9d331a0b_09ab_4f76_be35_304dccb1b733" hidden="1">#REF!</definedName>
    <definedName name="Tigr_Exhibita169b9ea_3808_4c82_adb7_cf05e41e631a" hidden="1">#REF!</definedName>
    <definedName name="Tigr_Exhibita25157f2_dabb_4dbe_9604_fed6a1668fcf" hidden="1">#REF!</definedName>
    <definedName name="Tigr_Exhibita4d3bc27_9948_47c3_b106_ea72c6172263" hidden="1">#REF!</definedName>
    <definedName name="Tigr_Exhibita7ee7d62_37b3_4b68_b4b8_a623f5c0d37c" hidden="1">#REF!</definedName>
    <definedName name="Tigr_Exhibitb99d6781_82a6_4024_bd17_a5e40ed9d0b5" hidden="1">#REF!</definedName>
    <definedName name="Tigr_Exhibitb9c3501b_3685_4769_9812_f6e014393652" hidden="1">#REF!</definedName>
    <definedName name="Tigr_Exhibitbe5e5964_b6ad_411f_8917_1478c5db9441" hidden="1">#REF!</definedName>
    <definedName name="Tigr_Exhibitc89b8bad_4e3b_453e_b6ba_c8d76d243e04" hidden="1">#REF!</definedName>
    <definedName name="Tigr_Exhibitcc2d0b3c_553d_4548_8c6f_9a293d3081d3" hidden="1">#REF!</definedName>
    <definedName name="Tigr_Exhibitcd7c40e8_39b6_4153_afa3_42194e36dd94" hidden="1">#REF!</definedName>
    <definedName name="Tigr_Exhibitd2b43680_6860_467d_8af7_50c05813d4c2" hidden="1">#REF!</definedName>
    <definedName name="Tigr_Exhibitea88190a_6c34_4e83_b8dd_54ad68ed2fe5" hidden="1">#REF!</definedName>
    <definedName name="Tigr_Exhibited720494_375a_4207_a653_c803f2d1afb6" hidden="1">#REF!</definedName>
    <definedName name="Tigr_Exhibitf5857152_4c11_4263_ab25_554adb97558f" hidden="1">#REF!</definedName>
    <definedName name="Tigr_Exhibitfb186575_78ef_49e6_b998_0541978d88b5" hidden="1">#REF!</definedName>
    <definedName name="TIM_AdjustedEV">#REF!</definedName>
    <definedName name="TIM_AssociatesMinorities">#REF!</definedName>
    <definedName name="TIM_UnleveredFCF">#REF!</definedName>
    <definedName name="Titles">#REF!</definedName>
    <definedName name="TKCL_AdjustedEV">#REF!</definedName>
    <definedName name="TKCL_AssociatesMinorities">#REF!</definedName>
    <definedName name="TKCL_UnleveredFCF">#REF!</definedName>
    <definedName name="Today">'[108]UPDATE SHEET'!$E$3</definedName>
    <definedName name="TOG" localSheetId="7">#REF!</definedName>
    <definedName name="TOG" localSheetId="0">#REF!</definedName>
    <definedName name="TOG" localSheetId="9">#REF!</definedName>
    <definedName name="TOG" localSheetId="11">#REF!</definedName>
    <definedName name="TOG" localSheetId="10">#REF!</definedName>
    <definedName name="TOG" localSheetId="8">#REF!</definedName>
    <definedName name="TOG" localSheetId="4">#REF!</definedName>
    <definedName name="TOG" localSheetId="5">#REF!</definedName>
    <definedName name="TOG">#REF!</definedName>
    <definedName name="TOM" localSheetId="7">'[12]RPM GL'!#REF!</definedName>
    <definedName name="TOM" localSheetId="0">'[12]RPM GL'!#REF!</definedName>
    <definedName name="TOM" localSheetId="9">'[12]RPM GL'!#REF!</definedName>
    <definedName name="TOM" localSheetId="11">'[12]RPM GL'!#REF!</definedName>
    <definedName name="TOM" localSheetId="10">'[12]RPM GL'!#REF!</definedName>
    <definedName name="TOM" localSheetId="8">'[12]RPM GL'!#REF!</definedName>
    <definedName name="TOM" localSheetId="4">'[12]RPM GL'!#REF!</definedName>
    <definedName name="TOM" localSheetId="5">'[12]RPM GL'!#REF!</definedName>
    <definedName name="TOM">'[12]RPM GL'!#REF!</definedName>
    <definedName name="Tools_Servers">'[32]Capacity Plan'!$J$19</definedName>
    <definedName name="TopMainInfoLine" localSheetId="7">#REF!</definedName>
    <definedName name="TopMainInfoLine" localSheetId="0">#REF!</definedName>
    <definedName name="TopMainInfoLine" localSheetId="9">#REF!</definedName>
    <definedName name="TopMainInfoLine" localSheetId="11">#REF!</definedName>
    <definedName name="TopMainInfoLine" localSheetId="10">#REF!</definedName>
    <definedName name="TopMainInfoLine" localSheetId="8">#REF!</definedName>
    <definedName name="TopMainInfoLine" localSheetId="4">#REF!</definedName>
    <definedName name="TopMainInfoLine" localSheetId="5">#REF!</definedName>
    <definedName name="TopMainInfoLine">#REF!</definedName>
    <definedName name="tot_debt" localSheetId="7">#REF!</definedName>
    <definedName name="tot_debt" localSheetId="0">#REF!</definedName>
    <definedName name="tot_debt" localSheetId="11">#REF!</definedName>
    <definedName name="tot_debt" localSheetId="8">#REF!</definedName>
    <definedName name="tot_debt" localSheetId="4">#REF!</definedName>
    <definedName name="tot_debt" localSheetId="5">#REF!</definedName>
    <definedName name="tot_debt">#REF!</definedName>
    <definedName name="TOTAL" localSheetId="7">#REF!</definedName>
    <definedName name="TOTAL" localSheetId="0">#REF!</definedName>
    <definedName name="TOTAL" localSheetId="11">#REF!</definedName>
    <definedName name="TOTAL" localSheetId="8">#REF!</definedName>
    <definedName name="TOTAL" localSheetId="4">#REF!</definedName>
    <definedName name="TOTAL" localSheetId="5">#REF!</definedName>
    <definedName name="TOTAL">#REF!</definedName>
    <definedName name="Total_amort_fore">#REF!</definedName>
    <definedName name="Total_Amortization">[3]NOPAT_VDF!$C$15:$AZ$15</definedName>
    <definedName name="Total_Amortization_fore">#REF!</definedName>
    <definedName name="Total_Contractors_and_Temps">#REF!</definedName>
    <definedName name="Total_COS">[3]NOPAT_VDF!$C$6:$AZ$6</definedName>
    <definedName name="Total_COS_fore">#REF!</definedName>
    <definedName name="Total_COS_growth_fore">#REF!</definedName>
    <definedName name="Total_COS_net_DnA_fore">[3]Forecasts_VDF!#REF!</definedName>
    <definedName name="Total_debt">'[3]Invested capital_VDF'!$C$61:$AU$61</definedName>
    <definedName name="Total_debt_DCF">[3]DCF_VDF!$C$32:$AZ$32</definedName>
    <definedName name="Total_debt_fore" localSheetId="7">#REF!</definedName>
    <definedName name="Total_debt_fore" localSheetId="0">#REF!</definedName>
    <definedName name="Total_debt_fore" localSheetId="9">#REF!</definedName>
    <definedName name="Total_debt_fore" localSheetId="11">#REF!</definedName>
    <definedName name="Total_debt_fore" localSheetId="10">#REF!</definedName>
    <definedName name="Total_debt_fore" localSheetId="8">#REF!</definedName>
    <definedName name="Total_debt_fore" localSheetId="4">#REF!</definedName>
    <definedName name="Total_debt_fore" localSheetId="5">#REF!</definedName>
    <definedName name="Total_debt_fore">#REF!</definedName>
    <definedName name="Total_debt_growth_fore" localSheetId="7">#REF!</definedName>
    <definedName name="Total_debt_growth_fore" localSheetId="0">#REF!</definedName>
    <definedName name="Total_debt_growth_fore" localSheetId="11">#REF!</definedName>
    <definedName name="Total_debt_growth_fore" localSheetId="8">#REF!</definedName>
    <definedName name="Total_debt_growth_fore" localSheetId="4">#REF!</definedName>
    <definedName name="Total_debt_growth_fore" localSheetId="5">#REF!</definedName>
    <definedName name="Total_debt_growth_fore">#REF!</definedName>
    <definedName name="Total_Increase_in_EEs_fore" localSheetId="7">#REF!</definedName>
    <definedName name="Total_Increase_in_EEs_fore" localSheetId="0">#REF!</definedName>
    <definedName name="Total_Increase_in_EEs_fore" localSheetId="11">#REF!</definedName>
    <definedName name="Total_Increase_in_EEs_fore" localSheetId="8">#REF!</definedName>
    <definedName name="Total_Increase_in_EEs_fore" localSheetId="4">#REF!</definedName>
    <definedName name="Total_Increase_in_EEs_fore" localSheetId="5">#REF!</definedName>
    <definedName name="Total_Increase_in_EEs_fore">#REF!</definedName>
    <definedName name="Total_Interest">#REF!</definedName>
    <definedName name="Total_other_assets">'[3]Invested capital_VDF'!$C$47:$Z$47</definedName>
    <definedName name="Total_Pay">#REF!</definedName>
    <definedName name="Total_Payment" localSheetId="7">Scheduled_Payment+Extra_Payment</definedName>
    <definedName name="Total_Payment" localSheetId="0">Scheduled_Payment+Extra_Payment</definedName>
    <definedName name="Total_Payment" localSheetId="9">Scheduled_Payment+Extra_Payment</definedName>
    <definedName name="Total_Payment" localSheetId="11">Scheduled_Payment+Extra_Payment</definedName>
    <definedName name="Total_Payment" localSheetId="10">Scheduled_Payment+Extra_Payment</definedName>
    <definedName name="Total_Payment" localSheetId="8">Scheduled_Payment+Extra_Payment</definedName>
    <definedName name="Total_Payment" localSheetId="4">Scheduled_Payment+Extra_Payment</definedName>
    <definedName name="Total_Payment" localSheetId="5">Scheduled_Payment+Extra_Payment</definedName>
    <definedName name="Total_Payment">Scheduled_Payment+Extra_Payment</definedName>
    <definedName name="Total_Restated_Product_Revenue" localSheetId="7">#REF!</definedName>
    <definedName name="Total_Restated_Product_Revenue" localSheetId="0">#REF!</definedName>
    <definedName name="Total_Restated_Product_Revenue" localSheetId="9">#REF!</definedName>
    <definedName name="Total_Restated_Product_Revenue" localSheetId="11">#REF!</definedName>
    <definedName name="Total_Restated_Product_Revenue" localSheetId="10">#REF!</definedName>
    <definedName name="Total_Restated_Product_Revenue" localSheetId="8">#REF!</definedName>
    <definedName name="Total_Restated_Product_Revenue" localSheetId="4">#REF!</definedName>
    <definedName name="Total_Restated_Product_Revenue" localSheetId="5">#REF!</definedName>
    <definedName name="Total_Restated_Product_Revenue">#REF!</definedName>
    <definedName name="TOTAL_REV" localSheetId="7">#REF!</definedName>
    <definedName name="TOTAL_REV" localSheetId="0">#REF!</definedName>
    <definedName name="TOTAL_REV" localSheetId="11">#REF!</definedName>
    <definedName name="TOTAL_REV" localSheetId="8">#REF!</definedName>
    <definedName name="TOTAL_REV" localSheetId="4">#REF!</definedName>
    <definedName name="TOTAL_REV" localSheetId="5">#REF!</definedName>
    <definedName name="TOTAL_REV">#REF!</definedName>
    <definedName name="total_revenues_pretelstra" localSheetId="7">#REF!</definedName>
    <definedName name="total_revenues_pretelstra" localSheetId="0">#REF!</definedName>
    <definedName name="total_revenues_pretelstra" localSheetId="11">#REF!</definedName>
    <definedName name="total_revenues_pretelstra" localSheetId="8">#REF!</definedName>
    <definedName name="total_revenues_pretelstra" localSheetId="4">#REF!</definedName>
    <definedName name="total_revenues_pretelstra" localSheetId="5">#REF!</definedName>
    <definedName name="total_revenues_pretelstra">#REF!</definedName>
    <definedName name="Total_SaaS_Customers">#REF!</definedName>
    <definedName name="TotalAssets">'[33]G4-1.1 BS'!#REF!</definedName>
    <definedName name="Totals" localSheetId="7">#REF!</definedName>
    <definedName name="Totals" localSheetId="0">#REF!</definedName>
    <definedName name="Totals" localSheetId="9">#REF!</definedName>
    <definedName name="Totals" localSheetId="11">#REF!</definedName>
    <definedName name="Totals" localSheetId="10">#REF!</definedName>
    <definedName name="Totals" localSheetId="8">#REF!</definedName>
    <definedName name="Totals" localSheetId="4">#REF!</definedName>
    <definedName name="Totals" localSheetId="5">#REF!</definedName>
    <definedName name="Totals">#REF!</definedName>
    <definedName name="totdebt" localSheetId="7">#REF!</definedName>
    <definedName name="totdebt" localSheetId="0">#REF!</definedName>
    <definedName name="totdebt" localSheetId="11">#REF!</definedName>
    <definedName name="totdebt" localSheetId="8">#REF!</definedName>
    <definedName name="totdebt" localSheetId="4">#REF!</definedName>
    <definedName name="totdebt" localSheetId="5">#REF!</definedName>
    <definedName name="totdebt">#REF!</definedName>
    <definedName name="TotWeeklyStoreSales" localSheetId="7">#REF!</definedName>
    <definedName name="TotWeeklyStoreSales" localSheetId="0">#REF!</definedName>
    <definedName name="TotWeeklyStoreSales" localSheetId="11">#REF!</definedName>
    <definedName name="TotWeeklyStoreSales" localSheetId="8">#REF!</definedName>
    <definedName name="TotWeeklyStoreSales" localSheetId="4">#REF!</definedName>
    <definedName name="TotWeeklyStoreSales" localSheetId="5">#REF!</definedName>
    <definedName name="TotWeeklyStoreSales">#REF!</definedName>
    <definedName name="TPROF">#REF!</definedName>
    <definedName name="trailing_revs">#REF!</definedName>
    <definedName name="Training">#REF!</definedName>
    <definedName name="Transactions_per_user_per_day">#REF!</definedName>
    <definedName name="Transfers_per_month">#REF!</definedName>
    <definedName name="transpo_tax">#REF!</definedName>
    <definedName name="Travel">#REF!</definedName>
    <definedName name="TRC">#REF!</definedName>
    <definedName name="trc_CFPSGROWTH5YR">#REF!</definedName>
    <definedName name="trc_CFPSGRWPRV5YR">#REF!</definedName>
    <definedName name="trc_CurFY">#REF!</definedName>
    <definedName name="trc_DIVGROWTH5YR">#REF!</definedName>
    <definedName name="trc_DIVGRWPRV5YR">#REF!</definedName>
    <definedName name="trc_DocID">#REF!</definedName>
    <definedName name="trc_EBITDAGROWTH5YR">#REF!</definedName>
    <definedName name="trc_EBITDAGRWPRV5YR">#REF!</definedName>
    <definedName name="trc_EBITNXT5">#REF!</definedName>
    <definedName name="trc_EBITPRV5">#REF!</definedName>
    <definedName name="trc_EPSGRWPRV5YR">#REF!</definedName>
    <definedName name="trc_Flavor">#REF!</definedName>
    <definedName name="trc_NETGROWTH5YR">#REF!</definedName>
    <definedName name="trc_NETGRWPRV5YR">#REF!</definedName>
    <definedName name="trc_QDType">#REF!</definedName>
    <definedName name="trc_RATING">#REF!</definedName>
    <definedName name="trc_ReleaseDate">#REF!</definedName>
    <definedName name="trc_REVGROWTH5YR">#REF!</definedName>
    <definedName name="trc_REVGRWPRV5YR">#REF!</definedName>
    <definedName name="trc_RISK">#REF!</definedName>
    <definedName name="trc_SHARESOUT">#REF!</definedName>
    <definedName name="trc_SHROUTGROWTH5YR">#REF!</definedName>
    <definedName name="trc_SHROUTGRWPRV5YR">#REF!</definedName>
    <definedName name="trc_submitter">#REF!</definedName>
    <definedName name="trc_submittername">#REF!</definedName>
    <definedName name="trc_TARGET">#REF!</definedName>
    <definedName name="trc_TemplateID">#REF!</definedName>
    <definedName name="trc_TEV">#REF!</definedName>
    <definedName name="trc_Ticker">#REF!</definedName>
    <definedName name="trc_Version">#REF!</definedName>
    <definedName name="trc_XLS_DATASHEET_ProtectDate">36895.4265625</definedName>
    <definedName name="trc_Y1">#REF!</definedName>
    <definedName name="trc_Y1COMMONEQ">#REF!</definedName>
    <definedName name="trc_Y1DILSHR">#REF!</definedName>
    <definedName name="trc_Y1DPS">#REF!</definedName>
    <definedName name="trc_Y1EBIT">#REF!</definedName>
    <definedName name="trc_Y1EBITDA">#REF!</definedName>
    <definedName name="trc_Y1FREE_CFPS">#REF!</definedName>
    <definedName name="trc_Y1LTDEBT">#REF!</definedName>
    <definedName name="trc_Y1NETINC">#REF!</definedName>
    <definedName name="trc_Y1Q1">#REF!</definedName>
    <definedName name="trc_Y1Q2">#REF!</definedName>
    <definedName name="trc_Y1Q3">#REF!</definedName>
    <definedName name="trc_Y1Q4">#REF!</definedName>
    <definedName name="trc_Y1REVENUE">#REF!</definedName>
    <definedName name="trc_Y1ROE">#REF!</definedName>
    <definedName name="trc_Y1TAXRATE">#REF!</definedName>
    <definedName name="trc_Y1Total">#REF!</definedName>
    <definedName name="trc_Y2">#REF!</definedName>
    <definedName name="trc_Y2COMMONEQ">#REF!</definedName>
    <definedName name="trc_Y2DILSHR">#REF!</definedName>
    <definedName name="trc_Y2DPS">#REF!</definedName>
    <definedName name="trc_Y2EBIT">#REF!</definedName>
    <definedName name="trc_Y2EBITDA">#REF!</definedName>
    <definedName name="trc_Y2FREE_CFPS">#REF!</definedName>
    <definedName name="trc_Y2LTDEBT">#REF!</definedName>
    <definedName name="trc_Y2NETINC">#REF!</definedName>
    <definedName name="trc_Y2Q1">#REF!</definedName>
    <definedName name="trc_Y2Q2">#REF!</definedName>
    <definedName name="trc_Y2Q3">#REF!</definedName>
    <definedName name="trc_Y2Q4">#REF!</definedName>
    <definedName name="trc_Y2REVENUE">#REF!</definedName>
    <definedName name="trc_Y2ROE">#REF!</definedName>
    <definedName name="trc_Y2TAXRATE">#REF!</definedName>
    <definedName name="trc_Y2Total">#REF!</definedName>
    <definedName name="trc_Y3">#REF!</definedName>
    <definedName name="trc_Y3COMMONEQ">#REF!</definedName>
    <definedName name="trc_Y3DILSHR">#REF!</definedName>
    <definedName name="trc_Y3DPS">#REF!</definedName>
    <definedName name="trc_Y3EBIT">#REF!</definedName>
    <definedName name="trc_Y3EBITDA">#REF!</definedName>
    <definedName name="trc_Y3FREE_CFPS">#REF!</definedName>
    <definedName name="trc_Y3LTDEBT">#REF!</definedName>
    <definedName name="trc_Y3NETINC">#REF!</definedName>
    <definedName name="trc_Y3Q1">#REF!</definedName>
    <definedName name="trc_Y3Q2">#REF!</definedName>
    <definedName name="trc_Y3Q3">#REF!</definedName>
    <definedName name="trc_Y3Q4">#REF!</definedName>
    <definedName name="trc_Y3REVENUE">#REF!</definedName>
    <definedName name="trc_Y3ROE">#REF!</definedName>
    <definedName name="trc_Y3TAXRATE">#REF!</definedName>
    <definedName name="trc_Y3Total">#REF!</definedName>
    <definedName name="trc_Y4">#REF!</definedName>
    <definedName name="trc_Y4COMMONEQ">#REF!</definedName>
    <definedName name="trc_Y4DILSHR">#REF!</definedName>
    <definedName name="trc_Y4DPS">#REF!</definedName>
    <definedName name="trc_Y4EBIT">#REF!</definedName>
    <definedName name="trc_Y4EBITDA">#REF!</definedName>
    <definedName name="trc_Y4FREE_CFPS">#REF!</definedName>
    <definedName name="trc_Y4LTDEBT">#REF!</definedName>
    <definedName name="trc_Y4NETINC">#REF!</definedName>
    <definedName name="trc_Y4Q1">#REF!</definedName>
    <definedName name="trc_Y4Q2">#REF!</definedName>
    <definedName name="trc_Y4Q3">#REF!</definedName>
    <definedName name="trc_Y4Q4">#REF!</definedName>
    <definedName name="trc_Y4REVENUE">#REF!</definedName>
    <definedName name="trc_Y4ROE">#REF!</definedName>
    <definedName name="trc_Y4TAXRATE">#REF!</definedName>
    <definedName name="trc_Y4Total">#REF!</definedName>
    <definedName name="TRES_1yrEPS">#REF!</definedName>
    <definedName name="TRES_2yrEPS">#REF!</definedName>
    <definedName name="TRES_52HIGH">#REF!</definedName>
    <definedName name="TRES_5YRGROWTH">#REF!</definedName>
    <definedName name="TRES_ASSET">#REF!</definedName>
    <definedName name="TRES_DEBT">#REF!</definedName>
    <definedName name="TRES_DIV">#REF!</definedName>
    <definedName name="TRES_INTANGIBLE">#REF!</definedName>
    <definedName name="TRES_LTMCAPEX">#REF!</definedName>
    <definedName name="TRES_LTMEBIT">#REF!</definedName>
    <definedName name="TRES_LTMEBITDA">#REF!</definedName>
    <definedName name="TRES_LTMINT">#REF!</definedName>
    <definedName name="TRES_LTMNI">#REF!</definedName>
    <definedName name="TRES_LTMREV">#REF!</definedName>
    <definedName name="TRES_min">#REF!</definedName>
    <definedName name="TRES_name">#REF!</definedName>
    <definedName name="TRES_netdebt">#REF!</definedName>
    <definedName name="TRES_PRICE">#REF!</definedName>
    <definedName name="TRES_SE">#REF!</definedName>
    <definedName name="TRES_share">#REF!</definedName>
    <definedName name="TRES_ticker">#REF!</definedName>
    <definedName name="TrialBalance">#REF!</definedName>
    <definedName name="Triton">#REF!</definedName>
    <definedName name="TRIVOL">8</definedName>
    <definedName name="TRUE_UP">#REF!</definedName>
    <definedName name="TURIU_1Q98">#REF!</definedName>
    <definedName name="TURL_1Q98">#REF!</definedName>
    <definedName name="TURL_2Q98">#REF!</definedName>
    <definedName name="Twelve">#REF!</definedName>
    <definedName name="TwoAndAHalfMonthdate" localSheetId="7">IF(TaxYearEnd="","",MONTH(TaxYearEnd+75)&amp;"/15"&amp;"/"&amp;YEAR(Comps!MyNextYear))</definedName>
    <definedName name="TwoAndAHalfMonthdate" localSheetId="0">IF(TaxYearEnd="","",MONTH(TaxYearEnd+75)&amp;"/15"&amp;"/"&amp;YEAR(Cover!MyNextYear))</definedName>
    <definedName name="TwoAndAHalfMonthdate" localSheetId="9">IF(TaxYearEnd="","",MONTH(TaxYearEnd+75)&amp;"/15"&amp;"/"&amp;YEAR(DCF!MyNextYear))</definedName>
    <definedName name="TwoAndAHalfMonthdate" localSheetId="11">IF(TaxYearEnd="","",MONTH(TaxYearEnd+75)&amp;"/15"&amp;"/"&amp;YEAR('Football Field'!MyNextYear))</definedName>
    <definedName name="TwoAndAHalfMonthdate" localSheetId="10">IF(TaxYearEnd="","",MONTH(TaxYearEnd+75)&amp;"/15"&amp;"/"&amp;YEAR(LBO!MyNextYear))</definedName>
    <definedName name="TwoAndAHalfMonthdate" localSheetId="8">IF(TaxYearEnd="","",MONTH(TaxYearEnd+75)&amp;"/15"&amp;"/"&amp;YEAR(Ppaids!MyNextYear))</definedName>
    <definedName name="TwoAndAHalfMonthdate" localSheetId="4">IF(TaxYearEnd="","",MONTH(TaxYearEnd+75)&amp;"/15"&amp;"/"&amp;YEAR(Projections!MyNextYear))</definedName>
    <definedName name="TwoAndAHalfMonthdate" localSheetId="5">IF(TaxYearEnd="","",MONTH(TaxYearEnd+75)&amp;"/15"&amp;"/"&amp;YEAR('Stock Trading'!MyNextYear))</definedName>
    <definedName name="TwoAndAHalfMonthdate">IF(TaxYearEnd="","",MONTH(TaxYearEnd+75)&amp;"/15"&amp;"/"&amp;YEAR(MyNextYear))</definedName>
    <definedName name="txamort" localSheetId="7">#REF!</definedName>
    <definedName name="txamort" localSheetId="0">#REF!</definedName>
    <definedName name="txamort" localSheetId="9">#REF!</definedName>
    <definedName name="txamort" localSheetId="11">#REF!</definedName>
    <definedName name="txamort" localSheetId="10">#REF!</definedName>
    <definedName name="txamort" localSheetId="8">#REF!</definedName>
    <definedName name="txamort" localSheetId="4">#REF!</definedName>
    <definedName name="txamort" localSheetId="5">#REF!</definedName>
    <definedName name="txamort">#REF!</definedName>
    <definedName name="txdep" localSheetId="7">#REF!</definedName>
    <definedName name="txdep" localSheetId="0">#REF!</definedName>
    <definedName name="txdep" localSheetId="11">#REF!</definedName>
    <definedName name="txdep" localSheetId="8">#REF!</definedName>
    <definedName name="txdep" localSheetId="4">#REF!</definedName>
    <definedName name="txdep" localSheetId="5">#REF!</definedName>
    <definedName name="txdep">#REF!</definedName>
    <definedName name="UnbudgetedItems" localSheetId="7">#REF!</definedName>
    <definedName name="UnbudgetedItems" localSheetId="0">#REF!</definedName>
    <definedName name="UnbudgetedItems" localSheetId="11">#REF!</definedName>
    <definedName name="UnbudgetedItems" localSheetId="8">#REF!</definedName>
    <definedName name="UnbudgetedItems" localSheetId="4">#REF!</definedName>
    <definedName name="UnbudgetedItems" localSheetId="5">#REF!</definedName>
    <definedName name="UnbudgetedItems">#REF!</definedName>
    <definedName name="UniqueRange_0" localSheetId="7">[52]EVA1!#REF!</definedName>
    <definedName name="UniqueRange_0" localSheetId="0">[52]EVA1!#REF!</definedName>
    <definedName name="UniqueRange_0" localSheetId="9">[52]EVA1!#REF!</definedName>
    <definedName name="UniqueRange_0" localSheetId="11">[52]EVA1!#REF!</definedName>
    <definedName name="UniqueRange_0" localSheetId="10">[52]EVA1!#REF!</definedName>
    <definedName name="UniqueRange_0" localSheetId="8">[52]EVA1!#REF!</definedName>
    <definedName name="UniqueRange_0" localSheetId="4">[52]EVA1!#REF!</definedName>
    <definedName name="UniqueRange_0" localSheetId="5">[52]EVA1!#REF!</definedName>
    <definedName name="UniqueRange_0">[52]EVA1!#REF!</definedName>
    <definedName name="UniqueRange_1" localSheetId="7">[52]EVA1!#REF!</definedName>
    <definedName name="UniqueRange_1" localSheetId="0">[52]EVA1!#REF!</definedName>
    <definedName name="UniqueRange_1" localSheetId="9">[52]EVA1!#REF!</definedName>
    <definedName name="UniqueRange_1" localSheetId="11">[52]EVA1!#REF!</definedName>
    <definedName name="UniqueRange_1" localSheetId="10">[52]EVA1!#REF!</definedName>
    <definedName name="UniqueRange_1" localSheetId="8">[52]EVA1!#REF!</definedName>
    <definedName name="UniqueRange_1" localSheetId="4">[52]EVA1!#REF!</definedName>
    <definedName name="UniqueRange_1" localSheetId="5">[52]EVA1!#REF!</definedName>
    <definedName name="UniqueRange_1">[52]EVA1!#REF!</definedName>
    <definedName name="UniqueRange_10" localSheetId="7">#REF!</definedName>
    <definedName name="UniqueRange_10" localSheetId="0">#REF!</definedName>
    <definedName name="UniqueRange_10" localSheetId="9">#REF!</definedName>
    <definedName name="UniqueRange_10" localSheetId="11">#REF!</definedName>
    <definedName name="UniqueRange_10" localSheetId="10">#REF!</definedName>
    <definedName name="UniqueRange_10" localSheetId="8">#REF!</definedName>
    <definedName name="UniqueRange_10" localSheetId="4">#REF!</definedName>
    <definedName name="UniqueRange_10" localSheetId="5">#REF!</definedName>
    <definedName name="UniqueRange_10">#REF!</definedName>
    <definedName name="UniqueRange_11" localSheetId="7">#REF!</definedName>
    <definedName name="UniqueRange_11" localSheetId="0">#REF!</definedName>
    <definedName name="UniqueRange_11" localSheetId="11">#REF!</definedName>
    <definedName name="UniqueRange_11" localSheetId="8">#REF!</definedName>
    <definedName name="UniqueRange_11" localSheetId="4">#REF!</definedName>
    <definedName name="UniqueRange_11" localSheetId="5">#REF!</definedName>
    <definedName name="UniqueRange_11">#REF!</definedName>
    <definedName name="UniqueRange_12" localSheetId="7">#REF!</definedName>
    <definedName name="UniqueRange_12" localSheetId="0">#REF!</definedName>
    <definedName name="UniqueRange_12" localSheetId="11">#REF!</definedName>
    <definedName name="UniqueRange_12" localSheetId="8">#REF!</definedName>
    <definedName name="UniqueRange_12" localSheetId="4">#REF!</definedName>
    <definedName name="UniqueRange_12" localSheetId="5">#REF!</definedName>
    <definedName name="UniqueRange_12">#REF!</definedName>
    <definedName name="UniqueRange_13">#REF!</definedName>
    <definedName name="UniqueRange_14">#REF!</definedName>
    <definedName name="UniqueRange_15">#REF!</definedName>
    <definedName name="UniqueRange_16">#REF!</definedName>
    <definedName name="UniqueRange_2">#REF!</definedName>
    <definedName name="UniqueRange_220">[117]APDSUM!#REF!</definedName>
    <definedName name="UniqueRange_221">[117]APDSUM!#REF!</definedName>
    <definedName name="UniqueRange_3" localSheetId="7">#REF!</definedName>
    <definedName name="UniqueRange_3" localSheetId="0">#REF!</definedName>
    <definedName name="UniqueRange_3" localSheetId="9">#REF!</definedName>
    <definedName name="UniqueRange_3" localSheetId="11">#REF!</definedName>
    <definedName name="UniqueRange_3" localSheetId="10">#REF!</definedName>
    <definedName name="UniqueRange_3" localSheetId="8">#REF!</definedName>
    <definedName name="UniqueRange_3" localSheetId="4">#REF!</definedName>
    <definedName name="UniqueRange_3" localSheetId="5">#REF!</definedName>
    <definedName name="UniqueRange_3">#REF!</definedName>
    <definedName name="UniqueRange_4" localSheetId="7">#REF!</definedName>
    <definedName name="UniqueRange_4" localSheetId="0">#REF!</definedName>
    <definedName name="UniqueRange_4" localSheetId="11">#REF!</definedName>
    <definedName name="UniqueRange_4" localSheetId="8">#REF!</definedName>
    <definedName name="UniqueRange_4" localSheetId="4">#REF!</definedName>
    <definedName name="UniqueRange_4" localSheetId="5">#REF!</definedName>
    <definedName name="UniqueRange_4">#REF!</definedName>
    <definedName name="UniqueRange_5" localSheetId="7">#REF!</definedName>
    <definedName name="UniqueRange_5" localSheetId="0">#REF!</definedName>
    <definedName name="UniqueRange_5" localSheetId="11">#REF!</definedName>
    <definedName name="UniqueRange_5" localSheetId="8">#REF!</definedName>
    <definedName name="UniqueRange_5" localSheetId="4">#REF!</definedName>
    <definedName name="UniqueRange_5" localSheetId="5">#REF!</definedName>
    <definedName name="UniqueRange_5">#REF!</definedName>
    <definedName name="UniqueRange_6">#REF!</definedName>
    <definedName name="UniqueRange_7">#REF!</definedName>
    <definedName name="UniqueRange_8">#REF!</definedName>
    <definedName name="UniqueRange_9">#REF!</definedName>
    <definedName name="Unit">'[79]cost Centers'!$A$1:$B$119</definedName>
    <definedName name="Untitled" localSheetId="7">#REF!</definedName>
    <definedName name="Untitled" localSheetId="0">#REF!</definedName>
    <definedName name="Untitled" localSheetId="9">#REF!</definedName>
    <definedName name="Untitled" localSheetId="11">#REF!</definedName>
    <definedName name="Untitled" localSheetId="10">#REF!</definedName>
    <definedName name="Untitled" localSheetId="8">#REF!</definedName>
    <definedName name="Untitled" localSheetId="4">#REF!</definedName>
    <definedName name="Untitled" localSheetId="5">#REF!</definedName>
    <definedName name="Untitled">#REF!</definedName>
    <definedName name="upper_left1" localSheetId="7">#REF!</definedName>
    <definedName name="upper_left1" localSheetId="0">#REF!</definedName>
    <definedName name="upper_left1" localSheetId="11">#REF!</definedName>
    <definedName name="upper_left1" localSheetId="8">#REF!</definedName>
    <definedName name="upper_left1" localSheetId="4">#REF!</definedName>
    <definedName name="upper_left1" localSheetId="5">#REF!</definedName>
    <definedName name="upper_left1">#REF!</definedName>
    <definedName name="upper_left2" localSheetId="7">#REF!</definedName>
    <definedName name="upper_left2" localSheetId="0">#REF!</definedName>
    <definedName name="upper_left2" localSheetId="11">#REF!</definedName>
    <definedName name="upper_left2" localSheetId="8">#REF!</definedName>
    <definedName name="upper_left2" localSheetId="4">#REF!</definedName>
    <definedName name="upper_left2" localSheetId="5">#REF!</definedName>
    <definedName name="upper_left2">#REF!</definedName>
    <definedName name="User">#REF!</definedName>
    <definedName name="USLD_1yrEPS">#REF!</definedName>
    <definedName name="USLD_2yrEPS">#REF!</definedName>
    <definedName name="USLD_52high">#REF!</definedName>
    <definedName name="USLD_5YRGROWTH">#REF!</definedName>
    <definedName name="USLD_95EBIT">#REF!</definedName>
    <definedName name="USLD_95EBITDA">#REF!</definedName>
    <definedName name="USLD_96EPS">#REF!</definedName>
    <definedName name="USLD_97EPS">#REF!</definedName>
    <definedName name="USLD_98EPS">#REF!</definedName>
    <definedName name="USLD_ASSET">#REF!</definedName>
    <definedName name="USLD_DEBT">#REF!</definedName>
    <definedName name="USLD_DIV">#REF!</definedName>
    <definedName name="USLD_INTANGIBLE">#REF!</definedName>
    <definedName name="USLD_LTMCAPEX">#REF!</definedName>
    <definedName name="USLD_LTMEBIT">#REF!</definedName>
    <definedName name="USLD_LTMEBITDA">#REF!</definedName>
    <definedName name="USLD_LTMINT">#REF!</definedName>
    <definedName name="USLD_LTMNI">#REF!</definedName>
    <definedName name="USLD_LTMREV">#REF!</definedName>
    <definedName name="USLD_LTMSGA">#REF!</definedName>
    <definedName name="usld_min">#REF!</definedName>
    <definedName name="USLD_name">#REF!</definedName>
    <definedName name="USLD_netdebt">#REF!</definedName>
    <definedName name="USLD_price">#REF!</definedName>
    <definedName name="USLD_SE">#REF!</definedName>
    <definedName name="USLD_share">#REF!</definedName>
    <definedName name="USLD_ticker">#REF!</definedName>
    <definedName name="usopm94">[3]Forecasts_VDF!$G$33</definedName>
    <definedName name="usopm97">[3]Forecasts_VDF!$J$33</definedName>
    <definedName name="usopm98">[3]Forecasts_VDF!$K$33</definedName>
    <definedName name="usopm99">[3]Forecasts_VDF!$L$33</definedName>
    <definedName name="USPrint" localSheetId="7">Comps!USPrint</definedName>
    <definedName name="USPrint" localSheetId="0">Cover!USPrint</definedName>
    <definedName name="USPrint" localSheetId="9">DCF!USPrint</definedName>
    <definedName name="USPrint" localSheetId="11">'Football Field'!USPrint</definedName>
    <definedName name="USPrint" localSheetId="10">DCF!USPrint</definedName>
    <definedName name="USPrint" localSheetId="8">Ppaids!USPrint</definedName>
    <definedName name="USPrint" localSheetId="4">Projections!USPrint</definedName>
    <definedName name="USPrint" localSheetId="5">'Stock Trading'!USPrint</definedName>
    <definedName name="USPrint">[0]!USPrint</definedName>
    <definedName name="USW_1yrEPS" localSheetId="7">#REF!</definedName>
    <definedName name="USW_1yrEPS" localSheetId="0">#REF!</definedName>
    <definedName name="USW_1yrEPS" localSheetId="9">#REF!</definedName>
    <definedName name="USW_1yrEPS" localSheetId="11">#REF!</definedName>
    <definedName name="USW_1yrEPS" localSheetId="10">#REF!</definedName>
    <definedName name="USW_1yrEPS" localSheetId="8">#REF!</definedName>
    <definedName name="USW_1yrEPS" localSheetId="4">#REF!</definedName>
    <definedName name="USW_1yrEPS" localSheetId="5">#REF!</definedName>
    <definedName name="USW_1yrEPS">#REF!</definedName>
    <definedName name="USW_2yrEPS" localSheetId="7">#REF!</definedName>
    <definedName name="USW_2yrEPS" localSheetId="0">#REF!</definedName>
    <definedName name="USW_2yrEPS" localSheetId="11">#REF!</definedName>
    <definedName name="USW_2yrEPS" localSheetId="8">#REF!</definedName>
    <definedName name="USW_2yrEPS" localSheetId="4">#REF!</definedName>
    <definedName name="USW_2yrEPS" localSheetId="5">#REF!</definedName>
    <definedName name="USW_2yrEPS">#REF!</definedName>
    <definedName name="USW_52high" localSheetId="7">#REF!</definedName>
    <definedName name="USW_52high" localSheetId="0">#REF!</definedName>
    <definedName name="USW_52high" localSheetId="11">#REF!</definedName>
    <definedName name="USW_52high" localSheetId="8">#REF!</definedName>
    <definedName name="USW_52high" localSheetId="4">#REF!</definedName>
    <definedName name="USW_52high" localSheetId="5">#REF!</definedName>
    <definedName name="USW_52high">#REF!</definedName>
    <definedName name="USW_5YRGROWTH">#REF!</definedName>
    <definedName name="USW_96EPS">#REF!</definedName>
    <definedName name="USW_97EPS">#REF!</definedName>
    <definedName name="USW_98EPS">#REF!</definedName>
    <definedName name="USW_LTMSGA">[43]USW!#REF!</definedName>
    <definedName name="USW_price" localSheetId="7">#REF!</definedName>
    <definedName name="USW_price" localSheetId="0">#REF!</definedName>
    <definedName name="USW_price" localSheetId="9">#REF!</definedName>
    <definedName name="USW_price" localSheetId="11">#REF!</definedName>
    <definedName name="USW_price" localSheetId="10">#REF!</definedName>
    <definedName name="USW_price" localSheetId="8">#REF!</definedName>
    <definedName name="USW_price" localSheetId="4">#REF!</definedName>
    <definedName name="USW_price" localSheetId="5">#REF!</definedName>
    <definedName name="USW_price">#REF!</definedName>
    <definedName name="v" localSheetId="7" hidden="1">{"IS",#N/A,FALSE,"IS";"RPTIS",#N/A,FALSE,"RPTIS";"STATS",#N/A,FALSE,"STATS";"CELL",#N/A,FALSE,"CELL";"BS",#N/A,FALSE,"BS"}</definedName>
    <definedName name="v" localSheetId="0" hidden="1">{"IS",#N/A,FALSE,"IS";"RPTIS",#N/A,FALSE,"RPTIS";"STATS",#N/A,FALSE,"STATS";"CELL",#N/A,FALSE,"CELL";"BS",#N/A,FALSE,"BS"}</definedName>
    <definedName name="v" localSheetId="9" hidden="1">{"IS",#N/A,FALSE,"IS";"RPTIS",#N/A,FALSE,"RPTIS";"STATS",#N/A,FALSE,"STATS";"CELL",#N/A,FALSE,"CELL";"BS",#N/A,FALSE,"BS"}</definedName>
    <definedName name="v" localSheetId="11" hidden="1">{"IS",#N/A,FALSE,"IS";"RPTIS",#N/A,FALSE,"RPTIS";"STATS",#N/A,FALSE,"STATS";"CELL",#N/A,FALSE,"CELL";"BS",#N/A,FALSE,"BS"}</definedName>
    <definedName name="v" localSheetId="10" hidden="1">{"IS",#N/A,FALSE,"IS";"RPTIS",#N/A,FALSE,"RPTIS";"STATS",#N/A,FALSE,"STATS";"CELL",#N/A,FALSE,"CELL";"BS",#N/A,FALSE,"BS"}</definedName>
    <definedName name="v" localSheetId="8" hidden="1">{"IS",#N/A,FALSE,"IS";"RPTIS",#N/A,FALSE,"RPTIS";"STATS",#N/A,FALSE,"STATS";"CELL",#N/A,FALSE,"CELL";"BS",#N/A,FALSE,"BS"}</definedName>
    <definedName name="v" localSheetId="4" hidden="1">{"IS",#N/A,FALSE,"IS";"RPTIS",#N/A,FALSE,"RPTIS";"STATS",#N/A,FALSE,"STATS";"CELL",#N/A,FALSE,"CELL";"BS",#N/A,FALSE,"BS"}</definedName>
    <definedName name="v" localSheetId="5" hidden="1">{"IS",#N/A,FALSE,"IS";"RPTIS",#N/A,FALSE,"RPTIS";"STATS",#N/A,FALSE,"STATS";"CELL",#N/A,FALSE,"CELL";"BS",#N/A,FALSE,"BS"}</definedName>
    <definedName name="v" hidden="1">{"IS",#N/A,FALSE,"IS";"RPTIS",#N/A,FALSE,"RPTIS";"STATS",#N/A,FALSE,"STATS";"CELL",#N/A,FALSE,"CELL";"BS",#N/A,FALSE,"BS"}</definedName>
    <definedName name="v_1" localSheetId="0" hidden="1">{"IS",#N/A,FALSE,"IS";"RPTIS",#N/A,FALSE,"RPTIS";"STATS",#N/A,FALSE,"STATS";"CELL",#N/A,FALSE,"CELL";"BS",#N/A,FALSE,"BS"}</definedName>
    <definedName name="v_1" hidden="1">{"IS",#N/A,FALSE,"IS";"RPTIS",#N/A,FALSE,"RPTIS";"STATS",#N/A,FALSE,"STATS";"CELL",#N/A,FALSE,"CELL";"BS",#N/A,FALSE,"BS"}</definedName>
    <definedName name="V_ALL_APTI">[26]APTI_Validation_Sheet!$A$1:$AE$275</definedName>
    <definedName name="V_ALL_BL" localSheetId="7">#REF!</definedName>
    <definedName name="V_ALL_BL" localSheetId="0">#REF!</definedName>
    <definedName name="V_ALL_BL" localSheetId="9">#REF!</definedName>
    <definedName name="V_ALL_BL" localSheetId="11">#REF!</definedName>
    <definedName name="V_ALL_BL" localSheetId="10">#REF!</definedName>
    <definedName name="V_ALL_BL" localSheetId="8">#REF!</definedName>
    <definedName name="V_ALL_BL" localSheetId="4">#REF!</definedName>
    <definedName name="V_ALL_BL" localSheetId="5">#REF!</definedName>
    <definedName name="V_ALL_BL">#REF!</definedName>
    <definedName name="V_ALL_BNFT" localSheetId="7">#REF!</definedName>
    <definedName name="V_ALL_BNFT" localSheetId="0">#REF!</definedName>
    <definedName name="V_ALL_BNFT" localSheetId="11">#REF!</definedName>
    <definedName name="V_ALL_BNFT" localSheetId="8">#REF!</definedName>
    <definedName name="V_ALL_BNFT" localSheetId="4">#REF!</definedName>
    <definedName name="V_ALL_BNFT" localSheetId="5">#REF!</definedName>
    <definedName name="V_ALL_BNFT">#REF!</definedName>
    <definedName name="V_ALL_CSOD">[23]CSOD_Validation_Sheet!$A$1:$BX$246</definedName>
    <definedName name="V_ALL_CSOD_" localSheetId="7">#REF!</definedName>
    <definedName name="V_ALL_CSOD_" localSheetId="0">#REF!</definedName>
    <definedName name="V_ALL_CSOD_" localSheetId="9">#REF!</definedName>
    <definedName name="V_ALL_CSOD_" localSheetId="11">#REF!</definedName>
    <definedName name="V_ALL_CSOD_" localSheetId="10">#REF!</definedName>
    <definedName name="V_ALL_CSOD_" localSheetId="8">#REF!</definedName>
    <definedName name="V_ALL_CSOD_" localSheetId="4">#REF!</definedName>
    <definedName name="V_ALL_CSOD_" localSheetId="5">#REF!</definedName>
    <definedName name="V_ALL_CSOD_">#REF!</definedName>
    <definedName name="V_ALL_DATA" localSheetId="7">#REF!</definedName>
    <definedName name="V_ALL_DATA" localSheetId="0">#REF!</definedName>
    <definedName name="V_ALL_DATA" localSheetId="11">#REF!</definedName>
    <definedName name="V_ALL_DATA" localSheetId="8">#REF!</definedName>
    <definedName name="V_ALL_DATA" localSheetId="4">#REF!</definedName>
    <definedName name="V_ALL_DATA" localSheetId="5">#REF!</definedName>
    <definedName name="V_ALL_DATA">#REF!</definedName>
    <definedName name="V_ALL_DATA_" localSheetId="7">#REF!</definedName>
    <definedName name="V_ALL_DATA_" localSheetId="0">#REF!</definedName>
    <definedName name="V_ALL_DATA_" localSheetId="11">#REF!</definedName>
    <definedName name="V_ALL_DATA_" localSheetId="8">#REF!</definedName>
    <definedName name="V_ALL_DATA_" localSheetId="4">#REF!</definedName>
    <definedName name="V_ALL_DATA_" localSheetId="5">#REF!</definedName>
    <definedName name="V_ALL_DATA_">#REF!</definedName>
    <definedName name="V_ALL_DOW">[14]DOW_Validation_Sheet!$A$1:$BW$307</definedName>
    <definedName name="V_ALL_DWRE" localSheetId="7">#REF!</definedName>
    <definedName name="V_ALL_DWRE" localSheetId="0">#REF!</definedName>
    <definedName name="V_ALL_DWRE" localSheetId="9">#REF!</definedName>
    <definedName name="V_ALL_DWRE" localSheetId="11">#REF!</definedName>
    <definedName name="V_ALL_DWRE" localSheetId="10">#REF!</definedName>
    <definedName name="V_ALL_DWRE" localSheetId="8">#REF!</definedName>
    <definedName name="V_ALL_DWRE" localSheetId="4">#REF!</definedName>
    <definedName name="V_ALL_DWRE" localSheetId="5">#REF!</definedName>
    <definedName name="V_ALL_DWRE">#REF!</definedName>
    <definedName name="V_ALL_DWRE_" localSheetId="7">#REF!</definedName>
    <definedName name="V_ALL_DWRE_" localSheetId="0">#REF!</definedName>
    <definedName name="V_ALL_DWRE_" localSheetId="11">#REF!</definedName>
    <definedName name="V_ALL_DWRE_" localSheetId="8">#REF!</definedName>
    <definedName name="V_ALL_DWRE_" localSheetId="4">#REF!</definedName>
    <definedName name="V_ALL_DWRE_" localSheetId="5">#REF!</definedName>
    <definedName name="V_ALL_DWRE_">#REF!</definedName>
    <definedName name="V_ALL_GWRE">[25]GWRE_Validation_Sheet!$A$1:$BD$275</definedName>
    <definedName name="V_ALL_HDP" localSheetId="7">#REF!</definedName>
    <definedName name="V_ALL_HDP" localSheetId="0">#REF!</definedName>
    <definedName name="V_ALL_HDP" localSheetId="9">#REF!</definedName>
    <definedName name="V_ALL_HDP" localSheetId="11">#REF!</definedName>
    <definedName name="V_ALL_HDP" localSheetId="10">#REF!</definedName>
    <definedName name="V_ALL_HDP" localSheetId="8">#REF!</definedName>
    <definedName name="V_ALL_HDP" localSheetId="4">#REF!</definedName>
    <definedName name="V_ALL_HDP" localSheetId="5">#REF!</definedName>
    <definedName name="V_ALL_HDP">#REF!</definedName>
    <definedName name="V_ALL_HUBS">[69]HUBS_Validation_Sheet!$A$1:$AD$275</definedName>
    <definedName name="V_ALL_KEYWORDS_TYPE_ScalarContributed_EQTY_200001045">[14]DOW_Validation_Sheet!$250:$256,[14]DOW_Validation_Sheet!$294:$294,[14]DOW_Validation_Sheet!$298:$300,[14]DOW_Validation_Sheet!$305:$307</definedName>
    <definedName name="V_ALL_KEYWORDS_TYPE_ScalarContributed_EQTY_200001987">[28]CHKP_Validation_Sheet!$239:$245,[28]CHKP_Validation_Sheet!$284:$284,[28]CHKP_Validation_Sheet!$288:$290,[28]CHKP_Validation_Sheet!$295:$297</definedName>
    <definedName name="V_ALL_KEYWORDS_TYPE_ScalarContributed_EQTY_200004329">[15]TIBX_Validation_Sheet!$234:$240,[15]TIBX_Validation_Sheet!$280:$280,[15]TIBX_Validation_Sheet!$284:$286,[15]TIBX_Validation_Sheet!$291:$293</definedName>
    <definedName name="V_ALL_KEYWORDS_TYPE_ScalarContributed_EQTY_200009848" localSheetId="7">#REF!,#REF!,#REF!,#REF!</definedName>
    <definedName name="V_ALL_KEYWORDS_TYPE_ScalarContributed_EQTY_200009848" localSheetId="0">#REF!,#REF!,#REF!,#REF!</definedName>
    <definedName name="V_ALL_KEYWORDS_TYPE_ScalarContributed_EQTY_200009848" localSheetId="9">#REF!,#REF!,#REF!,#REF!</definedName>
    <definedName name="V_ALL_KEYWORDS_TYPE_ScalarContributed_EQTY_200009848" localSheetId="11">#REF!,#REF!,#REF!,#REF!</definedName>
    <definedName name="V_ALL_KEYWORDS_TYPE_ScalarContributed_EQTY_200009848" localSheetId="10">#REF!,#REF!,#REF!,#REF!</definedName>
    <definedName name="V_ALL_KEYWORDS_TYPE_ScalarContributed_EQTY_200009848" localSheetId="8">#REF!,#REF!,#REF!,#REF!</definedName>
    <definedName name="V_ALL_KEYWORDS_TYPE_ScalarContributed_EQTY_200009848" localSheetId="4">#REF!,#REF!,#REF!,#REF!</definedName>
    <definedName name="V_ALL_KEYWORDS_TYPE_ScalarContributed_EQTY_200009848" localSheetId="5">#REF!,#REF!,#REF!,#REF!</definedName>
    <definedName name="V_ALL_KEYWORDS_TYPE_ScalarContributed_EQTY_200009848">#REF!,#REF!,#REF!,#REF!</definedName>
    <definedName name="V_ALL_KEYWORDS_TYPE_ScalarContributed_EQTY_200010418" localSheetId="7">#REF!,#REF!,#REF!,#REF!</definedName>
    <definedName name="V_ALL_KEYWORDS_TYPE_ScalarContributed_EQTY_200010418" localSheetId="0">#REF!,#REF!,#REF!,#REF!</definedName>
    <definedName name="V_ALL_KEYWORDS_TYPE_ScalarContributed_EQTY_200010418" localSheetId="11">#REF!,#REF!,#REF!,#REF!</definedName>
    <definedName name="V_ALL_KEYWORDS_TYPE_ScalarContributed_EQTY_200010418" localSheetId="8">#REF!,#REF!,#REF!,#REF!</definedName>
    <definedName name="V_ALL_KEYWORDS_TYPE_ScalarContributed_EQTY_200010418" localSheetId="4">#REF!,#REF!,#REF!,#REF!</definedName>
    <definedName name="V_ALL_KEYWORDS_TYPE_ScalarContributed_EQTY_200010418" localSheetId="5">#REF!,#REF!,#REF!,#REF!</definedName>
    <definedName name="V_ALL_KEYWORDS_TYPE_ScalarContributed_EQTY_200010418">#REF!,#REF!,#REF!,#REF!</definedName>
    <definedName name="V_ALL_KEYWORDS_TYPE_ScalarContributed_EQTY_200011457" localSheetId="7">#REF!,#REF!,#REF!,#REF!</definedName>
    <definedName name="V_ALL_KEYWORDS_TYPE_ScalarContributed_EQTY_200011457" localSheetId="0">#REF!,#REF!,#REF!,#REF!</definedName>
    <definedName name="V_ALL_KEYWORDS_TYPE_ScalarContributed_EQTY_200011457" localSheetId="8">#REF!,#REF!,#REF!,#REF!</definedName>
    <definedName name="V_ALL_KEYWORDS_TYPE_ScalarContributed_EQTY_200011457" localSheetId="4">#REF!,#REF!,#REF!,#REF!</definedName>
    <definedName name="V_ALL_KEYWORDS_TYPE_ScalarContributed_EQTY_200011457" localSheetId="5">#REF!,#REF!,#REF!,#REF!</definedName>
    <definedName name="V_ALL_KEYWORDS_TYPE_ScalarContributed_EQTY_200011457">#REF!,#REF!,#REF!,#REF!</definedName>
    <definedName name="V_ALL_KEYWORDS_TYPE_ScalarContributed_EQTY_200013663">#REF!,#REF!,#REF!,#REF!</definedName>
    <definedName name="V_ALL_KEYWORDS_TYPE_ScalarContributed_EQTY_200014493">#REF!,#REF!,#REF!,#REF!</definedName>
    <definedName name="V_ALL_KEYWORDS_TYPE_ScalarContributed_EQTY_200014812">#REF!,#REF!,#REF!,#REF!</definedName>
    <definedName name="V_ALL_KEYWORDS_TYPE_ScalarContributed_EQTY_200014885">[16]QLIK_Validation_Sheet!$234:$240,[16]QLIK_Validation_Sheet!$280:$280,[16]QLIK_Validation_Sheet!$284:$286,[16]QLIK_Validation_Sheet!$291:$293</definedName>
    <definedName name="V_ALL_KEYWORDS_TYPE_ScalarContributed_EQTY_200015087">[17]LOCK_Validation_Sheet!$234:$240,[17]LOCK_Validation_Sheet!$279:$279,[17]LOCK_Validation_Sheet!$283:$285,[17]LOCK_Validation_Sheet!$290:$292</definedName>
    <definedName name="V_ALL_KEYWORDS_TYPE_ScalarContributed_EQTY_200015518" localSheetId="7">#REF!,#REF!,#REF!,#REF!</definedName>
    <definedName name="V_ALL_KEYWORDS_TYPE_ScalarContributed_EQTY_200015518" localSheetId="0">#REF!,#REF!,#REF!,#REF!</definedName>
    <definedName name="V_ALL_KEYWORDS_TYPE_ScalarContributed_EQTY_200015518" localSheetId="9">#REF!,#REF!,#REF!,#REF!</definedName>
    <definedName name="V_ALL_KEYWORDS_TYPE_ScalarContributed_EQTY_200015518" localSheetId="11">#REF!,#REF!,#REF!,#REF!</definedName>
    <definedName name="V_ALL_KEYWORDS_TYPE_ScalarContributed_EQTY_200015518" localSheetId="10">#REF!,#REF!,#REF!,#REF!</definedName>
    <definedName name="V_ALL_KEYWORDS_TYPE_ScalarContributed_EQTY_200015518" localSheetId="8">#REF!,#REF!,#REF!,#REF!</definedName>
    <definedName name="V_ALL_KEYWORDS_TYPE_ScalarContributed_EQTY_200015518" localSheetId="4">#REF!,#REF!,#REF!,#REF!</definedName>
    <definedName name="V_ALL_KEYWORDS_TYPE_ScalarContributed_EQTY_200015518" localSheetId="5">#REF!,#REF!,#REF!,#REF!</definedName>
    <definedName name="V_ALL_KEYWORDS_TYPE_ScalarContributed_EQTY_200015518">#REF!,#REF!,#REF!,#REF!</definedName>
    <definedName name="V_ALL_KEYWORDS_TYPE_ScalarContributed_EQTY_200015716">[18]MKTO_Validation_Sheet!$235:$241,[18]MKTO_Validation_Sheet!$281:$281,[18]MKTO_Validation_Sheet!$285:$287,[18]MKTO_Validation_Sheet!$292:$294</definedName>
    <definedName name="V_ALL_KEYWORDS_TYPE_ScalarContributed_EQTY_200016202" localSheetId="7">#REF!,#REF!,#REF!,#REF!</definedName>
    <definedName name="V_ALL_KEYWORDS_TYPE_ScalarContributed_EQTY_200016202" localSheetId="0">#REF!,#REF!,#REF!,#REF!</definedName>
    <definedName name="V_ALL_KEYWORDS_TYPE_ScalarContributed_EQTY_200016202" localSheetId="9">#REF!,#REF!,#REF!,#REF!</definedName>
    <definedName name="V_ALL_KEYWORDS_TYPE_ScalarContributed_EQTY_200016202" localSheetId="11">#REF!,#REF!,#REF!,#REF!</definedName>
    <definedName name="V_ALL_KEYWORDS_TYPE_ScalarContributed_EQTY_200016202" localSheetId="10">#REF!,#REF!,#REF!,#REF!</definedName>
    <definedName name="V_ALL_KEYWORDS_TYPE_ScalarContributed_EQTY_200016202" localSheetId="8">#REF!,#REF!,#REF!,#REF!</definedName>
    <definedName name="V_ALL_KEYWORDS_TYPE_ScalarContributed_EQTY_200016202" localSheetId="4">#REF!,#REF!,#REF!,#REF!</definedName>
    <definedName name="V_ALL_KEYWORDS_TYPE_ScalarContributed_EQTY_200016202" localSheetId="5">#REF!,#REF!,#REF!,#REF!</definedName>
    <definedName name="V_ALL_KEYWORDS_TYPE_ScalarContributed_EQTY_200016202">#REF!,#REF!,#REF!,#REF!</definedName>
    <definedName name="V_ALL_KEYWORDS_TYPE_ScalarContributed_ISSR_208007594" localSheetId="7">#REF!</definedName>
    <definedName name="V_ALL_KEYWORDS_TYPE_ScalarContributed_ISSR_208007594" localSheetId="0">#REF!</definedName>
    <definedName name="V_ALL_KEYWORDS_TYPE_ScalarContributed_ISSR_208007594" localSheetId="9">#REF!</definedName>
    <definedName name="V_ALL_KEYWORDS_TYPE_ScalarContributed_ISSR_208007594" localSheetId="11">#REF!</definedName>
    <definedName name="V_ALL_KEYWORDS_TYPE_ScalarContributed_ISSR_208007594" localSheetId="10">#REF!</definedName>
    <definedName name="V_ALL_KEYWORDS_TYPE_ScalarContributed_ISSR_208007594" localSheetId="8">#REF!</definedName>
    <definedName name="V_ALL_KEYWORDS_TYPE_ScalarContributed_ISSR_208007594" localSheetId="4">#REF!</definedName>
    <definedName name="V_ALL_KEYWORDS_TYPE_ScalarContributed_ISSR_208007594" localSheetId="5">#REF!</definedName>
    <definedName name="V_ALL_KEYWORDS_TYPE_ScalarContributed_ISSR_208007594">#REF!</definedName>
    <definedName name="V_ALL_KEYWORDS_TYPE_ScalarContributed_ISSR_208008062" localSheetId="0">#REF!</definedName>
    <definedName name="V_ALL_KEYWORDS_TYPE_ScalarContributed_ISSR_208008062" localSheetId="9">#REF!</definedName>
    <definedName name="V_ALL_KEYWORDS_TYPE_ScalarContributed_ISSR_208008062" localSheetId="11">#REF!</definedName>
    <definedName name="V_ALL_KEYWORDS_TYPE_ScalarContributed_ISSR_208008062" localSheetId="10">#REF!</definedName>
    <definedName name="V_ALL_KEYWORDS_TYPE_ScalarContributed_ISSR_208008062">#REF!</definedName>
    <definedName name="V_ALL_KEYWORDS_TYPE_ScalarContributed_ISSR_208011078" localSheetId="0">#REF!</definedName>
    <definedName name="V_ALL_KEYWORDS_TYPE_ScalarContributed_ISSR_208011078" localSheetId="9">#REF!</definedName>
    <definedName name="V_ALL_KEYWORDS_TYPE_ScalarContributed_ISSR_208011078" localSheetId="11">#REF!</definedName>
    <definedName name="V_ALL_KEYWORDS_TYPE_ScalarContributed_ISSR_208011078" localSheetId="10">#REF!</definedName>
    <definedName name="V_ALL_KEYWORDS_TYPE_ScalarContributed_ISSR_208011078">#REF!</definedName>
    <definedName name="V_ALL_KEYWORDS_TYPE_ScalarContributed_ISSR_208011212">#REF!</definedName>
    <definedName name="V_ALL_KEYWORDS_TYPE_ScalarContributed_ISSR_208011592">#REF!</definedName>
    <definedName name="V_ALL_KEYWORDS_TYPE_ScalarContributed_ISSR_208016745">[19]GWRE_Validation_Sheet!$9:$9,[19]GWRE_Validation_Sheet!$142:$142</definedName>
    <definedName name="V_ALL_KEYWORDS_TYPE_ScalarContributed_ISSR_208020391">[20]XM_Validation_Sheet!$9:$9,[20]XM_Validation_Sheet!$41:$41,[20]XM_Validation_Sheet!$176:$176</definedName>
    <definedName name="V_ALL_KEYWORDS_TYPE_ScalarReference_EQTY_200009848" localSheetId="7">#REF!</definedName>
    <definedName name="V_ALL_KEYWORDS_TYPE_ScalarReference_EQTY_200009848" localSheetId="0">#REF!</definedName>
    <definedName name="V_ALL_KEYWORDS_TYPE_ScalarReference_EQTY_200009848" localSheetId="9">#REF!</definedName>
    <definedName name="V_ALL_KEYWORDS_TYPE_ScalarReference_EQTY_200009848" localSheetId="11">#REF!</definedName>
    <definedName name="V_ALL_KEYWORDS_TYPE_ScalarReference_EQTY_200009848" localSheetId="10">#REF!</definedName>
    <definedName name="V_ALL_KEYWORDS_TYPE_ScalarReference_EQTY_200009848" localSheetId="8">#REF!</definedName>
    <definedName name="V_ALL_KEYWORDS_TYPE_ScalarReference_EQTY_200009848" localSheetId="4">#REF!</definedName>
    <definedName name="V_ALL_KEYWORDS_TYPE_ScalarReference_EQTY_200009848" localSheetId="5">#REF!</definedName>
    <definedName name="V_ALL_KEYWORDS_TYPE_ScalarReference_EQTY_200009848">#REF!</definedName>
    <definedName name="V_ALL_KEYWORDS_TYPE_ScalarReference_EQTY_200010418" localSheetId="7">#REF!</definedName>
    <definedName name="V_ALL_KEYWORDS_TYPE_ScalarReference_EQTY_200010418" localSheetId="0">#REF!</definedName>
    <definedName name="V_ALL_KEYWORDS_TYPE_ScalarReference_EQTY_200010418" localSheetId="11">#REF!</definedName>
    <definedName name="V_ALL_KEYWORDS_TYPE_ScalarReference_EQTY_200010418" localSheetId="8">#REF!</definedName>
    <definedName name="V_ALL_KEYWORDS_TYPE_ScalarReference_EQTY_200010418" localSheetId="4">#REF!</definedName>
    <definedName name="V_ALL_KEYWORDS_TYPE_ScalarReference_EQTY_200010418" localSheetId="5">#REF!</definedName>
    <definedName name="V_ALL_KEYWORDS_TYPE_ScalarReference_EQTY_200010418">#REF!</definedName>
    <definedName name="V_ALL_KEYWORDS_TYPE_ScalarReference_EQTY_200014493" localSheetId="7">#REF!</definedName>
    <definedName name="V_ALL_KEYWORDS_TYPE_ScalarReference_EQTY_200014493" localSheetId="0">#REF!</definedName>
    <definedName name="V_ALL_KEYWORDS_TYPE_ScalarReference_EQTY_200014493" localSheetId="8">#REF!</definedName>
    <definedName name="V_ALL_KEYWORDS_TYPE_ScalarReference_EQTY_200014493" localSheetId="4">#REF!</definedName>
    <definedName name="V_ALL_KEYWORDS_TYPE_ScalarReference_EQTY_200014493" localSheetId="5">#REF!</definedName>
    <definedName name="V_ALL_KEYWORDS_TYPE_ScalarReference_EQTY_200014493">#REF!</definedName>
    <definedName name="V_ALL_KEYWORDS_TYPE_ScalarReference_EQTY_200014812">#REF!</definedName>
    <definedName name="V_ALL_KEYWORDS_TYPE_ScalarReference_EQTY_200015518">#REF!</definedName>
    <definedName name="V_ALL_KEYWORDS_TYPE_ScalarReference_ISSR_208007594">#REF!</definedName>
    <definedName name="V_ALL_KEYWORDS_TYPE_ScalarReference_ISSR_208008062">#REF!</definedName>
    <definedName name="V_ALL_KEYWORDS_TYPE_ScalarReference_ISSR_208011078">#REF!</definedName>
    <definedName name="V_ALL_KEYWORDS_TYPE_ScalarReference_ISSR_208011212">#REF!</definedName>
    <definedName name="V_ALL_KEYWORDS_TYPE_ScalarReference_ISSR_208011592">#REF!</definedName>
    <definedName name="V_ALL_KEYWORDS_TYPE_Vector_EQTY_200001045">[14]DOW_Validation_Sheet!$258:$269,[14]DOW_Validation_Sheet!$271:$286,[14]DOW_Validation_Sheet!$288:$288,[14]DOW_Validation_Sheet!$290:$293,[14]DOW_Validation_Sheet!$296:$296,[14]DOW_Validation_Sheet!$301:$301,[14]DOW_Validation_Sheet!$303:$303</definedName>
    <definedName name="V_ALL_KEYWORDS_TYPE_Vector_EQTY_200001987">[28]CHKP_Validation_Sheet!$247:$259,[28]CHKP_Validation_Sheet!$261:$276,[28]CHKP_Validation_Sheet!$278:$278,[28]CHKP_Validation_Sheet!$280:$283,[28]CHKP_Validation_Sheet!$286:$286,[28]CHKP_Validation_Sheet!$291:$291,[28]CHKP_Validation_Sheet!$293:$293</definedName>
    <definedName name="V_ALL_KEYWORDS_TYPE_Vector_EQTY_200004329">[15]TIBX_Validation_Sheet!$257:$272,[15]TIBX_Validation_Sheet!$274:$274,[15]TIBX_Validation_Sheet!$276:$279,[15]TIBX_Validation_Sheet!$282:$282,[15]TIBX_Validation_Sheet!$287:$287,[15]TIBX_Validation_Sheet!$289:$289,[15]TIBX_Validation_Sheet!$242:$255</definedName>
    <definedName name="V_ALL_KEYWORDS_TYPE_Vector_EQTY_200009848">[21]NUAN_Validation_Sheet!$198:$213,[21]NUAN_Validation_Sheet!$215:$215,[21]NUAN_Validation_Sheet!$217:$220,[21]NUAN_Validation_Sheet!$223:$223,[21]NUAN_Validation_Sheet!$228:$228,[21]NUAN_Validation_Sheet!$230:$230,[21]NUAN_Validation_Sheet!$183:$196</definedName>
    <definedName name="V_ALL_KEYWORDS_TYPE_Vector_EQTY_200010418" localSheetId="7">#REF!,#REF!,#REF!,#REF!,#REF!,#REF!,#REF!</definedName>
    <definedName name="V_ALL_KEYWORDS_TYPE_Vector_EQTY_200010418" localSheetId="0">#REF!,#REF!,#REF!,#REF!,#REF!,#REF!,#REF!</definedName>
    <definedName name="V_ALL_KEYWORDS_TYPE_Vector_EQTY_200010418" localSheetId="9">#REF!,#REF!,#REF!,#REF!,#REF!,#REF!,#REF!</definedName>
    <definedName name="V_ALL_KEYWORDS_TYPE_Vector_EQTY_200010418" localSheetId="11">#REF!,#REF!,#REF!,#REF!,#REF!,#REF!,#REF!</definedName>
    <definedName name="V_ALL_KEYWORDS_TYPE_Vector_EQTY_200010418" localSheetId="10">#REF!,#REF!,#REF!,#REF!,#REF!,#REF!,#REF!</definedName>
    <definedName name="V_ALL_KEYWORDS_TYPE_Vector_EQTY_200010418" localSheetId="8">#REF!,#REF!,#REF!,#REF!,#REF!,#REF!,#REF!</definedName>
    <definedName name="V_ALL_KEYWORDS_TYPE_Vector_EQTY_200010418" localSheetId="4">#REF!,#REF!,#REF!,#REF!,#REF!,#REF!,#REF!</definedName>
    <definedName name="V_ALL_KEYWORDS_TYPE_Vector_EQTY_200010418" localSheetId="5">#REF!,#REF!,#REF!,#REF!,#REF!,#REF!,#REF!</definedName>
    <definedName name="V_ALL_KEYWORDS_TYPE_Vector_EQTY_200010418">#REF!,#REF!,#REF!,#REF!,#REF!,#REF!,#REF!</definedName>
    <definedName name="V_ALL_KEYWORDS_TYPE_Vector_EQTY_200011457" localSheetId="7">#REF!,#REF!,#REF!,#REF!,#REF!,#REF!,#REF!</definedName>
    <definedName name="V_ALL_KEYWORDS_TYPE_Vector_EQTY_200011457" localSheetId="0">#REF!,#REF!,#REF!,#REF!,#REF!,#REF!,#REF!</definedName>
    <definedName name="V_ALL_KEYWORDS_TYPE_Vector_EQTY_200011457" localSheetId="11">#REF!,#REF!,#REF!,#REF!,#REF!,#REF!,#REF!</definedName>
    <definedName name="V_ALL_KEYWORDS_TYPE_Vector_EQTY_200011457" localSheetId="8">#REF!,#REF!,#REF!,#REF!,#REF!,#REF!,#REF!</definedName>
    <definedName name="V_ALL_KEYWORDS_TYPE_Vector_EQTY_200011457" localSheetId="4">#REF!,#REF!,#REF!,#REF!,#REF!,#REF!,#REF!</definedName>
    <definedName name="V_ALL_KEYWORDS_TYPE_Vector_EQTY_200011457" localSheetId="5">#REF!,#REF!,#REF!,#REF!,#REF!,#REF!,#REF!</definedName>
    <definedName name="V_ALL_KEYWORDS_TYPE_Vector_EQTY_200011457">#REF!,#REF!,#REF!,#REF!,#REF!,#REF!,#REF!</definedName>
    <definedName name="V_ALL_KEYWORDS_TYPE_Vector_EQTY_200013663" localSheetId="7">#REF!,#REF!,#REF!,#REF!,#REF!,#REF!,#REF!</definedName>
    <definedName name="V_ALL_KEYWORDS_TYPE_Vector_EQTY_200013663" localSheetId="0">#REF!,#REF!,#REF!,#REF!,#REF!,#REF!,#REF!</definedName>
    <definedName name="V_ALL_KEYWORDS_TYPE_Vector_EQTY_200013663" localSheetId="8">#REF!,#REF!,#REF!,#REF!,#REF!,#REF!,#REF!</definedName>
    <definedName name="V_ALL_KEYWORDS_TYPE_Vector_EQTY_200013663" localSheetId="4">#REF!,#REF!,#REF!,#REF!,#REF!,#REF!,#REF!</definedName>
    <definedName name="V_ALL_KEYWORDS_TYPE_Vector_EQTY_200013663" localSheetId="5">#REF!,#REF!,#REF!,#REF!,#REF!,#REF!,#REF!</definedName>
    <definedName name="V_ALL_KEYWORDS_TYPE_Vector_EQTY_200013663">#REF!,#REF!,#REF!,#REF!,#REF!,#REF!,#REF!</definedName>
    <definedName name="V_ALL_KEYWORDS_TYPE_Vector_EQTY_200014493">#REF!,#REF!,#REF!,#REF!,#REF!,#REF!,#REF!</definedName>
    <definedName name="V_ALL_KEYWORDS_TYPE_Vector_EQTY_200014812">#REF!,#REF!,#REF!,#REF!,#REF!,#REF!,#REF!</definedName>
    <definedName name="V_ALL_KEYWORDS_TYPE_Vector_EQTY_200014885">[16]QLIK_Validation_Sheet!$257:$272,[16]QLIK_Validation_Sheet!$274:$274,[16]QLIK_Validation_Sheet!$276:$279,[16]QLIK_Validation_Sheet!$282:$282,[16]QLIK_Validation_Sheet!$287:$287,[16]QLIK_Validation_Sheet!$289:$289,[16]QLIK_Validation_Sheet!$242:$255</definedName>
    <definedName name="V_ALL_KEYWORDS_TYPE_Vector_EQTY_200015087">[17]LOCK_Validation_Sheet!$242:$254,[17]LOCK_Validation_Sheet!$256:$271,[17]LOCK_Validation_Sheet!$273:$273,[17]LOCK_Validation_Sheet!$275:$278,[17]LOCK_Validation_Sheet!$281:$281,[17]LOCK_Validation_Sheet!$286:$286,[17]LOCK_Validation_Sheet!$288:$288</definedName>
    <definedName name="V_ALL_KEYWORDS_TYPE_Vector_EQTY_200015518" localSheetId="7">#REF!,#REF!,#REF!,#REF!,#REF!,#REF!,#REF!</definedName>
    <definedName name="V_ALL_KEYWORDS_TYPE_Vector_EQTY_200015518" localSheetId="0">#REF!,#REF!,#REF!,#REF!,#REF!,#REF!,#REF!</definedName>
    <definedName name="V_ALL_KEYWORDS_TYPE_Vector_EQTY_200015518" localSheetId="9">#REF!,#REF!,#REF!,#REF!,#REF!,#REF!,#REF!</definedName>
    <definedName name="V_ALL_KEYWORDS_TYPE_Vector_EQTY_200015518" localSheetId="11">#REF!,#REF!,#REF!,#REF!,#REF!,#REF!,#REF!</definedName>
    <definedName name="V_ALL_KEYWORDS_TYPE_Vector_EQTY_200015518" localSheetId="10">#REF!,#REF!,#REF!,#REF!,#REF!,#REF!,#REF!</definedName>
    <definedName name="V_ALL_KEYWORDS_TYPE_Vector_EQTY_200015518" localSheetId="8">#REF!,#REF!,#REF!,#REF!,#REF!,#REF!,#REF!</definedName>
    <definedName name="V_ALL_KEYWORDS_TYPE_Vector_EQTY_200015518" localSheetId="4">#REF!,#REF!,#REF!,#REF!,#REF!,#REF!,#REF!</definedName>
    <definedName name="V_ALL_KEYWORDS_TYPE_Vector_EQTY_200015518" localSheetId="5">#REF!,#REF!,#REF!,#REF!,#REF!,#REF!,#REF!</definedName>
    <definedName name="V_ALL_KEYWORDS_TYPE_Vector_EQTY_200015518">#REF!,#REF!,#REF!,#REF!,#REF!,#REF!,#REF!</definedName>
    <definedName name="V_ALL_KEYWORDS_TYPE_Vector_EQTY_200015716">[18]MKTO_Validation_Sheet!$258:$273,[18]MKTO_Validation_Sheet!$275:$275,[18]MKTO_Validation_Sheet!$277:$280,[18]MKTO_Validation_Sheet!$283:$283,[18]MKTO_Validation_Sheet!$288:$288,[18]MKTO_Validation_Sheet!$290:$290,[18]MKTO_Validation_Sheet!$243:$256</definedName>
    <definedName name="V_ALL_KEYWORDS_TYPE_Vector_EQTY_200016202" localSheetId="7">#REF!,#REF!,#REF!,#REF!,#REF!,#REF!,#REF!</definedName>
    <definedName name="V_ALL_KEYWORDS_TYPE_Vector_EQTY_200016202" localSheetId="0">#REF!,#REF!,#REF!,#REF!,#REF!,#REF!,#REF!</definedName>
    <definedName name="V_ALL_KEYWORDS_TYPE_Vector_EQTY_200016202" localSheetId="9">#REF!,#REF!,#REF!,#REF!,#REF!,#REF!,#REF!</definedName>
    <definedName name="V_ALL_KEYWORDS_TYPE_Vector_EQTY_200016202" localSheetId="11">#REF!,#REF!,#REF!,#REF!,#REF!,#REF!,#REF!</definedName>
    <definedName name="V_ALL_KEYWORDS_TYPE_Vector_EQTY_200016202" localSheetId="10">#REF!,#REF!,#REF!,#REF!,#REF!,#REF!,#REF!</definedName>
    <definedName name="V_ALL_KEYWORDS_TYPE_Vector_EQTY_200016202" localSheetId="8">#REF!,#REF!,#REF!,#REF!,#REF!,#REF!,#REF!</definedName>
    <definedName name="V_ALL_KEYWORDS_TYPE_Vector_EQTY_200016202" localSheetId="4">#REF!,#REF!,#REF!,#REF!,#REF!,#REF!,#REF!</definedName>
    <definedName name="V_ALL_KEYWORDS_TYPE_Vector_EQTY_200016202" localSheetId="5">#REF!,#REF!,#REF!,#REF!,#REF!,#REF!,#REF!</definedName>
    <definedName name="V_ALL_KEYWORDS_TYPE_Vector_EQTY_200016202">#REF!,#REF!,#REF!,#REF!,#REF!,#REF!,#REF!</definedName>
    <definedName name="V_ALL_KEYWORDS_TYPE_Vector_EQTY_200016900">[22]OPWR_Validation_Sheet!$199:$214,[22]OPWR_Validation_Sheet!$216:$216,[22]OPWR_Validation_Sheet!$218:$221,[22]OPWR_Validation_Sheet!$224:$224,[22]OPWR_Validation_Sheet!$229:$229,[22]OPWR_Validation_Sheet!$231:$231,[22]OPWR_Validation_Sheet!$184:$197</definedName>
    <definedName name="V_ALL_KEYWORDS_TYPE_Vector_ISSR_208000297">[14]DOW_Validation_Sheet!$2:$3,[14]DOW_Validation_Sheet!$11:$30,[14]DOW_Validation_Sheet!$32:$36,[14]DOW_Validation_Sheet!$38:$65,[14]DOW_Validation_Sheet!$67:$79,[14]DOW_Validation_Sheet!$81:$96,[14]DOW_Validation_Sheet!$98:$108,[14]DOW_Validation_Sheet!$110:$110,[14]DOW_Validation_Sheet!$154:$155,[14]DOW_Validation_Sheet!$193:$197,[14]DOW_Validation_Sheet!$201:$202,[14]DOW_Validation_Sheet!$112:$125,[14]DOW_Validation_Sheet!$142:$150,[14]DOW_Validation_Sheet!$227:$240,[14]DOW_Validation_Sheet!$204:$217,[14]DOW_Validation_Sheet!$219:$225</definedName>
    <definedName name="V_ALL_KEYWORDS_TYPE_Vector_ISSR_208000728">[28]CHKP_Validation_Sheet!$2:$3,[28]CHKP_Validation_Sheet!$11:$30,[28]CHKP_Validation_Sheet!$32:$38,[28]CHKP_Validation_Sheet!$40:$68,[28]CHKP_Validation_Sheet!$85:$101,[28]CHKP_Validation_Sheet!$119:$121,[28]CHKP_Validation_Sheet!$165:$166,[28]CHKP_Validation_Sheet!$204:$208,[28]CHKP_Validation_Sheet!$212:$213,[28]CHKP_Validation_Sheet!$123:$136,[28]CHKP_Validation_Sheet!$153:$161,[28]CHKP_Validation_Sheet!$215:$229,[28]CHKP_Validation_Sheet!$70:$83,[28]CHKP_Validation_Sheet!$103:$117</definedName>
    <definedName name="V_ALL_KEYWORDS_TYPE_Vector_ISSR_208001231">[15]TIBX_Validation_Sheet!$2:$3,[15]TIBX_Validation_Sheet!$11:$30,[15]TIBX_Validation_Sheet!$32:$36,[15]TIBX_Validation_Sheet!$38:$66,[15]TIBX_Validation_Sheet!$83:$98,[15]TIBX_Validation_Sheet!$114:$116,[15]TIBX_Validation_Sheet!$160:$161,[15]TIBX_Validation_Sheet!$199:$203,[15]TIBX_Validation_Sheet!$207:$208,[15]TIBX_Validation_Sheet!$118:$131,[15]TIBX_Validation_Sheet!$148:$156,[15]TIBX_Validation_Sheet!$210:$224,[15]TIBX_Validation_Sheet!$68:$81,[15]TIBX_Validation_Sheet!$100:$112</definedName>
    <definedName name="V_ALL_KEYWORDS_TYPE_Vector_ISSR_208007594">[21]NUAN_Validation_Sheet!$2:$3,[21]NUAN_Validation_Sheet!$11:$30,[21]NUAN_Validation_Sheet!$32:$36,[21]NUAN_Validation_Sheet!$38:$66,[21]NUAN_Validation_Sheet!$68:$81,[21]NUAN_Validation_Sheet!$83:$98,[21]NUAN_Validation_Sheet!$114:$116,[21]NUAN_Validation_Sheet!$118:$149,[21]NUAN_Validation_Sheet!$151:$165,[21]NUAN_Validation_Sheet!$100:$112</definedName>
    <definedName name="V_ALL_KEYWORDS_TYPE_Vector_ISSR_208008062" localSheetId="7">#REF!,#REF!,#REF!,#REF!,#REF!,#REF!,#REF!,#REF!,#REF!,#REF!,#REF!,#REF!,#REF!,#REF!</definedName>
    <definedName name="V_ALL_KEYWORDS_TYPE_Vector_ISSR_208008062" localSheetId="0">#REF!,#REF!,#REF!,#REF!,#REF!,#REF!,#REF!,#REF!,#REF!,#REF!,#REF!,#REF!,#REF!,#REF!</definedName>
    <definedName name="V_ALL_KEYWORDS_TYPE_Vector_ISSR_208008062" localSheetId="9">#REF!,#REF!,#REF!,#REF!,#REF!,#REF!,#REF!,#REF!,#REF!,#REF!,#REF!,#REF!,#REF!,#REF!</definedName>
    <definedName name="V_ALL_KEYWORDS_TYPE_Vector_ISSR_208008062" localSheetId="11">#REF!,#REF!,#REF!,#REF!,#REF!,#REF!,#REF!,#REF!,#REF!,#REF!,#REF!,#REF!,#REF!,#REF!</definedName>
    <definedName name="V_ALL_KEYWORDS_TYPE_Vector_ISSR_208008062" localSheetId="10">#REF!,#REF!,#REF!,#REF!,#REF!,#REF!,#REF!,#REF!,#REF!,#REF!,#REF!,#REF!,#REF!,#REF!</definedName>
    <definedName name="V_ALL_KEYWORDS_TYPE_Vector_ISSR_208008062" localSheetId="8">#REF!,#REF!,#REF!,#REF!,#REF!,#REF!,#REF!,#REF!,#REF!,#REF!,#REF!,#REF!,#REF!,#REF!</definedName>
    <definedName name="V_ALL_KEYWORDS_TYPE_Vector_ISSR_208008062" localSheetId="4">#REF!,#REF!,#REF!,#REF!,#REF!,#REF!,#REF!,#REF!,#REF!,#REF!,#REF!,#REF!,#REF!,#REF!</definedName>
    <definedName name="V_ALL_KEYWORDS_TYPE_Vector_ISSR_208008062" localSheetId="5">#REF!,#REF!,#REF!,#REF!,#REF!,#REF!,#REF!,#REF!,#REF!,#REF!,#REF!,#REF!,#REF!,#REF!</definedName>
    <definedName name="V_ALL_KEYWORDS_TYPE_Vector_ISSR_208008062">#REF!,#REF!,#REF!,#REF!,#REF!,#REF!,#REF!,#REF!,#REF!,#REF!,#REF!,#REF!,#REF!,#REF!</definedName>
    <definedName name="V_ALL_KEYWORDS_TYPE_Vector_ISSR_208008754" localSheetId="7">#REF!,#REF!,#REF!,#REF!,#REF!,#REF!,#REF!,#REF!,#REF!,#REF!,#REF!,#REF!,#REF!,#REF!</definedName>
    <definedName name="V_ALL_KEYWORDS_TYPE_Vector_ISSR_208008754" localSheetId="0">#REF!,#REF!,#REF!,#REF!,#REF!,#REF!,#REF!,#REF!,#REF!,#REF!,#REF!,#REF!,#REF!,#REF!</definedName>
    <definedName name="V_ALL_KEYWORDS_TYPE_Vector_ISSR_208008754" localSheetId="11">#REF!,#REF!,#REF!,#REF!,#REF!,#REF!,#REF!,#REF!,#REF!,#REF!,#REF!,#REF!,#REF!,#REF!</definedName>
    <definedName name="V_ALL_KEYWORDS_TYPE_Vector_ISSR_208008754" localSheetId="8">#REF!,#REF!,#REF!,#REF!,#REF!,#REF!,#REF!,#REF!,#REF!,#REF!,#REF!,#REF!,#REF!,#REF!</definedName>
    <definedName name="V_ALL_KEYWORDS_TYPE_Vector_ISSR_208008754" localSheetId="4">#REF!,#REF!,#REF!,#REF!,#REF!,#REF!,#REF!,#REF!,#REF!,#REF!,#REF!,#REF!,#REF!,#REF!</definedName>
    <definedName name="V_ALL_KEYWORDS_TYPE_Vector_ISSR_208008754" localSheetId="5">#REF!,#REF!,#REF!,#REF!,#REF!,#REF!,#REF!,#REF!,#REF!,#REF!,#REF!,#REF!,#REF!,#REF!</definedName>
    <definedName name="V_ALL_KEYWORDS_TYPE_Vector_ISSR_208008754">#REF!,#REF!,#REF!,#REF!,#REF!,#REF!,#REF!,#REF!,#REF!,#REF!,#REF!,#REF!,#REF!,#REF!</definedName>
    <definedName name="V_ALL_KEYWORDS_TYPE_Vector_ISSR_208010557">[23]CSOD_Validation_Sheet!$2:$3,[23]CSOD_Validation_Sheet!$11:$30,[23]CSOD_Validation_Sheet!$39:$67,[23]CSOD_Validation_Sheet!$69:$82,[23]CSOD_Validation_Sheet!$84:$99,[23]CSOD_Validation_Sheet!$101:$113,[23]CSOD_Validation_Sheet!$115:$117,[23]CSOD_Validation_Sheet!$119:$150,[23]CSOD_Validation_Sheet!$152:$166,[23]CSOD_Validation_Sheet!$32:$37</definedName>
    <definedName name="V_ALL_KEYWORDS_TYPE_Vector_ISSR_208010559" localSheetId="7">#REF!,#REF!,#REF!,#REF!,#REF!,#REF!,#REF!,#REF!,#REF!</definedName>
    <definedName name="V_ALL_KEYWORDS_TYPE_Vector_ISSR_208010559" localSheetId="0">#REF!,#REF!,#REF!,#REF!,#REF!,#REF!,#REF!,#REF!,#REF!</definedName>
    <definedName name="V_ALL_KEYWORDS_TYPE_Vector_ISSR_208010559" localSheetId="9">#REF!,#REF!,#REF!,#REF!,#REF!,#REF!,#REF!,#REF!,#REF!</definedName>
    <definedName name="V_ALL_KEYWORDS_TYPE_Vector_ISSR_208010559" localSheetId="11">#REF!,#REF!,#REF!,#REF!,#REF!,#REF!,#REF!,#REF!,#REF!</definedName>
    <definedName name="V_ALL_KEYWORDS_TYPE_Vector_ISSR_208010559" localSheetId="10">#REF!,#REF!,#REF!,#REF!,#REF!,#REF!,#REF!,#REF!,#REF!</definedName>
    <definedName name="V_ALL_KEYWORDS_TYPE_Vector_ISSR_208010559" localSheetId="8">#REF!,#REF!,#REF!,#REF!,#REF!,#REF!,#REF!,#REF!,#REF!</definedName>
    <definedName name="V_ALL_KEYWORDS_TYPE_Vector_ISSR_208010559" localSheetId="4">#REF!,#REF!,#REF!,#REF!,#REF!,#REF!,#REF!,#REF!,#REF!</definedName>
    <definedName name="V_ALL_KEYWORDS_TYPE_Vector_ISSR_208010559" localSheetId="5">#REF!,#REF!,#REF!,#REF!,#REF!,#REF!,#REF!,#REF!,#REF!</definedName>
    <definedName name="V_ALL_KEYWORDS_TYPE_Vector_ISSR_208010559">#REF!,#REF!,#REF!,#REF!,#REF!,#REF!,#REF!,#REF!,#REF!</definedName>
    <definedName name="V_ALL_KEYWORDS_TYPE_Vector_ISSR_208011067" localSheetId="7">#REF!,#REF!,#REF!,#REF!,#REF!,#REF!,#REF!,#REF!,#REF!,#REF!</definedName>
    <definedName name="V_ALL_KEYWORDS_TYPE_Vector_ISSR_208011067" localSheetId="0">#REF!,#REF!,#REF!,#REF!,#REF!,#REF!,#REF!,#REF!,#REF!,#REF!</definedName>
    <definedName name="V_ALL_KEYWORDS_TYPE_Vector_ISSR_208011067" localSheetId="9">#REF!,#REF!,#REF!,#REF!,#REF!,#REF!,#REF!,#REF!,#REF!,#REF!</definedName>
    <definedName name="V_ALL_KEYWORDS_TYPE_Vector_ISSR_208011067" localSheetId="11">#REF!,#REF!,#REF!,#REF!,#REF!,#REF!,#REF!,#REF!,#REF!,#REF!</definedName>
    <definedName name="V_ALL_KEYWORDS_TYPE_Vector_ISSR_208011067" localSheetId="10">#REF!,#REF!,#REF!,#REF!,#REF!,#REF!,#REF!,#REF!,#REF!,#REF!</definedName>
    <definedName name="V_ALL_KEYWORDS_TYPE_Vector_ISSR_208011067" localSheetId="8">#REF!,#REF!,#REF!,#REF!,#REF!,#REF!,#REF!,#REF!,#REF!,#REF!</definedName>
    <definedName name="V_ALL_KEYWORDS_TYPE_Vector_ISSR_208011067" localSheetId="4">#REF!,#REF!,#REF!,#REF!,#REF!,#REF!,#REF!,#REF!,#REF!,#REF!</definedName>
    <definedName name="V_ALL_KEYWORDS_TYPE_Vector_ISSR_208011067" localSheetId="5">#REF!,#REF!,#REF!,#REF!,#REF!,#REF!,#REF!,#REF!,#REF!,#REF!</definedName>
    <definedName name="V_ALL_KEYWORDS_TYPE_Vector_ISSR_208011067">#REF!,#REF!,#REF!,#REF!,#REF!,#REF!,#REF!,#REF!,#REF!,#REF!</definedName>
    <definedName name="V_ALL_KEYWORDS_TYPE_Vector_ISSR_208011072">[18]MKTO_Validation_Sheet!$2:$3,[18]MKTO_Validation_Sheet!$11:$30,[18]MKTO_Validation_Sheet!$32:$37,[18]MKTO_Validation_Sheet!$39:$67,[18]MKTO_Validation_Sheet!$84:$99,[18]MKTO_Validation_Sheet!$115:$117,[18]MKTO_Validation_Sheet!$161:$162,[18]MKTO_Validation_Sheet!$200:$204,[18]MKTO_Validation_Sheet!$208:$209,[18]MKTO_Validation_Sheet!$119:$132,[18]MKTO_Validation_Sheet!$149:$157,[18]MKTO_Validation_Sheet!$211:$225,[18]MKTO_Validation_Sheet!$69:$82,[18]MKTO_Validation_Sheet!$101:$113</definedName>
    <definedName name="V_ALL_KEYWORDS_TYPE_Vector_ISSR_208011078" localSheetId="7">#REF!,#REF!,#REF!,#REF!,#REF!,#REF!,#REF!,#REF!,#REF!,#REF!,#REF!,#REF!,#REF!,#REF!</definedName>
    <definedName name="V_ALL_KEYWORDS_TYPE_Vector_ISSR_208011078" localSheetId="0">#REF!,#REF!,#REF!,#REF!,#REF!,#REF!,#REF!,#REF!,#REF!,#REF!,#REF!,#REF!,#REF!,#REF!</definedName>
    <definedName name="V_ALL_KEYWORDS_TYPE_Vector_ISSR_208011078" localSheetId="9">#REF!,#REF!,#REF!,#REF!,#REF!,#REF!,#REF!,#REF!,#REF!,#REF!,#REF!,#REF!,#REF!,#REF!</definedName>
    <definedName name="V_ALL_KEYWORDS_TYPE_Vector_ISSR_208011078" localSheetId="11">#REF!,#REF!,#REF!,#REF!,#REF!,#REF!,#REF!,#REF!,#REF!,#REF!,#REF!,#REF!,#REF!,#REF!</definedName>
    <definedName name="V_ALL_KEYWORDS_TYPE_Vector_ISSR_208011078" localSheetId="10">#REF!,#REF!,#REF!,#REF!,#REF!,#REF!,#REF!,#REF!,#REF!,#REF!,#REF!,#REF!,#REF!,#REF!</definedName>
    <definedName name="V_ALL_KEYWORDS_TYPE_Vector_ISSR_208011078" localSheetId="8">#REF!,#REF!,#REF!,#REF!,#REF!,#REF!,#REF!,#REF!,#REF!,#REF!,#REF!,#REF!,#REF!,#REF!</definedName>
    <definedName name="V_ALL_KEYWORDS_TYPE_Vector_ISSR_208011078" localSheetId="4">#REF!,#REF!,#REF!,#REF!,#REF!,#REF!,#REF!,#REF!,#REF!,#REF!,#REF!,#REF!,#REF!,#REF!</definedName>
    <definedName name="V_ALL_KEYWORDS_TYPE_Vector_ISSR_208011078" localSheetId="5">#REF!,#REF!,#REF!,#REF!,#REF!,#REF!,#REF!,#REF!,#REF!,#REF!,#REF!,#REF!,#REF!,#REF!</definedName>
    <definedName name="V_ALL_KEYWORDS_TYPE_Vector_ISSR_208011078">#REF!,#REF!,#REF!,#REF!,#REF!,#REF!,#REF!,#REF!,#REF!,#REF!,#REF!,#REF!,#REF!,#REF!</definedName>
    <definedName name="V_ALL_KEYWORDS_TYPE_Vector_ISSR_208011212" localSheetId="7">#REF!,#REF!,#REF!,#REF!,#REF!,#REF!,#REF!,#REF!,#REF!,#REF!,#REF!,#REF!,#REF!,#REF!</definedName>
    <definedName name="V_ALL_KEYWORDS_TYPE_Vector_ISSR_208011212" localSheetId="0">#REF!,#REF!,#REF!,#REF!,#REF!,#REF!,#REF!,#REF!,#REF!,#REF!,#REF!,#REF!,#REF!,#REF!</definedName>
    <definedName name="V_ALL_KEYWORDS_TYPE_Vector_ISSR_208011212" localSheetId="11">#REF!,#REF!,#REF!,#REF!,#REF!,#REF!,#REF!,#REF!,#REF!,#REF!,#REF!,#REF!,#REF!,#REF!</definedName>
    <definedName name="V_ALL_KEYWORDS_TYPE_Vector_ISSR_208011212" localSheetId="8">#REF!,#REF!,#REF!,#REF!,#REF!,#REF!,#REF!,#REF!,#REF!,#REF!,#REF!,#REF!,#REF!,#REF!</definedName>
    <definedName name="V_ALL_KEYWORDS_TYPE_Vector_ISSR_208011212" localSheetId="4">#REF!,#REF!,#REF!,#REF!,#REF!,#REF!,#REF!,#REF!,#REF!,#REF!,#REF!,#REF!,#REF!,#REF!</definedName>
    <definedName name="V_ALL_KEYWORDS_TYPE_Vector_ISSR_208011212" localSheetId="5">#REF!,#REF!,#REF!,#REF!,#REF!,#REF!,#REF!,#REF!,#REF!,#REF!,#REF!,#REF!,#REF!,#REF!</definedName>
    <definedName name="V_ALL_KEYWORDS_TYPE_Vector_ISSR_208011212">#REF!,#REF!,#REF!,#REF!,#REF!,#REF!,#REF!,#REF!,#REF!,#REF!,#REF!,#REF!,#REF!,#REF!</definedName>
    <definedName name="V_ALL_KEYWORDS_TYPE_Vector_ISSR_208011592" localSheetId="7">#REF!,#REF!,#REF!,#REF!,#REF!,#REF!,#REF!,#REF!,#REF!,#REF!</definedName>
    <definedName name="V_ALL_KEYWORDS_TYPE_Vector_ISSR_208011592" localSheetId="0">#REF!,#REF!,#REF!,#REF!,#REF!,#REF!,#REF!,#REF!,#REF!,#REF!</definedName>
    <definedName name="V_ALL_KEYWORDS_TYPE_Vector_ISSR_208011592" localSheetId="9">#REF!,#REF!,#REF!,#REF!,#REF!,#REF!,#REF!,#REF!,#REF!,#REF!</definedName>
    <definedName name="V_ALL_KEYWORDS_TYPE_Vector_ISSR_208011592" localSheetId="11">#REF!,#REF!,#REF!,#REF!,#REF!,#REF!,#REF!,#REF!,#REF!,#REF!</definedName>
    <definedName name="V_ALL_KEYWORDS_TYPE_Vector_ISSR_208011592" localSheetId="10">#REF!,#REF!,#REF!,#REF!,#REF!,#REF!,#REF!,#REF!,#REF!,#REF!</definedName>
    <definedName name="V_ALL_KEYWORDS_TYPE_Vector_ISSR_208011592" localSheetId="8">#REF!,#REF!,#REF!,#REF!,#REF!,#REF!,#REF!,#REF!,#REF!,#REF!</definedName>
    <definedName name="V_ALL_KEYWORDS_TYPE_Vector_ISSR_208011592" localSheetId="4">#REF!,#REF!,#REF!,#REF!,#REF!,#REF!,#REF!,#REF!,#REF!,#REF!</definedName>
    <definedName name="V_ALL_KEYWORDS_TYPE_Vector_ISSR_208011592" localSheetId="5">#REF!,#REF!,#REF!,#REF!,#REF!,#REF!,#REF!,#REF!,#REF!,#REF!</definedName>
    <definedName name="V_ALL_KEYWORDS_TYPE_Vector_ISSR_208011592">#REF!,#REF!,#REF!,#REF!,#REF!,#REF!,#REF!,#REF!,#REF!,#REF!</definedName>
    <definedName name="V_ALL_KEYWORDS_TYPE_Vector_ISSR_208011676">[16]QLIK_Validation_Sheet!$2:$3,[16]QLIK_Validation_Sheet!$11:$30,[16]QLIK_Validation_Sheet!$32:$36,[16]QLIK_Validation_Sheet!$38:$66,[16]QLIK_Validation_Sheet!$83:$98,[16]QLIK_Validation_Sheet!$114:$116,[16]QLIK_Validation_Sheet!$160:$161,[16]QLIK_Validation_Sheet!$199:$203,[16]QLIK_Validation_Sheet!$207:$208,[16]QLIK_Validation_Sheet!$118:$131,[16]QLIK_Validation_Sheet!$148:$156,[16]QLIK_Validation_Sheet!$210:$224,[16]QLIK_Validation_Sheet!$68:$81,[16]QLIK_Validation_Sheet!$100:$112</definedName>
    <definedName name="V_ALL_KEYWORDS_TYPE_Vector_ISSR_208011875">[17]LOCK_Validation_Sheet!$2:$3,[17]LOCK_Validation_Sheet!$11:$30,[17]LOCK_Validation_Sheet!$32:$36,[17]LOCK_Validation_Sheet!$38:$66,[17]LOCK_Validation_Sheet!$83:$98,[17]LOCK_Validation_Sheet!$114:$116,[17]LOCK_Validation_Sheet!$160:$161,[17]LOCK_Validation_Sheet!$199:$203,[17]LOCK_Validation_Sheet!$207:$208,[17]LOCK_Validation_Sheet!$118:$131,[17]LOCK_Validation_Sheet!$148:$156,[17]LOCK_Validation_Sheet!$210:$224,[17]LOCK_Validation_Sheet!$68:$81,[17]LOCK_Validation_Sheet!$100:$112</definedName>
    <definedName name="V_ALL_KEYWORDS_TYPE_Vector_ISSR_208013134" localSheetId="7">#REF!,#REF!,#REF!,#REF!,#REF!,#REF!,#REF!,#REF!,#REF!,#REF!</definedName>
    <definedName name="V_ALL_KEYWORDS_TYPE_Vector_ISSR_208013134" localSheetId="0">#REF!,#REF!,#REF!,#REF!,#REF!,#REF!,#REF!,#REF!,#REF!,#REF!</definedName>
    <definedName name="V_ALL_KEYWORDS_TYPE_Vector_ISSR_208013134" localSheetId="9">#REF!,#REF!,#REF!,#REF!,#REF!,#REF!,#REF!,#REF!,#REF!,#REF!</definedName>
    <definedName name="V_ALL_KEYWORDS_TYPE_Vector_ISSR_208013134" localSheetId="11">#REF!,#REF!,#REF!,#REF!,#REF!,#REF!,#REF!,#REF!,#REF!,#REF!</definedName>
    <definedName name="V_ALL_KEYWORDS_TYPE_Vector_ISSR_208013134" localSheetId="10">#REF!,#REF!,#REF!,#REF!,#REF!,#REF!,#REF!,#REF!,#REF!,#REF!</definedName>
    <definedName name="V_ALL_KEYWORDS_TYPE_Vector_ISSR_208013134" localSheetId="8">#REF!,#REF!,#REF!,#REF!,#REF!,#REF!,#REF!,#REF!,#REF!,#REF!</definedName>
    <definedName name="V_ALL_KEYWORDS_TYPE_Vector_ISSR_208013134" localSheetId="4">#REF!,#REF!,#REF!,#REF!,#REF!,#REF!,#REF!,#REF!,#REF!,#REF!</definedName>
    <definedName name="V_ALL_KEYWORDS_TYPE_Vector_ISSR_208013134" localSheetId="5">#REF!,#REF!,#REF!,#REF!,#REF!,#REF!,#REF!,#REF!,#REF!,#REF!</definedName>
    <definedName name="V_ALL_KEYWORDS_TYPE_Vector_ISSR_208013134">#REF!,#REF!,#REF!,#REF!,#REF!,#REF!,#REF!,#REF!,#REF!,#REF!</definedName>
    <definedName name="V_ALL_KEYWORDS_TYPE_Vector_ISSR_208014384">[24]ZEN_Validation_Sheet!$2:$3,[24]ZEN_Validation_Sheet!$11:$30,[24]ZEN_Validation_Sheet!$39:$67,[24]ZEN_Validation_Sheet!$69:$82,[24]ZEN_Validation_Sheet!$84:$99,[24]ZEN_Validation_Sheet!$101:$113,[24]ZEN_Validation_Sheet!$115:$117,[24]ZEN_Validation_Sheet!$119:$150,[24]ZEN_Validation_Sheet!$152:$166,[24]ZEN_Validation_Sheet!$32:$37</definedName>
    <definedName name="V_ALL_KEYWORDS_TYPE_Vector_ISSR_208015243" localSheetId="7">#REF!,#REF!,#REF!,#REF!,#REF!,#REF!,#REF!,#REF!,#REF!,#REF!</definedName>
    <definedName name="V_ALL_KEYWORDS_TYPE_Vector_ISSR_208015243" localSheetId="0">#REF!,#REF!,#REF!,#REF!,#REF!,#REF!,#REF!,#REF!,#REF!,#REF!</definedName>
    <definedName name="V_ALL_KEYWORDS_TYPE_Vector_ISSR_208015243" localSheetId="9">#REF!,#REF!,#REF!,#REF!,#REF!,#REF!,#REF!,#REF!,#REF!,#REF!</definedName>
    <definedName name="V_ALL_KEYWORDS_TYPE_Vector_ISSR_208015243" localSheetId="11">#REF!,#REF!,#REF!,#REF!,#REF!,#REF!,#REF!,#REF!,#REF!,#REF!</definedName>
    <definedName name="V_ALL_KEYWORDS_TYPE_Vector_ISSR_208015243" localSheetId="10">#REF!,#REF!,#REF!,#REF!,#REF!,#REF!,#REF!,#REF!,#REF!,#REF!</definedName>
    <definedName name="V_ALL_KEYWORDS_TYPE_Vector_ISSR_208015243" localSheetId="8">#REF!,#REF!,#REF!,#REF!,#REF!,#REF!,#REF!,#REF!,#REF!,#REF!</definedName>
    <definedName name="V_ALL_KEYWORDS_TYPE_Vector_ISSR_208015243" localSheetId="4">#REF!,#REF!,#REF!,#REF!,#REF!,#REF!,#REF!,#REF!,#REF!,#REF!</definedName>
    <definedName name="V_ALL_KEYWORDS_TYPE_Vector_ISSR_208015243" localSheetId="5">#REF!,#REF!,#REF!,#REF!,#REF!,#REF!,#REF!,#REF!,#REF!,#REF!</definedName>
    <definedName name="V_ALL_KEYWORDS_TYPE_Vector_ISSR_208015243">#REF!,#REF!,#REF!,#REF!,#REF!,#REF!,#REF!,#REF!,#REF!,#REF!</definedName>
    <definedName name="V_ALL_KEYWORDS_TYPE_Vector_ISSR_208015267" localSheetId="7">#REF!,#REF!,#REF!,#REF!,#REF!,#REF!,#REF!,#REF!,#REF!,#REF!</definedName>
    <definedName name="V_ALL_KEYWORDS_TYPE_Vector_ISSR_208015267" localSheetId="0">#REF!,#REF!,#REF!,#REF!,#REF!,#REF!,#REF!,#REF!,#REF!,#REF!</definedName>
    <definedName name="V_ALL_KEYWORDS_TYPE_Vector_ISSR_208015267" localSheetId="11">#REF!,#REF!,#REF!,#REF!,#REF!,#REF!,#REF!,#REF!,#REF!,#REF!</definedName>
    <definedName name="V_ALL_KEYWORDS_TYPE_Vector_ISSR_208015267" localSheetId="8">#REF!,#REF!,#REF!,#REF!,#REF!,#REF!,#REF!,#REF!,#REF!,#REF!</definedName>
    <definedName name="V_ALL_KEYWORDS_TYPE_Vector_ISSR_208015267" localSheetId="4">#REF!,#REF!,#REF!,#REF!,#REF!,#REF!,#REF!,#REF!,#REF!,#REF!</definedName>
    <definedName name="V_ALL_KEYWORDS_TYPE_Vector_ISSR_208015267" localSheetId="5">#REF!,#REF!,#REF!,#REF!,#REF!,#REF!,#REF!,#REF!,#REF!,#REF!</definedName>
    <definedName name="V_ALL_KEYWORDS_TYPE_Vector_ISSR_208015267">#REF!,#REF!,#REF!,#REF!,#REF!,#REF!,#REF!,#REF!,#REF!,#REF!</definedName>
    <definedName name="V_ALL_KEYWORDS_TYPE_Vector_ISSR_208016745">[25]GWRE_Validation_Sheet!$2:$3,[25]GWRE_Validation_Sheet!$11:$30,[25]GWRE_Validation_Sheet!$32:$37,[25]GWRE_Validation_Sheet!$39:$67,[25]GWRE_Validation_Sheet!$69:$82,[25]GWRE_Validation_Sheet!$84:$99,[25]GWRE_Validation_Sheet!$101:$113,[25]GWRE_Validation_Sheet!$115:$117,[25]GWRE_Validation_Sheet!$174:$176,[25]GWRE_Validation_Sheet!$181:$195,[25]GWRE_Validation_Sheet!$179:$179</definedName>
    <definedName name="V_ALL_KEYWORDS_TYPE_Vector_ISSR_208017100">[26]APTI_Validation_Sheet!$2:$3,[26]APTI_Validation_Sheet!$11:$30,[26]APTI_Validation_Sheet!$32:$37,[26]APTI_Validation_Sheet!$39:$67,[26]APTI_Validation_Sheet!$69:$82,[26]APTI_Validation_Sheet!$84:$99,[26]APTI_Validation_Sheet!$101:$113,[26]APTI_Validation_Sheet!$115:$117,[26]APTI_Validation_Sheet!$119:$176,[26]APTI_Validation_Sheet!$181:$195,[26]APTI_Validation_Sheet!$197:$206,[26]APTI_Validation_Sheet!$179:$179</definedName>
    <definedName name="V_ALL_KEYWORDS_TYPE_Vector_ISSR_208020391">[20]XM_Validation_Sheet!$2:$3,[20]XM_Validation_Sheet!$11:$30,[20]XM_Validation_Sheet!$34:$40,[20]XM_Validation_Sheet!$48:$78,[20]XM_Validation_Sheet!$80:$98,[20]XM_Validation_Sheet!$100:$116,[20]XM_Validation_Sheet!$118:$130,[20]XM_Validation_Sheet!$132:$134,[20]XM_Validation_Sheet!$180:$241,[20]XM_Validation_Sheet!$243:$244,[20]XM_Validation_Sheet!$246:$260,[20]XM_Validation_Sheet!$262:$271,[20]XM_Validation_Sheet!$46:$46</definedName>
    <definedName name="V_ALL_LOCK">[17]LOCK_Validation_Sheet!$A$1:$BO$292</definedName>
    <definedName name="V_ALL_MKTO">[18]MKTO_Validation_Sheet!$A$1:$AO$294</definedName>
    <definedName name="V_ALL_MRIN" localSheetId="7">#REF!</definedName>
    <definedName name="V_ALL_MRIN" localSheetId="0">#REF!</definedName>
    <definedName name="V_ALL_MRIN" localSheetId="9">#REF!</definedName>
    <definedName name="V_ALL_MRIN" localSheetId="11">#REF!</definedName>
    <definedName name="V_ALL_MRIN" localSheetId="10">#REF!</definedName>
    <definedName name="V_ALL_MRIN" localSheetId="8">#REF!</definedName>
    <definedName name="V_ALL_MRIN" localSheetId="4">#REF!</definedName>
    <definedName name="V_ALL_MRIN" localSheetId="5">#REF!</definedName>
    <definedName name="V_ALL_MRIN">#REF!</definedName>
    <definedName name="V_ALL_MULE" localSheetId="7">#REF!</definedName>
    <definedName name="V_ALL_MULE" localSheetId="0">#REF!</definedName>
    <definedName name="V_ALL_MULE" localSheetId="11">#REF!</definedName>
    <definedName name="V_ALL_MULE" localSheetId="8">#REF!</definedName>
    <definedName name="V_ALL_MULE" localSheetId="4">#REF!</definedName>
    <definedName name="V_ALL_MULE" localSheetId="5">#REF!</definedName>
    <definedName name="V_ALL_MULE">#REF!</definedName>
    <definedName name="V_ALL_N" localSheetId="7">#REF!</definedName>
    <definedName name="V_ALL_N" localSheetId="0">#REF!</definedName>
    <definedName name="V_ALL_N" localSheetId="11">#REF!</definedName>
    <definedName name="V_ALL_N" localSheetId="8">#REF!</definedName>
    <definedName name="V_ALL_N" localSheetId="4">#REF!</definedName>
    <definedName name="V_ALL_N" localSheetId="5">#REF!</definedName>
    <definedName name="V_ALL_N">#REF!</definedName>
    <definedName name="V_ALL_N_">#REF!</definedName>
    <definedName name="V_ALL_NOW">#REF!</definedName>
    <definedName name="V_ALL_NUAN">[21]NUAN_Validation_Sheet!$A$1:$CC$234</definedName>
    <definedName name="V_ALL_OPWR">[22]OPWR_Validation_Sheet!$A$1:$AG$235</definedName>
    <definedName name="V_ALL_PANW" localSheetId="7">#REF!</definedName>
    <definedName name="V_ALL_PANW" localSheetId="0">#REF!</definedName>
    <definedName name="V_ALL_PANW" localSheetId="9">#REF!</definedName>
    <definedName name="V_ALL_PANW" localSheetId="11">#REF!</definedName>
    <definedName name="V_ALL_PANW" localSheetId="10">#REF!</definedName>
    <definedName name="V_ALL_PANW" localSheetId="8">#REF!</definedName>
    <definedName name="V_ALL_PANW" localSheetId="4">#REF!</definedName>
    <definedName name="V_ALL_PANW" localSheetId="5">#REF!</definedName>
    <definedName name="V_ALL_PANW">#REF!</definedName>
    <definedName name="V_ALL_PERIODS_DWRE" localSheetId="7">#REF!</definedName>
    <definedName name="V_ALL_PERIODS_DWRE" localSheetId="0">#REF!</definedName>
    <definedName name="V_ALL_PERIODS_DWRE" localSheetId="11">#REF!</definedName>
    <definedName name="V_ALL_PERIODS_DWRE" localSheetId="8">#REF!</definedName>
    <definedName name="V_ALL_PERIODS_DWRE" localSheetId="4">#REF!</definedName>
    <definedName name="V_ALL_PERIODS_DWRE" localSheetId="5">#REF!</definedName>
    <definedName name="V_ALL_PERIODS_DWRE">#REF!</definedName>
    <definedName name="V_ALL_PERIODS_MRIN" localSheetId="7">#REF!</definedName>
    <definedName name="V_ALL_PERIODS_MRIN" localSheetId="0">#REF!</definedName>
    <definedName name="V_ALL_PERIODS_MRIN" localSheetId="11">#REF!</definedName>
    <definedName name="V_ALL_PERIODS_MRIN" localSheetId="8">#REF!</definedName>
    <definedName name="V_ALL_PERIODS_MRIN" localSheetId="4">#REF!</definedName>
    <definedName name="V_ALL_PERIODS_MRIN" localSheetId="5">#REF!</definedName>
    <definedName name="V_ALL_PERIODS_MRIN">#REF!</definedName>
    <definedName name="V_ALL_PERIODS_N">#REF!</definedName>
    <definedName name="V_ALL_PERIODS_PANW">#REF!</definedName>
    <definedName name="V_ALL_QLIK">[16]QLIK_Validation_Sheet!$A$1:$BO$293</definedName>
    <definedName name="V_ALL_SECTION_KEYWORDS_EQTY_200009848_1314" localSheetId="7">#REF!</definedName>
    <definedName name="V_ALL_SECTION_KEYWORDS_EQTY_200009848_1314" localSheetId="0">#REF!</definedName>
    <definedName name="V_ALL_SECTION_KEYWORDS_EQTY_200009848_1314" localSheetId="9">#REF!</definedName>
    <definedName name="V_ALL_SECTION_KEYWORDS_EQTY_200009848_1314" localSheetId="11">#REF!</definedName>
    <definedName name="V_ALL_SECTION_KEYWORDS_EQTY_200009848_1314" localSheetId="10">#REF!</definedName>
    <definedName name="V_ALL_SECTION_KEYWORDS_EQTY_200009848_1314" localSheetId="8">#REF!</definedName>
    <definedName name="V_ALL_SECTION_KEYWORDS_EQTY_200009848_1314" localSheetId="4">#REF!</definedName>
    <definedName name="V_ALL_SECTION_KEYWORDS_EQTY_200009848_1314" localSheetId="5">#REF!</definedName>
    <definedName name="V_ALL_SECTION_KEYWORDS_EQTY_200009848_1314">#REF!</definedName>
    <definedName name="V_ALL_SECTION_KEYWORDS_EQTY_200009848_1319" localSheetId="7">#REF!</definedName>
    <definedName name="V_ALL_SECTION_KEYWORDS_EQTY_200009848_1319" localSheetId="0">#REF!</definedName>
    <definedName name="V_ALL_SECTION_KEYWORDS_EQTY_200009848_1319" localSheetId="11">#REF!</definedName>
    <definedName name="V_ALL_SECTION_KEYWORDS_EQTY_200009848_1319" localSheetId="8">#REF!</definedName>
    <definedName name="V_ALL_SECTION_KEYWORDS_EQTY_200009848_1319" localSheetId="4">#REF!</definedName>
    <definedName name="V_ALL_SECTION_KEYWORDS_EQTY_200009848_1319" localSheetId="5">#REF!</definedName>
    <definedName name="V_ALL_SECTION_KEYWORDS_EQTY_200009848_1319">#REF!</definedName>
    <definedName name="V_ALL_SECTION_KEYWORDS_EQTY_200009848_131E" localSheetId="7">#REF!</definedName>
    <definedName name="V_ALL_SECTION_KEYWORDS_EQTY_200009848_131E" localSheetId="0">#REF!</definedName>
    <definedName name="V_ALL_SECTION_KEYWORDS_EQTY_200009848_131E" localSheetId="11">#REF!</definedName>
    <definedName name="V_ALL_SECTION_KEYWORDS_EQTY_200009848_131E" localSheetId="8">#REF!</definedName>
    <definedName name="V_ALL_SECTION_KEYWORDS_EQTY_200009848_131E" localSheetId="4">#REF!</definedName>
    <definedName name="V_ALL_SECTION_KEYWORDS_EQTY_200009848_131E" localSheetId="5">#REF!</definedName>
    <definedName name="V_ALL_SECTION_KEYWORDS_EQTY_200009848_131E">#REF!</definedName>
    <definedName name="V_ALL_SECTION_KEYWORDS_EQTY_200009848_131O">#REF!</definedName>
    <definedName name="V_ALL_SECTION_KEYWORDS_EQTY_200009848_13A">#REF!</definedName>
    <definedName name="V_ALL_SECTION_KEYWORDS_EQTY_200009848_13U">#REF!</definedName>
    <definedName name="V_ALL_SECTION_KEYWORDS_EQTY_200009848_13V">#REF!</definedName>
    <definedName name="V_ALL_SECTION_KEYWORDS_EQTY_200009848_13W">#REF!</definedName>
    <definedName name="V_ALL_SECTION_KEYWORDS_EQTY_200009848_Reference_Data">#REF!</definedName>
    <definedName name="V_ALL_SECTION_KEYWORDS_EQTY_200010418_1314">#REF!</definedName>
    <definedName name="V_ALL_SECTION_KEYWORDS_EQTY_200010418_1319">#REF!</definedName>
    <definedName name="V_ALL_SECTION_KEYWORDS_EQTY_200010418_131E">#REF!</definedName>
    <definedName name="V_ALL_SECTION_KEYWORDS_EQTY_200010418_131O">#REF!</definedName>
    <definedName name="V_ALL_SECTION_KEYWORDS_EQTY_200010418_13A">#REF!</definedName>
    <definedName name="V_ALL_SECTION_KEYWORDS_EQTY_200010418_13K">#REF!</definedName>
    <definedName name="V_ALL_SECTION_KEYWORDS_EQTY_200010418_13U">#REF!</definedName>
    <definedName name="V_ALL_SECTION_KEYWORDS_EQTY_200010418_13V">#REF!</definedName>
    <definedName name="V_ALL_SECTION_KEYWORDS_EQTY_200010418_13W">#REF!</definedName>
    <definedName name="V_ALL_SECTION_KEYWORDS_EQTY_200010418_Reference_Data">#REF!</definedName>
    <definedName name="V_ALL_SECTION_KEYWORDS_EQTY_200014493_1314">#REF!</definedName>
    <definedName name="V_ALL_SECTION_KEYWORDS_EQTY_200014493_1319">#REF!</definedName>
    <definedName name="V_ALL_SECTION_KEYWORDS_EQTY_200014493_131E">#REF!</definedName>
    <definedName name="V_ALL_SECTION_KEYWORDS_EQTY_200014493_131O">#REF!</definedName>
    <definedName name="V_ALL_SECTION_KEYWORDS_EQTY_200014493_13A">#REF!</definedName>
    <definedName name="V_ALL_SECTION_KEYWORDS_EQTY_200014493_13K">#REF!</definedName>
    <definedName name="V_ALL_SECTION_KEYWORDS_EQTY_200014493_13U">#REF!</definedName>
    <definedName name="V_ALL_SECTION_KEYWORDS_EQTY_200014493_13V">#REF!</definedName>
    <definedName name="V_ALL_SECTION_KEYWORDS_EQTY_200014493_13W">#REF!</definedName>
    <definedName name="V_ALL_SECTION_KEYWORDS_EQTY_200014493_Reference_Data">#REF!</definedName>
    <definedName name="V_ALL_SECTION_KEYWORDS_EQTY_200014812_1314">#REF!</definedName>
    <definedName name="V_ALL_SECTION_KEYWORDS_EQTY_200014812_1319">#REF!</definedName>
    <definedName name="V_ALL_SECTION_KEYWORDS_EQTY_200014812_131E">#REF!</definedName>
    <definedName name="V_ALL_SECTION_KEYWORDS_EQTY_200014812_131O">#REF!</definedName>
    <definedName name="V_ALL_SECTION_KEYWORDS_EQTY_200014812_13A">#REF!</definedName>
    <definedName name="V_ALL_SECTION_KEYWORDS_EQTY_200014812_13K">#REF!</definedName>
    <definedName name="V_ALL_SECTION_KEYWORDS_EQTY_200014812_13U">#REF!</definedName>
    <definedName name="V_ALL_SECTION_KEYWORDS_EQTY_200014812_13V">#REF!</definedName>
    <definedName name="V_ALL_SECTION_KEYWORDS_EQTY_200014812_13W">#REF!</definedName>
    <definedName name="V_ALL_SECTION_KEYWORDS_EQTY_200014812_Reference_Data">#REF!</definedName>
    <definedName name="V_ALL_SECTION_KEYWORDS_EQTY_200015518_1314">#REF!</definedName>
    <definedName name="V_ALL_SECTION_KEYWORDS_EQTY_200015518_1319">#REF!</definedName>
    <definedName name="V_ALL_SECTION_KEYWORDS_EQTY_200015518_131E">#REF!</definedName>
    <definedName name="V_ALL_SECTION_KEYWORDS_EQTY_200015518_131O">#REF!</definedName>
    <definedName name="V_ALL_SECTION_KEYWORDS_EQTY_200015518_13A">#REF!</definedName>
    <definedName name="V_ALL_SECTION_KEYWORDS_EQTY_200015518_13K">#REF!</definedName>
    <definedName name="V_ALL_SECTION_KEYWORDS_EQTY_200015518_13U">#REF!</definedName>
    <definedName name="V_ALL_SECTION_KEYWORDS_EQTY_200015518_13V">#REF!</definedName>
    <definedName name="V_ALL_SECTION_KEYWORDS_EQTY_200015518_13W">#REF!</definedName>
    <definedName name="V_ALL_SECTION_KEYWORDS_EQTY_200015518_Reference_Data">#REF!</definedName>
    <definedName name="V_ALL_SECTION_KEYWORDS_ISSR_208007594_1314">#REF!</definedName>
    <definedName name="V_ALL_SECTION_KEYWORDS_ISSR_208007594_13168">#REF!</definedName>
    <definedName name="V_ALL_SECTION_KEYWORDS_ISSR_208007594_1316U">#REF!</definedName>
    <definedName name="V_ALL_SECTION_KEYWORDS_ISSR_208007594_131E">#REF!</definedName>
    <definedName name="V_ALL_SECTION_KEYWORDS_ISSR_208007594_131O">#REF!</definedName>
    <definedName name="V_ALL_SECTION_KEYWORDS_ISSR_208007594_13A">#REF!</definedName>
    <definedName name="V_ALL_SECTION_KEYWORDS_ISSR_208007594_13U">#REF!</definedName>
    <definedName name="V_ALL_SECTION_KEYWORDS_ISSR_208007594_13V">#REF!</definedName>
    <definedName name="V_ALL_SECTION_KEYWORDS_ISSR_208007594_Reference_Data">#REF!</definedName>
    <definedName name="V_ALL_SECTION_KEYWORDS_ISSR_208008062_1314">#REF!</definedName>
    <definedName name="V_ALL_SECTION_KEYWORDS_ISSR_208008062_13168">#REF!</definedName>
    <definedName name="V_ALL_SECTION_KEYWORDS_ISSR_208008062_1316U">#REF!</definedName>
    <definedName name="V_ALL_SECTION_KEYWORDS_ISSR_208008062_1319">#REF!</definedName>
    <definedName name="V_ALL_SECTION_KEYWORDS_ISSR_208008062_131E">#REF!</definedName>
    <definedName name="V_ALL_SECTION_KEYWORDS_ISSR_208008062_131J">#REF!</definedName>
    <definedName name="V_ALL_SECTION_KEYWORDS_ISSR_208008062_131O">#REF!</definedName>
    <definedName name="V_ALL_SECTION_KEYWORDS_ISSR_208008062_13A">#REF!</definedName>
    <definedName name="V_ALL_SECTION_KEYWORDS_ISSR_208008062_13U">#REF!</definedName>
    <definedName name="V_ALL_SECTION_KEYWORDS_ISSR_208008062_13V">#REF!</definedName>
    <definedName name="V_ALL_SECTION_KEYWORDS_ISSR_208008062_Reference_Data">#REF!</definedName>
    <definedName name="V_ALL_SECTION_KEYWORDS_ISSR_208011067_13V">#REF!</definedName>
    <definedName name="V_ALL_SECTION_KEYWORDS_ISSR_208011078_1314">#REF!</definedName>
    <definedName name="V_ALL_SECTION_KEYWORDS_ISSR_208011078_13168">#REF!</definedName>
    <definedName name="V_ALL_SECTION_KEYWORDS_ISSR_208011078_1316U">#REF!</definedName>
    <definedName name="V_ALL_SECTION_KEYWORDS_ISSR_208011078_1319">#REF!</definedName>
    <definedName name="V_ALL_SECTION_KEYWORDS_ISSR_208011078_131E">#REF!</definedName>
    <definedName name="V_ALL_SECTION_KEYWORDS_ISSR_208011078_131J">#REF!</definedName>
    <definedName name="V_ALL_SECTION_KEYWORDS_ISSR_208011078_131O">#REF!</definedName>
    <definedName name="V_ALL_SECTION_KEYWORDS_ISSR_208011078_13A">#REF!</definedName>
    <definedName name="V_ALL_SECTION_KEYWORDS_ISSR_208011078_13U">#REF!</definedName>
    <definedName name="V_ALL_SECTION_KEYWORDS_ISSR_208011078_13V">#REF!</definedName>
    <definedName name="V_ALL_SECTION_KEYWORDS_ISSR_208011078_Reference_Data">#REF!</definedName>
    <definedName name="V_ALL_SECTION_KEYWORDS_ISSR_208011212_1314">#REF!</definedName>
    <definedName name="V_ALL_SECTION_KEYWORDS_ISSR_208011212_13168">#REF!</definedName>
    <definedName name="V_ALL_SECTION_KEYWORDS_ISSR_208011212_1316U">#REF!</definedName>
    <definedName name="V_ALL_SECTION_KEYWORDS_ISSR_208011212_1319">#REF!</definedName>
    <definedName name="V_ALL_SECTION_KEYWORDS_ISSR_208011212_131E">#REF!</definedName>
    <definedName name="V_ALL_SECTION_KEYWORDS_ISSR_208011212_131J">#REF!</definedName>
    <definedName name="V_ALL_SECTION_KEYWORDS_ISSR_208011212_131O">#REF!</definedName>
    <definedName name="V_ALL_SECTION_KEYWORDS_ISSR_208011212_13A">#REF!</definedName>
    <definedName name="V_ALL_SECTION_KEYWORDS_ISSR_208011212_13U">#REF!</definedName>
    <definedName name="V_ALL_SECTION_KEYWORDS_ISSR_208011212_13V">#REF!</definedName>
    <definedName name="V_ALL_SECTION_KEYWORDS_ISSR_208011212_Reference_Data">#REF!</definedName>
    <definedName name="V_ALL_SECTION_KEYWORDS_ISSR_208011592_1314">#REF!</definedName>
    <definedName name="V_ALL_SECTION_KEYWORDS_ISSR_208011592_13168">#REF!</definedName>
    <definedName name="V_ALL_SECTION_KEYWORDS_ISSR_208011592_1316U">#REF!</definedName>
    <definedName name="V_ALL_SECTION_KEYWORDS_ISSR_208011592_1319">#REF!</definedName>
    <definedName name="V_ALL_SECTION_KEYWORDS_ISSR_208011592_131E">#REF!</definedName>
    <definedName name="V_ALL_SECTION_KEYWORDS_ISSR_208011592_131J">#REF!</definedName>
    <definedName name="V_ALL_SECTION_KEYWORDS_ISSR_208011592_131O">#REF!</definedName>
    <definedName name="V_ALL_SECTION_KEYWORDS_ISSR_208011592_13A">#REF!</definedName>
    <definedName name="V_ALL_SECTION_KEYWORDS_ISSR_208011592_13U">#REF!</definedName>
    <definedName name="V_ALL_SECTION_KEYWORDS_ISSR_208011592_13V">#REF!</definedName>
    <definedName name="V_ALL_SECTION_KEYWORDS_ISSR_208011592_Reference_Data">#REF!</definedName>
    <definedName name="V_ALL_SECTION_KEYWORDS_ISSR_208015243_13V">#REF!</definedName>
    <definedName name="V_ALL_SECTION_KEYWORDS_ISSR_208015267_13V">#REF!</definedName>
    <definedName name="V_ALL_SECTION_KEYWORDS_ISSR_208016745_13168">[19]GWRE_Validation_Sheet!$C$204:$C$206,[19]GWRE_Validation_Sheet!$C$197</definedName>
    <definedName name="V_ALL_SECTION_KEYWORDS_ISSR_208016745_131O">[19]GWRE_Validation_Sheet!$C$119:$C$121,[19]GWRE_Validation_Sheet!$C$143</definedName>
    <definedName name="V_ALL_SECTION_KEYWORDS_ISSR_208016745_136E">[25]GWRE_Validation_Sheet!$C$197,[25]GWRE_Validation_Sheet!$C$206</definedName>
    <definedName name="V_ALL_SECTION_KEYWORDS_ISSR_208020391_136J">[20]XM_Validation_Sheet!$C$273,[20]XM_Validation_Sheet!$C$282</definedName>
    <definedName name="V_ALL_SECTION_KEYWORDS_ISSR_208020391_13V">[20]XM_Validation_Sheet!$C$33:$C$41,[20]XM_Validation_Sheet!$C$46</definedName>
    <definedName name="V_ALL_SECTIONS_EQTY_200001045">[14]DOW_Validation_Sheet!$242:$242,[14]DOW_Validation_Sheet!$249:$249,[14]DOW_Validation_Sheet!$257:$257,[14]DOW_Validation_Sheet!$270:$270,[14]DOW_Validation_Sheet!$287:$287,[14]DOW_Validation_Sheet!$289:$289,[14]DOW_Validation_Sheet!$295:$295,[14]DOW_Validation_Sheet!$297:$297,[14]DOW_Validation_Sheet!$302:$302,[14]DOW_Validation_Sheet!$304:$304</definedName>
    <definedName name="V_ALL_SECTIONS_EQTY_200001987">[28]CHKP_Validation_Sheet!$231:$231,[28]CHKP_Validation_Sheet!$238:$238,[28]CHKP_Validation_Sheet!$246:$246,[28]CHKP_Validation_Sheet!$260:$260,[28]CHKP_Validation_Sheet!$277:$277,[28]CHKP_Validation_Sheet!$279:$279,[28]CHKP_Validation_Sheet!$285:$285,[28]CHKP_Validation_Sheet!$287:$287,[28]CHKP_Validation_Sheet!$292:$292,[28]CHKP_Validation_Sheet!$294:$294</definedName>
    <definedName name="V_ALL_SECTIONS_EQTY_200004329">[15]TIBX_Validation_Sheet!$226:$226,[15]TIBX_Validation_Sheet!$233:$233,[15]TIBX_Validation_Sheet!$241:$241,[15]TIBX_Validation_Sheet!$256:$256,[15]TIBX_Validation_Sheet!$273:$273,[15]TIBX_Validation_Sheet!$275:$275,[15]TIBX_Validation_Sheet!$281:$281,[15]TIBX_Validation_Sheet!$283:$283,[15]TIBX_Validation_Sheet!$288:$288,[15]TIBX_Validation_Sheet!$290:$290</definedName>
    <definedName name="V_ALL_SECTIONS_EQTY_200009848" localSheetId="7">#REF!,#REF!,#REF!,#REF!,#REF!,#REF!,#REF!,#REF!,#REF!,#REF!</definedName>
    <definedName name="V_ALL_SECTIONS_EQTY_200009848" localSheetId="0">#REF!,#REF!,#REF!,#REF!,#REF!,#REF!,#REF!,#REF!,#REF!,#REF!</definedName>
    <definedName name="V_ALL_SECTIONS_EQTY_200009848" localSheetId="9">#REF!,#REF!,#REF!,#REF!,#REF!,#REF!,#REF!,#REF!,#REF!,#REF!</definedName>
    <definedName name="V_ALL_SECTIONS_EQTY_200009848" localSheetId="11">#REF!,#REF!,#REF!,#REF!,#REF!,#REF!,#REF!,#REF!,#REF!,#REF!</definedName>
    <definedName name="V_ALL_SECTIONS_EQTY_200009848" localSheetId="10">#REF!,#REF!,#REF!,#REF!,#REF!,#REF!,#REF!,#REF!,#REF!,#REF!</definedName>
    <definedName name="V_ALL_SECTIONS_EQTY_200009848" localSheetId="8">#REF!,#REF!,#REF!,#REF!,#REF!,#REF!,#REF!,#REF!,#REF!,#REF!</definedName>
    <definedName name="V_ALL_SECTIONS_EQTY_200009848" localSheetId="4">#REF!,#REF!,#REF!,#REF!,#REF!,#REF!,#REF!,#REF!,#REF!,#REF!</definedName>
    <definedName name="V_ALL_SECTIONS_EQTY_200009848" localSheetId="5">#REF!,#REF!,#REF!,#REF!,#REF!,#REF!,#REF!,#REF!,#REF!,#REF!</definedName>
    <definedName name="V_ALL_SECTIONS_EQTY_200009848">#REF!,#REF!,#REF!,#REF!,#REF!,#REF!,#REF!,#REF!,#REF!,#REF!</definedName>
    <definedName name="V_ALL_SECTIONS_EQTY_200010418" localSheetId="7">#REF!,#REF!,#REF!,#REF!,#REF!,#REF!,#REF!,#REF!,#REF!,#REF!</definedName>
    <definedName name="V_ALL_SECTIONS_EQTY_200010418" localSheetId="0">#REF!,#REF!,#REF!,#REF!,#REF!,#REF!,#REF!,#REF!,#REF!,#REF!</definedName>
    <definedName name="V_ALL_SECTIONS_EQTY_200010418" localSheetId="11">#REF!,#REF!,#REF!,#REF!,#REF!,#REF!,#REF!,#REF!,#REF!,#REF!</definedName>
    <definedName name="V_ALL_SECTIONS_EQTY_200010418" localSheetId="8">#REF!,#REF!,#REF!,#REF!,#REF!,#REF!,#REF!,#REF!,#REF!,#REF!</definedName>
    <definedName name="V_ALL_SECTIONS_EQTY_200010418" localSheetId="4">#REF!,#REF!,#REF!,#REF!,#REF!,#REF!,#REF!,#REF!,#REF!,#REF!</definedName>
    <definedName name="V_ALL_SECTIONS_EQTY_200010418" localSheetId="5">#REF!,#REF!,#REF!,#REF!,#REF!,#REF!,#REF!,#REF!,#REF!,#REF!</definedName>
    <definedName name="V_ALL_SECTIONS_EQTY_200010418">#REF!,#REF!,#REF!,#REF!,#REF!,#REF!,#REF!,#REF!,#REF!,#REF!</definedName>
    <definedName name="V_ALL_SECTIONS_EQTY_200011457" localSheetId="7">#REF!,#REF!,#REF!,#REF!,#REF!,#REF!,#REF!,#REF!,#REF!,#REF!</definedName>
    <definedName name="V_ALL_SECTIONS_EQTY_200011457" localSheetId="0">#REF!,#REF!,#REF!,#REF!,#REF!,#REF!,#REF!,#REF!,#REF!,#REF!</definedName>
    <definedName name="V_ALL_SECTIONS_EQTY_200011457" localSheetId="11">#REF!,#REF!,#REF!,#REF!,#REF!,#REF!,#REF!,#REF!,#REF!,#REF!</definedName>
    <definedName name="V_ALL_SECTIONS_EQTY_200011457" localSheetId="8">#REF!,#REF!,#REF!,#REF!,#REF!,#REF!,#REF!,#REF!,#REF!,#REF!</definedName>
    <definedName name="V_ALL_SECTIONS_EQTY_200011457" localSheetId="4">#REF!,#REF!,#REF!,#REF!,#REF!,#REF!,#REF!,#REF!,#REF!,#REF!</definedName>
    <definedName name="V_ALL_SECTIONS_EQTY_200011457" localSheetId="5">#REF!,#REF!,#REF!,#REF!,#REF!,#REF!,#REF!,#REF!,#REF!,#REF!</definedName>
    <definedName name="V_ALL_SECTIONS_EQTY_200011457">#REF!,#REF!,#REF!,#REF!,#REF!,#REF!,#REF!,#REF!,#REF!,#REF!</definedName>
    <definedName name="V_ALL_SECTIONS_EQTY_200013663">#REF!,#REF!,#REF!,#REF!,#REF!,#REF!,#REF!,#REF!,#REF!,#REF!</definedName>
    <definedName name="V_ALL_SECTIONS_EQTY_200014493">#REF!,#REF!,#REF!,#REF!,#REF!,#REF!,#REF!,#REF!,#REF!,#REF!</definedName>
    <definedName name="V_ALL_SECTIONS_EQTY_200014812">#REF!,#REF!,#REF!,#REF!,#REF!,#REF!,#REF!,#REF!,#REF!,#REF!</definedName>
    <definedName name="V_ALL_SECTIONS_EQTY_200014885">[16]QLIK_Validation_Sheet!$226:$226,[16]QLIK_Validation_Sheet!$233:$233,[16]QLIK_Validation_Sheet!$241:$241,[16]QLIK_Validation_Sheet!$256:$256,[16]QLIK_Validation_Sheet!$273:$273,[16]QLIK_Validation_Sheet!$275:$275,[16]QLIK_Validation_Sheet!$281:$281,[16]QLIK_Validation_Sheet!$283:$283,[16]QLIK_Validation_Sheet!$288:$288,[16]QLIK_Validation_Sheet!$290:$290</definedName>
    <definedName name="V_ALL_SECTIONS_EQTY_200015087">[17]LOCK_Validation_Sheet!$226:$226,[17]LOCK_Validation_Sheet!$233:$233,[17]LOCK_Validation_Sheet!$241:$241,[17]LOCK_Validation_Sheet!$255:$255,[17]LOCK_Validation_Sheet!$272:$272,[17]LOCK_Validation_Sheet!$274:$274,[17]LOCK_Validation_Sheet!$280:$280,[17]LOCK_Validation_Sheet!$282:$282,[17]LOCK_Validation_Sheet!$287:$287,[17]LOCK_Validation_Sheet!$289:$289</definedName>
    <definedName name="V_ALL_SECTIONS_EQTY_200015518" localSheetId="7">#REF!,#REF!,#REF!,#REF!,#REF!,#REF!,#REF!,#REF!,#REF!,#REF!</definedName>
    <definedName name="V_ALL_SECTIONS_EQTY_200015518" localSheetId="0">#REF!,#REF!,#REF!,#REF!,#REF!,#REF!,#REF!,#REF!,#REF!,#REF!</definedName>
    <definedName name="V_ALL_SECTIONS_EQTY_200015518" localSheetId="9">#REF!,#REF!,#REF!,#REF!,#REF!,#REF!,#REF!,#REF!,#REF!,#REF!</definedName>
    <definedName name="V_ALL_SECTIONS_EQTY_200015518" localSheetId="11">#REF!,#REF!,#REF!,#REF!,#REF!,#REF!,#REF!,#REF!,#REF!,#REF!</definedName>
    <definedName name="V_ALL_SECTIONS_EQTY_200015518" localSheetId="10">#REF!,#REF!,#REF!,#REF!,#REF!,#REF!,#REF!,#REF!,#REF!,#REF!</definedName>
    <definedName name="V_ALL_SECTIONS_EQTY_200015518" localSheetId="8">#REF!,#REF!,#REF!,#REF!,#REF!,#REF!,#REF!,#REF!,#REF!,#REF!</definedName>
    <definedName name="V_ALL_SECTIONS_EQTY_200015518" localSheetId="4">#REF!,#REF!,#REF!,#REF!,#REF!,#REF!,#REF!,#REF!,#REF!,#REF!</definedName>
    <definedName name="V_ALL_SECTIONS_EQTY_200015518" localSheetId="5">#REF!,#REF!,#REF!,#REF!,#REF!,#REF!,#REF!,#REF!,#REF!,#REF!</definedName>
    <definedName name="V_ALL_SECTIONS_EQTY_200015518">#REF!,#REF!,#REF!,#REF!,#REF!,#REF!,#REF!,#REF!,#REF!,#REF!</definedName>
    <definedName name="V_ALL_SECTIONS_EQTY_200015716">[18]MKTO_Validation_Sheet!$227:$227,[18]MKTO_Validation_Sheet!$234:$234,[18]MKTO_Validation_Sheet!$242:$242,[18]MKTO_Validation_Sheet!$257:$257,[18]MKTO_Validation_Sheet!$274:$274,[18]MKTO_Validation_Sheet!$276:$276,[18]MKTO_Validation_Sheet!$282:$282,[18]MKTO_Validation_Sheet!$284:$284,[18]MKTO_Validation_Sheet!$289:$289,[18]MKTO_Validation_Sheet!$291:$291</definedName>
    <definedName name="V_ALL_SECTIONS_EQTY_200016202" localSheetId="7">#REF!,#REF!,#REF!,#REF!,#REF!,#REF!,#REF!,#REF!,#REF!,#REF!</definedName>
    <definedName name="V_ALL_SECTIONS_EQTY_200016202" localSheetId="0">#REF!,#REF!,#REF!,#REF!,#REF!,#REF!,#REF!,#REF!,#REF!,#REF!</definedName>
    <definedName name="V_ALL_SECTIONS_EQTY_200016202" localSheetId="9">#REF!,#REF!,#REF!,#REF!,#REF!,#REF!,#REF!,#REF!,#REF!,#REF!</definedName>
    <definedName name="V_ALL_SECTIONS_EQTY_200016202" localSheetId="11">#REF!,#REF!,#REF!,#REF!,#REF!,#REF!,#REF!,#REF!,#REF!,#REF!</definedName>
    <definedName name="V_ALL_SECTIONS_EQTY_200016202" localSheetId="10">#REF!,#REF!,#REF!,#REF!,#REF!,#REF!,#REF!,#REF!,#REF!,#REF!</definedName>
    <definedName name="V_ALL_SECTIONS_EQTY_200016202" localSheetId="8">#REF!,#REF!,#REF!,#REF!,#REF!,#REF!,#REF!,#REF!,#REF!,#REF!</definedName>
    <definedName name="V_ALL_SECTIONS_EQTY_200016202" localSheetId="4">#REF!,#REF!,#REF!,#REF!,#REF!,#REF!,#REF!,#REF!,#REF!,#REF!</definedName>
    <definedName name="V_ALL_SECTIONS_EQTY_200016202" localSheetId="5">#REF!,#REF!,#REF!,#REF!,#REF!,#REF!,#REF!,#REF!,#REF!,#REF!</definedName>
    <definedName name="V_ALL_SECTIONS_EQTY_200016202">#REF!,#REF!,#REF!,#REF!,#REF!,#REF!,#REF!,#REF!,#REF!,#REF!</definedName>
    <definedName name="V_ALL_SECTIONS_ISSR_208000297">[14]DOW_Validation_Sheet!$5:$5,[14]DOW_Validation_Sheet!$8:$8,[14]DOW_Validation_Sheet!$10:$10,[14]DOW_Validation_Sheet!$31:$31,[14]DOW_Validation_Sheet!$37:$37,[14]DOW_Validation_Sheet!$66:$66,[14]DOW_Validation_Sheet!$80:$80,[14]DOW_Validation_Sheet!$97:$97,[14]DOW_Validation_Sheet!$109:$109,[14]DOW_Validation_Sheet!$111:$111,[14]DOW_Validation_Sheet!$203:$226</definedName>
    <definedName name="V_ALL_SECTIONS_ISSR_208000728">[28]CHKP_Validation_Sheet!$5:$5,[28]CHKP_Validation_Sheet!$8:$8,[28]CHKP_Validation_Sheet!$10:$10,[28]CHKP_Validation_Sheet!$31:$31,[28]CHKP_Validation_Sheet!$39:$39,[28]CHKP_Validation_Sheet!$69:$69,[28]CHKP_Validation_Sheet!$84:$84,[28]CHKP_Validation_Sheet!$102:$102,[28]CHKP_Validation_Sheet!$118:$118,[28]CHKP_Validation_Sheet!$122:$122,[28]CHKP_Validation_Sheet!$214:$214</definedName>
    <definedName name="V_ALL_SECTIONS_ISSR_208001231">[15]TIBX_Validation_Sheet!$5:$5,[15]TIBX_Validation_Sheet!$8:$8,[15]TIBX_Validation_Sheet!$10:$10,[15]TIBX_Validation_Sheet!$31:$31,[15]TIBX_Validation_Sheet!$37:$37,[15]TIBX_Validation_Sheet!$67:$67,[15]TIBX_Validation_Sheet!$82:$82,[15]TIBX_Validation_Sheet!$99:$99,[15]TIBX_Validation_Sheet!$113:$113,[15]TIBX_Validation_Sheet!$117:$117,[15]TIBX_Validation_Sheet!$209:$209</definedName>
    <definedName name="V_ALL_SECTIONS_ISSR_208007594" localSheetId="7">#REF!,#REF!,#REF!,#REF!,#REF!,#REF!,#REF!,#REF!,#REF!,#REF!,#REF!</definedName>
    <definedName name="V_ALL_SECTIONS_ISSR_208007594" localSheetId="0">#REF!,#REF!,#REF!,#REF!,#REF!,#REF!,#REF!,#REF!,#REF!,#REF!,#REF!</definedName>
    <definedName name="V_ALL_SECTIONS_ISSR_208007594" localSheetId="9">#REF!,#REF!,#REF!,#REF!,#REF!,#REF!,#REF!,#REF!,#REF!,#REF!,#REF!</definedName>
    <definedName name="V_ALL_SECTIONS_ISSR_208007594" localSheetId="11">#REF!,#REF!,#REF!,#REF!,#REF!,#REF!,#REF!,#REF!,#REF!,#REF!,#REF!</definedName>
    <definedName name="V_ALL_SECTIONS_ISSR_208007594" localSheetId="10">#REF!,#REF!,#REF!,#REF!,#REF!,#REF!,#REF!,#REF!,#REF!,#REF!,#REF!</definedName>
    <definedName name="V_ALL_SECTIONS_ISSR_208007594" localSheetId="8">#REF!,#REF!,#REF!,#REF!,#REF!,#REF!,#REF!,#REF!,#REF!,#REF!,#REF!</definedName>
    <definedName name="V_ALL_SECTIONS_ISSR_208007594" localSheetId="4">#REF!,#REF!,#REF!,#REF!,#REF!,#REF!,#REF!,#REF!,#REF!,#REF!,#REF!</definedName>
    <definedName name="V_ALL_SECTIONS_ISSR_208007594" localSheetId="5">#REF!,#REF!,#REF!,#REF!,#REF!,#REF!,#REF!,#REF!,#REF!,#REF!,#REF!</definedName>
    <definedName name="V_ALL_SECTIONS_ISSR_208007594">#REF!,#REF!,#REF!,#REF!,#REF!,#REF!,#REF!,#REF!,#REF!,#REF!,#REF!</definedName>
    <definedName name="V_ALL_SECTIONS_ISSR_208008062" localSheetId="7">#REF!,#REF!,#REF!,#REF!,#REF!,#REF!,#REF!,#REF!,#REF!,#REF!,#REF!</definedName>
    <definedName name="V_ALL_SECTIONS_ISSR_208008062" localSheetId="0">#REF!,#REF!,#REF!,#REF!,#REF!,#REF!,#REF!,#REF!,#REF!,#REF!,#REF!</definedName>
    <definedName name="V_ALL_SECTIONS_ISSR_208008062" localSheetId="11">#REF!,#REF!,#REF!,#REF!,#REF!,#REF!,#REF!,#REF!,#REF!,#REF!,#REF!</definedName>
    <definedName name="V_ALL_SECTIONS_ISSR_208008062" localSheetId="8">#REF!,#REF!,#REF!,#REF!,#REF!,#REF!,#REF!,#REF!,#REF!,#REF!,#REF!</definedName>
    <definedName name="V_ALL_SECTIONS_ISSR_208008062" localSheetId="4">#REF!,#REF!,#REF!,#REF!,#REF!,#REF!,#REF!,#REF!,#REF!,#REF!,#REF!</definedName>
    <definedName name="V_ALL_SECTIONS_ISSR_208008062" localSheetId="5">#REF!,#REF!,#REF!,#REF!,#REF!,#REF!,#REF!,#REF!,#REF!,#REF!,#REF!</definedName>
    <definedName name="V_ALL_SECTIONS_ISSR_208008062">#REF!,#REF!,#REF!,#REF!,#REF!,#REF!,#REF!,#REF!,#REF!,#REF!,#REF!</definedName>
    <definedName name="V_ALL_SECTIONS_ISSR_208008754" localSheetId="7">#REF!,#REF!,#REF!,#REF!,#REF!,#REF!,#REF!,#REF!,#REF!,#REF!,#REF!</definedName>
    <definedName name="V_ALL_SECTIONS_ISSR_208008754" localSheetId="0">#REF!,#REF!,#REF!,#REF!,#REF!,#REF!,#REF!,#REF!,#REF!,#REF!,#REF!</definedName>
    <definedName name="V_ALL_SECTIONS_ISSR_208008754" localSheetId="11">#REF!,#REF!,#REF!,#REF!,#REF!,#REF!,#REF!,#REF!,#REF!,#REF!,#REF!</definedName>
    <definedName name="V_ALL_SECTIONS_ISSR_208008754" localSheetId="8">#REF!,#REF!,#REF!,#REF!,#REF!,#REF!,#REF!,#REF!,#REF!,#REF!,#REF!</definedName>
    <definedName name="V_ALL_SECTIONS_ISSR_208008754" localSheetId="4">#REF!,#REF!,#REF!,#REF!,#REF!,#REF!,#REF!,#REF!,#REF!,#REF!,#REF!</definedName>
    <definedName name="V_ALL_SECTIONS_ISSR_208008754" localSheetId="5">#REF!,#REF!,#REF!,#REF!,#REF!,#REF!,#REF!,#REF!,#REF!,#REF!,#REF!</definedName>
    <definedName name="V_ALL_SECTIONS_ISSR_208008754">#REF!,#REF!,#REF!,#REF!,#REF!,#REF!,#REF!,#REF!,#REF!,#REF!,#REF!</definedName>
    <definedName name="V_ALL_SECTIONS_ISSR_208010559">#REF!,#REF!,#REF!,#REF!,#REF!,#REF!,#REF!,#REF!,#REF!,#REF!</definedName>
    <definedName name="V_ALL_SECTIONS_ISSR_208011072">[18]MKTO_Validation_Sheet!$5:$5,[18]MKTO_Validation_Sheet!$8:$8,[18]MKTO_Validation_Sheet!$10:$10,[18]MKTO_Validation_Sheet!$31:$31,[18]MKTO_Validation_Sheet!$38:$38,[18]MKTO_Validation_Sheet!$68:$68,[18]MKTO_Validation_Sheet!$83:$83,[18]MKTO_Validation_Sheet!$100:$100,[18]MKTO_Validation_Sheet!$114:$114,[18]MKTO_Validation_Sheet!$118:$118,[18]MKTO_Validation_Sheet!$210:$210</definedName>
    <definedName name="V_ALL_SECTIONS_ISSR_208011078" localSheetId="7">#REF!,#REF!,#REF!,#REF!,#REF!,#REF!,#REF!,#REF!,#REF!,#REF!,#REF!</definedName>
    <definedName name="V_ALL_SECTIONS_ISSR_208011078" localSheetId="0">#REF!,#REF!,#REF!,#REF!,#REF!,#REF!,#REF!,#REF!,#REF!,#REF!,#REF!</definedName>
    <definedName name="V_ALL_SECTIONS_ISSR_208011078" localSheetId="9">#REF!,#REF!,#REF!,#REF!,#REF!,#REF!,#REF!,#REF!,#REF!,#REF!,#REF!</definedName>
    <definedName name="V_ALL_SECTIONS_ISSR_208011078" localSheetId="11">#REF!,#REF!,#REF!,#REF!,#REF!,#REF!,#REF!,#REF!,#REF!,#REF!,#REF!</definedName>
    <definedName name="V_ALL_SECTIONS_ISSR_208011078" localSheetId="10">#REF!,#REF!,#REF!,#REF!,#REF!,#REF!,#REF!,#REF!,#REF!,#REF!,#REF!</definedName>
    <definedName name="V_ALL_SECTIONS_ISSR_208011078" localSheetId="8">#REF!,#REF!,#REF!,#REF!,#REF!,#REF!,#REF!,#REF!,#REF!,#REF!,#REF!</definedName>
    <definedName name="V_ALL_SECTIONS_ISSR_208011078" localSheetId="4">#REF!,#REF!,#REF!,#REF!,#REF!,#REF!,#REF!,#REF!,#REF!,#REF!,#REF!</definedName>
    <definedName name="V_ALL_SECTIONS_ISSR_208011078" localSheetId="5">#REF!,#REF!,#REF!,#REF!,#REF!,#REF!,#REF!,#REF!,#REF!,#REF!,#REF!</definedName>
    <definedName name="V_ALL_SECTIONS_ISSR_208011078">#REF!,#REF!,#REF!,#REF!,#REF!,#REF!,#REF!,#REF!,#REF!,#REF!,#REF!</definedName>
    <definedName name="V_ALL_SECTIONS_ISSR_208011212" localSheetId="7">#REF!,#REF!,#REF!,#REF!,#REF!,#REF!,#REF!,#REF!,#REF!,#REF!,#REF!</definedName>
    <definedName name="V_ALL_SECTIONS_ISSR_208011212" localSheetId="0">#REF!,#REF!,#REF!,#REF!,#REF!,#REF!,#REF!,#REF!,#REF!,#REF!,#REF!</definedName>
    <definedName name="V_ALL_SECTIONS_ISSR_208011212" localSheetId="11">#REF!,#REF!,#REF!,#REF!,#REF!,#REF!,#REF!,#REF!,#REF!,#REF!,#REF!</definedName>
    <definedName name="V_ALL_SECTIONS_ISSR_208011212" localSheetId="8">#REF!,#REF!,#REF!,#REF!,#REF!,#REF!,#REF!,#REF!,#REF!,#REF!,#REF!</definedName>
    <definedName name="V_ALL_SECTIONS_ISSR_208011212" localSheetId="4">#REF!,#REF!,#REF!,#REF!,#REF!,#REF!,#REF!,#REF!,#REF!,#REF!,#REF!</definedName>
    <definedName name="V_ALL_SECTIONS_ISSR_208011212" localSheetId="5">#REF!,#REF!,#REF!,#REF!,#REF!,#REF!,#REF!,#REF!,#REF!,#REF!,#REF!</definedName>
    <definedName name="V_ALL_SECTIONS_ISSR_208011212">#REF!,#REF!,#REF!,#REF!,#REF!,#REF!,#REF!,#REF!,#REF!,#REF!,#REF!</definedName>
    <definedName name="V_ALL_SECTIONS_ISSR_208011592" localSheetId="7">#REF!,#REF!,#REF!,#REF!,#REF!,#REF!,#REF!,#REF!,#REF!,#REF!,#REF!</definedName>
    <definedName name="V_ALL_SECTIONS_ISSR_208011592" localSheetId="0">#REF!,#REF!,#REF!,#REF!,#REF!,#REF!,#REF!,#REF!,#REF!,#REF!,#REF!</definedName>
    <definedName name="V_ALL_SECTIONS_ISSR_208011592" localSheetId="11">#REF!,#REF!,#REF!,#REF!,#REF!,#REF!,#REF!,#REF!,#REF!,#REF!,#REF!</definedName>
    <definedName name="V_ALL_SECTIONS_ISSR_208011592" localSheetId="8">#REF!,#REF!,#REF!,#REF!,#REF!,#REF!,#REF!,#REF!,#REF!,#REF!,#REF!</definedName>
    <definedName name="V_ALL_SECTIONS_ISSR_208011592" localSheetId="4">#REF!,#REF!,#REF!,#REF!,#REF!,#REF!,#REF!,#REF!,#REF!,#REF!,#REF!</definedName>
    <definedName name="V_ALL_SECTIONS_ISSR_208011592" localSheetId="5">#REF!,#REF!,#REF!,#REF!,#REF!,#REF!,#REF!,#REF!,#REF!,#REF!,#REF!</definedName>
    <definedName name="V_ALL_SECTIONS_ISSR_208011592">#REF!,#REF!,#REF!,#REF!,#REF!,#REF!,#REF!,#REF!,#REF!,#REF!,#REF!</definedName>
    <definedName name="V_ALL_SECTIONS_ISSR_208011676">[16]QLIK_Validation_Sheet!$5:$5,[16]QLIK_Validation_Sheet!$8:$8,[16]QLIK_Validation_Sheet!$10:$10,[16]QLIK_Validation_Sheet!$31:$31,[16]QLIK_Validation_Sheet!$37:$37,[16]QLIK_Validation_Sheet!$67:$67,[16]QLIK_Validation_Sheet!$82:$82,[16]QLIK_Validation_Sheet!$99:$99,[16]QLIK_Validation_Sheet!$113:$113,[16]QLIK_Validation_Sheet!$117:$117,[16]QLIK_Validation_Sheet!$209:$209</definedName>
    <definedName name="V_ALL_SECTIONS_ISSR_208011875">[17]LOCK_Validation_Sheet!$5:$5,[17]LOCK_Validation_Sheet!$8:$8,[17]LOCK_Validation_Sheet!$10:$10,[17]LOCK_Validation_Sheet!$31:$31,[17]LOCK_Validation_Sheet!$37:$37,[17]LOCK_Validation_Sheet!$67:$67,[17]LOCK_Validation_Sheet!$82:$82,[17]LOCK_Validation_Sheet!$99:$99,[17]LOCK_Validation_Sheet!$113:$113,[17]LOCK_Validation_Sheet!$117:$117,[17]LOCK_Validation_Sheet!$209:$209</definedName>
    <definedName name="V_ALL_SECTIONS_ISSR_208013134" localSheetId="7">#REF!,#REF!,#REF!,#REF!,#REF!,#REF!,#REF!,#REF!,#REF!,#REF!,#REF!</definedName>
    <definedName name="V_ALL_SECTIONS_ISSR_208013134" localSheetId="0">#REF!,#REF!,#REF!,#REF!,#REF!,#REF!,#REF!,#REF!,#REF!,#REF!,#REF!</definedName>
    <definedName name="V_ALL_SECTIONS_ISSR_208013134" localSheetId="9">#REF!,#REF!,#REF!,#REF!,#REF!,#REF!,#REF!,#REF!,#REF!,#REF!,#REF!</definedName>
    <definedName name="V_ALL_SECTIONS_ISSR_208013134" localSheetId="11">#REF!,#REF!,#REF!,#REF!,#REF!,#REF!,#REF!,#REF!,#REF!,#REF!,#REF!</definedName>
    <definedName name="V_ALL_SECTIONS_ISSR_208013134" localSheetId="10">#REF!,#REF!,#REF!,#REF!,#REF!,#REF!,#REF!,#REF!,#REF!,#REF!,#REF!</definedName>
    <definedName name="V_ALL_SECTIONS_ISSR_208013134" localSheetId="8">#REF!,#REF!,#REF!,#REF!,#REF!,#REF!,#REF!,#REF!,#REF!,#REF!,#REF!</definedName>
    <definedName name="V_ALL_SECTIONS_ISSR_208013134" localSheetId="4">#REF!,#REF!,#REF!,#REF!,#REF!,#REF!,#REF!,#REF!,#REF!,#REF!,#REF!</definedName>
    <definedName name="V_ALL_SECTIONS_ISSR_208013134" localSheetId="5">#REF!,#REF!,#REF!,#REF!,#REF!,#REF!,#REF!,#REF!,#REF!,#REF!,#REF!</definedName>
    <definedName name="V_ALL_SECTIONS_ISSR_208013134">#REF!,#REF!,#REF!,#REF!,#REF!,#REF!,#REF!,#REF!,#REF!,#REF!,#REF!</definedName>
    <definedName name="V_ALL_SWI" localSheetId="7">#REF!</definedName>
    <definedName name="V_ALL_SWI" localSheetId="0">#REF!</definedName>
    <definedName name="V_ALL_SWI" localSheetId="9">#REF!</definedName>
    <definedName name="V_ALL_SWI" localSheetId="11">#REF!</definedName>
    <definedName name="V_ALL_SWI" localSheetId="10">#REF!</definedName>
    <definedName name="V_ALL_SWI" localSheetId="8">#REF!</definedName>
    <definedName name="V_ALL_SWI" localSheetId="4">#REF!</definedName>
    <definedName name="V_ALL_SWI" localSheetId="5">#REF!</definedName>
    <definedName name="V_ALL_SWI">#REF!</definedName>
    <definedName name="V_ALL_TIBX">[15]TIBX_Validation_Sheet!$A$1:$CB$293</definedName>
    <definedName name="V_ALL_VRNT">[27]VRNT_Validation_Sheet!$A$1:$AX$234</definedName>
    <definedName name="V_ALL_YDLE">[28]YDLE_Validation_Sheet!$A$1:$AK$235</definedName>
    <definedName name="V_ALL_ZEN">[29]ZEN_Validation_Sheet!$A$1:$AE$235</definedName>
    <definedName name="V_CURRENCY_EQTY_200009848_PRI" localSheetId="7">#REF!</definedName>
    <definedName name="V_CURRENCY_EQTY_200009848_PRI" localSheetId="0">#REF!</definedName>
    <definedName name="V_CURRENCY_EQTY_200009848_PRI" localSheetId="9">#REF!</definedName>
    <definedName name="V_CURRENCY_EQTY_200009848_PRI" localSheetId="11">#REF!</definedName>
    <definedName name="V_CURRENCY_EQTY_200009848_PRI" localSheetId="10">#REF!</definedName>
    <definedName name="V_CURRENCY_EQTY_200009848_PRI" localSheetId="8">#REF!</definedName>
    <definedName name="V_CURRENCY_EQTY_200009848_PRI" localSheetId="4">#REF!</definedName>
    <definedName name="V_CURRENCY_EQTY_200009848_PRI" localSheetId="5">#REF!</definedName>
    <definedName name="V_CURRENCY_EQTY_200009848_PRI">#REF!</definedName>
    <definedName name="V_CURRENCY_EQTY_200009848_PUB" localSheetId="7">#REF!</definedName>
    <definedName name="V_CURRENCY_EQTY_200009848_PUB" localSheetId="0">#REF!</definedName>
    <definedName name="V_CURRENCY_EQTY_200009848_PUB" localSheetId="11">#REF!</definedName>
    <definedName name="V_CURRENCY_EQTY_200009848_PUB" localSheetId="8">#REF!</definedName>
    <definedName name="V_CURRENCY_EQTY_200009848_PUB" localSheetId="4">#REF!</definedName>
    <definedName name="V_CURRENCY_EQTY_200009848_PUB" localSheetId="5">#REF!</definedName>
    <definedName name="V_CURRENCY_EQTY_200009848_PUB">#REF!</definedName>
    <definedName name="V_CURRENCY_EQTY_200009848_REP" localSheetId="7">#REF!</definedName>
    <definedName name="V_CURRENCY_EQTY_200009848_REP" localSheetId="0">#REF!</definedName>
    <definedName name="V_CURRENCY_EQTY_200009848_REP" localSheetId="11">#REF!</definedName>
    <definedName name="V_CURRENCY_EQTY_200009848_REP" localSheetId="8">#REF!</definedName>
    <definedName name="V_CURRENCY_EQTY_200009848_REP" localSheetId="4">#REF!</definedName>
    <definedName name="V_CURRENCY_EQTY_200009848_REP" localSheetId="5">#REF!</definedName>
    <definedName name="V_CURRENCY_EQTY_200009848_REP">#REF!</definedName>
    <definedName name="V_CURRENCY_EQTY_200010418_PRI">#REF!</definedName>
    <definedName name="V_CURRENCY_EQTY_200010418_PUB">#REF!</definedName>
    <definedName name="V_CURRENCY_EQTY_200010418_REP">#REF!</definedName>
    <definedName name="V_CURRENCY_EQTY_200014493_PRI">#REF!</definedName>
    <definedName name="V_CURRENCY_EQTY_200014493_PUB">#REF!</definedName>
    <definedName name="V_CURRENCY_EQTY_200014493_REP">#REF!</definedName>
    <definedName name="V_CURRENCY_EQTY_200014812_PRI">#REF!</definedName>
    <definedName name="V_CURRENCY_EQTY_200014812_PUB">#REF!</definedName>
    <definedName name="V_CURRENCY_EQTY_200014812_REP">#REF!</definedName>
    <definedName name="V_CURRENCY_EQTY_200015518_PRI">#REF!</definedName>
    <definedName name="V_CURRENCY_EQTY_200015518_PUB">#REF!</definedName>
    <definedName name="V_CURRENCY_EQTY_200015518_REP">#REF!</definedName>
    <definedName name="V_CURRENCY_ISSR_208007594_REP">#REF!</definedName>
    <definedName name="V_CURRENCY_ISSR_208008062_REP">#REF!</definedName>
    <definedName name="V_CURRENCY_ISSR_208011078_REP">#REF!</definedName>
    <definedName name="V_CURRENCY_ISSR_208011212_REP">#REF!</definedName>
    <definedName name="V_CURRENCY_ISSR_208011592_REP">#REF!</definedName>
    <definedName name="V_ENTITY_DATA_EQTY_200015518">#REF!</definedName>
    <definedName name="V_ENTITY_DATA_ISSR_208011078">#REF!</definedName>
    <definedName name="V_ENTITY_DATA_ISSR_208011212">#REF!</definedName>
    <definedName name="V_KEYWORD_EQTY_200009848_AMER_CONVICTION">#REF!</definedName>
    <definedName name="V_KEYWORD_EQTY_200009848_AMER_LIST">#REF!</definedName>
    <definedName name="V_KEYWORD_EQTY_200009848_BETA_ANALYST">#REF!</definedName>
    <definedName name="V_KEYWORD_EQTY_200009848_BVPS">#REF!</definedName>
    <definedName name="V_KEYWORD_EQTY_200009848_BVPS_PUB">#REF!</definedName>
    <definedName name="V_KEYWORD_EQTY_200009848_CEEE_EPS">#REF!</definedName>
    <definedName name="V_KEYWORD_EQTY_200009848_CF_NI_PRE_PREF">#REF!</definedName>
    <definedName name="V_KEYWORD_EQTY_200009848_COMMON_DIV_PAID">#REF!</definedName>
    <definedName name="V_KEYWORD_EQTY_200009848_CURRENCY_ISO">#REF!</definedName>
    <definedName name="V_KEYWORD_EQTY_200009848_DILUTE_SHARES">#REF!</definedName>
    <definedName name="V_KEYWORD_EQTY_200009848_DPS">#REF!</definedName>
    <definedName name="V_KEYWORD_EQTY_200009848_DPS_PUB">#REF!</definedName>
    <definedName name="V_KEYWORD_EQTY_200009848_EBIT_PUB">#REF!</definedName>
    <definedName name="V_KEYWORD_EQTY_200009848_EBITDA_PUB">#REF!</definedName>
    <definedName name="V_KEYWORD_EQTY_200009848_EPS">#REF!</definedName>
    <definedName name="V_KEYWORD_EQTY_200009848_EPS_EX_ESO_B">#REF!</definedName>
    <definedName name="V_KEYWORD_EQTY_200009848_EPS_EX_ESO_D">#REF!</definedName>
    <definedName name="V_KEYWORD_EQTY_200009848_EPS_FUL_DIL">#REF!</definedName>
    <definedName name="V_KEYWORD_EQTY_200009848_EPS_POST_BASIC">#REF!</definedName>
    <definedName name="V_KEYWORD_EQTY_200009848_EPS_PUB">#REF!</definedName>
    <definedName name="V_KEYWORD_EQTY_200009848_EPS_PUB_EX_ESO">#REF!</definedName>
    <definedName name="V_KEYWORD_EQTY_200009848_EQ_PUB">#REF!</definedName>
    <definedName name="V_KEYWORD_EQTY_200009848_ESO_POST_TAX">#REF!</definedName>
    <definedName name="V_KEYWORD_EQTY_200009848_ESO_YEAR">#REF!</definedName>
    <definedName name="V_KEYWORD_EQTY_200009848_EV_ADJ_PUB">#REF!</definedName>
    <definedName name="V_KEYWORD_EQTY_200009848_FREE_FLOAT">#REF!</definedName>
    <definedName name="V_KEYWORD_EQTY_200009848_FULLY_DIL_EPS">#REF!</definedName>
    <definedName name="V_KEYWORD_EQTY_200009848_FV_GRANT">#REF!</definedName>
    <definedName name="V_KEYWORD_EQTY_200009848_INC_MINORITY">#REF!</definedName>
    <definedName name="V_KEYWORD_EQTY_200009848_Interim_Type">#REF!</definedName>
    <definedName name="V_KEYWORD_EQTY_200009848_LEGAL_RATING">#REF!</definedName>
    <definedName name="V_KEYWORD_EQTY_200009848_MARGIN_TAX_RATE">#REF!</definedName>
    <definedName name="V_KEYWORD_EQTY_200009848_MKT_EQ_RISK_PREM">#REF!</definedName>
    <definedName name="V_KEYWORD_EQTY_200009848_NET_DEBT_PUB">#REF!</definedName>
    <definedName name="V_KEYWORD_EQTY_200009848_NET_EARNING">#REF!</definedName>
    <definedName name="V_KEYWORD_EQTY_200009848_NET_INC">#REF!</definedName>
    <definedName name="V_KEYWORD_EQTY_200009848_NI_PRE_PREF">#REF!</definedName>
    <definedName name="V_KEYWORD_EQTY_200009848_NI_PUB">#REF!</definedName>
    <definedName name="V_KEYWORD_EQTY_200009848_NON_OP_ADD">#REF!</definedName>
    <definedName name="V_KEYWORD_EQTY_200009848_NUM_SH">#REF!</definedName>
    <definedName name="V_KEYWORD_EQTY_200009848_PREF_DIV">#REF!</definedName>
    <definedName name="V_KEYWORD_EQTY_200009848_PRICE_CURRENCY_ISO">#REF!</definedName>
    <definedName name="V_KEYWORD_EQTY_200009848_PROV_INC_TAX">#REF!</definedName>
    <definedName name="V_KEYWORD_EQTY_200009848_PTP_PUB">#REF!</definedName>
    <definedName name="V_KEYWORD_EQTY_200009848_PUB_CURRENCY_ISO">#REF!</definedName>
    <definedName name="V_KEYWORD_EQTY_200009848_REPUR_ACTUAL">#REF!</definedName>
    <definedName name="V_KEYWORD_EQTY_200009848_REPUR_REMAINING">#REF!</definedName>
    <definedName name="V_KEYWORD_EQTY_200009848_REPUR_SUSPENDED">#REF!</definedName>
    <definedName name="V_KEYWORD_EQTY_200009848_REPUR_TOT_AUTH">#REF!</definedName>
    <definedName name="V_KEYWORD_EQTY_200009848_REVS_PUB">#REF!</definedName>
    <definedName name="V_KEYWORD_EQTY_200009848_RISK_FR_RATE">#REF!</definedName>
    <definedName name="V_KEYWORD_EQTY_200009848_Security_Name">#REF!</definedName>
    <definedName name="V_KEYWORD_EQTY_200009848_SH">#REF!</definedName>
    <definedName name="V_KEYWORD_EQTY_200009848_TARGET_PRICE">#REF!</definedName>
    <definedName name="V_KEYWORD_EQTY_200009848_TAX_EXC">#REF!</definedName>
    <definedName name="V_KEYWORD_EQTY_200009848_Ticker">#REF!</definedName>
    <definedName name="V_KEYWORD_EQTY_200009848_TP_PERIOD">#REF!</definedName>
    <definedName name="V_KEYWORD_EQTY_200010418_AMER_CONVICTION">#REF!</definedName>
    <definedName name="V_KEYWORD_EQTY_200010418_AMER_LIST">#REF!</definedName>
    <definedName name="V_KEYWORD_EQTY_200010418_BETA_ANALYST">#REF!</definedName>
    <definedName name="V_KEYWORD_EQTY_200010418_BVPS">#REF!</definedName>
    <definedName name="V_KEYWORD_EQTY_200010418_BVPS_PUB">#REF!</definedName>
    <definedName name="V_KEYWORD_EQTY_200010418_CEEE_EPS">#REF!</definedName>
    <definedName name="V_KEYWORD_EQTY_200010418_CF_NI_PRE_PREF">#REF!</definedName>
    <definedName name="V_KEYWORD_EQTY_200010418_COMMON_DIV_PAID">#REF!</definedName>
    <definedName name="V_KEYWORD_EQTY_200010418_CURRENCY_ISO">#REF!</definedName>
    <definedName name="V_KEYWORD_EQTY_200010418_DILUTE_SHARES">#REF!</definedName>
    <definedName name="V_KEYWORD_EQTY_200010418_DPS">#REF!</definedName>
    <definedName name="V_KEYWORD_EQTY_200010418_DPS_PUB">#REF!</definedName>
    <definedName name="V_KEYWORD_EQTY_200010418_EBIT_PUB">#REF!</definedName>
    <definedName name="V_KEYWORD_EQTY_200010418_EBITDA_PUB">#REF!</definedName>
    <definedName name="V_KEYWORD_EQTY_200010418_EPS">#REF!</definedName>
    <definedName name="V_KEYWORD_EQTY_200010418_EPS_EX_ESO_B">#REF!</definedName>
    <definedName name="V_KEYWORD_EQTY_200010418_EPS_EX_ESO_D">#REF!</definedName>
    <definedName name="V_KEYWORD_EQTY_200010418_EPS_FUL_DIL">#REF!</definedName>
    <definedName name="V_KEYWORD_EQTY_200010418_EPS_POST_BASIC">#REF!</definedName>
    <definedName name="V_KEYWORD_EQTY_200010418_EPS_PUB">#REF!</definedName>
    <definedName name="V_KEYWORD_EQTY_200010418_EPS_PUB_EX_ESO">#REF!</definedName>
    <definedName name="V_KEYWORD_EQTY_200010418_EQ_PUB">#REF!</definedName>
    <definedName name="V_KEYWORD_EQTY_200010418_ESO_POST_TAX">#REF!</definedName>
    <definedName name="V_KEYWORD_EQTY_200010418_ESO_YEAR">#REF!</definedName>
    <definedName name="V_KEYWORD_EQTY_200010418_EV_ADJ_PUB">#REF!</definedName>
    <definedName name="V_KEYWORD_EQTY_200010418_FREE_FLOAT">#REF!</definedName>
    <definedName name="V_KEYWORD_EQTY_200010418_FULLY_DIL_EPS">#REF!</definedName>
    <definedName name="V_KEYWORD_EQTY_200010418_FV_GRANT">#REF!</definedName>
    <definedName name="V_KEYWORD_EQTY_200010418_INC_MINORITY">#REF!</definedName>
    <definedName name="V_KEYWORD_EQTY_200010418_Interim_Type">#REF!</definedName>
    <definedName name="V_KEYWORD_EQTY_200010418_LEGAL_RATING">#REF!</definedName>
    <definedName name="V_KEYWORD_EQTY_200010418_MARGIN_TAX_RATE">#REF!</definedName>
    <definedName name="V_KEYWORD_EQTY_200010418_MKT_EQ_RISK_PREM">#REF!</definedName>
    <definedName name="V_KEYWORD_EQTY_200010418_NET_DEBT_PUB">#REF!</definedName>
    <definedName name="V_KEYWORD_EQTY_200010418_NET_EARNING">#REF!</definedName>
    <definedName name="V_KEYWORD_EQTY_200010418_NET_INC">#REF!</definedName>
    <definedName name="V_KEYWORD_EQTY_200010418_NI_PRE_PREF">#REF!</definedName>
    <definedName name="V_KEYWORD_EQTY_200010418_NI_PUB">#REF!</definedName>
    <definedName name="V_KEYWORD_EQTY_200010418_NON_OP_ADD">#REF!</definedName>
    <definedName name="V_KEYWORD_EQTY_200010418_NUM_SH">#REF!</definedName>
    <definedName name="V_KEYWORD_EQTY_200010418_PREF_DIV">#REF!</definedName>
    <definedName name="V_KEYWORD_EQTY_200010418_PRICE_CURRENCY_ISO">#REF!</definedName>
    <definedName name="V_KEYWORD_EQTY_200010418_PROV_INC_TAX">#REF!</definedName>
    <definedName name="V_KEYWORD_EQTY_200010418_PTP_PUB">#REF!</definedName>
    <definedName name="V_KEYWORD_EQTY_200010418_PUB_CURRENCY_ISO">#REF!</definedName>
    <definedName name="V_KEYWORD_EQTY_200010418_REPUR_ACTUAL">#REF!</definedName>
    <definedName name="V_KEYWORD_EQTY_200010418_REPUR_REMAINING">#REF!</definedName>
    <definedName name="V_KEYWORD_EQTY_200010418_REPUR_SUSPENDED">#REF!</definedName>
    <definedName name="V_KEYWORD_EQTY_200010418_REPUR_TOT_AUTH">#REF!</definedName>
    <definedName name="V_KEYWORD_EQTY_200010418_REVS_PUB">#REF!</definedName>
    <definedName name="V_KEYWORD_EQTY_200010418_RISK_FR_RATE">#REF!</definedName>
    <definedName name="V_KEYWORD_EQTY_200010418_Security_Name">#REF!</definedName>
    <definedName name="V_KEYWORD_EQTY_200010418_SH">#REF!</definedName>
    <definedName name="V_KEYWORD_EQTY_200010418_TARGET_PRICE">#REF!</definedName>
    <definedName name="V_KEYWORD_EQTY_200010418_TAX_EXC">#REF!</definedName>
    <definedName name="V_KEYWORD_EQTY_200010418_Ticker">#REF!</definedName>
    <definedName name="V_KEYWORD_EQTY_200010418_TP_PERIOD">#REF!</definedName>
    <definedName name="V_KEYWORD_EQTY_200014493_AMER_CONVICTION">#REF!</definedName>
    <definedName name="V_KEYWORD_EQTY_200014493_AMER_LIST">#REF!</definedName>
    <definedName name="V_KEYWORD_EQTY_200014493_BETA_ANALYST">#REF!</definedName>
    <definedName name="V_KEYWORD_EQTY_200014493_BVPS">#REF!</definedName>
    <definedName name="V_KEYWORD_EQTY_200014493_BVPS_PUB">#REF!</definedName>
    <definedName name="V_KEYWORD_EQTY_200014493_CEEE_EPS">#REF!</definedName>
    <definedName name="V_KEYWORD_EQTY_200014493_CF_NI_PRE_PREF">#REF!</definedName>
    <definedName name="V_KEYWORD_EQTY_200014493_COMMON_DIV_PAID">#REF!</definedName>
    <definedName name="V_KEYWORD_EQTY_200014493_CURRENCY_ISO">#REF!</definedName>
    <definedName name="V_KEYWORD_EQTY_200014493_DILUTE_SHARES">#REF!</definedName>
    <definedName name="V_KEYWORD_EQTY_200014493_DPS">#REF!</definedName>
    <definedName name="V_KEYWORD_EQTY_200014493_DPS_PUB">#REF!</definedName>
    <definedName name="V_KEYWORD_EQTY_200014493_EBIT_PUB">#REF!</definedName>
    <definedName name="V_KEYWORD_EQTY_200014493_EBITDA_PUB">#REF!</definedName>
    <definedName name="V_KEYWORD_EQTY_200014493_EPS">#REF!</definedName>
    <definedName name="V_KEYWORD_EQTY_200014493_EPS_EX_ESO_B">#REF!</definedName>
    <definedName name="V_KEYWORD_EQTY_200014493_EPS_EX_ESO_D">#REF!</definedName>
    <definedName name="V_KEYWORD_EQTY_200014493_EPS_FUL_DIL">#REF!</definedName>
    <definedName name="V_KEYWORD_EQTY_200014493_EPS_POST_BASIC">#REF!</definedName>
    <definedName name="V_KEYWORD_EQTY_200014493_EPS_PUB">#REF!</definedName>
    <definedName name="V_KEYWORD_EQTY_200014493_EPS_PUB_EX_ESO">#REF!</definedName>
    <definedName name="V_KEYWORD_EQTY_200014493_EQ_PUB">#REF!</definedName>
    <definedName name="V_KEYWORD_EQTY_200014493_ESO_POST_TAX">#REF!</definedName>
    <definedName name="V_KEYWORD_EQTY_200014493_ESO_YEAR">#REF!</definedName>
    <definedName name="V_KEYWORD_EQTY_200014493_EV_ADJ_PUB">#REF!</definedName>
    <definedName name="V_KEYWORD_EQTY_200014493_FREE_FLOAT">#REF!</definedName>
    <definedName name="V_KEYWORD_EQTY_200014493_FULLY_DIL_EPS">#REF!</definedName>
    <definedName name="V_KEYWORD_EQTY_200014493_FV_GRANT">#REF!</definedName>
    <definedName name="V_KEYWORD_EQTY_200014493_INC_MINORITY">#REF!</definedName>
    <definedName name="V_KEYWORD_EQTY_200014493_Interim_Type">#REF!</definedName>
    <definedName name="V_KEYWORD_EQTY_200014493_LEGAL_RATING">#REF!</definedName>
    <definedName name="V_KEYWORD_EQTY_200014493_MARGIN_TAX_RATE">#REF!</definedName>
    <definedName name="V_KEYWORD_EQTY_200014493_MKT_EQ_RISK_PREM">#REF!</definedName>
    <definedName name="V_KEYWORD_EQTY_200014493_NET_DEBT_PUB">#REF!</definedName>
    <definedName name="V_KEYWORD_EQTY_200014493_NET_EARNING">#REF!</definedName>
    <definedName name="V_KEYWORD_EQTY_200014493_NET_INC">#REF!</definedName>
    <definedName name="V_KEYWORD_EQTY_200014493_NI_PRE_PREF">#REF!</definedName>
    <definedName name="V_KEYWORD_EQTY_200014493_NI_PUB">#REF!</definedName>
    <definedName name="V_KEYWORD_EQTY_200014493_NON_OP_ADD">#REF!</definedName>
    <definedName name="V_KEYWORD_EQTY_200014493_NUM_SH">#REF!</definedName>
    <definedName name="V_KEYWORD_EQTY_200014493_PREF_DIV">#REF!</definedName>
    <definedName name="V_KEYWORD_EQTY_200014493_PRICE_CURRENCY_ISO">#REF!</definedName>
    <definedName name="V_KEYWORD_EQTY_200014493_PROV_INC_TAX">#REF!</definedName>
    <definedName name="V_KEYWORD_EQTY_200014493_PTP_PUB">#REF!</definedName>
    <definedName name="V_KEYWORD_EQTY_200014493_PUB_CURRENCY_ISO">#REF!</definedName>
    <definedName name="V_KEYWORD_EQTY_200014493_REPUR_ACTUAL">#REF!</definedName>
    <definedName name="V_KEYWORD_EQTY_200014493_REPUR_REMAINING">#REF!</definedName>
    <definedName name="V_KEYWORD_EQTY_200014493_REPUR_SUSPENDED">#REF!</definedName>
    <definedName name="V_KEYWORD_EQTY_200014493_REPUR_TOT_AUTH">#REF!</definedName>
    <definedName name="V_KEYWORD_EQTY_200014493_REVS_PUB">#REF!</definedName>
    <definedName name="V_KEYWORD_EQTY_200014493_RISK_FR_RATE">#REF!</definedName>
    <definedName name="V_KEYWORD_EQTY_200014493_Security_Name">#REF!</definedName>
    <definedName name="V_KEYWORD_EQTY_200014493_SH">#REF!</definedName>
    <definedName name="V_KEYWORD_EQTY_200014493_TARGET_PRICE">#REF!</definedName>
    <definedName name="V_KEYWORD_EQTY_200014493_TAX_EXC">#REF!</definedName>
    <definedName name="V_KEYWORD_EQTY_200014493_Ticker">#REF!</definedName>
    <definedName name="V_KEYWORD_EQTY_200014493_TP_PERIOD">#REF!</definedName>
    <definedName name="V_KEYWORD_EQTY_200014812_AMER_CONVICTION">#REF!</definedName>
    <definedName name="V_KEYWORD_EQTY_200014812_AMER_LIST">#REF!</definedName>
    <definedName name="V_KEYWORD_EQTY_200014812_BETA_ANALYST">#REF!</definedName>
    <definedName name="V_KEYWORD_EQTY_200014812_BVPS">#REF!</definedName>
    <definedName name="V_KEYWORD_EQTY_200014812_BVPS_PUB">#REF!</definedName>
    <definedName name="V_KEYWORD_EQTY_200014812_CEEE_EPS">#REF!</definedName>
    <definedName name="V_KEYWORD_EQTY_200014812_CF_NI_PRE_PREF">#REF!</definedName>
    <definedName name="V_KEYWORD_EQTY_200014812_COMMON_DIV_PAID">#REF!</definedName>
    <definedName name="V_KEYWORD_EQTY_200014812_CURRENCY_ISO">#REF!</definedName>
    <definedName name="V_KEYWORD_EQTY_200014812_DILUTE_SHARES">#REF!</definedName>
    <definedName name="V_KEYWORD_EQTY_200014812_DPS">#REF!</definedName>
    <definedName name="V_KEYWORD_EQTY_200014812_DPS_PUB">#REF!</definedName>
    <definedName name="V_KEYWORD_EQTY_200014812_EBIT_PUB">#REF!</definedName>
    <definedName name="V_KEYWORD_EQTY_200014812_EBITDA_PUB">#REF!</definedName>
    <definedName name="V_KEYWORD_EQTY_200014812_EPS">#REF!</definedName>
    <definedName name="V_KEYWORD_EQTY_200014812_EPS_EX_ESO_B">#REF!</definedName>
    <definedName name="V_KEYWORD_EQTY_200014812_EPS_EX_ESO_D">#REF!</definedName>
    <definedName name="V_KEYWORD_EQTY_200014812_EPS_FUL_DIL">#REF!</definedName>
    <definedName name="V_KEYWORD_EQTY_200014812_EPS_POST_BASIC">#REF!</definedName>
    <definedName name="V_KEYWORD_EQTY_200014812_EPS_PUB">#REF!</definedName>
    <definedName name="V_KEYWORD_EQTY_200014812_EPS_PUB_EX_ESO">#REF!</definedName>
    <definedName name="V_KEYWORD_EQTY_200014812_EQ_PUB">#REF!</definedName>
    <definedName name="V_KEYWORD_EQTY_200014812_ESO_POST_TAX">#REF!</definedName>
    <definedName name="V_KEYWORD_EQTY_200014812_ESO_YEAR">#REF!</definedName>
    <definedName name="V_KEYWORD_EQTY_200014812_EV_ADJ_PUB">#REF!</definedName>
    <definedName name="V_KEYWORD_EQTY_200014812_FREE_FLOAT">#REF!</definedName>
    <definedName name="V_KEYWORD_EQTY_200014812_FULLY_DIL_EPS">#REF!</definedName>
    <definedName name="V_KEYWORD_EQTY_200014812_FV_GRANT">#REF!</definedName>
    <definedName name="V_KEYWORD_EQTY_200014812_INC_MINORITY">#REF!</definedName>
    <definedName name="V_KEYWORD_EQTY_200014812_Interim_Type">#REF!</definedName>
    <definedName name="V_KEYWORD_EQTY_200014812_LEGAL_RATING">#REF!</definedName>
    <definedName name="V_KEYWORD_EQTY_200014812_MARGIN_TAX_RATE">#REF!</definedName>
    <definedName name="V_KEYWORD_EQTY_200014812_MKT_EQ_RISK_PREM">#REF!</definedName>
    <definedName name="V_KEYWORD_EQTY_200014812_NET_DEBT_PUB">#REF!</definedName>
    <definedName name="V_KEYWORD_EQTY_200014812_NET_EARNING">#REF!</definedName>
    <definedName name="V_KEYWORD_EQTY_200014812_NET_INC">#REF!</definedName>
    <definedName name="V_KEYWORD_EQTY_200014812_NI_PRE_PREF">#REF!</definedName>
    <definedName name="V_KEYWORD_EQTY_200014812_NI_PUB">#REF!</definedName>
    <definedName name="V_KEYWORD_EQTY_200014812_NON_OP_ADD">#REF!</definedName>
    <definedName name="V_KEYWORD_EQTY_200014812_NUM_SH">#REF!</definedName>
    <definedName name="V_KEYWORD_EQTY_200014812_PREF_DIV">#REF!</definedName>
    <definedName name="V_KEYWORD_EQTY_200014812_PRICE_CURRENCY_ISO">#REF!</definedName>
    <definedName name="V_KEYWORD_EQTY_200014812_PROV_INC_TAX">#REF!</definedName>
    <definedName name="V_KEYWORD_EQTY_200014812_PTP_PUB">#REF!</definedName>
    <definedName name="V_KEYWORD_EQTY_200014812_PUB_CURRENCY_ISO">#REF!</definedName>
    <definedName name="V_KEYWORD_EQTY_200014812_REPUR_ACTUAL">#REF!</definedName>
    <definedName name="V_KEYWORD_EQTY_200014812_REPUR_REMAINING">#REF!</definedName>
    <definedName name="V_KEYWORD_EQTY_200014812_REPUR_SUSPENDED">#REF!</definedName>
    <definedName name="V_KEYWORD_EQTY_200014812_REPUR_TOT_AUTH">#REF!</definedName>
    <definedName name="V_KEYWORD_EQTY_200014812_REVS_PUB">#REF!</definedName>
    <definedName name="V_KEYWORD_EQTY_200014812_RISK_FR_RATE">#REF!</definedName>
    <definedName name="V_KEYWORD_EQTY_200014812_Security_Name">#REF!</definedName>
    <definedName name="V_KEYWORD_EQTY_200014812_SH">#REF!</definedName>
    <definedName name="V_KEYWORD_EQTY_200014812_TARGET_PRICE">#REF!</definedName>
    <definedName name="V_KEYWORD_EQTY_200014812_TAX_EXC">#REF!</definedName>
    <definedName name="V_KEYWORD_EQTY_200014812_Ticker">#REF!</definedName>
    <definedName name="V_KEYWORD_EQTY_200014812_TP_PERIOD">#REF!</definedName>
    <definedName name="V_KEYWORD_EQTY_200015518_AMER_CONVICTION">#REF!</definedName>
    <definedName name="V_KEYWORD_EQTY_200015518_AMER_LIST">#REF!</definedName>
    <definedName name="V_KEYWORD_EQTY_200015518_BETA_ANALYST">#REF!</definedName>
    <definedName name="V_KEYWORD_EQTY_200015518_BVPS">#REF!</definedName>
    <definedName name="V_KEYWORD_EQTY_200015518_BVPS_PUB">#REF!</definedName>
    <definedName name="V_KEYWORD_EQTY_200015518_CEEE_EPS">#REF!</definedName>
    <definedName name="V_KEYWORD_EQTY_200015518_CF_NI_PRE_PREF">#REF!</definedName>
    <definedName name="V_KEYWORD_EQTY_200015518_COMMON_DIV_PAID">#REF!</definedName>
    <definedName name="V_KEYWORD_EQTY_200015518_CURRENCY_ISO">#REF!</definedName>
    <definedName name="V_KEYWORD_EQTY_200015518_DILUTE_SHARES">#REF!</definedName>
    <definedName name="V_KEYWORD_EQTY_200015518_DPS">#REF!</definedName>
    <definedName name="V_KEYWORD_EQTY_200015518_DPS_PUB">#REF!</definedName>
    <definedName name="V_KEYWORD_EQTY_200015518_EBIT_PUB">#REF!</definedName>
    <definedName name="V_KEYWORD_EQTY_200015518_EBITDA_PUB">#REF!</definedName>
    <definedName name="V_KEYWORD_EQTY_200015518_EPS">#REF!</definedName>
    <definedName name="V_KEYWORD_EQTY_200015518_EPS_EX_ESO_B">#REF!</definedName>
    <definedName name="V_KEYWORD_EQTY_200015518_EPS_EX_ESO_D">#REF!</definedName>
    <definedName name="V_KEYWORD_EQTY_200015518_EPS_FUL_DIL">#REF!</definedName>
    <definedName name="V_KEYWORD_EQTY_200015518_EPS_POST_BASIC">#REF!</definedName>
    <definedName name="V_KEYWORD_EQTY_200015518_EPS_PUB">#REF!</definedName>
    <definedName name="V_KEYWORD_EQTY_200015518_EPS_PUB_EX_ESO">#REF!</definedName>
    <definedName name="V_KEYWORD_EQTY_200015518_EQ_PUB">#REF!</definedName>
    <definedName name="V_KEYWORD_EQTY_200015518_ESO_POST_TAX">#REF!</definedName>
    <definedName name="V_KEYWORD_EQTY_200015518_ESO_YEAR">#REF!</definedName>
    <definedName name="V_KEYWORD_EQTY_200015518_EV_ADJ_PUB">#REF!</definedName>
    <definedName name="V_KEYWORD_EQTY_200015518_FREE_FLOAT">#REF!</definedName>
    <definedName name="V_KEYWORD_EQTY_200015518_FULLY_DIL_EPS">#REF!</definedName>
    <definedName name="V_KEYWORD_EQTY_200015518_FV_GRANT">#REF!</definedName>
    <definedName name="V_KEYWORD_EQTY_200015518_INC_MINORITY">#REF!</definedName>
    <definedName name="V_KEYWORD_EQTY_200015518_Interim_Type">#REF!</definedName>
    <definedName name="V_KEYWORD_EQTY_200015518_LEGAL_RATING">#REF!</definedName>
    <definedName name="V_KEYWORD_EQTY_200015518_MARGIN_TAX_RATE">#REF!</definedName>
    <definedName name="V_KEYWORD_EQTY_200015518_MKT_EQ_RISK_PREM">#REF!</definedName>
    <definedName name="V_KEYWORD_EQTY_200015518_NET_DEBT_PUB">#REF!</definedName>
    <definedName name="V_KEYWORD_EQTY_200015518_NET_EARNING">#REF!</definedName>
    <definedName name="V_KEYWORD_EQTY_200015518_NET_INC">#REF!</definedName>
    <definedName name="V_KEYWORD_EQTY_200015518_NI_PRE_PREF">#REF!</definedName>
    <definedName name="V_KEYWORD_EQTY_200015518_NI_PUB">#REF!</definedName>
    <definedName name="V_KEYWORD_EQTY_200015518_NON_OP_ADD">#REF!</definedName>
    <definedName name="V_KEYWORD_EQTY_200015518_NUM_SH">#REF!</definedName>
    <definedName name="V_KEYWORD_EQTY_200015518_PREF_DIV">#REF!</definedName>
    <definedName name="V_KEYWORD_EQTY_200015518_PRICE_CURRENCY_ISO">#REF!</definedName>
    <definedName name="V_KEYWORD_EQTY_200015518_PROV_INC_TAX">#REF!</definedName>
    <definedName name="V_KEYWORD_EQTY_200015518_PTP_PUB">#REF!</definedName>
    <definedName name="V_KEYWORD_EQTY_200015518_PUB_CURRENCY_ISO">#REF!</definedName>
    <definedName name="V_KEYWORD_EQTY_200015518_REPUR_ACTUAL">#REF!</definedName>
    <definedName name="V_KEYWORD_EQTY_200015518_REPUR_REMAINING">#REF!</definedName>
    <definedName name="V_KEYWORD_EQTY_200015518_REPUR_SUSPENDED">#REF!</definedName>
    <definedName name="V_KEYWORD_EQTY_200015518_REPUR_TOT_AUTH">#REF!</definedName>
    <definedName name="V_KEYWORD_EQTY_200015518_REVS_PUB">#REF!</definedName>
    <definedName name="V_KEYWORD_EQTY_200015518_RISK_FR_RATE">#REF!</definedName>
    <definedName name="V_KEYWORD_EQTY_200015518_Security_Name">#REF!</definedName>
    <definedName name="V_KEYWORD_EQTY_200015518_SH">#REF!</definedName>
    <definedName name="V_KEYWORD_EQTY_200015518_TARGET_PRICE">#REF!</definedName>
    <definedName name="V_KEYWORD_EQTY_200015518_TAX_EXC">#REF!</definedName>
    <definedName name="V_KEYWORD_EQTY_200015518_Ticker">#REF!</definedName>
    <definedName name="V_KEYWORD_EQTY_200015518_TP_PERIOD">#REF!</definedName>
    <definedName name="V_KEYWORD_ISSR_208007594_ACC_AMORT">#REF!</definedName>
    <definedName name="V_KEYWORD_ISSR_208007594_ACC_DDA">#REF!</definedName>
    <definedName name="V_KEYWORD_ISSR_208007594_ACC_END_DATE">#REF!</definedName>
    <definedName name="V_KEYWORD_ISSR_208007594_ACC_PAY_GQ">#REF!</definedName>
    <definedName name="V_KEYWORD_ISSR_208007594_ACQ">#REF!</definedName>
    <definedName name="V_KEYWORD_ISSR_208007594_ADJ_UNF_PENS_GOOD">#REF!</definedName>
    <definedName name="V_KEYWORD_ISSR_208007594_ASSOC_JV_ADDBK">#REF!</definedName>
    <definedName name="V_KEYWORD_ISSR_208007594_ASSOCIATE">#REF!</definedName>
    <definedName name="V_KEYWORD_ISSR_208007594_ASSOCIATE_OP">#REF!</definedName>
    <definedName name="V_KEYWORD_ISSR_208007594_BAL_MINO_INT">#REF!</definedName>
    <definedName name="V_KEYWORD_ISSR_208007594_CAP_LEASES">#REF!</definedName>
    <definedName name="V_KEYWORD_ISSR_208007594_CAPEX">#REF!</definedName>
    <definedName name="V_KEYWORD_ISSR_208007594_CAPEX_EXPANSION">#REF!</definedName>
    <definedName name="V_KEYWORD_ISSR_208007594_CAPEX_MAINTENANCE">#REF!</definedName>
    <definedName name="V_KEYWORD_ISSR_208007594_CASH_EQ">#REF!</definedName>
    <definedName name="V_KEYWORD_ISSR_208007594_CASH_INT_EXP">#REF!</definedName>
    <definedName name="V_KEYWORD_ISSR_208007594_CASH_PCT_OS_US">#REF!</definedName>
    <definedName name="V_KEYWORD_ISSR_208007594_CASH_TAX_EXP">#REF!</definedName>
    <definedName name="V_KEYWORD_ISSR_208007594_CF_FIN">#REF!</definedName>
    <definedName name="V_KEYWORD_ISSR_208007594_CF_INC_MINORITY">#REF!</definedName>
    <definedName name="V_KEYWORD_ISSR_208007594_CF_INV">#REF!</definedName>
    <definedName name="V_KEYWORD_ISSR_208007594_CF_OPS">#REF!</definedName>
    <definedName name="V_KEYWORD_ISSR_208007594_CHG_LT_DEBT">#REF!</definedName>
    <definedName name="V_KEYWORD_ISSR_208007594_CO_BOR_MARGIN">#REF!</definedName>
    <definedName name="V_KEYWORD_ISSR_208007594_COST_GD_SD">#REF!</definedName>
    <definedName name="V_KEYWORD_ISSR_208007594_CUR_ASS">#REF!</definedName>
    <definedName name="V_KEYWORD_ISSR_208007594_CURRENCY_ISO">#REF!</definedName>
    <definedName name="V_KEYWORD_ISSR_208007594_DEBTORS">#REF!</definedName>
    <definedName name="V_KEYWORD_ISSR_208007594_DEF_INC_TAX">#REF!</definedName>
    <definedName name="V_KEYWORD_ISSR_208007594_DEPR_AMORT">#REF!</definedName>
    <definedName name="V_KEYWORD_ISSR_208007594_DEPREC">#REF!</definedName>
    <definedName name="V_KEYWORD_ISSR_208007594_DIV_PAID">#REF!</definedName>
    <definedName name="V_KEYWORD_ISSR_208007594_DIVDS_ASSOC_JV">#REF!</definedName>
    <definedName name="V_KEYWORD_ISSR_208007594_DIVDS_PD_MINORITIES">#REF!</definedName>
    <definedName name="V_KEYWORD_ISSR_208007594_DIVEST">#REF!</definedName>
    <definedName name="V_KEYWORD_ISSR_208007594_EBIT">#REF!</definedName>
    <definedName name="V_KEYWORD_ISSR_208007594_EBIT_FIN_SEGMENT">#REF!</definedName>
    <definedName name="V_KEYWORD_ISSR_208007594_EBITDA_CALC">#REF!</definedName>
    <definedName name="V_KEYWORD_ISSR_208007594_EMPLOYEES">#REF!</definedName>
    <definedName name="V_KEYWORD_ISSR_208007594_EQ">#REF!</definedName>
    <definedName name="V_KEYWORD_ISSR_208007594_ESO_PRE_TAX">#REF!</definedName>
    <definedName name="V_KEYWORD_ISSR_208007594_FIX_ASS_INV">#REF!</definedName>
    <definedName name="V_KEYWORD_ISSR_208007594_GCI_INFL">#REF!</definedName>
    <definedName name="V_KEYWORD_ISSR_208007594_GOODWILL_AMORT">#REF!</definedName>
    <definedName name="V_KEYWORD_ISSR_208007594_GR_FIX_ASS">#REF!</definedName>
    <definedName name="V_KEYWORD_ISSR_208007594_GR_INTANG">#REF!</definedName>
    <definedName name="V_KEYWORD_ISSR_208007594_INT_EXP_IND">#REF!</definedName>
    <definedName name="V_KEYWORD_ISSR_208007594_INT_INC_IND">#REF!</definedName>
    <definedName name="V_KEYWORD_ISSR_208007594_INV_SECUR">#REF!</definedName>
    <definedName name="V_KEYWORD_ISSR_208007594_Issuer_Name">#REF!</definedName>
    <definedName name="V_KEYWORD_ISSR_208007594_LEASE_DEEM_DEPR">#REF!</definedName>
    <definedName name="V_KEYWORD_ISSR_208007594_LEASE_DEEM_INT">#REF!</definedName>
    <definedName name="V_KEYWORD_ISSR_208007594_LEASE_PAY">#REF!</definedName>
    <definedName name="V_KEYWORD_ISSR_208007594_LICENSE_REV">#REF!</definedName>
    <definedName name="V_KEYWORD_ISSR_208007594_LT_DEBT">#REF!</definedName>
    <definedName name="V_KEYWORD_ISSR_208007594_MA_PROB">#REF!</definedName>
    <definedName name="V_KEYWORD_ISSR_208007594_MAINTEN_REV">#REF!</definedName>
    <definedName name="V_KEYWORD_ISSR_208007594_MINORITIES">#REF!</definedName>
    <definedName name="V_KEYWORD_ISSR_208007594_MV_ASSOCIATES">#REF!</definedName>
    <definedName name="V_KEYWORD_ISSR_208007594_NET_DEBT">#REF!</definedName>
    <definedName name="V_KEYWORD_ISSR_208007594_NET_DEBT_ADJ">#REF!</definedName>
    <definedName name="V_KEYWORD_ISSR_208007594_NET_FIX_ASS">#REF!</definedName>
    <definedName name="V_KEYWORD_ISSR_208007594_NET_INT_CH">#REF!</definedName>
    <definedName name="V_KEYWORD_ISSR_208007594_NET_INT_EXP">#REF!</definedName>
    <definedName name="V_KEYWORD_ISSR_208007594_NET_INTANG">#REF!</definedName>
    <definedName name="V_KEYWORD_ISSR_208007594_NONPPE_CAPEX">#REF!</definedName>
    <definedName name="V_KEYWORD_ISSR_208007594_OP_COST">#REF!</definedName>
    <definedName name="V_KEYWORD_ISSR_208007594_ORD_SH_FUND">#REF!</definedName>
    <definedName name="V_KEYWORD_ISSR_208007594_OTH_COST_INC">#REF!</definedName>
    <definedName name="V_KEYWORD_ISSR_208007594_OTH_CUR_ASS">#REF!</definedName>
    <definedName name="V_KEYWORD_ISSR_208007594_OTH_CUR_LIABS">#REF!</definedName>
    <definedName name="V_KEYWORD_ISSR_208007594_OTH_DACF_ADJ">#REF!</definedName>
    <definedName name="V_KEYWORD_ISSR_208007594_OTH_FIN_CF">#REF!</definedName>
    <definedName name="V_KEYWORD_ISSR_208007594_OTH_GCI_ADJ">#REF!</definedName>
    <definedName name="V_KEYWORD_ISSR_208007594_OTH_INV_CF">#REF!</definedName>
    <definedName name="V_KEYWORD_ISSR_208007594_OTH_LT_ASS">#REF!</definedName>
    <definedName name="V_KEYWORD_ISSR_208007594_OTH_LT_CRED_GQ">#REF!</definedName>
    <definedName name="V_KEYWORD_ISSR_208007594_OTH_NONCASH_ADJ">#REF!</definedName>
    <definedName name="V_KEYWORD_ISSR_208007594_OTH_OP_CF">#REF!</definedName>
    <definedName name="V_KEYWORD_ISSR_208007594_OTH_OP_INC_EXP">#REF!</definedName>
    <definedName name="V_KEYWORD_ISSR_208007594_PERIOD_MILESTONE">#REF!</definedName>
    <definedName name="V_KEYWORD_ISSR_208007594_PL_SALE_ASSETS">#REF!</definedName>
    <definedName name="V_KEYWORD_ISSR_208007594_PREF_SH">#REF!</definedName>
    <definedName name="V_KEYWORD_ISSR_208007594_PROFIT_ON_DISP">#REF!</definedName>
    <definedName name="V_KEYWORD_ISSR_208007594_PT_PROF">#REF!</definedName>
    <definedName name="V_KEYWORD_ISSR_208007594_RD_EXP">#REF!</definedName>
    <definedName name="V_KEYWORD_ISSR_208007594_REV_FIN_SEGMENT">#REF!</definedName>
    <definedName name="V_KEYWORD_ISSR_208007594_SALES">#REF!</definedName>
    <definedName name="V_KEYWORD_ISSR_208007594_SALES_ARGENTINA">#REF!</definedName>
    <definedName name="V_KEYWORD_ISSR_208007594_SALES_BRAZIL">#REF!</definedName>
    <definedName name="V_KEYWORD_ISSR_208007594_SALES_CANADA">#REF!</definedName>
    <definedName name="V_KEYWORD_ISSR_208007594_SALES_CEE">#REF!</definedName>
    <definedName name="V_KEYWORD_ISSR_208007594_SALES_CHILE">#REF!</definedName>
    <definedName name="V_KEYWORD_ISSR_208007594_SALES_CHINA">#REF!</definedName>
    <definedName name="V_KEYWORD_ISSR_208007594_SALES_COLOMBIA">#REF!</definedName>
    <definedName name="V_KEYWORD_ISSR_208007594_SALES_CONS">#REF!</definedName>
    <definedName name="V_KEYWORD_ISSR_208007594_SALES_EU_EX_UK">#REF!</definedName>
    <definedName name="V_KEYWORD_ISSR_208007594_SALES_FINAN">#REF!</definedName>
    <definedName name="V_KEYWORD_ISSR_208007594_SALES_FX_ARS">#REF!</definedName>
    <definedName name="V_KEYWORD_ISSR_208007594_SALES_FX_BRL">#REF!</definedName>
    <definedName name="V_KEYWORD_ISSR_208007594_SALES_FX_CAD">#REF!</definedName>
    <definedName name="V_KEYWORD_ISSR_208007594_SALES_FX_CLP">#REF!</definedName>
    <definedName name="V_KEYWORD_ISSR_208007594_SALES_FX_CNY">#REF!</definedName>
    <definedName name="V_KEYWORD_ISSR_208007594_SALES_FX_COP">#REF!</definedName>
    <definedName name="V_KEYWORD_ISSR_208007594_SALES_FX_EUR">#REF!</definedName>
    <definedName name="V_KEYWORD_ISSR_208007594_SALES_FX_GPB">#REF!</definedName>
    <definedName name="V_KEYWORD_ISSR_208007594_SALES_FX_INR">#REF!</definedName>
    <definedName name="V_KEYWORD_ISSR_208007594_SALES_FX_MXN">#REF!</definedName>
    <definedName name="V_KEYWORD_ISSR_208007594_SALES_FX_OTH">#REF!</definedName>
    <definedName name="V_KEYWORD_ISSR_208007594_SALES_FX_RUB">#REF!</definedName>
    <definedName name="V_KEYWORD_ISSR_208007594_SALES_FX_USD">#REF!</definedName>
    <definedName name="V_KEYWORD_ISSR_208007594_SALES_FX_VEF">#REF!</definedName>
    <definedName name="V_KEYWORD_ISSR_208007594_SALES_FX_YEN">#REF!</definedName>
    <definedName name="V_KEYWORD_ISSR_208007594_SALES_GOV">#REF!</definedName>
    <definedName name="V_KEYWORD_ISSR_208007594_SALES_IND">#REF!</definedName>
    <definedName name="V_KEYWORD_ISSR_208007594_SALES_INDIA">#REF!</definedName>
    <definedName name="V_KEYWORD_ISSR_208007594_SALES_JAPAN">#REF!</definedName>
    <definedName name="V_KEYWORD_ISSR_208007594_SALES_ME">#REF!</definedName>
    <definedName name="V_KEYWORD_ISSR_208007594_SALES_MEXICO">#REF!</definedName>
    <definedName name="V_KEYWORD_ISSR_208007594_SALES_OTH_AEJ">#REF!</definedName>
    <definedName name="V_KEYWORD_ISSR_208007594_SALES_OTH_AM">#REF!</definedName>
    <definedName name="V_KEYWORD_ISSR_208007594_SALES_OTH_EMEA">#REF!</definedName>
    <definedName name="V_KEYWORD_ISSR_208007594_SALES_OTHER">#REF!</definedName>
    <definedName name="V_KEYWORD_ISSR_208007594_SALES_RUSSIA">#REF!</definedName>
    <definedName name="V_KEYWORD_ISSR_208007594_SALES_SMB">#REF!</definedName>
    <definedName name="V_KEYWORD_ISSR_208007594_SALES_TOT_AFRICA">#REF!</definedName>
    <definedName name="V_KEYWORD_ISSR_208007594_SALES_TOT_AM">#REF!</definedName>
    <definedName name="V_KEYWORD_ISSR_208007594_SALES_TOT_ASIA">#REF!</definedName>
    <definedName name="V_KEYWORD_ISSR_208007594_SALES_TOT_EMEA">#REF!</definedName>
    <definedName name="V_KEYWORD_ISSR_208007594_SALES_UK">#REF!</definedName>
    <definedName name="V_KEYWORD_ISSR_208007594_SALES_US">#REF!</definedName>
    <definedName name="V_KEYWORD_ISSR_208007594_SALES_VENEZUELA">#REF!</definedName>
    <definedName name="V_KEYWORD_ISSR_208007594_SEL_GL_AD">#REF!</definedName>
    <definedName name="V_KEYWORD_ISSR_208007594_SH_REPUR">#REF!</definedName>
    <definedName name="V_KEYWORD_ISSR_208007594_SHORT_T_DEBT">#REF!</definedName>
    <definedName name="V_KEYWORD_ISSR_208007594_SHORT_TERM_LIABS">#REF!</definedName>
    <definedName name="V_KEYWORD_ISSR_208007594_STOCKS">#REF!</definedName>
    <definedName name="V_KEYWORD_ISSR_208007594_TOT_ASSET">#REF!</definedName>
    <definedName name="V_KEYWORD_ISSR_208007594_TOT_CF">#REF!</definedName>
    <definedName name="V_KEYWORD_ISSR_208007594_TOT_DEF_REV">#REF!</definedName>
    <definedName name="V_KEYWORD_ISSR_208007594_TOT_LIAB">#REF!</definedName>
    <definedName name="V_KEYWORD_ISSR_208007594_TOT_LIAB_EQ">#REF!</definedName>
    <definedName name="V_KEYWORD_ISSR_208007594_TOT_LT_LIAB">#REF!</definedName>
    <definedName name="V_KEYWORD_ISSR_208007594_TOT_OPS_EXP">#REF!</definedName>
    <definedName name="V_KEYWORD_ISSR_208007594_TOT_OPS_EXP_DDA">#REF!</definedName>
    <definedName name="V_KEYWORD_ISSR_208007594_UNF_PENS">#REF!</definedName>
    <definedName name="V_KEYWORD_ISSR_208007594_UNF_PENS_LIAB_OTH">#REF!</definedName>
    <definedName name="V_KEYWORD_ISSR_208007594_UNF_PENS_OFF">#REF!</definedName>
    <definedName name="V_KEYWORD_ISSR_208007594_WORK_CAP">#REF!</definedName>
    <definedName name="V_KEYWORD_ISSR_208008062_ACC_AMORT">#REF!</definedName>
    <definedName name="V_KEYWORD_ISSR_208008062_ACC_DDA">#REF!</definedName>
    <definedName name="V_KEYWORD_ISSR_208008062_ACC_END_DATE">#REF!</definedName>
    <definedName name="V_KEYWORD_ISSR_208008062_ACC_PAY_GQ">#REF!</definedName>
    <definedName name="V_KEYWORD_ISSR_208008062_ACQ">#REF!</definedName>
    <definedName name="V_KEYWORD_ISSR_208008062_ADJ_UNF_PENS_GOOD">#REF!</definedName>
    <definedName name="V_KEYWORD_ISSR_208008062_ASSOC_JV_ADDBK">#REF!</definedName>
    <definedName name="V_KEYWORD_ISSR_208008062_ASSOCIATE">#REF!</definedName>
    <definedName name="V_KEYWORD_ISSR_208008062_ASSOCIATE_OP">#REF!</definedName>
    <definedName name="V_KEYWORD_ISSR_208008062_BAL_MINO_INT">#REF!</definedName>
    <definedName name="V_KEYWORD_ISSR_208008062_CAP_LEASES">#REF!</definedName>
    <definedName name="V_KEYWORD_ISSR_208008062_CAPEX">#REF!</definedName>
    <definedName name="V_KEYWORD_ISSR_208008062_CAPEX_EXPANSION">#REF!</definedName>
    <definedName name="V_KEYWORD_ISSR_208008062_CAPEX_MAINTENANCE">#REF!</definedName>
    <definedName name="V_KEYWORD_ISSR_208008062_CASH_EQ">#REF!</definedName>
    <definedName name="V_KEYWORD_ISSR_208008062_CASH_INT_EXP">#REF!</definedName>
    <definedName name="V_KEYWORD_ISSR_208008062_CASH_PCT_OS_US">#REF!</definedName>
    <definedName name="V_KEYWORD_ISSR_208008062_CASH_TAX_EXP">#REF!</definedName>
    <definedName name="V_KEYWORD_ISSR_208008062_CF_FIN">#REF!</definedName>
    <definedName name="V_KEYWORD_ISSR_208008062_CF_INC_MINORITY">#REF!</definedName>
    <definedName name="V_KEYWORD_ISSR_208008062_CF_INV">#REF!</definedName>
    <definedName name="V_KEYWORD_ISSR_208008062_CF_OPS">#REF!</definedName>
    <definedName name="V_KEYWORD_ISSR_208008062_CHG_LT_DEBT">#REF!</definedName>
    <definedName name="V_KEYWORD_ISSR_208008062_CO_BOR_MARGIN">#REF!</definedName>
    <definedName name="V_KEYWORD_ISSR_208008062_COST_GD_SD">#REF!</definedName>
    <definedName name="V_KEYWORD_ISSR_208008062_CUR_ASS">#REF!</definedName>
    <definedName name="V_KEYWORD_ISSR_208008062_CURRENCY_ISO">#REF!</definedName>
    <definedName name="V_KEYWORD_ISSR_208008062_DEBTORS">#REF!</definedName>
    <definedName name="V_KEYWORD_ISSR_208008062_DEF_INC_TAX">#REF!</definedName>
    <definedName name="V_KEYWORD_ISSR_208008062_DEPR_AMORT">#REF!</definedName>
    <definedName name="V_KEYWORD_ISSR_208008062_DEPREC">#REF!</definedName>
    <definedName name="V_KEYWORD_ISSR_208008062_DIV_PAID">#REF!</definedName>
    <definedName name="V_KEYWORD_ISSR_208008062_DIVDS_ASSOC_JV">#REF!</definedName>
    <definedName name="V_KEYWORD_ISSR_208008062_DIVDS_PD_MINORITIES">#REF!</definedName>
    <definedName name="V_KEYWORD_ISSR_208008062_DIVEST">#REF!</definedName>
    <definedName name="V_KEYWORD_ISSR_208008062_EBIT">#REF!</definedName>
    <definedName name="V_KEYWORD_ISSR_208008062_EBIT_FIN_SEGMENT">#REF!</definedName>
    <definedName name="V_KEYWORD_ISSR_208008062_EBITDA_CALC">#REF!</definedName>
    <definedName name="V_KEYWORD_ISSR_208008062_EMPLOYEES">#REF!</definedName>
    <definedName name="V_KEYWORD_ISSR_208008062_EQ">#REF!</definedName>
    <definedName name="V_KEYWORD_ISSR_208008062_ESO_PRE_TAX">#REF!</definedName>
    <definedName name="V_KEYWORD_ISSR_208008062_FIX_ASS_INV">#REF!</definedName>
    <definedName name="V_KEYWORD_ISSR_208008062_GCI_INFL">#REF!</definedName>
    <definedName name="V_KEYWORD_ISSR_208008062_GOODWILL_AMORT">#REF!</definedName>
    <definedName name="V_KEYWORD_ISSR_208008062_GR_FIX_ASS">#REF!</definedName>
    <definedName name="V_KEYWORD_ISSR_208008062_GR_INTANG">#REF!</definedName>
    <definedName name="V_KEYWORD_ISSR_208008062_INT_EXP_IND">#REF!</definedName>
    <definedName name="V_KEYWORD_ISSR_208008062_INT_INC_IND">#REF!</definedName>
    <definedName name="V_KEYWORD_ISSR_208008062_INV_SECUR">#REF!</definedName>
    <definedName name="V_KEYWORD_ISSR_208008062_Issuer_Name">#REF!</definedName>
    <definedName name="V_KEYWORD_ISSR_208008062_LEASE_DEEM_DEPR">#REF!</definedName>
    <definedName name="V_KEYWORD_ISSR_208008062_LEASE_DEEM_INT">#REF!</definedName>
    <definedName name="V_KEYWORD_ISSR_208008062_LEASE_PAY">#REF!</definedName>
    <definedName name="V_KEYWORD_ISSR_208008062_LICENSE_REV">#REF!</definedName>
    <definedName name="V_KEYWORD_ISSR_208008062_LT_DEBT">#REF!</definedName>
    <definedName name="V_KEYWORD_ISSR_208008062_MA_PROB">#REF!</definedName>
    <definedName name="V_KEYWORD_ISSR_208008062_MAINTEN_REV">#REF!</definedName>
    <definedName name="V_KEYWORD_ISSR_208008062_MINORITIES">#REF!</definedName>
    <definedName name="V_KEYWORD_ISSR_208008062_MV_ASSOCIATES">#REF!</definedName>
    <definedName name="V_KEYWORD_ISSR_208008062_NET_DEBT">#REF!</definedName>
    <definedName name="V_KEYWORD_ISSR_208008062_NET_DEBT_ADJ">#REF!</definedName>
    <definedName name="V_KEYWORD_ISSR_208008062_NET_FIX_ASS">#REF!</definedName>
    <definedName name="V_KEYWORD_ISSR_208008062_NET_INT_CH">#REF!</definedName>
    <definedName name="V_KEYWORD_ISSR_208008062_NET_INT_EXP">#REF!</definedName>
    <definedName name="V_KEYWORD_ISSR_208008062_NET_INTANG">#REF!</definedName>
    <definedName name="V_KEYWORD_ISSR_208008062_NONPPE_CAPEX">#REF!</definedName>
    <definedName name="V_KEYWORD_ISSR_208008062_OP_COST">#REF!</definedName>
    <definedName name="V_KEYWORD_ISSR_208008062_ORD_SH_FUND">#REF!</definedName>
    <definedName name="V_KEYWORD_ISSR_208008062_ORG_REV_GRTH">#REF!</definedName>
    <definedName name="V_KEYWORD_ISSR_208008062_OTH_COST_INC">#REF!</definedName>
    <definedName name="V_KEYWORD_ISSR_208008062_OTH_CUR_ASS">#REF!</definedName>
    <definedName name="V_KEYWORD_ISSR_208008062_OTH_CUR_LIABS">#REF!</definedName>
    <definedName name="V_KEYWORD_ISSR_208008062_OTH_DACF_ADJ">#REF!</definedName>
    <definedName name="V_KEYWORD_ISSR_208008062_OTH_FIN_CF">#REF!</definedName>
    <definedName name="V_KEYWORD_ISSR_208008062_OTH_GCI_ADJ">#REF!</definedName>
    <definedName name="V_KEYWORD_ISSR_208008062_OTH_INV_CF">#REF!</definedName>
    <definedName name="V_KEYWORD_ISSR_208008062_OTH_LT_ASS">#REF!</definedName>
    <definedName name="V_KEYWORD_ISSR_208008062_OTH_LT_CRED_GQ">#REF!</definedName>
    <definedName name="V_KEYWORD_ISSR_208008062_OTH_NONCASH_ADJ">#REF!</definedName>
    <definedName name="V_KEYWORD_ISSR_208008062_OTH_OP_CF">#REF!</definedName>
    <definedName name="V_KEYWORD_ISSR_208008062_OTH_OP_INC_EXP">#REF!</definedName>
    <definedName name="V_KEYWORD_ISSR_208008062_PERIOD_MILESTONE">#REF!</definedName>
    <definedName name="V_KEYWORD_ISSR_208008062_PL_SALE_ASSETS">#REF!</definedName>
    <definedName name="V_KEYWORD_ISSR_208008062_PREF_SH">#REF!</definedName>
    <definedName name="V_KEYWORD_ISSR_208008062_PROFIT_ON_DISP">#REF!</definedName>
    <definedName name="V_KEYWORD_ISSR_208008062_PT_PROF">#REF!</definedName>
    <definedName name="V_KEYWORD_ISSR_208008062_RD_EXP">#REF!</definedName>
    <definedName name="V_KEYWORD_ISSR_208008062_REV_FIN_SEGMENT">#REF!</definedName>
    <definedName name="V_KEYWORD_ISSR_208008062_SALES">#REF!</definedName>
    <definedName name="V_KEYWORD_ISSR_208008062_SALES_ARGENTINA">#REF!</definedName>
    <definedName name="V_KEYWORD_ISSR_208008062_SALES_BRAZIL">#REF!</definedName>
    <definedName name="V_KEYWORD_ISSR_208008062_SALES_CANADA">#REF!</definedName>
    <definedName name="V_KEYWORD_ISSR_208008062_SALES_CEE">#REF!</definedName>
    <definedName name="V_KEYWORD_ISSR_208008062_SALES_CHILE">#REF!</definedName>
    <definedName name="V_KEYWORD_ISSR_208008062_SALES_CHINA">#REF!</definedName>
    <definedName name="V_KEYWORD_ISSR_208008062_SALES_COLOMBIA">#REF!</definedName>
    <definedName name="V_KEYWORD_ISSR_208008062_SALES_CONS">#REF!</definedName>
    <definedName name="V_KEYWORD_ISSR_208008062_SALES_EU_EX_UK">#REF!</definedName>
    <definedName name="V_KEYWORD_ISSR_208008062_SALES_FINAN">#REF!</definedName>
    <definedName name="V_KEYWORD_ISSR_208008062_SALES_FX_ARS">#REF!</definedName>
    <definedName name="V_KEYWORD_ISSR_208008062_SALES_FX_BRL">#REF!</definedName>
    <definedName name="V_KEYWORD_ISSR_208008062_SALES_FX_CAD">#REF!</definedName>
    <definedName name="V_KEYWORD_ISSR_208008062_SALES_FX_CLP">#REF!</definedName>
    <definedName name="V_KEYWORD_ISSR_208008062_SALES_FX_CNY">#REF!</definedName>
    <definedName name="V_KEYWORD_ISSR_208008062_SALES_FX_COP">#REF!</definedName>
    <definedName name="V_KEYWORD_ISSR_208008062_SALES_FX_EUR">#REF!</definedName>
    <definedName name="V_KEYWORD_ISSR_208008062_SALES_FX_GPB">#REF!</definedName>
    <definedName name="V_KEYWORD_ISSR_208008062_SALES_FX_INR">#REF!</definedName>
    <definedName name="V_KEYWORD_ISSR_208008062_SALES_FX_MXN">#REF!</definedName>
    <definedName name="V_KEYWORD_ISSR_208008062_SALES_FX_OTH">#REF!</definedName>
    <definedName name="V_KEYWORD_ISSR_208008062_SALES_FX_RUB">#REF!</definedName>
    <definedName name="V_KEYWORD_ISSR_208008062_SALES_FX_USD">#REF!</definedName>
    <definedName name="V_KEYWORD_ISSR_208008062_SALES_FX_VEF">#REF!</definedName>
    <definedName name="V_KEYWORD_ISSR_208008062_SALES_FX_YEN">#REF!</definedName>
    <definedName name="V_KEYWORD_ISSR_208008062_SALES_GOV">#REF!</definedName>
    <definedName name="V_KEYWORD_ISSR_208008062_SALES_IND">#REF!</definedName>
    <definedName name="V_KEYWORD_ISSR_208008062_SALES_INDIA">#REF!</definedName>
    <definedName name="V_KEYWORD_ISSR_208008062_SALES_JAPAN">#REF!</definedName>
    <definedName name="V_KEYWORD_ISSR_208008062_SALES_ME">#REF!</definedName>
    <definedName name="V_KEYWORD_ISSR_208008062_SALES_MEXICO">#REF!</definedName>
    <definedName name="V_KEYWORD_ISSR_208008062_SALES_OTH_AEJ">#REF!</definedName>
    <definedName name="V_KEYWORD_ISSR_208008062_SALES_OTH_AM">#REF!</definedName>
    <definedName name="V_KEYWORD_ISSR_208008062_SALES_OTH_EMEA">#REF!</definedName>
    <definedName name="V_KEYWORD_ISSR_208008062_SALES_OTHER">#REF!</definedName>
    <definedName name="V_KEYWORD_ISSR_208008062_SALES_RUSSIA">#REF!</definedName>
    <definedName name="V_KEYWORD_ISSR_208008062_SALES_SMB">#REF!</definedName>
    <definedName name="V_KEYWORD_ISSR_208008062_SALES_TOT_AFRICA">#REF!</definedName>
    <definedName name="V_KEYWORD_ISSR_208008062_SALES_TOT_AM">#REF!</definedName>
    <definedName name="V_KEYWORD_ISSR_208008062_SALES_TOT_ASIA">#REF!</definedName>
    <definedName name="V_KEYWORD_ISSR_208008062_SALES_TOT_EMEA">#REF!</definedName>
    <definedName name="V_KEYWORD_ISSR_208008062_SALES_UK">#REF!</definedName>
    <definedName name="V_KEYWORD_ISSR_208008062_SALES_US">#REF!</definedName>
    <definedName name="V_KEYWORD_ISSR_208008062_SALES_VENEZUELA">#REF!</definedName>
    <definedName name="V_KEYWORD_ISSR_208008062_SEL_GL_AD">#REF!</definedName>
    <definedName name="V_KEYWORD_ISSR_208008062_SH_REPUR">#REF!</definedName>
    <definedName name="V_KEYWORD_ISSR_208008062_SHORT_T_DEBT">#REF!</definedName>
    <definedName name="V_KEYWORD_ISSR_208008062_SHORT_TERM_LIABS">#REF!</definedName>
    <definedName name="V_KEYWORD_ISSR_208008062_STOCKS">#REF!</definedName>
    <definedName name="V_KEYWORD_ISSR_208008062_TOT_ASSET">#REF!</definedName>
    <definedName name="V_KEYWORD_ISSR_208008062_TOT_CF">#REF!</definedName>
    <definedName name="V_KEYWORD_ISSR_208008062_TOT_DEF_REV">#REF!</definedName>
    <definedName name="V_KEYWORD_ISSR_208008062_TOT_LIAB">#REF!</definedName>
    <definedName name="V_KEYWORD_ISSR_208008062_TOT_LIAB_EQ">#REF!</definedName>
    <definedName name="V_KEYWORD_ISSR_208008062_TOT_LT_LIAB">#REF!</definedName>
    <definedName name="V_KEYWORD_ISSR_208008062_TOT_OPS_EXP">#REF!</definedName>
    <definedName name="V_KEYWORD_ISSR_208008062_TOT_OPS_EXP_DDA">#REF!</definedName>
    <definedName name="V_KEYWORD_ISSR_208008062_UNF_PENS">#REF!</definedName>
    <definedName name="V_KEYWORD_ISSR_208008062_UNF_PENS_LIAB_OTH">#REF!</definedName>
    <definedName name="V_KEYWORD_ISSR_208008062_UNF_PENS_OFF">#REF!</definedName>
    <definedName name="V_KEYWORD_ISSR_208008062_WORK_CAP">#REF!</definedName>
    <definedName name="V_KEYWORD_ISSR_208011078_ACC_AMORT">#REF!</definedName>
    <definedName name="V_KEYWORD_ISSR_208011078_ACC_DDA">#REF!</definedName>
    <definedName name="V_KEYWORD_ISSR_208011078_ACC_END_DATE">#REF!</definedName>
    <definedName name="V_KEYWORD_ISSR_208011078_ACC_PAY_GQ">#REF!</definedName>
    <definedName name="V_KEYWORD_ISSR_208011078_ACQ">#REF!</definedName>
    <definedName name="V_KEYWORD_ISSR_208011078_ADJ_UNF_PENS_GOOD">#REF!</definedName>
    <definedName name="V_KEYWORD_ISSR_208011078_ASSOC_JV_ADDBK">#REF!</definedName>
    <definedName name="V_KEYWORD_ISSR_208011078_ASSOCIATE">#REF!</definedName>
    <definedName name="V_KEYWORD_ISSR_208011078_ASSOCIATE_OP">#REF!</definedName>
    <definedName name="V_KEYWORD_ISSR_208011078_BAL_MINO_INT">#REF!</definedName>
    <definedName name="V_KEYWORD_ISSR_208011078_CAP_LEASES">#REF!</definedName>
    <definedName name="V_KEYWORD_ISSR_208011078_CAPEX">#REF!</definedName>
    <definedName name="V_KEYWORD_ISSR_208011078_CAPEX_EXPANSION">#REF!</definedName>
    <definedName name="V_KEYWORD_ISSR_208011078_CAPEX_MAINTENANCE">#REF!</definedName>
    <definedName name="V_KEYWORD_ISSR_208011078_CASH_EQ">#REF!</definedName>
    <definedName name="V_KEYWORD_ISSR_208011078_CASH_INT_EXP">#REF!</definedName>
    <definedName name="V_KEYWORD_ISSR_208011078_CASH_PCT_OS_US">#REF!</definedName>
    <definedName name="V_KEYWORD_ISSR_208011078_CASH_TAX_EXP">#REF!</definedName>
    <definedName name="V_KEYWORD_ISSR_208011078_CF_FIN">#REF!</definedName>
    <definedName name="V_KEYWORD_ISSR_208011078_CF_INC_MINORITY">#REF!</definedName>
    <definedName name="V_KEYWORD_ISSR_208011078_CF_INV">#REF!</definedName>
    <definedName name="V_KEYWORD_ISSR_208011078_CF_OPS">#REF!</definedName>
    <definedName name="V_KEYWORD_ISSR_208011078_CHG_LT_DEBT">#REF!</definedName>
    <definedName name="V_KEYWORD_ISSR_208011078_CO_BOR_MARGIN">#REF!</definedName>
    <definedName name="V_KEYWORD_ISSR_208011078_COST_GD_SD">#REF!</definedName>
    <definedName name="V_KEYWORD_ISSR_208011078_CUR_ASS">#REF!</definedName>
    <definedName name="V_KEYWORD_ISSR_208011078_CURRENCY_ISO">#REF!</definedName>
    <definedName name="V_KEYWORD_ISSR_208011078_DEBTORS">#REF!</definedName>
    <definedName name="V_KEYWORD_ISSR_208011078_DEF_INC_TAX">#REF!</definedName>
    <definedName name="V_KEYWORD_ISSR_208011078_DEPR_AMORT">#REF!</definedName>
    <definedName name="V_KEYWORD_ISSR_208011078_DEPREC">#REF!</definedName>
    <definedName name="V_KEYWORD_ISSR_208011078_DIV_PAID">#REF!</definedName>
    <definedName name="V_KEYWORD_ISSR_208011078_DIVDS_ASSOC_JV">#REF!</definedName>
    <definedName name="V_KEYWORD_ISSR_208011078_DIVDS_PD_MINORITIES">#REF!</definedName>
    <definedName name="V_KEYWORD_ISSR_208011078_DIVEST">#REF!</definedName>
    <definedName name="V_KEYWORD_ISSR_208011078_EBIT">#REF!</definedName>
    <definedName name="V_KEYWORD_ISSR_208011078_EBIT_FIN_SEGMENT">#REF!</definedName>
    <definedName name="V_KEYWORD_ISSR_208011078_EBITDA_CALC">#REF!</definedName>
    <definedName name="V_KEYWORD_ISSR_208011078_EMPLOYEES">#REF!</definedName>
    <definedName name="V_KEYWORD_ISSR_208011078_EQ">#REF!</definedName>
    <definedName name="V_KEYWORD_ISSR_208011078_ESO_PRE_TAX">#REF!</definedName>
    <definedName name="V_KEYWORD_ISSR_208011078_FIX_ASS_INV">#REF!</definedName>
    <definedName name="V_KEYWORD_ISSR_208011078_GCI_INFL">#REF!</definedName>
    <definedName name="V_KEYWORD_ISSR_208011078_GOODWILL_AMORT">#REF!</definedName>
    <definedName name="V_KEYWORD_ISSR_208011078_GR_FIX_ASS">#REF!</definedName>
    <definedName name="V_KEYWORD_ISSR_208011078_GR_INTANG">#REF!</definedName>
    <definedName name="V_KEYWORD_ISSR_208011078_INT_EXP_IND">#REF!</definedName>
    <definedName name="V_KEYWORD_ISSR_208011078_INT_INC_IND">#REF!</definedName>
    <definedName name="V_KEYWORD_ISSR_208011078_INV_SECUR">#REF!</definedName>
    <definedName name="V_KEYWORD_ISSR_208011078_Issuer_Name">#REF!</definedName>
    <definedName name="V_KEYWORD_ISSR_208011078_LEASE_DEEM_DEPR">#REF!</definedName>
    <definedName name="V_KEYWORD_ISSR_208011078_LEASE_DEEM_INT">#REF!</definedName>
    <definedName name="V_KEYWORD_ISSR_208011078_LEASE_PAY">#REF!</definedName>
    <definedName name="V_KEYWORD_ISSR_208011078_LICENSE_REV">#REF!</definedName>
    <definedName name="V_KEYWORD_ISSR_208011078_LT_DEBT">#REF!</definedName>
    <definedName name="V_KEYWORD_ISSR_208011078_MA_PROB">#REF!</definedName>
    <definedName name="V_KEYWORD_ISSR_208011078_MAINTEN_REV">#REF!</definedName>
    <definedName name="V_KEYWORD_ISSR_208011078_MINORITIES">#REF!</definedName>
    <definedName name="V_KEYWORD_ISSR_208011078_MV_ASSOCIATES">#REF!</definedName>
    <definedName name="V_KEYWORD_ISSR_208011078_NET_DEBT">#REF!</definedName>
    <definedName name="V_KEYWORD_ISSR_208011078_NET_DEBT_ADJ">#REF!</definedName>
    <definedName name="V_KEYWORD_ISSR_208011078_NET_FIX_ASS">#REF!</definedName>
    <definedName name="V_KEYWORD_ISSR_208011078_NET_INT_CH">#REF!</definedName>
    <definedName name="V_KEYWORD_ISSR_208011078_NET_INT_EXP">#REF!</definedName>
    <definedName name="V_KEYWORD_ISSR_208011078_NET_INTANG">#REF!</definedName>
    <definedName name="V_KEYWORD_ISSR_208011078_NONPPE_CAPEX">#REF!</definedName>
    <definedName name="V_KEYWORD_ISSR_208011078_OP_COST">#REF!</definedName>
    <definedName name="V_KEYWORD_ISSR_208011078_ORD_SH_FUND">#REF!</definedName>
    <definedName name="V_KEYWORD_ISSR_208011078_ORG_REV_GRTH">#REF!</definedName>
    <definedName name="V_KEYWORD_ISSR_208011078_OTH_COST_INC">#REF!</definedName>
    <definedName name="V_KEYWORD_ISSR_208011078_OTH_CUR_ASS">#REF!</definedName>
    <definedName name="V_KEYWORD_ISSR_208011078_OTH_CUR_LIABS">#REF!</definedName>
    <definedName name="V_KEYWORD_ISSR_208011078_OTH_DACF_ADJ">#REF!</definedName>
    <definedName name="V_KEYWORD_ISSR_208011078_OTH_FIN_CF">#REF!</definedName>
    <definedName name="V_KEYWORD_ISSR_208011078_OTH_GCI_ADJ">#REF!</definedName>
    <definedName name="V_KEYWORD_ISSR_208011078_OTH_INV_CF">#REF!</definedName>
    <definedName name="V_KEYWORD_ISSR_208011078_OTH_LT_ASS">#REF!</definedName>
    <definedName name="V_KEYWORD_ISSR_208011078_OTH_LT_CRED_GQ">#REF!</definedName>
    <definedName name="V_KEYWORD_ISSR_208011078_OTH_NONCASH_ADJ">#REF!</definedName>
    <definedName name="V_KEYWORD_ISSR_208011078_OTH_OP_CF">#REF!</definedName>
    <definedName name="V_KEYWORD_ISSR_208011078_OTH_OP_INC_EXP">#REF!</definedName>
    <definedName name="V_KEYWORD_ISSR_208011078_PERIOD_MILESTONE">#REF!</definedName>
    <definedName name="V_KEYWORD_ISSR_208011078_PL_SALE_ASSETS">#REF!</definedName>
    <definedName name="V_KEYWORD_ISSR_208011078_PREF_SH">#REF!</definedName>
    <definedName name="V_KEYWORD_ISSR_208011078_PROFIT_ON_DISP">#REF!</definedName>
    <definedName name="V_KEYWORD_ISSR_208011078_PT_PROF">#REF!</definedName>
    <definedName name="V_KEYWORD_ISSR_208011078_RD_EXP">#REF!</definedName>
    <definedName name="V_KEYWORD_ISSR_208011078_REV_FIN_SEGMENT">#REF!</definedName>
    <definedName name="V_KEYWORD_ISSR_208011078_SALES">#REF!</definedName>
    <definedName name="V_KEYWORD_ISSR_208011078_SALES_ARGENTINA">#REF!</definedName>
    <definedName name="V_KEYWORD_ISSR_208011078_SALES_BRAZIL">#REF!</definedName>
    <definedName name="V_KEYWORD_ISSR_208011078_SALES_CANADA">#REF!</definedName>
    <definedName name="V_KEYWORD_ISSR_208011078_SALES_CEE">#REF!</definedName>
    <definedName name="V_KEYWORD_ISSR_208011078_SALES_CHILE">#REF!</definedName>
    <definedName name="V_KEYWORD_ISSR_208011078_SALES_CHINA">#REF!</definedName>
    <definedName name="V_KEYWORD_ISSR_208011078_SALES_COLOMBIA">#REF!</definedName>
    <definedName name="V_KEYWORD_ISSR_208011078_SALES_CONS">#REF!</definedName>
    <definedName name="V_KEYWORD_ISSR_208011078_SALES_EU_EX_UK">#REF!</definedName>
    <definedName name="V_KEYWORD_ISSR_208011078_SALES_FINAN">#REF!</definedName>
    <definedName name="V_KEYWORD_ISSR_208011078_SALES_FX_ARS">#REF!</definedName>
    <definedName name="V_KEYWORD_ISSR_208011078_SALES_FX_BRL">#REF!</definedName>
    <definedName name="V_KEYWORD_ISSR_208011078_SALES_FX_CAD">#REF!</definedName>
    <definedName name="V_KEYWORD_ISSR_208011078_SALES_FX_CLP">#REF!</definedName>
    <definedName name="V_KEYWORD_ISSR_208011078_SALES_FX_CNY">#REF!</definedName>
    <definedName name="V_KEYWORD_ISSR_208011078_SALES_FX_COP">#REF!</definedName>
    <definedName name="V_KEYWORD_ISSR_208011078_SALES_FX_EUR">#REF!</definedName>
    <definedName name="V_KEYWORD_ISSR_208011078_SALES_FX_GPB">#REF!</definedName>
    <definedName name="V_KEYWORD_ISSR_208011078_SALES_FX_INR">#REF!</definedName>
    <definedName name="V_KEYWORD_ISSR_208011078_SALES_FX_MXN">#REF!</definedName>
    <definedName name="V_KEYWORD_ISSR_208011078_SALES_FX_OTH">#REF!</definedName>
    <definedName name="V_KEYWORD_ISSR_208011078_SALES_FX_RUB">#REF!</definedName>
    <definedName name="V_KEYWORD_ISSR_208011078_SALES_FX_USD">#REF!</definedName>
    <definedName name="V_KEYWORD_ISSR_208011078_SALES_FX_VEF">#REF!</definedName>
    <definedName name="V_KEYWORD_ISSR_208011078_SALES_FX_YEN">#REF!</definedName>
    <definedName name="V_KEYWORD_ISSR_208011078_SALES_GOV">#REF!</definedName>
    <definedName name="V_KEYWORD_ISSR_208011078_SALES_IND">#REF!</definedName>
    <definedName name="V_KEYWORD_ISSR_208011078_SALES_INDIA">#REF!</definedName>
    <definedName name="V_KEYWORD_ISSR_208011078_SALES_JAPAN">#REF!</definedName>
    <definedName name="V_KEYWORD_ISSR_208011078_SALES_ME">#REF!</definedName>
    <definedName name="V_KEYWORD_ISSR_208011078_SALES_MEXICO">#REF!</definedName>
    <definedName name="V_KEYWORD_ISSR_208011078_SALES_OTH_AEJ">#REF!</definedName>
    <definedName name="V_KEYWORD_ISSR_208011078_SALES_OTH_AM">#REF!</definedName>
    <definedName name="V_KEYWORD_ISSR_208011078_SALES_OTH_EMEA">#REF!</definedName>
    <definedName name="V_KEYWORD_ISSR_208011078_SALES_OTHER">#REF!</definedName>
    <definedName name="V_KEYWORD_ISSR_208011078_SALES_RUSSIA">#REF!</definedName>
    <definedName name="V_KEYWORD_ISSR_208011078_SALES_SMB">#REF!</definedName>
    <definedName name="V_KEYWORD_ISSR_208011078_SALES_TOT_AFRICA">#REF!</definedName>
    <definedName name="V_KEYWORD_ISSR_208011078_SALES_TOT_AM">#REF!</definedName>
    <definedName name="V_KEYWORD_ISSR_208011078_SALES_TOT_ASIA">#REF!</definedName>
    <definedName name="V_KEYWORD_ISSR_208011078_SALES_TOT_EMEA">#REF!</definedName>
    <definedName name="V_KEYWORD_ISSR_208011078_SALES_UK">#REF!</definedName>
    <definedName name="V_KEYWORD_ISSR_208011078_SALES_US">#REF!</definedName>
    <definedName name="V_KEYWORD_ISSR_208011078_SALES_VENEZUELA">#REF!</definedName>
    <definedName name="V_KEYWORD_ISSR_208011078_SEL_GL_AD">#REF!</definedName>
    <definedName name="V_KEYWORD_ISSR_208011078_SH_REPUR">#REF!</definedName>
    <definedName name="V_KEYWORD_ISSR_208011078_SHORT_T_DEBT">#REF!</definedName>
    <definedName name="V_KEYWORD_ISSR_208011078_SHORT_TERM_LIABS">#REF!</definedName>
    <definedName name="V_KEYWORD_ISSR_208011078_STOCKS">#REF!</definedName>
    <definedName name="V_KEYWORD_ISSR_208011078_TOT_ASSET">#REF!</definedName>
    <definedName name="V_KEYWORD_ISSR_208011078_TOT_CF">#REF!</definedName>
    <definedName name="V_KEYWORD_ISSR_208011078_TOT_DEF_REV">#REF!</definedName>
    <definedName name="V_KEYWORD_ISSR_208011078_TOT_LIAB">#REF!</definedName>
    <definedName name="V_KEYWORD_ISSR_208011078_TOT_LIAB_EQ">#REF!</definedName>
    <definedName name="V_KEYWORD_ISSR_208011078_TOT_LT_LIAB">#REF!</definedName>
    <definedName name="V_KEYWORD_ISSR_208011078_TOT_OPS_EXP">#REF!</definedName>
    <definedName name="V_KEYWORD_ISSR_208011078_TOT_OPS_EXP_DDA">#REF!</definedName>
    <definedName name="V_KEYWORD_ISSR_208011078_UNF_PENS">#REF!</definedName>
    <definedName name="V_KEYWORD_ISSR_208011078_UNF_PENS_LIAB_OTH">#REF!</definedName>
    <definedName name="V_KEYWORD_ISSR_208011078_UNF_PENS_OFF">#REF!</definedName>
    <definedName name="V_KEYWORD_ISSR_208011078_WORK_CAP">#REF!</definedName>
    <definedName name="V_KEYWORD_ISSR_208011212_ACC_AMORT">#REF!</definedName>
    <definedName name="V_KEYWORD_ISSR_208011212_ACC_DDA">#REF!</definedName>
    <definedName name="V_KEYWORD_ISSR_208011212_ACC_END_DATE">#REF!</definedName>
    <definedName name="V_KEYWORD_ISSR_208011212_ACC_PAY_GQ">#REF!</definedName>
    <definedName name="V_KEYWORD_ISSR_208011212_ACQ">#REF!</definedName>
    <definedName name="V_KEYWORD_ISSR_208011212_ADJ_UNF_PENS_GOOD">#REF!</definedName>
    <definedName name="V_KEYWORD_ISSR_208011212_ASSOC_JV_ADDBK">#REF!</definedName>
    <definedName name="V_KEYWORD_ISSR_208011212_ASSOCIATE">#REF!</definedName>
    <definedName name="V_KEYWORD_ISSR_208011212_ASSOCIATE_OP">#REF!</definedName>
    <definedName name="V_KEYWORD_ISSR_208011212_BAL_MINO_INT">#REF!</definedName>
    <definedName name="V_KEYWORD_ISSR_208011212_CAP_LEASES">#REF!</definedName>
    <definedName name="V_KEYWORD_ISSR_208011212_CAPEX">#REF!</definedName>
    <definedName name="V_KEYWORD_ISSR_208011212_CAPEX_EXPANSION">#REF!</definedName>
    <definedName name="V_KEYWORD_ISSR_208011212_CAPEX_MAINTENANCE">#REF!</definedName>
    <definedName name="V_KEYWORD_ISSR_208011212_CASH_EQ">#REF!</definedName>
    <definedName name="V_KEYWORD_ISSR_208011212_CASH_INT_EXP">#REF!</definedName>
    <definedName name="V_KEYWORD_ISSR_208011212_CASH_PCT_OS_US">#REF!</definedName>
    <definedName name="V_KEYWORD_ISSR_208011212_CASH_TAX_EXP">#REF!</definedName>
    <definedName name="V_KEYWORD_ISSR_208011212_CF_FIN">#REF!</definedName>
    <definedName name="V_KEYWORD_ISSR_208011212_CF_INC_MINORITY">#REF!</definedName>
    <definedName name="V_KEYWORD_ISSR_208011212_CF_INV">#REF!</definedName>
    <definedName name="V_KEYWORD_ISSR_208011212_CF_OPS">#REF!</definedName>
    <definedName name="V_KEYWORD_ISSR_208011212_CHG_LT_DEBT">#REF!</definedName>
    <definedName name="V_KEYWORD_ISSR_208011212_CO_BOR_MARGIN">#REF!</definedName>
    <definedName name="V_KEYWORD_ISSR_208011212_COST_GD_SD">#REF!</definedName>
    <definedName name="V_KEYWORD_ISSR_208011212_CUR_ASS">#REF!</definedName>
    <definedName name="V_KEYWORD_ISSR_208011212_CURRENCY_ISO">#REF!</definedName>
    <definedName name="V_KEYWORD_ISSR_208011212_DEBTORS">#REF!</definedName>
    <definedName name="V_KEYWORD_ISSR_208011212_DEF_INC_TAX">#REF!</definedName>
    <definedName name="V_KEYWORD_ISSR_208011212_DEPR_AMORT">#REF!</definedName>
    <definedName name="V_KEYWORD_ISSR_208011212_DEPREC">#REF!</definedName>
    <definedName name="V_KEYWORD_ISSR_208011212_DIV_PAID">#REF!</definedName>
    <definedName name="V_KEYWORD_ISSR_208011212_DIVDS_ASSOC_JV">#REF!</definedName>
    <definedName name="V_KEYWORD_ISSR_208011212_DIVDS_PD_MINORITIES">#REF!</definedName>
    <definedName name="V_KEYWORD_ISSR_208011212_DIVEST">#REF!</definedName>
    <definedName name="V_KEYWORD_ISSR_208011212_EBIT">#REF!</definedName>
    <definedName name="V_KEYWORD_ISSR_208011212_EBIT_FIN_SEGMENT">#REF!</definedName>
    <definedName name="V_KEYWORD_ISSR_208011212_EBITDA_CALC">#REF!</definedName>
    <definedName name="V_KEYWORD_ISSR_208011212_EMPLOYEES">#REF!</definedName>
    <definedName name="V_KEYWORD_ISSR_208011212_EQ">#REF!</definedName>
    <definedName name="V_KEYWORD_ISSR_208011212_ESO_PRE_TAX">#REF!</definedName>
    <definedName name="V_KEYWORD_ISSR_208011212_FIX_ASS_INV">#REF!</definedName>
    <definedName name="V_KEYWORD_ISSR_208011212_GCI_INFL">#REF!</definedName>
    <definedName name="V_KEYWORD_ISSR_208011212_GOODWILL_AMORT">#REF!</definedName>
    <definedName name="V_KEYWORD_ISSR_208011212_GR_FIX_ASS">#REF!</definedName>
    <definedName name="V_KEYWORD_ISSR_208011212_GR_INTANG">#REF!</definedName>
    <definedName name="V_KEYWORD_ISSR_208011212_INT_EXP_IND">#REF!</definedName>
    <definedName name="V_KEYWORD_ISSR_208011212_INT_INC_IND">#REF!</definedName>
    <definedName name="V_KEYWORD_ISSR_208011212_INV_SECUR">#REF!</definedName>
    <definedName name="V_KEYWORD_ISSR_208011212_Issuer_Name">#REF!</definedName>
    <definedName name="V_KEYWORD_ISSR_208011212_LEASE_DEEM_DEPR">#REF!</definedName>
    <definedName name="V_KEYWORD_ISSR_208011212_LEASE_DEEM_INT">#REF!</definedName>
    <definedName name="V_KEYWORD_ISSR_208011212_LEASE_PAY">#REF!</definedName>
    <definedName name="V_KEYWORD_ISSR_208011212_LICENSE_REV">#REF!</definedName>
    <definedName name="V_KEYWORD_ISSR_208011212_LT_DEBT">#REF!</definedName>
    <definedName name="V_KEYWORD_ISSR_208011212_MA_PROB">#REF!</definedName>
    <definedName name="V_KEYWORD_ISSR_208011212_MAINTEN_REV">#REF!</definedName>
    <definedName name="V_KEYWORD_ISSR_208011212_MINORITIES">#REF!</definedName>
    <definedName name="V_KEYWORD_ISSR_208011212_MV_ASSOCIATES">#REF!</definedName>
    <definedName name="V_KEYWORD_ISSR_208011212_NET_DEBT">#REF!</definedName>
    <definedName name="V_KEYWORD_ISSR_208011212_NET_DEBT_ADJ">#REF!</definedName>
    <definedName name="V_KEYWORD_ISSR_208011212_NET_FIX_ASS">#REF!</definedName>
    <definedName name="V_KEYWORD_ISSR_208011212_NET_INT_CH">#REF!</definedName>
    <definedName name="V_KEYWORD_ISSR_208011212_NET_INT_EXP">#REF!</definedName>
    <definedName name="V_KEYWORD_ISSR_208011212_NET_INTANG">#REF!</definedName>
    <definedName name="V_KEYWORD_ISSR_208011212_NONPPE_CAPEX">#REF!</definedName>
    <definedName name="V_KEYWORD_ISSR_208011212_OP_COST">#REF!</definedName>
    <definedName name="V_KEYWORD_ISSR_208011212_ORD_SH_FUND">#REF!</definedName>
    <definedName name="V_KEYWORD_ISSR_208011212_ORG_REV_GRTH">#REF!</definedName>
    <definedName name="V_KEYWORD_ISSR_208011212_OTH_COST_INC">#REF!</definedName>
    <definedName name="V_KEYWORD_ISSR_208011212_OTH_CUR_ASS">#REF!</definedName>
    <definedName name="V_KEYWORD_ISSR_208011212_OTH_CUR_LIABS">#REF!</definedName>
    <definedName name="V_KEYWORD_ISSR_208011212_OTH_DACF_ADJ">#REF!</definedName>
    <definedName name="V_KEYWORD_ISSR_208011212_OTH_FIN_CF">#REF!</definedName>
    <definedName name="V_KEYWORD_ISSR_208011212_OTH_GCI_ADJ">#REF!</definedName>
    <definedName name="V_KEYWORD_ISSR_208011212_OTH_INV_CF">#REF!</definedName>
    <definedName name="V_KEYWORD_ISSR_208011212_OTH_LT_ASS">#REF!</definedName>
    <definedName name="V_KEYWORD_ISSR_208011212_OTH_LT_CRED_GQ">#REF!</definedName>
    <definedName name="V_KEYWORD_ISSR_208011212_OTH_NONCASH_ADJ">#REF!</definedName>
    <definedName name="V_KEYWORD_ISSR_208011212_OTH_OP_CF">#REF!</definedName>
    <definedName name="V_KEYWORD_ISSR_208011212_OTH_OP_INC_EXP">#REF!</definedName>
    <definedName name="V_KEYWORD_ISSR_208011212_PERIOD_MILESTONE">#REF!</definedName>
    <definedName name="V_KEYWORD_ISSR_208011212_PL_SALE_ASSETS">#REF!</definedName>
    <definedName name="V_KEYWORD_ISSR_208011212_PREF_SH">#REF!</definedName>
    <definedName name="V_KEYWORD_ISSR_208011212_PROFIT_ON_DISP">#REF!</definedName>
    <definedName name="V_KEYWORD_ISSR_208011212_PT_PROF">#REF!</definedName>
    <definedName name="V_KEYWORD_ISSR_208011212_RD_EXP">#REF!</definedName>
    <definedName name="V_KEYWORD_ISSR_208011212_REV_FIN_SEGMENT">#REF!</definedName>
    <definedName name="V_KEYWORD_ISSR_208011212_SALES">#REF!</definedName>
    <definedName name="V_KEYWORD_ISSR_208011212_SALES_ARGENTINA">#REF!</definedName>
    <definedName name="V_KEYWORD_ISSR_208011212_SALES_BRAZIL">#REF!</definedName>
    <definedName name="V_KEYWORD_ISSR_208011212_SALES_CANADA">#REF!</definedName>
    <definedName name="V_KEYWORD_ISSR_208011212_SALES_CEE">#REF!</definedName>
    <definedName name="V_KEYWORD_ISSR_208011212_SALES_CHILE">#REF!</definedName>
    <definedName name="V_KEYWORD_ISSR_208011212_SALES_CHINA">#REF!</definedName>
    <definedName name="V_KEYWORD_ISSR_208011212_SALES_COLOMBIA">#REF!</definedName>
    <definedName name="V_KEYWORD_ISSR_208011212_SALES_CONS">#REF!</definedName>
    <definedName name="V_KEYWORD_ISSR_208011212_SALES_EU_EX_UK">#REF!</definedName>
    <definedName name="V_KEYWORD_ISSR_208011212_SALES_FINAN">#REF!</definedName>
    <definedName name="V_KEYWORD_ISSR_208011212_SALES_FX_ARS">#REF!</definedName>
    <definedName name="V_KEYWORD_ISSR_208011212_SALES_FX_BRL">#REF!</definedName>
    <definedName name="V_KEYWORD_ISSR_208011212_SALES_FX_CAD">#REF!</definedName>
    <definedName name="V_KEYWORD_ISSR_208011212_SALES_FX_CLP">#REF!</definedName>
    <definedName name="V_KEYWORD_ISSR_208011212_SALES_FX_CNY">#REF!</definedName>
    <definedName name="V_KEYWORD_ISSR_208011212_SALES_FX_COP">#REF!</definedName>
    <definedName name="V_KEYWORD_ISSR_208011212_SALES_FX_EUR">#REF!</definedName>
    <definedName name="V_KEYWORD_ISSR_208011212_SALES_FX_GPB">#REF!</definedName>
    <definedName name="V_KEYWORD_ISSR_208011212_SALES_FX_INR">#REF!</definedName>
    <definedName name="V_KEYWORD_ISSR_208011212_SALES_FX_MXN">#REF!</definedName>
    <definedName name="V_KEYWORD_ISSR_208011212_SALES_FX_OTH">#REF!</definedName>
    <definedName name="V_KEYWORD_ISSR_208011212_SALES_FX_RUB">#REF!</definedName>
    <definedName name="V_KEYWORD_ISSR_208011212_SALES_FX_USD">#REF!</definedName>
    <definedName name="V_KEYWORD_ISSR_208011212_SALES_FX_VEF">#REF!</definedName>
    <definedName name="V_KEYWORD_ISSR_208011212_SALES_FX_YEN">#REF!</definedName>
    <definedName name="V_KEYWORD_ISSR_208011212_SALES_GOV">#REF!</definedName>
    <definedName name="V_KEYWORD_ISSR_208011212_SALES_IND">#REF!</definedName>
    <definedName name="V_KEYWORD_ISSR_208011212_SALES_INDIA">#REF!</definedName>
    <definedName name="V_KEYWORD_ISSR_208011212_SALES_JAPAN">#REF!</definedName>
    <definedName name="V_KEYWORD_ISSR_208011212_SALES_ME">#REF!</definedName>
    <definedName name="V_KEYWORD_ISSR_208011212_SALES_MEXICO">#REF!</definedName>
    <definedName name="V_KEYWORD_ISSR_208011212_SALES_OTH_AEJ">#REF!</definedName>
    <definedName name="V_KEYWORD_ISSR_208011212_SALES_OTH_AM">#REF!</definedName>
    <definedName name="V_KEYWORD_ISSR_208011212_SALES_OTH_EMEA">#REF!</definedName>
    <definedName name="V_KEYWORD_ISSR_208011212_SALES_OTHER">#REF!</definedName>
    <definedName name="V_KEYWORD_ISSR_208011212_SALES_RUSSIA">#REF!</definedName>
    <definedName name="V_KEYWORD_ISSR_208011212_SALES_SMB">#REF!</definedName>
    <definedName name="V_KEYWORD_ISSR_208011212_SALES_TOT_AFRICA">#REF!</definedName>
    <definedName name="V_KEYWORD_ISSR_208011212_SALES_TOT_AM">#REF!</definedName>
    <definedName name="V_KEYWORD_ISSR_208011212_SALES_TOT_ASIA">#REF!</definedName>
    <definedName name="V_KEYWORD_ISSR_208011212_SALES_TOT_EMEA">#REF!</definedName>
    <definedName name="V_KEYWORD_ISSR_208011212_SALES_UK">#REF!</definedName>
    <definedName name="V_KEYWORD_ISSR_208011212_SALES_US">#REF!</definedName>
    <definedName name="V_KEYWORD_ISSR_208011212_SALES_VENEZUELA">#REF!</definedName>
    <definedName name="V_KEYWORD_ISSR_208011212_SEL_GL_AD">#REF!</definedName>
    <definedName name="V_KEYWORD_ISSR_208011212_SH_REPUR">#REF!</definedName>
    <definedName name="V_KEYWORD_ISSR_208011212_SHORT_T_DEBT">#REF!</definedName>
    <definedName name="V_KEYWORD_ISSR_208011212_SHORT_TERM_LIABS">#REF!</definedName>
    <definedName name="V_KEYWORD_ISSR_208011212_STOCKS">#REF!</definedName>
    <definedName name="V_KEYWORD_ISSR_208011212_TOT_ASSET">#REF!</definedName>
    <definedName name="V_KEYWORD_ISSR_208011212_TOT_CF">#REF!</definedName>
    <definedName name="V_KEYWORD_ISSR_208011212_TOT_DEF_REV">#REF!</definedName>
    <definedName name="V_KEYWORD_ISSR_208011212_TOT_LIAB">#REF!</definedName>
    <definedName name="V_KEYWORD_ISSR_208011212_TOT_LIAB_EQ">#REF!</definedName>
    <definedName name="V_KEYWORD_ISSR_208011212_TOT_LT_LIAB">#REF!</definedName>
    <definedName name="V_KEYWORD_ISSR_208011212_TOT_OPS_EXP">#REF!</definedName>
    <definedName name="V_KEYWORD_ISSR_208011212_TOT_OPS_EXP_DDA">#REF!</definedName>
    <definedName name="V_KEYWORD_ISSR_208011212_UNF_PENS">#REF!</definedName>
    <definedName name="V_KEYWORD_ISSR_208011212_UNF_PENS_LIAB_OTH">#REF!</definedName>
    <definedName name="V_KEYWORD_ISSR_208011212_UNF_PENS_OFF">#REF!</definedName>
    <definedName name="V_KEYWORD_ISSR_208011212_WORK_CAP">#REF!</definedName>
    <definedName name="V_KEYWORD_ISSR_208011592_ACC_AMORT">#REF!</definedName>
    <definedName name="V_KEYWORD_ISSR_208011592_ACC_DDA">#REF!</definedName>
    <definedName name="V_KEYWORD_ISSR_208011592_ACC_END_DATE">#REF!</definedName>
    <definedName name="V_KEYWORD_ISSR_208011592_ACC_PAY_GQ">#REF!</definedName>
    <definedName name="V_KEYWORD_ISSR_208011592_ACQ">#REF!</definedName>
    <definedName name="V_KEYWORD_ISSR_208011592_ADJ_UNF_PENS_GOOD">#REF!</definedName>
    <definedName name="V_KEYWORD_ISSR_208011592_ASSOC_JV_ADDBK">#REF!</definedName>
    <definedName name="V_KEYWORD_ISSR_208011592_ASSOCIATE">#REF!</definedName>
    <definedName name="V_KEYWORD_ISSR_208011592_ASSOCIATE_OP">#REF!</definedName>
    <definedName name="V_KEYWORD_ISSR_208011592_BAL_MINO_INT">#REF!</definedName>
    <definedName name="V_KEYWORD_ISSR_208011592_CAP_LEASES">#REF!</definedName>
    <definedName name="V_KEYWORD_ISSR_208011592_CAPEX">#REF!</definedName>
    <definedName name="V_KEYWORD_ISSR_208011592_CAPEX_EXPANSION">#REF!</definedName>
    <definedName name="V_KEYWORD_ISSR_208011592_CAPEX_MAINTENANCE">#REF!</definedName>
    <definedName name="V_KEYWORD_ISSR_208011592_CASH_EQ">#REF!</definedName>
    <definedName name="V_KEYWORD_ISSR_208011592_CASH_INT_EXP">#REF!</definedName>
    <definedName name="V_KEYWORD_ISSR_208011592_CASH_PCT_OS_US">#REF!</definedName>
    <definedName name="V_KEYWORD_ISSR_208011592_CASH_TAX_EXP">#REF!</definedName>
    <definedName name="V_KEYWORD_ISSR_208011592_CF_FIN">#REF!</definedName>
    <definedName name="V_KEYWORD_ISSR_208011592_CF_INC_MINORITY">#REF!</definedName>
    <definedName name="V_KEYWORD_ISSR_208011592_CF_INV">#REF!</definedName>
    <definedName name="V_KEYWORD_ISSR_208011592_CF_OPS">#REF!</definedName>
    <definedName name="V_KEYWORD_ISSR_208011592_CHG_LT_DEBT">#REF!</definedName>
    <definedName name="V_KEYWORD_ISSR_208011592_CO_BOR_MARGIN">#REF!</definedName>
    <definedName name="V_KEYWORD_ISSR_208011592_COST_GD_SD">#REF!</definedName>
    <definedName name="V_KEYWORD_ISSR_208011592_CUR_ASS">#REF!</definedName>
    <definedName name="V_KEYWORD_ISSR_208011592_CURRENCY_ISO">#REF!</definedName>
    <definedName name="V_KEYWORD_ISSR_208011592_DEBTORS">#REF!</definedName>
    <definedName name="V_KEYWORD_ISSR_208011592_DEF_INC_TAX">#REF!</definedName>
    <definedName name="V_KEYWORD_ISSR_208011592_DEPR_AMORT">#REF!</definedName>
    <definedName name="V_KEYWORD_ISSR_208011592_DEPREC">#REF!</definedName>
    <definedName name="V_KEYWORD_ISSR_208011592_DIV_PAID">#REF!</definedName>
    <definedName name="V_KEYWORD_ISSR_208011592_DIVDS_ASSOC_JV">#REF!</definedName>
    <definedName name="V_KEYWORD_ISSR_208011592_DIVDS_PD_MINORITIES">#REF!</definedName>
    <definedName name="V_KEYWORD_ISSR_208011592_DIVEST">#REF!</definedName>
    <definedName name="V_KEYWORD_ISSR_208011592_EBIT">#REF!</definedName>
    <definedName name="V_KEYWORD_ISSR_208011592_EBIT_FIN_SEGMENT">#REF!</definedName>
    <definedName name="V_KEYWORD_ISSR_208011592_EBITDA_CALC">#REF!</definedName>
    <definedName name="V_KEYWORD_ISSR_208011592_EMPLOYEES">#REF!</definedName>
    <definedName name="V_KEYWORD_ISSR_208011592_EQ">#REF!</definedName>
    <definedName name="V_KEYWORD_ISSR_208011592_ESO_PRE_TAX">#REF!</definedName>
    <definedName name="V_KEYWORD_ISSR_208011592_FIX_ASS_INV">#REF!</definedName>
    <definedName name="V_KEYWORD_ISSR_208011592_GCI_INFL">#REF!</definedName>
    <definedName name="V_KEYWORD_ISSR_208011592_GOODWILL_AMORT">#REF!</definedName>
    <definedName name="V_KEYWORD_ISSR_208011592_GR_FIX_ASS">#REF!</definedName>
    <definedName name="V_KEYWORD_ISSR_208011592_GR_INTANG">#REF!</definedName>
    <definedName name="V_KEYWORD_ISSR_208011592_INT_EXP_IND">#REF!</definedName>
    <definedName name="V_KEYWORD_ISSR_208011592_INT_INC_IND">#REF!</definedName>
    <definedName name="V_KEYWORD_ISSR_208011592_INV_SECUR">#REF!</definedName>
    <definedName name="V_KEYWORD_ISSR_208011592_Issuer_Name">#REF!</definedName>
    <definedName name="V_KEYWORD_ISSR_208011592_LEASE_DEEM_DEPR">#REF!</definedName>
    <definedName name="V_KEYWORD_ISSR_208011592_LEASE_DEEM_INT">#REF!</definedName>
    <definedName name="V_KEYWORD_ISSR_208011592_LEASE_PAY">#REF!</definedName>
    <definedName name="V_KEYWORD_ISSR_208011592_LICENSE_REV">#REF!</definedName>
    <definedName name="V_KEYWORD_ISSR_208011592_LT_DEBT">#REF!</definedName>
    <definedName name="V_KEYWORD_ISSR_208011592_MA_PROB">#REF!</definedName>
    <definedName name="V_KEYWORD_ISSR_208011592_MAINTEN_REV">#REF!</definedName>
    <definedName name="V_KEYWORD_ISSR_208011592_MINORITIES">#REF!</definedName>
    <definedName name="V_KEYWORD_ISSR_208011592_MV_ASSOCIATES">#REF!</definedName>
    <definedName name="V_KEYWORD_ISSR_208011592_NET_DEBT">#REF!</definedName>
    <definedName name="V_KEYWORD_ISSR_208011592_NET_DEBT_ADJ">#REF!</definedName>
    <definedName name="V_KEYWORD_ISSR_208011592_NET_FIX_ASS">#REF!</definedName>
    <definedName name="V_KEYWORD_ISSR_208011592_NET_INT_CH">#REF!</definedName>
    <definedName name="V_KEYWORD_ISSR_208011592_NET_INT_EXP">#REF!</definedName>
    <definedName name="V_KEYWORD_ISSR_208011592_NET_INTANG">#REF!</definedName>
    <definedName name="V_KEYWORD_ISSR_208011592_NONPPE_CAPEX">#REF!</definedName>
    <definedName name="V_KEYWORD_ISSR_208011592_OP_COST">#REF!</definedName>
    <definedName name="V_KEYWORD_ISSR_208011592_ORD_SH_FUND">#REF!</definedName>
    <definedName name="V_KEYWORD_ISSR_208011592_OTH_COST_INC">#REF!</definedName>
    <definedName name="V_KEYWORD_ISSR_208011592_OTH_CUR_ASS">#REF!</definedName>
    <definedName name="V_KEYWORD_ISSR_208011592_OTH_CUR_LIABS">#REF!</definedName>
    <definedName name="V_KEYWORD_ISSR_208011592_OTH_DACF_ADJ">#REF!</definedName>
    <definedName name="V_KEYWORD_ISSR_208011592_OTH_FIN_CF">#REF!</definedName>
    <definedName name="V_KEYWORD_ISSR_208011592_OTH_GCI_ADJ">#REF!</definedName>
    <definedName name="V_KEYWORD_ISSR_208011592_OTH_INV_CF">#REF!</definedName>
    <definedName name="V_KEYWORD_ISSR_208011592_OTH_LT_ASS">#REF!</definedName>
    <definedName name="V_KEYWORD_ISSR_208011592_OTH_LT_CRED_GQ">#REF!</definedName>
    <definedName name="V_KEYWORD_ISSR_208011592_OTH_NONCASH_ADJ">#REF!</definedName>
    <definedName name="V_KEYWORD_ISSR_208011592_OTH_OP_CF">#REF!</definedName>
    <definedName name="V_KEYWORD_ISSR_208011592_OTH_OP_INC_EXP">#REF!</definedName>
    <definedName name="V_KEYWORD_ISSR_208011592_PERIOD_MILESTONE">#REF!</definedName>
    <definedName name="V_KEYWORD_ISSR_208011592_PL_SALE_ASSETS">#REF!</definedName>
    <definedName name="V_KEYWORD_ISSR_208011592_PREF_SH">#REF!</definedName>
    <definedName name="V_KEYWORD_ISSR_208011592_PROFIT_ON_DISP">#REF!</definedName>
    <definedName name="V_KEYWORD_ISSR_208011592_PT_PROF">#REF!</definedName>
    <definedName name="V_KEYWORD_ISSR_208011592_RD_EXP">#REF!</definedName>
    <definedName name="V_KEYWORD_ISSR_208011592_REV_FIN_SEGMENT">#REF!</definedName>
    <definedName name="V_KEYWORD_ISSR_208011592_SALES">#REF!</definedName>
    <definedName name="V_KEYWORD_ISSR_208011592_SALES_ARGENTINA">#REF!</definedName>
    <definedName name="V_KEYWORD_ISSR_208011592_SALES_BRAZIL">#REF!</definedName>
    <definedName name="V_KEYWORD_ISSR_208011592_SALES_CANADA">#REF!</definedName>
    <definedName name="V_KEYWORD_ISSR_208011592_SALES_CEE">#REF!</definedName>
    <definedName name="V_KEYWORD_ISSR_208011592_SALES_CHILE">#REF!</definedName>
    <definedName name="V_KEYWORD_ISSR_208011592_SALES_CHINA">#REF!</definedName>
    <definedName name="V_KEYWORD_ISSR_208011592_SALES_COLOMBIA">#REF!</definedName>
    <definedName name="V_KEYWORD_ISSR_208011592_SALES_CONS">#REF!</definedName>
    <definedName name="V_KEYWORD_ISSR_208011592_SALES_EU_EX_UK">#REF!</definedName>
    <definedName name="V_KEYWORD_ISSR_208011592_SALES_FINAN">#REF!</definedName>
    <definedName name="V_KEYWORD_ISSR_208011592_SALES_FX_ARS">#REF!</definedName>
    <definedName name="V_KEYWORD_ISSR_208011592_SALES_FX_BRL">#REF!</definedName>
    <definedName name="V_KEYWORD_ISSR_208011592_SALES_FX_CAD">#REF!</definedName>
    <definedName name="V_KEYWORD_ISSR_208011592_SALES_FX_CLP">#REF!</definedName>
    <definedName name="V_KEYWORD_ISSR_208011592_SALES_FX_CNY">#REF!</definedName>
    <definedName name="V_KEYWORD_ISSR_208011592_SALES_FX_COP">#REF!</definedName>
    <definedName name="V_KEYWORD_ISSR_208011592_SALES_FX_EUR">#REF!</definedName>
    <definedName name="V_KEYWORD_ISSR_208011592_SALES_FX_GPB">#REF!</definedName>
    <definedName name="V_KEYWORD_ISSR_208011592_SALES_FX_INR">#REF!</definedName>
    <definedName name="V_KEYWORD_ISSR_208011592_SALES_FX_MXN">#REF!</definedName>
    <definedName name="V_KEYWORD_ISSR_208011592_SALES_FX_OTH">#REF!</definedName>
    <definedName name="V_KEYWORD_ISSR_208011592_SALES_FX_RUB">#REF!</definedName>
    <definedName name="V_KEYWORD_ISSR_208011592_SALES_FX_USD">#REF!</definedName>
    <definedName name="V_KEYWORD_ISSR_208011592_SALES_FX_VEF">#REF!</definedName>
    <definedName name="V_KEYWORD_ISSR_208011592_SALES_FX_YEN">#REF!</definedName>
    <definedName name="V_KEYWORD_ISSR_208011592_SALES_GOV">#REF!</definedName>
    <definedName name="V_KEYWORD_ISSR_208011592_SALES_IND">#REF!</definedName>
    <definedName name="V_KEYWORD_ISSR_208011592_SALES_INDIA">#REF!</definedName>
    <definedName name="V_KEYWORD_ISSR_208011592_SALES_JAPAN">#REF!</definedName>
    <definedName name="V_KEYWORD_ISSR_208011592_SALES_ME">#REF!</definedName>
    <definedName name="V_KEYWORD_ISSR_208011592_SALES_MEXICO">#REF!</definedName>
    <definedName name="V_KEYWORD_ISSR_208011592_SALES_OTH_AEJ">#REF!</definedName>
    <definedName name="V_KEYWORD_ISSR_208011592_SALES_OTH_AM">#REF!</definedName>
    <definedName name="V_KEYWORD_ISSR_208011592_SALES_OTH_EMEA">#REF!</definedName>
    <definedName name="V_KEYWORD_ISSR_208011592_SALES_OTHER">#REF!</definedName>
    <definedName name="V_KEYWORD_ISSR_208011592_SALES_RUSSIA">#REF!</definedName>
    <definedName name="V_KEYWORD_ISSR_208011592_SALES_SMB">#REF!</definedName>
    <definedName name="V_KEYWORD_ISSR_208011592_SALES_TOT_AFRICA">#REF!</definedName>
    <definedName name="V_KEYWORD_ISSR_208011592_SALES_TOT_AM">#REF!</definedName>
    <definedName name="V_KEYWORD_ISSR_208011592_SALES_TOT_ASIA">#REF!</definedName>
    <definedName name="V_KEYWORD_ISSR_208011592_SALES_TOT_EMEA">#REF!</definedName>
    <definedName name="V_KEYWORD_ISSR_208011592_SALES_UK">#REF!</definedName>
    <definedName name="V_KEYWORD_ISSR_208011592_SALES_US">#REF!</definedName>
    <definedName name="V_KEYWORD_ISSR_208011592_SALES_VENEZUELA">#REF!</definedName>
    <definedName name="V_KEYWORD_ISSR_208011592_SEL_GL_AD">#REF!</definedName>
    <definedName name="V_KEYWORD_ISSR_208011592_SH_REPUR">#REF!</definedName>
    <definedName name="V_KEYWORD_ISSR_208011592_SHORT_T_DEBT">#REF!</definedName>
    <definedName name="V_KEYWORD_ISSR_208011592_SHORT_TERM_LIABS">#REF!</definedName>
    <definedName name="V_KEYWORD_ISSR_208011592_STOCKS">#REF!</definedName>
    <definedName name="V_KEYWORD_ISSR_208011592_TOT_ASSET">#REF!</definedName>
    <definedName name="V_KEYWORD_ISSR_208011592_TOT_CF">#REF!</definedName>
    <definedName name="V_KEYWORD_ISSR_208011592_TOT_DEF_REV">#REF!</definedName>
    <definedName name="V_KEYWORD_ISSR_208011592_TOT_LIAB">#REF!</definedName>
    <definedName name="V_KEYWORD_ISSR_208011592_TOT_LIAB_EQ">#REF!</definedName>
    <definedName name="V_KEYWORD_ISSR_208011592_TOT_LT_LIAB">#REF!</definedName>
    <definedName name="V_KEYWORD_ISSR_208011592_TOT_OPS_EXP">#REF!</definedName>
    <definedName name="V_KEYWORD_ISSR_208011592_TOT_OPS_EXP_DDA">#REF!</definedName>
    <definedName name="V_KEYWORD_ISSR_208011592_UNF_PENS">#REF!</definedName>
    <definedName name="V_KEYWORD_ISSR_208011592_UNF_PENS_LIAB_OTH">#REF!</definedName>
    <definedName name="V_KEYWORD_ISSR_208011592_UNF_PENS_OFF">#REF!</definedName>
    <definedName name="V_KEYWORD_ISSR_208011592_WORK_CAP">#REF!</definedName>
    <definedName name="V_LIVEDATA_EQTY_200009848">#REF!</definedName>
    <definedName name="V_LIVEDATA_EQTY_200010418">#REF!</definedName>
    <definedName name="V_LIVEDATA_EQTY_200014493">#REF!</definedName>
    <definedName name="V_LIVEDATA_EQTY_200014812">#REF!</definedName>
    <definedName name="V_LIVEDATA_EQTY_200015518">#REF!</definedName>
    <definedName name="V_LIVEDATA_ISSR_208007594">#REF!</definedName>
    <definedName name="V_LIVEDATA_ISSR_208008062">#REF!</definedName>
    <definedName name="V_LIVEDATA_ISSR_208011078">#REF!</definedName>
    <definedName name="V_LIVEDATA_ISSR_208011212">#REF!</definedName>
    <definedName name="V_LIVEDATA_ISSR_208011592">#REF!</definedName>
    <definedName name="V_PERIOD_1999">#REF!</definedName>
    <definedName name="V_PERIOD_2000">#REF!</definedName>
    <definedName name="V_PERIOD_2001">#REF!</definedName>
    <definedName name="V_PERIOD_2002">#REF!</definedName>
    <definedName name="V_PERIOD_2003">#REF!</definedName>
    <definedName name="V_PERIOD_2004">#REF!</definedName>
    <definedName name="V_PERIOD_2005">#REF!</definedName>
    <definedName name="V_PERIOD_2005_Q1">#REF!</definedName>
    <definedName name="V_PERIOD_2005_Q2">#REF!</definedName>
    <definedName name="V_PERIOD_2005_Q3">#REF!</definedName>
    <definedName name="V_PERIOD_2005_Q4">#REF!</definedName>
    <definedName name="V_PERIOD_2006">#REF!</definedName>
    <definedName name="V_PERIOD_2006_Q1">#REF!</definedName>
    <definedName name="V_PERIOD_2006_Q2">#REF!</definedName>
    <definedName name="V_PERIOD_2006_Q3">#REF!</definedName>
    <definedName name="V_PERIOD_2006_Q4">#REF!</definedName>
    <definedName name="V_PERIOD_2007">#REF!</definedName>
    <definedName name="V_PERIOD_2007_Q1">#REF!</definedName>
    <definedName name="V_PERIOD_2007_Q2">#REF!</definedName>
    <definedName name="V_PERIOD_2007_Q3">#REF!</definedName>
    <definedName name="V_PERIOD_2007_Q4">#REF!</definedName>
    <definedName name="V_PERIOD_2008">#REF!</definedName>
    <definedName name="V_PERIOD_2008_Q1">#REF!</definedName>
    <definedName name="V_PERIOD_2008_Q2">#REF!</definedName>
    <definedName name="V_PERIOD_2008_Q3">#REF!</definedName>
    <definedName name="V_PERIOD_2008_Q4">#REF!</definedName>
    <definedName name="V_PERIOD_2009">#REF!</definedName>
    <definedName name="V_PERIOD_2009_Q1">#REF!</definedName>
    <definedName name="V_PERIOD_2009_Q2">#REF!</definedName>
    <definedName name="V_PERIOD_2009_Q3">#REF!</definedName>
    <definedName name="V_PERIOD_2009_Q4">#REF!</definedName>
    <definedName name="V_PERIOD_2010">#REF!</definedName>
    <definedName name="V_PERIOD_2010_Q1">#REF!</definedName>
    <definedName name="V_PERIOD_2010_Q2">#REF!</definedName>
    <definedName name="V_PERIOD_2010_Q3">#REF!</definedName>
    <definedName name="V_PERIOD_2010_Q4">#REF!</definedName>
    <definedName name="V_PERIOD_2011">#REF!</definedName>
    <definedName name="V_PERIOD_2011_Q1">#REF!</definedName>
    <definedName name="V_PERIOD_2011_Q2">#REF!</definedName>
    <definedName name="V_PERIOD_2011_Q3">#REF!</definedName>
    <definedName name="V_PERIOD_2011_Q4">#REF!</definedName>
    <definedName name="V_PERIOD_2012_Q1">#REF!</definedName>
    <definedName name="V_PERIOD_2012_Q2">#REF!</definedName>
    <definedName name="V_PERIOD_2012_Q3">#REF!</definedName>
    <definedName name="V_PERIOD_2012_Q4">#REF!</definedName>
    <definedName name="V_SECTION_EQTY_200009848_1314">#REF!</definedName>
    <definedName name="V_SECTION_EQTY_200009848_1319">#REF!</definedName>
    <definedName name="V_SECTION_EQTY_200009848_131E">#REF!</definedName>
    <definedName name="V_SECTION_EQTY_200009848_131O">#REF!</definedName>
    <definedName name="V_SECTION_EQTY_200009848_13A">#REF!</definedName>
    <definedName name="V_SECTION_EQTY_200009848_13K">#REF!</definedName>
    <definedName name="V_SECTION_EQTY_200009848_13U">#REF!</definedName>
    <definedName name="V_SECTION_EQTY_200009848_13V">#REF!</definedName>
    <definedName name="V_SECTION_EQTY_200009848_13W">#REF!</definedName>
    <definedName name="V_SECTION_EQTY_200009848_Reference_Data">#REF!</definedName>
    <definedName name="V_SECTION_EQTY_200010418_1314">#REF!</definedName>
    <definedName name="V_SECTION_EQTY_200010418_1319">#REF!</definedName>
    <definedName name="V_SECTION_EQTY_200010418_131E">#REF!</definedName>
    <definedName name="V_SECTION_EQTY_200010418_131O">#REF!</definedName>
    <definedName name="V_SECTION_EQTY_200010418_13A">#REF!</definedName>
    <definedName name="V_SECTION_EQTY_200010418_13K">#REF!</definedName>
    <definedName name="V_SECTION_EQTY_200010418_13U">#REF!</definedName>
    <definedName name="V_SECTION_EQTY_200010418_13V">#REF!</definedName>
    <definedName name="V_SECTION_EQTY_200010418_13W">#REF!</definedName>
    <definedName name="V_SECTION_EQTY_200010418_Reference_Data">#REF!</definedName>
    <definedName name="V_SECTION_EQTY_200014493_1314">#REF!</definedName>
    <definedName name="V_SECTION_EQTY_200014493_1319">#REF!</definedName>
    <definedName name="V_SECTION_EQTY_200014493_131E">#REF!</definedName>
    <definedName name="V_SECTION_EQTY_200014493_131O">#REF!</definedName>
    <definedName name="V_SECTION_EQTY_200014493_13A">#REF!</definedName>
    <definedName name="V_SECTION_EQTY_200014493_13K">#REF!</definedName>
    <definedName name="V_SECTION_EQTY_200014493_13U">#REF!</definedName>
    <definedName name="V_SECTION_EQTY_200014493_13V">#REF!</definedName>
    <definedName name="V_SECTION_EQTY_200014493_13W">#REF!</definedName>
    <definedName name="V_SECTION_EQTY_200014493_Reference_Data">#REF!</definedName>
    <definedName name="V_SECTION_EQTY_200014812_1314">#REF!</definedName>
    <definedName name="V_SECTION_EQTY_200014812_1319">#REF!</definedName>
    <definedName name="V_SECTION_EQTY_200014812_131E">#REF!</definedName>
    <definedName name="V_SECTION_EQTY_200014812_131O">#REF!</definedName>
    <definedName name="V_SECTION_EQTY_200014812_13A">#REF!</definedName>
    <definedName name="V_SECTION_EQTY_200014812_13K">#REF!</definedName>
    <definedName name="V_SECTION_EQTY_200014812_13U">#REF!</definedName>
    <definedName name="V_SECTION_EQTY_200014812_13V">#REF!</definedName>
    <definedName name="V_SECTION_EQTY_200014812_13W">#REF!</definedName>
    <definedName name="V_SECTION_EQTY_200014812_Reference_Data">#REF!</definedName>
    <definedName name="V_SECTION_EQTY_200015518_1314">#REF!</definedName>
    <definedName name="V_SECTION_EQTY_200015518_1319">#REF!</definedName>
    <definedName name="V_SECTION_EQTY_200015518_131E">#REF!</definedName>
    <definedName name="V_SECTION_EQTY_200015518_131O">#REF!</definedName>
    <definedName name="V_SECTION_EQTY_200015518_13A">#REF!</definedName>
    <definedName name="V_SECTION_EQTY_200015518_13K">#REF!</definedName>
    <definedName name="V_SECTION_EQTY_200015518_13U">#REF!</definedName>
    <definedName name="V_SECTION_EQTY_200015518_13V">#REF!</definedName>
    <definedName name="V_SECTION_EQTY_200015518_13W">#REF!</definedName>
    <definedName name="V_SECTION_EQTY_200015518_Reference_Data">#REF!</definedName>
    <definedName name="V_SECTION_ISSR_208007594_1314">#REF!</definedName>
    <definedName name="V_SECTION_ISSR_208007594_13168">#REF!</definedName>
    <definedName name="V_SECTION_ISSR_208007594_1316U">#REF!</definedName>
    <definedName name="V_SECTION_ISSR_208007594_1319">#REF!</definedName>
    <definedName name="V_SECTION_ISSR_208007594_131E">#REF!</definedName>
    <definedName name="V_SECTION_ISSR_208007594_131J">#REF!</definedName>
    <definedName name="V_SECTION_ISSR_208007594_131O">#REF!</definedName>
    <definedName name="V_SECTION_ISSR_208007594_13A">#REF!</definedName>
    <definedName name="V_SECTION_ISSR_208007594_13U">#REF!</definedName>
    <definedName name="V_SECTION_ISSR_208007594_13V">#REF!</definedName>
    <definedName name="V_SECTION_ISSR_208007594_Reference_Data">#REF!</definedName>
    <definedName name="V_SECTION_ISSR_208008062_1314">#REF!</definedName>
    <definedName name="V_SECTION_ISSR_208008062_13168">#REF!</definedName>
    <definedName name="V_SECTION_ISSR_208008062_1316U">#REF!</definedName>
    <definedName name="V_SECTION_ISSR_208008062_1319">#REF!</definedName>
    <definedName name="V_SECTION_ISSR_208008062_131E">#REF!</definedName>
    <definedName name="V_SECTION_ISSR_208008062_131J">#REF!</definedName>
    <definedName name="V_SECTION_ISSR_208008062_131O">#REF!</definedName>
    <definedName name="V_SECTION_ISSR_208008062_13A">#REF!</definedName>
    <definedName name="V_SECTION_ISSR_208008062_13U">#REF!</definedName>
    <definedName name="V_SECTION_ISSR_208008062_13V">#REF!</definedName>
    <definedName name="V_SECTION_ISSR_208008062_Reference_Data">#REF!</definedName>
    <definedName name="V_SECTION_ISSR_208011078_1314">#REF!</definedName>
    <definedName name="V_SECTION_ISSR_208011078_13168">#REF!</definedName>
    <definedName name="V_SECTION_ISSR_208011078_1316U">#REF!</definedName>
    <definedName name="V_SECTION_ISSR_208011078_1319">#REF!</definedName>
    <definedName name="V_SECTION_ISSR_208011078_131E">#REF!</definedName>
    <definedName name="V_SECTION_ISSR_208011078_131J">#REF!</definedName>
    <definedName name="V_SECTION_ISSR_208011078_131O">#REF!</definedName>
    <definedName name="V_SECTION_ISSR_208011078_13A">#REF!</definedName>
    <definedName name="V_SECTION_ISSR_208011078_13U">#REF!</definedName>
    <definedName name="V_SECTION_ISSR_208011078_13V">#REF!</definedName>
    <definedName name="V_SECTION_ISSR_208011078_Reference_Data">#REF!</definedName>
    <definedName name="V_SECTION_ISSR_208011212_1314">#REF!</definedName>
    <definedName name="V_SECTION_ISSR_208011212_13168">#REF!</definedName>
    <definedName name="V_SECTION_ISSR_208011212_1316U">#REF!</definedName>
    <definedName name="V_SECTION_ISSR_208011212_1319">#REF!</definedName>
    <definedName name="V_SECTION_ISSR_208011212_131E">#REF!</definedName>
    <definedName name="V_SECTION_ISSR_208011212_131J">#REF!</definedName>
    <definedName name="V_SECTION_ISSR_208011212_131O">#REF!</definedName>
    <definedName name="V_SECTION_ISSR_208011212_13A">#REF!</definedName>
    <definedName name="V_SECTION_ISSR_208011212_13U">#REF!</definedName>
    <definedName name="V_SECTION_ISSR_208011212_13V">#REF!</definedName>
    <definedName name="V_SECTION_ISSR_208011212_Reference_Data">#REF!</definedName>
    <definedName name="V_SECTION_ISSR_208011592_1314">#REF!</definedName>
    <definedName name="V_SECTION_ISSR_208011592_13168">#REF!</definedName>
    <definedName name="V_SECTION_ISSR_208011592_1316U">#REF!</definedName>
    <definedName name="V_SECTION_ISSR_208011592_1319">#REF!</definedName>
    <definedName name="V_SECTION_ISSR_208011592_131E">#REF!</definedName>
    <definedName name="V_SECTION_ISSR_208011592_131J">#REF!</definedName>
    <definedName name="V_SECTION_ISSR_208011592_131O">#REF!</definedName>
    <definedName name="V_SECTION_ISSR_208011592_13A">#REF!</definedName>
    <definedName name="V_SECTION_ISSR_208011592_13U">#REF!</definedName>
    <definedName name="V_SECTION_ISSR_208011592_13V">#REF!</definedName>
    <definedName name="V_SECTION_ISSR_208011592_Reference_Data">#REF!</definedName>
    <definedName name="va">#REF!</definedName>
    <definedName name="Valuation">#REF!</definedName>
    <definedName name="ValuationDate">[113]Inputs!$B$5</definedName>
    <definedName name="Value_of_Equity" localSheetId="7">#REF!</definedName>
    <definedName name="Value_of_Equity" localSheetId="0">#REF!</definedName>
    <definedName name="Value_of_Equity" localSheetId="9">#REF!</definedName>
    <definedName name="Value_of_Equity" localSheetId="11">#REF!</definedName>
    <definedName name="Value_of_Equity" localSheetId="10">#REF!</definedName>
    <definedName name="Value_of_Equity" localSheetId="8">#REF!</definedName>
    <definedName name="Value_of_Equity" localSheetId="4">#REF!</definedName>
    <definedName name="Value_of_Equity" localSheetId="5">#REF!</definedName>
    <definedName name="Value_of_Equity">#REF!</definedName>
    <definedName name="Values_Entered" localSheetId="7">IF(Comps!Loan_Amount*[0]!Interest_Rate*Comps!Loan_Years*Comps!Loan_Start&gt;0,1,0)</definedName>
    <definedName name="Values_Entered" localSheetId="0">IF(Cover!Loan_Amount*Interest_Rate*Cover!Loan_Years*Cover!Loan_Start&gt;0,1,0)</definedName>
    <definedName name="Values_Entered" localSheetId="9">IF(DCF!Loan_Amount*Interest_Rate*Loan_Years*DCF!Loan_Start&gt;0,1,0)</definedName>
    <definedName name="Values_Entered" localSheetId="11">IF('Football Field'!Loan_Amount*Interest_Rate*'Football Field'!Loan_Years*'Football Field'!Loan_Start&gt;0,1,0)</definedName>
    <definedName name="Values_Entered" localSheetId="10">IF(LBO!Loan_Amount*Interest_Rate*Loan_Years*LBO!Loan_Start&gt;0,1,0)</definedName>
    <definedName name="Values_Entered" localSheetId="8">IF(Ppaids!Loan_Amount*[0]!Interest_Rate*Ppaids!Loan_Years*Ppaids!Loan_Start&gt;0,1,0)</definedName>
    <definedName name="Values_Entered" localSheetId="4">IF(Projections!Loan_Amount*Interest_Rate*Projections!Loan_Years*Projections!Loan_Start&gt;0,1,0)</definedName>
    <definedName name="Values_Entered" localSheetId="5">IF('Stock Trading'!Loan_Amount*[0]!Interest_Rate*'Stock Trading'!Loan_Years*'Stock Trading'!Loan_Start&gt;0,1,0)</definedName>
    <definedName name="Values_Entered">IF(Loan_Amount*Interest_Rate*Loan_Years*Loan_Start&gt;0,1,0)</definedName>
    <definedName name="Variation_in_other_provisions" localSheetId="7">#REF!</definedName>
    <definedName name="Variation_in_other_provisions" localSheetId="0">#REF!</definedName>
    <definedName name="Variation_in_other_provisions" localSheetId="9">#REF!</definedName>
    <definedName name="Variation_in_other_provisions" localSheetId="11">#REF!</definedName>
    <definedName name="Variation_in_other_provisions" localSheetId="10">#REF!</definedName>
    <definedName name="Variation_in_other_provisions" localSheetId="8">#REF!</definedName>
    <definedName name="Variation_in_other_provisions" localSheetId="4">#REF!</definedName>
    <definedName name="Variation_in_other_provisions" localSheetId="5">#REF!</definedName>
    <definedName name="Variation_in_other_provisions">#REF!</definedName>
    <definedName name="Variation_in_Pension_Provisions" localSheetId="7">#REF!</definedName>
    <definedName name="Variation_in_Pension_Provisions" localSheetId="0">#REF!</definedName>
    <definedName name="Variation_in_Pension_Provisions" localSheetId="11">#REF!</definedName>
    <definedName name="Variation_in_Pension_Provisions" localSheetId="8">#REF!</definedName>
    <definedName name="Variation_in_Pension_Provisions" localSheetId="4">#REF!</definedName>
    <definedName name="Variation_in_Pension_Provisions" localSheetId="5">#REF!</definedName>
    <definedName name="Variation_in_Pension_Provisions">#REF!</definedName>
    <definedName name="Variation_Special_reserve" localSheetId="7">#REF!</definedName>
    <definedName name="Variation_Special_reserve" localSheetId="0">#REF!</definedName>
    <definedName name="Variation_Special_reserve" localSheetId="11">#REF!</definedName>
    <definedName name="Variation_Special_reserve" localSheetId="8">#REF!</definedName>
    <definedName name="Variation_Special_reserve" localSheetId="4">#REF!</definedName>
    <definedName name="Variation_Special_reserve" localSheetId="5">#REF!</definedName>
    <definedName name="Variation_Special_reserve">#REF!</definedName>
    <definedName name="Viro">#REF!</definedName>
    <definedName name="VOCERA">'[55]Current Cap Table'!#REF!</definedName>
    <definedName name="Vocera123111">'[55]Current Cap Table'!#REF!</definedName>
    <definedName name="VOD_AdjustedEV" localSheetId="7">#REF!</definedName>
    <definedName name="VOD_AdjustedEV" localSheetId="0">#REF!</definedName>
    <definedName name="VOD_AdjustedEV" localSheetId="9">#REF!</definedName>
    <definedName name="VOD_AdjustedEV" localSheetId="11">#REF!</definedName>
    <definedName name="VOD_AdjustedEV" localSheetId="10">#REF!</definedName>
    <definedName name="VOD_AdjustedEV" localSheetId="8">#REF!</definedName>
    <definedName name="VOD_AdjustedEV" localSheetId="4">#REF!</definedName>
    <definedName name="VOD_AdjustedEV" localSheetId="5">#REF!</definedName>
    <definedName name="VOD_AdjustedEV">#REF!</definedName>
    <definedName name="VOD_AssociatesMinorities" localSheetId="7">#REF!</definedName>
    <definedName name="VOD_AssociatesMinorities" localSheetId="0">#REF!</definedName>
    <definedName name="VOD_AssociatesMinorities" localSheetId="11">#REF!</definedName>
    <definedName name="VOD_AssociatesMinorities" localSheetId="8">#REF!</definedName>
    <definedName name="VOD_AssociatesMinorities" localSheetId="4">#REF!</definedName>
    <definedName name="VOD_AssociatesMinorities" localSheetId="5">#REF!</definedName>
    <definedName name="VOD_AssociatesMinorities">#REF!</definedName>
    <definedName name="VOD_LTMSGA" localSheetId="7">[118]VOD!#REF!</definedName>
    <definedName name="VOD_LTMSGA" localSheetId="0">[118]VOD!#REF!</definedName>
    <definedName name="VOD_LTMSGA" localSheetId="9">[118]VOD!#REF!</definedName>
    <definedName name="VOD_LTMSGA" localSheetId="11">[118]VOD!#REF!</definedName>
    <definedName name="VOD_LTMSGA" localSheetId="10">[118]VOD!#REF!</definedName>
    <definedName name="VOD_LTMSGA" localSheetId="8">[118]VOD!#REF!</definedName>
    <definedName name="VOD_LTMSGA" localSheetId="4">[118]VOD!#REF!</definedName>
    <definedName name="VOD_LTMSGA" localSheetId="5">[118]VOD!#REF!</definedName>
    <definedName name="VOD_LTMSGA">[118]VOD!#REF!</definedName>
    <definedName name="VOD_UnleveredFCF" localSheetId="7">#REF!</definedName>
    <definedName name="VOD_UnleveredFCF" localSheetId="0">#REF!</definedName>
    <definedName name="VOD_UnleveredFCF" localSheetId="9">#REF!</definedName>
    <definedName name="VOD_UnleveredFCF" localSheetId="11">#REF!</definedName>
    <definedName name="VOD_UnleveredFCF" localSheetId="10">#REF!</definedName>
    <definedName name="VOD_UnleveredFCF" localSheetId="8">#REF!</definedName>
    <definedName name="VOD_UnleveredFCF" localSheetId="4">#REF!</definedName>
    <definedName name="VOD_UnleveredFCF" localSheetId="5">#REF!</definedName>
    <definedName name="VOD_UnleveredFCF">#REF!</definedName>
    <definedName name="VYTL_1yrEPS" localSheetId="7">#REF!</definedName>
    <definedName name="VYTL_1yrEPS" localSheetId="0">#REF!</definedName>
    <definedName name="VYTL_1yrEPS" localSheetId="11">#REF!</definedName>
    <definedName name="VYTL_1yrEPS" localSheetId="8">#REF!</definedName>
    <definedName name="VYTL_1yrEPS" localSheetId="4">#REF!</definedName>
    <definedName name="VYTL_1yrEPS" localSheetId="5">#REF!</definedName>
    <definedName name="VYTL_1yrEPS">#REF!</definedName>
    <definedName name="VYTL_2yrEPS" localSheetId="7">#REF!</definedName>
    <definedName name="VYTL_2yrEPS" localSheetId="0">#REF!</definedName>
    <definedName name="VYTL_2yrEPS" localSheetId="11">#REF!</definedName>
    <definedName name="VYTL_2yrEPS" localSheetId="8">#REF!</definedName>
    <definedName name="VYTL_2yrEPS" localSheetId="4">#REF!</definedName>
    <definedName name="VYTL_2yrEPS" localSheetId="5">#REF!</definedName>
    <definedName name="VYTL_2yrEPS">#REF!</definedName>
    <definedName name="VYTL_52HIGH">#REF!</definedName>
    <definedName name="VYTL_5YRGROWTH">#REF!</definedName>
    <definedName name="VYTL_PRICE">#REF!</definedName>
    <definedName name="w" localSheetId="7" hidden="1">{"IS",#N/A,FALSE,"IS";"RPTIS",#N/A,FALSE,"RPTIS";"STATS",#N/A,FALSE,"STATS";"CELL",#N/A,FALSE,"CELL";"BS",#N/A,FALSE,"BS"}</definedName>
    <definedName name="w" localSheetId="0" hidden="1">{"IS",#N/A,FALSE,"IS";"RPTIS",#N/A,FALSE,"RPTIS";"STATS",#N/A,FALSE,"STATS";"CELL",#N/A,FALSE,"CELL";"BS",#N/A,FALSE,"BS"}</definedName>
    <definedName name="w" localSheetId="9" hidden="1">{"IS",#N/A,FALSE,"IS";"RPTIS",#N/A,FALSE,"RPTIS";"STATS",#N/A,FALSE,"STATS";"CELL",#N/A,FALSE,"CELL";"BS",#N/A,FALSE,"BS"}</definedName>
    <definedName name="w" localSheetId="11" hidden="1">{"IS",#N/A,FALSE,"IS";"RPTIS",#N/A,FALSE,"RPTIS";"STATS",#N/A,FALSE,"STATS";"CELL",#N/A,FALSE,"CELL";"BS",#N/A,FALSE,"BS"}</definedName>
    <definedName name="w" localSheetId="10" hidden="1">{"IS",#N/A,FALSE,"IS";"RPTIS",#N/A,FALSE,"RPTIS";"STATS",#N/A,FALSE,"STATS";"CELL",#N/A,FALSE,"CELL";"BS",#N/A,FALSE,"BS"}</definedName>
    <definedName name="w" localSheetId="8" hidden="1">{"IS",#N/A,FALSE,"IS";"RPTIS",#N/A,FALSE,"RPTIS";"STATS",#N/A,FALSE,"STATS";"CELL",#N/A,FALSE,"CELL";"BS",#N/A,FALSE,"BS"}</definedName>
    <definedName name="w" localSheetId="4" hidden="1">{"IS",#N/A,FALSE,"IS";"RPTIS",#N/A,FALSE,"RPTIS";"STATS",#N/A,FALSE,"STATS";"CELL",#N/A,FALSE,"CELL";"BS",#N/A,FALSE,"BS"}</definedName>
    <definedName name="w" localSheetId="5" hidden="1">{"IS",#N/A,FALSE,"IS";"RPTIS",#N/A,FALSE,"RPTIS";"STATS",#N/A,FALSE,"STATS";"CELL",#N/A,FALSE,"CELL";"BS",#N/A,FALSE,"BS"}</definedName>
    <definedName name="w" hidden="1">{"IS",#N/A,FALSE,"IS";"RPTIS",#N/A,FALSE,"RPTIS";"STATS",#N/A,FALSE,"STATS";"CELL",#N/A,FALSE,"CELL";"BS",#N/A,FALSE,"BS"}</definedName>
    <definedName name="w_1" localSheetId="0" hidden="1">{"IS",#N/A,FALSE,"IS";"RPTIS",#N/A,FALSE,"RPTIS";"STATS",#N/A,FALSE,"STATS";"CELL",#N/A,FALSE,"CELL";"BS",#N/A,FALSE,"BS"}</definedName>
    <definedName name="w_1" hidden="1">{"IS",#N/A,FALSE,"IS";"RPTIS",#N/A,FALSE,"RPTIS";"STATS",#N/A,FALSE,"STATS";"CELL",#N/A,FALSE,"CELL";"BS",#N/A,FALSE,"BS"}</definedName>
    <definedName name="WACC">#REF!</definedName>
    <definedName name="WACC_1">'[3]Income Statement_VDF'!$Q$44</definedName>
    <definedName name="WACC_2">'[3]Income Statement_VDF'!$P$44</definedName>
    <definedName name="WACC_3">'[3]Income Statement_VDF'!$O$44</definedName>
    <definedName name="WACC_4">'[3]Income Statement_VDF'!$N$44</definedName>
    <definedName name="WACC_5">'[3]Income Statement_VDF'!$M$44</definedName>
    <definedName name="WACC_6">'[3]Income Statement_VDF'!$L$44</definedName>
    <definedName name="WACC_fore">[3]WACC_VDF!$J$21</definedName>
    <definedName name="WACC_P">'[3]Income Statement_VDF'!$R$44</definedName>
    <definedName name="WACC_P_1">[35]WACC_VDF!$U$23</definedName>
    <definedName name="WACC_P_8">[3]WACC_VDF!#REF!</definedName>
    <definedName name="wacc00" localSheetId="7">#REF!</definedName>
    <definedName name="wacc00" localSheetId="0">#REF!</definedName>
    <definedName name="wacc00" localSheetId="9">#REF!</definedName>
    <definedName name="wacc00" localSheetId="11">#REF!</definedName>
    <definedName name="wacc00" localSheetId="10">#REF!</definedName>
    <definedName name="wacc00" localSheetId="8">#REF!</definedName>
    <definedName name="wacc00" localSheetId="4">#REF!</definedName>
    <definedName name="wacc00" localSheetId="5">#REF!</definedName>
    <definedName name="wacc00">#REF!</definedName>
    <definedName name="wacc01" localSheetId="7">#REF!</definedName>
    <definedName name="wacc01" localSheetId="0">#REF!</definedName>
    <definedName name="wacc01" localSheetId="11">#REF!</definedName>
    <definedName name="wacc01" localSheetId="8">#REF!</definedName>
    <definedName name="wacc01" localSheetId="4">#REF!</definedName>
    <definedName name="wacc01" localSheetId="5">#REF!</definedName>
    <definedName name="wacc01">#REF!</definedName>
    <definedName name="wacc02" localSheetId="7">#REF!</definedName>
    <definedName name="wacc02" localSheetId="0">#REF!</definedName>
    <definedName name="wacc02" localSheetId="11">#REF!</definedName>
    <definedName name="wacc02" localSheetId="8">#REF!</definedName>
    <definedName name="wacc02" localSheetId="4">#REF!</definedName>
    <definedName name="wacc02" localSheetId="5">#REF!</definedName>
    <definedName name="wacc02">#REF!</definedName>
    <definedName name="wacc03">#REF!</definedName>
    <definedName name="wacc04">#REF!</definedName>
    <definedName name="wacc05">#REF!</definedName>
    <definedName name="wacc98">#REF!</definedName>
    <definedName name="wacc99">#REF!</definedName>
    <definedName name="wcom" localSheetId="7" hidden="1">{"IS",#N/A,FALSE,"IS";"RPTIS",#N/A,FALSE,"RPTIS";"STATS",#N/A,FALSE,"STATS";"BS",#N/A,FALSE,"BS"}</definedName>
    <definedName name="wcom" localSheetId="0" hidden="1">{"IS",#N/A,FALSE,"IS";"RPTIS",#N/A,FALSE,"RPTIS";"STATS",#N/A,FALSE,"STATS";"BS",#N/A,FALSE,"BS"}</definedName>
    <definedName name="wcom" localSheetId="9" hidden="1">{"IS",#N/A,FALSE,"IS";"RPTIS",#N/A,FALSE,"RPTIS";"STATS",#N/A,FALSE,"STATS";"BS",#N/A,FALSE,"BS"}</definedName>
    <definedName name="wcom" localSheetId="11" hidden="1">{"IS",#N/A,FALSE,"IS";"RPTIS",#N/A,FALSE,"RPTIS";"STATS",#N/A,FALSE,"STATS";"BS",#N/A,FALSE,"BS"}</definedName>
    <definedName name="wcom" localSheetId="10" hidden="1">{"IS",#N/A,FALSE,"IS";"RPTIS",#N/A,FALSE,"RPTIS";"STATS",#N/A,FALSE,"STATS";"BS",#N/A,FALSE,"BS"}</definedName>
    <definedName name="wcom" localSheetId="8" hidden="1">{"IS",#N/A,FALSE,"IS";"RPTIS",#N/A,FALSE,"RPTIS";"STATS",#N/A,FALSE,"STATS";"BS",#N/A,FALSE,"BS"}</definedName>
    <definedName name="wcom" localSheetId="4" hidden="1">{"IS",#N/A,FALSE,"IS";"RPTIS",#N/A,FALSE,"RPTIS";"STATS",#N/A,FALSE,"STATS";"BS",#N/A,FALSE,"BS"}</definedName>
    <definedName name="wcom" localSheetId="5" hidden="1">{"IS",#N/A,FALSE,"IS";"RPTIS",#N/A,FALSE,"RPTIS";"STATS",#N/A,FALSE,"STATS";"BS",#N/A,FALSE,"BS"}</definedName>
    <definedName name="wcom" hidden="1">{"IS",#N/A,FALSE,"IS";"RPTIS",#N/A,FALSE,"RPTIS";"STATS",#N/A,FALSE,"STATS";"BS",#N/A,FALSE,"BS"}</definedName>
    <definedName name="wcom_1" localSheetId="0" hidden="1">{"IS",#N/A,FALSE,"IS";"RPTIS",#N/A,FALSE,"RPTIS";"STATS",#N/A,FALSE,"STATS";"BS",#N/A,FALSE,"BS"}</definedName>
    <definedName name="wcom_1" hidden="1">{"IS",#N/A,FALSE,"IS";"RPTIS",#N/A,FALSE,"RPTIS";"STATS",#N/A,FALSE,"STATS";"BS",#N/A,FALSE,"BS"}</definedName>
    <definedName name="WCOM_1yrEPS">#REF!</definedName>
    <definedName name="WCOM_2yrEPS">#REF!</definedName>
    <definedName name="WCOM_52high">#REF!</definedName>
    <definedName name="WCOM_5YRGROWTH">#REF!</definedName>
    <definedName name="WCOM_96EPS">#REF!</definedName>
    <definedName name="WCOM_97EPS">#REF!</definedName>
    <definedName name="WCOM_98EPS">#REF!</definedName>
    <definedName name="wcom_g">#REF!</definedName>
    <definedName name="wcom_is">#REF!</definedName>
    <definedName name="WCOM_LTMSGA">[43]WCOM!#REF!</definedName>
    <definedName name="WCOM_plant" localSheetId="7">#REF!</definedName>
    <definedName name="WCOM_plant" localSheetId="0">#REF!</definedName>
    <definedName name="WCOM_plant" localSheetId="9">#REF!</definedName>
    <definedName name="WCOM_plant" localSheetId="11">#REF!</definedName>
    <definedName name="WCOM_plant" localSheetId="10">#REF!</definedName>
    <definedName name="WCOM_plant" localSheetId="8">#REF!</definedName>
    <definedName name="WCOM_plant" localSheetId="4">#REF!</definedName>
    <definedName name="WCOM_plant" localSheetId="5">#REF!</definedName>
    <definedName name="WCOM_plant">#REF!</definedName>
    <definedName name="WCOM_price" localSheetId="7">#REF!</definedName>
    <definedName name="WCOM_price" localSheetId="0">#REF!</definedName>
    <definedName name="WCOM_price" localSheetId="11">#REF!</definedName>
    <definedName name="WCOM_price" localSheetId="8">#REF!</definedName>
    <definedName name="WCOM_price" localSheetId="4">#REF!</definedName>
    <definedName name="WCOM_price" localSheetId="5">#REF!</definedName>
    <definedName name="WCOM_price">#REF!</definedName>
    <definedName name="wcom_tracker" localSheetId="7">#REF!</definedName>
    <definedName name="wcom_tracker" localSheetId="0">#REF!</definedName>
    <definedName name="wcom_tracker" localSheetId="11">#REF!</definedName>
    <definedName name="wcom_tracker" localSheetId="8">#REF!</definedName>
    <definedName name="wcom_tracker" localSheetId="4">#REF!</definedName>
    <definedName name="wcom_tracker" localSheetId="5">#REF!</definedName>
    <definedName name="wcom_tracker">#REF!</definedName>
    <definedName name="WCOMgrpBS_print">#REF!</definedName>
    <definedName name="WCOMgrpCF_print">#REF!</definedName>
    <definedName name="WCOMgrpIS_print">#REF!</definedName>
    <definedName name="Wdays">'[108]UPDATE SHEET'!$E$5</definedName>
    <definedName name="weeks_in_qtr" localSheetId="7">#REF!</definedName>
    <definedName name="weeks_in_qtr" localSheetId="0">#REF!</definedName>
    <definedName name="weeks_in_qtr" localSheetId="9">#REF!</definedName>
    <definedName name="weeks_in_qtr" localSheetId="11">#REF!</definedName>
    <definedName name="weeks_in_qtr" localSheetId="10">#REF!</definedName>
    <definedName name="weeks_in_qtr" localSheetId="8">#REF!</definedName>
    <definedName name="weeks_in_qtr" localSheetId="4">#REF!</definedName>
    <definedName name="weeks_in_qtr" localSheetId="5">#REF!</definedName>
    <definedName name="weeks_in_qtr">#REF!</definedName>
    <definedName name="weeks_in_year" localSheetId="7">#REF!</definedName>
    <definedName name="weeks_in_year" localSheetId="0">#REF!</definedName>
    <definedName name="weeks_in_year" localSheetId="11">#REF!</definedName>
    <definedName name="weeks_in_year" localSheetId="8">#REF!</definedName>
    <definedName name="weeks_in_year" localSheetId="4">#REF!</definedName>
    <definedName name="weeks_in_year" localSheetId="5">#REF!</definedName>
    <definedName name="weeks_in_year">#REF!</definedName>
    <definedName name="WghtShares" localSheetId="7">#REF!</definedName>
    <definedName name="WghtShares" localSheetId="0">#REF!</definedName>
    <definedName name="WghtShares" localSheetId="11">#REF!</definedName>
    <definedName name="WghtShares" localSheetId="8">#REF!</definedName>
    <definedName name="WghtShares" localSheetId="4">#REF!</definedName>
    <definedName name="WghtShares" localSheetId="5">#REF!</definedName>
    <definedName name="WghtShares">#REF!</definedName>
    <definedName name="wgtd_shares">[31]PNL!$A$97:$IV$97</definedName>
    <definedName name="wls">[119]Wireless!$A$1:$AP$53</definedName>
    <definedName name="WorldWide">[30]Deferred!#REF!</definedName>
    <definedName name="wrn.All." localSheetId="7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" localSheetId="9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" localSheetId="11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" localSheetId="10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" localSheetId="8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" localSheetId="4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" localSheetId="5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_1" localSheetId="0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ll._1" hidden="1">{#N/A,#N/A,FALSE,"BAL";#N/A,#N/A,FALSE,"P&amp;L";#N/A,#N/A,FALSE,"REV";#N/A,#N/A,FALSE,"COS";#N/A,#N/A,FALSE,"DPT";#N/A,#N/A,FALSE,"CSS";#N/A,#N/A,FALSE,"IMP";#N/A,#N/A,FALSE,"OPS";#N/A,#N/A,FALSE,"DVL";#N/A,#N/A,FALSE,"ADM"}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9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1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_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localSheetId="7" hidden="1">{"IS",#N/A,FALSE,"IS";"RPTIS",#N/A,FALSE,"RPTIS";"STATS",#N/A,FALSE,"STATS";"CELL",#N/A,FALSE,"CELL";"BS",#N/A,FALSE,"BS"}</definedName>
    <definedName name="wrn.BEL." localSheetId="0" hidden="1">{"IS",#N/A,FALSE,"IS";"RPTIS",#N/A,FALSE,"RPTIS";"STATS",#N/A,FALSE,"STATS";"CELL",#N/A,FALSE,"CELL";"BS",#N/A,FALSE,"BS"}</definedName>
    <definedName name="wrn.BEL." localSheetId="9" hidden="1">{"IS",#N/A,FALSE,"IS";"RPTIS",#N/A,FALSE,"RPTIS";"STATS",#N/A,FALSE,"STATS";"CELL",#N/A,FALSE,"CELL";"BS",#N/A,FALSE,"BS"}</definedName>
    <definedName name="wrn.BEL." localSheetId="11" hidden="1">{"IS",#N/A,FALSE,"IS";"RPTIS",#N/A,FALSE,"RPTIS";"STATS",#N/A,FALSE,"STATS";"CELL",#N/A,FALSE,"CELL";"BS",#N/A,FALSE,"BS"}</definedName>
    <definedName name="wrn.BEL." localSheetId="10" hidden="1">{"IS",#N/A,FALSE,"IS";"RPTIS",#N/A,FALSE,"RPTIS";"STATS",#N/A,FALSE,"STATS";"CELL",#N/A,FALSE,"CELL";"BS",#N/A,FALSE,"BS"}</definedName>
    <definedName name="wrn.BEL." localSheetId="8" hidden="1">{"IS",#N/A,FALSE,"IS";"RPTIS",#N/A,FALSE,"RPTIS";"STATS",#N/A,FALSE,"STATS";"CELL",#N/A,FALSE,"CELL";"BS",#N/A,FALSE,"BS"}</definedName>
    <definedName name="wrn.BEL." localSheetId="4" hidden="1">{"IS",#N/A,FALSE,"IS";"RPTIS",#N/A,FALSE,"RPTIS";"STATS",#N/A,FALSE,"STATS";"CELL",#N/A,FALSE,"CELL";"BS",#N/A,FALSE,"BS"}</definedName>
    <definedName name="wrn.BEL." localSheetId="5" hidden="1">{"IS",#N/A,FALSE,"IS";"RPTIS",#N/A,FALSE,"RPTIS";"STATS",#N/A,FALSE,"STATS";"CELL",#N/A,FALSE,"CELL";"BS",#N/A,FALSE,"BS"}</definedName>
    <definedName name="wrn.BEL." hidden="1">{"IS",#N/A,FALSE,"IS";"RPTIS",#N/A,FALSE,"RPTIS";"STATS",#N/A,FALSE,"STATS";"CELL",#N/A,FALSE,"CELL";"BS",#N/A,FALSE,"BS"}</definedName>
    <definedName name="wrn.BEL._1" localSheetId="0" hidden="1">{"IS",#N/A,FALSE,"IS";"RPTIS",#N/A,FALSE,"RPTIS";"STATS",#N/A,FALSE,"STATS";"CELL",#N/A,FALSE,"CELL";"BS",#N/A,FALSE,"BS"}</definedName>
    <definedName name="wrn.BEL._1" hidden="1">{"IS",#N/A,FALSE,"IS";"RPTIS",#N/A,FALSE,"RPTIS";"STATS",#N/A,FALSE,"STATS";"CELL",#N/A,FALSE,"CELL";"BS",#N/A,FALSE,"BS"}</definedName>
    <definedName name="wrn.client." localSheetId="7" hidden="1">{"multiple",#N/A,FALSE,"client";"margins",#N/A,FALSE,"client";"data",#N/A,FALSE,"client"}</definedName>
    <definedName name="wrn.client." localSheetId="0" hidden="1">{"multiple",#N/A,FALSE,"client";"margins",#N/A,FALSE,"client";"data",#N/A,FALSE,"client"}</definedName>
    <definedName name="wrn.client." localSheetId="9" hidden="1">{"multiple",#N/A,FALSE,"client";"margins",#N/A,FALSE,"client";"data",#N/A,FALSE,"client"}</definedName>
    <definedName name="wrn.client." localSheetId="11" hidden="1">{"multiple",#N/A,FALSE,"client";"margins",#N/A,FALSE,"client";"data",#N/A,FALSE,"client"}</definedName>
    <definedName name="wrn.client." localSheetId="10" hidden="1">{"multiple",#N/A,FALSE,"client";"margins",#N/A,FALSE,"client";"data",#N/A,FALSE,"client"}</definedName>
    <definedName name="wrn.client." localSheetId="8" hidden="1">{"multiple",#N/A,FALSE,"client";"margins",#N/A,FALSE,"client";"data",#N/A,FALSE,"client"}</definedName>
    <definedName name="wrn.client." localSheetId="4" hidden="1">{"multiple",#N/A,FALSE,"client";"margins",#N/A,FALSE,"client";"data",#N/A,FALSE,"client"}</definedName>
    <definedName name="wrn.client." localSheetId="5" hidden="1">{"multiple",#N/A,FALSE,"client";"margins",#N/A,FALSE,"client";"data",#N/A,FALSE,"client"}</definedName>
    <definedName name="wrn.client." hidden="1">{"multiple",#N/A,FALSE,"client";"margins",#N/A,FALSE,"client";"data",#N/A,FALSE,"client"}</definedName>
    <definedName name="wrn.client._1" localSheetId="0" hidden="1">{"multiple",#N/A,FALSE,"client";"margins",#N/A,FALSE,"client";"data",#N/A,FALSE,"client"}</definedName>
    <definedName name="wrn.client._1" hidden="1">{"multiple",#N/A,FALSE,"client";"margins",#N/A,FALSE,"client";"data",#N/A,FALSE,"client"}</definedName>
    <definedName name="wrn.Client3." localSheetId="7" hidden="1">{"data",#N/A,FALSE,"client (3)";"margins",#N/A,FALSE,"client (3)";"multiple",#N/A,FALSE,"client (3)"}</definedName>
    <definedName name="wrn.Client3." localSheetId="0" hidden="1">{"data",#N/A,FALSE,"client (3)";"margins",#N/A,FALSE,"client (3)";"multiple",#N/A,FALSE,"client (3)"}</definedName>
    <definedName name="wrn.Client3." localSheetId="9" hidden="1">{"data",#N/A,FALSE,"client (3)";"margins",#N/A,FALSE,"client (3)";"multiple",#N/A,FALSE,"client (3)"}</definedName>
    <definedName name="wrn.Client3." localSheetId="11" hidden="1">{"data",#N/A,FALSE,"client (3)";"margins",#N/A,FALSE,"client (3)";"multiple",#N/A,FALSE,"client (3)"}</definedName>
    <definedName name="wrn.Client3." localSheetId="10" hidden="1">{"data",#N/A,FALSE,"client (3)";"margins",#N/A,FALSE,"client (3)";"multiple",#N/A,FALSE,"client (3)"}</definedName>
    <definedName name="wrn.Client3." localSheetId="8" hidden="1">{"data",#N/A,FALSE,"client (3)";"margins",#N/A,FALSE,"client (3)";"multiple",#N/A,FALSE,"client (3)"}</definedName>
    <definedName name="wrn.Client3." localSheetId="4" hidden="1">{"data",#N/A,FALSE,"client (3)";"margins",#N/A,FALSE,"client (3)";"multiple",#N/A,FALSE,"client (3)"}</definedName>
    <definedName name="wrn.Client3." localSheetId="5" hidden="1">{"data",#N/A,FALSE,"client (3)";"margins",#N/A,FALSE,"client (3)";"multiple",#N/A,FALSE,"client (3)"}</definedName>
    <definedName name="wrn.Client3." hidden="1">{"data",#N/A,FALSE,"client (3)";"margins",#N/A,FALSE,"client (3)";"multiple",#N/A,FALSE,"client (3)"}</definedName>
    <definedName name="wrn.Client3._1" localSheetId="0" hidden="1">{"data",#N/A,FALSE,"client (3)";"margins",#N/A,FALSE,"client (3)";"multiple",#N/A,FALSE,"client (3)"}</definedName>
    <definedName name="wrn.Client3._1" hidden="1">{"data",#N/A,FALSE,"client (3)";"margins",#N/A,FALSE,"client (3)";"multiple",#N/A,FALSE,"client (3)"}</definedName>
    <definedName name="wrn.client4." localSheetId="7" hidden="1">{"multiple",#N/A,FALSE,"client (4)";"margins",#N/A,FALSE,"client (4)";"data",#N/A,FALSE,"client (4)"}</definedName>
    <definedName name="wrn.client4." localSheetId="0" hidden="1">{"multiple",#N/A,FALSE,"client (4)";"margins",#N/A,FALSE,"client (4)";"data",#N/A,FALSE,"client (4)"}</definedName>
    <definedName name="wrn.client4." localSheetId="9" hidden="1">{"multiple",#N/A,FALSE,"client (4)";"margins",#N/A,FALSE,"client (4)";"data",#N/A,FALSE,"client (4)"}</definedName>
    <definedName name="wrn.client4." localSheetId="11" hidden="1">{"multiple",#N/A,FALSE,"client (4)";"margins",#N/A,FALSE,"client (4)";"data",#N/A,FALSE,"client (4)"}</definedName>
    <definedName name="wrn.client4." localSheetId="10" hidden="1">{"multiple",#N/A,FALSE,"client (4)";"margins",#N/A,FALSE,"client (4)";"data",#N/A,FALSE,"client (4)"}</definedName>
    <definedName name="wrn.client4." localSheetId="8" hidden="1">{"multiple",#N/A,FALSE,"client (4)";"margins",#N/A,FALSE,"client (4)";"data",#N/A,FALSE,"client (4)"}</definedName>
    <definedName name="wrn.client4." localSheetId="4" hidden="1">{"multiple",#N/A,FALSE,"client (4)";"margins",#N/A,FALSE,"client (4)";"data",#N/A,FALSE,"client (4)"}</definedName>
    <definedName name="wrn.client4." localSheetId="5" hidden="1">{"multiple",#N/A,FALSE,"client (4)";"margins",#N/A,FALSE,"client (4)";"data",#N/A,FALSE,"client (4)"}</definedName>
    <definedName name="wrn.client4." hidden="1">{"multiple",#N/A,FALSE,"client (4)";"margins",#N/A,FALSE,"client (4)";"data",#N/A,FALSE,"client (4)"}</definedName>
    <definedName name="wrn.client4._1" localSheetId="0" hidden="1">{"multiple",#N/A,FALSE,"client (4)";"margins",#N/A,FALSE,"client (4)";"data",#N/A,FALSE,"client (4)"}</definedName>
    <definedName name="wrn.client4._1" hidden="1">{"multiple",#N/A,FALSE,"client (4)";"margins",#N/A,FALSE,"client (4)";"data",#N/A,FALSE,"client (4)"}</definedName>
    <definedName name="wrn.Combined." localSheetId="7" hidden="1">{"Quarterly (Earnings model )",#N/A,FALSE,"Earnings model ";"Quarterlycompare (Earnings model )",#N/A,FALSE,"Earnings model ";"Annual (Earnings model )",#N/A,FALSE,"Earnings model "}</definedName>
    <definedName name="wrn.Combined." localSheetId="0" hidden="1">{"Quarterly (Earnings model )",#N/A,FALSE,"Earnings model ";"Quarterlycompare (Earnings model )",#N/A,FALSE,"Earnings model ";"Annual (Earnings model )",#N/A,FALSE,"Earnings model "}</definedName>
    <definedName name="wrn.Combined." localSheetId="9" hidden="1">{"Quarterly (Earnings model )",#N/A,FALSE,"Earnings model ";"Quarterlycompare (Earnings model )",#N/A,FALSE,"Earnings model ";"Annual (Earnings model )",#N/A,FALSE,"Earnings model "}</definedName>
    <definedName name="wrn.Combined." localSheetId="11" hidden="1">{"Quarterly (Earnings model )",#N/A,FALSE,"Earnings model ";"Quarterlycompare (Earnings model )",#N/A,FALSE,"Earnings model ";"Annual (Earnings model )",#N/A,FALSE,"Earnings model "}</definedName>
    <definedName name="wrn.Combined." localSheetId="10" hidden="1">{"Quarterly (Earnings model )",#N/A,FALSE,"Earnings model ";"Quarterlycompare (Earnings model )",#N/A,FALSE,"Earnings model ";"Annual (Earnings model )",#N/A,FALSE,"Earnings model "}</definedName>
    <definedName name="wrn.Combined." localSheetId="8" hidden="1">{"Quarterly (Earnings model )",#N/A,FALSE,"Earnings model ";"Quarterlycompare (Earnings model )",#N/A,FALSE,"Earnings model ";"Annual (Earnings model )",#N/A,FALSE,"Earnings model "}</definedName>
    <definedName name="wrn.Combined." localSheetId="4" hidden="1">{"Quarterly (Earnings model )",#N/A,FALSE,"Earnings model ";"Quarterlycompare (Earnings model )",#N/A,FALSE,"Earnings model ";"Annual (Earnings model )",#N/A,FALSE,"Earnings model "}</definedName>
    <definedName name="wrn.Combined." localSheetId="5" hidden="1">{"Quarterly (Earnings model )",#N/A,FALSE,"Earnings model ";"Quarterlycompare (Earnings model )",#N/A,FALSE,"Earnings model ";"Annual (Earnings model )",#N/A,FALSE,"Earnings model "}</definedName>
    <definedName name="wrn.Combined." hidden="1">{"Quarterly (Earnings model )",#N/A,FALSE,"Earnings model ";"Quarterlycompare (Earnings model )",#N/A,FALSE,"Earnings model ";"Annual (Earnings model )",#N/A,FALSE,"Earnings model "}</definedName>
    <definedName name="wrn.Combined._1" localSheetId="0" hidden="1">{"Quarterly (Earnings model )",#N/A,FALSE,"Earnings model ";"Quarterlycompare (Earnings model )",#N/A,FALSE,"Earnings model ";"Annual (Earnings model )",#N/A,FALSE,"Earnings model "}</definedName>
    <definedName name="wrn.Combined._1" hidden="1">{"Quarterly (Earnings model )",#N/A,FALSE,"Earnings model ";"Quarterlycompare (Earnings model )",#N/A,FALSE,"Earnings model ";"Annual (Earnings model )",#N/A,FALSE,"Earnings model "}</definedName>
    <definedName name="wrn.CONSOLIDATION." localSheetId="7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0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9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11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10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8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4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5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_1" localSheetId="0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_1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9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1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_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dcf." localSheetId="7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9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1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8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1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_1" hidden="1">{"mgmt forecast",#N/A,FALSE,"Mgmt Forecast";"dcf table",#N/A,FALSE,"Mgmt Forecast";"sensitivity",#N/A,FALSE,"Mgmt Forecast";"table inputs",#N/A,FALSE,"Mgmt Forecast";"calculations",#N/A,FALSE,"Mgmt Forecast"}</definedName>
    <definedName name="wrn.Earnings._.Model.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9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1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1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_1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_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1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ternal." localSheetId="7" hidden="1">{"External_Annual_Income",#N/A,FALSE,"External";"External_Quarterly_Income",#N/A,FALSE,"External"}</definedName>
    <definedName name="wrn.External." localSheetId="0" hidden="1">{"External_Annual_Income",#N/A,FALSE,"External";"External_Quarterly_Income",#N/A,FALSE,"External"}</definedName>
    <definedName name="wrn.External." localSheetId="9" hidden="1">{"External_Annual_Income",#N/A,FALSE,"External";"External_Quarterly_Income",#N/A,FALSE,"External"}</definedName>
    <definedName name="wrn.External." localSheetId="11" hidden="1">{"External_Annual_Income",#N/A,FALSE,"External";"External_Quarterly_Income",#N/A,FALSE,"External"}</definedName>
    <definedName name="wrn.External." localSheetId="10" hidden="1">{"External_Annual_Income",#N/A,FALSE,"External";"External_Quarterly_Income",#N/A,FALSE,"External"}</definedName>
    <definedName name="wrn.External." localSheetId="8" hidden="1">{"External_Annual_Income",#N/A,FALSE,"External";"External_Quarterly_Income",#N/A,FALSE,"External"}</definedName>
    <definedName name="wrn.External." localSheetId="4" hidden="1">{"External_Annual_Income",#N/A,FALSE,"External";"External_Quarterly_Income",#N/A,FALSE,"External"}</definedName>
    <definedName name="wrn.External." localSheetId="5" hidden="1">{"External_Annual_Income",#N/A,FALSE,"External";"External_Quarterly_Income",#N/A,FALSE,"External"}</definedName>
    <definedName name="wrn.External." hidden="1">{"External_Annual_Income",#N/A,FALSE,"External";"External_Quarterly_Income",#N/A,FALSE,"External"}</definedName>
    <definedName name="wrn.External._1" localSheetId="0" hidden="1">{"External_Annual_Income",#N/A,FALSE,"External";"External_Quarterly_Income",#N/A,FALSE,"External"}</definedName>
    <definedName name="wrn.External._1" hidden="1">{"External_Annual_Income",#N/A,FALSE,"External";"External_Quarterly_Income",#N/A,FALSE,"External"}</definedName>
    <definedName name="wrn.external.2" localSheetId="7" hidden="1">{"External_Annual_Income",#N/A,FALSE,"External";"External_Quarterly_Income",#N/A,FALSE,"External"}</definedName>
    <definedName name="wrn.external.2" localSheetId="0" hidden="1">{"External_Annual_Income",#N/A,FALSE,"External";"External_Quarterly_Income",#N/A,FALSE,"External"}</definedName>
    <definedName name="wrn.external.2" localSheetId="9" hidden="1">{"External_Annual_Income",#N/A,FALSE,"External";"External_Quarterly_Income",#N/A,FALSE,"External"}</definedName>
    <definedName name="wrn.external.2" localSheetId="11" hidden="1">{"External_Annual_Income",#N/A,FALSE,"External";"External_Quarterly_Income",#N/A,FALSE,"External"}</definedName>
    <definedName name="wrn.external.2" localSheetId="10" hidden="1">{"External_Annual_Income",#N/A,FALSE,"External";"External_Quarterly_Income",#N/A,FALSE,"External"}</definedName>
    <definedName name="wrn.external.2" localSheetId="8" hidden="1">{"External_Annual_Income",#N/A,FALSE,"External";"External_Quarterly_Income",#N/A,FALSE,"External"}</definedName>
    <definedName name="wrn.external.2" localSheetId="4" hidden="1">{"External_Annual_Income",#N/A,FALSE,"External";"External_Quarterly_Income",#N/A,FALSE,"External"}</definedName>
    <definedName name="wrn.external.2" localSheetId="5" hidden="1">{"External_Annual_Income",#N/A,FALSE,"External";"External_Quarterly_Income",#N/A,FALSE,"External"}</definedName>
    <definedName name="wrn.external.2" hidden="1">{"External_Annual_Income",#N/A,FALSE,"External";"External_Quarterly_Income",#N/A,FALSE,"External"}</definedName>
    <definedName name="wrn.external.2_1" localSheetId="0" hidden="1">{"External_Annual_Income",#N/A,FALSE,"External";"External_Quarterly_Income",#N/A,FALSE,"External"}</definedName>
    <definedName name="wrn.external.2_1" hidden="1">{"External_Annual_Income",#N/A,FALSE,"External";"External_Quarterly_Income",#N/A,FALSE,"External"}</definedName>
    <definedName name="wrn.Final._.Copy." localSheetId="7" hidden="1">{#N/A,#N/A,TRUE,"Assumptions";#N/A,#N/A,TRUE,"Financial  Statements";#N/A,#N/A,TRUE,"Unl. Free CF Valuation ";#N/A,#N/A,TRUE,"Funding Schedule";#N/A,#N/A,TRUE,"High Yield &amp; Equity Schedule"}</definedName>
    <definedName name="wrn.Final._.Copy." localSheetId="0" hidden="1">{#N/A,#N/A,TRUE,"Assumptions";#N/A,#N/A,TRUE,"Financial  Statements";#N/A,#N/A,TRUE,"Unl. Free CF Valuation ";#N/A,#N/A,TRUE,"Funding Schedule";#N/A,#N/A,TRUE,"High Yield &amp; Equity Schedule"}</definedName>
    <definedName name="wrn.Final._.Copy." localSheetId="9" hidden="1">{#N/A,#N/A,TRUE,"Assumptions";#N/A,#N/A,TRUE,"Financial  Statements";#N/A,#N/A,TRUE,"Unl. Free CF Valuation ";#N/A,#N/A,TRUE,"Funding Schedule";#N/A,#N/A,TRUE,"High Yield &amp; Equity Schedule"}</definedName>
    <definedName name="wrn.Final._.Copy." localSheetId="11" hidden="1">{#N/A,#N/A,TRUE,"Assumptions";#N/A,#N/A,TRUE,"Financial  Statements";#N/A,#N/A,TRUE,"Unl. Free CF Valuation ";#N/A,#N/A,TRUE,"Funding Schedule";#N/A,#N/A,TRUE,"High Yield &amp; Equity Schedule"}</definedName>
    <definedName name="wrn.Final._.Copy." localSheetId="10" hidden="1">{#N/A,#N/A,TRUE,"Assumptions";#N/A,#N/A,TRUE,"Financial  Statements";#N/A,#N/A,TRUE,"Unl. Free CF Valuation ";#N/A,#N/A,TRUE,"Funding Schedule";#N/A,#N/A,TRUE,"High Yield &amp; Equity Schedule"}</definedName>
    <definedName name="wrn.Final._.Copy." localSheetId="8" hidden="1">{#N/A,#N/A,TRUE,"Assumptions";#N/A,#N/A,TRUE,"Financial  Statements";#N/A,#N/A,TRUE,"Unl. Free CF Valuation ";#N/A,#N/A,TRUE,"Funding Schedule";#N/A,#N/A,TRUE,"High Yield &amp; Equity Schedule"}</definedName>
    <definedName name="wrn.Final._.Copy." localSheetId="4" hidden="1">{#N/A,#N/A,TRUE,"Assumptions";#N/A,#N/A,TRUE,"Financial  Statements";#N/A,#N/A,TRUE,"Unl. Free CF Valuation ";#N/A,#N/A,TRUE,"Funding Schedule";#N/A,#N/A,TRUE,"High Yield &amp; Equity Schedule"}</definedName>
    <definedName name="wrn.Final._.Copy." localSheetId="5" hidden="1">{#N/A,#N/A,TRUE,"Assumptions";#N/A,#N/A,TRUE,"Financial  Statements";#N/A,#N/A,TRUE,"Unl. Free CF Valuation ";#N/A,#N/A,TRUE,"Funding Schedule";#N/A,#N/A,TRUE,"High Yield &amp; Equity Schedule"}</definedName>
    <definedName name="wrn.Final._.Copy." hidden="1">{#N/A,#N/A,TRUE,"Assumptions";#N/A,#N/A,TRUE,"Financial  Statements";#N/A,#N/A,TRUE,"Unl. Free CF Valuation ";#N/A,#N/A,TRUE,"Funding Schedule";#N/A,#N/A,TRUE,"High Yield &amp; Equity Schedule"}</definedName>
    <definedName name="wrn.Final._.Copy._1" localSheetId="0" hidden="1">{#N/A,#N/A,TRUE,"Assumptions";#N/A,#N/A,TRUE,"Financial  Statements";#N/A,#N/A,TRUE,"Unl. Free CF Valuation ";#N/A,#N/A,TRUE,"Funding Schedule";#N/A,#N/A,TRUE,"High Yield &amp; Equity Schedule"}</definedName>
    <definedName name="wrn.Final._.Copy._1" hidden="1">{#N/A,#N/A,TRUE,"Assumptions";#N/A,#N/A,TRUE,"Financial  Statements";#N/A,#N/A,TRUE,"Unl. Free CF Valuation ";#N/A,#N/A,TRUE,"Funding Schedule";#N/A,#N/A,TRUE,"High Yield &amp; Equity Schedule"}</definedName>
    <definedName name="wrn.Full._.report." localSheetId="7" hidden="1">{"multiple",#N/A,FALSE,"client (2)";"margins",#N/A,FALSE,"client (2)";"data",#N/A,FALSE,"client (2)";"multiple",#N/A,FALSE,"client";"margins",#N/A,FALSE,"client";"data",#N/A,FALSE,"client"}</definedName>
    <definedName name="wrn.Full._.report." localSheetId="0" hidden="1">{"multiple",#N/A,FALSE,"client (2)";"margins",#N/A,FALSE,"client (2)";"data",#N/A,FALSE,"client (2)";"multiple",#N/A,FALSE,"client";"margins",#N/A,FALSE,"client";"data",#N/A,FALSE,"client"}</definedName>
    <definedName name="wrn.Full._.report." localSheetId="9" hidden="1">{"multiple",#N/A,FALSE,"client (2)";"margins",#N/A,FALSE,"client (2)";"data",#N/A,FALSE,"client (2)";"multiple",#N/A,FALSE,"client";"margins",#N/A,FALSE,"client";"data",#N/A,FALSE,"client"}</definedName>
    <definedName name="wrn.Full._.report." localSheetId="11" hidden="1">{"multiple",#N/A,FALSE,"client (2)";"margins",#N/A,FALSE,"client (2)";"data",#N/A,FALSE,"client (2)";"multiple",#N/A,FALSE,"client";"margins",#N/A,FALSE,"client";"data",#N/A,FALSE,"client"}</definedName>
    <definedName name="wrn.Full._.report." localSheetId="10" hidden="1">{"multiple",#N/A,FALSE,"client (2)";"margins",#N/A,FALSE,"client (2)";"data",#N/A,FALSE,"client (2)";"multiple",#N/A,FALSE,"client";"margins",#N/A,FALSE,"client";"data",#N/A,FALSE,"client"}</definedName>
    <definedName name="wrn.Full._.report." localSheetId="8" hidden="1">{"multiple",#N/A,FALSE,"client (2)";"margins",#N/A,FALSE,"client (2)";"data",#N/A,FALSE,"client (2)";"multiple",#N/A,FALSE,"client";"margins",#N/A,FALSE,"client";"data",#N/A,FALSE,"client"}</definedName>
    <definedName name="wrn.Full._.report." localSheetId="4" hidden="1">{"multiple",#N/A,FALSE,"client (2)";"margins",#N/A,FALSE,"client (2)";"data",#N/A,FALSE,"client (2)";"multiple",#N/A,FALSE,"client";"margins",#N/A,FALSE,"client";"data",#N/A,FALSE,"client"}</definedName>
    <definedName name="wrn.Full._.report." localSheetId="5" hidden="1">{"multiple",#N/A,FALSE,"client (2)";"margins",#N/A,FALSE,"client (2)";"data",#N/A,FALSE,"client (2)";"multiple",#N/A,FALSE,"client";"margins",#N/A,FALSE,"client";"data",#N/A,FALSE,"client"}</definedName>
    <definedName name="wrn.Full._.report." hidden="1">{"multiple",#N/A,FALSE,"client (2)";"margins",#N/A,FALSE,"client (2)";"data",#N/A,FALSE,"client (2)";"multiple",#N/A,FALSE,"client";"margins",#N/A,FALSE,"client";"data",#N/A,FALSE,"client"}</definedName>
    <definedName name="wrn.Full._.report._1" localSheetId="0" hidden="1">{"multiple",#N/A,FALSE,"client (2)";"margins",#N/A,FALSE,"client (2)";"data",#N/A,FALSE,"client (2)";"multiple",#N/A,FALSE,"client";"margins",#N/A,FALSE,"client";"data",#N/A,FALSE,"client"}</definedName>
    <definedName name="wrn.Full._.report._1" hidden="1">{"multiple",#N/A,FALSE,"client (2)";"margins",#N/A,FALSE,"client (2)";"data",#N/A,FALSE,"client (2)";"multiple",#N/A,FALSE,"client";"margins",#N/A,FALSE,"client";"data",#N/A,FALSE,"client"}</definedName>
    <definedName name="wrn.Income._.Statement." localSheetId="7" hidden="1">{#N/A,#N/A,FALSE,"Report Print"}</definedName>
    <definedName name="wrn.Income._.Statement." localSheetId="0" hidden="1">{#N/A,#N/A,FALSE,"Report Print"}</definedName>
    <definedName name="wrn.Income._.Statement." localSheetId="9" hidden="1">{#N/A,#N/A,FALSE,"Report Print"}</definedName>
    <definedName name="wrn.Income._.Statement." localSheetId="11" hidden="1">{#N/A,#N/A,FALSE,"Report Print"}</definedName>
    <definedName name="wrn.Income._.Statement." localSheetId="10" hidden="1">{#N/A,#N/A,FALSE,"Report Print"}</definedName>
    <definedName name="wrn.Income._.Statement." localSheetId="8" hidden="1">{#N/A,#N/A,FALSE,"Report Print"}</definedName>
    <definedName name="wrn.Income._.Statement." localSheetId="4" hidden="1">{#N/A,#N/A,FALSE,"Report Print"}</definedName>
    <definedName name="wrn.Income._.Statement." localSheetId="5" hidden="1">{#N/A,#N/A,FALSE,"Report Print"}</definedName>
    <definedName name="wrn.Income._.Statement." hidden="1">{#N/A,#N/A,FALSE,"Report Print"}</definedName>
    <definedName name="wrn.Income._.Statement._1" localSheetId="0" hidden="1">{#N/A,#N/A,FALSE,"Report Print"}</definedName>
    <definedName name="wrn.Income._.Statement._1" hidden="1">{#N/A,#N/A,FALSE,"Report Print"}</definedName>
    <definedName name="wrn.IPIX." localSheetId="7" hidden="1">{#N/A,#N/A,FALSE,"Report Print"}</definedName>
    <definedName name="wrn.IPIX." localSheetId="0" hidden="1">{#N/A,#N/A,FALSE,"Report Print"}</definedName>
    <definedName name="wrn.IPIX." localSheetId="9" hidden="1">{#N/A,#N/A,FALSE,"Report Print"}</definedName>
    <definedName name="wrn.IPIX." localSheetId="11" hidden="1">{#N/A,#N/A,FALSE,"Report Print"}</definedName>
    <definedName name="wrn.IPIX." localSheetId="10" hidden="1">{#N/A,#N/A,FALSE,"Report Print"}</definedName>
    <definedName name="wrn.IPIX." localSheetId="8" hidden="1">{#N/A,#N/A,FALSE,"Report Print"}</definedName>
    <definedName name="wrn.IPIX." localSheetId="4" hidden="1">{#N/A,#N/A,FALSE,"Report Print"}</definedName>
    <definedName name="wrn.IPIX." localSheetId="5" hidden="1">{#N/A,#N/A,FALSE,"Report Print"}</definedName>
    <definedName name="wrn.IPIX." hidden="1">{#N/A,#N/A,FALSE,"Report Print"}</definedName>
    <definedName name="wrn.IPIX._1" localSheetId="0" hidden="1">{#N/A,#N/A,FALSE,"Report Print"}</definedName>
    <definedName name="wrn.IPIX._1" hidden="1">{#N/A,#N/A,FALSE,"Report Print"}</definedName>
    <definedName name="wrn.Main._.Report._.All._.Sections." localSheetId="7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0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9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11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10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8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4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5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_1" localSheetId="0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_1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ster_Income." localSheetId="7" hidden="1">{"Annual_Income",#N/A,FALSE,"Master Model";"Quarterly_Income",#N/A,FALSE,"Master Model"}</definedName>
    <definedName name="wrn.Master_Income." localSheetId="0" hidden="1">{"Annual_Income",#N/A,FALSE,"Master Model";"Quarterly_Income",#N/A,FALSE,"Master Model"}</definedName>
    <definedName name="wrn.Master_Income." localSheetId="9" hidden="1">{"Annual_Income",#N/A,FALSE,"Master Model";"Quarterly_Income",#N/A,FALSE,"Master Model"}</definedName>
    <definedName name="wrn.Master_Income." localSheetId="11" hidden="1">{"Annual_Income",#N/A,FALSE,"Master Model";"Quarterly_Income",#N/A,FALSE,"Master Model"}</definedName>
    <definedName name="wrn.Master_Income." localSheetId="10" hidden="1">{"Annual_Income",#N/A,FALSE,"Master Model";"Quarterly_Income",#N/A,FALSE,"Master Model"}</definedName>
    <definedName name="wrn.Master_Income." localSheetId="8" hidden="1">{"Annual_Income",#N/A,FALSE,"Master Model";"Quarterly_Income",#N/A,FALSE,"Master Model"}</definedName>
    <definedName name="wrn.Master_Income." localSheetId="4" hidden="1">{"Annual_Income",#N/A,FALSE,"Master Model";"Quarterly_Income",#N/A,FALSE,"Master Model"}</definedName>
    <definedName name="wrn.Master_Income." localSheetId="5" hidden="1">{"Annual_Income",#N/A,FALSE,"Master Model";"Quarterly_Income",#N/A,FALSE,"Master Model"}</definedName>
    <definedName name="wrn.Master_Income." hidden="1">{"Annual_Income",#N/A,FALSE,"Master Model";"Quarterly_Income",#N/A,FALSE,"Master Model"}</definedName>
    <definedName name="wrn.Master_Income._1" localSheetId="0" hidden="1">{"Annual_Income",#N/A,FALSE,"Master Model";"Quarterly_Income",#N/A,FALSE,"Master Model"}</definedName>
    <definedName name="wrn.Master_Income._1" hidden="1">{"Annual_Income",#N/A,FALSE,"Master Model";"Quarterly_Income",#N/A,FALSE,"Master Model"}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1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_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nt._.graphs." localSheetId="7" hidden="1">{"cap_structure",#N/A,FALSE,"Graph-Mkt Cap";"price",#N/A,FALSE,"Graph-Price";"ebit",#N/A,FALSE,"Graph-EBITDA";"ebitda",#N/A,FALSE,"Graph-EBITDA"}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localSheetId="9" hidden="1">{"cap_structure",#N/A,FALSE,"Graph-Mkt Cap";"price",#N/A,FALSE,"Graph-Price";"ebit",#N/A,FALSE,"Graph-EBITDA";"ebitda",#N/A,FALSE,"Graph-EBITDA"}</definedName>
    <definedName name="wrn.print._.graphs." localSheetId="11" hidden="1">{"cap_structure",#N/A,FALSE,"Graph-Mkt Cap";"price",#N/A,FALSE,"Graph-Price";"ebit",#N/A,FALSE,"Graph-EBITDA";"ebitda",#N/A,FALSE,"Graph-EBITDA"}</definedName>
    <definedName name="wrn.print._.graphs." localSheetId="10" hidden="1">{"cap_structure",#N/A,FALSE,"Graph-Mkt Cap";"price",#N/A,FALSE,"Graph-Price";"ebit",#N/A,FALSE,"Graph-EBITDA";"ebitda",#N/A,FALSE,"Graph-EBITDA"}</definedName>
    <definedName name="wrn.print._.graphs." localSheetId="8" hidden="1">{"cap_structure",#N/A,FALSE,"Graph-Mkt Cap";"price",#N/A,FALSE,"Graph-Price";"ebit",#N/A,FALSE,"Graph-EBITDA";"ebitda",#N/A,FALSE,"Graph-EBITDA"}</definedName>
    <definedName name="wrn.print._.graphs." localSheetId="4" hidden="1">{"cap_structure",#N/A,FALSE,"Graph-Mkt Cap";"price",#N/A,FALSE,"Graph-Price";"ebit",#N/A,FALSE,"Graph-EBITDA";"ebitda",#N/A,FALSE,"Graph-EBITDA"}</definedName>
    <definedName name="wrn.print._.graphs." localSheetId="5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graphs._1" localSheetId="0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raw._.data._.entry." localSheetId="7" hidden="1">{"inputs raw data",#N/A,TRUE,"INPUT"}</definedName>
    <definedName name="wrn.print._.raw._.data._.entry." localSheetId="0" hidden="1">{"inputs raw data",#N/A,TRUE,"INPUT"}</definedName>
    <definedName name="wrn.print._.raw._.data._.entry." localSheetId="9" hidden="1">{"inputs raw data",#N/A,TRUE,"INPUT"}</definedName>
    <definedName name="wrn.print._.raw._.data._.entry." localSheetId="11" hidden="1">{"inputs raw data",#N/A,TRUE,"INPUT"}</definedName>
    <definedName name="wrn.print._.raw._.data._.entry." localSheetId="10" hidden="1">{"inputs raw data",#N/A,TRUE,"INPUT"}</definedName>
    <definedName name="wrn.print._.raw._.data._.entry." localSheetId="8" hidden="1">{"inputs raw data",#N/A,TRUE,"INPUT"}</definedName>
    <definedName name="wrn.print._.raw._.data._.entry." localSheetId="4" hidden="1">{"inputs raw data",#N/A,TRUE,"INPUT"}</definedName>
    <definedName name="wrn.print._.raw._.data._.entry." localSheetId="5" hidden="1">{"inputs raw data",#N/A,TRUE,"INPUT"}</definedName>
    <definedName name="wrn.print._.raw._.data._.entry." hidden="1">{"inputs raw data",#N/A,TRUE,"INPUT"}</definedName>
    <definedName name="wrn.print._.raw._.data._.entry._1" localSheetId="0" hidden="1">{"inputs raw data",#N/A,TRUE,"INPUT"}</definedName>
    <definedName name="wrn.print._.raw._.data._.entry._1" hidden="1">{"inputs raw data",#N/A,TRUE,"INPUT"}</definedName>
    <definedName name="wrn.print._.summary._.sheets." localSheetId="7" hidden="1">{"summary1",#N/A,TRUE,"Comps";"summary2",#N/A,TRUE,"Comps";"summary3",#N/A,TRUE,"Comps"}</definedName>
    <definedName name="wrn.print._.summary._.sheets." localSheetId="0" hidden="1">{"summary1",#N/A,TRUE,"Comps";"summary2",#N/A,TRUE,"Comps";"summary3",#N/A,TRUE,"Comps"}</definedName>
    <definedName name="wrn.print._.summary._.sheets." localSheetId="9" hidden="1">{"summary1",#N/A,TRUE,"Comps";"summary2",#N/A,TRUE,"Comps";"summary3",#N/A,TRUE,"Comps"}</definedName>
    <definedName name="wrn.print._.summary._.sheets." localSheetId="11" hidden="1">{"summary1",#N/A,TRUE,"Comps";"summary2",#N/A,TRUE,"Comps";"summary3",#N/A,TRUE,"Comps"}</definedName>
    <definedName name="wrn.print._.summary._.sheets." localSheetId="10" hidden="1">{"summary1",#N/A,TRUE,"Comps";"summary2",#N/A,TRUE,"Comps";"summary3",#N/A,TRUE,"Comps"}</definedName>
    <definedName name="wrn.print._.summary._.sheets." localSheetId="8" hidden="1">{"summary1",#N/A,TRUE,"Comps";"summary2",#N/A,TRUE,"Comps";"summary3",#N/A,TRUE,"Comps"}</definedName>
    <definedName name="wrn.print._.summary._.sheets." localSheetId="4" hidden="1">{"summary1",#N/A,TRUE,"Comps";"summary2",#N/A,TRUE,"Comps";"summary3",#N/A,TRUE,"Comps"}</definedName>
    <definedName name="wrn.print._.summary._.sheets." localSheetId="5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_1" localSheetId="0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rep_page." localSheetId="7" hidden="1">{"Annual_Income",#N/A,FALSE,"Report Page";"Balance_Cash_Flow",#N/A,FALSE,"Report Page";"Quarterly_Income",#N/A,FALSE,"Report Page"}</definedName>
    <definedName name="wrn.rep_page." localSheetId="0" hidden="1">{"Annual_Income",#N/A,FALSE,"Report Page";"Balance_Cash_Flow",#N/A,FALSE,"Report Page";"Quarterly_Income",#N/A,FALSE,"Report Page"}</definedName>
    <definedName name="wrn.rep_page." localSheetId="9" hidden="1">{"Annual_Income",#N/A,FALSE,"Report Page";"Balance_Cash_Flow",#N/A,FALSE,"Report Page";"Quarterly_Income",#N/A,FALSE,"Report Page"}</definedName>
    <definedName name="wrn.rep_page." localSheetId="11" hidden="1">{"Annual_Income",#N/A,FALSE,"Report Page";"Balance_Cash_Flow",#N/A,FALSE,"Report Page";"Quarterly_Income",#N/A,FALSE,"Report Page"}</definedName>
    <definedName name="wrn.rep_page." localSheetId="10" hidden="1">{"Annual_Income",#N/A,FALSE,"Report Page";"Balance_Cash_Flow",#N/A,FALSE,"Report Page";"Quarterly_Income",#N/A,FALSE,"Report Page"}</definedName>
    <definedName name="wrn.rep_page." localSheetId="8" hidden="1">{"Annual_Income",#N/A,FALSE,"Report Page";"Balance_Cash_Flow",#N/A,FALSE,"Report Page";"Quarterly_Income",#N/A,FALSE,"Report Page"}</definedName>
    <definedName name="wrn.rep_page." localSheetId="4" hidden="1">{"Annual_Income",#N/A,FALSE,"Report Page";"Balance_Cash_Flow",#N/A,FALSE,"Report Page";"Quarterly_Income",#N/A,FALSE,"Report Page"}</definedName>
    <definedName name="wrn.rep_page." localSheetId="5" hidden="1">{"Annual_Income",#N/A,FALSE,"Report Page";"Balance_Cash_Flow",#N/A,FALSE,"Report Page";"Quarterly_Income",#N/A,FALSE,"Report Page"}</definedName>
    <definedName name="wrn.rep_page." hidden="1">{"Annual_Income",#N/A,FALSE,"Report Page";"Balance_Cash_Flow",#N/A,FALSE,"Report Page";"Quarterly_Income",#N/A,FALSE,"Report Page"}</definedName>
    <definedName name="wrn.rep_page._1" localSheetId="0" hidden="1">{"Annual_Income",#N/A,FALSE,"Report Page";"Balance_Cash_Flow",#N/A,FALSE,"Report Page";"Quarterly_Income",#N/A,FALSE,"Report Page"}</definedName>
    <definedName name="wrn.rep_page._1" hidden="1">{"Annual_Income",#N/A,FALSE,"Report Page";"Balance_Cash_Flow",#N/A,FALSE,"Report Page";"Quarterly_Income",#N/A,FALSE,"Report Page"}</definedName>
    <definedName name="wrn.Report_Page." localSheetId="7" hidden="1">{"Annual_Income",#N/A,FALSE,"Report Page";"Balance_Cash_Flow",#N/A,FALSE,"Report Page";"Quarterly_Income",#N/A,FALSE,"Report Page"}</definedName>
    <definedName name="wrn.Report_Page." localSheetId="0" hidden="1">{"Annual_Income",#N/A,FALSE,"Report Page";"Balance_Cash_Flow",#N/A,FALSE,"Report Page";"Quarterly_Income",#N/A,FALSE,"Report Page"}</definedName>
    <definedName name="wrn.Report_Page." localSheetId="9" hidden="1">{"Annual_Income",#N/A,FALSE,"Report Page";"Balance_Cash_Flow",#N/A,FALSE,"Report Page";"Quarterly_Income",#N/A,FALSE,"Report Page"}</definedName>
    <definedName name="wrn.Report_Page." localSheetId="11" hidden="1">{"Annual_Income",#N/A,FALSE,"Report Page";"Balance_Cash_Flow",#N/A,FALSE,"Report Page";"Quarterly_Income",#N/A,FALSE,"Report Page"}</definedName>
    <definedName name="wrn.Report_Page." localSheetId="10" hidden="1">{"Annual_Income",#N/A,FALSE,"Report Page";"Balance_Cash_Flow",#N/A,FALSE,"Report Page";"Quarterly_Income",#N/A,FALSE,"Report Page"}</definedName>
    <definedName name="wrn.Report_Page." localSheetId="8" hidden="1">{"Annual_Income",#N/A,FALSE,"Report Page";"Balance_Cash_Flow",#N/A,FALSE,"Report Page";"Quarterly_Income",#N/A,FALSE,"Report Page"}</definedName>
    <definedName name="wrn.Report_Page." localSheetId="4" hidden="1">{"Annual_Income",#N/A,FALSE,"Report Page";"Balance_Cash_Flow",#N/A,FALSE,"Report Page";"Quarterly_Income",#N/A,FALSE,"Report Page"}</definedName>
    <definedName name="wrn.Report_Page." localSheetId="5" hidden="1">{"Annual_Income",#N/A,FALSE,"Report Page";"Balance_Cash_Flow",#N/A,FALSE,"Report Page";"Quarterly_Income",#N/A,FALSE,"Report Page"}</definedName>
    <definedName name="wrn.Report_Page." hidden="1">{"Annual_Income",#N/A,FALSE,"Report Page";"Balance_Cash_Flow",#N/A,FALSE,"Report Page";"Quarterly_Income",#N/A,FALSE,"Report Page"}</definedName>
    <definedName name="wrn.Report_Page._1" localSheetId="0" hidden="1">{"Annual_Income",#N/A,FALSE,"Report Page";"Balance_Cash_Flow",#N/A,FALSE,"Report Page";"Quarterly_Income",#N/A,FALSE,"Report Page"}</definedName>
    <definedName name="wrn.Report_Page._1" hidden="1">{"Annual_Income",#N/A,FALSE,"Report Page";"Balance_Cash_Flow",#N/A,FALSE,"Report Page";"Quarterly_Income",#N/A,FALSE,"Report Page"}</definedName>
    <definedName name="wrn.Revenue._.Details." localSheetId="7" hidden="1">{"Revenue by Industry Chart",#N/A,FALSE,"Mix";"Annual Revenue Detail",#N/A,FALSE,"Mix";"Quarterly Revenue Detail",#N/A,FALSE,"Mix"}</definedName>
    <definedName name="wrn.Revenue._.Details." localSheetId="0" hidden="1">{"Revenue by Industry Chart",#N/A,FALSE,"Mix";"Annual Revenue Detail",#N/A,FALSE,"Mix";"Quarterly Revenue Detail",#N/A,FALSE,"Mix"}</definedName>
    <definedName name="wrn.Revenue._.Details." localSheetId="9" hidden="1">{"Revenue by Industry Chart",#N/A,FALSE,"Mix";"Annual Revenue Detail",#N/A,FALSE,"Mix";"Quarterly Revenue Detail",#N/A,FALSE,"Mix"}</definedName>
    <definedName name="wrn.Revenue._.Details." localSheetId="11" hidden="1">{"Revenue by Industry Chart",#N/A,FALSE,"Mix";"Annual Revenue Detail",#N/A,FALSE,"Mix";"Quarterly Revenue Detail",#N/A,FALSE,"Mix"}</definedName>
    <definedName name="wrn.Revenue._.Details." localSheetId="10" hidden="1">{"Revenue by Industry Chart",#N/A,FALSE,"Mix";"Annual Revenue Detail",#N/A,FALSE,"Mix";"Quarterly Revenue Detail",#N/A,FALSE,"Mix"}</definedName>
    <definedName name="wrn.Revenue._.Details." localSheetId="8" hidden="1">{"Revenue by Industry Chart",#N/A,FALSE,"Mix";"Annual Revenue Detail",#N/A,FALSE,"Mix";"Quarterly Revenue Detail",#N/A,FALSE,"Mix"}</definedName>
    <definedName name="wrn.Revenue._.Details." localSheetId="4" hidden="1">{"Revenue by Industry Chart",#N/A,FALSE,"Mix";"Annual Revenue Detail",#N/A,FALSE,"Mix";"Quarterly Revenue Detail",#N/A,FALSE,"Mix"}</definedName>
    <definedName name="wrn.Revenue._.Details." localSheetId="5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Revenue._.Details._1" localSheetId="0" hidden="1">{"Revenue by Industry Chart",#N/A,FALSE,"Mix";"Annual Revenue Detail",#N/A,FALSE,"Mix";"Quarterly Revenue Detail",#N/A,FALSE,"Mix"}</definedName>
    <definedName name="wrn.Revenue._.Details._1" hidden="1">{"Revenue by Industry Chart",#N/A,FALSE,"Mix";"Annual Revenue Detail",#N/A,FALSE,"Mix";"Quarterly Revenue Detail",#N/A,FALSE,"Mix"}</definedName>
    <definedName name="wrn.Summary." localSheetId="7" hidden="1">{"Print Summary",#N/A,FALSE,"Bal_Graphs";"Print Summary",#N/A,FALSE,"DCF";"Print Summary",#N/A,FALSE,"Graphs";"Print Summary",#N/A,FALSE,"Summary"}</definedName>
    <definedName name="wrn.Summary." localSheetId="0" hidden="1">{"Print Summary",#N/A,FALSE,"Bal_Graphs";"Print Summary",#N/A,FALSE,"DCF";"Print Summary",#N/A,FALSE,"Graphs";"Print Summary",#N/A,FALSE,"Summary"}</definedName>
    <definedName name="wrn.Summary." localSheetId="9" hidden="1">{"Print Summary",#N/A,FALSE,"Bal_Graphs";"Print Summary",#N/A,FALSE,"DCF";"Print Summary",#N/A,FALSE,"Graphs";"Print Summary",#N/A,FALSE,"Summary"}</definedName>
    <definedName name="wrn.Summary." localSheetId="11" hidden="1">{"Print Summary",#N/A,FALSE,"Bal_Graphs";"Print Summary",#N/A,FALSE,"DCF";"Print Summary",#N/A,FALSE,"Graphs";"Print Summary",#N/A,FALSE,"Summary"}</definedName>
    <definedName name="wrn.Summary." localSheetId="10" hidden="1">{"Print Summary",#N/A,FALSE,"Bal_Graphs";"Print Summary",#N/A,FALSE,"DCF";"Print Summary",#N/A,FALSE,"Graphs";"Print Summary",#N/A,FALSE,"Summary"}</definedName>
    <definedName name="wrn.Summary." localSheetId="8" hidden="1">{"Print Summary",#N/A,FALSE,"Bal_Graphs";"Print Summary",#N/A,FALSE,"DCF";"Print Summary",#N/A,FALSE,"Graphs";"Print Summary",#N/A,FALSE,"Summary"}</definedName>
    <definedName name="wrn.Summary." localSheetId="4" hidden="1">{"Print Summary",#N/A,FALSE,"Bal_Graphs";"Print Summary",#N/A,FALSE,"DCF";"Print Summary",#N/A,FALSE,"Graphs";"Print Summary",#N/A,FALSE,"Summary"}</definedName>
    <definedName name="wrn.Summary." localSheetId="5" hidden="1">{"Print Summary",#N/A,FALSE,"Bal_Graphs";"Print Summary",#N/A,FALSE,"DCF";"Print Summary",#N/A,FALSE,"Graphs";"Print Summary",#N/A,FALSE,"Summary"}</definedName>
    <definedName name="wrn.Summary." hidden="1">{"Print Summary",#N/A,FALSE,"Bal_Graphs";"Print Summary",#N/A,FALSE,"DCF";"Print Summary",#N/A,FALSE,"Graphs";"Print Summary",#N/A,FALSE,"Summary"}</definedName>
    <definedName name="wrn.Summary._1" localSheetId="0" hidden="1">{"Print Summary",#N/A,FALSE,"Bal_Graphs";"Print Summary",#N/A,FALSE,"DCF";"Print Summary",#N/A,FALSE,"Graphs";"Print Summary",#N/A,FALSE,"Summary"}</definedName>
    <definedName name="wrn.Summary._1" hidden="1">{"Print Summary",#N/A,FALSE,"Bal_Graphs";"Print Summary",#N/A,FALSE,"DCF";"Print Summary",#N/A,FALSE,"Graphs";"Print Summary",#N/A,FALSE,"Summary"}</definedName>
    <definedName name="wrn.test." localSheetId="7" hidden="1">{"test2",#N/A,TRUE,"Prices"}</definedName>
    <definedName name="wrn.test." localSheetId="0" hidden="1">{"test2",#N/A,TRUE,"Prices"}</definedName>
    <definedName name="wrn.test." localSheetId="9" hidden="1">{"test2",#N/A,TRUE,"Prices"}</definedName>
    <definedName name="wrn.test." localSheetId="11" hidden="1">{"test2",#N/A,TRUE,"Prices"}</definedName>
    <definedName name="wrn.test." localSheetId="10" hidden="1">{"test2",#N/A,TRUE,"Prices"}</definedName>
    <definedName name="wrn.test." localSheetId="8" hidden="1">{"test2",#N/A,TRUE,"Prices"}</definedName>
    <definedName name="wrn.test." localSheetId="4" hidden="1">{"test2",#N/A,TRUE,"Prices"}</definedName>
    <definedName name="wrn.test." localSheetId="5" hidden="1">{"test2",#N/A,TRUE,"Prices"}</definedName>
    <definedName name="wrn.test." hidden="1">{"test2",#N/A,TRUE,"Prices"}</definedName>
    <definedName name="wrn.test._1" localSheetId="0" hidden="1">{"test2",#N/A,TRUE,"Prices"}</definedName>
    <definedName name="wrn.test._1" hidden="1">{"test2",#N/A,TRUE,"Prices"}</definedName>
    <definedName name="wrn.Total._.Pack." localSheetId="7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0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9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11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10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8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4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5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_1" localSheetId="0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_1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USW." localSheetId="7" hidden="1">{"IS",#N/A,FALSE,"IS";"RPTIS",#N/A,FALSE,"RPTIS";"STATS",#N/A,FALSE,"STATS";"BS",#N/A,FALSE,"BS"}</definedName>
    <definedName name="wrn.USW." localSheetId="0" hidden="1">{"IS",#N/A,FALSE,"IS";"RPTIS",#N/A,FALSE,"RPTIS";"STATS",#N/A,FALSE,"STATS";"BS",#N/A,FALSE,"BS"}</definedName>
    <definedName name="wrn.USW." localSheetId="9" hidden="1">{"IS",#N/A,FALSE,"IS";"RPTIS",#N/A,FALSE,"RPTIS";"STATS",#N/A,FALSE,"STATS";"BS",#N/A,FALSE,"BS"}</definedName>
    <definedName name="wrn.USW." localSheetId="11" hidden="1">{"IS",#N/A,FALSE,"IS";"RPTIS",#N/A,FALSE,"RPTIS";"STATS",#N/A,FALSE,"STATS";"BS",#N/A,FALSE,"BS"}</definedName>
    <definedName name="wrn.USW." localSheetId="10" hidden="1">{"IS",#N/A,FALSE,"IS";"RPTIS",#N/A,FALSE,"RPTIS";"STATS",#N/A,FALSE,"STATS";"BS",#N/A,FALSE,"BS"}</definedName>
    <definedName name="wrn.USW." localSheetId="8" hidden="1">{"IS",#N/A,FALSE,"IS";"RPTIS",#N/A,FALSE,"RPTIS";"STATS",#N/A,FALSE,"STATS";"BS",#N/A,FALSE,"BS"}</definedName>
    <definedName name="wrn.USW." localSheetId="4" hidden="1">{"IS",#N/A,FALSE,"IS";"RPTIS",#N/A,FALSE,"RPTIS";"STATS",#N/A,FALSE,"STATS";"BS",#N/A,FALSE,"BS"}</definedName>
    <definedName name="wrn.USW." localSheetId="5" hidden="1">{"IS",#N/A,FALSE,"IS";"RPTIS",#N/A,FALSE,"RPTIS";"STATS",#N/A,FALSE,"STATS";"BS",#N/A,FALSE,"BS"}</definedName>
    <definedName name="wrn.USW." hidden="1">{"IS",#N/A,FALSE,"IS";"RPTIS",#N/A,FALSE,"RPTIS";"STATS",#N/A,FALSE,"STATS";"BS",#N/A,FALSE,"BS"}</definedName>
    <definedName name="wrn.USW._1" localSheetId="0" hidden="1">{"IS",#N/A,FALSE,"IS";"RPTIS",#N/A,FALSE,"RPTIS";"STATS",#N/A,FALSE,"STATS";"BS",#N/A,FALSE,"BS"}</definedName>
    <definedName name="wrn.USW._1" hidden="1">{"IS",#N/A,FALSE,"IS";"RPTIS",#N/A,FALSE,"RPTIS";"STATS",#N/A,FALSE,"STATS";"BS",#N/A,FALSE,"BS"}</definedName>
    <definedName name="wvu.inputs._.raw._.data.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9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1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1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9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1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1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7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9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1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1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8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9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1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1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x" localSheetId="7" hidden="1">{#N/A,#N/A,FALSE,"Report Print"}</definedName>
    <definedName name="x" localSheetId="0" hidden="1">{#N/A,#N/A,FALSE,"Report Print"}</definedName>
    <definedName name="x" localSheetId="9" hidden="1">{#N/A,#N/A,FALSE,"Report Print"}</definedName>
    <definedName name="x" localSheetId="11" hidden="1">{#N/A,#N/A,FALSE,"Report Print"}</definedName>
    <definedName name="x" localSheetId="10" hidden="1">{#N/A,#N/A,FALSE,"Report Print"}</definedName>
    <definedName name="x" localSheetId="8" hidden="1">{#N/A,#N/A,FALSE,"Report Print"}</definedName>
    <definedName name="x" localSheetId="4" hidden="1">{#N/A,#N/A,FALSE,"Report Print"}</definedName>
    <definedName name="x" localSheetId="5" hidden="1">{#N/A,#N/A,FALSE,"Report Print"}</definedName>
    <definedName name="x" hidden="1">{#N/A,#N/A,FALSE,"Report Print"}</definedName>
    <definedName name="x_1" localSheetId="0" hidden="1">{#N/A,#N/A,FALSE,"Report Print"}</definedName>
    <definedName name="x_1" hidden="1">{#N/A,#N/A,FALSE,"Report Print"}</definedName>
    <definedName name="Y">'[32]Capacity Plan'!$B$13</definedName>
    <definedName name="Y2_C_Capex">'[120]fin data'!$A$567:$IV$567</definedName>
    <definedName name="Y2_C_Depr">'[120]fin data'!$A$568:$IV$568</definedName>
    <definedName name="Y2_C_EBITDA">'[120]fin data'!$A$574:$IV$574</definedName>
    <definedName name="Y2_C_EPS">'[120]fin data'!$A$565:$IV$565</definedName>
    <definedName name="Y2_C_ND">'[120]fin data'!$A$433:$IV$433</definedName>
    <definedName name="Y2_C_NP">'[120]fin data'!$A$559:$IV$559</definedName>
    <definedName name="Y2_C_OP">'[120]fin data'!$A$535:$IV$535</definedName>
    <definedName name="Y2_C_PP">'[120]fin data'!$A$554:$IV$554</definedName>
    <definedName name="Y2_C_RP">'[120]fin data'!$A$547:$IV$547</definedName>
    <definedName name="Y2_C_S">'[120]fin data'!$A$525:$IV$525</definedName>
    <definedName name="Y2_C_SE">'[120]fin data'!$A$429:$IV$429</definedName>
    <definedName name="Y2_Div">'[120]fin data'!$A$323:$IV$323</definedName>
    <definedName name="Y2_FY1">'[120]fin data'!$A$3:$IV$3</definedName>
    <definedName name="Y2_P_Capex">'[120]fin data'!$A$295:$IV$295</definedName>
    <definedName name="Y2_P_Depr">'[120]fin data'!$A$296:$IV$296</definedName>
    <definedName name="Y2_P_EBITDA">'[120]fin data'!$A$302:$IV$302</definedName>
    <definedName name="Y2_P_EPS">'[120]fin data'!$A$293:$IV$293</definedName>
    <definedName name="Y2_P_EPS_D">'[120]fin data'!#REF!</definedName>
    <definedName name="Y2_P_ND">'[120]fin data'!$A$52:$IV$52</definedName>
    <definedName name="Y2_P_NP">'[120]fin data'!$A$290:$IV$290</definedName>
    <definedName name="Y2_P_OP">'[120]fin data'!$A$274:$IV$274</definedName>
    <definedName name="Y2_P_PP">'[120]fin data'!$A$288:$IV$288</definedName>
    <definedName name="Y2_P_RP">'[120]fin data'!$A$284:$IV$284</definedName>
    <definedName name="Y2_P_S">'[120]fin data'!$A$270:$IV$270</definedName>
    <definedName name="Y2_P_SE">'[120]fin data'!$A$48:$IV$48</definedName>
    <definedName name="Y6_C_EPS">'[121]fin-data'!$A$523:$IV$523</definedName>
    <definedName name="Y6_C_NP">'[121]fin-data'!$A$517:$IV$517</definedName>
    <definedName name="Y6_C_OP">'[121]fin-data'!$A$489:$IV$489</definedName>
    <definedName name="Y6_C_RP">'[121]fin-data'!$A$504:$IV$504</definedName>
    <definedName name="Y6_C_S">'[121]fin-data'!$A$480:$IV$480</definedName>
    <definedName name="Y6_FY">'[121]fin-data'!$A$2:$IV$2</definedName>
    <definedName name="Y6_FY1">'[121]fin-data'!$A$3:$IV$3</definedName>
    <definedName name="Y6_P_EPS">'[121]fin-data'!$A$205:$IV$205</definedName>
    <definedName name="Y6_P_NP">'[121]fin-data'!$A$202:$IV$202</definedName>
    <definedName name="Y6_P_OP">'[121]fin-data'!$A$184:$IV$184</definedName>
    <definedName name="Y6_P_RP">'[121]fin-data'!$A$196:$IV$196</definedName>
    <definedName name="Y6_P_S">'[121]fin-data'!$A$180:$IV$180</definedName>
    <definedName name="Y7_C_Capex">'[122]N-CFLOW'!$A$867:$IV$867</definedName>
    <definedName name="Y7_C_CF">'[122]N-CFLOW'!$A$869:$IV$869</definedName>
    <definedName name="Y7_C_Depr">'[122]N-CFLOW'!$A$868:$IV$868</definedName>
    <definedName name="Y7_C_EBITDA">'[122]N-CFLOW'!$A$874:$IV$874</definedName>
    <definedName name="Y7_C_EPS">'[122]N-CFLOW'!$A$865:$IV$865</definedName>
    <definedName name="Y7_C_FCF">'[122]N-CFLOW'!$A$872:$IV$872</definedName>
    <definedName name="Y7_C_ND">'[122]N-CFLOW'!$A$776:$IV$776</definedName>
    <definedName name="Y7_C_NP">'[122]N-CFLOW'!$A$862:$IV$862</definedName>
    <definedName name="Y7_C_OP">'[122]N-CFLOW'!$A$841:$IV$841</definedName>
    <definedName name="Y7_C_RP">'[122]N-CFLOW'!$A$853:$IV$853</definedName>
    <definedName name="Y7_C_S">'[122]N-CFLOW'!$A$837:$IV$837</definedName>
    <definedName name="Y7_C_SE">'[122]N-CFLOW'!$A$772:$IV$772</definedName>
    <definedName name="Y7_C_SHR">'[122]N-CFLOW'!$A$864:$IV$864</definedName>
    <definedName name="Y7_Div">'[122]N-CFLOW'!$A$905:$IV$905</definedName>
    <definedName name="Y7_FY">'[122]N-CFLOW'!$A$2:$IV$2</definedName>
    <definedName name="Y7_FY1">'[122]N-CFLOW'!$A$3:$IV$3</definedName>
    <definedName name="Y7_P_Capex">'[122]N-CFLOW'!$A$635:$IV$635</definedName>
    <definedName name="Y7_P_CF">'[122]N-CFLOW'!$A$637:$IV$637</definedName>
    <definedName name="Y7_P_Depr">'[122]N-CFLOW'!$A$636:$IV$636</definedName>
    <definedName name="Y7_P_EBITDA">'[122]N-CFLOW'!$A$642:$IV$642</definedName>
    <definedName name="Y7_P_EPS">'[122]N-CFLOW'!$A$633:$IV$633</definedName>
    <definedName name="Y7_P_FCF">'[122]N-CFLOW'!$A$640:$IV$640</definedName>
    <definedName name="Y7_P_ND">'[122]N-CFLOW'!$A$49:$IV$49</definedName>
    <definedName name="Y7_P_NP">'[122]N-CFLOW'!$A$630:$IV$630</definedName>
    <definedName name="Y7_P_OP">'[122]N-CFLOW'!$A$611:$IV$611</definedName>
    <definedName name="Y7_P_RP">'[122]N-CFLOW'!$A$623:$IV$623</definedName>
    <definedName name="Y7_P_S">'[122]N-CFLOW'!$A$603:$IV$603</definedName>
    <definedName name="Y7_P_SE">'[122]N-CFLOW'!$A$45:$IV$45</definedName>
    <definedName name="Y7_P_SHR">'[122]N-CFLOW'!$A$632:$IV$632</definedName>
    <definedName name="Ydays">'[108]UPDATE SHEET'!$E$9</definedName>
    <definedName name="ye.05">[123]Ratios!#REF!</definedName>
    <definedName name="YEAR">[44]Inputs!$D$15</definedName>
    <definedName name="Year_End_Net_Cash____Debt" localSheetId="7">#REF!</definedName>
    <definedName name="Year_End_Net_Cash____Debt" localSheetId="0">#REF!</definedName>
    <definedName name="Year_End_Net_Cash____Debt" localSheetId="9">#REF!</definedName>
    <definedName name="Year_End_Net_Cash____Debt" localSheetId="11">#REF!</definedName>
    <definedName name="Year_End_Net_Cash____Debt" localSheetId="10">#REF!</definedName>
    <definedName name="Year_End_Net_Cash____Debt" localSheetId="8">#REF!</definedName>
    <definedName name="Year_End_Net_Cash____Debt" localSheetId="4">#REF!</definedName>
    <definedName name="Year_End_Net_Cash____Debt" localSheetId="5">#REF!</definedName>
    <definedName name="Year_End_Net_Cash____Debt">#REF!</definedName>
    <definedName name="Year_End_Number_of_Employees" localSheetId="7">#REF!</definedName>
    <definedName name="Year_End_Number_of_Employees" localSheetId="0">#REF!</definedName>
    <definedName name="Year_End_Number_of_Employees" localSheetId="11">#REF!</definedName>
    <definedName name="Year_End_Number_of_Employees" localSheetId="8">#REF!</definedName>
    <definedName name="Year_End_Number_of_Employees" localSheetId="4">#REF!</definedName>
    <definedName name="Year_End_Number_of_Employees" localSheetId="5">#REF!</definedName>
    <definedName name="Year_End_Number_of_Employees">#REF!</definedName>
    <definedName name="Year_row">[31]PNL!$A$4:$IV$4</definedName>
    <definedName name="years_row">[124]PNL!$A$4:$IV$4</definedName>
    <definedName name="YEARS_TO_VEST" localSheetId="7">#REF!</definedName>
    <definedName name="YEARS_TO_VEST" localSheetId="0">#REF!</definedName>
    <definedName name="YEARS_TO_VEST" localSheetId="9">#REF!</definedName>
    <definedName name="YEARS_TO_VEST" localSheetId="11">#REF!</definedName>
    <definedName name="YEARS_TO_VEST" localSheetId="10">#REF!</definedName>
    <definedName name="YEARS_TO_VEST" localSheetId="8">#REF!</definedName>
    <definedName name="YEARS_TO_VEST" localSheetId="4">#REF!</definedName>
    <definedName name="YEARS_TO_VEST" localSheetId="5">#REF!</definedName>
    <definedName name="YEARS_TO_VEST">#REF!</definedName>
    <definedName name="yield" localSheetId="7">#REF!</definedName>
    <definedName name="yield" localSheetId="0">#REF!</definedName>
    <definedName name="yield" localSheetId="11">#REF!</definedName>
    <definedName name="yield" localSheetId="8">#REF!</definedName>
    <definedName name="yield" localSheetId="4">#REF!</definedName>
    <definedName name="yield" localSheetId="5">#REF!</definedName>
    <definedName name="yield">#REF!</definedName>
    <definedName name="yr_ago_rev" localSheetId="7">#REF!</definedName>
    <definedName name="yr_ago_rev" localSheetId="0">#REF!</definedName>
    <definedName name="yr_ago_rev" localSheetId="11">#REF!</definedName>
    <definedName name="yr_ago_rev" localSheetId="8">#REF!</definedName>
    <definedName name="yr_ago_rev" localSheetId="4">#REF!</definedName>
    <definedName name="yr_ago_rev" localSheetId="5">#REF!</definedName>
    <definedName name="yr_ago_rev">#REF!</definedName>
    <definedName name="YR10CAP">#REF!</definedName>
    <definedName name="YR10DCF_VALUE">#REF!</definedName>
    <definedName name="YR10FCF_TV">#REF!</definedName>
    <definedName name="YR10RV_TV">#REF!</definedName>
    <definedName name="YR15CAP">#REF!</definedName>
    <definedName name="YR15DCF_VALUE">#REF!</definedName>
    <definedName name="YR15FCF_TV">#REF!</definedName>
    <definedName name="YR15RV_TV">#REF!</definedName>
    <definedName name="YR20CAP">#REF!</definedName>
    <definedName name="YR20DCF_VALUE">#REF!</definedName>
    <definedName name="YR20FCF_TV">#REF!</definedName>
    <definedName name="YR20RV_TV">#REF!</definedName>
    <definedName name="YR5Cap">#REF!</definedName>
    <definedName name="YR5DCF_VALUE">#REF!</definedName>
    <definedName name="YR5FCF_TV">#REF!</definedName>
    <definedName name="YR5RV_TV">#REF!</definedName>
    <definedName name="YRA3MTH">7</definedName>
    <definedName name="YRACYTD">10</definedName>
    <definedName name="YRAMTH">3</definedName>
    <definedName name="YRAMYTD">13</definedName>
    <definedName name="YRAVOL">5</definedName>
    <definedName name="YRAWEEK">3</definedName>
    <definedName name="Z_00AC0B71_AA97_11D0_B456_0000F62B346E_.wvu.Cols" localSheetId="7" hidden="1">[33]EndNotes!$E$1:$E$65536,[33]EndNotes!#REF!,[33]EndNotes!$K$1:$K$65536,[33]EndNotes!$N$1:$N$65536,[33]EndNotes!$Q$1:$Q$65536</definedName>
    <definedName name="Z_00AC0B71_AA97_11D0_B456_0000F62B346E_.wvu.Cols" localSheetId="0" hidden="1">[33]EndNotes!$E$1:$E$65536,[33]EndNotes!#REF!,[33]EndNotes!$K$1:$K$65536,[33]EndNotes!$N$1:$N$65536,[33]EndNotes!$Q$1:$Q$65536</definedName>
    <definedName name="Z_00AC0B71_AA97_11D0_B456_0000F62B346E_.wvu.Cols" localSheetId="9" hidden="1">[33]EndNotes!$E$1:$E$65536,[33]EndNotes!#REF!,[33]EndNotes!$K$1:$K$65536,[33]EndNotes!$N$1:$N$65536,[33]EndNotes!$Q$1:$Q$65536</definedName>
    <definedName name="Z_00AC0B71_AA97_11D0_B456_0000F62B346E_.wvu.Cols" localSheetId="11" hidden="1">[33]EndNotes!$E$1:$E$65536,[33]EndNotes!#REF!,[33]EndNotes!$K$1:$K$65536,[33]EndNotes!$N$1:$N$65536,[33]EndNotes!$Q$1:$Q$65536</definedName>
    <definedName name="Z_00AC0B71_AA97_11D0_B456_0000F62B346E_.wvu.Cols" localSheetId="10" hidden="1">[33]EndNotes!$E$1:$E$65536,[33]EndNotes!#REF!,[33]EndNotes!$K$1:$K$65536,[33]EndNotes!$N$1:$N$65536,[33]EndNotes!$Q$1:$Q$65536</definedName>
    <definedName name="Z_00AC0B71_AA97_11D0_B456_0000F62B346E_.wvu.Cols" localSheetId="8" hidden="1">[33]EndNotes!$E$1:$E$65536,[33]EndNotes!#REF!,[33]EndNotes!$K$1:$K$65536,[33]EndNotes!$N$1:$N$65536,[33]EndNotes!$Q$1:$Q$65536</definedName>
    <definedName name="Z_00AC0B71_AA97_11D0_B456_0000F62B346E_.wvu.Cols" localSheetId="4" hidden="1">[33]EndNotes!$E$1:$E$65536,[33]EndNotes!#REF!,[33]EndNotes!$K$1:$K$65536,[33]EndNotes!$N$1:$N$65536,[33]EndNotes!$Q$1:$Q$65536</definedName>
    <definedName name="Z_00AC0B71_AA97_11D0_B456_0000F62B346E_.wvu.Cols" localSheetId="5" hidden="1">[33]EndNotes!$E$1:$E$65536,[33]EndNotes!#REF!,[33]EndNotes!$K$1:$K$65536,[33]EndNotes!$N$1:$N$65536,[33]EndNotes!$Q$1:$Q$65536</definedName>
    <definedName name="Z_00AC0B71_AA97_11D0_B456_0000F62B346E_.wvu.Cols" hidden="1">[33]EndNotes!$E$1:$E$65536,[33]EndNotes!#REF!,[33]EndNotes!$K$1:$K$65536,[33]EndNotes!$N$1:$N$65536,[33]EndNotes!$Q$1:$Q$65536</definedName>
    <definedName name="Z_03612579_9F94_11D0_B44C_0000F62B346E_.wvu.Cols" localSheetId="7" hidden="1">[33]EndNotes!$E$1:$E$65536,[33]EndNotes!#REF!,[33]EndNotes!$K$1:$K$65536,[33]EndNotes!$N$1:$N$65536,[33]EndNotes!$Q$1:$Q$65536</definedName>
    <definedName name="Z_03612579_9F94_11D0_B44C_0000F62B346E_.wvu.Cols" localSheetId="0" hidden="1">[33]EndNotes!$E$1:$E$65536,[33]EndNotes!#REF!,[33]EndNotes!$K$1:$K$65536,[33]EndNotes!$N$1:$N$65536,[33]EndNotes!$Q$1:$Q$65536</definedName>
    <definedName name="Z_03612579_9F94_11D0_B44C_0000F62B346E_.wvu.Cols" localSheetId="11" hidden="1">[33]EndNotes!$E$1:$E$65536,[33]EndNotes!#REF!,[33]EndNotes!$K$1:$K$65536,[33]EndNotes!$N$1:$N$65536,[33]EndNotes!$Q$1:$Q$65536</definedName>
    <definedName name="Z_03612579_9F94_11D0_B44C_0000F62B346E_.wvu.Cols" localSheetId="8" hidden="1">[33]EndNotes!$E$1:$E$65536,[33]EndNotes!#REF!,[33]EndNotes!$K$1:$K$65536,[33]EndNotes!$N$1:$N$65536,[33]EndNotes!$Q$1:$Q$65536</definedName>
    <definedName name="Z_03612579_9F94_11D0_B44C_0000F62B346E_.wvu.Cols" localSheetId="4" hidden="1">[33]EndNotes!$E$1:$E$65536,[33]EndNotes!#REF!,[33]EndNotes!$K$1:$K$65536,[33]EndNotes!$N$1:$N$65536,[33]EndNotes!$Q$1:$Q$65536</definedName>
    <definedName name="Z_03612579_9F94_11D0_B44C_0000F62B346E_.wvu.Cols" localSheetId="5" hidden="1">[33]EndNotes!$E$1:$E$65536,[33]EndNotes!#REF!,[33]EndNotes!$K$1:$K$65536,[33]EndNotes!$N$1:$N$65536,[33]EndNotes!$Q$1:$Q$65536</definedName>
    <definedName name="Z_03612579_9F94_11D0_B44C_0000F62B346E_.wvu.Cols" hidden="1">[33]EndNotes!$E$1:$E$65536,[33]EndNotes!#REF!,[33]EndNotes!$K$1:$K$65536,[33]EndNotes!$N$1:$N$65536,[33]EndNotes!$Q$1:$Q$65536</definedName>
    <definedName name="Z_60FA13F0_C7AB_11D5_82BE_0060B0F04987_.wvu.Rows" localSheetId="7" hidden="1">[54]IS!#REF!</definedName>
    <definedName name="Z_60FA13F0_C7AB_11D5_82BE_0060B0F04987_.wvu.Rows" localSheetId="0" hidden="1">[54]IS!#REF!</definedName>
    <definedName name="Z_60FA13F0_C7AB_11D5_82BE_0060B0F04987_.wvu.Rows" localSheetId="11" hidden="1">[54]IS!#REF!</definedName>
    <definedName name="Z_60FA13F0_C7AB_11D5_82BE_0060B0F04987_.wvu.Rows" localSheetId="8" hidden="1">[54]IS!#REF!</definedName>
    <definedName name="Z_60FA13F0_C7AB_11D5_82BE_0060B0F04987_.wvu.Rows" localSheetId="4" hidden="1">[54]IS!#REF!</definedName>
    <definedName name="Z_60FA13F0_C7AB_11D5_82BE_0060B0F04987_.wvu.Rows" localSheetId="5" hidden="1">[54]IS!#REF!</definedName>
    <definedName name="Z_60FA13F0_C7AB_11D5_82BE_0060B0F04987_.wvu.Rows" hidden="1">[54]IS!#REF!</definedName>
    <definedName name="Z_87C0A393_8FDF_11D0_B43D_0000F62B346E_.wvu.Cols" localSheetId="7" hidden="1">[33]EndNotes!$E$1:$E$65536,[33]EndNotes!#REF!,[33]EndNotes!$K$1:$K$65536,[33]EndNotes!$N$1:$N$65536,[33]EndNotes!$Q$1:$Q$65536</definedName>
    <definedName name="Z_87C0A393_8FDF_11D0_B43D_0000F62B346E_.wvu.Cols" localSheetId="0" hidden="1">[33]EndNotes!$E$1:$E$65536,[33]EndNotes!#REF!,[33]EndNotes!$K$1:$K$65536,[33]EndNotes!$N$1:$N$65536,[33]EndNotes!$Q$1:$Q$65536</definedName>
    <definedName name="Z_87C0A393_8FDF_11D0_B43D_0000F62B346E_.wvu.Cols" localSheetId="11" hidden="1">[33]EndNotes!$E$1:$E$65536,[33]EndNotes!#REF!,[33]EndNotes!$K$1:$K$65536,[33]EndNotes!$N$1:$N$65536,[33]EndNotes!$Q$1:$Q$65536</definedName>
    <definedName name="Z_87C0A393_8FDF_11D0_B43D_0000F62B346E_.wvu.Cols" localSheetId="8" hidden="1">[33]EndNotes!$E$1:$E$65536,[33]EndNotes!#REF!,[33]EndNotes!$K$1:$K$65536,[33]EndNotes!$N$1:$N$65536,[33]EndNotes!$Q$1:$Q$65536</definedName>
    <definedName name="Z_87C0A393_8FDF_11D0_B43D_0000F62B346E_.wvu.Cols" localSheetId="4" hidden="1">[33]EndNotes!$E$1:$E$65536,[33]EndNotes!#REF!,[33]EndNotes!$K$1:$K$65536,[33]EndNotes!$N$1:$N$65536,[33]EndNotes!$Q$1:$Q$65536</definedName>
    <definedName name="Z_87C0A393_8FDF_11D0_B43D_0000F62B346E_.wvu.Cols" localSheetId="5" hidden="1">[33]EndNotes!$E$1:$E$65536,[33]EndNotes!#REF!,[33]EndNotes!$K$1:$K$65536,[33]EndNotes!$N$1:$N$65536,[33]EndNotes!$Q$1:$Q$65536</definedName>
    <definedName name="Z_87C0A393_8FDF_11D0_B43D_0000F62B346E_.wvu.Cols" hidden="1">[33]EndNotes!$E$1:$E$65536,[33]EndNotes!#REF!,[33]EndNotes!$K$1:$K$65536,[33]EndNotes!$N$1:$N$65536,[33]EndNotes!$Q$1:$Q$65536</definedName>
    <definedName name="Z_919A0F12_8EB4_11D0_B43A_0000F62B346E_.wvu.Cols" localSheetId="11" hidden="1">[33]EndNotes!$E$1:$E$65536,[33]EndNotes!#REF!,[33]EndNotes!$K$1:$K$65536,[33]EndNotes!$N$1:$N$65536,[33]EndNotes!$Q$1:$Q$65536</definedName>
    <definedName name="Z_919A0F12_8EB4_11D0_B43A_0000F62B346E_.wvu.Cols" hidden="1">[33]EndNotes!$E$1:$E$65536,[33]EndNotes!#REF!,[33]EndNotes!$K$1:$K$65536,[33]EndNotes!$N$1:$N$65536,[33]EndNotes!$Q$1:$Q$65536</definedName>
    <definedName name="Z_9B47E6EA_A5DE_11D0_B453_0000F62B346E_.wvu.Cols" localSheetId="11" hidden="1">[33]EndNotes!$E$1:$E$65536,[33]EndNotes!#REF!,[33]EndNotes!$K$1:$K$65536,[33]EndNotes!$N$1:$N$65536,[33]EndNotes!$Q$1:$Q$65536</definedName>
    <definedName name="Z_9B47E6EA_A5DE_11D0_B453_0000F62B346E_.wvu.Cols" hidden="1">[33]EndNotes!$E$1:$E$65536,[33]EndNotes!#REF!,[33]EndNotes!$K$1:$K$65536,[33]EndNotes!$N$1:$N$65536,[33]EndNotes!$Q$1:$Q$65536</definedName>
    <definedName name="Z_BE5CA973_A6A8_11D0_B454_0000F62B346E_.wvu.Cols" localSheetId="11" hidden="1">[33]EndNotes!$E$1:$E$65536,[33]EndNotes!#REF!,[33]EndNotes!$K$1:$K$65536,[33]EndNotes!$N$1:$N$65536,[33]EndNotes!$Q$1:$Q$65536</definedName>
    <definedName name="Z_BE5CA973_A6A8_11D0_B454_0000F62B346E_.wvu.Cols" hidden="1">[33]EndNotes!$E$1:$E$65536,[33]EndNotes!#REF!,[33]EndNotes!$K$1:$K$65536,[33]EndNotes!$N$1:$N$65536,[33]EndNotes!$Q$1:$Q$65536</definedName>
    <definedName name="Z_BE5CA977_A6A8_11D0_B454_0000F62B346E_.wvu.Cols" localSheetId="11" hidden="1">[33]EndNotes!$E$1:$E$65536,[33]EndNotes!#REF!,[33]EndNotes!$K$1:$K$65536,[33]EndNotes!$N$1:$N$65536,[33]EndNotes!$Q$1:$Q$65536</definedName>
    <definedName name="Z_BE5CA977_A6A8_11D0_B454_0000F62B346E_.wvu.Cols" hidden="1">[33]EndNotes!$E$1:$E$65536,[33]EndNotes!#REF!,[33]EndNotes!$K$1:$K$65536,[33]EndNotes!$N$1:$N$65536,[33]EndNotes!$Q$1:$Q$65536</definedName>
    <definedName name="Z_CD3E4CF3_A54F_11D0_B452_0000F62B346E_.wvu.Cols" localSheetId="11" hidden="1">[33]EndNotes!$E$1:$E$65536,[33]EndNotes!#REF!,[33]EndNotes!$K$1:$K$65536,[33]EndNotes!$N$1:$N$65536,[33]EndNotes!$Q$1:$Q$65536</definedName>
    <definedName name="Z_CD3E4CF3_A54F_11D0_B452_0000F62B346E_.wvu.Cols" hidden="1">[33]EndNotes!$E$1:$E$65536,[33]EndNotes!#REF!,[33]EndNotes!$K$1:$K$65536,[33]EndNotes!$N$1:$N$65536,[33]EndNotes!$Q$1:$Q$65536</definedName>
    <definedName name="Z_FY" localSheetId="7">'[100]Data(P)'!#REF!</definedName>
    <definedName name="Z_FY" localSheetId="0">'[100]Data(P)'!#REF!</definedName>
    <definedName name="Z_FY" localSheetId="11">'[100]Data(P)'!#REF!</definedName>
    <definedName name="Z_FY" localSheetId="8">'[100]Data(P)'!#REF!</definedName>
    <definedName name="Z_FY" localSheetId="4">'[100]Data(P)'!#REF!</definedName>
    <definedName name="Z_FY" localSheetId="5">'[100]Data(P)'!#REF!</definedName>
    <definedName name="Z_FY">'[100]Data(P)'!#REF!</definedName>
    <definedName name="Z_FY1">'[100]Data(P)'!#REF!</definedName>
    <definedName name="Z1_P_Capex">'[100]Data(P)'!#REF!</definedName>
    <definedName name="Z1_P_CF">'[100]Data(P)'!#REF!</definedName>
    <definedName name="Z1_P_Depr">'[100]Data(P)'!#REF!</definedName>
    <definedName name="Z1_P_Div">'[100]Data(P)'!#REF!</definedName>
    <definedName name="Z1_P_EBITDA">'[100]Data(P)'!#REF!</definedName>
    <definedName name="Z1_P_FCF">'[100]Data(P)'!#REF!</definedName>
    <definedName name="Z1_P_ND">'[100]Data(P)'!#REF!</definedName>
    <definedName name="Z2_FY">'[100]Data(P)'!#REF!</definedName>
    <definedName name="Z2_FY1">'[100]Data(P)'!#REF!</definedName>
    <definedName name="Z2_P_Capex">'[100]Data(P)'!#REF!</definedName>
    <definedName name="Z2_P_CF">'[100]Data(P)'!#REF!</definedName>
    <definedName name="Z2_P_Depr">'[100]Data(P)'!#REF!</definedName>
    <definedName name="Z2_P_EBITDA">'[100]Data(P)'!#REF!</definedName>
    <definedName name="Z2_P_EPS">'[100]Data(P)'!#REF!</definedName>
    <definedName name="Z2_P_FCF">'[100]Data(P)'!#REF!</definedName>
    <definedName name="Z2_P_RP">'[100]Data(P)'!#REF!</definedName>
    <definedName name="Z2_P_SHR">'[100]Data(P)'!#REF!</definedName>
    <definedName name="Z4_C_Capex" localSheetId="7">#REF!</definedName>
    <definedName name="Z4_C_Capex" localSheetId="0">#REF!</definedName>
    <definedName name="Z4_C_Capex" localSheetId="9">#REF!</definedName>
    <definedName name="Z4_C_Capex" localSheetId="11">#REF!</definedName>
    <definedName name="Z4_C_Capex" localSheetId="10">#REF!</definedName>
    <definedName name="Z4_C_Capex" localSheetId="8">#REF!</definedName>
    <definedName name="Z4_C_Capex" localSheetId="4">#REF!</definedName>
    <definedName name="Z4_C_Capex" localSheetId="5">#REF!</definedName>
    <definedName name="Z4_C_Capex">#REF!</definedName>
    <definedName name="Z4_C_CF" localSheetId="7">#REF!</definedName>
    <definedName name="Z4_C_CF" localSheetId="0">#REF!</definedName>
    <definedName name="Z4_C_CF" localSheetId="9">#REF!</definedName>
    <definedName name="Z4_C_CF" localSheetId="11">#REF!</definedName>
    <definedName name="Z4_C_CF" localSheetId="10">#REF!</definedName>
    <definedName name="Z4_C_CF" localSheetId="8">#REF!</definedName>
    <definedName name="Z4_C_CF" localSheetId="4">#REF!</definedName>
    <definedName name="Z4_C_CF" localSheetId="5">#REF!</definedName>
    <definedName name="Z4_C_CF">#REF!</definedName>
    <definedName name="Z4_C_Depr" localSheetId="7">#REF!</definedName>
    <definedName name="Z4_C_Depr" localSheetId="0">#REF!</definedName>
    <definedName name="Z4_C_Depr" localSheetId="9">#REF!</definedName>
    <definedName name="Z4_C_Depr" localSheetId="11">#REF!</definedName>
    <definedName name="Z4_C_Depr" localSheetId="10">#REF!</definedName>
    <definedName name="Z4_C_Depr" localSheetId="8">#REF!</definedName>
    <definedName name="Z4_C_Depr" localSheetId="4">#REF!</definedName>
    <definedName name="Z4_C_Depr" localSheetId="5">#REF!</definedName>
    <definedName name="Z4_C_Depr">#REF!</definedName>
    <definedName name="Z4_C_EBITDA">#REF!</definedName>
    <definedName name="Z4_C_EPS">#REF!</definedName>
    <definedName name="Z4_C_FCF">#REF!</definedName>
    <definedName name="Z4_C_ND">#REF!</definedName>
    <definedName name="Z4_C_NP">#REF!</definedName>
    <definedName name="Z4_C_OP">#REF!</definedName>
    <definedName name="Z4_C_RP">#REF!</definedName>
    <definedName name="Z4_C_S">#REF!</definedName>
    <definedName name="Z4_C_SE">#REF!</definedName>
    <definedName name="Z4_C_SHR">#REF!</definedName>
    <definedName name="Z4_FY">#REF!</definedName>
    <definedName name="Z4_FY1">#REF!</definedName>
    <definedName name="Z4_P_Capex">#REF!</definedName>
    <definedName name="Z4_P_CF">#REF!</definedName>
    <definedName name="Z4_P_Depr">#REF!</definedName>
    <definedName name="Z4_P_Div">#REF!</definedName>
    <definedName name="Z4_P_EBITDA">#REF!</definedName>
    <definedName name="Z4_P_EPS">#REF!</definedName>
    <definedName name="Z4_P_FCF">#REF!</definedName>
    <definedName name="Z4_P_ND">#REF!</definedName>
    <definedName name="Z4_P_NP">#REF!</definedName>
    <definedName name="Z4_P_OP">#REF!</definedName>
    <definedName name="Z4_P_RP">#REF!</definedName>
    <definedName name="Z4_P_S">#REF!</definedName>
    <definedName name="Z4_P_SE">#REF!</definedName>
    <definedName name="Z4_P_SHR">#REF!</definedName>
    <definedName name="Zero">#REF!</definedName>
    <definedName name="ZETAX94">#REF!</definedName>
    <definedName name="ZP_Div">'[100]Data(P)'!#REF!</definedName>
    <definedName name="ZP_FCF">'[100]Data(P)'!#REF!</definedName>
    <definedName name="ZP_ND">'[100]Data(P)'!#REF!</definedName>
    <definedName name="ZP_RP">'[100]Data(P)'!#REF!</definedName>
    <definedName name="zz" localSheetId="7">#REF!</definedName>
    <definedName name="zz" localSheetId="0">#REF!</definedName>
    <definedName name="zz" localSheetId="9">#REF!</definedName>
    <definedName name="zz" localSheetId="11">#REF!</definedName>
    <definedName name="zz" localSheetId="10">#REF!</definedName>
    <definedName name="zz" localSheetId="8">#REF!</definedName>
    <definedName name="zz" localSheetId="4">#REF!</definedName>
    <definedName name="zz" localSheetId="5">#REF!</definedName>
    <definedName name="zz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6" i="7" l="1"/>
  <c r="C45" i="7"/>
  <c r="G46" i="7"/>
  <c r="C11" i="6"/>
  <c r="C10" i="6"/>
  <c r="C9" i="6"/>
  <c r="C8" i="6"/>
  <c r="C7" i="6"/>
  <c r="F7" i="2"/>
  <c r="F8" i="1" s="1"/>
  <c r="F7" i="1" s="1"/>
  <c r="E40" i="16"/>
  <c r="C40" i="16"/>
  <c r="D40" i="16" s="1"/>
  <c r="E39" i="16"/>
  <c r="C39" i="16"/>
  <c r="E62" i="16"/>
  <c r="E61" i="16"/>
  <c r="E60" i="16"/>
  <c r="E59" i="16"/>
  <c r="C62" i="16"/>
  <c r="C61" i="16"/>
  <c r="C60" i="16"/>
  <c r="D60" i="16" s="1"/>
  <c r="C59" i="16"/>
  <c r="D59" i="16" s="1"/>
  <c r="Q15" i="15"/>
  <c r="Q14" i="15"/>
  <c r="N15" i="15"/>
  <c r="N14" i="15"/>
  <c r="M6" i="15"/>
  <c r="N7" i="15"/>
  <c r="O7" i="15" s="1"/>
  <c r="F130" i="15"/>
  <c r="G130" i="15"/>
  <c r="H130" i="15"/>
  <c r="E127" i="15"/>
  <c r="D94" i="15"/>
  <c r="D93" i="15"/>
  <c r="L104" i="15"/>
  <c r="E89" i="15"/>
  <c r="L93" i="15"/>
  <c r="G82" i="15"/>
  <c r="H82" i="15"/>
  <c r="I82" i="15" s="1"/>
  <c r="F82" i="15"/>
  <c r="E81" i="15"/>
  <c r="D74" i="15"/>
  <c r="D73" i="15"/>
  <c r="D72" i="15"/>
  <c r="D71" i="15"/>
  <c r="D70" i="15"/>
  <c r="D61" i="15"/>
  <c r="D62" i="15"/>
  <c r="D59" i="15"/>
  <c r="D64" i="15" s="1"/>
  <c r="D69" i="15" s="1"/>
  <c r="D76" i="15" s="1"/>
  <c r="E57" i="15"/>
  <c r="F57" i="15"/>
  <c r="G57" i="15"/>
  <c r="H57" i="15"/>
  <c r="I57" i="15"/>
  <c r="D57" i="15"/>
  <c r="D53" i="15"/>
  <c r="D52" i="15"/>
  <c r="D50" i="15"/>
  <c r="D49" i="15"/>
  <c r="D47" i="15"/>
  <c r="D46" i="15"/>
  <c r="C30" i="15"/>
  <c r="C38" i="15"/>
  <c r="C36" i="15"/>
  <c r="H6" i="15"/>
  <c r="C13" i="15"/>
  <c r="C12" i="15"/>
  <c r="C9" i="15"/>
  <c r="C7" i="15"/>
  <c r="C11" i="15" s="1"/>
  <c r="C14" i="15" s="1"/>
  <c r="C5" i="15"/>
  <c r="U31" i="14"/>
  <c r="V31" i="14"/>
  <c r="T31" i="14"/>
  <c r="Q31" i="14"/>
  <c r="R31" i="14"/>
  <c r="P31" i="14"/>
  <c r="M31" i="14"/>
  <c r="N31" i="14"/>
  <c r="L31" i="14"/>
  <c r="U14" i="14"/>
  <c r="V14" i="14"/>
  <c r="T14" i="14"/>
  <c r="Q14" i="14"/>
  <c r="R14" i="14"/>
  <c r="P14" i="14"/>
  <c r="M14" i="14"/>
  <c r="N14" i="14"/>
  <c r="L14" i="14"/>
  <c r="U29" i="14"/>
  <c r="V29" i="14"/>
  <c r="T29" i="14"/>
  <c r="Q29" i="14"/>
  <c r="R29" i="14"/>
  <c r="P29" i="14"/>
  <c r="M29" i="14"/>
  <c r="N29" i="14"/>
  <c r="L29" i="14"/>
  <c r="U12" i="14"/>
  <c r="V12" i="14"/>
  <c r="T12" i="14"/>
  <c r="Q12" i="14"/>
  <c r="R12" i="14"/>
  <c r="P12" i="14"/>
  <c r="M12" i="14"/>
  <c r="N12" i="14"/>
  <c r="L12" i="14"/>
  <c r="U27" i="14"/>
  <c r="V27" i="14"/>
  <c r="T27" i="14"/>
  <c r="Q27" i="14"/>
  <c r="R27" i="14"/>
  <c r="P27" i="14"/>
  <c r="M27" i="14"/>
  <c r="N27" i="14"/>
  <c r="L27" i="14"/>
  <c r="L10" i="14"/>
  <c r="U10" i="14"/>
  <c r="V10" i="14"/>
  <c r="T10" i="14"/>
  <c r="Q10" i="14"/>
  <c r="R10" i="14"/>
  <c r="P10" i="14"/>
  <c r="M10" i="14"/>
  <c r="N10" i="14"/>
  <c r="P22" i="14"/>
  <c r="L22" i="14"/>
  <c r="M23" i="14"/>
  <c r="Q23" i="14" s="1"/>
  <c r="U23" i="14" s="1"/>
  <c r="N23" i="14"/>
  <c r="R23" i="14" s="1"/>
  <c r="V23" i="14" s="1"/>
  <c r="N6" i="14"/>
  <c r="R6" i="14" s="1"/>
  <c r="V6" i="14" s="1"/>
  <c r="M6" i="14"/>
  <c r="Q6" i="14" s="1"/>
  <c r="U6" i="14" s="1"/>
  <c r="L6" i="14"/>
  <c r="L23" i="14" s="1"/>
  <c r="P23" i="14" s="1"/>
  <c r="T23" i="14" s="1"/>
  <c r="T5" i="14"/>
  <c r="P5" i="14"/>
  <c r="L5" i="14"/>
  <c r="B86" i="14"/>
  <c r="B84" i="14"/>
  <c r="C80" i="14"/>
  <c r="C81" i="14" s="1"/>
  <c r="C82" i="14"/>
  <c r="B82" i="14"/>
  <c r="B81" i="14"/>
  <c r="B80" i="14"/>
  <c r="B78" i="14"/>
  <c r="B77" i="14"/>
  <c r="B76" i="14"/>
  <c r="C78" i="14"/>
  <c r="C77" i="14"/>
  <c r="B69" i="14"/>
  <c r="C67" i="14"/>
  <c r="C69" i="14" s="1"/>
  <c r="B67" i="14"/>
  <c r="C63" i="14"/>
  <c r="C65" i="14" s="1"/>
  <c r="B65" i="14"/>
  <c r="B64" i="14"/>
  <c r="B68" i="14" s="1"/>
  <c r="B85" i="14" s="1"/>
  <c r="B63" i="14"/>
  <c r="C61" i="14"/>
  <c r="C60" i="14"/>
  <c r="M55" i="14"/>
  <c r="D47" i="14" s="1"/>
  <c r="N55" i="14"/>
  <c r="D48" i="14" s="1"/>
  <c r="L55" i="14"/>
  <c r="D46" i="14" s="1"/>
  <c r="D49" i="14" s="1"/>
  <c r="P46" i="14"/>
  <c r="P47" i="14"/>
  <c r="P48" i="14"/>
  <c r="P49" i="14"/>
  <c r="P50" i="14"/>
  <c r="P51" i="14"/>
  <c r="P52" i="14"/>
  <c r="P53" i="14"/>
  <c r="P54" i="14"/>
  <c r="P45" i="14"/>
  <c r="F40" i="14"/>
  <c r="C40" i="14"/>
  <c r="C39" i="14"/>
  <c r="C35" i="14"/>
  <c r="B26" i="14"/>
  <c r="B24" i="14"/>
  <c r="I25" i="11"/>
  <c r="I24" i="11"/>
  <c r="C21" i="7"/>
  <c r="D21" i="7"/>
  <c r="F4" i="7"/>
  <c r="AB8" i="7"/>
  <c r="H8" i="7"/>
  <c r="C9" i="7"/>
  <c r="D9" i="7"/>
  <c r="F19" i="7"/>
  <c r="B46" i="7"/>
  <c r="B47" i="7" s="1"/>
  <c r="B48" i="7"/>
  <c r="B49" i="7"/>
  <c r="B50" i="7"/>
  <c r="B51" i="7"/>
  <c r="B52" i="7"/>
  <c r="B53" i="7"/>
  <c r="B54" i="7"/>
  <c r="B55" i="7"/>
  <c r="B56" i="7" s="1"/>
  <c r="B57" i="7" s="1"/>
  <c r="B58" i="7" s="1"/>
  <c r="B59" i="7"/>
  <c r="B60" i="7" s="1"/>
  <c r="B61" i="7" s="1"/>
  <c r="B62" i="7" s="1"/>
  <c r="B63" i="7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/>
  <c r="B95" i="7"/>
  <c r="B96" i="7" s="1"/>
  <c r="B97" i="7" s="1"/>
  <c r="B98" i="7" s="1"/>
  <c r="B99" i="7" s="1"/>
  <c r="B100" i="7" s="1"/>
  <c r="B101" i="7" s="1"/>
  <c r="B102" i="7" s="1"/>
  <c r="B103" i="7" s="1"/>
  <c r="B104" i="7" s="1"/>
  <c r="B105" i="7" s="1"/>
  <c r="B106" i="7" s="1"/>
  <c r="B107" i="7" s="1"/>
  <c r="B108" i="7"/>
  <c r="B109" i="7"/>
  <c r="B110" i="7" s="1"/>
  <c r="B111" i="7" s="1"/>
  <c r="B112" i="7" s="1"/>
  <c r="B113" i="7"/>
  <c r="B114" i="7" s="1"/>
  <c r="B115" i="7" s="1"/>
  <c r="B116" i="7" s="1"/>
  <c r="B117" i="7" s="1"/>
  <c r="B118" i="7" s="1"/>
  <c r="B119" i="7" s="1"/>
  <c r="B120" i="7" s="1"/>
  <c r="B121" i="7" s="1"/>
  <c r="B122" i="7" s="1"/>
  <c r="B123" i="7" s="1"/>
  <c r="B124" i="7" s="1"/>
  <c r="B125" i="7" s="1"/>
  <c r="B126" i="7" s="1"/>
  <c r="B127" i="7" s="1"/>
  <c r="B128" i="7" s="1"/>
  <c r="B129" i="7" s="1"/>
  <c r="B130" i="7" s="1"/>
  <c r="B131" i="7" s="1"/>
  <c r="B132" i="7" s="1"/>
  <c r="B133" i="7" s="1"/>
  <c r="B134" i="7" s="1"/>
  <c r="B135" i="7" s="1"/>
  <c r="B136" i="7" s="1"/>
  <c r="B137" i="7" s="1"/>
  <c r="B138" i="7" s="1"/>
  <c r="B139" i="7" s="1"/>
  <c r="B140" i="7" s="1"/>
  <c r="B141" i="7" s="1"/>
  <c r="B142" i="7" s="1"/>
  <c r="B143" i="7" s="1"/>
  <c r="B144" i="7" s="1"/>
  <c r="B145" i="7" s="1"/>
  <c r="B146" i="7" s="1"/>
  <c r="B147" i="7" s="1"/>
  <c r="B148" i="7" s="1"/>
  <c r="B149" i="7" s="1"/>
  <c r="B150" i="7" s="1"/>
  <c r="B151" i="7" s="1"/>
  <c r="B152" i="7" s="1"/>
  <c r="B153" i="7" s="1"/>
  <c r="B154" i="7" s="1"/>
  <c r="B155" i="7" s="1"/>
  <c r="B156" i="7" s="1"/>
  <c r="B157" i="7" s="1"/>
  <c r="B158" i="7" s="1"/>
  <c r="B159" i="7" s="1"/>
  <c r="B160" i="7" s="1"/>
  <c r="B161" i="7" s="1"/>
  <c r="B162" i="7" s="1"/>
  <c r="B163" i="7" s="1"/>
  <c r="B164" i="7" s="1"/>
  <c r="B165" i="7" s="1"/>
  <c r="B166" i="7" s="1"/>
  <c r="B167" i="7" s="1"/>
  <c r="B168" i="7" s="1"/>
  <c r="B169" i="7" s="1"/>
  <c r="B170" i="7" s="1"/>
  <c r="B171" i="7" s="1"/>
  <c r="B172" i="7" s="1"/>
  <c r="B173" i="7" s="1"/>
  <c r="B174" i="7" s="1"/>
  <c r="B175" i="7" s="1"/>
  <c r="B176" i="7" s="1"/>
  <c r="B177" i="7" s="1"/>
  <c r="B178" i="7" s="1"/>
  <c r="B179" i="7" s="1"/>
  <c r="B180" i="7" s="1"/>
  <c r="B181" i="7" s="1"/>
  <c r="B182" i="7" s="1"/>
  <c r="B183" i="7" s="1"/>
  <c r="B184" i="7" s="1"/>
  <c r="B185" i="7" s="1"/>
  <c r="B186" i="7" s="1"/>
  <c r="B187" i="7" s="1"/>
  <c r="B188" i="7" s="1"/>
  <c r="B189" i="7" s="1"/>
  <c r="B190" i="7" s="1"/>
  <c r="B191" i="7" s="1"/>
  <c r="B192" i="7" s="1"/>
  <c r="B193" i="7" s="1"/>
  <c r="B194" i="7" s="1"/>
  <c r="B195" i="7" s="1"/>
  <c r="B196" i="7" s="1"/>
  <c r="B197" i="7" s="1"/>
  <c r="B198" i="7" s="1"/>
  <c r="B199" i="7" s="1"/>
  <c r="B200" i="7" s="1"/>
  <c r="B201" i="7" s="1"/>
  <c r="B202" i="7" s="1"/>
  <c r="B203" i="7" s="1"/>
  <c r="B204" i="7" s="1"/>
  <c r="B205" i="7" s="1"/>
  <c r="B206" i="7" s="1"/>
  <c r="B207" i="7" s="1"/>
  <c r="B208" i="7" s="1"/>
  <c r="B209" i="7" s="1"/>
  <c r="B210" i="7" s="1"/>
  <c r="B211" i="7" s="1"/>
  <c r="B212" i="7" s="1"/>
  <c r="B213" i="7" s="1"/>
  <c r="B214" i="7" s="1"/>
  <c r="B215" i="7" s="1"/>
  <c r="B216" i="7" s="1"/>
  <c r="B217" i="7" s="1"/>
  <c r="B218" i="7" s="1"/>
  <c r="B219" i="7" s="1"/>
  <c r="B220" i="7" s="1"/>
  <c r="B221" i="7" s="1"/>
  <c r="B222" i="7" s="1"/>
  <c r="B223" i="7" s="1"/>
  <c r="B224" i="7" s="1"/>
  <c r="B225" i="7" s="1"/>
  <c r="B226" i="7" s="1"/>
  <c r="B227" i="7" s="1"/>
  <c r="B228" i="7" s="1"/>
  <c r="B229" i="7" s="1"/>
  <c r="B230" i="7" s="1"/>
  <c r="B231" i="7" s="1"/>
  <c r="B232" i="7" s="1"/>
  <c r="B233" i="7" s="1"/>
  <c r="B234" i="7" s="1"/>
  <c r="B235" i="7" s="1"/>
  <c r="B236" i="7" s="1"/>
  <c r="B237" i="7" s="1"/>
  <c r="B238" i="7" s="1"/>
  <c r="B239" i="7" s="1"/>
  <c r="B240" i="7" s="1"/>
  <c r="B241" i="7" s="1"/>
  <c r="B242" i="7" s="1"/>
  <c r="B243" i="7" s="1"/>
  <c r="B244" i="7" s="1"/>
  <c r="B245" i="7" s="1"/>
  <c r="B246" i="7" s="1"/>
  <c r="B247" i="7" s="1"/>
  <c r="B248" i="7" s="1"/>
  <c r="B249" i="7" s="1"/>
  <c r="B250" i="7" s="1"/>
  <c r="B251" i="7" s="1"/>
  <c r="B252" i="7" s="1"/>
  <c r="B253" i="7" s="1"/>
  <c r="B254" i="7" s="1"/>
  <c r="B255" i="7" s="1"/>
  <c r="B256" i="7" s="1"/>
  <c r="B257" i="7" s="1"/>
  <c r="B258" i="7" s="1"/>
  <c r="B259" i="7" s="1"/>
  <c r="B260" i="7" s="1"/>
  <c r="B261" i="7" s="1"/>
  <c r="B262" i="7" s="1"/>
  <c r="B263" i="7" s="1"/>
  <c r="B264" i="7" s="1"/>
  <c r="B265" i="7" s="1"/>
  <c r="B266" i="7" s="1"/>
  <c r="B267" i="7" s="1"/>
  <c r="B268" i="7" s="1"/>
  <c r="B269" i="7" s="1"/>
  <c r="B270" i="7" s="1"/>
  <c r="B271" i="7" s="1"/>
  <c r="B272" i="7" s="1"/>
  <c r="B273" i="7" s="1"/>
  <c r="B274" i="7" s="1"/>
  <c r="B275" i="7" s="1"/>
  <c r="B276" i="7" s="1"/>
  <c r="B277" i="7" s="1"/>
  <c r="B278" i="7" s="1"/>
  <c r="B279" i="7" s="1"/>
  <c r="B280" i="7" s="1"/>
  <c r="B281" i="7" s="1"/>
  <c r="B282" i="7" s="1"/>
  <c r="B283" i="7" s="1"/>
  <c r="B284" i="7" s="1"/>
  <c r="B285" i="7" s="1"/>
  <c r="B286" i="7" s="1"/>
  <c r="B287" i="7" s="1"/>
  <c r="B288" i="7" s="1"/>
  <c r="B289" i="7" s="1"/>
  <c r="B290" i="7" s="1"/>
  <c r="B291" i="7" s="1"/>
  <c r="B292" i="7" s="1"/>
  <c r="B293" i="7" s="1"/>
  <c r="B294" i="7" s="1"/>
  <c r="B295" i="7" s="1"/>
  <c r="B296" i="7" s="1"/>
  <c r="B297" i="7" s="1"/>
  <c r="B298" i="7" s="1"/>
  <c r="B299" i="7" s="1"/>
  <c r="B300" i="7" s="1"/>
  <c r="B301" i="7" s="1"/>
  <c r="B302" i="7" s="1"/>
  <c r="B303" i="7" s="1"/>
  <c r="B304" i="7" s="1"/>
  <c r="B305" i="7" s="1"/>
  <c r="B306" i="7" s="1"/>
  <c r="B307" i="7" s="1"/>
  <c r="B308" i="7" s="1"/>
  <c r="B309" i="7" s="1"/>
  <c r="B310" i="7" s="1"/>
  <c r="B311" i="7" s="1"/>
  <c r="B312" i="7" s="1"/>
  <c r="B313" i="7" s="1"/>
  <c r="B314" i="7" s="1"/>
  <c r="B315" i="7" s="1"/>
  <c r="B316" i="7" s="1"/>
  <c r="B317" i="7" s="1"/>
  <c r="B318" i="7" s="1"/>
  <c r="B319" i="7" s="1"/>
  <c r="B320" i="7" s="1"/>
  <c r="B321" i="7" s="1"/>
  <c r="B322" i="7" s="1"/>
  <c r="B323" i="7" s="1"/>
  <c r="B324" i="7" s="1"/>
  <c r="B325" i="7" s="1"/>
  <c r="B326" i="7" s="1"/>
  <c r="B327" i="7" s="1"/>
  <c r="B328" i="7" s="1"/>
  <c r="B329" i="7" s="1"/>
  <c r="B330" i="7" s="1"/>
  <c r="B331" i="7" s="1"/>
  <c r="B332" i="7" s="1"/>
  <c r="B333" i="7" s="1"/>
  <c r="B334" i="7" s="1"/>
  <c r="B335" i="7" s="1"/>
  <c r="B336" i="7" s="1"/>
  <c r="B337" i="7" s="1"/>
  <c r="B338" i="7" s="1"/>
  <c r="B339" i="7" s="1"/>
  <c r="B340" i="7" s="1"/>
  <c r="B341" i="7" s="1"/>
  <c r="B342" i="7" s="1"/>
  <c r="B343" i="7" s="1"/>
  <c r="B344" i="7" s="1"/>
  <c r="B345" i="7" s="1"/>
  <c r="B346" i="7" s="1"/>
  <c r="B347" i="7" s="1"/>
  <c r="B348" i="7" s="1"/>
  <c r="B349" i="7" s="1"/>
  <c r="B350" i="7" s="1"/>
  <c r="B351" i="7" s="1"/>
  <c r="B352" i="7" s="1"/>
  <c r="B353" i="7" s="1"/>
  <c r="B354" i="7" s="1"/>
  <c r="B355" i="7" s="1"/>
  <c r="B356" i="7" s="1"/>
  <c r="B357" i="7" s="1"/>
  <c r="B358" i="7" s="1"/>
  <c r="B359" i="7" s="1"/>
  <c r="B360" i="7" s="1"/>
  <c r="B361" i="7" s="1"/>
  <c r="B362" i="7" s="1"/>
  <c r="B363" i="7" s="1"/>
  <c r="B364" i="7" s="1"/>
  <c r="B365" i="7" s="1"/>
  <c r="B366" i="7" s="1"/>
  <c r="B367" i="7" s="1"/>
  <c r="B368" i="7" s="1"/>
  <c r="B369" i="7" s="1"/>
  <c r="B370" i="7" s="1"/>
  <c r="B371" i="7" s="1"/>
  <c r="B372" i="7" s="1"/>
  <c r="B373" i="7" s="1"/>
  <c r="B374" i="7" s="1"/>
  <c r="B375" i="7" s="1"/>
  <c r="B376" i="7" s="1"/>
  <c r="B377" i="7" s="1"/>
  <c r="B378" i="7" s="1"/>
  <c r="B379" i="7" s="1"/>
  <c r="B380" i="7" s="1"/>
  <c r="B381" i="7" s="1"/>
  <c r="B382" i="7" s="1"/>
  <c r="B383" i="7" s="1"/>
  <c r="B384" i="7" s="1"/>
  <c r="B385" i="7" s="1"/>
  <c r="B386" i="7" s="1"/>
  <c r="B387" i="7" s="1"/>
  <c r="B388" i="7" s="1"/>
  <c r="B389" i="7" s="1"/>
  <c r="B390" i="7" s="1"/>
  <c r="B391" i="7" s="1"/>
  <c r="B392" i="7" s="1"/>
  <c r="B393" i="7" s="1"/>
  <c r="B394" i="7" s="1"/>
  <c r="B395" i="7" s="1"/>
  <c r="B396" i="7" s="1"/>
  <c r="B397" i="7" s="1"/>
  <c r="B398" i="7" s="1"/>
  <c r="B399" i="7" s="1"/>
  <c r="B400" i="7" s="1"/>
  <c r="B401" i="7" s="1"/>
  <c r="B402" i="7" s="1"/>
  <c r="B403" i="7" s="1"/>
  <c r="B404" i="7" s="1"/>
  <c r="B405" i="7" s="1"/>
  <c r="B406" i="7" s="1"/>
  <c r="B407" i="7" s="1"/>
  <c r="B408" i="7" s="1"/>
  <c r="B409" i="7" s="1"/>
  <c r="B410" i="7" s="1"/>
  <c r="B411" i="7" s="1"/>
  <c r="B412" i="7" s="1"/>
  <c r="B413" i="7" s="1"/>
  <c r="B414" i="7" s="1"/>
  <c r="B415" i="7" s="1"/>
  <c r="B416" i="7" s="1"/>
  <c r="B417" i="7" s="1"/>
  <c r="B418" i="7" s="1"/>
  <c r="B419" i="7" s="1"/>
  <c r="B420" i="7" s="1"/>
  <c r="B421" i="7" s="1"/>
  <c r="B422" i="7" s="1"/>
  <c r="B423" i="7" s="1"/>
  <c r="B424" i="7" s="1"/>
  <c r="B425" i="7" s="1"/>
  <c r="B426" i="7" s="1"/>
  <c r="B427" i="7" s="1"/>
  <c r="B428" i="7" s="1"/>
  <c r="B429" i="7" s="1"/>
  <c r="B430" i="7" s="1"/>
  <c r="B431" i="7" s="1"/>
  <c r="B432" i="7" s="1"/>
  <c r="B433" i="7" s="1"/>
  <c r="B434" i="7" s="1"/>
  <c r="B435" i="7" s="1"/>
  <c r="B436" i="7" s="1"/>
  <c r="B437" i="7" s="1"/>
  <c r="B438" i="7" s="1"/>
  <c r="B439" i="7" s="1"/>
  <c r="B440" i="7" s="1"/>
  <c r="B441" i="7" s="1"/>
  <c r="B442" i="7" s="1"/>
  <c r="B443" i="7" s="1"/>
  <c r="B444" i="7" s="1"/>
  <c r="B445" i="7" s="1"/>
  <c r="B446" i="7" s="1"/>
  <c r="B447" i="7" s="1"/>
  <c r="B448" i="7" s="1"/>
  <c r="B449" i="7" s="1"/>
  <c r="B450" i="7" s="1"/>
  <c r="B451" i="7" s="1"/>
  <c r="B452" i="7" s="1"/>
  <c r="B453" i="7" s="1"/>
  <c r="B454" i="7" s="1"/>
  <c r="B455" i="7" s="1"/>
  <c r="B456" i="7" s="1"/>
  <c r="B457" i="7" s="1"/>
  <c r="B458" i="7" s="1"/>
  <c r="B459" i="7" s="1"/>
  <c r="B460" i="7" s="1"/>
  <c r="B461" i="7" s="1"/>
  <c r="B462" i="7" s="1"/>
  <c r="B463" i="7" s="1"/>
  <c r="B464" i="7" s="1"/>
  <c r="B465" i="7" s="1"/>
  <c r="B466" i="7" s="1"/>
  <c r="B467" i="7" s="1"/>
  <c r="B468" i="7" s="1"/>
  <c r="B469" i="7" s="1"/>
  <c r="B470" i="7" s="1"/>
  <c r="B471" i="7" s="1"/>
  <c r="B472" i="7" s="1"/>
  <c r="B473" i="7" s="1"/>
  <c r="B474" i="7" s="1"/>
  <c r="B475" i="7" s="1"/>
  <c r="B476" i="7" s="1"/>
  <c r="B477" i="7" s="1"/>
  <c r="B478" i="7" s="1"/>
  <c r="B479" i="7" s="1"/>
  <c r="B480" i="7" s="1"/>
  <c r="B481" i="7" s="1"/>
  <c r="B482" i="7" s="1"/>
  <c r="B483" i="7" s="1"/>
  <c r="B484" i="7" s="1"/>
  <c r="B485" i="7" s="1"/>
  <c r="B486" i="7" s="1"/>
  <c r="B487" i="7" s="1"/>
  <c r="B488" i="7" s="1"/>
  <c r="B489" i="7" s="1"/>
  <c r="B490" i="7" s="1"/>
  <c r="B491" i="7" s="1"/>
  <c r="B492" i="7" s="1"/>
  <c r="B493" i="7" s="1"/>
  <c r="B494" i="7" s="1"/>
  <c r="B495" i="7" s="1"/>
  <c r="B496" i="7" s="1"/>
  <c r="B497" i="7" s="1"/>
  <c r="B498" i="7" s="1"/>
  <c r="B499" i="7" s="1"/>
  <c r="B500" i="7" s="1"/>
  <c r="B501" i="7" s="1"/>
  <c r="B502" i="7" s="1"/>
  <c r="B503" i="7" s="1"/>
  <c r="B504" i="7" s="1"/>
  <c r="B505" i="7" s="1"/>
  <c r="B506" i="7" s="1"/>
  <c r="B507" i="7" s="1"/>
  <c r="B508" i="7" s="1"/>
  <c r="B509" i="7" s="1"/>
  <c r="B510" i="7" s="1"/>
  <c r="B511" i="7" s="1"/>
  <c r="B512" i="7" s="1"/>
  <c r="B513" i="7" s="1"/>
  <c r="B514" i="7" s="1"/>
  <c r="B515" i="7" s="1"/>
  <c r="B516" i="7" s="1"/>
  <c r="B517" i="7" s="1"/>
  <c r="B518" i="7" s="1"/>
  <c r="B519" i="7" s="1"/>
  <c r="B520" i="7" s="1"/>
  <c r="B521" i="7" s="1"/>
  <c r="B522" i="7" s="1"/>
  <c r="B523" i="7" s="1"/>
  <c r="B524" i="7" s="1"/>
  <c r="B525" i="7" s="1"/>
  <c r="B526" i="7" s="1"/>
  <c r="B527" i="7" s="1"/>
  <c r="B528" i="7" s="1"/>
  <c r="B529" i="7" s="1"/>
  <c r="B530" i="7" s="1"/>
  <c r="B531" i="7" s="1"/>
  <c r="B532" i="7" s="1"/>
  <c r="B533" i="7" s="1"/>
  <c r="B534" i="7" s="1"/>
  <c r="B535" i="7" s="1"/>
  <c r="B536" i="7" s="1"/>
  <c r="B537" i="7" s="1"/>
  <c r="B538" i="7" s="1"/>
  <c r="B539" i="7" s="1"/>
  <c r="B540" i="7" s="1"/>
  <c r="B541" i="7" s="1"/>
  <c r="B542" i="7" s="1"/>
  <c r="B543" i="7" s="1"/>
  <c r="B544" i="7" s="1"/>
  <c r="B545" i="7" s="1"/>
  <c r="B546" i="7" s="1"/>
  <c r="B547" i="7" s="1"/>
  <c r="B548" i="7" s="1"/>
  <c r="B549" i="7" s="1"/>
  <c r="B550" i="7" s="1"/>
  <c r="B551" i="7" s="1"/>
  <c r="B552" i="7" s="1"/>
  <c r="B553" i="7" s="1"/>
  <c r="B554" i="7" s="1"/>
  <c r="B555" i="7" s="1"/>
  <c r="B556" i="7" s="1"/>
  <c r="B557" i="7" s="1"/>
  <c r="B558" i="7" s="1"/>
  <c r="B559" i="7" s="1"/>
  <c r="B560" i="7" s="1"/>
  <c r="B561" i="7" s="1"/>
  <c r="B562" i="7" s="1"/>
  <c r="B563" i="7" s="1"/>
  <c r="B564" i="7" s="1"/>
  <c r="B565" i="7" s="1"/>
  <c r="B566" i="7" s="1"/>
  <c r="B567" i="7" s="1"/>
  <c r="B568" i="7" s="1"/>
  <c r="B569" i="7" s="1"/>
  <c r="B570" i="7" s="1"/>
  <c r="B571" i="7" s="1"/>
  <c r="B572" i="7" s="1"/>
  <c r="B573" i="7" s="1"/>
  <c r="B574" i="7" s="1"/>
  <c r="B575" i="7" s="1"/>
  <c r="B576" i="7" s="1"/>
  <c r="B577" i="7" s="1"/>
  <c r="B578" i="7" s="1"/>
  <c r="B579" i="7" s="1"/>
  <c r="B580" i="7" s="1"/>
  <c r="B581" i="7" s="1"/>
  <c r="B582" i="7" s="1"/>
  <c r="B583" i="7" s="1"/>
  <c r="B584" i="7" s="1"/>
  <c r="B585" i="7" s="1"/>
  <c r="B586" i="7" s="1"/>
  <c r="B587" i="7" s="1"/>
  <c r="B588" i="7" s="1"/>
  <c r="B589" i="7" s="1"/>
  <c r="B590" i="7" s="1"/>
  <c r="B591" i="7" s="1"/>
  <c r="B592" i="7" s="1"/>
  <c r="B593" i="7" s="1"/>
  <c r="B594" i="7" s="1"/>
  <c r="B595" i="7" s="1"/>
  <c r="B596" i="7" s="1"/>
  <c r="B597" i="7" s="1"/>
  <c r="B598" i="7" s="1"/>
  <c r="B599" i="7" s="1"/>
  <c r="B600" i="7" s="1"/>
  <c r="B601" i="7" s="1"/>
  <c r="B602" i="7" s="1"/>
  <c r="B603" i="7" s="1"/>
  <c r="B604" i="7" s="1"/>
  <c r="B605" i="7" s="1"/>
  <c r="B606" i="7" s="1"/>
  <c r="B607" i="7" s="1"/>
  <c r="B608" i="7" s="1"/>
  <c r="B609" i="7" s="1"/>
  <c r="B610" i="7" s="1"/>
  <c r="B611" i="7" s="1"/>
  <c r="B612" i="7" s="1"/>
  <c r="B613" i="7" s="1"/>
  <c r="B614" i="7" s="1"/>
  <c r="B615" i="7" s="1"/>
  <c r="B616" i="7" s="1"/>
  <c r="B617" i="7" s="1"/>
  <c r="B618" i="7" s="1"/>
  <c r="B619" i="7" s="1"/>
  <c r="B620" i="7" s="1"/>
  <c r="B621" i="7" s="1"/>
  <c r="B622" i="7" s="1"/>
  <c r="B623" i="7" s="1"/>
  <c r="B624" i="7" s="1"/>
  <c r="B625" i="7" s="1"/>
  <c r="B626" i="7" s="1"/>
  <c r="B627" i="7" s="1"/>
  <c r="B628" i="7" s="1"/>
  <c r="B629" i="7" s="1"/>
  <c r="B630" i="7" s="1"/>
  <c r="B631" i="7" s="1"/>
  <c r="B632" i="7" s="1"/>
  <c r="B633" i="7" s="1"/>
  <c r="B634" i="7" s="1"/>
  <c r="B635" i="7" s="1"/>
  <c r="B636" i="7" s="1"/>
  <c r="B637" i="7" s="1"/>
  <c r="B638" i="7" s="1"/>
  <c r="B639" i="7" s="1"/>
  <c r="B640" i="7" s="1"/>
  <c r="B641" i="7" s="1"/>
  <c r="B642" i="7" s="1"/>
  <c r="B643" i="7" s="1"/>
  <c r="B644" i="7" s="1"/>
  <c r="B645" i="7" s="1"/>
  <c r="B646" i="7" s="1"/>
  <c r="B647" i="7" s="1"/>
  <c r="B648" i="7" s="1"/>
  <c r="B649" i="7" s="1"/>
  <c r="B650" i="7" s="1"/>
  <c r="B651" i="7" s="1"/>
  <c r="B652" i="7" s="1"/>
  <c r="B653" i="7" s="1"/>
  <c r="B654" i="7" s="1"/>
  <c r="B655" i="7" s="1"/>
  <c r="B656" i="7" s="1"/>
  <c r="B657" i="7" s="1"/>
  <c r="B658" i="7" s="1"/>
  <c r="B659" i="7" s="1"/>
  <c r="B660" i="7" s="1"/>
  <c r="B661" i="7" s="1"/>
  <c r="B662" i="7" s="1"/>
  <c r="B663" i="7" s="1"/>
  <c r="B664" i="7" s="1"/>
  <c r="B665" i="7" s="1"/>
  <c r="B666" i="7" s="1"/>
  <c r="B667" i="7" s="1"/>
  <c r="B668" i="7" s="1"/>
  <c r="B669" i="7" s="1"/>
  <c r="B670" i="7" s="1"/>
  <c r="B671" i="7" s="1"/>
  <c r="B672" i="7" s="1"/>
  <c r="B673" i="7" s="1"/>
  <c r="B674" i="7" s="1"/>
  <c r="B675" i="7" s="1"/>
  <c r="B676" i="7" s="1"/>
  <c r="B677" i="7" s="1"/>
  <c r="B678" i="7" s="1"/>
  <c r="B679" i="7" s="1"/>
  <c r="B680" i="7" s="1"/>
  <c r="B681" i="7" s="1"/>
  <c r="B682" i="7" s="1"/>
  <c r="B683" i="7" s="1"/>
  <c r="B684" i="7" s="1"/>
  <c r="B685" i="7" s="1"/>
  <c r="B686" i="7" s="1"/>
  <c r="B687" i="7" s="1"/>
  <c r="B688" i="7" s="1"/>
  <c r="B689" i="7" s="1"/>
  <c r="B690" i="7" s="1"/>
  <c r="B691" i="7" s="1"/>
  <c r="B692" i="7" s="1"/>
  <c r="B693" i="7" s="1"/>
  <c r="B694" i="7" s="1"/>
  <c r="B695" i="7" s="1"/>
  <c r="B696" i="7" s="1"/>
  <c r="B697" i="7" s="1"/>
  <c r="B698" i="7" s="1"/>
  <c r="B699" i="7" s="1"/>
  <c r="B700" i="7" s="1"/>
  <c r="B701" i="7" s="1"/>
  <c r="B702" i="7" s="1"/>
  <c r="B703" i="7" s="1"/>
  <c r="B704" i="7" s="1"/>
  <c r="B705" i="7" s="1"/>
  <c r="B706" i="7" s="1"/>
  <c r="B707" i="7" s="1"/>
  <c r="B708" i="7" s="1"/>
  <c r="B709" i="7" s="1"/>
  <c r="B710" i="7" s="1"/>
  <c r="B711" i="7" s="1"/>
  <c r="B712" i="7" s="1"/>
  <c r="B713" i="7" s="1"/>
  <c r="B714" i="7" s="1"/>
  <c r="B715" i="7" s="1"/>
  <c r="B716" i="7" s="1"/>
  <c r="B717" i="7" s="1"/>
  <c r="B718" i="7" s="1"/>
  <c r="B719" i="7" s="1"/>
  <c r="B720" i="7" s="1"/>
  <c r="B721" i="7" s="1"/>
  <c r="B722" i="7" s="1"/>
  <c r="B723" i="7" s="1"/>
  <c r="B724" i="7" s="1"/>
  <c r="B725" i="7" s="1"/>
  <c r="B726" i="7" s="1"/>
  <c r="B727" i="7" s="1"/>
  <c r="B728" i="7" s="1"/>
  <c r="B729" i="7" s="1"/>
  <c r="B730" i="7" s="1"/>
  <c r="B731" i="7" s="1"/>
  <c r="B732" i="7" s="1"/>
  <c r="B733" i="7" s="1"/>
  <c r="B734" i="7" s="1"/>
  <c r="B735" i="7" s="1"/>
  <c r="B736" i="7" s="1"/>
  <c r="B737" i="7" s="1"/>
  <c r="B738" i="7" s="1"/>
  <c r="B739" i="7" s="1"/>
  <c r="B740" i="7" s="1"/>
  <c r="B741" i="7" s="1"/>
  <c r="B742" i="7" s="1"/>
  <c r="B743" i="7" s="1"/>
  <c r="B744" i="7" s="1"/>
  <c r="B745" i="7" s="1"/>
  <c r="B746" i="7" s="1"/>
  <c r="B747" i="7" s="1"/>
  <c r="B748" i="7" s="1"/>
  <c r="B749" i="7" s="1"/>
  <c r="B750" i="7" s="1"/>
  <c r="B751" i="7" s="1"/>
  <c r="B752" i="7" s="1"/>
  <c r="B753" i="7" s="1"/>
  <c r="B754" i="7" s="1"/>
  <c r="B755" i="7" s="1"/>
  <c r="B756" i="7" s="1"/>
  <c r="B757" i="7" s="1"/>
  <c r="B758" i="7" s="1"/>
  <c r="B759" i="7" s="1"/>
  <c r="B760" i="7" s="1"/>
  <c r="B761" i="7" s="1"/>
  <c r="B762" i="7" s="1"/>
  <c r="B763" i="7" s="1"/>
  <c r="B764" i="7" s="1"/>
  <c r="B765" i="7" s="1"/>
  <c r="B766" i="7" s="1"/>
  <c r="B767" i="7" s="1"/>
  <c r="B768" i="7" s="1"/>
  <c r="B769" i="7" s="1"/>
  <c r="B770" i="7" s="1"/>
  <c r="B771" i="7" s="1"/>
  <c r="B772" i="7" s="1"/>
  <c r="B773" i="7" s="1"/>
  <c r="B774" i="7" s="1"/>
  <c r="B775" i="7" s="1"/>
  <c r="B776" i="7" s="1"/>
  <c r="B777" i="7" s="1"/>
  <c r="B778" i="7" s="1"/>
  <c r="B779" i="7" s="1"/>
  <c r="B780" i="7" s="1"/>
  <c r="B781" i="7" s="1"/>
  <c r="B782" i="7" s="1"/>
  <c r="B783" i="7" s="1"/>
  <c r="B784" i="7" s="1"/>
  <c r="B785" i="7" s="1"/>
  <c r="B786" i="7" s="1"/>
  <c r="B787" i="7" s="1"/>
  <c r="B788" i="7" s="1"/>
  <c r="B789" i="7" s="1"/>
  <c r="B790" i="7" s="1"/>
  <c r="B791" i="7" s="1"/>
  <c r="B792" i="7" s="1"/>
  <c r="B793" i="7" s="1"/>
  <c r="B794" i="7" s="1"/>
  <c r="B795" i="7" s="1"/>
  <c r="B796" i="7" s="1"/>
  <c r="B797" i="7" s="1"/>
  <c r="B798" i="7" s="1"/>
  <c r="B799" i="7" s="1"/>
  <c r="B800" i="7" s="1"/>
  <c r="B801" i="7" s="1"/>
  <c r="B802" i="7" s="1"/>
  <c r="B803" i="7" s="1"/>
  <c r="B804" i="7" s="1"/>
  <c r="B805" i="7" s="1"/>
  <c r="B806" i="7" s="1"/>
  <c r="B807" i="7" s="1"/>
  <c r="B808" i="7" s="1"/>
  <c r="B809" i="7" s="1"/>
  <c r="B810" i="7" s="1"/>
  <c r="B811" i="7" s="1"/>
  <c r="B812" i="7" s="1"/>
  <c r="B813" i="7" s="1"/>
  <c r="B814" i="7" s="1"/>
  <c r="B815" i="7" s="1"/>
  <c r="B816" i="7" s="1"/>
  <c r="B817" i="7" s="1"/>
  <c r="B818" i="7" s="1"/>
  <c r="B819" i="7" s="1"/>
  <c r="B820" i="7" s="1"/>
  <c r="B821" i="7" s="1"/>
  <c r="B822" i="7" s="1"/>
  <c r="B823" i="7" s="1"/>
  <c r="B824" i="7" s="1"/>
  <c r="B825" i="7" s="1"/>
  <c r="B826" i="7" s="1"/>
  <c r="B827" i="7" s="1"/>
  <c r="B828" i="7" s="1"/>
  <c r="B829" i="7" s="1"/>
  <c r="B830" i="7" s="1"/>
  <c r="B831" i="7" s="1"/>
  <c r="B832" i="7" s="1"/>
  <c r="B833" i="7" s="1"/>
  <c r="B834" i="7" s="1"/>
  <c r="B835" i="7" s="1"/>
  <c r="B836" i="7" s="1"/>
  <c r="B837" i="7" s="1"/>
  <c r="B838" i="7" s="1"/>
  <c r="B839" i="7" s="1"/>
  <c r="B840" i="7" s="1"/>
  <c r="B841" i="7" s="1"/>
  <c r="B842" i="7" s="1"/>
  <c r="B843" i="7" s="1"/>
  <c r="B844" i="7" s="1"/>
  <c r="B845" i="7" s="1"/>
  <c r="B846" i="7" s="1"/>
  <c r="B847" i="7" s="1"/>
  <c r="B848" i="7" s="1"/>
  <c r="B849" i="7" s="1"/>
  <c r="B850" i="7" s="1"/>
  <c r="B851" i="7" s="1"/>
  <c r="B852" i="7" s="1"/>
  <c r="B853" i="7" s="1"/>
  <c r="B854" i="7" s="1"/>
  <c r="B855" i="7" s="1"/>
  <c r="B856" i="7" s="1"/>
  <c r="B857" i="7" s="1"/>
  <c r="B858" i="7" s="1"/>
  <c r="B859" i="7" s="1"/>
  <c r="B860" i="7" s="1"/>
  <c r="B861" i="7" s="1"/>
  <c r="B862" i="7" s="1"/>
  <c r="B863" i="7" s="1"/>
  <c r="B864" i="7" s="1"/>
  <c r="B865" i="7" s="1"/>
  <c r="B866" i="7" s="1"/>
  <c r="B867" i="7" s="1"/>
  <c r="B868" i="7" s="1"/>
  <c r="B869" i="7" s="1"/>
  <c r="B870" i="7" s="1"/>
  <c r="B871" i="7" s="1"/>
  <c r="B872" i="7" s="1"/>
  <c r="B873" i="7" s="1"/>
  <c r="B874" i="7" s="1"/>
  <c r="B875" i="7" s="1"/>
  <c r="B876" i="7" s="1"/>
  <c r="B877" i="7" s="1"/>
  <c r="B878" i="7" s="1"/>
  <c r="B879" i="7" s="1"/>
  <c r="B880" i="7" s="1"/>
  <c r="B881" i="7" s="1"/>
  <c r="B882" i="7" s="1"/>
  <c r="B883" i="7" s="1"/>
  <c r="B884" i="7" s="1"/>
  <c r="B885" i="7" s="1"/>
  <c r="B886" i="7" s="1"/>
  <c r="B887" i="7" s="1"/>
  <c r="B888" i="7" s="1"/>
  <c r="B889" i="7" s="1"/>
  <c r="B890" i="7" s="1"/>
  <c r="B891" i="7" s="1"/>
  <c r="B892" i="7" s="1"/>
  <c r="B893" i="7" s="1"/>
  <c r="B894" i="7" s="1"/>
  <c r="B895" i="7" s="1"/>
  <c r="B896" i="7" s="1"/>
  <c r="B897" i="7" s="1"/>
  <c r="B898" i="7" s="1"/>
  <c r="B899" i="7" s="1"/>
  <c r="B900" i="7" s="1"/>
  <c r="B901" i="7" s="1"/>
  <c r="B902" i="7" s="1"/>
  <c r="B903" i="7" s="1"/>
  <c r="B904" i="7" s="1"/>
  <c r="B905" i="7" s="1"/>
  <c r="B906" i="7" s="1"/>
  <c r="B907" i="7" s="1"/>
  <c r="B908" i="7" s="1"/>
  <c r="B909" i="7" s="1"/>
  <c r="B910" i="7" s="1"/>
  <c r="B911" i="7" s="1"/>
  <c r="B912" i="7" s="1"/>
  <c r="B913" i="7" s="1"/>
  <c r="B914" i="7" s="1"/>
  <c r="B915" i="7" s="1"/>
  <c r="B916" i="7" s="1"/>
  <c r="B917" i="7" s="1"/>
  <c r="B918" i="7" s="1"/>
  <c r="B919" i="7" s="1"/>
  <c r="B920" i="7" s="1"/>
  <c r="B921" i="7" s="1"/>
  <c r="B922" i="7" s="1"/>
  <c r="B923" i="7" s="1"/>
  <c r="B924" i="7" s="1"/>
  <c r="B925" i="7" s="1"/>
  <c r="B926" i="7" s="1"/>
  <c r="B927" i="7" s="1"/>
  <c r="B928" i="7" s="1"/>
  <c r="B929" i="7" s="1"/>
  <c r="B930" i="7" s="1"/>
  <c r="B931" i="7" s="1"/>
  <c r="B932" i="7" s="1"/>
  <c r="B933" i="7" s="1"/>
  <c r="B934" i="7" s="1"/>
  <c r="B935" i="7" s="1"/>
  <c r="B936" i="7" s="1"/>
  <c r="B937" i="7" s="1"/>
  <c r="B938" i="7" s="1"/>
  <c r="B939" i="7" s="1"/>
  <c r="B940" i="7" s="1"/>
  <c r="B941" i="7" s="1"/>
  <c r="B942" i="7" s="1"/>
  <c r="B943" i="7" s="1"/>
  <c r="B944" i="7" s="1"/>
  <c r="B945" i="7" s="1"/>
  <c r="B946" i="7" s="1"/>
  <c r="B947" i="7" s="1"/>
  <c r="B948" i="7" s="1"/>
  <c r="B949" i="7" s="1"/>
  <c r="B950" i="7" s="1"/>
  <c r="B951" i="7" s="1"/>
  <c r="B952" i="7" s="1"/>
  <c r="B953" i="7" s="1"/>
  <c r="B954" i="7" s="1"/>
  <c r="B955" i="7" s="1"/>
  <c r="B956" i="7" s="1"/>
  <c r="B957" i="7" s="1"/>
  <c r="B958" i="7" s="1"/>
  <c r="B959" i="7" s="1"/>
  <c r="B960" i="7" s="1"/>
  <c r="B961" i="7" s="1"/>
  <c r="B962" i="7" s="1"/>
  <c r="B963" i="7" s="1"/>
  <c r="B964" i="7" s="1"/>
  <c r="B965" i="7" s="1"/>
  <c r="B966" i="7" s="1"/>
  <c r="B967" i="7" s="1"/>
  <c r="B968" i="7" s="1"/>
  <c r="B969" i="7" s="1"/>
  <c r="B970" i="7" s="1"/>
  <c r="B971" i="7" s="1"/>
  <c r="B972" i="7" s="1"/>
  <c r="B973" i="7" s="1"/>
  <c r="B974" i="7" s="1"/>
  <c r="B975" i="7" s="1"/>
  <c r="B976" i="7" s="1"/>
  <c r="B977" i="7" s="1"/>
  <c r="B978" i="7" s="1"/>
  <c r="B979" i="7" s="1"/>
  <c r="B980" i="7" s="1"/>
  <c r="B981" i="7" s="1"/>
  <c r="B982" i="7" s="1"/>
  <c r="B983" i="7" s="1"/>
  <c r="B984" i="7" s="1"/>
  <c r="B985" i="7" s="1"/>
  <c r="B986" i="7" s="1"/>
  <c r="B987" i="7" s="1"/>
  <c r="B988" i="7" s="1"/>
  <c r="B989" i="7" s="1"/>
  <c r="B990" i="7" s="1"/>
  <c r="B991" i="7" s="1"/>
  <c r="B992" i="7" s="1"/>
  <c r="B993" i="7" s="1"/>
  <c r="B994" i="7" s="1"/>
  <c r="B995" i="7" s="1"/>
  <c r="B996" i="7" s="1"/>
  <c r="B997" i="7" s="1"/>
  <c r="B998" i="7" s="1"/>
  <c r="B999" i="7" s="1"/>
  <c r="B1000" i="7" s="1"/>
  <c r="B1001" i="7" s="1"/>
  <c r="B1002" i="7" s="1"/>
  <c r="B1003" i="7" s="1"/>
  <c r="B1004" i="7" s="1"/>
  <c r="B1005" i="7" s="1"/>
  <c r="B1006" i="7" s="1"/>
  <c r="B1007" i="7" s="1"/>
  <c r="B1008" i="7" s="1"/>
  <c r="B1009" i="7" s="1"/>
  <c r="B1010" i="7" s="1"/>
  <c r="B1011" i="7" s="1"/>
  <c r="B1012" i="7" s="1"/>
  <c r="B1013" i="7" s="1"/>
  <c r="B1014" i="7" s="1"/>
  <c r="B1015" i="7" s="1"/>
  <c r="B1016" i="7" s="1"/>
  <c r="B1017" i="7" s="1"/>
  <c r="B1018" i="7" s="1"/>
  <c r="B1019" i="7" s="1"/>
  <c r="B1020" i="7" s="1"/>
  <c r="B1021" i="7" s="1"/>
  <c r="B1022" i="7" s="1"/>
  <c r="B1023" i="7" s="1"/>
  <c r="B1024" i="7" s="1"/>
  <c r="B1025" i="7" s="1"/>
  <c r="B1026" i="7" s="1"/>
  <c r="B1027" i="7" s="1"/>
  <c r="B1028" i="7" s="1"/>
  <c r="B1029" i="7" s="1"/>
  <c r="B1030" i="7" s="1"/>
  <c r="B1031" i="7" s="1"/>
  <c r="B1032" i="7" s="1"/>
  <c r="B1033" i="7" s="1"/>
  <c r="B1034" i="7" s="1"/>
  <c r="B1035" i="7" s="1"/>
  <c r="B1036" i="7" s="1"/>
  <c r="B1037" i="7" s="1"/>
  <c r="B1038" i="7" s="1"/>
  <c r="B1039" i="7" s="1"/>
  <c r="B1040" i="7" s="1"/>
  <c r="B1041" i="7" s="1"/>
  <c r="B1042" i="7" s="1"/>
  <c r="B1043" i="7" s="1"/>
  <c r="B1044" i="7" s="1"/>
  <c r="B1045" i="7" s="1"/>
  <c r="B1046" i="7" s="1"/>
  <c r="B1047" i="7" s="1"/>
  <c r="B1048" i="7" s="1"/>
  <c r="B1049" i="7" s="1"/>
  <c r="B1050" i="7" s="1"/>
  <c r="B1051" i="7" s="1"/>
  <c r="B1052" i="7" s="1"/>
  <c r="B1053" i="7" s="1"/>
  <c r="B1054" i="7" s="1"/>
  <c r="B1055" i="7" s="1"/>
  <c r="B1056" i="7" s="1"/>
  <c r="B1057" i="7" s="1"/>
  <c r="B1058" i="7" s="1"/>
  <c r="B1059" i="7" s="1"/>
  <c r="B1060" i="7" s="1"/>
  <c r="B1061" i="7" s="1"/>
  <c r="B1062" i="7" s="1"/>
  <c r="B1063" i="7" s="1"/>
  <c r="B1064" i="7" s="1"/>
  <c r="B1065" i="7" s="1"/>
  <c r="B1066" i="7" s="1"/>
  <c r="B1067" i="7" s="1"/>
  <c r="B1068" i="7" s="1"/>
  <c r="B1069" i="7" s="1"/>
  <c r="B1070" i="7" s="1"/>
  <c r="B1071" i="7" s="1"/>
  <c r="B1072" i="7" s="1"/>
  <c r="B1073" i="7" s="1"/>
  <c r="B1074" i="7" s="1"/>
  <c r="B1075" i="7" s="1"/>
  <c r="B1076" i="7" s="1"/>
  <c r="B1077" i="7" s="1"/>
  <c r="B1078" i="7" s="1"/>
  <c r="B1079" i="7" s="1"/>
  <c r="B1080" i="7" s="1"/>
  <c r="B1081" i="7" s="1"/>
  <c r="B1082" i="7" s="1"/>
  <c r="B1083" i="7" s="1"/>
  <c r="B1084" i="7" s="1"/>
  <c r="B1085" i="7" s="1"/>
  <c r="B1086" i="7" s="1"/>
  <c r="B1087" i="7" s="1"/>
  <c r="B1088" i="7" s="1"/>
  <c r="B1089" i="7" s="1"/>
  <c r="B1090" i="7" s="1"/>
  <c r="B1091" i="7" s="1"/>
  <c r="B1092" i="7" s="1"/>
  <c r="B1093" i="7" s="1"/>
  <c r="B1094" i="7" s="1"/>
  <c r="B1095" i="7" s="1"/>
  <c r="B1096" i="7" s="1"/>
  <c r="B1097" i="7" s="1"/>
  <c r="B1098" i="7" s="1"/>
  <c r="B1099" i="7" s="1"/>
  <c r="B1100" i="7" s="1"/>
  <c r="B1101" i="7" s="1"/>
  <c r="B1102" i="7" s="1"/>
  <c r="B1103" i="7" s="1"/>
  <c r="B1104" i="7" s="1"/>
  <c r="B1105" i="7" s="1"/>
  <c r="B1106" i="7" s="1"/>
  <c r="B1107" i="7" s="1"/>
  <c r="B1108" i="7" s="1"/>
  <c r="B1109" i="7" s="1"/>
  <c r="B1110" i="7" s="1"/>
  <c r="B1111" i="7" s="1"/>
  <c r="B1112" i="7" s="1"/>
  <c r="B1113" i="7" s="1"/>
  <c r="B1114" i="7" s="1"/>
  <c r="B1115" i="7" s="1"/>
  <c r="B1116" i="7" s="1"/>
  <c r="B1117" i="7" s="1"/>
  <c r="B1118" i="7" s="1"/>
  <c r="B1119" i="7" s="1"/>
  <c r="B1120" i="7" s="1"/>
  <c r="B1121" i="7" s="1"/>
  <c r="B1122" i="7" s="1"/>
  <c r="B1123" i="7" s="1"/>
  <c r="B1124" i="7" s="1"/>
  <c r="B1125" i="7" s="1"/>
  <c r="B1126" i="7" s="1"/>
  <c r="B1127" i="7" s="1"/>
  <c r="B1128" i="7" s="1"/>
  <c r="B1129" i="7" s="1"/>
  <c r="B1130" i="7" s="1"/>
  <c r="B1131" i="7" s="1"/>
  <c r="B1132" i="7" s="1"/>
  <c r="B1133" i="7" s="1"/>
  <c r="B1134" i="7" s="1"/>
  <c r="B1135" i="7" s="1"/>
  <c r="B1136" i="7" s="1"/>
  <c r="B1137" i="7" s="1"/>
  <c r="B1138" i="7" s="1"/>
  <c r="B1139" i="7" s="1"/>
  <c r="B1140" i="7" s="1"/>
  <c r="B1141" i="7" s="1"/>
  <c r="B1142" i="7" s="1"/>
  <c r="B1143" i="7" s="1"/>
  <c r="B1144" i="7" s="1"/>
  <c r="B1145" i="7" s="1"/>
  <c r="B1146" i="7" s="1"/>
  <c r="B1147" i="7" s="1"/>
  <c r="B1148" i="7" s="1"/>
  <c r="B1149" i="7" s="1"/>
  <c r="B1150" i="7" s="1"/>
  <c r="B1151" i="7" s="1"/>
  <c r="B1152" i="7" s="1"/>
  <c r="B1153" i="7" s="1"/>
  <c r="B1154" i="7" s="1"/>
  <c r="B1155" i="7" s="1"/>
  <c r="B1156" i="7" s="1"/>
  <c r="B1157" i="7" s="1"/>
  <c r="B1158" i="7" s="1"/>
  <c r="B1159" i="7" s="1"/>
  <c r="B1160" i="7" s="1"/>
  <c r="B1161" i="7" s="1"/>
  <c r="B1162" i="7" s="1"/>
  <c r="B1163" i="7" s="1"/>
  <c r="B1164" i="7" s="1"/>
  <c r="B1165" i="7" s="1"/>
  <c r="B1166" i="7" s="1"/>
  <c r="B1167" i="7" s="1"/>
  <c r="B1168" i="7" s="1"/>
  <c r="B1169" i="7" s="1"/>
  <c r="B1170" i="7" s="1"/>
  <c r="B1171" i="7" s="1"/>
  <c r="B1172" i="7" s="1"/>
  <c r="B1173" i="7" s="1"/>
  <c r="B1174" i="7" s="1"/>
  <c r="B1175" i="7" s="1"/>
  <c r="B1176" i="7" s="1"/>
  <c r="B1177" i="7" s="1"/>
  <c r="B1178" i="7" s="1"/>
  <c r="B1179" i="7" s="1"/>
  <c r="B1180" i="7" s="1"/>
  <c r="B1181" i="7" s="1"/>
  <c r="B1182" i="7" s="1"/>
  <c r="B1183" i="7" s="1"/>
  <c r="B1184" i="7" s="1"/>
  <c r="B1185" i="7" s="1"/>
  <c r="B1186" i="7" s="1"/>
  <c r="B1187" i="7" s="1"/>
  <c r="B1188" i="7" s="1"/>
  <c r="B1189" i="7" s="1"/>
  <c r="B1190" i="7" s="1"/>
  <c r="B1191" i="7" s="1"/>
  <c r="B1192" i="7" s="1"/>
  <c r="B1193" i="7" s="1"/>
  <c r="B1194" i="7" s="1"/>
  <c r="B1195" i="7" s="1"/>
  <c r="B1196" i="7" s="1"/>
  <c r="B1197" i="7" s="1"/>
  <c r="B1198" i="7" s="1"/>
  <c r="B1199" i="7" s="1"/>
  <c r="B1200" i="7" s="1"/>
  <c r="B1201" i="7" s="1"/>
  <c r="B1202" i="7" s="1"/>
  <c r="B1203" i="7" s="1"/>
  <c r="B1204" i="7" s="1"/>
  <c r="B1205" i="7" s="1"/>
  <c r="B1206" i="7" s="1"/>
  <c r="B1207" i="7" s="1"/>
  <c r="B1208" i="7" s="1"/>
  <c r="B1209" i="7" s="1"/>
  <c r="B1210" i="7" s="1"/>
  <c r="B1211" i="7" s="1"/>
  <c r="B1212" i="7" s="1"/>
  <c r="B1213" i="7" s="1"/>
  <c r="B1214" i="7" s="1"/>
  <c r="B1215" i="7" s="1"/>
  <c r="B1216" i="7" s="1"/>
  <c r="B1217" i="7" s="1"/>
  <c r="B1218" i="7" s="1"/>
  <c r="B1219" i="7" s="1"/>
  <c r="B1220" i="7" s="1"/>
  <c r="B1221" i="7" s="1"/>
  <c r="B1222" i="7" s="1"/>
  <c r="B1223" i="7" s="1"/>
  <c r="B1224" i="7" s="1"/>
  <c r="B1225" i="7" s="1"/>
  <c r="B1226" i="7" s="1"/>
  <c r="B1227" i="7" s="1"/>
  <c r="B1228" i="7" s="1"/>
  <c r="B1229" i="7" s="1"/>
  <c r="B1230" i="7" s="1"/>
  <c r="B1231" i="7" s="1"/>
  <c r="B1232" i="7" s="1"/>
  <c r="B1233" i="7" s="1"/>
  <c r="B1234" i="7" s="1"/>
  <c r="B1235" i="7" s="1"/>
  <c r="B1236" i="7" s="1"/>
  <c r="B1237" i="7" s="1"/>
  <c r="B1238" i="7" s="1"/>
  <c r="B1239" i="7" s="1"/>
  <c r="B1240" i="7" s="1"/>
  <c r="B1241" i="7" s="1"/>
  <c r="B1242" i="7" s="1"/>
  <c r="B1243" i="7" s="1"/>
  <c r="B1244" i="7" s="1"/>
  <c r="B1245" i="7" s="1"/>
  <c r="B1246" i="7" s="1"/>
  <c r="B1247" i="7" s="1"/>
  <c r="B1248" i="7" s="1"/>
  <c r="B1249" i="7" s="1"/>
  <c r="B1250" i="7" s="1"/>
  <c r="B1251" i="7" s="1"/>
  <c r="B1252" i="7" s="1"/>
  <c r="B1253" i="7" s="1"/>
  <c r="B1254" i="7" s="1"/>
  <c r="B1255" i="7" s="1"/>
  <c r="B1256" i="7" s="1"/>
  <c r="B1257" i="7" s="1"/>
  <c r="B1258" i="7" s="1"/>
  <c r="B1259" i="7" s="1"/>
  <c r="B1260" i="7" s="1"/>
  <c r="B1261" i="7" s="1"/>
  <c r="B1262" i="7" s="1"/>
  <c r="B1263" i="7" s="1"/>
  <c r="B1264" i="7" s="1"/>
  <c r="B1265" i="7" s="1"/>
  <c r="B1266" i="7" s="1"/>
  <c r="B1267" i="7" s="1"/>
  <c r="B1268" i="7" s="1"/>
  <c r="B1269" i="7" s="1"/>
  <c r="B1270" i="7" s="1"/>
  <c r="B1271" i="7" s="1"/>
  <c r="B1272" i="7" s="1"/>
  <c r="B1273" i="7" s="1"/>
  <c r="B1274" i="7" s="1"/>
  <c r="B1275" i="7" s="1"/>
  <c r="B1276" i="7" s="1"/>
  <c r="B1277" i="7" s="1"/>
  <c r="B1278" i="7" s="1"/>
  <c r="B1279" i="7" s="1"/>
  <c r="B1280" i="7" s="1"/>
  <c r="B1281" i="7" s="1"/>
  <c r="B1282" i="7" s="1"/>
  <c r="B1283" i="7" s="1"/>
  <c r="B1284" i="7" s="1"/>
  <c r="B1285" i="7" s="1"/>
  <c r="B1286" i="7" s="1"/>
  <c r="B1287" i="7" s="1"/>
  <c r="B1288" i="7" s="1"/>
  <c r="B1289" i="7" s="1"/>
  <c r="B1290" i="7" s="1"/>
  <c r="B1291" i="7" s="1"/>
  <c r="B1292" i="7" s="1"/>
  <c r="B1293" i="7" s="1"/>
  <c r="B1294" i="7" s="1"/>
  <c r="B1295" i="7" s="1"/>
  <c r="B1296" i="7" s="1"/>
  <c r="B1297" i="7" s="1"/>
  <c r="B1298" i="7" s="1"/>
  <c r="B1299" i="7" s="1"/>
  <c r="B1300" i="7" s="1"/>
  <c r="B1301" i="7" s="1"/>
  <c r="B1302" i="7" s="1"/>
  <c r="B1303" i="7" s="1"/>
  <c r="B1304" i="7" s="1"/>
  <c r="B1305" i="7" s="1"/>
  <c r="B1306" i="7" s="1"/>
  <c r="B1307" i="7" s="1"/>
  <c r="B1308" i="7" s="1"/>
  <c r="B1309" i="7" s="1"/>
  <c r="B1310" i="7" s="1"/>
  <c r="B1311" i="7" s="1"/>
  <c r="B1312" i="7" s="1"/>
  <c r="B1313" i="7" s="1"/>
  <c r="B1314" i="7" s="1"/>
  <c r="B1315" i="7" s="1"/>
  <c r="B1316" i="7" s="1"/>
  <c r="B1317" i="7" s="1"/>
  <c r="B1318" i="7" s="1"/>
  <c r="B1319" i="7" s="1"/>
  <c r="B1320" i="7" s="1"/>
  <c r="B1321" i="7" s="1"/>
  <c r="B1322" i="7" s="1"/>
  <c r="B1323" i="7" s="1"/>
  <c r="B1324" i="7" s="1"/>
  <c r="B1325" i="7" s="1"/>
  <c r="B1326" i="7" s="1"/>
  <c r="B1327" i="7" s="1"/>
  <c r="B1328" i="7" s="1"/>
  <c r="B1329" i="7" s="1"/>
  <c r="B1330" i="7" s="1"/>
  <c r="B1331" i="7" s="1"/>
  <c r="B1332" i="7" s="1"/>
  <c r="B1333" i="7" s="1"/>
  <c r="B1334" i="7" s="1"/>
  <c r="B1335" i="7" s="1"/>
  <c r="B1336" i="7" s="1"/>
  <c r="B1337" i="7" s="1"/>
  <c r="B1338" i="7" s="1"/>
  <c r="B1339" i="7" s="1"/>
  <c r="B1340" i="7" s="1"/>
  <c r="B1341" i="7" s="1"/>
  <c r="B1342" i="7" s="1"/>
  <c r="B1343" i="7" s="1"/>
  <c r="B1344" i="7" s="1"/>
  <c r="B1345" i="7" s="1"/>
  <c r="B1346" i="7" s="1"/>
  <c r="B1347" i="7" s="1"/>
  <c r="B1348" i="7" s="1"/>
  <c r="D7" i="6"/>
  <c r="E7" i="6"/>
  <c r="F7" i="6"/>
  <c r="D8" i="6"/>
  <c r="E8" i="6"/>
  <c r="F8" i="6"/>
  <c r="D9" i="6"/>
  <c r="E9" i="6"/>
  <c r="F9" i="6"/>
  <c r="D10" i="6"/>
  <c r="E10" i="6"/>
  <c r="F10" i="6"/>
  <c r="D11" i="6"/>
  <c r="E11" i="6"/>
  <c r="F11" i="6"/>
  <c r="F9" i="2"/>
  <c r="G9" i="2"/>
  <c r="G7" i="2" s="1"/>
  <c r="G8" i="1" s="1"/>
  <c r="H9" i="2"/>
  <c r="H7" i="2"/>
  <c r="H8" i="1" s="1"/>
  <c r="I9" i="2"/>
  <c r="I7" i="2" s="1"/>
  <c r="I8" i="1" s="1"/>
  <c r="J9" i="2"/>
  <c r="J7" i="2" s="1"/>
  <c r="J8" i="1" s="1"/>
  <c r="D9" i="2"/>
  <c r="E9" i="2"/>
  <c r="F13" i="2"/>
  <c r="G13" i="2"/>
  <c r="H13" i="2"/>
  <c r="I13" i="2"/>
  <c r="J13" i="2"/>
  <c r="F17" i="2"/>
  <c r="F15" i="2" s="1"/>
  <c r="F10" i="1" s="1"/>
  <c r="F9" i="1" s="1"/>
  <c r="G17" i="2"/>
  <c r="G15" i="2" s="1"/>
  <c r="G10" i="1" s="1"/>
  <c r="H17" i="2"/>
  <c r="H15" i="2"/>
  <c r="H10" i="1" s="1"/>
  <c r="I17" i="2"/>
  <c r="I15" i="2"/>
  <c r="I10" i="1" s="1"/>
  <c r="J17" i="2"/>
  <c r="J15" i="2" s="1"/>
  <c r="J10" i="1" s="1"/>
  <c r="D17" i="2"/>
  <c r="E17" i="2"/>
  <c r="F21" i="2"/>
  <c r="G21" i="2"/>
  <c r="H21" i="2"/>
  <c r="I21" i="2"/>
  <c r="J21" i="2"/>
  <c r="F25" i="2"/>
  <c r="F23" i="2" s="1"/>
  <c r="F12" i="1" s="1"/>
  <c r="F11" i="1" s="1"/>
  <c r="G25" i="2"/>
  <c r="G23" i="2"/>
  <c r="G12" i="1" s="1"/>
  <c r="H25" i="2"/>
  <c r="H23" i="2"/>
  <c r="H12" i="1" s="1"/>
  <c r="I25" i="2"/>
  <c r="I23" i="2"/>
  <c r="I12" i="1" s="1"/>
  <c r="J25" i="2"/>
  <c r="J23" i="2" s="1"/>
  <c r="J12" i="1" s="1"/>
  <c r="D25" i="2"/>
  <c r="E25" i="2"/>
  <c r="F29" i="2"/>
  <c r="G29" i="2"/>
  <c r="H29" i="2"/>
  <c r="I29" i="2"/>
  <c r="J29" i="2"/>
  <c r="F33" i="2"/>
  <c r="F31" i="2" s="1"/>
  <c r="F14" i="1" s="1"/>
  <c r="F13" i="1" s="1"/>
  <c r="G33" i="2"/>
  <c r="G31" i="2"/>
  <c r="G14" i="1" s="1"/>
  <c r="H33" i="2"/>
  <c r="H31" i="2"/>
  <c r="H14" i="1" s="1"/>
  <c r="I33" i="2"/>
  <c r="I31" i="2"/>
  <c r="I14" i="1" s="1"/>
  <c r="J33" i="2"/>
  <c r="J31" i="2" s="1"/>
  <c r="J14" i="1" s="1"/>
  <c r="D33" i="2"/>
  <c r="E33" i="2"/>
  <c r="F37" i="2"/>
  <c r="G37" i="2"/>
  <c r="H37" i="2"/>
  <c r="I37" i="2"/>
  <c r="J37" i="2"/>
  <c r="F41" i="2"/>
  <c r="F39" i="2"/>
  <c r="F16" i="1" s="1"/>
  <c r="F15" i="1" s="1"/>
  <c r="G41" i="2"/>
  <c r="G39" i="2" s="1"/>
  <c r="G16" i="1" s="1"/>
  <c r="H41" i="2"/>
  <c r="H39" i="2"/>
  <c r="H16" i="1" s="1"/>
  <c r="I41" i="2"/>
  <c r="I39" i="2"/>
  <c r="I16" i="1" s="1"/>
  <c r="J41" i="2"/>
  <c r="J39" i="2"/>
  <c r="J16" i="1" s="1"/>
  <c r="D41" i="2"/>
  <c r="E41" i="2"/>
  <c r="F45" i="2"/>
  <c r="G45" i="2"/>
  <c r="H45" i="2"/>
  <c r="I45" i="2"/>
  <c r="J45" i="2"/>
  <c r="F49" i="2"/>
  <c r="F47" i="2"/>
  <c r="F21" i="1" s="1"/>
  <c r="G49" i="2"/>
  <c r="G47" i="2" s="1"/>
  <c r="G21" i="1" s="1"/>
  <c r="H49" i="2"/>
  <c r="H47" i="2"/>
  <c r="H21" i="1" s="1"/>
  <c r="I49" i="2"/>
  <c r="I47" i="2" s="1"/>
  <c r="I21" i="1" s="1"/>
  <c r="J49" i="2"/>
  <c r="J47" i="2" s="1"/>
  <c r="J21" i="1" s="1"/>
  <c r="C49" i="2"/>
  <c r="D49" i="2"/>
  <c r="E49" i="2"/>
  <c r="F53" i="2"/>
  <c r="G53" i="2"/>
  <c r="H53" i="2"/>
  <c r="I53" i="2"/>
  <c r="J53" i="2"/>
  <c r="F57" i="2"/>
  <c r="F55" i="2"/>
  <c r="F26" i="1" s="1"/>
  <c r="G57" i="2"/>
  <c r="G55" i="2" s="1"/>
  <c r="G26" i="1" s="1"/>
  <c r="H57" i="2"/>
  <c r="H55" i="2" s="1"/>
  <c r="H26" i="1" s="1"/>
  <c r="I57" i="2"/>
  <c r="I55" i="2" s="1"/>
  <c r="I26" i="1" s="1"/>
  <c r="J57" i="2"/>
  <c r="J55" i="2"/>
  <c r="J26" i="1" s="1"/>
  <c r="C57" i="2"/>
  <c r="D57" i="2"/>
  <c r="E57" i="2"/>
  <c r="F61" i="2"/>
  <c r="G61" i="2"/>
  <c r="H61" i="2"/>
  <c r="I61" i="2"/>
  <c r="J61" i="2"/>
  <c r="F65" i="2"/>
  <c r="F63" i="2"/>
  <c r="F28" i="1" s="1"/>
  <c r="G65" i="2"/>
  <c r="G63" i="2" s="1"/>
  <c r="G28" i="1" s="1"/>
  <c r="H65" i="2"/>
  <c r="H63" i="2" s="1"/>
  <c r="H28" i="1" s="1"/>
  <c r="I65" i="2"/>
  <c r="I63" i="2"/>
  <c r="I28" i="1" s="1"/>
  <c r="J65" i="2"/>
  <c r="J63" i="2"/>
  <c r="J28" i="1" s="1"/>
  <c r="C65" i="2"/>
  <c r="D65" i="2"/>
  <c r="E65" i="2"/>
  <c r="F69" i="2"/>
  <c r="G69" i="2"/>
  <c r="H69" i="2"/>
  <c r="I69" i="2"/>
  <c r="J69" i="2"/>
  <c r="F71" i="2"/>
  <c r="F47" i="1" s="1"/>
  <c r="C9" i="14" s="1"/>
  <c r="G71" i="2"/>
  <c r="G47" i="1" s="1"/>
  <c r="D9" i="14" s="1"/>
  <c r="H71" i="2"/>
  <c r="H47" i="1" s="1"/>
  <c r="E9" i="14" s="1"/>
  <c r="I71" i="2"/>
  <c r="I47" i="1" s="1"/>
  <c r="F9" i="14" s="1"/>
  <c r="J71" i="2"/>
  <c r="F84" i="2"/>
  <c r="F82" i="2"/>
  <c r="F63" i="1" s="1"/>
  <c r="G84" i="2"/>
  <c r="G82" i="2" s="1"/>
  <c r="G63" i="1" s="1"/>
  <c r="H84" i="2"/>
  <c r="H82" i="2"/>
  <c r="H63" i="1" s="1"/>
  <c r="I84" i="2"/>
  <c r="I82" i="2"/>
  <c r="I63" i="1" s="1"/>
  <c r="J84" i="2"/>
  <c r="J82" i="2" s="1"/>
  <c r="J63" i="1" s="1"/>
  <c r="C84" i="2"/>
  <c r="D84" i="2"/>
  <c r="E84" i="2"/>
  <c r="F88" i="2"/>
  <c r="G88" i="2"/>
  <c r="H88" i="2"/>
  <c r="I88" i="2"/>
  <c r="J88" i="2"/>
  <c r="F92" i="2"/>
  <c r="F90" i="2" s="1"/>
  <c r="F187" i="1" s="1"/>
  <c r="G92" i="2"/>
  <c r="G90" i="2"/>
  <c r="G187" i="1" s="1"/>
  <c r="H92" i="2"/>
  <c r="H90" i="2"/>
  <c r="H187" i="1" s="1"/>
  <c r="I92" i="2"/>
  <c r="I90" i="2"/>
  <c r="I187" i="1" s="1"/>
  <c r="J92" i="2"/>
  <c r="J90" i="2"/>
  <c r="J187" i="1" s="1"/>
  <c r="C91" i="2"/>
  <c r="C92" i="2" s="1"/>
  <c r="D91" i="2"/>
  <c r="D92" i="2" s="1"/>
  <c r="E91" i="2"/>
  <c r="E92" i="2"/>
  <c r="F96" i="2"/>
  <c r="G96" i="2"/>
  <c r="H96" i="2"/>
  <c r="I96" i="2"/>
  <c r="J96" i="2"/>
  <c r="F100" i="2"/>
  <c r="F98" i="2"/>
  <c r="F196" i="1" s="1"/>
  <c r="G100" i="2"/>
  <c r="G98" i="2"/>
  <c r="G196" i="1" s="1"/>
  <c r="H100" i="2"/>
  <c r="H98" i="2" s="1"/>
  <c r="H196" i="1" s="1"/>
  <c r="I100" i="2"/>
  <c r="I98" i="2" s="1"/>
  <c r="I196" i="1" s="1"/>
  <c r="J100" i="2"/>
  <c r="J98" i="2" s="1"/>
  <c r="J196" i="1" s="1"/>
  <c r="C100" i="2"/>
  <c r="D100" i="2"/>
  <c r="E100" i="2"/>
  <c r="F104" i="2"/>
  <c r="G104" i="2"/>
  <c r="H104" i="2"/>
  <c r="I104" i="2"/>
  <c r="J104" i="2"/>
  <c r="F108" i="2"/>
  <c r="F106" i="2"/>
  <c r="F188" i="1" s="1"/>
  <c r="G108" i="2"/>
  <c r="G106" i="2"/>
  <c r="G188" i="1" s="1"/>
  <c r="H108" i="2"/>
  <c r="H106" i="2" s="1"/>
  <c r="H188" i="1" s="1"/>
  <c r="I108" i="2"/>
  <c r="I106" i="2" s="1"/>
  <c r="I188" i="1" s="1"/>
  <c r="J108" i="2"/>
  <c r="J106" i="2"/>
  <c r="J188" i="1" s="1"/>
  <c r="C108" i="2"/>
  <c r="D108" i="2"/>
  <c r="E108" i="2"/>
  <c r="F112" i="2"/>
  <c r="G112" i="2"/>
  <c r="H112" i="2"/>
  <c r="I112" i="2"/>
  <c r="J112" i="2"/>
  <c r="F116" i="2"/>
  <c r="F114" i="2"/>
  <c r="F137" i="1" s="1"/>
  <c r="G116" i="2"/>
  <c r="G114" i="2" s="1"/>
  <c r="G137" i="1" s="1"/>
  <c r="H116" i="2"/>
  <c r="H114" i="2" s="1"/>
  <c r="H137" i="1" s="1"/>
  <c r="I116" i="2"/>
  <c r="I114" i="2" s="1"/>
  <c r="I137" i="1" s="1"/>
  <c r="J116" i="2"/>
  <c r="J114" i="2" s="1"/>
  <c r="J137" i="1" s="1"/>
  <c r="C116" i="2"/>
  <c r="D116" i="2"/>
  <c r="E116" i="2"/>
  <c r="F120" i="2"/>
  <c r="G120" i="2"/>
  <c r="H120" i="2"/>
  <c r="I120" i="2"/>
  <c r="J120" i="2"/>
  <c r="F124" i="2"/>
  <c r="F122" i="2"/>
  <c r="F146" i="1" s="1"/>
  <c r="G124" i="2"/>
  <c r="G122" i="2"/>
  <c r="G146" i="1" s="1"/>
  <c r="H124" i="2"/>
  <c r="H122" i="2"/>
  <c r="H146" i="1" s="1"/>
  <c r="I124" i="2"/>
  <c r="I122" i="2" s="1"/>
  <c r="I146" i="1" s="1"/>
  <c r="J124" i="2"/>
  <c r="J122" i="2"/>
  <c r="J146" i="1" s="1"/>
  <c r="C124" i="2"/>
  <c r="D124" i="2"/>
  <c r="E124" i="2"/>
  <c r="F128" i="2"/>
  <c r="G128" i="2"/>
  <c r="H128" i="2"/>
  <c r="I128" i="2"/>
  <c r="J128" i="2"/>
  <c r="F132" i="2"/>
  <c r="F130" i="2" s="1"/>
  <c r="F155" i="1" s="1"/>
  <c r="G132" i="2"/>
  <c r="G130" i="2" s="1"/>
  <c r="G155" i="1" s="1"/>
  <c r="H132" i="2"/>
  <c r="H130" i="2"/>
  <c r="H155" i="1" s="1"/>
  <c r="I132" i="2"/>
  <c r="I130" i="2"/>
  <c r="I155" i="1" s="1"/>
  <c r="J132" i="2"/>
  <c r="J130" i="2"/>
  <c r="J155" i="1" s="1"/>
  <c r="C132" i="2"/>
  <c r="D132" i="2"/>
  <c r="E132" i="2"/>
  <c r="F136" i="2"/>
  <c r="G136" i="2"/>
  <c r="H136" i="2"/>
  <c r="I136" i="2"/>
  <c r="J136" i="2"/>
  <c r="F140" i="2"/>
  <c r="F138" i="2" s="1"/>
  <c r="F163" i="1" s="1"/>
  <c r="G140" i="2"/>
  <c r="G138" i="2"/>
  <c r="G163" i="1" s="1"/>
  <c r="H140" i="2"/>
  <c r="H138" i="2"/>
  <c r="H163" i="1" s="1"/>
  <c r="I140" i="2"/>
  <c r="I138" i="2"/>
  <c r="I163" i="1" s="1"/>
  <c r="J140" i="2"/>
  <c r="J138" i="2"/>
  <c r="J163" i="1" s="1"/>
  <c r="C140" i="2"/>
  <c r="D140" i="2"/>
  <c r="E140" i="2"/>
  <c r="F144" i="2"/>
  <c r="G144" i="2"/>
  <c r="H144" i="2"/>
  <c r="I144" i="2"/>
  <c r="J144" i="2"/>
  <c r="F148" i="2"/>
  <c r="F146" i="2"/>
  <c r="F172" i="1" s="1"/>
  <c r="G148" i="2"/>
  <c r="G146" i="2"/>
  <c r="G172" i="1" s="1"/>
  <c r="H148" i="2"/>
  <c r="H146" i="2"/>
  <c r="H172" i="1" s="1"/>
  <c r="I148" i="2"/>
  <c r="I146" i="2"/>
  <c r="I172" i="1" s="1"/>
  <c r="J148" i="2"/>
  <c r="J146" i="2" s="1"/>
  <c r="J172" i="1" s="1"/>
  <c r="C148" i="2"/>
  <c r="D148" i="2"/>
  <c r="E148" i="2"/>
  <c r="F152" i="2"/>
  <c r="G152" i="2"/>
  <c r="H152" i="2"/>
  <c r="I152" i="2"/>
  <c r="J152" i="2"/>
  <c r="D8" i="1"/>
  <c r="E8" i="1"/>
  <c r="D10" i="1"/>
  <c r="E10" i="1"/>
  <c r="D12" i="1"/>
  <c r="E12" i="1"/>
  <c r="D14" i="1"/>
  <c r="E14" i="1"/>
  <c r="D16" i="1"/>
  <c r="E16" i="1"/>
  <c r="C17" i="1"/>
  <c r="D17" i="1"/>
  <c r="E17" i="1"/>
  <c r="E18" i="1"/>
  <c r="C21" i="1"/>
  <c r="D21" i="1"/>
  <c r="E21" i="1"/>
  <c r="C22" i="1"/>
  <c r="E22" i="1"/>
  <c r="E23" i="1" s="1"/>
  <c r="C26" i="1"/>
  <c r="D26" i="1"/>
  <c r="E26" i="1"/>
  <c r="E28" i="1"/>
  <c r="C30" i="1"/>
  <c r="D30" i="1"/>
  <c r="E30" i="1"/>
  <c r="C31" i="1"/>
  <c r="D31" i="1"/>
  <c r="E31" i="1"/>
  <c r="C32" i="1"/>
  <c r="E32" i="1"/>
  <c r="E34" i="1"/>
  <c r="E44" i="1" s="1"/>
  <c r="C182" i="1"/>
  <c r="C198" i="1"/>
  <c r="C64" i="1"/>
  <c r="C65" i="1" s="1"/>
  <c r="D182" i="1"/>
  <c r="D198" i="1" s="1"/>
  <c r="D64" i="1" s="1"/>
  <c r="D65" i="1" s="1"/>
  <c r="E182" i="1"/>
  <c r="E187" i="1" s="1"/>
  <c r="E198" i="1"/>
  <c r="E199" i="1" s="1"/>
  <c r="E64" i="1"/>
  <c r="E65" i="1" s="1"/>
  <c r="F214" i="1"/>
  <c r="F221" i="1"/>
  <c r="F228" i="1"/>
  <c r="F235" i="1"/>
  <c r="F242" i="1"/>
  <c r="F249" i="1"/>
  <c r="F256" i="1"/>
  <c r="G214" i="1"/>
  <c r="G221" i="1"/>
  <c r="G228" i="1"/>
  <c r="G235" i="1"/>
  <c r="G242" i="1"/>
  <c r="G249" i="1"/>
  <c r="G256" i="1"/>
  <c r="H214" i="1"/>
  <c r="H221" i="1"/>
  <c r="H228" i="1"/>
  <c r="H235" i="1"/>
  <c r="H242" i="1"/>
  <c r="H249" i="1"/>
  <c r="H256" i="1"/>
  <c r="I214" i="1"/>
  <c r="I221" i="1"/>
  <c r="I228" i="1"/>
  <c r="I235" i="1"/>
  <c r="I242" i="1"/>
  <c r="I249" i="1"/>
  <c r="I256" i="1"/>
  <c r="J214" i="1"/>
  <c r="J221" i="1"/>
  <c r="J228" i="1"/>
  <c r="J260" i="1" s="1"/>
  <c r="J41" i="1" s="1"/>
  <c r="J235" i="1"/>
  <c r="J242" i="1"/>
  <c r="J249" i="1"/>
  <c r="J256" i="1"/>
  <c r="J47" i="1"/>
  <c r="G9" i="14" s="1"/>
  <c r="E63" i="1"/>
  <c r="C151" i="1"/>
  <c r="C174" i="1" s="1"/>
  <c r="C66" i="1" s="1"/>
  <c r="C67" i="1" s="1"/>
  <c r="C72" i="1"/>
  <c r="D72" i="1"/>
  <c r="E72" i="1"/>
  <c r="E78" i="1" s="1"/>
  <c r="D73" i="1"/>
  <c r="C74" i="1"/>
  <c r="C75" i="1" s="1"/>
  <c r="D74" i="1"/>
  <c r="E74" i="1"/>
  <c r="E75" i="1" s="1"/>
  <c r="D76" i="1"/>
  <c r="E76" i="1"/>
  <c r="D77" i="1"/>
  <c r="E77" i="1"/>
  <c r="F81" i="1"/>
  <c r="F85" i="1" s="1"/>
  <c r="G81" i="1"/>
  <c r="G85" i="1" s="1"/>
  <c r="H81" i="1"/>
  <c r="H85" i="1" s="1"/>
  <c r="I81" i="1"/>
  <c r="J81" i="1"/>
  <c r="C82" i="1"/>
  <c r="E82" i="1"/>
  <c r="F83" i="1"/>
  <c r="G83" i="1"/>
  <c r="H83" i="1"/>
  <c r="I83" i="1"/>
  <c r="J83" i="1"/>
  <c r="J85" i="1" s="1"/>
  <c r="C84" i="1"/>
  <c r="D84" i="1"/>
  <c r="D85" i="1" s="1"/>
  <c r="E84" i="1"/>
  <c r="E85" i="1" s="1"/>
  <c r="C85" i="1"/>
  <c r="I85" i="1"/>
  <c r="C134" i="1"/>
  <c r="C135" i="1"/>
  <c r="C138" i="1" s="1"/>
  <c r="D132" i="1"/>
  <c r="D135" i="1"/>
  <c r="E132" i="1" s="1"/>
  <c r="C144" i="1"/>
  <c r="C102" i="1"/>
  <c r="C110" i="1" s="1"/>
  <c r="C126" i="1" s="1"/>
  <c r="D102" i="1"/>
  <c r="E102" i="1"/>
  <c r="C184" i="1"/>
  <c r="C193" i="1"/>
  <c r="C194" i="1"/>
  <c r="D191" i="1"/>
  <c r="D193" i="1"/>
  <c r="D110" i="1"/>
  <c r="E110" i="1"/>
  <c r="C160" i="1"/>
  <c r="C161" i="1"/>
  <c r="C169" i="1"/>
  <c r="C170" i="1"/>
  <c r="D167" i="1"/>
  <c r="F210" i="1"/>
  <c r="F212" i="1"/>
  <c r="F114" i="1" s="1"/>
  <c r="F217" i="1"/>
  <c r="F219" i="1" s="1"/>
  <c r="G217" i="1" s="1"/>
  <c r="G219" i="1" s="1"/>
  <c r="H217" i="1" s="1"/>
  <c r="H219" i="1" s="1"/>
  <c r="I217" i="1" s="1"/>
  <c r="I219" i="1" s="1"/>
  <c r="J217" i="1" s="1"/>
  <c r="J219" i="1" s="1"/>
  <c r="C115" i="1"/>
  <c r="C120" i="1" s="1"/>
  <c r="D115" i="1"/>
  <c r="E115" i="1"/>
  <c r="F224" i="1"/>
  <c r="F226" i="1"/>
  <c r="F231" i="1"/>
  <c r="F233" i="1" s="1"/>
  <c r="G231" i="1" s="1"/>
  <c r="G233" i="1" s="1"/>
  <c r="H231" i="1" s="1"/>
  <c r="H233" i="1" s="1"/>
  <c r="I231" i="1" s="1"/>
  <c r="I233" i="1" s="1"/>
  <c r="J231" i="1" s="1"/>
  <c r="J233" i="1" s="1"/>
  <c r="F238" i="1"/>
  <c r="F240" i="1" s="1"/>
  <c r="G238" i="1" s="1"/>
  <c r="G240" i="1" s="1"/>
  <c r="H238" i="1" s="1"/>
  <c r="H240" i="1" s="1"/>
  <c r="I238" i="1" s="1"/>
  <c r="I240" i="1" s="1"/>
  <c r="J238" i="1" s="1"/>
  <c r="J240" i="1" s="1"/>
  <c r="F245" i="1"/>
  <c r="F247" i="1"/>
  <c r="F252" i="1"/>
  <c r="F254" i="1"/>
  <c r="G252" i="1" s="1"/>
  <c r="G254" i="1" s="1"/>
  <c r="H252" i="1" s="1"/>
  <c r="H254" i="1" s="1"/>
  <c r="I252" i="1" s="1"/>
  <c r="I254" i="1" s="1"/>
  <c r="J252" i="1" s="1"/>
  <c r="J254" i="1" s="1"/>
  <c r="G210" i="1"/>
  <c r="G212" i="1" s="1"/>
  <c r="G224" i="1"/>
  <c r="G226" i="1" s="1"/>
  <c r="H224" i="1" s="1"/>
  <c r="H226" i="1" s="1"/>
  <c r="I224" i="1" s="1"/>
  <c r="I226" i="1" s="1"/>
  <c r="J224" i="1" s="1"/>
  <c r="J226" i="1" s="1"/>
  <c r="G245" i="1"/>
  <c r="G247" i="1" s="1"/>
  <c r="H245" i="1"/>
  <c r="H247" i="1"/>
  <c r="I245" i="1" s="1"/>
  <c r="I247" i="1" s="1"/>
  <c r="J245" i="1" s="1"/>
  <c r="J247" i="1" s="1"/>
  <c r="D120" i="1"/>
  <c r="E120" i="1"/>
  <c r="C124" i="1"/>
  <c r="D124" i="1"/>
  <c r="D126" i="1" s="1"/>
  <c r="E124" i="1"/>
  <c r="E126" i="1" s="1"/>
  <c r="C137" i="1"/>
  <c r="D137" i="1"/>
  <c r="E137" i="1"/>
  <c r="E146" i="1"/>
  <c r="C163" i="1"/>
  <c r="D163" i="1"/>
  <c r="E163" i="1"/>
  <c r="C172" i="1"/>
  <c r="D172" i="1"/>
  <c r="E172" i="1"/>
  <c r="C188" i="1"/>
  <c r="D188" i="1"/>
  <c r="E188" i="1"/>
  <c r="C196" i="1"/>
  <c r="E196" i="1"/>
  <c r="C199" i="1"/>
  <c r="F204" i="1"/>
  <c r="F205" i="1"/>
  <c r="G205" i="1" s="1"/>
  <c r="H205" i="1"/>
  <c r="I205" i="1"/>
  <c r="J205" i="1"/>
  <c r="E214" i="1"/>
  <c r="E221" i="1"/>
  <c r="E228" i="1"/>
  <c r="E235" i="1"/>
  <c r="E242" i="1"/>
  <c r="E249" i="1"/>
  <c r="E256" i="1"/>
  <c r="E258" i="1"/>
  <c r="F263" i="1"/>
  <c r="I10" i="3"/>
  <c r="F7" i="3"/>
  <c r="F8" i="3" s="1"/>
  <c r="F10" i="3"/>
  <c r="AA34" i="7"/>
  <c r="AK32" i="7"/>
  <c r="AK25" i="7"/>
  <c r="AI24" i="7"/>
  <c r="AH23" i="7"/>
  <c r="AK33" i="7"/>
  <c r="AJ32" i="7"/>
  <c r="Z31" i="7"/>
  <c r="AK24" i="7"/>
  <c r="Z23" i="7"/>
  <c r="AJ21" i="7"/>
  <c r="AE20" i="7"/>
  <c r="AG19" i="7"/>
  <c r="AC13" i="7"/>
  <c r="AC11" i="7"/>
  <c r="Z34" i="7"/>
  <c r="AB32" i="7"/>
  <c r="AA31" i="7"/>
  <c r="Z25" i="7"/>
  <c r="AA23" i="7"/>
  <c r="AK21" i="7"/>
  <c r="AI20" i="7"/>
  <c r="AH19" i="7"/>
  <c r="AG12" i="7"/>
  <c r="AD11" i="7"/>
  <c r="AB34" i="7"/>
  <c r="AC32" i="7"/>
  <c r="AB31" i="7"/>
  <c r="AC24" i="7"/>
  <c r="AB23" i="7"/>
  <c r="Z22" i="7"/>
  <c r="AJ20" i="7"/>
  <c r="AI13" i="7"/>
  <c r="AH12" i="7"/>
  <c r="AF11" i="7"/>
  <c r="AF34" i="7"/>
  <c r="AI32" i="7"/>
  <c r="AH25" i="7"/>
  <c r="AK23" i="7"/>
  <c r="AC22" i="7"/>
  <c r="AG20" i="7"/>
  <c r="AK13" i="7"/>
  <c r="AB12" i="7"/>
  <c r="AG34" i="7"/>
  <c r="AD32" i="7"/>
  <c r="AE25" i="7"/>
  <c r="Z24" i="7"/>
  <c r="AD22" i="7"/>
  <c r="AH20" i="7"/>
  <c r="AA19" i="7"/>
  <c r="AC12" i="7"/>
  <c r="AH34" i="7"/>
  <c r="AF32" i="7"/>
  <c r="AI25" i="7"/>
  <c r="AA24" i="7"/>
  <c r="AF22" i="7"/>
  <c r="AA20" i="7"/>
  <c r="AB19" i="7"/>
  <c r="AD12" i="7"/>
  <c r="AH33" i="7"/>
  <c r="AD31" i="7"/>
  <c r="AF24" i="7"/>
  <c r="AB22" i="7"/>
  <c r="AD20" i="7"/>
  <c r="AK12" i="7"/>
  <c r="Z8" i="7"/>
  <c r="AE33" i="7"/>
  <c r="AF31" i="7"/>
  <c r="AG24" i="7"/>
  <c r="AG22" i="7"/>
  <c r="AF20" i="7"/>
  <c r="Z13" i="7"/>
  <c r="AA8" i="7"/>
  <c r="AI33" i="7"/>
  <c r="AG31" i="7"/>
  <c r="AH24" i="7"/>
  <c r="AI21" i="7"/>
  <c r="AE19" i="7"/>
  <c r="AA13" i="7"/>
  <c r="Z11" i="7"/>
  <c r="AE34" i="7"/>
  <c r="AE32" i="7"/>
  <c r="AF25" i="7"/>
  <c r="AK22" i="7"/>
  <c r="AK19" i="7"/>
  <c r="AF12" i="7"/>
  <c r="AI34" i="7"/>
  <c r="AG32" i="7"/>
  <c r="AE24" i="7"/>
  <c r="AA22" i="7"/>
  <c r="Z20" i="7"/>
  <c r="AE11" i="7"/>
  <c r="AK34" i="7"/>
  <c r="AD24" i="7"/>
  <c r="AD19" i="7"/>
  <c r="AK31" i="7"/>
  <c r="AG21" i="7"/>
  <c r="AK11" i="7"/>
  <c r="Z32" i="7"/>
  <c r="AH21" i="7"/>
  <c r="Z12" i="7"/>
  <c r="AJ34" i="7"/>
  <c r="AI31" i="7"/>
  <c r="AJ24" i="7"/>
  <c r="AD21" i="7"/>
  <c r="AC19" i="7"/>
  <c r="AI11" i="7"/>
  <c r="AJ31" i="7"/>
  <c r="AF21" i="7"/>
  <c r="AJ11" i="7"/>
  <c r="AJ23" i="7"/>
  <c r="AF19" i="7"/>
  <c r="AC34" i="7"/>
  <c r="AB24" i="7"/>
  <c r="AJ13" i="7"/>
  <c r="AG25" i="7"/>
  <c r="AE21" i="7"/>
  <c r="AE12" i="7"/>
  <c r="AA25" i="7"/>
  <c r="Z21" i="7"/>
  <c r="AB25" i="7"/>
  <c r="AA12" i="7"/>
  <c r="AF33" i="7"/>
  <c r="AB21" i="7"/>
  <c r="AG33" i="7"/>
  <c r="AC21" i="7"/>
  <c r="AF23" i="7"/>
  <c r="AA33" i="7"/>
  <c r="AC20" i="7"/>
  <c r="AI19" i="7"/>
  <c r="AJ25" i="7"/>
  <c r="AK20" i="7"/>
  <c r="AI12" i="7"/>
  <c r="AD34" i="7"/>
  <c r="AJ12" i="7"/>
  <c r="AJ33" i="7"/>
  <c r="AA21" i="7"/>
  <c r="AC25" i="7"/>
  <c r="AG11" i="7"/>
  <c r="AH11" i="7"/>
  <c r="AA11" i="7"/>
  <c r="AB11" i="7"/>
  <c r="AE23" i="7"/>
  <c r="AD25" i="7"/>
  <c r="Z33" i="7"/>
  <c r="AB20" i="7"/>
  <c r="AG23" i="7"/>
  <c r="AB33" i="7"/>
  <c r="AD23" i="7"/>
  <c r="AD13" i="7"/>
  <c r="AF13" i="7"/>
  <c r="AH22" i="7"/>
  <c r="AI22" i="7"/>
  <c r="AJ19" i="7"/>
  <c r="AG13" i="7"/>
  <c r="AH32" i="7"/>
  <c r="AA32" i="7"/>
  <c r="AB13" i="7"/>
  <c r="AC31" i="7"/>
  <c r="AE22" i="7"/>
  <c r="AJ22" i="7"/>
  <c r="AC33" i="7"/>
  <c r="AD33" i="7"/>
  <c r="AH13" i="7"/>
  <c r="AE13" i="7"/>
  <c r="AH31" i="7"/>
  <c r="AE31" i="7"/>
  <c r="AI23" i="7"/>
  <c r="AC23" i="7"/>
  <c r="D423" i="7"/>
  <c r="D409" i="7"/>
  <c r="D145" i="7"/>
  <c r="C407" i="7"/>
  <c r="D452" i="7"/>
  <c r="D198" i="7"/>
  <c r="C460" i="7"/>
  <c r="D495" i="7"/>
  <c r="D241" i="7"/>
  <c r="C503" i="7"/>
  <c r="C249" i="7"/>
  <c r="D1035" i="7"/>
  <c r="D771" i="7"/>
  <c r="C1039" i="7"/>
  <c r="C785" i="7"/>
  <c r="D482" i="7"/>
  <c r="D448" i="7"/>
  <c r="D194" i="7"/>
  <c r="C446" i="7"/>
  <c r="C192" i="7"/>
  <c r="D978" i="7"/>
  <c r="D724" i="7"/>
  <c r="C992" i="7"/>
  <c r="C728" i="7"/>
  <c r="D379" i="7"/>
  <c r="C548" i="7"/>
  <c r="C219" i="7"/>
  <c r="D962" i="7"/>
  <c r="D675" i="7"/>
  <c r="D538" i="7"/>
  <c r="D182" i="7"/>
  <c r="C351" i="7"/>
  <c r="C55" i="7"/>
  <c r="D798" i="7"/>
  <c r="C1032" i="7"/>
  <c r="C735" i="7"/>
  <c r="D1122" i="7"/>
  <c r="D509" i="7"/>
  <c r="D159" i="7"/>
  <c r="C335" i="7"/>
  <c r="D1067" i="7"/>
  <c r="D779" i="7"/>
  <c r="C1004" i="7"/>
  <c r="D171" i="7"/>
  <c r="C274" i="7"/>
  <c r="D954" i="7"/>
  <c r="D586" i="7"/>
  <c r="C781" i="7"/>
  <c r="D1140" i="7"/>
  <c r="D1266" i="7"/>
  <c r="D148" i="7"/>
  <c r="C250" i="7"/>
  <c r="D928" i="7"/>
  <c r="D568" i="7"/>
  <c r="C761" i="7"/>
  <c r="D1128" i="7"/>
  <c r="D463" i="7"/>
  <c r="D522" i="7"/>
  <c r="D94" i="7"/>
  <c r="C205" i="7"/>
  <c r="D877" i="7"/>
  <c r="C1040" i="7"/>
  <c r="C722" i="7"/>
  <c r="C1217" i="7"/>
  <c r="D150" i="7"/>
  <c r="C170" i="7"/>
  <c r="D765" i="7"/>
  <c r="C855" i="7"/>
  <c r="D1146" i="7"/>
  <c r="D1233" i="7"/>
  <c r="D83" i="7"/>
  <c r="C108" i="7"/>
  <c r="D701" i="7"/>
  <c r="C804" i="7"/>
  <c r="D1101" i="7"/>
  <c r="C1325" i="7"/>
  <c r="C535" i="7"/>
  <c r="C53" i="7"/>
  <c r="D650" i="7"/>
  <c r="C754" i="7"/>
  <c r="C1194" i="7"/>
  <c r="C1290" i="7"/>
  <c r="D502" i="7"/>
  <c r="C345" i="7"/>
  <c r="D830" i="7"/>
  <c r="C818" i="7"/>
  <c r="C1169" i="7"/>
  <c r="D185" i="7"/>
  <c r="C93" i="7"/>
  <c r="D582" i="7"/>
  <c r="C608" i="7"/>
  <c r="D1264" i="7"/>
  <c r="C412" i="7"/>
  <c r="D887" i="7"/>
  <c r="C876" i="7"/>
  <c r="C1218" i="7"/>
  <c r="C1246" i="7"/>
  <c r="D214" i="7"/>
  <c r="D1023" i="7"/>
  <c r="C883" i="7"/>
  <c r="C1134" i="7"/>
  <c r="C370" i="7"/>
  <c r="D726" i="7"/>
  <c r="C631" i="7"/>
  <c r="C1330" i="7"/>
  <c r="D311" i="7"/>
  <c r="C64" i="7"/>
  <c r="C961" i="7"/>
  <c r="C1190" i="7"/>
  <c r="C346" i="7"/>
  <c r="C1070" i="7"/>
  <c r="C1164" i="7"/>
  <c r="D376" i="7"/>
  <c r="C129" i="7"/>
  <c r="C871" i="7"/>
  <c r="D1281" i="7"/>
  <c r="C448" i="7"/>
  <c r="D1103" i="7"/>
  <c r="C166" i="7"/>
  <c r="D1307" i="7"/>
  <c r="D888" i="7"/>
  <c r="C1242" i="7"/>
  <c r="C283" i="7"/>
  <c r="C1015" i="7"/>
  <c r="C1120" i="7"/>
  <c r="D385" i="7"/>
  <c r="D357" i="7"/>
  <c r="D343" i="7"/>
  <c r="D89" i="7"/>
  <c r="C341" i="7"/>
  <c r="D386" i="7"/>
  <c r="D132" i="7"/>
  <c r="C394" i="7"/>
  <c r="D439" i="7"/>
  <c r="D175" i="7"/>
  <c r="C437" i="7"/>
  <c r="C183" i="7"/>
  <c r="D969" i="7"/>
  <c r="D715" i="7"/>
  <c r="C973" i="7"/>
  <c r="C719" i="7"/>
  <c r="D525" i="7"/>
  <c r="D382" i="7"/>
  <c r="D128" i="7"/>
  <c r="C390" i="7"/>
  <c r="C126" i="7"/>
  <c r="D912" i="7"/>
  <c r="D658" i="7"/>
  <c r="C926" i="7"/>
  <c r="C672" i="7"/>
  <c r="D286" i="7"/>
  <c r="C463" i="7"/>
  <c r="C143" i="7"/>
  <c r="D895" i="7"/>
  <c r="D598" i="7"/>
  <c r="D436" i="7"/>
  <c r="D99" i="7"/>
  <c r="C266" i="7"/>
  <c r="D1018" i="7"/>
  <c r="D721" i="7"/>
  <c r="C956" i="7"/>
  <c r="C658" i="7"/>
  <c r="C1188" i="7"/>
  <c r="D413" i="7"/>
  <c r="D73" i="7"/>
  <c r="C247" i="7"/>
  <c r="D1000" i="7"/>
  <c r="D703" i="7"/>
  <c r="D499" i="7"/>
  <c r="D74" i="7"/>
  <c r="C184" i="7"/>
  <c r="D865" i="7"/>
  <c r="C1018" i="7"/>
  <c r="C698" i="7"/>
  <c r="C1210" i="7"/>
  <c r="C1332" i="7"/>
  <c r="D461" i="7"/>
  <c r="C558" i="7"/>
  <c r="C160" i="7"/>
  <c r="D838" i="7"/>
  <c r="C1001" i="7"/>
  <c r="C679" i="7"/>
  <c r="C1189" i="7"/>
  <c r="D356" i="7"/>
  <c r="D407" i="7"/>
  <c r="C505" i="7"/>
  <c r="C106" i="7"/>
  <c r="D787" i="7"/>
  <c r="C948" i="7"/>
  <c r="C641" i="7"/>
  <c r="C1155" i="7"/>
  <c r="C538" i="7"/>
  <c r="C60" i="7"/>
  <c r="D646" i="7"/>
  <c r="C759" i="7"/>
  <c r="C1192" i="7"/>
  <c r="C1288" i="7"/>
  <c r="D513" i="7"/>
  <c r="C468" i="7"/>
  <c r="D1031" i="7"/>
  <c r="D591" i="7"/>
  <c r="C710" i="7"/>
  <c r="C1147" i="7"/>
  <c r="C1253" i="7"/>
  <c r="D427" i="7"/>
  <c r="C402" i="7"/>
  <c r="D976" i="7"/>
  <c r="C1062" i="7"/>
  <c r="C660" i="7"/>
  <c r="C1106" i="7"/>
  <c r="D45" i="7"/>
  <c r="D317" i="7"/>
  <c r="C191" i="7"/>
  <c r="D695" i="7"/>
  <c r="C706" i="7"/>
  <c r="D1335" i="7"/>
  <c r="C536" i="7"/>
  <c r="D994" i="7"/>
  <c r="C972" i="7"/>
  <c r="D1165" i="7"/>
  <c r="C1311" i="7"/>
  <c r="D403" i="7"/>
  <c r="C257" i="7"/>
  <c r="D754" i="7"/>
  <c r="C758" i="7"/>
  <c r="C1119" i="7"/>
  <c r="C518" i="7"/>
  <c r="D854" i="7"/>
  <c r="C747" i="7"/>
  <c r="D1275" i="7"/>
  <c r="D478" i="7"/>
  <c r="C189" i="7"/>
  <c r="C1080" i="7"/>
  <c r="D1158" i="7"/>
  <c r="C1223" i="7"/>
  <c r="D102" i="7"/>
  <c r="D939" i="7"/>
  <c r="C811" i="7"/>
  <c r="D1324" i="7"/>
  <c r="C128" i="7"/>
  <c r="C870" i="7"/>
  <c r="D1279" i="7"/>
  <c r="D338" i="7"/>
  <c r="D959" i="7"/>
  <c r="C688" i="7"/>
  <c r="C1282" i="7"/>
  <c r="D1046" i="7"/>
  <c r="C1341" i="7"/>
  <c r="D799" i="7"/>
  <c r="C1008" i="7"/>
  <c r="D527" i="7"/>
  <c r="C72" i="7"/>
  <c r="C825" i="7"/>
  <c r="D1241" i="7"/>
  <c r="D329" i="7"/>
  <c r="D565" i="7"/>
  <c r="D545" i="7"/>
  <c r="D531" i="7"/>
  <c r="D517" i="7"/>
  <c r="D263" i="7"/>
  <c r="C525" i="7"/>
  <c r="D560" i="7"/>
  <c r="D306" i="7"/>
  <c r="D52" i="7"/>
  <c r="C314" i="7"/>
  <c r="D359" i="7"/>
  <c r="D95" i="7"/>
  <c r="C357" i="7"/>
  <c r="C103" i="7"/>
  <c r="D889" i="7"/>
  <c r="D635" i="7"/>
  <c r="C893" i="7"/>
  <c r="C639" i="7"/>
  <c r="D556" i="7"/>
  <c r="D302" i="7"/>
  <c r="C564" i="7"/>
  <c r="C310" i="7"/>
  <c r="D1086" i="7"/>
  <c r="D832" i="7"/>
  <c r="D578" i="7"/>
  <c r="C846" i="7"/>
  <c r="D537" i="7"/>
  <c r="D181" i="7"/>
  <c r="C360" i="7"/>
  <c r="C54" i="7"/>
  <c r="D797" i="7"/>
  <c r="C1031" i="7"/>
  <c r="D334" i="7"/>
  <c r="C510" i="7"/>
  <c r="C177" i="7"/>
  <c r="D930" i="7"/>
  <c r="D632" i="7"/>
  <c r="C867" i="7"/>
  <c r="C574" i="7"/>
  <c r="C1108" i="7"/>
  <c r="D300" i="7"/>
  <c r="C477" i="7"/>
  <c r="C159" i="7"/>
  <c r="D901" i="7"/>
  <c r="D614" i="7"/>
  <c r="D364" i="7"/>
  <c r="C453" i="7"/>
  <c r="C68" i="7"/>
  <c r="D747" i="7"/>
  <c r="C914" i="7"/>
  <c r="C605" i="7"/>
  <c r="C1116" i="7"/>
  <c r="C1252" i="7"/>
  <c r="D332" i="7"/>
  <c r="C428" i="7"/>
  <c r="D1082" i="7"/>
  <c r="D722" i="7"/>
  <c r="C895" i="7"/>
  <c r="C583" i="7"/>
  <c r="C1104" i="7"/>
  <c r="D229" i="7"/>
  <c r="D270" i="7"/>
  <c r="C367" i="7"/>
  <c r="D1038" i="7"/>
  <c r="D679" i="7"/>
  <c r="C856" i="7"/>
  <c r="D1205" i="7"/>
  <c r="D395" i="7"/>
  <c r="C375" i="7"/>
  <c r="D960" i="7"/>
  <c r="C1036" i="7"/>
  <c r="C642" i="7"/>
  <c r="C1093" i="7"/>
  <c r="D322" i="7"/>
  <c r="C301" i="7"/>
  <c r="D899" i="7"/>
  <c r="C980" i="7"/>
  <c r="C596" i="7"/>
  <c r="D1316" i="7"/>
  <c r="D258" i="7"/>
  <c r="C243" i="7"/>
  <c r="D843" i="7"/>
  <c r="C925" i="7"/>
  <c r="D1207" i="7"/>
  <c r="D1274" i="7"/>
  <c r="D109" i="7"/>
  <c r="D1065" i="7"/>
  <c r="C1041" i="7"/>
  <c r="C567" i="7"/>
  <c r="D1227" i="7"/>
  <c r="D498" i="7"/>
  <c r="C340" i="7"/>
  <c r="D821" i="7"/>
  <c r="C819" i="7"/>
  <c r="C1170" i="7"/>
  <c r="D189" i="7"/>
  <c r="C86" i="7"/>
  <c r="D584" i="7"/>
  <c r="C609" i="7"/>
  <c r="D1265" i="7"/>
  <c r="C284" i="7"/>
  <c r="D643" i="7"/>
  <c r="D48" i="7"/>
  <c r="C1279" i="7"/>
  <c r="D205" i="7"/>
  <c r="D1024" i="7"/>
  <c r="C884" i="7"/>
  <c r="C1128" i="7"/>
  <c r="C361" i="7"/>
  <c r="D727" i="7"/>
  <c r="C632" i="7"/>
  <c r="C1326" i="7"/>
  <c r="D266" i="7"/>
  <c r="D914" i="7"/>
  <c r="C649" i="7"/>
  <c r="C1247" i="7"/>
  <c r="C524" i="7"/>
  <c r="D698" i="7"/>
  <c r="D1145" i="7"/>
  <c r="C1054" i="7"/>
  <c r="D524" i="7"/>
  <c r="C827" i="7"/>
  <c r="D120" i="7"/>
  <c r="D1210" i="7"/>
  <c r="D192" i="7"/>
  <c r="D849" i="7"/>
  <c r="C607" i="7"/>
  <c r="D909" i="7"/>
  <c r="C1245" i="7"/>
  <c r="D503" i="7"/>
  <c r="D489" i="7"/>
  <c r="D225" i="7"/>
  <c r="C487" i="7"/>
  <c r="D532" i="7"/>
  <c r="D278" i="7"/>
  <c r="C540" i="7"/>
  <c r="C276" i="7"/>
  <c r="D321" i="7"/>
  <c r="D67" i="7"/>
  <c r="C329" i="7"/>
  <c r="C75" i="7"/>
  <c r="D851" i="7"/>
  <c r="D597" i="7"/>
  <c r="C865" i="7"/>
  <c r="D562" i="7"/>
  <c r="D528" i="7"/>
  <c r="D274" i="7"/>
  <c r="C526" i="7"/>
  <c r="C272" i="7"/>
  <c r="D1058" i="7"/>
  <c r="D804" i="7"/>
  <c r="C1072" i="7"/>
  <c r="C808" i="7"/>
  <c r="D487" i="7"/>
  <c r="D135" i="7"/>
  <c r="C311" i="7"/>
  <c r="D1051" i="7"/>
  <c r="D763" i="7"/>
  <c r="C988" i="7"/>
  <c r="D287" i="7"/>
  <c r="C464" i="7"/>
  <c r="C144" i="7"/>
  <c r="D886" i="7"/>
  <c r="D599" i="7"/>
  <c r="C824" i="7"/>
  <c r="D1202" i="7"/>
  <c r="D1343" i="7"/>
  <c r="D261" i="7"/>
  <c r="C440" i="7"/>
  <c r="C125" i="7"/>
  <c r="D868" i="7"/>
  <c r="D571" i="7"/>
  <c r="D309" i="7"/>
  <c r="C403" i="7"/>
  <c r="D1062" i="7"/>
  <c r="D704" i="7"/>
  <c r="C873" i="7"/>
  <c r="C569" i="7"/>
  <c r="C1090" i="7"/>
  <c r="D275" i="7"/>
  <c r="C373" i="7"/>
  <c r="D1036" i="7"/>
  <c r="D676" i="7"/>
  <c r="C854" i="7"/>
  <c r="D1213" i="7"/>
  <c r="D1331" i="7"/>
  <c r="D173" i="7"/>
  <c r="D223" i="7"/>
  <c r="C317" i="7"/>
  <c r="D995" i="7"/>
  <c r="D634" i="7"/>
  <c r="C815" i="7"/>
  <c r="D1169" i="7"/>
  <c r="D328" i="7"/>
  <c r="C309" i="7"/>
  <c r="D897" i="7"/>
  <c r="C979" i="7"/>
  <c r="C595" i="7"/>
  <c r="D1315" i="7"/>
  <c r="D257" i="7"/>
  <c r="C241" i="7"/>
  <c r="D842" i="7"/>
  <c r="C924" i="7"/>
  <c r="D1206" i="7"/>
  <c r="D1283" i="7"/>
  <c r="D188" i="7"/>
  <c r="C187" i="7"/>
  <c r="D781" i="7"/>
  <c r="C882" i="7"/>
  <c r="D1168" i="7"/>
  <c r="D1248" i="7"/>
  <c r="C545" i="7"/>
  <c r="D999" i="7"/>
  <c r="C971" i="7"/>
  <c r="D1173" i="7"/>
  <c r="C1315" i="7"/>
  <c r="D402" i="7"/>
  <c r="C256" i="7"/>
  <c r="D753" i="7"/>
  <c r="C767" i="7"/>
  <c r="C1118" i="7"/>
  <c r="D101" i="7"/>
  <c r="D1059" i="7"/>
  <c r="C1033" i="7"/>
  <c r="D1215" i="7"/>
  <c r="C1348" i="7"/>
  <c r="D475" i="7"/>
  <c r="C200" i="7"/>
  <c r="C1079" i="7"/>
  <c r="D1157" i="7"/>
  <c r="C1227" i="7"/>
  <c r="D108" i="7"/>
  <c r="D938" i="7"/>
  <c r="C810" i="7"/>
  <c r="D1333" i="7"/>
  <c r="C273" i="7"/>
  <c r="D636" i="7"/>
  <c r="D1217" i="7"/>
  <c r="C1276" i="7"/>
  <c r="D134" i="7"/>
  <c r="D802" i="7"/>
  <c r="C571" i="7"/>
  <c r="C400" i="7"/>
  <c r="D596" i="7"/>
  <c r="C1196" i="7"/>
  <c r="C863" i="7"/>
  <c r="D176" i="7"/>
  <c r="C640" i="7"/>
  <c r="C388" i="7"/>
  <c r="C1183" i="7"/>
  <c r="D69" i="7"/>
  <c r="D749" i="7"/>
  <c r="D1183" i="7"/>
  <c r="D700" i="7"/>
  <c r="C957" i="7"/>
  <c r="D465" i="7"/>
  <c r="D211" i="7"/>
  <c r="C473" i="7"/>
  <c r="D518" i="7"/>
  <c r="D264" i="7"/>
  <c r="C516" i="7"/>
  <c r="D561" i="7"/>
  <c r="D307" i="7"/>
  <c r="D53" i="7"/>
  <c r="C315" i="7"/>
  <c r="C51" i="7"/>
  <c r="D837" i="7"/>
  <c r="D583" i="7"/>
  <c r="C851" i="7"/>
  <c r="D548" i="7"/>
  <c r="D514" i="7"/>
  <c r="D250" i="7"/>
  <c r="C512" i="7"/>
  <c r="C258" i="7"/>
  <c r="D1044" i="7"/>
  <c r="D790" i="7"/>
  <c r="C1048" i="7"/>
  <c r="C794" i="7"/>
  <c r="D455" i="7"/>
  <c r="D115" i="7"/>
  <c r="C294" i="7"/>
  <c r="D1039" i="7"/>
  <c r="D741" i="7"/>
  <c r="C976" i="7"/>
  <c r="D268" i="7"/>
  <c r="C444" i="7"/>
  <c r="C122" i="7"/>
  <c r="D874" i="7"/>
  <c r="D577" i="7"/>
  <c r="C812" i="7"/>
  <c r="D1188" i="7"/>
  <c r="D1319" i="7"/>
  <c r="D244" i="7"/>
  <c r="C411" i="7"/>
  <c r="C104" i="7"/>
  <c r="D847" i="7"/>
  <c r="C1081" i="7"/>
  <c r="D284" i="7"/>
  <c r="C372" i="7"/>
  <c r="D1045" i="7"/>
  <c r="D685" i="7"/>
  <c r="C853" i="7"/>
  <c r="D1212" i="7"/>
  <c r="D1330" i="7"/>
  <c r="D252" i="7"/>
  <c r="C348" i="7"/>
  <c r="D1019" i="7"/>
  <c r="D659" i="7"/>
  <c r="C833" i="7"/>
  <c r="D1190" i="7"/>
  <c r="D1318" i="7"/>
  <c r="D149" i="7"/>
  <c r="D190" i="7"/>
  <c r="C293" i="7"/>
  <c r="D966" i="7"/>
  <c r="D608" i="7"/>
  <c r="C795" i="7"/>
  <c r="D1156" i="7"/>
  <c r="D299" i="7"/>
  <c r="C279" i="7"/>
  <c r="D872" i="7"/>
  <c r="C949" i="7"/>
  <c r="C576" i="7"/>
  <c r="D1295" i="7"/>
  <c r="D451" i="7"/>
  <c r="D437" i="7"/>
  <c r="D183" i="7"/>
  <c r="C445" i="7"/>
  <c r="D480" i="7"/>
  <c r="D226" i="7"/>
  <c r="C488" i="7"/>
  <c r="D533" i="7"/>
  <c r="D279" i="7"/>
  <c r="C531" i="7"/>
  <c r="C277" i="7"/>
  <c r="D1063" i="7"/>
  <c r="D809" i="7"/>
  <c r="C1077" i="7"/>
  <c r="C813" i="7"/>
  <c r="D510" i="7"/>
  <c r="D476" i="7"/>
  <c r="D222" i="7"/>
  <c r="C484" i="7"/>
  <c r="C230" i="7"/>
  <c r="D1006" i="7"/>
  <c r="D752" i="7"/>
  <c r="C1020" i="7"/>
  <c r="C766" i="7"/>
  <c r="D418" i="7"/>
  <c r="D79" i="7"/>
  <c r="C253" i="7"/>
  <c r="D1005" i="7"/>
  <c r="D708" i="7"/>
  <c r="C933" i="7"/>
  <c r="D221" i="7"/>
  <c r="C398" i="7"/>
  <c r="C88" i="7"/>
  <c r="D831" i="7"/>
  <c r="C1066" i="7"/>
  <c r="C768" i="7"/>
  <c r="D1150" i="7"/>
  <c r="D559" i="7"/>
  <c r="D195" i="7"/>
  <c r="C374" i="7"/>
  <c r="C61" i="7"/>
  <c r="D813" i="7"/>
  <c r="C1047" i="7"/>
  <c r="D234" i="7"/>
  <c r="C323" i="7"/>
  <c r="D991" i="7"/>
  <c r="D639" i="7"/>
  <c r="C821" i="7"/>
  <c r="D1176" i="7"/>
  <c r="D1294" i="7"/>
  <c r="D204" i="7"/>
  <c r="C298" i="7"/>
  <c r="D974" i="7"/>
  <c r="D615" i="7"/>
  <c r="C802" i="7"/>
  <c r="D1154" i="7"/>
  <c r="D521" i="7"/>
  <c r="D92" i="7"/>
  <c r="D140" i="7"/>
  <c r="C242" i="7"/>
  <c r="D922" i="7"/>
  <c r="C1083" i="7"/>
  <c r="C753" i="7"/>
  <c r="D1120" i="7"/>
  <c r="D224" i="7"/>
  <c r="C216" i="7"/>
  <c r="D816" i="7"/>
  <c r="C906" i="7"/>
  <c r="D1185" i="7"/>
  <c r="D1259" i="7"/>
  <c r="D151" i="7"/>
  <c r="C161" i="7"/>
  <c r="D756" i="7"/>
  <c r="C857" i="7"/>
  <c r="D1147" i="7"/>
  <c r="D1224" i="7"/>
  <c r="D84" i="7"/>
  <c r="C101" i="7"/>
  <c r="D702" i="7"/>
  <c r="C805" i="7"/>
  <c r="D1102" i="7"/>
  <c r="C1321" i="7"/>
  <c r="C419" i="7"/>
  <c r="D893" i="7"/>
  <c r="C886" i="7"/>
  <c r="D1090" i="7"/>
  <c r="C1249" i="7"/>
  <c r="D272" i="7"/>
  <c r="C151" i="7"/>
  <c r="D652" i="7"/>
  <c r="C668" i="7"/>
  <c r="D1313" i="7"/>
  <c r="C493" i="7"/>
  <c r="D958" i="7"/>
  <c r="C941" i="7"/>
  <c r="D1135" i="7"/>
  <c r="C553" i="7"/>
  <c r="D424" i="7"/>
  <c r="C554" i="7"/>
  <c r="D415" i="7"/>
  <c r="C517" i="7"/>
  <c r="C131" i="7"/>
  <c r="D743" i="7"/>
  <c r="C879" i="7"/>
  <c r="D511" i="7"/>
  <c r="D208" i="7"/>
  <c r="C338" i="7"/>
  <c r="D950" i="7"/>
  <c r="C1086" i="7"/>
  <c r="C648" i="7"/>
  <c r="D59" i="7"/>
  <c r="C87" i="7"/>
  <c r="D631" i="7"/>
  <c r="D314" i="7"/>
  <c r="C254" i="7"/>
  <c r="D820" i="7"/>
  <c r="C900" i="7"/>
  <c r="C1216" i="7"/>
  <c r="D281" i="7"/>
  <c r="C226" i="7"/>
  <c r="D791" i="7"/>
  <c r="D414" i="7"/>
  <c r="C221" i="7"/>
  <c r="D728" i="7"/>
  <c r="C678" i="7"/>
  <c r="D1280" i="7"/>
  <c r="D491" i="7"/>
  <c r="C325" i="7"/>
  <c r="D794" i="7"/>
  <c r="C740" i="7"/>
  <c r="C1117" i="7"/>
  <c r="D433" i="7"/>
  <c r="C270" i="7"/>
  <c r="D750" i="7"/>
  <c r="C693" i="7"/>
  <c r="D425" i="7"/>
  <c r="C76" i="7"/>
  <c r="C923" i="7"/>
  <c r="C1146" i="7"/>
  <c r="C561" i="7"/>
  <c r="D951" i="7"/>
  <c r="C830" i="7"/>
  <c r="C1115" i="7"/>
  <c r="C563" i="7"/>
  <c r="D924" i="7"/>
  <c r="C831" i="7"/>
  <c r="C47" i="7"/>
  <c r="C383" i="7"/>
  <c r="D616" i="7"/>
  <c r="D1117" i="7"/>
  <c r="C384" i="7"/>
  <c r="C1076" i="7"/>
  <c r="D1093" i="7"/>
  <c r="C385" i="7"/>
  <c r="D655" i="7"/>
  <c r="D1109" i="7"/>
  <c r="C376" i="7"/>
  <c r="C994" i="7"/>
  <c r="D1334" i="7"/>
  <c r="D374" i="7"/>
  <c r="D891" i="7"/>
  <c r="C593" i="7"/>
  <c r="C425" i="7"/>
  <c r="C1035" i="7"/>
  <c r="C1097" i="7"/>
  <c r="D458" i="7"/>
  <c r="D755" i="7"/>
  <c r="C1123" i="7"/>
  <c r="D259" i="7"/>
  <c r="D641" i="7"/>
  <c r="D1310" i="7"/>
  <c r="C212" i="7"/>
  <c r="D1138" i="7"/>
  <c r="D800" i="7"/>
  <c r="D388" i="7"/>
  <c r="D699" i="7"/>
  <c r="D1347" i="7"/>
  <c r="D127" i="7"/>
  <c r="C1198" i="7"/>
  <c r="D1047" i="7"/>
  <c r="C1273" i="7"/>
  <c r="D633" i="7"/>
  <c r="D684" i="7"/>
  <c r="C1318" i="7"/>
  <c r="D501" i="7"/>
  <c r="D579" i="7"/>
  <c r="D580" i="7"/>
  <c r="D572" i="7"/>
  <c r="C580" i="7"/>
  <c r="C1107" i="7"/>
  <c r="D932" i="7"/>
  <c r="C1089" i="7"/>
  <c r="C207" i="7"/>
  <c r="D1292" i="7"/>
  <c r="D761" i="7"/>
  <c r="D166" i="7"/>
  <c r="D1230" i="7"/>
  <c r="D158" i="7"/>
  <c r="D1080" i="7"/>
  <c r="D827" i="7"/>
  <c r="D661" i="7"/>
  <c r="C657" i="7"/>
  <c r="C319" i="7"/>
  <c r="C85" i="7"/>
  <c r="C364" i="7"/>
  <c r="C528" i="7"/>
  <c r="D936" i="7"/>
  <c r="D1071" i="7"/>
  <c r="C182" i="7"/>
  <c r="C629" i="7"/>
  <c r="C1109" i="7"/>
  <c r="D443" i="7"/>
  <c r="D428" i="7"/>
  <c r="D417" i="7"/>
  <c r="D665" i="7"/>
  <c r="D1155" i="7"/>
  <c r="D1255" i="7"/>
  <c r="D218" i="7"/>
  <c r="C245" i="7"/>
  <c r="D1262" i="7"/>
  <c r="C318" i="7"/>
  <c r="D295" i="7"/>
  <c r="D154" i="7"/>
  <c r="C539" i="7"/>
  <c r="D400" i="7"/>
  <c r="C502" i="7"/>
  <c r="D401" i="7"/>
  <c r="C489" i="7"/>
  <c r="C117" i="7"/>
  <c r="D729" i="7"/>
  <c r="C837" i="7"/>
  <c r="D497" i="7"/>
  <c r="D170" i="7"/>
  <c r="C324" i="7"/>
  <c r="D926" i="7"/>
  <c r="C1034" i="7"/>
  <c r="C634" i="7"/>
  <c r="C529" i="7"/>
  <c r="C66" i="7"/>
  <c r="D619" i="7"/>
  <c r="D248" i="7"/>
  <c r="C232" i="7"/>
  <c r="D776" i="7"/>
  <c r="C878" i="7"/>
  <c r="C1202" i="7"/>
  <c r="D215" i="7"/>
  <c r="C214" i="7"/>
  <c r="D758" i="7"/>
  <c r="D380" i="7"/>
  <c r="C202" i="7"/>
  <c r="D657" i="7"/>
  <c r="C667" i="7"/>
  <c r="D1252" i="7"/>
  <c r="D430" i="7"/>
  <c r="C267" i="7"/>
  <c r="D767" i="7"/>
  <c r="C720" i="7"/>
  <c r="D1344" i="7"/>
  <c r="D384" i="7"/>
  <c r="C224" i="7"/>
  <c r="D716" i="7"/>
  <c r="C682" i="7"/>
  <c r="D360" i="7"/>
  <c r="D1069" i="7"/>
  <c r="C880" i="7"/>
  <c r="C1135" i="7"/>
  <c r="C532" i="7"/>
  <c r="D921" i="7"/>
  <c r="C787" i="7"/>
  <c r="C1095" i="7"/>
  <c r="C500" i="7"/>
  <c r="D900" i="7"/>
  <c r="C778" i="7"/>
  <c r="D1338" i="7"/>
  <c r="C305" i="7"/>
  <c r="D581" i="7"/>
  <c r="C1199" i="7"/>
  <c r="C296" i="7"/>
  <c r="C1042" i="7"/>
  <c r="C1200" i="7"/>
  <c r="C333" i="7"/>
  <c r="D618" i="7"/>
  <c r="C1191" i="7"/>
  <c r="C321" i="7"/>
  <c r="C958" i="7"/>
  <c r="D1308" i="7"/>
  <c r="D310" i="7"/>
  <c r="D855" i="7"/>
  <c r="C566" i="7"/>
  <c r="C316" i="7"/>
  <c r="C996" i="7"/>
  <c r="D1300" i="7"/>
  <c r="D392" i="7"/>
  <c r="D696" i="7"/>
  <c r="D1345" i="7"/>
  <c r="D191" i="7"/>
  <c r="C1064" i="7"/>
  <c r="D1240" i="7"/>
  <c r="C118" i="7"/>
  <c r="C1182" i="7"/>
  <c r="D693" i="7"/>
  <c r="D339" i="7"/>
  <c r="D642" i="7"/>
  <c r="D1311" i="7"/>
  <c r="C513" i="7"/>
  <c r="C1111" i="7"/>
  <c r="D949" i="7"/>
  <c r="C1056" i="7"/>
  <c r="D516" i="7"/>
  <c r="D607" i="7"/>
  <c r="C1264" i="7"/>
  <c r="D834" i="7"/>
  <c r="C868" i="7"/>
  <c r="C869" i="7"/>
  <c r="C942" i="7"/>
  <c r="D1110" i="7"/>
  <c r="D1223" i="7"/>
  <c r="D862" i="7"/>
  <c r="D1291" i="7"/>
  <c r="C145" i="7"/>
  <c r="C1320" i="7"/>
  <c r="D667" i="7"/>
  <c r="D77" i="7"/>
  <c r="C1258" i="7"/>
  <c r="C551" i="7"/>
  <c r="D990" i="7"/>
  <c r="D670" i="7"/>
  <c r="C1027" i="7"/>
  <c r="D1171" i="7"/>
  <c r="C100" i="7"/>
  <c r="D882" i="7"/>
  <c r="C434" i="7"/>
  <c r="D869" i="7"/>
  <c r="C259" i="7"/>
  <c r="C1074" i="7"/>
  <c r="C1049" i="7"/>
  <c r="D871" i="7"/>
  <c r="C1150" i="7"/>
  <c r="C1284" i="7"/>
  <c r="C83" i="7"/>
  <c r="C841" i="7"/>
  <c r="C501" i="7"/>
  <c r="D372" i="7"/>
  <c r="C474" i="7"/>
  <c r="D387" i="7"/>
  <c r="C475" i="7"/>
  <c r="C89" i="7"/>
  <c r="D691" i="7"/>
  <c r="C799" i="7"/>
  <c r="D483" i="7"/>
  <c r="D156" i="7"/>
  <c r="C286" i="7"/>
  <c r="D898" i="7"/>
  <c r="C1006" i="7"/>
  <c r="C620" i="7"/>
  <c r="C509" i="7"/>
  <c r="D1073" i="7"/>
  <c r="D576" i="7"/>
  <c r="D202" i="7"/>
  <c r="C220" i="7"/>
  <c r="D764" i="7"/>
  <c r="C845" i="7"/>
  <c r="C1174" i="7"/>
  <c r="D178" i="7"/>
  <c r="C193" i="7"/>
  <c r="D736" i="7"/>
  <c r="D331" i="7"/>
  <c r="C158" i="7"/>
  <c r="D613" i="7"/>
  <c r="C647" i="7"/>
  <c r="D1238" i="7"/>
  <c r="D405" i="7"/>
  <c r="C222" i="7"/>
  <c r="D748" i="7"/>
  <c r="C699" i="7"/>
  <c r="D550" i="7"/>
  <c r="D350" i="7"/>
  <c r="C180" i="7"/>
  <c r="D697" i="7"/>
  <c r="C661" i="7"/>
  <c r="D256" i="7"/>
  <c r="D1037" i="7"/>
  <c r="C829" i="7"/>
  <c r="C1114" i="7"/>
  <c r="C499" i="7"/>
  <c r="D866" i="7"/>
  <c r="C762" i="7"/>
  <c r="D1337" i="7"/>
  <c r="C469" i="7"/>
  <c r="D867" i="7"/>
  <c r="C729" i="7"/>
  <c r="D1309" i="7"/>
  <c r="C265" i="7"/>
  <c r="C1075" i="7"/>
  <c r="C1142" i="7"/>
  <c r="C228" i="7"/>
  <c r="C998" i="7"/>
  <c r="C1143" i="7"/>
  <c r="C292" i="7"/>
  <c r="C1068" i="7"/>
  <c r="C1161" i="7"/>
  <c r="C239" i="7"/>
  <c r="C919" i="7"/>
  <c r="D1258" i="7"/>
  <c r="D260" i="7"/>
  <c r="D808" i="7"/>
  <c r="D1179" i="7"/>
  <c r="C233" i="7"/>
  <c r="C921" i="7"/>
  <c r="D1277" i="7"/>
  <c r="D337" i="7"/>
  <c r="D656" i="7"/>
  <c r="D1314" i="7"/>
  <c r="D125" i="7"/>
  <c r="C1014" i="7"/>
  <c r="C1344" i="7"/>
  <c r="D947" i="7"/>
  <c r="D312" i="7"/>
  <c r="C1112" i="7"/>
  <c r="D585" i="7"/>
  <c r="D245" i="7"/>
  <c r="D595" i="7"/>
  <c r="D1278" i="7"/>
  <c r="C386" i="7"/>
  <c r="D1306" i="7"/>
  <c r="D844" i="7"/>
  <c r="C952" i="7"/>
  <c r="D411" i="7"/>
  <c r="C1050" i="7"/>
  <c r="D46" i="7"/>
  <c r="C1030" i="7"/>
  <c r="C726" i="7"/>
  <c r="C727" i="7"/>
  <c r="C721" i="7"/>
  <c r="D1328" i="7"/>
  <c r="C1238" i="7"/>
  <c r="D772" i="7"/>
  <c r="D1236" i="7"/>
  <c r="C50" i="7"/>
  <c r="D601" i="7"/>
  <c r="C389" i="7"/>
  <c r="C290" i="7"/>
  <c r="D824" i="7"/>
  <c r="C947" i="7"/>
  <c r="C793" i="7"/>
  <c r="C1121" i="7"/>
  <c r="D968" i="7"/>
  <c r="C896" i="7"/>
  <c r="C236" i="7"/>
  <c r="C834" i="7"/>
  <c r="C91" i="7"/>
  <c r="C717" i="7"/>
  <c r="D1199" i="7"/>
  <c r="C984" i="7"/>
  <c r="C1287" i="7"/>
  <c r="C521" i="7"/>
  <c r="D720" i="7"/>
  <c r="D713" i="7"/>
  <c r="D1161" i="7"/>
  <c r="C459" i="7"/>
  <c r="D358" i="7"/>
  <c r="C436" i="7"/>
  <c r="D373" i="7"/>
  <c r="C451" i="7"/>
  <c r="D1077" i="7"/>
  <c r="D677" i="7"/>
  <c r="C771" i="7"/>
  <c r="D469" i="7"/>
  <c r="D142" i="7"/>
  <c r="C244" i="7"/>
  <c r="D884" i="7"/>
  <c r="C968" i="7"/>
  <c r="D564" i="7"/>
  <c r="C482" i="7"/>
  <c r="D1017" i="7"/>
  <c r="C1087" i="7"/>
  <c r="D155" i="7"/>
  <c r="C199" i="7"/>
  <c r="D742" i="7"/>
  <c r="C790" i="7"/>
  <c r="C1160" i="7"/>
  <c r="D139" i="7"/>
  <c r="C171" i="7"/>
  <c r="D725" i="7"/>
  <c r="D251" i="7"/>
  <c r="C140" i="7"/>
  <c r="D567" i="7"/>
  <c r="C627" i="7"/>
  <c r="C1346" i="7"/>
  <c r="D381" i="7"/>
  <c r="C203" i="7"/>
  <c r="D705" i="7"/>
  <c r="C659" i="7"/>
  <c r="D492" i="7"/>
  <c r="D326" i="7"/>
  <c r="C152" i="7"/>
  <c r="D651" i="7"/>
  <c r="C621" i="7"/>
  <c r="D186" i="7"/>
  <c r="D1007" i="7"/>
  <c r="C803" i="7"/>
  <c r="D1336" i="7"/>
  <c r="C431" i="7"/>
  <c r="D817" i="7"/>
  <c r="C737" i="7"/>
  <c r="D1296" i="7"/>
  <c r="C433" i="7"/>
  <c r="D814" i="7"/>
  <c r="C711" i="7"/>
  <c r="D1297" i="7"/>
  <c r="C227" i="7"/>
  <c r="C1012" i="7"/>
  <c r="C1125" i="7"/>
  <c r="C194" i="7"/>
  <c r="C939" i="7"/>
  <c r="C1100" i="7"/>
  <c r="C229" i="7"/>
  <c r="C999" i="7"/>
  <c r="C1144" i="7"/>
  <c r="C147" i="7"/>
  <c r="C844" i="7"/>
  <c r="D1232" i="7"/>
  <c r="D163" i="7"/>
  <c r="D774" i="7"/>
  <c r="D1125" i="7"/>
  <c r="C190" i="7"/>
  <c r="C885" i="7"/>
  <c r="D1250" i="7"/>
  <c r="D200" i="7"/>
  <c r="D605" i="7"/>
  <c r="D1253" i="7"/>
  <c r="D72" i="7"/>
  <c r="C965" i="7"/>
  <c r="C1314" i="7"/>
  <c r="D850" i="7"/>
  <c r="D56" i="7"/>
  <c r="D1243" i="7"/>
  <c r="C905" i="7"/>
  <c r="D126" i="7"/>
  <c r="C1058" i="7"/>
  <c r="C1345" i="7"/>
  <c r="C268" i="7"/>
  <c r="D1242" i="7"/>
  <c r="D745" i="7"/>
  <c r="C866" i="7"/>
  <c r="D297" i="7"/>
  <c r="C969" i="7"/>
  <c r="C807" i="7"/>
  <c r="D1196" i="7"/>
  <c r="D1193" i="7"/>
  <c r="C579" i="7"/>
  <c r="D1222" i="7"/>
  <c r="D673" i="7"/>
  <c r="C1319" i="7"/>
  <c r="D1020" i="7"/>
  <c r="C944" i="7"/>
  <c r="C209" i="7"/>
  <c r="C204" i="7"/>
  <c r="D664" i="7"/>
  <c r="C800" i="7"/>
  <c r="C656" i="7"/>
  <c r="D1267" i="7"/>
  <c r="D777" i="7"/>
  <c r="D1211" i="7"/>
  <c r="D1050" i="7"/>
  <c r="C1286" i="7"/>
  <c r="D970" i="7"/>
  <c r="C1211" i="7"/>
  <c r="D1323" i="7"/>
  <c r="C673" i="7"/>
  <c r="D237" i="7"/>
  <c r="C260" i="7"/>
  <c r="C902" i="7"/>
  <c r="C703" i="7"/>
  <c r="C1294" i="7"/>
  <c r="C99" i="7"/>
  <c r="D371" i="7"/>
  <c r="C421" i="7"/>
  <c r="D344" i="7"/>
  <c r="C422" i="7"/>
  <c r="D335" i="7"/>
  <c r="C423" i="7"/>
  <c r="D1049" i="7"/>
  <c r="D663" i="7"/>
  <c r="C757" i="7"/>
  <c r="D542" i="7"/>
  <c r="D114" i="7"/>
  <c r="C206" i="7"/>
  <c r="D870" i="7"/>
  <c r="C954" i="7"/>
  <c r="D505" i="7"/>
  <c r="C443" i="7"/>
  <c r="D984" i="7"/>
  <c r="C1065" i="7"/>
  <c r="D136" i="7"/>
  <c r="C156" i="7"/>
  <c r="D709" i="7"/>
  <c r="C756" i="7"/>
  <c r="C1136" i="7"/>
  <c r="D112" i="7"/>
  <c r="C137" i="7"/>
  <c r="D681" i="7"/>
  <c r="D203" i="7"/>
  <c r="C113" i="7"/>
  <c r="C1071" i="7"/>
  <c r="C592" i="7"/>
  <c r="C1313" i="7"/>
  <c r="D355" i="7"/>
  <c r="C185" i="7"/>
  <c r="D640" i="7"/>
  <c r="C638" i="7"/>
  <c r="D431" i="7"/>
  <c r="D304" i="7"/>
  <c r="C134" i="7"/>
  <c r="D589" i="7"/>
  <c r="C598" i="7"/>
  <c r="D110" i="7"/>
  <c r="D981" i="7"/>
  <c r="C786" i="7"/>
  <c r="D1282" i="7"/>
  <c r="C401" i="7"/>
  <c r="D789" i="7"/>
  <c r="C683" i="7"/>
  <c r="D1260" i="7"/>
  <c r="C369" i="7"/>
  <c r="D759" i="7"/>
  <c r="C684" i="7"/>
  <c r="D1261" i="7"/>
  <c r="C157" i="7"/>
  <c r="C938" i="7"/>
  <c r="C1099" i="7"/>
  <c r="C123" i="7"/>
  <c r="C911" i="7"/>
  <c r="D1329" i="7"/>
  <c r="C188" i="7"/>
  <c r="C963" i="7"/>
  <c r="C1091" i="7"/>
  <c r="C115" i="7"/>
  <c r="C809" i="7"/>
  <c r="C1329" i="7"/>
  <c r="D58" i="7"/>
  <c r="D682" i="7"/>
  <c r="D1098" i="7"/>
  <c r="C149" i="7"/>
  <c r="C838" i="7"/>
  <c r="D1220" i="7"/>
  <c r="D71" i="7"/>
  <c r="C1013" i="7"/>
  <c r="C1343" i="7"/>
  <c r="C465" i="7"/>
  <c r="C913" i="7"/>
  <c r="C1243" i="7"/>
  <c r="D744" i="7"/>
  <c r="C449" i="7"/>
  <c r="C1310" i="7"/>
  <c r="C814" i="7"/>
  <c r="C511" i="7"/>
  <c r="C966" i="7"/>
  <c r="C1308" i="7"/>
  <c r="C175" i="7"/>
  <c r="C1309" i="7"/>
  <c r="D638" i="7"/>
  <c r="D441" i="7"/>
  <c r="C770" i="7"/>
  <c r="D207" i="7"/>
  <c r="C889" i="7"/>
  <c r="C671" i="7"/>
  <c r="C1132" i="7"/>
  <c r="C1185" i="7"/>
  <c r="D1116" i="7"/>
  <c r="D508" i="7"/>
  <c r="D609" i="7"/>
  <c r="C1265" i="7"/>
  <c r="D933" i="7"/>
  <c r="D391" i="7"/>
  <c r="C892" i="7"/>
  <c r="D998" i="7"/>
  <c r="D282" i="7"/>
  <c r="D989" i="7"/>
  <c r="C1002" i="7"/>
  <c r="C578" i="7"/>
  <c r="D1170" i="7"/>
  <c r="C1256" i="7"/>
  <c r="D575" i="7"/>
  <c r="C1333" i="7"/>
  <c r="D879" i="7"/>
  <c r="C359" i="7"/>
  <c r="D778" i="7"/>
  <c r="C1337" i="7"/>
  <c r="C1225" i="7"/>
  <c r="D1298" i="7"/>
  <c r="C546" i="7"/>
  <c r="D975" i="7"/>
  <c r="C81" i="7"/>
  <c r="C575" i="7"/>
  <c r="C1327" i="7"/>
  <c r="D806" i="7"/>
  <c r="D784" i="7"/>
  <c r="D116" i="7"/>
  <c r="D305" i="7"/>
  <c r="C393" i="7"/>
  <c r="D320" i="7"/>
  <c r="C408" i="7"/>
  <c r="D293" i="7"/>
  <c r="C409" i="7"/>
  <c r="D1011" i="7"/>
  <c r="D649" i="7"/>
  <c r="C733" i="7"/>
  <c r="D490" i="7"/>
  <c r="D90" i="7"/>
  <c r="C178" i="7"/>
  <c r="D846" i="7"/>
  <c r="C940" i="7"/>
  <c r="D435" i="7"/>
  <c r="C416" i="7"/>
  <c r="D941" i="7"/>
  <c r="C1043" i="7"/>
  <c r="C110" i="7"/>
  <c r="D688" i="7"/>
  <c r="C713" i="7"/>
  <c r="C1122" i="7"/>
  <c r="D93" i="7"/>
  <c r="C82" i="7"/>
  <c r="D1189" i="7"/>
  <c r="C1299" i="7"/>
  <c r="D301" i="7"/>
  <c r="C132" i="7"/>
  <c r="D587" i="7"/>
  <c r="C618" i="7"/>
  <c r="D406" i="7"/>
  <c r="D254" i="7"/>
  <c r="C90" i="7"/>
  <c r="C1067" i="7"/>
  <c r="C585" i="7"/>
  <c r="D82" i="7"/>
  <c r="D935" i="7"/>
  <c r="D1246" i="7"/>
  <c r="D249" i="7"/>
  <c r="D466" i="7"/>
  <c r="C300" i="7"/>
  <c r="C395" i="7"/>
  <c r="D875" i="7"/>
  <c r="C677" i="7"/>
  <c r="D288" i="7"/>
  <c r="C84" i="7"/>
  <c r="C912" i="7"/>
  <c r="D220" i="7"/>
  <c r="D873" i="7"/>
  <c r="D370" i="7"/>
  <c r="D996" i="7"/>
  <c r="C702" i="7"/>
  <c r="D393" i="7"/>
  <c r="D1033" i="7"/>
  <c r="D529" i="7"/>
  <c r="D973" i="7"/>
  <c r="C760" i="7"/>
  <c r="C405" i="7"/>
  <c r="C936" i="7"/>
  <c r="D325" i="7"/>
  <c r="C430" i="7"/>
  <c r="C928" i="7"/>
  <c r="D471" i="7"/>
  <c r="D623" i="7"/>
  <c r="C1342" i="7"/>
  <c r="C77" i="7"/>
  <c r="C666" i="7"/>
  <c r="C1240" i="7"/>
  <c r="D362" i="7"/>
  <c r="D952" i="7"/>
  <c r="D1187" i="7"/>
  <c r="C491" i="7"/>
  <c r="C765" i="7"/>
  <c r="C492" i="7"/>
  <c r="C789" i="7"/>
  <c r="C1230" i="7"/>
  <c r="D144" i="7"/>
  <c r="C843" i="7"/>
  <c r="C1292" i="7"/>
  <c r="D162" i="7"/>
  <c r="C776" i="7"/>
  <c r="D980" i="7"/>
  <c r="D1276" i="7"/>
  <c r="D365" i="7"/>
  <c r="D604" i="7"/>
  <c r="D1015" i="7"/>
  <c r="D915" i="7"/>
  <c r="C1151" i="7"/>
  <c r="C724" i="7"/>
  <c r="C1113" i="7"/>
  <c r="D953" i="7"/>
  <c r="C723" i="7"/>
  <c r="C864" i="7"/>
  <c r="C330" i="7"/>
  <c r="C674" i="7"/>
  <c r="C1209" i="7"/>
  <c r="D826" i="7"/>
  <c r="D283" i="7"/>
  <c r="C937" i="7"/>
  <c r="D298" i="7"/>
  <c r="C611" i="7"/>
  <c r="D839" i="7"/>
  <c r="C495" i="7"/>
  <c r="D987" i="7"/>
  <c r="D1076" i="7"/>
  <c r="D232" i="7"/>
  <c r="D876" i="7"/>
  <c r="C899" i="7"/>
  <c r="C1057" i="7"/>
  <c r="D296" i="7"/>
  <c r="C764" i="7"/>
  <c r="C441" i="7"/>
  <c r="D1303" i="7"/>
  <c r="D197" i="7"/>
  <c r="D438" i="7"/>
  <c r="D547" i="7"/>
  <c r="C371" i="7"/>
  <c r="D823" i="7"/>
  <c r="C653" i="7"/>
  <c r="D236" i="7"/>
  <c r="C70" i="7"/>
  <c r="C888" i="7"/>
  <c r="D201" i="7"/>
  <c r="D852" i="7"/>
  <c r="D353" i="7"/>
  <c r="D985" i="7"/>
  <c r="C680" i="7"/>
  <c r="D366" i="7"/>
  <c r="D1012" i="7"/>
  <c r="D460" i="7"/>
  <c r="D927" i="7"/>
  <c r="C739" i="7"/>
  <c r="C114" i="7"/>
  <c r="C915" i="7"/>
  <c r="D303" i="7"/>
  <c r="C399" i="7"/>
  <c r="C908" i="7"/>
  <c r="D54" i="7"/>
  <c r="D600" i="7"/>
  <c r="C1324" i="7"/>
  <c r="D553" i="7"/>
  <c r="C52" i="7"/>
  <c r="C633" i="7"/>
  <c r="C1222" i="7"/>
  <c r="D323" i="7"/>
  <c r="D734" i="7"/>
  <c r="D1148" i="7"/>
  <c r="C456" i="7"/>
  <c r="C730" i="7"/>
  <c r="C458" i="7"/>
  <c r="C731" i="7"/>
  <c r="D55" i="7"/>
  <c r="C820" i="7"/>
  <c r="C1270" i="7"/>
  <c r="D107" i="7"/>
  <c r="C704" i="7"/>
  <c r="D645" i="7"/>
  <c r="D1249" i="7"/>
  <c r="D262" i="7"/>
  <c r="C1082" i="7"/>
  <c r="D961" i="7"/>
  <c r="D864" i="7"/>
  <c r="D1348" i="7"/>
  <c r="D1209" i="7"/>
  <c r="D1301" i="7"/>
  <c r="D906" i="7"/>
  <c r="C652" i="7"/>
  <c r="C775" i="7"/>
  <c r="C215" i="7"/>
  <c r="C610" i="7"/>
  <c r="D1341" i="7"/>
  <c r="D1287" i="7"/>
  <c r="D169" i="7"/>
  <c r="D292" i="7"/>
  <c r="D519" i="7"/>
  <c r="C343" i="7"/>
  <c r="D795" i="7"/>
  <c r="C625" i="7"/>
  <c r="D76" i="7"/>
  <c r="D1072" i="7"/>
  <c r="C874" i="7"/>
  <c r="D164" i="7"/>
  <c r="D840" i="7"/>
  <c r="D70" i="7"/>
  <c r="D963" i="7"/>
  <c r="C646" i="7"/>
  <c r="D347" i="7"/>
  <c r="D979" i="7"/>
  <c r="D444" i="7"/>
  <c r="D910" i="7"/>
  <c r="C718" i="7"/>
  <c r="C95" i="7"/>
  <c r="C875" i="7"/>
  <c r="D276" i="7"/>
  <c r="C350" i="7"/>
  <c r="C897" i="7"/>
  <c r="C497" i="7"/>
  <c r="D566" i="7"/>
  <c r="C1306" i="7"/>
  <c r="D472" i="7"/>
  <c r="D1070" i="7"/>
  <c r="C616" i="7"/>
  <c r="D294" i="7"/>
  <c r="D671" i="7"/>
  <c r="D1121" i="7"/>
  <c r="C130" i="7"/>
  <c r="C676" i="7"/>
  <c r="C420" i="7"/>
  <c r="C707" i="7"/>
  <c r="C537" i="7"/>
  <c r="C791" i="7"/>
  <c r="C1226" i="7"/>
  <c r="D57" i="7"/>
  <c r="C663" i="7"/>
  <c r="D603" i="7"/>
  <c r="D1226" i="7"/>
  <c r="D206" i="7"/>
  <c r="C769" i="7"/>
  <c r="D863" i="7"/>
  <c r="D803" i="7"/>
  <c r="D1269" i="7"/>
  <c r="C1241" i="7"/>
  <c r="D1234" i="7"/>
  <c r="D805" i="7"/>
  <c r="D1218" i="7"/>
  <c r="C685" i="7"/>
  <c r="C120" i="7"/>
  <c r="D1201" i="7"/>
  <c r="D1237" i="7"/>
  <c r="C1298" i="7"/>
  <c r="C481" i="7"/>
  <c r="D87" i="7"/>
  <c r="D1131" i="7"/>
  <c r="D674" i="7"/>
  <c r="C303" i="7"/>
  <c r="D280" i="7"/>
  <c r="C655" i="7"/>
  <c r="D153" i="7"/>
  <c r="D1326" i="7"/>
  <c r="C362" i="7"/>
  <c r="C927" i="7"/>
  <c r="C1206" i="7"/>
  <c r="C426" i="7"/>
  <c r="C582" i="7"/>
  <c r="D1322" i="7"/>
  <c r="C179" i="7"/>
  <c r="D621" i="7"/>
  <c r="C1263" i="7"/>
  <c r="C708" i="7"/>
  <c r="D341" i="7"/>
  <c r="C1141" i="7"/>
  <c r="D240" i="7"/>
  <c r="D50" i="7"/>
  <c r="D327" i="7"/>
  <c r="D121" i="7"/>
  <c r="D883" i="7"/>
  <c r="C69" i="7"/>
  <c r="D253" i="7"/>
  <c r="C63" i="7"/>
  <c r="C877" i="7"/>
  <c r="C1060" i="7"/>
  <c r="C1275" i="7"/>
  <c r="D426" i="7"/>
  <c r="C577" i="7"/>
  <c r="D217" i="7"/>
  <c r="D625" i="7"/>
  <c r="C92" i="7"/>
  <c r="C643" i="7"/>
  <c r="C58" i="7"/>
  <c r="C452" i="7"/>
  <c r="C732" i="7"/>
  <c r="C630" i="7"/>
  <c r="C1038" i="7"/>
  <c r="C1301" i="7"/>
  <c r="C741" i="7"/>
  <c r="C964" i="7"/>
  <c r="C1277" i="7"/>
  <c r="C1304" i="7"/>
  <c r="C916" i="7"/>
  <c r="D1137" i="7"/>
  <c r="C600" i="7"/>
  <c r="D86" i="7"/>
  <c r="D1130" i="7"/>
  <c r="C288" i="7"/>
  <c r="C1208" i="7"/>
  <c r="C1029" i="7"/>
  <c r="C208" i="7"/>
  <c r="C1133" i="7"/>
  <c r="C479" i="7"/>
  <c r="C1300" i="7"/>
  <c r="C755" i="7"/>
  <c r="C1228" i="7"/>
  <c r="C1162" i="7"/>
  <c r="D627" i="7"/>
  <c r="C978" i="7"/>
  <c r="D1321" i="7"/>
  <c r="D1042" i="7"/>
  <c r="C779" i="7"/>
  <c r="C413" i="7"/>
  <c r="D131" i="7"/>
  <c r="D481" i="7"/>
  <c r="C291" i="7"/>
  <c r="D757" i="7"/>
  <c r="D534" i="7"/>
  <c r="D62" i="7"/>
  <c r="D1030" i="7"/>
  <c r="C860" i="7"/>
  <c r="D98" i="7"/>
  <c r="D819" i="7"/>
  <c r="D942" i="7"/>
  <c r="C624" i="7"/>
  <c r="D957" i="7"/>
  <c r="D1163" i="7"/>
  <c r="C822" i="7"/>
  <c r="C467" i="7"/>
  <c r="D1008" i="7"/>
  <c r="C1214" i="7"/>
  <c r="C644" i="7"/>
  <c r="C471" i="7"/>
  <c r="D157" i="7"/>
  <c r="D746" i="7"/>
  <c r="D1048" i="7"/>
  <c r="C1261" i="7"/>
  <c r="C504" i="7"/>
  <c r="D919" i="7"/>
  <c r="C96" i="7"/>
  <c r="C1219" i="7"/>
  <c r="D944" i="7"/>
  <c r="D1214" i="7"/>
  <c r="C662" i="7"/>
  <c r="D445" i="7"/>
  <c r="D117" i="7"/>
  <c r="D212" i="7"/>
  <c r="D467" i="7"/>
  <c r="C263" i="7"/>
  <c r="D611" i="7"/>
  <c r="D496" i="7"/>
  <c r="C550" i="7"/>
  <c r="D992" i="7"/>
  <c r="C832" i="7"/>
  <c r="C397" i="7"/>
  <c r="D785" i="7"/>
  <c r="C549" i="7"/>
  <c r="D908" i="7"/>
  <c r="C612" i="7"/>
  <c r="C562" i="7"/>
  <c r="D945" i="7"/>
  <c r="D97" i="7"/>
  <c r="D836" i="7"/>
  <c r="D1127" i="7"/>
  <c r="D1064" i="7"/>
  <c r="C782" i="7"/>
  <c r="D196" i="7"/>
  <c r="D1084" i="7"/>
  <c r="C835" i="7"/>
  <c r="C439" i="7"/>
  <c r="C1003" i="7"/>
  <c r="C1257" i="7"/>
  <c r="D397" i="7"/>
  <c r="D982" i="7"/>
  <c r="D1186" i="7"/>
  <c r="D152" i="7"/>
  <c r="D594" i="7"/>
  <c r="C1167" i="7"/>
  <c r="C57" i="7"/>
  <c r="C614" i="7"/>
  <c r="D1057" i="7"/>
  <c r="C584" i="7"/>
  <c r="C153" i="7"/>
  <c r="C701" i="7"/>
  <c r="C429" i="7"/>
  <c r="C602" i="7"/>
  <c r="D535" i="7"/>
  <c r="C995" i="7"/>
  <c r="C1280" i="7"/>
  <c r="C565" i="7"/>
  <c r="C695" i="7"/>
  <c r="C918" i="7"/>
  <c r="C823" i="7"/>
  <c r="C872" i="7"/>
  <c r="D1175" i="7"/>
  <c r="D943" i="7"/>
  <c r="C506" i="7"/>
  <c r="C1207" i="7"/>
  <c r="D1078" i="7"/>
  <c r="D348" i="7"/>
  <c r="C414" i="7"/>
  <c r="C1137" i="7"/>
  <c r="C943" i="7"/>
  <c r="C136" i="7"/>
  <c r="D762" i="7"/>
  <c r="C1259" i="7"/>
  <c r="C363" i="7"/>
  <c r="D913" i="7"/>
  <c r="C613" i="7"/>
  <c r="C438" i="7"/>
  <c r="C163" i="7"/>
  <c r="C1098" i="7"/>
  <c r="D138" i="7"/>
  <c r="C628" i="7"/>
  <c r="C772" i="7"/>
  <c r="D723" i="7"/>
  <c r="C353" i="7"/>
  <c r="D103" i="7"/>
  <c r="D184" i="7"/>
  <c r="D453" i="7"/>
  <c r="C235" i="7"/>
  <c r="D569" i="7"/>
  <c r="D468" i="7"/>
  <c r="C498" i="7"/>
  <c r="D964" i="7"/>
  <c r="C780" i="7"/>
  <c r="C377" i="7"/>
  <c r="D730" i="7"/>
  <c r="C530" i="7"/>
  <c r="D853" i="7"/>
  <c r="C588" i="7"/>
  <c r="C543" i="7"/>
  <c r="D923" i="7"/>
  <c r="C557" i="7"/>
  <c r="D811" i="7"/>
  <c r="D1104" i="7"/>
  <c r="D558" i="7"/>
  <c r="D993" i="7"/>
  <c r="C606" i="7"/>
  <c r="D123" i="7"/>
  <c r="D1056" i="7"/>
  <c r="C774" i="7"/>
  <c r="C410" i="7"/>
  <c r="C736" i="7"/>
  <c r="C1239" i="7"/>
  <c r="D361" i="7"/>
  <c r="D733" i="7"/>
  <c r="D1167" i="7"/>
  <c r="D113" i="7"/>
  <c r="C1084" i="7"/>
  <c r="C1148" i="7"/>
  <c r="D1028" i="7"/>
  <c r="C591" i="7"/>
  <c r="D1029" i="7"/>
  <c r="C124" i="7"/>
  <c r="C669" i="7"/>
  <c r="C74" i="7"/>
  <c r="D1184" i="7"/>
  <c r="D421" i="7"/>
  <c r="C960" i="7"/>
  <c r="C1251" i="7"/>
  <c r="C520" i="7"/>
  <c r="C828" i="7"/>
  <c r="C784" i="7"/>
  <c r="D1094" i="7"/>
  <c r="C1145" i="7"/>
  <c r="C299" i="7"/>
  <c r="D213" i="7"/>
  <c r="D917" i="7"/>
  <c r="D410" i="7"/>
  <c r="D818" i="7"/>
  <c r="D333" i="7"/>
  <c r="C1009" i="7"/>
  <c r="D1052" i="7"/>
  <c r="C1094" i="7"/>
  <c r="D890" i="7"/>
  <c r="C248" i="7"/>
  <c r="C1175" i="7"/>
  <c r="D122" i="7"/>
  <c r="C953" i="7"/>
  <c r="D60" i="7"/>
  <c r="C572" i="7"/>
  <c r="D732" i="7"/>
  <c r="C186" i="7"/>
  <c r="C1126" i="7"/>
  <c r="D554" i="7"/>
  <c r="C974" i="7"/>
  <c r="D141" i="7"/>
  <c r="D1273" i="7"/>
  <c r="D363" i="7"/>
  <c r="D1198" i="7"/>
  <c r="D719" i="7"/>
  <c r="D735" i="7"/>
  <c r="C694" i="7"/>
  <c r="C466" i="7"/>
  <c r="C1129" i="7"/>
  <c r="C234" i="7"/>
  <c r="C604" i="7"/>
  <c r="C334" i="7"/>
  <c r="D590" i="7"/>
  <c r="D1139" i="7"/>
  <c r="D1002" i="7"/>
  <c r="C119" i="7"/>
  <c r="D1178" i="7"/>
  <c r="D861" i="7"/>
  <c r="D1195" i="7"/>
  <c r="C127" i="7"/>
  <c r="D1079" i="7"/>
  <c r="D412" i="7"/>
  <c r="D345" i="7"/>
  <c r="D1268" i="7"/>
  <c r="C1176" i="7"/>
  <c r="D457" i="7"/>
  <c r="C1179" i="7"/>
  <c r="C354" i="7"/>
  <c r="C1232" i="7"/>
  <c r="D96" i="7"/>
  <c r="D783" i="7"/>
  <c r="C1235" i="7"/>
  <c r="D1160" i="7"/>
  <c r="C172" i="7"/>
  <c r="D637" i="7"/>
  <c r="D1099" i="7"/>
  <c r="D796" i="7"/>
  <c r="D1095" i="7"/>
  <c r="D780" i="7"/>
  <c r="C1131" i="7"/>
  <c r="D829" i="7"/>
  <c r="D209" i="7"/>
  <c r="C858" i="7"/>
  <c r="D1272" i="7"/>
  <c r="D238" i="7"/>
  <c r="D416" i="7"/>
  <c r="C930" i="7"/>
  <c r="C154" i="7"/>
  <c r="D1286" i="7"/>
  <c r="C306" i="7"/>
  <c r="D1327" i="7"/>
  <c r="D1096" i="7"/>
  <c r="D1112" i="7"/>
  <c r="D47" i="7"/>
  <c r="D934" i="7"/>
  <c r="C472" i="7"/>
  <c r="C1224" i="7"/>
  <c r="C773" i="7"/>
  <c r="C1016" i="7"/>
  <c r="C1262" i="7"/>
  <c r="C238" i="7"/>
  <c r="D486" i="7"/>
  <c r="D442" i="7"/>
  <c r="D85" i="7"/>
  <c r="D342" i="7"/>
  <c r="C1088" i="7"/>
  <c r="C1023" i="7"/>
  <c r="D233" i="7"/>
  <c r="D1043" i="7"/>
  <c r="D672" i="7"/>
  <c r="D593" i="7"/>
  <c r="D1013" i="7"/>
  <c r="C302" i="7"/>
  <c r="D64" i="7"/>
  <c r="D1097" i="7"/>
  <c r="C1124" i="7"/>
  <c r="C1340" i="7"/>
  <c r="D740" i="7"/>
  <c r="C1237" i="7"/>
  <c r="C542" i="7"/>
  <c r="D81" i="7"/>
  <c r="D419" i="7"/>
  <c r="C1045" i="7"/>
  <c r="D948" i="7"/>
  <c r="C1061" i="7"/>
  <c r="D751" i="7"/>
  <c r="D420" i="7"/>
  <c r="D1174" i="7"/>
  <c r="D1022" i="7"/>
  <c r="C1021" i="7"/>
  <c r="C748" i="7"/>
  <c r="D137" i="7"/>
  <c r="D104" i="7"/>
  <c r="D390" i="7"/>
  <c r="C1000" i="7"/>
  <c r="D552" i="7"/>
  <c r="C218" i="7"/>
  <c r="D925" i="7"/>
  <c r="D378" i="7"/>
  <c r="C603" i="7"/>
  <c r="C486" i="7"/>
  <c r="D1014" i="7"/>
  <c r="C461" i="7"/>
  <c r="D612" i="7"/>
  <c r="D291" i="7"/>
  <c r="D606" i="7"/>
  <c r="C983" i="7"/>
  <c r="D858" i="7"/>
  <c r="C1269" i="7"/>
  <c r="C148" i="7"/>
  <c r="C515" i="7"/>
  <c r="C97" i="7"/>
  <c r="C1177" i="7"/>
  <c r="C1234" i="7"/>
  <c r="C712" i="7"/>
  <c r="C197" i="7"/>
  <c r="C165" i="7"/>
  <c r="C962" i="7"/>
  <c r="D1126" i="7"/>
  <c r="C133" i="7"/>
  <c r="C59" i="7"/>
  <c r="D1144" i="7"/>
  <c r="D739" i="7"/>
  <c r="C744" i="7"/>
  <c r="C252" i="7"/>
  <c r="C1073" i="7"/>
  <c r="C705" i="7"/>
  <c r="C934" i="7"/>
  <c r="D856" i="7"/>
  <c r="D187" i="7"/>
  <c r="D446" i="7"/>
  <c r="D1239" i="7"/>
  <c r="C594" i="7"/>
  <c r="D1054" i="7"/>
  <c r="C817" i="7"/>
  <c r="D105" i="7"/>
  <c r="D1151" i="7"/>
  <c r="C622" i="7"/>
  <c r="C352" i="7"/>
  <c r="C308" i="7"/>
  <c r="D551" i="7"/>
  <c r="C881" i="7"/>
  <c r="C788" i="7"/>
  <c r="D977" i="7"/>
  <c r="C1205" i="7"/>
  <c r="D1001" i="7"/>
  <c r="C806" i="7"/>
  <c r="C382" i="7"/>
  <c r="C251" i="7"/>
  <c r="D1034" i="7"/>
  <c r="C379" i="7"/>
  <c r="D1216" i="7"/>
  <c r="D493" i="7"/>
  <c r="C285" i="7"/>
  <c r="D199" i="7"/>
  <c r="D903" i="7"/>
  <c r="D396" i="7"/>
  <c r="D766" i="7"/>
  <c r="D313" i="7"/>
  <c r="C955" i="7"/>
  <c r="D1040" i="7"/>
  <c r="D1305" i="7"/>
  <c r="D835" i="7"/>
  <c r="C94" i="7"/>
  <c r="C1152" i="7"/>
  <c r="D91" i="7"/>
  <c r="C570" i="7"/>
  <c r="C560" i="7"/>
  <c r="D1192" i="7"/>
  <c r="D707" i="7"/>
  <c r="C139" i="7"/>
  <c r="D1247" i="7"/>
  <c r="D507" i="7"/>
  <c r="C951" i="7"/>
  <c r="D63" i="7"/>
  <c r="D1244" i="7"/>
  <c r="D318" i="7"/>
  <c r="D1134" i="7"/>
  <c r="D690" i="7"/>
  <c r="D694" i="7"/>
  <c r="C664" i="7"/>
  <c r="C105" i="7"/>
  <c r="C1302" i="7"/>
  <c r="D1219" i="7"/>
  <c r="C1017" i="7"/>
  <c r="C1055" i="7"/>
  <c r="D920" i="7"/>
  <c r="C544" i="7"/>
  <c r="C1163" i="7"/>
  <c r="D588" i="7"/>
  <c r="C816" i="7"/>
  <c r="D662" i="7"/>
  <c r="D289" i="7"/>
  <c r="C1296" i="7"/>
  <c r="D1208" i="7"/>
  <c r="D801" i="7"/>
  <c r="C1295" i="7"/>
  <c r="D1025" i="7"/>
  <c r="D454" i="7"/>
  <c r="D1339" i="7"/>
  <c r="D1288" i="7"/>
  <c r="D165" i="7"/>
  <c r="C1102" i="7"/>
  <c r="C1231" i="7"/>
  <c r="D75" i="7"/>
  <c r="D1257" i="7"/>
  <c r="D711" i="7"/>
  <c r="D456" i="7"/>
  <c r="D1092" i="7"/>
  <c r="D351" i="7"/>
  <c r="C826" i="7"/>
  <c r="C406" i="7"/>
  <c r="C1085" i="7"/>
  <c r="D622" i="7"/>
  <c r="C959" i="7"/>
  <c r="C1044" i="7"/>
  <c r="C1201" i="7"/>
  <c r="D319" i="7"/>
  <c r="D394" i="7"/>
  <c r="C344" i="7"/>
  <c r="C552" i="7"/>
  <c r="D573" i="7"/>
  <c r="D967" i="7"/>
  <c r="C555" i="7"/>
  <c r="C198" i="7"/>
  <c r="C1233" i="7"/>
  <c r="D1204" i="7"/>
  <c r="D717" i="7"/>
  <c r="C1165" i="7"/>
  <c r="D168" i="7"/>
  <c r="C654" i="7"/>
  <c r="D1251" i="7"/>
  <c r="D1153" i="7"/>
  <c r="C211" i="7"/>
  <c r="C483" i="7"/>
  <c r="D902" i="7"/>
  <c r="D290" i="7"/>
  <c r="D1304" i="7"/>
  <c r="D768" i="7"/>
  <c r="D911" i="7"/>
  <c r="C587" i="7"/>
  <c r="D1026" i="7"/>
  <c r="D66" i="7"/>
  <c r="C977" i="7"/>
  <c r="C1140" i="7"/>
  <c r="C1250" i="7"/>
  <c r="C1305" i="7"/>
  <c r="C223" i="7"/>
  <c r="D177" i="7"/>
  <c r="D770" i="7"/>
  <c r="C1328" i="7"/>
  <c r="C366" i="7"/>
  <c r="C355" i="7"/>
  <c r="D383" i="7"/>
  <c r="D786" i="7"/>
  <c r="C1255" i="7"/>
  <c r="C167" i="7"/>
  <c r="C556" i="7"/>
  <c r="C1130" i="7"/>
  <c r="C1184" i="7"/>
  <c r="D219" i="7"/>
  <c r="C691" i="7"/>
  <c r="C332" i="7"/>
  <c r="C195" i="7"/>
  <c r="D408" i="7"/>
  <c r="D718" i="7"/>
  <c r="D1068" i="7"/>
  <c r="D242" i="7"/>
  <c r="D1221" i="7"/>
  <c r="D474" i="7"/>
  <c r="C1171" i="7"/>
  <c r="C342" i="7"/>
  <c r="C312" i="7"/>
  <c r="C1063" i="7"/>
  <c r="D546" i="7"/>
  <c r="D161" i="7"/>
  <c r="C1053" i="7"/>
  <c r="D368" i="7"/>
  <c r="D738" i="7"/>
  <c r="D267" i="7"/>
  <c r="D555" i="7"/>
  <c r="D666" i="7"/>
  <c r="D526" i="7"/>
  <c r="D669" i="7"/>
  <c r="D1081" i="7"/>
  <c r="C1139" i="7"/>
  <c r="D68" i="7"/>
  <c r="D1177" i="7"/>
  <c r="C527" i="7"/>
  <c r="D1143" i="7"/>
  <c r="D678" i="7"/>
  <c r="D680" i="7"/>
  <c r="C1338" i="7"/>
  <c r="D473" i="7"/>
  <c r="C898" i="7"/>
  <c r="D965" i="7"/>
  <c r="C1334" i="7"/>
  <c r="D230" i="7"/>
  <c r="D1118" i="7"/>
  <c r="D543" i="7"/>
  <c r="C903" i="7"/>
  <c r="D602" i="7"/>
  <c r="C519" i="7"/>
  <c r="C1186" i="7"/>
  <c r="D1060" i="7"/>
  <c r="C1248" i="7"/>
  <c r="C80" i="7"/>
  <c r="D1182" i="7"/>
  <c r="C967" i="7"/>
  <c r="C904" i="7"/>
  <c r="C1197" i="7"/>
  <c r="C1154" i="7"/>
  <c r="C1149" i="7"/>
  <c r="D760" i="7"/>
  <c r="D404" i="7"/>
  <c r="D485" i="7"/>
  <c r="C135" i="7"/>
  <c r="D714" i="7"/>
  <c r="C619" i="7"/>
  <c r="C848" i="7"/>
  <c r="C1052" i="7"/>
  <c r="D1075" i="7"/>
  <c r="C1159" i="7"/>
  <c r="D1340" i="7"/>
  <c r="C796" i="7"/>
  <c r="D285" i="7"/>
  <c r="D668" i="7"/>
  <c r="C990" i="7"/>
  <c r="C1110" i="7"/>
  <c r="C541" i="7"/>
  <c r="D179" i="7"/>
  <c r="C839" i="7"/>
  <c r="C1267" i="7"/>
  <c r="C275" i="7"/>
  <c r="D775" i="7"/>
  <c r="C1181" i="7"/>
  <c r="C617" i="7"/>
  <c r="D1228" i="7"/>
  <c r="C322" i="7"/>
  <c r="C599" i="7"/>
  <c r="C1336" i="7"/>
  <c r="C49" i="7"/>
  <c r="D346" i="7"/>
  <c r="D825" i="7"/>
  <c r="D118" i="7"/>
  <c r="C231" i="7"/>
  <c r="C1059" i="7"/>
  <c r="C454" i="7"/>
  <c r="C271" i="7"/>
  <c r="D956" i="7"/>
  <c r="C1195" i="7"/>
  <c r="C697" i="7"/>
  <c r="C1274" i="7"/>
  <c r="C494" i="7"/>
  <c r="C287" i="7"/>
  <c r="C435" i="7"/>
  <c r="C763" i="7"/>
  <c r="D630" i="7"/>
  <c r="C1026" i="7"/>
  <c r="D905" i="7"/>
  <c r="C568" i="7"/>
  <c r="D1332" i="7"/>
  <c r="C349" i="7"/>
  <c r="C225" i="7"/>
  <c r="C415" i="7"/>
  <c r="C715" i="7"/>
  <c r="C1180" i="7"/>
  <c r="D712" i="7"/>
  <c r="C931" i="7"/>
  <c r="C989" i="7"/>
  <c r="C981" i="7"/>
  <c r="D1166" i="7"/>
  <c r="C1127" i="7"/>
  <c r="D231" i="7"/>
  <c r="D1181" i="7"/>
  <c r="C174" i="7"/>
  <c r="C970" i="7"/>
  <c r="D1302" i="7"/>
  <c r="C1101" i="7"/>
  <c r="D277" i="7"/>
  <c r="D592" i="7"/>
  <c r="D557" i="7"/>
  <c r="C336" i="7"/>
  <c r="D1225" i="7"/>
  <c r="D1285" i="7"/>
  <c r="C116" i="7"/>
  <c r="C890" i="7"/>
  <c r="C1297" i="7"/>
  <c r="D235" i="7"/>
  <c r="C987" i="7"/>
  <c r="C380" i="7"/>
  <c r="C378" i="7"/>
  <c r="D815" i="7"/>
  <c r="C907" i="7"/>
  <c r="C850" i="7"/>
  <c r="D1066" i="7"/>
  <c r="D1113" i="7"/>
  <c r="D500" i="7"/>
  <c r="C590" i="7"/>
  <c r="C929" i="7"/>
  <c r="C681" i="7"/>
  <c r="C358" i="7"/>
  <c r="D51" i="7"/>
  <c r="C922" i="7"/>
  <c r="D812" i="7"/>
  <c r="D111" i="7"/>
  <c r="C1331" i="7"/>
  <c r="C71" i="7"/>
  <c r="D610" i="7"/>
  <c r="D574" i="7"/>
  <c r="D1325" i="7"/>
  <c r="D629" i="7"/>
  <c r="D1256" i="7"/>
  <c r="C164" i="7"/>
  <c r="C476" i="7"/>
  <c r="C1172" i="7"/>
  <c r="D504" i="7"/>
  <c r="D147" i="7"/>
  <c r="C1025" i="7"/>
  <c r="D354" i="7"/>
  <c r="D710" i="7"/>
  <c r="D247" i="7"/>
  <c r="D506" i="7"/>
  <c r="D654" i="7"/>
  <c r="D477" i="7"/>
  <c r="D647" i="7"/>
  <c r="D1016" i="7"/>
  <c r="C1103" i="7"/>
  <c r="C534" i="7"/>
  <c r="D1141" i="7"/>
  <c r="C480" i="7"/>
  <c r="D1107" i="7"/>
  <c r="C709" i="7"/>
  <c r="D648" i="7"/>
  <c r="C1307" i="7"/>
  <c r="D398" i="7"/>
  <c r="D143" i="7"/>
  <c r="D1284" i="7"/>
  <c r="D494" i="7"/>
  <c r="C645" i="7"/>
  <c r="C1156" i="7"/>
  <c r="D1106" i="7"/>
  <c r="C750" i="7"/>
  <c r="D167" i="7"/>
  <c r="C168" i="7"/>
  <c r="D119" i="7"/>
  <c r="D316" i="7"/>
  <c r="C1078" i="7"/>
  <c r="C1285" i="7"/>
  <c r="D570" i="7"/>
  <c r="D792" i="7"/>
  <c r="D544" i="7"/>
  <c r="D892" i="7"/>
  <c r="D450" i="7"/>
  <c r="C1244" i="7"/>
  <c r="D1290" i="7"/>
  <c r="C946" i="7"/>
  <c r="C696" i="7"/>
  <c r="D644" i="7"/>
  <c r="C1266" i="7"/>
  <c r="C615" i="7"/>
  <c r="C597" i="7"/>
  <c r="D1159" i="7"/>
  <c r="D848" i="7"/>
  <c r="D515" i="7"/>
  <c r="D377" i="7"/>
  <c r="C798" i="7"/>
  <c r="C986" i="7"/>
  <c r="C945" i="7"/>
  <c r="C1010" i="7"/>
  <c r="D946" i="7"/>
  <c r="C1037" i="7"/>
  <c r="D273" i="7"/>
  <c r="D810" i="7"/>
  <c r="D243" i="7"/>
  <c r="C1051" i="7"/>
  <c r="C859" i="7"/>
  <c r="D1289" i="7"/>
  <c r="C418" i="7"/>
  <c r="C457" i="7"/>
  <c r="C1153" i="7"/>
  <c r="C1005" i="7"/>
  <c r="D660" i="7"/>
  <c r="D315" i="7"/>
  <c r="C304" i="7"/>
  <c r="D918" i="7"/>
  <c r="D880" i="7"/>
  <c r="C917" i="7"/>
  <c r="C417" i="7"/>
  <c r="D833" i="7"/>
  <c r="C950" i="7"/>
  <c r="C910" i="7"/>
  <c r="D269" i="7"/>
  <c r="D683" i="7"/>
  <c r="C262" i="7"/>
  <c r="D1085" i="7"/>
  <c r="D1114" i="7"/>
  <c r="D336" i="7"/>
  <c r="D65" i="7"/>
  <c r="C752" i="7"/>
  <c r="C533" i="7"/>
  <c r="C246" i="7"/>
  <c r="C1339" i="7"/>
  <c r="C62" i="7"/>
  <c r="C326" i="7"/>
  <c r="C320" i="7"/>
  <c r="C891" i="7"/>
  <c r="C442" i="7"/>
  <c r="D349" i="7"/>
  <c r="C155" i="7"/>
  <c r="C109" i="7"/>
  <c r="C507" i="7"/>
  <c r="D769" i="7"/>
  <c r="D1061" i="7"/>
  <c r="D1180" i="7"/>
  <c r="C213" i="7"/>
  <c r="C237" i="7"/>
  <c r="D1133" i="7"/>
  <c r="C255" i="7"/>
  <c r="C1283" i="7"/>
  <c r="D997" i="7"/>
  <c r="C700" i="7"/>
  <c r="C289" i="7"/>
  <c r="C1022" i="7"/>
  <c r="C368" i="7"/>
  <c r="D160" i="7"/>
  <c r="D133" i="7"/>
  <c r="C1011" i="7"/>
  <c r="D330" i="7"/>
  <c r="D686" i="7"/>
  <c r="C331" i="7"/>
  <c r="D488" i="7"/>
  <c r="D620" i="7"/>
  <c r="D459" i="7"/>
  <c r="D626" i="7"/>
  <c r="D793" i="7"/>
  <c r="D1317" i="7"/>
  <c r="C508" i="7"/>
  <c r="D1105" i="7"/>
  <c r="C447" i="7"/>
  <c r="C1204" i="7"/>
  <c r="C692" i="7"/>
  <c r="D624" i="7"/>
  <c r="C1289" i="7"/>
  <c r="C339" i="7"/>
  <c r="C635" i="7"/>
  <c r="D857" i="7"/>
  <c r="C1268" i="7"/>
  <c r="D100" i="7"/>
  <c r="D1245" i="7"/>
  <c r="D449" i="7"/>
  <c r="C586" i="7"/>
  <c r="D1124" i="7"/>
  <c r="C424" i="7"/>
  <c r="C1096" i="7"/>
  <c r="D971" i="7"/>
  <c r="C783" i="7"/>
  <c r="D530" i="7"/>
  <c r="C1158" i="7"/>
  <c r="C690" i="7"/>
  <c r="C455" i="7"/>
  <c r="C1278" i="7"/>
  <c r="C909" i="7"/>
  <c r="D1270" i="7"/>
  <c r="D1271" i="7"/>
  <c r="D1231" i="7"/>
  <c r="C142" i="7"/>
  <c r="D265" i="7"/>
  <c r="D130" i="7"/>
  <c r="C146" i="7"/>
  <c r="D146" i="7"/>
  <c r="C997" i="7"/>
  <c r="D432" i="7"/>
  <c r="C478" i="7"/>
  <c r="C665" i="7"/>
  <c r="C1271" i="7"/>
  <c r="C1229" i="7"/>
  <c r="D1191" i="7"/>
  <c r="D1299" i="7"/>
  <c r="C745" i="7"/>
  <c r="C392" i="7"/>
  <c r="D88" i="7"/>
  <c r="C490" i="7"/>
  <c r="C1323" i="7"/>
  <c r="C985" i="7"/>
  <c r="C470" i="7"/>
  <c r="C523" i="7"/>
  <c r="C1168" i="7"/>
  <c r="C1335" i="7"/>
  <c r="C278" i="7"/>
  <c r="D1346" i="7"/>
  <c r="D1235" i="7"/>
  <c r="D1083" i="7"/>
  <c r="D1200" i="7"/>
  <c r="D1162" i="7"/>
  <c r="C432" i="7"/>
  <c r="C496" i="7"/>
  <c r="C1166" i="7"/>
  <c r="C1291" i="7"/>
  <c r="C240" i="7"/>
  <c r="C264" i="7"/>
  <c r="D1115" i="7"/>
  <c r="C181" i="7"/>
  <c r="D80" i="7"/>
  <c r="C176" i="7"/>
  <c r="D512" i="7"/>
  <c r="C162" i="7"/>
  <c r="D894" i="7"/>
  <c r="C1105" i="7"/>
  <c r="C282" i="7"/>
  <c r="D308" i="7"/>
  <c r="C307" i="7"/>
  <c r="D210" i="7"/>
  <c r="C404" i="7"/>
  <c r="C391" i="7"/>
  <c r="D885" i="7"/>
  <c r="D216" i="7"/>
  <c r="D540" i="7"/>
  <c r="D859" i="7"/>
  <c r="C102" i="7"/>
  <c r="D440" i="7"/>
  <c r="D881" i="7"/>
  <c r="D484" i="7"/>
  <c r="C991" i="7"/>
  <c r="C932" i="7"/>
  <c r="C169" i="7"/>
  <c r="C121" i="7"/>
  <c r="C935" i="7"/>
  <c r="D1100" i="7"/>
  <c r="C78" i="7"/>
  <c r="D1021" i="7"/>
  <c r="C173" i="7"/>
  <c r="D375" i="7"/>
  <c r="D731" i="7"/>
  <c r="C559" i="7"/>
  <c r="C901" i="7"/>
  <c r="C356" i="7"/>
  <c r="C714" i="7"/>
  <c r="C894" i="7"/>
  <c r="C1212" i="7"/>
  <c r="C1303" i="7"/>
  <c r="D986" i="7"/>
  <c r="D539" i="7"/>
  <c r="C56" i="7"/>
  <c r="C450" i="7"/>
  <c r="C751" i="7"/>
  <c r="C637" i="7"/>
  <c r="C749" i="7"/>
  <c r="D563" i="7"/>
  <c r="D929" i="7"/>
  <c r="C842" i="7"/>
  <c r="C138" i="7"/>
  <c r="D227" i="7"/>
  <c r="C295" i="7"/>
  <c r="C107" i="7"/>
  <c r="C217" i="7"/>
  <c r="D1009" i="7"/>
  <c r="D369" i="7"/>
  <c r="D541" i="7"/>
  <c r="D822" i="7"/>
  <c r="C462" i="7"/>
  <c r="D845" i="7"/>
  <c r="C581" i="7"/>
  <c r="C79" i="7"/>
  <c r="C1322" i="7"/>
  <c r="D340" i="7"/>
  <c r="D1074" i="7"/>
  <c r="C1007" i="7"/>
  <c r="D689" i="7"/>
  <c r="D479" i="7"/>
  <c r="D1004" i="7"/>
  <c r="C861" i="7"/>
  <c r="D106" i="7"/>
  <c r="C636" i="7"/>
  <c r="D1229" i="7"/>
  <c r="D228" i="7"/>
  <c r="D1129" i="7"/>
  <c r="C1316" i="7"/>
  <c r="D172" i="7"/>
  <c r="D367" i="7"/>
  <c r="D972" i="7"/>
  <c r="D49" i="7"/>
  <c r="C847" i="7"/>
  <c r="D1203" i="7"/>
  <c r="C626" i="7"/>
  <c r="C1019" i="7"/>
  <c r="C547" i="7"/>
  <c r="C427" i="7"/>
  <c r="C347" i="7"/>
  <c r="C297" i="7"/>
  <c r="D937" i="7"/>
  <c r="C792" i="7"/>
  <c r="C801" i="7"/>
  <c r="D1003" i="7"/>
  <c r="C1092" i="7"/>
  <c r="D1091" i="7"/>
  <c r="D807" i="7"/>
  <c r="D687" i="7"/>
  <c r="D773" i="7"/>
  <c r="D1132" i="7"/>
  <c r="D1032" i="7"/>
  <c r="D860" i="7"/>
  <c r="C485" i="7"/>
  <c r="D983" i="7"/>
  <c r="C67" i="7"/>
  <c r="D841" i="7"/>
  <c r="D1119" i="7"/>
  <c r="C1028" i="7"/>
  <c r="D271" i="7"/>
  <c r="D447" i="7"/>
  <c r="D782" i="7"/>
  <c r="D536" i="7"/>
  <c r="C396" i="7"/>
  <c r="D737" i="7"/>
  <c r="C1178" i="7"/>
  <c r="C862" i="7"/>
  <c r="D955" i="7"/>
  <c r="D788" i="7"/>
  <c r="C1213" i="7"/>
  <c r="D239" i="7"/>
  <c r="C1312" i="7"/>
  <c r="C281" i="7"/>
  <c r="C687" i="7"/>
  <c r="C1203" i="7"/>
  <c r="D878" i="7"/>
  <c r="D1041" i="7"/>
  <c r="D1149" i="7"/>
  <c r="C201" i="7"/>
  <c r="D462" i="7"/>
  <c r="C1236" i="7"/>
  <c r="C852" i="7"/>
  <c r="D246" i="7"/>
  <c r="C111" i="7"/>
  <c r="C269" i="7"/>
  <c r="C920" i="7"/>
  <c r="D180" i="7"/>
  <c r="C675" i="7"/>
  <c r="C623" i="7"/>
  <c r="C150" i="7"/>
  <c r="D1293" i="7"/>
  <c r="C141" i="7"/>
  <c r="D828" i="7"/>
  <c r="D1055" i="7"/>
  <c r="D1087" i="7"/>
  <c r="D1152" i="7"/>
  <c r="C98" i="7"/>
  <c r="C734" i="7"/>
  <c r="C261" i="7"/>
  <c r="D653" i="7"/>
  <c r="C797" i="7"/>
  <c r="C982" i="7"/>
  <c r="D129" i="7"/>
  <c r="C1024" i="7"/>
  <c r="C365" i="7"/>
  <c r="D174" i="7"/>
  <c r="C651" i="7"/>
  <c r="C327" i="7"/>
  <c r="D124" i="7"/>
  <c r="D896" i="7"/>
  <c r="C387" i="7"/>
  <c r="C993" i="7"/>
  <c r="C1069" i="7"/>
  <c r="C975" i="7"/>
  <c r="D916" i="7"/>
  <c r="D470" i="7"/>
  <c r="C742" i="7"/>
  <c r="D1194" i="7"/>
  <c r="D931" i="7"/>
  <c r="D1164" i="7"/>
  <c r="C1221" i="7"/>
  <c r="C1193" i="7"/>
  <c r="C1272" i="7"/>
  <c r="D193" i="7"/>
  <c r="D617" i="7"/>
  <c r="D422" i="7"/>
  <c r="C1317" i="7"/>
  <c r="C725" i="7"/>
  <c r="D523" i="7"/>
  <c r="C601" i="7"/>
  <c r="C716" i="7"/>
  <c r="D1342" i="7"/>
  <c r="C849" i="7"/>
  <c r="D706" i="7"/>
  <c r="D549" i="7"/>
  <c r="D1136" i="7"/>
  <c r="D520" i="7"/>
  <c r="C1173" i="7"/>
  <c r="C1254" i="7"/>
  <c r="D1197" i="7"/>
  <c r="C887" i="7"/>
  <c r="C1281" i="7"/>
  <c r="D389" i="7"/>
  <c r="D1172" i="7"/>
  <c r="C840" i="7"/>
  <c r="D1108" i="7"/>
  <c r="D1142" i="7"/>
  <c r="D1123" i="7"/>
  <c r="D324" i="7"/>
  <c r="D434" i="7"/>
  <c r="D1312" i="7"/>
  <c r="D1089" i="7"/>
  <c r="C73" i="7"/>
  <c r="D988" i="7"/>
  <c r="C1046" i="7"/>
  <c r="C1157" i="7"/>
  <c r="D61" i="7"/>
  <c r="D78" i="7"/>
  <c r="D1263" i="7"/>
  <c r="C112" i="7"/>
  <c r="C777" i="7"/>
  <c r="C381" i="7"/>
  <c r="D628" i="7"/>
  <c r="C738" i="7"/>
  <c r="D1027" i="7"/>
  <c r="C836" i="7"/>
  <c r="C686" i="7"/>
  <c r="C689" i="7"/>
  <c r="C573" i="7"/>
  <c r="C65" i="7"/>
  <c r="D1088" i="7"/>
  <c r="C670" i="7"/>
  <c r="D1320" i="7"/>
  <c r="D907" i="7"/>
  <c r="C589" i="7"/>
  <c r="C337" i="7"/>
  <c r="C650" i="7"/>
  <c r="C196" i="7"/>
  <c r="C280" i="7"/>
  <c r="C522" i="7"/>
  <c r="C1220" i="7"/>
  <c r="C210" i="7"/>
  <c r="D1254" i="7"/>
  <c r="D464" i="7"/>
  <c r="D940" i="7"/>
  <c r="D399" i="7"/>
  <c r="D1053" i="7"/>
  <c r="C514" i="7"/>
  <c r="D1111" i="7"/>
  <c r="D352" i="7"/>
  <c r="D1010" i="7"/>
  <c r="C1260" i="7"/>
  <c r="D429" i="7"/>
  <c r="C313" i="7"/>
  <c r="C746" i="7"/>
  <c r="C1347" i="7"/>
  <c r="C1187" i="7"/>
  <c r="C743" i="7"/>
  <c r="C1215" i="7"/>
  <c r="D255" i="7"/>
  <c r="C1138" i="7"/>
  <c r="C48" i="7"/>
  <c r="D904" i="7"/>
  <c r="C1293" i="7"/>
  <c r="C328" i="7"/>
  <c r="D692" i="7"/>
  <c r="D39" i="16" l="1"/>
  <c r="D62" i="16"/>
  <c r="D61" i="16"/>
  <c r="N6" i="15"/>
  <c r="P7" i="15"/>
  <c r="O6" i="15"/>
  <c r="C35" i="15"/>
  <c r="C39" i="15" s="1"/>
  <c r="E36" i="15" s="1"/>
  <c r="I62" i="15"/>
  <c r="H62" i="15"/>
  <c r="F62" i="15"/>
  <c r="I260" i="1"/>
  <c r="I41" i="1" s="1"/>
  <c r="H260" i="1"/>
  <c r="H41" i="1" s="1"/>
  <c r="G260" i="1"/>
  <c r="G41" i="1" s="1"/>
  <c r="G11" i="1"/>
  <c r="H11" i="1" s="1"/>
  <c r="I11" i="1" s="1"/>
  <c r="J11" i="1" s="1"/>
  <c r="G62" i="15"/>
  <c r="E62" i="15"/>
  <c r="G9" i="1"/>
  <c r="H9" i="1" s="1"/>
  <c r="I9" i="1" s="1"/>
  <c r="J9" i="1" s="1"/>
  <c r="G15" i="1"/>
  <c r="H15" i="1" s="1"/>
  <c r="I15" i="1" s="1"/>
  <c r="J15" i="1" s="1"/>
  <c r="F17" i="1"/>
  <c r="E46" i="15" s="1"/>
  <c r="G7" i="1"/>
  <c r="H7" i="1" s="1"/>
  <c r="G13" i="1"/>
  <c r="H13" i="1" s="1"/>
  <c r="I13" i="1" s="1"/>
  <c r="J13" i="1" s="1"/>
  <c r="P6" i="14"/>
  <c r="T6" i="14" s="1"/>
  <c r="D51" i="14"/>
  <c r="P55" i="14"/>
  <c r="C84" i="14"/>
  <c r="C64" i="14"/>
  <c r="C85" i="14"/>
  <c r="C68" i="14"/>
  <c r="H9" i="14"/>
  <c r="C36" i="14" s="1"/>
  <c r="C48" i="14" s="1"/>
  <c r="C41" i="14"/>
  <c r="E39" i="14" s="1"/>
  <c r="I23" i="7"/>
  <c r="V23" i="7"/>
  <c r="P31" i="7"/>
  <c r="P13" i="7"/>
  <c r="J33" i="7"/>
  <c r="I33" i="7"/>
  <c r="H47" i="7"/>
  <c r="I31" i="7"/>
  <c r="H13" i="7"/>
  <c r="G32" i="7"/>
  <c r="P32" i="7"/>
  <c r="P37" i="7" s="1"/>
  <c r="V22" i="7"/>
  <c r="P22" i="7"/>
  <c r="J13" i="7"/>
  <c r="J23" i="7"/>
  <c r="H33" i="7"/>
  <c r="H20" i="7"/>
  <c r="F33" i="7"/>
  <c r="J25" i="7"/>
  <c r="H11" i="7"/>
  <c r="G11" i="7"/>
  <c r="P11" i="7"/>
  <c r="I25" i="7"/>
  <c r="G21" i="7"/>
  <c r="J34" i="7"/>
  <c r="V12" i="7"/>
  <c r="V19" i="7"/>
  <c r="I20" i="7"/>
  <c r="G33" i="7"/>
  <c r="I21" i="7"/>
  <c r="H21" i="7"/>
  <c r="G12" i="7"/>
  <c r="H25" i="7"/>
  <c r="F21" i="7"/>
  <c r="G25" i="7"/>
  <c r="G47" i="7"/>
  <c r="H24" i="7"/>
  <c r="I34" i="7"/>
  <c r="G49" i="7"/>
  <c r="V11" i="7"/>
  <c r="I19" i="7"/>
  <c r="J21" i="7"/>
  <c r="V31" i="7"/>
  <c r="V36" i="7" s="1"/>
  <c r="F12" i="7"/>
  <c r="P21" i="7"/>
  <c r="F32" i="7"/>
  <c r="J19" i="7"/>
  <c r="J24" i="7"/>
  <c r="F20" i="7"/>
  <c r="G22" i="7"/>
  <c r="V34" i="7"/>
  <c r="F11" i="7"/>
  <c r="G13" i="7"/>
  <c r="V21" i="7"/>
  <c r="P24" i="7"/>
  <c r="V33" i="7"/>
  <c r="H46" i="7"/>
  <c r="G8" i="7"/>
  <c r="F13" i="7"/>
  <c r="G48" i="7"/>
  <c r="F8" i="7"/>
  <c r="J20" i="7"/>
  <c r="H22" i="7"/>
  <c r="J31" i="7"/>
  <c r="P33" i="7"/>
  <c r="J12" i="7"/>
  <c r="H19" i="7"/>
  <c r="G20" i="7"/>
  <c r="G24" i="7"/>
  <c r="V25" i="7"/>
  <c r="P34" i="7"/>
  <c r="I12" i="7"/>
  <c r="G19" i="7"/>
  <c r="P20" i="7"/>
  <c r="J22" i="7"/>
  <c r="F24" i="7"/>
  <c r="J32" i="7"/>
  <c r="H12" i="7"/>
  <c r="I22" i="7"/>
  <c r="P25" i="7"/>
  <c r="V32" i="7"/>
  <c r="P12" i="7"/>
  <c r="V13" i="7"/>
  <c r="F22" i="7"/>
  <c r="H23" i="7"/>
  <c r="I24" i="7"/>
  <c r="H31" i="7"/>
  <c r="I32" i="7"/>
  <c r="I37" i="7" s="1"/>
  <c r="H34" i="7"/>
  <c r="H49" i="7"/>
  <c r="J11" i="7"/>
  <c r="P19" i="7"/>
  <c r="V20" i="7"/>
  <c r="G23" i="7"/>
  <c r="F25" i="7"/>
  <c r="G31" i="7"/>
  <c r="H32" i="7"/>
  <c r="F34" i="7"/>
  <c r="I11" i="7"/>
  <c r="I13" i="7"/>
  <c r="F23" i="7"/>
  <c r="F31" i="7"/>
  <c r="H48" i="7"/>
  <c r="P23" i="7"/>
  <c r="V24" i="7"/>
  <c r="G34" i="7"/>
  <c r="E134" i="1"/>
  <c r="E135" i="1"/>
  <c r="F132" i="1" s="1"/>
  <c r="E138" i="1"/>
  <c r="AC8" i="7"/>
  <c r="I8" i="7" s="1"/>
  <c r="F12" i="3"/>
  <c r="G258" i="1"/>
  <c r="G117" i="1" s="1"/>
  <c r="H210" i="1"/>
  <c r="H212" i="1" s="1"/>
  <c r="C11" i="7"/>
  <c r="D11" i="7" s="1"/>
  <c r="C11" i="11"/>
  <c r="D11" i="11" s="1"/>
  <c r="D169" i="1"/>
  <c r="D170" i="1" s="1"/>
  <c r="E167" i="1" s="1"/>
  <c r="E260" i="1"/>
  <c r="H114" i="1"/>
  <c r="D75" i="1"/>
  <c r="D78" i="1"/>
  <c r="F260" i="1"/>
  <c r="F41" i="1" s="1"/>
  <c r="F258" i="1"/>
  <c r="F117" i="1" s="1"/>
  <c r="D138" i="1"/>
  <c r="D194" i="1"/>
  <c r="E191" i="1" s="1"/>
  <c r="C164" i="1"/>
  <c r="D158" i="1"/>
  <c r="C9" i="11"/>
  <c r="D9" i="11" s="1"/>
  <c r="C19" i="7"/>
  <c r="D19" i="7" s="1"/>
  <c r="C23" i="1"/>
  <c r="C34" i="1"/>
  <c r="C78" i="1"/>
  <c r="C73" i="1"/>
  <c r="D199" i="1"/>
  <c r="E49" i="1"/>
  <c r="E47" i="1"/>
  <c r="C175" i="1"/>
  <c r="E73" i="1"/>
  <c r="D141" i="1"/>
  <c r="C147" i="1"/>
  <c r="C185" i="1"/>
  <c r="D181" i="1" s="1"/>
  <c r="C187" i="1"/>
  <c r="E37" i="1"/>
  <c r="E35" i="1"/>
  <c r="D28" i="1"/>
  <c r="D63" i="1"/>
  <c r="AE8" i="7"/>
  <c r="D18" i="1"/>
  <c r="D196" i="1"/>
  <c r="D22" i="1"/>
  <c r="D146" i="1"/>
  <c r="D187" i="1"/>
  <c r="C28" i="1"/>
  <c r="C63" i="1"/>
  <c r="C146" i="1"/>
  <c r="C77" i="1"/>
  <c r="C153" i="1"/>
  <c r="D150" i="1" s="1"/>
  <c r="D32" i="1"/>
  <c r="M66" i="1"/>
  <c r="M68" i="1" s="1"/>
  <c r="C68" i="1" s="1"/>
  <c r="C69" i="1" s="1"/>
  <c r="C155" i="1"/>
  <c r="G17" i="1" l="1"/>
  <c r="F46" i="15" s="1"/>
  <c r="E37" i="15"/>
  <c r="E38" i="15"/>
  <c r="E35" i="15"/>
  <c r="Q7" i="15"/>
  <c r="P6" i="15"/>
  <c r="F182" i="1"/>
  <c r="C16" i="15"/>
  <c r="C20" i="15" s="1"/>
  <c r="F27" i="1"/>
  <c r="F20" i="1"/>
  <c r="F22" i="1" s="1"/>
  <c r="F23" i="1" s="1"/>
  <c r="AF8" i="7"/>
  <c r="F76" i="1"/>
  <c r="F29" i="1"/>
  <c r="F18" i="1"/>
  <c r="E47" i="15" s="1"/>
  <c r="F159" i="1"/>
  <c r="F133" i="1"/>
  <c r="F62" i="1"/>
  <c r="E71" i="15" s="1"/>
  <c r="F68" i="1"/>
  <c r="E73" i="15" s="1"/>
  <c r="F168" i="1"/>
  <c r="F151" i="1"/>
  <c r="F142" i="1"/>
  <c r="F192" i="1"/>
  <c r="F183" i="1"/>
  <c r="F72" i="1" s="1"/>
  <c r="E74" i="15" s="1"/>
  <c r="F25" i="1"/>
  <c r="F74" i="1"/>
  <c r="C86" i="14"/>
  <c r="T22" i="14"/>
  <c r="E40" i="14"/>
  <c r="C47" i="14" s="1"/>
  <c r="C49" i="14" s="1"/>
  <c r="C51" i="14" s="1"/>
  <c r="E51" i="14" s="1"/>
  <c r="C32" i="14" s="1"/>
  <c r="C33" i="14" s="1"/>
  <c r="C37" i="14"/>
  <c r="E169" i="1"/>
  <c r="E170" i="1" s="1"/>
  <c r="F167" i="1" s="1"/>
  <c r="S20" i="7"/>
  <c r="T20" i="7"/>
  <c r="M20" i="7"/>
  <c r="L20" i="7"/>
  <c r="N20" i="7"/>
  <c r="R20" i="7"/>
  <c r="D184" i="1"/>
  <c r="D185" i="1"/>
  <c r="E181" i="1" s="1"/>
  <c r="D143" i="1"/>
  <c r="D144" i="1" s="1"/>
  <c r="N11" i="7"/>
  <c r="R11" i="7"/>
  <c r="T11" i="7"/>
  <c r="J15" i="7"/>
  <c r="J16" i="7"/>
  <c r="L11" i="7"/>
  <c r="M11" i="7"/>
  <c r="S11" i="7"/>
  <c r="M22" i="7"/>
  <c r="N22" i="7"/>
  <c r="L22" i="7"/>
  <c r="R22" i="7"/>
  <c r="S22" i="7"/>
  <c r="T22" i="7"/>
  <c r="V27" i="7"/>
  <c r="V28" i="7"/>
  <c r="T21" i="7"/>
  <c r="N21" i="7"/>
  <c r="R21" i="7"/>
  <c r="L21" i="7"/>
  <c r="S21" i="7"/>
  <c r="M21" i="7"/>
  <c r="I28" i="7"/>
  <c r="I27" i="7"/>
  <c r="V16" i="7"/>
  <c r="V15" i="7"/>
  <c r="L34" i="7"/>
  <c r="N34" i="7"/>
  <c r="M34" i="7"/>
  <c r="R34" i="7"/>
  <c r="S34" i="7"/>
  <c r="T34" i="7"/>
  <c r="I36" i="7"/>
  <c r="E53" i="1"/>
  <c r="E61" i="1"/>
  <c r="E50" i="1"/>
  <c r="E56" i="1"/>
  <c r="P15" i="7"/>
  <c r="P16" i="7"/>
  <c r="S33" i="7"/>
  <c r="T33" i="7"/>
  <c r="M33" i="7"/>
  <c r="N33" i="7"/>
  <c r="R33" i="7"/>
  <c r="L33" i="7"/>
  <c r="I15" i="7"/>
  <c r="I16" i="7"/>
  <c r="N32" i="7"/>
  <c r="R32" i="7"/>
  <c r="L32" i="7"/>
  <c r="M32" i="7"/>
  <c r="J37" i="7"/>
  <c r="S32" i="7"/>
  <c r="T32" i="7"/>
  <c r="T13" i="7"/>
  <c r="L13" i="7"/>
  <c r="M13" i="7"/>
  <c r="R13" i="7"/>
  <c r="S13" i="7"/>
  <c r="N13" i="7"/>
  <c r="D164" i="1"/>
  <c r="D160" i="1"/>
  <c r="D161" i="1"/>
  <c r="E158" i="1" s="1"/>
  <c r="P28" i="7"/>
  <c r="P27" i="7"/>
  <c r="E38" i="1"/>
  <c r="R19" i="7"/>
  <c r="S19" i="7"/>
  <c r="T19" i="7"/>
  <c r="L19" i="7"/>
  <c r="J27" i="7"/>
  <c r="M19" i="7"/>
  <c r="N19" i="7"/>
  <c r="J28" i="7"/>
  <c r="L23" i="7"/>
  <c r="M23" i="7"/>
  <c r="N23" i="7"/>
  <c r="T23" i="7"/>
  <c r="R23" i="7"/>
  <c r="S23" i="7"/>
  <c r="D151" i="1"/>
  <c r="D153" i="1"/>
  <c r="E150" i="1" s="1"/>
  <c r="E193" i="1"/>
  <c r="E194" i="1"/>
  <c r="F191" i="1" s="1"/>
  <c r="D23" i="1"/>
  <c r="D34" i="1"/>
  <c r="I7" i="1"/>
  <c r="H17" i="1"/>
  <c r="I210" i="1"/>
  <c r="I212" i="1" s="1"/>
  <c r="H258" i="1"/>
  <c r="H117" i="1" s="1"/>
  <c r="L12" i="7"/>
  <c r="M12" i="7"/>
  <c r="N12" i="7"/>
  <c r="S12" i="7"/>
  <c r="T12" i="7"/>
  <c r="R12" i="7"/>
  <c r="L25" i="7"/>
  <c r="M25" i="7"/>
  <c r="N25" i="7"/>
  <c r="R25" i="7"/>
  <c r="S25" i="7"/>
  <c r="T25" i="7"/>
  <c r="P36" i="7"/>
  <c r="V37" i="7"/>
  <c r="C35" i="1"/>
  <c r="C44" i="1"/>
  <c r="C37" i="1"/>
  <c r="C38" i="1" s="1"/>
  <c r="AD8" i="7"/>
  <c r="J8" i="7" s="1"/>
  <c r="L31" i="7"/>
  <c r="J36" i="7"/>
  <c r="M31" i="7"/>
  <c r="M36" i="7" s="1"/>
  <c r="N31" i="7"/>
  <c r="N36" i="7" s="1"/>
  <c r="S31" i="7"/>
  <c r="T31" i="7"/>
  <c r="R31" i="7"/>
  <c r="L24" i="7"/>
  <c r="R24" i="7"/>
  <c r="T24" i="7"/>
  <c r="S24" i="7"/>
  <c r="N24" i="7"/>
  <c r="M24" i="7"/>
  <c r="F174" i="1" l="1"/>
  <c r="F135" i="1"/>
  <c r="F31" i="1"/>
  <c r="F32" i="1" s="1"/>
  <c r="F78" i="1"/>
  <c r="F73" i="1"/>
  <c r="G74" i="1"/>
  <c r="G18" i="1"/>
  <c r="F47" i="15" s="1"/>
  <c r="G29" i="1"/>
  <c r="G25" i="1"/>
  <c r="G62" i="1"/>
  <c r="F71" i="15" s="1"/>
  <c r="G183" i="1"/>
  <c r="G72" i="1" s="1"/>
  <c r="D14" i="14" s="1"/>
  <c r="G27" i="1"/>
  <c r="G133" i="1"/>
  <c r="G76" i="1"/>
  <c r="G68" i="1"/>
  <c r="F73" i="15" s="1"/>
  <c r="G151" i="1"/>
  <c r="G142" i="1"/>
  <c r="G182" i="1"/>
  <c r="G20" i="1"/>
  <c r="G22" i="1" s="1"/>
  <c r="G23" i="1" s="1"/>
  <c r="AG8" i="7"/>
  <c r="C7" i="7" s="1"/>
  <c r="G159" i="1"/>
  <c r="G168" i="1"/>
  <c r="G192" i="1"/>
  <c r="F198" i="1"/>
  <c r="F64" i="1" s="1"/>
  <c r="E70" i="15" s="1"/>
  <c r="E57" i="16"/>
  <c r="C57" i="16"/>
  <c r="F170" i="1"/>
  <c r="G167" i="1" s="1"/>
  <c r="E39" i="15"/>
  <c r="R7" i="15"/>
  <c r="R6" i="15" s="1"/>
  <c r="Q6" i="15"/>
  <c r="C14" i="14"/>
  <c r="AH8" i="7"/>
  <c r="P8" i="7" s="1"/>
  <c r="G46" i="15"/>
  <c r="F194" i="1"/>
  <c r="F107" i="1" s="1"/>
  <c r="E41" i="14"/>
  <c r="E141" i="1"/>
  <c r="D147" i="1"/>
  <c r="N28" i="7"/>
  <c r="N27" i="7"/>
  <c r="J7" i="1"/>
  <c r="J17" i="1" s="1"/>
  <c r="I46" i="15" s="1"/>
  <c r="I17" i="1"/>
  <c r="H46" i="15" s="1"/>
  <c r="N15" i="7"/>
  <c r="N16" i="7"/>
  <c r="D44" i="1"/>
  <c r="D35" i="1"/>
  <c r="D37" i="1"/>
  <c r="D38" i="1" s="1"/>
  <c r="L36" i="7"/>
  <c r="S28" i="7"/>
  <c r="S27" i="7"/>
  <c r="E151" i="1"/>
  <c r="E153" i="1"/>
  <c r="F150" i="1" s="1"/>
  <c r="F153" i="1" s="1"/>
  <c r="E184" i="1"/>
  <c r="E185" i="1"/>
  <c r="F181" i="1" s="1"/>
  <c r="F185" i="1" s="1"/>
  <c r="D174" i="1"/>
  <c r="N66" i="1"/>
  <c r="N68" i="1" s="1"/>
  <c r="D68" i="1" s="1"/>
  <c r="D69" i="1" s="1"/>
  <c r="D155" i="1"/>
  <c r="S16" i="7"/>
  <c r="S15" i="7"/>
  <c r="R37" i="7"/>
  <c r="M15" i="7"/>
  <c r="M16" i="7"/>
  <c r="N37" i="7"/>
  <c r="R36" i="7"/>
  <c r="R15" i="7"/>
  <c r="R16" i="7"/>
  <c r="M28" i="7"/>
  <c r="M27" i="7"/>
  <c r="L28" i="7"/>
  <c r="L27" i="7"/>
  <c r="T27" i="7"/>
  <c r="T28" i="7"/>
  <c r="T37" i="7"/>
  <c r="S37" i="7"/>
  <c r="F66" i="1"/>
  <c r="E72" i="15" s="1"/>
  <c r="F175" i="1"/>
  <c r="M37" i="7"/>
  <c r="F34" i="1"/>
  <c r="E49" i="15" s="1"/>
  <c r="C47" i="1"/>
  <c r="C49" i="1"/>
  <c r="L37" i="7"/>
  <c r="G132" i="1"/>
  <c r="F99" i="1"/>
  <c r="F138" i="1"/>
  <c r="L15" i="7"/>
  <c r="L16" i="7"/>
  <c r="E160" i="1"/>
  <c r="E161" i="1"/>
  <c r="F158" i="1" s="1"/>
  <c r="T36" i="7"/>
  <c r="H20" i="1"/>
  <c r="H22" i="1" s="1"/>
  <c r="H133" i="1"/>
  <c r="H74" i="1"/>
  <c r="H18" i="1"/>
  <c r="G47" i="15" s="1"/>
  <c r="H159" i="1"/>
  <c r="H68" i="1"/>
  <c r="G73" i="15" s="1"/>
  <c r="H168" i="1"/>
  <c r="H76" i="1"/>
  <c r="H62" i="1"/>
  <c r="G71" i="15" s="1"/>
  <c r="H151" i="1"/>
  <c r="H183" i="1"/>
  <c r="H72" i="1" s="1"/>
  <c r="H29" i="1"/>
  <c r="H192" i="1"/>
  <c r="H25" i="1"/>
  <c r="H182" i="1"/>
  <c r="H27" i="1"/>
  <c r="H142" i="1"/>
  <c r="R28" i="7"/>
  <c r="R27" i="7"/>
  <c r="S36" i="7"/>
  <c r="I258" i="1"/>
  <c r="I117" i="1" s="1"/>
  <c r="J210" i="1"/>
  <c r="J212" i="1" s="1"/>
  <c r="J258" i="1" s="1"/>
  <c r="J117" i="1" s="1"/>
  <c r="T16" i="7"/>
  <c r="T15" i="7"/>
  <c r="M8" i="7" l="1"/>
  <c r="L8" i="7"/>
  <c r="G45" i="7" s="1"/>
  <c r="G174" i="1"/>
  <c r="G170" i="1"/>
  <c r="H167" i="1" s="1"/>
  <c r="H170" i="1" s="1"/>
  <c r="G31" i="1"/>
  <c r="G32" i="1" s="1"/>
  <c r="N8" i="7"/>
  <c r="G73" i="1"/>
  <c r="G198" i="1"/>
  <c r="G64" i="1" s="1"/>
  <c r="G78" i="1"/>
  <c r="F74" i="15"/>
  <c r="F199" i="1"/>
  <c r="D57" i="16"/>
  <c r="F113" i="1"/>
  <c r="H198" i="1"/>
  <c r="E14" i="14"/>
  <c r="G74" i="15"/>
  <c r="C7" i="14"/>
  <c r="C8" i="14" s="1"/>
  <c r="C10" i="14" s="1"/>
  <c r="G191" i="1"/>
  <c r="G194" i="1" s="1"/>
  <c r="G107" i="1" s="1"/>
  <c r="F67" i="1"/>
  <c r="C15" i="14"/>
  <c r="F65" i="1"/>
  <c r="C12" i="14"/>
  <c r="D7" i="7"/>
  <c r="D8" i="7" s="1"/>
  <c r="D10" i="7" s="1"/>
  <c r="D12" i="7" s="1"/>
  <c r="C8" i="7"/>
  <c r="C10" i="7" s="1"/>
  <c r="C12" i="7" s="1"/>
  <c r="H23" i="1"/>
  <c r="F35" i="1"/>
  <c r="E50" i="15" s="1"/>
  <c r="F37" i="1"/>
  <c r="E52" i="15" s="1"/>
  <c r="H174" i="1"/>
  <c r="F161" i="1"/>
  <c r="H73" i="1"/>
  <c r="H78" i="1"/>
  <c r="I192" i="1"/>
  <c r="I142" i="1"/>
  <c r="I25" i="1"/>
  <c r="I151" i="1"/>
  <c r="I18" i="1"/>
  <c r="H47" i="15" s="1"/>
  <c r="I182" i="1"/>
  <c r="I76" i="1"/>
  <c r="I133" i="1"/>
  <c r="I68" i="1"/>
  <c r="H73" i="15" s="1"/>
  <c r="I27" i="1"/>
  <c r="I62" i="1"/>
  <c r="H71" i="15" s="1"/>
  <c r="I29" i="1"/>
  <c r="I183" i="1"/>
  <c r="I72" i="1" s="1"/>
  <c r="I159" i="1"/>
  <c r="I168" i="1"/>
  <c r="I74" i="1"/>
  <c r="I20" i="1"/>
  <c r="I22" i="1" s="1"/>
  <c r="D66" i="1"/>
  <c r="D67" i="1" s="1"/>
  <c r="D175" i="1"/>
  <c r="G66" i="1"/>
  <c r="F72" i="15" s="1"/>
  <c r="G175" i="1"/>
  <c r="E143" i="1"/>
  <c r="E144" i="1" s="1"/>
  <c r="H199" i="1"/>
  <c r="H64" i="1"/>
  <c r="G70" i="15" s="1"/>
  <c r="H31" i="1"/>
  <c r="H32" i="1" s="1"/>
  <c r="D49" i="1"/>
  <c r="D47" i="1"/>
  <c r="E164" i="1"/>
  <c r="J27" i="1"/>
  <c r="J62" i="1"/>
  <c r="I71" i="15" s="1"/>
  <c r="J159" i="1"/>
  <c r="J168" i="1"/>
  <c r="J151" i="1"/>
  <c r="J74" i="1"/>
  <c r="J182" i="1"/>
  <c r="J18" i="1"/>
  <c r="I47" i="15" s="1"/>
  <c r="J68" i="1"/>
  <c r="I73" i="15" s="1"/>
  <c r="J76" i="1"/>
  <c r="J29" i="1"/>
  <c r="J183" i="1"/>
  <c r="J72" i="1" s="1"/>
  <c r="J25" i="1"/>
  <c r="J142" i="1"/>
  <c r="J133" i="1"/>
  <c r="J192" i="1"/>
  <c r="J20" i="1"/>
  <c r="J22" i="1" s="1"/>
  <c r="G181" i="1"/>
  <c r="G185" i="1" s="1"/>
  <c r="F104" i="1"/>
  <c r="G135" i="1"/>
  <c r="G138" i="1" s="1"/>
  <c r="G113" i="1"/>
  <c r="F101" i="1"/>
  <c r="G150" i="1"/>
  <c r="G153" i="1" s="1"/>
  <c r="C61" i="1"/>
  <c r="C70" i="1" s="1"/>
  <c r="C56" i="1"/>
  <c r="C50" i="1"/>
  <c r="C53" i="1"/>
  <c r="O66" i="1"/>
  <c r="O68" i="1" s="1"/>
  <c r="E68" i="1" s="1"/>
  <c r="E69" i="1" s="1"/>
  <c r="E155" i="1"/>
  <c r="E174" i="1"/>
  <c r="H191" i="1" l="1"/>
  <c r="H194" i="1" s="1"/>
  <c r="G34" i="1"/>
  <c r="F70" i="15"/>
  <c r="G65" i="1"/>
  <c r="D12" i="14"/>
  <c r="G199" i="1"/>
  <c r="C18" i="14"/>
  <c r="C25" i="14" s="1"/>
  <c r="C17" i="15"/>
  <c r="F14" i="14"/>
  <c r="H74" i="15"/>
  <c r="G14" i="14"/>
  <c r="I74" i="15"/>
  <c r="D7" i="14"/>
  <c r="D8" i="14" s="1"/>
  <c r="D10" i="14" s="1"/>
  <c r="F49" i="15"/>
  <c r="H65" i="1"/>
  <c r="E12" i="14"/>
  <c r="G67" i="1"/>
  <c r="D15" i="14"/>
  <c r="I31" i="1"/>
  <c r="I32" i="1" s="1"/>
  <c r="F141" i="1"/>
  <c r="E147" i="1"/>
  <c r="I23" i="1"/>
  <c r="E66" i="1"/>
  <c r="E175" i="1"/>
  <c r="H181" i="1"/>
  <c r="H185" i="1" s="1"/>
  <c r="G104" i="1"/>
  <c r="G158" i="1"/>
  <c r="F112" i="1"/>
  <c r="F115" i="1" s="1"/>
  <c r="F120" i="1" s="1"/>
  <c r="C87" i="1"/>
  <c r="C89" i="1" s="1"/>
  <c r="D88" i="1" s="1"/>
  <c r="C91" i="1"/>
  <c r="C92" i="1" s="1"/>
  <c r="I174" i="1"/>
  <c r="G99" i="1"/>
  <c r="H132" i="1"/>
  <c r="G35" i="1"/>
  <c r="F50" i="15" s="1"/>
  <c r="G37" i="1"/>
  <c r="F52" i="15" s="1"/>
  <c r="J23" i="1"/>
  <c r="J174" i="1"/>
  <c r="I73" i="1"/>
  <c r="I78" i="1"/>
  <c r="J31" i="1"/>
  <c r="J32" i="1" s="1"/>
  <c r="D53" i="1"/>
  <c r="D61" i="1"/>
  <c r="D70" i="1" s="1"/>
  <c r="D56" i="1"/>
  <c r="D50" i="1"/>
  <c r="F164" i="1"/>
  <c r="J73" i="1"/>
  <c r="J78" i="1"/>
  <c r="H175" i="1"/>
  <c r="H66" i="1"/>
  <c r="G72" i="15" s="1"/>
  <c r="H107" i="1"/>
  <c r="I191" i="1"/>
  <c r="I194" i="1" s="1"/>
  <c r="F38" i="1"/>
  <c r="E53" i="15" s="1"/>
  <c r="F17" i="3"/>
  <c r="F21" i="3" s="1"/>
  <c r="AI8" i="7"/>
  <c r="H150" i="1"/>
  <c r="H153" i="1" s="1"/>
  <c r="G101" i="1"/>
  <c r="H113" i="1"/>
  <c r="I167" i="1"/>
  <c r="I170" i="1" s="1"/>
  <c r="J198" i="1"/>
  <c r="I198" i="1"/>
  <c r="H34" i="1"/>
  <c r="C26" i="14" l="1"/>
  <c r="C24" i="14"/>
  <c r="D18" i="14"/>
  <c r="D26" i="14" s="1"/>
  <c r="AJ8" i="7"/>
  <c r="S8" i="7" s="1"/>
  <c r="I34" i="1"/>
  <c r="F7" i="14" s="1"/>
  <c r="F8" i="14" s="1"/>
  <c r="F10" i="14" s="1"/>
  <c r="H49" i="15"/>
  <c r="D30" i="15"/>
  <c r="C29" i="15"/>
  <c r="D109" i="15" s="1"/>
  <c r="C28" i="15"/>
  <c r="D102" i="15" s="1"/>
  <c r="D39" i="15"/>
  <c r="D38" i="15"/>
  <c r="D37" i="15"/>
  <c r="D36" i="15"/>
  <c r="D35" i="15"/>
  <c r="C21" i="15"/>
  <c r="E7" i="14"/>
  <c r="E8" i="14" s="1"/>
  <c r="E10" i="14" s="1"/>
  <c r="E18" i="14" s="1"/>
  <c r="G49" i="15"/>
  <c r="D24" i="14"/>
  <c r="H67" i="1"/>
  <c r="E15" i="14"/>
  <c r="F144" i="1"/>
  <c r="F147" i="1" s="1"/>
  <c r="J199" i="1"/>
  <c r="J64" i="1"/>
  <c r="I70" i="15" s="1"/>
  <c r="J167" i="1"/>
  <c r="J170" i="1" s="1"/>
  <c r="J113" i="1" s="1"/>
  <c r="I113" i="1"/>
  <c r="D87" i="1"/>
  <c r="D89" i="1" s="1"/>
  <c r="E88" i="1" s="1"/>
  <c r="D91" i="1"/>
  <c r="D92" i="1" s="1"/>
  <c r="H135" i="1"/>
  <c r="H37" i="1"/>
  <c r="H35" i="1"/>
  <c r="G50" i="15" s="1"/>
  <c r="I64" i="1"/>
  <c r="H70" i="15" s="1"/>
  <c r="I199" i="1"/>
  <c r="I175" i="1"/>
  <c r="I66" i="1"/>
  <c r="H72" i="15" s="1"/>
  <c r="H101" i="1"/>
  <c r="I150" i="1"/>
  <c r="I153" i="1" s="1"/>
  <c r="V8" i="7"/>
  <c r="G161" i="1"/>
  <c r="G164" i="1" s="1"/>
  <c r="J66" i="1"/>
  <c r="I72" i="15" s="1"/>
  <c r="J175" i="1"/>
  <c r="I181" i="1"/>
  <c r="I185" i="1" s="1"/>
  <c r="H104" i="1"/>
  <c r="I107" i="1"/>
  <c r="J191" i="1"/>
  <c r="J194" i="1" s="1"/>
  <c r="J107" i="1" s="1"/>
  <c r="J34" i="1"/>
  <c r="E67" i="1"/>
  <c r="E70" i="1"/>
  <c r="G38" i="1"/>
  <c r="F53" i="15" s="1"/>
  <c r="I35" i="1" l="1"/>
  <c r="H50" i="15" s="1"/>
  <c r="D25" i="14"/>
  <c r="D19" i="14"/>
  <c r="R8" i="7"/>
  <c r="H45" i="7" s="1"/>
  <c r="C17" i="7"/>
  <c r="C7" i="11" s="1"/>
  <c r="D7" i="11" s="1"/>
  <c r="D8" i="11" s="1"/>
  <c r="D10" i="11" s="1"/>
  <c r="D12" i="11" s="1"/>
  <c r="D104" i="15"/>
  <c r="D113" i="15"/>
  <c r="D121" i="15" s="1"/>
  <c r="D120" i="15"/>
  <c r="E99" i="15"/>
  <c r="E100" i="15" s="1"/>
  <c r="D111" i="15"/>
  <c r="E107" i="15"/>
  <c r="H38" i="1"/>
  <c r="G53" i="15" s="1"/>
  <c r="G52" i="15"/>
  <c r="C31" i="15"/>
  <c r="E128" i="15" s="1"/>
  <c r="E130" i="15" s="1"/>
  <c r="D28" i="15"/>
  <c r="D29" i="15"/>
  <c r="G7" i="14"/>
  <c r="G8" i="14" s="1"/>
  <c r="G10" i="14" s="1"/>
  <c r="I49" i="15"/>
  <c r="E19" i="14"/>
  <c r="E24" i="14"/>
  <c r="E25" i="14"/>
  <c r="E26" i="14"/>
  <c r="I67" i="1"/>
  <c r="F15" i="14"/>
  <c r="I65" i="1"/>
  <c r="F12" i="14"/>
  <c r="J65" i="1"/>
  <c r="G12" i="14"/>
  <c r="H12" i="14" s="1"/>
  <c r="H14" i="14" s="1"/>
  <c r="C8" i="11"/>
  <c r="C10" i="11" s="1"/>
  <c r="C12" i="11" s="1"/>
  <c r="I37" i="1"/>
  <c r="J67" i="1"/>
  <c r="G15" i="14"/>
  <c r="H15" i="14" s="1"/>
  <c r="E89" i="1"/>
  <c r="F88" i="1" s="1"/>
  <c r="G112" i="1"/>
  <c r="G115" i="1" s="1"/>
  <c r="G120" i="1" s="1"/>
  <c r="H158" i="1"/>
  <c r="E87" i="1"/>
  <c r="E91" i="1"/>
  <c r="E92" i="1" s="1"/>
  <c r="F100" i="1"/>
  <c r="G141" i="1"/>
  <c r="H99" i="1"/>
  <c r="I132" i="1"/>
  <c r="H138" i="1"/>
  <c r="AK8" i="7"/>
  <c r="T8" i="7" s="1"/>
  <c r="I101" i="1"/>
  <c r="J150" i="1"/>
  <c r="J153" i="1" s="1"/>
  <c r="J101" i="1" s="1"/>
  <c r="J35" i="1"/>
  <c r="I50" i="15" s="1"/>
  <c r="J37" i="1"/>
  <c r="I52" i="15" s="1"/>
  <c r="I32" i="15" s="1"/>
  <c r="I33" i="15" s="1"/>
  <c r="I104" i="1"/>
  <c r="J181" i="1"/>
  <c r="J185" i="1" s="1"/>
  <c r="J104" i="1" s="1"/>
  <c r="C18" i="7" l="1"/>
  <c r="C20" i="7" s="1"/>
  <c r="C22" i="7" s="1"/>
  <c r="D17" i="7"/>
  <c r="D18" i="7" s="1"/>
  <c r="D20" i="7" s="1"/>
  <c r="D22" i="7" s="1"/>
  <c r="H7" i="14"/>
  <c r="H8" i="14" s="1"/>
  <c r="H10" i="14" s="1"/>
  <c r="H18" i="14" s="1"/>
  <c r="D63" i="14" s="1"/>
  <c r="C32" i="15"/>
  <c r="E28" i="15" s="1"/>
  <c r="F18" i="14"/>
  <c r="F26" i="14" s="1"/>
  <c r="E109" i="15"/>
  <c r="F107" i="15" s="1"/>
  <c r="D114" i="15"/>
  <c r="I28" i="15"/>
  <c r="D31" i="15"/>
  <c r="D32" i="15" s="1"/>
  <c r="I38" i="1"/>
  <c r="H53" i="15" s="1"/>
  <c r="H52" i="15"/>
  <c r="J38" i="1"/>
  <c r="I53" i="15" s="1"/>
  <c r="J59" i="14"/>
  <c r="G18" i="14"/>
  <c r="F24" i="14"/>
  <c r="I135" i="1"/>
  <c r="I138" i="1" s="1"/>
  <c r="G144" i="1"/>
  <c r="H161" i="1"/>
  <c r="H164" i="1" s="1"/>
  <c r="F25" i="14" l="1"/>
  <c r="E111" i="15"/>
  <c r="F19" i="14"/>
  <c r="C41" i="15"/>
  <c r="E30" i="15"/>
  <c r="E31" i="15"/>
  <c r="E29" i="15"/>
  <c r="D123" i="15"/>
  <c r="D122" i="15"/>
  <c r="F109" i="15"/>
  <c r="G107" i="15" s="1"/>
  <c r="G24" i="14"/>
  <c r="T7" i="14" s="1"/>
  <c r="G25" i="14"/>
  <c r="Q24" i="14" s="1"/>
  <c r="G26" i="14"/>
  <c r="R7" i="14" s="1"/>
  <c r="G19" i="14"/>
  <c r="D76" i="14"/>
  <c r="D84" i="14"/>
  <c r="D77" i="14"/>
  <c r="D82" i="14"/>
  <c r="D78" i="14"/>
  <c r="D81" i="14"/>
  <c r="D80" i="14"/>
  <c r="D85" i="14"/>
  <c r="D86" i="14"/>
  <c r="P7" i="14"/>
  <c r="L7" i="14"/>
  <c r="D68" i="14"/>
  <c r="D64" i="14"/>
  <c r="D65" i="14"/>
  <c r="H24" i="14"/>
  <c r="D69" i="14"/>
  <c r="H25" i="14"/>
  <c r="D59" i="14"/>
  <c r="D67" i="14"/>
  <c r="D61" i="14"/>
  <c r="H26" i="14"/>
  <c r="D60" i="14"/>
  <c r="I99" i="1"/>
  <c r="J132" i="1"/>
  <c r="H112" i="1"/>
  <c r="H115" i="1" s="1"/>
  <c r="H120" i="1" s="1"/>
  <c r="I158" i="1"/>
  <c r="H141" i="1"/>
  <c r="G100" i="1"/>
  <c r="G147" i="1"/>
  <c r="P24" i="14" l="1"/>
  <c r="E32" i="15"/>
  <c r="G109" i="15"/>
  <c r="H107" i="15" s="1"/>
  <c r="F111" i="15"/>
  <c r="V24" i="14"/>
  <c r="E86" i="14"/>
  <c r="V25" i="14" s="1"/>
  <c r="F86" i="14"/>
  <c r="V35" i="14" s="1"/>
  <c r="E77" i="14"/>
  <c r="M25" i="14" s="1"/>
  <c r="F77" i="14"/>
  <c r="M35" i="14" s="1"/>
  <c r="F67" i="14"/>
  <c r="T18" i="14" s="1"/>
  <c r="E67" i="14"/>
  <c r="T8" i="14" s="1"/>
  <c r="E63" i="14"/>
  <c r="P8" i="14" s="1"/>
  <c r="F63" i="14"/>
  <c r="P18" i="14" s="1"/>
  <c r="E78" i="14"/>
  <c r="N25" i="14" s="1"/>
  <c r="F78" i="14"/>
  <c r="N35" i="14" s="1"/>
  <c r="E64" i="14"/>
  <c r="Q8" i="14" s="1"/>
  <c r="F64" i="14"/>
  <c r="Q18" i="14" s="1"/>
  <c r="V7" i="14"/>
  <c r="R24" i="14"/>
  <c r="F85" i="14"/>
  <c r="U35" i="14" s="1"/>
  <c r="E85" i="14"/>
  <c r="U25" i="14" s="1"/>
  <c r="E84" i="14"/>
  <c r="T25" i="14" s="1"/>
  <c r="F84" i="14"/>
  <c r="T35" i="14" s="1"/>
  <c r="U7" i="14"/>
  <c r="F69" i="14"/>
  <c r="V18" i="14" s="1"/>
  <c r="E69" i="14"/>
  <c r="V8" i="14" s="1"/>
  <c r="N24" i="14"/>
  <c r="E80" i="14"/>
  <c r="P25" i="14" s="1"/>
  <c r="F80" i="14"/>
  <c r="P35" i="14" s="1"/>
  <c r="E81" i="14"/>
  <c r="Q25" i="14" s="1"/>
  <c r="F81" i="14"/>
  <c r="Q35" i="14" s="1"/>
  <c r="E82" i="14"/>
  <c r="R25" i="14" s="1"/>
  <c r="F82" i="14"/>
  <c r="R35" i="14" s="1"/>
  <c r="F59" i="14"/>
  <c r="L18" i="14" s="1"/>
  <c r="E59" i="14"/>
  <c r="L8" i="14" s="1"/>
  <c r="L9" i="14" s="1"/>
  <c r="L11" i="14" s="1"/>
  <c r="L13" i="14" s="1"/>
  <c r="L15" i="14" s="1"/>
  <c r="U24" i="14"/>
  <c r="M7" i="14"/>
  <c r="N7" i="14"/>
  <c r="T24" i="14"/>
  <c r="L24" i="14"/>
  <c r="E76" i="14"/>
  <c r="L25" i="14" s="1"/>
  <c r="F76" i="14"/>
  <c r="L35" i="14" s="1"/>
  <c r="F60" i="14"/>
  <c r="M18" i="14" s="1"/>
  <c r="E60" i="14"/>
  <c r="M8" i="14" s="1"/>
  <c r="F61" i="14"/>
  <c r="N18" i="14" s="1"/>
  <c r="E61" i="14"/>
  <c r="N8" i="14" s="1"/>
  <c r="M24" i="14"/>
  <c r="F65" i="14"/>
  <c r="R18" i="14" s="1"/>
  <c r="E65" i="14"/>
  <c r="R8" i="14" s="1"/>
  <c r="F68" i="14"/>
  <c r="U18" i="14" s="1"/>
  <c r="E68" i="14"/>
  <c r="U8" i="14" s="1"/>
  <c r="Q7" i="14"/>
  <c r="H144" i="1"/>
  <c r="I161" i="1"/>
  <c r="I164" i="1" s="1"/>
  <c r="J135" i="1"/>
  <c r="J99" i="1" s="1"/>
  <c r="R26" i="14" l="1"/>
  <c r="R28" i="14" s="1"/>
  <c r="R30" i="14" s="1"/>
  <c r="R32" i="14" s="1"/>
  <c r="M26" i="14"/>
  <c r="M28" i="14" s="1"/>
  <c r="M30" i="14" s="1"/>
  <c r="M32" i="14" s="1"/>
  <c r="Q9" i="14"/>
  <c r="Q11" i="14" s="1"/>
  <c r="Q13" i="14" s="1"/>
  <c r="Q15" i="14" s="1"/>
  <c r="N26" i="14"/>
  <c r="N28" i="14" s="1"/>
  <c r="N30" i="14" s="1"/>
  <c r="N32" i="14" s="1"/>
  <c r="G111" i="15"/>
  <c r="H109" i="15"/>
  <c r="I107" i="15" s="1"/>
  <c r="R9" i="14"/>
  <c r="R11" i="14" s="1"/>
  <c r="R13" i="14" s="1"/>
  <c r="R15" i="14" s="1"/>
  <c r="Q17" i="14"/>
  <c r="T26" i="14"/>
  <c r="T28" i="14" s="1"/>
  <c r="T30" i="14" s="1"/>
  <c r="T32" i="14" s="1"/>
  <c r="P9" i="14"/>
  <c r="P11" i="14" s="1"/>
  <c r="P13" i="14" s="1"/>
  <c r="P15" i="14" s="1"/>
  <c r="L26" i="14"/>
  <c r="L28" i="14" s="1"/>
  <c r="L30" i="14" s="1"/>
  <c r="L32" i="14" s="1"/>
  <c r="N9" i="14"/>
  <c r="N11" i="14" s="1"/>
  <c r="N13" i="14" s="1"/>
  <c r="N15" i="14" s="1"/>
  <c r="T9" i="14"/>
  <c r="T11" i="14" s="1"/>
  <c r="T13" i="14" s="1"/>
  <c r="T15" i="14" s="1"/>
  <c r="M34" i="14"/>
  <c r="T34" i="14"/>
  <c r="N34" i="14"/>
  <c r="Q26" i="14"/>
  <c r="Q28" i="14" s="1"/>
  <c r="Q30" i="14" s="1"/>
  <c r="Q32" i="14" s="1"/>
  <c r="V9" i="14"/>
  <c r="V11" i="14" s="1"/>
  <c r="V13" i="14" s="1"/>
  <c r="V15" i="14" s="1"/>
  <c r="U9" i="14"/>
  <c r="U11" i="14" s="1"/>
  <c r="U13" i="14" s="1"/>
  <c r="U15" i="14" s="1"/>
  <c r="U17" i="14"/>
  <c r="M9" i="14"/>
  <c r="M11" i="14" s="1"/>
  <c r="M13" i="14" s="1"/>
  <c r="M15" i="14" s="1"/>
  <c r="V26" i="14"/>
  <c r="V28" i="14" s="1"/>
  <c r="V30" i="14" s="1"/>
  <c r="V32" i="14" s="1"/>
  <c r="L34" i="14"/>
  <c r="U26" i="14"/>
  <c r="U28" i="14" s="1"/>
  <c r="U30" i="14" s="1"/>
  <c r="U32" i="14" s="1"/>
  <c r="L17" i="14"/>
  <c r="J138" i="1"/>
  <c r="R34" i="14"/>
  <c r="P26" i="14"/>
  <c r="P28" i="14" s="1"/>
  <c r="P30" i="14" s="1"/>
  <c r="P32" i="14" s="1"/>
  <c r="I112" i="1"/>
  <c r="I115" i="1" s="1"/>
  <c r="I120" i="1" s="1"/>
  <c r="J158" i="1"/>
  <c r="H100" i="1"/>
  <c r="I141" i="1"/>
  <c r="H147" i="1"/>
  <c r="H111" i="15" l="1"/>
  <c r="R17" i="14"/>
  <c r="I109" i="15"/>
  <c r="I111" i="15"/>
  <c r="P34" i="14"/>
  <c r="V17" i="14"/>
  <c r="V34" i="14"/>
  <c r="U34" i="14"/>
  <c r="Q34" i="14"/>
  <c r="T17" i="14"/>
  <c r="N17" i="14"/>
  <c r="P17" i="14"/>
  <c r="M17" i="14"/>
  <c r="I144" i="1"/>
  <c r="I147" i="1" s="1"/>
  <c r="J161" i="1"/>
  <c r="J112" i="1" s="1"/>
  <c r="J115" i="1" s="1"/>
  <c r="J120" i="1" s="1"/>
  <c r="J164" i="1" l="1"/>
  <c r="J141" i="1"/>
  <c r="I100" i="1"/>
  <c r="J144" i="1" l="1"/>
  <c r="J100" i="1" s="1"/>
  <c r="J147" i="1" l="1"/>
  <c r="F43" i="14"/>
  <c r="L41" i="14"/>
  <c r="M41" i="14"/>
  <c r="E43" i="16" s="1"/>
  <c r="P41" i="14"/>
  <c r="C43" i="16" s="1"/>
  <c r="Q41" i="14"/>
  <c r="C47" i="16"/>
  <c r="E47" i="16"/>
  <c r="C51" i="16"/>
  <c r="E51" i="16"/>
  <c r="C53" i="16"/>
  <c r="E53" i="16"/>
  <c r="D53" i="16" s="1"/>
  <c r="D51" i="16" l="1"/>
  <c r="D43" i="16"/>
  <c r="D47" i="16"/>
  <c r="F16" i="3"/>
  <c r="F18" i="3"/>
  <c r="F20" i="3"/>
  <c r="F22" i="3"/>
  <c r="L40" i="14"/>
  <c r="M40" i="14"/>
  <c r="P40" i="14"/>
  <c r="Q40" i="14"/>
  <c r="E43" i="14"/>
  <c r="C44" i="16"/>
  <c r="D44" i="16"/>
  <c r="E44" i="16"/>
  <c r="C48" i="16"/>
  <c r="D48" i="16"/>
  <c r="E48" i="16"/>
  <c r="C52" i="16"/>
  <c r="D52" i="16"/>
  <c r="E52" i="16"/>
  <c r="C54" i="16"/>
  <c r="D54" i="16"/>
  <c r="E54" i="16"/>
  <c r="L7" i="15"/>
  <c r="I34" i="15"/>
  <c r="I35" i="15"/>
  <c r="I37" i="15"/>
  <c r="I38" i="15"/>
  <c r="E55" i="15"/>
  <c r="F55" i="15"/>
  <c r="G55" i="15"/>
  <c r="H55" i="15"/>
  <c r="I55" i="15"/>
  <c r="E56" i="15"/>
  <c r="F56" i="15"/>
  <c r="G56" i="15"/>
  <c r="H56" i="15"/>
  <c r="I56" i="15"/>
  <c r="E59" i="15"/>
  <c r="F59" i="15"/>
  <c r="G59" i="15"/>
  <c r="H59" i="15"/>
  <c r="I59" i="15"/>
  <c r="E61" i="15"/>
  <c r="F61" i="15"/>
  <c r="G61" i="15"/>
  <c r="H61" i="15"/>
  <c r="I61" i="15"/>
  <c r="E64" i="15"/>
  <c r="F64" i="15"/>
  <c r="G64" i="15"/>
  <c r="H64" i="15"/>
  <c r="I64" i="15"/>
  <c r="E69" i="15"/>
  <c r="F69" i="15"/>
  <c r="G69" i="15"/>
  <c r="H69" i="15"/>
  <c r="I69" i="15"/>
  <c r="E76" i="15"/>
  <c r="F76" i="15"/>
  <c r="G76" i="15"/>
  <c r="H76" i="15"/>
  <c r="I76" i="15"/>
  <c r="F81" i="15"/>
  <c r="G81" i="15"/>
  <c r="H81" i="15"/>
  <c r="I81" i="15"/>
  <c r="E83" i="15"/>
  <c r="F83" i="15"/>
  <c r="G83" i="15"/>
  <c r="H83" i="15"/>
  <c r="I83" i="15"/>
  <c r="E84" i="15"/>
  <c r="F84" i="15"/>
  <c r="G84" i="15"/>
  <c r="H84" i="15"/>
  <c r="I84" i="15"/>
  <c r="F89" i="15"/>
  <c r="G89" i="15"/>
  <c r="H89" i="15"/>
  <c r="I89" i="15"/>
  <c r="E90" i="15"/>
  <c r="F90" i="15"/>
  <c r="G90" i="15"/>
  <c r="H90" i="15"/>
  <c r="I90" i="15"/>
  <c r="E91" i="15"/>
  <c r="F91" i="15"/>
  <c r="G91" i="15"/>
  <c r="H91" i="15"/>
  <c r="I91" i="15"/>
  <c r="E93" i="15"/>
  <c r="F93" i="15"/>
  <c r="G93" i="15"/>
  <c r="H93" i="15"/>
  <c r="I93" i="15"/>
  <c r="E94" i="15"/>
  <c r="F94" i="15"/>
  <c r="G94" i="15"/>
  <c r="H94" i="15"/>
  <c r="I94" i="15"/>
  <c r="E96" i="15"/>
  <c r="F96" i="15"/>
  <c r="G96" i="15"/>
  <c r="H96" i="15"/>
  <c r="I96" i="15"/>
  <c r="F99" i="15"/>
  <c r="G99" i="15"/>
  <c r="H99" i="15"/>
  <c r="I99" i="15"/>
  <c r="F100" i="15"/>
  <c r="G100" i="15"/>
  <c r="H100" i="15"/>
  <c r="I100" i="15"/>
  <c r="E101" i="15"/>
  <c r="F101" i="15"/>
  <c r="G101" i="15"/>
  <c r="H101" i="15"/>
  <c r="I101" i="15"/>
  <c r="E102" i="15"/>
  <c r="F102" i="15"/>
  <c r="G102" i="15"/>
  <c r="H102" i="15"/>
  <c r="I102" i="15"/>
  <c r="E104" i="15"/>
  <c r="F104" i="15"/>
  <c r="G104" i="15"/>
  <c r="H104" i="15"/>
  <c r="I104" i="15"/>
  <c r="E113" i="15"/>
  <c r="F113" i="15"/>
  <c r="G113" i="15"/>
  <c r="H113" i="15"/>
  <c r="I113" i="15"/>
  <c r="E114" i="15"/>
  <c r="F114" i="15"/>
  <c r="G114" i="15"/>
  <c r="H114" i="15"/>
  <c r="I114" i="15"/>
  <c r="E115" i="15"/>
  <c r="F115" i="15"/>
  <c r="G115" i="15"/>
  <c r="H115" i="15"/>
  <c r="I115" i="15"/>
  <c r="E116" i="15"/>
  <c r="F116" i="15"/>
  <c r="G116" i="15"/>
  <c r="H116" i="15"/>
  <c r="I116" i="15"/>
  <c r="E120" i="15"/>
  <c r="F120" i="15"/>
  <c r="G120" i="15"/>
  <c r="H120" i="15"/>
  <c r="I120" i="15"/>
  <c r="E121" i="15"/>
  <c r="F121" i="15"/>
  <c r="G121" i="15"/>
  <c r="H121" i="15"/>
  <c r="I121" i="15"/>
  <c r="E122" i="15"/>
  <c r="F122" i="15"/>
  <c r="G122" i="15"/>
  <c r="H122" i="15"/>
  <c r="I122" i="15"/>
  <c r="E123" i="15"/>
  <c r="F123" i="15"/>
  <c r="G123" i="15"/>
  <c r="H123" i="15"/>
  <c r="I123" i="15"/>
  <c r="D124" i="15"/>
  <c r="E124" i="15"/>
  <c r="F124" i="15"/>
  <c r="G124" i="15"/>
  <c r="H124" i="15"/>
  <c r="I124" i="15"/>
  <c r="I129" i="15"/>
  <c r="I130" i="15"/>
  <c r="D132" i="15"/>
  <c r="F40" i="1"/>
  <c r="G40" i="1"/>
  <c r="H40" i="1"/>
  <c r="I40" i="1"/>
  <c r="J40" i="1"/>
  <c r="F44" i="1"/>
  <c r="G44" i="1"/>
  <c r="H44" i="1"/>
  <c r="I44" i="1"/>
  <c r="J44" i="1"/>
  <c r="F46" i="1"/>
  <c r="G46" i="1"/>
  <c r="H46" i="1"/>
  <c r="I46" i="1"/>
  <c r="J46" i="1"/>
  <c r="F49" i="1"/>
  <c r="G49" i="1"/>
  <c r="H49" i="1"/>
  <c r="I49" i="1"/>
  <c r="J49" i="1"/>
  <c r="F50" i="1"/>
  <c r="G50" i="1"/>
  <c r="H50" i="1"/>
  <c r="I50" i="1"/>
  <c r="J50" i="1"/>
  <c r="F53" i="1"/>
  <c r="G53" i="1"/>
  <c r="H53" i="1"/>
  <c r="I53" i="1"/>
  <c r="J53" i="1"/>
  <c r="F56" i="1"/>
  <c r="G56" i="1"/>
  <c r="H56" i="1"/>
  <c r="I56" i="1"/>
  <c r="J56" i="1"/>
  <c r="F61" i="1"/>
  <c r="G61" i="1"/>
  <c r="H61" i="1"/>
  <c r="I61" i="1"/>
  <c r="J61" i="1"/>
  <c r="F70" i="1"/>
  <c r="G70" i="1"/>
  <c r="H70" i="1"/>
  <c r="I70" i="1"/>
  <c r="J70" i="1"/>
  <c r="F87" i="1"/>
  <c r="G87" i="1"/>
  <c r="H87" i="1"/>
  <c r="I87" i="1"/>
  <c r="J87" i="1"/>
  <c r="G88" i="1"/>
  <c r="H88" i="1"/>
  <c r="I88" i="1"/>
  <c r="J88" i="1"/>
  <c r="F89" i="1"/>
  <c r="G89" i="1"/>
  <c r="H89" i="1"/>
  <c r="I89" i="1"/>
  <c r="J89" i="1"/>
  <c r="F91" i="1"/>
  <c r="G91" i="1"/>
  <c r="H91" i="1"/>
  <c r="I91" i="1"/>
  <c r="J91" i="1"/>
  <c r="F92" i="1"/>
  <c r="G92" i="1"/>
  <c r="H92" i="1"/>
  <c r="I92" i="1"/>
  <c r="J92" i="1"/>
  <c r="F97" i="1"/>
  <c r="G97" i="1"/>
  <c r="H97" i="1"/>
  <c r="I97" i="1"/>
  <c r="J97" i="1"/>
  <c r="F102" i="1"/>
  <c r="G102" i="1"/>
  <c r="H102" i="1"/>
  <c r="I102" i="1"/>
  <c r="J102" i="1"/>
  <c r="F110" i="1"/>
  <c r="G110" i="1"/>
  <c r="H110" i="1"/>
  <c r="I110" i="1"/>
  <c r="J110" i="1"/>
  <c r="F122" i="1"/>
  <c r="G122" i="1"/>
  <c r="H122" i="1"/>
  <c r="I122" i="1"/>
  <c r="J122" i="1"/>
  <c r="F124" i="1"/>
  <c r="G124" i="1"/>
  <c r="H124" i="1"/>
  <c r="I124" i="1"/>
  <c r="J124" i="1"/>
  <c r="F126" i="1"/>
  <c r="G126" i="1"/>
  <c r="H126" i="1"/>
  <c r="I126" i="1"/>
  <c r="J126" i="1"/>
  <c r="G204" i="1"/>
  <c r="H204" i="1"/>
  <c r="I204" i="1"/>
  <c r="J204" i="1"/>
  <c r="F206" i="1"/>
  <c r="G206" i="1"/>
  <c r="H206" i="1"/>
  <c r="I206" i="1"/>
  <c r="J206" i="1"/>
  <c r="F207" i="1"/>
  <c r="G207" i="1"/>
  <c r="H207" i="1"/>
  <c r="I207" i="1"/>
  <c r="J207" i="1"/>
  <c r="G263" i="1"/>
  <c r="H263" i="1"/>
  <c r="I263" i="1"/>
  <c r="J263" i="1"/>
  <c r="F264" i="1"/>
  <c r="G264" i="1"/>
  <c r="H264" i="1"/>
  <c r="I264" i="1"/>
  <c r="J264" i="1"/>
  <c r="F267" i="1"/>
  <c r="G267" i="1"/>
  <c r="H267" i="1"/>
  <c r="I267" i="1"/>
  <c r="J26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11" authorId="0" shapeId="0" xr:uid="{F36B37C2-7E68-4D3D-B215-CB6A7300E6A7}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Page 12 of 2026 10Q for private investments
</t>
        </r>
      </text>
    </comment>
  </commentList>
</comments>
</file>

<file path=xl/sharedStrings.xml><?xml version="1.0" encoding="utf-8"?>
<sst xmlns="http://schemas.openxmlformats.org/spreadsheetml/2006/main" count="1895" uniqueCount="1515">
  <si>
    <t>Data Center Revenue</t>
  </si>
  <si>
    <t>% growth</t>
  </si>
  <si>
    <t>Gaming Revenue</t>
  </si>
  <si>
    <t>Professional Visualization Revenue</t>
  </si>
  <si>
    <t>OEM and Other Revenue</t>
  </si>
  <si>
    <t>Total Revenue</t>
  </si>
  <si>
    <t>Automotive Revenue</t>
  </si>
  <si>
    <t>Cost of Revenue</t>
  </si>
  <si>
    <t>% margin</t>
  </si>
  <si>
    <t>Gross Profit</t>
  </si>
  <si>
    <t>Research and Development Costs</t>
  </si>
  <si>
    <t>Sales, General and Administrative Costs</t>
  </si>
  <si>
    <t>Acquisition Termination Costs</t>
  </si>
  <si>
    <t>Operating Expenses</t>
  </si>
  <si>
    <t>Operating Income (EBIT)</t>
  </si>
  <si>
    <t>EBITDA</t>
  </si>
  <si>
    <t>Interest Income</t>
  </si>
  <si>
    <t>Other income, net</t>
  </si>
  <si>
    <t>Income Before Income Taxes</t>
  </si>
  <si>
    <t>Taxes</t>
  </si>
  <si>
    <t>Tax rate</t>
  </si>
  <si>
    <t>Net income</t>
  </si>
  <si>
    <t>Basic Shares</t>
  </si>
  <si>
    <t>Basic EPS</t>
  </si>
  <si>
    <t>Diluted Shares</t>
  </si>
  <si>
    <t>Diluted EPS</t>
  </si>
  <si>
    <t>Income Statement</t>
  </si>
  <si>
    <t>$MM, unless otherwise noted</t>
  </si>
  <si>
    <t>Nvidia Operating Model</t>
  </si>
  <si>
    <t>Fiscal Year Ending January</t>
  </si>
  <si>
    <t>Cash Flow Statement</t>
  </si>
  <si>
    <t>Stock-Based Compensation</t>
  </si>
  <si>
    <t>% sales</t>
  </si>
  <si>
    <t>Depreciation &amp; Amortization</t>
  </si>
  <si>
    <t>Changes in Net Working Capital</t>
  </si>
  <si>
    <t>Other</t>
  </si>
  <si>
    <t>Net Cash Flows from Operating Activities</t>
  </si>
  <si>
    <t>Interest Expense</t>
  </si>
  <si>
    <t>"Other" Breakdown in Operating Activities</t>
  </si>
  <si>
    <t>Deferred Income Taxes</t>
  </si>
  <si>
    <t>(Gains) / Losses on Non-Marketable Equity Securities</t>
  </si>
  <si>
    <t>Changes in Other Assets</t>
  </si>
  <si>
    <t>Changes in Long Term Liabilities</t>
  </si>
  <si>
    <t>Total</t>
  </si>
  <si>
    <t>Purchases of PP&amp;E (Capital Expenditures)</t>
  </si>
  <si>
    <t>Purchases and Sales of Securities</t>
  </si>
  <si>
    <t>Net Cash Flows from Investing Activities</t>
  </si>
  <si>
    <t>Issuance of Debt</t>
  </si>
  <si>
    <t>Repayment of Debt</t>
  </si>
  <si>
    <t>Repurchases of Common Stock</t>
  </si>
  <si>
    <t>Dividends Paid</t>
  </si>
  <si>
    <t>Net Cash Flows from Financing Activities</t>
  </si>
  <si>
    <t>Net Increase / Decrease in Cash</t>
  </si>
  <si>
    <t>Beginning Cash Balance</t>
  </si>
  <si>
    <t>Ending Cash Balance</t>
  </si>
  <si>
    <t>Levered Cash Flow</t>
  </si>
  <si>
    <t>Balance Sheet</t>
  </si>
  <si>
    <t>Cash and Cash Equivalents</t>
  </si>
  <si>
    <t>Marketable Securities</t>
  </si>
  <si>
    <t>Accounts Receivable</t>
  </si>
  <si>
    <t>Inventories</t>
  </si>
  <si>
    <t>Prepaid Expenses and Other Current Assets</t>
  </si>
  <si>
    <t>Current Assets</t>
  </si>
  <si>
    <t>Property and Equipment</t>
  </si>
  <si>
    <t>Operating Lease Assets</t>
  </si>
  <si>
    <t>Goodwill</t>
  </si>
  <si>
    <t>Intangible Assets</t>
  </si>
  <si>
    <t>Deferred Income Tax Assets</t>
  </si>
  <si>
    <t>Other Assets</t>
  </si>
  <si>
    <t>Total Assets</t>
  </si>
  <si>
    <t>Accounts Payable</t>
  </si>
  <si>
    <t>Accrued and Other Current Liabilities</t>
  </si>
  <si>
    <t>Short-Term Debt</t>
  </si>
  <si>
    <t>Current Liabilities</t>
  </si>
  <si>
    <t>Long-Term Debt</t>
  </si>
  <si>
    <t>Long-Term Operating Lease Liabilities</t>
  </si>
  <si>
    <t>Other Long-Term Liabilities</t>
  </si>
  <si>
    <t>Total Liabilities</t>
  </si>
  <si>
    <t>Shareholder's Equity</t>
  </si>
  <si>
    <t>Total Liabilities and Equity</t>
  </si>
  <si>
    <t>check</t>
  </si>
  <si>
    <t>Working Capital Schedule</t>
  </si>
  <si>
    <t>Beginning Balance</t>
  </si>
  <si>
    <t>Increase / (Decrease) Reported as Working Capital</t>
  </si>
  <si>
    <t>Increase / (Decrease) due to Acquisitions / Other Impacts</t>
  </si>
  <si>
    <t>Ending Balance</t>
  </si>
  <si>
    <t>Increase / (Decrease) as % of Sales</t>
  </si>
  <si>
    <t>Days Sales Outstanding</t>
  </si>
  <si>
    <t>Days in Inventory</t>
  </si>
  <si>
    <t>Payable Days</t>
  </si>
  <si>
    <t>Change in Net Working Capital (As Reported)</t>
  </si>
  <si>
    <t>PP&amp;E and Intangibles Schedule</t>
  </si>
  <si>
    <t>Property, Plant, and Equipment</t>
  </si>
  <si>
    <t>Less: Depreciation Expense</t>
  </si>
  <si>
    <t>Plus: Capital Expenditures</t>
  </si>
  <si>
    <t>Depreciation Expense as % of Sales</t>
  </si>
  <si>
    <t>Capital Expenditures as % of Sales</t>
  </si>
  <si>
    <t>Less: Amortization Expense</t>
  </si>
  <si>
    <t>D&amp;A for Cash Flow Statement</t>
  </si>
  <si>
    <t>Amortization Expense as % of Sales</t>
  </si>
  <si>
    <t>Debt Paydown Schedule</t>
  </si>
  <si>
    <t>Less: Minimum Cash</t>
  </si>
  <si>
    <t>Plus: Cash flow available before debt paydown (current period)</t>
  </si>
  <si>
    <t>Cash Available for Debt Paydown</t>
  </si>
  <si>
    <t>Debt Paydown</t>
  </si>
  <si>
    <t>3.20% Notes due 2026</t>
  </si>
  <si>
    <t xml:space="preserve">Rate: </t>
  </si>
  <si>
    <t>1.55% Notes due 2028</t>
  </si>
  <si>
    <t>2.85% Notes due 2030</t>
  </si>
  <si>
    <t>2.00% Notes due 2031</t>
  </si>
  <si>
    <t>3.5% Notes due 2040</t>
  </si>
  <si>
    <t>3.5% Notes due 2050</t>
  </si>
  <si>
    <t>3.70% Notes due 2060</t>
  </si>
  <si>
    <t>Total Debt</t>
  </si>
  <si>
    <t>Total Interest Expense</t>
  </si>
  <si>
    <t>Cash &amp; Marketable Securities</t>
  </si>
  <si>
    <t>Interest Rate Earned on Cash</t>
  </si>
  <si>
    <t>Interest Income on Cash</t>
  </si>
  <si>
    <t>Operating Case Drivers</t>
  </si>
  <si>
    <t>Street</t>
  </si>
  <si>
    <t>Management</t>
  </si>
  <si>
    <t>Control</t>
  </si>
  <si>
    <t>Operating Case</t>
  </si>
  <si>
    <t>Cost of Revenue Margin</t>
  </si>
  <si>
    <t>Research and Development Costs Margin</t>
  </si>
  <si>
    <t>Sales, General and Administrative Costs Margin</t>
  </si>
  <si>
    <t>Income Tax Rate</t>
  </si>
  <si>
    <t>Depreciation Expense</t>
  </si>
  <si>
    <t>Amortization Expense</t>
  </si>
  <si>
    <t>Capital Expenditures</t>
  </si>
  <si>
    <t>Change in Accounts Receivables</t>
  </si>
  <si>
    <t>Change in Inventories</t>
  </si>
  <si>
    <t>Change in Prepaid Expenses and Other Current Assets</t>
  </si>
  <si>
    <t>Change in Accounts Payable</t>
  </si>
  <si>
    <t>Change in Accrued and Other Liabilities</t>
  </si>
  <si>
    <t>Nvidia Projections</t>
  </si>
  <si>
    <t>Equity Research Case</t>
  </si>
  <si>
    <t>Management Case</t>
  </si>
  <si>
    <t xml:space="preserve">Cost of Revenue </t>
  </si>
  <si>
    <t>same as equity research case</t>
  </si>
  <si>
    <t>Other Income, net</t>
  </si>
  <si>
    <t>Basic Shares Outstanding</t>
  </si>
  <si>
    <t>Diluted Shares Outstanding</t>
  </si>
  <si>
    <t>Statement of Cash Flows</t>
  </si>
  <si>
    <t>"Other" Operating Activities</t>
  </si>
  <si>
    <t>Purchases and Sales of Marketable Securities</t>
  </si>
  <si>
    <t>Issuance of debt</t>
  </si>
  <si>
    <t>Repayment of debt</t>
  </si>
  <si>
    <t>Dividends paid (per share)</t>
  </si>
  <si>
    <t>"Other" Financing Activities</t>
  </si>
  <si>
    <t>Interest Rate on Cash &amp; Marketable Securities</t>
  </si>
  <si>
    <t>Narrative About Projections</t>
  </si>
  <si>
    <t>GenAI market: Scaling GenAI will have a meaningful ROI for Nvidia's customers,</t>
  </si>
  <si>
    <t>Same assumptions on GenAI market</t>
  </si>
  <si>
    <t xml:space="preserve">   justifying their large CAPEX spend. Compute-intensive hardware </t>
  </si>
  <si>
    <t xml:space="preserve">   (e.g., networked GPUs) remain the dominant method for scaling Gen AI</t>
  </si>
  <si>
    <t>Nvidia: Data Center demand for Nvidia products continues on current trajectory</t>
  </si>
  <si>
    <t>Nvidia: Data Center demand for Nvidia products will continue</t>
  </si>
  <si>
    <t xml:space="preserve">   (slowing significantly in the next 3-5 years), Nvidia and the industry avoid an</t>
  </si>
  <si>
    <t xml:space="preserve">    to grow significantly for the next 3-5 years (much higher than the</t>
  </si>
  <si>
    <t xml:space="preserve">    Street expects); same assumptions on margins and reinvestment</t>
  </si>
  <si>
    <t xml:space="preserve">    maintains industry-leading gross profit and operating margins despite new </t>
  </si>
  <si>
    <t xml:space="preserve">    needs</t>
  </si>
  <si>
    <t xml:space="preserve">    competition; Current levels of reinvestment (R&amp;D, CAPEX) are sufficient for</t>
  </si>
  <si>
    <t xml:space="preserve">    maintaining industry lead</t>
  </si>
  <si>
    <t>Dividends Per Share</t>
  </si>
  <si>
    <t/>
  </si>
  <si>
    <t>Valuation Date</t>
  </si>
  <si>
    <t>10:1 stock-split effective 6/6/2024</t>
  </si>
  <si>
    <t>Enterprise Value</t>
  </si>
  <si>
    <t>Current Share Price</t>
  </si>
  <si>
    <t>Fully Diluted Shares Outstanding</t>
  </si>
  <si>
    <t>Equity Value</t>
  </si>
  <si>
    <t>Debt</t>
  </si>
  <si>
    <t>Cash</t>
  </si>
  <si>
    <t>Implied Multiples</t>
  </si>
  <si>
    <t>EV / 2025E Revenue</t>
  </si>
  <si>
    <t>EV / 2025E EBITDA</t>
  </si>
  <si>
    <t>Price / 2025E Earnings</t>
  </si>
  <si>
    <t>Fully Diluted Shares</t>
  </si>
  <si>
    <t>MM</t>
  </si>
  <si>
    <t>Plus: RSUs and PSUs</t>
  </si>
  <si>
    <t>Plus: Other</t>
  </si>
  <si>
    <t>FY 2026E Revenue</t>
  </si>
  <si>
    <t>FY 2026E EBITDA</t>
  </si>
  <si>
    <t>FY 2026E Net Income</t>
  </si>
  <si>
    <t>Cash Paid for Acquisitions and Investments in Non-Affiliated Entities</t>
  </si>
  <si>
    <t>Repurchases of common stock</t>
  </si>
  <si>
    <t xml:space="preserve">   oversupply problem (where supply of hardware outstrips demand); Nvidia</t>
  </si>
  <si>
    <t>Date</t>
  </si>
  <si>
    <t>Share price</t>
  </si>
  <si>
    <t>Share Price Over Time</t>
  </si>
  <si>
    <t>Period</t>
  </si>
  <si>
    <t>Return</t>
  </si>
  <si>
    <t>Min</t>
  </si>
  <si>
    <t>Average</t>
  </si>
  <si>
    <t>Max</t>
  </si>
  <si>
    <t>Last 1 Month</t>
  </si>
  <si>
    <t>Last 3 Months</t>
  </si>
  <si>
    <t>Last 6 Months</t>
  </si>
  <si>
    <t>Last 12 Months</t>
  </si>
  <si>
    <t>Last 5 Years</t>
  </si>
  <si>
    <t>NVDA</t>
  </si>
  <si>
    <t>IQ_COMPANY_NAME</t>
  </si>
  <si>
    <t>AVGO</t>
  </si>
  <si>
    <t>AMD</t>
  </si>
  <si>
    <t>MRVL</t>
  </si>
  <si>
    <t>IQ_COUNTRY_NAME</t>
  </si>
  <si>
    <t xml:space="preserve"> </t>
  </si>
  <si>
    <t>IQ_LASTSALEPRICE</t>
  </si>
  <si>
    <t>USD</t>
  </si>
  <si>
    <t>IQ_MARKETCAP</t>
  </si>
  <si>
    <t>IQ_TEV</t>
  </si>
  <si>
    <t>IQ_TOTAL_REV</t>
  </si>
  <si>
    <t>CY 2024</t>
  </si>
  <si>
    <t>CY 2025</t>
  </si>
  <si>
    <t>CY 2026</t>
  </si>
  <si>
    <t>CY 2027</t>
  </si>
  <si>
    <t>IQ_REVENUE_MEDIAN_EST_CIQ</t>
  </si>
  <si>
    <t>IQ_EBITDA_MEDIAN_EST_CIQ</t>
  </si>
  <si>
    <t>ASML</t>
  </si>
  <si>
    <t>QCOM</t>
  </si>
  <si>
    <t>TXN</t>
  </si>
  <si>
    <t>ARM</t>
  </si>
  <si>
    <t>INTC</t>
  </si>
  <si>
    <t>ADI</t>
  </si>
  <si>
    <t>MSFT</t>
  </si>
  <si>
    <t>GOOG</t>
  </si>
  <si>
    <t>AMZN</t>
  </si>
  <si>
    <t>TWSE:2330</t>
  </si>
  <si>
    <t>META</t>
  </si>
  <si>
    <t>Comparable Companies Analysis</t>
  </si>
  <si>
    <t>$$MM, unless otherwise noted</t>
  </si>
  <si>
    <t>Company</t>
  </si>
  <si>
    <t>Share Price</t>
  </si>
  <si>
    <t>Market Cap</t>
  </si>
  <si>
    <t>Headquarters</t>
  </si>
  <si>
    <t>NTM</t>
  </si>
  <si>
    <t>Enterprise Value / Revenue</t>
  </si>
  <si>
    <t>CY 2026E</t>
  </si>
  <si>
    <t>CY 2027E</t>
  </si>
  <si>
    <t>Revenue CAGR</t>
  </si>
  <si>
    <t>CY '24-'27</t>
  </si>
  <si>
    <t>Enterprise Value / EBITDA</t>
  </si>
  <si>
    <t>CY 2025E</t>
  </si>
  <si>
    <t>EBITDA Margin</t>
  </si>
  <si>
    <t>Current Trading Value</t>
  </si>
  <si>
    <t>Circuit Switch</t>
  </si>
  <si>
    <t>AI Focused Semiconductor Peers</t>
  </si>
  <si>
    <t>Mean</t>
  </si>
  <si>
    <t>Median</t>
  </si>
  <si>
    <t>Digital Semiconductor Peers</t>
  </si>
  <si>
    <t>Leading Tech Companies</t>
  </si>
  <si>
    <t>TSMC</t>
  </si>
  <si>
    <t>Comparable Companies Valuation Range</t>
  </si>
  <si>
    <t>Valuation Build</t>
  </si>
  <si>
    <t>Revenue Multiple</t>
  </si>
  <si>
    <t>NTM Revenue</t>
  </si>
  <si>
    <t>Less: Net Debt and Other</t>
  </si>
  <si>
    <t>Implied Price Per Share</t>
  </si>
  <si>
    <t>EBITDA Multiple</t>
  </si>
  <si>
    <t>Low</t>
  </si>
  <si>
    <t>High</t>
  </si>
  <si>
    <t>NTM EBITDA</t>
  </si>
  <si>
    <t>Long-Term Valuation Multiples for Nvidia</t>
  </si>
  <si>
    <t>Current</t>
  </si>
  <si>
    <t>Last 6 Months Average</t>
  </si>
  <si>
    <t>Last 1 Year Average</t>
  </si>
  <si>
    <t>Last 3 year Average</t>
  </si>
  <si>
    <t>Last 5 Year Average</t>
  </si>
  <si>
    <t>Precedent Transaction Valuation Range</t>
  </si>
  <si>
    <t>Precedent Transactions</t>
  </si>
  <si>
    <t>Date Announced</t>
  </si>
  <si>
    <t>Target</t>
  </si>
  <si>
    <t xml:space="preserve">Enterprise Value / </t>
  </si>
  <si>
    <t>BAABTAVMT0NBTAFI/////wFQ8w8AAC9DSVEuTlZEQS5JUV9URVZfVE9UQUxfRUJJVERBX0ZXRC42MDAwLjgvMjEvMjAyMAUAAAAAAAAACAAAABYoSW52YWxpZCBGb3JtdWxhIE5hbWUpSiGQlxj83QgjwKSZGPzdCC9DSVEuTlZEQS5JUV9URVZfVE9UQUxfRUJJVERBX0ZXRC42MDAwLjgvMTYvMjAyMgUAAAAAAAAACAAAABYoSW52YWxpZCBGb3JtdWxhIE5hbWUpS0WSlxj83QhHwp+ZGPzdCC9DSVEuTlZEQS5JUV9URVZfVE9UQUxfRUJJVERBX0ZXRC42MDAwLjgvMjQvMjAyMAUAAAAAAAAACAAAABYoSW52YWxpZCBGb3JtdWxhIE5hbWUpZaiRlxj83QgjwKSZGPzdCC9DSVEuTlZEQS5JUV9URVZfVE9UQUxfRUJJVERBX0ZXRC42MDAwLjgvMTcvMjAyMgUAAAAAAAAACAAAABYoSW52YWxpZCBGb3JtdWxhIE5hbWUputL/lxj83QhHwp+ZGPzdCC9DSVEuTlZEQS5JUV9URVZfVE9UQUxfRUJJVERBX0ZXRC42MDAwLjgvMjUvMjAyMAUAAAAAAAAACAAAABYoSW52YWxpZCBGb3JtdWxhIE5hbWUpxvaRlxj83QgjwKSZGPzdCC9DSVEuTlZEQS5JUV9URVZfVE9UQUxfRUJJVERBX0ZXRC42MDAwLjgvMjYvMjAyMAUAAAAAAAAACAAAABYoSW52YWxpZCBGb3JtdWxhIE5hbWUpxvaRlxj83QgjwKSZGPzdCC9DSVEuTlZEQS5JUV9URVZfVE9UQUxfRUJJVERBX0ZXRC42MDAwLjgvMjcvMjAyMAUAAAAAAAAACAAAABYoSW52</t>
  </si>
  <si>
    <t>YWxpZCBGb3JtdWxhIE5hbWUpZaiRlxj83QgjwKSZGPzdCC9DSVEuTlZEQS5JUV9URVZfVE9UQUxfRUJJVERBX0ZXRC42MDAwLjgvMjgvMjAyMAUAAAAAAAAACAAAABYoSW52YWxpZCBGb3JtdWxhIE5hbWUpS0WSlxj83QgjwKSZGPzdCC9DSVEuTlZEQS5JUV9URVZfVE9UQUxfRUJJVERBX0ZXRC42MDAwLjgvMzEvMjAyMAUAAAAAAAAACAAAABYoSW52YWxpZCBGb3JtdWxhIE5hbWUpSiGQlxj83QgjwKSZGPzdCC5DSVEuTlZEQS5JUV9URVZfVE9UQUxfRUJJVERBX0ZXRC42MDAwLjkvMS8yMDIwBQAAAAAAAAAIAAAAFihJbnZhbGlkIEZvcm11bGEgTmFtZSlLRZKXGPzdCCPApJkY/N0ILkNJUS5OVkRBLklRX1RFVl9UT1RBTF9FQklUREFfRldELjYwMDAuOS8yLzIwMjAFAAAAAAAAAAgAAAAWKEludmFsaWQgRm9ybXVsYSBOYW1lKcb2kZcY/N0II8CkmRj83QguQ0lRLk5WREEuSVFfVEVWX1RPVEFMX0VCSVREQV9GV0QuNjAwMC45LzMvMjAyMAUAAAAAAAAACAAAABYoSW52YWxpZCBGb3JtdWxhIE5hbWUpZaiRlxj83QgjwKSZGPzdCC5DSVEuTlZEQS5JUV9URVZfVE9UQUxfRUJJVERBX0ZXRC42MDAwLjkvNC8yMDIwBQAAAAAAAAAIAAAAFihJbnZhbGlkIEZvcm11bGEgTmFtZSllqJGXGPzdCCPApJkY/N0IL0NJUS5OVkRBLklRX1RFVl9UT1RBTF9FQklUREFfRldELjYwMDAuOC8xOC8yMDIyBQAAAAAAAAAI</t>
  </si>
  <si>
    <t>AAAAFihJbnZhbGlkIEZvcm11bGEgTmFtZSm60v+XGPzdCEfCn5kY/N0ILkNJUS5OVkRBLklRX1RFVl9UT1RBTF9FQklUREFfRldELjYwMDAuOS83LzIwMjAFAAAAAAAAAAgAAAAWKEludmFsaWQgRm9ybXVsYSBOYW1lKcb2kZcY/N0II8CkmRj83QgvQ0lRLk5WREEuSVFfVEVWX1RPVEFMX0VCSVREQV9GV0QuNjAwMC44LzE5LzIwMjIFAAAAAAAAAAgAAAAWKEludmFsaWQgRm9ybXVsYSBOYW1lKcb2kZcY/N0IR8KfmRj83QguQ0lRLk5WREEuSVFfVEVWX1RPVEFMX0VCSVREQV9GV0QuNjAwMC45LzgvMjAyMAUAAAAAAAAACAAAABYoSW52YWxpZCBGb3JtdWxhIE5hbWUpZaiRlxj83QgjwKSZGPzdCC5DSVEuTlZEQS5JUV9URVZfVE9UQUxfRUJJVERBX0ZXRC42MDAwLjkvOS8yMDIwBQAAAAAAAAAIAAAAFihJbnZhbGlkIEZvcm11bGEgTmFtZSllqJGXGPzdCCPApJkY/N0IL0NJUS5OVkRBLklRX1RFVl9UT1RBTF9FQklUREFfRldELjYwMDAuOS8xMC8yMDIwBQAAAAAAAAAIAAAAFihJbnZhbGlkIEZvcm11bGEgTmFtZSlKIZCXGPzdCCPApJkY/N0IL0NJUS5OVkRBLklRX1RFVl9UT1RBTF9FQklUREFfRldELjYwMDAuOS8xMS8yMDIwBQAAAAAAAAAIAAAAFihJbnZhbGlkIEZvcm11bGEgTmFtZSlwbZGXGPzdCCPApJkY/N0IL0NJUS5OVkRBLklRX1RFVl9UT1RBTF9FQklUREFfRldELjYwMDAuOS8xNC8yMDIw</t>
  </si>
  <si>
    <t>BQAAAAAAAAAIAAAAFihJbnZhbGlkIEZvcm11bGEgTmFtZSlKIZCXGPzdCCPApJkY/N0IL0NJUS5OVkRBLklRX1RFVl9UT1RBTF9FQklUREFfRldELjYwMDAuOS8xNS8yMDIwBQAAAAAAAAAIAAAAFihJbnZhbGlkIEZvcm11bGEgTmFtZSmebJKXGPzdCCPApJkY/N0IL0NJUS5OVkRBLklRX1RFVl9UT1RBTF9FQklUREFfRldELjYwMDAuOS8xNi8yMDIwBQAAAAAAAAAIAAAAFihJbnZhbGlkIEZvcm11bGEgTmFtZSlLRZKXGPzdCCPApJkY/N0IL0NJUS5OVkRBLklRX1RFVl9UT1RBTF9FQklUREFfRldELjYwMDAuOS8xNy8yMDIwBQAAAAAAAAAIAAAAFihJbnZhbGlkIEZvcm11bGEgTmFtZSnG9pGXGPzdCNkYppkY/N0IL0NJUS5OVkRBLklRX1RFVl9UT1RBTF9FQklUREFfRldELjYwMDAuOS8xOC8yMDIwBQAAAAAAAAAIAAAAFihJbnZhbGlkIEZvcm11bGEgTmFtZSllqJGXGPzdCCPApJkY/N0IL0NJUS5OVkRBLklRX1RFVl9UT1RBTF9FQklUREFfRldELjYwMDAuOS8yMS8yMDIwBQAAAAAAAAAIAAAAFihJbnZhbGlkIEZvcm11bGEgTmFtZSlKIZCXGPzdCCPApJkY/N0IL0NJUS5OVkRBLklRX1RFVl9UT1RBTF9FQklUREFfRldELjYwMDAuOC8yMi8yMDIyBQAAAAAAAAAIAAAAFihJbnZhbGlkIEZvcm11bGEgTmFtZSllqJGXGPzdCEfCn5kY/N0IL0NJUS5OVkRBLklRX1RFVl9UT1RBTF9FQklUREFfRldELjYw</t>
  </si>
  <si>
    <t>MDAuOC8yMy8yMDIyBQAAAAAAAAAIAAAAFihJbnZhbGlkIEZvcm11bGEgTmFtZSlBBP+XGPzdCEfCn5kY/N0IL0NJUS5OVkRBLklRX1RFVl9UT1RBTF9FQklUREFfRldELjYwMDAuOC8yNC8yMDIyBQAAAAAAAAAIAAAAFihJbnZhbGlkIEZvcm11bGEgTmFtZSllqJGXGPzdCEfCn5kY/N0IL0NJUS5OVkRBLklRX1RFVl9UT1RBTF9FQklUREFfRldELjYwMDAuOS8yMi8yMDIwBQAAAAAAAAAIAAAAFihJbnZhbGlkIEZvcm11bGEgTmFtZSlKIZCXGPzdCCPApJkY/N0IL0NJUS5OVkRBLklRX1RFVl9UT1RBTF9FQklUREFfRldELjYwMDAuOC8yNS8yMDIyBQAAAAAAAAAIAAAAFihJbnZhbGlkIEZvcm11bGEgTmFtZSlwbZGXGPzdCEfCn5kY/N0IL0NJUS5OVkRBLklRX1RFVl9UT1RBTF9FQklUREFfRldELjYwMDAuOC8yNi8yMDIyBQAAAAAAAAAIAAAAFihJbnZhbGlkIEZvcm11bGEgTmFtZSlwbZGXGPzdCEfCn5kY/N0IL0NJUS5OVkRBLklRX1RFVl9UT1RBTF9FQklUREFfRldELjYwMDAuOC8yOS8yMDIyBQAAAAAAAAAIAAAAFihJbnZhbGlkIEZvcm11bGEgTmFtZSnG9pGXGPzdCEfCn5kY/N0IL0NJUS5OVkRBLklRX1RFVl9UT1RBTF9FQklUREFfRldELjYwMDAuOS8yMy8yMDIwBQAAAAAAAAAIAAAAFihJbnZhbGlkIEZvcm11bGEgTmFtZSnG9pGXGPzdCNkYppkY/N0IL0NJUS5OVkRBLklRX1RFVl9UT1RBTF9F</t>
  </si>
  <si>
    <t>QklUREFfRldELjYwMDAuOC8zMC8yMDIyBQAAAAAAAAAIAAAAFihJbnZhbGlkIEZvcm11bGEgTmFtZSm60v+XGPzdCEfCn5kY/N0IL0NJUS5OVkRBLklRX1RFVl9UT1RBTF9FQklUREFfRldELjYwMDAuOS8yNC8yMDIwBQAAAAAAAAAIAAAAFihJbnZhbGlkIEZvcm11bGEgTmFtZSmebJKXGPzdCNkYppkY/N0IL0NJUS5OVkRBLklRX1RFVl9UT1RBTF9FQklUREFfRldELjYwMDAuOS8yNS8yMDIwBQAAAAAAAAAIAAAAFihJbnZhbGlkIEZvcm11bGEgTmFtZSnG9pGXGPzdCCPApJkY/N0IL0NJUS5OVkRBLklRX1RFVl9UT1RBTF9FQklUREFfRldELjYwMDAuOS8yOC8yMDIwBQAAAAAAAAAIAAAAFihJbnZhbGlkIEZvcm11bGEgTmFtZSlLRZKXGPzdCCPApJkY/N0IL0NJUS5OVkRBLklRX1RFVl9UT1RBTF9FQklUREFfRldELjYwMDAuOS8yOS8yMDIwBQAAAAAAAAAIAAAAFihJbnZhbGlkIEZvcm11bGEgTmFtZSnG9pGXGPzdCCPApJkY/N0IL0NJUS5OVkRBLklRX1RFVl9UT1RBTF9FQklUREFfRldELjYwMDAuOS8zMC8yMDIwBQAAAAAAAAAIAAAAFihJbnZhbGlkIEZvcm11bGEgTmFtZSllqJGXGPzdCNkYppkY/N0IL0NJUS5OVkRBLklRX1RFVl9UT1RBTF9FQklUREFfRldELjYwMDAuMTAvMS8yMDIwBQAAAAAAAAAIAAAAFihJbnZhbGlkIEZvcm11bGEgTmFtZSmebJKXGPzdCNkYppkY/N0IL0NJUS5OVkRBLklR</t>
  </si>
  <si>
    <t>X1RFVl9UT1RBTF9FQklUREFfRldELjYwMDAuMTAvMi8yMDIwBQAAAAAAAAAIAAAAFihJbnZhbGlkIEZvcm11bGEgTmFtZSlKIZCXGPzdCNkYppkY/N0IL0NJUS5OVkRBLklRX1RFVl9UT1RBTF9FQklUREFfRldELjYwMDAuMTAvNS8yMDIwBQAAAAAAAAAIAAAAFihJbnZhbGlkIEZvcm11bGEgTmFtZSlLRZKXGPzdCNkYppkY/N0IL0NJUS5OVkRBLklRX1RFVl9UT1RBTF9FQklUREFfRldELjYwMDAuMTAvNi8yMDIwBQAAAAAAAAAIAAAAFihJbnZhbGlkIEZvcm11bGEgTmFtZSlKIZCXGPzdCNkYppkY/N0IL0NJUS5OVkRBLklRX1RFVl9UT1RBTF9FQklUREFfRldELjYwMDAuMTAvNy8yMDIwBQAAAAAAAAAIAAAAFihJbnZhbGlkIEZvcm11bGEgTmFtZSlwbZGXGPzdCNkYppkY/N0IL0NJUS5OVkRBLklRX1RFVl9UT1RBTF9FQklUREFfRldELjYwMDAuMTAvOC8yMDIwBQAAAAAAAAAIAAAAFihJbnZhbGlkIEZvcm11bGEgTmFtZSllqJGXGPzdCNkYppkY/N0IL0NJUS5OVkRBLklRX1RFVl9UT1RBTF9FQklUREFfRldELjYwMDAuMTAvOS8yMDIwBQAAAAAAAAAIAAAAFihJbnZhbGlkIEZvcm11bGEgTmFtZSnG9pGXGPzdCNkYppkY/N0IMENJUS5OVkRBLklRX1RFVl9UT1RBTF9FQklUREFfRldELjYwMDAuMTAvMTIvMjAyMAUAAAAAAAAACAAAABYoSW52YWxpZCBGb3JtdWxhIE5hbWUpZaiRlxj83QjZGKaZGPzd</t>
  </si>
  <si>
    <t>CDBDSVEuTlZEQS5JUV9URVZfVE9UQUxfRUJJVERBX0ZXRC42MDAwLjEwLzEzLzIwMjAFAAAAAAAAAAgAAAAWKEludmFsaWQgRm9ybXVsYSBOYW1lKUohkJcY/N0I2RimmRj83QgwQ0lRLk5WREEuSVFfVEVWX1RPVEFMX0VCSVREQV9GV0QuNjAwMC4xMC8xNC8yMDIwBQAAAAAAAAAIAAAAFihJbnZhbGlkIEZvcm11bGEgTmFtZSlKIZCXGPzdCNkYppkY/N0IMENJUS5OVkRBLklRX1RFVl9UT1RBTF9FQklUREFfRldELjYwMDAuMTAvMTUvMjAyMAUAAAAAAAAACAAAABYoSW52YWxpZCBGb3JtdWxhIE5hbWUpnmySlxj83QjZGKaZGPzdCDBDSVEuTlZEQS5JUV9URVZfVE9UQUxfRUJJVERBX0ZXRC42MDAwLjEwLzE2LzIwMjAFAAAAAAAAAAgAAAAWKEludmFsaWQgRm9ybXVsYSBOYW1lKZ5skpcY/N0I2RimmRj83QgwQ0lRLk5WREEuSVFfVEVWX1RPVEFMX0VCSVREQV9GV0QuNjAwMC4xMC8xOS8yMDIwBQAAAAAAAAAIAAAAFihJbnZhbGlkIEZvcm11bGEgTmFtZSlLRZKXGPzdCNkYppkY/N0IMENJUS5OVkRBLklRX1RFVl9UT1RBTF9FQklUREFfRldELjYwMDAuMTAvMjAvMjAyMAUAAAAAAAAACAAAABYoSW52YWxpZCBGb3JtdWxhIE5hbWUpxvaRlxj83QjZGKaZGPzdCDBDSVEuTlZEQS5JUV9URVZfVE9UQUxfRUJJVERBX0ZXRC42MDAwLjEwLzIxLzIwMjAFAAAAAAAAAAgAAAAWKEludmFsaWQgRm9ybXVsYSBO</t>
  </si>
  <si>
    <t>YW1lKcb2kZcY/N0I2RimmRj83QgwQ0lRLk5WREEuSVFfVEVWX1RPVEFMX0VCSVREQV9GV0QuNjAwMC4xMC8yMi8yMDIwBQAAAAAAAAAIAAAAFihJbnZhbGlkIEZvcm11bGEgTmFtZSllqJGXGPzdCNkYppkY/N0IMENJUS5OVkRBLklRX1RFVl9UT1RBTF9FQklUREFfRldELjYwMDAuMTAvMjMvMjAyMAUAAAAAAAAACAAAABYoSW52YWxpZCBGb3JtdWxhIE5hbWUpxvaRlxj83QjZGKaZGPzdCDBDSVEuTlZEQS5JUV9URVZfVE9UQUxfRUJJVERBX0ZXRC42MDAwLjEwLzI2LzIwMjAFAAAAAAAAAAgAAAAWKEludmFsaWQgRm9ybXVsYSBOYW1lKUohkJcY/N0I2RimmRj83QgwQ0lRLk5WREEuSVFfVEVWX1RPVEFMX0VCSVREQV9GV0QuNjAwMC4xMC8yNy8yMDIwBQAAAAAAAAAIAAAAFihJbnZhbGlkIEZvcm11bGEgTmFtZSnG9pGXGPzdCNkYppkY/N0IMENJUS5OVkRBLklRX1RFVl9UT1RBTF9FQklUREFfRldELjYwMDAuMTAvMjgvMjAyMAUAAAAAAAAACAAAABYoSW52YWxpZCBGb3JtdWxhIE5hbWUpZaiRlxj83QjZGKaZGPzdCDBDSVEuTlZEQS5JUV9URVZfVE9UQUxfRUJJVERBX0ZXRC42MDAwLjEwLzI5LzIwMjAFAAAAAAAAAAgAAAAWKEludmFsaWQgRm9ybXVsYSBOYW1lKXBtkZcY/N0I2RimmRj83QgwQ0lRLk5WREEuSVFfVEVWX1RPVEFMX0VCSVREQV9GV0QuNjAwMC4xMC8zMC8yMDIwBQAAAAAAAAAIAAAA</t>
  </si>
  <si>
    <t>FihJbnZhbGlkIEZvcm11bGEgTmFtZSlKIZCXGPzdCNkYppkY/N0IL0NJUS5OVkRBLklRX1RFVl9UT1RBTF9FQklUREFfRldELjYwMDAuMTEvMi8yMDIwBQAAAAAAAAAIAAAAFihJbnZhbGlkIEZvcm11bGEgTmFtZSnG9pGXGPzdCNkYppkY/N0IL0NJUS5OVkRBLklRX1RFVl9UT1RBTF9FQklUREFfRldELjYwMDAuMTEvMy8yMDIwBQAAAAAAAAAIAAAAFihJbnZhbGlkIEZvcm11bGEgTmFtZSllqJGXGPzdCNkYppkY/N0IL0NJUS5OVkRBLklRX1RFVl9UT1RBTF9FQklUREFfRldELjYwMDAuMTEvNC8yMDIwBQAAAAAAAAAIAAAAFihJbnZhbGlkIEZvcm11bGEgTmFtZSlLRZKXGPzdCNkYppkY/N0IL0NJUS5OVkRBLklRX1RFVl9UT1RBTF9FQklUREFfRldELjYwMDAuMTEvNS8yMDIwBQAAAAAAAAAIAAAAFihJbnZhbGlkIEZvcm11bGEgTmFtZSlKIZCXGPzdCNkYppkY/N0IL0NJUS5OVkRBLklRX1RFVl9UT1RBTF9FQklUREFfRldELjYwMDAuMTEvNi8yMDIwBQAAAAAAAAAIAAAAFihJbnZhbGlkIEZvcm11bGEgTmFtZSnG9pGXGPzdCNkYppkY/N0IL0NJUS5OVkRBLklRX1RFVl9UT1RBTF9FQklUREFfRldELjYwMDAuMTEvOS8yMDIwBQAAAAAAAAAIAAAAFihJbnZhbGlkIEZvcm11bGEgTmFtZSlwbZGXGPzdCNkYppkY/N0IMENJUS5OVkRBLklRX1RFVl9UT1RBTF9FQklUREFfRldELjYwMDAuMTEvMTAvMjAy</t>
  </si>
  <si>
    <t>MAUAAAAAAAAACAAAABYoSW52YWxpZCBGb3JtdWxhIE5hbWUpcG2Rlxj83QjZGKaZGPzdCDBDSVEuTlZEQS5JUV9URVZfVE9UQUxfRUJJVERBX0ZXRC42MDAwLjExLzExLzIwMjAFAAAAAAAAAAgAAAAWKEludmFsaWQgRm9ybXVsYSBOYW1lKUohkJcY/N0I2RimmRj83QgwQ0lRLk5WREEuSVFfVEVWX1RPVEFMX0VCSVREQV9GV0QuNjAwMC4xMS8xMi8yMDIwBQAAAAAAAAAIAAAAFihJbnZhbGlkIEZvcm11bGEgTmFtZSnG9pGXGPzdCNkYppkY/N0IMENJUS5OVkRBLklRX1RFVl9UT1RBTF9FQklUREFfRldELjYwMDAuMTEvMTMvMjAyMAUAAAAAAAAACAAAABYoSW52YWxpZCBGb3JtdWxhIE5hbWUpZaiRlxj83QjZGKaZGPzdCDBDSVEuTlZEQS5JUV9URVZfVE9UQUxfRUJJVERBX0ZXRC42MDAwLjExLzE2LzIwMjAFAAAAAAAAAAgAAAAWKEludmFsaWQgRm9ybXVsYSBOYW1lKWwJk5cY/N0I2RimmRj83QgwQ0lRLk5WREEuSVFfVEVWX1RPVEFMX0VCSVREQV9GV0QuNjAwMC4xMS8xNy8yMDIwBQAAAAAAAAAIAAAAFihJbnZhbGlkIEZvcm11bGEgTmFtZSlKIZCXGPzdCNkYppkY/N0IMENJUS5OVkRBLklRX1RFVl9UT1RBTF9FQklUREFfRldELjYwMDAuMTEvMTgvMjAyMAUAAAAAAAAACAAAABYoSW52YWxpZCBGb3JtdWxhIE5hbWUpSiGQlxj83QjZGKaZGPzdCDBDSVEuTlZEQS5JUV9URVZfVE9UQUxfRUJJVERB</t>
  </si>
  <si>
    <t>X0ZXRC42MDAwLjExLzE5LzIwMjAFAAAAAAAAAAgAAAAWKEludmFsaWQgRm9ybXVsYSBOYW1lKZ5skpcY/N0I2RimmRj83QgwQ0lRLk5WREEuSVFfVEVWX1RPVEFMX0VCSVREQV9GV0QuNjAwMC4xMS8yMC8yMDIwBQAAAAAAAAAIAAAAFihJbnZhbGlkIEZvcm11bGEgTmFtZSlLRZKXGPzdCNkYppkY/N0IMENJUS5OVkRBLklRX1RFVl9UT1RBTF9FQklUREFfRldELjYwMDAuMTEvMjMvMjAyMAUAAAAAAAAACAAAABYoSW52YWxpZCBGb3JtdWxhIE5hbWUpbAmTlxj83QjZGKaZGPzdCDBDSVEuTlZEQS5JUV9URVZfVE9UQUxfRUJJVERBX0ZXRC42MDAwLjExLzI0LzIwMjAFAAAAAAAAAAgAAAAWKEludmFsaWQgRm9ybXVsYSBOYW1lKcb2kZcY/N0I2RimmRj83QgwQ0lRLk5WREEuSVFfVEVWX1RPVEFMX0VCSVREQV9GV0QuNjAwMC4xMS8yNS8yMDIwBQAAAAAAAAAIAAAAFihJbnZhbGlkIEZvcm11bGEgTmFtZSllqJGXGPzdCNkYppkY/N0IMENJUS5OVkRBLklRX1RFVl9UT1RBTF9FQklUREFfRldELjYwMDAuMTEvMjYvMjAyMAUAAAAAAAAACAAAABYoSW52YWxpZCBGb3JtdWxhIE5hbWUpxvaRlxj83QjZGKaZGPzdCDBDSVEuTlZEQS5JUV9URVZfVE9UQUxfRUJJVERBX0ZXRC42MDAwLjExLzI3LzIwMjAFAAAAAAAAAAgAAAAWKEludmFsaWQgRm9ybXVsYSBOYW1lKUohkJcY/N0I2RimmRj83QgwQ0lRLk5WREEu</t>
  </si>
  <si>
    <t>SVFfVEVWX1RPVEFMX0VCSVREQV9GV0QuNjAwMC4xMS8zMC8yMDIwBQAAAAAAAAAIAAAAFihJbnZhbGlkIEZvcm11bGEgTmFtZSlwbZGXGPzdCNkYppkY/N0IL0NJUS5OVkRBLklRX1RFVl9UT1RBTF9FQklUREFfRldELjYwMDAuMTIvMS8yMDIwBQAAAAAAAAAIAAAAFihJbnZhbGlkIEZvcm11bGEgTmFtZSlwbZGXGPzdCNkYppkY/N0IL0NJUS5OVkRBLklRX1RFVl9UT1RBTF9FQklUREFfRldELjYwMDAuMTIvMi8yMDIwBQAAAAAAAAAIAAAAFihJbnZhbGlkIEZvcm11bGEgTmFtZSnG9pGXGPzdCNkYppkY/N0IL0NJUS5OVkRBLklRX1RFVl9UT1RBTF9FQklUREFfRldELjYwMDAuMTIvMy8yMDIwBQAAAAAAAAAIAAAAFihJbnZhbGlkIEZvcm11bGEgTmFtZSmebJKXGPzdCNkYppkY/N0IL0NJUS5OVkRBLklRX1RFVl9UT1RBTF9FQklUREFfRldELjYwMDAuMTIvNC8yMDIwBQAAAAAAAAAIAAAAFihJbnZhbGlkIEZvcm11bGEgTmFtZSnG9pGXGPzdCNkYppkY/N0IL0NJUS5OVkRBLklRX1RFVl9UT1RBTF9FQklUREFfRldELjYwMDAuMTIvNy8yMDIwBQAAAAAAAAAIAAAAFihJbnZhbGlkIEZvcm11bGEgTmFtZSllqJGXGPzdCNkYppkY/N0IL0NJUS5OVkRBLklRX1RFVl9UT1RBTF9FQklUREFfRldELjYwMDAuMTIvOC8yMDIwBQAAAAAAAAAIAAAAFihJbnZhbGlkIEZvcm11bGEgTmFtZSlLRZKXGPzdCNkYppkY</t>
  </si>
  <si>
    <t>/N0IL0NJUS5OVkRBLklRX1RFVl9UT1RBTF9FQklUREFfRldELjYwMDAuMTIvOS8yMDIwBQAAAAAAAAAIAAAAFihJbnZhbGlkIEZvcm11bGEgTmFtZSlKIZCXGPzdCNkYppkY/N0IMENJUS5OVkRBLklRX1RFVl9UT1RBTF9FQklUREFfRldELjYwMDAuMTIvMTAvMjAyMAUAAAAAAAAACAAAABYoSW52YWxpZCBGb3JtdWxhIE5hbWUpZaiRlxj83QjZGKaZGPzdCDBDSVEuTlZEQS5JUV9URVZfVE9UQUxfRUJJVERBX0ZXRC42MDAwLjEyLzExLzIwMjAFAAAAAAAAAAgAAAAWKEludmFsaWQgRm9ybXVsYSBOYW1lKXBtkZcY/N0I2RimmRj83QgwQ0lRLk5WREEuSVFfVEVWX1RPVEFMX0VCSVREQV9GV0QuNjAwMC4xMi8xNC8yMDIwBQAAAAAAAAAIAAAAFihJbnZhbGlkIEZvcm11bGEgTmFtZSlKIZCXGPzdCNkYppkY/N0IMENJUS5OVkRBLklRX1RFVl9UT1RBTF9FQklUREFfRldELjYwMDAuMTIvMTUvMjAyMAUAAAAAAAAACAAAABYoSW52YWxpZCBGb3JtdWxhIE5hbWUpbAmTlxj83QjZGKaZGPzdCDBDSVEuTlZEQS5JUV9URVZfVE9UQUxfRUJJVERBX0ZXRC42MDAwLjEyLzE2LzIwMjAFAAAAAAAAAAgAAAAWKEludmFsaWQgRm9ybXVsYSBOYW1lKcb2kZcY/N0I2RimmRj83QgwQ0lRLk5WREEuSVFfVEVWX1RPVEFMX0VCSVREQV9GV0QuNjAwMC4xMi8xNy8yMDIwBQAAAAAAAAAIAAAAFihJbnZhbGlkIEZvcm11bGEg</t>
  </si>
  <si>
    <t>TmFtZSllqJGXGPzdCNkYppkY/N0IMENJUS5OVkRBLklRX1RFVl9UT1RBTF9FQklUREFfRldELjYwMDAuMTIvMTgvMjAyMAUAAAAAAAAACAAAABYoSW52YWxpZCBGb3JtdWxhIE5hbWUpSiGQlxj83QjZGKaZGPzdCDBDSVEuTlZEQS5JUV9URVZfVE9UQUxfRUJJVERBX0ZXRC42MDAwLjEyLzIxLzIwMjAFAAAAAAAAAAgAAAAWKEludmFsaWQgRm9ybXVsYSBOYW1lKUohkJcY/N0I2RimmRj83QgwQ0lRLk5WREEuSVFfVEVWX1RPVEFMX0VCSVREQV9GV0QuNjAwMC4xMi8yMi8yMDIwBQAAAAAAAAAIAAAAFihJbnZhbGlkIEZvcm11bGEgTmFtZSnG9pGXGPzdCNkYppkY/N0IMENJUS5OVkRBLklRX1RFVl9UT1RBTF9FQklUREFfRldELjYwMDAuMTIvMjMvMjAyMAUAAAAAAAAACAAAABYoSW52YWxpZCBGb3JtdWxhIE5hbWUpS0WSlxj83QjZGKaZGPzdCDBDSVEuTlZEQS5JUV9URVZfVE9UQUxfRUJJVERBX0ZXRC42MDAwLjEyLzI0LzIwMjAFAAAAAAAAAAgAAAAWKEludmFsaWQgRm9ybXVsYSBOYW1lKcb2kZcY/N0I2RimmRj83QgwQ0lRLk5WREEuSVFfVEVWX1RPVEFMX0VCSVREQV9GV0QuNjAwMC4xMi8yNS8yMDIwBQAAAAAAAAAIAAAAFihJbnZhbGlkIEZvcm11bGEgTmFtZSlsCZOXGPzdCNkYppkY/N0IMENJUS5OVkRBLklRX1RFVl9UT1RBTF9FQklUREFfRldELjYwMDAuMTIvMjgvMjAyMAUAAAAAAAAACAAA</t>
  </si>
  <si>
    <t>ABYoSW52YWxpZCBGb3JtdWxhIE5hbWUpxvaRlxj83QjZGKaZGPzdCDBDSVEuTlZEQS5JUV9URVZfVE9UQUxfRUJJVERBX0ZXRC42MDAwLjEyLzI5LzIwMjAFAAAAAAAAAAgAAAAWKEludmFsaWQgRm9ybXVsYSBOYW1lKWWokZcY/N0I2RimmRj83QgwQ0lRLk5WREEuSVFfVEVWX1RPVEFMX0VCSVREQV9GV0QuNjAwMC4xMi8zMC8yMDIwBQAAAAAAAAAIAAAAFihJbnZhbGlkIEZvcm11bGEgTmFtZSlwbZGXGPzdCNkYppkY/N0IMENJUS5OVkRBLklRX1RFVl9UT1RBTF9FQklUREFfRldELjYwMDAuMTIvMzEvMjAyMAUAAAAAAAAACAAAABYoSW52YWxpZCBGb3JtdWxhIE5hbWUpSiGQlxj83QjZGKaZGPzdCC5DSVEuTlZEQS5JUV9URVZfVE9UQUxfRUJJVERBX0ZXRC42MDAwLjEvMS8yMDIxBQAAAAAAAAAIAAAAFihJbnZhbGlkIEZvcm11bGEgTmFtZSlKIZCXGPzdCNkYppkY/N0ILkNJUS5OVkRBLklRX1RFVl9UT1RBTF9FQklUREFfRldELjYwMDAuMS80LzIwMjEFAAAAAAAAAAgAAAAWKEludmFsaWQgRm9ybXVsYSBOYW1lKXBtkZcY/N0I2RimmRj83QguQ0lRLk5WREEuSVFfVEVWX1RPVEFMX0VCSVREQV9GV0QuNjAwMC4xLzUvMjAyMQUAAAAAAAAACAAAABYoSW52YWxpZCBGb3JtdWxhIE5hbWUpSiGQlxj83QjZGKaZGPzdCC5DSVEuTlZEQS5JUV9URVZfVE9UQUxfRUJJVERBX0ZXRC42MDAwLjEvNi8yMDIx</t>
  </si>
  <si>
    <t>BQAAAAAAAAAIAAAAFihJbnZhbGlkIEZvcm11bGEgTmFtZSmebJKXGPzdCNkYppkY/N0ILkNJUS5OVkRBLklRX1RFVl9UT1RBTF9FQklUREFfRldELjYwMDAuMS83LzIwMjEFAAAAAAAAAAgAAAAWKEludmFsaWQgRm9ybXVsYSBOYW1lKcb2kZcY/N0I2RimmRj83QguQ0lRLk5WREEuSVFfVEVWX1RPVEFMX0VCSVREQV9GV0QuNjAwMC4xLzgvMjAyMQUAAAAAAAAACAAAABYoSW52YWxpZCBGb3JtdWxhIE5hbWUpZaiRlxj83QjZGKaZGPzdCC9DSVEuTlZEQS5JUV9URVZfVE9UQUxfRUJJVERBX0ZXRC42MDAwLjEvMTEvMjAyMQUAAAAAAAAACAAAABYoSW52YWxpZCBGb3JtdWxhIE5hbWUpxvaRlxj83QjZGKaZGPzdCC9DSVEuTlZEQS5JUV9URVZfVE9UQUxfRUJJVERBX0ZXRC42MDAwLjEvMTIvMjAyMQUAAAAAAAAACAAAABYoSW52YWxpZCBGb3JtdWxhIE5hbWUpSiGQlxj83QjZGKaZGPzdCC9DSVEuTlZEQS5JUV9URVZfVE9UQUxfRUJJVERBX0ZXRC42MDAwLjgvMzEvMjAyMgUAAAAAAAAACAAAABYoSW52YWxpZCBGb3JtdWxhIE5hbWUpZaiRlxj83QhHwp+ZGPzdCC9DSVEuTlZEQS5JUV9URVZfVE9UQUxfRUJJVERBX0ZXRC42MDAwLjEvMTMvMjAyMQUAAAAAAAAACAAAABYoSW52YWxpZCBGb3JtdWxhIE5hbWUpSiGQlxj83QjZGKaZGPzdCC5DSVEuTlZEQS5JUV9URVZfVE9UQUxfRUJJVERBX0ZXRC42MDAw</t>
  </si>
  <si>
    <t>LjkvMS8yMDIyBQAAAAAAAAAIAAAAFihJbnZhbGlkIEZvcm11bGEgTmFtZSlwbZGXGPzdCEfCn5kY/N0IL0NJUS5OVkRBLklRX1RFVl9UT1RBTF9FQklUREFfRldELjYwMDAuMS8xNC8yMDIxBQAAAAAAAAAIAAAAFihJbnZhbGlkIEZvcm11bGEgTmFtZSlKIZCXGPzdCNkYppkY/N0ILkNJUS5OVkRBLklRX1RFVl9UT1RBTF9FQklUREFfRldELjYwMDAuOS8yLzIwMjIFAAAAAAAAAAgAAAAWKEludmFsaWQgRm9ybXVsYSBOYW1lKUEE/5cY/N0IR8KfmRj83QgvQ0lRLk5WREEuSVFfVEVWX1RPVEFMX0VCSVREQV9GV0QuNjAwMC4xLzE1LzIwMjEFAAAAAAAAAAgAAAAWKEludmFsaWQgRm9ybXVsYSBOYW1lKcb2kZcY/N0I2RimmRj83QguQ0lRLk5WREEuSVFfVEVWX1RPVEFMX0VCSVREQV9GV0QuNjAwMC45LzUvMjAyMgUAAAAAAAAACAAAABYoSW52YWxpZCBGb3JtdWxhIE5hbWUpcG2Rlxj83QhHwp+ZGPzdCC9DSVEuTlZEQS5JUV9URVZfVE9UQUxfRUJJVERBX0ZXRC42MDAwLjEvMTgvMjAyMQUAAAAAAAAACAAAABYoSW52YWxpZCBGb3JtdWxhIE5hbWUpZaiRlxj83QjZGKaZGPzdCC5DSVEuTlZEQS5JUV9URVZfVE9UQUxfRUJJVERBX0ZXRC42MDAwLjkvNi8yMDIyBQAAAAAAAAAIAAAAFihJbnZhbGlkIEZvcm11bGEgTmFtZSlKIZCXGPzdCEfCn5kY/N0IL0NJUS5OVkRBLklRX1RFVl9UT1RBTF9FQklUREFf</t>
  </si>
  <si>
    <t>RldELjYwMDAuMS8xOS8yMDIxBQAAAAAAAAAIAAAAFihJbnZhbGlkIEZvcm11bGEgTmFtZSnG9pGXGPzdCNkYppkY/N0ILkNJUS5OVkRBLklRX1RFVl9UT1RBTF9FQklUREFfRldELjYwMDAuOS83LzIwMjIFAAAAAAAAAAgAAAAWKEludmFsaWQgRm9ybXVsYSBOYW1lKUohkJcY/N0IR8KfmRj83QgvQ0lRLk5WREEuSVFfVEVWX1RPVEFMX0VCSVREQV9GV0QuNjAwMC4xLzIwLzIwMjEFAAAAAAAAAAgAAAAWKEludmFsaWQgRm9ybXVsYSBOYW1lKWWokZcY/N0I2RimmRj83QguQ0lRLk5WREEuSVFfVEVWX1RPVEFMX0VCSVREQV9GV0QuNjAwMC45LzgvMjAyMgUAAAAAAAAACAAAABYoSW52YWxpZCBGb3JtdWxhIE5hbWUpS0WSlxj83QgVW6GZGPzdCC9DSVEuTlZEQS5JUV9URVZfVE9UQUxfRUJJVERBX0ZXRC42MDAwLjEvMjEvMjAyMQUAAAAAAAAACAAAABYoSW52YWxpZCBGb3JtdWxhIE5hbWUpSiGQlxj83QjZGKaZGPzdCC5DSVEuTlZEQS5JUV9URVZfVE9UQUxfRUJJVERBX0ZXRC42MDAwLjkvOS8yMDIyBQAAAAAAAAAIAAAAFihJbnZhbGlkIEZvcm11bGEgTmFtZSm60v+XGPzdCBVboZkY/N0IL0NJUS5OVkRBLklRX1RFVl9UT1RBTF9FQklUREFfRldELjYwMDAuMS8yMi8yMDIxBQAAAAAAAAAIAAAAFihJbnZhbGlkIEZvcm11bGEgTmFtZSlKIZCXGPzdCNkYppkY/N0IL0NJUS5OVkRBLklRX1RFVl9UT1RB</t>
  </si>
  <si>
    <t>TF9FQklUREFfRldELjYwMDAuOS8xMi8yMDIyBQAAAAAAAAAIAAAAFihJbnZhbGlkIEZvcm11bGEgTmFtZSlLRZKXGPzdCBVboZkY/N0IL0NJUS5OVkRBLklRX1RFVl9UT1RBTF9FQklUREFfRldELjYwMDAuMS8yNS8yMDIxBQAAAAAAAAAIAAAAFihJbnZhbGlkIEZvcm11bGEgTmFtZSmebJKXGPzdCNkYppkY/N0IL0NJUS5OVkRBLklRX1RFVl9UT1RBTF9FQklUREFfRldELjYwMDAuOS8xMy8yMDIyBQAAAAAAAAAIAAAAFihJbnZhbGlkIEZvcm11bGEgTmFtZSnG9pGXGPzdCBVboZkY/N0IL0NJUS5OVkRBLklRX1RFVl9UT1RBTF9FQklUREFfRldELjYwMDAuMS8yNi8yMDIxBQAAAAAAAAAIAAAAFihJbnZhbGlkIEZvcm11bGEgTmFtZSlLRZKXGPzdCNkYppkY/N0IL0NJUS5OVkRBLklRX1RFVl9UT1RBTF9FQklUREFfRldELjYwMDAuOS8xNC8yMDIyBQAAAAAAAAAIAAAAFihJbnZhbGlkIEZvcm11bGEgTmFtZSlBBP+XGPzdCEfCn5kY/N0IL0NJUS5OVkRBLklRX1RFVl9UT1RBTF9FQklUREFfRldELjYwMDAuMS8yNy8yMDIxBQAAAAAAAAAIAAAAFihJbnZhbGlkIEZvcm11bGEgTmFtZSnG9pGXGPzdCNkYppkY/N0IL0NJUS5OVkRBLklRX1RFVl9UT1RBTF9FQklUREFfRldELjYwMDAuOS8xNS8yMDIyBQAAAAAAAAAIAAAAFihJbnZhbGlkIEZvcm11bGEgTmFtZSllqJGXGPzdCBVboZkY/N0IL0NJUS5OVkRB</t>
  </si>
  <si>
    <t>LklRX1RFVl9UT1RBTF9FQklUREFfRldELjYwMDAuMS8yOC8yMDIxBQAAAAAAAAAIAAAAFihJbnZhbGlkIEZvcm11bGEgTmFtZSlwbZGXGPzdCNkYppkY/N0IL0NJUS5OVkRBLklRX1RFVl9UT1RBTF9FQklUREFfRldELjYwMDAuOS8xNi8yMDIyBQAAAAAAAAAIAAAAFihJbnZhbGlkIEZvcm11bGEgTmFtZSnG9pGXGPzdCBVboZkY/N0IL0NJUS5OVkRBLklRX1RFVl9UT1RBTF9FQklUREFfRldELjYwMDAuMS8yOS8yMDIxBQAAAAAAAAAIAAAAFihJbnZhbGlkIEZvcm11bGEgTmFtZSnG9pGXGPzdCNkYppkY/N0IL0NJUS5OVkRBLklRX1RFVl9UT1RBTF9FQklUREFfRldELjYwMDAuOS8xOS8yMDIyBQAAAAAAAAAIAAAAFihJbnZhbGlkIEZvcm11bGEgTmFtZSllqJGXGPzdCBVboZkY/N0ILkNJUS5OVkRBLklRX1RFVl9UT1RBTF9FQklUREFfRldELjYwMDAuMi8xLzIwMjEFAAAAAAAAAAgAAAAWKEludmFsaWQgRm9ybXVsYSBOYW1lKWWokZcY/N0I2RimmRj83QgvQ0lRLk5WREEuSVFfVEVWX1RPVEFMX0VCSVREQV9GV0QuNjAwMC45LzIwLzIwMjIFAAAAAAAAAAgAAAAWKEludmFsaWQgRm9ybXVsYSBOYW1lKUohkJcY/N0IFVuhmRj83QguQ0lRLk5WREEuSVFfVEVWX1RPVEFMX0VCSVREQV9GV0QuNjAwMC4yLzIvMjAyMQUAAAAAAAAACAAAABYoSW52YWxpZCBGb3JtdWxhIE5hbWUpZaiRlxj83QjZGKaZGPzd</t>
  </si>
  <si>
    <t>CC9DSVEuTlZEQS5JUV9URVZfVE9UQUxfRUJJVERBX0ZXRC42MDAwLjkvMjEvMjAyMgUAAAAAAAAACAAAABYoSW52YWxpZCBGb3JtdWxhIE5hbWUputL/lxj83QgVW6GZGPzdCC5DSVEuTlZEQS5JUV9URVZfVE9UQUxfRUJJVERBX0ZXRC42MDAwLjIvMy8yMDIxBQAAAAAAAAAIAAAAFihJbnZhbGlkIEZvcm11bGEgTmFtZSlKIZCXGPzdCNkYppkY/N0IL0NJUS5OVkRBLklRX1RFVl9UT1RBTF9FQklUREFfRldELjYwMDAuOS8yMi8yMDIyBQAAAAAAAAAIAAAAFihJbnZhbGlkIEZvcm11bGEgTmFtZSm60v+XGPzdCBVboZkY/N0ILkNJUS5OVkRBLklRX1RFVl9UT1RBTF9FQklUREFfRldELjYwMDAuMi80LzIwMjEFAAAAAAAAAAgAAAAWKEludmFsaWQgRm9ybXVsYSBOYW1lKXBtkZcY/N0I2RimmRj83QgvQ0lRLk5WREEuSVFfVEVWX1RPVEFMX0VCSVREQV9GV0QuNjAwMC45LzIzLzIwMjIFAAAAAAAAAAgAAAAWKEludmFsaWQgRm9ybXVsYSBOYW1lKUohkJcY/N0IFVuhmRj83QgvQ0lRLk5WREEuSVFfVEVWX1RPVEFMX0VCSVREQV9GV0QuNjAwMC45LzI2LzIwMjIFAAAAAAAAAAgAAAAWKEludmFsaWQgRm9ybXVsYSBOYW1lKUEE/5cY/N0IFVuhmRj83QgvQ0lRLk5WREEuSVFfVEVWX1RPVEFMX0VCSVREQV9GV0QuNjAwMC45LzI3LzIwMjIFAAAAAAAAAAgAAAAWKEludmFsaWQgRm9ybXVsYSBOYW1lKWWokZcY</t>
  </si>
  <si>
    <t>/N0IFVuhmRj83QgvQ0lRLk5WREEuSVFfVEVWX1RPVEFMX0VCSVREQV9GV0QuNjAwMC45LzI4LzIwMjIFAAAAAAAAAAgAAAAWKEludmFsaWQgRm9ybXVsYSBOYW1lKWWokZcY/N0IFVuhmRj83QguQ0lRLk5WREEuSVFfVEVWX1RPVEFMX0VCSVREQV9GV0QuNjAwMC4yLzUvMjAyMQUAAAAAAAAACAAAABYoSW52YWxpZCBGb3JtdWxhIE5hbWUpS0WSlxj83QjZGKaZGPzdCC9DSVEuTlZEQS5JUV9URVZfVE9UQUxfRUJJVERBX0ZXRC42MDAwLjkvMjkvMjAyMgUAAAAAAAAACAAAABYoSW52YWxpZCBGb3JtdWxhIE5hbWUpSiGQlxj83QgVW6GZGPzdCC5DSVEuTlZEQS5JUV9URVZfVE9UQUxfRUJJVERBX0ZXRC42MDAwLjIvOC8yMDIxBQAAAAAAAAAIAAAAFihJbnZhbGlkIEZvcm11bGEgTmFtZSlLRZKXGPzdCNkYppkY/N0IL0NJUS5OVkRBLklRX1RFVl9UT1RBTF9FQklUREFfRldELjYwMDAuOS8zMC8yMDIyBQAAAAAAAAAIAAAAFihJbnZhbGlkIEZvcm11bGEgTmFtZSlLRZKXGPzdCBVboZkY/N0ILkNJUS5OVkRBLklRX1RFVl9UT1RBTF9FQklUREFfRldELjYwMDAuMi85LzIwMjEFAAAAAAAAAAgAAAAWKEludmFsaWQgRm9ybXVsYSBOYW1lKUtFkpcY/N0I2RimmRj83QgvQ0lRLk5WREEuSVFfVEVWX1RPVEFMX0VCSVREQV9GV0QuNjAwMC4xMC8zLzIwMjIFAAAAAAAAAAgAAAAWKEludmFsaWQgRm9ybXVsYSBO</t>
  </si>
  <si>
    <t>YW1lKbrS/5cY/N0IFVuhmRj83QgvQ0lRLk5WREEuSVFfVEVWX1RPVEFMX0VCSVREQV9GV0QuNjAwMC4yLzEwLzIwMjEFAAAAAAAAAAgAAAAWKEludmFsaWQgRm9ybXVsYSBOYW1lKcb2kZcY/N0I2RimmRj83QgvQ0lRLk5WREEuSVFfVEVWX1RPVEFMX0VCSVREQV9GV0QuNjAwMC4xMC80LzIwMjIFAAAAAAAAAAgAAAAWKEludmFsaWQgRm9ybXVsYSBOYW1lKcb2kZcY/N0IFVuhmRj83QgvQ0lRLk5WREEuSVFfVEVWX1RPVEFMX0VCSVREQV9GV0QuNjAwMC4yLzExLzIwMjEFAAAAAAAAAAgAAAAWKEludmFsaWQgRm9ybXVsYSBOYW1lKWWokZcY/N0I2RimmRj83QgvQ0lRLk5WREEuSVFfVEVWX1RPVEFMX0VCSVREQV9GV0QuNjAwMC4xMC81LzIwMjIFAAAAAAAAAAgAAAAWKEludmFsaWQgRm9ybXVsYSBOYW1lKcb2kZcY/N0IFVuhmRj83QgvQ0lRLk5WREEuSVFfVEVWX1RPVEFMX0VCSVREQV9GV0QuNjAwMC4yLzEyLzIwMjEFAAAAAAAAAAgAAAAWKEludmFsaWQgRm9ybXVsYSBOYW1lKUohkJcY/N0I2RimmRj83QgvQ0lRLk5WREEuSVFfVEVWX1RPVEFMX0VCSVREQV9GV0QuNjAwMC4xMC82LzIwMjIFAAAAAAAAAAgAAAAWKEludmFsaWQgRm9ybXVsYSBOYW1lKUEE/5cY/N0IFVuhmRj83QgvQ0lRLk5WREEuSVFfVEVWX1RPVEFMX0VCSVREQV9GV0QuNjAwMC4yLzE1LzIwMjEFAAAAAAAAAAgAAAAWKEludmFs</t>
  </si>
  <si>
    <t>aWQgRm9ybXVsYSBOYW1lKUohkJcY/N0I2RimmRj83QgvQ0lRLk5WREEuSVFfVEVWX1RPVEFMX0VCSVREQV9GV0QuNjAwMC4xMC83LzIwMjIFAAAAAAAAAAgAAAAWKEludmFsaWQgRm9ybXVsYSBOYW1lKUtFkpcY/N0IFVuhmRj83QgvQ0lRLk5WREEuSVFfVEVWX1RPVEFMX0VCSVREQV9GV0QuNjAwMC4yLzE2LzIwMjEFAAAAAAAAAAgAAAAWKEludmFsaWQgRm9ybXVsYSBOYW1lKZ5skpcY/N0I2RimmRj83QgwQ0lRLk5WREEuSVFfVEVWX1RPVEFMX0VCSVREQV9GV0QuNjAwMC4xMC8xMC8yMDIyBQAAAAAAAAAIAAAAFihJbnZhbGlkIEZvcm11bGEgTmFtZSlwbZGXGPzdCBVboZkY/N0IL0NJUS5OVkRBLklRX1RFVl9UT1RBTF9FQklUREFfRldELjYwMDAuMi8xNy8yMDIxBQAAAAAAAAAIAAAAFihJbnZhbGlkIEZvcm11bGEgTmFtZSlsCZOXGPzdCNkYppkY/N0IMENJUS5OVkRBLklRX1RFVl9UT1RBTF9FQklUREFfRldELjYwMDAuMTAvMTEvMjAyMgUAAAAAAAAACAAAABYoSW52YWxpZCBGb3JtdWxhIE5hbWUputL/lxj83QgVW6GZGPzdCC9DSVEuTlZEQS5JUV9URVZfVE9UQUxfRUJJVERBX0ZXRC42MDAwLjIvMTgvMjAyMQUAAAAAAAAACAAAABYoSW52YWxpZCBGb3JtdWxhIE5hbWUpZaiRlxj83QjZGKaZGPzdCDBDSVEuTlZEQS5JUV9URVZfVE9UQUxfRUJJVERBX0ZXRC42MDAwLjEwLzEyLzIwMjIFAAAA</t>
  </si>
  <si>
    <t>AAAAAAgAAAAWKEludmFsaWQgRm9ybXVsYSBOYW1lKWWokZcY/N0IFVuhmRj83QgvQ0lRLk5WREEuSVFfVEVWX1RPVEFMX0VCSVREQV9GV0QuNjAwMC4yLzE5LzIwMjEFAAAAAAAAAAgAAAAWKEludmFsaWQgRm9ybXVsYSBOYW1lKUohkJcY/N0I2RimmRj83QgwQ0lRLk5WREEuSVFfVEVWX1RPVEFMX0VCSVREQV9GV0QuNjAwMC4xMC8xMy8yMDIyBQAAAAAAAAAIAAAAFihJbnZhbGlkIEZvcm11bGEgTmFtZSm60v+XGPzdCBVboZkY/N0IL0NJUS5OVkRBLklRX1RFVl9UT1RBTF9FQklUREFfRldELjYwMDAuMi8yMi8yMDIxBQAAAAAAAAAIAAAAFihJbnZhbGlkIEZvcm11bGEgTmFtZSnG9pGXGPzdCNkYppkY/N0IMENJUS5OVkRBLklRX1RFVl9UT1RBTF9FQklUREFfRldELjYwMDAuMTAvMTQvMjAyMgUAAAAAAAAACAAAABYoSW52YWxpZCBGb3JtdWxhIE5hbWUpZaiRlxj83QgVW6GZGPzdCC9DSVEuTlZEQS5JUV9URVZfVE9UQUxfRUJJVERBX0ZXRC42MDAwLjIvMjMvMjAyMQUAAAAAAAAACAAAABYoSW52YWxpZCBGb3JtdWxhIE5hbWUpZaiRlxj83QjZGKaZGPzdCDBDSVEuTlZEQS5JUV9URVZfVE9UQUxfRUJJVERBX0ZXRC42MDAwLjEwLzE3LzIwMjIFAAAAAAAAAAgAAAAWKEludmFsaWQgRm9ybXVsYSBOYW1lKUohkJcY/N0IFVuhmRj83QgvQ0lRLk5WREEuSVFfVEVWX1RPVEFMX0VCSVREQV9GV0QuNjAw</t>
  </si>
  <si>
    <t>MC4yLzI0LzIwMjEFAAAAAAAAAAgAAAAWKEludmFsaWQgRm9ybXVsYSBOYW1lKZ5skpcY/N0I2RimmRj83QgwQ0lRLk5WREEuSVFfVEVWX1RPVEFMX0VCSVREQV9GV0QuNjAwMC4xMC8xOC8yMDIyBQAAAAAAAAAIAAAAFihJbnZhbGlkIEZvcm11bGEgTmFtZSlBBP+XGPzdCBVboZkY/N0IL0NJUS5OVkRBLklRX1RFVl9UT1RBTF9FQklUREFfRldELjYwMDAuMi8yNS8yMDIxBQAAAAAAAAAIAAAAFihJbnZhbGlkIEZvcm11bGEgTmFtZSlKIZCXGPzdCNkYppkY/N0IMENJUS5OVkRBLklRX1RFVl9UT1RBTF9FQklUREFfRldELjYwMDAuMTAvMTkvMjAyMgUAAAAAAAAACAAAABYoSW52YWxpZCBGb3JtdWxhIE5hbWUpZaiRlxj83QgVW6GZGPzdCDBDSVEuTlZEQS5JUV9URVZfVE9UQUxfRUJJVERBX0ZXRC42MDAwLjEwLzIwLzIwMjIFAAAAAAAAAAgAAAAWKEludmFsaWQgRm9ybXVsYSBOYW1lKWWokZcY/N0IFVuhmRj83QgwQ0lRLk5WREEuSVFfVEVWX1RPVEFMX0VCSVREQV9GV0QuNjAwMC4xMC8yMS8yMDIyBQAAAAAAAAAIAAAAFihJbnZhbGlkIEZvcm11bGEgTmFtZSnG9pGXGPzdCBVboZkY/N0IMENJUS5OVkRBLklRX1RFVl9UT1RBTF9FQklUREFfRldELjYwMDAuMTAvMjQvMjAyMgUAAAAAAAAACAAAABYoSW52YWxpZCBGb3JtdWxhIE5hbWUpZaiRlxj83QgVW6GZGPzdCC9DSVEuTlZEQS5JUV9URVZfVE9U</t>
  </si>
  <si>
    <t>QUxfRUJJVERBX0ZXRC42MDAwLjIvMjYvMjAyMQUAAAAAAAAACAAAABYoSW52YWxpZCBGb3JtdWxhIE5hbWUpS0WSlxj83QjZGKaZGPzdCDBDSVEuTlZEQS5JUV9URVZfVE9UQUxfRUJJVERBX0ZXRC42MDAwLjEwLzI1LzIwMjIFAAAAAAAAAAgAAAAWKEludmFsaWQgRm9ybXVsYSBOYW1lKbrS/5cY/N0IFVuhmRj83QguQ0lRLk5WREEuSVFfVEVWX1RPVEFMX0VCSVREQV9GV0QuNjAwMC4zLzEvMjAyMQUAAAAAAAAACAAAABYoSW52YWxpZCBGb3JtdWxhIE5hbWUpxvaRlxj83QjZGKaZGPzdCDBDSVEuTlZEQS5JUV9URVZfVE9UQUxfRUJJVERBX0ZXRC42MDAwLjEwLzI2LzIwMjIFAAAAAAAAAAgAAAAWKEludmFsaWQgRm9ybXVsYSBOYW1lKUohkJcY/N0IFVuhmRj83QguQ0lRLk5WREEuSVFfVEVWX1RPVEFMX0VCSVREQV9GV0QuNjAwMC4zLzIvMjAyMQUAAAAAAAAACAAAABYoSW52YWxpZCBGb3JtdWxhIE5hbWUpZaiRlxj83QjZGKaZGPzdCDBDSVEuTlZEQS5JUV9URVZfVE9UQUxfRUJJVERBX0ZXRC42MDAwLjEwLzI3LzIwMjIFAAAAAAAAAAgAAAAWKEludmFsaWQgRm9ybXVsYSBOYW1lKXBtkZcY/N0IFVuhmRj83QguQ0lRLk5WREEuSVFfVEVWX1RPVEFMX0VCSVREQV9GV0QuNjAwMC4zLzMvMjAyMQUAAAAAAAAACAAAABYoSW52YWxpZCBGb3JtdWxhIE5hbWUpZaiRlxj83QjZGKaZGPzdCDBDSVEuTlZE</t>
  </si>
  <si>
    <t>QS5JUV9URVZfVE9UQUxfRUJJVERBX0ZXRC42MDAwLjEwLzI4LzIwMjIFAAAAAAAAAAgAAAAWKEludmFsaWQgRm9ybXVsYSBOYW1lKUEE/5cY/N0IFVuhmRj83QguQ0lRLk5WREEuSVFfVEVWX1RPVEFMX0VCSVREQV9GV0QuNjAwMC4zLzQvMjAyMQUAAAAAAAAACAAAABYoSW52YWxpZCBGb3JtdWxhIE5hbWUpxvaRlxj83QjZGKaZGPzdCC5DSVEuTlZEQS5JUV9URVZfVE9UQUxfRUJJVERBX0ZXRC42MDAwLjMvNS8yMDIxBQAAAAAAAAAIAAAAFihJbnZhbGlkIEZvcm11bGEgTmFtZSllqJGXGPzdCNkYppkY/N0ILkNJUS5OVkRBLklRX1RFVl9UT1RBTF9FQklUREFfRldELjYwMDAuMy84LzIwMjEFAAAAAAAAAAgAAAAWKEludmFsaWQgRm9ybXVsYSBOYW1lKUohkJcY/N0I2RimmRj83QguQ0lRLk5WREEuSVFfVEVWX1RPVEFMX0VCSVREQV9GV0QuNjAwMC4zLzkvMjAyMQUAAAAAAAAACAAAABYoSW52YWxpZCBGb3JtdWxhIE5hbWUpSiGQlxj83QjZGKaZGPzdCDBDSVEuTlZEQS5JUV9URVZfVE9UQUxfRUJJVERBX0ZXRC42MDAwLjEwLzMxLzIwMjIFAAAAAAAAAAgAAAAWKEludmFsaWQgRm9ybXVsYSBOYW1lKUohkJcY/N0IFVuhmRj83QgvQ0lRLk5WREEuSVFfVEVWX1RPVEFMX0VCSVREQV9GV0QuNjAwMC4zLzEwLzIwMjEFAAAAAAAAAAgAAAAWKEludmFsaWQgRm9ybXVsYSBOYW1lKUohkJcY/N0IEx2nmRj8</t>
  </si>
  <si>
    <t>3QgvQ0lRLk5WREEuSVFfVEVWX1RPVEFMX0VCSVREQV9GV0QuNjAwMC4xMS8xLzIwMjIFAAAAAAAAAAgAAAAWKEludmFsaWQgRm9ybXVsYSBOYW1lKUEE/5cY/N0IFVuhmRj83QgvQ0lRLk5WREEuSVFfVEVWX1RPVEFMX0VCSVREQV9GV0QuNjAwMC4zLzExLzIwMjEFAAAAAAAAAAgAAAAWKEludmFsaWQgRm9ybXVsYSBOYW1lKUohkJcY/N0IEx2nmRj83QgvQ0lRLk5WREEuSVFfVEVWX1RPVEFMX0VCSVREQV9GV0QuNjAwMC4xMS8yLzIwMjIFAAAAAAAAAAgAAAAWKEludmFsaWQgRm9ybXVsYSBOYW1lKUtFkpcY/N0IFVuhmRj83QgvQ0lRLk5WREEuSVFfVEVWX1RPVEFMX0VCSVREQV9GV0QuNjAwMC4zLzEyLzIwMjEFAAAAAAAAAAgAAAAWKEludmFsaWQgRm9ybXVsYSBOYW1lKZ5skpcY/N0I2RimmRj83QgvQ0lRLk5WREEuSVFfVEVWX1RPVEFMX0VCSVREQV9GV0QuNjAwMC4xMS8zLzIwMjIFAAAAAAAAAAgAAAAWKEludmFsaWQgRm9ybXVsYSBOYW1lKUtFkpcY/N0IFVuhmRj83QgvQ0lRLk5WREEuSVFfVEVWX1RPVEFMX0VCSVREQV9GV0QuNjAwMC4zLzE1LzIwMjEFAAAAAAAAAAgAAAAWKEludmFsaWQgRm9ybXVsYSBOYW1lKUtFkpcY/N0I2RimmRj83QgvQ0lRLk5WREEuSVFfVEVWX1RPVEFMX0VCSVREQV9GV0QuNjAwMC4xMS80LzIwMjIFAAAAAAAAAAgAAAAWKEludmFsaWQgRm9ybXVsYSBOYW1lKbrS</t>
  </si>
  <si>
    <t>/5cY/N0IFVuhmRj83QgvQ0lRLk5WREEuSVFfVEVWX1RPVEFMX0VCSVREQV9GV0QuNjAwMC4zLzE2LzIwMjEFAAAAAAAAAAgAAAAWKEludmFsaWQgRm9ybXVsYSBOYW1lKcb2kZcY/N0I2RimmRj83QgvQ0lRLk5WREEuSVFfVEVWX1RPVEFMX0VCSVREQV9GV0QuNjAwMC4xMS83LzIwMjIFAAAAAAAAAAgAAAAWKEludmFsaWQgRm9ybXVsYSBOYW1lKcb2kZcY/N0IFVuhmRj83QgvQ0lRLk5WREEuSVFfVEVWX1RPVEFMX0VCSVREQV9GV0QuNjAwMC4zLzE3LzIwMjEFAAAAAAAAAAgAAAAWKEludmFsaWQgRm9ybXVsYSBOYW1lKWWokZcY/N0IEx2nmRj83QgvQ0lRLk5WREEuSVFfVEVWX1RPVEFMX0VCSVREQV9GV0QuNjAwMC4xMS84LzIwMjIFAAAAAAAAAAgAAAAWKEludmFsaWQgRm9ybXVsYSBOYW1lKXBtkZcY/N0IFVuhmRj83QgvQ0lRLk5WREEuSVFfVEVWX1RPVEFMX0VCSVREQV9GV0QuNjAwMC4zLzE4LzIwMjEFAAAAAAAAAAgAAAAWKEludmFsaWQgRm9ybXVsYSBOYW1lKWwJk5cY/N0IEx2nmRj83QgvQ0lRLk5WREEuSVFfVEVWX1RPVEFMX0VCSVREQV9GV0QuNjAwMC4xMS85LzIwMjIFAAAAAAAAAAgAAAAWKEludmFsaWQgRm9ybXVsYSBOYW1lKUEE/5cY/N0IFVuhmRj83QgvQ0lRLk5WREEuSVFfVEVWX1RPVEFMX0VCSVREQV9GV0QuNjAwMC4zLzE5LzIwMjEFAAAAAAAAAAgAAAAWKEludmFsaWQgRm9y</t>
  </si>
  <si>
    <t>bXVsYSBOYW1lKUohkJcY/N0I2RimmRj83QgwQ0lRLk5WREEuSVFfVEVWX1RPVEFMX0VCSVREQV9GV0QuNjAwMC4xMS8xMC8yMDIyBQAAAAAAAAAIAAAAFihJbnZhbGlkIEZvcm11bGEgTmFtZSlKIZCXGPzdCBVboZkY/N0IL0NJUS5OVkRBLklRX1RFVl9UT1RBTF9FQklUREFfRldELjYwMDAuMy8yMi8yMDIxBQAAAAAAAAAIAAAAFihJbnZhbGlkIEZvcm11bGEgTmFtZSnG9pGXGPzdCBMdp5kY/N0IMENJUS5OVkRBLklRX1RFVl9UT1RBTF9FQklUREFfRldELjYwMDAuMTEvMTEvMjAyMgUAAAAAAAAACAAAABYoSW52YWxpZCBGb3JtdWxhIE5hbWUpQQT/lxj83QgVW6GZGPzdCC9DSVEuTlZEQS5JUV9URVZfVE9UQUxfRUJJVERBX0ZXRC42MDAwLjMvMjMvMjAyMQUAAAAAAAAACAAAABYoSW52YWxpZCBGb3JtdWxhIE5hbWUpxvaRlxj83QgTHaeZGPzdCDBDSVEuTlZEQS5JUV9URVZfVE9UQUxfRUJJVERBX0ZXRC42MDAwLjExLzE0LzIwMjIFAAAAAAAAAAgAAAAWKEludmFsaWQgRm9ybXVsYSBOYW1lKcb2kZcY/N0IFVuhmRj83QgvQ0lRLk5WREEuSVFfVEVWX1RPVEFMX0VCSVREQV9GV0QuNjAwMC4zLzI0LzIwMjEFAAAAAAAAAAgAAAAWKEludmFsaWQgRm9ybXVsYSBOYW1lKWWokZcY/N0IEx2nmRj83QgwQ0lRLk5WREEuSVFfVEVWX1RPVEFMX0VCSVREQV9GV0QuNjAwMC4xMS8xNS8yMDIyBQAAAAAAAAAI</t>
  </si>
  <si>
    <t>AAAAFihJbnZhbGlkIEZvcm11bGEgTmFtZSllqJGXGPzdCBVboZkY/N0IL0NJUS5OVkRBLklRX1RFVl9UT1RBTF9FQklUREFfRldELjYwMDAuMy8yNS8yMDIxBQAAAAAAAAAIAAAAFihJbnZhbGlkIEZvcm11bGEgTmFtZSlKIZCXGPzdCBMdp5kY/N0IMENJUS5OVkRBLklRX1RFVl9UT1RBTF9FQklUREFfRldELjYwMDAuMTEvMTYvMjAyMgUAAAAAAAAACAAAABYoSW52YWxpZCBGb3JtdWxhIE5hbWUputL/lxj83QgVW6GZGPzdCC9DSVEuTlZEQS5JUV9URVZfVE9UQUxfRUJJVERBX0ZXRC42MDAwLjMvMjYvMjAyMQUAAAAAAAAACAAAABYoSW52YWxpZCBGb3JtdWxhIE5hbWUpxvaRlxj83QgTHaeZGPzdCC9DSVEuTlZEQS5JUV9URVZfVE9UQUxfRUJJVERBX0ZXRC42MDAwLjMvMjkvMjAyMQUAAAAAAAAACAAAABYoSW52YWxpZCBGb3JtdWxhIE5hbWUpZaiRlxj83QgTHaeZGPzdCC9DSVEuTlZEQS5JUV9URVZfVE9UQUxfRUJJVERBX0ZXRC42MDAwLjMvMzAvMjAyMQUAAAAAAAAACAAAABYoSW52YWxpZCBGb3JtdWxhIE5hbWUpnmySlxj83QgTHaeZGPzdCC9DSVEuTlZEQS5JUV9URVZfVE9UQUxfRUJJVERBX0ZXRC42MDAwLjMvMzEvMjAyMQUAAAAAAAAACAAAABYoSW52YWxpZCBGb3JtdWxhIE5hbWUpSiGQlxj83QgTHaeZGPzdCDBDSVEuTlZEQS5JUV9URVZfVE9UQUxfRUJJVERBX0ZXRC42MDAwLjExLzE3</t>
  </si>
  <si>
    <t>LzIwMjIFAAAAAAAAAAgAAAAWKEludmFsaWQgRm9ybXVsYSBOYW1lKWwJk5cY/N0IFVuhmRj83QguQ0lRLk5WREEuSVFfVEVWX1RPVEFMX0VCSVREQV9GV0QuNjAwMC40LzEvMjAyMQUAAAAAAAAACAAAABYoSW52YWxpZCBGb3JtdWxhIE5hbWUpS0WSlxj83QgTHaeZGPzdCDBDSVEuTlZEQS5JUV9URVZfVE9UQUxfRUJJVERBX0ZXRC42MDAwLjExLzE4LzIwMjIFAAAAAAAAAAgAAAAWKEludmFsaWQgRm9ybXVsYSBOYW1lKXBtkZcY/N0IFVuhmRj83QguQ0lRLk5WREEuSVFfVEVWX1RPVEFMX0VCSVREQV9GV0QuNjAwMC40LzIvMjAyMQUAAAAAAAAACAAAABYoSW52YWxpZCBGb3JtdWxhIE5hbWUpSiGQlxj83QgTHaeZGPzdCDBDSVEuTlZEQS5JUV9URVZfVE9UQUxfRUJJVERBX0ZXRC42MDAwLjExLzIxLzIwMjIFAAAAAAAAAAgAAAAWKEludmFsaWQgRm9ybXVsYSBOYW1lKUEE/5cY/N0IFVuhmRj83QguQ0lRLk5WREEuSVFfVEVWX1RPVEFMX0VCSVREQV9GV0QuNjAwMC40LzUvMjAyMQUAAAAAAAAACAAAABYoSW52YWxpZCBGb3JtdWxhIE5hbWUpcG2Rlxj83QgTHaeZGPzdCDBDSVEuTlZEQS5JUV9URVZfVE9UQUxfRUJJVERBX0ZXRC42MDAwLjExLzIyLzIwMjIFAAAAAAAAAAgAAAAWKEludmFsaWQgRm9ybXVsYSBOYW1lKWwJk5cY/N0IFVuhmRj83QguQ0lRLk5WREEuSVFfVEVWX1RPVEFMX0VCSVREQV9G</t>
  </si>
  <si>
    <t>V0QuNjAwMC40LzYvMjAyMQUAAAAAAAAACAAAABYoSW52YWxpZCBGb3JtdWxhIE5hbWUpSiGQlxj83QgTHaeZGPzdCDBDSVEuTlZEQS5JUV9URVZfVE9UQUxfRUJJVERBX0ZXRC42MDAwLjExLzIzLzIwMjIFAAAAAAAAAAgAAAAWKEludmFsaWQgRm9ybXVsYSBOYW1lKUEE/5cY/N0IFVuhmRj83QguQ0lRLk5WREEuSVFfVEVWX1RPVEFMX0VCSVREQV9GV0QuNjAwMC40LzcvMjAyMQUAAAAAAAAACAAAABYoSW52YWxpZCBGb3JtdWxhIE5hbWUpxvaRlxj83QgTHaeZGPzdCDBDSVEuTlZEQS5JUV9URVZfVE9UQUxfRUJJVERBX0ZXRC42MDAwLjExLzI0LzIwMjIFAAAAAAAAAAgAAAAWKEludmFsaWQgRm9ybXVsYSBOYW1lKWWokZcY/N0IFVuhmRj83QguQ0lRLk5WREEuSVFfVEVWX1RPVEFMX0VCSVREQV9GV0QuNjAwMC40LzgvMjAyMQUAAAAAAAAACAAAABYoSW52YWxpZCBGb3JtdWxhIE5hbWUpZaiRlxj83QgTHaeZGPzdCDBDSVEuTlZEQS5JUV9URVZfVE9UQUxfRUJJVERBX0ZXRC42MDAwLjExLzI1LzIwMjIFAAAAAAAAAAgAAAAWKEludmFsaWQgRm9ybXVsYSBOYW1lKcb2kZcY/N0IFVuhmRj83QguQ0lRLk5WREEuSVFfVEVWX1RPVEFMX0VCSVREQV9GV0QuNjAwMC40LzkvMjAyMQUAAAAAAAAACAAAABYoSW52YWxpZCBGb3JtdWxhIE5hbWUpZaiRlxj83QgTHaeZGPzdCDBDSVEuTlZEQS5JUV9URVZfVE9U</t>
  </si>
  <si>
    <t>QUxfRUJJVERBX0ZXRC42MDAwLjExLzI4LzIwMjIFAAAAAAAAAAgAAAAWKEludmFsaWQgRm9ybXVsYSBOYW1lKbrS/5cY/N0IFVuhmRj83QgvQ0lRLk5WREEuSVFfVEVWX1RPVEFMX0VCSVREQV9GV0QuNjAwMC40LzEyLzIwMjEFAAAAAAAAAAgAAAAWKEludmFsaWQgRm9ybXVsYSBOYW1lKUohkJcY/N0IEx2nmRj83QgwQ0lRLk5WREEuSVFfVEVWX1RPVEFMX0VCSVREQV9GV0QuNjAwMC4xMS8yOS8yMDIyBQAAAAAAAAAIAAAAFihJbnZhbGlkIEZvcm11bGEgTmFtZSlKIZCXGPzdCBVboZkY/N0IL0NJUS5OVkRBLklRX1RFVl9UT1RBTF9FQklUREFfRldELjYwMDAuNC8xMy8yMDIxBQAAAAAAAAAIAAAAFihJbnZhbGlkIEZvcm11bGEgTmFtZSlLRZKXGPzdCBMdp5kY/N0IMENJUS5OVkRBLklRX1RFVl9UT1RBTF9FQklUREFfRldELjYwMDAuMTEvMzAvMjAyMgUAAAAAAAAACAAAABYoSW52YWxpZCBGb3JtdWxhIE5hbWUpS0WSlxj83QgVW6GZGPzdCC9DSVEuTlZEQS5JUV9URVZfVE9UQUxfRUJJVERBX0ZXRC42MDAwLjQvMTQvMjAyMQUAAAAAAAAACAAAABYoSW52YWxpZCBGb3JtdWxhIE5hbWUpS0WSlxj83QgTHaeZGPzdCC9DSVEuTlZEQS5JUV9URVZfVE9UQUxfRUJJVERBX0ZXRC42MDAwLjQvMTUvMjAyMQUAAAAAAAAACAAAABYoSW52YWxpZCBGb3JtdWxhIE5hbWUpS0WSlxj83QgTHaeZGPzdCC9DSVEu</t>
  </si>
  <si>
    <t>TlZEQS5JUV9URVZfVE9UQUxfRUJJVERBX0ZXRC42MDAwLjQvMTYvMjAyMQUAAAAAAAAACAAAABYoSW52YWxpZCBGb3JtdWxhIE5hbWUpxvaRlxj83QgTHaeZGPzdCC9DSVEuTlZEQS5JUV9URVZfVE9UQUxfRUJJVERBX0ZXRC42MDAwLjQvMTkvMjAyMQUAAAAAAAAACAAAABYoSW52YWxpZCBGb3JtdWxhIE5hbWUpxvaRlxj83QgTHaeZGPzdCC9DSVEuTlZEQS5JUV9URVZfVE9UQUxfRUJJVERBX0ZXRC42MDAwLjEyLzEvMjAyMgUAAAAAAAAACAAAABYoSW52YWxpZCBGb3JtdWxhIE5hbWUpQQT/lxj83QgVW6GZGPzdCC9DSVEuTlZEQS5JUV9URVZfVE9UQUxfRUJJVERBX0ZXRC42MDAwLjQvMjAvMjAyMQUAAAAAAAAACAAAABYoSW52YWxpZCBGb3JtdWxhIE5hbWUpZaiRlxj83QgTHaeZGPzdCC9DSVEuTlZEQS5JUV9URVZfVE9UQUxfRUJJVERBX0ZXRC42MDAwLjEyLzIvMjAyMgUAAAAAAAAACAAAABYoSW52YWxpZCBGb3JtdWxhIE5hbWUpS0WSlxj83QgVW6GZGPzdCC9DSVEuTlZEQS5JUV9URVZfVE9UQUxfRUJJVERBX0ZXRC42MDAwLjQvMjEvMjAyMQUAAAAAAAAACAAAABYoSW52YWxpZCBGb3JtdWxhIE5hbWUpxvaRlxj83QgTHaeZGPzdCC9DSVEuTlZEQS5JUV9URVZfVE9UQUxfRUJJVERBX0ZXRC42MDAwLjEyLzUvMjAyMgUAAAAAAAAACAAAABYoSW52YWxpZCBGb3JtdWxhIE5hbWUpQQT/lxj83QgV</t>
  </si>
  <si>
    <t>W6GZGPzdCC9DSVEuTlZEQS5JUV9URVZfVE9UQUxfRUJJVERBX0ZXRC42MDAwLjQvMjIvMjAyMQUAAAAAAAAACAAAABYoSW52YWxpZCBGb3JtdWxhIE5hbWUpSiGQlxj83QgTHaeZGPzdCC9DSVEuTlZEQS5JUV9URVZfVE9UQUxfRUJJVERBX0ZXRC42MDAwLjEyLzYvMjAyMgUAAAAAAAAACAAAABYoSW52YWxpZCBGb3JtdWxhIE5hbWUpxvaRlxj83QgVW6GZGPzdCC9DSVEuTlZEQS5JUV9URVZfVE9UQUxfRUJJVERBX0ZXRC42MDAwLjQvMjMvMjAyMQUAAAAAAAAACAAAABYoSW52YWxpZCBGb3JtdWxhIE5hbWUpZaiRlxj83QgTHaeZGPzdCC9DSVEuTlZEQS5JUV9URVZfVE9UQUxfRUJJVERBX0ZXRC42MDAwLjEyLzcvMjAyMgUAAAAAAAAACAAAABYoSW52YWxpZCBGb3JtdWxhIE5hbWUpZaiRlxj83QgVW6GZGPzdCC9DSVEuTlZEQS5JUV9URVZfVE9UQUxfRUJJVERBX0ZXRC42MDAwLjQvMjYvMjAyMQUAAAAAAAAACAAAABYoSW52YWxpZCBGb3JtdWxhIE5hbWUpcG2Rlxj83QgTHaeZGPzdCC9DSVEuTlZEQS5JUV9URVZfVE9UQUxfRUJJVERBX0ZXRC42MDAwLjEyLzgvMjAyMgUAAAAAAAAACAAAABYoSW52YWxpZCBGb3JtdWxhIE5hbWUputL/lxj83QgVW6GZGPzdCC9DSVEuTlZEQS5JUV9URVZfVE9UQUxfRUJJVERBX0ZXRC42MDAwLjEyLzkvMjAyMgUAAAAAAAAACAAAABYoSW52YWxpZCBGb3JtdWxhIE5h</t>
  </si>
  <si>
    <t>bWUpxvaRlxj83QgVW6GZGPzdCDBDSVEuTlZEQS5JUV9URVZfVE9UQUxfRUJJVERBX0ZXRC42MDAwLjEyLzEyLzIwMjIFAAAAAAAAAAgAAAAWKEludmFsaWQgRm9ybXVsYSBOYW1lKXBtkZcY/N0IFVuhmRj83QgwQ0lRLk5WREEuSVFfVEVWX1RPVEFMX0VCSVREQV9GV0QuNjAwMC4xMi8xMy8yMDIyBQAAAAAAAAAIAAAAFihJbnZhbGlkIEZvcm11bGEgTmFtZSlBBP+XGPzdCBVboZkY/N0IL0NJUS5OVkRBLklRX1RFVl9UT1RBTF9FQklUREFfRldELjYwMDAuNC8yNy8yMDIxBQAAAAAAAAAIAAAAFihJbnZhbGlkIEZvcm11bGEgTmFtZSllqJGXGPzdCBMdp5kY/N0IMENJUS5OVkRBLklRX1RFVl9UT1RBTF9FQklUREFfRldELjYwMDAuMTIvMTQvMjAyMgUAAAAAAAAACAAAABYoSW52YWxpZCBGb3JtdWxhIE5hbWUpcG2Rlxj83QgVW6GZGPzdCC9DSVEuTlZEQS5JUV9URVZfVE9UQUxfRUJJVERBX0ZXRC42MDAwLjQvMjgvMjAyMQUAAAAAAAAACAAAABYoSW52YWxpZCBGb3JtdWxhIE5hbWUpSiGQlxj83QgTHaeZGPzdCDBDSVEuTlZEQS5JUV9URVZfVE9UQUxfRUJJVERBX0ZXRC42MDAwLjEyLzE1LzIwMjIFAAAAAAAAAAgAAAAWKEludmFsaWQgRm9ybXVsYSBOYW1lKUEE/5cY/N0IFVuhmRj83QgwQ0lRLk5WREEuSVFfVEVWX1RPVEFMX0VCSVREQV9GV0QuNjAwMC4xMi8xNi8yMDIyBQAAAAAAAAAIAAAAFihJ</t>
  </si>
  <si>
    <t>bnZhbGlkIEZvcm11bGEgTmFtZSlwbZGXGPzdCBVboZkY/N0IMENJUS5OVkRBLklRX1RFVl9UT1RBTF9FQklUREFfRldELjYwMDAuMTIvMTkvMjAyMgUAAAAAAAAACAAAABYoSW52YWxpZCBGb3JtdWxhIE5hbWUpSiGQlxj83QgVW6GZGPzdCDBDSVEuTlZEQS5JUV9URVZfVE9UQUxfRUJJVERBX0ZXRC42MDAwLjEyLzIwLzIwMjIFAAAAAAAAAAgAAAAWKEludmFsaWQgRm9ybXVsYSBOYW1lKbrS/5cY/N0IFVuhmRj83QgvQ0lRLk5WREEuSVFfVEVWX1RPVEFMX0VCSVREQV9GV0QuNjAwMC40LzI5LzIwMjEFAAAAAAAAAAgAAAAWKEludmFsaWQgRm9ybXVsYSBOYW1lKcb2kZcY/N0IEx2nmRj83QgvQ0lRLk5WREEuSVFfVEVWX1RPVEFMX0VCSVREQV9GV0QuNjAwMC40LzMwLzIwMjEFAAAAAAAAAAgAAAAWKEludmFsaWQgRm9ybXVsYSBOYW1lKWWokZcY/N0IEx2nmRj83QguQ0lRLk5WREEuSVFfVEVWX1RPVEFMX0VCSVREQV9GV0QuNjAwMC41LzMvMjAyMQUAAAAAAAAACAAAABYoSW52YWxpZCBGb3JtdWxhIE5hbWUpS0WSlxj83QgTHaeZGPzdCC5DSVEuTlZEQS5JUV9URVZfVE9UQUxfRUJJVERBX0ZXRC42MDAwLjUvNC8yMDIxBQAAAAAAAAAIAAAAFihJbnZhbGlkIEZvcm11bGEgTmFtZSlKIZCXGPzdCBMdp5kY/N0IMENJUS5OVkRBLklRX1RFVl9UT1RBTF9FQklUREFfRldELjYwMDAuMTIvMjEvMjAyMgUA</t>
  </si>
  <si>
    <t>AAAAAAAACAAAABYoSW52YWxpZCBGb3JtdWxhIE5hbWUpZaiRlxj83QgVW6GZGPzdCDBDSVEuTlZEQS5JUV9URVZfVE9UQUxfRUJJVERBX0ZXRC42MDAwLjEyLzIyLzIwMjIFAAAAAAAAAAgAAAAWKEludmFsaWQgRm9ybXVsYSBOYW1lKWWokZcY/N0IFVuhmRj83QgwQ0lRLk5WREEuSVFfVEVWX1RPVEFMX0VCSVREQV9GV0QuNjAwMC4xMi8yMy8yMDIyBQAAAAAAAAAIAAAAFihJbnZhbGlkIEZvcm11bGEgTmFtZSlBBP+XGPzdCBVboZkY/N0IMENJUS5OVkRBLklRX1RFVl9UT1RBTF9FQklUREFfRldELjYwMDAuMTIvMjYvMjAyMgUAAAAAAAAACAAAABYoSW52YWxpZCBGb3JtdWxhIE5hbWUpSiGQlxj83QgVW6GZGPzdCC5DSVEuTlZEQS5JUV9URVZfVE9UQUxfRUJJVERBX0ZXRC42MDAwLjUvNS8yMDIxBQAAAAAAAAAIAAAAFihJbnZhbGlkIEZvcm11bGEgTmFtZSnG9pGXGPzdCBMdp5kY/N0ILkNJUS5OVkRBLklRX1RFVl9UT1RBTF9FQklUREFfRldELjYwMDAuNS82LzIwMjEFAAAAAAAAAAgAAAAWKEludmFsaWQgRm9ybXVsYSBOYW1lKXBtkZcY/N0IEx2nmRj83QguQ0lRLk5WREEuSVFfVEVWX1RPVEFMX0VCSVREQV9GV0QuNjAwMC41LzcvMjAyMQUAAAAAAAAACAAAABYoSW52YWxpZCBGb3JtdWxhIE5hbWUpSiGQlxj83QgTHaeZGPzdCC9DSVEuTlZEQS5JUV9URVZfVE9UQUxfRUJJVERBX0ZXRC42MDAw</t>
  </si>
  <si>
    <t>LjUvMTAvMjAyMQUAAAAAAAAACAAAABYoSW52YWxpZCBGb3JtdWxhIE5hbWUpnmySlxj83QgTHaeZGPzdCDBDSVEuTlZEQS5JUV9URVZfVE9UQUxfRUJJVERBX0ZXRC42MDAwLjEyLzI3LzIwMjIFAAAAAAAAAAgAAAAWKEludmFsaWQgRm9ybXVsYSBOYW1lKUEE/5cY/N0IFVuhmRj83QgvQ0lRLk5WREEuSVFfVEVWX1RPVEFMX0VCSVREQV9GV0QuNjAwMC41LzExLzIwMjEFAAAAAAAAAAgAAAAWKEludmFsaWQgRm9ybXVsYSBOYW1lKcb2kZcY/N0IEx2nmRj83QgwQ0lRLk5WREEuSVFfVEVWX1RPVEFMX0VCSVREQV9GV0QuNjAwMC4xMi8yOC8yMDIyBQAAAAAAAAAIAAAAFihJbnZhbGlkIEZvcm11bGEgTmFtZSnG9pGXGPzdCBVboZkY/N0IL0NJUS5OVkRBLklRX1RFVl9UT1RBTF9FQklUREFfRldELjYwMDAuNS8xMi8yMDIxBQAAAAAAAAAIAAAAFihJbnZhbGlkIEZvcm11bGEgTmFtZSllqJGXGPzdCBMdp5kY/N0IL0NJUS5OVkRBLklRX1RFVl9UT1RBTF9FQklUREFfRldELjYwMDAuNS8xMy8yMDIxBQAAAAAAAAAIAAAAFihJbnZhbGlkIEZvcm11bGEgTmFtZSnG9pGXGPzdCBMdp5kY/N0IL0NJUS5OVkRBLklRX1RFVl9UT1RBTF9FQklUREFfRldELjYwMDAuNS8xNC8yMDIxBQAAAAAAAAAIAAAAFihJbnZhbGlkIEZvcm11bGEgTmFtZSlKIZCXGPzdCBMdp5kY/N0IL0NJUS5OVkRBLklRX1RFVl9UT1RBTF9F</t>
  </si>
  <si>
    <t>QklUREFfRldELjYwMDAuNS8xNy8yMDIxBQAAAAAAAAAIAAAAFihJbnZhbGlkIEZvcm11bGEgTmFtZSlKIZCXGPzdCBMdp5kY/N0IMENJUS5OVkRBLklRX1RFVl9UT1RBTF9FQklUREFfRldELjYwMDAuMTIvMjkvMjAyMgUAAAAAAAAACAAAABYoSW52YWxpZCBGb3JtdWxhIE5hbWUpZaiRlxj83QgVW6GZGPzdCDBDSVEuTlZEQS5JUV9URVZfVE9UQUxfRUJJVERBX0ZXRC42MDAwLjEyLzMwLzIwMjIFAAAAAAAAAAgAAAAWKEludmFsaWQgRm9ybXVsYSBOYW1lKbrS/5cY/N0IFVuhmRj83QguQ0lRLk5WREEuSVFfVEVWX1RPVEFMX0VCSVREQV9GV0QuNjAwMC4xLzIvMjAyMwUAAAAAAAAACAAAABYoSW52YWxpZCBGb3JtdWxhIE5hbWUpSiGQlxj83QgVW6GZGPzdCC5DSVEuTlZEQS5JUV9URVZfVE9UQUxfRUJJVERBX0ZXRC42MDAwLjEvMy8yMDIzBQAAAAAAAAAIAAAAFihJbnZhbGlkIEZvcm11bGEgTmFtZSlwbZGXGPzdCBVboZkY/N0IL0NJUS5OVkRBLklRX1RFVl9UT1RBTF9FQklUREFfRldELjYwMDAuNS8xOC8yMDIxBQAAAAAAAAAIAAAAFihJbnZhbGlkIEZvcm11bGEgTmFtZSmebJKXGPzdCBMdp5kY/N0IL0NJUS5OVkRBLklRX1RFVl9UT1RBTF9FQklUREFfRldELjYwMDAuNS8xOS8yMDIxBQAAAAAAAAAIAAAAFihJbnZhbGlkIEZvcm11bGEgTmFtZSlLRZKXGPzdCBMdp5kY/N0IL0NJUS5OVkRBLklR</t>
  </si>
  <si>
    <t>X1RFVl9UT1RBTF9FQklUREFfRldELjYwMDAuNS8yMC8yMDIxBQAAAAAAAAAIAAAAFihJbnZhbGlkIEZvcm11bGEgTmFtZSlLRZKXGPzdCBMdp5kY/N0IL0NJUS5OVkRBLklRX1RFVl9UT1RBTF9FQklUREFfRldELjYwMDAuNS8yMS8yMDIxBQAAAAAAAAAIAAAAFihJbnZhbGlkIEZvcm11bGEgTmFtZSnG9pGXGPzdCBMdp5kY/N0IL0NJUS5OVkRBLklRX1RFVl9UT1RBTF9FQklUREFfRldELjYwMDAuNS8yNC8yMDIxBQAAAAAAAAAIAAAAFihJbnZhbGlkIEZvcm11bGEgTmFtZSllqJGXGPzdCBMdp5kY/N0IL0NJUS5OVkRBLklRX1RFVl9UT1RBTF9FQklUREFfRldELjYwMDAuNS8yNS8yMDIxBQAAAAAAAAAIAAAAFihJbnZhbGlkIEZvcm11bGEgTmFtZSlwbZGXGPzdCBMdp5kY/N0IL0NJUS5OVkRBLklRX1RFVl9UT1RBTF9FQklUREFfRldELjYwMDAuNS8yNi8yMDIxBQAAAAAAAAAIAAAAFihJbnZhbGlkIEZvcm11bGEgTmFtZSlKIZCXGPzdCBMdp5kY/N0IL0NJUS5OVkRBLklRX1RFVl9UT1RBTF9FQklUREFfRldELjYwMDAuNS8yNy8yMDIxBQAAAAAAAAAIAAAAFihJbnZhbGlkIEZvcm11bGEgTmFtZSlwbZGXGPzdCBMdp5kY/N0IL0NJUS5OVkRBLklRX1RFVl9UT1RBTF9FQklUREFfRldELjYwMDAuNS8yOC8yMDIxBQAAAAAAAAAIAAAAFihJbnZhbGlkIEZvcm11bGEgTmFtZSlwbZGXGPzdCBMdp5kY/N0I</t>
  </si>
  <si>
    <t>L0NJUS5OVkRBLklRX1RFVl9UT1RBTF9FQklUREFfRldELjYwMDAuNS8zMS8yMDIxBQAAAAAAAAAIAAAAFihJbnZhbGlkIEZvcm11bGEgTmFtZSlLRZKXGPzdCBMdp5kY/N0ILkNJUS5OVkRBLklRX1RFVl9UT1RBTF9FQklUREFfRldELjYwMDAuNi8xLzIwMjEFAAAAAAAAAAgAAAAWKEludmFsaWQgRm9ybXVsYSBOYW1lKUtFkpcY/N0IEx2nmRj83QguQ0lRLk5WREEuSVFfVEVWX1RPVEFMX0VCSVREQV9GV0QuNjAwMC42LzIvMjAyMQUAAAAAAAAACAAAABYoSW52YWxpZCBGb3JtdWxhIE5hbWUpxvaRlxj83QiupaeZGPzdCC5DSVEuTlZEQS5JUV9URVZfVE9UQUxfRUJJVERBX0ZXRC42MDAwLjEvNC8yMDIzBQAAAAAAAAAIAAAAFihJbnZhbGlkIEZvcm11bGEgTmFtZSlBBP+XGPzdCBVboZkY/N0ILkNJUS5OVkRBLklRX1RFVl9UT1RBTF9FQklUREFfRldELjYwMDAuNi8zLzIwMjEFAAAAAAAAAAgAAAAWKEludmFsaWQgRm9ybXVsYSBOYW1lKWWokZcY/N0IrqWnmRj83QguQ0lRLk5WREEuSVFfVEVWX1RPVEFMX0VCSVREQV9GV0QuNjAwMC4xLzUvMjAyMwUAAAAAAAAACAAAABYoSW52YWxpZCBGb3JtdWxhIE5hbWUpnmySlxj83QgVW6GZGPzdCC5DSVEuTlZEQS5JUV9URVZfVE9UQUxfRUJJVERBX0ZXRC42MDAwLjYvNC8yMDIxBQAAAAAAAAAIAAAAFihJbnZhbGlkIEZvcm11bGEgTmFtZSlLRZKXGPzdCBMd</t>
  </si>
  <si>
    <t>p5kY/N0ILkNJUS5OVkRBLklRX1RFVl9UT1RBTF9FQklUREFfRldELjYwMDAuMS82LzIwMjMFAAAAAAAAAAgAAAAWKEludmFsaWQgRm9ybXVsYSBOYW1lKUEE/5cY/N0IFVuhmRj83QguQ0lRLk5WREEuSVFfVEVWX1RPVEFMX0VCSVREQV9GV0QuNjAwMC42LzcvMjAyMQUAAAAAAAAACAAAABYoSW52YWxpZCBGb3JtdWxhIE5hbWUpSiGQlxj83QgTHaeZGPzdCC5DSVEuTlZEQS5JUV9URVZfVE9UQUxfRUJJVERBX0ZXRC42MDAwLjEvOS8yMDIzBQAAAAAAAAAIAAAAFihJbnZhbGlkIEZvcm11bGEgTmFtZSlLRZKXGPzdCBVboZkY/N0ILkNJUS5OVkRBLklRX1RFVl9UT1RBTF9FQklUREFfRldELjYwMDAuNi84LzIwMjEFAAAAAAAAAAgAAAAWKEludmFsaWQgRm9ybXVsYSBOYW1lKUohkJcY/N0IEx2nmRj83QgvQ0lRLk5WREEuSVFfVEVWX1RPVEFMX0VCSVREQV9GV0QuNjAwMC4xLzEwLzIwMjMFAAAAAAAAAAgAAAAWKEludmFsaWQgRm9ybXVsYSBOYW1lKUtFkpcY/N0IFVuhmRj83QguQ0lRLk5WREEuSVFfVEVWX1RPVEFMX0VCSVREQV9GV0QuNjAwMC42LzkvMjAyMQUAAAAAAAAACAAAABYoSW52YWxpZCBGb3JtdWxhIE5hbWUpSiGQlxj83QiupaeZGPzdCC9DSVEuTlZEQS5JUV9URVZfVE9UQUxfRUJJVERBX0ZXRC42MDAwLjEvMTEvMjAyMwUAAAAAAAAACAAAABYoSW52YWxpZCBGb3JtdWxhIE5hbWUputL/</t>
  </si>
  <si>
    <t>lxj83QgVW6GZGPzdCC9DSVEuTlZEQS5JUV9URVZfVE9UQUxfRUJJVERBX0ZXRC42MDAwLjYvMTAvMjAyMQUAAAAAAAAACAAAABYoSW52YWxpZCBGb3JtdWxhIE5hbWUpxvaRlxj83QiupaeZGPzdCC9DSVEuTlZEQS5JUV9URVZfVE9UQUxfRUJJVERBX0ZXRC42MDAwLjEvMTIvMjAyMwUAAAAAAAAACAAAABYoSW52YWxpZCBGb3JtdWxhIE5hbWUpSiGQlxj83QgVW6GZGPzdCC9DSVEuTlZEQS5JUV9URVZfVE9UQUxfRUJJVERBX0ZXRC42MDAwLjYvMTEvMjAyMQUAAAAAAAAACAAAABYoSW52YWxpZCBGb3JtdWxhIE5hbWUpxvaRlxj83QgTHaeZGPzdCC9DSVEuTlZEQS5JUV9URVZfVE9UQUxfRUJJVERBX0ZXRC42MDAwLjEvMTMvMjAyMwUAAAAAAAAACAAAABYoSW52YWxpZCBGb3JtdWxhIE5hbWUpSiGQlxj83QgVW6GZGPzdCC9DSVEuTlZEQS5JUV9URVZfVE9UQUxfRUJJVERBX0ZXRC42MDAwLjYvMTQvMjAyMQUAAAAAAAAACAAAABYoSW52YWxpZCBGb3JtdWxhIE5hbWUpxvaRlxj83QiupaeZGPzdCC9DSVEuTlZEQS5JUV9URVZfVE9UQUxfRUJJVERBX0ZXRC42MDAwLjEvMTYvMjAyMwUAAAAAAAAACAAAABYoSW52YWxpZCBGb3JtdWxhIE5hbWUpQQT/lxj83QgVW6GZGPzdCC9DSVEuTlZEQS5JUV9URVZfVE9UQUxfRUJJVERBX0ZXRC42MDAwLjYvMTUvMjAyMQUAAAAAAAAACAAAABYoSW52YWxpZCBGb3Jt</t>
  </si>
  <si>
    <t>dWxhIE5hbWUpZaiRlxj83QiupaeZGPzdCC9DSVEuTlZEQS5JUV9URVZfVE9UQUxfRUJJVERBX0ZXRC42MDAwLjEvMTcvMjAyMwUAAAAAAAAACAAAABYoSW52YWxpZCBGb3JtdWxhIE5hbWUpZaiRlxj83QgVW6GZGPzdCC9DSVEuTlZEQS5JUV9URVZfVE9UQUxfRUJJVERBX0ZXRC42MDAwLjYvMTYvMjAyMQUAAAAAAAAACAAAABYoSW52YWxpZCBGb3JtdWxhIE5hbWUpSiGQlxj83QiupaeZGPzdCC9DSVEuTlZEQS5JUV9URVZfVE9UQUxfRUJJVERBX0ZXRC42MDAwLjEvMTgvMjAyMwUAAAAAAAAACAAAABYoSW52YWxpZCBGb3JtdWxhIE5hbWUpQQT/lxj83QgVW6GZGPzdCC9DSVEuTlZEQS5JUV9URVZfVE9UQUxfRUJJVERBX0ZXRC42MDAwLjYvMTcvMjAyMQUAAAAAAAAACAAAABYoSW52YWxpZCBGb3JtdWxhIE5hbWUpSiGQlxj83QiupaeZGPzdCC9DSVEuTlZEQS5JUV9URVZfVE9UQUxfRUJJVERBX0ZXRC42MDAwLjEvMTkvMjAyMwUAAAAAAAAACAAAABYoSW52YWxpZCBGb3JtdWxhIE5hbWUpZaiRlxj83QgVW6GZGPzdCC9DSVEuTlZEQS5JUV9URVZfVE9UQUxfRUJJVERBX0ZXRC42MDAwLjEvMjAvMjAyMwUAAAAAAAAACAAAABYoSW52YWxpZCBGb3JtdWxhIE5hbWUpZaiRlxj83QgVW6GZGPzdCC9DSVEuTlZEQS5JUV9URVZfVE9UQUxfRUJJVERBX0ZXRC42MDAwLjEvMjMvMjAyMwUAAAAAAAAACAAAABYo</t>
  </si>
  <si>
    <t>SW52YWxpZCBGb3JtdWxhIE5hbWUputL/lxj83QgVW6GZGPzdCC9DSVEuTlZEQS5JUV9URVZfVE9UQUxfRUJJVERBX0ZXRC42MDAwLjEvMjQvMjAyMwUAAAAAAAAACAAAABYoSW52YWxpZCBGb3JtdWxhIE5hbWUpxvaRlxj83QgVW6GZGPzdCC9DSVEuTlZEQS5JUV9URVZfVE9UQUxfRUJJVERBX0ZXRC42MDAwLjYvMTgvMjAyMQUAAAAAAAAACAAAABYoSW52YWxpZCBGb3JtdWxhIE5hbWUpnmySlxj83QiupaeZGPzdCC9DSVEuTlZEQS5JUV9URVZfVE9UQUxfRUJJVERBX0ZXRC42MDAwLjEvMjUvMjAyMwUAAAAAAAAACAAAABYoSW52YWxpZCBGb3JtdWxhIE5hbWUpcG2Rlxj83QgVW6GZGPzdCC9DSVEuTlZEQS5JUV9URVZfVE9UQUxfRUJJVERBX0ZXRC42MDAwLjYvMjEvMjAyMQUAAAAAAAAACAAAABYoSW52YWxpZCBGb3JtdWxhIE5hbWUpS0WSlxj83QiupaeZGPzdCC9DSVEuTlZEQS5JUV9URVZfVE9UQUxfRUJJVERBX0ZXRC42MDAwLjEvMjYvMjAyMwUAAAAAAAAACAAAABYoSW52YWxpZCBGb3JtdWxhIE5hbWUpQQT/lxj83QgVW6GZGPzdCC9DSVEuTlZEQS5JUV9URVZfVE9UQUxfRUJJVERBX0ZXRC42MDAwLjYvMjIvMjAyMQUAAAAAAAAACAAAABYoSW52YWxpZCBGb3JtdWxhIE5hbWUpxvaRlxj83QiupaeZGPzdCC9DSVEuTlZEQS5JUV9URVZfVE9UQUxfRUJJVERBX0ZXRC42MDAwLjEvMjcvMjAyMwUA</t>
  </si>
  <si>
    <t>AAAAAAAACAAAABYoSW52YWxpZCBGb3JtdWxhIE5hbWUpnmySlxj83QgVW6GZGPzdCC9DSVEuTlZEQS5JUV9URVZfVE9UQUxfRUJJVERBX0ZXRC42MDAwLjYvMjMvMjAyMQUAAAAAAAAACAAAABYoSW52YWxpZCBGb3JtdWxhIE5hbWUpcG2Rlxj83QiupaeZGPzdCC9DSVEuTlZEQS5JUV9URVZfVE9UQUxfRUJJVERBX0ZXRC42MDAwLjEvMzAvMjAyMwUAAAAAAAAACAAAABYoSW52YWxpZCBGb3JtdWxhIE5hbWUpQQT/lxj83QjTN6KZGPzdCC9DSVEuTlZEQS5JUV9URVZfVE9UQUxfRUJJVERBX0ZXRC42MDAwLjEvMzEvMjAyMwUAAAAAAAAACAAAABYoSW52YWxpZCBGb3JtdWxhIE5hbWUpcG2Rlxj83QjTN6KZGPzdCC5DSVEuTlZEQS5JUV9URVZfVE9UQUxfRUJJVERBX0ZXRC42MDAwLjIvMS8yMDIzBQAAAAAAAAAIAAAAFihJbnZhbGlkIEZvcm11bGEgTmFtZSmebJKXGPzdCBVboZkY/N0ILkNJUS5OVkRBLklRX1RFVl9UT1RBTF9FQklUREFfRldELjYwMDAuMi8yLzIwMjMFAAAAAAAAAAgAAAAWKEludmFsaWQgRm9ybXVsYSBOYW1lKbrS/5cY/N0I0zeimRj83QgvQ0lRLk5WREEuSVFfVEVWX1RPVEFMX0VCSVREQV9GV0QuNjAwMC42LzI0LzIwMjEFAAAAAAAAAAgAAAAWKEludmFsaWQgRm9ybXVsYSBOYW1lKcb2kZcY/N0IrqWnmRj83QguQ0lRLk5WREEuSVFfVEVWX1RPVEFMX0VCSVREQV9GV0QuNjAwMC4y</t>
  </si>
  <si>
    <t>LzMvMjAyMwUAAAAAAAAACAAAABYoSW52YWxpZCBGb3JtdWxhIE5hbWUpS0WSlxj83QjTN6KZGPzdCC9DSVEuTlZEQS5JUV9URVZfVE9UQUxfRUJJVERBX0ZXRC42MDAwLjYvMjUvMjAyMQUAAAAAAAAACAAAABYoSW52YWxpZCBGb3JtdWxhIE5hbWUpZaiRlxj83QiupaeZGPzdCC5DSVEuTlZEQS5JUV9URVZfVE9UQUxfRUJJVERBX0ZXRC42MDAwLjIvNi8yMDIzBQAAAAAAAAAIAAAAFihJbnZhbGlkIEZvcm11bGEgTmFtZSlLRZKXGPzdCNM3opkY/N0IL0NJUS5OVkRBLklRX1RFVl9UT1RBTF9FQklUREFfRldELjYwMDAuNi8yOC8yMDIxBQAAAAAAAAAIAAAAFihJbnZhbGlkIEZvcm11bGEgTmFtZSllqJGXGPzdCK6lp5kY/N0ILkNJUS5OVkRBLklRX1RFVl9UT1RBTF9FQklUREFfRldELjYwMDAuMi83LzIwMjMFAAAAAAAAAAgAAAAWKEludmFsaWQgRm9ybXVsYSBOYW1lKUEE/5cY/N0I0zeimRj83QgvQ0lRLk5WREEuSVFfVEVWX1RPVEFMX0VCSVREQV9GV0QuNjAwMC42LzI5LzIwMjEFAAAAAAAAAAgAAAAWKEludmFsaWQgRm9ybXVsYSBOYW1lKUohkJcY/N0IrqWnmRj83QguQ0lRLk5WREEuSVFfVEVWX1RPVEFMX0VCSVREQV9GV0QuNjAwMC4yLzgvMjAyMwUAAAAAAAAACAAAABYoSW52YWxpZCBGb3JtdWxhIE5hbWUpS0WSlxj83QgVW6GZGPzdCC9DSVEuTlZEQS5JUV9URVZfVE9UQUxfRUJJVERBX0ZX</t>
  </si>
  <si>
    <t>RC42MDAwLjYvMzAvMjAyMQUAAAAAAAAACAAAABYoSW52YWxpZCBGb3JtdWxhIE5hbWUpcG2Rlxj83QiupaeZGPzdCC5DSVEuTlZEQS5JUV9URVZfVE9UQUxfRUJJVERBX0ZXRC42MDAwLjIvOS8yMDIzBQAAAAAAAAAIAAAAFihJbnZhbGlkIEZvcm11bGEgTmFtZSlBBP+XGPzdCNM3opkY/N0ILkNJUS5OVkRBLklRX1RFVl9UT1RBTF9FQklUREFfRldELjYwMDAuNy8xLzIwMjEFAAAAAAAAAAgAAAAWKEludmFsaWQgRm9ybXVsYSBOYW1lKUohkJcY/N0IrqWnmRj83QgvQ0lRLk5WREEuSVFfVEVWX1RPVEFMX0VCSVREQV9GV0QuNjAwMC4yLzEwLzIwMjMFAAAAAAAAAAgAAAAWKEludmFsaWQgRm9ybXVsYSBOYW1lKWWokZcY/N0I0zeimRj83QguQ0lRLk5WREEuSVFfVEVWX1RPVEFMX0VCSVREQV9GV0QuNjAwMC43LzIvMjAyMQUAAAAAAAAACAAAABYoSW52YWxpZCBGb3JtdWxhIE5hbWUpSiGQlxj83QiupaeZGPzdCC9DSVEuTlZEQS5JUV9URVZfVE9UQUxfRUJJVERBX0ZXRC42MDAwLjIvMTMvMjAyMwUAAAAAAAAACAAAABYoSW52YWxpZCBGb3JtdWxhIE5hbWUpZaiRlxj83QjTN6KZGPzdCC5DSVEuTlZEQS5JUV9URVZfVE9UQUxfRUJJVERBX0ZXRC42MDAwLjcvNS8yMDIxBQAAAAAAAAAIAAAAFihJbnZhbGlkIEZvcm11bGEgTmFtZSmebJKXGPzdCK6lp5kY/N0IL0NJUS5OVkRBLklRX1RFVl9UT1RBTF9F</t>
  </si>
  <si>
    <t>QklUREFfRldELjYwMDAuMi8xNC8yMDIzBQAAAAAAAAAIAAAAFihJbnZhbGlkIEZvcm11bGEgTmFtZSm60v+XGPzdCNM3opkY/N0ILkNJUS5OVkRBLklRX1RFVl9UT1RBTF9FQklUREFfRldELjYwMDAuNy82LzIwMjEFAAAAAAAAAAgAAAAWKEludmFsaWQgRm9ybXVsYSBOYW1lKcb2kZcY/N0IrqWnmRj83QgvQ0lRLk5WREEuSVFfVEVWX1RPVEFMX0VCSVREQV9GV0QuNjAwMC4yLzE1LzIwMjMFAAAAAAAAAAgAAAAWKEludmFsaWQgRm9ybXVsYSBOYW1lKXBtkZcY/N0I0zeimRj83QgvQ0lRLk5WREEuSVFfVEVWX1RPVEFMX0VCSVREQV9GV0QuNjAwMC4yLzE2LzIwMjMFAAAAAAAAAAgAAAAWKEludmFsaWQgRm9ybXVsYSBOYW1lKXBtkZcY/N0I0zeimRj83QgvQ0lRLk5WREEuSVFfVEVWX1RPVEFMX0VCSVREQV9GV0QuNjAwMC4yLzE3LzIwMjMFAAAAAAAAAAgAAAAWKEludmFsaWQgRm9ybXVsYSBOYW1lKUEE/5cY/N0I0zeimRj83QgvQ0lRLk5WREEuSVFfVEVWX1RPVEFMX0VCSVREQV9GV0QuNjAwMC4yLzIwLzIwMjMFAAAAAAAAAAgAAAAWKEludmFsaWQgRm9ybXVsYSBOYW1lKXBtkZcY/N0I0zeimRj83QguQ0lRLk5WREEuSVFfVEVWX1RPVEFMX0VCSVREQV9GV0QuNjAwMC43LzcvMjAyMQUAAAAAAAAACAAAABYoSW52YWxpZCBGb3JtdWxhIE5hbWUpZaiRlxj83QiupaeZGPzdCC9DSVEuTlZEQS5JUV9U</t>
  </si>
  <si>
    <t>RVZfVE9UQUxfRUJJVERBX0ZXRC42MDAwLjIvMjEvMjAyMwUAAAAAAAAACAAAABYoSW52YWxpZCBGb3JtdWxhIE5hbWUpQQT/lxj83QjTN6KZGPzdCC5DSVEuTlZEQS5JUV9URVZfVE9UQUxfRUJJVERBX0ZXRC42MDAwLjcvOC8yMDIxBQAAAAAAAAAIAAAAFihJbnZhbGlkIEZvcm11bGEgTmFtZSnG9pGXGPzdCK6lp5kY/N0IL0NJUS5OVkRBLklRX1RFVl9UT1RBTF9FQklUREFfRldELjYwMDAuMi8yMi8yMDIzBQAAAAAAAAAIAAAAFihJbnZhbGlkIEZvcm11bGEgTmFtZSllqJGXGPzdCNM3opkY/N0ILkNJUS5OVkRBLklRX1RFVl9UT1RBTF9FQklUREFfRldELjYwMDAuNy85LzIwMjEFAAAAAAAAAAgAAAAWKEludmFsaWQgRm9ybXVsYSBOYW1lKUohkJcY/N0IrqWnmRj83QgvQ0lRLk5WREEuSVFfVEVWX1RPVEFMX0VCSVREQV9GV0QuNjAwMC4yLzIzLzIwMjMFAAAAAAAAAAgAAAAWKEludmFsaWQgRm9ybXVsYSBOYW1lKWWokZcY/N0I0zeimRj83QgvQ0lRLk5WREEuSVFfVEVWX1RPVEFMX0VCSVREQV9GV0QuNjAwMC43LzEyLzIwMjEFAAAAAAAAAAgAAAAWKEludmFsaWQgRm9ybXVsYSBOYW1lKcb2kZcY/N0IrqWnmRj83QgvQ0lRLk5WREEuSVFfVEVWX1RPVEFMX0VCSVREQV9GV0QuNjAwMC4yLzI0LzIwMjMFAAAAAAAAAAgAAAAWKEludmFsaWQgRm9ybXVsYSBOYW1lKbrS/5cY/N0I0zeimRj83QgvQ0lR</t>
  </si>
  <si>
    <t>Lk5WREEuSVFfVEVWX1RPVEFMX0VCSVREQV9GV0QuNjAwMC43LzEzLzIwMjEFAAAAAAAAAAgAAAAWKEludmFsaWQgRm9ybXVsYSBOYW1lKWWokZcY/N0IrqWnmRj83QgvQ0lRLk5WREEuSVFfVEVWX1RPVEFMX0VCSVREQV9GV0QuNjAwMC4yLzI3LzIwMjMFAAAAAAAAAAgAAAAWKEludmFsaWQgRm9ybXVsYSBOYW1lKUohkJcY/N0I0zeimRj83QgvQ0lRLk5WREEuSVFfVEVWX1RPVEFMX0VCSVREQV9GV0QuNjAwMC43LzE0LzIwMjEFAAAAAAAAAAgAAAAWKEludmFsaWQgRm9ybXVsYSBOYW1lKZ5skpcY/N0IrqWnmRj83QgvQ0lRLk5WREEuSVFfVEVWX1RPVEFMX0VCSVREQV9GV0QuNjAwMC4yLzI4LzIwMjMFAAAAAAAAAAgAAAAWKEludmFsaWQgRm9ybXVsYSBOYW1lKUohkJcY/N0I0zeimRj83QgvQ0lRLk5WREEuSVFfVEVWX1RPVEFMX0VCSVREQV9GV0QuNjAwMC43LzE1LzIwMjEFAAAAAAAAAAgAAAAWKEludmFsaWQgRm9ybXVsYSBOYW1lKUohkJcY/N0IrqWnmRj83QguQ0lRLk5WREEuSVFfVEVWX1RPVEFMX0VCSVREQV9GV0QuNjAwMC4zLzEvMjAyMwUAAAAAAAAACAAAABYoSW52YWxpZCBGb3JtdWxhIE5hbWUpQQT/lxj83QjTN6KZGPzdCC5DSVEuTlZEQS5JUV9URVZfVE9UQUxfRUJJVERBX0ZXRC42MDAwLjMvMi8yMDIzBQAAAAAAAAAIAAAAFihJbnZhbGlkIEZvcm11bGEgTmFtZSlLRZKXGPzdCNM3</t>
  </si>
  <si>
    <t>opkY/N0ILkNJUS5OVkRBLklRX1RFVl9UT1RBTF9FQklUREFfRldELjYwMDAuMy8zLzIwMjMFAAAAAAAAAAgAAAAWKEludmFsaWQgRm9ybXVsYSBOYW1lKUEE/5cY/N0I0zeimRj83QguQ0lRLk5WREEuSVFfVEVWX1RPVEFMX0VCSVREQV9GV0QuNjAwMC4zLzYvMjAyMwUAAAAAAAAACAAAABYoSW52YWxpZCBGb3JtdWxhIE5hbWUpZaiRlxj83QjTN6KZGPzdCC9DSVEuTlZEQS5JUV9URVZfVE9UQUxfRUJJVERBX0ZXRC42MDAwLjcvMTYvMjAyMQUAAAAAAAAACAAAABYoSW52YWxpZCBGb3JtdWxhIE5hbWUpxvaRlxj83QiupaeZGPzdCC5DSVEuTlZEQS5JUV9URVZfVE9UQUxfRUJJVERBX0ZXRC42MDAwLjMvNy8yMDIzBQAAAAAAAAAIAAAAFihJbnZhbGlkIEZvcm11bGEgTmFtZSllqJGXGPzdCNM3opkY/N0IL0NJUS5OVkRBLklRX1RFVl9UT1RBTF9FQklUREFfRldELjYwMDAuNy8xOS8yMDIxBQAAAAAAAAAIAAAAFihJbnZhbGlkIEZvcm11bGEgTmFtZSllqJGXGPzdCK6lp5kY/N0ILkNJUS5OVkRBLklRX1RFVl9UT1RBTF9FQklUREFfRldELjYwMDAuMy84LzIwMjMFAAAAAAAAAAgAAAAWKEludmFsaWQgRm9ybXVsYSBOYW1lKbrS/5cY/N0I0zeimRj83QgvQ0lRLk5WREEuSVFfVEVWX1RPVEFMX0VCSVREQV9GV0QuNjAwMC43LzIwLzIwMjEFAAAAAAAAAAgAAAAWKEludmFsaWQgRm9ybXVsYSBOYW1lKUoh</t>
  </si>
  <si>
    <t>kJcY/N0IrqWnmRj83QguQ0lRLk5WREEuSVFfVEVWX1RPVEFMX0VCSVREQV9GV0QuNjAwMC4zLzkvMjAyMwUAAAAAAAAACAAAABYoSW52YWxpZCBGb3JtdWxhIE5hbWUpnmySlxj83QjTN6KZGPzdCC9DSVEuTlZEQS5JUV9URVZfVE9UQUxfRUJJVERBX0ZXRC42MDAwLjcvMjEvMjAyMQUAAAAAAAAACAAAABYoSW52YWxpZCBGb3JtdWxhIE5hbWUpSiGQlxj83QiupaeZGPzdCC9DSVEuTlZEQS5JUV9URVZfVE9UQUxfRUJJVERBX0ZXRC42MDAwLjMvMTAvMjAyMwUAAAAAAAAACAAAABYoSW52YWxpZCBGb3JtdWxhIE5hbWUpcG2Rlxj83QjTN6KZGPzdCC9DSVEuTlZEQS5JUV9URVZfVE9UQUxfRUJJVERBX0ZXRC42MDAwLjcvMjIvMjAyMQUAAAAAAAAACAAAABYoSW52YWxpZCBGb3JtdWxhIE5hbWUpnmySlxj83QiupaeZGPzdCC9DSVEuTlZEQS5JUV9URVZfVE9UQUxfRUJJVERBX0ZXRC42MDAwLjMvMTMvMjAyMwUAAAAAAAAACAAAABYoSW52YWxpZCBGb3JtdWxhIE5hbWUpQQT/lxj83QjTN6KZGPzdCC9DSVEuTlZEQS5JUV9URVZfVE9UQUxfRUJJVERBX0ZXRC42MDAwLjcvMjMvMjAyMQUAAAAAAAAACAAAABYoSW52YWxpZCBGb3JtdWxhIE5hbWUpS0WSlxj83QiupaeZGPzdCC9DSVEuTlZEQS5JUV9URVZfVE9UQUxfRUJJVERBX0ZXRC42MDAwLjMvMTQvMjAyMwUAAAAAAAAACAAAABYoSW52YWxpZCBGb3Jt</t>
  </si>
  <si>
    <t>dWxhIE5hbWUpS0WSlxj83QhXhqKZGPzdCC9DSVEuTlZEQS5JUV9URVZfVE9UQUxfRUJJVERBX0ZXRC42MDAwLjMvMTUvMjAyMwUAAAAAAAAACAAAABYoSW52YWxpZCBGb3JtdWxhIE5hbWUpQQT/lxj83QjTN6KZGPzdCC9DSVEuTlZEQS5JUV9URVZfVE9UQUxfRUJJVERBX0ZXRC42MDAwLjMvMTYvMjAyMwUAAAAAAAAACAAAABYoSW52YWxpZCBGb3JtdWxhIE5hbWUpS0WSlxj83QhXhqKZGPzdCC9DSVEuTlZEQS5JUV9URVZfVE9UQUxfRUJJVERBX0ZXRC42MDAwLjMvMTcvMjAyMwUAAAAAAAAACAAAABYoSW52YWxpZCBGb3JtdWxhIE5hbWUpxvaRlxj83QhXhqKZGPzdCC9DSVEuTlZEQS5JUV9URVZfVE9UQUxfRUJJVERBX0ZXRC42MDAwLjMvMjAvMjAyMwUAAAAAAAAACAAAABYoSW52YWxpZCBGb3JtdWxhIE5hbWUputL/lxj83QhXhqKZGPzdCC9DSVEuTlZEQS5JUV9URVZfVE9UQUxfRUJJVERBX0ZXRC42MDAwLjMvMjEvMjAyMwUAAAAAAAAACAAAABYoSW52YWxpZCBGb3JtdWxhIE5hbWUpnmySlxj83QhXhqKZGPzdCC9DSVEuTlZEQS5JUV9URVZfVE9UQUxfRUJJVERBX0ZXRC42MDAwLjMvMjIvMjAyMwUAAAAAAAAACAAAABYoSW52YWxpZCBGb3JtdWxhIE5hbWUpnmySlxj83QjTN6KZGPzdCC9DSVEuTlZEQS5JUV9URVZfVE9UQUxfRUJJVERBX0ZXRC42MDAwLjMvMjMvMjAyMwUAAAAAAAAACAAAABYo</t>
  </si>
  <si>
    <t>SW52YWxpZCBGb3JtdWxhIE5hbWUpQQT/lxj83QhXhqKZGPzdCC9DSVEuTlZEQS5JUV9URVZfVE9UQUxfRUJJVERBX0ZXRC42MDAwLjMvMjQvMjAyMwUAAAAAAAAACAAAABYoSW52YWxpZCBGb3JtdWxhIE5hbWUpnmySlxj83QhXhqKZGPzdCC9DSVEuTlZEQS5JUV9URVZfVE9UQUxfRUJJVERBX0ZXRC42MDAwLjMvMjcvMjAyMwUAAAAAAAAACAAAABYoSW52YWxpZCBGb3JtdWxhIE5hbWUpQQT/lxj83QhXhqKZGPzdCC9DSVEuTlZEQS5JUV9URVZfVE9UQUxfRUJJVERBX0ZXRC42MDAwLjMvMjgvMjAyMwUAAAAAAAAACAAAABYoSW52YWxpZCBGb3JtdWxhIE5hbWUpZaiRlxj83QhXhqKZGPzdCC9DSVEuTlZEQS5JUV9URVZfVE9UQUxfRUJJVERBX0ZXRC42MDAwLjMvMjkvMjAyMwUAAAAAAAAACAAAABYoSW52YWxpZCBGb3JtdWxhIE5hbWUpZaiRlxj83QhXhqKZGPzdCC9DSVEuTlZEQS5JUV9URVZfVE9UQUxfRUJJVERBX0ZXRC42MDAwLjMvMzAvMjAyMwUAAAAAAAAACAAAABYoSW52YWxpZCBGb3JtdWxhIE5hbWUputL/lxj83QhXhqKZGPzdCC9DSVEuTlZEQS5JUV9URVZfVE9UQUxfRUJJVERBX0ZXRC42MDAwLjMvMzEvMjAyMwUAAAAAAAAACAAAABYoSW52YWxpZCBGb3JtdWxhIE5hbWUpcG2Rlxj83QhXhqKZGPzdCC5DSVEuTlZEQS5JUV9URVZfVE9UQUxfRUJJVERBX0ZXRC42MDAwLjQvMy8yMDIzBQAA</t>
  </si>
  <si>
    <t>AAAAAAAIAAAAFihJbnZhbGlkIEZvcm11bGEgTmFtZSlwbZGXGPzdCFeGopkY/N0ILkNJUS5OVkRBLklRX1RFVl9UT1RBTF9FQklUREFfRldELjYwMDAuNC80LzIwMjMFAAAAAAAAAAgAAAAWKEludmFsaWQgRm9ybXVsYSBOYW1lKUEE/5cY/N0IV4aimRj83QguQ0lRLk5WREEuSVFfVEVWX1RPVEFMX0VCSVREQV9GV0QuNjAwMC40LzUvMjAyMwUAAAAAAAAACAAAABYoSW52YWxpZCBGb3JtdWxhIE5hbWUpZaiRlxj83QhXhqKZGPzdCC5DSVEuTlZEQS5JUV9URVZfVE9UQUxfRUJJVERBX0ZXRC42MDAwLjQvNi8yMDIzBQAAAAAAAAAIAAAAFihJbnZhbGlkIEZvcm11bGEgTmFtZSlBBP+XGPzdCFeGopkY/N0ILkNJUS5OVkRBLklRX1RFVl9UT1RBTF9FQklUREFfRldELjYwMDAuNC83LzIwMjMFAAAAAAAAAAgAAAAWKEludmFsaWQgRm9ybXVsYSBOYW1lKUtFkpcY/N0IV4aimRj83QgvQ0lRLk5WREEuSVFfVEVWX1RPVEFMX0VCSVREQV9GV0QuNjAwMC40LzEwLzIwMjMFAAAAAAAAAAgAAAAWKEludmFsaWQgRm9ybXVsYSBOYW1lKUohkJcY/N0IV4aimRj83QgvQ0lRLk5WREEuSVFfVEVWX1RPVEFMX0VCSVREQV9GV0QuNjAwMC40LzExLzIwMjMFAAAAAAAAAAgAAAAWKEludmFsaWQgRm9ybXVsYSBOYW1lKbrS/5cY/N0IV4aimRj83QgvQ0lRLk5WREEuSVFfVEVWX1RPVEFMX0VCSVREQV9GV0QuNjAwMC40LzEy</t>
  </si>
  <si>
    <t>LzIwMjMFAAAAAAAAAAgAAAAWKEludmFsaWQgRm9ybXVsYSBOYW1lKUtFkpcY/N0IV4aimRj83QgvQ0lRLk5WREEuSVFfVEVWX1RPVEFMX0VCSVREQV9GV0QuNjAwMC40LzEzLzIwMjMFAAAAAAAAAAgAAAAWKEludmFsaWQgRm9ybXVsYSBOYW1lKUtFkpcY/N0IV4aimRj83QgvQ0lRLk5WREEuSVFfVEVWX1RPVEFMX0VCSVREQV9GV0QuNjAwMC40LzE0LzIwMjMFAAAAAAAAAAgAAAAWKEludmFsaWQgRm9ybXVsYSBOYW1lKUEE/5cY/N0IV4aimRj83QgvQ0lRLk5WREEuSVFfVEVWX1RPVEFMX0VCSVREQV9GV0QuNjAwMC40LzE3LzIwMjMFAAAAAAAAAAgAAAAWKEludmFsaWQgRm9ybXVsYSBOYW1lKcb2kZcY/N0IV4aimRj83QgvQ0lRLk5WREEuSVFfVEVWX1RPVEFMX0VCSVREQV9GV0QuNjAwMC40LzE4LzIwMjMFAAAAAAAAAAgAAAAWKEludmFsaWQgRm9ybXVsYSBOYW1lKUEE/5cY/N0IV4aimRj83QgvQ0lRLk5WREEuSVFfVEVWX1RPVEFMX0VCSVREQV9GV0QuNjAwMC40LzE5LzIwMjMFAAAAAAAAAAgAAAAWKEludmFsaWQgRm9ybXVsYSBOYW1lKWWokZcY/N0IV4aimRj83QgvQ0lRLk5WREEuSVFfVEVWX1RPVEFMX0VCSVREQV9GV0QuNjAwMC40LzIwLzIwMjMFAAAAAAAAAAgAAAAWKEludmFsaWQgRm9ybXVsYSBOYW1lKWWokZcY/N0IV4aimRj83QgvQ0lRLk5WREEuSVFfVEVWX1RPVEFMX0VCSVREQV9G</t>
  </si>
  <si>
    <t>V0QuNjAwMC40LzIxLzIwMjMFAAAAAAAAAAgAAAAWKEludmFsaWQgRm9ybXVsYSBOYW1lKbrS/5cY/N0IV4aimRj83QgvQ0lRLk5WREEuSVFfVEVWX1RPVEFMX0VCSVREQV9GV0QuNjAwMC40LzI0LzIwMjMFAAAAAAAAAAgAAAAWKEludmFsaWQgRm9ybXVsYSBOYW1lKWWokZcY/N0IV4aimRj83QgvQ0lRLk5WREEuSVFfVEVWX1RPVEFMX0VCSVREQV9GV0QuNjAwMC40LzI1LzIwMjMFAAAAAAAAAAgAAAAWKEludmFsaWQgRm9ybXVsYSBOYW1lKXBtkZcY/N0IV4aimRj83QgvQ0lRLk5WREEuSVFfVEVWX1RPVEFMX0VCSVREQV9GV0QuNjAwMC40LzI2LzIwMjMFAAAAAAAAAAgAAAAWKEludmFsaWQgRm9ybXVsYSBOYW1lKUEE/5cY/N0IV4aimRj83QgvQ0lRLk5WREEuSVFfVEVWX1RPVEFMX0VCSVREQV9GV0QuNjAwMC40LzI3LzIwMjMFAAAAAAAAAAgAAAAWKEludmFsaWQgRm9ybXVsYSBOYW1lKXBtkZcY/N0IV4aimRj83QgvQ0lRLk5WREEuSVFfVEVWX1RPVEFMX0VCSVREQV9GV0QuNjAwMC40LzI4LzIwMjMFAAAAAAAAAAgAAAAWKEludmFsaWQgRm9ybXVsYSBOYW1lKUEE/5cY/N0IV4aimRj83QguQ0lRLk5WREEuSVFfVEVWX1RPVEFMX0VCSVREQV9GV0QuNjAwMC41LzEvMjAyMwUAAAAAAAAACAAAABYoSW52YWxpZCBGb3JtdWxhIE5hbWUpZaiRlxj83QhXhqKZGPzdCC5DSVEuTlZEQS5JUV9URVZfVE9U</t>
  </si>
  <si>
    <t>QUxfRUJJVERBX0ZXRC42MDAwLjUvMi8yMDIzBQAAAAAAAAAIAAAAFihJbnZhbGlkIEZvcm11bGEgTmFtZSlwbZGXGPzdCFeGopkY/N0ILkNJUS5OVkRBLklRX1RFVl9UT1RBTF9FQklUREFfRldELjYwMDAuNS8zLzIwMjMFAAAAAAAAAAgAAAAWKEludmFsaWQgRm9ybXVsYSBOYW1lKbrS/5cY/N0IV4aimRj83QguQ0lRLk5WREEuSVFfVEVWX1RPVEFMX0VCSVREQV9GV0QuNjAwMC41LzQvMjAyMwUAAAAAAAAACAAAABYoSW52YWxpZCBGb3JtdWxhIE5hbWUpSiGQlxj83QhXhqKZGPzdCC5DSVEuTlZEQS5JUV9URVZfVE9UQUxfRUJJVERBX0ZXRC42MDAwLjUvNS8yMDIzBQAAAAAAAAAIAAAAFihJbnZhbGlkIEZvcm11bGEgTmFtZSlLRZKXGPzdCFeGopkY/N0ILkNJUS5OVkRBLklRX1RFVl9UT1RBTF9FQklUREFfRldELjYwMDAuNS84LzIwMjMFAAAAAAAAAAgAAAAWKEludmFsaWQgRm9ybXVsYSBOYW1lKUEE/5cY/N0IV4aimRj83QguQ0lRLk5WREEuSVFfVEVWX1RPVEFMX0VCSVREQV9GV0QuNjAwMC41LzkvMjAyMwUAAAAAAAAACAAAABYoSW52YWxpZCBGb3JtdWxhIE5hbWUpSiGQlxj83QhXhqKZGPzdCC9DSVEuTlZEQS5JUV9URVZfVE9UQUxfRUJJVERBX0ZXRC42MDAwLjUvMTAvMjAyMwUAAAAAAAAACAAAABYoSW52YWxpZCBGb3JtdWxhIE5hbWUpQQT/lxj83QhXhqKZGPzdCC9DSVEuTlZEQS5JUV9U</t>
  </si>
  <si>
    <t>RVZfVE9UQUxfRUJJVERBX0ZXRC42MDAwLjUvMTEvMjAyMwUAAAAAAAAACAAAABYoSW52YWxpZCBGb3JtdWxhIE5hbWUpZaiRlxj83QjI6KKZGPzdCC9DSVEuTlZEQS5JUV9URVZfVE9UQUxfRUJJVERBX0ZXRC42MDAwLjUvMTIvMjAyMwUAAAAAAAAACAAAABYoSW52YWxpZCBGb3JtdWxhIE5hbWUpZaiRlxj83QjI6KKZGPzdCC9DSVEuTlZEQS5JUV9URVZfVE9UQUxfRUJJVERBX0ZXRC42MDAwLjUvMTUvMjAyMwUAAAAAAAAACAAAABYoSW52YWxpZCBGb3JtdWxhIE5hbWUputL/lxj83QjI6KKZGPzdCC9DSVEuTlZEQS5JUV9URVZfVE9UQUxfRUJJVERBX0ZXRC42MDAwLjUvMTYvMjAyMwUAAAAAAAAACAAAABYoSW52YWxpZCBGb3JtdWxhIE5hbWUpS0WSlxj83QjI6KKZGPzdCC9DSVEuTlZEQS5JUV9URVZfVE9UQUxfRUJJVERBX0ZXRC42MDAwLjUvMTcvMjAyMwUAAAAAAAAACAAAABYoSW52YWxpZCBGb3JtdWxhIE5hbWUpcG2Rlxj83QhXhqKZGPzdCC9DSVEuTlZEQS5JUV9URVZfVE9UQUxfRUJJVERBX0ZXRC42MDAwLjUvMTgvMjAyMwUAAAAAAAAACAAAABYoSW52YWxpZCBGb3JtdWxhIE5hbWUpQQT/lxj83QjI6KKZGPzdCC9DSVEuTlZEQS5JUV9URVZfVE9UQUxfRUJJVERBX0ZXRC42MDAwLjUvMTkvMjAyMwUAAAAAAAAACAAAABYoSW52YWxpZCBGb3JtdWxhIE5hbWUpS0WSlxj83QjI6KKZGPzdCC9D</t>
  </si>
  <si>
    <t>SVEuTlZEQS5JUV9URVZfVE9UQUxfRUJJVERBX0ZXRC42MDAwLjUvMjIvMjAyMwUAAAAAAAAACAAAABYoSW52YWxpZCBGb3JtdWxhIE5hbWUpQQT/lxj83QjI6KKZGPzdCC9DSVEuTlZEQS5JUV9URVZfVE9UQUxfRUJJVERBX0ZXRC42MDAwLjUvMjMvMjAyMwUAAAAAAAAACAAAABYoSW52YWxpZCBGb3JtdWxhIE5hbWUpxvaRlxj83QjI6KKZGPzdCC9DSVEuTlZEQS5JUV9URVZfVE9UQUxfRUJJVERBX0ZXRC42MDAwLjUvMjQvMjAyMwUAAAAAAAAACAAAABYoSW52YWxpZCBGb3JtdWxhIE5hbWUpSiGQlxj83QjI6KKZGPzdCC9DSVEuTlZEQS5JUV9URVZfVE9UQUxfRUJJVERBX0ZXRC42MDAwLjUvMjUvMjAyMwUAAAAAAAAACAAAABYoSW52YWxpZCBGb3JtdWxhIE5hbWUputL/lxj83QjI6KKZGPzdCC9DSVEuTlZEQS5JUV9URVZfVE9UQUxfRUJJVERBX0ZXRC42MDAwLjUvMjYvMjAyMwUAAAAAAAAACAAAABYoSW52YWxpZCBGb3JtdWxhIE5hbWUpbAmTlxj83QjI6KKZGPzdCC9DSVEuTlZEQS5JUV9URVZfVE9UQUxfRUJJVERBX0ZXRC42MDAwLjUvMjkvMjAyMwUAAAAAAAAACAAAABYoSW52YWxpZCBGb3JtdWxhIE5hbWUpFruSlxj83QjI6KKZGPzdCC9DSVEuTlZEQS5JUV9URVZfVE9UQUxfRUJJVERBX0ZXRC42MDAwLjUvMzAvMjAyMwUAAAAAAAAACAAAABYoSW52YWxpZCBGb3JtdWxhIE5hbWUpQQT/lxj8</t>
  </si>
  <si>
    <t>3QjI6KKZGPzdCC9DSVEuTlZEQS5JUV9URVZfVE9UQUxfRUJJVERBX0ZXRC42MDAwLjUvMzEvMjAyMwUAAAAAAAAACAAAABYoSW52YWxpZCBGb3JtdWxhIE5hbWUpxvaRlxj83QjI6KKZGPzdCC5DSVEuTlZEQS5JUV9URVZfVE9UQUxfRUJJVERBX0ZXRC42MDAwLjYvMS8yMDIzBQAAAAAAAAAIAAAAFihJbnZhbGlkIEZvcm11bGEgTmFtZSlBBP+XGPzdCMjoopkY/N0ILkNJUS5OVkRBLklRX1RFVl9UT1RBTF9FQklUREFfRldELjYwMDAuNi8yLzIwMjMFAAAAAAAAAAgAAAAWKEludmFsaWQgRm9ybXVsYSBOYW1lKWWokZcY/N0IyOiimRj83QguQ0lRLk5WREEuSVFfVEVWX1RPVEFMX0VCSVREQV9GV0QuNjAwMC42LzUvMjAyMwUAAAAAAAAACAAAABYoSW52YWxpZCBGb3JtdWxhIE5hbWUpZaiRlxj83QjI6KKZGPzdCC5DSVEuTlZEQS5JUV9URVZfVE9UQUxfRUJJVERBX0ZXRC42MDAwLjYvNi8yMDIzBQAAAAAAAAAIAAAAFihJbnZhbGlkIEZvcm11bGEgTmFtZSm60v+XGPzdCMjoopkY/N0ILkNJUS5OVkRBLklRX1RFVl9UT1RBTF9FQklUREFfRldELjYwMDAuNi83LzIwMjMFAAAAAAAAAAgAAAAWKEludmFsaWQgRm9ybXVsYSBOYW1lKXBtkZcY/N0IyOiimRj83QguQ0lRLk5WREEuSVFfVEVWX1RPVEFMX0VCSVREQV9GV0QuNjAwMC42LzgvMjAyMwUAAAAAAAAACAAAABYoSW52YWxpZCBGb3JtdWxhIE5hbWUp</t>
  </si>
  <si>
    <t>cG2Rlxj83QjI6KKZGPzdCC5DSVEuTlZEQS5JUV9URVZfVE9UQUxfRUJJVERBX0ZXRC42MDAwLjYvOS8yMDIzBQAAAAAAAAAIAAAAFihJbnZhbGlkIEZvcm11bGEgTmFtZSlBBP+XGPzdCMjoopkY/N0IL0NJUS5OVkRBLklRX1RFVl9UT1RBTF9FQklUREFfRldELjYwMDAuNi8xMi8yMDIzBQAAAAAAAAAIAAAAFihJbnZhbGlkIEZvcm11bGEgTmFtZSmebJKXGPzdCMjoopkY/N0IL0NJUS5OVkRBLklRX1RFVl9UT1RBTF9FQklUREFfRldELjYwMDAuNi8xMy8yMDIzBQAAAAAAAAAIAAAAFihJbnZhbGlkIEZvcm11bGEgTmFtZSlBBP+XGPzdCMjoopkY/N0IL0NJUS5OVkRBLklRX1RFVl9UT1RBTF9FQklUREFfRldELjYwMDAuNi8xNC8yMDIzBQAAAAAAAAAIAAAAFihJbnZhbGlkIEZvcm11bGEgTmFtZSlKIZCXGPzdCMjoopkY/N0IL0NJUS5OVkRBLklRX1RFVl9UT1RBTF9FQklUREFfRldELjYwMDAuNi8xNS8yMDIzBQAAAAAAAAAIAAAAFihJbnZhbGlkIEZvcm11bGEgTmFtZSlLRZKXGPzdCMjoopkY/N0IL0NJUS5OVkRBLklRX1RFVl9UT1RBTF9FQklUREFfRldELjYwMDAuNi8xNi8yMDIzBQAAAAAAAAAIAAAAFihJbnZhbGlkIEZvcm11bGEgTmFtZSm60v+XGPzdCMjoopkY/N0IL0NJUS5OVkRBLklRX1RFVl9UT1RBTF9FQklUREFfRldELjYwMDAuNi8xOS8yMDIzBQAAAAAAAAAIAAAAFihJbnZhbGlkIEZv</t>
  </si>
  <si>
    <t>cm11bGEgTmFtZSlLRZKXGPzdCMjoopkY/N0IL0NJUS5OVkRBLklRX1RFVl9UT1RBTF9FQklUREFfRldELjYwMDAuNi8yMC8yMDIzBQAAAAAAAAAIAAAAFihJbnZhbGlkIEZvcm11bGEgTmFtZSlLRZKXGPzdCMjoopkY/N0IL0NJUS5OVkRBLklRX1RFVl9UT1RBTF9FQklUREFfRldELjYwMDAuNi8yMS8yMDIzBQAAAAAAAAAIAAAAFihJbnZhbGlkIEZvcm11bGEgTmFtZSlBBP+XGPzdCMjoopkY/N0IL0NJUS5OVkRBLklRX1RFVl9UT1RBTF9FQklUREFfRldELjYwMDAuNi8yMi8yMDIzBQAAAAAAAAAIAAAAFihJbnZhbGlkIEZvcm11bGEgTmFtZSlwbZGXGPzdCMjoopkY/N0IL0NJUS5OVkRBLklRX1RFVl9UT1RBTF9FQklUREFfRldELjYwMDAuNi8yMy8yMDIzBQAAAAAAAAAIAAAAFihJbnZhbGlkIEZvcm11bGEgTmFtZSlBBP+XGPzdCMjoopkY/N0IL0NJUS5OVkRBLklRX1RFVl9UT1RBTF9FQklUREFfRldELjYwMDAuNi8yNi8yMDIzBQAAAAAAAAAIAAAAFihJbnZhbGlkIEZvcm11bGEgTmFtZSllqJGXGPzdCMjoopkY/N0IL0NJUS5OVkRBLklRX1RFVl9UT1RBTF9FQklUREFfRldELjYwMDAuNi8yNy8yMDIzBQAAAAAAAAAIAAAAFihJbnZhbGlkIEZvcm11bGEgTmFtZSllqJGXGPzdCMjoopkY/N0IL0NJUS5OVkRBLklRX1RFVl9UT1RBTF9FQklUREFfRldELjYwMDAuNi8yOC8yMDIzBQAAAAAAAAAIAAAA</t>
  </si>
  <si>
    <t>FihJbnZhbGlkIEZvcm11bGEgTmFtZSm60v+XGPzdCMjoopkY/N0IL0NJUS5OVkRBLklRX1RFVl9UT1RBTF9FQklUREFfRldELjYwMDAuNi8yOS8yMDIzBQAAAAAAAAAIAAAAFihJbnZhbGlkIEZvcm11bGEgTmFtZSllqJGXGPzdCMjoopkY/N0IL0NJUS5OVkRBLklRX1RFVl9UT1RBTF9FQklUREFfRldELjYwMDAuNi8zMC8yMDIzBQAAAAAAAAAIAAAAFihJbnZhbGlkIEZvcm11bGEgTmFtZSlwbZGXGPzdCMjoopkY/N0ILkNJUS5OVkRBLklRX1RFVl9UT1RBTF9FQklUREFfRldELjYwMDAuNy8zLzIwMjMFAAAAAAAAAAgAAAAWKEludmFsaWQgRm9ybXVsYSBOYW1lKUEE/5cY/N0IyOiimRj83QguQ0lRLk5WREEuSVFfVEVWX1RPVEFMX0VCSVREQV9GV0QuNjAwMC43LzQvMjAyMwUAAAAAAAAACAAAABYoSW52YWxpZCBGb3JtdWxhIE5hbWUpZaiRlxj83QjI6KKZGPzdCC5DSVEuTlZEQS5JUV9URVZfVE9UQUxfRUJJVERBX0ZXRC42MDAwLjcvNS8yMDIzBQAAAAAAAAAIAAAAFihJbnZhbGlkIEZvcm11bGEgTmFtZSlBBP+XGPzdCMjoopkY/N0ILkNJUS5OVkRBLklRX1RFVl9UT1RBTF9FQklUREFfRldELjYwMDAuNy82LzIwMjMFAAAAAAAAAAgAAAAWKEludmFsaWQgRm9ybXVsYSBOYW1lKXBtkZcY/N0IyOiimRj83QguQ0lRLk5WREEuSVFfVEVWX1RPVEFMX0VCSVREQV9GV0QuNjAwMC43LzcvMjAyMwUAAAAA</t>
  </si>
  <si>
    <t>AAAACAAAABYoSW52YWxpZCBGb3JtdWxhIE5hbWUpSiGQlxj83QjI6KKZGPzdCC9DSVEuTlZEQS5JUV9URVZfVE9UQUxfRUJJVERBX0ZXRC42MDAwLjcvMTAvMjAyMwUAAAAAAAAACAAAABYoSW52YWxpZCBGb3JtdWxhIE5hbWUputL/lxj83QjI6KKZGPzdCC9DSVEuTlZEQS5JUV9URVZfVE9UQUxfRUJJVERBX0ZXRC42MDAwLjcvMTEvMjAyMwUAAAAAAAAACAAAABYoSW52YWxpZCBGb3JtdWxhIE5hbWUpxvaRlxj83QjI6KKZGPzdCC9DSVEuTlZEQS5JUV9URVZfVE9UQUxfRUJJVERBX0ZXRC42MDAwLjcvMTIvMjAyMwUAAAAAAAAACAAAABYoSW52YWxpZCBGb3JtdWxhIE5hbWUpSiGQlxj83QjI6KKZGPzdCC9DSVEuTlZEQS5JUV9URVZfVE9UQUxfRUJJVERBX0ZXRC42MDAwLjcvMTMvMjAyMwUAAAAAAAAACAAAABYoSW52YWxpZCBGb3JtdWxhIE5hbWUpQQT/lxj83QjI6KKZGPzdCC9DSVEuTlZEQS5JUV9URVZfVE9UQUxfRUJJVERBX0ZXRC42MDAwLjcvMTQvMjAyMwUAAAAAAAAACAAAABYoSW52YWxpZCBGb3JtdWxhIE5hbWUpnmySlxj83QjI6KKZGPzdCC9DSVEuTlZEQS5JUV9URVZfVE9UQUxfRUJJVERBX0ZXRC42MDAwLjcvMTcvMjAyMwUAAAAAAAAACAAAABYoSW52YWxpZCBGb3JtdWxhIE5hbWUpQQT/lxj83QjI6KKZGPzdCC9DSVEuTlZEQS5JUV9URVZfVE9UQUxfRUJJVERBX0ZXRC42MDAwLjcv</t>
  </si>
  <si>
    <t>MTgvMjAyMwUAAAAAAAAACAAAABYoSW52YWxpZCBGb3JtdWxhIE5hbWUpZaiRlxj83QjI6KKZGPzdCC9DSVEuTlZEQS5JUV9URVZfVE9UQUxfRUJJVERBX0ZXRC42MDAwLjcvMTkvMjAyMwUAAAAAAAAACAAAABYoSW52YWxpZCBGb3JtdWxhIE5hbWUpZaiRlxj83QjI6KKZGPzdCC9DSVEuTlZEQS5JUV9URVZfVE9UQUxfRUJJVERBX0ZXRC42MDAwLjcvMjAvMjAyMwUAAAAAAAAACAAAABYoSW52YWxpZCBGb3JtdWxhIE5hbWUputL/lxj83QjI6KKZGPzdCC9DSVEuTlZEQS5JUV9URVZfVE9UQUxfRUJJVERBX0ZXRC42MDAwLjcvMjEvMjAyMwUAAAAAAAAACAAAABYoSW52YWxpZCBGb3JtdWxhIE5hbWUpS0WSlxj83QjI6KKZGPzdCC9DSVEuTlZEQS5JUV9URVZfVE9UQUxfRUJJVERBX0ZXRC42MDAwLjcvMjQvMjAyMwUAAAAAAAAACAAAABYoSW52YWxpZCBGb3JtdWxhIE5hbWUpcG2Rlxj83QjI6KKZGPzdCC9DSVEuTlZEQS5JUV9URVZfVE9UQUxfRUJJVERBX0ZXRC42MDAwLjcvMjUvMjAyMwUAAAAAAAAACAAAABYoSW52YWxpZCBGb3JtdWxhIE5hbWUpQQT/lxj83QjI6KKZGPzdCC9DSVEuTlZEQS5JUV9URVZfVE9UQUxfRUJJVERBX0ZXRC42MDAwLjcvMjYvMjAyMwUAAAAAAAAACAAAABYoSW52YWxpZCBGb3JtdWxhIE5hbWUpS0WSlxj83QjI6KKZGPzdCC9DSVEuTlZEQS5JUV9URVZfVE9UQUxfRUJJVERB</t>
  </si>
  <si>
    <t>X0ZXRC42MDAwLjcvMjcvMjAyMwUAAAAAAAAACAAAABYoSW52YWxpZCBGb3JtdWxhIE5hbWUpQQT/lxj83QjI6KKZGPzdCC9DSVEuTlZEQS5JUV9URVZfVE9UQUxfRUJJVERBX0ZXRC42MDAwLjcvMjgvMjAyMwUAAAAAAAAACAAAABYoSW52YWxpZCBGb3JtdWxhIE5hbWUpSiGQlxj83QjI6KKZGPzdCC9DSVEuTlZEQS5JUV9URVZfVE9UQUxfRUJJVERBX0ZXRC42MDAwLjcvMzEvMjAyMwUAAAAAAAAACAAAABYoSW52YWxpZCBGb3JtdWxhIE5hbWUpxvaRlxj83QjI6KKZGPzdCC5DSVEuTlZEQS5JUV9URVZfVE9UQUxfRUJJVERBX0ZXRC42MDAwLjgvMS8yMDIzBQAAAAAAAAAIAAAAFihJbnZhbGlkIEZvcm11bGEgTmFtZSm60v+XGPzdCMjoopkY/N0ILkNJUS5OVkRBLklRX1RFVl9UT1RBTF9FQklUREFfRldELjYwMDAuOC8yLzIwMjMFAAAAAAAAAAgAAAAWKEludmFsaWQgRm9ybXVsYSBOYW1lKWWokZcY/N0IyOiimRj83QguQ0lRLk5WREEuSVFfVEVWX1RPVEFMX0VCSVREQV9GV0QuNjAwMC44LzMvMjAyMwUAAAAAAAAACAAAABYoSW52YWxpZCBGb3JtdWxhIE5hbWUpxvaRlxj83QjI6KKZGPzdCC5DSVEuTlZEQS5JUV9URVZfVE9UQUxfRUJJVERBX0ZXRC42MDAwLjgvNC8yMDIzBQAAAAAAAAAIAAAAFihJbnZhbGlkIEZvcm11bGEgTmFtZSlBBP+XGPzdCMjoopkY/N0ILkNJUS5OVkRBLklRX1RFVl9UT1RB</t>
  </si>
  <si>
    <t>TF9FQklUREFfRldELjYwMDAuOC83LzIwMjMFAAAAAAAAAAgAAAAWKEludmFsaWQgRm9ybXVsYSBOYW1lKWWokZcY/N0IyOiimRj83QguQ0lRLk5WREEuSVFfVEVWX1RPVEFMX0VCSVREQV9GV0QuNjAwMC44LzgvMjAyMwUAAAAAAAAACAAAABYoSW52YWxpZCBGb3JtdWxhIE5hbWUpQQT/lxj83QjI6KKZGPzdCC5DSVEuTlZEQS5JUV9URVZfVE9UQUxfRUJJVERBX0ZXRC42MDAwLjgvOS8yMDIzBQAAAAAAAAAIAAAAFihJbnZhbGlkIEZvcm11bGEgTmFtZSllqJGXGPzdCMjoopkY/N0IL0NJUS5OVkRBLklRX1RFVl9UT1RBTF9FQklUREFfRldELjYwMDAuOC8xMC8yMDIzBQAAAAAAAAAIAAAAFihJbnZhbGlkIEZvcm11bGEgTmFtZSllqJGXGPzdCMjoopkY/N0IL0NJUS5OVkRBLklRX1RFVl9UT1RBTF9FQklUREFfRldELjYwMDAuOC8xMS8yMDIzBQAAAAAAAAAIAAAAFihJbnZhbGlkIEZvcm11bGEgTmFtZSm60v+XGPzdCMjoopkY/N0IL0NJUS5OVkRBLklRX1RFVl9UT1RBTF9FQklUREFfRldELjYwMDAuOC8xNC8yMDIzBQAAAAAAAAAIAAAAFihJbnZhbGlkIEZvcm11bGEgTmFtZSlLRZKXGPzdCMjoopkY/N0IL0NJUS5OVkRBLklRX1RFVl9UT1RBTF9FQklUREFfRldELjYwMDAuOC8xNS8yMDIzBQAAAAAAAAAIAAAAFihJbnZhbGlkIEZvcm11bGEgTmFtZSlwbZGXGPzdCMjoopkY/N0IL0NJUS5OVkRBLklR</t>
  </si>
  <si>
    <t>X1RFVl9UT1RBTF9FQklUREFfRldELjYwMDAuOC8xNi8yMDIzBQAAAAAAAAAIAAAAFihJbnZhbGlkIEZvcm11bGEgTmFtZSlBBP+XGPzdCMjoopkY/N0IL0NJUS5OVkRBLklRX1RFVl9UT1RBTF9FQklUREFfRldELjYwMDAuOC8xNy8yMDIzBQAAAAAAAAAIAAAAFihJbnZhbGlkIEZvcm11bGEgTmFtZSlKIZCXGPzdCMjoopkY/N0IL0NJUS5OVkRBLklRX1RFVl9UT1RBTF9FQklUREFfRldELjYwMDAuOC8xOC8yMDIzBQAAAAAAAAAIAAAAFihJbnZhbGlkIEZvcm11bGEgTmFtZSlBBP+XGPzdCMjoopkY/N0IL0NJUS5OVkRBLklRX1RFVl9UT1RBTF9FQklUREFfRldELjYwMDAuOC8yMS8yMDIzBQAAAAAAAAAIAAAAFihJbnZhbGlkIEZvcm11bGEgTmFtZSmebJKXGPzdCMjoopkY/N0IL0NJUS5OVkRBLklRX1RFVl9UT1RBTF9FQklUREFfRldELjYwMDAuOC8yMi8yMDIzBQAAAAAAAAAIAAAAFihJbnZhbGlkIEZvcm11bGEgTmFtZSlLRZKXGPzdCMjoopkY/N0IL0NJUS5OVkRBLklRX1RFVl9UT1RBTF9FQklUREFfRldELjYwMDAuOC8yMy8yMDIzBQAAAAAAAAAIAAAAFihJbnZhbGlkIEZvcm11bGEgTmFtZSm60v+XGPzdCMjoopkY/N0IL0NJUS5OVkRBLklRX1RFVl9UT1RBTF9FQklUREFfRldELjYwMDAuOC8yNC8yMDIzBQAAAAAAAAAIAAAAFihJbnZhbGlkIEZvcm11bGEgTmFtZSlLRZKXGPzdCMjoopkY/N0I</t>
  </si>
  <si>
    <t>L0NJUS5OVkRBLklRX1RFVl9UT1RBTF9FQklUREFfRldELjYwMDAuOC8yNS8yMDIzBQAAAAAAAAAIAAAAFihJbnZhbGlkIEZvcm11bGEgTmFtZSnG9pGXGPzdCMjoopkY/N0IL0NJUS5OVkRBLklRX1RFVl9UT1RBTF9FQklUREFfRldELjYwMDAuOC8yOC8yMDIzBQAAAAAAAAAIAAAAFihJbnZhbGlkIEZvcm11bGEgTmFtZSlBBP+XGPzdCMjoopkY/N0IL0NJUS5OVkRBLklRX1RFVl9UT1RBTF9FQklUREFfRldELjYwMDAuOC8yOS8yMDIzBQAAAAAAAAAIAAAAFihJbnZhbGlkIEZvcm11bGEgTmFtZSlwbZGXGPzdCMjoopkY/N0IL0NJUS5OVkRBLklRX1RFVl9UT1RBTF9FQklUREFfRldELjYwMDAuOC8zMC8yMDIzBQAAAAAAAAAIAAAAFihJbnZhbGlkIEZvcm11bGEgTmFtZSlBBP+XGPzdCMjoopkY/N0IL0NJUS5OVkRBLklRX1RFVl9UT1RBTF9FQklUREFfRldELjYwMDAuOC8zMS8yMDIzBQAAAAAAAAAIAAAAFihJbnZhbGlkIEZvcm11bGEgTmFtZSllqJGXGPzdCMjoopkY/N0ILkNJUS5OVkRBLklRX1RFVl9UT1RBTF9FQklUREFfRldELjYwMDAuOS8xLzIwMjMFAAAAAAAAAAgAAAAWKEludmFsaWQgRm9ybXVsYSBOYW1lKWWokZcY/N0IyOiimRj83QguQ0lRLk5WREEuSVFfVEVWX1RPVEFMX0VCSVREQV9GV0QuNjAwMC45LzQvMjAyMwUAAAAAAAAACAAAABYoSW52YWxpZCBGb3JtdWxhIE5hbWUputL/lxj8</t>
  </si>
  <si>
    <t>3QjI6KKZGPzdCC5DSVEuTlZEQS5JUV9URVZfVE9UQUxfRUJJVERBX0ZXRC42MDAwLjkvNS8yMDIzBQAAAAAAAAAIAAAAFihJbnZhbGlkIEZvcm11bGEgTmFtZSllqJGXGPzdCMjoopkY/N0ILkNJUS5OVkRBLklRX1RFVl9UT1RBTF9FQklUREFfRldELjYwMDAuOS82LzIwMjMFAAAAAAAAAAgAAAAWKEludmFsaWQgRm9ybXVsYSBOYW1lKXBtkZcY/N0IyOiimRj83QguQ0lRLk5WREEuSVFfVEVWX1RPVEFMX0VCSVREQV9GV0QuNjAwMC45LzcvMjAyMwUAAAAAAAAACAAAABYoSW52YWxpZCBGb3JtdWxhIE5hbWUpQQT/lxj83QjI6KKZGPzdCC5DSVEuTlZEQS5JUV9URVZfVE9UQUxfRUJJVERBX0ZXRC42MDAwLjkvOC8yMDIzBQAAAAAAAAAIAAAAFihJbnZhbGlkIEZvcm11bGEgTmFtZSllqJGXGPzdCMjoopkY/N0IL0NJUS5OVkRBLklRX1RFVl9UT1RBTF9FQklUREFfRldELjYwMDAuOS8xMS8yMDIzBQAAAAAAAAAIAAAAFihJbnZhbGlkIEZvcm11bGEgTmFtZSlBBP+XGPzdCMjoopkY/N0IL0NJUS5OVkRBLklRX1RFVl9UT1RBTF9FQklUREFfRldELjYwMDAuOS8xMi8yMDIzBQAAAAAAAAAIAAAAFihJbnZhbGlkIEZvcm11bGEgTmFtZSlKIZCXGPzdCMjoopkY/N0IL0NJUS5OVkRBLklRX1RFVl9UT1RBTF9FQklUREFfRldELjYwMDAuOS8xMy8yMDIzBQAAAAAAAAAIAAAAFihJbnZhbGlkIEZvcm11bGEgTmFt</t>
  </si>
  <si>
    <t>ZSlKIZCXGPzdCMjoopkY/N0IL0NJUS5OVkRBLklRX1RFVl9UT1RBTF9FQklUREFfRldELjYwMDAuOS8xNC8yMDIzBQAAAAAAAAAIAAAAFihJbnZhbGlkIEZvcm11bGEgTmFtZSm60v+XGPzdCMjoopkY/N0IL0NJUS5OVkRBLklRX1RFVl9UT1RBTF9FQklUREFfRldELjYwMDAuOS8xNS8yMDIzBQAAAAAAAAAIAAAAFihJbnZhbGlkIEZvcm11bGEgTmFtZSlKIZCXGPzdCMjoopkY/N0IL0NJUS5OVkRBLklRX1RFVl9UT1RBTF9FQklUREFfRldELjYwMDAuOS8xOC8yMDIzBQAAAAAAAAAIAAAAFihJbnZhbGlkIEZvcm11bGEgTmFtZSlKIZCXGPzdCMjoopkY/N0IL0NJUS5OVkRBLklRX1RFVl9UT1RBTF9FQklUREFfRldELjYwMDAuOS8xOS8yMDIzBQAAAAAAAAAIAAAAFihJbnZhbGlkIEZvcm11bGEgTmFtZSlBBP+XGPzdCMjoopkY/N0IL0NJUS5OVkRBLklRX1RFVl9UT1RBTF9FQklUREFfRldELjYwMDAuOS8yMC8yMDIzBQAAAAAAAAAIAAAAFihJbnZhbGlkIEZvcm11bGEgTmFtZSlLRZKXGPzdCMjoopkY/N0IL0NJUS5OVkRBLklRX1RFVl9UT1RBTF9FQklUREFfRldELjYwMDAuOS8yMS8yMDIzBQAAAAAAAAAIAAAAFihJbnZhbGlkIEZvcm11bGEgTmFtZSlBBP+XGPzdCMjoopkY/N0IL0NJUS5OVkRBLklRX1RFVl9UT1RBTF9FQklUREFfRldELjYwMDAuOS8yMi8yMDIzBQAAAAAAAAAIAAAAFihJbnZhbGlk</t>
  </si>
  <si>
    <t>IEZvcm11bGEgTmFtZSllqJGXGPzdCMjoopkY/N0IL0NJUS5OVkRBLklRX1RFVl9UT1RBTF9FQklUREFfRldELjYwMDAuOS8yNS8yMDIzBQAAAAAAAAAIAAAAFihJbnZhbGlkIEZvcm11bGEgTmFtZSllqJGXGPzdCMjoopkY/N0IL0NJUS5OVkRBLklRX1RFVl9UT1RBTF9FQklUREFfRldELjYwMDAuOS8yNi8yMDIzBQAAAAAAAAAIAAAAFihJbnZhbGlkIEZvcm11bGEgTmFtZSm60v+XGPzdCMjoopkY/N0IL0NJUS5OVkRBLklRX1RFVl9UT1RBTF9FQklUREFfRldELjYwMDAuOS8yNy8yMDIzBQAAAAAAAAAIAAAAFihJbnZhbGlkIEZvcm11bGEgTmFtZSlKIZCXGPzdCMjoopkY/N0IL0NJUS5OVkRBLklRX1RFVl9UT1RBTF9FQklUREFfRldELjYwMDAuOS8yOC8yMDIzBQAAAAAAAAAIAAAAFihJbnZhbGlkIEZvcm11bGEgTmFtZSlwbZGXGPzdCMjoopkY/N0IL0NJUS5OVkRBLklRX1RFVl9UT1RBTF9FQklUREFfRldELjYwMDAuOS8yOS8yMDIzBQAAAAAAAAAIAAAAFihJbnZhbGlkIEZvcm11bGEgTmFtZSlBBP+XGPzdCMjoopkY/N0IL0NJUS5OVkRBLklRX1RFVl9UT1RBTF9FQklUREFfRldELjYwMDAuMTAvMi8yMDIzBQAAAAAAAAAIAAAAFihJbnZhbGlkIEZvcm11bGEgTmFtZSlLRZKXGPzdCMjoopkY/N0IL0NJUS5OVkRBLklRX1RFVl9UT1RBTF9FQklUREFfRldELjYwMDAuMTAvMy8yMDIzBQAAAAAAAAAI</t>
  </si>
  <si>
    <t>AAAAFihJbnZhbGlkIEZvcm11bGEgTmFtZSlBBP+XGPzdCMjoopkY/N0IL0NJUS5OVkRBLklRX1RFVl9UT1RBTF9FQklUREFfRldELjYwMDAuMTAvNC8yMDIzBQAAAAAAAAAIAAAAFihJbnZhbGlkIEZvcm11bGEgTmFtZSlKIZCXGPzdCMjoopkY/N0IL0NJUS5OVkRBLklRX1RFVl9UT1RBTF9FQklUREFfRldELjYwMDAuMTAvNS8yMDIzBQAAAAAAAAAIAAAAFihJbnZhbGlkIEZvcm11bGEgTmFtZSnG9pGXGPzdCMjoopkY/N0IL0NJUS5OVkRBLklRX1RFVl9UT1RBTF9FQklUREFfRldELjYwMDAuMTAvNi8yMDIzBQAAAAAAAAAIAAAAFihJbnZhbGlkIEZvcm11bGEgTmFtZSm60v+XGPzdCMjoopkY/N0IL0NJUS5OVkRBLklRX1RFVl9UT1RBTF9FQklUREFfRldELjYwMDAuMTAvOS8yMDIzBQAAAAAAAAAIAAAAFihJbnZhbGlkIEZvcm11bGEgTmFtZSlsCZOXGPzdCMjoopkY/N0IMENJUS5OVkRBLklRX1RFVl9UT1RBTF9FQklUREFfRldELjYwMDAuMTAvMTAvMjAyMwUAAAAAAAAACAAAABYoSW52YWxpZCBGb3JtdWxhIE5hbWUpnmySlxj83QjI6KKZGPzdCDBDSVEuTlZEQS5JUV9URVZfVE9UQUxfRUJJVERBX0ZXRC42MDAwLjEwLzExLzIwMjMFAAAAAAAAAAgAAAAWKEludmFsaWQgRm9ybXVsYSBOYW1lKUEE/5cY/N0IyOiimRj83QgwQ0lRLk5WREEuSVFfVEVWX1RPVEFMX0VCSVREQV9GV0QuNjAwMC4xMC8x</t>
  </si>
  <si>
    <t>Mi8yMDIzBQAAAAAAAAAIAAAAFihJbnZhbGlkIEZvcm11bGEgTmFtZSlwbZGXGPzdCMjoopkY/N0IMENJUS5OVkRBLklRX1RFVl9UT1RBTF9FQklUREFfRldELjYwMDAuMTAvMTMvMjAyMwUAAAAAAAAACAAAABYoSW52YWxpZCBGb3JtdWxhIE5hbWUpQQT/lxj83QjI6KKZGPzdCDBDSVEuTlZEQS5JUV9URVZfVE9UQUxfRUJJVERBX0ZXRC42MDAwLjEwLzE2LzIwMjMFAAAAAAAAAAgAAAAWKEludmFsaWQgRm9ybXVsYSBOYW1lKWWokZcY/N0IyOiimRj83QgwQ0lRLk5WREEuSVFfVEVWX1RPVEFMX0VCSVREQV9GV0QuNjAwMC4xMC8xNy8yMDIzBQAAAAAAAAAIAAAAFihJbnZhbGlkIEZvcm11bGEgTmFtZSllqJGXGPzdCMjoopkY/N0IMENJUS5OVkRBLklRX1RFVl9UT1RBTF9FQklUREFfRldELjYwMDAuMTAvMTgvMjAyMwUAAAAAAAAACAAAABYoSW52YWxpZCBGb3JtdWxhIE5hbWUputL/lxj83QjI6KKZGPzdCDBDSVEuTlZEQS5JUV9URVZfVE9UQUxfRUJJVERBX0ZXRC42MDAwLjEwLzE5LzIwMjMFAAAAAAAAAAgAAAAWKEludmFsaWQgRm9ybXVsYSBOYW1lKUtFkpcY/N0IyOiimRj83QgwQ0lRLk5WREEuSVFfVEVWX1RPVEFMX0VCSVREQV9GV0QuNjAwMC4xMC8yMC8yMDIzBQAAAAAAAAAIAAAAFihJbnZhbGlkIEZvcm11bGEgTmFtZSlwbZGXGPzdCMjoopkY/N0IMENJUS5OVkRBLklRX1RFVl9UT1RBTF9F</t>
  </si>
  <si>
    <t>QklUREFfRldELjYwMDAuMTAvMjMvMjAyMwUAAAAAAAAACAAAABYoSW52YWxpZCBGb3JtdWxhIE5hbWUpQQT/lxj83QjI6KKZGPzdCDBDSVEuTlZEQS5JUV9URVZfVE9UQUxfRUJJVERBX0ZXRC42MDAwLjEwLzI0LzIwMjMFAAAAAAAAAAgAAAAWKEludmFsaWQgRm9ybXVsYSBOYW1lKUohkJcY/N0IyOiimRj83QgwQ0lRLk5WREEuSVFfVEVWX1RPVEFMX0VCSVREQV9GV0QuNjAwMC4xMC8yNS8yMDIzBQAAAAAAAAAIAAAAFihJbnZhbGlkIEZvcm11bGEgTmFtZSlBBP+XGPzdCMjoopkY/N0IMENJUS5OVkRBLklRX1RFVl9UT1RBTF9FQklUREFfRldELjYwMDAuMTAvMjYvMjAyMwUAAAAAAAAACAAAABYoSW52YWxpZCBGb3JtdWxhIE5hbWUpnmySlxj83QjI6KKZGPzdCDBDSVEuTlZEQS5JUV9URVZfVE9UQUxfRUJJVERBX0ZXRC42MDAwLjEwLzI3LzIwMjMFAAAAAAAAAAgAAAAWKEludmFsaWQgRm9ybXVsYSBOYW1lKUtFkpcY/N0IyOiimRj83QgwQ0lRLk5WREEuSVFfVEVWX1RPVEFMX0VCSVREQV9GV0QuNjAwMC4xMC8zMC8yMDIzBQAAAAAAAAAIAAAAFihJbnZhbGlkIEZvcm11bGEgTmFtZSm60v+XGPzdCMjoopkY/N0IMENJUS5OVkRBLklRX1RFVl9UT1RBTF9FQklUREFfRldELjYwMDAuMTAvMzEvMjAyMwUAAAAAAAAACAAAABYoSW52YWxpZCBGb3JtdWxhIE5hbWUpS0WSlxj83QjI6KKZGPzdCC9DSVEu</t>
  </si>
  <si>
    <t>TlZEQS5JUV9URVZfVE9UQUxfRUJJVERBX0ZXRC42MDAwLjExLzEvMjAyMwUAAAAAAAAACAAAABYoSW52YWxpZCBGb3JtdWxhIE5hbWUpxvaRlxj83QjI6KKZGPzdCC9DSVEuTlZEQS5JUV9URVZfVE9UQUxfRUJJVERBX0ZXRC42MDAwLjExLzIvMjAyMwUAAAAAAAAACAAAABYoSW52YWxpZCBGb3JtdWxhIE5hbWUpQQT/lxj83QjI6KKZGPzdCC9DSVEuTlZEQS5JUV9URVZfVE9UQUxfRUJJVERBX0ZXRC42MDAwLjExLzMvMjAyMwUAAAAAAAAACAAAABYoSW52YWxpZCBGb3JtdWxhIE5hbWUpZaiRlxj83QjI6KKZGPzdCC9DSVEuTlZEQS5JUV9URVZfVE9UQUxfRUJJVERBX0ZXRC42MDAwLjExLzYvMjAyMwUAAAAAAAAACAAAABYoSW52YWxpZCBGb3JtdWxhIE5hbWUpQQT/lxj83QjI6KKZGPzdCC9DSVEuTlZEQS5JUV9URVZfVE9UQUxfRUJJVERBX0ZXRC42MDAwLjExLzcvMjAyMwUAAAAAAAAACAAAABYoSW52YWxpZCBGb3JtdWxhIE5hbWUpZaiRlxj83QjI6KKZGPzdCC9DSVEuTlZEQS5JUV9URVZfVE9UQUxfRUJJVERBX0ZXRC42MDAwLjExLzgvMjAyMwUAAAAAAAAACAAAABYoSW52YWxpZCBGb3JtdWxhIE5hbWUpZaiRlxj83QjI6KKZGPzdCC9DSVEuTlZEQS5JUV9URVZfVE9UQUxfRUJJVERBX0ZXRC42MDAwLjExLzkvMjAyMwUAAAAAAAAACAAAABYoSW52YWxpZCBGb3JtdWxhIE5hbWUputL/lxj83QjI</t>
  </si>
  <si>
    <t>6KKZGPzdCDBDSVEuTlZEQS5JUV9URVZfVE9UQUxfRUJJVERBX0ZXRC42MDAwLjExLzEwLzIwMjMFAAAAAAAAAAgAAAAWKEludmFsaWQgRm9ybXVsYSBOYW1lKXBtkZcY/N0IyOiimRj83QgwQ0lRLk5WREEuSVFfVEVWX1RPVEFMX0VCSVREQV9GV0QuNjAwMC4xMS8xMy8yMDIzBQAAAAAAAAAIAAAAFihJbnZhbGlkIEZvcm11bGEgTmFtZSlwbZGXGPzdCMjoopkY/N0IMENJUS5OVkRBLklRX1RFVl9UT1RBTF9FQklUREFfRldELjYwMDAuMTEvMTQvMjAyMwUAAAAAAAAACAAAABYoSW52YWxpZCBGb3JtdWxhIE5hbWUpQQT/lxj83QjI6KKZGPzdCDBDSVEuTlZEQS5JUV9URVZfVE9UQUxfRUJJVERBX0ZXRC42MDAwLjExLzE1LzIwMjMFAAAAAAAAAAgAAAAWKEludmFsaWQgRm9ybXVsYSBOYW1lKWWokZcY/N0IyOiimRj83QgwQ0lRLk5WREEuSVFfVEVWX1RPVEFMX0VCSVREQV9GV0QuNjAwMC4xMS8xNi8yMDIzBQAAAAAAAAAIAAAAFihJbnZhbGlkIEZvcm11bGEgTmFtZSlBBP+XGPzdCMjoopkY/N0IMENJUS5OVkRBLklRX1RFVl9UT1RBTF9FQklUREFfRldELjYwMDAuMTEvMTcvMjAyMwUAAAAAAAAACAAAABYoSW52YWxpZCBGb3JtdWxhIE5hbWUpcG2Rlxj83QjI6KKZGPzdCDBDSVEuTlZEQS5JUV9URVZfVE9UQUxfRUJJVERBX0ZXRC42MDAwLjExLzIwLzIwMjMFAAAAAAAAAAgAAAAWKEludmFsaWQgRm9y</t>
  </si>
  <si>
    <t>bXVsYSBOYW1lKUohkJcY/N0IyOiimRj83QgwQ0lRLk5WREEuSVFfVEVWX1RPVEFMX0VCSVREQV9GV0QuNjAwMC4xMS8yMS8yMDIzBQAAAAAAAAAIAAAAFihJbnZhbGlkIEZvcm11bGEgTmFtZSm60v+XGPzdCMjoopkY/N0IMENJUS5OVkRBLklRX1RFVl9UT1RBTF9FQklUREFfRldELjYwMDAuMTEvMjIvMjAyMwUAAAAAAAAACAAAABYoSW52YWxpZCBGb3JtdWxhIE5hbWUpxvaRlxj83QjI6KKZGPzdCDBDSVEuTlZEQS5JUV9URVZfVE9UQUxfRUJJVERBX0ZXRC42MDAwLjExLzIzLzIwMjMFAAAAAAAAAAgAAAAWKEludmFsaWQgRm9ybXVsYSBOYW1lKUohkJcY/N0IyOiimRj83QgwQ0lRLk5WREEuSVFfVEVWX1RPVEFMX0VCSVREQV9GV0QuNjAwMC4xMS8yNC8yMDIzBQAAAAAAAAAIAAAAFihJbnZhbGlkIEZvcm11bGEgTmFtZSlBBP+XGPzdCMjoopkY/N0IMENJUS5OVkRBLklRX1RFVl9UT1RBTF9FQklUREFfRldELjYwMDAuMTEvMjcvMjAyMwUAAAAAAAAACAAAABYoSW52YWxpZCBGb3JtdWxhIE5hbWUpnmySlxj83QjI6KKZGPzdCDBDSVEuTlZEQS5JUV9URVZfVE9UQUxfRUJJVERBX0ZXRC42MDAwLjExLzI4LzIwMjMFAAAAAAAAAAgAAAAWKEludmFsaWQgRm9ybXVsYSBOYW1lKUEE/5cY/N0IyOiimRj83QgwQ0lRLk5WREEuSVFfVEVWX1RPVEFMX0VCSVREQV9GV0QuNjAwMC4xMS8yOS8yMDIzBQAAAAAA</t>
  </si>
  <si>
    <t>AAAIAAAAFihJbnZhbGlkIEZvcm11bGEgTmFtZSllqJGXGPzdCMjoopkY/N0IMENJUS5OVkRBLklRX1RFVl9UT1RBTF9FQklUREFfRldELjYwMDAuMTEvMzAvMjAyMwUAAAAAAAAACAAAABYoSW52YWxpZCBGb3JtdWxhIE5hbWUpZaiRlxj83QjI6KKZGPzdCC9DSVEuTlZEQS5JUV9URVZfVE9UQUxfRUJJVERBX0ZXRC42MDAwLjEyLzEvMjAyMwUAAAAAAAAACAAAABYoSW52YWxpZCBGb3JtdWxhIE5hbWUputL/lxj83QjI6KKZGPzdCC9DSVEuTlZEQS5JUV9URVZfVE9UQUxfRUJJVERBX0ZXRC42MDAwLjEyLzQvMjAyMwUAAAAAAAAACAAAABYoSW52YWxpZCBGb3JtdWxhIE5hbWUpSiGQlxj83QjI6KKZGPzdCC9DSVEuTlZEQS5JUV9URVZfVE9UQUxfRUJJVERBX0ZXRC42MDAwLjEyLzUvMjAyMwUAAAAAAAAACAAAABYoSW52YWxpZCBGb3JtdWxhIE5hbWUpcG2Rlxj83QjI6KKZGPzdCC9DSVEuTlZEQS5JUV9URVZfVE9UQUxfRUJJVERBX0ZXRC42MDAwLjEyLzYvMjAyMwUAAAAAAAAACAAAABYoSW52YWxpZCBGb3JtdWxhIE5hbWUpQQT/lxj83QjI6KKZGPzdCC9DSVEuTlZEQS5JUV9URVZfVE9UQUxfRUJJVERBX0ZXRC42MDAwLjEyLzcvMjAyMwUAAAAAAAAACAAAABYoSW52YWxpZCBGb3JtdWxhIE5hbWUpS0WSlxj83QjI6KKZGPzdCC9DSVEuTlZEQS5JUV9URVZfVE9UQUxfRUJJVERBX0ZXRC42MDAwLjEy</t>
  </si>
  <si>
    <t>LzgvMjAyMwUAAAAAAAAACAAAABYoSW52YWxpZCBGb3JtdWxhIE5hbWUpQQT/lxj83QjI6KKZGPzdCDBDSVEuTlZEQS5JUV9URVZfVE9UQUxfRUJJVERBX0ZXRC42MDAwLjEyLzExLzIwMjMFAAAAAAAAAAgAAAAWKEludmFsaWQgRm9ybXVsYSBOYW1lKcb2kZcY/N0IyOiimRj83QgwQ0lRLk5WREEuSVFfVEVWX1RPVEFMX0VCSVREQV9GV0QuNjAwMC4xMi8xMi8yMDIzBQAAAAAAAAAIAAAAFihJbnZhbGlkIEZvcm11bGEgTmFtZSlKIZCXGPzdCMjoopkY/N0IMENJUS5OVkRBLklRX1RFVl9UT1RBTF9FQklUREFfRldELjYwMDAuMTIvMTMvMjAyMwUAAAAAAAAACAAAABYoSW52YWxpZCBGb3JtdWxhIE5hbWUputL/lxj83QjI6KKZGPzdCDBDSVEuTlZEQS5JUV9URVZfVE9UQUxfRUJJVERBX0ZXRC42MDAwLjEyLzE0LzIwMjMFAAAAAAAAAAgAAAAWKEludmFsaWQgRm9ybXVsYSBOYW1lKcb2kZcY/N0IyOiimRj83QgwQ0lRLk5WREEuSVFfVEVWX1RPVEFMX0VCSVREQV9GV0QuNjAwMC4xMi8xNS8yMDIzBQAAAAAAAAAIAAAAFihJbnZhbGlkIEZvcm11bGEgTmFtZSllqJGXGPzdCMjoopkY/N0IMENJUS5OVkRBLklRX1RFVl9UT1RBTF9FQklUREFfRldELjYwMDAuMTIvMTgvMjAyMwUAAAAAAAAACAAAABYoSW52YWxpZCBGb3JtdWxhIE5hbWUpQQT/lxj83QjI6KKZGPzdCDBDSVEuTlZEQS5JUV9URVZfVE9UQUxf</t>
  </si>
  <si>
    <t>RUJJVERBX0ZXRC42MDAwLjEyLzE5LzIwMjMFAAAAAAAAAAgAAAAWKEludmFsaWQgRm9ybXVsYSBOYW1lKcb2kZcY/N0IyOiimRj83QgwQ0lRLk5WREEuSVFfVEVWX1RPVEFMX0VCSVREQV9GV0QuNjAwMC4xMi8yMC8yMDIzBQAAAAAAAAAIAAAAFihJbnZhbGlkIEZvcm11bGEgTmFtZSlBBP+XGPzdCMjoopkY/N0IMENJUS5OVkRBLklRX1RFVl9UT1RBTF9FQklUREFfRldELjYwMDAuMTIvMjEvMjAyMwUAAAAAAAAACAAAABYoSW52YWxpZCBGb3JtdWxhIE5hbWUpZaiRlxj83QjI6KKZGPzdCDBDSVEuTlZEQS5JUV9URVZfVE9UQUxfRUJJVERBX0ZXRC42MDAwLjEyLzIyLzIwMjMFAAAAAAAAAAgAAAAWKEludmFsaWQgRm9ybXVsYSBOYW1lKWWokZcY/N0IyOiimRj83QgwQ0lRLk5WREEuSVFfVEVWX1RPVEFMX0VCSVREQV9GV0QuNjAwMC4xMi8yNS8yMDIzBQAAAAAAAAAIAAAAFihJbnZhbGlkIEZvcm11bGEgTmFtZSm60v+XGPzdCMjoopkY/N0IMENJUS5OVkRBLklRX1RFVl9UT1RBTF9FQklUREFfRldELjYwMDAuMTIvMjYvMjAyMwUAAAAAAAAACAAAABYoSW52YWxpZCBGb3JtdWxhIE5hbWUpcG2Rlxj83QjI6KKZGPzdCDBDSVEuTlZEQS5JUV9URVZfVE9UQUxfRUJJVERBX0ZXRC42MDAwLjEyLzI3LzIwMjMFAAAAAAAAAAgAAAAWKEludmFsaWQgRm9ybXVsYSBOYW1lKXBtkZcY/N0IyOiimRj83QgwQ0lR</t>
  </si>
  <si>
    <t>Lk5WREEuSVFfVEVWX1RPVEFMX0VCSVREQV9GV0QuNjAwMC4xMi8yOC8yMDIzBQAAAAAAAAAIAAAAFihJbnZhbGlkIEZvcm11bGEgTmFtZSlBBP+XGPzdCMjoopkY/N0IMENJUS5OVkRBLklRX1RFVl9UT1RBTF9FQklUREFfRldELjYwMDAuMTIvMjkvMjAyMwUAAAAAAAAACAAAABYoSW52YWxpZCBGb3JtdWxhIE5hbWUpcG2Rlxj83QjI6KKZGPzdCC5DSVEuTlZEQS5JUV9URVZfVE9UQUxfRUJJVERBX0ZXRC42MDAwLjEvMS8yMDI0BQAAAAAAAAAIAAAAFihJbnZhbGlkIEZvcm11bGEgTmFtZSlBBP+XGPzdCMjoopkY/N0ILkNJUS5OVkRBLklRX1RFVl9UT1RBTF9FQklUREFfRldELjYwMDAuMS8yLzIwMjQFAAAAAAAAAAgAAAAWKEludmFsaWQgRm9ybXVsYSBOYW1lKUohkJcY/N0IyOiimRj83QguQ0lRLk5WREEuSVFfVEVWX1RPVEFMX0VCSVREQV9GV0QuNjAwMC4xLzMvMjAyNAUAAAAAAAAACAAAABYoSW52YWxpZCBGb3JtdWxhIE5hbWUpnmySlxj83QjI6KKZGPzdCC5DSVEuTlZEQS5JUV9URVZfVE9UQUxfRUJJVERBX0ZXRC42MDAwLjEvNC8yMDI0BQAAAAAAAAAIAAAAFihJbnZhbGlkIEZvcm11bGEgTmFtZSm60v+XGPzdCM17pJkY/N0ILkNJUS5OVkRBLklRX1RFVl9UT1RBTF9FQklUREFfRldELjYwMDAuMS81LzIwMjQFAAAAAAAAAAgAAAAWKEludmFsaWQgRm9ybXVsYSBOYW1lKUtFkpcY/N0IzXuk</t>
  </si>
  <si>
    <t>mRj83QguQ0lRLk5WREEuSVFfVEVWX1RPVEFMX0VCSVREQV9GV0QuNjAwMC4xLzgvMjAyNAUAAAAAAAAACAAAABYoSW52YWxpZCBGb3JtdWxhIE5hbWUpS0WSlxj83QjNe6SZGPzdCC5DSVEuTlZEQS5JUV9URVZfVE9UQUxfRUJJVERBX0ZXRC42MDAwLjEvOS8yMDI0BQAAAAAAAAAIAAAAFihJbnZhbGlkIEZvcm11bGEgTmFtZSlBBP+XGPzdCM17pJkY/N0IL0NJUS5OVkRBLklRX1RFVl9UT1RBTF9FQklUREFfRldELjYwMDAuMS8xMC8yMDI0BQAAAAAAAAAIAAAAFihJbnZhbGlkIEZvcm11bGEgTmFtZSnG9pGXGPzdCMjoopkY/N0IL0NJUS5OVkRBLklRX1RFVl9UT1RBTF9FQklUREFfRldELjYwMDAuMS8xMS8yMDI0BQAAAAAAAAAIAAAAFihJbnZhbGlkIEZvcm11bGEgTmFtZSlBBP+XGPzdCM17pJkY/N0IL0NJUS5OVkRBLklRX1RFVl9UT1RBTF9FQklUREFfRldELjYwMDAuMS8xMi8yMDI0BQAAAAAAAAAIAAAAFihJbnZhbGlkIEZvcm11bGEgTmFtZSllqJGXGPzdCM17pJkY/N0IL0NJUS5OVkRBLklRX1RFVl9UT1RBTF9FQklUREFfRldELjYwMDAuMS8xNS8yMDI0BQAAAAAAAAAIAAAAFihJbnZhbGlkIEZvcm11bGEgTmFtZSllqJGXGPzdCM17pJkY/N0IL0NJUS5OVkRBLklRX1RFVl9UT1RBTF9FQklUREFfRldELjYwMDAuMS8xNi8yMDI0BQAAAAAAAAAIAAAAFihJbnZhbGlkIEZvcm11bGEgTmFtZSm6</t>
  </si>
  <si>
    <t>0v+XGPzdCM17pJkY/N0IL0NJUS5OVkRBLklRX1RFVl9UT1RBTF9FQklUREFfRldELjYwMDAuMS8xNy8yMDI0BQAAAAAAAAAIAAAAFihJbnZhbGlkIEZvcm11bGEgTmFtZSlKIZCXGPzdCMjoopkY/N0IL0NJUS5OVkRBLklRX1RFVl9UT1RBTF9FQklUREFfRldELjYwMDAuMS8xOC8yMDI0BQAAAAAAAAAIAAAAFihJbnZhbGlkIEZvcm11bGEgTmFtZSlwbZGXGPzdCM17pJkY/N0IL0NJUS5OVkRBLklRX1RFVl9UT1RBTF9FQklUREFfRldELjYwMDAuMS8xOS8yMDI0BQAAAAAAAAAIAAAAFihJbnZhbGlkIEZvcm11bGEgTmFtZSlBBP+XGPzdCM17pJkY/N0IL0NJUS5OVkRBLklRX1RFVl9UT1RBTF9FQklUREFfRldELjYwMDAuMS8yMi8yMDI0BQAAAAAAAAAIAAAAFihJbnZhbGlkIEZvcm11bGEgTmFtZSlKIZCXGPzdCM17pJkY/N0IL0NJUS5OVkRBLklRX1RFVl9UT1RBTF9FQklUREFfRldELjYwMDAuMS8yMy8yMDI0BQAAAAAAAAAIAAAAFihJbnZhbGlkIEZvcm11bGEgTmFtZSlBBP+XGPzdCM17pJkY/N0IL0NJUS5OVkRBLklRX1RFVl9UT1RBTF9FQklUREFfRldELjYwMDAuMS8yNC8yMDI0BQAAAAAAAAAIAAAAFihJbnZhbGlkIEZvcm11bGEgTmFtZSllqJGXGPzdCM17pJkY/N0IL0NJUS5OVkRBLklRX1RFVl9UT1RBTF9FQklUREFfRldELjYwMDAuMS8yNS8yMDI0BQAAAAAAAAAIAAAAFihJbnZhbGlkIEZv</t>
  </si>
  <si>
    <t>cm11bGEgTmFtZSllqJGXGPzdCM17pJkY/N0IL0NJUS5OVkRBLklRX1RFVl9UT1RBTF9FQklUREFfRldELjYwMDAuMS8yNi8yMDI0BQAAAAAAAAAIAAAAFihJbnZhbGlkIEZvcm11bGEgTmFtZSm60v+XGPzdCM17pJkY/N0IL0NJUS5OVkRBLklRX1RFVl9UT1RBTF9FQklUREFfRldELjYwMDAuMS8yOS8yMDI0BQAAAAAAAAAIAAAAFihJbnZhbGlkIEZvcm11bGEgTmFtZSlKIZCXGPzdCLinpJkY/N0IL0NJUS5OVkRBLklRX1RFVl9UT1RBTF9FQklUREFfRldELjYwMDAuMS8zMC8yMDI0BQAAAAAAAAAIAAAAFihJbnZhbGlkIEZvcm11bGEgTmFtZSlKIZCXGPzdCLinpJkY/N0IL0NJUS5OVkRBLklRX1RFVl9UT1RBTF9FQklUREFfRldELjYwMDAuMS8zMS8yMDI0BQAAAAAAAAAIAAAAFihJbnZhbGlkIEZvcm11bGEgTmFtZSlBBP+XGPzdCM17pJkY/N0ILkNJUS5OVkRBLklRX1RFVl9UT1RBTF9FQklUREFfRldELjYwMDAuMi8xLzIwMjQFAAAAAAAAAAgAAAAWKEludmFsaWQgRm9ybXVsYSBOYW1lKUohkJcY/N0IuKekmRj83QguQ0lRLk5WREEuSVFfVEVWX1RPVEFMX0VCSVREQV9GV0QuNjAwMC4yLzIvMjAyNAUAAAAAAAAACAAAABYoSW52YWxpZCBGb3JtdWxhIE5hbWUpQQT/lxj83Qi4p6SZGPzdCC5DSVEuTlZEQS5JUV9URVZfVE9UQUxfRUJJVERBX0ZXRC42MDAwLjIvNS8yMDI0BQAAAAAAAAAIAAAAFihJ</t>
  </si>
  <si>
    <t>bnZhbGlkIEZvcm11bGEgTmFtZSllqJGXGPzdCLinpJkY/N0ILkNJUS5OVkRBLklRX1RFVl9UT1RBTF9FQklUREFfRldELjYwMDAuMi82LzIwMjQFAAAAAAAAAAgAAAAWKEludmFsaWQgRm9ybXVsYSBOYW1lKWWokZcY/N0IuKekmRj83QguQ0lRLk5WREEuSVFfVEVWX1RPVEFMX0VCSVREQV9GV0QuNjAwMC4yLzcvMjAyNAUAAAAAAAAACAAAABYoSW52YWxpZCBGb3JtdWxhIE5hbWUputL/lxj83QjNe6SZGPzdCC5DSVEuTlZEQS5JUV9URVZfVE9UQUxfRUJJVERBX0ZXRC42MDAwLjIvOC8yMDI0BQAAAAAAAAAIAAAAFihJbnZhbGlkIEZvcm11bGEgTmFtZSlwbZGXGPzdCLinpJkY/N0ILkNJUS5OVkRBLklRX1RFVl9UT1RBTF9FQklUREFfRldELjYwMDAuMi85LzIwMjQFAAAAAAAAAAgAAAAWKEludmFsaWQgRm9ybXVsYSBOYW1lKXBtkZcY/N0IuKekmRj83QgvQ0lRLk5WREEuSVFfVEVWX1RPVEFMX0VCSVREQV9GV0QuNjAwMC4yLzEyLzIwMjQFAAAAAAAAAAgAAAAWKEludmFsaWQgRm9ybXVsYSBOYW1lKUEE/5cY/N0II8CkmRj83QgvQ0lRLk5WREEuSVFfVEVWX1RPVEFMX0VCSVREQV9GV0QuNjAwMC4yLzEzLzIwMjQFAAAAAAAAAAgAAAAWKEludmFsaWQgRm9ybXVsYSBOYW1lKZ5skpcY/N0II8CkmRj83QgvQ0lRLk5WREEuSVFfVEVWX1RPVEFMX0VCSVREQV9GV0QuNjAwMC4yLzE0LzIwMjQFAAAAAAAA</t>
  </si>
  <si>
    <t>AAgAAAAWKEludmFsaWQgRm9ybXVsYSBOYW1lKUEE/5cY/N0IuKekmRj83QgvQ0lRLk5WREEuSVFfVEVWX1RPVEFMX0VCSVREQV9GV0QuNjAwMC4yLzE1LzIwMjQFAAAAAAAAAAgAAAAWKEludmFsaWQgRm9ybXVsYSBOYW1lKUtFkpcY/N0II8CkmRj83QgvQ0lRLk5WREEuSVFfVEVWX1RPVEFMX0VCSVREQV9GV0QuNjAwMC4yLzE2LzIwMjQFAAAAAAAAAAgAAAAWKEludmFsaWQgRm9ybXVsYSBOYW1lKUtFkpcY/N0II8CkmRj83QgvQ0lRLk5WREEuSVFfVEVWX1RPVEFMX0VCSVREQV9GV0QuNjAwMC4yLzE5LzIwMjQFAAAAAAAAAAgAAAAWKEludmFsaWQgRm9ybXVsYSBOYW1lKbrS/5cY/N0II8CkmRj83QgvQ0lRLk5WREEuSVFfVEVWX1RPVEFMX0VCSVREQV9GV0QuNjAwMC4yLzIwLzIwMjQFAAAAAAAAAAgAAAAWKEludmFsaWQgRm9ybXVsYSBOYW1lKUohkJcY/N0II8CkmRj83QgvQ0lRLk5WREEuSVFfVEVWX1RPVEFMX0VCSVREQV9GV0QuNjAwMC4yLzIxLzIwMjQFAAAAAAAAAAgAAAAWKEludmFsaWQgRm9ybXVsYSBOYW1lKWWokZcY/N0IuKekmRj83QgvQ0lRLk5WREEuSVFfVEVWX1RPVEFMX0VCSVREQV9GV0QuNjAwMC4yLzIyLzIwMjQFAAAAAAAAAAgAAAAWKEludmFsaWQgRm9ybXVsYSBOYW1lKUEE/5cY/N0II8CkmRj83QgvQ0lRLk5WREEuSVFfVEVWX1RPVEFMX0VCSVREQV9GV0QuNjAwMC4yLzIz</t>
  </si>
  <si>
    <t>LzIwMjQFAAAAAAAAAAgAAAAWKEludmFsaWQgRm9ybXVsYSBOYW1lKWWokZcY/N0II8CkmRj83QgvQ0lRLk5WREEuSVFfVEVWX1RPVEFMX0VCSVREQV9GV0QuNjAwMC4yLzI2LzIwMjQFAAAAAAAAAAgAAAAWKEludmFsaWQgRm9ybXVsYSBOYW1lKUEE/5cY/N0II8CkmRj83QgvQ0lRLk5WREEuSVFfVEVWX1RPVEFMX0VCSVREQV9GV0QuNjAwMC4yLzI3LzIwMjQFAAAAAAAAAAgAAAAWKEludmFsaWQgRm9ybXVsYSBOYW1lKWWokZcY/N0II8CkmRj83QgvQ0lRLk5WREEuSVFfVEVWX1RPVEFMX0VCSVREQV9GV0QuNjAwMC4yLzI4LzIwMjQFAAAAAAAAAAgAAAAWKEludmFsaWQgRm9ybXVsYSBOYW1lKWWokZcY/N0II8CkmRj83QgvQ0lRLk5WREEuSVFfVEVWX1RPVEFMX0VCSVREQV9GV0QuNjAwMC4yLzI5LzIwMjQFAAAAAAAAAAgAAAAWKEludmFsaWQgRm9ybXVsYSBOYW1lKbrS/5cY/N0II8CkmRj83QguQ0lRLk5WREEuSVFfVEVWX1RPVEFMX0VCSVREQV9GV0QuNjAwMC4zLzEvMjAyNAUAAAAAAAAACAAAABYoSW52YWxpZCBGb3JtdWxhIE5hbWUpSiGQlxj83QgjwKSZGPzdCC5DSVEuTlZEQS5JUV9URVZfVE9UQUxfRUJJVERBX0ZXRC42MDAwLjMvNC8yMDI0BQAAAAAAAAAIAAAAFihJbnZhbGlkIEZvcm11bGEgTmFtZSlwbZGXGPzdCCPApJkY/N0ILkNJUS5OVkRBLklRX1RFVl9UT1RBTF9FQklUREFfRldE</t>
  </si>
  <si>
    <t>LjYwMDAuMy81LzIwMjQFAAAAAAAAAAgAAAAWKEludmFsaWQgRm9ybXVsYSBOYW1lKUEE/5cY/N0II8CkmRj83QguQ0lRLk5WREEuSVFfVEVWX1RPVEFMX0VCSVREQV9GV0QuNjAwMC4zLzYvMjAyNAUAAAAAAAAACAAAABYoSW52YWxpZCBGb3JtdWxhIE5hbWUpxvaRlxj83QgjwKSZGPzdCC5DSVEuTlZEQS5JUV9URVZfVE9UQUxfRUJJVERBX0ZXRC42MDAwLjMvNy8yMDI0BQAAAAAAAAAIAAAAFihJbnZhbGlkIEZvcm11bGEgTmFtZSlBBP+XGPzdCCPApJkY/N0ILkNJUS5OVkRBLklRX1RFVl9UT1RBTF9FQklUREFfRldELjYwMDAuMy84LzIwMjQFAAAAAAAAAAgAAAAWKEludmFsaWQgRm9ybXVsYSBOYW1lKWWokZcY/N0II8CkmRj83QgvQ0lRLk5WREEuSVFfVEVWX1RPVEFMX0VCSVREQV9GV0QuNjAwMC4zLzExLzIwMjQFAAAAAAAAAAgAAAAWKEludmFsaWQgRm9ybXVsYSBOYW1lKUohkJcY/N0II8CkmRj83QgvQ0lRLk5WREEuSVFfVEVWX1RPVEFMX0VCSVREQV9GV0QuNjAwMC4zLzEyLzIwMjQFAAAAAAAAAAgAAAAWKEludmFsaWQgRm9ybXVsYSBOYW1lKbrS/5cY/N0II8CkmRj83QgvQ0lRLk5WREEuSVFfVEVWX1RPVEFMX0VCSVREQV9GV0QuNjAwMC4zLzEzLzIwMjQFAAAAAAAAAAgAAAAWKEludmFsaWQgRm9ybXVsYSBOYW1lKZ5skpcY/N0II8CkmRj83QgvQ0lRLk5WREEuSVFfVEVWX1RPVEFMX0VC</t>
  </si>
  <si>
    <t>SVREQV9GV0QuNjAwMC4zLzE0LzIwMjQFAAAAAAAAAAgAAAAWKEludmFsaWQgRm9ybXVsYSBOYW1lKUtFkpcY/N0II8CkmRj83QgvQ0lRLk5WREEuSVFfVEVWX1RPVEFMX0VCSVREQV9GV0QuNjAwMC4zLzE1LzIwMjQFAAAAAAAAAAgAAAAWKEludmFsaWQgRm9ybXVsYSBOYW1lKUEE/5cY/N0II8CkmRj83QgvQ0lRLk5WREEuSVFfVEVWX1RPVEFMX0VCSVREQV9GV0QuNjAwMC4zLzE4LzIwMjQFAAAAAAAAAAgAAAAWKEludmFsaWQgRm9ybXVsYSBOYW1lKUtFkpcY/N0II8CkmRj83QgvQ0lRLk5WREEuSVFfVEVWX1RPVEFMX0VCSVREQV9GV0QuNjAwMC4zLzE5LzIwMjQFAAAAAAAAAAgAAAAWKEludmFsaWQgRm9ybXVsYSBOYW1lKUEE/5cY/N0II8CkmRj83QgvQ0lRLk5WREEuSVFfVEVWX1RPVEFMX0VCSVREQV9GV0QuNjAwMC4zLzIwLzIwMjQFAAAAAAAAAAgAAAAWKEludmFsaWQgRm9ybXVsYSBOYW1lKWWokZcY/N0II8CkmRj83QgvQ0lRLk5WREEuSVFfVEVWX1RPVEFMX0VCSVREQV9GV0QuNjAwMC4zLzIxLzIwMjQFAAAAAAAAAAgAAAAWKEludmFsaWQgRm9ybXVsYSBOYW1lKXBtkZcY/N0II8CkmRj83QgvQ0lRLk5WREEuSVFfVEVWX1RPVEFMX0VCSVREQV9GV0QuNjAwMC4zLzIyLzIwMjQFAAAAAAAAAAgAAAAWKEludmFsaWQgRm9ybXVsYSBOYW1lKbrS/5cY/N0II8CkmRj83QgvQ0lRLk5WREEuSVFf</t>
  </si>
  <si>
    <t>VEVWX1RPVEFMX0VCSVREQV9GV0QuNjAwMC4zLzI1LzIwMjQFAAAAAAAAAAgAAAAWKEludmFsaWQgRm9ybXVsYSBOYW1lKXBtkZcY/N0II8CkmRj83QgvQ0lRLk5WREEuSVFfVEVWX1RPVEFMX0VCSVREQV9GV0QuNjAwMC4zLzI2LzIwMjQFAAAAAAAAAAgAAAAWKEludmFsaWQgRm9ybXVsYSBOYW1lKXBtkZcY/N0II8CkmRj83QgvQ0lRLk5WREEuSVFfVEVWX1RPVEFMX0VCSVREQV9GV0QuNjAwMC4zLzI3LzIwMjQFAAAAAAAAAAgAAAAWKEludmFsaWQgRm9ybXVsYSBOYW1lKUEE/5cY/N0II8CkmRj83QgvQ0lRLk5WREEuSVFfVEVWX1RPVEFMX0VCSVREQV9GV0QuNjAwMC4zLzI4LzIwMjQFAAAAAAAAAAgAAAAWKEludmFsaWQgRm9ybXVsYSBOYW1lKcb2kZcY/N0II8CkmRj83QgvQ0lRLk5WREEuSVFfVEVWX1RPVEFMX0VCSVREQV9GV0QuNjAwMC4zLzI5LzIwMjQFAAAAAAAAAAgAAAAWKEludmFsaWQgRm9ybXVsYSBOYW1lKUEE/5cY/N0II8CkmRj83QguQ0lRLk5WREEuSVFfVEVWX1RPVEFMX0VCSVREQV9GV0QuNjAwMC40LzEvMjAyNAUAAAAAAAAACAAAABYoSW52YWxpZCBGb3JtdWxhIE5hbWUpcG2Rlxj83QgjwKSZGPzdCC5DSVEuTlZEQS5JUV9URVZfVE9UQUxfRUJJVERBX0ZXRC42MDAwLjQvMi8yMDI0BQAAAAAAAAAIAAAAFihJbnZhbGlkIEZvcm11bGEgTmFtZSllqJGXGPzdCCPApJkY/N0ILkNJ</t>
  </si>
  <si>
    <t>US5OVkRBLklRX1RFVl9UT1RBTF9FQklUREFfRldELjYwMDAuNC8zLzIwMjQFAAAAAAAAAAgAAAAWKEludmFsaWQgRm9ybXVsYSBOYW1lKbrS/5cY/N0II8CkmRj83QguQ0lRLk5WREEuSVFfVEVWX1RPVEFMX0VCSVREQV9GV0QuNjAwMC40LzQvMjAyNAUAAAAAAAAACAAAABYoSW52YWxpZCBGb3JtdWxhIE5hbWUpZaiRlxj83QgjwKSZGPzdCC5DSVEuTlZEQS5JUV9URVZfVE9UQUxfRUJJVERBX0ZXRC42MDAwLjQvNS8yMDI0BQAAAAAAAAAIAAAAFihJbnZhbGlkIEZvcm11bGEgTmFtZSlwbZGXGPzdCCPApJkY/N0ILkNJUS5OVkRBLklRX1RFVl9UT1RBTF9FQklUREFfRldELjYwMDAuNC84LzIwMjQFAAAAAAAAAAgAAAAWKEludmFsaWQgRm9ybXVsYSBOYW1lKUEE/5cY/N0II8CkmRj83QgvQ0lRLk5WREEuSVFfVEVWX1RPVEFMX0VCSVREQV9GV0QuNjAwMC43LzI2LzIwMjEFAAAAAAAAAAgAAAAWKEludmFsaWQgRm9ybXVsYSBOYW1lKXBtkZcY/N0IrqWnmRj83QguQ0lRLk5WREEuSVFfVEVWX1RPVEFMX0VCSVREQV9GV0QuNjAwMC40LzkvMjAyNAUAAAAAAAAACAAAABYoSW52YWxpZCBGb3JtdWxhIE5hbWUpSiGQlxj83QgjwKSZGPzdCC9DSVEuTlZEQS5JUV9URVZfVE9UQUxfRUJJVERBX0ZXRC42MDAwLjQvMTAvMjAyNAUAAAAAAAAACAAAABYoSW52YWxpZCBGb3JtdWxhIE5hbWUpQQT/lxj83QgjwKSZ</t>
  </si>
  <si>
    <t>GPzdCC9DSVEuTlZEQS5JUV9URVZfVE9UQUxfRUJJVERBX0ZXRC42MDAwLjQvMTEvMjAyNAUAAAAAAAAACAAAABYoSW52YWxpZCBGb3JtdWxhIE5hbWUpZaiRlxj83QgjwKSZGPzdCC9DSVEuTlZEQS5JUV9URVZfVE9UQUxfRUJJVERBX0ZXRC42MDAwLjQvMTIvMjAyNAUAAAAAAAAACAAAABYoSW52YWxpZCBGb3JtdWxhIE5hbWUpcG2Rlxj83QgjwKSZGPzdCC9DSVEuTlZEQS5JUV9URVZfVE9UQUxfRUJJVERBX0ZXRC42MDAwLjcvMjcvMjAyMQUAAAAAAAAACAAAABYoSW52YWxpZCBGb3JtdWxhIE5hbWUpZaiRlxj83QiupaeZGPzdCC9DSVEuTlZEQS5JUV9URVZfVE9UQUxfRUJJVERBX0ZXRC42MDAwLjQvMTUvMjAyNAUAAAAAAAAACAAAABYoSW52YWxpZCBGb3JtdWxhIE5hbWUputL/lxj83QgjwKSZGPzdCC9DSVEuTlZEQS5JUV9URVZfVE9UQUxfRUJJVERBX0ZXRC42MDAwLjcvMjgvMjAyMQUAAAAAAAAACAAAABYoSW52YWxpZCBGb3JtdWxhIE5hbWUpxvaRlxj83QiupaeZGPzdCC9DSVEuTlZEQS5JUV9URVZfVE9UQUxfRUJJVERBX0ZXRC42MDAwLjQvMTYvMjAyNAUAAAAAAAAACAAAABYoSW52YWxpZCBGb3JtdWxhIE5hbWUpcG2Rlxj83QgjwKSZGPzdCC9DSVEuTlZEQS5JUV9URVZfVE9UQUxfRUJJVERBX0ZXRC42MDAwLjcvMjkvMjAyMQUAAAAAAAAACAAAABYoSW52YWxpZCBGb3JtdWxhIE5hbWUp</t>
  </si>
  <si>
    <t>ZaiRlxj83QiupaeZGPzdCC9DSVEuTlZEQS5JUV9URVZfVE9UQUxfRUJJVERBX0ZXRC42MDAwLjQvMTcvMjAyNAUAAAAAAAAACAAAABYoSW52YWxpZCBGb3JtdWxhIE5hbWUpcG2Rlxj83QgjwKSZGPzdCC9DSVEuTlZEQS5JUV9URVZfVE9UQUxfRUJJVERBX0ZXRC42MDAwLjcvMzAvMjAyMQUAAAAAAAAACAAAABYoSW52YWxpZCBGb3JtdWxhIE5hbWUpSiGQlxj83QiupaeZGPzdCC9DSVEuTlZEQS5JUV9URVZfVE9UQUxfRUJJVERBX0ZXRC42MDAwLjQvMTgvMjAyNAUAAAAAAAAACAAAABYoSW52YWxpZCBGb3JtdWxhIE5hbWUpQQT/lxj83QgjwKSZGPzdCC5DSVEuTlZEQS5JUV9URVZfVE9UQUxfRUJJVERBX0ZXRC42MDAwLjgvMi8yMDIxBQAAAAAAAAAIAAAAFihJbnZhbGlkIEZvcm11bGEgTmFtZSlKIZCXGPzdCK6lp5kY/N0IL0NJUS5OVkRBLklRX1RFVl9UT1RBTF9FQklUREFfRldELjYwMDAuNC8xOS8yMDI0BQAAAAAAAAAIAAAAFihJbnZhbGlkIEZvcm11bGEgTmFtZSlKIZCXGPzdCCPApJkY/N0ILkNJUS5OVkRBLklRX1RFVl9UT1RBTF9FQklUREFfRldELjYwMDAuOC8zLzIwMjEFAAAAAAAAAAgAAAAWKEludmFsaWQgRm9ybXVsYSBOYW1lKUohkJcY/N0IrqWnmRj83QgvQ0lRLk5WREEuSVFfVEVWX1RPVEFMX0VCSVREQV9GV0QuNjAwMC40LzIyLzIwMjQFAAAAAAAAAAgAAAAWKEludmFsaWQgRm9y</t>
  </si>
  <si>
    <t>bXVsYSBOYW1lKUEE/5cY/N0II8CkmRj83QguQ0lRLk5WREEuSVFfVEVWX1RPVEFMX0VCSVREQV9GV0QuNjAwMC44LzQvMjAyMQUAAAAAAAAACAAAABYoSW52YWxpZCBGb3JtdWxhIE5hbWUpS0WSlxj83QiupaeZGPzdCC9DSVEuTlZEQS5JUV9URVZfVE9UQUxfRUJJVERBX0ZXRC42MDAwLjQvMjMvMjAyNAUAAAAAAAAACAAAABYoSW52YWxpZCBGb3JtdWxhIE5hbWUpnmySlxj83QgjwKSZGPzdCC5DSVEuTlZEQS5JUV9URVZfVE9UQUxfRUJJVERBX0ZXRC42MDAwLjgvNS8yMDIxBQAAAAAAAAAIAAAAFihJbnZhbGlkIEZvcm11bGEgTmFtZSmebJKXGPzdCK6lp5kY/N0IL0NJUS5OVkRBLklRX1RFVl9UT1RBTF9FQklUREFfRldELjYwMDAuNC8yNC8yMDI0BQAAAAAAAAAIAAAAFihJbnZhbGlkIEZvcm11bGEgTmFtZSlLRZKXGPzdCCPApJkY/N0ILkNJUS5OVkRBLklRX1RFVl9UT1RBTF9FQklUREFfRldELjYwMDAuOC82LzIwMjEFAAAAAAAAAAgAAAAWKEludmFsaWQgRm9ybXVsYSBOYW1lKUtFkpcY/N0IrqWnmRj83QgvQ0lRLk5WREEuSVFfVEVWX1RPVEFMX0VCSVREQV9GV0QuNjAwMC40LzI1LzIwMjQFAAAAAAAAAAgAAAAWKEludmFsaWQgRm9ybXVsYSBOYW1lKbrS/5cY/N0II8CkmRj83QguQ0lRLk5WREEuSVFfVEVWX1RPVEFMX0VCSVREQV9GV0QuNjAwMC44LzkvMjAyMQUAAAAAAAAACAAAABYoSW52</t>
  </si>
  <si>
    <t>YWxpZCBGb3JtdWxhIE5hbWUpxvaRlxj83QiupaeZGPzdCC9DSVEuTlZEQS5JUV9URVZfVE9UQUxfRUJJVERBX0ZXRC42MDAwLjQvMjYvMjAyNAUAAAAAAAAACAAAABYoSW52YWxpZCBGb3JtdWxhIE5hbWUpxvaRlxj83QgjwKSZGPzdCC9DSVEuTlZEQS5JUV9URVZfVE9UQUxfRUJJVERBX0ZXRC42MDAwLjgvMTAvMjAyMQUAAAAAAAAACAAAABYoSW52YWxpZCBGb3JtdWxhIE5hbWUpZaiRlxj83QiupaeZGPzdCC9DSVEuTlZEQS5JUV9URVZfVE9UQUxfRUJJVERBX0ZXRC42MDAwLjQvMjkvMjAyNAUAAAAAAAAACAAAABYoSW52YWxpZCBGb3JtdWxhIE5hbWUpxvaRlxj83QgjwKSZGPzdCC9DSVEuTlZEQS5JUV9URVZfVE9UQUxfRUJJVERBX0ZXRC42MDAwLjgvMTEvMjAyMQUAAAAAAAAACAAAABYoSW52YWxpZCBGb3JtdWxhIE5hbWUpbAmTlxj83QiupaeZGPzdCC9DSVEuTlZEQS5JUV9URVZfVE9UQUxfRUJJVERBX0ZXRC42MDAwLjQvMzAvMjAyNAUAAAAAAAAACAAAABYoSW52YWxpZCBGb3JtdWxhIE5hbWUpQQT/lxj83QgjwKSZGPzdCC9DSVEuTlZEQS5JUV9URVZfVE9UQUxfRUJJVERBX0ZXRC42MDAwLjgvMTIvMjAyMQUAAAAAAAAACAAAABYoSW52YWxpZCBGb3JtdWxhIE5hbWUpSiGQlxj83QiupaeZGPzdCC5DSVEuTlZEQS5JUV9URVZfVE9UQUxfRUJJVERBX0ZXRC42MDAwLjUvMS8yMDI0BQAAAAAA</t>
  </si>
  <si>
    <t>AAAIAAAAFihJbnZhbGlkIEZvcm11bGEgTmFtZSlsCZOXGPzdCCPApJkY/N0IL0NJUS5OVkRBLklRX1RFVl9UT1RBTF9FQklUREFfRldELjYwMDAuOC8xMy8yMDIxBQAAAAAAAAAIAAAAFihJbnZhbGlkIEZvcm11bGEgTmFtZSlsCZOXGPzdCK6lp5kY/N0ILkNJUS5OVkRBLklRX1RFVl9UT1RBTF9FQklUREFfRldELjYwMDAuNS8yLzIwMjQFAAAAAAAAAAgAAAAWKEludmFsaWQgRm9ybXVsYSBOYW1lKUEE/5cY/N0II8CkmRj83QgvQ0lRLk5WREEuSVFfVEVWX1RPVEFMX0VCSVREQV9GV0QuNjAwMC44LzE2LzIwMjEFAAAAAAAAAAgAAAAWKEludmFsaWQgRm9ybXVsYSBOYW1lKUohkJcY/N0IrqWnmRj83QguQ0lRLk5WREEuSVFfVEVWX1RPVEFMX0VCSVREQV9GV0QuNjAwMC41LzMvMjAyNAUAAAAAAAAACAAAABYoSW52YWxpZCBGb3JtdWxhIE5hbWUpZaiRlxj83QgjwKSZGPzdCC9DSVEuTlZEQS5JUV9URVZfVE9UQUxfRUJJVERBX0ZXRC42MDAwLjgvMTcvMjAyMQUAAAAAAAAACAAAABYoSW52YWxpZCBGb3JtdWxhIE5hbWUpcG2Rlxj83QiupaeZGPzdCC5DSVEuTlZEQS5JUV9URVZfVE9UQUxfRUJJVERBX0ZXRC42MDAwLjUvNi8yMDI0BQAAAAAAAAAIAAAAFihJbnZhbGlkIEZvcm11bGEgTmFtZSlwbZGXGPzdCCPApJkY/N0IL0NJUS5OVkRBLklRX1RFVl9UT1RBTF9FQklUREFfRldELjYwMDAuOC8xOC8y</t>
  </si>
  <si>
    <t>MDIxBQAAAAAAAAAIAAAAFihJbnZhbGlkIEZvcm11bGEgTmFtZSlwbZGXGPzdCK6lp5kY/N0ILkNJUS5OVkRBLklRX1RFVl9UT1RBTF9FQklUREFfRldELjYwMDAuNS83LzIwMjQFAAAAAAAAAAgAAAAWKEludmFsaWQgRm9ybXVsYSBOYW1lKbrS/5cY/N0II8CkmRj83QgvQ0lRLk5WREEuSVFfVEVWX1RPVEFMX0VCSVREQV9GV0QuNjAwMC44LzE5LzIwMjEFAAAAAAAAAAgAAAAWKEludmFsaWQgRm9ybXVsYSBOYW1lKcb2kZcY/N0IrqWnmRj83QguQ0lRLk5WREEuSVFfVEVWX1RPVEFMX0VCSVREQV9GV0QuNjAwMC41LzgvMjAyNAUAAAAAAAAACAAAABYoSW52YWxpZCBGb3JtdWxhIE5hbWUpcG2Rlxj83QgjwKSZGPzdCC9DSVEuTlZEQS5JUV9URVZfVE9UQUxfRUJJVERBX0ZXRC42MDAwLjgvMjAvMjAyMQUAAAAAAAAACAAAABYoSW52YWxpZCBGb3JtdWxhIE5hbWUpZaiRlxj83QiupaeZGPzdCC5DSVEuTlZEQS5JUV9URVZfVE9UQUxfRUJJVERBX0ZXRC42MDAwLjUvOS8yMDI0BQAAAAAAAAAIAAAAFihJbnZhbGlkIEZvcm11bGEgTmFtZSlwbZGXGPzdCCPApJkY/N0IL0NJUS5OVkRBLklRX1RFVl9UT1RBTF9FQklUREFfRldELjYwMDAuNS8xMC8yMDI0BQAAAAAAAAAIAAAAFihJbnZhbGlkIEZvcm11bGEgTmFtZSlBBP+XGPzdCCPApJkY/N0IL0NJUS5OVkRBLklRX1RFVl9UT1RBTF9FQklUREFfRldELjYw</t>
  </si>
  <si>
    <t>MDAuNS8xMy8yMDI0BQAAAAAAAAAIAAAAFihJbnZhbGlkIEZvcm11bGEgTmFtZSnG9pGXGPzdCCPApJkY/N0IL0NJUS5OVkRBLklRX1RFVl9UT1RBTF9FQklUREFfRldELjYwMDAuNS8xNC8yMDI0BQAAAAAAAAAIAAAAFihJbnZhbGlkIEZvcm11bGEgTmFtZSlBBP+XGPzdCCPApJkY/N0IL0NJUS5OVkRBLklRX1RFVl9UT1RBTF9FQklUREFfRldELjYwMDAuOC8yMy8yMDIxBQAAAAAAAAAIAAAAFihJbnZhbGlkIEZvcm11bGEgTmFtZSlLRZKXGPzdCK6lp5kY/N0IL0NJUS5OVkRBLklRX1RFVl9UT1RBTF9FQklUREFfRldELjYwMDAuNS8xNS8yMDI0BQAAAAAAAAAIAAAAFihJbnZhbGlkIEZvcm11bGEgTmFtZSnG9pGXGPzdCCPApJkY/N0IL0NJUS5OVkRBLklRX1RFVl9UT1RBTF9FQklUREFfRldELjYwMDAuOC8yNC8yMDIxBQAAAAAAAAAIAAAAFihJbnZhbGlkIEZvcm11bGEgTmFtZSlKIZCXGPzdCK6lp5kY/N0IL0NJUS5OVkRBLklRX1RFVl9UT1RBTF9FQklUREFfRldELjYwMDAuNS8xNi8yMDI0BQAAAAAAAAAIAAAAFihJbnZhbGlkIEZvcm11bGEgTmFtZSllqJGXGPzdCCPApJkY/N0IL0NJUS5OVkRBLklRX1RFVl9UT1RBTF9FQklUREFfRldELjYwMDAuOC8yNS8yMDIxBQAAAAAAAAAIAAAAFihJbnZhbGlkIEZvcm11bGEgTmFtZSlLRZKXGPzdCK6lp5kY/N0IL0NJUS5OVkRBLklRX1RFVl9UT1RBTF9F</t>
  </si>
  <si>
    <t>QklUREFfRldELjYwMDAuNS8xNy8yMDI0BQAAAAAAAAAIAAAAFihJbnZhbGlkIEZvcm11bGEgTmFtZSm60v+XGPzdCCPApJkY/N0IL0NJUS5OVkRBLklRX1RFVl9UT1RBTF9FQklUREFfRldELjYwMDAuOC8yNi8yMDIxBQAAAAAAAAAIAAAAFihJbnZhbGlkIEZvcm11bGEgTmFtZSnG9pGXGPzdCK6lp5kY/N0IL0NJUS5OVkRBLklRX1RFVl9UT1RBTF9FQklUREFfRldELjYwMDAuOC8yNy8yMDIxBQAAAAAAAAAIAAAAFihJbnZhbGlkIEZvcm11bGEgTmFtZSllqJGXGPzdCK6lp5kY/N0IL0NJUS5OVkRBLklRX1RFVl9UT1RBTF9FQklUREFfRldELjYwMDAuOC8zMC8yMDIxBQAAAAAAAAAIAAAAFihJbnZhbGlkIEZvcm11bGEgTmFtZSlKIZCXGPzdCK6lp5kY/N0IL0NJUS5OVkRBLklRX1RFVl9UT1RBTF9FQklUREFfRldELjYwMDAuOC8zMS8yMDIxBQAAAAAAAAAIAAAAFihJbnZhbGlkIEZvcm11bGEgTmFtZSnG9pGXGPzdCK6lp5kY/N0IL0NJUS5OVkRBLklRX1RFVl9UT1RBTF9FQklUREFfRldELjYwMDAuNS8yMC8yMDI0BQAAAAAAAAAIAAAAFihJbnZhbGlkIEZvcm11bGEgTmFtZSmebJKXGPzdCCPApJkY/N0ILkNJUS5OVkRBLklRX1RFVl9UT1RBTF9FQklUREFfRldELjYwMDAuOS8xLzIwMjEFAAAAAAAAAAgAAAAWKEludmFsaWQgRm9ybXVsYSBOYW1lKWWokZcY/N0IrqWnmRj83QgvQ0lRLk5WREEuSVFf</t>
  </si>
  <si>
    <t>VEVWX1RPVEFMX0VCSVREQV9GV0QuNjAwMC41LzIxLzIwMjQFAAAAAAAAAAgAAAAWKEludmFsaWQgRm9ybXVsYSBOYW1lKUohkJcY/N0II8CkmRj83QguQ0lRLk5WREEuSVFfVEVWX1RPVEFMX0VCSVREQV9GV0QuNjAwMC45LzIvMjAyMQUAAAAAAAAACAAAABYoSW52YWxpZCBGb3JtdWxhIE5hbWUpxvaRlxj83QiupaeZGPzdCC9DSVEuTlZEQS5JUV9URVZfVE9UQUxfRUJJVERBX0ZXRC42MDAwLjUvMjIvMjAyNAUAAAAAAAAACAAAABYoSW52YWxpZCBGb3JtdWxhIE5hbWUpQQT/lxj83QgjwKSZGPzdCC5DSVEuTlZEQS5JUV9URVZfVE9UQUxfRUJJVERBX0ZXRC42MDAwLjkvMy8yMDIxBQAAAAAAAAAIAAAAFihJbnZhbGlkIEZvcm11bGEgTmFtZSlKIZCXGPzdCK6lp5kY/N0IL0NJUS5OVkRBLklRX1RFVl9UT1RBTF9FQklUREFfRldELjYwMDAuNS8yMy8yMDI0BQAAAAAAAAAIAAAAFihJbnZhbGlkIEZvcm11bGEgTmFtZSmebJKXGPzdCCPApJkY/N0ILkNJUS5OVkRBLklRX1RFVl9UT1RBTF9FQklUREFfRldELjYwMDAuOS82LzIwMjEFAAAAAAAAAAgAAAAWKEludmFsaWQgRm9ybXVsYSBOYW1lKWwJk5cY/N0IrqWnmRj83QgvQ0lRLk5WREEuSVFfVEVWX1RPVEFMX0VCSVREQV9GV0QuNjAwMC41LzI0LzIwMjQFAAAAAAAAAAgAAAAWKEludmFsaWQgRm9ybXVsYSBOYW1lKUEE/5cY/N0II8CkmRj83QguQ0lR</t>
  </si>
  <si>
    <t>Lk5WREEuSVFfVEVWX1RPVEFMX0VCSVREQV9GV0QuNjAwMC45LzcvMjAyMQUAAAAAAAAACAAAABYoSW52YWxpZCBGb3JtdWxhIE5hbWUpSiGQlxj83QiupaeZGPzdCC5DSVEuTlZEQS5JUV9URVZfVE9UQUxfRUJJVERBX0ZXRC42MDAwLjkvOC8yMDIxBQAAAAAAAAAIAAAAFihJbnZhbGlkIEZvcm11bGEgTmFtZSlLRZKXGPzdCK6lp5kY/N0ILkNJUS5OVkRBLklRX1RFVl9UT1RBTF9FQklUREFfRldELjYwMDAuOS85LzIwMjEFAAAAAAAAAAgAAAAWKEludmFsaWQgRm9ybXVsYSBOYW1lKUtFkpcY/N0IrqWnmRj83QgvQ0lRLk5WREEuSVFfVEVWX1RPVEFMX0VCSVREQV9GV0QuNjAwMC45LzEwLzIwMjEFAAAAAAAAAAgAAAAWKEludmFsaWQgRm9ybXVsYSBOYW1lKcb2kZcY/N0IrqWnmRj83QgvQ0lRLk5WREEuSVFfVEVWX1RPVEFMX0VCSVREQV9GV0QuNjAwMC41LzI3LzIwMjQFAAAAAAAAAAgAAAAWKEludmFsaWQgRm9ybXVsYSBOYW1lKWWokZcY/N0II8CkmRj83QgvQ0lRLk5WREEuSVFfVEVWX1RPVEFMX0VCSVREQV9GV0QuNjAwMC45LzEzLzIwMjEFAAAAAAAAAAgAAAAWKEludmFsaWQgRm9ybXVsYSBOYW1lKWWokZcY/N0IrqWnmRj83QgvQ0lRLk5WREEuSVFfVEVWX1RPVEFMX0VCSVREQV9GV0QuNjAwMC41LzI4LzIwMjQFAAAAAAAAAAgAAAAWKEludmFsaWQgRm9ybXVsYSBOYW1lKXBtkZcY/N0II8Ck</t>
  </si>
  <si>
    <t>mRj83QgvQ0lRLk5WREEuSVFfVEVWX1RPVEFMX0VCSVREQV9GV0QuNjAwMC45LzE0LzIwMjEFAAAAAAAAAAgAAAAWKEludmFsaWQgRm9ybXVsYSBOYW1lKcb2kZcY/N0IrqWnmRj83QgvQ0lRLk5WREEuSVFfVEVWX1RPVEFMX0VCSVREQV9GV0QuNjAwMC41LzI5LzIwMjQFAAAAAAAAAAgAAAAWKEludmFsaWQgRm9ybXVsYSBOYW1lKbrS/5cY/N0II8CkmRj83QgvQ0lRLk5WREEuSVFfVEVWX1RPVEFMX0VCSVREQV9GV0QuNjAwMC45LzE1LzIwMjEFAAAAAAAAAAgAAAAWKEludmFsaWQgRm9ybXVsYSBOYW1lKUohkJcY/N0IrqWnmRj83QgvQ0lRLk5WREEuSVFfVEVWX1RPVEFMX0VCSVREQV9GV0QuNjAwMC41LzMwLzIwMjQFAAAAAAAAAAgAAAAWKEludmFsaWQgRm9ybXVsYSBOYW1lKUohkJcY/N0II8CkmRj83QgvQ0lRLk5WREEuSVFfVEVWX1RPVEFMX0VCSVREQV9GV0QuNjAwMC45LzE2LzIwMjEFAAAAAAAAAAgAAAAWKEludmFsaWQgRm9ybXVsYSBOYW1lKXBtkZcY/N0IrqWnmRj83QgvQ0lRLk5WREEuSVFfVEVWX1RPVEFMX0VCSVREQV9GV0QuNjAwMC41LzMxLzIwMjQFAAAAAAAAAAgAAAAWKEludmFsaWQgRm9ybXVsYSBOYW1lKXBtkZcY/N0II8CkmRj83QgvQ0lRLk5WREEuSVFfVEVWX1RPVEFMX0VCSVREQV9GV0QuNjAwMC45LzE3LzIwMjEFAAAAAAAAAAgAAAAWKEludmFsaWQgRm9ybXVsYSBOYW1l</t>
  </si>
  <si>
    <t>KWWokZcY/N0IrqWnmRj83QguQ0lRLk5WREEuSVFfVEVWX1RPVEFMX0VCSVREQV9GV0QuNjAwMC42LzMvMjAyNAUAAAAAAAAACAAAABYoSW52YWxpZCBGb3JtdWxhIE5hbWUpQQT/lxj83QgjwKSZGPzdCC9DSVEuTlZEQS5JUV9URVZfVE9UQUxfRUJJVERBX0ZXRC42MDAwLjkvMjAvMjAyMQUAAAAAAAAACAAAABYoSW52YWxpZCBGb3JtdWxhIE5hbWUpZaiRlxj83QiupaeZGPzdCC5DSVEuTlZEQS5JUV9URVZfVE9UQUxfRUJJVERBX0ZXRC42MDAwLjYvNC8yMDI0BQAAAAAAAAAIAAAAFihJbnZhbGlkIEZvcm11bGEgTmFtZSlLRZKXGPzdCCPApJkY/N0IL0NJUS5OVkRBLklRX1RFVl9UT1RBTF9FQklUREFfRldELjYwMDAuOS8yMS8yMDIxBQAAAAAAAAAIAAAAFihJbnZhbGlkIEZvcm11bGEgTmFtZSlKIZCXGPzdCK6lp5kY/N0ILkNJUS5OVkRBLklRX1RFVl9UT1RBTF9FQklUREFfRldELjYwMDAuNi81LzIwMjQFAAAAAAAAAAgAAAAWKEludmFsaWQgRm9ybXVsYSBOYW1lKUEE/5cY/N0II8CkmRj83QgvQ0lRLk5WREEuSVFfVEVWX1RPVEFMX0VCSVREQV9GV0QuNjAwMC45LzIyLzIwMjEFAAAAAAAAAAgAAAAWKEludmFsaWQgRm9ybXVsYSBOYW1lKcb2kZcY/N0IrqWnmRj83QguQ0lRLk5WREEuSVFfVEVWX1RPVEFMX0VCSVREQV9GV0QuNjAwMC42LzYvMjAyNAUAAAAAAAAACAAAABYoSW52YWxpZCBGb3Jt</t>
  </si>
  <si>
    <t>dWxhIE5hbWUpxvaRlxj83QgjwKSZGPzdCC9DSVEuTlZEQS5JUV9URVZfVE9UQUxfRUJJVERBX0ZXRC42MDAwLjkvMjMvMjAyMQUAAAAAAAAACAAAABYoSW52YWxpZCBGb3JtdWxhIE5hbWUpZaiRlxj83QiupaeZGPzdCC5DSVEuTlZEQS5JUV9URVZfVE9UQUxfRUJJVERBX0ZXRC42MDAwLjYvNy8yMDI0BQAAAAAAAAAIAAAAFihJbnZhbGlkIEZvcm11bGEgTmFtZSlwbZGXGPzdCCPApJkY/N0IL0NJUS5OVkRBLklRX1RFVl9UT1RBTF9FQklUREFfRldELjYwMDAuOS8yNC8yMDIxBQAAAAAAAAAIAAAAFihJbnZhbGlkIEZvcm11bGEgTmFtZSlLRZKXGPzdCK6lp5kY/N0IL0NJUS5OVkRBLklRX1RFVl9UT1RBTF9FQklUREFfRldELjYwMDAuNi8xMC8yMDI0BQAAAAAAAAAIAAAAFihJbnZhbGlkIEZvcm11bGEgTmFtZSm60v+XGPzdCCPApJkY/N0IL0NJUS5OVkRBLklRX1RFVl9UT1RBTF9FQklUREFfRldELjYwMDAuOS8yNy8yMDIxBQAAAAAAAAAIAAAAFihJbnZhbGlkIEZvcm11bGEgTmFtZSlKIZCXGPzdCK6lp5kY/N0IL0NJUS5OVkRBLklRX1RFVl9UT1RBTF9FQklUREFfRldELjYwMDAuNi8xMS8yMDI0BQAAAAAAAAAIAAAAFihJbnZhbGlkIEZvcm11bGEgTmFtZSllqJGXGPzdCCPApJkY/N0IL0NJUS5OVkRBLklRX1RFVl9UT1RBTF9FQklUREFfRldELjYwMDAuOS8yOC8yMDIxBQAAAAAAAAAIAAAAFihJ</t>
  </si>
  <si>
    <t>bnZhbGlkIEZvcm11bGEgTmFtZSm60v+XGPzdCK6lp5kY/N0IL0NJUS5OVkRBLklRX1RFVl9UT1RBTF9FQklUREFfRldELjYwMDAuNi8xMi8yMDI0BQAAAAAAAAAIAAAAFihJbnZhbGlkIEZvcm11bGEgTmFtZSllqJGXGPzdCCPApJkY/N0IL0NJUS5OVkRBLklRX1RFVl9UT1RBTF9FQklUREFfRldELjYwMDAuOS8yOS8yMDIxBQAAAAAAAAAIAAAAFihJbnZhbGlkIEZvcm11bGEgTmFtZSlLRZKXGPzdCK6lp5kY/N0IL0NJUS5OVkRBLklRX1RFVl9UT1RBTF9FQklUREFfRldELjYwMDAuNi8xMy8yMDI0BQAAAAAAAAAIAAAAFihJbnZhbGlkIEZvcm11bGEgTmFtZSlBBP+XGPzdCCPApJkY/N0IL0NJUS5OVkRBLklRX1RFVl9UT1RBTF9FQklUREFfRldELjYwMDAuOS8zMC8yMDIxBQAAAAAAAAAIAAAAFihJbnZhbGlkIEZvcm11bGEgTmFtZSlwbZGXGPzdCK6lp5kY/N0IL0NJUS5OVkRBLklRX1RFVl9UT1RBTF9FQklUREFfRldELjYwMDAuNi8xNC8yMDI0BQAAAAAAAAAIAAAAFihJbnZhbGlkIEZvcm11bGEgTmFtZSlwbZGXGPzdCCPApJkY/N0IL0NJUS5OVkRBLklRX1RFVl9UT1RBTF9FQklUREFfRldELjYwMDAuMTAvMS8yMDIxBQAAAAAAAAAIAAAAFihJbnZhbGlkIEZvcm11bGEgTmFtZSlBBP+XGPzdCK6lp5kY/N0IL0NJUS5OVkRBLklRX1RFVl9UT1RBTF9FQklUREFfRldELjYwMDAuNi8xNy8yMDI0BQAA</t>
  </si>
  <si>
    <t>AAAAAAAIAAAAFihJbnZhbGlkIEZvcm11bGEgTmFtZSlBBP+XGPzdCCPApJkY/N0IL0NJUS5OVkRBLklRX1RFVl9UT1RBTF9FQklUREFfRldELjYwMDAuMTAvNC8yMDIxBQAAAAAAAAAIAAAAFihJbnZhbGlkIEZvcm11bGEgTmFtZSlKIZCXGPzdCK6lp5kY/N0IL0NJUS5OVkRBLklRX1RFVl9UT1RBTF9FQklUREFfRldELjYwMDAuNi8xOC8yMDI0BQAAAAAAAAAIAAAAFihJbnZhbGlkIEZvcm11bGEgTmFtZSllqJGXGPzdCCPApJkY/N0IL0NJUS5OVkRBLklRX1RFVl9UT1RBTF9FQklUREFfRldELjYwMDAuMTAvNS8yMDIxBQAAAAAAAAAIAAAAFihJbnZhbGlkIEZvcm11bGEgTmFtZSnG9pGXGPzdCK6lp5kY/N0IL0NJUS5OVkRBLklRX1RFVl9UT1RBTF9FQklUREFfRldELjYwMDAuNi8xOS8yMDI0BQAAAAAAAAAIAAAAFihJbnZhbGlkIEZvcm11bGEgTmFtZSlwbZGXGPzdCCPApJkY/N0IL0NJUS5OVkRBLklRX1RFVl9UT1RBTF9FQklUREFfRldELjYwMDAuMTAvNi8yMDIxBQAAAAAAAAAIAAAAFihJbnZhbGlkIEZvcm11bGEgTmFtZSnG9pGXGPzdCK6lp5kY/N0IL0NJUS5OVkRBLklRX1RFVl9UT1RBTF9FQklUREFfRldELjYwMDAuNi8yMC8yMDI0BQAAAAAAAAAIAAAAFihJbnZhbGlkIEZvcm11bGEgTmFtZSm60v+XGPzdCCPApJkY/N0IL0NJUS5OVkRBLklRX1RFVl9UT1RBTF9FQklUREFfRldELjYwMDAu</t>
  </si>
  <si>
    <t>MTAvNy8yMDIxBQAAAAAAAAAIAAAAFihJbnZhbGlkIEZvcm11bGEgTmFtZSllqJGXGPzdCK6lp5kY/N0IL0NJUS5OVkRBLklRX1RFVl9UT1RBTF9FQklUREFfRldELjYwMDAuNi8yMS8yMDI0BQAAAAAAAAAIAAAAFihJbnZhbGlkIEZvcm11bGEgTmFtZSlwbZGXGPzdCCPApJkY/N0IL0NJUS5OVkRBLklRX1RFVl9UT1RBTF9FQklUREFfRldELjYwMDAuMTAvOC8yMDIxBQAAAAAAAAAIAAAAFihJbnZhbGlkIEZvcm11bGEgTmFtZSm60v+XGPzdCK6lp5kY/N0IL0NJUS5OVkRBLklRX1RFVl9UT1RBTF9FQklUREFfRldELjYwMDAuNi8yNC8yMDI0BQAAAAAAAAAIAAAAFihJbnZhbGlkIEZvcm11bGEgTmFtZSlwbZGXGPzdCCPApJkY/N0IMENJUS5OVkRBLklRX1RFVl9UT1RBTF9FQklUREFfRldELjYwMDAuMTAvMTEvMjAyMQUAAAAAAAAACAAAABYoSW52YWxpZCBGb3JtdWxhIE5hbWUpZaiRlxj83QiupaeZGPzdCC9DSVEuTlZEQS5JUV9URVZfVE9UQUxfRUJJVERBX0ZXRC42MDAwLjYvMjUvMjAyNAUAAAAAAAAACAAAABYoSW52YWxpZCBGb3JtdWxhIE5hbWUpQQT/lxj83QgjwKSZGPzdCDBDSVEuTlZEQS5JUV9URVZfVE9UQUxfRUJJVERBX0ZXRC42MDAwLjEwLzEyLzIwMjEFAAAAAAAAAAgAAAAWKEludmFsaWQgRm9ybXVsYSBOYW1lKXBtkZcY/N0IrqWnmRj83QgvQ0lRLk5WREEuSVFfVEVWX1RPVEFMX0VC</t>
  </si>
  <si>
    <t>SVREQV9GV0QuNjAwMC42LzI2LzIwMjQFAAAAAAAAAAgAAAAWKEludmFsaWQgRm9ybXVsYSBOYW1lKUohkJcY/N0II8CkmRj83QgwQ0lRLk5WREEuSVFfVEVWX1RPVEFMX0VCSVREQV9GV0QuNjAwMC4xMC8xMy8yMDIxBQAAAAAAAAAIAAAAFihJbnZhbGlkIEZvcm11bGEgTmFtZSlBBP+XGPzdCK6lp5kY/N0IL0NJUS5OVkRBLklRX1RFVl9UT1RBTF9FQklUREFfRldELjYwMDAuNi8yNy8yMDI0BQAAAAAAAAAIAAAAFihJbnZhbGlkIEZvcm11bGEgTmFtZSlBBP+XGPzdCCPApJkY/N0IMENJUS5OVkRBLklRX1RFVl9UT1RBTF9FQklUREFfRldELjYwMDAuMTAvMTQvMjAyMQUAAAAAAAAACAAAABYoSW52YWxpZCBGb3JtdWxhIE5hbWUpbAmTlxj83QiupaeZGPzdCC9DSVEuTlZEQS5JUV9URVZfVE9UQUxfRUJJVERBX0ZXRC42MDAwLjYvMjgvMjAyNAUAAAAAAAAACAAAABYoSW52YWxpZCBGb3JtdWxhIE5hbWUpSiGQlxj83QgjwKSZGPzdCDBDSVEuTlZEQS5JUV9URVZfVE9UQUxfRUJJVERBX0ZXRC42MDAwLjEwLzE1LzIwMjEFAAAAAAAAAAgAAAAWKEludmFsaWQgRm9ybXVsYSBOYW1lKUohkJcY/N0IrqWnmRj83QguQ0lRLk5WREEuSVFfVEVWX1RPVEFMX0VCSVREQV9GV0QuNjAwMC43LzEvMjAyNAUAAAAAAAAACAAAABYoSW52YWxpZCBGb3JtdWxhIE5hbWUpnmySlxj83QgjwKSZGPzdCDBDSVEuTlZEQS5J</t>
  </si>
  <si>
    <t>UV9URVZfVE9UQUxfRUJJVERBX0ZXRC42MDAwLjEwLzE4LzIwMjEFAAAAAAAAAAgAAAAWKEludmFsaWQgRm9ybXVsYSBOYW1lKUtFkpcY/N0IrqWnmRj83QgwQ0lRLk5WREEuSVFfVEVWX1RPVEFMX0VCSVREQV9GV0QuNjAwMC4xMC8xOS8yMDIxBQAAAAAAAAAIAAAAFihJbnZhbGlkIEZvcm11bGEgTmFtZSlLRZKXGPzdCK6lp5kY/N0IMENJUS5OVkRBLklRX1RFVl9UT1RBTF9FQklUREFfRldELjYwMDAuMTAvMjAvMjAyMQUAAAAAAAAACAAAABYoSW52YWxpZCBGb3JtdWxhIE5hbWUputL/lxj83QiupaeZGPzdCDBDSVEuTlZEQS5JUV9URVZfVE9UQUxfRUJJVERBX0ZXRC42MDAwLjEwLzIxLzIwMjEFAAAAAAAAAAgAAAAWKEludmFsaWQgRm9ybXVsYSBOYW1lKWWokZcY/N0IrqWnmRj83QgwQ0lRLk5WREEuSVFfVEVWX1RPVEFMX0VCSVREQV9GV0QuNjAwMC4xMC8yMi8yMDIxBQAAAAAAAAAIAAAAFihJbnZhbGlkIEZvcm11bGEgTmFtZSnG9pGXGPzdCK6lp5kY/N0IMENJUS5OVkRBLklRX1RFVl9UT1RBTF9FQklUREFfRldELjYwMDAuMTAvMjUvMjAyMQUAAAAAAAAACAAAABYoSW52YWxpZCBGb3JtdWxhIE5hbWUpQQT/lxj83QiupaeZGPzdCDBDSVEuTlZEQS5JUV9URVZfVE9UQUxfRUJJVERBX0ZXRC42MDAwLjEwLzI2LzIwMjEFAAAAAAAAAAgAAAAWKEludmFsaWQgRm9ybXVsYSBOYW1lKWWokZcY/N0I</t>
  </si>
  <si>
    <t>rqWnmRj83QgwQ0lRLk5WREEuSVFfVEVWX1RPVEFMX0VCSVREQV9GV0QuNjAwMC4xMC8yNy8yMDIxBQAAAAAAAAAIAAAAFihJbnZhbGlkIEZvcm11bGEgTmFtZSllqJGXGPzdCK6lp5kY/N0IMENJUS5OVkRBLklRX1RFVl9UT1RBTF9FQklUREFfRldELjYwMDAuMTAvMjgvMjAyMQUAAAAAAAAACAAAABYoSW52YWxpZCBGb3JtdWxhIE5hbWUpSiGQlxj83QiupaeZGPzdCDBDSVEuTlZEQS5JUV9URVZfVE9UQUxfRUJJVERBX0ZXRC42MDAwLjEwLzI5LzIwMjEFAAAAAAAAAAgAAAAWKEludmFsaWQgRm9ybXVsYSBOYW1lKWWokZcY/N0IrqWnmRj83QgvQ0lRLk5WREEuSVFfVEVWX1RPVEFMX0VCSVREQV9GV0QuNjAwMC4xMS8xLzIwMjEFAAAAAAAAAAgAAAAWKEludmFsaWQgRm9ybXVsYSBOYW1lKbrS/5cY/N0IrqWnmRj83QgvQ0lRLk5WREEuSVFfVEVWX1RPVEFMX0VCSVREQV9GV0QuNjAwMC4xMS8yLzIwMjEFAAAAAAAAAAgAAAAWKEludmFsaWQgRm9ybXVsYSBOYW1lKWWokZcY/N0IrqWnmRj83QgvQ0lRLk5WREEuSVFfVEVWX1RPVEFMX0VCSVREQV9GV0QuNjAwMC4xMS8zLzIwMjEFAAAAAAAAAAgAAAAWKEludmFsaWQgRm9ybXVsYSBOYW1lKXBtkZcY/N0IrqWnmRj83QgvQ0lRLk5WREEuSVFfVEVWX1RPVEFMX0VCSVREQV9GV0QuNjAwMC4xMS80LzIwMjEFAAAAAAAAAAgAAAAWKEludmFsaWQgRm9ybXVs</t>
  </si>
  <si>
    <t>YSBOYW1lKUEE/5cY/N0IrqWnmRj83QgvQ0lRLk5WREEuSVFfVEVWX1RPVEFMX0VCSVREQV9GV0QuNjAwMC4xMS81LzIwMjEFAAAAAAAAAAgAAAAWKEludmFsaWQgRm9ybXVsYSBOYW1lKUtFkpcY/N0IrqWnmRj83QgvQ0lRLk5WREEuSVFfVEVWX1RPVEFMX0VCSVREQV9GV0QuNjAwMC4xMS84LzIwMjEFAAAAAAAAAAgAAAAWKEludmFsaWQgRm9ybXVsYSBOYW1lKUtFkpcY/N0IrqWnmRj83QgvQ0lRLk5WREEuSVFfVEVWX1RPVEFMX0VCSVREQV9GV0QuNjAwMC4xMS85LzIwMjEFAAAAAAAAAAgAAAAWKEludmFsaWQgRm9ybXVsYSBOYW1lKcb2kZcY/N0IrqWnmRj83QgwQ0lRLk5WREEuSVFfVEVWX1RPVEFMX0VCSVREQV9GV0QuNjAwMC4xMS8xMC8yMDIxBQAAAAAAAAAIAAAAFihJbnZhbGlkIEZvcm11bGEgTmFtZSlLRZKXGPzdCK6lp5kY/N0IMENJUS5OVkRBLklRX1RFVl9UT1RBTF9FQklUREFfRldELjYwMDAuMTEvMTEvMjAyMQUAAAAAAAAACAAAABYoSW52YWxpZCBGb3JtdWxhIE5hbWUputL/lxj83QiupaeZGPzdCDBDSVEuTlZEQS5JUV9URVZfVE9UQUxfRUJJVERBX0ZXRC42MDAwLjExLzEyLzIwMjEFAAAAAAAAAAgAAAAWKEludmFsaWQgRm9ybXVsYSBOYW1lKXBtkZcY/N0IrqWnmRj83QgwQ0lRLk5WREEuSVFfVEVWX1RPVEFMX0VCSVREQV9GV0QuNjAwMC4xMS8xNS8yMDIxBQAAAAAAAAAIAAAA</t>
  </si>
  <si>
    <t>FihJbnZhbGlkIEZvcm11bGEgTmFtZSlKIZCXGPzdCK6lp5kY/N0IMENJUS5OVkRBLklRX1RFVl9UT1RBTF9FQklUREFfRldELjYwMDAuMTEvMTYvMjAyMQUAAAAAAAAACAAAABYoSW52YWxpZCBGb3JtdWxhIE5hbWUpQQT/lxj83QiupaeZGPzdCDBDSVEuTlZEQS5JUV9URVZfVE9UQUxfRUJJVERBX0ZXRC42MDAwLjExLzE3LzIwMjEFAAAAAAAAAAgAAAAWKEludmFsaWQgRm9ybXVsYSBOYW1lKcb2kZcY/N0IrqWnmRj83QgwQ0lRLk5WREEuSVFfVEVWX1RPVEFMX0VCSVREQV9GV0QuNjAwMC4xMS8xOC8yMDIxBQAAAAAAAAAIAAAAFihJbnZhbGlkIEZvcm11bGEgTmFtZSlKIZCXGPzdCK6lp5kY/N0IMENJUS5OVkRBLklRX1RFVl9UT1RBTF9FQklUREFfRldELjYwMDAuMTEvMTkvMjAyMQUAAAAAAAAACAAAABYoSW52YWxpZCBGb3JtdWxhIE5hbWUpbAmTlxj83QiupaeZGPzdCDBDSVEuTlZEQS5JUV9URVZfVE9UQUxfRUJJVERBX0ZXRC42MDAwLjExLzIyLzIwMjEFAAAAAAAAAAgAAAAWKEludmFsaWQgRm9ybXVsYSBOYW1lKcb2kZcY/N0IrqWnmRj83QgwQ0lRLk5WREEuSVFfVEVWX1RPVEFMX0VCSVREQV9GV0QuNjAwMC4xMS8yMy8yMDIxBQAAAAAAAAAIAAAAFihJbnZhbGlkIEZvcm11bGEgTmFtZSm60v+XGPzdCK6lp5kY/N0IMENJUS5OVkRBLklRX1RFVl9UT1RBTF9FQklUREFfRldELjYwMDAuMTEv</t>
  </si>
  <si>
    <t>MjQvMjAyMQUAAAAAAAAACAAAABYoSW52YWxpZCBGb3JtdWxhIE5hbWUpxvaRlxj83QiupaeZGPzdCDBDSVEuTlZEQS5JUV9URVZfVE9UQUxfRUJJVERBX0ZXRC42MDAwLjExLzI1LzIwMjEFAAAAAAAAAAgAAAAWKEludmFsaWQgRm9ybXVsYSBOYW1lKcb2kZcY/N0IrqWnmRj83QgwQ0lRLk5WREEuSVFfVEVWX1RPVEFMX0VCSVREQV9GV0QuNjAwMC4xMS8yNi8yMDIxBQAAAAAAAAAIAAAAFihJbnZhbGlkIEZvcm11bGEgTmFtZSlBBP+XGPzdCK6lp5kY/N0IMENJUS5OVkRBLklRX1RFVl9UT1RBTF9FQklUREFfRldELjYwMDAuMTEvMjkvMjAyMQUAAAAAAAAACAAAABYoSW52YWxpZCBGb3JtdWxhIE5hbWUpcG2Rlxj83QiupaeZGPzdCDBDSVEuTlZEQS5JUV9URVZfVE9UQUxfRUJJVERBX0ZXRC42MDAwLjExLzMwLzIwMjEFAAAAAAAAAAgAAAAWKEludmFsaWQgRm9ybXVsYSBOYW1lKXBtkZcY/N0IrqWnmRj83QgvQ0lRLk5WREEuSVFfVEVWX1RPVEFMX0VCSVREQV9GV0QuNjAwMC4xMi8xLzIwMjEFAAAAAAAAAAgAAAAWKEludmFsaWQgRm9ybXVsYSBOYW1lKUohkJcY/N0IrqWnmRj83QgvQ0lRLk5WREEuSVFfVEVWX1RPVEFMX0VCSVREQV9GV0QuNjAwMC4xMi8yLzIwMjEFAAAAAAAAAAgAAAAWKEludmFsaWQgRm9ybXVsYSBOYW1lKZ5skpcY/N0IrqWnmRj83QgvQ0lRLk5WREEuSVFfVEVWX1RPVEFMX0VC</t>
  </si>
  <si>
    <t>SVREQV9GV0QuNjAwMC4xMi8zLzIwMjEFAAAAAAAAAAgAAAAWKEludmFsaWQgRm9ybXVsYSBOYW1lKbrS/5cY/N0IrqWnmRj83QgvQ0lRLk5WREEuSVFfVEVWX1RPVEFMX0VCSVREQV9GV0QuNjAwMC4xMi82LzIwMjEFAAAAAAAAAAgAAAAWKEludmFsaWQgRm9ybXVsYSBOYW1lKUtFkpcY/N0IrqWnmRj83QgvQ0lRLk5WREEuSVFfVEVWX1RPVEFMX0VCSVREQV9GV0QuNjAwMC4xMi83LzIwMjEFAAAAAAAAAAgAAAAWKEludmFsaWQgRm9ybXVsYSBOYW1lKUtFkpcY/N0IrqWnmRj83QgvQ0lRLk5WREEuSVFfVEVWX1RPVEFMX0VCSVREQV9GV0QuNjAwMC4xMi84LzIwMjEFAAAAAAAAAAgAAAAWKEludmFsaWQgRm9ybXVsYSBOYW1lKUEE/5cY/N0IrqWnmRj83QgvQ0lRLk5WREEuSVFfVEVWX1RPVEFMX0VCSVREQV9GV0QuNjAwMC4xMi85LzIwMjEFAAAAAAAAAAgAAAAWKEludmFsaWQgRm9ybXVsYSBOYW1lKXBtkZcY/N0IrqWnmRj83QgwQ0lRLk5WREEuSVFfVEVWX1RPVEFMX0VCSVREQV9GV0QuNjAwMC4xMi8xMC8yMDIxBQAAAAAAAAAIAAAAFihJbnZhbGlkIEZvcm11bGEgTmFtZSnG9pGXGPzdCK6lp5kY/N0IMENJUS5OVkRBLklRX1RFVl9UT1RBTF9FQklUREFfRldELjYwMDAuMTIvMTMvMjAyMQUAAAAAAAAACAAAABYoSW52YWxpZCBGb3JtdWxhIE5hbWUpZaiRlxj83QiupaeZGPzdCDBDSVEuTlZEQS5J</t>
  </si>
  <si>
    <t>UV9URVZfVE9UQUxfRUJJVERBX0ZXRC42MDAwLjEyLzE0LzIwMjEFAAAAAAAAAAgAAAAWKEludmFsaWQgRm9ybXVsYSBOYW1lKWWokZcY/N0IrqWnmRj83QgwQ0lRLk5WREEuSVFfVEVWX1RPVEFMX0VCSVREQV9GV0QuNjAwMC4xMi8xNS8yMDIxBQAAAAAAAAAIAAAAFihJbnZhbGlkIEZvcm11bGEgTmFtZSm60v+XGPzdCK6lp5kY/N0IMENJUS5OVkRBLklRX1RFVl9UT1RBTF9FQklUREFfRldELjYwMDAuMTIvMTYvMjAyMQUAAAAAAAAACAAAABYoSW52YWxpZCBGb3JtdWxhIE5hbWUputL/lxj83QiupaeZGPzdCDBDSVEuTlZEQS5JUV9URVZfVE9UQUxfRUJJVERBX0ZXRC42MDAwLjEyLzE3LzIwMjEFAAAAAAAAAAgAAAAWKEludmFsaWQgRm9ybXVsYSBOYW1lKWWokZcY/N0IrqWnmRj83QgwQ0lRLk5WREEuSVFfVEVWX1RPVEFMX0VCSVREQV9GV0QuNjAwMC4xMi8yMC8yMDIxBQAAAAAAAAAIAAAAFihJbnZhbGlkIEZvcm11bGEgTmFtZSlBBP+XGPzdCK6lp5kY/N0IMENJUS5OVkRBLklRX1RFVl9UT1RBTF9FQklUREFfRldELjYwMDAuMTIvMjEvMjAyMQUAAAAAAAAACAAAABYoSW52YWxpZCBGb3JtdWxhIE5hbWUpSiGQlxj83QiupaeZGPzdCDBDSVEuTlZEQS5JUV9URVZfVE9UQUxfRUJJVERBX0ZXRC42MDAwLjEyLzIyLzIwMjEFAAAAAAAAAAgAAAAWKEludmFsaWQgRm9ybXVsYSBOYW1lKUohkJcY/N0I</t>
  </si>
  <si>
    <t>rqWnmRj83QgwQ0lRLk5WREEuSVFfVEVWX1RPVEFMX0VCSVREQV9GV0QuNjAwMC4xMi8yMy8yMDIxBQAAAAAAAAAIAAAAFihJbnZhbGlkIEZvcm11bGEgTmFtZSlKIZCXGPzdCK6lp5kY/N0IMENJUS5OVkRBLklRX1RFVl9UT1RBTF9FQklUREFfRldELjYwMDAuMTIvMjQvMjAyMQUAAAAAAAAACAAAABYoSW52YWxpZCBGb3JtdWxhIE5hbWUpS0WSlxj83QiupaeZGPzdCDBDSVEuTlZEQS5JUV9URVZfVE9UQUxfRUJJVERBX0ZXRC42MDAwLjEyLzI3LzIwMjEFAAAAAAAAAAgAAAAWKEludmFsaWQgRm9ybXVsYSBOYW1lKbrS/5cY/N0IrqWnmRj83QgwQ0lRLk5WREEuSVFfVEVWX1RPVEFMX0VCSVREQV9GV0QuNjAwMC4xMi8yOC8yMDIxBQAAAAAAAAAIAAAAFihJbnZhbGlkIEZvcm11bGEgTmFtZSnG9pGXGPzdCK6lp5kY/N0IMENJUS5OVkRBLklRX1RFVl9UT1RBTF9FQklUREFfRldELjYwMDAuMTIvMjkvMjAyMQUAAAAAAAAACAAAABYoSW52YWxpZCBGb3JtdWxhIE5hbWUpZaiRlxj83QiupaeZGPzdCDBDSVEuTlZEQS5JUV9URVZfVE9UQUxfRUJJVERBX0ZXRC42MDAwLjEyLzMwLzIwMjEFAAAAAAAAAAgAAAAWKEludmFsaWQgRm9ybXVsYSBOYW1lKUEE/5cY/N0IrqWnmRj83QgwQ0lRLk5WREEuSVFfVEVWX1RPVEFMX0VCSVREQV9GV0QuNjAwMC4xMi8zMS8yMDIxBQAAAAAAAAAIAAAAFihJbnZhbGlkIEZv</t>
  </si>
  <si>
    <t>cm11bGEgTmFtZSlLRZKXGPzdCK6lp5kY/N0ILkNJUS5OVkRBLklRX1RFVl9UT1RBTF9FQklUREFfRldELjYwMDAuMS8zLzIwMjIFAAAAAAAAAAgAAAAWKEludmFsaWQgRm9ybXVsYSBOYW1lKbrS/5cY/N0IrqWnmRj83QguQ0lRLk5WREEuSVFfVEVWX1RPVEFMX0VCSVREQV9GV0QuNjAwMC4xLzQvMjAyMgUAAAAAAAAACAAAABYoSW52YWxpZCBGb3JtdWxhIE5hbWUpnmySlxj83QiupaeZGPzdCC5DSVEuTlZEQS5JUV9URVZfVE9UQUxfRUJJVERBX0ZXRC42MDAwLjEvNS8yMDIyBQAAAAAAAAAIAAAAFihJbnZhbGlkIEZvcm11bGEgTmFtZSllqJGXGPzdCK6lp5kY/N0ILkNJUS5OVkRBLklRX1RFVl9UT1RBTF9FQklUREFfRldELjYwMDAuMS82LzIwMjIFAAAAAAAAAAgAAAAWKEludmFsaWQgRm9ybXVsYSBOYW1lKbrS/5cY/N0IrqWnmRj83QguQ0lRLk5WREEuSVFfVEVWX1RPVEFMX0VCSVREQV9GV0QuNjAwMC4xLzcvMjAyMgUAAAAAAAAACAAAABYoSW52YWxpZCBGb3JtdWxhIE5hbWUpbAmTlxj83QiupaeZGPzdCC9DSVEuTlZEQS5JUV9URVZfVE9UQUxfRUJJVERBX0ZXRC42MDAwLjEvMTAvMjAyMgUAAAAAAAAACAAAABYoSW52YWxpZCBGb3JtdWxhIE5hbWUpcG2Rlxj83QiupaeZGPzdCC9DSVEuTlZEQS5JUV9URVZfVE9UQUxfRUJJVERBX0ZXRC42MDAwLjEvMTEvMjAyMgUAAAAAAAAACAAAABYoSW52</t>
  </si>
  <si>
    <t>YWxpZCBGb3JtdWxhIE5hbWUpQQT/lxj83QiupaeZGPzdCC9DSVEuTlZEQS5JUV9URVZfVE9UQUxfRUJJVERBX0ZXRC42MDAwLjEvMTIvMjAyMgUAAAAAAAAACAAAABYoSW52YWxpZCBGb3JtdWxhIE5hbWUpcG2Rlxj83QiupaeZGPzdCC9DSVEuTlZEQS5JUV9URVZfVE9UQUxfRUJJVERBX0ZXRC42MDAwLjEvMTMvMjAyMgUAAAAAAAAACAAAABYoSW52YWxpZCBGb3JtdWxhIE5hbWUpxvaRlxj83QiupaeZGPzdCC9DSVEuTlZEQS5JUV9URVZfVE9UQUxfRUJJVERBX0ZXRC42MDAwLjEvMTQvMjAyMgUAAAAAAAAACAAAABYoSW52YWxpZCBGb3JtdWxhIE5hbWUpZaiRlxj83QiupaeZGPzdCC9DSVEuTlZEQS5JUV9URVZfVE9UQUxfRUJJVERBX0ZXRC42MDAwLjEvMTcvMjAyMgUAAAAAAAAACAAAABYoSW52YWxpZCBGb3JtdWxhIE5hbWUpcG2Rlxj83QiupaeZGPzdCC9DSVEuTlZEQS5JUV9URVZfVE9UQUxfRUJJVERBX0ZXRC42MDAwLjEvMTgvMjAyMgUAAAAAAAAACAAAABYoSW52YWxpZCBGb3JtdWxhIE5hbWUputL/lxj83QiupaeZGPzdCC9DSVEuTlZEQS5JUV9URVZfVE9UQUxfRUJJVERBX0ZXRC42MDAwLjEvMTkvMjAyMgUAAAAAAAAACAAAABYoSW52YWxpZCBGb3JtdWxhIE5hbWUpSiGQlxj83QiupaeZGPzdCC9DSVEuTlZEQS5JUV9URVZfVE9UQUxfRUJJVERBX0ZXRC42MDAwLjEvMjAvMjAyMgUAAAAA</t>
  </si>
  <si>
    <t>AAAACAAAABYoSW52YWxpZCBGb3JtdWxhIE5hbWUpS0WSlxj83QiupaeZGPzdCC9DSVEuTlZEQS5JUV9URVZfVE9UQUxfRUJJVERBX0ZXRC42MDAwLjEvMjEvMjAyMgUAAAAAAAAACAAAABYoSW52YWxpZCBGb3JtdWxhIE5hbWUpQQT/lxj83QiupaeZGPzdCC9DSVEuTlZEQS5JUV9URVZfVE9UQUxfRUJJVERBX0ZXRC42MDAwLjEvMjQvMjAyMgUAAAAAAAAACAAAABYoSW52YWxpZCBGb3JtdWxhIE5hbWUpS0WSlxj83QiupaeZGPzdCC9DSVEuTlZEQS5JUV9URVZfVE9UQUxfRUJJVERBX0ZXRC42MDAwLjEvMjUvMjAyMgUAAAAAAAAACAAAABYoSW52YWxpZCBGb3JtdWxhIE5hbWUpxvaRlxj83QiupaeZGPzdCC9DSVEuTlZEQS5JUV9URVZfVE9UQUxfRUJJVERBX0ZXRC42MDAwLjEvMjYvMjAyMgUAAAAAAAAACAAAABYoSW52YWxpZCBGb3JtdWxhIE5hbWUpZaiRlxj83QiupaeZGPzdCC9DSVEuTlZEQS5JUV9URVZfVE9UQUxfRUJJVERBX0ZXRC42MDAwLjEvMjcvMjAyMgUAAAAAAAAACAAAABYoSW52YWxpZCBGb3JtdWxhIE5hbWUpxvaRlxj83QiupaeZGPzdCC9DSVEuTlZEQS5JUV9URVZfVE9UQUxfRUJJVERBX0ZXRC42MDAwLjEvMjgvMjAyMgUAAAAAAAAACAAAABYoSW52YWxpZCBGb3JtdWxhIE5hbWUputL/lxj83QiupaeZGPzdCC9DSVEuTlZEQS5JUV9URVZfVE9UQUxfRUJJVERBX0ZXRC42MDAwLjEv</t>
  </si>
  <si>
    <t>MzEvMjAyMgUAAAAAAAAACAAAABYoSW52YWxpZCBGb3JtdWxhIE5hbWUpZaiRlxj83QiupaeZGPzdCC5DSVEuTlZEQS5JUV9URVZfVE9UQUxfRUJJVERBX0ZXRC42MDAwLjIvMS8yMDIyBQAAAAAAAAAIAAAAFihJbnZhbGlkIEZvcm11bGEgTmFtZSlwbZGXGPzdCK6lp5kY/N0ILkNJUS5OVkRBLklRX1RFVl9UT1RBTF9FQklUREFfRldELjYwMDAuMi8yLzIwMjIFAAAAAAAAAAgAAAAWKEludmFsaWQgRm9ybXVsYSBOYW1lKUEE/5cY/N0IrqWnmRj83QguQ0lRLk5WREEuSVFfVEVWX1RPVEFMX0VCSVREQV9GV0QuNjAwMC4yLzMvMjAyMgUAAAAAAAAACAAAABYoSW52YWxpZCBGb3JtdWxhIE5hbWUpcG2Rlxj83QiupaeZGPzdCC5DSVEuTlZEQS5JUV9URVZfVE9UQUxfRUJJVERBX0ZXRC42MDAwLjIvNC8yMDIyBQAAAAAAAAAIAAAAFihJbnZhbGlkIEZvcm11bGEgTmFtZSlKIZCXGPzdCK6lp5kY/N0ILkNJUS5OVkRBLklRX1RFVl9UT1RBTF9FQklUREFfRldELjYwMDAuMi83LzIwMjIFAAAAAAAAAAgAAAAWKEludmFsaWQgRm9ybXVsYSBOYW1lKcb2kZcY/N0IrqWnmRj83QguQ0lRLk5WREEuSVFfVEVWX1RPVEFMX0VCSVREQV9GV0QuNjAwMC4yLzgvMjAyMgUAAAAAAAAACAAAABYoSW52YWxpZCBGb3JtdWxhIE5hbWUpS0WSlxj83QiupaeZGPzdCC5DSVEuTlZEQS5JUV9URVZfVE9UQUxfRUJJVERBX0ZXRC42</t>
  </si>
  <si>
    <t>MDAwLjIvOS8yMDIyBQAAAAAAAAAIAAAAFihJbnZhbGlkIEZvcm11bGEgTmFtZSm60v+XGPzdCK6lp5kY/N0IL0NJUS5OVkRBLklRX1RFVl9UT1RBTF9FQklUREFfRldELjYwMDAuMi8xMC8yMDIyBQAAAAAAAAAIAAAAFihJbnZhbGlkIEZvcm11bGEgTmFtZSmebJKXGPzdCJ48qZkY/N0IL0NJUS5OVkRBLklRX1RFVl9UT1RBTF9FQklUREFfRldELjYwMDAuMi8xMS8yMDIyBQAAAAAAAAAIAAAAFihJbnZhbGlkIEZvcm11bGEgTmFtZSlLRZKXGPzdCK6lp5kY/N0IL0NJUS5OVkRBLklRX1RFVl9UT1RBTF9FQklUREFfRldELjYwMDAuMi8xNC8yMDIyBQAAAAAAAAAIAAAAFihJbnZhbGlkIEZvcm11bGEgTmFtZSlBBP+XGPzdCK6lp5kY/N0IL0NJUS5OVkRBLklRX1RFVl9UT1RBTF9FQklUREFfRldELjYwMDAuMi8xNS8yMDIyBQAAAAAAAAAIAAAAFihJbnZhbGlkIEZvcm11bGEgTmFtZSnG9pGXGPzdCK6lp5kY/N0IL0NJUS5OVkRBLklRX1RFVl9UT1RBTF9FQklUREFfRldELjYwMDAuMi8xNi8yMDIyBQAAAAAAAAAIAAAAFihJbnZhbGlkIEZvcm11bGEgTmFtZSllqJGXGPzdCJ48qZkY/N0IL0NJUS5OVkRBLklRX1RFVl9UT1RBTF9FQklUREFfRldELjYwMDAuMi8xNy8yMDIyBQAAAAAAAAAIAAAAFihJbnZhbGlkIEZvcm11bGEgTmFtZSnG9pGXGPzdCJ48qZkY/N0IL0NJUS5OVkRBLklRX1RFVl9UT1RBTF9F</t>
  </si>
  <si>
    <t>QklUREFfRldELjYwMDAuMi8xOC8yMDIyBQAAAAAAAAAIAAAAFihJbnZhbGlkIEZvcm11bGEgTmFtZSm60v+XGPzdCK6lp5kY/N0IL0NJUS5OVkRBLklRX1RFVl9UT1RBTF9FQklUREFfRldELjYwMDAuMi8yMS8yMDIyBQAAAAAAAAAIAAAAFihJbnZhbGlkIEZvcm11bGEgTmFtZSm60v+XGPzdCK6lp5kY/N0IL0NJUS5OVkRBLklRX1RFVl9UT1RBTF9FQklUREFfRldELjYwMDAuMi8yMi8yMDIyBQAAAAAAAAAIAAAAFihJbnZhbGlkIEZvcm11bGEgTmFtZSllqJGXGPzdCK6lp5kY/N0IL0NJUS5OVkRBLklRX1RFVl9UT1RBTF9FQklUREFfRldELjYwMDAuMi8yMy8yMDIyBQAAAAAAAAAIAAAAFihJbnZhbGlkIEZvcm11bGEgTmFtZSllqJGXGPzdCJ48qZkY/N0IL0NJUS5OVkRBLklRX1RFVl9UT1RBTF9FQklUREFfRldELjYwMDAuMi8yNC8yMDIyBQAAAAAAAAAIAAAAFihJbnZhbGlkIEZvcm11bGEgTmFtZSlBBP+XGPzdCJ48qZkY/N0ILkNJUS5OVkRBLklRX1RFVl9UT1RBTF9FQklUREFfRldELjYwMDAuNy8yLzIwMjQFAAAAAAAAAAgAAAAWKEludmFsaWQgRm9ybXVsYSBOYW1lKbrS/5cY/N0II8CkmRj83QgvQ0lRLk5WREEuSVFfVEVWX1RPVEFMX0VCSVREQV9GV0QuNjAwMC4yLzI1LzIwMjIFAAAAAAAAAAgAAAAWKEludmFsaWQgRm9ybXVsYSBOYW1lKUohkJcY/N0InjypmRj83QguQ0lRLk5WREEuSVFf</t>
  </si>
  <si>
    <t>VEVWX1RPVEFMX0VCSVREQV9GV0QuNjAwMC43LzMvMjAyNAUAAAAAAAAACAAAABYoSW52YWxpZCBGb3JtdWxhIE5hbWUpS0WSlxj83QgjwKSZGPzdCC9DSVEuTlZEQS5JUV9URVZfVE9UQUxfRUJJVERBX0ZXRC42MDAwLjIvMjgvMjAyMgUAAAAAAAAACAAAABYoSW52YWxpZCBGb3JtdWxhIE5hbWUpcG2Rlxj83QiePKmZGPzdCC5DSVEuTlZEQS5JUV9URVZfVE9UQUxfRUJJVERBX0ZXRC42MDAwLjcvNC8yMDI0BQAAAAAAAAAIAAAAFihJbnZhbGlkIEZvcm11bGEgTmFtZSlLRZKXGPzdCCPApJkY/N0ILkNJUS5OVkRBLklRX1RFVl9UT1RBTF9FQklUREFfRldELjYwMDAuNy81LzIwMjQFAAAAAAAAAAgAAAAWKEludmFsaWQgRm9ybXVsYSBOYW1lKUEE/5cY/N0II8CkmRj83QguQ0lRLk5WREEuSVFfVEVWX1RPVEFMX0VCSVREQV9GV0QuNjAwMC43LzgvMjAyNAUAAAAAAAAACAAAABYoSW52YWxpZCBGb3JtdWxhIE5hbWUpxvaRlxj83QgjwKSZGPzdCC5DSVEuTlZEQS5JUV9URVZfVE9UQUxfRUJJVERBX0ZXRC42MDAwLjcvOS8yMDI0BQAAAAAAAAAIAAAAFihJbnZhbGlkIEZvcm11bGEgTmFtZSlBBP+XGPzdCCPApJkY/N0ILkNJUS5OVkRBLklRX1RFVl9UT1RBTF9FQklUREFfRldELjYwMDAuMy8xLzIwMjIFAAAAAAAAAAgAAAAWKEludmFsaWQgRm9ybXVsYSBOYW1lKWWokZcY/N0InjypmRj83QguQ0lRLk5W</t>
  </si>
  <si>
    <t>REEuSVFfVEVWX1RPVEFMX0VCSVREQV9GV0QuNjAwMC4zLzIvMjAyMgUAAAAAAAAACAAAABYoSW52YWxpZCBGb3JtdWxhIE5hbWUpxvaRlxj83QiePKmZGPzdCC5DSVEuTlZEQS5JUV9URVZfVE9UQUxfRUJJVERBX0ZXRC42MDAwLjMvMy8yMDIyBQAAAAAAAAAIAAAAFihJbnZhbGlkIEZvcm11bGEgTmFtZSm60v+XGPzdCJ48qZkY/N0ILkNJUS5OVkRBLklRX1RFVl9UT1RBTF9FQklUREFfRldELjYwMDAuMy80LzIwMjIFAAAAAAAAAAgAAAAWKEludmFsaWQgRm9ybXVsYSBOYW1lKWWokZcY/N0InjypmRj83QgvQ0lRLk5WREEuSVFfVEVWX1RPVEFMX0VCSVREQV9GV0QuNjAwMC43LzEwLzIwMjQFAAAAAAAAAAgAAAAWKEludmFsaWQgRm9ybXVsYSBOYW1lKWWokZcY/N0II8CkmRj83QgvQ0lRLk5WREEuSVFfVEVWX1RPVEFMX0VCSVREQV9GV0QuNjAwMC43LzExLzIwMjQFAAAAAAAAAAgAAAAWKEludmFsaWQgRm9ybXVsYSBOYW1lKXBtkZcY/N0II8CkmRj83QgvQ0lRLk5WREEuSVFfVEVWX1RPVEFMX0VCSVREQV9GV0QuNjAwMC43LzEyLzIwMjQFAAAAAAAAAAgAAAAWKEludmFsaWQgRm9ybXVsYSBOYW1lKbrS/5cY/N0II8CkmRj83QgvQ0lRLk5WREEuSVFfVEVWX1RPVEFMX0VCSVREQV9GV0QuNjAwMC43LzE1LzIwMjQFAAAAAAAAAAgAAAAWKEludmFsaWQgRm9ybXVsYSBOYW1lKUohkJcY/N0II8CkmRj8</t>
  </si>
  <si>
    <t>3QguQ0lRLk5WREEuSVFfVEVWX1RPVEFMX0VCSVREQV9GV0QuNjAwMC4zLzcvMjAyMgUAAAAAAAAACAAAABYoSW52YWxpZCBGb3JtdWxhIE5hbWUpSiGQlxj83QiePKmZGPzdCC9DSVEuTlZEQS5JUV9URVZfVE9UQUxfRUJJVERBX0ZXRC42MDAwLjcvMTYvMjAyNAUAAAAAAAAACAAAABYoSW52YWxpZCBGb3JtdWxhIE5hbWUpcG2Rlxj83QgjwKSZGPzdCC5DSVEuTlZEQS5JUV9URVZfVE9UQUxfRUJJVERBX0ZXRC42MDAwLjMvOC8yMDIyBQAAAAAAAAAIAAAAFihJbnZhbGlkIEZvcm11bGEgTmFtZSlBBP+XGPzdCJ48qZkY/N0IL0NJUS5OVkRBLklRX1RFVl9UT1RBTF9FQklUREFfRldELjYwMDAuNy8xNy8yMDI0BQAAAAAAAAAIAAAAFihJbnZhbGlkIEZvcm11bGEgTmFtZSlBBP+XGPzdCCPApJkY/N0ILkNJUS5OVkRBLklRX1RFVl9UT1RBTF9FQklUREFfRldELjYwMDAuMy85LzIwMjIFAAAAAAAAAAgAAAAWKEludmFsaWQgRm9ybXVsYSBOYW1lKXBtkZcY/N0InjypmRj83QgvQ0lRLk5WREEuSVFfVEVWX1RPVEFMX0VCSVREQV9GV0QuNjAwMC43LzE4LzIwMjQFAAAAAAAAAAgAAAAWKEludmFsaWQgRm9ybXVsYSBOYW1lKcb2kZcY/N0II8CkmRj83QgvQ0lRLk5WREEuSVFfVEVWX1RPVEFMX0VCSVREQV9GV0QuNjAwMC4zLzEwLzIwMjIFAAAAAAAAAAgAAAAWKEludmFsaWQgRm9ybXVsYSBOYW1lKUtFkpcY</t>
  </si>
  <si>
    <t>/N0InjypmRj83QgvQ0lRLk5WREEuSVFfVEVWX1RPVEFMX0VCSVREQV9GV0QuNjAwMC43LzE5LzIwMjQFAAAAAAAAAAgAAAAWKEludmFsaWQgRm9ybXVsYSBOYW1lKUEE/5cY/N0II8CkmRj83QgvQ0lRLk5WREEuSVFfVEVWX1RPVEFMX0VCSVREQV9GV0QuNjAwMC4zLzExLzIwMjIFAAAAAAAAAAgAAAAWKEludmFsaWQgRm9ybXVsYSBOYW1lKUtFkpcY/N0InjypmRj83QgvQ0lRLk5WREEuSVFfVEVWX1RPVEFMX0VCSVREQV9GV0QuNjAwMC43LzIyLzIwMjQFAAAAAAAAAAgAAAAWKEludmFsaWQgRm9ybXVsYSBOYW1lKcb2kZcY/N0II8CkmRj83QgvQ0lRLk5WREEuSVFfVEVWX1RPVEFMX0VCSVREQV9GV0QuNjAwMC4zLzE0LzIwMjIFAAAAAAAAAAgAAAAWKEludmFsaWQgRm9ybXVsYSBOYW1lKUtFkpcY/N0InjypmRj83QgvQ0lRLk5WREEuSVFfVEVWX1RPVEFMX0VCSVREQV9GV0QuNjAwMC43LzIzLzIwMjQFAAAAAAAAAAgAAAAWKEludmFsaWQgRm9ybXVsYSBOYW1lKRa7kpcY/N0II8CkmRj83QgvQ0lRLk5WREEuSVFfVEVWX1RPVEFMX0VCSVREQV9GV0QuNjAwMC4zLzE1LzIwMjIFAAAAAAAAAAgAAAAWKEludmFsaWQgRm9ybXVsYSBOYW1lKbrS/5cY/N0InjypmRj83QgvQ0lRLk5WREEuSVFfVEVWX1RPVEFMX0VCSVREQV9GV0QuNjAwMC4zLzE2LzIwMjIFAAAAAAAAAAgAAAAWKEludmFsaWQgRm9ybXVs</t>
  </si>
  <si>
    <t>YSBOYW1lKWWokZcY/N0InjypmRj83QgvQ0lRLk5WREEuSVFfVEVWX1RPVEFMX0VCSVREQV9GV0QuNjAwMC4zLzE3LzIwMjIFAAAAAAAAAAgAAAAWKEludmFsaWQgRm9ybXVsYSBOYW1lKXBtkZcY/N0InjypmRj83QgvQ0lRLk5WREEuSVFfVEVWX1RPVEFMX0VCSVREQV9GV0QuNjAwMC4zLzE4LzIwMjIFAAAAAAAAAAgAAAAWKEludmFsaWQgRm9ybXVsYSBOYW1lKUEE/5cY/N0InjypmRj83QgvQ0lRLk5WREEuSVFfVEVWX1RPVEFMX0VCSVREQV9GV0QuNjAwMC43LzI0LzIwMjQFAAAAAAAAAAgAAAAWKEludmFsaWQgRm9ybXVsYSBOYW1lKbrS/5cY/N0II8CkmRj83QgvQ0lRLk5WREEuSVFfVEVWX1RPVEFMX0VCSVREQV9GV0QuNjAwMC4zLzIxLzIwMjIFAAAAAAAAAAgAAAAWKEludmFsaWQgRm9ybXVsYSBOYW1lKUohkJcY/N0InjypmRj83QgvQ0lRLk5WREEuSVFfVEVWX1RPVEFMX0VCSVREQV9GV0QuNjAwMC43LzI1LzIwMjQFAAAAAAAAAAgAAAAWKEludmFsaWQgRm9ybXVsYSBOYW1lKXBtkZcY/N0II8CkmRj83QgvQ0lRLk5WREEuSVFfVEVWX1RPVEFMX0VCSVREQV9GV0QuNjAwMC43LzI2LzIwMjQFAAAAAAAAAAgAAAAWKEludmFsaWQgRm9ybXVsYSBOYW1lKXBtkZcY/N0II8CkmRj83QgvQ0lRLk5WREEuSVFfVEVWX1RPVEFMX0VCSVREQV9GV0QuNjAwMC43LzI5LzIwMjQFAAAAAAAAAAgAAAAWKElu</t>
  </si>
  <si>
    <t>dmFsaWQgRm9ybXVsYSBOYW1lKUEE/5cY/N0II8CkmRj83QgvQ0lRLk5WREEuSVFfVEVWX1RPVEFMX0VCSVREQV9GV0QuNjAwMC43LzMwLzIwMjQFAAAAAAAAAAgAAAAWKEludmFsaWQgRm9ybXVsYSBOYW1lKUohkJcY/N0II8CkmRj83QgvQ0lRLk5WREEuSVFfVEVWX1RPVEFMX0VCSVREQV9GV0QuNjAwMC43LzMxLzIwMjQFAAAAAAAAAAgAAAAWKEludmFsaWQgRm9ybXVsYSBOYW1lKUEE/5cY/N0II8CkmRj83QguQ0lRLk5WREEuSVFfVEVWX1RPVEFMX0VCSVREQV9GV0QuNjAwMC44LzEvMjAyNAUAAAAAAAAACAAAABYoSW52YWxpZCBGb3JtdWxhIE5hbWUpZaiRlxj83QgjwKSZGPzdCC5DSVEuTlZEQS5JUV9URVZfVE9UQUxfRUJJVERBX0ZXRC42MDAwLjgvMi8yMDI0BQAAAAAAAAAIAAAAFihJbnZhbGlkIEZvcm11bGEgTmFtZSlwbZGXGPzdCCPApJkY/N0ILkNJUS5OVkRBLklRX1RFVl9UT1RBTF9FQklUREFfRldELjYwMDAuOC81LzIwMjQFAAAAAAAAAAgAAAAWKEludmFsaWQgRm9ybXVsYSBOYW1lKbrS/5cY/N0II8CkmRj83QguQ0lRLk5WREEuSVFfVEVWX1RPVEFMX0VCSVREQV9GV0QuNjAwMC44LzYvMjAyNAUAAAAAAAAACAAAABYoSW52YWxpZCBGb3JtdWxhIE5hbWUpcG2Rlxj83QgjwKSZGPzdCC9DSVEuTlZEQS5JUV9URVZfVE9UQUxfRUJJVERBX0ZXRC42MDAwLjMvMjIvMjAyMgUAAAAAAAAA</t>
  </si>
  <si>
    <t>CAAAABYoSW52YWxpZCBGb3JtdWxhIE5hbWUpxvaRlxj83QiePKmZGPzdCC9DSVEuTlZEQS5JUV9URVZfVE9UQUxfRUJJVERBX0ZXRC42MDAwLjMvMjMvMjAyMgUAAAAAAAAACAAAABYoSW52YWxpZCBGb3JtdWxhIE5hbWUpZaiRlxj83QiePKmZGPzdCC9DSVEuTlZEQS5JUV9URVZfVE9UQUxfRUJJVERBX0ZXRC42MDAwLjMvMjQvMjAyMgUAAAAAAAAACAAAABYoSW52YWxpZCBGb3JtdWxhIE5hbWUpxvaRlxj83QiePKmZGPzdCC9DSVEuTlZEQS5JUV9URVZfVE9UQUxfRUJJVERBX0ZXRC42MDAwLjMvMjUvMjAyMgUAAAAAAAAACAAAABYoSW52YWxpZCBGb3JtdWxhIE5hbWUputL/lxj83QiePKmZGPzdCC5DSVEuTlZEQS5JUV9URVZfVE9UQUxfRUJJVERBX0ZXRC42MDAwLjgvNy8yMDI0BQAAAAAAAAAIAAAAFihJbnZhbGlkIEZvcm11bGEgTmFtZSlwbZGXGPzdCCPApJkY/N0IL0NJUS5OVkRBLklRX1RFVl9UT1RBTF9FQklUREFfRldELjYwMDAuMy8yOC8yMDIyBQAAAAAAAAAIAAAAFihJbnZhbGlkIEZvcm11bGEgTmFtZSm60v+XGPzdCJ48qZkY/N0ILkNJUS5OVkRBLklRX1RFVl9UT1RBTF9FQklUREFfRldELjYwMDAuOC84LzIwMjQFAAAAAAAAAAgAAAAWKEludmFsaWQgRm9ybXVsYSBOYW1lKUEE/5cY/N0II8CkmRj83QguQ0lRLk5WREEuSVFfVEVWX1RPVEFMX0VCSVREQV9GV0QuNjAwMC44LzkvMjAy</t>
  </si>
  <si>
    <t>NAUAAAAAAAAACAAAABYoSW52YWxpZCBGb3JtdWxhIE5hbWUpS0WSlxj83QgjwKSZGPzdCC9DSVEuTlZEQS5JUV9URVZfVE9UQUxfRUJJVERBX0ZXRC42MDAwLjgvMTIvMjAyNAUAAAAAAAAACAAAABYoSW52YWxpZCBGb3JtdWxhIE5hbWUpQQT/lxj83QgjwKSZGPzdCC9DSVEuTlZEQS5JUV9URVZfVE9UQUxfRUJJVERBX0ZXRC42MDAwLjgvMTMvMjAyNAUAAAAAAAAACAAAABYoSW52YWxpZCBGb3JtdWxhIE5hbWUpS0WSlxj83QgjwKSZGPzdCC9DSVEuTlZEQS5JUV9URVZfVE9UQUxfRUJJVERBX0ZXRC42MDAwLjMvMjkvMjAyMgUAAAAAAAAACAAAABYoSW52YWxpZCBGb3JtdWxhIE5hbWUpxvaRlxj83QiePKmZGPzdCC9DSVEuTlZEQS5JUV9URVZfVE9UQUxfRUJJVERBX0ZXRC42MDAwLjMvMzAvMjAyMgUAAAAAAAAACAAAABYoSW52YWxpZCBGb3JtdWxhIE5hbWUpQQT/lxj83QjwhKmZGPzdCC9DSVEuTlZEQS5JUV9URVZfVE9UQUxfRUJJVERBX0ZXRC42MDAwLjMvMzEvMjAyMgUAAAAAAAAACAAAABYoSW52YWxpZCBGb3JtdWxhIE5hbWUpxvaRlxj83QjwhKmZGPzdCC5DSVEuTlZEQS5JUV9URVZfVE9UQUxfRUJJVERBX0ZXRC42MDAwLjQvMS8yMDIyBQAAAAAAAAAIAAAAFihJbnZhbGlkIEZvcm11bGEgTmFtZSlKIZCXGPzdCJ48qZkY/N0IL0NJUS5OVkRBLklRX1RFVl9UT1RBTF9FQklUREFfRldELjYw</t>
  </si>
  <si>
    <t>SW52YWxpZCBGb3JtdWxhIE5hbWUpcG2Rlxj83Qgvbp6ZGPzdCC9DSVEuTlZEQS5JUV9URVZfVE9UQUxfRUJJVERBX0ZXRC42MDAwLjIvMjUvMjAyNQUAAAAAAAAACAAAABYoSW52YWxpZCBGb3JtdWxhIE5hbWUpcG2Rlxj83Qgvbp6ZGPzdCC9DSVEuTlZEQS5JUV9URVZfVE9UQUxfRUJJVERBX0ZXRC42MDAwLjIvMjYvMjAyNQUAAAAAAAAACAAAABYoSW52YWxpZCBGb3JtdWxhIE5hbWUpQQT/lxj83Qgvbp6ZGPzdCC9DSVEuTlZEQS5JUV9URVZfVE9UQUxfRUJJVERBX0ZXRC42MDAwLjIvMjcvMjAyNQUAAAAAAAAACAAAABYoSW52YWxpZCBGb3JtdWxhIE5hbWUpbAmTlxj83Qgvbp6ZGPzdCC9DSVEuTlZEQS5JUV9URVZfVE9UQUxfRUJJVERBX0ZXRC42MDAwLjIvMjgvMjAyNQUAAAAAAAAACAAAABYoSW52YWxpZCBGb3JtdWxhIE5hbWUpQQT/lxj83Qgvbp6ZGPzdCC5DSVEuTlZEQS5JUV9URVZfVE9UQUxfRUJJVERBX0ZXRC42MDAwLjMvMy8yMDI1BQAAAAAAAAAIAAAAFihJbnZhbGlkIEZvcm11bGEgTmFtZSlsCZOXGPzdCC9unpkY/N0ILkNJUS5OVkRBLklRX1RFVl9UT1RBTF9FQklUREFfRldELjYwMDAuMy80LzIwMjUFAAAAAAAAAAgAAAAWKEludmFsaWQgRm9ybXVsYSBOYW1lKRa7kpcY/N0IL26emRj83QguQ0lRLk5WREEuSVFfVEVWX1RPVEFMX0VCSVREQV9GV0QuNjAwMC4zLzUvMjAyNQUAAAAA</t>
  </si>
  <si>
    <t>AAAACAAAABYoSW52YWxpZCBGb3JtdWxhIE5hbWUpQQT/lxj83Qgvbp6ZGPzdCC5DSVEuTlZEQS5JUV9URVZfVE9UQUxfRUJJVERBX0ZXRC42MDAwLjMvNi8yMDI1BQAAAAAAAAAIAAAAFihJbnZhbGlkIEZvcm11bGEgTmFtZSllqJGXGPzdCC9unpkY/N0ILkNJUS5OVkRBLklRX1RFVl9UT1RBTF9FQklUREFfRldELjYwMDAuMy83LzIwMjUFAAAAAAAAAAgAAAAWKEludmFsaWQgRm9ybXVsYSBOYW1lKXBtkZcY/N0IL26emRj83QgvQ0lRLk5WREEuSVFfVEVWX1RPVEFMX0VCSVREQV9GV0QuNjAwMC4zLzEwLzIwMjUFAAAAAAAAAAgAAAAWKEludmFsaWQgRm9ybXVsYSBOYW1lKUEE/5cY/N0IL26emRj83QgvQ0lRLk5WREEuSVFfVEVWX1RPVEFMX0VCSVREQV9GV0QuNjAwMC4zLzExLzIwMjUFAAAAAAAAAAgAAAAWKEludmFsaWQgRm9ybXVsYSBOYW1lKWWokZcY/N0IL26emRj83QgvQ0lRLk5WREEuSVFfVEVWX1RPVEFMX0VCSVREQV9GV0QuNjAwMC4zLzEyLzIwMjUFAAAAAAAAAAgAAAAWKEludmFsaWQgRm9ybXVsYSBOYW1lKUEE/5cY/N0IL26emRj83QgvQ0lRLk5WREEuSVFfVEVWX1RPVEFMX0VCSVREQV9GV0QuNjAwMC4zLzEzLzIwMjUFAAAAAAAAAAgAAAAWKEludmFsaWQgRm9ybXVsYSBOYW1lKWWokZcY/N0IL26emRj83QgvQ0lRLk5WREEuSVFfVEVWX1RPVEFMX0VCSVREQV9GV0QuNjAwMC4zLzE0</t>
  </si>
  <si>
    <t>LzIwMjUFAAAAAAAAAAgAAAAWKEludmFsaWQgRm9ybXVsYSBOYW1lKXBtkZcY/N0IL26emRj83QgvQ0lRLk5WREEuSVFfVEVWX1RPVEFMX0VCSVREQV9GV0QuNjAwMC4zLzE3LzIwMjUFAAAAAAAAAAgAAAAWKEludmFsaWQgRm9ybXVsYSBOYW1lKUEE/5cY/N0IL26emRj83QgvQ0lRLk5WREEuSVFfVEVWX1RPVEFMX0VCSVREQV9GV0QuNjAwMC4zLzE4LzIwMjUFAAAAAAAAAAgAAAAWKEludmFsaWQgRm9ybXVsYSBOYW1lKXBtkZcY/N0IL26emRj83QgvQ0lRLk5WREEuSVFfVEVWX1RPVEFMX0VCSVREQV9GV0QuNjAwMC4zLzE5LzIwMjUFAAAAAAAAAAgAAAAWKEludmFsaWQgRm9ybXVsYSBOYW1lKXBtkZcY/N0IL26emRj83QgvQ0lRLk5WREEuSVFfVEVWX1RPVEFMX0VCSVREQV9GV0QuNjAwMC4zLzIwLzIwMjUFAAAAAAAAAAgAAAAWKEludmFsaWQgRm9ybXVsYSBOYW1lKUEE/5cY/N0IL26emRj83QgvQ0lRLk5WREEuSVFfVEVWX1RPVEFMX0VCSVREQV9GV0QuNjAwMC4zLzIxLzIwMjUFAAAAAAAAAAgAAAAWKEludmFsaWQgRm9ybXVsYSBOYW1lKZ5skpcY/N0InbyemRj83QgvQ0lRLk5WREEuSVFfVEVWX1RPVEFMX0VCSVREQV9GV0QuNjAwMC4zLzI0LzIwMjUFAAAAAAAAAAgAAAAWKEludmFsaWQgRm9ybXVsYSBOYW1lKUEE/5cY/N0InbyemRj83QgvQ0lRLk5WREEuSVFfVEVWX1RPVEFMX0VCSVREQV9G</t>
  </si>
  <si>
    <t>V0QuNjAwMC4zLzI1LzIwMjUFAAAAAAAAAAgAAAAWKEludmFsaWQgRm9ybXVsYSBOYW1lKUtFkpcY/N0InbyemRj83QgvQ0lRLk5WREEuSVFfVEVWX1RPVEFMX0VCSVREQV9GV0QuNjAwMC4zLzI2LzIwMjUFAAAAAAAAAAgAAAAWKEludmFsaWQgRm9ybXVsYSBOYW1lKUtFkpcY/N0InbyemRj83QgvQ0lRLk5WREEuSVFfVEVWX1RPVEFMX0VCSVREQV9GV0QuNjAwMC4zLzI3LzIwMjUFAAAAAAAAAAgAAAAWKEludmFsaWQgRm9ybXVsYSBOYW1lKUEE/5cY/N0InbyemRj83QgvQ0lRLk5WREEuSVFfVEVWX1RPVEFMX0VCSVREQV9GV0QuNjAwMC4zLzI4LzIwMjUFAAAAAAAAAAgAAAAWKEludmFsaWQgRm9ybXVsYSBOYW1lKcb2kZcY/N0InbyemRj83QgvQ0lRLk5WREEuSVFfVEVWX1RPVEFMX0VCSVREQV9GV0QuNjAwMC4zLzMxLzIwMjUFAAAAAAAAAAgAAAAWKEludmFsaWQgRm9ybXVsYSBOYW1lKUohkJcY/N0InbyemRj83QguQ0lRLk5WREEuSVFfVEVWX1RPVEFMX0VCSVREQV9GV0QuNjAwMC40LzEvMjAyNQUAAAAAAAAACAAAABYoSW52YWxpZCBGb3JtdWxhIE5hbWUpQQT/lxj83QidvJ6ZGPzdCC5DSVEuTlZEQS5JUV9URVZfVE9UQUxfRUJJVERBX0ZXRC42MDAwLjQvMi8yMDI1BQAAAAAAAAAIAAAAFihJbnZhbGlkIEZvcm11bGEgTmFtZSllqJGXGPzdCJ28npkY/N0ILkNJUS5OVkRBLklRX1RFVl9UT1RB</t>
  </si>
  <si>
    <t>TF9FQklUREFfRldELjYwMDAuNC8zLzIwMjUFAAAAAAAAAAgAAAAWKEludmFsaWQgRm9ybXVsYSBOYW1lKUEE/5cY/N0InbyemRj83QguQ0lRLk5WREEuSVFfVEVWX1RPVEFMX0VCSVREQV9GV0QuNjAwMC40LzQvMjAyNQUAAAAAAAAACAAAABYoSW52YWxpZCBGb3JtdWxhIE5hbWUpZaiRlxj83QidvJ6ZGPzdCC5DSVEuTlZEQS5JUV9URVZfVE9UQUxfRUJJVERBX0ZXRC42MDAwLjQvNy8yMDI1BQAAAAAAAAAIAAAAFihJbnZhbGlkIEZvcm11bGEgTmFtZSlwbZGXGPzdCJ28npkY/N0ILkNJUS5OVkRBLklRX1RFVl9UT1RBTF9FQklUREFfRldELjYwMDAuNC84LzIwMjUFAAAAAAAAAAgAAAAWKEludmFsaWQgRm9ybXVsYSBOYW1lKUEE/5cY/N0InbyemRj83QguQ0lRLk5WREEuSVFfVEVWX1RPVEFMX0VCSVREQV9GV0QuNjAwMC40LzkvMjAyNQUAAAAAAAAACAAAABYoSW52YWxpZCBGb3JtdWxhIE5hbWUpcG2Rlxj83QidvJ6ZGPzdCC9DSVEuTlZEQS5JUV9URVZfVE9UQUxfRUJJVERBX0ZXRC42MDAwLjQvMTAvMjAyNQUAAAAAAAAACAAAABYoSW52YWxpZCBGb3JtdWxhIE5hbWUpSiGQlxj83QidvJ6ZGPzdCC9DSVEuTlZEQS5JUV9URVZfVE9UQUxfRUJJVERBX0ZXRC42MDAwLjQvMTEvMjAyNQUAAAAAAAAACAAAABYoSW52YWxpZCBGb3JtdWxhIE5hbWUpQQT/lxj83QidvJ6ZGPzdCC9DSVEuTlZEQS5JUV9U</t>
  </si>
  <si>
    <t>RVZfVE9UQUxfRUJJVERBX0ZXRC42MDAwLjQvMTQvMjAyNQUAAAAAAAAACAAAABYoSW52YWxpZCBGb3JtdWxhIE5hbWUpcG2Rlxj83QidvJ6ZGPzdCC9DSVEuTlZEQS5JUV9URVZfVE9UQUxfRUJJVERBX0ZXRC42MDAwLjQvMTUvMjAyNQUAAAAAAAAACAAAABYoSW52YWxpZCBGb3JtdWxhIE5hbWUpQQT/lxj83QidvJ6ZGPzdCC9DSVEuTlZEQS5JUV9URVZfVE9UQUxfRUJJVERBX0ZXRC42MDAwLjQvMTYvMjAyNQUAAAAAAAAACAAAABYoSW52YWxpZCBGb3JtdWxhIE5hbWUpSiGQlxj83QidvJ6ZGPzdCC9DSVEuTlZEQS5JUV9URVZfVE9UQUxfRUJJVERBX0ZXRC42MDAwLjQvMTcvMjAyNQUAAAAAAAAACAAAABYoSW52YWxpZCBGb3JtdWxhIE5hbWUpSiGQlxj83QgbC5+ZGPzdCC9DSVEuTlZEQS5JUV9URVZfVE9UQUxfRUJJVERBX0ZXRC42MDAwLjQvMTgvMjAyNQUAAAAAAAAACAAAABYoSW52YWxpZCBGb3JtdWxhIE5hbWUpQQT/lxj83QgbC5+ZGPzdCC9DSVEuTlZEQS5JUV9URVZfVE9UQUxfRUJJVERBX0ZXRC42MDAwLjQvMjEvMjAyNQUAAAAAAAAACAAAABYoSW52YWxpZCBGb3JtdWxhIE5hbWUpS0WSlxj83QgbC5+ZGPzdCC9DSVEuTlZEQS5JUV9URVZfVE9UQUxfRUJJVERBX0ZXRC42MDAwLjQvMjIvMjAyNQUAAAAAAAAACAAAABYoSW52YWxpZCBGb3JtdWxhIE5hbWUpSiGQlxj83QgbC5+ZGPzdCC9D</t>
  </si>
  <si>
    <t>SVEuTlZEQS5JUV9URVZfVE9UQUxfRUJJVERBX0ZXRC42MDAwLjQvMjMvMjAyNQUAAAAAAAAACAAAABYoSW52YWxpZCBGb3JtdWxhIE5hbWUpQQT/lxj83QgbC5+ZGPzdCC9DSVEuTlZEQS5JUV9URVZfVE9UQUxfRUJJVERBX0ZXRC42MDAwLjQvMjQvMjAyNQUAAAAAAAAACAAAABYoSW52YWxpZCBGb3JtdWxhIE5hbWUpZaiRlxj83QgbC5+ZGPzdCC9DSVEuTlZEQS5JUV9URVZfVE9UQUxfRUJJVERBX0ZXRC42MDAwLjQvMjUvMjAyNQUAAAAAAAAACAAAABYoSW52YWxpZCBGb3JtdWxhIE5hbWUpQQT/lxj83QgbC5+ZGPzdCC9DSVEuTlZEQS5JUV9URVZfVE9UQUxfRUJJVERBX0ZXRC42MDAwLjQvMjgvMjAyNQUAAAAAAAAACAAAABYoSW52YWxpZCBGb3JtdWxhIE5hbWUpZaiRlxj83QgbC5+ZGPzdCC9DSVEuTlZEQS5JUV9URVZfVE9UQUxfRUJJVERBX0ZXRC42MDAwLjQvMjkvMjAyNQUAAAAAAAAACAAAABYoSW52YWxpZCBGb3JtdWxhIE5hbWUpcG2Rlxj83QgbC5+ZGPzdCC9DSVEuTlZEQS5JUV9URVZfVE9UQUxfRUJJVERBX0ZXRC42MDAwLjQvMzAvMjAyNQUAAAAAAAAACAAAABYoSW52YWxpZCBGb3JtdWxhIE5hbWUpQQT/lxj83QgbC5+ZGPzdCC5DSVEuTlZEQS5JUV9URVZfVE9UQUxfRUJJVERBX0ZXRC42MDAwLjUvMS8yMDI1BQAAAAAAAAAIAAAAFihJbnZhbGlkIEZvcm11bGEgTmFtZSlwbZGXGPzd</t>
  </si>
  <si>
    <t>CBsLn5kY/N0ILkNJUS5OVkRBLklRX1RFVl9UT1RBTF9FQklUREFfRldELjYwMDAuNS8yLzIwMjUFAAAAAAAAAAgAAAAWKEludmFsaWQgRm9ybXVsYSBOYW1lKUohkJcY/N0IGwufmRj83QguQ0lRLk5WREEuSVFfVEVWX1RPVEFMX0VCSVREQV9GV0QuNjAwMC41LzUvMjAyNQUAAAAAAAAACAAAABYoSW52YWxpZCBGb3JtdWxhIE5hbWUpQQT/lxj83QgbC5+ZGPzdCC5DSVEuTlZEQS5JUV9URVZfVE9UQUxfRUJJVERBX0ZXRC42MDAwLjUvNi8yMDI1BQAAAAAAAAAIAAAAFihJbnZhbGlkIEZvcm11bGEgTmFtZSlLRZKXGPzdCBsLn5kY/N0ILkNJUS5OVkRBLklRX1RFVl9UT1RBTF9FQklUREFfRldELjYwMDAuNS83LzIwMjUFAAAAAAAAAAgAAAAWKEludmFsaWQgRm9ybXVsYSBOYW1lKUEE/5cY/N0IGwufmRj83QguQ0lRLk5WREEuSVFfVEVWX1RPVEFMX0VCSVREQV9GV0QuNjAwMC41LzgvMjAyNQUAAAAAAAAACAAAABYoSW52YWxpZCBGb3JtdWxhIE5hbWUpxvaRlxj83QgbC5+ZGPzdCC5DSVEuTlZEQS5JUV9URVZfVE9UQUxfRUJJVERBX0ZXRC42MDAwLjUvOS8yMDI1BQAAAAAAAAAIAAAAFihJbnZhbGlkIEZvcm11bGEgTmFtZSnG9pGXGPzdCBsLn5kY/N0IL0NJUS5OVkRBLklRX1RFVl9UT1RBTF9FQklUREFfRldELjYwMDAuNS8xMi8yMDI1BQAAAAAAAAAIAAAAFihJbnZhbGlkIEZvcm11bGEgTmFtZSlB</t>
  </si>
  <si>
    <t>BP+XGPzdCBsLn5kY/N0IL0NJUS5OVkRBLklRX1RFVl9UT1RBTF9FQklUREFfRldELjYwMDAuNS8xMy8yMDI1BQAAAAAAAAAIAAAAFihJbnZhbGlkIEZvcm11bGEgTmFtZSnG9pGXGPzdCBsLn5kY/N0IL0NJUS5OVkRBLklRX1RFVl9UT1RBTF9FQklUREFfRldELjYwMDAuNS8xNC8yMDI1BQAAAAAAAAAIAAAAFihJbnZhbGlkIEZvcm11bGEgTmFtZSnG9pGXGPzdCBsLn5kY/N0IL0NJUS5OVkRBLklRX1RFVl9UT1RBTF9FQklUREFfRldELjYwMDAuNS8xNS8yMDI1BQAAAAAAAAAIAAAAFihJbnZhbGlkIEZvcm11bGEgTmFtZSlBBP+XGPzdCBsLn5kY/N0IL0NJUS5OVkRBLklRX1RFVl9UT1RBTF9FQklUREFfRldELjYwMDAuNS8xNi8yMDI1BQAAAAAAAAAIAAAAFihJbnZhbGlkIEZvcm11bGEgTmFtZSllqJGXGPzdCBsLn5kY/N0IL0NJUS5OVkRBLklRX1RFVl9UT1RBTF9FQklUREFfRldELjYwMDAuNS8xOS8yMDI1BQAAAAAAAAAIAAAAFihJbnZhbGlkIEZvcm11bGEgTmFtZSlBBP+XGPzdCBsLn5kY/N0IL0NJUS5OVkRBLklRX1RFVl9UT1RBTF9FQklUREFfRldELjYwMDAuNS8yMC8yMDI1BQAAAAAAAAAIAAAAFihJbnZhbGlkIEZvcm11bGEgTmFtZSllqJGXGPzdCBsLn5kY/N0IL0NJUS5OVkRBLklRX1RFVl9UT1RBTF9FQklUREFfRldELjYwMDAuNS8yMS8yMDI1BQAAAAAAAAAIAAAAFihJbnZhbGlkIEZv</t>
  </si>
  <si>
    <t>cm11bGEgTmFtZSlwbZGXGPzdCBsLn5kY/N0IL0NJUS5OVkRBLklRX1RFVl9UT1RBTF9FQklUREFfRldELjYwMDAuNS8yMi8yMDI1BQAAAAAAAAAIAAAAFihJbnZhbGlkIEZvcm11bGEgTmFtZSlBBP+XGPzdCBsLn5kY/N0IL0NJUS5OVkRBLklRX1RFVl9UT1RBTF9FQklUREFfRldELjYwMDAuNS8yMy8yMDI1BQAAAAAAAAAIAAAAFihJbnZhbGlkIEZvcm11bGEgTmFtZSlwbZGXGPzdCBsLn5kY/N0IL0NJUS5OVkRBLklRX1RFVl9UT1RBTF9FQklUREFfRldELjYwMDAuNS8yNi8yMDI1BQAAAAAAAAAIAAAAFihJbnZhbGlkIEZvcm11bGEgTmFtZSlKIZCXGPzdCBsLn5kY/N0IL0NJUS5OVkRBLklRX1RFVl9UT1RBTF9FQklUREFfRldELjYwMDAuNS8yNy8yMDI1BQAAAAAAAAAIAAAAFihJbnZhbGlkIEZvcm11bGEgTmFtZSlBBP+XGPzdCBsLn5kY/N0IL0NJUS5OVkRBLklRX1RFVl9UT1RBTF9FQklUREFfRldELjYwMDAuNS8yOC8yMDI1BQAAAAAAAAAIAAAAFihJbnZhbGlkIEZvcm11bGEgTmFtZSlKIZCXGPzdCBsLn5kY/N0IL0NJUS5OVkRBLklRX1RFVl9UT1RBTF9FQklUREFfRldELjYwMDAuNS8yOS8yMDI1BQAAAAAAAAAIAAAAFihJbnZhbGlkIEZvcm11bGEgTmFtZSlBBP+XGPzdCBsLn5kY/N0IL0NJUS5OVkRBLklRX1RFVl9UT1RBTF9FQklUREFfRldELjYwMDAuNS8zMC8yMDI1BQAAAAAAAAAIAAAA</t>
  </si>
  <si>
    <t>FihJbnZhbGlkIEZvcm11bGEgTmFtZSllqJGXGPzdCBsLn5kY/N0ILkNJUS5OVkRBLklRX1RFVl9UT1RBTF9FQklUREFfRldELjYwMDAuNi8yLzIwMjUFAAAAAAAAAAgAAAAWKEludmFsaWQgRm9ybXVsYSBOYW1lKUohkJcY/N0IGwufmRj83QguQ0lRLk5WREEuSVFfVEVWX1RPVEFMX0VCSVREQV9GV0QuNjAwMC42LzMvMjAyNQUAAAAAAAAACAAAABYoSW52YWxpZCBGb3JtdWxhIE5hbWUpQQT/lxj83QgbC5+ZGPzdCC5DSVEuTlZEQS5JUV9URVZfVE9UQUxfRUJJVERBX0ZXRC42MDAwLjYvNC8yMDI1BQAAAAAAAAAIAAAAFihJbnZhbGlkIEZvcm11bGEgTmFtZSmebJKXGPzdCBsLn5kY/N0ILkNJUS5OVkRBLklRX1RFVl9UT1RBTF9FQklUREFfRldELjYwMDAuNi81LzIwMjUFAAAAAAAAAAgAAAAWKEludmFsaWQgRm9ybXVsYSBOYW1lKZ5skpcY/N0IGwufmRj83QguQ0lRLk5WREEuSVFfVEVWX1RPVEFMX0VCSVREQV9GV0QuNjAwMC42LzYvMjAyNQUAAAAAAAAACAAAABYoSW52YWxpZCBGb3JtdWxhIE5hbWUpQQT/lxj83QgbC5+ZGPzdCC5DSVEuTlZEQS5JUV9URVZfVE9UQUxfRUJJVERBX0ZXRC42MDAwLjYvOS8yMDI1BQAAAAAAAAAIAAAAFihJbnZhbGlkIEZvcm11bGEgTmFtZSnG9pGXGPzdCBsLn5kY/N0IL0NJUS5OVkRBLklRX1RFVl9UT1RBTF9FQklUREFfRldELjYwMDAuNi8xMC8yMDI1BQAAAAAA</t>
  </si>
  <si>
    <t>AAAIAAAAFihJbnZhbGlkIEZvcm11bGEgTmFtZSlBBP+XGPzdCBsLn5kY/N0IL0NJUS5OVkRBLklRX1RFVl9UT1RBTF9FQklUREFfRldELjYwMDAuNi8xMS8yMDI1BQAAAAAAAAAIAAAAFihJbnZhbGlkIEZvcm11bGEgTmFtZSllqJGXGPzdCBsLn5kY/N0IL0NJUS5OVkRBLklRX1RFVl9UT1RBTF9FQklUREFfRldELjYwMDAuNi8xMi8yMDI1BQAAAAAAAAAIAAAAFihJbnZhbGlkIEZvcm11bGEgTmFtZSlwbZGXGPzdCBsLn5kY/N0IL0NJUS5OVkRBLklRX1RFVl9UT1RBTF9FQklUREFfRldELjYwMDAuNi8xMy8yMDI1BQAAAAAAAAAIAAAAFihJbnZhbGlkIEZvcm11bGEgTmFtZSlBBP+XGPzdCBsLn5kY/N0IL0NJUS5OVkRBLklRX1RFVl9UT1RBTF9FQklUREFfRldELjYwMDAuNi8xNi8yMDI1BQAAAAAAAAAIAAAAFihJbnZhbGlkIEZvcm11bGEgTmFtZSlwbZGXGPzdCBsLn5kY/N0IL0NJUS5OVkRBLklRX1RFVl9UT1RBTF9FQklUREFfRldELjYwMDAuNi8xNy8yMDI1BQAAAAAAAAAIAAAAFihJbnZhbGlkIEZvcm11bGEgTmFtZSlKIZCXGPzdCBsLn5kY/N0IL0NJUS5OVkRBLklRX1RFVl9UT1RBTF9FQklUREFfRldELjYwMDAuNi8xOC8yMDI1BQAAAAAAAAAIAAAAFihJbnZhbGlkIEZvcm11bGEgTmFtZSlBBP+XGPzdCBsLn5kY/N0IL0NJUS5OVkRBLklRX1RFVl9UT1RBTF9FQklUREFfRldELjYwMDAuNi8x</t>
  </si>
  <si>
    <t>OS8yMDI1BQAAAAAAAAAIAAAAFihJbnZhbGlkIEZvcm11bGEgTmFtZSnG9pGXGPzdCBsLn5kY/N0IL0NJUS5OVkRBLklRX1RFVl9UT1RBTF9FQklUREFfRldELjYwMDAuNi8yMC8yMDI1BQAAAAAAAAAIAAAAFihJbnZhbGlkIEZvcm11bGEgTmFtZSlBBP+XGPzdCBsLn5kY/N0IL0NJUS5OVkRBLklRX1RFVl9UT1RBTF9FQklUREFfRldELjYwMDAuNi8yMy8yMDI1BQAAAAAAAAAIAAAAFihJbnZhbGlkIEZvcm11bGEgTmFtZSllqJGXGPzdCBsLn5kY/N0IL0NJUS5OVkRBLklRX1RFVl9UT1RBTF9FQklUREFfRldELjYwMDAuNi8yNC8yMDI1BQAAAAAAAAAIAAAAFihJbnZhbGlkIEZvcm11bGEgTmFtZSllqJGXGPzdCBsLn5kY/N0IL0NJUS5OVkRBLklRX1RFVl9UT1RBTF9FQklUREFfRldELjYwMDAuNi8yNS8yMDI1BQAAAAAAAAAIAAAAFihJbnZhbGlkIEZvcm11bGEgTmFtZSlBBP+XGPzdCBsLn5kY/N0IL0NJUS5OVkRBLklRX1RFVl9UT1RBTF9FQklUREFfRldELjYwMDAuNi8yNi8yMDI1BQAAAAAAAAAIAAAAFihJbnZhbGlkIEZvcm11bGEgTmFtZSlwbZGXGPzdCBsLn5kY/N0IL0NJUS5OVkRBLklRX1RFVl9UT1RBTF9FQklUREFfRldELjYwMDAuNi8yNy8yMDI1BQAAAAAAAAAIAAAAFihJbnZhbGlkIEZvcm11bGEgTmFtZSlwbZGXGPzdCBsLn5kY/N0IL0NJUS5OVkRBLklRX1RFVl9UT1RBTF9FQklUREFf</t>
  </si>
  <si>
    <t>RldELjYwMDAuNi8zMC8yMDI1BQAAAAAAAAAIAAAAFihJbnZhbGlkIEZvcm11bGEgTmFtZSlBBP+XGPzdCBsLn5kY/N0ILkNJUS5OVkRBLklRX1RFVl9UT1RBTF9FQklUREFfRldELjYwMDAuNy8xLzIwMjUFAAAAAAAAAAgAAAAWKEludmFsaWQgRm9ybXVsYSBOYW1lKcb2kZcY/N0IGwufmRj83QguQ0lRLk5WREEuSVFfVEVWX1RPVEFMX0VCSVREQV9GV0QuNjAwMC43LzIvMjAyNQUAAAAAAAAACAAAABYoSW52YWxpZCBGb3JtdWxhIE5hbWUpQQT/lxj83QgbC5+ZGPzdCC5DSVEuTlZEQS5JUV9URVZfVE9UQUxfRUJJVERBX0ZXRC42MDAwLjcvMy8yMDI1BQAAAAAAAAAIAAAAFihJbnZhbGlkIEZvcm11bGEgTmFtZSllqJGXGPzdCBsLn5kY/N0ILkNJUS5OVkRBLklRX1RFVl9UT1RBTF9FQklUREFfRldELjYwMDAuNy80LzIwMjUFAAAAAAAAAAgAAAAWKEludmFsaWQgRm9ybXVsYSBOYW1lKXBtkZcY/N0IGwufmRj83QguQ0lRLk5WREEuSVFfVEVWX1RPVEFMX0VCSVREQV9GV0QuNjAwMC43LzcvMjAyNQUAAAAAAAAACAAAABYoSW52YWxpZCBGb3JtdWxhIE5hbWUpQQT/lxj83QgbC5+ZGPzdCC5DSVEuTlZEQS5JUV9URVZfVE9UQUxfRUJJVERBX0ZXRC42MDAwLjcvOC8yMDI1BQAAAAAAAAAIAAAAFihJbnZhbGlkIEZvcm11bGEgTmFtZSlKIZCXGPzdCBsLn5kY/N0ILkNJUS5OVkRBLklRX1RFVl9UT1RBTF9F</t>
  </si>
  <si>
    <t>QklUREFfRldELjYwMDAuNy85LzIwMjUFAAAAAAAAAAgAAAAWKEludmFsaWQgRm9ybXVsYSBOYW1lKUohkJcY/N0IGwufmRj83QgvQ0lRLk5WREEuSVFfVEVWX1RPVEFMX0VCSVREQV9GV0QuNjAwMC43LzEwLzIwMjUFAAAAAAAAAAgAAAAWKEludmFsaWQgRm9ybXVsYSBOYW1lKUEE/5cY/N0IGwufmRj83QgvQ0lRLk5WREEuSVFfVEVWX1RPVEFMX0VCSVREQV9GV0QuNjAwMC43LzExLzIwMjUFAAAAAAAAAAgAAAAWKEludmFsaWQgRm9ybXVsYSBOYW1lKUohkJcY/N0IGwufmRj83QgvQ0lRLk5WREEuSVFfVEVWX1RPVEFMX0VCSVREQV9GV0QuNjAwMC43LzE0LzIwMjUFAAAAAAAAAAgAAAAWKEludmFsaWQgRm9ybXVsYSBOYW1lKUEE/5cY/N0IR8KfmRj83QgvQ0lRLk5WREEuSVFfVEVWX1RPVEFMX0VCSVREQV9GV0QuNjAwMC43LzE1LzIwMjUFAAAAAAAAAAgAAAAWKEludmFsaWQgRm9ybXVsYSBOYW1lKUohkJcY/N0IR8KfmRj83QgvQ0lRLk5WREEuSVFfVEVWX1RPVEFMX0VCSVREQV9GV0QuNjAwMC43LzE2LzIwMjUFAAAAAAAAAAgAAAAWKEludmFsaWQgRm9ybXVsYSBOYW1lKZ5skpcY/N0IR8KfmRj83QgvQ0lRLk5WREEuSVFfVEVWX1RPVEFMX0VCSVREQV9GV0QuNjAwMC43LzE3LzIwMjUFAAAAAAAAAAgAAAAWKEludmFsaWQgRm9ybXVsYSBOYW1lKUEE/5cY/N0IR8KfmRj83QgvQ0lRLk5WREEuSVFf</t>
  </si>
  <si>
    <t>VEVWX1RPVEFMX0VCSVREQV9GV0QuNjAwMC43LzE4LzIwMjUFAAAAAAAAAAgAAAAWKEludmFsaWQgRm9ybXVsYSBOYW1lKUtFkpcY/N0IR8KfmRj83QgvQ0lRLk5WREEuSVFfVEVWX1RPVEFMX0VCSVREQV9GV0QuNjAwMC43LzIxLzIwMjUFAAAAAAAAAAgAAAAWKEludmFsaWQgRm9ybXVsYSBOYW1lKUtFkpcY/N0IR8KfmRj83QgvQ0lRLk5WREEuSVFfVEVWX1RPVEFMX0VCSVREQV9GV0QuNjAwMC43LzIyLzIwMjUFAAAAAAAAAAgAAAAWKEludmFsaWQgRm9ybXVsYSBOYW1lKUEE/5cY/N0IR8KfmRj83QgvQ0lRLk5WREEuSVFfVEVWX1RPVEFMX0VCSVREQV9GV0QuNjAwMC43LzIzLzIwMjUFAAAAAAAAAAgAAAAWKEludmFsaWQgRm9ybXVsYSBOYW1lKWWokZcY/N0IR8KfmRj83QgvQ0lRLk5WREEuSVFfVEVWX1RPVEFMX0VCSVREQV9GV0QuNjAwMC43LzI0LzIwMjUFAAAAAAAAAAgAAAAWKEludmFsaWQgRm9ybXVsYSBOYW1lKUEE/5cY/N0IR8KfmRj83QgvQ0lRLk5WREEuSVFfVEVWX1RPVEFMX0VCSVREQV9GV0QuNjAwMC43LzI1LzIwMjUFAAAAAAAAAAgAAAAWKEludmFsaWQgRm9ybXVsYSBOYW1lKWWokZcY/N0IR8KfmRj83QgvQ0lRLk5WREEuSVFfVEVWX1RPVEFMX0VCSVREQV9GV0QuNjAwMC43LzI4LzIwMjUFAAAAAAAAAAgAAAAWKEludmFsaWQgRm9ybXVsYSBOYW1lKXBtkZcY/N0IR8KfmRj83Qgv</t>
  </si>
  <si>
    <t>Q0lRLk5WREEuSVFfVEVWX1RPVEFMX0VCSVREQV9GV0QuNjAwMC43LzI5LzIwMjUFAAAAAAAAAAgAAAAWKEludmFsaWQgRm9ybXVsYSBOYW1lKUEE/5cY/N0IR8KfmRj83QgvQ0lRLk5WREEuSVFfVEVWX1RPVEFMX0VCSVREQV9GV0QuNjAwMC43LzMwLzIwMjUFAAAAAAAAAAgAAAAWKEludmFsaWQgRm9ybXVsYSBOYW1lKXBtkZcY/N0IR8KfmRj83QgvQ0lRLk5WREEuSVFfVEVWX1RPVEFMX0VCSVREQV9GV0QuNjAwMC43LzMxLzIwMjUFAAAAAAAAAAgAAAAWKEludmFsaWQgRm9ybXVsYSBOYW1lKUohkJcY/N0IR8KfmRj83QguQ0lRLk5WREEuSVFfVEVWX1RPVEFMX0VCSVREQV9GV0QuNjAwMC44LzEvMjAyNQUAAAAAAAAACAAAABYoSW52YWxpZCBGb3JtdWxhIE5hbWUpQQT/lxj83QhHwp+ZGPzdCC5DSVEuTlZEQS5JUV9URVZfVE9UQUxfRUJJVERBX0ZXRC42MDAwLjgvNC8yMDI1BQAAAAAAAAAIAAAAFihJbnZhbGlkIEZvcm11bGEgTmFtZSlBBP+XGPzdCEfCn5kY/N0ILkNJUS5OVkRBLklRX1RFVl9UT1RBTF9FQklUREFfRldELjYwMDAuOC81LzIwMjUFAAAAAAAAAAgAAAAWKEludmFsaWQgRm9ybXVsYSBOYW1lKUEE/5cY/N0IR8KfmRj83QguQ0lRLk5WREEuSVFfVEVWX1RPVEFMX0VCSVREQV9GV0QuNjAwMC44LzYvMjAyNQUAAAAAAAAACAAAABYoSW52YWxpZCBGb3JtdWxhIE5hbWUpQQT/lxj83QhH</t>
  </si>
  <si>
    <t>wp+ZGPzdCC5DSVEuTlZEQS5JUV9URVZfVE9UQUxfRUJJVERBX0ZXRC42MDAwLjgvNy8yMDI1BQAAAAAAAAAIAAAAFihJbnZhbGlkIEZvcm11bGEgTmFtZSlBBP+XGPzdCEfCn5kY/N0ILkNJUS5OVkRBLklRX1RFVl9UT1RBTF9FQklUREFfRldELjYwMDAuOC84LzIwMjUFAAAAAAAAAAgAAAAWKEludmFsaWQgRm9ybXVsYSBOYW1lKUEE/5cY/N0IR8KfmRj83QgvQ0lRLk5WREEuSVFfVEVWX1RPVEFMX0VCSVREQV9GV0QuNjAwMC44LzExLzIwMjUFAAAAAAAAAAgAAAAWKEludmFsaWQgRm9ybXVsYSBOYW1lKUEE/5cY/N0IR8KfmRj83QgvQ0lRLk5WREEuSVFfVEVWX1RPVEFMX0VCSVREQV9GV0QuNjAwMC44LzEyLzIwMjUFAAAAAAAAAAgAAAAWKEludmFsaWQgRm9ybXVsYSBOYW1lKUEE/5cY/N0IR8KfmRj83QgvQ0lRLk5WREEuSVFfVEVWX1RPVEFMX0VCSVREQV9GV0QuNjAwMC44LzEzLzIwMjUFAAAAAAAAAAgAAAAWKEludmFsaWQgRm9ybXVsYSBOYW1lKUEE/5cY/N0IR8KfmRj83QgvQ0lRLk5WREEuSVFfVEVWX1RPVEFMX0VCSVREQV9GV0QuNjAwMC44LzE4LzIwMjAFAAAAAAAAAAgAAAAWKEludmFsaWQgRm9ybXVsYSBOYW1lKXBtkZcY/N0IR8KfmRj83QgvQ0lRLk5WREEuSVFfVEVWX1RPVEFMX0VCSVREQV9GV0QuNjAwMC44LzE0LzIwMjQFAAAAAAAAAAgAAAAWKEludmFsaWQgRm9ybXVsYSBOYW1l</t>
  </si>
  <si>
    <t>Kcb2kZcY/N0IR8KfmRj83QgvQ0lRLk5WREEuSVFfVEVWX1RPVEFMX0VCSVREQV9GV0QuNjAwMC44LzE1LzIwMjQFAAAAAAAAAAgAAAAWKEludmFsaWQgRm9ybXVsYSBOYW1lKbrS/5cY/N0IR8KfmRj83QgvQ0lRLk5WREEuSVFfVEVWX1RPVEFMX0VCSVREQV9GV0QuNjAwMC44LzE2LzIwMjQFAAAAAAAAAAgAAAAWKEludmFsaWQgRm9ybXVsYSBOYW1lKWWokZcY/N0IR8KfmRj83QgvQ0lRLk5WREEuSVFfVEVWX1RPVEFMX0VCSVREQV9GV0QuNjAwMC44LzE5LzIwMjQFAAAAAAAAAAgAAAAWKEludmFsaWQgRm9ybXVsYSBOYW1lKUohkJcY/N0IR8KfmRj83QgvQ0lRLk5WREEuSVFfVEVWX1RPVEFMX0VCSVREQV9GV0QuNjAwMC44LzIwLzIwMjQFAAAAAAAAAAgAAAAWKEludmFsaWQgRm9ybXVsYSBOYW1lKUEE/5cY/N0IR8KfmRj83QgvQ0lRLk5WREEuSVFfVEVWX1RPVEFMX0VCSVREQV9GV0QuNjAwMC44LzIxLzIwMjQFAAAAAAAAAAgAAAAWKEludmFsaWQgRm9ybXVsYSBOYW1lKWWokZcY/N0IR8KfmRj83QgvQ0lRLk5WREEuSVFfVEVWX1RPVEFMX0VCSVREQV9GV0QuNjAwMC44LzIyLzIwMjQFAAAAAAAAAAgAAAAWKEludmFsaWQgRm9ybXVsYSBOYW1lKUEE/5cY/N0IR8KfmRj83QgvQ0lRLk5WREEuSVFfVEVWX1RPVEFMX0VCSVREQV9GV0QuNjAwMC44LzIzLzIwMjQFAAAAAAAAAAgAAAAWKEludmFsaWQg</t>
  </si>
  <si>
    <t>Rm9ybXVsYSBOYW1lKWWokZcY/N0IR8KfmRj83QgvQ0lRLk5WREEuSVFfVEVWX1RPVEFMX0VCSVREQV9GV0QuNjAwMC44LzI2LzIwMjQFAAAAAAAAAAgAAAAWKEludmFsaWQgRm9ybXVsYSBOYW1lKXBtkZcY/N0IR8KfmRj83QgvQ0lRLk5WREEuSVFfVEVWX1RPVEFMX0VCSVREQV9GV0QuNjAwMC44LzI3LzIwMjQFAAAAAAAAAAgAAAAWKEludmFsaWQgRm9ybXVsYSBOYW1lKbrS/5cY/N0IR8KfmRj83QgvQ0lRLk5WREEuSVFfVEVWX1RPVEFMX0VCSVREQV9GV0QuNjAwMC44LzI4LzIwMjQFAAAAAAAAAAgAAAAWKEludmFsaWQgRm9ybXVsYSBOYW1lKXBtkZcY/N0IR8KfmRj83QgvQ0lRLk5WREEuSVFfVEVWX1RPVEFMX0VCSVREQV9GV0QuNjAwMC44LzI5LzIwMjQFAAAAAAAAAAgAAAAWKEludmFsaWQgRm9ybXVsYSBOYW1lKXBtkZcY/N0IR8KfmRj83QgvQ0lRLk5WREEuSVFfVEVWX1RPVEFMX0VCSVREQV9GV0QuNjAwMC44LzMwLzIwMjQFAAAAAAAAAAgAAAAWKEludmFsaWQgRm9ybXVsYSBOYW1lKUEE/5cY/N0IR8KfmRj83QguQ0lRLk5WREEuSVFfVEVWX1RPVEFMX0VCSVREQV9GV0QuNjAwMC45LzIvMjAyNAUAAAAAAAAACAAAABYoSW52YWxpZCBGb3JtdWxhIE5hbWUpcG2Rlxj83QhHwp+ZGPzdCC5DSVEuTlZEQS5JUV9URVZfVE9UQUxfRUJJVERBX0ZXRC42MDAwLjkvMy8yMDI0BQAAAAAAAAAIAAAA</t>
  </si>
  <si>
    <t>FihJbnZhbGlkIEZvcm11bGEgTmFtZSlBBP+XGPzdCEfCn5kY/N0ILkNJUS5OVkRBLklRX1RFVl9UT1RBTF9FQklUREFfRldELjYwMDAuOS80LzIwMjQFAAAAAAAAAAgAAAAWKEludmFsaWQgRm9ybXVsYSBOYW1lKUohkJcY/N0IR8KfmRj83QguQ0lRLk5WREEuSVFfVEVWX1RPVEFMX0VCSVREQV9GV0QuNjAwMC45LzUvMjAyNAUAAAAAAAAACAAAABYoSW52YWxpZCBGb3JtdWxhIE5hbWUpS0WSlxj83QhHwp+ZGPzdCC5DSVEuTlZEQS5JUV9URVZfVE9UQUxfRUJJVERBX0ZXRC42MDAwLjkvNi8yMDI0BQAAAAAAAAAIAAAAFihJbnZhbGlkIEZvcm11bGEgTmFtZSm60v+XGPzdCEfCn5kY/N0ILkNJUS5OVkRBLklRX1RFVl9UT1RBTF9FQklUREFfRldELjYwMDAuOS85LzIwMjQFAAAAAAAAAAgAAAAWKEludmFsaWQgRm9ybXVsYSBOYW1lKZ5skpcY/N0IR8KfmRj83QgvQ0lRLk5WREEuSVFfVEVWX1RPVEFMX0VCSVREQV9GV0QuNjAwMC45LzEwLzIwMjQFAAAAAAAAAAgAAAAWKEludmFsaWQgRm9ybXVsYSBOYW1lKZ5skpcY/N0IR8KfmRj83QgvQ0lRLk5WREEuSVFfVEVWX1RPVEFMX0VCSVREQV9GV0QuNjAwMC45LzExLzIwMjQFAAAAAAAAAAgAAAAWKEludmFsaWQgRm9ybXVsYSBOYW1lKUEE/5cY/N0IR8KfmRj83QgvQ0lRLk5WREEuSVFfVEVWX1RPVEFMX0VCSVREQV9GV0QuNjAwMC45LzEyLzIwMjQFAAAA</t>
  </si>
  <si>
    <t>AAAAAAgAAAAWKEludmFsaWQgRm9ybXVsYSBOYW1lKUtFkpcY/N0IR8KfmRj83QgvQ0lRLk5WREEuSVFfVEVWX1RPVEFMX0VCSVREQV9GV0QuNjAwMC45LzEzLzIwMjQFAAAAAAAAAAgAAAAWKEludmFsaWQgRm9ybXVsYSBOYW1lKUEE/5cY/N0IR8KfmRj83QgvQ0lRLk5WREEuSVFfVEVWX1RPVEFMX0VCSVREQV9GV0QuNjAwMC45LzE2LzIwMjQFAAAAAAAAAAgAAAAWKEludmFsaWQgRm9ybXVsYSBOYW1lKWWokZcY/N0IR8KfmRj83QgvQ0lRLk5WREEuSVFfVEVWX1RPVEFMX0VCSVREQV9GV0QuNjAwMC45LzE3LzIwMjQFAAAAAAAAAAgAAAAWKEludmFsaWQgRm9ybXVsYSBOYW1lKXBtkZcY/N0IR8KfmRj83QgvQ0lRLk5WREEuSVFfVEVWX1RPVEFMX0VCSVREQV9GV0QuNjAwMC45LzE4LzIwMjQFAAAAAAAAAAgAAAAWKEludmFsaWQgRm9ybXVsYSBOYW1lKbrS/5cY/N0IR8KfmRj83QgvQ0lRLk5WREEuSVFfVEVWX1RPVEFMX0VCSVREQV9GV0QuNjAwMC45LzE5LzIwMjQFAAAAAAAAAAgAAAAWKEludmFsaWQgRm9ybXVsYSBOYW1lKUohkJcY/N0IR8KfmRj83QgvQ0lRLk5WREEuSVFfVEVWX1RPVEFMX0VCSVREQV9GV0QuNjAwMC45LzIwLzIwMjQFAAAAAAAAAAgAAAAWKEludmFsaWQgRm9ybXVsYSBOYW1lKXBtkZcY/N0IR8KfmRj83QgvQ0lRLk5WREEuSVFfVEVWX1RPVEFMX0VCSVREQV9GV0QuNjAwMC45</t>
  </si>
  <si>
    <t>LzIzLzIwMjQFAAAAAAAAAAgAAAAWKEludmFsaWQgRm9ybXVsYSBOYW1lKUEE/5cY/N0IR8KfmRj83QgvQ0lRLk5WREEuSVFfVEVWX1RPVEFMX0VCSVREQV9GV0QuNjAwMC45LzI0LzIwMjQFAAAAAAAAAAgAAAAWKEludmFsaWQgRm9ybXVsYSBOYW1lKcb2kZcY/N0IR8KfmRj83QgvQ0lRLk5WREEuSVFfVEVWX1RPVEFMX0VCSVREQV9GV0QuNjAwMC45LzI1LzIwMjQFAAAAAAAAAAgAAAAWKEludmFsaWQgRm9ybXVsYSBOYW1lKUEE/5cY/N0IR8KfmRj83QgvQ0lRLk5WREEuSVFfVEVWX1RPVEFMX0VCSVREQV9GV0QuNjAwMC45LzI2LzIwMjQFAAAAAAAAAAgAAAAWKEludmFsaWQgRm9ybXVsYSBOYW1lKWWokZcY/N0IR8KfmRj83QgvQ0lRLk5WREEuSVFfVEVWX1RPVEFMX0VCSVREQV9GV0QuNjAwMC45LzI3LzIwMjQFAAAAAAAAAAgAAAAWKEludmFsaWQgRm9ybXVsYSBOYW1lKcb2kZcY/N0IR8KfmRj83QgvQ0lRLk5WREEuSVFfVEVWX1RPVEFMX0VCSVREQV9GV0QuNjAwMC45LzMwLzIwMjQFAAAAAAAAAAgAAAAWKEludmFsaWQgRm9ybXVsYSBOYW1lKbrS/5cY/N0IR8KfmRj83QgvQ0lRLk5WREEuSVFfVEVWX1RPVEFMX0VCSVREQV9GV0QuNjAwMC4xMC8xLzIwMjQFAAAAAAAAAAgAAAAWKEludmFsaWQgRm9ybXVsYSBOYW1lKWWokZcY/N0IR8KfmRj83QgvQ0lRLk5WREEuSVFfVEVWX1RPVEFMX0VCSVRE</t>
  </si>
  <si>
    <t>QV9GV0QuNjAwMC4xMC8yLzIwMjQFAAAAAAAAAAgAAAAWKEludmFsaWQgRm9ybXVsYSBOYW1lKZ5skpcY/N0IR8KfmRj83QgvQ0lRLk5WREEuSVFfVEVWX1RPVEFMX0VCSVREQV9GV0QuNjAwMC4xMC8zLzIwMjQFAAAAAAAAAAgAAAAWKEludmFsaWQgRm9ybXVsYSBOYW1lKUEE/5cY/N0IR8KfmRj83QgvQ0lRLk5WREEuSVFfVEVWX1RPVEFMX0VCSVREQV9GV0QuNjAwMC4xMC80LzIwMjQFAAAAAAAAAAgAAAAWKEludmFsaWQgRm9ybXVsYSBOYW1lKXBtkZcY/N0IR8KfmRj83QgvQ0lRLk5WREEuSVFfVEVWX1RPVEFMX0VCSVREQV9GV0QuNjAwMC4xMC83LzIwMjQFAAAAAAAAAAgAAAAWKEludmFsaWQgRm9ybXVsYSBOYW1lKUEE/5cY/N0IR8KfmRj83QgvQ0lRLk5WREEuSVFfVEVWX1RPVEFMX0VCSVREQV9GV0QuNjAwMC4xMC84LzIwMjQFAAAAAAAAAAgAAAAWKEludmFsaWQgRm9ybXVsYSBOYW1lKWWokZcY/N0IR8KfmRj83QgvQ0lRLk5WREEuSVFfVEVWX1RPVEFMX0VCSVREQV9GV0QuNjAwMC4xMC85LzIwMjQFAAAAAAAAAAgAAAAWKEludmFsaWQgRm9ybXVsYSBOYW1lKXBtkZcY/N0IR8KfmRj83QgwQ0lRLk5WREEuSVFfVEVWX1RPVEFMX0VCSVREQV9GV0QuNjAwMC4xMC8xMC8yMDI0BQAAAAAAAAAIAAAAFihJbnZhbGlkIEZvcm11bGEgTmFtZSm60v+XGPzdCEfCn5kY/N0IMENJUS5OVkRBLklRX1RF</t>
  </si>
  <si>
    <t>Vl9UT1RBTF9FQklUREFfRldELjYwMDAuMTAvMTEvMjAyNAUAAAAAAAAACAAAABYoSW52YWxpZCBGb3JtdWxhIE5hbWUpcG2Rlxj83QhHwp+ZGPzdCDBDSVEuTlZEQS5JUV9URVZfVE9UQUxfRUJJVERBX0ZXRC42MDAwLjEwLzE0LzIwMjQFAAAAAAAAAAgAAAAWKEludmFsaWQgRm9ybXVsYSBOYW1lKXBtkZcY/N0IR8KfmRj83QgwQ0lRLk5WREEuSVFfVEVWX1RPVEFMX0VCSVREQV9GV0QuNjAwMC4xMC8xNS8yMDI0BQAAAAAAAAAIAAAAFihJbnZhbGlkIEZvcm11bGEgTmFtZSlBBP+XGPzdCEfCn5kY/N0IMENJUS5OVkRBLklRX1RFVl9UT1RBTF9FQklUREFfRldELjYwMDAuMTAvMTYvMjAyNAUAAAAAAAAACAAAABYoSW52YWxpZCBGb3JtdWxhIE5hbWUpSiGQlxj83QhHwp+ZGPzdCDBDSVEuTlZEQS5JUV9URVZfVE9UQUxfRUJJVERBX0ZXRC42MDAwLjEwLzE3LzIwMjQFAAAAAAAAAAgAAAAWKEludmFsaWQgRm9ybXVsYSBOYW1lKUEE/5cY/N0IR8KfmRj83QgwQ0lRLk5WREEuSVFfVEVWX1RPVEFMX0VCSVREQV9GV0QuNjAwMC4xMC8xOC8yMDI0BQAAAAAAAAAIAAAAFihJbnZhbGlkIEZvcm11bGEgTmFtZSmebJKXGPzdCEfCn5kY/N0IMENJUS5OVkRBLklRX1RFVl9UT1RBTF9FQklUREFfRldELjYwMDAuMTAvMjEvMjAyNAUAAAAAAAAACAAAABYoSW52YWxpZCBGb3JtdWxhIE5hbWUpS0WSlxj83QhHwp+Z</t>
  </si>
  <si>
    <t>GPzdCDBDSVEuTlZEQS5JUV9URVZfVE9UQUxfRUJJVERBX0ZXRC42MDAwLjEwLzIyLzIwMjQFAAAAAAAAAAgAAAAWKEludmFsaWQgRm9ybXVsYSBOYW1lKbrS/5cY/N0IR8KfmRj83QgwQ0lRLk5WREEuSVFfVEVWX1RPVEFMX0VCSVREQV9GV0QuNjAwMC4xMC8yMy8yMDI0BQAAAAAAAAAIAAAAFihJbnZhbGlkIEZvcm11bGEgTmFtZSnG9pGXGPzdCEfCn5kY/N0IMENJUS5OVkRBLklRX1RFVl9UT1RBTF9FQklUREFfRldELjYwMDAuMTAvMjQvMjAyNAUAAAAAAAAACAAAABYoSW52YWxpZCBGb3JtdWxhIE5hbWUpxvaRlxj83QhHwp+ZGPzdCDBDSVEuTlZEQS5JUV9URVZfVE9UQUxfRUJJVERBX0ZXRC42MDAwLjEwLzI1LzIwMjQFAAAAAAAAAAgAAAAWKEludmFsaWQgRm9ybXVsYSBOYW1lKUEE/5cY/N0IR8KfmRj83QgwQ0lRLk5WREEuSVFfVEVWX1RPVEFMX0VCSVREQV9GV0QuNjAwMC4xMC8yOC8yMDI0BQAAAAAAAAAIAAAAFihJbnZhbGlkIEZvcm11bGEgTmFtZSllqJGXGPzdCEfCn5kY/N0IMENJUS5OVkRBLklRX1RFVl9UT1RBTF9FQklUREFfRldELjYwMDAuMTAvMjkvMjAyNAUAAAAAAAAACAAAABYoSW52YWxpZCBGb3JtdWxhIE5hbWUpQQT/lxj83QhHwp+ZGPzdCDBDSVEuTlZEQS5JUV9URVZfVE9UQUxfRUJJVERBX0ZXRC42MDAwLjEwLzMwLzIwMjQFAAAAAAAAAAgAAAAWKEludmFsaWQgRm9ybXVs</t>
  </si>
  <si>
    <t>YSBOYW1lKWWokZcY/N0IR8KfmRj83QgwQ0lRLk5WREEuSVFfVEVWX1RPVEFMX0VCSVREQV9GV0QuNjAwMC4xMC8zMS8yMDI0BQAAAAAAAAAIAAAAFihJbnZhbGlkIEZvcm11bGEgTmFtZSlwbZGXGPzdCEfCn5kY/N0IL0NJUS5OVkRBLklRX1RFVl9UT1RBTF9FQklUREFfRldELjYwMDAuMTEvMS8yMDI0BQAAAAAAAAAIAAAAFihJbnZhbGlkIEZvcm11bGEgTmFtZSm60v+XGPzdCEfCn5kY/N0IL0NJUS5OVkRBLklRX1RFVl9UT1RBTF9FQklUREFfRldELjYwMDAuMTEvNC8yMDI0BQAAAAAAAAAIAAAAFihJbnZhbGlkIEZvcm11bGEgTmFtZSlwbZGXGPzdCEfCn5kY/N0IL0NJUS5OVkRBLklRX1RFVl9UT1RBTF9FQklUREFfRldELjYwMDAuMTEvNS8yMDI0BQAAAAAAAAAIAAAAFihJbnZhbGlkIEZvcm11bGEgTmFtZSlwbZGXGPzdCEfCn5kY/N0IL0NJUS5OVkRBLklRX1RFVl9UT1RBTF9FQklUREFfRldELjYwMDAuMTEvNi8yMDI0BQAAAAAAAAAIAAAAFihJbnZhbGlkIEZvcm11bGEgTmFtZSlBBP+XGPzdCEfCn5kY/N0IL0NJUS5OVkRBLklRX1RFVl9UT1RBTF9FQklUREFfRldELjYwMDAuMTEvNy8yMDI0BQAAAAAAAAAIAAAAFihJbnZhbGlkIEZvcm11bGEgTmFtZSllqJGXGPzdCEfCn5kY/N0IL0NJUS5OVkRBLklRX1RFVl9UT1RBTF9FQklUREFfRldELjYwMDAuMTEvOC8yMDI0BQAAAAAAAAAIAAAAFihJ</t>
  </si>
  <si>
    <t>bnZhbGlkIEZvcm11bGEgTmFtZSlBBP+XGPzdCEfCn5kY/N0IMENJUS5OVkRBLklRX1RFVl9UT1RBTF9FQklUREFfRldELjYwMDAuMTEvMTEvMjAyNAUAAAAAAAAACAAAABYoSW52YWxpZCBGb3JtdWxhIE5hbWUpcG2Rlxj83QhHwp+ZGPzdCDBDSVEuTlZEQS5JUV9URVZfVE9UQUxfRUJJVERBX0ZXRC42MDAwLjExLzEyLzIwMjQFAAAAAAAAAAgAAAAWKEludmFsaWQgRm9ybXVsYSBOYW1lKUohkJcY/N0IR8KfmRj83QgwQ0lRLk5WREEuSVFfVEVWX1RPVEFMX0VCSVREQV9GV0QuNjAwMC4xMS8xMy8yMDI0BQAAAAAAAAAIAAAAFihJbnZhbGlkIEZvcm11bGEgTmFtZSm60v+XGPzdCEfCn5kY/N0IMENJUS5OVkRBLklRX1RFVl9UT1RBTF9FQklUREFfRldELjYwMDAuMTEvMTQvMjAyNAUAAAAAAAAACAAAABYoSW52YWxpZCBGb3JtdWxhIE5hbWUpnmySlxj83QhHwp+ZGPzdCDBDSVEuTlZEQS5JUV9URVZfVE9UQUxfRUJJVERBX0ZXRC42MDAwLjExLzE1LzIwMjQFAAAAAAAAAAgAAAAWKEludmFsaWQgRm9ybXVsYSBOYW1lKUohkJcY/N0IR8KfmRj83QgwQ0lRLk5WREEuSVFfVEVWX1RPVEFMX0VCSVREQV9GV0QuNjAwMC4xMS8xOC8yMDI0BQAAAAAAAAAIAAAAFihJbnZhbGlkIEZvcm11bGEgTmFtZSlBBP+XGPzdCEfCn5kY/N0IMENJUS5OVkRBLklRX1RFVl9UT1RBTF9FQklUREFfRldELjYwMDAuMTEvMTkv</t>
  </si>
  <si>
    <t>MjAyNAUAAAAAAAAACAAAABYoSW52YWxpZCBGb3JtdWxhIE5hbWUpnmySlxj83QhHwp+ZGPzdCDBDSVEuTlZEQS5JUV9URVZfVE9UQUxfRUJJVERBX0ZXRC42MDAwLjExLzIwLzIwMjQFAAAAAAAAAAgAAAAWKEludmFsaWQgRm9ybXVsYSBOYW1lKUEE/5cY/N0IR8KfmRj83QgwQ0lRLk5WREEuSVFfVEVWX1RPVEFMX0VCSVREQV9GV0QuNjAwMC4xMS8yMS8yMDI0BQAAAAAAAAAIAAAAFihJbnZhbGlkIEZvcm11bGEgTmFtZSllqJGXGPzdCEfCn5kY/N0IMENJUS5OVkRBLklRX1RFVl9UT1RBTF9FQklUREFfRldELjYwMDAuMTEvMjIvMjAyNAUAAAAAAAAACAAAABYoSW52YWxpZCBGb3JtdWxhIE5hbWUpcG2Rlxj83QhHwp+ZGPzdCDBDSVEuTlZEQS5JUV9URVZfVE9UQUxfRUJJVERBX0ZXRC42MDAwLjExLzI1LzIwMjQFAAAAAAAAAAgAAAAWKEludmFsaWQgRm9ybXVsYSBOYW1lKbrS/5cY/N0IR8KfmRj83QgwQ0lRLk5WREEuSVFfVEVWX1RPVEFMX0VCSVREQV9GV0QuNjAwMC4xMS8yNi8yMDI0BQAAAAAAAAAIAAAAFihJbnZhbGlkIEZvcm11bGEgTmFtZSlKIZCXGPzdCEfCn5kY/N0IMENJUS5OVkRBLklRX1RFVl9UT1RBTF9FQklUREFfRldELjYwMDAuMTEvMjcvMjAyNAUAAAAAAAAACAAAABYoSW52YWxpZCBGb3JtdWxhIE5hbWUpcG2Rlxj83QhHwp+ZGPzdCDBDSVEuTlZEQS5JUV9URVZfVE9UQUxfRUJJ</t>
  </si>
  <si>
    <t>VERBX0ZXRC42MDAwLjExLzI4LzIwMjQFAAAAAAAAAAgAAAAWKEludmFsaWQgRm9ybXVsYSBOYW1lKUEE/5cY/N0IR8KfmRj83QgwQ0lRLk5WREEuSVFfVEVWX1RPVEFMX0VCSVREQV9GV0QuNjAwMC4xMS8yOS8yMDI0BQAAAAAAAAAIAAAAFihJbnZhbGlkIEZvcm11bGEgTmFtZSlLRZKXGPzdCEfCn5kY/N0IL0NJUS5OVkRBLklRX1RFVl9UT1RBTF9FQklUREFfRldELjYwMDAuMTIvMi8yMDI0BQAAAAAAAAAIAAAAFihJbnZhbGlkIEZvcm11bGEgTmFtZSlBBP+XGPzdCEfCn5kY/N0IL0NJUS5OVkRBLklRX1RFVl9UT1RBTF9FQklUREFfRldELjYwMDAuMTIvMy8yMDI0BQAAAAAAAAAIAAAAFihJbnZhbGlkIEZvcm11bGEgTmFtZSnG9pGXGPzdCEfCn5kY/N0IL0NJUS5OVkRBLklRX1RFVl9UT1RBTF9FQklUREFfRldELjYwMDAuMTIvNC8yMDI0BQAAAAAAAAAIAAAAFihJbnZhbGlkIEZvcm11bGEgTmFtZSlKIZCXGPzdCEfCn5kY/N0IL0NJUS5OVkRBLklRX1RFVl9UT1RBTF9FQklUREFfRldELjYwMDAuMTIvNS8yMDI0BQAAAAAAAAAIAAAAFihJbnZhbGlkIEZvcm11bGEgTmFtZSlBBP+XGPzdCEfCn5kY/N0IL0NJUS5OVkRBLklRX1RFVl9UT1RBTF9FQklUREFfRldELjYwMDAuMTIvNi8yMDI0BQAAAAAAAAAIAAAAFihJbnZhbGlkIEZvcm11bGEgTmFtZSnG9pGXGPzdCEfCn5kY/N0IL0NJUS5OVkRBLklR</t>
  </si>
  <si>
    <t>X1RFVl9UT1RBTF9FQklUREFfRldELjYwMDAuMTIvOS8yMDI0BQAAAAAAAAAIAAAAFihJbnZhbGlkIEZvcm11bGEgTmFtZSnG9pGXGPzdCEfCn5kY/N0IMENJUS5OVkRBLklRX1RFVl9UT1RBTF9FQklUREFfRldELjYwMDAuMTIvMTAvMjAyNAUAAAAAAAAACAAAABYoSW52YWxpZCBGb3JtdWxhIE5hbWUpQQT/lxj83QhHwp+ZGPzdCDBDSVEuTlZEQS5JUV9URVZfVE9UQUxfRUJJVERBX0ZXRC42MDAwLjEyLzExLzIwMjQFAAAAAAAAAAgAAAAWKEludmFsaWQgRm9ybXVsYSBOYW1lKWWokZcY/N0IR8KfmRj83QgwQ0lRLk5WREEuSVFfVEVWX1RPVEFMX0VCSVREQV9GV0QuNjAwMC4xMi8xMi8yMDI0BQAAAAAAAAAIAAAAFihJbnZhbGlkIEZvcm11bGEgTmFtZSlBBP+XGPzdCEfCn5kY/N0IMENJUS5OVkRBLklRX1RFVl9UT1RBTF9FQklUREFfRldELjYwMDAuMTIvMTMvMjAyNAUAAAAAAAAACAAAABYoSW52YWxpZCBGb3JtdWxhIE5hbWUpZaiRlxj83QhHwp+ZGPzdCDBDSVEuTlZEQS5JUV9URVZfVE9UQUxfRUJJVERBX0ZXRC42MDAwLjEyLzE2LzIwMjQFAAAAAAAAAAgAAAAWKEludmFsaWQgRm9ybXVsYSBOYW1lKXBtkZcY/N0IR8KfmRj83QgwQ0lRLk5WREEuSVFfVEVWX1RPVEFMX0VCSVREQV9GV0QuNjAwMC4xMi8xNy8yMDI0BQAAAAAAAAAIAAAAFihJbnZhbGlkIEZvcm11bGEgTmFtZSlBBP+XGPzdCEfC</t>
  </si>
  <si>
    <t>n5kY/N0IMENJUS5OVkRBLklRX1RFVl9UT1RBTF9FQklUREFfRldELjYwMDAuMTIvMTgvMjAyNAUAAAAAAAAACAAAABYoSW52YWxpZCBGb3JtdWxhIE5hbWUpcG2Rlxj83QhHwp+ZGPzdCDBDSVEuTlZEQS5JUV9URVZfVE9UQUxfRUJJVERBX0ZXRC42MDAwLjEyLzE5LzIwMjQFAAAAAAAAAAgAAAAWKEludmFsaWQgRm9ybXVsYSBOYW1lKXBtkZcY/N0IR8KfmRj83QgwQ0lRLk5WREEuSVFfVEVWX1RPVEFMX0VCSVREQV9GV0QuNjAwMC4xMi8yMC8yMDI0BQAAAAAAAAAIAAAAFihJbnZhbGlkIEZvcm11bGEgTmFtZSlBBP+XGPzdCEfCn5kY/N0IMENJUS5OVkRBLklRX1RFVl9UT1RBTF9FQklUREFfRldELjYwMDAuMTIvMjMvMjAyNAUAAAAAAAAACAAAABYoSW52YWxpZCBGb3JtdWxhIE5hbWUpcG2Rlxj83QhHwp+ZGPzdCDBDSVEuTlZEQS5JUV9URVZfVE9UQUxfRUJJVERBX0ZXRC42MDAwLjEyLzI0LzIwMjQFAAAAAAAAAAgAAAAWKEludmFsaWQgRm9ybXVsYSBOYW1lKUEE/5cY/N0IR8KfmRj83QgwQ0lRLk5WREEuSVFfVEVWX1RPVEFMX0VCSVREQV9GV0QuNjAwMC4xMi8yNS8yMDI0BQAAAAAAAAAIAAAAFihJbnZhbGlkIEZvcm11bGEgTmFtZSlwbZGXGPzdCEfCn5kY/N0IMENJUS5OVkRBLklRX1RFVl9UT1RBTF9FQklUREFfRldELjYwMDAuMTIvMjYvMjAyNAUAAAAAAAAACAAAABYoSW52YWxpZCBGb3Jt</t>
  </si>
  <si>
    <t>dWxhIE5hbWUpSiGQlxj83QhHwp+ZGPzdCDBDSVEuTlZEQS5JUV9URVZfVE9UQUxfRUJJVERBX0ZXRC42MDAwLjEyLzI3LzIwMjQFAAAAAAAAAAgAAAAWKEludmFsaWQgRm9ybXVsYSBOYW1lKUEE/5cY/N0IR8KfmRj83QgwQ0lRLk5WREEuSVFfVEVWX1RPVEFMX0VCSVREQV9GV0QuNjAwMC4xMi8zMC8yMDI0BQAAAAAAAAAIAAAAFihJbnZhbGlkIEZvcm11bGEgTmFtZSmebJKXGPzdCEfCn5kY/N0IMENJUS5OVkRBLklRX1RFVl9UT1RBTF9FQklUREFfRldELjYwMDAuMTIvMzEvMjAyNAUAAAAAAAAACAAAABYoSW52YWxpZCBGb3JtdWxhIE5hbWUpS0WSlxj83QhHwp+ZGPzdCC5DSVEuTlZEQS5JUV9URVZfVE9UQUxfRUJJVERBX0ZXRC42MDAwLjEvMS8yMDI1BQAAAAAAAAAIAAAAFihJbnZhbGlkIEZvcm11bGEgTmFtZSlBBP+XGPzdCEfCn5kY/N0ILkNJUS5OVkRBLklRX1RFVl9UT1RBTF9FQklUREFfRldELjYwMDAuMS8yLzIwMjUFAAAAAAAAAAgAAAAWKEludmFsaWQgRm9ybXVsYSBOYW1lKWWokZcY/N0IR8KfmRj83QguQ0lRLk5WREEuSVFfVEVWX1RPVEFMX0VCSVREQV9GV0QuNjAwMC4xLzMvMjAyNQUAAAAAAAAACAAAABYoSW52YWxpZCBGb3JtdWxhIE5hbWUpQQT/lxj83QhHwp+ZGPzdCC5DSVEuTlZEQS5JUV9URVZfVE9UQUxfRUJJVERBX0ZXRC42MDAwLjEvNi8yMDI1BQAAAAAAAAAIAAAAFihJ</t>
  </si>
  <si>
    <t>bnZhbGlkIEZvcm11bGEgTmFtZSllqJGXGPzdCEfCn5kY/N0ILkNJUS5OVkRBLklRX1RFVl9UT1RBTF9FQklUREFfRldELjYwMDAuMS83LzIwMjUFAAAAAAAAAAgAAAAWKEludmFsaWQgRm9ybXVsYSBOYW1lKXBtkZcY/N0IR8KfmRj83QguQ0lRLk5WREEuSVFfVEVWX1RPVEFMX0VCSVREQV9GV0QuNjAwMC4xLzgvMjAyNQUAAAAAAAAACAAAABYoSW52YWxpZCBGb3JtdWxhIE5hbWUpQQT/lxj83QhHwp+ZGPzdCC5DSVEuTlZEQS5JUV9URVZfVE9UQUxfRUJJVERBX0ZXRC42MDAwLjEvOS8yMDI1BQAAAAAAAAAIAAAAFihJbnZhbGlkIEZvcm11bGEgTmFtZSlwbZGXGPzdCEfCn5kY/N0IL0NJUS5OVkRBLklRX1RFVl9UT1RBTF9FQklUREFfRldELjYwMDAuMS8xMC8yMDI1BQAAAAAAAAAIAAAAFihJbnZhbGlkIEZvcm11bGEgTmFtZSlwbZGXGPzdCEfCn5kY/N0IL0NJUS5OVkRBLklRX1RFVl9UT1RBTF9FQklUREFfRldELjYwMDAuMS8xMy8yMDI1BQAAAAAAAAAIAAAAFihJbnZhbGlkIEZvcm11bGEgTmFtZSlBBP+XGPzdCEfCn5kY/N0IL0NJUS5OVkRBLklRX1RFVl9UT1RBTF9FQklUREFfRldELjYwMDAuMS8xNC8yMDI1BQAAAAAAAAAIAAAAFihJbnZhbGlkIEZvcm11bGEgTmFtZSnG9pGXGPzdCEfCn5kY/N0IL0NJUS5OVkRBLklRX1RFVl9UT1RBTF9FQklUREFfRldELjYwMDAuMS8xNS8yMDI1BQAAAAAA</t>
  </si>
  <si>
    <t>AAAIAAAAFihJbnZhbGlkIEZvcm11bGEgTmFtZSlBBP+XGPzdCEfCn5kY/N0IL0NJUS5OVkRBLklRX1RFVl9UT1RBTF9FQklUREFfRldELjYwMDAuMS8xNi8yMDI1BQAAAAAAAAAIAAAAFihJbnZhbGlkIEZvcm11bGEgTmFtZSllqJGXGPzdCEfCn5kY/N0IL0NJUS5OVkRBLklRX1RFVl9UT1RBTF9FQklUREFfRldELjYwMDAuMS8xNy8yMDI1BQAAAAAAAAAIAAAAFihJbnZhbGlkIEZvcm11bGEgTmFtZSllqJGXGPzdCEfCn5kY/N0IL0NJUS5OVkRBLklRX1RFVl9UT1RBTF9FQklUREFfRldELjYwMDAuMS8yMC8yMDI1BQAAAAAAAAAIAAAAFihJbnZhbGlkIEZvcm11bGEgTmFtZSlBBP+XGPzdCEfCn5kY/N0IL0NJUS5OVkRBLklRX1RFVl9UT1RBTF9FQklUREFfRldELjYwMDAuMS8yMS8yMDI1BQAAAAAAAAAIAAAAFihJbnZhbGlkIEZvcm11bGEgTmFtZSlwbZGXGPzdCEfCn5kY/N0IL0NJUS5OVkRBLklRX1RFVl9UT1RBTF9FQklUREFfRldELjYwMDAuMS8yMi8yMDI1BQAAAAAAAAAIAAAAFihJbnZhbGlkIEZvcm11bGEgTmFtZSlKIZCXGPzdCEfCn5kY/N0IL0NJUS5OVkRBLklRX1RFVl9UT1RBTF9FQklUREFfRldELjYwMDAuMS8yMy8yMDI1BQAAAAAAAAAIAAAAFihJbnZhbGlkIEZvcm11bGEgTmFtZSlBBP+XGPzdCEfCn5kY/N0IL0NJUS5OVkRBLklRX1RFVl9UT1RBTF9FQklUREFfRldELjYwMDAuMS8y</t>
  </si>
  <si>
    <t>NC8yMDI1BQAAAAAAAAAIAAAAFihJbnZhbGlkIEZvcm11bGEgTmFtZSllqJGXGPzdCEfCn5kY/N0IL0NJUS5OVkRBLklRX1RFVl9UT1RBTF9FQklUREFfRldELjYwMDAuMS8yNy8yMDI1BQAAAAAAAAAIAAAAFihJbnZhbGlkIEZvcm11bGEgTmFtZSlBBP+XGPzdCEfCn5kY/N0IL0NJUS5OVkRBLklRX1RFVl9UT1RBTF9FQklUREFfRldELjYwMDAuMS8yOC8yMDI1BQAAAAAAAAAIAAAAFihJbnZhbGlkIEZvcm11bGEgTmFtZSllqJGXGPzdCEfCn5kY/N0IL0NJUS5OVkRBLklRX1RFVl9UT1RBTF9FQklUREFfRldELjYwMDAuMS8yOS8yMDI1BQAAAAAAAAAIAAAAFihJbnZhbGlkIEZvcm11bGEgTmFtZSlwbZGXGPzdCEfCn5kY/N0IL0NJUS5OVkRBLklRX1RFVl9UT1RBTF9FQklUREFfRldELjYwMDAuMS8zMC8yMDI1BQAAAAAAAAAIAAAAFihJbnZhbGlkIEZvcm11bGEgTmFtZSlBBP+XGPzdCEfCn5kY/N0IL0NJUS5OVkRBLklRX1RFVl9UT1RBTF9FQklUREFfRldELjYwMDAuMS8zMS8yMDI1BQAAAAAAAAAIAAAAFihJbnZhbGlkIEZvcm11bGEgTmFtZSlwbZGXGPzdCEfCn5kY/N0ILkNJUS5OVkRBLklRX1RFVl9UT1RBTF9FQklUREFfRldELjYwMDAuMi8zLzIwMjUFAAAAAAAAAAgAAAAWKEludmFsaWQgRm9ybXVsYSBOYW1lKXBtkZcY/N0IR8KfmRj83QguQ0lRLk5WREEuSVFfVEVWX1RPVEFMX0VCSVREQV9G</t>
  </si>
  <si>
    <t>V0QuNjAwMC4yLzQvMjAyNQUAAAAAAAAACAAAABYoSW52YWxpZCBGb3JtdWxhIE5hbWUpQQT/lxj83QhHwp+ZGPzdCC5DSVEuTlZEQS5JUV9URVZfVE9UQUxfRUJJVERBX0ZXRC42MDAwLjIvNS8yMDI1BQAAAAAAAAAIAAAAFihJbnZhbGlkIEZvcm11bGEgTmFtZSmebJKXGPzdCEfCn5kY/N0ILkNJUS5OVkRBLklRX1RFVl9UT1RBTF9FQklUREFfRldELjYwMDAuMi82LzIwMjUFAAAAAAAAAAgAAAAWKEludmFsaWQgRm9ybXVsYSBOYW1lKUEE/5cY/N0IR8KfmRj83QguQ0lRLk5WREEuSVFfVEVWX1RPVEFMX0VCSVREQV9GV0QuNjAwMC4yLzcvMjAyNQUAAAAAAAAACAAAABYoSW52YWxpZCBGb3JtdWxhIE5hbWUpnmySlxj83QhHwp+ZGPzdCC9DSVEuTlZEQS5JUV9URVZfVE9UQUxfRUJJVERBX0ZXRC42MDAwLjIvMTAvMjAyNQUAAAAAAAAACAAAABYoSW52YWxpZCBGb3JtdWxhIE5hbWUpnmySlxj83QhHwp+ZGPzdCC9DSVEuTlZEQS5JUV9URVZfVE9UQUxfRUJJVERBX0ZXRC42MDAwLjIvMTEvMjAyNQUAAAAAAAAACAAAABYoSW52YWxpZCBGb3JtdWxhIE5hbWUpQQT/lxj83QhHwp+ZGPzdCC9DSVEuTlZEQS5JUV9URVZfVE9UQUxfRUJJVERBX0ZXRC42MDAwLjIvMTIvMjAyNQUAAAAAAAAACAAAABYoSW52YWxpZCBGb3JtdWxhIE5hbWUpS0WSlxj83QhHwp+ZGPzdCC9DSVEuTlZEQS5JUV9URVZfVE9UQUxf</t>
  </si>
  <si>
    <t>MDAuOC8yMC8yMDIwBQAAAAAAAAAIAAAAFihJbnZhbGlkIEZvcm11bGEgTmFtZSlKIZCXGPzdCCPApJkY/N0ILkNJUS5OVkRBLklRX1RFVl9UT1RBTF9FQklUREFfRldELjYwMDAuNC80LzIwMjIFAAAAAAAAAAgAAAAWKEludmFsaWQgRm9ybXVsYSBOYW1lKZ5skpcY/N0InjypmRj83QgsQ0lRLk5WREEuSVFfVEVWX1RPVEFMX1JFVl9GV0QuNjAwMC4yLzIzLzIwMjQBAAAAM34AAAIAAAAQMTcuNDUyODA1NDI2MDgzNgENAAAABQAAAAE5AQAAAAcyNjM1MTU0AgAAAAoxMDAyMjA0MTQwAwAAAAYxMDAzMDcEAAAAATIGAAAAATAHAAAAAzE2MAgAAAABMAkAAAABMQoAAAABMAsAAAALMTM2NzcwODQzOTcMAAAAAjEyDQAAAAkyLzI0LzIwMjSZ1d9aGfzdCBqDm1sZ/N0ILkNJUS5OVkRBLklRX1RFVl9UT1RBTF9FQklUREFfRldELjYwMDAuNC81LzIwMjIFAAAAAAAAAAgAAAAWKEludmFsaWQgRm9ybXVsYSBOYW1lKUtFkpcY/N0InjypmRj83QgsQ0lRLk5WREEuSVFfVEVWX1RPVEFMX1JFVl9GV0QuNjAwMC4yLzI2LzIwMjQBAAAAM34AAAIAAAAQMTcuNTIwMTI0Mzk3MjM1MwENAAAABQAAAAE5AQAAAAcyNjM1MTU0AgAAAAoxMDAyMjA0MTQwAwAAAAYxMDAzMDcEAAAAATIGAAAAATAHAAAAAzE2MAgAAAABMAkAAAABMQoAAAABMAsAAAALMTM2Nzg1NDQ1NDcMAAAAAjEyDQAAAAkyLzI3LzIwMjSZ1d9aGfzdCIDU</t>
  </si>
  <si>
    <t>nVsZ/N0ILkNJUS5OVkRBLklRX1RFVl9UT1RBTF9FQklUREFfRldELjYwMDAuNC82LzIwMjIFAAAAAAAAAAgAAAAWKEludmFsaWQgRm9ybXVsYSBOYW1lKbrS/5cY/N0I8ISpmRj83QgsQ0lRLk5WREEuSVFfVEVWX1RPVEFMX1JFVl9GV0QuNjAwMC4yLzI3LzIwMjQBAAAAM34AAAIAAAAQMTcuNDMyODQyMzk1NDA4MwENAAAABQAAAAE5AQAAAAcyNjM1MTU0AgAAAAoxMDAyMjA0MTQwAwAAAAYxMDAzMDcEAAAAATIGAAAAATAHAAAAAzE2MAgAAAABMAkAAAABMQoAAAABMAsAAAALMTM2Nzg1NDQ1NDcMAAAAAjEyDQAAAAkyLzI4LzIwMjSZ1d9aGfzdCBqDm1sZ/N0ILkNJUS5OVkRBLklRX1RFVl9UT1RBTF9FQklUREFfRldELjYwMDAuNC83LzIwMjIFAAAAAAAAAAgAAAAWKEludmFsaWQgRm9ybXVsYSBOYW1lKcb2kZcY/N0I8ISpmRj83QgsQ0lRLk5WREEuSVFfVEVWX1RPVEFMX1JFVl9GV0QuNjAwMC4yLzI4LzIwMjQBAAAAM34AAAIAAAAQMTcuMjAxMTMyMTE5NDU4NAENAAAABQAAAAE5AQAAAAcyNjM1MTU0AgAAAAoxMDAyMjA0MTQwAwAAAAYxMDAzMDcEAAAAATIGAAAAATAHAAAAAzE2MAgAAAABMAkAAAABMQoAAAABMAsAAAALMTM2Nzg1NDQ1NDcMAAAAAjEyDQAAAAkyLzI5LzIwMjSZ1d9aGfzdCERAjlsZ/N0ILkNJUS5OVkRBLklRX1RFVl9UT1RBTF9FQklUREFfRldELjYwMDAuNC84LzIwMjIFAAAA</t>
  </si>
  <si>
    <t>AAAAAAgAAAAWKEludmFsaWQgRm9ybXVsYSBOYW1lKcb2kZcY/N0InjypmRj83QgsQ0lRLk5WREEuSVFfVEVWX1RPVEFMX1JFVl9GV0QuNjAwMC4yLzI5LzIwMjQBAAAAM34AAAIAAAAQMTcuNTI2MzU4Mzk5NDUzNwENAAAABQAAAAE5AQAAAAcyNjM1MTU0AgAAAAoxMDAyMjA0MTQwAwAAAAYxMDAzMDcEAAAAATIGAAAAATAHAAAAAzE2MAgAAAABMAkAAAABMQoAAAABMAsAAAALMTM2ODU5Njk0MjMMAAAAAjEyDQAAAAgzLzEvMjAyNJnV31oZ/N0IMPueWxn83QgvQ0lRLk5WREEuSVFfVEVWX1RPVEFMX0VCSVREQV9GV0QuNjAwMC40LzExLzIwMjIFAAAAAAAAAAgAAAAWKEludmFsaWQgRm9ybXVsYSBOYW1lKUEE/5cY/N0InjypmRj83QgrQ0lRLk5WREEuSVFfVEVWX1RPVEFMX1JFVl9GV0QuNjAwMC4zLzEvMjAyNAEAAAAzfgAAAgAAABAxOC4yNDE0NDQzOTk5MTQzAQ0AAAAFAAAAATkBAAAABzI2MzUxNTQCAAAACjEwMDIyMDQxNDADAAAABjEwMDMwNwQAAAABMgYAAAABMAcAAAADMTYwCAAAAAEwCQAAAAExCgAAAAEwCwAAAAsxMzY4NzM1MDM3MgwAAAACMTINAAAACDMvMi8yMDI0mdXfWhn83QgdRKBbGfzdCC9DSVEuTlZEQS5JUV9URVZfVE9UQUxfRUJJVERBX0ZXRC42MDAwLjQvMTIvMjAyMgUAAAAAAAAACAAAABYoSW52YWxpZCBGb3JtdWxhIE5hbWUpxvaRlxj83QjwhKmZGPzdCCtDSVEuTlZEQS5J</t>
  </si>
  <si>
    <t>UV9URVZfVE9UQUxfUkVWX0ZXRC42MDAwLjMvNC8yMDI0AQAAADN+AAACAAAAEDE4LjkwMjExMDA0MTM0OTEBDQAAAAUAAAABOQEAAAAHMjYzNTE1NAIAAAAKMTAwMjIwNDE0MAMAAAAGMTAwMzA3BAAAAAEyBgAAAAEwBwAAAAMxNjAIAAAAATAJAAAAATEKAAAAATALAAAACzEzNjg3MzUwMzcyDAAAAAIxMg0AAAAIMy81LzIwMjSZ1d9aGfzdCKzXllsZ/N0IL0NJUS5OVkRBLklRX1RFVl9UT1RBTF9FQklUREFfRldELjYwMDAuNC8xMy8yMDIyBQAAAAAAAAAIAAAAFihJbnZhbGlkIEZvcm11bGEgTmFtZSlwbZGXGPzdCPCEqZkY/N0IK0NJUS5OVkRBLklRX1RFVl9UT1RBTF9SRVZfRldELjYwMDAuMy81LzIwMjQBAAAAM34AAAIAAAAQMTkuMDY0NDg0NTkyMTY4MwENAAAABQAAAAE5AQAAAAcyNjM1MTU0AgAAAAoxMDAyMjA0MTQwAwAAAAYxMDAzMDcEAAAAATIGAAAAATAHAAAAAzE2MAgAAAABMAkAAAABMQoAAAABMAsAAAALMTM2ODczNTAzNzIMAAAAAjEyDQAAAAgzLzYvMjAyNJnV31oZ/N0IHmmYWxn83QgvQ0lRLk5WREEuSVFfVEVWX1RPVEFMX0VCSVREQV9GV0QuNjAwMC40LzE0LzIwMjIFAAAAAAAAAAgAAAAWKEludmFsaWQgRm9ybXVsYSBOYW1lKbrS/5cY/N0I8ISpmRj83QgrQ0lRLk5WREEuSVFfVEVWX1RPVEFMX1JFVl9GV0QuNjAwMC4zLzYvMjAyNAEAAAAzfgAAAgAAAA8xOS42NzU1NjY4MDgx</t>
  </si>
  <si>
    <t>ODEBDQAAAAUAAAABOQEAAAAHMjYzNTE1NAIAAAAKMTAwMjIwNDE0MAMAAAAGMTAwMzA3BAAAAAEyBgAAAAEwBwAAAAMxNjAIAAAAATAJAAAAATEKAAAAATALAAAACzEzNjg3MzUwMzcyDAAAAAIxMg0AAAAIMy83LzIwMjSZ1d9aGfzdCJDRi1sZ/N0IL0NJUS5OVkRBLklRX1RFVl9UT1RBTF9FQklUREFfRldELjYwMDAuNC8xNS8yMDIyBQAAAAAAAAAIAAAAFihJbnZhbGlkIEZvcm11bGEgTmFtZSlwbZGXGPzdCPCEqZkY/N0IK0NJUS5OVkRBLklRX1RFVl9UT1RBTF9SRVZfRldELjYwMDAuMy83LzIwMjQBAAAAM34AAAIAAAAQMjAuNTYyMDM4MDQ5MTczMQENAAAABQAAAAE5AQAAAAcyNjM1MTU0AgAAAAoxMDAyMjA0MTQwAwAAAAYxMDAzMDcEAAAAATIGAAAAATAHAAAAAzE2MAgAAAABMAkAAAABMQoAAAABMAsAAAALMTM2ODczNTAzNzIMAAAAAjEyDQAAAAgzLzgvMjAyNJnV31oZ/N0IVZGVWxn83QgrQ0lRLk5WREEuSVFfVEVWX1RPVEFMX1JFVl9GV0QuNjAwMC4zLzgvMjAyNAEAAAAzfgAAAgAAABAxOS4zNzAzODc1MTAwMTc5AQ0AAAAFAAAAATkBAAAABzI2MzUxNTQCAAAACjEwMDIyMDQxNDADAAAABjEwMDMwNwQAAAABMgYAAAABMAcAAAADMTYwCAAAAAEwCQAAAAExCgAAAAEwCwAAAAsxMzY5ODQwNzAwMgwAAAACMTINAAAACDMvOS8yMDI0mdXfWhn83QhTvJNbGfzdCCxDSVEuTlZEQS5JUV9URVZf</t>
  </si>
  <si>
    <t>VE9UQUxfUkVWX0ZXRC42MDAwLjMvMTEvMjAyNAEAAAAzfgAAAgAAABAxOC45NTgyNzM2NTEyOTIzAQ0AAAAFAAAAATkBAAAABzI2MzUxNTQCAAAACjEwMDIyMDQxNDADAAAABjEwMDMwNwQAAAABMgYAAAABMAcAAAADMTYwCAAAAAEwCQAAAAExCgAAAAEwCwAAAAsxMzY5OTEzNzkxMQwAAAACMTINAAAACTMvMTIvMjAyNJnV31oZ/N0IG/qOWxn83QgsQ0lRLk5WREEuSVFfVEVWX1RPVEFMX1JFVl9GV0QuNjAwMC4zLzEyLzIwMjQBAAAAM34AAAIAAAAQMjAuMzI0ODE0NzMzMTA3NQENAAAABQAAAAE5AQAAAAcyNjM1MTU0AgAAAAoxMDAyMjA0MTQwAwAAAAYxMDAzMDcEAAAAATIGAAAAATAHAAAAAzE2MAgAAAABMAkAAAABMQoAAAABMAsAAAALMTM2OTkxMzc5MTEMAAAAAjEyDQAAAAkzLzEzLzIwMjSZ1d9aGfzdCBv6jlsZ/N0ILENJUS5OVkRBLklRX1RFVl9UT1RBTF9SRVZfRldELjYwMDAuMy8xMy8yMDI0AQAAADN+AAACAAAAEDIwLjA5NjY0OTc4NjIzMzMBDQAAAAUAAAABOQEAAAAHMjYzNTE1NAIAAAAKMTAwMjIwNDE0MAMAAAAGMTAwMzA3BAAAAAEyBgAAAAEwBwAAAAMxNjAIAAAAATAJAAAAATEKAAAAATALAAAACzEzNjk5MTM3OTExDAAAAAIxMg0AAAAJMy8xNC8yMDI0mdXfWhn83QiHwKNbGfzdCCxDSVEuTlZEQS5JUV9URVZfVE9UQUxfUkVWX0ZXRC42MDAwLjMvMTQvMjAyNAEAAAAzfgAAAgAA</t>
  </si>
  <si>
    <t>ABAxOS40NDEzMTU1Mzg4MjExAQ0AAAAFAAAAATkBAAAABzI2MzUxNTQCAAAACjEwMDIyMDQxNDADAAAABjEwMDMwNwQAAAABMgYAAAABMAcAAAADMTYwCAAAAAEwCQAAAAExCgAAAAEwCwAAAAsxMzY5OTEzNzkxMQwAAAACMTINAAAACTMvMTUvMjAyNJnV31oZ/N0IU7yTWxn83QgsQ0lRLk5WREEuSVFfVEVWX1RPVEFMX1JFVl9GV0QuNjAwMC4zLzE1LzIwMjQBAAAAM34AAAIAAAAQMTkuNDE3Mzg2MDQ0MzkyOAENAAAABQAAAAE5AQAAAAcyNjM1MTU0AgAAAAoxMDAyMjA0MTQwAwAAAAYxMDAzMDcEAAAAATIGAAAAATAHAAAAAzE2MAgAAAABMAkAAAABMQoAAAABMAsAAAALMTM2OTkxMzc5MTEMAAAAAjEyDQAAAAkzLzE2LzIwMjSZ1d9aGfzdCFWRlVsZ/N0ILENJUS5OVkRBLklRX1RFVl9UT1RBTF9SRVZfRldELjYwMDAuMy8xOC8yMDI0AQAAADN+AAACAAAAEDE5LjQ2OTAyNDM2NjY5NzMBDQAAAAUAAAABOQEAAAAHMjYzNTE1NAIAAAAKMTAwMjIwNDE0MAMAAAAGMTAwMzA3BAAAAAEyBgAAAAEwBwAAAAMxNjAIAAAAATAJAAAAATEKAAAAATALAAAACzEzNzA1MzEzNTk2DAAAAAIxMg0AAAAJMy8xOS8yMDI0mdXfWhn83QhAv5BbGfzdCCxDSVEuTlZEQS5JUV9URVZfVE9UQUxfUkVWX0ZXRC42MDAwLjMvMTkvMjAyNAEAAAAzfgAAAgAAABAxOS42NTg3ODM3MDM4MTY4AQ0AAAAFAAAAATkBAAAABzI2MzUx</t>
  </si>
  <si>
    <t>NTQCAAAACjEwMDIyMDQxNDADAAAABjEwMDMwNwQAAAABMgYAAAABMAcAAAADMTYwCAAAAAEwCQAAAAExCgAAAAEwCwAAAAsxMzcwNjk4Nzc4OAwAAAACMTINAAAACTMvMjAvMjAyNJnV31oZ/N0I0SaSWxn83QgsQ0lRLk5WREEuSVFfVEVWX1RPVEFMX1JFVl9GV0QuNjAwMC4zLzIwLzIwMjQBAAAAM34AAAIAAAAQMTkuODMxNjA3NTk4ODk0NwENAAAABQAAAAE5AQAAAAcyNjM1MTU0AgAAAAoxMDAyMjA0MTQwAwAAAAYxMDAzMDcEAAAAATIGAAAAATAHAAAAAzE2MAgAAAABMAkAAAABMQoAAAABMAsAAAALMTM3MDgyMTUzNzIMAAAAAjEyDQAAAAkzLzIxLzIwMjSZ1d9aGfzdCEC/kFsZ/N0IL0NJUS5OVkRBLklRX1RFVl9UT1RBTF9FQklUREFfRldELjYwMDAuNC8xOC8yMDIyBQAAAAAAAAAIAAAAFihJbnZhbGlkIEZvcm11bGEgTmFtZSm60v+XGPzdCPCEqZkY/N0IL0NJUS5OVkRBLklRX1RFVl9UT1RBTF9FQklUREFfRldELjYwMDAuNC8xOS8yMDIyBQAAAAAAAAAIAAAAFihJbnZhbGlkIEZvcm11bGEgTmFtZSlwbZGXGPzdCPCEqZkY/N0IL0NJUS5OVkRBLklRX1RFVl9UT1RBTF9FQklUREFfRldELjYwMDAuNC8yMC8yMDIyBQAAAAAAAAAIAAAAFihJbnZhbGlkIEZvcm11bGEgTmFtZSlwbZGXGPzdCPCEqZkY/N0IL0NJUS5OVkRBLklRX1RFVl9UT1RBTF9FQklUREFfRldELjYwMDAuNC8yMS8yMDIyBQAA</t>
  </si>
  <si>
    <t>AAAAAAAIAAAAFihJbnZhbGlkIEZvcm11bGEgTmFtZSlBBP+XGPzdCPCEqZkY/N0ILENJUS5OVkRBLklRX1RFVl9UT1RBTF9SRVZfRldELjYwMDAuMy8yMS8yMDI0AQAAADN+AAACAAAADjIwLjA2NjQ1MjkwOTQxAQ0AAAAFAAAAATkBAAAABzI2MzUxNTQCAAAACjEwMDIyMDQxNDADAAAABjEwMDMwNwQAAAABMgYAAAABMAcAAAADMTYwCAAAAAEwCQAAAAExCgAAAAEwCwAAAAsxMzcwODIxNTM3MgwAAAACMTINAAAACTMvMjIvMjAyNJnV31oZ/N0Ih8CjWxn83QgvQ0lRLk5WREEuSVFfVEVWX1RPVEFMX0VCSVREQV9GV0QuNjAwMC40LzIyLzIwMjIFAAAAAAAAAAgAAAAWKEludmFsaWQgRm9ybXVsYSBOYW1lKWWokZcY/N0I8ISpmRj83QgsQ0lRLk5WREEuSVFfVEVWX1RPVEFMX1JFVl9GV0QuNjAwMC4zLzIyLzIwMjQBAAAAM34AAAIAAAAQMjAuNzA2ODk3NDExOTYxNAENAAAABQAAAAE5AQAAAAcyNjM1MTU0AgAAAAoxMDAyMjA0MTQwAwAAAAYxMDAzMDcEAAAAATIGAAAAATAHAAAAAzE2MAgAAAABMAkAAAABMQoAAAABMAsAAAALMTM3MTAzODYyNTQMAAAAAjEyDQAAAAkzLzIzLzIwMjSZ1d9aGfzdCM4OpFsZ/N0IL0NJUS5OVkRBLklRX1RFVl9UT1RBTF9FQklUREFfRldELjYwMDAuNC8yNS8yMDIyBQAAAAAAAAAIAAAAFihJbnZhbGlkIEZvcm11bGEgTmFtZSlKIZCXGPzdCPCEqZkY/N0ILENJUS5OVkRB</t>
  </si>
  <si>
    <t>LklRX1RFVl9UT1RBTF9SRVZfRldELjYwMDAuMy8yNS8yMDI0AQAAADN+AAACAAAAEDIwLjg2NDQ5Mzc5NDYxNzYBDQAAAAUAAAABOQEAAAAHMjYzNTE1NAIAAAAKMTAwMjIwNDE0MAMAAAAGMTAwMzA3BAAAAAEyBgAAAAEwBwAAAAMxNjAIAAAAATAJAAAAATEKAAAAATALAAAACzEzNzEwMzg2MjU0DAAAAAIxMg0AAAAJMy8yNi8yMDI0mdXfWhn83QiHwKNbGfzdCC9DSVEuTlZEQS5JUV9URVZfVE9UQUxfRUJJVERBX0ZXRC42MDAwLjQvMjYvMjAyMgUAAAAAAAAACAAAABYoSW52YWxpZCBGb3JtdWxhIE5hbWUpxvaRlxj83QjwhKmZGPzdCCxDSVEuTlZEQS5JUV9URVZfVE9UQUxfUkVWX0ZXRC42MDAwLjMvMjYvMjAyNAEAAAAzfgAAAgAAABAyMC4zMjk3NDM0ODc2NDA3AQ0AAAAFAAAAATkBAAAABzI2MzUxNTQCAAAACjEwMDIyMDQxNDADAAAABjEwMDMwNwQAAAABMgYAAAABMAcAAAADMTYwCAAAAAEwCQAAAAExCgAAAAEwCwAAAAsxMzcxMzc2MjU5NQwAAAACMTINAAAACTMvMjcvMjAyNJnV31oZ/N0Ih8CjWxn83QgvQ0lRLk5WREEuSVFfVEVWX1RPVEFMX0VCSVREQV9GV0QuNjAwMC40LzI3LzIwMjIFAAAAAAAAAAgAAAAWKEludmFsaWQgRm9ybXVsYSBOYW1lKWWokZcY/N0I8ISpmRj83QgsQ0lRLk5WREEuSVFfVEVWX1RPVEFMX1JFVl9GV0QuNjAwMC4zLzI3LzIwMjQBAAAAM34AAAIAAAAQMTkuODE4</t>
  </si>
  <si>
    <t>ODE2Mjk3OTUzOAENAAAABQAAAAE5AQAAAAcyNjM1MTU0AgAAAAoxMDAyMjA0MTQwAwAAAAYxMDAzMDcEAAAAATIGAAAAATAHAAAAAzE2MAgAAAABMAkAAAABMQoAAAABMAsAAAALMTM3MTM3NjI1OTUMAAAAAjEyDQAAAAkzLzI4LzIwMjSZ1d9aGfzdCBv6jlsZ/N0IL0NJUS5OVkRBLklRX1RFVl9UT1RBTF9FQklUREFfRldELjYwMDAuNC8yOC8yMDIyBQAAAAAAAAAIAAAAFihJbnZhbGlkIEZvcm11bGEgTmFtZSm60v+XGPzdCPCEqZkY/N0IL0NJUS5OVkRBLklRX1RFVl9UT1RBTF9FQklUREFfRldELjYwMDAuNC8yOS8yMDIyBQAAAAAAAAAIAAAAFihJbnZhbGlkIEZvcm11bGEgTmFtZSlLRZKXGPzdCPCEqZkY/N0ILENJUS5OVkRBLklRX1RFVl9UT1RBTF9SRVZfRldELjYwMDAuMy8yOC8yMDI0AQAAADN+AAACAAAAEDE5Ljg0MjI1MTI5NjcwMTkBDQAAAAUAAAABOQEAAAAHMjYzNTE1NAIAAAAKMTAwMjIwNDE0MAMAAAAGMTAwMzA3BAAAAAEyBgAAAAEwBwAAAAMxNjAIAAAAATAJAAAAATEKAAAAATALAAAACzEzNzEzNzYyNTk1DAAAAAIxMg0AAAAJMy8yOS8yMDI0mdXfWhn83Qgb+o5bGfzdCC5DSVEuTlZEQS5JUV9URVZfVE9UQUxfRUJJVERBX0ZXRC42MDAwLjUvMi8yMDIyBQAAAAAAAAAIAAAAFihJbnZhbGlkIEZvcm11bGEgTmFtZSlwbZGXGPzdCPCEqZkY/N0ILENJUS5OVkRBLklRX1RFVl9UT1RB</t>
  </si>
  <si>
    <t>TF9SRVZfRldELjYwMDAuMy8yOS8yMDI0AQAAADN+AAACAAAAEDE5Ljg0MjI1MTI5NjcwMTkBDQAAAAUAAAABOQEAAAAHMjYzNTE1NAIAAAAKMTAwMjIwNDE0MAMAAAAGMTAwMzA3BAAAAAEyBgAAAAEwBwAAAAMxNjAIAAAAATAJAAAAATEKAAAAATALAAAACzEzNzEzNzYyNTk1DAAAAAIxMg0AAAAJMy8zMC8yMDI0mdXfWhn83QhX5KJbGfzdCC5DSVEuTlZEQS5JUV9URVZfVE9UQUxfRUJJVERBX0ZXRC42MDAwLjUvMy8yMDIyBQAAAAAAAAAIAAAAFihJbnZhbGlkIEZvcm11bGEgTmFtZSlBBP+XGPzdCPCEqZkY/N0ILkNJUS5OVkRBLklRX1RFVl9UT1RBTF9FQklUREFfRldELjYwMDAuNS80LzIwMjIFAAAAAAAAAAgAAAAWKEludmFsaWQgRm9ybXVsYSBOYW1lKUtFkpcY/N0I8ISpmRj83QgrQ0lRLk5WREEuSVFfVEVWX1RPVEFMX1JFVl9GV0QuNjAwMC40LzEvMjAyNAEAAAAzfgAAAgAAABAxOS44NDk2ODY1NTMxNjM3AQ0AAAAFAAAAATkBAAAABzI2MzUxNTQCAAAACjEwMDIyMDQxNDADAAAABjEwMDMwNwQAAAABMgYAAAABMAcAAAADMTYwCAAAAAEwCQAAAAExCgAAAAEwCwAAAAsxMzcxNzkwNDg3MAwAAAACMTINAAAACDQvMi8yMDI0mdXfWhn83QhmbaNbGfzdCC5DSVEuTlZEQS5JUV9URVZfVE9UQUxfRUJJVERBX0ZXRC42MDAwLjUvNS8yMDIyBQAAAAAAAAAIAAAAFihJbnZhbGlkIEZvcm11bGEgTmFt</t>
  </si>
  <si>
    <t>ZSlLRZKXGPzdCPCEqZkY/N0IK0NJUS5OVkRBLklRX1RFVl9UT1RBTF9SRVZfRldELjYwMDAuNC8yLzIwMjQBAAAAM34AAAIAAAAQMTkuNjQ4MjE4NDU2OTQwOAENAAAABQAAAAE5AQAAAAcyNjM1MTU0AgAAAAoxMDAyMjA0MTQwAwAAAAYxMDAzMDcEAAAAATIGAAAAATAHAAAAAzE2MAgAAAABMAkAAAABMQoAAAABMAsAAAALMTM3MTc5MDQ4NzAMAAAAAjEyDQAAAAg0LzMvMjAyNJnV31oZ/N0IRECOWxn83QguQ0lRLk5WREEuSVFfVEVWX1RPVEFMX0VCSVREQV9GV0QuNjAwMC41LzYvMjAyMgUAAAAAAAAACAAAABYoSW52YWxpZCBGb3JtdWxhIE5hbWUpxvaRlxj83QjwhKmZGPzdCCtDSVEuTlZEQS5JUV9URVZfVE9UQUxfUkVWX0ZXRC42MDAwLjQvMy8yMDI0AQAAADN+AAACAAAAEDE5LjU0MDI5NzAxNzkxMDMBDQAAAAUAAAABOQEAAAAHMjYzNTE1NAIAAAAKMTAwMjIwNDE0MAMAAAAGMTAwMzA3BAAAAAEyBgAAAAEwBwAAAAMxNjAIAAAAATAJAAAAATEKAAAAATALAAAACzEzNzE3OTA0ODcwDAAAAAIxMg0AAAAINC80LzIwMjSZ1d9aGfzdCFO8k1sZ/N0ILkNJUS5OVkRBLklRX1RFVl9UT1RBTF9FQklUREFfRldELjYwMDAuNS85LzIwMjIFAAAAAAAAAAgAAAAWKEludmFsaWQgRm9ybXVsYSBOYW1lKUohkJcY/N0I8ISpmRj83QgrQ0lRLk5WREEuSVFfVEVWX1RPVEFMX1JFVl9GV0QuNjAwMC40LzQvMjAy</t>
  </si>
  <si>
    <t>NAEAAAAzfgAAAgAAABAxOC44NjM3OTc2Njk1NjE0AQ0AAAAFAAAAATkBAAAABzI2MzUxNTQCAAAACjEwMDIyMDQxNDADAAAABjEwMDMwNwQAAAABMgYAAAABMAcAAAADMTYwCAAAAAEwCQAAAAExCgAAAAEwCwAAAAsxMzcxNzkwNDg3MAwAAAACMTINAAAACDQvNS8yMDI0mdXfWhn83QjI8ZlbGfzdCC9DSVEuTlZEQS5JUV9URVZfVE9UQUxfRUJJVERBX0ZXRC42MDAwLjUvMTAvMjAyMgUAAAAAAAAACAAAABYoSW52YWxpZCBGb3JtdWxhIE5hbWUputL/lxj83QjwhKmZGPzdCCtDSVEuTlZEQS5JUV9URVZfVE9UQUxfUkVWX0ZXRC42MDAwLjQvNS8yMDI0AQAAADN+AAACAAAAEDE5LjMyODg3NzE0OTY0NTcBDQAAAAUAAAABOQEAAAAHMjYzNTE1NAIAAAAKMTAwMjIwNDE0MAMAAAAGMTAwMzA3BAAAAAEyBgAAAAEwBwAAAAMxNjAIAAAAATAJAAAAATEKAAAAATALAAAACzEzNzE3OTA0ODcwDAAAAAIxMg0AAAAINC82LzIwMjSZ1d9aGfzdCDZomlsZ/N0IL0NJUS5OVkRBLklRX1RFVl9UT1RBTF9FQklUREFfRldELjYwMDAuNS8xMS8yMDIyBQAAAAAAAAAIAAAAFihJbnZhbGlkIEZvcm11bGEgTmFtZSllqJGXGPzdCPCEqZkY/N0IK0NJUS5OVkRBLklRX1RFVl9UT1RBTF9SRVZfRldELjYwMDAuNC84LzIwMjQBAAAAM34AAAIAAAAQMTkuMTA4Njc0NDc3MjI1MwENAAAABQAAAAE5AQAAAAcyNjM1MTU0AgAAAAox</t>
  </si>
  <si>
    <t>MDAyMjA0MTQwAwAAAAYxMDAzMDcEAAAAATIGAAAAATAHAAAAAzE2MAgAAAABMAkAAAABMQoAAAABMAsAAAALMTM3MjcyNjA4NTkMAAAAAjEyDQAAAAg0LzkvMjAyNJnV31oZ/N0INmiaWxn83QgvQ0lRLk5WREEuSVFfVEVWX1RPVEFMX0VCSVREQV9GV0QuNjAwMC41LzEyLzIwMjIFAAAAAAAAAAgAAAAWKEludmFsaWQgRm9ybXVsYSBOYW1lKWwJk5cY/N0I8ISpmRj83QgrQ0lRLk5WREEuSVFfVEVWX1RPVEFMX1JFVl9GV0QuNjAwMC40LzkvMjAyNAEAAAAzfgAAAgAAABAxOC43MTU3OTY2MzAzNjM5AQ0AAAAFAAAAATkBAAAABzI2MzUxNTQCAAAACjEwMDIyMDQxNDADAAAABjEwMDMwNwQAAAABMgYAAAABMAcAAAADMTYwCAAAAAEwCQAAAAExCgAAAAEwCwAAAAsxMzcyNzI2MDg1OQwAAAACMTINAAAACTQvMTAvMjAyNJnV31oZ/N0IkNGLWxn83QgvQ0lRLk5WREEuSVFfVEVWX1RPVEFMX0VCSVREQV9GV0QuNjAwMC41LzEzLzIwMjIFAAAAAAAAAAgAAAAWKEludmFsaWQgRm9ybXVsYSBOYW1lKUEE/5cY/N0I8ISpmRj83QgsQ0lRLk5WREEuSVFfVEVWX1RPVEFMX1JFVl9GV0QuNjAwMC40LzEwLzIwMjQBAAAAM34AAAIAAAAQMTkuMDg3OTE1MzMyOTg0MQENAAAABQAAAAE5AQAAAAcyNjM1MTU0AgAAAAoxMDAyMjA0MTQwAwAAAAYxMDAzMDcEAAAAATIGAAAAATAHAAAAAzE2MAgAAAABMAkAAAABMQoAAAAB</t>
  </si>
  <si>
    <t>MAsAAAALMTM3MjcyNjA4NTkMAAAAAjEyDQAAAAk0LzExLzIwMjSZ1d9aGfzdCB5pmFsZ/N0IL0NJUS5OVkRBLklRX1RFVl9UT1RBTF9FQklUREFfRldELjYwMDAuNS8xNi8yMDIyBQAAAAAAAAAIAAAAFihJbnZhbGlkIEZvcm11bGEgTmFtZSnG9pGXGPzdCPCEqZkY/N0ILENJUS5OVkRBLklRX1RFVl9UT1RBTF9SRVZfRldELjYwMDAuNC8xMS8yMDI0AQAAADN+AAACAAAAEDE5Ljg3Nzg2NzAyMzk0NzIBDQAAAAUAAAABOQEAAAAHMjYzNTE1NAIAAAAKMTAwMjIwNDE0MAMAAAAGMTAwMzA3BAAAAAEyBgAAAAEwBwAAAAMxNjAIAAAAATAJAAAAATEKAAAAATALAAAACzEzNzI3MjYwODU5DAAAAAIxMg0AAAAJNC8xMi8yMDI0mdXfWhn83QjtBplbGfzdCC9DSVEuTlZEQS5JUV9URVZfVE9UQUxfRUJJVERBX0ZXRC42MDAwLjUvMTcvMjAyMgUAAAAAAAAACAAAABYoSW52YWxpZCBGb3JtdWxhIE5hbWUpbAmTlxj83QjwhKmZGPzdCCxDSVEuTlZEQS5JUV9URVZfVE9UQUxfUkVWX0ZXRC42MDAwLjQvMTIvMjAyNAEAAAAzfgAAAgAAABAxOS4zNDEyMjEwNjExMTc5AQ0AAAAFAAAAATkBAAAABzI2MzUxNTQCAAAACjEwMDIyMDQxNDADAAAABjEwMDMwNwQAAAABMgYAAAABMAcAAAADMTYwCAAAAAEwCQAAAAExCgAAAAEwCwAAAAsxMzcyNzI2MDg1OQwAAAACMTINAAAACTQvMTMvMjAyNJnV31oZ/N0IQL+QWxn83Qgv</t>
  </si>
  <si>
    <t>Q0lRLk5WREEuSVFfVEVWX1RPVEFMX0VCSVREQV9GV0QuNjAwMC41LzE4LzIwMjIFAAAAAAAAAAgAAAAWKEludmFsaWQgRm9ybXVsYSBOYW1lKWwJk5cY/N0I8ISpmRj83QgsQ0lRLk5WREEuSVFfVEVWX1RPVEFMX1JFVl9GV0QuNjAwMC40LzE1LzIwMjQBAAAAM34AAAIAAAAQMTguODUwOTE0NTM2MDYyOAENAAAABQAAAAE5AQAAAAcyNjM1MTU0AgAAAAoxMDAyMjA0MTQwAwAAAAYxMDAzMDcEAAAAATIGAAAAATAHAAAAAzE2MAgAAAABMAkAAAABMQoAAAABMAsAAAALMTM3MzQwMzE5MTIMAAAAAjEyDQAAAAk0LzE2LzIwMjSZ1d9aGfzdCNEmklsZ/N0IL0NJUS5OVkRBLklRX1RFVl9UT1RBTF9FQklUREFfRldELjYwMDAuNS8xOS8yMDIyBQAAAAAAAAAIAAAAFihJbnZhbGlkIEZvcm11bGEgTmFtZSm60v+XGPzdCPCEqZkY/N0IL0NJUS5OVkRBLklRX1RFVl9UT1RBTF9FQklUREFfRldELjYwMDAuNS8yMC8yMDIyBQAAAAAAAAAIAAAAFihJbnZhbGlkIEZvcm11bGEgTmFtZSm60v+XGPzdCPCEqZkY/N0IL0NJUS5OVkRBLklRX1RFVl9UT1RBTF9FQklUREFfRldELjYwMDAuNS8yMy8yMDIyBQAAAAAAAAAIAAAAFihJbnZhbGlkIEZvcm11bGEgTmFtZSlwbZGXGPzdCPCEqZkY/N0ILENJUS5OVkRBLklRX1RFVl9UT1RBTF9SRVZfRldELjYwMDAuNC8xNi8yMDI0AQAAADN+AAACAAAAEDE5LjE2MzA1NjQ2MDY0</t>
  </si>
  <si>
    <t>ODMBDQAAAAUAAAABOQEAAAAHMjYzNTE1NAIAAAAKMTAwMjIwNDE0MAMAAAAGMTAwMzA3BAAAAAEyBgAAAAEwBwAAAAMxNjAIAAAAATAJAAAAATEKAAAAATALAAAACzEzNzM0MDMxOTEyDAAAAAIxMg0AAAAJNC8xNy8yMDI0mdXfWhn83QhY5KFbGfzdCCxDSVEuTlZEQS5JUV9URVZfVE9UQUxfUkVWX0ZXRC42MDAwLjQvMTcvMjAyNAEAAAAzfgAAAgAAABAxOC40MTY5MTgwNTUzNDQ5AQ0AAAAFAAAAATkBAAAABzI2MzUxNTQCAAAACjEwMDIyMDQxNDADAAAABjEwMDMwNwQAAAABMgYAAAABMAcAAAADMTYwCAAAAAEwCQAAAAExCgAAAAEwCwAAAAsxMzczNDAzMTkxMgwAAAACMTINAAAACTQvMTgvMjAyNJnV31oZ/N0IU7yTWxn83QgvQ0lRLk5WREEuSVFfVEVWX1RPVEFMX0VCSVREQV9GV0QuNjAwMC41LzI0LzIwMjIFAAAAAAAAAAgAAAAWKEludmFsaWQgRm9ybXVsYSBOYW1lKUohkJcY/N0I8ISpmRj83QgsQ0lRLk5WREEuSVFfVEVWX1RPVEFMX1JFVl9GV0QuNjAwMC40LzE4LzIwMjQBAAAAM34AAAIAAAAQMTguNTQ1NDY3ODA3MDkxNAENAAAABQAAAAE5AQAAAAcyNjM1MTU0AgAAAAoxMDAyMjA0MTQwAwAAAAYxMDAzMDcEAAAAATIGAAAAATAHAAAAAzE2MAgAAAABMAkAAAABMQoAAAABMAsAAAALMTM3Mzc0NjM2NDcMAAAAAjEyDQAAAAk0LzE5LzIwMjSZ1d9aGfzdCEC/kFsZ/N0IL0NJUS5OVkRBLklR</t>
  </si>
  <si>
    <t>X1RFVl9UT1RBTF9FQklUREFfRldELjYwMDAuNS8yNS8yMDIyBQAAAAAAAAAIAAAAFihJbnZhbGlkIEZvcm11bGEgTmFtZSlBBP+XGPzdCPCEqZkY/N0ILENJUS5OVkRBLklRX1RFVl9UT1RBTF9SRVZfRldELjYwMDAuNC8xOS8yMDI0AQAAADN+AAACAAAAEDE2LjY3NjY3OTkwOTYwNDQBDQAAAAUAAAABOQEAAAAHMjYzNTE1NAIAAAAKMTAwMjIwNDE0MAMAAAAGMTAwMzA3BAAAAAEyBgAAAAEwBwAAAAMxNjAIAAAAATAJAAAAATEKAAAAATALAAAACzEzNzM3NDYzNjQ3DAAAAAIxMg0AAAAJNC8yMC8yMDI0mdXfWhn83QhVkZVbGfzdCC9DSVEuTlZEQS5JUV9URVZfVE9UQUxfRUJJVERBX0ZXRC42MDAwLjUvMjYvMjAyMgUAAAAAAAAACAAAABYoSW52YWxpZCBGb3JtdWxhIE5hbWUpS0WSlxj83QjwhKmZGPzdCCxDSVEuTlZEQS5JUV9URVZfVE9UQUxfUkVWX0ZXRC42MDAwLjQvMjIvMjAyNAEAAAAzfgAAAgAAABAxNy4zODM1OTY0NDcxNzQ3AQ0AAAAFAAAAATkBAAAABzI2MzUxNTQCAAAACjEwMDIyMDQxNDADAAAABjEwMDMwNwQAAAABMgYAAAABMAcAAAADMTYwCAAAAAEwCQAAAAExCgAAAAEwCwAAAAsxMzc0NTE0MDA1MgwAAAACMTINAAAACTQvMjMvMjAyNJnV31oZ/N0IRECOWxn83QgvQ0lRLk5WREEuSVFfVEVWX1RPVEFMX0VCSVREQV9GV0QuNjAwMC41LzI3LzIwMjIFAAAAAAAAAAgAAAAWKEludmFs</t>
  </si>
  <si>
    <t>aWQgRm9ybXVsYSBOYW1lKUtFkpcY/N0I8ISpmRj83QgsQ0lRLk5WREEuSVFfVEVWX1RPVEFMX1JFVl9GV0QuNjAwMC40LzIzLzIwMjQBAAAAM34AAAIAAAAPMTguMDE0OTk5NDk0Njk1AQ0AAAAFAAAAATkBAAAABzI2MzUxNTQCAAAACjEwMDIyMDQxNDADAAAABjEwMDMwNwQAAAABMgYAAAABMAcAAAADMTYwCAAAAAEwCQAAAAExCgAAAAEwCwAAAAsxMzc0NTgzMzUwMwwAAAACMTINAAAACTQvMjQvMjAyNJnV31oZ/N0IVZGVWxn83QgvQ0lRLk5WREEuSVFfVEVWX1RPVEFMX0VCSVREQV9GV0QuNjAwMC41LzMwLzIwMjIFAAAAAAAAAAgAAAAWKEludmFsaWQgRm9ybXVsYSBOYW1lKUtFkpcY/N0I8ISpmRj83QgsQ0lRLk5WREEuSVFfVEVWX1RPVEFMX1JFVl9GV0QuNjAwMC40LzI0LzIwMjQBAAAAM34AAAIAAAAQMTcuNDEwMzYzNDAyODc2NAENAAAABQAAAAE5AQAAAAcyNjM1MTU0AgAAAAoxMDAyMjA0MTQwAwAAAAYxMDAzMDcEAAAAATIGAAAAATAHAAAAAzE2MAgAAAABMAkAAAABMQoAAAABMAsAAAALMTM3NDU4MzM1MDMMAAAAAjEyDQAAAAk0LzI1LzIwMjSZ1d9aGfzdCPoWnVsZ/N0IL0NJUS5OVkRBLklRX1RFVl9UT1RBTF9FQklUREFfRldELjYwMDAuNS8zMS8yMDIyBQAAAAAAAAAIAAAAFihJbnZhbGlkIEZvcm11bGEgTmFtZSnG9pGXGPzdCPCEqZkY/N0ILENJUS5OVkRBLklRX1RFVl9UT1RBTF9S</t>
  </si>
  <si>
    <t>RVZfRldELjYwMDAuNC8yNS8yMDI0AQAAADN+AAACAAAAEDE4LjA2MTAxODc3NDgwNzkBDQAAAAUAAAABOQEAAAAHMjYzNTE1NAIAAAAKMTAwMjIwNDE0MAMAAAAGMTAwMzA3BAAAAAEyBgAAAAEwBwAAAAMxNjAIAAAAATAJAAAAATEKAAAAATALAAAACzEzNzQ1ODMzNTAzDAAAAAIxMg0AAAAJNC8yNi8yMDI0mdXfWhn83Qgb+o5bGfzdCC5DSVEuTlZEQS5JUV9URVZfVE9UQUxfRUJJVERBX0ZXRC42MDAwLjYvMS8yMDIyBQAAAAAAAAAIAAAAFihJbnZhbGlkIEZvcm11bGEgTmFtZSm60v+XGPzdCPCEqZkY/N0ILENJUS5OVkRBLklRX1RFVl9UT1RBTF9SRVZfRldELjYwMDAuNC8yNi8yMDI0AQAAADN+AAACAAAAEDE5LjE4NDYzNzg0ODU2OTgBDQAAAAUAAAABOQEAAAAHMjYzNTE1NAIAAAAKMTAwMjIwNDE0MAMAAAAGMTAwMzA3BAAAAAEyBgAAAAEwBwAAAAMxNjAIAAAAATAJAAAAATEKAAAAATALAAAACzEzNzQ1ODMzNTAzDAAAAAIxMg0AAAAJNC8yNy8yMDI0mdXfWhn83Qgb+o5bGfzdCC5DSVEuTlZEQS5JUV9URVZfVE9UQUxfRUJJVERBX0ZXRC42MDAwLjYvMi8yMDIyBQAAAAAAAAAIAAAAFihJbnZhbGlkIEZvcm11bGEgTmFtZSllqJGXGPzdCPCEqZkY/N0ILENJUS5OVkRBLklRX1RFVl9UT1RBTF9SRVZfRldELjYwMDAuNC8yOS8yMDI0AQAAADN+AAACAAAAEDE5LjE3MzgwMTAyMDEyNzUBDQAAAAUA</t>
  </si>
  <si>
    <t>AAABOQEAAAAHMjYzNTE1NAIAAAAKMTAwMjIwNDE0MAMAAAAGMTAwMzA3BAAAAAEyBgAAAAEwBwAAAAMxNjAIAAAAATAJAAAAATEKAAAAATALAAAACzEzNzU0MzQ0NDMwDAAAAAIxMg0AAAAJNC8zMC8yMDI0mdXfWhn83QiQ0YtbGfzdCC5DSVEuTlZEQS5JUV9URVZfVE9UQUxfRUJJVERBX0ZXRC42MDAwLjYvMy8yMDIyBQAAAAAAAAAIAAAAFihJbnZhbGlkIEZvcm11bGEgTmFtZSllqJGXGPzdCPCEqZkY/N0ILENJUS5OVkRBLklRX1RFVl9UT1RBTF9SRVZfRldELjYwMDAuNC8zMC8yMDI0AQAAADN+AAACAAAAEDE4Ljg0OTY1NzE4NDU4MTEBDQAAAAUAAAABOQEAAAAHMjYzNTE1NAIAAAAKMTAwMjIwNDE0MAMAAAAGMTAwMzA3BAAAAAEyBgAAAAEwBwAAAAMxNjAIAAAAATAJAAAAATEKAAAAATALAAAACzEzNzU2NTg3MTY4DAAAAAIxMg0AAAAINS8xLzIwMjSZ1d9aGfzdCKzXllsZ/N0ILkNJUS5OVkRBLklRX1RFVl9UT1RBTF9FQklUREFfRldELjYwMDAuNi82LzIwMjIFAAAAAAAAAAgAAAAWKEludmFsaWQgRm9ybXVsYSBOYW1lKUEE/5cY/N0I8ISpmRj83QgrQ0lRLk5WREEuSVFfVEVWX1RPVEFMX1JFVl9GV0QuNjAwMC41LzEvMjAyNAEAAAAzfgAAAgAAABAxOC4xMTEyMzAwODIyMzE3AQ0AAAAFAAAAATkBAAAABzI2MzUxNTQCAAAACjEwMDIyMDQxNDADAAAABjEwMDMwNwQAAAABMgYAAAABMAcAAAAD</t>
  </si>
  <si>
    <t>MTYwCAAAAAEwCQAAAAExCgAAAAEwCwAAAAsxMzc1NjU4NzE2OAwAAAACMTINAAAACDUvMi8yMDI0mdXfWhn83Qgag5tbGfzdCC5DSVEuTlZEQS5JUV9URVZfVE9UQUxfRUJJVERBX0ZXRC42MDAwLjYvNy8yMDIyBQAAAAAAAAAIAAAAFihJbnZhbGlkIEZvcm11bGEgTmFtZSlwbZGXGPzdCPCEqZkY/N0IK0NJUS5OVkRBLklRX1RFVl9UT1RBTF9SRVZfRldELjYwMDAuNS8yLzIwMjQBAAAAM34AAAIAAAAQMTguNzEzNzY5NTU4NDAyNgENAAAABQAAAAE5AQAAAAcyNjM1MTU0AgAAAAoxMDAyMjA0MTQwAwAAAAYxMDAzMDcEAAAAATIGAAAAATAHAAAAAzE2MAgAAAABMAkAAAABMQoAAAABMAsAAAALMTM3NjE3ODAzMDEMAAAAAjEyDQAAAAg1LzMvMjAyNJnV31oZ/N0IGoObWxn83QguQ0lRLk5WREEuSVFfVEVWX1RPVEFMX0VCSVREQV9GV0QuNjAwMC42LzgvMjAyMgUAAAAAAAAACAAAABYoSW52YWxpZCBGb3JtdWxhIE5hbWUpZaiRlxj83QjwhKmZGPzdCCtDSVEuTlZEQS5JUV9URVZfVE9UQUxfUkVWX0ZXRC42MDAwLjUvMy8yMDI0AQAAADN+AAACAAAAEDE5LjM2NjQ3NDg1Nzk0NzIBDQAAAAUAAAABOQEAAAAHMjYzNTE1NAIAAAAKMTAwMjIwNDE0MAMAAAAGMTAwMzA3BAAAAAEyBgAAAAEwBwAAAAMxNjAIAAAAATAJAAAAATEKAAAAATALAAAACzEzNzYxNzgwMzAxDAAAAAIxMg0AAAAINS80LzIwMjSZ1d9a</t>
  </si>
  <si>
    <t>GfzdCIDUnVsZ/N0ILkNJUS5OVkRBLklRX1RFVl9UT1RBTF9FQklUREFfRldELjYwMDAuNi85LzIwMjIFAAAAAAAAAAgAAAAWKEludmFsaWQgRm9ybXVsYSBOYW1lKWWokZcY/N0I8ISpmRj83QgrQ0lRLk5WREEuSVFfVEVWX1RPVEFMX1JFVl9GV0QuNjAwMC41LzYvMjAyNAEAAAAzfgAAAgAAAA8yMC4xMDI0MTU0NTY0NTgBDQAAAAUAAAABOQEAAAAHMjYzNTE1NAIAAAAKMTAwMjIwNDE0MAMAAAAGMTAwMzA3BAAAAAEyBgAAAAEwBwAAAAMxNjAIAAAAATAJAAAAATEKAAAAATALAAAACzEzNzYxNzgwMzAxDAAAAAIxMg0AAAAINS83LzIwMjSZ1d9aGfzdCMwinlsZ/N0IL0NJUS5OVkRBLklRX1RFVl9UT1RBTF9FQklUREFfRldELjYwMDAuNi8xMC8yMDIyBQAAAAAAAAAIAAAAFihJbnZhbGlkIEZvcm11bGEgTmFtZSllqJGXGPzdCPCEqZkY/N0IK0NJUS5OVkRBLklRX1RFVl9UT1RBTF9SRVZfRldELjYwMDAuNS83LzIwMjQBAAAAM34AAAIAAAAPMTkuNzQ2MTk1NTAzNDE2AQ0AAAAFAAAAATkBAAAABzI2MzUxNTQCAAAACjEwMDIyMDQxNDADAAAABjEwMDMwNwQAAAABMgYAAAABMAcAAAADMTYwCAAAAAEwCQAAAAExCgAAAAEwCwAAAAsxMzc3MDg2NTM0MQwAAAACMTINAAAACDUvOC8yMDI0mdXfWhn83Qj6Fp1bGfzdCC9DSVEuTlZEQS5JUV9URVZfVE9UQUxfRUJJVERBX0ZXRC42MDAwLjYvMTMvMjAyMgUA</t>
  </si>
  <si>
    <t>AAAAAAAACAAAABYoSW52YWxpZCBGb3JtdWxhIE5hbWUputL/lxj83QjwhKmZGPzdCCtDSVEuTlZEQS5JUV9URVZfVE9UQUxfUkVWX0ZXRC42MDAwLjUvOC8yMDI0AQAAADN+AAACAAAAEDE5LjcxNTAyMjE5ODk1OTMBDQAAAAUAAAABOQEAAAAHMjYzNTE1NAIAAAAKMTAwMjIwNDE0MAMAAAAGMTAwMzA3BAAAAAEyBgAAAAEwBwAAAAMxNjAIAAAAATAJAAAAATEKAAAAATALAAAACzEzNzcwODY1MzQxDAAAAAIxMg0AAAAINS85LzIwMjSZ1d9aGfzdCEC/kFsZ/N0IL0NJUS5OVkRBLklRX1RFVl9UT1RBTF9FQklUREFfRldELjYwMDAuNi8xNC8yMDIyBQAAAAAAAAAIAAAAFihJbnZhbGlkIEZvcm11bGEgTmFtZSlKIZCXGPzdCPCEqZkY/N0IK0NJUS5OVkRBLklRX1RFVl9UT1RBTF9SRVZfRldELjYwMDAuNS85LzIwMjQBAAAAM34AAAIAAAAQMTkuMzQ5NTA0MjI3Njg4NQENAAAABQAAAAE5AQAAAAcyNjM1MTU0AgAAAAoxMDAyMjA0MTQwAwAAAAYxMDAzMDcEAAAAATIGAAAAATAHAAAAAzE2MAgAAAABMAkAAAABMQoAAAABMAsAAAALMTM3NzA4NjUzNDEMAAAAAjEyDQAAAAk1LzEwLzIwMjSZ1d9aGfzdCNEmklsZ/N0IL0NJUS5OVkRBLklRX1RFVl9UT1RBTF9FQklUREFfRldELjYwMDAuNi8xNS8yMDIyBQAAAAAAAAAIAAAAFihJbnZhbGlkIEZvcm11bGEgTmFtZSlKIZCXGPzdCPCEqZkY/N0ILENJUS5OVkRB</t>
  </si>
  <si>
    <t>LklRX1RFVl9UT1RBTF9SRVZfRldELjYwMDAuNS8xMC8yMDI0AQAAADN+AAACAAAAEDE5LjU4NzAyODU2Nzc0NDYBDQAAAAUAAAABOQEAAAAHMjYzNTE1NAIAAAAKMTAwMjIwNDE0MAMAAAAGMTAwMzA3BAAAAAEyBgAAAAEwBwAAAAMxNjAIAAAAATAJAAAAATEKAAAAATALAAAACzEzNzc5NzE1MDk2DAAAAAIxMg0AAAAJNS8xMS8yMDI0mdXfWhn83QhEQI5bGfzdCC9DSVEuTlZEQS5JUV9URVZfVE9UQUxfRUJJVERBX0ZXRC42MDAwLjYvMTYvMjAyMgUAAAAAAAAACAAAABYoSW52YWxpZCBGb3JtdWxhIE5hbWUpQQT/lxj83QjwhKmZGPzdCCxDSVEuTlZEQS5JUV9URVZfVE9UQUxfUkVWX0ZXRC42MDAwLjUvMTMvMjAyNAEAAAAzfgAAAgAAABAxOS42Mzk4ODk2OTk1NjU5AQ0AAAAFAAAAATkBAAAABzI2MzUxNTQCAAAACjEwMDIyMDQxNDADAAAABjEwMDMwNwQAAAABMgYAAAABMAcAAAADMTYwCAAAAAEwCQAAAAExCgAAAAEwCwAAAAsxMzgwOTg1MTQxMgwAAAACMTINAAAACTUvMTQvMjAyNJnV31oZ/N0IWOShWxn83QgvQ0lRLk5WREEuSVFfVEVWX1RPVEFMX0VCSVREQV9GV0QuNjAwMC42LzE3LzIwMjIFAAAAAAAAAAgAAAAWKEludmFsaWQgRm9ybXVsYSBOYW1lKUohkJcY/N0I8ISpmRj83QgsQ0lRLk5WREEuSVFfVEVWX1RPVEFMX1JFVl9GV0QuNjAwMC41LzE0LzIwMjQBAAAAM34AAAIAAAAQMTkuODI2</t>
  </si>
  <si>
    <t>MDU4ODc4NzgxMQENAAAABQAAAAE5AQAAAAcyNjM1MTU0AgAAAAoxMDAyMjA0MTQwAwAAAAYxMDAzMDcEAAAAATIGAAAAATAHAAAAAzE2MAgAAAABMAkAAAABMQoAAAABMAsAAAALMTM3ODQ3ODAxNTIMAAAAAjEyDQAAAAk1LzE1LzIwMjSZ1d9aGfzdCFO8k1sZ/N0IL0NJUS5OVkRBLklRX1RFVl9UT1RBTF9FQklUREFfRldELjYwMDAuNi8yMC8yMDIyBQAAAAAAAAAIAAAAFihJbnZhbGlkIEZvcm11bGEgTmFtZSnG9pGXGPzdCPCEqZkY/N0ILENJUS5OVkRBLklRX1RFVl9UT1RBTF9SRVZfRldELjYwMDAuNS8xNS8yMDI0AQAAADN+AAACAAAAEDIwLjUyMTcyOTE5MTUxNDEBDQAAAAUAAAABOQEAAAAHMjYzNTE1NAIAAAAKMTAwMjIwNDE0MAMAAAAGMTAwMzA3BAAAAAEyBgAAAAEwBwAAAAMxNjAIAAAAATAJAAAAATEKAAAAATALAAAACzEzNzkwOTE2NTIyDAAAAAIxMg0AAAAJNS8xNi8yMDI0mdXfWhn83QjmjaFbGfzdCC9DSVEuTlZEQS5JUV9URVZfVE9UQUxfRUJJVERBX0ZXRC42MDAwLjYvMjEvMjAyMgUAAAAAAAAACAAAABYoSW52YWxpZCBGb3JtdWxhIE5hbWUpZaiRlxj83QjwhKmZGPzdCCxDSVEuTlZEQS5JUV9URVZfVE9UQUxfUkVWX0ZXRC42MDAwLjUvMTYvMjAyNAEAAAAzfgAAAgAAABAyMC40MjgwNzUwMDEyMjU4AQ0AAAAFAAAAATkBAAAABzI2MzUxNTQCAAAACjEwMDIyMDQxNDADAAAABjEw</t>
  </si>
  <si>
    <t>MDMwNwQAAAABMgYAAAABMAcAAAADMTYwCAAAAAEwCQAAAAExCgAAAAEwCwAAAAsxMzc4OTEwODk2MgwAAAACMTINAAAACTUvMTcvMjAyNJnV31oZ/N0IRLmhWxn83QgvQ0lRLk5WREEuSVFfVEVWX1RPVEFMX0VCSVREQV9GV0QuNjAwMC42LzIyLzIwMjIFAAAAAAAAAAgAAAAWKEludmFsaWQgRm9ybXVsYSBOYW1lKUtFkpcY/N0I8ISpmRj83QgsQ0lRLk5WREEuSVFfVEVWX1RPVEFMX1JFVl9GV0QuNjAwMC41LzE3LzIwMjQBAAAAM34AAAIAAAAQMjAuMDEwMjU1MzUxNzk5NgENAAAABQAAAAE5AQAAAAcyNjM1MTU0AgAAAAoxMDAyMjA0MTQwAwAAAAYxMDAzMDcEAAAAATIGAAAAATAHAAAAAzE2MAgAAAABMAkAAAABMQoAAAABMAsAAAALMTM3ODk3MDAzNDEMAAAAAjEyDQAAAAk1LzE4LzIwMjSZ1d9aGfzdCJDRi1sZ/N0IL0NJUS5OVkRBLklRX1RFVl9UT1RBTF9FQklUREFfRldELjYwMDAuNi8yMy8yMDIyBQAAAAAAAAAIAAAAFihJbnZhbGlkIEZvcm11bGEgTmFtZSm60v+XGPzdCPCEqZkY/N0ILENJUS5OVkRBLklRX1RFVl9UT1RBTF9SRVZfRldELjYwMDAuNS8yMC8yMDI0AQAAADN+AAACAAAAEDIwLjQzMDU1MjAyNDczNDQBDQAAAAUAAAABOQEAAAAHMjYzNTE1NAIAAAAKMTAwMjIwNDE0MAMAAAAGMTAwMzA3BAAAAAEyBgAAAAEwBwAAAAMxNjAIAAAAATAJAAAAATEKAAAAATALAAAACzEzODEyNTI5</t>
  </si>
  <si>
    <t>OTI0DAAAAAIxMg0AAAAJNS8yMS8yMDI0mdXfWhn83QhAv5BbGfzdCC9DSVEuTlZEQS5JUV9URVZfVE9UQUxfRUJJVERBX0ZXRC42MDAwLjYvMjQvMjAyMgUAAAAAAAAACAAAABYoSW52YWxpZCBGb3JtdWxhIE5hbWUputL/lxj83QjwhKmZGPzdCCxDSVEuTlZEQS5JUV9URVZfVE9UQUxfUkVWX0ZXRC42MDAwLjUvMjEvMjAyNAEAAAAzfgAAAgAAABAyMC41NjE3MzI5Mzc2OTk4AQ0AAAAFAAAAATkBAAAABzI2MzUxNTQCAAAACjEwMDIyMDQxNDADAAAABjEwMDMwNwQAAAABMgYAAAABMAcAAAADMTYwCAAAAAEwCQAAAAExCgAAAAEwCwAAAAsxMzc5MjM2NDk0NwwAAAACMTINAAAACTUvMjIvMjAyNJnV31oZ/N0IWOShWxn83QgvQ0lRLk5WREEuSVFfVEVWX1RPVEFMX0VCSVREQV9GV0QuNjAwMC42LzI3LzIwMjIFAAAAAAAAAAgAAAAWKEludmFsaWQgRm9ybXVsYSBOYW1lKUtFkpcY/N0I8ISpmRj83QgsQ0lRLk5WREEuSVFfVEVWX1RPVEFMX1JFVl9GV0QuNjAwMC41LzIyLzIwMjQBAAAAM34AAAIAAAAQMTkuNDk2ODMzMzE0MTcxOAENAAAABQAAAAE5AQAAAAcyNjM1MTU0AgAAAAk2NTM2MjYwMTcDAAAABjEwMDMwNwQAAAABMgYAAAABMAcAAAADMTYwCAAAAAEwCQAAAAExCgAAAAEwCwAAAAsxMzc5NDgxNDc1NgwAAAACMTINAAAACTUvMjMvMjAyNJnV31oZ/N0IVZGVWxn83QgvQ0lRLk5WREEuSVFfVEVW</t>
  </si>
  <si>
    <t>X1RPVEFMX0VCSVREQV9GV0QuNjAwMC42LzI4LzIwMjIFAAAAAAAAAAgAAAAWKEludmFsaWQgRm9ybXVsYSBOYW1lKUEE/5cY/N0I8ISpmRj83QgsQ0lRLk5WREEuSVFfVEVWX1RPVEFMX1JFVl9GV0QuNjAwMC41LzIzLzIwMjQBAAAAM34AAAIAAAAQMTkuNjE2NTYwNzA0OTk0NgENAAAABQAAAAE5AQAAAAcyNjM1MTU0AgAAAAk2NTM2MjYwMTcDAAAABjEwMDMwNwQAAAABMgYAAAABMAcAAAADMTYwCAAAAAEwCQAAAAExCgAAAAEwCwAAAAsxMzc5NjEwNDQ3MAwAAAACMTINAAAACTUvMjQvMjAyNJnV31oZ/N0IuvagWxn83QgvQ0lRLk5WREEuSVFfVEVWX1RPVEFMX0VCSVREQV9GV0QuNjAwMC42LzI5LzIwMjIFAAAAAAAAAAgAAAAWKEludmFsaWQgRm9ybXVsYSBOYW1lKcb2kZcY/N0I8ISpmRj83QgsQ0lRLk5WREEuSVFfVEVWX1RPVEFMX1JFVl9GV0QuNjAwMC41LzI0LzIwMjQBAAAAM34AAAIAAAAQMjAuMTM4MzUzOTcwODAwMQENAAAABQAAAAE5AQAAAAcyNjM1MTU0AgAAAAk2NTM2MjYwMTcDAAAABjEwMDMwNwQAAAABMgYAAAABMAcAAAADMTYwCAAAAAEwCQAAAAExCgAAAAEwCwAAAAsxMzc5Nzg2Njc5NAwAAAACMTINAAAACTUvMjUvMjAyNJnV31oZ/N0IWz+fWxn83QgvQ0lRLk5WREEuSVFfVEVWX1RPVEFMX0VCSVREQV9GV0QuNjAwMC42LzMwLzIwMjIFAAAAAAAAAAgAAAAWKEludmFsaWQgRm9y</t>
  </si>
  <si>
    <t>bXVsYSBOYW1lKWwJk5cY/N0I8ISpmRj83QgsQ0lRLk5WREEuSVFfVEVWX1RPVEFMX1JFVl9GV0QuNjAwMC41LzI3LzIwMjQBAAAAM34AAAIAAAAQMjAuMTM4MzUzOTcwODAwMQENAAAABQAAAAE5AQAAAAcyNjM1MTU0AgAAAAk2NTM2MjYwMTcDAAAABjEwMDMwNwQAAAABMgYAAAABMAcAAAADMTYwCAAAAAEwCQAAAAExCgAAAAEwCwAAAAsxMzc5Nzg2Njc5NAwAAAACMTINAAAACTUvMjgvMjAyNJnV31oZ/N0IG/qOWxn83QguQ0lRLk5WREEuSVFfVEVWX1RPVEFMX0VCSVREQV9GV0QuNjAwMC43LzEvMjAyMgUAAAAAAAAACAAAABYoSW52YWxpZCBGb3JtdWxhIE5hbWUpxvaRlxj83QjwhKmZGPzdCCxDSVEuTlZEQS5JUV9URVZfVE9UQUxfUkVWX0ZXRC42MDAwLjUvMjgvMjAyNAEAAAAzfgAAAgAAABAyMS41NTUxNjAyMjg5NjM5AQ0AAAAFAAAAATkBAAAABzI2MzUxNTQCAAAACTY1MzYyNjAxNwMAAAAGMTAwMzA3BAAAAAEyBgAAAAEwBwAAAAMxNjAIAAAAATAJAAAAATEKAAAAATALAAAACzEzNzk3ODY2Nzk0DAAAAAIxMg0AAAAJNS8yOS8yMDI0mdXfWhn83Qgb+o5bGfzdCC5DSVEuTlZEQS5JUV9URVZfVE9UQUxfRUJJVERBX0ZXRC42MDAwLjcvNC8yMDIyBQAAAAAAAAAIAAAAFihJbnZhbGlkIEZvcm11bGEgTmFtZSnG9pGXGPzdCPCEqZkY/N0ILENJUS5OVkRBLklRX1RFVl9UT1RBTF9SRVZfRldELjYw</t>
  </si>
  <si>
    <t>MDAuNS8yOS8yMDI0AQAAADN+AAACAAAAEDIxLjcxMjc0Njg5Mzc3OTkBDQAAAAUAAAABOQEAAAAHMjYzNTE1NAIAAAAJNjUzNjI2MDE3AwAAAAYxMDAzMDcEAAAAATIGAAAAATAHAAAAAzE2MAgAAAABMAkAAAABMQoAAAABMAsAAAALMTM3OTc4NjY3OTQMAAAAAjEyDQAAAAk1LzMwLzIwMjSZ1d9aGfzdCO0GmVsZ/N0ILkNJUS5OVkRBLklRX1RFVl9UT1RBTF9FQklUREFfRldELjYwMDAuNy81LzIwMjIFAAAAAAAAAAgAAAAWKEludmFsaWQgRm9ybXVsYSBOYW1lKbrS/5cY/N0I8ISpmRj83QgsQ0lRLk5WREEuSVFfVEVWX1RPVEFMX1JFVl9GV0QuNjAwMC41LzMwLzIwMjQBAAAAM34AAAIAAAAQMjAuODk4MTY3NTAyNTQyNQENAAAABQAAAAE5AQAAAAcyNjM1MTU0AgAAAAk2NTM2MjYwMTcDAAAABjEwMDMwNwQAAAABMgYAAAABMAcAAAADMTYwCAAAAAEwCQAAAAExCgAAAAEwCwAAAAsxMzgwMTYxMTQ5NgwAAAACMTINAAAACTUvMzEvMjAyNJnV31oZ/N0IRECOWxn83QguQ0lRLk5WREEuSVFfVEVWX1RPVEFMX0VCSVREQV9GV0QuNjAwMC43LzYvMjAyMgUAAAAAAAAACAAAABYoSW52YWxpZCBGb3JtdWxhIE5hbWUpxvaRlxj83QjwhKmZGPzdCCxDSVEuTlZEQS5JUV9URVZfVE9UQUxfUkVWX0ZXRC42MDAwLjUvMzEvMjAyNAEAAAAzfgAAAgAAABAyMC43MzI5NjgzNTg3OTU3AQ0AAAAFAAAAATkBAAAABzI2</t>
  </si>
  <si>
    <t>MzUxNTQCAAAACTY1MzYyNjAxNwMAAAAGMTAwMzA3BAAAAAEyBgAAAAEwBwAAAAMxNjAIAAAAATAJAAAAATEKAAAAATALAAAACzEzODAxNjExNDk2DAAAAAIxMg0AAAAINi8xLzIwMjSZ1d9aGfzdCDZomlsZ/N0ILkNJUS5OVkRBLklRX1RFVl9UT1RBTF9FQklUREFfRldELjYwMDAuNy83LzIwMjIFAAAAAAAAAAgAAAAWKEludmFsaWQgRm9ybXVsYSBOYW1lKcb2kZcY/N0I8ISpmRj83QgrQ0lRLk5WREEuSVFfVEVWX1RPVEFMX1JFVl9GV0QuNjAwMC42LzMvMjAyNAEAAAAzfgAAAgAAABAyMS43MTY2ODQ4OTg5NDk0AQ0AAAAFAAAAATkBAAAABzI2MzUxNTQCAAAACTY1MzYyNjAxNwMAAAAGMTAwMzA3BAAAAAEyBgAAAAEwBwAAAAMxNjAIAAAAATAJAAAAATEKAAAAATALAAAACzEzODEzMzE0NjQ3DAAAAAIxMg0AAAAINi80LzIwMjSZ1d9aGfzdCFO8k1sZ/N0ILkNJUS5OVkRBLklRX1RFVl9UT1RBTF9FQklUREFfRldELjYwMDAuNy84LzIwMjIFAAAAAAAAAAgAAAAWKEludmFsaWQgRm9ybXVsYSBOYW1lKUEE/5cY/N0I8ISpmRj83QgrQ0lRLk5WREEuSVFfVEVWX1RPVEFMX1JFVl9GV0QuNjAwMC42LzQvMjAyNAEAAAAzfgAAAgAAABAyMS45OTAwMDI2NzQ0MDU5AQ0AAAAFAAAAATkBAAAABzI2MzUxNTQCAAAACTY1MzYyNjAxNwMAAAAGMTAwMzA3BAAAAAEyBgAAAAEwBwAAAAMxNjAIAAAAATAJAAAAATEK</t>
  </si>
  <si>
    <t>AAAAATALAAAACzEzODEzMzE0NjQ3DAAAAAIxMg0AAAAINi81LzIwMjSZ1d9aGfzdCFWRlVsZ/N0IL0NJUS5OVkRBLklRX1RFVl9UT1RBTF9FQklUREFfRldELjYwMDAuNy8xMS8yMDIyBQAAAAAAAAAIAAAAFihJbnZhbGlkIEZvcm11bGEgTmFtZSlwbZGXGPzdCPCEqZkY/N0IK0NJUS5OVkRBLklRX1RFVl9UT1RBTF9SRVZfRldELjYwMDAuNi81LzIwMjQBAAAAM34AAAIAAAAPMjMuMTMxNzc0ODQyODU4AQ0AAAAFAAAAATkBAAAABzI2MzUxNTQCAAAACTY1MzYyNjAxNwMAAAAGMTAwMzA3BAAAAAEyBgAAAAEwBwAAAAMxNjAIAAAAATAJAAAAATEKAAAAATALAAAACzEzODEzMzE0NjQ3DAAAAAIxMg0AAAAINi82LzIwMjSZ1d9aGfzdCDZomlsZ/N0IL0NJUS5OVkRBLklRX1RFVl9UT1RBTF9FQklUREFfRldELjYwMDAuNy8xMi8yMDIyBQAAAAAAAAAIAAAAFihJbnZhbGlkIEZvcm11bGEgTmFtZSlwbZGXGPzdCPCEqZkY/N0IK0NJUS5OVkRBLklRX1RFVl9UT1RBTF9SRVZfRldELjYwMDAuNi82LzIwMjQBAAAAM34AAAIAAAAQMjIuODI1MjM4NTEyNzAyMQENAAAABQAAAAE5AQAAAAcyNjM1MTU0AgAAAAk2NTM2MjYwMTcDAAAABjEwMDMwNwQAAAABMgYAAAABMAcAAAADMTYwCAAAAAEwCQAAAAExCgAAAAEwCwAAAAsxMzgwOTg1MzUzNAwAAAACMTINAAAACDYvNy8yMDI0mdXfWhn83QiQ0YtbGfzdCC9DSVEu</t>
  </si>
  <si>
    <t>TlZEQS5JUV9URVZfVE9UQUxfRUJJVERBX0ZXRC42MDAwLjcvMTMvMjAyMgUAAAAAAAAACAAAABYoSW52YWxpZCBGb3JtdWxhIE5hbWUputL/lxj83QjwhKmZGPzdCCtDSVEuTlZEQS5JUV9URVZfVE9UQUxfUkVWX0ZXRC42MDAwLjYvNy8yMDI0AQAAADN+AAACAAAAEDIyLjgwNDM0NjAxOTIzNDQBDQAAAAUAAAABOQEAAAAHMjYzNTE1NAIAAAAJNjUzNjI2MDE3AwAAAAYxMDAzMDcEAAAAATIGAAAAATAHAAAAAzE2MAgAAAABMAkAAAABMQoAAAABMAsAAAALMTM4MDk4NTM1MzQMAAAAAjEyDQAAAAg2LzgvMjAyNJnV31oZ/N0IU7yTWxn83QgvQ0lRLk5WREEuSVFfVEVWX1RPVEFMX0VCSVREQV9GV0QuNjAwMC43LzE0LzIwMjIFAAAAAAAAAAgAAAAWKEludmFsaWQgRm9ybXVsYSBOYW1lKUohkJcY/N0I8ISpmRj83QgsQ0lRLk5WREEuSVFfVEVWX1RPVEFMX1JFVl9GV0QuNjAwMC42LzEwLzIwMjQBAAAAM34AAAIAAAAQMjIuOTc1NjY0NDY1NjY5NAENAAAABQAAAAE5AQAAAAcyNjM1MTU0AgAAAAk2NTM2MjYwMTcDAAAABjEwMDMwNwQAAAABMgYAAAABMAcAAAADMTYwCAAAAAEwCQAAAAExCgAAAAEwCwAAAAsxMzgwOTg1MzUzNAwAAAACMTINAAAACTYvMTEvMjAyNJnV31oZ/N0IrNeWWxn83QgvQ0lRLk5WREEuSVFfVEVWX1RPVEFMX0VCSVREQV9GV0QuNjAwMC43LzE1LzIwMjIFAAAAAAAAAAgAAAAWKElu</t>
  </si>
  <si>
    <t>dmFsaWQgRm9ybXVsYSBOYW1lKbrS/5cY/N0I8ISpmRj83QgsQ0lRLk5WREEuSVFfVEVWX1RPVEFMX1JFVl9GV0QuNjAwMC42LzExLzIwMjQBAAAAM34AAAIAAAAQMjIuODA4NTI0NTE3OTI3OQENAAAABQAAAAE5AQAAAAcyNjM1MTU0AgAAAAk2NTM2MjYwMTcDAAAABjEwMDMwNwQAAAABMgYAAAABMAcAAAADMTYwCAAAAAEwCQAAAAExCgAAAAEwCwAAAAsxMzgwOTg1MzUzNAwAAAACMTINAAAACTYvMTIvMjAyNJnV31oZ/N0IHmmYWxn83QgvQ0lRLk5WREEuSVFfVEVWX1RPVEFMX0VCSVREQV9GV0QuNjAwMC43LzE4LzIwMjIFAAAAAAAAAAgAAAAWKEludmFsaWQgRm9ybXVsYSBOYW1lKUtFkpcY/N0I8ISpmRj83QgsQ0lRLk5WREEuSVFfVEVWX1RPVEFMX1JFVl9GV0QuNjAwMC42LzEyLzIwMjQBAAAAM34AAAIAAAAQMjMuNjIzMzMxNzYzMTY3NgENAAAABQAAAAE5AQAAAAcyNjM1MTU0AgAAAAk2NTM2MjYwMTcDAAAABjEwMDMwNwQAAAABMgYAAAABMAcAAAADMTYwCAAAAAEwCQAAAAExCgAAAAEwCwAAAAsxMzgwOTg1MzUzNAwAAAACMTINAAAACTYvMTMvMjAyNJnV31oZ/N0IG/qOWxn83QgvQ0lRLk5WREEuSVFfVEVWX1RPVEFMX0VCSVREQV9GV0QuNjAwMC43LzE5LzIwMjIFAAAAAAAAAAgAAAAWKEludmFsaWQgRm9ybXVsYSBOYW1lKUtFkpcY/N0I8ISpmRj83QgsQ0lRLk5WREEuSVFfVEVWX1RPVEFM</t>
  </si>
  <si>
    <t>X1JFVl9GV0QuNjAwMC42LzEzLzIwMjQBAAAAM34AAAIAAAAQMjQuNDU2MzE4MTE2OTEzMQENAAAABQAAAAE5AQAAAAcyNjM1MTU0AgAAAAk2NTM2MjYwMTcDAAAABjEwMDMwNwQAAAABMgYAAAABMAcAAAADMTYwCAAAAAEwCQAAAAExCgAAAAEwCwAAAAsxMzgxNTY0MDYyMgwAAAACMTINAAAACTYvMTQvMjAyNJnV31oZ/N0IG/qOWxn83QgvQ0lRLk5WREEuSVFfVEVWX1RPVEFMX0VCSVREQV9GV0QuNjAwMC43LzIwLzIwMjIFAAAAAAAAAAgAAAAWKEludmFsaWQgRm9ybXVsYSBOYW1lKUEE/5cY/N0I8ISpmRj83QgsQ0lRLk5WREEuSVFfVEVWX1RPVEFMX1JFVl9GV0QuNjAwMC42LzE0LzIwMjQBAAAAM34AAAIAAAAQMjQuODg3MzgxOTA2NTA0OQENAAAABQAAAAE5AQAAAAcyNjM1MTU0AgAAAAk2NTM2MjYwMTcDAAAABjEwMDMwNwQAAAABMgYAAAABMAcAAAADMTYwCAAAAAEwCQAAAAExCgAAAAEwCwAAAAsxMzgxNTY0MDYyMgwAAAACMTINAAAACTYvMTUvMjAyNJnV31oZ/N0IQL+QWxn83QgvQ0lRLk5WREEuSVFfVEVWX1RPVEFMX0VCSVREQV9GV0QuNjAwMC43LzIxLzIwMjIFAAAAAAAAAAgAAAAWKEludmFsaWQgRm9ybXVsYSBOYW1lKUtFkpcY/N0I8ISpmRj83QgsQ0lRLk5WREEuSVFfVEVWX1RPVEFMX1JFVl9GV0QuNjAwMC42LzE3LzIwMjQBAAAAM34AAAIAAAAQMjQuNzE2NDc1NTU4MjA4NgENAAAA</t>
  </si>
  <si>
    <t>BQAAAAE5AQAAAAcyNjM1MTU0AgAAAAk2NTM2MjYwMTcDAAAABjEwMDMwNwQAAAABMgYAAAABMAcAAAADMTYwCAAAAAEwCQAAAAExCgAAAAEwCwAAAAsxMzgxNTY0MDYyMgwAAAACMTINAAAACTYvMTgvMjAyNJnV31oZ/N0I0SaSWxn83QgvQ0lRLk5WREEuSVFfVEVWX1RPVEFMX0VCSVREQV9GV0QuNjAwMC43LzIyLzIwMjIFAAAAAAAAAAgAAAAWKEludmFsaWQgRm9ybXVsYSBOYW1lKUohkJcY/N0I8ISpmRj83QgsQ0lRLk5WREEuSVFfVEVWX1RPVEFMX1JFVl9GV0QuNjAwMC42LzE4LzIwMjQBAAAAM34AAAIAAAAQMjUuNTg5OTk2ODkzOTQ1MgENAAAABQAAAAE5AQAAAAcyNjM1MTU0AgAAAAk2NTM2MjYwMTcDAAAABjEwMDMwNwQAAAABMgYAAAABMAcAAAADMTYwCAAAAAEwCQAAAAExCgAAAAEwCwAAAAsxMzgxNTY0MDYyMgwAAAACMTINAAAACTYvMTkvMjAyNJnV31oZ/N0IQL+QWxn83QgvQ0lRLk5WREEuSVFfVEVWX1RPVEFMX0VCSVREQV9GV0QuNjAwMC43LzI1LzIwMjIFAAAAAAAAAAgAAAAWKEludmFsaWQgRm9ybXVsYSBOYW1lKcb2kZcY/N0I8ISpmRj83QgsQ0lRLk5WREEuSVFfVEVWX1RPVEFMX1JFVl9GV0QuNjAwMC42LzE5LzIwMjQBAAAAM34AAAIAAAAQMjUuNTc3NzQ5NzEzNDk2OAENAAAABQAAAAE5AQAAAAcyNjM1MTU0AgAAAAk2NTM2MjYwMTcDAAAABjEwMDMwNwQAAAABMgYAAAABMAcA</t>
  </si>
  <si>
    <t>AAADMTYwCAAAAAEwCQAAAAExCgAAAAEwCwAAAAsxMzgyMjUwMDU2NAwAAAACMTINAAAACTYvMjAvMjAyNJnV31oZ/N0IRECOWxn83QgvQ0lRLk5WREEuSVFfVEVWX1RPVEFMX0VCSVREQV9GV0QuNjAwMC43LzI2LzIwMjIFAAAAAAAAAAgAAAAWKEludmFsaWQgRm9ybXVsYSBOYW1lKWWokZcY/N0I8ISpmRj83QgsQ0lRLk5WREEuSVFfVEVWX1RPVEFMX1JFVl9GV0QuNjAwMC42LzIwLzIwMjQBAAAAM34AAAIAAAAQMjQuNjY2Njg1NDI2NTU5NgENAAAABQAAAAE5AQAAAAcyNjM1MTU0AgAAAAk2NTM2MjYwMTcDAAAABjEwMDMwNwQAAAABMgYAAAABMAcAAAADMTYwCAAAAAEwCQAAAAExCgAAAAEwCwAAAAsxMzgyMjUwMDU2NAwAAAACMTINAAAACTYvMjEvMjAyNJnV31oZ/N0IZm2jWxn83QgvQ0lRLk5WREEuSVFfVEVWX1RPVEFMX0VCSVREQV9GV0QuNjAwMC43LzI3LzIwMjIFAAAAAAAAAAgAAAAWKEludmFsaWQgRm9ybXVsYSBOYW1lKbrS/5cY/N0I8ISpmRj83QgsQ0lRLk5WREEuSVFfVEVWX1RPVEFMX1JFVl9GV0QuNjAwMC42LzIxLzIwMjQBAAAAM34AAAIAAAAQMjMuODYyNTY2NTcwMDEzMQENAAAABQAAAAE5AQAAAAcyNjM1MTU0AgAAAAk2NTM2MjYwMTcDAAAABjEwMDMwNwQAAAABMgYAAAABMAcAAAADMTYwCAAAAAEwCQAAAAExCgAAAAEwCwAAAAsxMzgyMTg2Njg5MAwAAAACMTINAAAACTYvMjIv</t>
  </si>
  <si>
    <t>MjAyNJnV31oZ/N0IMPueWxn83QgvQ0lRLk5WREEuSVFfVEVWX1RPVEFMX0VCSVREQV9GV0QuNjAwMC43LzI4LzIwMjIFAAAAAAAAAAgAAAAWKEludmFsaWQgRm9ybXVsYSBOYW1lKWWokZcY/N0I8ISpmRj83QgsQ0lRLk5WREEuSVFfVEVWX1RPVEFMX1JFVl9GV0QuNjAwMC42LzI0LzIwMjQBAAAAM34AAAIAAAAQMjIuMjM0MjY4NjI2OTk5MQENAAAABQAAAAE5AQAAAAcyNjM1MTU0AgAAAAk2NTM2MjYwMTcDAAAABjEwMDMwNwQAAAABMgYAAAABMAcAAAADMTYwCAAAAAEwCQAAAAExCgAAAAEwCwAAAAsxMzgyMjQ5OTk5NAwAAAACMTINAAAACTYvMjUvMjAyNJnV31oZ/N0IHUSgWxn83QgvQ0lRLk5WREEuSVFfVEVWX1RPVEFMX0VCSVREQV9GV0QuNjAwMC43LzI5LzIwMjIFAAAAAAAAAAgAAAAWKEludmFsaWQgRm9ybXVsYSBOYW1lKXBtkZcY/N0I8ISpmRj83QgsQ0lRLk5WREEuSVFfVEVWX1RPVEFMX1JFVl9GV0QuNjAwMC42LzI1LzIwMjQBAAAAM34AAAIAAAAQMjMuNzQ3MDM2MDcwMjU2MQENAAAABQAAAAE5AQAAAAcyNjM1MTU0AgAAAAk2NTM2MjYwMTcDAAAABjEwMDMwNwQAAAABMgYAAAABMAcAAAADMTYwCAAAAAEwCQAAAAExCgAAAAEwCwAAAAsxMzgyMjQ5OTk5NAwAAAACMTINAAAACTYvMjYvMjAyNJnV31oZ/N0IyPGZWxn83QguQ0lRLk5WREEuSVFfVEVWX1RPVEFMX0VCSVREQV9GV0QuNjAw</t>
  </si>
  <si>
    <t>MC44LzEvMjAyMgUAAAAAAAAACAAAABYoSW52YWxpZCBGb3JtdWxhIE5hbWUpQQT/lxj83QjwhKmZGPzdCCxDSVEuTlZEQS5JUV9URVZfVE9UQUxfUkVWX0ZXRC42MDAwLjYvMjYvMjAyNAEAAAAzfgAAAgAAABAyMy44MDA3ODA4NTA1NDI4AQ0AAAAFAAAAATkBAAAABzI2MzUxNTQCAAAACTY1MzYyNjAxNwMAAAAGMTAwMzA3BAAAAAEyBgAAAAEwBwAAAAMxNjAIAAAAATAJAAAAATEKAAAAATALAAAACzEzOTE1MTQ5OTE2DAAAAAIxMg0AAAAJNi8yNy8yMDI0mdXfWhn83QiQ0YtbGfzdCC5DSVEuTlZEQS5JUV9URVZfVE9UQUxfRUJJVERBX0ZXRC42MDAwLjgvMi8yMDIyBQAAAAAAAAAIAAAAFihJbnZhbGlkIEZvcm11bGEgTmFtZSllqJGXGPzdCPCEqZkY/N0ILENJUS5OVkRBLklRX1RFVl9UT1RBTF9SRVZfRldELjYwMDAuNi8yNy8yMDI0AQAAADN+AAACAAAAEDIzLjMzNDQ5MTMzNjk5MzkBDQAAAAUAAAABOQEAAAAHMjYzNTE1NAIAAAAJNjUzNjI2MDE3AwAAAAYxMDAzMDcEAAAAATIGAAAAATAHAAAAAzE2MAgAAAABMAkAAAABMQoAAAABMAsAAAALMTM4MjcwNTE3NzAMAAAAAjEyDQAAAAk2LzI4LzIwMjSZ1d9aGfzdCBqDm1sZ/N0ILkNJUS5OVkRBLklRX1RFVl9UT1RBTF9FQklUREFfRldELjYwMDAuOC8zLzIwMjIFAAAAAAAAAAgAAAAWKEludmFsaWQgRm9ybXVsYSBOYW1lKUohkJcY/N0I8ISpmRj8</t>
  </si>
  <si>
    <t>3QgsQ0lRLk5WREEuSVFfVEVWX1RPVEFMX1JFVl9GV0QuNjAwMC42LzI4LzIwMjQBAAAAM34AAAIAAAAQMjMuMjQ5MjM3Njg4ODAwNgENAAAABQAAAAE5AQAAAAcyNjM1MTU0AgAAAAk2NTM2MjYwMTcDAAAABjEwMDMwNwQAAAABMgYAAAABMAcAAAADMTYwCAAAAAEwCQAAAAExCgAAAAEwCwAAAAsxMzgyNzA1MTc3MAwAAAACMTINAAAACTYvMjkvMjAyNJnV31oZ/N0IFnGeWxn83QguQ0lRLk5WREEuSVFfVEVWX1RPVEFMX0VCSVREQV9GV0QuNjAwMC44LzQvMjAyMgUAAAAAAAAACAAAABYoSW52YWxpZCBGb3JtdWxhIE5hbWUpSiGQlxj83QjwhKmZGPzdCCtDSVEuTlZEQS5JUV9URVZfVE9UQUxfUkVWX0ZXRC42MDAwLjcvMS8yMDI0AQAAADN+AAACAAAAEDIzLjM5MzIyMTYyNzk3MTQBDQAAAAUAAAABOQEAAAAHMjYzNTE1NAIAAAAJNjUzNjI2MDE3AwAAAAYxMDAzMDcEAAAAATIGAAAAATAHAAAAAzE2MAgAAAABMAkAAAABMQoAAAABMAsAAAALMTM4MjcwNTE3NzAMAAAAAjEyDQAAAAg3LzIvMjAyNJnV31oZ/N0I06ueWxn83QguQ0lRLk5WREEuSVFfVEVWX1RPVEFMX0VCSVREQV9GV0QuNjAwMC44LzUvMjAyMgUAAAAAAAAACAAAABYoSW52YWxpZCBGb3JtdWxhIE5hbWUpZaiRlxj83QjwhKmZGPzdCCtDSVEuTlZEQS5JUV9URVZfVE9UQUxfUkVWX0ZXRC42MDAwLjcvMi8yMDI0AQAAADN+AAACAAAAEDIz</t>
  </si>
  <si>
    <t>LjA4NDQxMzk2ODk2MDMBDQAAAAUAAAABOQEAAAAHMjYzNTE1NAIAAAAJNjUzNjI2MDE3AwAAAAYxMDAzMDcEAAAAATIGAAAAATAHAAAAAzE2MAgAAAABMAkAAAABMQoAAAABMAsAAAALMTM4MjcwNTE3NzAMAAAAAjEyDQAAAAg3LzMvMjAyNJnV31oZ/N0IZm2jWxn83QguQ0lRLk5WREEuSVFfVEVWX1RPVEFMX0VCSVREQV9GV0QuNjAwMC44LzgvMjAyMgUAAAAAAAAACAAAABYoSW52YWxpZCBGb3JtdWxhIE5hbWUputL/lxj83QjwhKmZGPzdCCtDSVEuTlZEQS5JUV9URVZfVE9UQUxfUkVWX0ZXRC42MDAwLjcvMy8yMDI0AQAAADN+AAACAAAADzI0LjE0NzI0Mjc4MzEwMwENAAAABQAAAAE5AQAAAAcyNjM1MTU0AgAAAAk2NTM2MjYwMTcDAAAABjEwMDMwNwQAAAABMgYAAAABMAcAAAADMTYwCAAAAAEwCQAAAAExCgAAAAEwCwAAAAsxMzgyNzA1MTc3MAwAAAACMTINAAAACDcvNC8yMDI0mdXfWhn83QiA1J1bGfzdCC5DSVEuTlZEQS5JUV9URVZfVE9UQUxfRUJJVERBX0ZXRC42MDAwLjgvOS8yMDIyBQAAAAAAAAAIAAAAFihJbnZhbGlkIEZvcm11bGEgTmFtZSlKIZCXGPzdCPCEqZkY/N0IK0NJUS5OVkRBLklRX1RFVl9UT1RBTF9SRVZfRldELjYwMDAuNy80LzIwMjQBAAAAM34AAAIAAAAPMjQuMTQ3MjQyNzgzMTAzAQ0AAAAFAAAAATkBAAAABzI2MzUxNTQCAAAACTY1MzYyNjAxNwMAAAAGMTAwMzA3BAAA</t>
  </si>
  <si>
    <t>AAEyBgAAAAEwBwAAAAMxNjAIAAAAATAJAAAAATEKAAAAATALAAAACzEzODI3MDUxNzcwDAAAAAIxMg0AAAAINy81LzIwMjSZ1d9aGfzdCEC/kFsZ/N0IL0NJUS5OVkRBLklRX1RFVl9UT1RBTF9FQklUREFfRldELjYwMDAuOC8xMC8yMDIyBQAAAAAAAAAIAAAAFihJbnZhbGlkIEZvcm11bGEgTmFtZSmebJKXGPzdCPCEqZkY/N0IK0NJUS5OVkRBLklRX1RFVl9UT1RBTF9SRVZfRldELjYwMDAuNy81LzIwMjQBAAAAM34AAAIAAAAQMjMuNjgzMDg0MDMxODI4NgENAAAABQAAAAE5AQAAAAcyNjM1MTU0AgAAAAk2NTM2MjYwMTcDAAAABjEwMDMwNwQAAAABMgYAAAABMAcAAAADMTYwCAAAAAEwCQAAAAExCgAAAAEwCwAAAAsxMzgyNzA1MTc3MAwAAAACMTINAAAACDcvNi8yMDI0mdXfWhn83QhTvJNbGfzdCC9DSVEuTlZEQS5JUV9URVZfVE9UQUxfRUJJVERBX0ZXRC42MDAwLjgvMTEvMjAyMgUAAAAAAAAACAAAABYoSW52YWxpZCBGb3JtdWxhIE5hbWUpQQT/lxj83QjwhKmZGPzdCCtDSVEuTlZEQS5JUV9URVZfVE9UQUxfUkVWX0ZXRC42MDAwLjcvOC8yMDI0AQAAADN+AAACAAAAEDI0LjA4MDQ0MTc1MDk5MTYBDQAAAAUAAAABOQEAAAAHMjYzNTE1NAIAAAAJNjUzNjI2MDE3AwAAAAYxMDAzMDcEAAAAATIGAAAAATAHAAAAAzE2MAgAAAABMAkAAAABMQoAAAABMAsAAAALMTM4OTk0Njc3ODUMAAAAAjEyDQAA</t>
  </si>
  <si>
    <t>AAg3LzkvMjAyNJnV31oZ/N0IVZGVWxn83QgvQ0lRLk5WREEuSVFfVEVWX1RPVEFMX0VCSVREQV9GV0QuNjAwMC44LzEyLzIwMjIFAAAAAAAAAAgAAAAWKEludmFsaWQgRm9ybXVsYSBOYW1lKcb2kZcY/N0I8ISpmRj83QgrQ0lRLk5WREEuSVFfVEVWX1RPVEFMX1JFVl9GV0QuNjAwMC43LzkvMjAyNAEAAAAzfgAAAgAAABAyNC42NzE1NDc1MTQyMjI0AQ0AAAAFAAAAATkBAAAABzI2MzUxNTQCAAAACTY1MzYyNjAxNwMAAAAGMTAwMzA3BAAAAAEyBgAAAAEwBwAAAAMxNjAIAAAAATAJAAAAATEKAAAAATALAAAACzEzODM4ODUxNTU5DAAAAAIxMg0AAAAJNy8xMC8yMDI0mdXfWhn83QhVkZVbGfzdCC1DSVEuTlZEQS5JUV9URVZfVE9UQUxfUkVWX0ZXRC42MDAwLjEyLzMwLzIwMjEBAAAAM34AAAIAAAAQMjMuOTEyODE0NTI2MDEyNQENAAAABQAAAAE5AQAAAAcyNjM1MTU0AgAAAAk2NTM2MjYwMTADAAAABjEwMDMwNwQAAAABMgYAAAABMAcAAAADMTYwCAAAAAEwCQAAAAExCgAAAAEwCwAAAAsxMjc1NTQ2MjIyOAwAAAACMTINAAAACjEyLzMxLzIwMjEWu5KXGPzdCBFojVsZ/N0ILENJUS5OVkRBLklRX1RFVl9UT1RBTF9SRVZfRldELjYwMDAuNy8xMC8yMDI0AQAAADN+AAACAAAAEDI1LjMzODYxMTY4OTQ5NjQBDQAAAAUAAAABOQEAAAAHMjYzNTE1NAIAAAAJNjUzNjI2MDE3AwAAAAYxMDAzMDcEAAAAATIG</t>
  </si>
  <si>
    <t>AAAAATAHAAAAAzE2MAgAAAABMAkAAAABMQoAAAABMAsAAAALMTM4Mzg4NTE1NTkMAAAAAjEyDQAAAAk3LzExLzIwMjSZ1d9aGfzdCNEmklsZ/N0ILUNJUS5OVkRBLklRX1RFVl9UT1RBTF9SRVZfRldELjYwMDAuMTIvMzEvMjAyMQEAAAAzfgAAAgAAABAyMy43Njk5Mjc5MzE5NTM4AQ0AAAAFAAAAATkBAAAABzI2MzUxNTQCAAAACTY1MzYyNjAxMAMAAAAGMTAwMzA3BAAAAAEyBgAAAAEwBwAAAAMxNjAIAAAAATAJAAAAATEKAAAAATALAAAACzEyNzU1NDYyMjI4DAAAAAIxMg0AAAAIMS8xLzIwMjK60v+XGPzdCNEmklsZ/N0ILENJUS5OVkRBLklRX1RFVl9UT1RBTF9SRVZfRldELjYwMDAuNy8xMS8yMDI0AQAAADN+AAACAAAAEDIzLjk2MTYzMDY1ODI2NjYBDQAAAAUAAAABOQEAAAAHMjYzNTE1NAIAAAAJNjUzNjI2MDE3AwAAAAYxMDAzMDcEAAAAATIGAAAAATAHAAAAAzE2MAgAAAABMAkAAAABMQoAAAABMAsAAAALMTM4NDExNTY2MzAMAAAAAjEyDQAAAAk3LzEyLzIwMjSZ1d9aGfzdCBqDm1sZ/N0IK0NJUS5OVkRBLklRX1RFVl9UT1RBTF9SRVZfRldELjYwMDAuMS8zLzIwMjIBAAAAM34AAAIAAAAQMjQuMzQ5NjM5MjU2NDIwNQENAAAABQAAAAE5AQAAAAcyNjM1MTU0AgAAAAk2NTM2MjYwMTADAAAABjEwMDMwNwQAAAABMgYAAAABMAcAAAADMTYwCAAAAAEwCQAAAAExCgAAAAEwCwAAAAsxMjc1NTQ2</t>
  </si>
  <si>
    <t>MjIyOAwAAAACMTINAAAACDEvNC8yMDIynmySlxj83QhfRaFbGfzdCCxDSVEuTlZEQS5JUV9URVZfVE9UQUxfUkVWX0ZXRC42MDAwLjcvMTIvMjAyNAEAAAAzfgAAAgAAABAyNC4yODU3ODE0MjEyMzY2AQ0AAAAFAAAAATkBAAAABzI2MzUxNTQCAAAACTY1MzYyNjAxNwMAAAAGMTAwMzA3BAAAAAEyBgAAAAEwBwAAAAMxNjAIAAAAATAJAAAAATEKAAAAATALAAAACzEzODQyNjAyMzU3DAAAAAIxMg0AAAAJNy8xMy8yMDI0mdXfWhn83Qgb+o5bGfzdCCtDSVEuTlZEQS5JUV9URVZfVE9UQUxfUkVWX0ZXRC42MDAwLjEvNC8yMDIyAQAAADN+AAACAAAAEDIzLjY3MTEzMjA1ODM0NzUBDQAAAAUAAAABOQEAAAAHMjYzNTE1NAIAAAAJNjUzNjI2MDEwAwAAAAYxMDAzMDcEAAAAATIGAAAAATAHAAAAAzE2MAgAAAABMAkAAAABMQoAAAABMAsAAAALMTI3NTU0NjIyMjgMAAAAAjEyDQAAAAgxLzUvMjAyMha7kpcY/N0IcA2LWxn83QgsQ0lRLk5WREEuSVFfVEVWX1RPVEFMX1JFVl9GV0QuNjAwMC43LzE1LzIwMjQBAAAAM34AAAIAAAAQMjQuMDg5NjQ3Njc0NDU5OQENAAAABQAAAAE5AQAAAAcyNjM1MTU0AgAAAAk2NTM2MjYwMTcDAAAABjEwMDMwNwQAAAABMgYAAAABMAcAAAADMTYwCAAAAAEwCQAAAAExCgAAAAEwCwAAAAsxMzg0Mzg0NDg4OQwAAAACMTINAAAACTcvMTYvMjAyNJnV31oZ/N0IG/qOWxn83QgrQ0lR</t>
  </si>
  <si>
    <t>Lk5WREEuSVFfVEVWX1RPVEFMX1JFVl9GV0QuNjAwMC4xLzUvMjAyMgEAAAAzfgAAAgAAABAyMi4yOTQ1MjE3ODY0NDQ4AQ0AAAAFAAAAATkBAAAABzI2MzUxNTQCAAAACTY1MzYyNjAxMAMAAAAGMTAwMzA3BAAAAAEyBgAAAAEwBwAAAAMxNjAIAAAAATAJAAAAATEKAAAAATALAAAACzEyNzU1NDYyMjI4DAAAAAIxMg0AAAAIMS82LzIwMjJJppOXGPzdCJDRi1sZ/N0ILENJUS5OVkRBLklRX1RFVl9UT1RBTF9SRVZfRldELjYwMDAuNy8xNi8yMDI0AQAAADN+AAACAAAAEDIzLjY5NzAxOTE0MDM2ODUBDQAAAAUAAAABOQEAAAAHMjYzNTE1NAIAAAAJNjUzNjI2MDE3AwAAAAYxMDAzMDcEAAAAATIGAAAAATAHAAAAAzE2MAgAAAABMAkAAAABMQoAAAABMAsAAAALMTM4NDM4NDQ4ODkMAAAAAjEyDQAAAAk3LzE3LzIwMjSZ1d9aGfzdCFO8k1sZ/N0IK0NJUS5OVkRBLklRX1RFVl9UT1RBTF9SRVZfRldELjYwMDAuMS82LzIwMjIBAAAAM34AAAIAAAAQMjIuNzYzMDY1OTU4MzQ5NwENAAAABQAAAAE5AQAAAAcyNjM1MTU0AgAAAAk2NTM2MjYwMTADAAAABjEwMDMwNwQAAAABMgYAAAABMAcAAAADMTYwCAAAAAEwCQAAAAExCgAAAAEwCwAAAAsxMjc1NTQ2MjIyOQwAAAACMTINAAAACDEvNy8yMDIySaaTlxj83QiQ0YtbGfzdCCxDSVEuTlZEQS5JUV9URVZfVE9UQUxfUkVWX0ZXRC42MDAwLjcvMTcvMjAyNAEAAAAz</t>
  </si>
  <si>
    <t>fgAAAgAAABAyMi4xMTkwMjg4NTM0MzM3AQ0AAAAFAAAAATkBAAAABzI2MzUxNTQCAAAACTY1MzYyNjAxNwMAAAAGMTAwMzA3BAAAAAEyBgAAAAEwBwAAAAMxNjAIAAAAATAJAAAAATEKAAAAATALAAAACzEzODQ4Nzg3NzYwDAAAAAIxMg0AAAAJNy8xOC8yMDI0mdXfWhn83QjtBplbGfzdCCtDSVEuTlZEQS5JUV9URVZfVE9UQUxfUkVWX0ZXRC42MDAwLjEvNy8yMDIyAQAAADN+AAACAAAAEDIyLjAwMjkxMzQxNDAzOTgBDQAAAAUAAAABOQEAAAAHMjYzNTE1NAIAAAAJNjUzNjI2MDEwAwAAAAYxMDAzMDcEAAAAATIGAAAAATAHAAAAAzE2MAgAAAABMAkAAAABMQoAAAABMAsAAAALMTI3NTU0NjIyMjkMAAAAAjEyDQAAAAgxLzgvMjAyMr6YAJgY/N0IU7yTWxn83QgsQ0lRLk5WREEuSVFfVEVWX1RPVEFMX1JFVl9GV0QuNjAwMC43LzE4LzIwMjQBAAAAM34AAAIAAAAQMjIuNzEwNTg0MDA3ODg0MwENAAAABQAAAAE5AQAAAAcyNjM1MTU0AgAAAAk2NTM2MjYwMTcDAAAABjEwMDMwNwQAAAABMgYAAAABMAcAAAADMTYwCAAAAAEwCQAAAAExCgAAAAEwCwAAAAsxMzg1NDg5NTE3NAwAAAACMTINAAAACTcvMTkvMjAyNJnV31oZ/N0IZm2jWxn83QgsQ0lRLk5WREEuSVFfVEVWX1RPVEFMX1JFVl9GV0QuNjAwMC4xLzEwLzIwMjIBAAAAM34AAAIAAAAQMjIuMTI3ODM2NDQyMjY2OQENAAAABQAAAAE5AQAAAAcyNjM1</t>
  </si>
  <si>
    <t>MTU0AgAAAAk2NTM2MjYwMTADAAAABjEwMDMwNwQAAAABMgYAAAABMAcAAAADMTYwCAAAAAEwCQAAAAExCgAAAAEwCwAAAAsxMjc1NTQ2MjIyOQwAAAACMTINAAAACTEvMTEvMjAyMr6YAJgY/N0IhY2QWxn83QgsQ0lRLk5WREEuSVFfVEVWX1RPVEFMX1JFVl9GV0QuNjAwMC43LzE5LzIwMjQBAAAAM34AAAIAAAAQMjIuMTEzODcxMjczNTA4NwENAAAABQAAAAE5AQAAAAcyNjM1MTU0AgAAAAk2NTM2MjYwMTcDAAAABjEwMDMwNwQAAAABMgYAAAABMAcAAAADMTYwCAAAAAEwCQAAAAExCgAAAAEwCwAAAAsxMzg1NDg5NTE3NAwAAAACMTINAAAACTcvMjAvMjAyNJnV31oZ/N0IGoObWxn83QgsQ0lRLk5WREEuSVFfVEVWX1RPVEFMX1JFVl9GV0QuNjAwMC4xLzExLzIwMjIBAAAAM34AAAIAAAAQMjIuNDQ4NzA3OTk0Mzg2MwENAAAABQAAAAE5AQAAAAcyNjM1MTU0AgAAAAk2NTM2MjYwMTADAAAABjEwMDMwNwQAAAABMgYAAAABMAcAAAADMTYwCAAAAAEwCQAAAAExCgAAAAEwCwAAAAsxMjcwMzExMDkxOAwAAAACMTINAAAACTEvMTIvMjAyMtpXk5cY/N0I7QaZWxn83QgsQ0lRLk5WREEuSVFfVEVWX1RPVEFMX1JFVl9GV0QuNjAwMC43LzIyLzIwMjQBAAAAM34AAAIAAAAQMjMuMDk2NTkyMzY3ODAwNQENAAAABQAAAAE5AQAAAAcyNjM1MTU0AgAAAAk2NTM2MjYwMTcDAAAABjEwMDMwNwQAAAABMgYAAAABMAcA</t>
  </si>
  <si>
    <t>AAADMTYwCAAAAAEwCQAAAAExCgAAAAEwCwAAAAsxMzg1MzkwNTIzNAwAAAACMTINAAAACTcvMjMvMjAyNJnV31oZ/N0IQL+QWxn83QgsQ0lRLk5WREEuSVFfVEVWX1RPVEFMX1JFVl9GV0QuNjAwMC4xLzEyLzIwMjIBAAAAM34AAAIAAAAQMjIuNTk3MTc5NTgwMjQwMQENAAAABQAAAAE5AQAAAAcyNjM1MTU0AgAAAAk2NTM2MjYwMTADAAAABjEwMDMwNwQAAAABMgYAAAABMAcAAAADMTYwCAAAAAEwCQAAAAExCgAAAAEwCwAAAAsxMjcwMzExMDkxOAwAAAACMTINAAAACTEvMTMvMjAyMrrS/5cY/N0I06ueWxn83QgsQ0lRLk5WREEuSVFfVEVWX1RPVEFMX1JFVl9GV0QuNjAwMC43LzIzLzIwMjQBAAAAM34AAAIAAAAQMjIuOTE3Nzk0MTIxMDAxNAENAAAABQAAAAE5AQAAAAcyNjM1MTU0AgAAAAk2NTM2MjYwMTcDAAAABjEwMDMwNwQAAAABMgYAAAABMAcAAAADMTYwCAAAAAEwCQAAAAExCgAAAAEwCwAAAAsxMzg1MzkwNTIzNAwAAAACMTINAAAACTcvMjQvMjAyNJnV31oZ/N0IRECOWxn83QgsQ0lRLk5WREEuSVFfVEVWX1RPVEFMX1JFVl9GV0QuNjAwMC4xLzEzLzIwMjIBAAAAM34AAAIAAAAQMjEuNDM1NTExNzg3NjI1OAENAAAABQAAAAE5AQAAAAcyNjM1MTU0AgAAAAk2NTM2MjYwMTADAAAABjEwMDMwNwQAAAABMgYAAAABMAcAAAADMTYwCAAAAAEwCQAAAAExCgAAAAEwCwAAAAsxMjcwMzExMDkxOAwA</t>
  </si>
  <si>
    <t>AAACMTINAAAACTEvMTQvMjAyMha7kpcY/N0IHUSgWxn83QgsQ0lRLk5WREEuSVFfVEVWX1RPVEFMX1JFVl9GV0QuNjAwMC43LzI0LzIwMjQBAAAAM34AAAIAAAAQMjEuMzQ3NjI0NzgwMjM0NgENAAAABQAAAAE5AQAAAAcyNjM1MTU0AgAAAAk2NTM2MjYwMTcDAAAABjEwMDMwNwQAAAABMgYAAAABMAcAAAADMTYwCAAAAAEwCQAAAAExCgAAAAEwCwAAAAsxMzg1ODg0NzI5NAwAAAACMTINAAAACTcvMjUvMjAyNJnV31oZ/N0Izg6kWxn83QgsQ0lRLk5WREEuSVFfVEVWX1RPVEFMX1JFVl9GV0QuNjAwMC4xLzE0LzIwMjIBAAAAM34AAAIAAAAQMjEuNzM0OTAyMjkzMTY2MgENAAAABQAAAAE5AQAAAAcyNjM1MTU0AgAAAAk2NTM2MjYwMTADAAAABjEwMDMwNwQAAAABMgYAAAABMAcAAAADMTYwCAAAAAEwCQAAAAExCgAAAAEwCwAAAAsxMjcwMzExMDkxOAwAAAACMTINAAAACTEvMTUvMjAyMp5skpcY/N0IuvagWxn83QgsQ0lRLk5WREEuSVFfVEVWX1RPVEFMX1JFVl9GV0QuNjAwMC43LzI1LzIwMjQBAAAAM34AAAIAAAAQMjAuOTc2ODYyNTE4MjEzNAENAAAABQAAAAE5AQAAAAcyNjM1MTU0AgAAAAk2NTM2MjYwMTcDAAAABjEwMDMwNwQAAAABMgYAAAABMAcAAAADMTYwCAAAAAEwCQAAAAExCgAAAAEwCwAAAAsxMzg1ODg0NzI5NAwAAAACMTINAAAACTcvMjYvMjAyNJnV31oZ/N0IZm2jWxn83QgsQ0lRLk5W</t>
  </si>
  <si>
    <t>REEuSVFfVEVWX1RPVEFMX1JFVl9GV0QuNjAwMC4xLzE3LzIwMjIBAAAAM34AAAIAAAAQMjEuNzM0OTAyMjkzMTY2MgENAAAABQAAAAE5AQAAAAcyNjM1MTU0AgAAAAk2NTM2MjYwMTADAAAABjEwMDMwNwQAAAABMgYAAAABMAcAAAADMTYwCAAAAAEwCQAAAAExCgAAAAEwCwAAAAsxMjcwMzExMDkxOAwAAAACMTINAAAACTEvMTgvMjAyMtpXk5cY/N0IRECOWxn83QgsQ0lRLk5WREEuSVFfVEVWX1RPVEFMX1JFVl9GV0QuNjAwMC43LzI2LzIwMjQBAAAAM34AAAIAAAAQMjEuMTIzNjYxNzg5NDcwNQENAAAABQAAAAE5AQAAAAcyNjM1MTU0AgAAAAk2NTM2MjYwMTcDAAAABjEwMDMwNwQAAAABMgYAAAABMAcAAAADMTYwCAAAAAEwCQAAAAExCgAAAAEwCwAAAAsxMzg1ODg0NzI5NAwAAAACMTINAAAACTcvMjcvMjAyNJnV31oZ/N0IrNeWWxn83QgsQ0lRLk5WREEuSVFfVEVWX1RPVEFMX1JFVl9GV0QuNjAwMC4xLzE4LzIwMjIBAAAAM34AAAIAAAAQMjAuODgwNjQ2NjgyMzQxNAENAAAABQAAAAE5AQAAAAcyNjM1MTU0AgAAAAk2NTM2MjYwMTADAAAABjEwMDMwNwQAAAABMgYAAAABMAcAAAADMTYwCAAAAAEwCQAAAAExCgAAAAEwCwAAAAsxMjcwNTk5Nzg5MQwAAAACMTINAAAACTEvMTkvMjAyMr6YAJgY/N0IG/qOWxn83QgsQ0lRLk5WREEuSVFfVEVWX1RPVEFMX1JFVl9GV0QuNjAwMC43LzI5LzIwMjQBAAAA</t>
  </si>
  <si>
    <t>M34AAAIAAAAPMjAuODQ3MDAxNjI0NDA5AQ0AAAAFAAAAATkBAAAABzI2MzUxNTQCAAAACTY1MzYyNjAxNwMAAAAGMTAwMzA3BAAAAAEyBgAAAAEwBwAAAAMxNjAIAAAAATAJAAAAATEKAAAAATALAAAACzEzODU4ODQ3Mjk0DAAAAAIxMg0AAAAJNy8zMC8yMDI0mdXfWhn83QgeaZhbGfzdCCxDSVEuTlZEQS5JUV9URVZfVE9UQUxfUkVWX0ZXRC42MDAwLjEvMTkvMjAyMgEAAAAzfgAAAgAAABAyMC4xOTg4NzM4NTIyMDYxAQ0AAAAFAAAAATkBAAAABzI2MzUxNTQCAAAACTY1MzYyNjAxMAMAAAAGMTAwMzA3BAAAAAEyBgAAAAEwBwAAAAMxNjAIAAAAATAJAAAAATEKAAAAATALAAAACzEyNzA1OTk3ODkxDAAAAAIxMg0AAAAJMS8yMC8yMDIyvpgAmBj83QgRaI1bGfzdCCxDSVEuTlZEQS5JUV9URVZfVE9UQUxfUkVWX0ZXRC42MDAwLjcvMzAvMjAyNAEAAAAzfgAAAgAAABAxOS4zNjc3MTY2NjAyMDIyAQ0AAAAFAAAAATkBAAAABzI2MzUxNTQCAAAACTY1MzYyNjAxNwMAAAAGMTAwMzA3BAAAAAEyBgAAAAEwBwAAAAMxNjAIAAAAATAJAAAAATEKAAAAATALAAAACzEzODU4ODQ3Mjk0DAAAAAIxMg0AAAAJNy8zMS8yMDI0mdXfWhn83QiQ0YtbGfzdCCxDSVEuTlZEQS5JUV9URVZfVE9UQUxfUkVWX0ZXRC42MDAwLjEvMjAvMjAyMgEAAAAzfgAAAgAAABAxOS40NTEwNDQwODUxNzk3AQ0AAAAFAAAAATkBAAAABzI2</t>
  </si>
  <si>
    <t>MzUxNTQCAAAACTY1MzYyNjAxMAMAAAAGMTAwMzA3BAAAAAEyBgAAAAEwBwAAAAMxNjAIAAAAATAJAAAAATEKAAAAATALAAAACzEyNzA1OTk3ODkxDAAAAAIxMg0AAAAJMS8yMS8yMDIyvpgAmBj83Qis15ZbGfzdCCxDSVEuTlZEQS5JUV9URVZfVE9UQUxfUkVWX0ZXRC42MDAwLjcvMzEvMjAyNAEAAAAzfgAAAgAAABAyMS44Njg5NTAzOTczOTE1AQ0AAAAFAAAAATkBAAAABzI2MzUxNTQCAAAACTY1MzYyNjAxNwMAAAAGMTAwMzA3BAAAAAEyBgAAAAEwBwAAAAMxNjAIAAAAATAJAAAAATEKAAAAATALAAAACzEzODU4ODQ3Mjk0DAAAAAIxMg0AAAAIOC8xLzIwMjSZ1d9aGfzdCBv6jlsZ/N0ILENJUS5OVkRBLklRX1RFVl9UT1RBTF9SRVZfRldELjYwMDAuMS8yMS8yMDIyAQAAADN+AAACAAAAEDE4LjgxODIwMjMxOTQwODEBDQAAAAUAAAABOQEAAAAHMjYzNTE1NAIAAAAJNjUzNjI2MDEwAwAAAAYxMDAzMDcEAAAAATIGAAAAATAHAAAAAzE2MAgAAAABMAkAAAABMQoAAAABMAsAAAALMTI3MDU5OTc4OTEMAAAAAjEyDQAAAAkxLzIyLzIwMjIWu5KXGPzdCLcamFsZ/N0IK0NJUS5OVkRBLklRX1RFVl9UT1RBTF9SRVZfRldELjYwMDAuOC8xLzIwMjQBAAAAM34AAAIAAAAQMjAuMzk5MDc1NjQyODgwNwENAAAABQAAAAE5AQAAAAcyNjM1MTU0AgAAAAk2NTM2MjYwMTcDAAAABjEwMDMwNwQAAAABMgYAAAABMAcA</t>
  </si>
  <si>
    <t>AAADMTYwCAAAAAEwCQAAAAExCgAAAAEwCwAAAAsxMzg1ODg0NzI5NAwAAAACMTINAAAACDgvMi8yMDI0mdXfWhn83QjI8ZlbGfzdCCxDSVEuTlZEQS5JUV9URVZfVE9UQUxfUkVWX0ZXRC42MDAwLjEvMjQvMjAyMgEAAAAzfgAAAgAAABAxOC44MTY1NzEyODM5MjkzAQ0AAAAFAAAAATkBAAAABzI2MzUxNTQCAAAACTY1MzYyNjAxMAMAAAAGMTAwMzA3BAAAAAEyBgAAAAEwBwAAAAMxNjAIAAAAATAJAAAAATEKAAAAATALAAAACzEyNzA1OTk3ODkxDAAAAAIxMg0AAAAJMS8yNS8yMDIyutL/lxj83QhwDYtbGfzdCCtDSVEuTlZEQS5JUV9URVZfVE9UQUxfUkVWX0ZXRC42MDAwLjgvMi8yMDI0AQAAADN+AAACAAAAEDIwLjAzMDY3MjM2MDIzMzEBDQAAAAUAAAABOQEAAAAHMjYzNTE1NAIAAAAJNjUzNjI2MDE3AwAAAAYxMDAzMDcEAAAAATIGAAAAATAHAAAAAzE2MAgAAAABMAkAAAABMQoAAAABMAsAAAALMTM5MDM0MDgyOTIMAAAAAjEyDQAAAAg4LzMvMjAyNJnV31oZ/N0INmiaWxn83QgsQ0lRLk5WREEuSVFfVEVWX1RPVEFMX1JFVl9GV0QuNjAwMC4xLzI1LzIwMjIBAAAAM34AAAIAAAAPMTcuOTYxOTA4NjkzMDQyAQ0AAAAFAAAAATkBAAAABzI2MzUxNTQCAAAACTY1MzYyNjAxMAMAAAAGMTAwMzA3BAAAAAEyBgAAAAEwBwAAAAMxNjAIAAAAATAJAAAAATEKAAAAATALAAAACzEyNzA1OTk3ODkxDAAAAAIx</t>
  </si>
  <si>
    <t>Mg0AAAAJMS8yNi8yMDIyFruSlxj83QiQ0YtbGfzdCCtDSVEuTlZEQS5JUV9URVZfVE9UQUxfUkVWX0ZXRC42MDAwLjgvNS8yMDI0AQAAADN+AAACAAAAEDE4Ljc0NTY4NTUxNDU1NDkBDQAAAAUAAAABOQEAAAAHMjYzNTE1NAIAAAAJNjUzNjI2MDE3AwAAAAYxMDAzMDcEAAAAATIGAAAAATAHAAAAAzE2MAgAAAABMAkAAAABMQoAAAABMAsAAAALMTM4NzgyNjQzMjYMAAAAAjEyDQAAAAg4LzYvMjAyNJnV31oZ/N0IQL+QWxn83QgsQ0lRLk5WREEuSVFfVEVWX1RPVEFMX1JFVl9GV0QuNjAwMC4xLzI2LzIwMjIBAAAAM34AAAIAAAAQMTguMzI3MjYwNjQwMjkxNgENAAAABQAAAAE5AQAAAAcyNjM1MTU0AgAAAAk2NTM2MjYwMTADAAAABjEwMDMwNwQAAAABMgYAAAABMAcAAAADMTYwCAAAAAEwCQAAAAExCgAAAAEwCwAAAAsxMjcwNTk5Nzg5MQwAAAACMTINAAAACTEvMjcvMjAyMtpXk5cY/N0IkNGLWxn83QgrQ0lRLk5WREEuSVFfVEVWX1RPVEFMX1JFVl9GV0QuNjAwMC44LzYvMjAyNAEAAAAzfgAAAgAAAA8xOS4zNDUxOTc0MjI4NDYBDQAAAAUAAAABOQEAAAAHMjYzNTE1NAIAAAAJNjUzNjI2MDE3AwAAAAYxMDAzMDcEAAAAATIGAAAAATAHAAAAAzE2MAgAAAABMAkAAAABMQoAAAABMAsAAAALMTM4ODAwOTU5OTAMAAAAAjEyDQAAAAg4LzcvMjAyNJnV31oZ/N0INmiaWxn83QgsQ0lRLk5WREEuSVFfVEVW</t>
  </si>
  <si>
    <t>X1RPVEFMX1JFVl9GV0QuNjAwMC4xLzI3LzIwMjIBAAAAM34AAAIAAAAQMTcuNjUyMDExOTUyMDcxNAENAAAABQAAAAE5AQAAAAcyNjM1MTU0AgAAAAk2NTM2MjYwMTADAAAABjEwMDMwNwQAAAABMgYAAAABMAcAAAADMTYwCAAAAAEwCQAAAAExCgAAAAEwCwAAAAsxMjcwNTk5Nzg5MQwAAAACMTINAAAACTEvMjgvMjAyMtpXk5cY/N0INmiaWxn83QgrQ0lRLk5WREEuSVFfVEVWX1RPVEFMX1JFVl9GV0QuNjAwMC44LzcvMjAyNAEAAAAzfgAAAgAAABAxOC4zNDY0MDI1NDEwMTI2AQ0AAAAFAAAAATkBAAAABzI2MzUxNTQCAAAACTY1MzYyNjAxNwMAAAAGMTAwMzA3BAAAAAEyBgAAAAEwBwAAAAMxNjAIAAAAATAJAAAAATEKAAAAATALAAAACzEzODgwMDk1OTkwDAAAAAIxMg0AAAAIOC84LzIwMjSZ1d9aGfzdCFO8k1sZ/N0ILENJUS5OVkRBLklRX1RFVl9UT1RBTF9SRVZfRldELjYwMDAuMS8yOC8yMDIyAQAAADN+AAACAAAAEDE4LjM4MjcxNTg0NjU3MDUBDQAAAAUAAAABOQEAAAAHMjYzNTE1NAIAAAAJNjUzNjI2MDEwAwAAAAYxMDAzMDcEAAAAATIGAAAAATAHAAAAAzE2MAgAAAABMAkAAAABMQoAAAABMAsAAAALMTI3MDU5OTc4OTEMAAAAAjEyDQAAAAkxLzI5LzIwMjKebJKXGPzdCDZomlsZ/N0IK0NJUS5OVkRBLklRX1RFVl9UT1RBTF9SRVZfRldELjYwMDAuOC84LzIwMjQBAAAAM34AAAIAAAAQMTku</t>
  </si>
  <si>
    <t>NDc5ODY2Mzk1Njc3NQENAAAABQAAAAE5AQAAAAcyNjM1MTU0AgAAAAk2NTM2MjYwMTcDAAAABjEwMDMwNwQAAAABMgYAAAABMAcAAAADMTYwCAAAAAEwCQAAAAExCgAAAAEwCwAAAAsxMzg4MDA5NTk5MAwAAAACMTINAAAACDgvOS8yMDI0mdXfWhn83QhVkZVbGfzdCCxDSVEuTlZEQS5JUV9URVZfVE9UQUxfUkVWX0ZXRC42MDAwLjEvMzEvMjAyMgEAAAAzfgAAAgAAABAxOS43MjUwNTgwNDU2MTY4AQ0AAAAFAAAAATkBAAAABzI2MzUxNTQCAAAACTY1MzYyNjAxMAMAAAAGMTAwMzA3BAAAAAEyBgAAAAEwBwAAAAMxNjAIAAAAATAJAAAAATEKAAAAATALAAAACzEyNzA1OTk3ODkxDAAAAAIxMg0AAAAIMi8xLzIwMjK+mACYGPzdCFfkolsZ/N0IK0NJUS5OVkRBLklRX1RFVl9UT1RBTF9SRVZfRldELjYwMDAuOC85LzIwMjQBAAAAM34AAAIAAAAQMTkuNDM3OTM4MzI3OTczOQENAAAABQAAAAE5AQAAAAcyNjM1MTU0AgAAAAk2NTM2MjYwMTcDAAAABjEwMDMwNwQAAAABMgYAAAABMAcAAAADMTYwCAAAAAEwCQAAAAExCgAAAAEwCwAAAAsxMzg5MjI2NzgyOAwAAAACMTINAAAACTgvMTAvMjAyNJnV31oZ/N0IpTKjWxn83QgrQ0lRLk5WREEuSVFfVEVWX1RPVEFMX1JFVl9GV0QuNjAwMC4yLzEvMjAyMgEAAAAzfgAAAgAAABAxOS44NDkwMTY3NDIwMDUxAQ0AAAAFAAAAATkBAAAABzI2MzUxNTQCAAAACTY1MzYy</t>
  </si>
  <si>
    <t>NjAxMAMAAAAGMTAwMzA3BAAAAAEyBgAAAAEwBwAAAAMxNjAIAAAAATAJAAAAATEKAAAAATALAAAACzEyNzA1OTk3ODkxDAAAAAIxMg0AAAAIMi8yLzIwMjK+mACYGPzdCEC/kFsZ/N0ILENJUS5OVkRBLklRX1RFVl9UT1RBTF9SRVZfRldELjYwMDAuOC8xMi8yMDI0AQAAADN+AAACAAAADzIwLjI0MTI4MzAzOTQ0NgENAAAABQAAAAE5AQAAAAcyNjM1MTU0AgAAAAk2NTM2MjYwMTcDAAAABjEwMDMwNwQAAAABMgYAAAABMAcAAAADMTYwCAAAAAEwCQAAAAExCgAAAAEwCwAAAAsxMzg5OTQ2Nzc4NwwAAAACMTINAAAACTgvMTMvMjAyNJnV31oZ/N0IRECOWxn83QgrQ0lRLk5WREEuSVFfVEVWX1RPVEFMX1JFVl9GV0QuNjAwMC4yLzIvMjAyMgEAAAAzfgAAAgAAABAyMC4zNDE1ODk0NTY2MDA0AQ0AAAAFAAAAATkBAAAABzI2MzUxNTQCAAAACTY1MzYyNjAxMAMAAAAGMTAwMzA3BAAAAAEyBgAAAAEwBwAAAAMxNjAIAAAAATAJAAAAATEKAAAAATALAAAACzEyNzA1OTk3ODkxDAAAAAIxMg0AAAAIMi8zLzIwMjLaV5OXGPzdCNEmklsZ/N0ILENJUS5OVkRBLklRX1RFVl9UT1RBTF9SRVZfRldELjYwMDAuOC8xMy8yMDI0AQAAADN+AAACAAAAEDIxLjU3MzI2NjQzMDc3NzMBDQAAAAUAAAABOQEAAAAHMjYzNTE1NAIAAAAJNjUzNjI2MDE3AwAAAAYxMDAzMDcEAAAAATIGAAAAATAHAAAAAzE2MAgAAAABMAkAAAAB</t>
  </si>
  <si>
    <t>MQoAAAABMAsAAAALMTM4OTk0Njc3ODcMAAAAAjEyDQAAAAk4LzE0LzIwMjSZ1d9aGfzdCBv6jlsZ/N0IK0NJUS5OVkRBLklRX1RFVl9UT1RBTF9SRVZfRldELjYwMDAuMi8zLzIwMjIBAAAAM34AAAIAAAAQMTkuMjg2MzA5NTAxODIxNgENAAAABQAAAAE5AQAAAAcyNjM1MTU0AgAAAAk2NTM2MjYwMTADAAAABjEwMDMwNwQAAAABMgYAAAABMAcAAAADMTYwCAAAAAEwCQAAAAExCgAAAAEwCwAAAAsxMjcwNTk5Nzg5MQwAAAACMTINAAAACDIvNC8yMDIyutL/lxj83Qh9o5lbGfzdCCxDSVEuTlZEQS5JUV9URVZfVE9UQUxfUkVWX0ZXRC42MDAwLjgvMjAvMjAyMAEAAAAzfgAAAgAAABAxNy4wMzU0NjkxNTg2Njg0AQ0AAAAFAAAAATkBAAAABzI2MzUxNTQCAAAACTY1MzYyNjAwNgMAAAAGMTAwMzA3BAAAAAEyBgAAAAEwBwAAAAMxNjAIAAAAATAJAAAAATEKAAAAATALAAAACzEyMDQ2MDAzNTEyDAAAAAIxMg0AAAAJOC8yMS8yMDIwHSTgWhn83QgdRKBbGfzdCCtDSVEuTlZEQS5JUV9URVZfVE9UQUxfUkVWX0ZXRC42MDAwLjIvNC8yMDIyAQAAADN+AAACAAAAEDE5LjU4ODg2NjU4MzEzNzYBDQAAAAUAAAABOQEAAAAHMjYzNTE1NAIAAAAJNjUzNjI2MDEwAwAAAAYxMDAzMDcEAAAAATIGAAAAATAHAAAAAzE2MAgAAAABMAkAAAABMQoAAAABMAsAAAALMTI3MDU5OTc4OTEMAAAAAjEyDQAAAAgyLzUvMjAyMr6Y</t>
  </si>
  <si>
    <t>AJgY/N0ItU2TWxn83QgsQ0lRLk5WREEuSVFfVEVWX1RPVEFMX1JFVl9GV0QuNjAwMC44LzIxLzIwMjABAAAAM34AAAIAAAAQMTcuODA1MTEwNDg0MTYyNAENAAAABQAAAAE5AQAAAAcyNjM1MTU0AgAAAAk2NTM2MjYwMDYDAAAABjEwMDMwNwQAAAABMgYAAAABMAcAAAADMTYwCAAAAAEwCQAAAAExCgAAAAEwCwAAAAsxMjA0NjAwMzUxMgwAAAACMTINAAAACTgvMjIvMjAyMB0k4FoZ/N0IuvagWxn83QgrQ0lRLk5WREEuSVFfVEVWX1RPVEFMX1JFVl9GV0QuNjAwMC4yLzcvMjAyMgEAAAAzfgAAAgAAABAxOS45MjI0MTMzMzg1NTA3AQ0AAAAFAAAAATkBAAAABzI2MzUxNTQCAAAACTY1MzYyNjAxMAMAAAAGMTAwMzA3BAAAAAEyBgAAAAEwBwAAAAMxNjAIAAAAATAJAAAAATEKAAAAATALAAAACzEyNzA1OTk3ODkxDAAAAAIxMg0AAAAIMi84LzIwMjLaV5OXGPzdCKtIlVsZ/N0ILENJUS5OVkRBLklRX1RFVl9UT1RBTF9SRVZfRldELjYwMDAuOC8yNC8yMDIwAQAAADN+AAACAAAAEDE3LjgxNDc5MTE5MTk0MDkBDQAAAAUAAAABOQEAAAAHMjYzNTE1NAIAAAAJNjUzNjI2MDA2AwAAAAYxMDAzMDcEAAAAATIGAAAAATAHAAAAAzE2MAgAAAABMAkAAAABMQoAAAABMAsAAAALMTIwNDkwNjQwNjEMAAAAAjEyDQAAAAk4LzI1LzIwMjAdJOBaGfzdCJDRi1sZ/N0IK0NJUS5OVkRBLklRX1RFVl9UT1RBTF9SRVZfRldE</t>
  </si>
  <si>
    <t>LjYwMDAuMi84LzIwMjIBAAAAM34AAAIAAAAQMjAuMjMyMzMwODAzMzAxMQENAAAABQAAAAE5AQAAAAcyNjM1MTU0AgAAAAk2NTM2MjYwMTADAAAABjEwMDMwNwQAAAABMgYAAAABMAcAAAADMTYwCAAAAAEwCQAAAAExCgAAAAEwCwAAAAsxMjc1NDIzOTU5NgwAAAACMTINAAAACDIvOS8yMDIySaaTlxj83QgRaI1bGfzdCCxDSVEuTlZEQS5JUV9URVZfVE9UQUxfUkVWX0ZXRC42MDAwLjgvMjUvMjAyMAEAAAAzfgAAAgAAABAxNy44MjcyMjgyODkzMTkyAQ0AAAAFAAAAATkBAAAABzI2MzUxNTQCAAAACTY1MzYyNjAwNgMAAAAGMTAwMzA3BAAAAAEyBgAAAAEwBwAAAAMxNjAIAAAAATAJAAAAATEKAAAAATALAAAACzEyMDUwNjg3OTUyDAAAAAIxMg0AAAAJOC8yNi8yMDIwHSTgWhn83QirSJVbGfzdCCxDSVEuTlZEQS5JUV9URVZfVE9UQUxfUkVWX0ZXRC42MDAwLjgvMjYvMjAyMAEAAAAzfgAAAgAAAA8xNy44NTk3MjY1ODAzODgBDQAAAAUAAAABOQEAAAAHMjYzNTE1NAIAAAAJNjUzNjI2MDA2AwAAAAYxMDAzMDcEAAAAATIGAAAAATAHAAAAAzE2MAgAAAABMAkAAAABMQoAAAABMAsAAAALMTIwNTA2ODc5NTIMAAAAAjEyDQAAAAk4LzI3LzIwMjAdJOBaGfzdCFWRlVsZ/N0ILENJUS5OVkRBLklRX1RFVl9UT1RBTF9SRVZfRldELjYwMDAuOC8yNy8yMDIwAQAAADN+AAACAAAAEDE3LjY1NTE5OTI5MjAzMTUB</t>
  </si>
  <si>
    <t>DQAAAAUAAAABOQEAAAAHMjYzNTE1NAIAAAAJNjUzNjI2MDA2AwAAAAYxMDAzMDcEAAAAATIGAAAAATAHAAAAAzE2MAgAAAABMAkAAAABMQoAAAABMAsAAAALMTIwNTA2ODc5NTIMAAAAAjEyDQAAAAk4LzI4LzIwMjAdJOBaGfzdCBv6jlsZ/N0ILENJUS5OVkRBLklRX1RFVl9UT1RBTF9SRVZfRldELjYwMDAuOC8yOC8yMDIwAQAAADN+AAACAAAADzE4LjM4OTIzNjc3OTQzMgENAAAABQAAAAE5AQAAAAcyNjM1MTU0AgAAAAk2NTM2MjYwMDYDAAAABjEwMDMwNwQAAAABMgYAAAABMAcAAAADMTYwCAAAAAEwCQAAAAExCgAAAAEwCwAAAAsxMjA1MDY4Nzk1MgwAAAACMTINAAAACTgvMjkvMjAyMB0k4FoZ/N0IG/qOWxn83QgsQ0lRLk5WREEuSVFfVEVWX1RPVEFMX1JFVl9GV0QuNjAwMC44LzMxLzIwMjABAAAAM34AAAIAAAAQMTguNzA5NjI3NTQwMjk0NAENAAAABQAAAAE5AQAAAAcyNjM1MTU0AgAAAAk2NTM2MjYwMDYDAAAABjEwMDMwNwQAAAABMgYAAAABMAcAAAADMTYwCAAAAAEwCQAAAAExCgAAAAEwCwAAAAsxMjA1MDY4Nzk1MgwAAAACMTINAAAACDkvMS8yMDIwHSTgWhn83Qj6Fp1bGfzdCCtDSVEuTlZEQS5JUV9URVZfVE9UQUxfUkVWX0ZXRC42MDAwLjkvMS8yMDIwAQAAADN+AAACAAAAEDE5LjMyODIyMDA2NTg4NjMBDQAAAAUAAAABOQEAAAAHMjYzNTE1NAIAAAAJNjUzNjI2MDA2AwAAAAYxMDAz</t>
  </si>
  <si>
    <t>MDcEAAAAATIGAAAAATAHAAAAAzE2MAgAAAABMAkAAAABMQoAAAABMAsAAAALMTIwNTkwOTgzNDIMAAAAAjEyDQAAAAg5LzIvMjAyMB0k4FoZ/N0IrNeWWxn83QgrQ0lRLk5WREEuSVFfVEVWX1RPVEFMX1JFVl9GV0QuNjAwMC45LzIvMjAyMAEAAAAzfgAAAgAAABAyMC4wMTk4ODYwMTc4MDIxAQ0AAAAFAAAAATkBAAAABzI2MzUxNTQCAAAACTY1MzYyNjAwNgMAAAAGMTAwMzA3BAAAAAEyBgAAAAEwBwAAAAMxNjAIAAAAATAJAAAAATEKAAAAATALAAAACzEyMDU5NjY2NDI4DAAAAAIxMg0AAAAIOS8zLzIwMjAdJOBaGfzdCLcamFsZ/N0IK0NJUS5OVkRBLklRX1RFVl9UT1RBTF9SRVZfRldELjYwMDAuOS8zLzIwMjABAAAAM34AAAIAAAAQMTguMTQ1MTM3NDUzNzM3MQENAAAABQAAAAE5AQAAAAcyNjM1MTU0AgAAAAk2NTM2MjYwMDYDAAAABjEwMDMwNwQAAAABMgYAAAABMAcAAAADMTYwCAAAAAEwCQAAAAExCgAAAAEwCwAAAAsxMjA1OTY2NjQyOAwAAAACMTINAAAACDkvNC8yMDIwHSTgWhn83QjtBplbGfzdCCtDSVEuTlZEQS5JUV9URVZfVE9UQUxfUkVWX0ZXRC42MDAwLjkvNC8yMDIwAQAAADN+AAACAAAAEDE3LjU5MTU4NjYwMDQ4NTcBDQAAAAUAAAABOQEAAAAHMjYzNTE1NAIAAAAJNjUzNjI2MDA2AwAAAAYxMDAzMDcEAAAAATIGAAAAATAHAAAAAzE2MAgAAAABMAkAAAABMQoAAAABMAsAAAALMTIw</t>
  </si>
  <si>
    <t>NTk2NjY0MjgMAAAAAjEyDQAAAAg5LzUvMjAyMB0k4FoZ/N0IU7yTWxn83QgrQ0lRLk5WREEuSVFfVEVWX1RPVEFMX1JFVl9GV0QuNjAwMC45LzcvMjAyMAEAAAAzfgAAAgAAABAxNy41OTE1ODY2MDA0ODU3AQ0AAAAFAAAAATkBAAAABzI2MzUxNTQCAAAACTY1MzYyNjAwNgMAAAAGMTAwMzA3BAAAAAEyBgAAAAEwBwAAAAMxNjAIAAAAATAJAAAAATEKAAAAATALAAAACzEyMDU5NjY2NDI4DAAAAAIxMg0AAAAIOS84LzIwMjAdJOBaGfzdCEC/kFsZ/N0IK0NJUS5OVkRBLklRX1RFVl9UT1RBTF9SRVZfRldELjYwMDAuOS84LzIwMjABAAAAM34AAAIAAAAQMTYuNTkyMjM3MTU5MzEwNQENAAAABQAAAAE5AQAAAAcyNjM1MTU0AgAAAAk2NTM2MjYwMDYDAAAABjEwMDMwNwQAAAABMgYAAAABMAcAAAADMTYwCAAAAAEwCQAAAAExCgAAAAEwCwAAAAsxMjA1OTY2NjQyOAwAAAACMTINAAAACDkvOS8yMDIwHSTgWhn83Qg2aJpbGfzdCCtDSVEuTlZEQS5JUV9URVZfVE9UQUxfUkVWX0ZXRC42MDAwLjIvOS8yMDIyAQAAADN+AAACAAAAEDIxLjUzNDcxMzk2NzEzNTQBDQAAAAUAAAABOQEAAAAHMjYzNTE1NAIAAAAJNjUzNjI2MDEwAwAAAAYxMDAzMDcEAAAAATIGAAAAATAHAAAAAzE2MAgAAAABMAkAAAABMQoAAAABMAsAAAALMTI3NTQyMzk1OTYMAAAAAjEyDQAAAAkyLzEwLzIwMjLaV5OXGPzdCFWRlVsZ/N0IK0NJ</t>
  </si>
  <si>
    <t>US5OVkRBLklRX1RFVl9UT1RBTF9SRVZfRldELjYwMDAuOS85LzIwMjABAAAAM34AAAIAAAAQMTcuNzIxODc1Mjg3MzE5NwENAAAABQAAAAE5AQAAAAcyNjM1MTU0AgAAAAk2NTM2MjYwMDYDAAAABjEwMDMwNwQAAAABMgYAAAABMAcAAAADMTYwCAAAAAEwCQAAAAExCgAAAAEwCwAAAAsxMjA1OTY2NjQyOAwAAAACMTINAAAACTkvMTAvMjAyMB0k4FoZ/N0ItU2TWxn83QgsQ0lRLk5WREEuSVFfVEVWX1RPVEFMX1JFVl9GV0QuNjAwMC4yLzEwLzIwMjIBAAAAM34AAAIAAAAQMjAuODE2MjQyMTAyODAzNgENAAAABQAAAAE5AQAAAAcyNjM1MTU0AgAAAAk2NTM2MjYwMTADAAAABjEwMDMwNwQAAAABMgYAAAABMAcAAAADMTYwCAAAAAEwCQAAAAExCgAAAAEwCwAAAAsxMjc1NDIzOTU5NgwAAAACMTINAAAACTIvMTEvMjAyMr6YAJgY/N0IV+SiWxn83QgsQ0lRLk5WREEuSVFfVEVWX1RPVEFMX1JFVl9GV0QuNjAwMC45LzEwLzIwMjABAAAAM34AAAIAAAAQMTcuMTUzODg3MDM5MDQwOAENAAAABQAAAAE5AQAAAAcyNjM1MTU0AgAAAAk2NTM2MjYwMDYDAAAABjEwMDMwNwQAAAABMgYAAAABMAcAAAADMTYwCAAAAAEwCQAAAAExCgAAAAEwCwAAAAsxMjA1OTY2NjQyOAwAAAACMTINAAAACTkvMTEvMjAyMB0k4FoZ/N0INmiaWxn83QgsQ0lRLk5WREEuSVFfVEVWX1RPVEFMX1JFVl9GV0QuNjAwMC4yLzExLzIwMjIB</t>
  </si>
  <si>
    <t>AAAAM34AAAIAAAAQMTkuMjY3OTMxNDI2MzExNQENAAAABQAAAAE5AQAAAAcyNjM1MTU0AgAAAAk2NTM2MjYwMTADAAAABjEwMDMwNwQAAAABMgYAAAABMAcAAAADMTYwCAAAAAEwCQAAAAExCgAAAAEwCwAAAAsxMjc0NzM1OTE2MgwAAAACMTINAAAACTIvMTIvMjAyMr6YAJgY/N0IZm2jWxn83QgsQ0lRLk5WREEuSVFfVEVWX1RPVEFMX1JFVl9GV0QuNjAwMC45LzExLzIwMjABAAAAM34AAAIAAAAQMTYuOTQ2NDgxNTM0ODY0NQENAAAABQAAAAE5AQAAAAcyNjM1MTU0AgAAAAk2NTM2MjYwMDYDAAAABjEwMDMwNwQAAAABMgYAAAABMAcAAAADMTYwCAAAAAEwCQAAAAExCgAAAAEwCwAAAAsxMjA1OTY2NjQyOAwAAAACMTINAAAACTkvMTIvMjAyMB0k4FoZ/N0I+hadWxn83QgsQ0lRLk5WREEuSVFfVEVWX1RPVEFMX1JFVl9GV0QuNjAwMC4yLzE0LzIwMjIBAAAAM34AAAIAAAAQMTkuNTA2NTQxMDY0MDQ1MgENAAAABQAAAAE5AQAAAAcyNjM1MTU0AgAAAAk2NTM2MjYwMTADAAAABjEwMDMwNwQAAAABMgYAAAABMAcAAAADMTYwCAAAAAEwCQAAAAExCgAAAAEwCwAAAAsxMjc0ODQyNzQ4MwwAAAACMTINAAAACTIvMTUvMjAyMha7kpcY/N0IkNGLWxn83QgsQ0lRLk5WREEuSVFfVEVWX1RPVEFMX1JFVl9GV0QuNjAwMC45LzE0LzIwMjABAAAAM34AAAIAAAAQMTcuOTY0NDI5NTAwNDAyOQENAAAABQAAAAE5AQAA</t>
  </si>
  <si>
    <t>AAcyNjM1MTU0AgAAAAk2NTM2MjYwMDYDAAAABjEwMDMwNwQAAAABMgYAAAABMAcAAAADMTYwCAAAAAEwCQAAAAExCgAAAAEwCwAAAAsxMjE1OTk5MDc0NwwAAAACMTINAAAACTkvMTUvMjAyMB0k4FoZ/N0IG/qOWxn83QgsQ0lRLk5WREEuSVFfVEVWX1RPVEFMX1JFVl9GV0QuNjAwMC4yLzE1LzIwMjIBAAAAM34AAAIAAAAQMjEuMjcxMzQ4Njg3ODcwNgENAAAABQAAAAE5AQAAAAcyNjM1MTU0AgAAAAk2NTM2MjYwMTADAAAABjEwMDMwNwQAAAABMgYAAAABMAcAAAADMTYwCAAAAAEwCQAAAAExCgAAAAEwCwAAAAsxMjc1MjY5NDAzMAwAAAACMTINAAAACTIvMTYvMjAyMrrS/5cY/N0IkNGLWxn83QgsQ0lRLk5WREEuSVFfVEVWX1RPVEFMX1JFVl9GV0QuNjAwMC45LzE1LzIwMjABAAAAM34AAAIAAAAQMTguMTMxODg2MzI4MDM2NgENAAAABQAAAAE5AQAAAAcyNjM1MTU0AgAAAAk2NTM2MjYwMDYDAAAABjEwMDMwNwQAAAABMgYAAAABMAcAAAADMTYwCAAAAAEwCQAAAAExCgAAAAEwCwAAAAsxMjE1OTk5MDc0NwwAAAACMTINAAAACTkvMTYvMjAyMB0k4FoZ/N0IG/qOWxn83QgsQ0lRLk5WREEuSVFfVEVWX1RPVEFMX1JFVl9GV0QuNjAwMC4yLzE2LzIwMjIBAAAAM34AAAIAAAAQMjAuMjA2NzE2OTU5NTcwMwENAAAABQAAAAE5AQAAAAcyNjM1MTU0AgAAAAoxMDAyMjA0MTM4AwAAAAYxMDAzMDcEAAAAATIG</t>
  </si>
  <si>
    <t>AAAAATAHAAAAAzE2MAgAAAABMAkAAAABMQoAAAABMAsAAAALMTI3NTM3MDIyMDUMAAAAAjEyDQAAAAkyLzE3LzIwMjKebJKXGPzdCFfkolsZ/N0ILENJUS5OVkRBLklRX1RFVl9UT1RBTF9SRVZfRldELjYwMDAuOS8xNi8yMDIwAQAAADN+AAACAAAADzE3LjQ1OTk0Mzc3MzM2MwENAAAABQAAAAE5AQAAAAcyNjM1MTU0AgAAAAk2NTM2MjYwMDYDAAAABjEwMDMwNwQAAAABMgYAAAABMAcAAAADMTYwCAAAAAEwCQAAAAExCgAAAAEwCwAAAAsxMjE1OTk5MDc0NwwAAAACMTINAAAACTkvMTcvMjAyMB0k4FoZ/N0IQL+QWxn83QgsQ0lRLk5WREEuSVFfVEVWX1RPVEFMX1JFVl9GV0QuNjAwMC4yLzE3LzIwMjIBAAAAM34AAAIAAAAQMTcuNDE5NDAzNzA2NjA2MgENAAAABQAAAAE5AQAAAAcyNjM1MTU0AgAAAAoxMDAyMjA0MTM4AwAAAAYxMDAzMDcEAAAAATIGAAAAATAHAAAAAzE2MAgAAAABMAkAAAABMQoAAAABMAsAAAALMTI3NTU1NDQ1NjQMAAAAAjEyDQAAAAkyLzE4LzIwMjIWu5KXGPzdCFO8k1sZ/N0ILENJUS5OVkRBLklRX1RFVl9UT1RBTF9SRVZfRldELjYwMDAuOS8xNy8yMDIwAQAAADN+AAACAAAAEDE3LjM4ODAyNTQ3MjY1MjkBDQAAAAUAAAABOQEAAAAHMjYzNTE1NAIAAAAJNjUzNjI2MDA2AwAAAAYxMDAzMDcEAAAAATIGAAAAATAHAAAAAzE2MAgAAAABMAkAAAABMQoAAAABMAsAAAALMTIxNTk5</t>
  </si>
  <si>
    <t>OTA3NDcMAAAAAjEyDQAAAAk5LzE4LzIwMjAdJOBaGfzdCNEmklsZ/N0ILENJUS5OVkRBLklRX1RFVl9UT1RBTF9SRVZfRldELjYwMDAuMi8xOC8yMDIyAQAAADN+AAACAAAAEDE2Ljc4OTkyMDk4NDE3OTkBDQAAAAUAAAABOQEAAAAHMjYzNTE1NAIAAAAKMTAwMjIwNDEzOAMAAAAGMTAwMzA3BAAAAAEyBgAAAAEwBwAAAAMxNjAIAAAAATAJAAAAATEKAAAAATALAAAACzEyNzU2MzQ4MDkyDAAAAAIxMg0AAAAJMi8xOS8yMDIynmySlxj83QiFjZBbGfzdCCxDSVEuTlZEQS5JUV9URVZfVE9UQUxfUkVWX0ZXRC42MDAwLjkvMTgvMjAyMAEAAAAzfgAAAgAAABAxNy4wMDEyODgzMzU5OTEzAQ0AAAAFAAAAATkBAAAABzI2MzUxNTQCAAAACTY1MzYyNjAwNgMAAAAGMTAwMzA3BAAAAAEyBgAAAAEwBwAAAAMxNjAIAAAAATAJAAAAATEKAAAAATALAAAACzEyMTU5OTkwNzQ3DAAAAAIxMg0AAAAJOS8xOS8yMDIwHSTgWhn83QgRaI1bGfzdCCxDSVEuTlZEQS5JUV9URVZfVE9UQUxfUkVWX0ZXRC42MDAwLjIvMjEvMjAyMgEAAAAzfgAAAgAAABAxNi43ODk5MjA5ODQxNzk5AQ0AAAAFAAAAATkBAAAABzI2MzUxNTQCAAAACjEwMDIyMDQxMzgDAAAABjEwMDMwNwQAAAABMgYAAAABMAcAAAADMTYwCAAAAAEwCQAAAAExCgAAAAEwCwAAAAsxMjc1NjM0ODA5MgwAAAACMTINAAAACTIvMjIvMjAyMkmmk5cY/N0Izg6kWxn8</t>
  </si>
  <si>
    <t>3QgsQ0lRLk5WREEuSVFfVEVWX1RPVEFMX1JFVl9GV0QuNjAwMC45LzIxLzIwMjABAAAAM34AAAIAAAAQMTcuNDYzODIxNzIwOTUwMwENAAAABQAAAAE5AQAAAAcyNjM1MTU0AgAAAAk2NTM2MjYwMDYDAAAABjEwMDMwNwQAAAABMgYAAAABMAcAAAADMTYwCAAAAAEwCQAAAAExCgAAAAEwCwAAAAsxMjE1OTk5MDc0NwwAAAACMTINAAAACTkvMjIvMjAyMB0k4FoZ/N0IGoObWxn83QgsQ0lRLk5WREEuSVFfVEVWX1RPVEFMX1JFVl9GV0QuNjAwMC4yLzIyLzIwMjIBAAAAM34AAAIAAAAQMTYuNjA4MDI3MjE0MTM1MQENAAAABQAAAAE5AQAAAAcyNjM1MTU0AgAAAAoxMDAyMjA0MTM4AwAAAAYxMDAzMDcEAAAAATIGAAAAATAHAAAAAzE2MAgAAAABMAkAAAABMQoAAAABMAsAAAALMTI3NTYzNDgwOTIMAAAAAjEyDQAAAAkyLzIzLzIwMjK+mACYGPzdCFfkolsZ/N0ILENJUS5OVkRBLklRX1RFVl9UT1RBTF9SRVZfRldELjYwMDAuOS8yMi8yMDIwAQAAADN+AAACAAAAEDE3LjYzMzc0NjMzMzQxMjMBDQAAAAUAAAABOQEAAAAHMjYzNTE1NAIAAAAJNjUzNjI2MDA2AwAAAAYxMDAzMDcEAAAAATIGAAAAATAHAAAAAzE2MAgAAAABMAkAAAABMQoAAAABMAsAAAALMTIxNTk5OTA3NDcMAAAAAjEyDQAAAAk5LzIzLzIwMjAdJOBaGfzdCCuGnVsZ/N0ILENJUS5OVkRBLklRX1RFVl9UT1RBTF9SRVZfRldELjYwMDAuMi8y</t>
  </si>
  <si>
    <t>My8yMDIyAQAAADN+AAACAAAAEDE1Ljg4NDA2MTEzNzMzMDIBDQAAAAUAAAABOQEAAAAHMjYzNTE1NAIAAAAKMTAwMjIwNDEzOAMAAAAGMTAwMzA3BAAAAAEyBgAAAAEwBwAAAAMxNjAIAAAAATAJAAAAATEKAAAAATALAAAACzEyNzU2MzQ4MDkyDAAAAAIxMg0AAAAJMi8yNC8yMDIyvpgAmBj83QhEQI5bGfzdCCxDSVEuTlZEQS5JUV9URVZfVE9UQUxfUkVWX0ZXRC42MDAwLjkvMjMvMjAyMAEAAAAzfgAAAgAAABAxNi45MDg5MjI2NzUyNzU0AQ0AAAAFAAAAATkBAAAABzI2MzUxNTQCAAAACTY1MzYyNjAwNgMAAAAGMTAwMzA3BAAAAAEyBgAAAAEwBwAAAAMxNjAIAAAAATAJAAAAATEKAAAAATALAAAACzEyMTU5OTkwNzQ3DAAAAAIxMg0AAAAJOS8yNC8yMDIwHSTgWhn83QjMIp5bGfzdCCxDSVEuTlZEQS5JUV9URVZfVE9UQUxfUkVWX0ZXRC42MDAwLjIvMjQvMjAyMgEAAAAzfgAAAgAAABAxNi44NjEwNzE1MTA1MTc3AQ0AAAAFAAAAATkBAAAABzI2MzUxNTQCAAAACjEwMDIyMDQxMzgDAAAABjEwMDMwNwQAAAABMgYAAAABMAcAAAADMTYwCAAAAAEwCQAAAAExCgAAAAEwCwAAAAsxMjc2NTc2ODA3NgwAAAACMTINAAAACTIvMjUvMjAyMkmmk5cY/N0IG/qOWxn83QgsQ0lRLk5WREEuSVFfVEVWX1RPVEFMX1JFVl9GV0QuNjAwMC45LzI0LzIwMjABAAAAM34AAAIAAAAQMTcuMjI1MTUxNjczOTg1OQENAAAA</t>
  </si>
  <si>
    <t>BQAAAAE5AQAAAAcyNjM1MTU0AgAAAAk2NTM2MjYwMDYDAAAABjEwMDMwNwQAAAABMgYAAAABMAcAAAADMTYwCAAAAAEwCQAAAAExCgAAAAEwCwAAAAsxMjE1OTk5MDc0NwwAAAACMTINAAAACTkvMjUvMjAyMB0k4FoZ/N0IfaOZWxn83QgsQ0lRLk5WREEuSVFfVEVWX1RPVEFMX1JFVl9GV0QuNjAwMC4yLzI1LzIwMjIBAAAAM34AAAIAAAAQMTcuMTU2MTk0MTYzMzI2MgENAAAABQAAAAE5AQAAAAcyNjM1MTU0AgAAAAoxMDAyMjA0MTM4AwAAAAYxMDAzMDcEAAAAATIGAAAAATAHAAAAAzE2MAgAAAABMAkAAAABMQoAAAABMAsAAAALMTI3NjU3NjgwNzYMAAAAAjEyDQAAAAkyLzI2LzIwMjK60v+XGPzdCHANi1sZ/N0ILENJUS5OVkRBLklRX1RFVl9UT1RBTF9SRVZfRldELjYwMDAuOS8yNS8yMDIwAQAAADN+AAACAAAAEDE3Ljk2NjU0NDc0NDU0MTQBDQAAAAUAAAABOQEAAAAHMjYzNTE1NAIAAAAJNjUzNjI2MDA2AwAAAAYxMDAzMDcEAAAAATIGAAAAATAHAAAAAzE2MAgAAAABMAkAAAABMQoAAAABMAsAAAALMTIxNTk5OTA3NDcMAAAAAjEyDQAAAAk5LzI2LzIwMjAdJOBaGfzdCJDRi1sZ/N0ILENJUS5OVkRBLklRX1RFVl9UT1RBTF9SRVZfRldELjYwMDAuMi8yOC8yMDIyAQAAADN+AAACAAAAEDE3LjMyMDcxMjQxNDc2OTYBDQAAAAUAAAABOQEAAAAHMjYzNTE1NAIAAAAKMTAwMjIwNDEzOAMAAAAGMTAw</t>
  </si>
  <si>
    <t>MzA3BAAAAAEyBgAAAAEwBwAAAAMxNjAIAAAAATAJAAAAATEKAAAAATALAAAACzEyNzY1NzY4MDc2DAAAAAIxMg0AAAAIMy8xLzIwMjLaV5OXGPzdCBFojVsZ/N0ILENJUS5OVkRBLklRX1RFVl9UT1RBTF9SRVZfRldELjYwMDAuOS8yOC8yMDIwAQAAADN+AAACAAAAEDE4LjE5MzkzMzQ4OTQzMzYBDQAAAAUAAAABOQEAAAAHMjYzNTE1NAIAAAAJNjUzNjI2MDA2AwAAAAYxMDAzMDcEAAAAATIGAAAAATAHAAAAAzE2MAgAAAABMAkAAAABMQoAAAABMAsAAAALMTIxNTk5OTA3NDcMAAAAAjEyDQAAAAk5LzI5LzIwMjAdJOBaGfzdCFO8k1sZ/N0IK0NJUS5OVkRBLklRX1RFVl9UT1RBTF9SRVZfRldELjYwMDAuMy8xLzIwMjIBAAAAM34AAAIAAAAQMTYuNjY1NTI1Njk0MTA5MQENAAAABQAAAAE5AQAAAAcyNjM1MTU0AgAAAAoxMDAyMjA0MTM4AwAAAAYxMDAzMDcEAAAAATIGAAAAATAHAAAAAzE2MAgAAAABMAkAAAABMQoAAAABMAsAAAALMTI3NjU3NjgwNzYMAAAAAjEyDQAAAAgzLzIvMjAyMrrS/5cY/N0ItU2TWxn83QgsQ0lRLk5WREEuSVFfVEVWX1RPVEFMX1JFVl9GV0QuNjAwMC45LzI5LzIwMjABAAAAM34AAAIAAAAQMTguNDYyOTIyMDM1NzE2OQENAAAABQAAAAE5AQAAAAcyNjM1MTU0AgAAAAk2NTM2MjYwMDYDAAAABjEwMDMwNwQAAAABMgYAAAABMAcAAAADMTYwCAAAAAEwCQAAAAExCgAAAAEwCwAA</t>
  </si>
  <si>
    <t>AAsxMjE1OTk5MDc0NwwAAAACMTINAAAACTkvMzAvMjAyMB0k4FoZ/N0Iq0iVWxn83QgrQ0lRLk5WREEuSVFfVEVWX1RPVEFMX1JFVl9GV0QuNjAwMC4zLzIvMjAyMgEAAAAzfgAAAgAAABAxNy4yMDE2NTMxNTM4NTY3AQ0AAAAFAAAAATkBAAAABzI2MzUxNTQCAAAACjEwMDIyMDQxMzgDAAAABjEwMDMwNwQAAAABMgYAAAABMAcAAAADMTYwCAAAAAEwCQAAAAExCgAAAAEwCwAAAAsxMjc2NTc2ODA3NgwAAAACMTINAAAACDMvMy8yMDIy2leTlxj83Qgag5tbGfzdCCxDSVEuTlZEQS5JUV9URVZfVE9UQUxfUkVWX0ZXRC42MDAwLjkvMzAvMjAyMAEAAAAzfgAAAgAAABAxOC44OTI2NjkxMzY1Mjg2AQ0AAAAFAAAAATkBAAAABzI2MzUxNTQCAAAACTY1MzYyNjAwNgMAAAAGMTAwMzA3BAAAAAEyBgAAAAEwBwAAAAMxNjAIAAAAATAJAAAAATEKAAAAATALAAAACzEyMTU5OTkwNzQ3DAAAAAIxMg0AAAAJMTAvMS8yMDIwd3LgWhn83QhVkZVbGfzdCCtDSVEuTlZEQS5JUV9URVZfVE9UQUxfUkVWX0ZXRC42MDAwLjMvMy8yMDIyAQAAADN+AAACAAAAEDE2LjgzNjUzODA4NzA1NjgBDQAAAAUAAAABOQEAAAAHMjYzNTE1NAIAAAAKMTAwMjIwNDEzOAMAAAAGMTAwMzA3BAAAAAEyBgAAAAEwBwAAAAMxNjAIAAAAATAJAAAAATEKAAAAATALAAAACzEyNzY1NzY4MDc2DAAAAAIxMg0AAAAIMy80LzIwMjKebJKXGPzdCCbc</t>
  </si>
  <si>
    <t>nFsZ/N0ILENJUS5OVkRBLklRX1RFVl9UT1RBTF9SRVZfRldELjYwMDAuMTAvMS8yMDIwAQAAADN+AAACAAAAEDE5LjAxMTEyMjgwODI4NjQBDQAAAAUAAAABOQEAAAAHMjYzNTE1NAIAAAAJNjUzNjI2MDA2AwAAAAYxMDAzMDcEAAAAATIGAAAAATAHAAAAAzE2MAgAAAABMAkAAAABMQoAAAABMAsAAAALMTIxNTk5OTA3NDcMAAAAAjEyDQAAAAkxMC8yLzIwMjB3cuBaGfzdCFfkolsZ/N0IK0NJUS5OVkRBLklRX1RFVl9UT1RBTF9SRVZfRldELjYwMDAuMy80LzIwMjIBAAAAM34AAAIAAAAQMTYuMjc1MTU1NjMyNTcwMgENAAAABQAAAAE5AQAAAAcyNjM1MTU0AgAAAAoxMDAyMjA0MTM4AwAAAAYxMDAzMDcEAAAAATIGAAAAATAHAAAAAzE2MAgAAAABMAkAAAABMQoAAAABMAsAAAALMTI3NjU3NjgwNzYMAAAAAjEyDQAAAAgzLzUvMjAyMr6YAJgY/N0I06ueWxn83QgsQ0lRLk5WREEuSVFfVEVWX1RPVEFMX1JFVl9GV0QuNjAwMC4xMC8yLzIwMjABAAAAM34AAAIAAAAQMTguMjMyMzYwNDI0NjE2OQENAAAABQAAAAE5AQAAAAcyNjM1MTU0AgAAAAk2NTM2MjYwMDYDAAAABjEwMDMwNwQAAAABMgYAAAABMAcAAAADMTYwCAAAAAEwCQAAAAExCgAAAAEwCwAAAAsxMjE1OTk5MDc0NwwAAAACMTINAAAACTEwLzMvMjAyMHdy4FoZ/N0IGoObWxn83QgrQ0lRLk5WREEuSVFfVEVWX1RPVEFMX1JFVl9GV0QuNjAwMC4z</t>
  </si>
  <si>
    <t>LzcvMjAyMgEAAAAzfgAAAgAAABAxNS4wOTQ3MDAzNzI4MjkxAQ0AAAAFAAAAATkBAAAABzI2MzUxNTQCAAAACjEwMDIyMDQxMzgDAAAABjEwMDMwNwQAAAABMgYAAAABMAcAAAADMTYwCAAAAAEwCQAAAAExCgAAAAEwCwAAAAsxMjc4MjAwMjUwOQwAAAACMTINAAAACDMvOC8yMDIyy4QAmBj83QiQ0YtbGfzdCCxDSVEuTlZEQS5JUV9URVZfVE9UQUxfUkVWX0ZXRC42MDAwLjEwLzUvMjAyMAEAAAAzfgAAAgAAAA8xOS4wNTA2MDczNjU1MzkBDQAAAAUAAAABOQEAAAAHMjYzNTE1NAIAAAAJNjUzNjI2MDA2AwAAAAYxMDAzMDcEAAAAATIGAAAAATAHAAAAAzE2MAgAAAABMAkAAAABMQoAAAABMAsAAAALMTIxNTk5OTA3NDcMAAAAAjEyDQAAAAkxMC82LzIwMjB3cuBaGfzdCM4OpFsZ/N0IK0NJUS5OVkRBLklRX1RFVl9UT1RBTF9SRVZfRldELjYwMDAuMy84LzIwMjIBAAAAM34AAAIAAAAQMTUuMjExMzA1MzQxNzY3MwENAAAABQAAAAE5AQAAAAcyNjM1MTU0AgAAAAoxMDAyMjA0MTM4AwAAAAYxMDAzMDcEAAAAATIGAAAAATAHAAAAAzE2MAgAAAABMAkAAAABMQoAAAABMAsAAAALMTI3ODIwMDI1MDkMAAAAAjEyDQAAAAgzLzkvMjAyMtpXk5cY/N0InriYWxn83QgsQ0lRLk5WREEuSVFfVEVWX1RPVEFMX1JFVl9GV0QuNjAwMC4xMC82LzIwMjABAAAAM34AAAIAAAAPMTkuMTgzMTYyNjY0ODg3AQ0AAAAFAAAA</t>
  </si>
  <si>
    <t>ATkBAAAABzI2MzUxNTQCAAAACTY1MzYyNjAwNgMAAAAGMTAwMzA3BAAAAAEyBgAAAAEwBwAAAAMxNjAIAAAAATAJAAAAATEKAAAAATALAAAACzEyMTU5OTkwNzQ3DAAAAAIxMg0AAAAJMTAvNy8yMDIwd3LgWhn83QhAv5BbGfzdCCtDSVEuTlZEQS5JUV9URVZfVE9UQUxfUkVWX0ZXRC42MDAwLjMvOS8yMDIyAQAAADN+AAACAAAAEDE2LjI5MDk4MDk4MDA4NDEBDQAAAAUAAAABOQEAAAAHMjYzNTE1NAIAAAAKMTAwMjIwNDEzOAMAAAAGMTAwMzA3BAAAAAEyBgAAAAEwBwAAAAMxNjAIAAAAATAJAAAAATEKAAAAATALAAAACzEyNzgyMDAyNTA5DAAAAAIxMg0AAAAJMy8xMC8yMDIyutL/lxj83QhAv5BbGfzdCCxDSVEuTlZEQS5JUV9URVZfVE9UQUxfUkVWX0ZXRC42MDAwLjEwLzcvMjAyMAEAAAAzfgAAAgAAABAxOS41MDM5NzQ2OTI1NjQ0AQ0AAAAFAAAAATkBAAAABzI2MzUxNTQCAAAACTY1MzYyNjAwNgMAAAAGMTAwMzA3BAAAAAEyBgAAAAEwBwAAAAMxNjAIAAAAATAJAAAAATEKAAAAATALAAAACzEyMTU5OTkwNzQ3DAAAAAIxMg0AAAAJMTAvOC8yMDIwd3LgWhn83QjODqRbGfzdCCxDSVEuTlZEQS5JUV9URVZfVE9UQUxfUkVWX0ZXRC42MDAwLjMvMTAvMjAyMgEAAAAzfgAAAgAAABAxNi4wMzQ3Mzc5NjE5MjM2AQ0AAAAFAAAAATkBAAAABzI2MzUxNTQCAAAACjEwMDIyMDQxMzgDAAAABjEwMDMwNwQA</t>
  </si>
  <si>
    <t>AAABMgYAAAABMAcAAAADMTYwCAAAAAEwCQAAAAExCgAAAAEwCwAAAAsxMjc4MjAwMjUwOQwAAAACMTINAAAACTMvMTEvMjAyMr6YAJgY/N0I0SaSWxn83QgsQ0lRLk5WREEuSVFfVEVWX1RPVEFMX1JFVl9GV0QuNjAwMC4xMC84LzIwMjABAAAAM34AAAIAAAAQMTkuMzI5NjQ3MzAwOTk4OQENAAAABQAAAAE5AQAAAAcyNjM1MTU0AgAAAAk2NTM2MjYwMDYDAAAABjEwMDMwNwQAAAABMgYAAAABMAcAAAADMTYwCAAAAAEwCQAAAAExCgAAAAEwCwAAAAsxMjA5MjE1OTIzMgwAAAACMTINAAAACTEwLzkvMjAyMHdy4FoZ/N0IEWiNWxn83QgsQ0lRLk5WREEuSVFfVEVWX1RPVEFMX1JFVl9GV0QuNjAwMC4zLzExLzIwMjIBAAAAM34AAAIAAAAQMTUuNjMzMDk4NjI0NDY5OAENAAAABQAAAAE5AQAAAAcyNjM1MTU0AgAAAAoxMDAyMjA0MTM4AwAAAAYxMDAzMDcEAAAAATIGAAAAATAHAAAAAzE2MAgAAAABMAkAAAABMQoAAAABMAsAAAALMTI3ODIwMDI1MDkMAAAAAjEyDQAAAAkzLzEyLzIwMjK60v+XGPzdCCuGnVsZ/N0ILENJUS5OVkRBLklRX1RFVl9UT1RBTF9SRVZfRldELjYwMDAuMTAvOS8yMDIwAQAAADN+AAACAAAAEDE5LjIyMjQ2MjIwMjUzNzMBDQAAAAUAAAABOQEAAAAHMjYzNTE1NAIAAAAJNjUzNjI2MDA2AwAAAAYxMDAzMDcEAAAAATIGAAAAATAHAAAAAzE2MAgAAAABMAkAAAABMQoAAAABMAsAAAAL</t>
  </si>
  <si>
    <t>MTIwOTIxNTkyMzIMAAAAAjEyDQAAAAoxMC8xMC8yMDIwd3LgWhn83QihlaJbGfzdCCxDSVEuTlZEQS5JUV9URVZfVE9UQUxfUkVWX0ZXRC42MDAwLjMvMTQvMjAyMgEAAAAzfgAAAgAAABAxNS4wNzg4NjUxMzAxMzM4AQ0AAAAFAAAAATkBAAAABzI2MzUxNTQCAAAACjEwMDIyMDQxMzgDAAAABjEwMDMwNwQAAAABMgYAAAABMAcAAAADMTYwCAAAAAEwCQAAAAExCgAAAAEwCwAAAAsxMjc4MjAwMjUwOQwAAAACMTINAAAACTMvMTUvMjAyMha7kpcY/N0IrNeWWxn83QgtQ0lRLk5WREEuSVFfVEVWX1RPVEFMX1JFVl9GV0QuNjAwMC4xMC8xMi8yMDIwAQAAADN+AAACAAAAEDE5Ljg1NjIwMzczODE5MzgBDQAAAAUAAAABOQEAAAAHMjYzNTE1NAIAAAAJNjUzNjI2MDA2AwAAAAYxMDAzMDcEAAAAATIGAAAAATAHAAAAAzE2MAgAAAABMAkAAAABMQoAAAABMAsAAAALMTIwOTQ0NTAzNjgMAAAAAjEyDQAAAAoxMC8xMy8yMDIwd3LgWhn83QjtBplbGfzdCCxDSVEuTlZEQS5JUV9URVZfVE9UQUxfUkVWX0ZXRC42MDAwLjMvMTUvMjAyMgEAAAAzfgAAAgAAABAxNi4yNjE0Njk4NDU5NzAxAQ0AAAAFAAAAATkBAAAABzI2MzUxNTQCAAAACjEwMDIyMDQxMzgDAAAABjEwMDMwNwQAAAABMgYAAAABMAcAAAADMTYwCAAAAAEwCQAAAAExCgAAAAEwCwAAAAsxMjc4MjAwMjUwOQwAAAACMTINAAAACTMvMTYvMjAyMha7kpcY</t>
  </si>
  <si>
    <t>/N0IhY2QWxn83QgtQ0lRLk5WREEuSVFfVEVWX1RPVEFMX1JFVl9GV0QuNjAwMC4xMC8xMy8yMDIwAQAAADN+AAACAAAADzE5Ljg4NzU1MjY1MTIzMgENAAAABQAAAAE5AQAAAAcyNjM1MTU0AgAAAAk2NTM2MjYwMDYDAAAABjEwMDMwNwQAAAABMgYAAAABMAcAAAADMTYwCAAAAAEwCQAAAAExCgAAAAEwCwAAAAsxMjA5NDQ1MDM2OAwAAAACMTINAAAACjEwLzE0LzIwMjB3cuBaGfzdCBv6jlsZ/N0ILENJUS5OVkRBLklRX1RFVl9UT1RBTF9SRVZfRldELjYwMDAuMy8xNi8yMDIyAQAAADN+AAACAAAAEDE3LjM1NzcwMDUxMDc0MTEBDQAAAAUAAAABOQEAAAAHMjYzNTE1NAIAAAAKMTAwMjIwNDEzOAMAAAAGMTAwMzA3BAAAAAEyBgAAAAEwBwAAAAMxNjAIAAAAATAJAAAAATEKAAAAATALAAAACzEyNzgyMDAyNTA5DAAAAAIxMg0AAAAJMy8xNy8yMDIyvpgAmBj83Qi3GphbGfzdCC1DSVEuTlZEQS5JUV9URVZfVE9UQUxfUkVWX0ZXRC42MDAwLjEwLzE0LzIwMjABAAAAM34AAAIAAAAPMTkuNjcxOTg0ODQ0NzIyAQ0AAAAFAAAAATkBAAAABzI2MzUxNTQCAAAACTY1MzYyNjAwNgMAAAAGMTAwMzA3BAAAAAEyBgAAAAEwBwAAAAMxNjAIAAAAATAJAAAAATEKAAAAATALAAAACzEyMDk0NDUwMzY4DAAAAAIxMg0AAAAKMTAvMTUvMjAyMHdy4FoZ/N0IG/qOWxn83QgsQ0lRLk5WREEuSVFfVEVWX1RPVEFMX1JFVl9G</t>
  </si>
  <si>
    <t>V0QuNjAwMC4zLzE3LzIwMjIBAAAAM34AAAIAAAAQMTcuNTUyMDQyMTI1NjM4MgENAAAABQAAAAE5AQAAAAcyNjM1MTU0AgAAAAoxMDAyMjA0MTM4AwAAAAYxMDAzMDcEAAAAATIGAAAAATAHAAAAAzE2MAgAAAABMAkAAAABMQoAAAABMAsAAAALMTI3ODIwMDI1MDkMAAAAAjEyDQAAAAkzLzE4LzIwMjLLhACYGPzdCHANi1sZ/N0ILUNJUS5OVkRBLklRX1RFVl9UT1RBTF9SRVZfRldELjYwMDAuMTAvMTUvMjAyMAEAAAAzfgAAAgAAABAxOS40OTU1MTUxMjA3NjUyAQ0AAAAFAAAAATkBAAAABzI2MzUxNTQCAAAACTY1MzYyNjAwNgMAAAAGMTAwMzA3BAAAAAEyBgAAAAEwBwAAAAMxNjAIAAAAATAJAAAAATEKAAAAATALAAAACzEyMDk0NDUwMzY4DAAAAAIxMg0AAAAKMTAvMTYvMjAyMHdy4FoZ/N0IkNGLWxn83QgsQ0lRLk5WREEuSVFfVEVWX1RPVEFMX1JFVl9GV0QuNjAwMC4zLzE4LzIwMjIBAAAAM34AAAIAAAAQMTguODE2MTYwMzM2NzcyOQENAAAABQAAAAE5AQAAAAcyNjM1MTU0AgAAAAoxMDAyMjA0MTM4AwAAAAYxMDAzMDcEAAAAATIGAAAAATAHAAAAAzE2MAgAAAABMAkAAAABMQoAAAABMAsAAAALMTI3ODIwMDI1MDkMAAAAAjEyDQAAAAkzLzE5LzIwMjLaV5OXGPzdCJDRi1sZ/N0ILUNJUS5OVkRBLklRX1RFVl9UT1RBTF9SRVZfRldELjYwMDAuMTAvMTYvMjAyMAEAAAAzfgAAAgAAABAxOS4yNzIx</t>
  </si>
  <si>
    <t>OTgxNDQ3NDAyAQ0AAAAFAAAAATkBAAAABzI2MzUxNTQCAAAACTY1MzYyNjAwNgMAAAAGMTAwMzA3BAAAAAEyBgAAAAEwBwAAAAMxNjAIAAAAATAJAAAAATEKAAAAATALAAAACzEyMDk0NDUwMzY4DAAAAAIxMg0AAAAKMTAvMTcvMjAyMHdy4FoZ/N0ItU2TWxn83QgsQ0lRLk5WREEuSVFfVEVWX1RPVEFMX1JFVl9GV0QuNjAwMC4zLzIxLzIwMjIBAAAAM34AAAIAAAAQMTkuMDA5OTUwNDE2MzMxOAENAAAABQAAAAE5AQAAAAcyNjM1MTU0AgAAAAoxMDAyMjA0MTM4AwAAAAYxMDAzMDcEAAAAATIGAAAAATAHAAAAAzE2MAgAAAABMAkAAAABMQoAAAABMAsAAAALMTI3OTY4MDcxNzcMAAAAAjEyDQAAAAkzLzIyLzIwMjK60v+XGPzdCKGVolsZ/N0ILUNJUS5OVkRBLklRX1RFVl9UT1RBTF9SRVZfRldELjYwMDAuMTAvMTkvMjAyMAEAAAAzfgAAAgAAABAxOC44MzAxNDMyNDc0MDM0AQ0AAAAFAAAAATkBAAAABzI2MzUxNTQCAAAACTY1MzYyNjAwNgMAAAAGMTAwMzA3BAAAAAEyBgAAAAEwBwAAAAMxNjAIAAAAATAJAAAAATEKAAAAATALAAAACzEyMDk0NDUwMzY4DAAAAAIxMg0AAAAKMTAvMjAvMjAyMHdy4FoZ/N0IpTKjWxn83QgsQ0lRLk5WREEuSVFfVEVWX1RPVEFMX1JFVl9GV0QuNjAwMC4zLzIyLzIwMjIBAAAAM34AAAIAAAAQMTguODU4NTA0Mzk0MTM3MwENAAAABQAAAAE5AQAAAAcyNjM1MTU0AgAAAAox</t>
  </si>
  <si>
    <t>MDAyMjA0MTM4AwAAAAYxMDAzMDcEAAAAATIGAAAAATAHAAAAAzE2MAgAAAABMAkAAAABMQoAAAABMAsAAAALMTI3OTY4MDcxNzcMAAAAAjEyDQAAAAkzLzIzLzIwMjIWu5KXGPzdCBqDm1sZ/N0ILUNJUS5OVkRBLklRX1RFVl9UT1RBTF9SRVZfRldELjYwMDAuMTAvMjAvMjAyMAEAAAAzfgAAAgAAABAxOS4wMzgzMTQxMTkzNzYzAQ0AAAAFAAAAATkBAAAABzI2MzUxNTQCAAAACTY1MzYyNjAwNgMAAAAGMTAwMzA3BAAAAAEyBgAAAAEwBwAAAAMxNjAIAAAAATAJAAAAATEKAAAAATALAAAACzEyMDk0NDUwMzY4DAAAAAIxMg0AAAAKMTAvMjEvMjAyMHdy4FoZ/N0IrNeWWxn83QgsQ0lRLk5WREEuSVFfVEVWX1RPVEFMX1JFVl9GV0QuNjAwMC4zLzIzLzIwMjIBAAAAM34AAAIAAAAQMTguMTQzNDA1MDAzMDgxOQENAAAABQAAAAE5AQAAAAcyNjM1MTU0AgAAAAoxMDAyMjA0MTM4AwAAAAYxMDAzMDcEAAAAATIGAAAAATAHAAAAAzE2MAgAAAABMAkAAAABMQoAAAABMAsAAAALMTI3OTg5NzUyODYMAAAAAjEyDQAAAAkzLzI0LzIwMjK60v+XGPzdCERAjlsZ/N0ILUNJUS5OVkRBLklRX1RFVl9UT1RBTF9SRVZfRldELjYwMDAuMTAvMjEvMjAyMAEAAAAzfgAAAgAAABAxOC44NjgxODQ2MjUwMjI4AQ0AAAAFAAAAATkBAAAABzI2MzUxNTQCAAAACTY1MzYyNjAwNgMAAAAGMTAwMzA3BAAAAAEyBgAAAAEwBwAAAAMx</t>
  </si>
  <si>
    <t>NjAIAAAAATAJAAAAATEKAAAAATALAAAACzEyMDk0NDUwMzY4DAAAAAIxMg0AAAAKMTAvMjIvMjAyMHdy4FoZ/N0ItxqYWxn83QgsQ0lRLk5WREEuSVFfVEVWX1RPVEFMX1JFVl9GV0QuNjAwMC4zLzI0LzIwMjIBAAAAM34AAAIAAAAQMTkuOTUwNTc1ODU5MjM4MQENAAAABQAAAAE5AQAAAAcyNjM1MTU0AgAAAAoxMDAyMjA0MTM4AwAAAAYxMDAzMDcEAAAAATIGAAAAATAHAAAAAzE2MAgAAAABMAkAAAABMQoAAAABMAsAAAALMTI3OTg5NzUyODYMAAAAAjEyDQAAAAkzLzI1LzIwMjLaV5OXGPzdCBv6jlsZ/N0ILUNJUS5OVkRBLklRX1RFVl9UT1RBTF9SRVZfRldELjYwMDAuMTAvMjIvMjAyMAEAAAAzfgAAAgAAABAxOC42Mzc0NzA3MTQ0NjA2AQ0AAAAFAAAAATkBAAAABzI2MzUxNTQCAAAACTY1MzYyNjAwNgMAAAAGMTAwMzA3BAAAAAEyBgAAAAEwBwAAAAMxNjAIAAAAATAJAAAAATEKAAAAATALAAAACzEyMDk0NDUwMzY4DAAAAAIxMg0AAAAKMTAvMjMvMjAyMHdy4FoZ/N0IQL+QWxn83QgsQ0lRLk5WREEuSVFfVEVWX1RPVEFMX1JFVl9GV0QuNjAwMC4zLzI1LzIwMjIBAAAAM34AAAIAAAAQMTkuNjIxNjA3NTU1NTMzOQENAAAABQAAAAE5AQAAAAcyNjM1MTU0AgAAAAoxMDAyMjA0MTM4AwAAAAYxMDAzMDcEAAAAATIGAAAAATAHAAAAAzE2MAgAAAABMAkAAAABMQoAAAABMAsAAAALMTI3OTg5NzUyODYM</t>
  </si>
  <si>
    <t>AAAAAjEyDQAAAAkzLzI2LzIwMjKebJKXGPzdCBqDm1sZ/N0ILUNJUS5OVkRBLklRX1RFVl9UT1RBTF9SRVZfRldELjYwMDAuMTAvMjMvMjAyMAEAAAAzfgAAAgAAABAxOC45NjA0NzAxODkyNDc3AQ0AAAAFAAAAATkBAAAABzI2MzUxNTQCAAAACTY1MzYyNjAwNgMAAAAGMTAwMzA3BAAAAAEyBgAAAAEwBwAAAAMxNjAIAAAAATAJAAAAATEKAAAAATALAAAACzEyMDk0NDUwMzY4DAAAAAIxMg0AAAAKMTAvMjQvMjAyMHdy4FoZ/N0I0SaSWxn83QgsQ0lRLk5WREEuSVFfVEVWX1RPVEFMX1JFVl9GV0QuNjAwMC4zLzI4LzIwMjIBAAAAM34AAAIAAAAQMjAuMDAwMTM2NTg2MjE1MwENAAAABQAAAAE5AQAAAAcyNjM1MTU0AgAAAAoxMDAyMjA0MTM4AwAAAAYxMDAzMDcEAAAAATIGAAAAATAHAAAAAzE2MAgAAAABMAkAAAABMQoAAAABMAsAAAALMTI3OTg5NzUyODYMAAAAAjEyDQAAAAkzLzI5LzIwMjK+mACYGPzdCDZomlsZ/N0ILUNJUS5OVkRBLklRX1RFVl9UT1RBTF9SRVZfRldELjYwMDAuMTAvMjYvMjAyMAEAAAAzfgAAAgAAAA8xOC4zMjc4NTYxNjg4MzYBDQAAAAUAAAABOQEAAAAHMjYzNTE1NAIAAAAJNjUzNjI2MDA2AwAAAAYxMDAzMDcEAAAAATIGAAAAATAHAAAAAzE2MAgAAAABMAkAAAABMQoAAAABMAsAAAALMTIwOTQ0NTAzNjgMAAAAAjEyDQAAAAoxMC8yNy8yMDIwd3LgWhn83QhY5KFbGfzdCCxD</t>
  </si>
  <si>
    <t>SVEuTlZEQS5JUV9URVZfVE9UQUxfUkVWX0ZXRC42MDAwLjMvMjkvMjAyMgEAAAAzfgAAAgAAABAyMC4zMTQwMjExOTA0MDQ2AQ0AAAAFAAAAATkBAAAABzI2MzUxNTQCAAAACjEwMDIyMDQxMzgDAAAABjEwMDMwNwQAAAABMgYAAAABMAcAAAADMTYwCAAAAAEwCQAAAAExCgAAAAEwCwAAAAsxMjc5ODk3NTI4NgwAAAACMTINAAAACTMvMzAvMjAyMsuEAJgY/N0IU7yTWxn83QgtQ0lRLk5WREEuSVFfVEVWX1RPVEFMX1JFVl9GV0QuNjAwMC4xMC8yNy8yMDIwAQAAADN+AAACAAAAEDE4LjY4Nzg0MDMxNjMwODYBDQAAAAUAAAABOQEAAAAHMjYzNTE1NAIAAAAJNjUzNjI2MDA2AwAAAAYxMDAzMDcEAAAAATIGAAAAATAHAAAAAzE2MAgAAAABMAkAAAABMQoAAAABMAsAAAALMTIwOTQ0NTAzNjgMAAAAAjEyDQAAAAoxMC8yOC8yMDIwd3LgWhn83QhbP59bGfzdCCxDSVEuTlZEQS5JUV9URVZfVE9UQUxfUkVWX0ZXRC42MDAwLjMvMzAvMjAyMgEAAAAzfgAAAgAAAA8xOS42MjAxNzEwMTI3MjMBDQAAAAUAAAABOQEAAAAHMjYzNTE1NAIAAAAKMTAwMjIwNDEzOAMAAAAGMTAwMzA3BAAAAAEyBgAAAAEwBwAAAAMxNjAIAAAAATAJAAAAATEKAAAAATALAAAACzEyNzk4OTc1Mjg2DAAAAAIxMg0AAAAJMy8zMS8yMDIySaaTlxj83QirSJVbGfzdCC1DSVEuTlZEQS5JUV9URVZfVE9UQUxfUkVWX0ZXRC42MDAwLjEwLzI4</t>
  </si>
  <si>
    <t>LzIwMjABAAAAM34AAAIAAAAQMTcuNjAzMzA4ODE5MTc3MwENAAAABQAAAAE5AQAAAAcyNjM1MTU0AgAAAAk2NTM2MjYwMDYDAAAABjEwMDMwNwQAAAABMgYAAAABMAcAAAADMTYwCAAAAAEwCQAAAAExCgAAAAEwCwAAAAsxMjA5NDQ1MDM2OAwAAAACMTINAAAACjEwLzI5LzIwMjB3cuBaGfzdCBFojVsZ/N0ILENJUS5OVkRBLklRX1RFVl9UT1RBTF9SRVZfRldELjYwMDAuMy8zMS8yMDIyAQAAADN+AAACAAAAEDE5LjMyOTk4OTM2NDkxNDEBDQAAAAUAAAABOQEAAAAHMjYzNTE1NAIAAAAKMTAwMjIwNDEzOAMAAAAGMTAwMzA3BAAAAAEyBgAAAAEwBwAAAAMxNjAIAAAAATAJAAAAATEKAAAAATALAAAACzEyNzk4OTc1Mjg2DAAAAAIxMg0AAAAINC8xLzIwMjK60v+XGPzdCFWRlVsZ/N0ILUNJUS5OVkRBLklRX1RFVl9UT1RBTF9SRVZfRldELjYwMDAuMTAvMjkvMjAyMAEAAAAzfgAAAgAAABAxOC4xNjI2NTc5NjQxNzM5AQ0AAAAFAAAAATkBAAAABzI2MzUxNTQCAAAACTY1MzYyNjAwNgMAAAAGMTAwMzA3BAAAAAEyBgAAAAEwBwAAAAMxNjAIAAAAATAJAAAAATEKAAAAATALAAAACzEyMDk0NDUwMzY4DAAAAAIxMg0AAAAKMTAvMzAvMjAyMHdy4FoZ/N0IkgqlWxn83QgrQ0lRLk5WREEuSVFfVEVWX1RPVEFMX1JFVl9GV0QuNjAwMC40LzEvMjAyMgEAAAAzfgAAAgAAABAxOC45MTc3MDE1NzgxNzU4AQ0AAAAF</t>
  </si>
  <si>
    <t>AAAAATkBAAAABzI2MzUxNTQCAAAACjEwMDIyMDQxMzgDAAAABjEwMDMwNwQAAAABMgYAAAABMAcAAAADMTYwCAAAAAEwCQAAAAExCgAAAAEwCwAAAAsxMjc5ODk3NTI4NgwAAAACMTINAAAACDQvMi8yMDIyFruSlxj83QgRaI1bGfzdCC1DSVEuTlZEQS5JUV9URVZfVE9UQUxfUkVWX0ZXRC42MDAwLjEwLzMwLzIwMjABAAAAM34AAAIAAAAQMTcuNDcyMjc3NDA3Mzc3MQENAAAABQAAAAE5AQAAAAcyNjM1MTU0AgAAAAk2NTM2MjYwMDYDAAAABjEwMDMwNwQAAAABMgYAAAABMAcAAAADMTYwCAAAAAEwCQAAAAExCgAAAAEwCwAAAAsxMjA5NDQ1MDM2OAwAAAACMTINAAAACjEwLzMxLzIwMjB3cuBaGfzdCKGVolsZ/N0IK0NJUS5OVkRBLklRX1RFVl9UT1RBTF9SRVZfRldELjYwMDAuNC80LzIwMjIBAAAAM34AAAIAAAAQMTkuMzgzMTQxNDQ4OTE4NwENAAAABQAAAAE5AQAAAAcyNjM1MTU0AgAAAAoxMDAyMjA0MTM4AwAAAAYxMDAzMDcEAAAAATIGAAAAATAHAAAAAzE2MAgAAAABMAkAAAABMQoAAAABMAsAAAALMTI3OTg5NzUyODYMAAAAAjEyDQAAAAg0LzUvMjAyMrrS/5cY/N0IfaOZWxn83QgsQ0lRLk5WREEuSVFfVEVWX1RPVEFMX1JFVl9GV0QuNjAwMC4xMS8yLzIwMjABAAAAM34AAAIAAAAQMTcuNTM4MTQ1MzQ4MjU1MQENAAAABQAAAAE5AQAAAAcyNjM1MTU0AgAAAAk2NTM2MjYwMDYDAAAABjEwMDMw</t>
  </si>
  <si>
    <t>NwQAAAABMgYAAAABMAcAAAADMTYwCAAAAAEwCQAAAAExCgAAAAEwCwAAAAsxMjA5NDQ1MDM2OAwAAAACMTINAAAACTExLzMvMjAyMHdy4FoZ/N0IVZGVWxn83QgrQ0lRLk5WREEuSVFfVEVWX1RPVEFMX1JFVl9GV0QuNjAwMC40LzUvMjAyMgEAAAAzfgAAAgAAABAxOC4zNTY3MzE2MTA1MDU3AQ0AAAAFAAAAATkBAAAABzI2MzUxNTQCAAAACjEwMDIyMDQxMzgDAAAABjEwMDMwNwQAAAABMgYAAAABMAcAAAADMTYwCAAAAAEwCQAAAAExCgAAAAEwCwAAAAsxMjc5ODk3NTI4NgwAAAACMTINAAAACDQvNi8yMDIyFruSlxj83Qg2aJpbGfzdCCxDSVEuTlZEQS5JUV9URVZfVE9UQUxfUkVWX0ZXRC42MDAwLjExLzMvMjAyMAEAAAAzfgAAAgAAABAxOC4xNTYzMTc3MzQ1NzA2AQ0AAAAFAAAAATkBAAAABzI2MzUxNTQCAAAACTY1MzYyNjAwNgMAAAAGMTAwMzA3BAAAAAEyBgAAAAEwBwAAAAMxNjAIAAAAATAJAAAAATEKAAAAATALAAAACzEyMDk0NDUwMzY4DAAAAAIxMg0AAAAJMTEvNC8yMDIwd3LgWhn83Qg2aJpbGfzdCCtDSVEuTlZEQS5JUV9URVZfVE9UQUxfUkVWX0ZXRC42MDAwLjQvNi8yMDIyAQAAADN+AAACAAAADzE3LjI0OTMzODQzOTAwNAENAAAABQAAAAE5AQAAAAcyNjM1MTU0AgAAAAoxMDAyMjA0MTM4AwAAAAYxMDAzMDcEAAAAATIGAAAAATAHAAAAAzE2MAgAAAABMAkAAAABMQoAAAABMAsAAAAL</t>
  </si>
  <si>
    <t>MTI4MTQwMzMyMjUMAAAAAjEyDQAAAAg0LzcvMjAyMha7kpcY/N0IcA2LWxn83QgsQ0lRLk5WREEuSVFfVEVWX1RPVEFMX1JFVl9GV0QuNjAwMC4xMS80LzIwMjABAAAAM34AAAIAAAAQMTkuMjQ3ODkzOTMxMjYxMQENAAAABQAAAAE5AQAAAAcyNjM1MTU0AgAAAAk2NTM2MjYwMDYDAAAABjEwMDMwNwQAAAABMgYAAAABMAcAAAADMTYwCAAAAAEwCQAAAAExCgAAAAEwCwAAAAsxMjA5NDQ1MDM2OAwAAAACMTINAAAACTExLzUvMjAyMHdy4FoZ/N0IkNGLWxn83QgrQ0lRLk5WREEuSVFfVEVWX1RPVEFMX1JFVl9GV0QuNjAwMC40LzcvMjAyMgEAAAAzfgAAAgAAABAxNy4xMDY1MDc5ODM0MTEyAQ0AAAAFAAAAATkBAAAABzI2MzUxNTQCAAAACjEwMDIyMDQxMzgDAAAABjEwMDMwNwQAAAABMgYAAAABMAcAAAADMTYwCAAAAAEwCQAAAAExCgAAAAEwCwAAAAsxMjgxNDAzMzIyNQwAAAACMTINAAAACDQvOC8yMDIyvpgAmBj83QiQ0YtbGfzdCCxDSVEuTlZEQS5JUV9URVZfVE9UQUxfUkVWX0ZXRC42MDAwLjExLzUvMjAyMAEAAAAzfgAAAgAAAA8xOS43NjMyMTM3MDQwMTMBDQAAAAUAAAABOQEAAAAHMjYzNTE1NAIAAAAJNjUzNjI2MDA2AwAAAAYxMDAzMDcEAAAAATIGAAAAATAHAAAAAzE2MAgAAAABMAkAAAABMQoAAAABMAsAAAALMTIwOTQ0NTAzNjgMAAAAAjEyDQAAAAkxMS82LzIwMjB3cuBaGfzdCEC/kFsZ</t>
  </si>
  <si>
    <t>/N0IK0NJUS5OVkRBLklRX1RFVl9UT1RBTF9SRVZfRldELjYwMDAuNC84LzIwMjIBAAAAM34AAAIAAAAQMTYuMzI0ODg4MDUzMDU2OAENAAAABQAAAAE5AQAAAAcyNjM1MTU0AgAAAAoxMDAyMjA0MTM4AwAAAAYxMDAzMDcEAAAAATIGAAAAATAHAAAAAzE2MAgAAAABMAkAAAABMQoAAAABMAsAAAALMTI4MTQwMzMyMjUMAAAAAjEyDQAAAAg0LzkvMjAyMsuEAJgY/N0IkNGLWxn83QgsQ0lRLk5WREEuSVFfVEVWX1RPVEFMX1JFVl9GV0QuNjAwMC4xMS82LzIwMjABAAAAM34AAAIAAAAQMjAuMzAyOTE5MzE5MzE4OQENAAAABQAAAAE5AQAAAAcyNjM1MTU0AgAAAAk2NTM2MjYwMDYDAAAABjEwMDMwNwQAAAABMgYAAAABMAcAAAADMTYwCAAAAAEwCQAAAAExCgAAAAEwCwAAAAsxMjE0MzI4MzE0NgwAAAACMTINAAAACTExLzcvMjAyMHdy4FoZ/N0INmiaWxn83QgsQ0lRLk5WREEuSVFfVEVWX1RPVEFMX1JFVl9GV0QuNjAwMC40LzExLzIwMjIBAAAAM34AAAIAAAAQMTUuNDgwMzE3NjA3NTc3OQENAAAABQAAAAE5AQAAAAcyNjM1MTU0AgAAAAoxMDAyMjA0MTM4AwAAAAYxMDAzMDcEAAAAATIGAAAAATAHAAAAAzE2MAgAAAABMAkAAAABMQoAAAABMAsAAAALMTI4MTg5MDE1NTcMAAAAAjEyDQAAAAk0LzEyLzIwMjKebJKXGPzdCEC/kFsZ/N0ILENJUS5OVkRBLklRX1RFVl9UT1RBTF9SRVZfRldELjYwMDAuMTEv</t>
  </si>
  <si>
    <t>OS8yMDIwAQAAADN+AAACAAAADzE4Ljk5MjU2NjQ4NzkyMgENAAAABQAAAAE5AQAAAAcyNjM1MTU0AgAAAAk2NTM2MjYwMDYDAAAABjEwMDMwNwQAAAABMgYAAAABMAcAAAADMTYwCAAAAAEwCQAAAAExCgAAAAEwCwAAAAsxMjE0MzI4MzE0NgwAAAACMTINAAAACjExLzEwLzIwMjB3cuBaGfzdCLVNk1sZ/N0ILENJUS5OVkRBLklRX1RFVl9UT1RBTF9SRVZfRldELjYwMDAuNC8xMi8yMDIyAQAAADN+AAACAAAAEDE1LjE5NjMwNTMzMTc1NjQBDQAAAAUAAAABOQEAAAAHMjYzNTE1NAIAAAAKMTAwMjIwNDEzOAMAAAAGMTAwMzA3BAAAAAEyBgAAAAEwBwAAAAMxNjAIAAAAATAJAAAAATEKAAAAATALAAAACzEyODIyMTY4NDIyDAAAAAIxMg0AAAAJNC8xMy8yMDIyutL/lxj83QiFjZBbGfzdCC1DSVEuTlZEQS5JUV9URVZfVE9UQUxfUkVWX0ZXRC42MDAwLjExLzEwLzIwMjABAAAAM34AAAIAAAAQMTcuNzgxNDEzNTIxODgxOAENAAAABQAAAAE5AQAAAAcyNjM1MTU0AgAAAAk2NTM2MjYwMDYDAAAABjEwMDMwNwQAAAABMgYAAAABMAcAAAADMTYwCAAAAAEwCQAAAAExCgAAAAEwCwAAAAsxMjE0MzI4MzE0NgwAAAACMTINAAAACjExLzExLzIwMjB3cuBaGfzdCFO8k1sZ/N0ILENJUS5OVkRBLklRX1RFVl9UT1RBTF9SRVZfRldELjYwMDAuNC8xMy8yMDIyAQAAADN+AAACAAAAEDE1LjY4MjkyNDE5NDIxMTEBDQAA</t>
  </si>
  <si>
    <t>AAUAAAABOQEAAAAHMjYzNTE1NAIAAAAKMTAwMjIwNDEzOAMAAAAGMTAwMzA3BAAAAAEyBgAAAAEwBwAAAAMxNjAIAAAAATAJAAAAATEKAAAAATALAAAACzEyODIyNDc2MzU3DAAAAAIxMg0AAAAJNC8xNC8yMDIySaaTlxj83QjRJpJbGfzdCC1DSVEuTlZEQS5JUV9URVZfVE9UQUxfUkVWX0ZXRC42MDAwLjExLzExLzIwMjABAAAAM34AAAIAAAAPMTguNjkzMjExNjQ4Mzk4AQ0AAAAFAAAAATkBAAAABzI2MzUxNTQCAAAACTY1MzYyNjAwNgMAAAAGMTAwMzA3BAAAAAEyBgAAAAEwBwAAAAMxNjAIAAAAATAJAAAAATEKAAAAATALAAAACzEyMTYwNTk5NTY2DAAAAAIxMg0AAAAKMTEvMTIvMjAyMHdy4FoZ/N0Iq0iVWxn83QgsQ0lRLk5WREEuSVFfVEVWX1RPVEFMX1JFVl9GV0QuNjAwMC40LzE0LzIwMjIBAAAAM34AAAIAAAAQMTUuMDAzOTg4NTE2Njc2NwENAAAABQAAAAE5AQAAAAcyNjM1MTU0AgAAAAoxMDAyMjA0MTM4AwAAAAYxMDAzMDcEAAAAATIGAAAAATAHAAAAAzE2MAgAAAABMAkAAAABMQoAAAABMAsAAAALMTI4MjI0NzYzNTcMAAAAAjEyDQAAAAk0LzE1LzIwMjK60v+XGPzdCFjkoVsZ/N0ILUNJUS5OVkRBLklRX1RFVl9UT1RBTF9SRVZfRldELjYwMDAuMTEvMTIvMjAyMAEAAAAzfgAAAgAAABAxOC43Mzg1OTIzOTY2MTg3AQ0AAAAFAAAAATkBAAAABzI2MzUxNTQCAAAACTY1MzYyNjAwNgMAAAAG</t>
  </si>
  <si>
    <t>MTAwMzA3BAAAAAEyBgAAAAEwBwAAAAMxNjAIAAAAATAJAAAAATEKAAAAATALAAAACzEyMTUwMTkzMzg2DAAAAAIxMg0AAAAKMTEvMTMvMjAyMHdy4FoZ/N0IG/qOWxn83QgsQ0lRLk5WREEuSVFfVEVWX1RPVEFMX1JFVl9GV0QuNjAwMC40LzE1LzIwMjIBAAAAM34AAAIAAAAQMTUuMDAzOTg4NTE2Njc2NwENAAAABQAAAAE5AQAAAAcyNjM1MTU0AgAAAAoxMDAyMjA0MTM4AwAAAAYxMDAzMDcEAAAAATIGAAAAATAHAAAAAzE2MAgAAAABMAkAAAABMQoAAAABMAsAAAALMTI4MjI0NzYzNTcMAAAAAjEyDQAAAAk0LzE2LzIwMjLaV5OXGPzdCLVNk1sZ/N0ILUNJUS5OVkRBLklRX1RFVl9UT1RBTF9SRVZfRldELjYwMDAuMTEvMTMvMjAyMAEAAAAzfgAAAgAAABAxOC41MTM5MTkzMTQ4NzE4AQ0AAAAFAAAAATkBAAAABzI2MzUxNTQCAAAACTY1MzYyNjAwNgMAAAAGMTAwMzA3BAAAAAEyBgAAAAEwBwAAAAMxNjAIAAAAATAJAAAAATEKAAAAATALAAAACzEyMTUwMTkzMzg2DAAAAAIxMg0AAAAKMTEvMTQvMjAyMHdy4FoZ/N0IG/qOWxn83QgsQ0lRLk5WREEuSVFfVEVWX1RPVEFMX1JFVl9GV0QuNjAwMC40LzE4LzIwMjIBAAAAM34AAAIAAAAQMTUuNDA2MjA3NzMxNDk0NAENAAAABQAAAAE5AQAAAAcyNjM1MTU0AgAAAAoxMDAyMjA0MTM4AwAAAAYxMDAzMDcEAAAAATIGAAAAATAHAAAAAzE2MAgAAAABMAkAAAAB</t>
  </si>
  <si>
    <t>MQoAAAABMAsAAAALMTI4MjY0ODg1NDMMAAAAAjEyDQAAAAk0LzE5LzIwMjJJppOXGPzdCFs/n1sZ/N0ILUNJUS5OVkRBLklRX1RFVl9UT1RBTF9SRVZfRldELjYwMDAuMTEvMTYvMjAyMAEAAAAzfgAAAgAAABAxOC44MjA4NjcwNDYyNzI1AQ0AAAAFAAAAATkBAAAABzI2MzUxNTQCAAAACTY1MzYyNjAwNgMAAAAGMTAwMzA3BAAAAAEyBgAAAAEwBwAAAAMxNjAIAAAAATAJAAAAATEKAAAAATALAAAACzEyMTUwMTkzMzg2DAAAAAIxMg0AAAAKMTEvMTcvMjAyMHdy4FoZ/N0IWOShWxn83QgsQ0lRLk5WREEuSVFfVEVWX1RPVEFMX1JFVl9GV0QuNjAwMC40LzE5LzIwMjIBAAAAM34AAAIAAAAQMTUuNjkyMTkyNjk3MjkzOQENAAAABQAAAAE5AQAAAAcyNjM1MTU0AgAAAAoxMDAyMjA0MTM4AwAAAAYxMDAzMDcEAAAAATIGAAAAATAHAAAAAzE2MAgAAAABMAkAAAABMQoAAAABMAsAAAALMTI4MjY0ODg1NDMMAAAAAjEyDQAAAAk0LzIwLzIwMjK+mACYGPzdCERAjlsZ/N0ILUNJUS5OVkRBLklRX1RFVl9UT1RBTF9SRVZfRldELjYwMDAuMTEvMTcvMjAyMAEAAAAzfgAAAgAAABAxOC42ODMwOTY1ODAwNzY2AQ0AAAAFAAAAATkBAAAABzI2MzUxNTQCAAAACTY1MzYyNjAwNgMAAAAGMTAwMzA3BAAAAAEyBgAAAAEwBwAAAAMxNjAIAAAAATAJAAAAATEKAAAAATALAAAACzEyMTU2MzcxNjM3DAAAAAIxMg0AAAAKMTEv</t>
  </si>
  <si>
    <t>MTgvMjAyMHdy4FoZ/N0IEWiNWxn83QgsQ0lRLk5WREEuSVFfVEVWX1RPVEFMX1JFVl9GV0QuNjAwMC40LzIwLzIwMjIBAAAAM34AAAIAAAAQMTUuMTc3MzUzMjM1Mzc1NQENAAAABQAAAAE5AQAAAAcyNjM1MTU0AgAAAAoxMDAyMjA0MTM4AwAAAAYxMDAzMDcEAAAAATIGAAAAATAHAAAAAzE2MAgAAAABMAkAAAABMQoAAAABMAsAAAALMTI4MjY0ODg1NDMMAAAAAjEyDQAAAAk0LzIxLzIwMjLLhACYGPzdCBv6jlsZ/N0ILUNJUS5OVkRBLklRX1RFVl9UT1RBTF9SRVZfRldELjYwMDAuMTEvMTgvMjAyMAEAAAAzfgAAAgAAABAxOC4yMDMwMTYwNDYwNzA5AQ0AAAAFAAAAATkBAAAABzI2MzUxNTQCAAAACTY1MzYyNjAwNwMAAAAGMTAwMzA3BAAAAAEyBgAAAAEwBwAAAAMxNjAIAAAAATAJAAAAATEKAAAAATALAAAACzEyMTYxMzM4NTc3DAAAAAIxMg0AAAAKMTEvMTkvMjAyMHdy4FoZ/N0IQL+QWxn83QgsQ0lRLk5WREEuSVFfVEVWX1RPVEFMX1JFVl9GV0QuNjAwMC40LzIxLzIwMjIBAAAAM34AAAIAAAAQMTQuMjQzMzA3ODk4NzM4OAENAAAABQAAAAE5AQAAAAcyNjM1MTU0AgAAAAoxMDAyMjA0MTM4AwAAAAYxMDAzMDcEAAAAATIGAAAAATAHAAAAAzE2MAgAAAABMAkAAAABMQoAAAABMAsAAAALMTI4MjY0ODg1NDMMAAAAAjEyDQAAAAk0LzIyLzIwMjLaV5OXGPzdCBFojVsZ/N0ILUNJUS5OVkRBLklRX1RF</t>
  </si>
  <si>
    <t>Vl9UT1RBTF9SRVZfRldELjYwMDAuMTEvMTkvMjAyMAEAAAAzfgAAAgAAAA8xNy4xNjA0NzEzOTQ3NDQBDQAAAAUAAAABOQEAAAAHMjYzNTE1NAIAAAAJNjUzNjI2MDA3AwAAAAYxMDAzMDcEAAAAATIGAAAAATAHAAAAAzE2MAgAAAABMAkAAAABMQoAAAABMAsAAAALMTIxNjEzMTcwODEMAAAAAjEyDQAAAAoxMS8yMC8yMDIwd3LgWhn83QjRJpJbGfzdCCxDSVEuTlZEQS5JUV9URVZfVE9UQUxfUkVWX0ZXRC42MDAwLjQvMjIvMjAyMgEAAAAzfgAAAgAAABAxMy43NjI5ODI4MTQxNTU3AQ0AAAAFAAAAATkBAAAABzI2MzUxNTQCAAAACjEwMDIyMDQxMzgDAAAABjEwMDMwNwQAAAABMgYAAAABMAcAAAADMTYwCAAAAAEwCQAAAAExCgAAAAEwCwAAAAsxMjgyNjQ4ODU0MwwAAAACMTINAAAACTQvMjMvMjAyMrrS/5cY/N0IWz+fWxn83QgtQ0lRLk5WREEuSVFfVEVWX1RPVEFMX1JFVl9GV0QuNjAwMC4xMS8yMC8yMDIwAQAAADN+AAACAAAAEDE2LjcwMjYxNzg3OTQyNTUBDQAAAAUAAAABOQEAAAAHMjYzNTE1NAIAAAAJNjUzNjI2MDA3AwAAAAYxMDAzMDcEAAAAATIGAAAAATAHAAAAAzE2MAgAAAABMAkAAAABMQoAAAABMAsAAAALMTIxNjIyODM1MTgMAAAAAjEyDQAAAAoxMS8yMS8yMDIwd3LgWhn83Qh9o5lbGfzdCCxDSVEuTlZEQS5JUV9URVZfVE9UQUxfUkVWX0ZXRC42MDAwLjQvMjUvMjAyMgEAAAAzfgAA</t>
  </si>
  <si>
    <t>AgAAABAxNC4wNDE4NDg2NTYwNTMxAQ0AAAAFAAAAATkBAAAABzI2MzUxNTQCAAAACjEwMDIyMDQxMzgDAAAABjEwMDMwNwQAAAABMgYAAAABMAcAAAADMTYwCAAAAAEwCQAAAAExCgAAAAEwCwAAAAsxMjgzNDkwNzgzMwwAAAACMTINAAAACTQvMjYvMjAyMtpXk5cY/N0IWz+fWxn83QgtQ0lRLk5WREEuSVFfVEVWX1RPVEFMX1JFVl9GV0QuNjAwMC4xMS8yMy8yMDIwAQAAADN+AAACAAAAEDE2Ljc3MTM4MDY2NjAyMDMBDQAAAAUAAAABOQEAAAAHMjYzNTE1NAIAAAAJNjUzNjI2MDA3AwAAAAYxMDAzMDcEAAAAATIGAAAAATAHAAAAAzE2MAgAAAABMAkAAAABMQoAAAABMAsAAAALMTIxNjQ4MjY5MDQMAAAAAjEyDQAAAAoxMS8yNC8yMDIwd3LgWhn83Qgrhp1bGfzdCCxDSVEuTlZEQS5JUV9URVZfVE9UQUxfUkVWX0ZXRC42MDAwLjQvMjYvMjAyMgEAAAAzfgAAAgAAAA8xMy4yNDA3OTM2MTQyOTYBDQAAAAUAAAABOQEAAAAHMjYzNTE1NAIAAAAKMTAwMjIwNDEzOAMAAAAGMTAwMzA3BAAAAAEyBgAAAAEwBwAAAAMxNjAIAAAAATAJAAAAATEKAAAAATALAAAACzEyODM0OTA3ODMzDAAAAAIxMg0AAAAJNC8yNy8yMDIyutL/lxj83QhwDYtbGfzdCC1DSVEuTlZEQS5JUV9URVZfVE9UQUxfUkVWX0ZXRC42MDAwLjExLzI0LzIwMjABAAAAM34AAAIAAAAQMTYuNTM2OTkzMTA5OTE5NwENAAAABQAAAAE5AQAAAAcy</t>
  </si>
  <si>
    <t>NjM1MTU0AgAAAAk2NTM2MjYwMDcDAAAABjEwMDMwNwQAAAABMgYAAAABMAcAAAADMTYwCAAAAAEwCQAAAAExCgAAAAEwCwAAAAsxMjE2NDgyNjkwNAwAAAACMTINAAAACjExLzI1LzIwMjB3cuBaGfzdCJDRi1sZ/N0ILENJUS5OVkRBLklRX1RFVl9UT1RBTF9SRVZfRldELjYwMDAuNC8yNy8yMDIyAQAAADN+AAACAAAADzEyLjk3MjU3NjgwMDQ5NAENAAAABQAAAAE5AQAAAAcyNjM1MTU0AgAAAAoxMDAyMjA0MTM4AwAAAAYxMDAzMDcEAAAAATIGAAAAATAHAAAAAzE2MAgAAAABMAkAAAABMQoAAAABMAsAAAALMTI4MzQ5MDc4MzMMAAAAAjEyDQAAAAk0LzI4LzIwMjKebJKXGPzdCJDRi1sZ/N0ILUNJUS5OVkRBLklRX1RFVl9UT1RBTF9SRVZfRldELjYwMDAuMTEvMjUvMjAyMAEAAAAzfgAAAgAAABAxNi44OTMyMzY0NzM2NTAxAQ0AAAAFAAAAATkBAAAABzI2MzUxNTQCAAAACTY1MzYyNjAwNwMAAAAGMTAwMzA3BAAAAAEyBgAAAAEwBwAAAAMxNjAIAAAAATAJAAAAATEKAAAAATALAAAACzEyMTY0ODI2OTA0DAAAAAIxMg0AAAAKMTEvMjYvMjAyMHdy4FoZ/N0IGoObWxn83QgsQ0lRLk5WREEuSVFfVEVWX1RPVEFMX1JFVl9GV0QuNjAwMC40LzI4LzIwMjIBAAAAM34AAAIAAAAQMTMuOTU1NTU5MDY0NDgxNAENAAAABQAAAAE5AQAAAAcyNjM1MTU0AgAAAAoxMDAyMjA0MTM4AwAAAAYxMDAzMDcEAAAAATIG</t>
  </si>
  <si>
    <t>AAAAATAHAAAAAzE2MAgAAAABMAkAAAABMQoAAAABMAsAAAALMTI4MzQ5MDc4MzMMAAAAAjEyDQAAAAk0LzI5LzIwMjLaV5OXGPzdCJDRi1sZ/N0ILUNJUS5OVkRBLklRX1RFVl9UT1RBTF9SRVZfRldELjYwMDAuMTEvMjYvMjAyMAEAAAAzfgAAAgAAABAxNi44OTMyMzY0NzM2NTAxAQ0AAAAFAAAAATkBAAAABzI2MzUxNTQCAAAACTY1MzYyNjAwNwMAAAAGMTAwMzA3BAAAAAEyBgAAAAEwBwAAAAMxNjAIAAAAATAJAAAAATEKAAAAATALAAAACzEyMTY0ODI2OTA0DAAAAAIxMg0AAAAKMTEvMjcvMjAyMHdy4FoZ/N0IFnGeWxn83QgsQ0lRLk5WREEuSVFfVEVWX1RPVEFMX1JFVl9GV0QuNjAwMC40LzI5LzIwMjIBAAAAM34AAAIAAAAQMTMuMDY3NDk1MzUxMjIyOQENAAAABQAAAAE5AQAAAAcyNjM1MTU0AgAAAAoxMDAyMjA0MTM4AwAAAAYxMDAzMDcEAAAAATIGAAAAATAHAAAAAzE2MAgAAAABMAkAAAABMQoAAAABMAsAAAALMTI4MzQ5MDc4MzMMAAAAAjEyDQAAAAk0LzMwLzIwMjK+mACYGPzdCFjkoVsZ/N0ILUNJUS5OVkRBLklRX1RFVl9UT1RBTF9SRVZfRldELjYwMDAuMTEvMjcvMjAyMAEAAAAzfgAAAgAAABAxNi45MjczMTc1MTc0NzI3AQ0AAAAFAAAAATkBAAAABzI2MzUxNTQCAAAACTY1MzYyNjAwNwMAAAAGMTAwMzA3BAAAAAEyBgAAAAEwBwAAAAMxNjAIAAAAATAJAAAAATEKAAAAATALAAAACzEy</t>
  </si>
  <si>
    <t>MTY0ODI2OTA0DAAAAAIxMg0AAAAKMTEvMjgvMjAyMHdy4FoZ/N0I06ueWxn83QgrQ0lRLk5WREEuSVFfVEVWX1RPVEFMX1JFVl9GV0QuNjAwMC41LzIvMjAyMgEAAAAzfgAAAgAAABAxMy43NzY1MDgxNjE5NzAyAQ0AAAAFAAAAATkBAAAABzI2MzUxNTQCAAAACjEwMDIyMDQxMzgDAAAABjEwMDMwNwQAAAABMgYAAAABMAcAAAADMTYwCAAAAAEwCQAAAAExCgAAAAEwCwAAAAsxMjgzNDkwNzgzMwwAAAACMTINAAAACDUvMy8yMDIyy4QAmBj83Qis15ZbGfzdCC1DSVEuTlZEQS5JUV9URVZfVE9UQUxfUkVWX0ZXRC42MDAwLjExLzMwLzIwMjABAAAAM34AAAIAAAAQMTcuMTA3Njg5ODM0MzA3MgENAAAABQAAAAE5AQAAAAcyNjM1MTU0AgAAAAk2NTM2MjYwMDcDAAAABjEwMDMwNwQAAAABMgYAAAABMAcAAAADMTYwCAAAAAEwCQAAAAExCgAAAAEwCwAAAAsxMjE2NDgyNjkwNAwAAAACMTINAAAACTEyLzEvMjAyMHdy4FoZ/N0IG/qOWxn83QgrQ0lRLk5WREEuSVFfVEVWX1RPVEFMX1JFVl9GV0QuNjAwMC41LzMvMjAyMgEAAAAzfgAAAgAAABAxMy44MjEyNDk0MjUyMjQ4AQ0AAAAFAAAAATkBAAAABzI2MzUxNTQCAAAACjEwMDIyMDQxMzgDAAAABjEwMDMwNwQAAAABMgYAAAABMAcAAAADMTYwCAAAAAEwCQAAAAExCgAAAAEwCwAAAAsxMjg1MTExMzg5NQwAAAACMTINAAAACDUvNC8yMDIyvpgAmBj83Qi3Gphb</t>
  </si>
  <si>
    <t>GfzdCCxDSVEuTlZEQS5JUV9URVZfVE9UQUxfUkVWX0ZXRC42MDAwLjEyLzEvMjAyMAEAAAAzfgAAAgAAABAxNy4wOTI4OTk5NDczNjU0AQ0AAAAFAAAAATkBAAAABzI2MzUxNTQCAAAACTY1MzYyNjAwNwMAAAAGMTAwMzA3BAAAAAEyBgAAAAEwBwAAAAMxNjAIAAAAATAJAAAAATEKAAAAATALAAAACzEyMTY0ODI2OTA0DAAAAAIxMg0AAAAJMTIvMi8yMDIwd3LgWhn83Qgb+o5bGfzdCCtDSVEuTlZEQS5JUV9URVZfVE9UQUxfUkVWX0ZXRC42MDAwLjUvNC8yMDIyAQAAADN+AAACAAAADzE0LjM0NzQzMDMzMDg3NwENAAAABQAAAAE5AQAAAAcyNjM1MTU0AgAAAAoxMDAyMjA0MTM4AwAAAAYxMDAzMDcEAAAAATIGAAAAATAHAAAAAzE2MAgAAAABMAkAAAABMQoAAAABMAsAAAALMTI4NTExMTM4OTUMAAAAAjEyDQAAAAg1LzUvMjAyMrrS/5cY/N0InriYWxn83QgsQ0lRLk5WREEuSVFfVEVWX1RPVEFMX1JFVl9GV0QuNjAwMC4xMi8yLzIwMjABAAAAM34AAAIAAAAQMTcuMjkxNTk4ODYzMjM2NgENAAAABQAAAAE5AQAAAAcyNjM1MTU0AgAAAAk2NTM2MjYwMDcDAAAABjEwMDMwNwQAAAABMgYAAAABMAcAAAADMTYwCAAAAAEwCQAAAAExCgAAAAEwCwAAAAsxMjE2NDgyNjkwNAwAAAACMTINAAAACTEyLzMvMjAyMHdy4FoZ/N0ItxqYWxn83QgrQ0lRLk5WREEuSVFfVEVWX1RPVEFMX1JFVl9GV0QuNjAwMC41LzUv</t>
  </si>
  <si>
    <t>MjAyMgEAAAAzfgAAAgAAABAxMy4yNzYzNzkwMzM4NTI3AQ0AAAAFAAAAATkBAAAABzI2MzUxNTQCAAAACjEwMDIyMDQxMzgDAAAABjEwMDMwNwQAAAABMgYAAAABMAcAAAADMTYwCAAAAAEwCQAAAAExCgAAAAEwCwAAAAsxMjg1MTExMzg5NQwAAAACMTINAAAACDUvNi8yMDIyFruSlxj83Qi69qBbGfzdCCxDSVEuTlZEQS5JUV9URVZfVE9UQUxfUkVWX0ZXRC42MDAwLjEyLzMvMjAyMAEAAAAzfgAAAgAAABAxNy4xMDA2MTY0MTAxMTc3AQ0AAAAFAAAAATkBAAAABzI2MzUxNTQCAAAACTY1MzYyNjAwNwMAAAAGMTAwMzA3BAAAAAEyBgAAAAEwBwAAAAMxNjAIAAAAATAJAAAAATEKAAAAATALAAAACzEyMTY0ODI2OTA0DAAAAAIxMg0AAAAJMTIvNC8yMDIwd3LgWhn83QjtBplbGfzdCCtDSVEuTlZEQS5JUV9URVZfVE9UQUxfUkVWX0ZXRC42MDAwLjUvNi8yMDIyAQAAADN+AAACAAAAEDEzLjE1NDg5NzM3NjY3MzUBDQAAAAUAAAABOQEAAAAHMjYzNTE1NAIAAAAKMTAwMjIwNDEzOAMAAAAGMTAwMzA3BAAAAAEyBgAAAAEwBwAAAAMxNjAIAAAAATAJAAAAATEKAAAAATALAAAACzEyODUxMTEzODk1DAAAAAIxMg0AAAAINS83LzIwMjK60v+XGPzdCF9FoVsZ/N0ILENJUS5OVkRBLklRX1RFVl9UT1RBTF9SRVZfRldELjYwMDAuMTIvNC8yMDIwAQAAADN+AAACAAAAEDE3LjMwOTI4MjQyMzcxMDYBDQAAAAUAAAAB</t>
  </si>
  <si>
    <t>OQEAAAAHMjYzNTE1NAIAAAAJNjUzNjI2MDA3AwAAAAYxMDAzMDcEAAAAATIGAAAAATAHAAAAAzE2MAgAAAABMAkAAAABMQoAAAABMAsAAAALMTIxNjQ4MjY5MDQMAAAAAjEyDQAAAAkxMi81LzIwMjB3cuBaGfzdCEC/kFsZ/N0IK0NJUS5OVkRBLklRX1RFVl9UT1RBTF9SRVZfRldELjYwMDAuNS85LzIwMjIBAAAAM34AAAIAAAAQMTEuOTE0OTIxODgxNzk2MwENAAAABQAAAAE5AQAAAAcyNjM1MTU0AgAAAAoxMDAyMjA0MTM4AwAAAAYxMDAzMDcEAAAAATIGAAAAATAHAAAAAzE2MAgAAAABMAkAAAABMQoAAAABMAsAAAALMTI4NTExMTM4OTUMAAAAAjEyDQAAAAk1LzEwLzIwMjLaV5OXGPzdCIWNkFsZ/N0ILENJUS5OVkRBLklRX1RFVl9UT1RBTF9SRVZfRldELjYwMDAuMTIvNy8yMDIwAQAAADN+AAACAAAAEDE3LjM3MTY1NzE2NDI5MTYBDQAAAAUAAAABOQEAAAAHMjYzNTE1NAIAAAAJNjUzNjI2MDA3AwAAAAYxMDAzMDcEAAAAATIGAAAAATAHAAAAAzE2MAgAAAABMAkAAAABMQoAAAABMAsAAAALMTIxNjQ4MjY5MDQMAAAAAjEyDQAAAAkxMi84LzIwMjB3cuBaGfzdCBFojVsZ/N0ILENJUS5OVkRBLklRX1RFVl9UT1RBTF9SRVZfRldELjYwMDAuNS8xMC8yMDIyAQAAADN+AAACAAAAEDEyLjM3ODU2NDg5MjkyNDMBDQAAAAUAAAABOQEAAAAHMjYzNTE1NAIAAAAKMTAwMjIwNDEzOAMAAAAGMTAwMzA3BAAA</t>
  </si>
  <si>
    <t>AAEyBgAAAAEwBwAAAAMxNjAIAAAAATAJAAAAATEKAAAAATALAAAACzEyODUxMTEzODk1DAAAAAIxMg0AAAAJNS8xMS8yMDIy2leTlxj83QhTvJNbGfzdCCxDSVEuTlZEQS5JUV9URVZfVE9UQUxfUkVWX0ZXRC42MDAwLjEyLzgvMjAyMAEAAAAzfgAAAgAAABAxNy4wNDE0NTY4NjIzNTAyAQ0AAAAFAAAAATkBAAAABzI2MzUxNTQCAAAACTY1MzYyNjAwNwMAAAAGMTAwMzA3BAAAAAEyBgAAAAEwBwAAAAMxNjAIAAAAATAJAAAAATEKAAAAATALAAAACzEyMTY0ODI2OTA0DAAAAAIxMg0AAAAJMTIvOS8yMDIwd3LgWhn83QhbP59bGfzdCCxDSVEuTlZEQS5JUV9URVZfVE9UQUxfUkVWX0ZXRC42MDAwLjUvMTEvMjAyMgEAAAAzfgAAAgAAABAxMS42ODQ4OTc0NDIxNjY5AQ0AAAAFAAAAATkBAAAABzI2MzUxNTQCAAAACjEwMDIyMDQxMzgDAAAABjEwMDMwNwQAAAABMgYAAAABMAcAAAADMTYwCAAAAAEwCQAAAAExCgAAAAEwCwAAAAsxMjg1MTExMzg5NQwAAAACMTINAAAACTUvMTIvMjAyMr6YAJgY/N0IEWiNWxn83QgsQ0lRLk5WREEuSVFfVEVWX1RPVEFMX1JFVl9GV0QuNjAwMC4xMi85LzIwMjABAAAAM34AAAIAAAAQMTYuNTAyMjY5MDI3NTM0NAENAAAABQAAAAE5AQAAAAcyNjM1MTU0AgAAAAk2NTM2MjYwMDcDAAAABjEwMDMwNwQAAAABMgYAAAABMAcAAAADMTYwCAAAAAEwCQAAAAExCgAAAAEwCwAAAAsx</t>
  </si>
  <si>
    <t>MjE2NDgyNjkwNAwAAAACMTINAAAACjEyLzEwLzIwMjB3cuBaGfzdCBqDm1sZ/N0ILENJUS5OVkRBLklRX1RFVl9UT1RBTF9SRVZfRldELjYwMDAuNS8xMi8yMDIyAQAAADN+AAACAAAAEDExLjM1NzgzMTQ0MjA2ODkBDQAAAAUAAAABOQEAAAAHMjYzNTE1NAIAAAAKMTAwMjIwNDEzOAMAAAAGMTAwMzA3BAAAAAEyBgAAAAEwBwAAAAMxNjAIAAAAATAJAAAAATEKAAAAATALAAAACzEyODUxMTEzODk1DAAAAAIxMg0AAAAJNS8xMy8yMDIyy4QAmBj83QirSJVbGfzdCC1DSVEuTlZEQS5JUV9URVZfVE9UQUxfUkVWX0ZXRC42MDAwLjEyLzEwLzIwMjABAAAAM34AAAIAAAAQMTYuNTU1NjQxMjI4MjM3NwENAAAABQAAAAE5AQAAAAcyNjM1MTU0AgAAAAk2NTM2MjYwMDcDAAAABjEwMDMwNwQAAAABMgYAAAABMAcAAAADMTYwCAAAAAEwCQAAAAExCgAAAAEwCwAAAAsxMjE2NDgyNjkwNAwAAAACMTINAAAACjEyLzExLzIwMjB3cuBaGfzdCBqDm1sZ/N0ILENJUS5OVkRBLklRX1RFVl9UT1RBTF9SRVZfRldELjYwMDAuNS8xMy8yMDIyAQAAADN+AAACAAAAEDEyLjQ1ODM1NDYyMDQyMDcBDQAAAAUAAAABOQEAAAAHMjYzNTE1NAIAAAAKMTAwMjIwNDEzOAMAAAAGMTAwMzA3BAAAAAEyBgAAAAEwBwAAAAMxNjAIAAAAATAJAAAAATEKAAAAATALAAAACzEyODUxMTEzODk1DAAAAAIxMg0AAAAJNS8xNC8yMDIyFruSlxj8</t>
  </si>
  <si>
    <t>3QhVkZVbGfzdCC1DSVEuTlZEQS5JUV9URVZfVE9UQUxfUkVWX0ZXRC42MDAwLjEyLzExLzIwMjABAAAAM34AAAIAAAAQMTYuNjA4MzcwMzkwMzc4MwENAAAABQAAAAE5AQAAAAcyNjM1MTU0AgAAAAk2NTM2MjYwMDcDAAAABjEwMDMwNwQAAAABMgYAAAABMAcAAAADMTYwCAAAAAEwCQAAAAExCgAAAAEwCwAAAAsxMjE2NDgyNjkwNAwAAAACMTINAAAACjEyLzEyLzIwMjB3cuBaGfzdCKzXllsZ/N0ILENJUS5OVkRBLklRX1RFVl9UT1RBTF9SRVZfRldELjYwMDAuNS8xNi8yMDIyAQAAADN+AAACAAAAEDEyLjE0MDYzMzM2MzE4MjcBDQAAAAUAAAABOQEAAAAHMjYzNTE1NAIAAAAKMTAwMjIwNDEzOAMAAAAGMTAwMzA3BAAAAAEyBgAAAAEwBwAAAAMxNjAIAAAAATAJAAAAATEKAAAAATALAAAACzEyODUxMTEzODk1DAAAAAIxMg0AAAAJNS8xNy8yMDIyutL/lxj83QhwDYtbGfzdCC1DSVEuTlZEQS5JUV9URVZfVE9UQUxfUkVWX0ZXRC42MDAwLjEyLzE0LzIwMjABAAAAM34AAAIAAAAQMTYuOTkwNjY3OTE0OTk5NAENAAAABQAAAAE5AQAAAAcyNjM1MTU0AgAAAAk2NTM2MjYwMDcDAAAABjEwMDMwNwQAAAABMgYAAAABMAcAAAADMTYwCAAAAAEwCQAAAAExCgAAAAEwCwAAAAsxMjE4NjAzNDgwNwwAAAACMTINAAAACjEyLzE1LzIwMjB3cuBaGfzdCJDRi1sZ/N0ILENJUS5OVkRBLklRX1RFVl9UT1RBTF9SRVZf</t>
  </si>
  <si>
    <t>RldELjYwMDAuNS8xNy8yMDIyAQAAADN+AAACAAAAEDEyLjc5NjkyMTg0MjUwMDIBDQAAAAUAAAABOQEAAAAHMjYzNTE1NAIAAAAKMTAwMjIwNDEzOAMAAAAGMTAwMzA3BAAAAAEyBgAAAAEwBwAAAAMxNjAIAAAAATAJAAAAATEKAAAAATALAAAACzEyODUxMTEzODk1DAAAAAIxMg0AAAAJNS8xOC8yMDIynmySlxj83QiQ0YtbGfzdCC1DSVEuTlZEQS5JUV9URVZfVE9UQUxfUkVWX0ZXRC42MDAwLjEyLzE1LzIwMjABAAAAM34AAAIAAAAQMTcuMDU3MjMxMjY2OTAxOQENAAAABQAAAAE5AQAAAAcyNjM1MTU0AgAAAAk2NTM2MjYwMDcDAAAABjEwMDMwNwQAAAABMgYAAAABMAcAAAADMTYwCAAAAAEwCQAAAAExCgAAAAEwCwAAAAsxMjE4NjAzNDgwNwwAAAACMTINAAAACjEyLzE2LzIwMjB3cuBaGfzdCNEmklsZ/N0ILENJUS5OVkRBLklRX1RFVl9UT1RBTF9SRVZfRldELjYwMDAuNS8xOC8yMDIyAQAAADN+AAACAAAAEDExLjkwNjI5NTk2NTMxMDIBDQAAAAUAAAABOQEAAAAHMjYzNTE1NAIAAAAKMTAwMjIwNDEzOAMAAAAGMTAwMzA3BAAAAAEyBgAAAAEwBwAAAAMxNjAIAAAAATAJAAAAATEKAAAAATALAAAACzEyODUxMTEzODk1DAAAAAIxMg0AAAAJNS8xOS8yMDIyutL/lxj83QiQ0YtbGfzdCC1DSVEuTlZEQS5JUV9URVZfVE9UQUxfUkVWX0ZXRC42MDAwLjEyLzE2LzIwMjABAAAAM34AAAIAAAAQMTYuODk1</t>
  </si>
  <si>
    <t>MjQ2NzQ3NjIyOAENAAAABQAAAAE5AQAAAAcyNjM1MTU0AgAAAAk2NTM2MjYwMDcDAAAABjEwMDMwNwQAAAABMgYAAAABMAcAAAADMTYwCAAAAAEwCQAAAAExCgAAAAEwCwAAAAsxMjIwODAyODc1NAwAAAACMTINAAAACjEyLzE3LzIwMjB3cuBaGfzdCFWRlVsZ/N0ILENJUS5OVkRBLklRX1RFVl9UT1RBTF9SRVZfRldELjYwMDAuNS8xOS8yMDIyAQAAADN+AAACAAAAEDEyLjAzOTk5NzY3MDg0NDgBDQAAAAUAAAABOQEAAAAHMjYzNTE1NAIAAAAKMTAwMjIwNDEzOAMAAAAGMTAwMzA3BAAAAAEyBgAAAAEwBwAAAAMxNjAIAAAAATAJAAAAATEKAAAAATALAAAACzEyODUxMTEzODk1DAAAAAIxMg0AAAAJNS8yMC8yMDIynmySlxj83QgdRKBbGfzdCC1DSVEuTlZEQS5JUV9URVZfVE9UQUxfUkVWX0ZXRC42MDAwLjEyLzE3LzIwMjABAAAAM34AAAIAAAAQMTcuMDA2OTExOTE0MTc1OAENAAAABQAAAAE5AQAAAAcyNjM1MTU0AgAAAAk2NTM2MjYwMDcDAAAABjEwMDMwNwQAAAABMgYAAAABMAcAAAADMTYwCAAAAAEwCQAAAAExCgAAAAEwCwAAAAsxMjE4ODQwODIxNAwAAAACMTINAAAACjEyLzE4LzIwMjB3cuBaGfzdCLVNk1sZ/N0ILENJUS5OVkRBLklRX1RFVl9UT1RBTF9SRVZfRldELjYwMDAuNS8yMC8yMDIyAQAAADN+AAACAAAADzExLjczNTg5NTM5MDk2OAENAAAABQAAAAE5AQAAAAcyNjM1MTU0AgAAAAox</t>
  </si>
  <si>
    <t>MDAyMjA0MTM4AwAAAAYxMDAzMDcEAAAAATIGAAAAATAHAAAAAzE2MAgAAAABMAkAAAABMQoAAAABMAsAAAALMTI4ODUzODU5MTAMAAAAAjEyDQAAAAk1LzIxLzIwMjJJppOXGPzdCLVNk1sZ/N0ILUNJUS5OVkRBLklRX1RFVl9UT1RBTF9SRVZfRldELjYwMDAuMTIvMTgvMjAyMAEAAAAzfgAAAgAAAA8xNi45MTc5NzI4Nzk0NzQBDQAAAAUAAAABOQEAAAAHMjYzNTE1NAIAAAAJNjUzNjI2MDA3AwAAAAYxMDAzMDcEAAAAATIGAAAAATAHAAAAAzE2MAgAAAABMAkAAAABMQoAAAABMAsAAAALMTIxODg0MDgyMTQMAAAAAjEyDQAAAAoxMi8xOS8yMDIwd3LgWhn83QhY5KFbGfzdCCxDSVEuTlZEQS5JUV9URVZfVE9UQUxfUkVWX0ZXRC42MDAwLjUvMjMvMjAyMgEAAAAzfgAAAgAAABAxMS44OTczODg2MzMwMTYzAQ0AAAAFAAAAATkBAAAABzI2MzUxNTQCAAAACjEwMDIyMDQxMzgDAAAABjEwMDMwNwQAAAABMgYAAAABMAcAAAADMTYwCAAAAAEwCQAAAAExCgAAAAEwCwAAAAsxMjg4NzAxMjI1NgwAAAACMTINAAAACTUvMjQvMjAyMr6YAJgY/N0I06ueWxn83QgtQ0lRLk5WREEuSVFfVEVWX1RPVEFMX1JFVl9GV0QuNjAwMC4xMi8yMS8yMDIwAQAAADN+AAACAAAAEDE2Ljk5NTM1MzA1MDQ2MDEBDQAAAAUAAAABOQEAAAAHMjYzNTE1NAIAAAAJNjUzNjI2MDA3AwAAAAYxMDAzMDcEAAAAATIGAAAAATAHAAAAAzE2</t>
  </si>
  <si>
    <t>MAgAAAABMAkAAAABMQoAAAABMAsAAAALMTIxODg0MDgyMTQMAAAAAjEyDQAAAAoxMi8yMi8yMDIwd3LgWhn83QhfRaFbGfzdCCxDSVEuTlZEQS5JUV9URVZfVE9UQUxfUkVWX0ZXRC42MDAwLjUvMjQvMjAyMgEAAAAzfgAAAgAAABAxMS4zNjYxOTY4NTczOTAxAQ0AAAAFAAAAATkBAAAABzI2MzUxNTQCAAAACjEwMDIyMDQxMzgDAAAABjEwMDMwNwQAAAABMgYAAAABMAcAAAADMTYwCAAAAAEwCQAAAAExCgAAAAEwCwAAAAsxMjg4ODM5MTgwNAwAAAACMTINAAAACTUvMjUvMjAyMsuEAJgY/N0IQL+QWxn83QgtQ0lRLk5WREEuSVFfVEVWX1RPVEFMX1JFVl9GV0QuNjAwMC4xMi8yMi8yMDIwAQAAADN+AAACAAAAEDE2LjkyNTk5OTg2ODE2NTUBDQAAAAUAAAABOQEAAAAHMjYzNTE1NAIAAAAJNjUzNjI2MDA3AwAAAAYxMDAzMDcEAAAAATIGAAAAATAHAAAAAzE2MAgAAAABMAkAAAABMQoAAAABMAsAAAALMTIxODg0MDgyMTQMAAAAAjEyDQAAAAoxMi8yMy8yMDIwd3LgWhn83QhAv5BbGfzdCCxDSVEuTlZEQS5JUV9URVZfVE9UQUxfUkVWX0ZXRC42MDAwLjUvMjUvMjAyMgEAAAAzfgAAAgAAABAxMS42MTQwMjczNDU4OTExAQ0AAAAFAAAAATkBAAAABzI2MzUxNTQCAAAACTY1MzYyNjAxMQMAAAAGMTAwMzA3BAAAAAEyBgAAAAEwBwAAAAMxNjAIAAAAATAJAAAAATEKAAAAATALAAAACzEyODkwNzMwNzE3DAAA</t>
  </si>
  <si>
    <t>AAIxMg0AAAAJNS8yNi8yMDIy2leTlxj83QjRJpJbGfzdCC1DSVEuTlZEQS5JUV9URVZfVE9UQUxfUkVWX0ZXRC42MDAwLjEyLzIzLzIwMjABAAAAM34AAAIAAAAQMTYuNTgwNTE4Mjc0ODgzMQENAAAABQAAAAE5AQAAAAcyNjM1MTU0AgAAAAk2NTM2MjYwMDcDAAAABjEwMDMwNwQAAAABMgYAAAABMAcAAAADMTYwCAAAAAEwCQAAAAExCgAAAAEwCwAAAAsxMjE4ODQwODIxNAwAAAACMTINAAAACjEyLzI0LzIwMjB3cuBaGfzdCFO8k1sZ/N0ILENJUS5OVkRBLklRX1RFVl9UT1RBTF9SRVZfRldELjYwMDAuNS8yNi8yMDIyAQAAADN+AAACAAAADzEyLjY2MDM0MjY1NzY1NwENAAAABQAAAAE5AQAAAAcyNjM1MTU0AgAAAAk2NTM2MjYwMTEDAAAABjEwMDMwNwQAAAABMgYAAAABMAcAAAADMTYwCAAAAAEwCQAAAAExCgAAAAEwCwAAAAsxMjg5MTg3MDg4MAwAAAACMTINAAAACTUvMjcvMjAyMrrS/5cY/N0IRECOWxn83QgtQ0lRLk5WREEuSVFfVEVWX1RPVEFMX1JFVl9GV0QuNjAwMC4xMi8yNC8yMDIwAQAAADN+AAACAAAAEDE2LjU2MDYxMTM0MjkyODEBDQAAAAUAAAABOQEAAAAHMjYzNTE1NAIAAAAJNjUzNjI2MDA3AwAAAAYxMDAzMDcEAAAAATIGAAAAATAHAAAAAzE2MAgAAAABMAkAAAABMQoAAAABMAsAAAALMTIxODg0MDgyMTQMAAAAAjEyDQAAAAoxMi8yNS8yMDIwd3LgWhn83QirSJVbGfzdCCxDSVEu</t>
  </si>
  <si>
    <t>TlZEQS5JUV9URVZfVE9UQUxfUkVWX0ZXRC42MDAwLjUvMjcvMjAyMgEAAAAzfgAAAgAAABAxMy4zNzE4Mjc0MDE0MDQ2AQ0AAAAFAAAAATkBAAAABzI2MzUxNTQCAAAACTY1MzYyNjAxMQMAAAAGMTAwMzA3BAAAAAEyBgAAAAEwBwAAAAMxNjAIAAAAATAJAAAAATEKAAAAATALAAAACzEyODkzOTM1MDA1DAAAAAIxMg0AAAAJNS8yOC8yMDIyFruSlxj83Qgb+o5bGfzdCC1DSVEuTlZEQS5JUV9URVZfVE9UQUxfUkVWX0ZXRC42MDAwLjEyLzI1LzIwMjABAAAAM34AAAIAAAAQMTYuNTYwNjExMzQyOTI4MQENAAAABQAAAAE5AQAAAAcyNjM1MTU0AgAAAAk2NTM2MjYwMDcDAAAABjEwMDMwNwQAAAABMgYAAAABMAcAAAADMTYwCAAAAAEwCQAAAAExCgAAAAEwCwAAAAsxMjE4ODQwODIxNAwAAAACMTINAAAACjEyLzI2LzIwMjB3cuBaGfzdCEC/kFsZ/N0ILENJUS5OVkRBLklRX1RFVl9UT1RBTF9SRVZfRldELjYwMDAuNS8zMC8yMDIyAQAAADN+AAACAAAAEDEzLjM3MTgyNzQwMTQwNDYBDQAAAAUAAAABOQEAAAAHMjYzNTE1NAIAAAAJNjUzNjI2MDExAwAAAAYxMDAzMDcEAAAAATIGAAAAATAHAAAAAzE2MAgAAAABMAkAAAABMQoAAAABMAsAAAALMTI4OTM5MzUwMDUMAAAAAjEyDQAAAAk1LzMxLzIwMjK60v+XGPzdCCuGnVsZ/N0ILUNJUS5OVkRBLklRX1RFVl9UT1RBTF9SRVZfRldELjYwMDAuMTIvMjgvMjAy</t>
  </si>
  <si>
    <t>MAEAAAAzfgAAAgAAABAxNi40NDAyMDY1MTI1NTU1AQ0AAAAFAAAAATkBAAAABzI2MzUxNTQCAAAACTY1MzYyNjAwNwMAAAAGMTAwMzA3BAAAAAEyBgAAAAEwBwAAAAMxNjAIAAAAATAJAAAAATEKAAAAATALAAAACzEyMTg4NDA4MjE0DAAAAAIxMg0AAAAKMTIvMjkvMjAyMHdy4FoZ/N0I06ueWxn83QgsQ0lRLk5WREEuSVFfVEVWX1RPVEFMX1JFVl9GV0QuNjAwMC41LzMxLzIwMjIBAAAAM34AAAIAAAAQMTMuMjcxMjA0OTY1NDYxMQENAAAABQAAAAE5AQAAAAcyNjM1MTU0AgAAAAk2NTM2MjYwMTEDAAAABjEwMDMwNwQAAAABMgYAAAABMAcAAAADMTYwCAAAAAEwCQAAAAExCgAAAAEwCwAAAAsxMjg5MzkzNTAwNQwAAAACMTINAAAACDYvMS8yMDIyFruSlxj83QgRaI1bGfzdCC1DSVEuTlZEQS5JUV9URVZfVE9UQUxfUkVWX0ZXRC42MDAwLjEyLzI5LzIwMjABAAAAM34AAAIAAAAQMTYuNDk1NzUzMjc0MzAwOAENAAAABQAAAAE5AQAAAAcyNjM1MTU0AgAAAAk2NTM2MjYwMDcDAAAABjEwMDMwNwQAAAABMgYAAAABMAcAAAADMTYwCAAAAAEwCQAAAAExCgAAAAEwCwAAAAsxMjE4ODQwODIxNAwAAAACMTINAAAACjEyLzMwLzIwMjB3cuBaGfzdCB1EoFsZ/N0IK0NJUS5OVkRBLklRX1RFVl9UT1RBTF9SRVZfRldELjYwMDAuNi8xLzIwMjIBAAAAM34AAAIAAAAQMTMuMDE2MzkxMzE0NzI2NAENAAAABQAAAAE5</t>
  </si>
  <si>
    <t>AQAAAAcyNjM1MTU0AgAAAAk2NTM2MjYwMTEDAAAABjEwMDMwNwQAAAABMgYAAAABMAcAAAADMTYwCAAAAAEwCQAAAAExCgAAAAEwCwAAAAsxMjg5MzkzNTAwNQwAAAACMTINAAAACDYvMi8yMDIynmySlxj83QjMIp5bGfzdCC1DSVEuTlZEQS5JUV9URVZfVE9UQUxfUkVWX0ZXRC42MDAwLjEyLzMwLzIwMjABAAAAM34AAAIAAAAQMTYuNzU1ODI3NzA3OTA1NQENAAAABQAAAAE5AQAAAAcyNjM1MTU0AgAAAAk2NTM2MjYwMDcDAAAABjEwMDMwNwQAAAABMgYAAAABMAcAAAADMTYwCAAAAAEwCQAAAAExCgAAAAEwCwAAAAsxMjE4ODQwODIxNAwAAAACMTINAAAACjEyLzMxLzIwMjB3cuBaGfzdCBv6jlsZ/N0IK0NJUS5OVkRBLklRX1RFVl9UT1RBTF9SRVZfRldELjYwMDAuNi8yLzIwMjIBAAAAM34AAAIAAAAQMTMuOTM3MTk1MTg4OTcyMQENAAAABQAAAAE5AQAAAAcyNjM1MTU0AgAAAAk2NTM2MjYwMTEDAAAABjEwMDMwNwQAAAABMgYAAAABMAcAAAADMTYwCAAAAAEwCQAAAAExCgAAAAEwCwAAAAsxMjg5MzkzNTAwNQwAAAACMTINAAAACDYvMy8yMDIyvpgAmBj83QjMIp5bGfzdCC1DSVEuTlZEQS5JUV9URVZfVE9UQUxfUkVWX0ZXRC42MDAwLjEyLzMxLzIwMjABAAAAM34AAAIAAAAQMTYuNjM5Mjc1ODMyMTA0OQENAAAABQAAAAE5AQAAAAcyNjM1MTU0AgAAAAk2NTM2MjYwMDcDAAAABjEwMDMwNwQAAAAB</t>
  </si>
  <si>
    <t>MgYAAAABMAcAAAADMTYwCAAAAAEwCQAAAAExCgAAAAEwCwAAAAsxMjE4ODQwODIxNAwAAAACMTINAAAACDEvMS8yMDIxd3LgWhn83Qgb+o5bGfzdCCtDSVEuTlZEQS5JUV9URVZfVE9UQUxfUkVWX0ZXRC42MDAwLjYvMy8yMDIyAQAAADN+AAACAAAAEDEzLjMwNTk1MjI4MTQ3MDMBDQAAAAUAAAABOQEAAAAHMjYzNTE1NAIAAAAJNjUzNjI2MDExAwAAAAYxMDAzMDcEAAAAATIGAAAAATAHAAAAAzE2MAgAAAABMAkAAAABMQoAAAABMAsAAAALMTI4OTM5MzUwMDUMAAAAAjEyDQAAAAg2LzQvMjAyMsuEAJgY/N0I+hadWxn83QgrQ0lRLk5WREEuSVFfVEVWX1RPVEFMX1JFVl9GV0QuNjAwMC4xLzEvMjAyMQEAAAAzfgAAAgAAABAxNi42MzkyNzU4MzIxMDQ5AQ0AAAAFAAAAATkBAAAABzI2MzUxNTQCAAAACTY1MzYyNjAwNwMAAAAGMTAwMzA3BAAAAAEyBgAAAAEwBwAAAAMxNjAIAAAAATAJAAAAATEKAAAAATALAAAACzEyMTg4NDA4MjE0DAAAAAIxMg0AAAAIMS8yLzIwMjF3cuBaGfzdCLr2oFsZ/N0IK0NJUS5OVkRBLklRX1RFVl9UT1RBTF9SRVZfRldELjYwMDAuNi82LzIwMjIBAAAAM34AAAIAAAAQMTMuMzUzNzI5ODQwOTgzMQENAAAABQAAAAE5AQAAAAcyNjM1MTU0AgAAAAk2NTM2MjYwMTEDAAAABjEwMDMwNwQAAAABMgYAAAABMAcAAAADMTYwCAAAAAEwCQAAAAExCgAAAAEwCwAAAAsxMjg5MzkzNTAw</t>
  </si>
  <si>
    <t>NQwAAAACMTINAAAACDYvNy8yMDIy2leTlxj83QiQ0YtbGfzdCCtDSVEuTlZEQS5JUV9URVZfVE9UQUxfUkVWX0ZXRC42MDAwLjEvNC8yMDIxAQAAADN+AAACAAAAEDE2LjcxNDQwODQ0NjI1NzQBDQAAAAUAAAABOQEAAAAHMjYzNTE1NAIAAAAJNjUzNjI2MDA3AwAAAAYxMDAzMDcEAAAAATIGAAAAATAHAAAAAzE2MAgAAAABMAkAAAABMQoAAAABMAsAAAALMTIxODg0MDgyMTQMAAAAAjEyDQAAAAgxLzUvMjAyMXdy4FoZ/N0Izg6kWxn83QgrQ0lRLk5WREEuSVFfVEVWX1RPVEFMX1JFVl9GV0QuNjAwMC42LzcvMjAyMgEAAAAzfgAAAgAAABAxMy40NTUwNzYxNzkzNDM1AQ0AAAAFAAAAATkBAAAABzI2MzUxNTQCAAAACTY1MzYyNjAxMQMAAAAGMTAwMzA3BAAAAAEyBgAAAAEwBwAAAAMxNjAIAAAAATAJAAAAATEKAAAAATALAAAACzEyODkzOTM1MDA1DAAAAAIxMg0AAAAINi84LzIwMjK60v+XGPzdCJDRi1sZ/N0IK0NJUS5OVkRBLklRX1RFVl9UT1RBTF9SRVZfRldELjYwMDAuMS81LzIwMjEBAAAAM34AAAIAAAAQMTcuMDg4NDY2MTE5MjgxNQENAAAABQAAAAE5AQAAAAcyNjM1MTU0AgAAAAk2NTM2MjYwMDcDAAAABjEwMDMwNwQAAAABMgYAAAABMAcAAAADMTYwCAAAAAEwCQAAAAExCgAAAAEwCwAAAAsxMjE4ODQwODIxNAwAAAACMTINAAAACDEvNi8yMDIxd3LgWhn83Qh9o5lbGfzdCCtDSVEuTlZEQS5J</t>
  </si>
  <si>
    <t>UV9URVZfVE9UQUxfUkVWX0ZXRC42MDAwLjYvOC8yMDIyAQAAADN+AAACAAAAEDEzLjI1MzgzMTMwNzQ1NjQBDQAAAAUAAAABOQEAAAAHMjYzNTE1NAIAAAAJNjUzNjI2MDExAwAAAAYxMDAzMDcEAAAAATIGAAAAATAHAAAAAzE2MAgAAAABMAkAAAABMQoAAAABMAsAAAALMTI4OTM5MzUwMDUMAAAAAjEyDQAAAAg2LzkvMjAyMr6YAJgY/N0IfaOZWxn83QgrQ0lRLk5WREEuSVFfVEVWX1RPVEFMX1JFVl9GV0QuNjAwMC42LzkvMjAyMgEAAAAzfgAAAgAAABAxMi44MTk0ODk4NTczNDA1AQ0AAAAFAAAAATkBAAAABzI2MzUxNTQCAAAACTY1MzYyNjAxMQMAAAAGMTAwMzA3BAAAAAEyBgAAAAEwBwAAAAMxNjAIAAAAATAJAAAAATEKAAAAATALAAAACzEyODkzOTM1MDA1DAAAAAIxMg0AAAAJNi8xMC8yMDIyutL/lxj83Qg2aJpbGfzdCCxDSVEuTlZEQS5JUV9URVZfVE9UQUxfUkVWX0ZXRC42MDAwLjYvMTAvMjAyMgEAAAAzfgAAAgAAABAxMi4wNDIwMTg2NjE2MzMxAQ0AAAAFAAAAATkBAAAABzI2MzUxNTQCAAAACTY1MzYyNjAxMQMAAAAGMTAwMzA3BAAAAAEyBgAAAAEwBwAAAAMxNjAIAAAAATAJAAAAATEKAAAAATALAAAACzEyODkzOTM1MDA1DAAAAAIxMg0AAAAJNi8xMS8yMDIy2leTlxj83Qg2aJpbGfzdCCtDSVEuTlZEQS5JUV9URVZfVE9UQUxfUkVWX0ZXRC42MDAwLjEvNi8yMDIxAQAAADN+AAACAAAA</t>
  </si>
  <si>
    <t>EDE2LjA3MzUzMzY2OTEyNzYBDQAAAAUAAAABOQEAAAAHMjYzNTE1NAIAAAAJNjUzNjI2MDA3AwAAAAYxMDAzMDcEAAAAATIGAAAAATAHAAAAAzE2MAgAAAABMAkAAAABMQoAAAABMAsAAAALMTIxODg0MDgyMTQMAAAAAjEyDQAAAAgxLzcvMjAyMXdy4FoZ/N0INmiaWxn83QgsQ0lRLk5WREEuSVFfVEVWX1RPVEFMX1JFVl9GV0QuNjAwMC42LzEzLzIwMjIBAAAAM34AAAIAAAAPMTEuMDgxNjQ4NDcwODEyAQ0AAAAFAAAAATkBAAAABzI2MzUxNTQCAAAACTY1MzYyNjAxMQMAAAAGMTAwMzA3BAAAAAEyBgAAAAEwBwAAAAMxNjAIAAAAATAJAAAAATEKAAAAATALAAAACzEzMDIxNjUyNzA5DAAAAAIxMg0AAAAJNi8xNC8yMDIy2leTlxj83QjODqRbGfzdCCtDSVEuTlZEQS5JUV9URVZfVE9UQUxfUkVWX0ZXRC42MDAwLjEvNy8yMDIxAQAAADN+AAACAAAAEDE3LjAxMDQ0Mzc4OTIwMDEBDQAAAAUAAAABOQEAAAAHMjYzNTE1NAIAAAAJNjUzNjI2MDA3AwAAAAYxMDAzMDcEAAAAATIGAAAAATAHAAAAAzE2MAgAAAABMAkAAAABMQoAAAABMAsAAAALMTIxODg0MDgyMTQMAAAAAjEyDQAAAAgxLzgvMjAyMXdy4FoZ/N0INmiaWxn83QgsQ0lRLk5WREEuSVFfVEVWX1RPVEFMX1JFVl9GV0QuNjAwMC42LzE0LzIwMjIBAAAAM34AAAIAAAAQMTEuMjE4NDY5MDkzNDU5OQENAAAABQAAAAE5AQAAAAcyNjM1MTU0AgAAAAk2</t>
  </si>
  <si>
    <t>NTM2MjYwMTEDAAAABjEwMDMwNwQAAAABMgYAAAABMAcAAAADMTYwCAAAAAEwCQAAAAExCgAAAAEwCwAAAAsxMzAyMTY1MjcwOQwAAAACMTINAAAACTYvMTUvMjAyMr6YAJgY/N0IGoObWxn83QgrQ0lRLk5WREEuSVFfVEVWX1RPVEFMX1JFVl9GV0QuNjAwMC4xLzgvMjAyMQEAAAAzfgAAAgAAABAxNi45MTc2Mzg3MzAwOTQ2AQ0AAAAFAAAAATkBAAAABzI2MzUxNTQCAAAACTY1MzYyNjAwNwMAAAAGMTAwMzA3BAAAAAEyBgAAAAEwBwAAAAMxNjAIAAAAATAJAAAAATEKAAAAATALAAAACzEyMjEwMDQ1NjQ4DAAAAAIxMg0AAAAIMS85LzIwMjF3cuBaGfzdCBFojVsZ/N0ILENJUS5OVkRBLklRX1RFVl9UT1RBTF9SRVZfRldELjYwMDAuNi8xNS8yMDIyAQAAADN+AAACAAAAEDExLjcxODY5Njg3MjU1ODcBDQAAAAUAAAABOQEAAAAHMjYzNTE1NAIAAAAJNjUzNjI2MDExAwAAAAYxMDAzMDcEAAAAATIGAAAAATAHAAAAAzE2MAgAAAABMAkAAAABMQoAAAABMAsAAAALMTMwMjE2NTI3MDkMAAAAAjEyDQAAAAk2LzE2LzIwMjLLhACYGPzdCIWNkFsZ/N0ILENJUS5OVkRBLklRX1RFVl9UT1RBTF9SRVZfRldELjYwMDAuMS8xMS8yMDIxAQAAADN+AAACAAAAEDE3LjM2MDIzOTA4MjMwODkBDQAAAAUAAAABOQEAAAAHMjYzNTE1NAIAAAAJNjUzNjI2MDA3AwAAAAYxMDAzMDcEAAAAATIGAAAAATAHAAAAAzE2MAgAAAAB</t>
  </si>
  <si>
    <t>MAkAAAABMQoAAAABMAsAAAALMTIyMTAwNDU2NDgMAAAAAjEyDQAAAAkxLzEyLzIwMjF3cuBaGfzdCLcamFsZ/N0ILENJUS5OVkRBLklRX1RFVl9UT1RBTF9SRVZfRldELjYwMDAuNi8xNi8yMDIyAQAAADN+AAACAAAADzExLjA0ODM0ODIxMzQ0OAENAAAABQAAAAE5AQAAAAcyNjM1MTU0AgAAAAk2NTM2MjYwMTEDAAAABjEwMDMwNwQAAAABMgYAAAABMAcAAAADMTYwCAAAAAEwCQAAAAExCgAAAAEwCwAAAAsxMzAyMTY1MjcwOQwAAAACMTINAAAACTYvMTcvMjAyMtpXk5cY/N0IGoObWxn83QgsQ0lRLk5WREEuSVFfVEVWX1RPVEFMX1JFVl9GV0QuNjAwMC4xLzEyLzIwMjEBAAAAM34AAAIAAAAQMTcuMTg0Njc1MzQ1Nzg4OAENAAAABQAAAAE5AQAAAAcyNjM1MTU0AgAAAAk2NTM2MjYwMDcDAAAABjEwMDMwNwQAAAABMgYAAAABMAcAAAADMTYwCAAAAAEwCQAAAAExCgAAAAEwCwAAAAsxMjIxMDA0NTY0OAwAAAACMTINAAAACTEvMTMvMjAyMXdy4FoZ/N0ItU2TWxn83QgsQ0lRLk5WREEuSVFfVEVWX1RPVEFMX1JFVl9GV0QuNjAwMC42LzE3LzIwMjIBAAAAM34AAAIAAAAQMTEuMjUwMzIxNTEzNTQ3MgENAAAABQAAAAE5AQAAAAcyNjM1MTU0AgAAAAk2NTM2MjYwMTEDAAAABjEwMDMwNwQAAAABMgYAAAABMAcAAAADMTYwCAAAAAEwCQAAAAExCgAAAAEwCwAAAAsxMzAyMTY1MjcwOQwAAAACMTINAAAACTYv</t>
  </si>
  <si>
    <t>MTgvMjAyMrrS/5cY/N0IcA2LWxn83QgsQ0lRLk5WREEuSVFfVEVWX1RPVEFMX1JFVl9GV0QuNjAwMC4xLzEzLzIwMjEBAAAAM34AAAIAAAAQMTcuMjQ1MTgwOTUyMjk2OAENAAAABQAAAAE5AQAAAAcyNjM1MTU0AgAAAAk2NTM2MjYwMDcDAAAABjEwMDMwNwQAAAABMgYAAAABMAcAAAADMTYwCAAAAAEwCQAAAAExCgAAAAEwCwAAAAsxMjI2MTkyNzMyOAwAAAACMTINAAAACTEvMTQvMjAyMXdy4FoZ/N0I7QaZWxn83QgsQ0lRLk5WREEuSVFfVEVWX1RPVEFMX1JFVl9GV0QuNjAwMC42LzIwLzIwMjIBAAAAM34AAAIAAAAQMTEuMjUwMzIxNTEzNTQ3MgENAAAABQAAAAE5AQAAAAcyNjM1MTU0AgAAAAk2NTM2MjYwMTEDAAAABjEwMDMwNwQAAAABMgYAAAABMAcAAAADMTYwCAAAAAEwCQAAAAExCgAAAAEwCwAAAAsxMzAyMTY1MjcwOQwAAAACMTINAAAACTYvMjEvMjAyMha7kpcY/N0IEWiNWxn83QgsQ0lRLk5WREEuSVFfVEVWX1RPVEFMX1JFVl9GV0QuNjAwMC4xLzE0LzIwMjEBAAAAM34AAAIAAAAQMTYuODE5NTg3MjU5MTQzNwENAAAABQAAAAE5AQAAAAcyNjM1MTU0AgAAAAk2NTM2MjYwMDcDAAAABjEwMDMwNwQAAAABMgYAAAABMAcAAAADMTYwCAAAAAEwCQAAAAExCgAAAAEwCwAAAAsxMjI2MTkyNzMyOAwAAAACMTINAAAACTEvMTUvMjAyMXdy4FoZ/N0Izg6kWxn83QgsQ0lRLk5WREEuSVFfVEVWX1RP</t>
  </si>
  <si>
    <t>VEFMX1JFVl9GV0QuNjAwMC42LzIxLzIwMjIBAAAAM34AAAIAAAAQMTEuNzQ2OTI5Njk5NDU0MwENAAAABQAAAAE5AQAAAAcyNjM1MTU0AgAAAAk2NTM2MjYwMTEDAAAABjEwMDMwNwQAAAABMgYAAAABMAcAAAADMTYwCAAAAAEwCQAAAAExCgAAAAEwCwAAAAsxMzAyMTY1MjcwOQwAAAACMTINAAAACTYvMjIvMjAyMrrS/5cY/N0ItU2TWxn83QgsQ0lRLk5WREEuSVFfVEVWX1RPVEFMX1JFVl9GV0QuNjAwMC4xLzE1LzIwMjEBAAAAM34AAAIAAAAPMTYuMzk1NzUxNzgwMTg5AQ0AAAAFAAAAATkBAAAABzI2MzUxNTQCAAAACTY1MzYyNjAwNwMAAAAGMTAwMzA3BAAAAAEyBgAAAAEwBwAAAAMxNjAIAAAAATAJAAAAATEKAAAAATALAAAACzEyNTU0MjAwMDk2DAAAAAIxMg0AAAAJMS8xNi8yMDIxd3LgWhn83QiQ0YtbGfzdCCxDSVEuTlZEQS5JUV9URVZfVE9UQUxfUkVWX0ZXRC42MDAwLjYvMjIvMjAyMgEAAAAzfgAAAgAAABAxMS41OTc4MDI0NTk5NTQ1AQ0AAAAFAAAAATkBAAAABzI2MzUxNTQCAAAACTY1MzYyNjAxMQMAAAAGMTAwMzA3BAAAAAEyBgAAAAEwBwAAAAMxNjAIAAAAATAJAAAAATEKAAAAATALAAAACzEzMDIxNjUyNzA5DAAAAAIxMg0AAAAJNi8yMy8yMDIyFruSlxj83QilMqNbGfzdCCxDSVEuTlZEQS5JUV9URVZfVE9UQUxfUkVWX0ZXRC42MDAwLjEvMTgvMjAyMQEAAAAzfgAAAgAAAA8xNi4z</t>
  </si>
  <si>
    <t>OTU3NTE3ODAxODkBDQAAAAUAAAABOQEAAAAHMjYzNTE1NAIAAAAJNjUzNjI2MDA3AwAAAAYxMDAzMDcEAAAAATIGAAAAATAHAAAAAzE2MAgAAAABMAkAAAABMQoAAAABMAsAAAALMTI1NTQyMDAwOTYMAAAAAjEyDQAAAAkxLzE5LzIwMjF3cuBaGfzdCBv6jlsZ/N0ILENJUS5OVkRBLklRX1RFVl9UT1RBTF9SRVZfRldELjYwMDAuNi8yMy8yMDIyAQAAADN+AAACAAAAEDExLjUwMDA3MzQ0Mzc3NzUBDQAAAAUAAAABOQEAAAAHMjYzNTE1NAIAAAAJNjUzNjI2MDExAwAAAAYxMDAzMDcEAAAAATIGAAAAATAHAAAAAzE2MAgAAAABMAkAAAABMQoAAAABMAsAAAALMTMwMjE2NTI3MDkMAAAAAjEyDQAAAAk2LzI0LzIwMjKebJKXGPzdCERAjlsZ/N0ILENJUS5OVkRBLklRX1RFVl9UT1RBTF9SRVZfRldELjYwMDAuMS8xOS8yMDIxAQAAADN+AAACAAAAEDE2LjYxNDU2NjU2OTI2MzIBDQAAAAUAAAABOQEAAAAHMjYzNTE1NAIAAAAJNjUzNjI2MDA3AwAAAAYxMDAzMDcEAAAAATIGAAAAATAHAAAAAzE2MAgAAAABMAkAAAABMQoAAAABMAsAAAALMTI1NTQyMDI5NTEMAAAAAjEyDQAAAAkxLzIwLzIwMjF3cuBaGfzdCKzXllsZ/N0ILENJUS5OVkRBLklRX1RFVl9UT1RBTF9SRVZfRldELjYwMDAuNi8yNC8yMDIyAQAAADN+AAACAAAAEDEyLjE1MjMyNDEzNjkyOTUBDQAAAAUAAAABOQEAAAAHMjYzNTE1NAIAAAAJNjUz</t>
  </si>
  <si>
    <t>NjI2MDExAwAAAAYxMDAzMDcEAAAAATIGAAAAATAHAAAAAzE2MAgAAAABMAkAAAABMQoAAAABMAsAAAALMTMwMjE2NTI3MDkMAAAAAjEyDQAAAAk2LzI1LzIwMjK+mACYGPzdCBv6jlsZ/N0ILENJUS5OVkRBLklRX1RFVl9UT1RBTF9SRVZfRldELjYwMDAuMS8yMC8yMDIxAQAAADN+AAACAAAAEDE3LjA1MjIzMjUxMzI3ODYBDQAAAAUAAAABOQEAAAAHMjYzNTE1NAIAAAAJNjUzNjI2MDA3AwAAAAYxMDAzMDcEAAAAATIGAAAAATAHAAAAAzE2MAgAAAABMAkAAAABMQoAAAABMAsAAAALMTI1NTQyMDI5NTEMAAAAAjEyDQAAAAkxLzIxLzIwMjF3cuBaGfzdCEC/kFsZ/N0ILENJUS5OVkRBLklRX1RFVl9UT1RBTF9SRVZfRldELjYwMDAuNi8yNy8yMDIyAQAAADN+AAACAAAAEDExLjk2NjI3NzA0Njg3MzkBDQAAAAUAAAABOQEAAAAHMjYzNTE1NAIAAAAJNjUzNjI2MDExAwAAAAYxMDAzMDcEAAAAATIGAAAAATAHAAAAAzE2MAgAAAABMAkAAAABMQoAAAABMAsAAAALMTMwMjE2NTI3MDkMAAAAAjEyDQAAAAk2LzI4LzIwMjLLhACYGPzdCJDRi1sZ/N0ILENJUS5OVkRBLklRX1RFVl9UT1RBTF9SRVZfRldELjYwMDAuMS8yMS8yMDIxAQAAADN+AAACAAAAEDE3LjY5NzE2MzE2NjQ2NDIBDQAAAAUAAAABOQEAAAAHMjYzNTE1NAIAAAAJNjUzNjI2MDA3AwAAAAYxMDAzMDcEAAAAATIGAAAAATAHAAAAAzE2MAgAAAAB</t>
  </si>
  <si>
    <t>MAkAAAABMQoAAAABMAsAAAALMTI1NTQyMDI5NTEMAAAAAjEyDQAAAAkxLzIyLzIwMjF3cuBaGfzdCEC/kFsZ/N0ILENJUS5OVkRBLklRX1RFVl9UT1RBTF9SRVZfRldELjYwMDAuNi8yOC8yMDIyAQAAADN+AAACAAAAEDExLjMzMjc0ODgxNDQ3NjQBDQAAAAUAAAABOQEAAAAHMjYzNTE1NAIAAAAJNjUzNjI2MDExAwAAAAYxMDAzMDcEAAAAATIGAAAAATAHAAAAAzE2MAgAAAABMAkAAAABMQoAAAABMAsAAAALMTMwMjE2NTI3MTAMAAAAAjEyDQAAAAk2LzI5LzIwMjIWu5KXGPzdCKtIlVsZ/N0ILENJUS5OVkRBLklRX1RFVl9UT1RBTF9SRVZfRldELjYwMDAuMS8yMi8yMDIxAQAAADN+AAACAAAAEDE3LjQ5NzkzMTk3MzE1MzMBDQAAAAUAAAABOQEAAAAHMjYzNTE1NAIAAAAJNjUzNjI2MDA3AwAAAAYxMDAzMDcEAAAAATIGAAAAATAHAAAAAzE2MAgAAAABMAkAAAABMQoAAAABMAsAAAALMTI1NTQyMDI5NTEMAAAAAjEyDQAAAAkxLzIzLzIwMjF3cuBaGfzdCNEmklsZ/N0ILENJUS5OVkRBLklRX1RFVl9UT1RBTF9SRVZfRldELjYwMDAuNi8yOS8yMDIyAQAAADN+AAACAAAAEDExLjAzODQyMzgyMjYwNDQBDQAAAAUAAAABOQEAAAAHMjYzNTE1NAIAAAAJNjUzNjI2MDExAwAAAAYxMDAzMDcEAAAAATIGAAAAATAHAAAAAzE2MAgAAAABMAkAAAABMQoAAAABMAsAAAALMTI5MTk5MzU5NTIMAAAAAjEyDQAAAAk2</t>
  </si>
  <si>
    <t>LzMwLzIwMjK60v+XGPzdCEC/kFsZ/N0ILENJUS5OVkRBLklRX1RFVl9UT1RBTF9SRVZfRldELjYwMDAuMS8yNS8yMDIxAQAAADN+AAACAAAADzE3LjQxOTg1NDgzNTEyNwENAAAABQAAAAE5AQAAAAcyNjM1MTU0AgAAAAk2NTM2MjYwMDcDAAAABjEwMDMwNwQAAAABMgYAAAABMAcAAAADMTYwCAAAAAEwCQAAAAExCgAAAAEwCwAAAAsxMjI3MjAxNDY3NAwAAAACMTINAAAACTEvMjYvMjAyMXdy4FoZ/N0Iq0iVWxn83QgsQ0lRLk5WREEuSVFfVEVWX1RPVEFMX1JFVl9GV0QuNjAwMC42LzMwLzIwMjIBAAAAM34AAAIAAAAQMTAuNzYwMzM2OTk4NDc5NAENAAAABQAAAAE5AQAAAAcyNjM1MTU0AgAAAAk2NTM2MjYwMTEDAAAABjEwMDMwNwQAAAABMgYAAAABMAcAAAADMTYwCAAAAAEwCQAAAAExCgAAAAEwCwAAAAsxMjkxOTkzNTk1MgwAAAACMTINAAAACDcvMS8yMDIy2leTlxj83QjRJpJbGfzdCCxDSVEuTlZEQS5JUV9URVZfVE9UQUxfUkVWX0ZXRC42MDAwLjEvMjYvMjAyMQEAAAAzfgAAAgAAABAxNy4xMzk2NzY2NzM0MDA2AQ0AAAAFAAAAATkBAAAABzI2MzUxNTQCAAAACTY1MzYyNjAwNwMAAAAGMTAwMzA3BAAAAAEyBgAAAAEwBwAAAAMxNjAIAAAAATAJAAAAATEKAAAAATALAAAACzEyMjcyMDE0Njc0DAAAAAIxMg0AAAAJMS8yNy8yMDIxd3LgWhn83QhVkZVbGfzdCCtDSVEuTlZEQS5JUV9URVZfVE9U</t>
  </si>
  <si>
    <t>QUxfUkVWX0ZXRC42MDAwLjcvMS8yMDIyAQAAADN+AAACAAAAEDEwLjI5ODU1MzEzMzg3NTEBDQAAAAUAAAABOQEAAAAHMjYzNTE1NAIAAAAJNjUzNjI2MDExAwAAAAYxMDAzMDcEAAAAATIGAAAAATAHAAAAAzE2MAgAAAABMAkAAAABMQoAAAABMAsAAAALMTI5MTk5MzU5NTIMAAAAAjEyDQAAAAg3LzIvMjAyMrrS/5cY/N0IVZGVWxn83QgsQ0lRLk5WREEuSVFfVEVWX1RPVEFMX1JFVl9GV0QuNjAwMC4xLzI3LzIwMjEBAAAAM34AAAIAAAAQMTYuNDc0NTc0ODQ0NTMxNwENAAAABQAAAAE5AQAAAAcyNjM1MTU0AgAAAAk2NTM2MjYwMDcDAAAABjEwMDMwNwQAAAABMgYAAAABMAcAAAADMTYwCAAAAAEwCQAAAAExCgAAAAEwCwAAAAsxMjI3MjAxNDY3NAwAAAACMTINAAAACTEvMjgvMjAyMXdy4FoZ/N0IpTKjWxn83QgrQ0lRLk5WREEuSVFfVEVWX1RPVEFMX1JFVl9GV0QuNjAwMC43LzQvMjAyMgEAAAAzfgAAAgAAABAxMC4yOTg1NTMxMzM4NzUxAQ0AAAAFAAAAATkBAAAABzI2MzUxNTQCAAAACTY1MzYyNjAxMQMAAAAGMTAwMzA3BAAAAAEyBgAAAAEwBwAAAAMxNjAIAAAAATAJAAAAATEKAAAAATALAAAACzEyOTE5OTM1OTUyDAAAAAIxMg0AAAAINy81LzIwMjJJppOXGPzdCLcamFsZ/N0ILENJUS5OVkRBLklRX1RFVl9UT1RBTF9SRVZfRldELjYwMDAuMS8yOC8yMDIxAQAAADN+AAACAAAAEDE2LjY0NTgz</t>
  </si>
  <si>
    <t>MDUzMjgzNDcBDQAAAAUAAAABOQEAAAAHMjYzNTE1NAIAAAAJNjUzNjI2MDA3AwAAAAYxMDAzMDcEAAAAATIGAAAAATAHAAAAAzE2MAgAAAABMAkAAAABMQoAAAABMAsAAAALMTIyNzIwMTQ2NzQMAAAAAjEyDQAAAAkxLzI5LzIwMjF3cuBaGfzdCBFojVsZ/N0IK0NJUS5OVkRBLklRX1RFVl9UT1RBTF9SRVZfRldELjYwMDAuNy81LzIwMjIBAAAAM34AAAIAAAAQMTAuNjQ4NzI3OTgyNTA4NwENAAAABQAAAAE5AQAAAAcyNjM1MTU0AgAAAAk2NTM2MjYwMTEDAAAABjEwMDMwNwQAAAABMgYAAAABMAcAAAADMTYwCAAAAAEwCQAAAAExCgAAAAEwCwAAAAsxMjkyNTQ2NzAxMAwAAAACMTINAAAACDcvNi8yMDIySaaTlxj83QieuJhbGfzdCCxDSVEuTlZEQS5JUV9URVZfVE9UQUxfUkVWX0ZXRC42MDAwLjEvMjkvMjAyMQEAAAAzfgAAAgAAAA8xNi41NjcxMTA3NTExNTcBDQAAAAUAAAABOQEAAAAHMjYzNTE1NAIAAAAJNjUzNjI2MDA3AwAAAAYxMDAzMDcEAAAAATIGAAAAATAHAAAAAzE2MAgAAAABMAkAAAABMQoAAAABMAsAAAALMTIyNzIwMTQ2NzQMAAAAAjEyDQAAAAkxLzMwLzIwMjF3cuBaGfzdCBv6jlsZ/N0IK0NJUS5OVkRBLklRX1RFVl9UT1RBTF9SRVZfRldELjYwMDAuNy82LzIwMjIBAAAAM34AAAIAAAAQMTAuNzY5NTk2NzE1MTY3NwENAAAABQAAAAE5AQAAAAcyNjM1MTU0AgAAAAk2NTM2MjYwMTED</t>
  </si>
  <si>
    <t>AAAABjEwMDMwNwQAAAABMgYAAAABMAcAAAADMTYwCAAAAAEwCQAAAAExCgAAAAEwCwAAAAsxMjkyNTQ2NzAxMAwAAAACMTINAAAACDcvNy8yMDIyvpgAmBj83QhTvJNbGfzdCCtDSVEuTlZEQS5JUV9URVZfVE9UQUxfUkVWX0ZXRC42MDAwLjIvMS8yMDIxAQAAADN+AAACAAAAEDE2Ljg4NDg4MTYyNDk0OTkBDQAAAAUAAAABOQEAAAAHMjYzNTE1NAIAAAAJNjUzNjI2MDA3AwAAAAYxMDAzMDcEAAAAATIGAAAAATAHAAAAAzE2MAgAAAABMAkAAAABMQoAAAABMAsAAAALMTIyNzIwMTQ2NzQMAAAAAjEyDQAAAAgyLzIvMjAyMXdy4FoZ/N0IJtycWxn83QgrQ0lRLk5WREEuSVFfVEVWX1RPVEFMX1JFVl9GV0QuNjAwMC43LzcvMjAyMgEAAAAzfgAAAgAAAA8xMS4yOTk2NzE2MzkxMTgBDQAAAAUAAAABOQEAAAAHMjYzNTE1NAIAAAAJNjUzNjI2MDExAwAAAAYxMDAzMDcEAAAAATIGAAAAATAHAAAAAzE2MAgAAAABMAkAAAABMQoAAAABMAsAAAALMTI5MjU0NjcwMTAMAAAAAjEyDQAAAAg3LzgvMjAyMsuEAJgY/N0IcA2LWxn83QgrQ0lRLk5WREEuSVFfVEVWX1RPVEFMX1JFVl9GV0QuNjAwMC4yLzIvMjAyMQEAAAAzfgAAAgAAABAxNy4yOTU4MzEwMTU4MzA3AQ0AAAAFAAAAATkBAAAABzI2MzUxNTQCAAAACTY1MzYyNjAwNwMAAAAGMTAwMzA3BAAAAAEyBgAAAAEwBwAAAAMxNjAIAAAAATAJAAAAATEKAAAAATAL</t>
  </si>
  <si>
    <t>AAAACzEyMjcyMDE0Njc0DAAAAAIxMg0AAAAIMi8zLzIwMjF3cuBaGfzdCPoWnVsZ/N0IK0NJUS5OVkRBLklRX1RFVl9UT1RBTF9SRVZfRldELjYwMDAuNy84LzIwMjIBAAAAM34AAAIAAAAQMTEuMjkyMTE4MTU1MDMxMQENAAAABQAAAAE5AQAAAAcyNjM1MTU0AgAAAAk2NTM2MjYwMTEDAAAABjEwMDMwNwQAAAABMgYAAAABMAcAAAADMTYwCAAAAAEwCQAAAAExCgAAAAEwCwAAAAsxMjkyOTg3NzgzNQwAAAACMTINAAAACDcvOS8yMDIynmySlxj83QiQ0YtbGfzdCCtDSVEuTlZEQS5JUV9URVZfVE9UQUxfUkVWX0ZXRC42MDAwLjIvMy8yMDIxAQAAADN+AAACAAAAEDE3LjIxNDM2NDgwMzE4NzIBDQAAAAUAAAABOQEAAAAHMjYzNTE1NAIAAAAJNjUzNjI2MDA3AwAAAAYxMDAzMDcEAAAAATIGAAAAATAHAAAAAzE2MAgAAAABMAkAAAABMQoAAAABMAsAAAALMTIyNDA5NjM4OTcMAAAAAjEyDQAAAAgyLzQvMjAyMXdy4FoZ/N0Ih8CjWxn83QgsQ0lRLk5WREEuSVFfVEVWX1RPVEFMX1JFVl9GV0QuNjAwMC43LzExLzIwMjIBAAAAM34AAAIAAAAQMTAuODA1OTIzMjcyNjI4OAENAAAABQAAAAE5AQAAAAcyNjM1MTU0AgAAAAk2NTM2MjYwMTEDAAAABjEwMDMwNwQAAAABMgYAAAABMAcAAAADMTYwCAAAAAEwCQAAAAExCgAAAAEwCwAAAAsxMjkzMzAxNTg4NAwAAAACMTINAAAACTcvMTIvMjAyMrrS/5cY/N0Izg6k</t>
  </si>
  <si>
    <t>Wxn83QgrQ0lRLk5WREEuSVFfVEVWX1RPVEFMX1JFVl9GV0QuNjAwMC4yLzQvMjAyMQEAAAAzfgAAAgAAABAxNy4zODU3ODc4MDgzOTk0AQ0AAAAFAAAAATkBAAAABzI2MzUxNTQCAAAACTY1MzYyNjAwNwMAAAAGMTAwMzA3BAAAAAEyBgAAAAEwBwAAAAMxNjAIAAAAATAJAAAAATEKAAAAATALAAAACzEyMjQwOTYzODk3DAAAAAIxMg0AAAAIMi81LzIwMjF3cuBaGfzdCJDRi1sZ/N0ILENJUS5OVkRBLklRX1RFVl9UT1RBTF9SRVZfRldELjYwMDAuNy8xMi8yMDIyAQAAADN+AAACAAAAEDEwLjc4MzI2MDgwMjg2NjYBDQAAAAUAAAABOQEAAAAHMjYzNTE1NAIAAAAJNjUzNjI2MDExAwAAAAYxMDAzMDcEAAAAATIGAAAAATAHAAAAAzE2MAgAAAABMAkAAAABMQoAAAABMAsAAAALMTI5MzgyMjMxNjQMAAAAAjEyDQAAAAk3LzEzLzIwMjLaV5OXGPzdCM4OpFsZ/N0IK0NJUS5OVkRBLklRX1RFVl9UT1RBTF9SRVZfRldELjYwMDAuMi81LzIwMjEBAAAAM34AAAIAAAAQMTcuMjkxOTA1Njc2NTcyOQENAAAABQAAAAE5AQAAAAcyNjM1MTU0AgAAAAk2NTM2MjYwMDcDAAAABjEwMDMwNwQAAAABMgYAAAABMAcAAAADMTYwCAAAAAEwCQAAAAExCgAAAAEwCwAAAAsxMjI0MDk2Mzg5NwwAAAACMTINAAAACDIvNi8yMDIxd3LgWhn83QhTvJNbGfzdCCxDSVEuTlZEQS5JUV9URVZfVE9UQUxfUkVWX0ZXRC42MDAwLjcvMTMv</t>
  </si>
  <si>
    <t>MjAyMgEAAAAzfgAAAgAAABAxMC44NDY1NTk5NDc0MzQ3AQ0AAAAFAAAAATkBAAAABzI2MzUxNTQCAAAACTY1MzYyNjAxMQMAAAAGMTAwMzA3BAAAAAEyBgAAAAEwBwAAAAMxNjAIAAAAATAJAAAAATEKAAAAATALAAAACzEyOTQxNjU1MTgwDAAAAAIxMg0AAAAJNy8xNC8yMDIyutL/lxj83QiFjZBbGfzdCCtDSVEuTlZEQS5JUV9URVZfVE9UQUxfUkVWX0ZXRC42MDAwLjIvOC8yMDIxAQAAADN+AAACAAAAEDE4LjM3ODQzOTE1NDQ2ODkBDQAAAAUAAAABOQEAAAAHMjYzNTE1NAIAAAAJNjUzNjI2MDA3AwAAAAYxMDAzMDcEAAAAATIGAAAAATAHAAAAAzE2MAgAAAABMAkAAAABMQoAAAABMAsAAAALMTIyNDA5NjM4OTcMAAAAAjEyDQAAAAgyLzkvMjAyMXdy4FoZ/N0IQL+QWxn83QgsQ0lRLk5WREEuSVFfVEVWX1RPVEFMX1JFVl9GV0QuNjAwMC43LzE0LzIwMjIBAAAAM34AAAIAAAAPMTEuMDI5NzY0NDE1Mjk1AQ0AAAAFAAAAATkBAAAABzI2MzUxNTQCAAAACTY1MzYyNjAxMQMAAAAGMTAwMzA3BAAAAAEyBgAAAAEwBwAAAAMxNjAIAAAAATAJAAAAATEKAAAAATALAAAACzEyOTM4MjIzMTY2DAAAAAIxMg0AAAAJNy8xNS8yMDIy2leTlxj83QihlaJbGfzdCCtDSVEuTlZEQS5JUV9URVZfVE9UQUxfUkVWX0ZXRC42MDAwLjIvOS8yMDIxAQAAADN+AAACAAAADzE4LjE1MzUwNjUzODI4NAENAAAABQAAAAE5AQAA</t>
  </si>
  <si>
    <t>AAcyNjM1MTU0AgAAAAk2NTM2MjYwMDcDAAAABjEwMDMwNwQAAAABMgYAAAABMAcAAAADMTYwCAAAAAEwCQAAAAExCgAAAAEwCwAAAAsxMjI0MDk2Mzg5NwwAAAACMTINAAAACTIvMTAvMjAyMXdy4FoZ/N0IGoObWxn83QgsQ0lRLk5WREEuSVFfVEVWX1RPVEFMX1JFVl9GV0QuNjAwMC43LzE1LzIwMjIBAAAAM34AAAIAAAAQMTEuMzI5Nzg3MjcxNDczOQENAAAABQAAAAE5AQAAAAcyNjM1MTU0AgAAAAk2NTM2MjYwMTEDAAAABjEwMDMwNwQAAAABMgYAAAABMAcAAAADMTYwCAAAAAEwCQAAAAExCgAAAAEwCwAAAAsxMjkzODIyMDE2MAwAAAACMTINAAAACTcvMTYvMjAyMtpXk5cY/N0IrNeWWxn83QgsQ0lRLk5WREEuSVFfVEVWX1RPVEFMX1JFVl9GV0QuNjAwMC4yLzEwLzIwMjEBAAAAM34AAAIAAAAQMTguNzk1NjIxODY5OTU3MgENAAAABQAAAAE5AQAAAAcyNjM1MTU0AgAAAAk2NTM2MjYwMDcDAAAABjEwMDMwNwQAAAABMgYAAAABMAcAAAADMTYwCAAAAAEwCQAAAAExCgAAAAEwCwAAAAsxMjI0MDk2Mzg5NwwAAAACMTINAAAACTIvMTEvMjAyMXdy4FoZ/N0IGoObWxn83QgsQ0lRLk5WREEuSVFfVEVWX1RPVEFMX1JFVl9GV0QuNjAwMC4yLzExLzIwMjEBAAAAM34AAAIAAAAQMTkuMzg3NDc5MzcyNDQzMgENAAAABQAAAAE5AQAAAAcyNjM1MTU0AgAAAAk2NTM2MjYwMDcDAAAABjEwMDMwNwQAAAABMgYA</t>
  </si>
  <si>
    <t>AAABMAcAAAADMTYwCAAAAAEwCQAAAAExCgAAAAEwCwAAAAsxMjI1NTA4MTc5NAwAAAACMTINAAAACTIvMTIvMjAyMXdy4FoZ/N0IK4adWxn83QgsQ0lRLk5WREEuSVFfVEVWX1RPVEFMX1JFVl9GV0QuNjAwMC4yLzEyLzIwMjEBAAAAM34AAAIAAAAQMTkuMDE3MDQxODcwNzk4OAENAAAABQAAAAE5AQAAAAcyNjM1MTU0AgAAAAk2NTM2MjYwMDcDAAAABjEwMDMwNwQAAAABMgYAAAABMAcAAAADMTYwCAAAAAEwCQAAAAExCgAAAAEwCwAAAAsxMjI1NTA4MTc5NAwAAAACMTINAAAACTIvMTMvMjAyMXdy4FoZ/N0IzCKeWxn83QgsQ0lRLk5WREEuSVFfVEVWX1RPVEFMX1JFVl9GV0QuNjAwMC4yLzE1LzIwMjEBAAAAM34AAAIAAAAQMTkuMDE3MDQxODcwNzk4OAENAAAABQAAAAE5AQAAAAcyNjM1MTU0AgAAAAk2NTM2MjYwMDcDAAAABjEwMDMwNwQAAAABMgYAAAABMAcAAAADMTYwCAAAAAEwCQAAAAExCgAAAAEwCwAAAAsxMjI1NTA4MTc5NAwAAAACMTINAAAACTIvMTYvMjAyMXdy4FoZ/N0IG/qOWxn83QgsQ0lRLk5WREEuSVFfVEVWX1RPVEFMX1JFVl9GV0QuNjAwMC43LzE4LzIwMjIBAAAAM34AAAIAAAAPMTEuNjEyOTU5MDY0ODI2AQ0AAAAFAAAAATkBAAAABzI2MzUxNTQCAAAACTY1MzYyNjAxMQMAAAAGMTAwMzA3BAAAAAEyBgAAAAEwBwAAAAMxNjAIAAAAATAJAAAAATEKAAAAATALAAAACzEyOTM5OTQ5</t>
  </si>
  <si>
    <t>NzgwDAAAAAIxMg0AAAAJNy8xOS8yMDIyvpgAmBj83QiHwKNbGfzdCCxDSVEuTlZEQS5JUV9URVZfVE9UQUxfUkVWX0ZXRC42MDAwLjIvMTYvMjAyMQEAAAAzfgAAAgAAABAxOS40ODkyMDU3MzI5OTg0AQ0AAAAFAAAAATkBAAAABzI2MzUxNTQCAAAACTY1MzYyNjAwNwMAAAAGMTAwMzA3BAAAAAEyBgAAAAEwBwAAAAMxNjAIAAAAATAJAAAAATEKAAAAATALAAAACzEyMjU1MDgxNzk0DAAAAAIxMg0AAAAJMi8xNy8yMDIxd3LgWhn83Qgb+o5bGfzdCCxDSVEuTlZEQS5JUV9URVZfVE9UQUxfUkVWX0ZXRC42MDAwLjcvMTkvMjAyMgEAAAAzfgAAAgAAABAxMi4yNzkzMDIyNzk0NTY4AQ0AAAAFAAAAATkBAAAABzI2MzUxNTQCAAAACTY1MzYyNjAxMQMAAAAGMTAwMzA3BAAAAAEyBgAAAAEwBwAAAAMxNjAIAAAAATAJAAAAATEKAAAAATALAAAACzEyOTQyODc0MDI5DAAAAAIxMg0AAAAJNy8yMC8yMDIyy4QAmBj83QilMqNbGfzdCCxDSVEuTlZEQS5JUV9URVZfVE9UQUxfUkVWX0ZXRC42MDAwLjIvMTcvMjAyMQEAAAAzfgAAAgAAABAxOC45NDYzNDUyNDkxNTUxAQ0AAAAFAAAAATkBAAAABzI2MzUxNTQCAAAACTY1MzYyNjAwNwMAAAAGMTAwMzA3BAAAAAEyBgAAAAEwBwAAAAMxNjAIAAAAATAJAAAAATEKAAAAATALAAAACzEyMjU1MDgxNzk0DAAAAAIxMg0AAAAJMi8xOC8yMDIxSaaTlxj83QgRaI1bGfzdCCxD</t>
  </si>
  <si>
    <t>SVEuTlZEQS5JUV9URVZfVE9UQUxfUkVWX0ZXRC42MDAwLjcvMjAvMjAyMgEAAAAzfgAAAgAAAA8xMi44ODAyNTc4Mjc5NTIBDQAAAAUAAAABOQEAAAAHMjYzNTE1NAIAAAAJNjUzNjI2MDExAwAAAAYxMDAzMDcEAAAAATIGAAAAATAHAAAAAzE2MAgAAAABMAkAAAABMQoAAAABMAsAAAALMTI5NDI4NzQwMjkMAAAAAjEyDQAAAAk3LzIxLzIwMjIWu5KXGPzdCERAjlsZ/N0ILENJUS5OVkRBLklRX1RFVl9UT1RBTF9SRVZfRldELjYwMDAuMi8xOC8yMDIxAQAAADN+AAACAAAAEDE4Ljg0NzgxNzgzMDc1NTgBDQAAAAUAAAABOQEAAAAHMjYzNTE1NAIAAAAJNjUzNjI2MDA3AwAAAAYxMDAzMDcEAAAAATIGAAAAATAHAAAAAzE2MAgAAAABMAkAAAABMQoAAAABMAsAAAALMTIyNTUwODE3OTQMAAAAAjEyDQAAAAkyLzE5LzIwMjFJppOXGPzdCIfAo1sZ/N0ILENJUS5OVkRBLklRX1RFVl9UT1RBTF9SRVZfRldELjYwMDAuNy8yMS8yMDIyAQAAADN+AAACAAAAEDEzLjA1OTQzODQzOTM0MzgBDQAAAAUAAAABOQEAAAAHMjYzNTE1NAIAAAAJNjUzNjI2MDExAwAAAAYxMDAzMDcEAAAAATIGAAAAATAHAAAAAzE2MAgAAAABMAkAAAABMQoAAAABMAsAAAALMTI5NDI4NzQwMjkMAAAAAjEyDQAAAAk3LzIyLzIwMjK60v+XGPzdCBv6jlsZ/N0ILENJUS5OVkRBLklRX1RFVl9UT1RBTF9SRVZfRldELjYwMDAuMi8xOS8yMDIx</t>
  </si>
  <si>
    <t>AQAAADN+AAACAAAAEDE4Ljk3MjU3NjU3NDgzMjkBDQAAAAUAAAABOQEAAAAHMjYzNTE1NAIAAAAJNjUzNjI2MDA3AwAAAAYxMDAzMDcEAAAAATIGAAAAATAHAAAAAzE2MAgAAAABMAkAAAABMQoAAAABMAsAAAALMTIyNTUwODE3OTQMAAAAAjEyDQAAAAkyLzIwLzIwMjFJppOXGPzdCLVNk1sZ/N0ILENJUS5OVkRBLklRX1RFVl9UT1RBTF9SRVZfRldELjYwMDAuNy8yMi8yMDIyAQAAADN+AAACAAAADzEyLjUyMDQyMTg2NzYyNgENAAAABQAAAAE5AQAAAAcyNjM1MTU0AgAAAAk2NTM2MjYwMTEDAAAABjEwMDMwNwQAAAABMgYAAAABMAcAAAADMTYwCAAAAAEwCQAAAAExCgAAAAEwCwAAAAsxMjk0Mjg3NDAyOQwAAAACMTINAAAACTcvMjMvMjAyMha7kpcY/N0IEWiNWxn83QgsQ0lRLk5WREEuSVFfVEVWX1RPVEFMX1JFVl9GV0QuNjAwMC4yLzIyLzIwMjEBAAAAM34AAAIAAAAQMTguMjE3Njg1NTc0NzgxNgENAAAABQAAAAE5AQAAAAcyNjM1MTU0AgAAAAk2NTM2MjYwMDcDAAAABjEwMDMwNwQAAAABMgYAAAABMAcAAAADMTYwCAAAAAEwCQAAAAExCgAAAAEwCwAAAAsxMjI2Njk1OTAyNAwAAAACMTINAAAACTIvMjMvMjAyMRa7kpcY/N0IZm2jWxn83QgsQ0lRLk5WREEuSVFfVEVWX1RPVEFMX1JFVl9GV0QuNjAwMC43LzI1LzIwMjIBAAAAM34AAAIAAAAQMTIuMzAyODk4MDgwMTMzOQENAAAABQAAAAE5AQAA</t>
  </si>
  <si>
    <t>AAcyNjM1MTU0AgAAAAk2NTM2MjYwMTEDAAAABjEwMDMwNwQAAAABMgYAAAABMAcAAAADMTYwCAAAAAEwCQAAAAExCgAAAAEwCwAAAAsxMjk0Mjg3NDAyOQwAAAACMTINAAAACTcvMjYvMjAyMrrS/5cY/N0IWOShWxn83QgsQ0lRLk5WREEuSVFfVEVWX1RPVEFMX1JFVl9GV0QuNjAwMC4yLzIzLzIwMjEBAAAAM34AAAIAAAAQMTcuOTQ0NTQ0NDQwNTkwOAENAAAABQAAAAE5AQAAAAcyNjM1MTU0AgAAAAk2NTM2MjYwMDcDAAAABjEwMDMwNwQAAAABMgYAAAABMAcAAAADMTYwCAAAAAEwCQAAAAExCgAAAAEwCwAAAAsxMjI2Njk1OTAyNAwAAAACMTINAAAACTIvMjQvMjAyMZ5skpcY/N0IZm2jWxn83QgsQ0lRLk5WREEuSVFfVEVWX1RPVEFMX1JFVl9GV0QuNjAwMC43LzI2LzIwMjIBAAAAM34AAAIAAAAQMTEuOTQwODUwMDEzNDk0NAENAAAABQAAAAE5AQAAAAcyNjM1MTU0AgAAAAk2NTM2MjYwMTEDAAAABjEwMDMwNwQAAAABMgYAAAABMAcAAAADMTYwCAAAAAEwCQAAAAExCgAAAAEwCwAAAAsxMjk0Mjg3NDAyOQwAAAACMTINAAAACTcvMjcvMjAyMp5skpcY/N0IWz+fWxn83QgsQ0lRLk5WREEuSVFfVEVWX1RPVEFMX1JFVl9GV0QuNjAwMC4yLzI0LzIwMjEBAAAAM34AAAIAAAAQMTcuODI3MDU5NjUxMTAzNgENAAAABQAAAAE5AQAAAAcyNjM1MTU0AgAAAAoxMDAyMjA0MTM3AwAAAAYxMDAzMDcEAAAAATIG</t>
  </si>
  <si>
    <t>AAAAATAHAAAAAzE2MAgAAAABMAkAAAABMQoAAAABMAsAAAALMTIyNzM5NzgwNDIMAAAAAjEyDQAAAAkyLzI1LzIwMjHaV5OXGPzdCJDRi1sZ/N0ILENJUS5OVkRBLklRX1RFVl9UT1RBTF9SRVZfRldELjYwMDAuNy8yNy8yMDIyAQAAADN+AAACAAAAEDEyLjg2NzcyMjU1ODg0MjMBDQAAAAUAAAABOQEAAAAHMjYzNTE1NAIAAAAJNjUzNjI2MDExAwAAAAYxMDAzMDcEAAAAATIGAAAAATAHAAAAAzE2MAgAAAABMAkAAAABMQoAAAABMAsAAAALMTI5NDI4NzQwMjkMAAAAAjEyDQAAAAk3LzI4LzIwMjLaV5OXGPzdCHANi1sZ/N0ILENJUS5OVkRBLklRX1RFVl9UT1RBTF9SRVZfRldELjYwMDAuMi8yNS8yMDIxAQAAADN+AAACAAAAEDE0Ljc3NzQzOTg5OTM3ODYBDQAAAAUAAAABOQEAAAAHMjYzNTE1NAIAAAAKMTAwMjIwNDEzNwMAAAAGMTAwMzA3BAAAAAEyBgAAAAEwBwAAAAMxNjAIAAAAATAJAAAAATEKAAAAATALAAAACzEyMjczNDYyNjI4DAAAAAIxMg0AAAAJMi8yNi8yMDIxnmySlxj83QhAv5BbGfzdCCxDSVEuTlZEQS5JUV9URVZfVE9UQUxfUkVWX0ZXRC42MDAwLjcvMjgvMjAyMgEAAAAzfgAAAgAAABAxMy4wMTA3NzIxMDA0NDcyAQ0AAAAFAAAAATkBAAAABzI2MzUxNTQCAAAACTY1MzYyNjAxMQMAAAAGMTAwMzA3BAAAAAEyBgAAAAEwBwAAAAMxNjAIAAAAATAJAAAAATEKAAAAATALAAAACzEyOTQy</t>
  </si>
  <si>
    <t>ODc0MDI5DAAAAAIxMg0AAAAJNy8yOS8yMDIyvpgAmBj83QiQ0YtbGfzdCCxDSVEuTlZEQS5JUV9URVZfVE9UQUxfUkVWX0ZXRC42MDAwLjIvMjYvMjAyMQEAAAAzfgAAAgAAAA4xNS4yMzMzOTU1NTU5OQENAAAABQAAAAE5AQAAAAcyNjM1MTU0AgAAAAoxMDAyMjA0MTM3AwAAAAYxMDAzMDcEAAAAATIGAAAAATAHAAAAAzE2MAgAAAABMAkAAAABMQoAAAABMAsAAAALMTIyNzU5Mjk1MzMMAAAAAjEyDQAAAAkyLzI3LzIwMjEWu5KXGPzdCNEmklsZ/N0ILENJUS5OVkRBLklRX1RFVl9UT1RBTF9SRVZfRldELjYwMDAuNy8yOS8yMDIyAQAAADN+AAACAAAAEDEzLjE0Mjc2MTExMDQ4NDgBDQAAAAUAAAABOQEAAAAHMjYzNTE1NAIAAAAJNjUzNjI2MDExAwAAAAYxMDAzMDcEAAAAATIGAAAAATAHAAAAAzE2MAgAAAABMAkAAAABMQoAAAABMAsAAAALMTI5NDI4NzQwMjkMAAAAAjEyDQAAAAk3LzMwLzIwMjLLhACYGPzdCJDRi1sZ/N0IK0NJUS5OVkRBLklRX1RFVl9UT1RBTF9SRVZfRldELjYwMDAuMy8xLzIwMjEBAAAAM34AAAIAAAAQMTUuMzc2MzUzOTExMzkwMwENAAAABQAAAAE5AQAAAAcyNjM1MTU0AgAAAAoxMDAyMjA0MTM3AwAAAAYxMDAzMDcEAAAAATIGAAAAATAHAAAAAzE2MAgAAAABMAkAAAABMQoAAAABMAsAAAALMTIyNzU5Mjk1MzMMAAAAAjEyDQAAAAgzLzIvMjAyMRa7kpcY/N0Iq0iVWxn83Qgr</t>
  </si>
  <si>
    <t>Q0lRLk5WREEuSVFfVEVWX1RPVEFMX1JFVl9GV0QuNjAwMC44LzEvMjAyMgEAAAAzfgAAAgAAABAxMy4zNDc3NDk2Mjg4NjczAQ0AAAAFAAAAATkBAAAABzI2MzUxNTQCAAAACTY1MzYyNjAxMQMAAAAGMTAwMzA3BAAAAAEyBgAAAAEwBwAAAAMxNjAIAAAAATAJAAAAATEKAAAAATALAAAACzEyOTQyODc0MDI5DAAAAAIxMg0AAAAIOC8yLzIwMjK+mACYGPzdCBZxnlsZ/N0IK0NJUS5OVkRBLklRX1RFVl9UT1RBTF9SRVZfRldELjYwMDAuMy8yLzIwMjEBAAAAM34AAAIAAAAQMTQuODg3MDkzNjg1MjQ2MwENAAAABQAAAAE5AQAAAAcyNjM1MTU0AgAAAAoxMDAyMjA0MTM3AwAAAAYxMDAzMDcEAAAAATIGAAAAATAHAAAAAzE2MAgAAAABMAkAAAABMQoAAAABMAsAAAALMTIyNzU5Mjk1MzMMAAAAAjEyDQAAAAgzLzMvMjAyMUmmk5cY/N0IVZGVWxn83QgrQ0lRLk5WREEuSVFfVEVWX1RPVEFMX1JFVl9GV0QuNjAwMC44LzIvMjAyMgEAAAAzfgAAAgAAABAxMy40MTA0MjU5NzQ0MTU4AQ0AAAAFAAAAATkBAAAABzI2MzUxNTQCAAAACTY1MzYyNjAxMQMAAAAGMTAwMzA3BAAAAAEyBgAAAAEwBwAAAAMxNjAIAAAAATAJAAAAATEKAAAAATALAAAACzEyOTQyODc0MDI5DAAAAAIxMg0AAAAIOC8zLzIwMjK60v+XGPzdCEC/kFsZ/N0IK0NJUS5OVkRBLklRX1RFVl9UT1RBTF9SRVZfRldELjYwMDAuMy8zLzIwMjEBAAAA</t>
  </si>
  <si>
    <t>M34AAAIAAAAQMTQuMjExMzQxNjE2MzAxMgENAAAABQAAAAE5AQAAAAcyNjM1MTU0AgAAAAoxMDAyMjA0MTM3AwAAAAYxMDAzMDcEAAAAATIGAAAAATAHAAAAAzE2MAgAAAABMAkAAAABMQoAAAABMAsAAAALMTIyNzU5Mjk1MzMMAAAAAjEyDQAAAAgzLzQvMjAyMdpXk5cY/N0I7QaZWxn83QgrQ0lRLk5WREEuSVFfVEVWX1RPVEFMX1JFVl9GV0QuNjAwMC44LzMvMjAyMgEAAAAzfgAAAgAAABAxMy42ODEwNDAzMTM0MzE1AQ0AAAAFAAAAATkBAAAABzI2MzUxNTQCAAAACTY1MzYyNjAxMQMAAAAGMTAwMzA3BAAAAAEyBgAAAAEwBwAAAAMxNjAIAAAAATAJAAAAATEKAAAAATALAAAACzEyOTQyODc0MDI5DAAAAAIxMg0AAAAIOC80LzIwMjLaV5OXGPzdCNEmklsZ/N0IK0NJUS5OVkRBLklRX1RFVl9UT1RBTF9SRVZfRldELjYwMDAuMy80LzIwMjEBAAAAM34AAAIAAAAQMTMuNzIzMjA0ODM0OTkzNQENAAAABQAAAAE5AQAAAAcyNjM1MTU0AgAAAAoxMDAyMjA0MTM3AwAAAAYxMDAzMDcEAAAAATIGAAAAATAHAAAAAzE2MAgAAAABMAkAAAABMQoAAAABMAsAAAALMTIyNzU5Mjk1MzMMAAAAAjEyDQAAAAgzLzUvMjAyMdpXk5cY/N0INmiaWxn83QgrQ0lRLk5WREEuSVFfVEVWX1RPVEFMX1JFVl9GV0QuNjAwMC44LzQvMjAyMgEAAAAzfgAAAgAAABAxMy45MTg0NzMwNTc3NDQ5AQ0AAAAFAAAAATkBAAAABzI2MzUx</t>
  </si>
  <si>
    <t>NTQCAAAACTY1MzYyNjAxMQMAAAAGMTAwMzA3BAAAAAEyBgAAAAEwBwAAAAMxNjAIAAAAATAJAAAAATEKAAAAATALAAAACzEyOTQyODc0MDI5DAAAAAIxMg0AAAAIOC81LzIwMjK60v+XGPzdCFjkoVsZ/N0IK0NJUS5OVkRBLklRX1RFVl9UT1RBTF9SRVZfRldELjYwMDAuMy81LzIwMjEBAAAAM34AAAIAAAAQMTMuODI1NzE5MTc2MjkyMwENAAAABQAAAAE5AQAAAAcyNjM1MTU0AgAAAAoxMDAyMjA0MTM3AwAAAAYxMDAzMDcEAAAAATIGAAAAATAHAAAAAzE2MAgAAAABMAkAAAABMQoAAAABMAsAAAALMTIyNzU5Mjk1MzMMAAAAAjEyDQAAAAgzLzYvMjAyMZ5skpcY/N0INmiaWxn83QgrQ0lRLk5WREEuSVFfVEVWX1RPVEFMX1JFVl9GV0QuNjAwMC44LzUvMjAyMgEAAAAzfgAAAgAAABAxMy43NTE4Mjc3MTU0NjI4AQ0AAAAFAAAAATkBAAAABzI2MzUxNTQCAAAACTY1MzYyNjAxMQMAAAAGMTAwMzA3BAAAAAEyBgAAAAEwBwAAAAMxNjAIAAAAATAJAAAAATEKAAAAATALAAAACzEyOTQyODc0MDI5DAAAAAIxMg0AAAAIOC82LzIwMjLaV5OXGPzdCLVNk1sZ/N0IK0NJUS5OVkRBLklRX1RFVl9UT1RBTF9SRVZfRldELjYwMDAuMy84LzIwMjEBAAAAM34AAAIAAAAQMTIuODQ5ODM2NzkwMzA4NwENAAAABQAAAAE5AQAAAAcyNjM1MTU0AgAAAAoxMDAyMjA0MTM3AwAAAAYxMDAzMDcEAAAAATIGAAAAATAHAAAAAzE2</t>
  </si>
  <si>
    <t>MAgAAAABMAkAAAABMQoAAAABMAsAAAALMTIyODgwMDM1MTYMAAAAAjEyDQAAAAgzLzkvMjAyMdpXk5cY/N0IrNeWWxn83QgrQ0lRLk5WREEuSVFfVEVWX1RPVEFMX1JFVl9GV0QuNjAwMC44LzgvMjAyMgEAAAAzfgAAAgAAAA4xNC43MTc2OTQ4NTEzNwENAAAABQAAAAE5AQAAAAcyNjM1MTU0AgAAAAk2NTM2MjYwMTEDAAAABjEwMDMwNwQAAAABMgYAAAABMAcAAAADMTYwCAAAAAEwCQAAAAExCgAAAAEwCwAAAAsxMjk3ODIwNjY1OAwAAAACMTINAAAACDgvOS8yMDIy2leTlxj83QirSJVbGfzdCCtDSVEuTlZEQS5JUV9URVZfVE9UQUxfUkVWX0ZXRC42MDAwLjMvOS8yMDIxAQAAADN+AAACAAAADzEzLjg5MTIzMzU2OTc4MgENAAAABQAAAAE5AQAAAAcyNjM1MTU0AgAAAAoxMDAyMjA0MTM3AwAAAAYxMDAzMDcEAAAAATIGAAAAATAHAAAAAzE2MAgAAAABMAkAAAABMQoAAAABMAsAAAALMTIyODgwMDM1MTYMAAAAAjEyDQAAAAkzLzEwLzIwMjGebJKXGPzdCBFojVsZ/N0IK0NJUS5OVkRBLklRX1RFVl9UT1RBTF9SRVZfRldELjYwMDAuOC85LzIwMjIBAAAAM34AAAIAAAAQMTQuMzE3NDc2OTg5NTE4MgENAAAABQAAAAE5AQAAAAcyNjM1MTU0AgAAAAk2NTM2MjYwMTEDAAAABjEwMDMwNwQAAAABMgYAAAABMAcAAAADMTYwCAAAAAEwCQAAAAExCgAAAAEwCwAAAAsxMjk3OTI3NzA4NAwAAAACMTINAAAACTgv</t>
  </si>
  <si>
    <t>MTAvMjAyMr6YAJgY/N0IhY2QWxn83QgsQ0lRLk5WREEuSVFfVEVWX1RPVEFMX1JFVl9GV0QuNjAwMC4zLzEwLzIwMjEBAAAAM34AAAIAAAAQMTMuODMyODE2NDkwNDU4OAENAAAABQAAAAE5AQAAAAcyNjM1MTU0AgAAAAoxMDAyMjA0MTM3AwAAAAYxMDAzMDcEAAAAATIGAAAAATAHAAAAAzE2MAgAAAABMAkAAAABMQoAAAABMAsAAAALMTIyODgwMDM1MTYMAAAAAjEyDQAAAAkzLzExLzIwMjHaV5OXGPzdCEC/kFsZ/N0ILENJUS5OVkRBLklRX1RFVl9UT1RBTF9SRVZfRldELjYwMDAuOC8xMC8yMDIyAQAAADN+AAACAAAAEDE1LjE3NTg3MzU3MTUyMzMBDQAAAAUAAAABOQEAAAAHMjYzNTE1NAIAAAAJNjUzNjI2MDExAwAAAAYxMDAzMDcEAAAAATIGAAAAATAHAAAAAzE2MAgAAAABMAkAAAABMQoAAAABMAsAAAALMTI5ODIzMjA2NTQMAAAAAjEyDQAAAAk4LzExLzIwMjLLhACYGPzdCFWRlVsZ/N0ILENJUS5OVkRBLklRX1RFVl9UT1RBTF9SRVZfRldELjYwMDAuMy8xMS8yMDIxAQAAADN+AAACAAAAEDE0LjQyMjg4NTE2MTg5MTcBDQAAAAUAAAABOQEAAAAHMjYzNTE1NAIAAAAKMTAwMjIwNDEzNwMAAAAGMTAwMzA3BAAAAAEyBgAAAAEwBwAAAAMxNjAIAAAAATAJAAAAATEKAAAAATALAAAACzEyMjg4MDAzNTE2DAAAAAIxMg0AAAAJMy8xMi8yMDIxFruSlxj83Qi3GphbGfzdCCxDSVEuTlZEQS5JUV9URVZf</t>
  </si>
  <si>
    <t>VE9UQUxfUkVWX0ZXRC42MDAwLjgvMTEvMjAyMgEAAAAzfgAAAgAAAA8xNS4wNDM0MTA1NDk1NjYBDQAAAAUAAAABOQEAAAAHMjYzNTE1NAIAAAAJNjUzNjI2MDExAwAAAAYxMDAzMDcEAAAAATIGAAAAATAHAAAAAzE2MAgAAAABMAkAAAABMQoAAAABMAsAAAALMTI5ODIzMjA2NTQMAAAAAjEyDQAAAAk4LzEyLzIwMjIWu5KXGPzdCBFojVsZ/N0ILENJUS5OVkRBLklRX1RFVl9UT1RBTF9SRVZfRldELjYwMDAuMy8xMi8yMDIxAQAAADN+AAACAAAAEDE0LjI2ODQxNjkyMzI5NjcBDQAAAAUAAAABOQEAAAAHMjYzNTE1NAIAAAAKMTAwMjIwNDEzNwMAAAAGMTAwMzA3BAAAAAEyBgAAAAEwBwAAAAMxNjAIAAAAATAJAAAAATEKAAAAATALAAAACzEyMjg4MDAzNTE2DAAAAAIxMg0AAAAJMy8xMy8yMDIxFruSlxj83QhTvJNbGfzdCCxDSVEuTlZEQS5JUV9URVZfVE9UQUxfUkVWX0ZXRC42MDAwLjgvMTIvMjAyMgEAAAAzfgAAAgAAABAxNS42OTg4ODg4NTgyMTkzAQ0AAAAFAAAAATkBAAAABzI2MzUxNTQCAAAACTY1MzYyNjAxMQMAAAAGMTAwMzA3BAAAAAEyBgAAAAEwBwAAAAMxNjAIAAAAATAJAAAAATEKAAAAATALAAAACzEyOTgyMzIwNjU0DAAAAAIxMg0AAAAJOC8xMy8yMDIyutL/lxj83Qg2aJpbGfzdCCxDSVEuTlZEQS5JUV9URVZfVE9UQUxfUkVWX0ZXRC42MDAwLjMvMTUvMjAyMQEAAAAzfgAAAgAAABAx</t>
  </si>
  <si>
    <t>NC43MDE4MjgwMjE3OTQ3AQ0AAAAFAAAAATkBAAAABzI2MzUxNTQCAAAACjEwMDIyMDQxMzcDAAAABjEwMDMwNwQAAAABMgYAAAABMAcAAAADMTYwCAAAAAEwCQAAAAExCgAAAAEwCwAAAAsxMjQwNDI5MDgwNQwAAAACMTINAAAACTMvMTYvMjAyMRa7kpcY/N0IWOShWxn83QgsQ0lRLk5WREEuSVFfVEVWX1RPVEFMX1JFVl9GV0QuNjAwMC4zLzE2LzIwMjEBAAAAM34AAAIAAAAQMTQuODE0NjA0MTg0NzgyOAENAAAABQAAAAE5AQAAAAcyNjM1MTU0AgAAAAoxMDAyMjA0MTM3AwAAAAYxMDAzMDcEAAAAATIGAAAAATAHAAAAAzE2MAgAAAABMAkAAAABMQoAAAABMAsAAAALMTI0MDQyOTA4MDUMAAAAAjEyDQAAAAkzLzE3LzIwMjEWu5KXGPzdCJDRi1sZ/N0ILENJUS5OVkRBLklRX1RFVl9UT1RBTF9SRVZfRldELjYwMDAuMy8xNy8yMDIxAQAAADN+AAACAAAAEDE0Ljg3MDk5MjI2NjI3NjkBDQAAAAUAAAABOQEAAAAHMjYzNTE1NAIAAAAKMTAwMjIwNDEzNwMAAAAGMTAwMzA3BAAAAAEyBgAAAAEwBwAAAAMxNjAIAAAAATAJAAAAATEKAAAAATALAAAACzEyNDA0MjkwODA1DAAAAAIxMg0AAAAJMy8xOC8yMDIxnmySlxj83Qgb+o5bGfzdCCxDSVEuTlZEQS5JUV9URVZfVE9UQUxfUkVWX0ZXRC42MDAwLjMvMTgvMjAyMQEAAAAzfgAAAgAAAA8xNC4xNzMxODk3NTc3ODgBDQAAAAUAAAABOQEAAAAHMjYzNTE1NAIA</t>
  </si>
  <si>
    <t>AAAKMTAwMjIwNDEzNwMAAAAGMTAwMzA3BAAAAAEyBgAAAAEwBwAAAAMxNjAIAAAAATAJAAAAATEKAAAAATALAAAACzEyNDA0MjkwODA1DAAAAAIxMg0AAAAJMy8xOS8yMDIxSaaTlxj83Qgb+o5bGfzdCCxDSVEuTlZEQS5JUV9URVZfVE9UQUxfUkVWX0ZXRC42MDAwLjMvMTkvMjAyMQEAAAAzfgAAAgAAABAxNC4zMTIxODYzNzg2NzA4AQ0AAAAFAAAAATkBAAAABzI2MzUxNTQCAAAACjEwMDIyMDQxMzcDAAAABjEwMDMwNwQAAAABMgYAAAABMAcAAAADMTYwCAAAAAEwCQAAAAExCgAAAAEwCwAAAAsxMjQwNDI5MDgwNQwAAAACMTINAAAACTMvMjAvMjAyMZ5skpcY/N0IfaOZWxn83QgsQ0lRLk5WREEuSVFfVEVWX1RPVEFMX1JFVl9GV0QuNjAwMC4zLzIyLzIwMjEBAAAAM34AAAIAAAAQMTQuNjk2MTg5MjEzNjQ1MwENAAAABQAAAAE5AQAAAAcyNjM1MTU0AgAAAAoxMDAyMjA0MTM3AwAAAAYxMDAzMDcEAAAAATIGAAAAATAHAAAAAzE2MAgAAAABMAkAAAABMQoAAAABMAsAAAALMTI0MDQyOTA4MDUMAAAAAjEyDQAAAAkzLzIzLzIwMjFJppOXGPzdCFjkoVsZ/N0ILENJUS5OVkRBLklRX1RFVl9UT1RBTF9SRVZfRldELjYwMDAuMy8yMy8yMDIxAQAAADN+AAACAAAAEDE0LjU2NTkzMjc0NTM5NDEBDQAAAAUAAAABOQEAAAAHMjYzNTE1NAIAAAAKMTAwMjIwNDEzNwMAAAAGMTAwMzA3BAAAAAEyBgAAAAEwBwAA</t>
  </si>
  <si>
    <t>AAMxNjAIAAAAATAJAAAAATEKAAAAATALAAAACzEyNDA0MjkwODA1DAAAAAIxMg0AAAAJMy8yNC8yMDIxSaaTlxj83QhAv5BbGfzdCCxDSVEuTlZEQS5JUV9URVZfVE9UQUxfUkVWX0ZXRC42MDAwLjMvMjQvMjAyMQEAAAAzfgAAAgAAABAxNC4wODM1MzI3MDgyMTI1AQ0AAAAFAAAAATkBAAAABzI2MzUxNTQCAAAACjEwMDIyMDQxMzcDAAAABjEwMDMwNwQAAAABMgYAAAABMAcAAAADMTYwCAAAAAEwCQAAAAExCgAAAAEwCwAAAAsxMjQwNDI5MDgwNQwAAAACMTINAAAACTMvMjUvMjAyMUmmk5cY/N0I0SaSWxn83QgsQ0lRLk5WREEuSVFfVEVWX1RPVEFMX1JFVl9GV0QuNjAwMC4zLzI1LzIwMjEBAAAAM34AAAIAAAAQMTMuOTYyMDE2MzkyNTkyOAENAAAABQAAAAE5AQAAAAcyNjM1MTU0AgAAAAoxMDAyMjA0MTM3AwAAAAYxMDAzMDcEAAAAATIGAAAAATAHAAAAAzE2MAgAAAABMAkAAAABMQoAAAABMAsAAAALMTI0MDQyOTA4MDUMAAAAAjEyDQAAAAkzLzI2LzIwMjHaV5OXGPzdCFjkoVsZ/N0ILENJUS5OVkRBLklRX1RFVl9UT1RBTF9SRVZfRldELjYwMDAuMy8yNi8yMDIxAQAAADN+AAACAAAAEDE0LjMwNDg1NTkyODA3NjYBDQAAAAUAAAABOQEAAAAHMjYzNTE1NAIAAAAKMTAwMjIwNDEzNwMAAAAGMTAwMzA3BAAAAAEyBgAAAAEwBwAAAAMxNjAIAAAAATAJAAAAATEKAAAAATALAAAACzEyNDA0MjkwODA1</t>
  </si>
  <si>
    <t>DAAAAAIxMg0AAAAJMy8yNy8yMDIx2leTlxj83Qi1TZNbGfzdCCxDSVEuTlZEQS5JUV9URVZfVE9UQUxfUkVWX0ZXRC42MDAwLjMvMjkvMjAyMQEAAAAzfgAAAgAAABAxNC4zOTc1NTUwNDkwNzUxAQ0AAAAFAAAAATkBAAAABzI2MzUxNTQCAAAACjEwMDIyMDQxMzcDAAAABjEwMDMwNwQAAAABMgYAAAABMAcAAAADMTYwCAAAAAEwCQAAAAExCgAAAAEwCwAAAAsxMjQwMTcyNTMzOAwAAAACMTINAAAACTMvMzAvMjAyMZ5skpcY/N0IEWiNWxn83QgsQ0lRLk5WREEuSVFfVEVWX1RPVEFMX1JFVl9GV0QuNjAwMC4zLzMwLzIwMjEBAAAAM34AAAIAAAAQMTQuMzExNDYyMDMyMDczMQENAAAABQAAAAE5AQAAAAcyNjM1MTU0AgAAAAoxMDAyMjA0MTM3AwAAAAYxMDAzMDcEAAAAATIGAAAAATAHAAAAAzE2MAgAAAABMAkAAAABMQoAAAABMAsAAAALMTI0MDE3MjUzMzgMAAAAAjEyDQAAAAkzLzMxLzIwMjEWu5KXGPzdCLr2oFsZ/N0ILENJUS5OVkRBLklRX1RFVl9UT1RBTF9SRVZfRldELjYwMDAuMy8zMS8yMDIxAQAAADN+AAACAAAADzE0Ljg0NzcxNDYxNTA5OQENAAAABQAAAAE5AQAAAAcyNjM1MTU0AgAAAAoxMDAyMjA0MTM3AwAAAAYxMDAzMDcEAAAAATIGAAAAATAHAAAAAzE2MAgAAAABMAkAAAABMQoAAAABMAsAAAALMTI0MDE3MjUzMzgMAAAAAjEyDQAAAAg0LzEvMjAyMZ5skpcY/N0IX0WhWxn83QgrQ0lR</t>
  </si>
  <si>
    <t>Lk5WREEuSVFfVEVWX1RPVEFMX1JFVl9GV0QuNjAwMC40LzEvMjAyMQEAAAAzfgAAAgAAABAxNS4zNjkzMzcwMTIyMjkxAQ0AAAAFAAAAATkBAAAABzI2MzUxNTQCAAAACjEwMDIyMDQxMzcDAAAABjEwMDMwNwQAAAABMgYAAAABMAcAAAADMTYwCAAAAAEwCQAAAAExCgAAAAEwCwAAAAsxMjQwMTcyNTMzOAwAAAACMTINAAAACDQvMi8yMDIxFruSlxj83QjmjaFbGfzdCCtDSVEuTlZEQS5JUV9URVZfVE9UQUxfUkVWX0ZXRC42MDAwLjQvMi8yMDIxAQAAADN+AAACAAAAEDE1LjM1NDQxMDQxNzQ0MDIBDQAAAAUAAAABOQEAAAAHMjYzNTE1NAIAAAAKMTAwMjIwNDEzNwMAAAAGMTAwMzA3BAAAAAEyBgAAAAEwBwAAAAMxNjAIAAAAATAJAAAAATEKAAAAATALAAAACzEyNDAyMzEyODg4DAAAAAIxMg0AAAAINC8zLzIwMjEWu5KXGPzdCFs/n1sZ/N0IK0NJUS5OVkRBLklRX1RFVl9UT1RBTF9SRVZfRldELjYwMDAuNC81LzIwMjEBAAAAM34AAAIAAAAQMTUuNTUyMDA3MTg1NTc3MQENAAAABQAAAAE5AQAAAAcyNjM1MTU0AgAAAAoxMDAyMjA0MTM3AwAAAAYxMDAzMDcEAAAAATIGAAAAATAHAAAAAzE2MAgAAAABMAkAAAABMQoAAAABMAsAAAALMTI0MDIzMTI4ODgMAAAAAjEyDQAAAAg0LzYvMjAyMdpXk5cY/N0IkNGLWxn83QgrQ0lRLk5WREEuSVFfVEVWX1RPVEFMX1JFVl9GV0QuNjAwMC40LzYvMjAyMQEAAAAz</t>
  </si>
  <si>
    <t>fgAAAgAAABAxNS40MTAzNDQ2Mzc3MjM2AQ0AAAAFAAAAATkBAAAABzI2MzUxNTQCAAAACjEwMDIyMDQxMzcDAAAABjEwMDMwNwQAAAABMgYAAAABMAcAAAADMTYwCAAAAAEwCQAAAAExCgAAAAEwCwAAAAsxMjQwMjMxMjg4OAwAAAACMTINAAAACDQvNy8yMDIx2leTlxj83Qgag5tbGfzdCCtDSVEuTlZEQS5JUV9URVZfVE9UQUxfUkVWX0ZXRC42MDAwLjQvNy8yMDIxAQAAADN+AAACAAAAEDE1LjcyNzM5ODkxMTQ5MDkBDQAAAAUAAAABOQEAAAAHMjYzNTE1NAIAAAAKMTAwMjIwNDEzNwMAAAAGMTAwMzA3BAAAAAEyBgAAAAEwBwAAAAMxNjAIAAAAATAJAAAAATEKAAAAATALAAAACzEyNDAyMzEyODg4DAAAAAIxMg0AAAAINC84LzIwMjHaV5OXGPzdCCbcnFsZ/N0IK0NJUS5OVkRBLklRX1RFVl9UT1RBTF9SRVZfRldELjYwMDAuNC84LzIwMjEBAAAAM34AAAIAAAAQMTUuOTE3NTYwMDYzNTY3NQENAAAABQAAAAE5AQAAAAcyNjM1MTU0AgAAAAoxMDAyMjA0MTM3AwAAAAYxMDAzMDcEAAAAATIGAAAAATAHAAAAAzE2MAgAAAABMAkAAAABMQoAAAABMAsAAAALMTI0MDQ3MTgyMzgMAAAAAjEyDQAAAAg0LzkvMjAyMZ5skpcY/N0IQL+QWxn83QgrQ0lRLk5WREEuSVFfVEVWX1RPVEFMX1JFVl9GV0QuNjAwMC40LzkvMjAyMQEAAAAzfgAAAgAAAA8xNi4wNzMwNzI2NTQ3NDMBDQAAAAUAAAABOQEAAAAHMjYzNTE1</t>
  </si>
  <si>
    <t>NAIAAAAKMTAwMjIwNDEzNwMAAAAGMTAwMzA3BAAAAAEyBgAAAAEwBwAAAAMxNjAIAAAAATAJAAAAATEKAAAAATALAAAACzEyNDA0NzE4MjM4DAAAAAIxMg0AAAAJNC8xMC8yMDIx2leTlxj83QjTq55bGfzdCCxDSVEuTlZEQS5JUV9URVZfVE9UQUxfUkVWX0ZXRC42MDAwLjQvMTIvMjAyMQEAAAAzfgAAAgAAABAxNi45NjAwNDkzNDUwMjA3AQ0AAAAFAAAAATkBAAAABzI2MzUxNTQCAAAACjEwMDIyMDQxMzcDAAAABjEwMDMwNwQAAAABMgYAAAABMAcAAAADMTYwCAAAAAEwCQAAAAExCgAAAAEwCwAAAAsxMjQwNDYxNTE3OQwAAAACMTINAAAACTQvMTMvMjAyMZ5skpcY/N0IU7yTWxn83QgsQ0lRLk5WREEuSVFfVEVWX1RPVEFMX1JFVl9GV0QuNjAwMC40LzEzLzIwMjEBAAAAM34AAAIAAAAQMTcuMjQ4ODcyNzAwNTA4NAENAAAABQAAAAE5AQAAAAcyNjM1MTU0AgAAAAoxMDAyMjA0MTM3AwAAAAYxMDAzMDcEAAAAATIGAAAAATAHAAAAAzE2MAgAAAABMAkAAAABMQoAAAABMAsAAAALMTI0MDQ2Mzk4MTQMAAAAAjEyDQAAAAk0LzE0LzIwMjFJppOXGPzdCKtIlVsZ/N0ILENJUS5OVkRBLklRX1RFVl9UT1RBTF9SRVZfRldELjYwMDAuNC8xNC8yMDIxAQAAADN+AAACAAAAEDE2LjgwMTY4MzU1ODMwODUBDQAAAAUAAAABOQEAAAAHMjYzNTE1NAIAAAAKMTAwMjIwNDEzNwMAAAAGMTAwMzA3BAAAAAEyBgAAAAEw</t>
  </si>
  <si>
    <t>BwAAAAMxNjAIAAAAATAJAAAAATEKAAAAATALAAAACzEyNDA0NjM5ODE0DAAAAAIxMg0AAAAJNC8xNS8yMDIx2leTlxj83QhVkZVbGfzdCCxDSVEuTlZEQS5JUV9URVZfVE9UQUxfUkVWX0ZXRC42MDAwLjQvMTUvMjAyMQEAAAAzfgAAAgAAABAxNy43NTExMDU4ODk4MjYyAQ0AAAAFAAAAATkBAAAABzI2MzUxNTQCAAAACjEwMDIyMDQxMzcDAAAABjEwMDMwNwQAAAABMgYAAAABMAcAAAADMTYwCAAAAAEwCQAAAAExCgAAAAEwCwAAAAsxMjQwNTk4NTM3MQwAAAACMTINAAAACTQvMTYvMjAyMRa7kpcY/N0IRECOWxn83QgsQ0lRLk5WREEuSVFfVEVWX1RPVEFMX1JFVl9GV0QuNjAwMC40LzE2LzIwMjEBAAAAM34AAAIAAAAQMTcuNTAxNDkxMjk1Nzg3MgENAAAABQAAAAE5AQAAAAcyNjM1MTU0AgAAAAoxMDAyMjA0MTM3AwAAAAYxMDAzMDcEAAAAATIGAAAAATAHAAAAAzE2MAgAAAABMAkAAAABMQoAAAABMAsAAAALMTI0MDU5ODUzNzEMAAAAAjEyDQAAAAk0LzE3LzIwMjEWu5KXGPzdCBv6jlsZ/N0ILENJUS5OVkRBLklRX1RFVl9UT1RBTF9SRVZfRldELjYwMDAuNC8xOS8yMDIxAQAAADN+AAACAAAAEDE2Ljg4OTgxMDU5NDI2NTYBDQAAAAUAAAABOQEAAAAHMjYzNTE1NAIAAAAKMTAwMjIwNDEzNwMAAAAGMTAwMzA3BAAAAAEyBgAAAAEwBwAAAAMxNjAIAAAAATAJAAAAATEKAAAAATALAAAACzEyNDA1OTg1</t>
  </si>
  <si>
    <t>MzcxDAAAAAIxMg0AAAAJNC8yMC8yMDIxSaaTlxj83QhAv5BbGfzdCCxDSVEuTlZEQS5JUV9URVZfVE9UQUxfUkVWX0ZXRC42MDAwLjQvMjAvMjAyMQEAAAAzfgAAAgAAABAxNi42NzgxMjI4MjU2NTg0AQ0AAAAFAAAAATkBAAAABzI2MzUxNTQCAAAACjEwMDIyMDQxMzcDAAAABjEwMDMwNwQAAAABMgYAAAABMAcAAAADMTYwCAAAAAEwCQAAAAExCgAAAAEwCwAAAAsxMjQwNjEzMjczMQwAAAACMTINAAAACTQvMjEvMjAyMZ5skpcY/N0I0SaSWxn83QgsQ0lRLk5WREEuSVFfVEVWX1RPVEFMX1JFVl9GV0QuNjAwMC40LzIxLzIwMjEBAAAAM34AAAIAAAAQMTYuODg4MzA4NTU5ODU5OQENAAAABQAAAAE5AQAAAAcyNjM1MTU0AgAAAAoxMDAyMjA0MTM3AwAAAAYxMDAzMDcEAAAAATIGAAAAATAHAAAAAzE2MAgAAAABMAkAAAABMQoAAAABMAsAAAALMTI0MDYxMzI3MzEMAAAAAjEyDQAAAAk0LzIyLzIwMjFJppOXGPzdCBqDm1sZ/N0ILENJUS5OVkRBLklRX1RFVl9UT1RBTF9SRVZfRldELjYwMDAuNC8yMi8yMDIxAQAAADN+AAACAAAAEDE2LjMyMTYxMjI4MDQ2MDcBDQAAAAUAAAABOQEAAAAHMjYzNTE1NAIAAAAKMTAwMjIwNDEzNwMAAAAGMTAwMzA3BAAAAAEyBgAAAAEwBwAAAAMxNjAIAAAAATAJAAAAATEKAAAAATALAAAACzEyNDA2MTMyNzMxDAAAAAIxMg0AAAAJNC8yMy8yMDIxnmySlxj83Qi1TZNbGfzd</t>
  </si>
  <si>
    <t>CCxDSVEuTlZEQS5JUV9URVZfVE9UQUxfUkVWX0ZXRC42MDAwLjQvMjMvMjAyMQEAAAAzfgAAAgAAABAxNi43ODI1MjE1NTIyODk1AQ0AAAAFAAAAATkBAAAABzI2MzUxNTQCAAAACjEwMDIyMDQxMzcDAAAABjEwMDMwNwQAAAABMgYAAAABMAcAAAADMTYwCAAAAAEwCQAAAAExCgAAAAEwCwAAAAsxMjQwNjEzMjczMQwAAAACMTINAAAACTQvMjQvMjAyMUmmk5cY/N0IK4adWxn83QgsQ0lRLk5WREEuSVFfVEVWX1RPVEFMX1JFVl9GV0QuNjAwMC40LzI2LzIwMjEBAAAAM34AAAIAAAAQMTcuMDE4ODA2OTY4MTQ4NwENAAAABQAAAAE5AQAAAAcyNjM1MTU0AgAAAAoxMDAyMjA0MTM3AwAAAAYxMDAzMDcEAAAAATIGAAAAATAHAAAAAzE2MAgAAAABMAkAAAABMQoAAAABMAsAAAALMTI0MDYxMzI3MzEMAAAAAjEyDQAAAAk0LzI3LzIwMjHaV5OXGPzdCIWNkFsZ/N0ILENJUS5OVkRBLklRX1RFVl9UT1RBTF9SRVZfRldELjYwMDAuNC8yNy8yMDIxAQAAADN+AAACAAAADzE2LjkxMTkwOTMzNTgyNwENAAAABQAAAAE5AQAAAAcyNjM1MTU0AgAAAAoxMDAyMjA0MTM3AwAAAAYxMDAzMDcEAAAAATIGAAAAATAHAAAAAzE2MAgAAAABMAkAAAABMQoAAAABMAsAAAALMTI0MDYxMzI3MzEMAAAAAjEyDQAAAAk0LzI4LzIwMjFJppOXGPzdCKzXllsZ/N0ILENJUS5OVkRBLklRX1RFVl9UT1RBTF9SRVZfRldELjYwMDAuNC8y</t>
  </si>
  <si>
    <t>OC8yMDIxAQAAADN+AAACAAAAEDE2Ljc5NTI5MzczNjkzMDYBDQAAAAUAAAABOQEAAAAHMjYzNTE1NAIAAAAKMTAwMjIwNDEzNwMAAAAGMTAwMzA3BAAAAAEyBgAAAAEwBwAAAAMxNjAIAAAAATAJAAAAATEKAAAAATALAAAACzEyNDA2MTMyNzMxDAAAAAIxMg0AAAAJNC8yOS8yMDIxFruSlxj83Qi3GphbGfzdCCxDSVEuTlZEQS5JUV9URVZfVE9UQUxfUkVWX0ZXRC42MDAwLjQvMjkvMjAyMQEAAAAzfgAAAgAAABAxNi44NDg2MDM3MjQ5OTc1AQ0AAAAFAAAAATkBAAAABzI2MzUxNTQCAAAACjEwMDIyMDQxMzcDAAAABjEwMDMwNwQAAAABMgYAAAABMAcAAAADMTYwCAAAAAEwCQAAAAExCgAAAAEwCwAAAAsxMjQwNjEzMjczMQwAAAACMTINAAAACTQvMzAvMjAyMRa7kpcY/N0I7QaZWxn83QgsQ0lRLk5WREEuSVFfVEVWX1RPVEFMX1JFVl9GV0QuNjAwMC40LzMwLzIwMjEBAAAAM34AAAIAAAAQMTYuNDk4NDc5MjcyMTIwMwENAAAABQAAAAE5AQAAAAcyNjM1MTU0AgAAAAoxMDAyMjA0MTM3AwAAAAYxMDAzMDcEAAAAATIGAAAAATAHAAAAAzE2MAgAAAABMAkAAAABMQoAAAABMAsAAAALMTI0MDYxMzI3MzEMAAAAAjEyDQAAAAg1LzEvMjAyMZ5skpcY/N0IEWiNWxn83QgrQ0lRLk5WREEuSVFfVEVWX1RPVEFMX1JFVl9GV0QuNjAwMC41LzMvMjAyMQEAAAAzfgAAAgAAABAxNi4zMDY2MTg4NDYzMTY5AQ0AAAAF</t>
  </si>
  <si>
    <t>AAAAATkBAAAABzI2MzUxNTQCAAAACjEwMDIyMDQxMzcDAAAABjEwMDMwNwQAAAABMgYAAAABMAcAAAADMTYwCAAAAAEwCQAAAAExCgAAAAEwCwAAAAsxMjQwNjEzMjczMQwAAAACMTINAAAACDUvNC8yMDIxFruSlxj83QhEQI5bGfzdCCtDSVEuTlZEQS5JUV9URVZfVE9UQUxfUkVWX0ZXRC42MDAwLjUvNC8yMDIxAQAAADN+AAACAAAAEDE1Ljc0MDk0MzcxODU1MzcBDQAAAAUAAAABOQEAAAAHMjYzNTE1NAIAAAAKMTAwMjIwNDEzNwMAAAAGMTAwMzA3BAAAAAEyBgAAAAEwBwAAAAMxNjAIAAAAATAJAAAAATEKAAAAATALAAAACzEyNDA5ODYzNjUwDAAAAAIxMg0AAAAINS81LzIwMjGebJKXGPzdCBv6jlsZ/N0IK0NJUS5OVkRBLklRX1RFVl9UT1RBTF9SRVZfRldELjYwMDAuNS81LzIwMjEBAAAAM34AAAIAAAAQMTUuODU5ODU4MjgwMjg1OQENAAAABQAAAAE5AQAAAAcyNjM1MTU0AgAAAAoxMDAyMjA0MTM3AwAAAAYxMDAzMDcEAAAAATIGAAAAATAHAAAAAzE2MAgAAAABMAkAAAABMQoAAAABMAsAAAALMTI0MDk4NjM2NTAMAAAAAjEyDQAAAAg1LzYvMjAyMRa7kpcY/N0INmiaWxn83QgrQ0lRLk5WREEuSVFfVEVWX1RPVEFMX1JFVl9GV0QuNjAwMC41LzYvMjAyMQEAAAAzfgAAAgAAABAxNS45MzEzNzMzMzEzOTc2AQ0AAAAFAAAAATkBAAAABzI2MzUxNTQCAAAACjEwMDIyMDQxMzcDAAAABjEwMDMwNwQA</t>
  </si>
  <si>
    <t>AAABMgYAAAABMAcAAAADMTYwCAAAAAEwCQAAAAExCgAAAAEwCwAAAAsxMjQwOTg2MzY1MAwAAAACMTINAAAACDUvNy8yMDIx2leTlxj83Qgag5tbGfzdCCtDSVEuTlZEQS5JUV9URVZfVE9UQUxfUkVWX0ZXRC42MDAwLjUvNy8yMDIxAQAAADN+AAACAAAAEDE2LjI1MjA4MjMwMDkxNzcBDQAAAAUAAAABOQEAAAAHMjYzNTE1NAIAAAAKMTAwMjIwNDEzNwMAAAAGMTAwMzA3BAAAAAEyBgAAAAEwBwAAAAMxNjAIAAAAATAJAAAAATEKAAAAATALAAAACzEyNDA5ODYzNjUwDAAAAAIxMg0AAAAINS84LzIwMjHaV5OXGPzdCJDRi1sZ/N0ILENJUS5OVkRBLklRX1RFVl9UT1RBTF9SRVZfRldELjYwMDAuNS8xMC8yMDIxAQAAADN+AAACAAAAEDE1LjYzMTIxNTQ1NDI0ODIBDQAAAAUAAAABOQEAAAAHMjYzNTE1NAIAAAAKMTAwMjIwNDEzNwMAAAAGMTAwMzA3BAAAAAEyBgAAAAEwBwAAAAMxNjAIAAAAATAJAAAAATEKAAAAATALAAAACzEyNDExMTU5NTEzDAAAAAIxMg0AAAAJNS8xMS8yMDIx2leTlxj83QhX5KJbGfzdCCxDSVEuTlZEQS5JUV9URVZfVE9UQUxfUkVWX0ZXRC42MDAwLjUvMTEvMjAyMQEAAAAzfgAAAgAAABAxNS42NzYwNzc0MDY1MDgzAQ0AAAAFAAAAATkBAAAABzI2MzUxNTQCAAAACjEwMDIyMDQxMzcDAAAABjEwMDMwNwQAAAABMgYAAAABMAcAAAADMTYwCAAAAAEwCQAAAAExCgAAAAEwCwAAAAsx</t>
  </si>
  <si>
    <t>MjQxMTE1OTUxMwwAAAACMTINAAAACTUvMTIvMjAyMUmmk5cY/N0I06ueWxn83QgsQ0lRLk5WREEuSVFfVEVWX1RPVEFMX1JFVl9GV0QuNjAwMC41LzEyLzIwMjEBAAAAM34AAAIAAAAQMTUuMDY5MzMzMzQ4NDcyNAENAAAABQAAAAE5AQAAAAcyNjM1MTU0AgAAAAoxMDAyMjA0MTM3AwAAAAYxMDAzMDcEAAAAATIGAAAAATAHAAAAAzE2MAgAAAABMAkAAAABMQoAAAABMAsAAAALMTI0MTExNTk1MTMMAAAAAjEyDQAAAAk1LzEzLzIwMjGebJKXGPzdCB1EoFsZ/N0ILENJUS5OVkRBLklRX1RFVl9UT1RBTF9SRVZfRldELjYwMDAuNS8xMy8yMDIxAQAAADN+AAACAAAAEDE0Ljk2NjA0MDA4ODAyMTcBDQAAAAUAAAABOQEAAAAHMjYzNTE1NAIAAAAKMTAwMjIwNDEzNwMAAAAGMTAwMzA3BAAAAAEyBgAAAAEwBwAAAAMxNjAIAAAAATAJAAAAATEKAAAAATALAAAACzEyNDExMTU5NTEzDAAAAAIxMg0AAAAJNS8xNC8yMDIxSaaTlxj83Qh9o5lbGfzdCCxDSVEuTlZEQS5JUV9URVZfVE9UQUxfUkVWX0ZXRC42MDAwLjUvMTQvMjAyMQEAAAAzfgAAAgAAABAxNS42MDYwMTUyMjE4MDU4AQ0AAAAFAAAAATkBAAAABzI2MzUxNTQCAAAACjEwMDIyMDQxMzcDAAAABjEwMDMwNwQAAAABMgYAAAABMAcAAAADMTYwCAAAAAEwCQAAAAExCgAAAAEwCwAAAAsxMjQxMTE1OTUxMwwAAAACMTINAAAACTUvMTUvMjAyMZ5skpcY/N0I</t>
  </si>
  <si>
    <t>NmiaWxn83QgsQ0lRLk5WREEuSVFfVEVWX1RPVEFMX1JFVl9GV0QuNjAwMC41LzE3LzIwMjEBAAAAM34AAAIAAAAPMTUuNTIwMTY4Mjc2MTIzAQ0AAAAFAAAAATkBAAAABzI2MzUxNTQCAAAACjEwMDIyMDQxMzcDAAAABjEwMDMwNwQAAAABMgYAAAABMAcAAAADMTYwCAAAAAEwCQAAAAExCgAAAAEwCwAAAAsxMjQxMTE1OTUxMwwAAAACMTINAAAACTUvMTgvMjAyMdpXk5cY/N0Iq0iVWxn83QgsQ0lRLk5WREEuSVFfVEVWX1RPVEFMX1JFVl9GV0QuNjAwMC41LzE4LzIwMjEBAAAAM34AAAIAAAAQMTUuMzY5MjY3MjU1ODI1NwENAAAABQAAAAE5AQAAAAcyNjM1MTU0AgAAAAoxMDAyMjA0MTM3AwAAAAYxMDAzMDcEAAAAATIGAAAAATAHAAAAAzE2MAgAAAABMAkAAAABMQoAAAABMAsAAAALMTI0MTc2NTc5MjMMAAAAAjEyDQAAAAk1LzE5LzIwMjEWu5KXGPzdCLVNk1sZ/N0ILENJUS5OVkRBLklRX1RFVl9UT1RBTF9SRVZfRldELjYwMDAuNS8xOS8yMDIxAQAAADN+AAACAAAAEDE1LjQyNDcwNjQwNzgyMTcBDQAAAAUAAAABOQEAAAAHMjYzNTE1NAIAAAAKMTAwMjIwNDEzNwMAAAAGMTAwMzA3BAAAAAEyBgAAAAEwBwAAAAMxNjAIAAAAATAJAAAAATEKAAAAATALAAAACzEyNDE3NjU3OTIzDAAAAAIxMg0AAAAJNS8yMC8yMDIxFruSlxj83QhVkZVbGfzdCCxDSVEuTlZEQS5JUV9URVZfVE9UQUxfUkVWX0ZXRC42</t>
  </si>
  <si>
    <t>MDAwLjUvMjAvMjAyMQEAAAAzfgAAAgAAABAxNi4wMzA5MzM1MzQ4OTczAQ0AAAAFAAAAATkBAAAABzI2MzUxNTQCAAAACjEwMDIyMDQxMzcDAAAABjEwMDMwNwQAAAABMgYAAAABMAcAAAADMTYwCAAAAAEwCQAAAAExCgAAAAEwCwAAAAsxMjQxNzY1NzkyMwwAAAACMTINAAAACTUvMjEvMjAyMRa7kpcY/N0IEWiNWxn83QgsQ0lRLk5WREEuSVFfVEVWX1RPVEFMX1JFVl9GV0QuNjAwMC41LzIxLzIwMjEBAAAAM34AAAIAAAAQMTYuNDQ4MjExNjMxMTc5OAENAAAABQAAAAE5AQAAAAcyNjM1MTU0AgAAAAoxMDAyMjA0MTM3AwAAAAYxMDAzMDcEAAAAATIGAAAAATAHAAAAAzE2MAgAAAABMAkAAAABMQoAAAABMAsAAAALMTI0MTc2NTc5MjQMAAAAAjEyDQAAAAk1LzIyLzIwMjHaV5OXGPzdCM4OpFsZ/N0ILENJUS5OVkRBLklRX1RFVl9UT1RBTF9SRVZfRldELjYwMDAuNS8yNC8yMDIxAQAAADN+AAACAAAADzE3LjEyMjY3MDgzOTA5MQENAAAABQAAAAE5AQAAAAcyNjM1MTU0AgAAAAoxMDAyMjA0MTM3AwAAAAYxMDAzMDcEAAAAATIGAAAAATAHAAAAAzE2MAgAAAABMAkAAAABMQoAAAABMAsAAAALMTI0MTc2NTc5MjUMAAAAAjEyDQAAAAk1LzI1LzIwMjGebJKXGPzdCFO8k1sZ/N0ILENJUS5OVkRBLklRX1RFVl9UT1RBTF9SRVZfRldELjYwMDAuNS8yNS8yMDIxAQAAADN+AAACAAAAEDE3LjE2MjM5MTAxMDYz</t>
  </si>
  <si>
    <t>NjIBDQAAAAUAAAABOQEAAAAHMjYzNTE1NAIAAAAKMTAwMjIwNDEzNwMAAAAGMTAwMzA3BAAAAAEyBgAAAAEwBwAAAAMxNjAIAAAAATAJAAAAATEKAAAAATALAAAACzEyNDE3MTgwNTI4DAAAAAIxMg0AAAAJNS8yNi8yMDIx2leTlxj83QiFjZBbGfzdCCxDSVEuTlZEQS5JUV9URVZfVE9UQUxfUkVWX0ZXRC42MDAwLjUvMjYvMjAyMQEAAAAzfgAAAgAAABAxNi43OTE0MzEyNTU0NTcxAQ0AAAAFAAAAATkBAAAABzI2MzUxNTQCAAAACTY1MzYyNjAwOAMAAAAGMTAwMzA3BAAAAAEyBgAAAAEwBwAAAAMxNjAIAAAAATAJAAAAATEKAAAAATALAAAACzEyNDIxNDQ1NjI3DAAAAAIxMg0AAAAJNS8yNy8yMDIxnmySlxj83QhAv5BbGfzdCCxDSVEuTlZEQS5JUV9URVZfVE9UQUxfUkVWX0ZXRC42MDAwLjUvMjcvMjAyMQEAAAAzfgAAAgAAABAxNS4wNDM4NTUxMjExNzU1AQ0AAAAFAAAAATkBAAAABzI2MzUxNTQCAAAACTY1MzYyNjAwOAMAAAAGMTAwMzA3BAAAAAEyBgAAAAEwBwAAAAMxNjAIAAAAATAJAAAAATEKAAAAATALAAAACzEyNDIyMDM3MzU0DAAAAAIxMg0AAAAJNS8yOC8yMDIx2leTlxj83QiQ0YtbGfzdCCxDSVEuTlZEQS5JUV9URVZfVE9UQUxfUkVWX0ZXRC42MDAwLjUvMjgvMjAyMQEAAAAzfgAAAgAAABAxNS43ODgxNjY1ODQ4ODM5AQ0AAAAFAAAAATkBAAAABzI2MzUxNTQCAAAACTY1MzYyNjAwOAMA</t>
  </si>
  <si>
    <t>AAAGMTAwMzA3BAAAAAEyBgAAAAEwBwAAAAMxNjAIAAAAATAJAAAAATEKAAAAATALAAAACzEyNDIyMDM3MzU0DAAAAAIxMg0AAAAJNS8yOS8yMDIx2leTlxj83QjRJpJbGfzdCCxDSVEuTlZEQS5JUV9URVZfVE9UQUxfUkVWX0ZXRC42MDAwLjUvMzEvMjAyMQEAAAAzfgAAAgAAABAxNS43ODgxNjY1ODQ4ODM5AQ0AAAAFAAAAATkBAAAABzI2MzUxNTQCAAAACTY1MzYyNjAwOAMAAAAGMTAwMzA3BAAAAAEyBgAAAAEwBwAAAAMxNjAIAAAAATAJAAAAATEKAAAAATALAAAACzEyNDIyMDM3MzU0DAAAAAIxMg0AAAAINi8xLzIwMjHaV5OXGPzdCGZto1sZ/N0IK0NJUS5OVkRBLklRX1RFVl9UT1RBTF9SRVZfRldELjYwMDAuNi8xLzIwMjEBAAAAM34AAAIAAAAQMTUuODA3ODQ0MzQ5OTUyMgENAAAABQAAAAE5AQAAAAcyNjM1MTU0AgAAAAk2NTM2MjYwMDgDAAAABjEwMDMwNwQAAAABMgYAAAABMAcAAAADMTYwCAAAAAEwCQAAAAExCgAAAAEwCwAAAAsxMjQyMjAzNzM1NAwAAAACMTINAAAACDYvMi8yMDIx2leTlxj83QihlaJbGfzdCCtDSVEuTlZEQS5JUV9URVZfVE9UQUxfUkVWX0ZXRC42MDAwLjYvMi8yMDIxAQAAADN+AAACAAAAEDE2LjMxMzU1NTU3NTM4MzYBDQAAAAUAAAABOQEAAAAHMjYzNTE1NAIAAAAJNjUzNjI2MDA4AwAAAAYxMDAzMDcEAAAAATIGAAAAATAHAAAAAzE2MAgAAAABMAkAAAABMQoAAAAB</t>
  </si>
  <si>
    <t>MAsAAAALMTI0Mjg2MzIxNTEMAAAAAjEyDQAAAAg2LzMvMjAyMRa7kpcY/N0IRECOWxn83QgrQ0lRLk5WREEuSVFfVEVWX1RPVEFMX1JFVl9GV0QuNjAwMC42LzMvMjAyMQEAAAAzfgAAAgAAAA8xNi41MDE5NzI5MzIwODgBDQAAAAUAAAABOQEAAAAHMjYzNTE1NAIAAAAJNjUzNjI2MDA4AwAAAAYxMDAzMDcEAAAAATIGAAAAATAHAAAAAzE2MAgAAAABMAkAAAABMQoAAAABMAsAAAALMTI0Mjg2MzIxNTEMAAAAAjEyDQAAAAg2LzQvMjAyMZ5skpcY/N0IG/qOWxn83QgrQ0lRLk5WREEuSVFfVEVWX1RPVEFMX1JFVl9GV0QuNjAwMC42LzQvMjAyMQEAAAAzfgAAAgAAABAxNy4wNzcyMjk4NzY1MTA3AQ0AAAAFAAAAATkBAAAABzI2MzUxNTQCAAAACTY1MzYyNjAwOAMAAAAGMTAwMzA3BAAAAAEyBgAAAAEwBwAAAAMxNjAIAAAAATAJAAAAATEKAAAAATALAAAACzEyNDQyMTg2NDQwDAAAAAIxMg0AAAAINi81LzIwMjEWu5KXGPzdCFfkolsZ/N0IK0NJUS5OVkRBLklRX1RFVl9UT1RBTF9SRVZfRldELjYwMDAuNi83LzIwMjEBAAAAM34AAAIAAAAQMTcuMTE3MjY4OTMzODgxOQENAAAABQAAAAE5AQAAAAcyNjM1MTU0AgAAAAk2NTM2MjYwMDgDAAAABjEwMDMwNwQAAAABMgYAAAABMAcAAAADMTYwCAAAAAEwCQAAAAExCgAAAAEwCwAAAAsxMjQ0MjE4NjQ0MAwAAAACMTINAAAACDYvOC8yMDIxnmySlxj83Qi3Gphb</t>
  </si>
  <si>
    <t>GfzdCCtDSVEuTlZEQS5JUV9URVZfVE9UQUxfUkVWX0ZXRC42MDAwLjYvOC8yMDIxAQAAADN+AAACAAAAEDE2Ljk1ODA5NTI1Nzk1MjEBDQAAAAUAAAABOQEAAAAHMjYzNTE1NAIAAAAJNjUzNjI2MDA4AwAAAAYxMDAzMDcEAAAAATIGAAAAATAHAAAAAzE2MAgAAAABMAkAAAABMQoAAAABMAsAAAALMTI0NDIxODY0NDAMAAAAAjEyDQAAAAg2LzkvMjAyMRa7kpcY/N0I7QaZWxn83QgrQ0lRLk5WREEuSVFfVEVWX1RPVEFMX1JFVl9GV0QuNjAwMC42LzkvMjAyMQEAAAAzfgAAAgAAABAxNi44NjcwMjc3Njk5MjI5AQ0AAAAFAAAAATkBAAAABzI2MzUxNTQCAAAACTY1MzYyNjAwOAMAAAAGMTAwMzA3BAAAAAEyBgAAAAEwBwAAAAMxNjAIAAAAATAJAAAAATEKAAAAATALAAAACzEyNDMyNjIzMTQzDAAAAAIxMg0AAAAJNi8xMC8yMDIx2leTlxj83QgRaI1bGfzdCCxDSVEuTlZEQS5JUV9URVZfVE9UQUxfUkVWX0ZXRC42MDAwLjYvMTAvMjAyMQEAAAAzfgAAAgAAABAxNi45MzI2MzY0MDE0MTQyAQ0AAAAFAAAAATkBAAAABzI2MzUxNTQCAAAACTY1MzYyNjAwOAMAAAAGMTAwMzA3BAAAAAEyBgAAAAEwBwAAAAMxNjAIAAAAATAJAAAAATEKAAAAATALAAAACzEyNDMyNjIzMTQzDAAAAAIxMg0AAAAJNi8xMS8yMDIxSaaTlxj83QilMqNbGfzdCCxDSVEuTlZEQS5JUV9URVZfVE9UQUxfUkVWX0ZXRC42MDAwLjYvMTEv</t>
  </si>
  <si>
    <t>MjAyMQEAAAAzfgAAAgAAABAxNy4zMjYwNDI0NjUxNTAzAQ0AAAAFAAAAATkBAAAABzI2MzUxNTQCAAAACTY1MzYyNjAwOAMAAAAGMTAwMzA3BAAAAAEyBgAAAAEwBwAAAAMxNjAIAAAAATAJAAAAATEKAAAAATALAAAACzEyNDMyNjIzMTQzDAAAAAIxMg0AAAAJNi8xMi8yMDIxSaaTlxj83QjODqRbGfzdCCxDSVEuTlZEQS5JUV9URVZfVE9UQUxfUkVWX0ZXRC42MDAwLjYvMTQvMjAyMQEAAAAzfgAAAgAAABAxNy41MTYyMzM3Nzg5MTE2AQ0AAAAFAAAAATkBAAAABzI2MzUxNTQCAAAACTY1MzYyNjAwOAMAAAAGMTAwMzA3BAAAAAEyBgAAAAEwBwAAAAMxNjAIAAAAATAJAAAAATEKAAAAATALAAAACzEyNDMyNjIzMTQzDAAAAAIxMg0AAAAJNi8xNS8yMDIxSaaTlxj83QgWcZ5bGfzdCCxDSVEuTlZEQS5JUV9URVZfVE9UQUxfUkVWX0ZXRC42MDAwLjYvMTUvMjAyMQEAAAAzfgAAAgAAABAxNy4yODk5MjA4NTkwNDg0AQ0AAAAFAAAAATkBAAAABzI2MzUxNTQCAAAACTY1MzYyNjAwOAMAAAAGMTAwMzA3BAAAAAEyBgAAAAEwBwAAAAMxNjAIAAAAATAJAAAAATEKAAAAATALAAAACzEyNDMyNjIzMTQzDAAAAAIxMg0AAAAJNi8xNi8yMDIxnmySlxj83Qj6Fp1bGfzdCCxDSVEuTlZEQS5JUV9URVZfVE9UQUxfUkVWX0ZXRC42MDAwLjYvMTYvMjAyMQEAAAAzfgAAAgAAABAxNy4zMTEyOTg5NTI0NTU3AQ0AAAAFAAAA</t>
  </si>
  <si>
    <t>ATkBAAAABzI2MzUxNTQCAAAACTY1MzYyNjAwOAMAAAAGMTAwMzA3BAAAAAEyBgAAAAEwBwAAAAMxNjAIAAAAATAJAAAAATEKAAAAATALAAAACzEyNDMyNjIzMTQzDAAAAAIxMg0AAAAJNi8xNy8yMDIx2leTlxj83QiQ0YtbGfzdCCxDSVEuTlZEQS5JUV9URVZfVE9UQUxfUkVWX0ZXRC42MDAwLjYvMTcvMjAyMQEAAAAzfgAAAgAAABAxOC4xMzc1Njk1NzE3NDA3AQ0AAAAFAAAAATkBAAAABzI2MzUxNTQCAAAACTY1MzYyNjAwOAMAAAAGMTAwMzA3BAAAAAEyBgAAAAEwBwAAAAMxNjAIAAAAATAJAAAAATEKAAAAATALAAAACzEyNTI2Nzk4Mjk5DAAAAAIxMg0AAAAJNi8xOC8yMDIxnmySlxj83QhbP59bGfzdCCxDSVEuTlZEQS5JUV9URVZfVE9UQUxfUkVWX0ZXRC42MDAwLjYvMTgvMjAyMQEAAAAzfgAAAgAAABAxOC4xMTkzOTIxNjYyMDA2AQ0AAAAFAAAAATkBAAAABzI2MzUxNTQCAAAACTY1MzYyNjAwOAMAAAAGMTAwMzA3BAAAAAEyBgAAAAEwBwAAAAMxNjAIAAAAATAJAAAAATEKAAAAATALAAAACzEyNTI2Nzk4Mjk5DAAAAAIxMg0AAAAJNi8xOS8yMDIx2leTlxj83Qis15ZbGfzdCCxDSVEuTlZEQS5JUV9URVZfVE9UQUxfUkVWX0ZXRC42MDAwLjYvMjEvMjAyMQEAAAAzfgAAAgAAABAxNy45MTE1ODAyMDU1NjYzAQ0AAAAFAAAAATkBAAAABzI2MzUxNTQCAAAACTY1MzYyNjAwOAMAAAAGMTAwMzA3BAAA</t>
  </si>
  <si>
    <t>AAEyBgAAAAEwBwAAAAMxNjAIAAAAATAJAAAAATEKAAAAATALAAAACzEyNTI2Nzk4Mjk5DAAAAAIxMg0AAAAJNi8yMi8yMDIxFruSlxj83Qgb+o5bGfzdCCxDSVEuTlZEQS5JUV9URVZfVE9UQUxfUkVWX0ZXRC42MDAwLjYvMjIvMjAyMQEAAAAzfgAAAgAAABAxOC4zNDc5MDQ1NjMzMjczAQ0AAAAFAAAAATkBAAAABzI2MzUxNTQCAAAACTY1MzYyNjAwOAMAAAAGMTAwMzA3BAAAAAEyBgAAAAEwBwAAAAMxNjAIAAAAATAJAAAAATEKAAAAATALAAAACzEyNDQyMTg0NzA0DAAAAAIxMg0AAAAJNi8yMy8yMDIxFruSlxj83QjRJpJbGfzdCCxDSVEuTlZEQS5JUV9URVZfVE9UQUxfUkVWX0ZXRC42MDAwLjYvMjMvMjAyMQEAAAAzfgAAAgAAABAxOC41MTUyOTMxMjk2MTExAQ0AAAAFAAAAATkBAAAABzI2MzUxNTQCAAAACTY1MzYyNjAwOAMAAAAGMTAwMzA3BAAAAAEyBgAAAAEwBwAAAAMxNjAIAAAAATAJAAAAATEKAAAAATALAAAACzEyNDQyMTg0NzA0DAAAAAIxMg0AAAAJNi8yNC8yMDIx2leTlxj83QjMIp5bGfzdCCxDSVEuTlZEQS5JUV9URVZfVE9UQUxfUkVWX0ZXRC42MDAwLjYvMjQvMjAyMQEAAAAzfgAAAgAAABAxOC42NjA4Mzc3MzM0MzI2AQ0AAAAFAAAAATkBAAAABzI2MzUxNTQCAAAACTY1MzYyNjAwOAMAAAAGMTAwMzA3BAAAAAEyBgAAAAEwBwAAAAMxNjAIAAAAATAJAAAAATEKAAAAATALAAAACzEy</t>
  </si>
  <si>
    <t>NDQyMTg0NzA0DAAAAAIxMg0AAAAJNi8yNS8yMDIxSaaTlxj83QiFjZBbGfzdCCxDSVEuTlZEQS5JUV9URVZfVE9UQUxfUkVWX0ZXRC42MDAwLjYvMjUvMjAyMQEAAAAzfgAAAgAAABAxOC40ODk1MjIxNjI2NjEzAQ0AAAAFAAAAATkBAAAABzI2MzUxNTQCAAAACTY1MzYyNjAwOAMAAAAGMTAwMzA3BAAAAAEyBgAAAAEwBwAAAAMxNjAIAAAAATAJAAAAATEKAAAAATALAAAACzEyNDQyMTg0NzA0DAAAAAIxMg0AAAAJNi8yNi8yMDIxnmySlxj83Qi1TZNbGfzdCCxDSVEuTlZEQS5JUV9URVZfVE9UQUxfUkVWX0ZXRC42MDAwLjYvMjgvMjAyMQEAAAAzfgAAAgAAABAxOS40MjYxMTI3MzI5NTI4AQ0AAAAFAAAAATkBAAAABzI2MzUxNTQCAAAACTY1MzYyNjAwOAMAAAAGMTAwMzA3BAAAAAEyBgAAAAEwBwAAAAMxNjAIAAAAATAJAAAAATEKAAAAATALAAAACzEyNDQyMTg0NzA0DAAAAAIxMg0AAAAJNi8yOS8yMDIxSaaTlxj83QhVkZVbGfzdCCxDSVEuTlZEQS5JUV9URVZfVE9UQUxfUkVWX0ZXRC42MDAwLjYvMjkvMjAyMQEAAAAzfgAAAgAAAA8xOS40Mjk5MTc4NTM2MDMBDQAAAAUAAAABOQEAAAAHMjYzNTE1NAIAAAAJNjUzNjI2MDA4AwAAAAYxMDAzMDcEAAAAATIGAAAAATAHAAAAAzE2MAgAAAABMAkAAAABMQoAAAABMAsAAAALMTI1MTYwNjk1OTEMAAAAAjEyDQAAAAk2LzMwLzIwMjGebJKXGPzdCBFojVsZ</t>
  </si>
  <si>
    <t>/N0ILENJUS5OVkRBLklRX1RFVl9UT1RBTF9SRVZfRldELjYwMDAuNi8zMC8yMDIxAQAAADN+AAACAAAAEDE5LjQwNjE1NTg2MjE2NDgBDQAAAAUAAAABOQEAAAAHMjYzNTE1NAIAAAAJNjUzNjI2MDA4AwAAAAYxMDAzMDcEAAAAATIGAAAAATAHAAAAAzE2MAgAAAABMAkAAAABMQoAAAABMAsAAAALMTI1MTYwNjk1OTEMAAAAAjEyDQAAAAg3LzEvMjAyMdpXk5cY/N0INmiaWxn83QgrQ0lRLk5WREEuSVFfVEVWX1RPVEFMX1JFVl9GV0QuNjAwMC43LzEvMjAyMQEAAAAzfgAAAgAAABAxOS42MTE0Mzk4NzA2NzIxAQ0AAAAFAAAAATkBAAAABzI2MzUxNTQCAAAACTY1MzYyNjAwOAMAAAAGMTAwMzA3BAAAAAEyBgAAAAEwBwAAAAMxNjAIAAAAATAJAAAAATEKAAAAATALAAAACzEyNTE2MDY5NTkxDAAAAAIxMg0AAAAINy8yLzIwMjHaV5OXGPzdCEC/kFsZ/N0IK0NJUS5OVkRBLklRX1RFVl9UT1RBTF9SRVZfRldELjYwMDAuNy8yLzIwMjEBAAAAM34AAAIAAAAQMTkuODgwOTA1NzUyOTYwOQENAAAABQAAAAE5AQAAAAcyNjM1MTU0AgAAAAk2NTM2MjYwMDgDAAAABjEwMDMwNwQAAAABMgYAAAABMAcAAAADMTYwCAAAAAEwCQAAAAExCgAAAAEwCwAAAAsxMjUxNjA2OTU5MQwAAAACMTINAAAACDcvMy8yMDIxFruSlxj83QhEQI5bGfzdCCtDSVEuTlZEQS5JUV9URVZfVE9UQUxfUkVWX0ZXRC42MDAwLjcvNS8yMDIx</t>
  </si>
  <si>
    <t>AQAAADN+AAACAAAAEDE5Ljg4MDkwNTc1Mjk2MDkBDQAAAAUAAAABOQEAAAAHMjYzNTE1NAIAAAAJNjUzNjI2MDA4AwAAAAYxMDAzMDcEAAAAATIGAAAAATAHAAAAAzE2MAgAAAABMAkAAAABMQoAAAABMAsAAAALMTI1MTYwNjk1OTEMAAAAAjEyDQAAAAg3LzYvMjAyMRa7kpcY/N0IkNGLWxn83QgrQ0lRLk5WREEuSVFfVEVWX1RPVEFMX1JFVl9GV0QuNjAwMC43LzYvMjAyMQEAAAAzfgAAAgAAABAyMC4wNzUwOTIzMDc3MTg3AQ0AAAAFAAAAATkBAAAABzI2MzUxNTQCAAAACTY1MzYyNjAwOAMAAAAGMTAwMzA3BAAAAAEyBgAAAAEwBwAAAAMxNjAIAAAAATAJAAAAATEKAAAAATALAAAACzEyNDU1MTE5MTUxDAAAAAIxMg0AAAAINy83LzIwMjEWu5KXGPzdCJDRi1sZ/N0IK0NJUS5OVkRBLklRX1RFVl9UT1RBTF9SRVZfRldELjYwMDAuNy83LzIwMjEBAAAAM34AAAIAAAAQMTkuNzU1MTI1OTU3NzAzNwENAAAABQAAAAE5AQAAAAcyNjM1MTU0AgAAAAk2NTM2MjYwMDgDAAAABjEwMDMwNwQAAAABMgYAAAABMAcAAAADMTYwCAAAAAEwCQAAAAExCgAAAAEwCwAAAAsxMjQ1NTExOTE1MQwAAAACMTINAAAACDcvOC8yMDIxnmySlxj83Qg2aJpbGfzdCCtDSVEuTlZEQS5JUV9URVZfVE9UQUxfUkVWX0ZXRC42MDAwLjcvOC8yMDIxAQAAADN+AAACAAAAEDE5LjI1MjMzMzQ2NjY5MzUBDQAAAAUAAAABOQEAAAAHMjYz</t>
  </si>
  <si>
    <t>NTE1NAIAAAAJNjUzNjI2MDA4AwAAAAYxMDAzMDcEAAAAATIGAAAAATAHAAAAAzE2MAgAAAABMAkAAAABMQoAAAABMAsAAAALMTI0NTgyMjIzNDMMAAAAAjEyDQAAAAg3LzkvMjAyMRa7kpcY/N0IU7yTWxn83QgrQ0lRLk5WREEuSVFfVEVWX1RPVEFMX1JFVl9GV0QuNjAwMC43LzkvMjAyMQEAAAAzfgAAAgAAABAxOS4zOTY0NDUzODYyMTI4AQ0AAAAFAAAAATkBAAAABzI2MzUxNTQCAAAACTY1MzYyNjAwOAMAAAAGMTAwMzA3BAAAAAEyBgAAAAEwBwAAAAMxNjAIAAAAATAJAAAAATEKAAAAATALAAAACzEyNDU4MjIyMzQzDAAAAAIxMg0AAAAJNy8xMC8yMDIxnmySlxj83QirSJVbGfzdCCxDSVEuTlZEQS5JUV9URVZfVE9UQUxfUkVWX0ZXRC42MDAwLjcvMTIvMjAyMQEAAAAzfgAAAgAAABAxOS44NDgwNzc0ODY1MzY5AQ0AAAAFAAAAATkBAAAABzI2MzUxNTQCAAAACTY1MzYyNjAwOAMAAAAGMTAwMzA3BAAAAAEyBgAAAAEwBwAAAAMxNjAIAAAAATAJAAAAATEKAAAAATALAAAACzEyNDU4MjIyMzQzDAAAAAIxMg0AAAAJNy8xMy8yMDIx2leTlxj83Qgag5tbGfzdCCxDSVEuTlZEQS5JUV9URVZfVE9UQUxfUkVWX0ZXRC42MDAwLjcvMTMvMjAyMQEAAAAzfgAAAgAAABAxOS41OTE2MDcxMjEyOTA3AQ0AAAAFAAAAATkBAAAABzI2MzUxNTQCAAAACTY1MzYyNjAwOAMAAAAGMTAwMzA3BAAAAAEyBgAAAAEwBwAA</t>
  </si>
  <si>
    <t>AAMxNjAIAAAAATAJAAAAATEKAAAAATALAAAACzEyNDU4MjIyMzQzDAAAAAIxMg0AAAAJNy8xNC8yMDIxSaaTlxj83Qgag5tbGfzdCCxDSVEuTlZEQS5JUV9URVZfVE9UQUxfUkVWX0ZXRC42MDAwLjcvMTQvMjAyMQEAAAAzfgAAAgAAABAxOS4xOTAyNzExNDI0NDc3AQ0AAAAFAAAAATkBAAAABzI2MzUxNTQCAAAACTY1MzYyNjAwOAMAAAAGMTAwMzA3BAAAAAEyBgAAAAEwBwAAAAMxNjAIAAAAATAJAAAAATEKAAAAATALAAAACzEyNDY1MzQzNDc1DAAAAAIxMg0AAAAJNy8xNS8yMDIxSaaTlxj83Qgrhp1bGfzdCCxDSVEuTlZEQS5JUV9URVZfVE9UQUxfUkVWX0ZXRC42MDAwLjcvMTUvMjAyMQEAAAAzfgAAAgAAABAxOC4zMzE0MTQ2NTczNDE1AQ0AAAAFAAAAATkBAAAABzI2MzUxNTQCAAAACTY1MzYyNjAwOAMAAAAGMTAwMzA3BAAAAAEyBgAAAAEwBwAAAAMxNjAIAAAAATAJAAAAATEKAAAAATALAAAACzEyNDY4Nzg3NzY5DAAAAAIxMg0AAAAJNy8xNi8yMDIx2leTlxj83Qh9o5lbGfzdCCxDSVEuTlZEQS5JUV9URVZfVE9UQUxfUkVWX0ZXRC42MDAwLjcvMTYvMjAyMQEAAAAzfgAAAgAAABAxNy41NDQ5MTU3MTM3MzY5AQ0AAAAFAAAAATkBAAAABzI2MzUxNTQCAAAACTY1MzYyNjAwOAMAAAAGMTAwMzA3BAAAAAEyBgAAAAEwBwAAAAMxNjAIAAAAATAJAAAAATEKAAAAATALAAAACzEyNDY4Nzg3NzY5DAAA</t>
  </si>
  <si>
    <t>AAIxMg0AAAAJNy8xNy8yMDIxSaaTlxj83QjVW4tbGfzdCCxDSVEuTlZEQS5JUV9URVZfVE9UQUxfUkVWX0ZXRC42MDAwLjcvMTkvMjAyMQEAAAAzfgAAAgAAABAxOC4xNTk1OTcwNDQ1ODA1AQ0AAAAFAAAAATkBAAAABzI2MzUxNTQCAAAACTY1MzYyNjAwOAMAAAAGMTAwMzA3BAAAAAEyBgAAAAEwBwAAAAMxNjAIAAAAATAJAAAAATEKAAAAATALAAAACzEyNDc2MzgwNDYwDAAAAAIxMg0AAAAJNy8yMC8yMDIxnmySlxj83QgRaI1bGfzdCCxDSVEuTlZEQS5JUV9URVZfVE9UQUxfUkVWX0ZXRC42MDAwLjcvMjAvMjAyMQEAAAAzfgAAAgAAABAxNy45OTU2NTk5MzEwNjk1AQ0AAAAFAAAAATkBAAAABzI2MzUxNTQCAAAACTY1MzYyNjAwOAMAAAAGMTAwMzA3BAAAAAEyBgAAAAEwBwAAAAMxNjAIAAAAATAJAAAAATEKAAAAATALAAAACzEyNDc2MzgwNDYwDAAAAAIxMg0AAAAJNy8yMS8yMDIxFruSlxj83QhY5KFbGfzdCCxDSVEuTlZEQS5JUV9URVZfVE9UQUxfUkVWX0ZXRC42MDAwLjcvMjEvMjAyMQEAAAAzfgAAAgAAABAxOC43NzU1MjE3Mjg4NzQ1AQ0AAAAFAAAAATkBAAAABzI2MzUxNTQCAAAACTY1MzYyNjAwOAMAAAAGMTAwMzA3BAAAAAEyBgAAAAEwBwAAAAMxNjAIAAAAATAJAAAAATEKAAAAATALAAAACzEyNDc2MzgwNDYwDAAAAAIxMg0AAAAJNy8yMi8yMDIxnmySlxj83QhbP59bGfzdCCxDSVEuTlZE</t>
  </si>
  <si>
    <t>QS5JUV9URVZfVE9UQUxfUkVWX0ZXRC42MDAwLjcvMjIvMjAyMQEAAAAzfgAAAgAAABAxOC45NTUzMzk0ODY3NjQ0AQ0AAAAFAAAAATkBAAAABzI2MzUxNTQCAAAACTY1MzYyNjAwOAMAAAAGMTAwMzA3BAAAAAEyBgAAAAEwBwAAAAMxNjAIAAAAATAJAAAAATEKAAAAATALAAAACzEyNDc2MzgwNDYwDAAAAAIxMg0AAAAJNy8yMy8yMDIxFruSlxj83QiFjZBbGfzdCCxDSVEuTlZEQS5JUV9URVZfVE9UQUxfUkVWX0ZXRC42MDAwLjcvMjMvMjAyMQEAAAAzfgAAAgAAABAxOC45MjAxNTc3NTE1MjUxAQ0AAAAFAAAAATkBAAAABzI2MzUxNTQCAAAACTY1MzYyNjAwOAMAAAAGMTAwMzA3BAAAAAEyBgAAAAEwBwAAAAMxNjAIAAAAATAJAAAAATEKAAAAATALAAAACzEyNDc2MzgwNDYwDAAAAAIxMg0AAAAJNy8yNC8yMDIxFruSlxj83QhY5KFbGfzdCCxDSVEuTlZEQS5JUV9URVZfVE9UQUxfUkVWX0ZXRC42MDAwLjcvMjYvMjAyMQEAAAAzfgAAAgAAAA4xOC42NjIxNTgzNTk3NwENAAAABQAAAAE5AQAAAAcyNjM1MTU0AgAAAAk2NTM2MjYwMDgDAAAABjEwMDMwNwQAAAABMgYAAAABMAcAAAADMTYwCAAAAAEwCQAAAAExCgAAAAEwCwAAAAsxMjQ3NjM4MDQ2MAwAAAACMTINAAAACTcvMjcvMjAyMRa7kpcY/N0IkNGLWxn83QgsQ0lRLk5WREEuSVFfVEVWX1RPVEFMX1JFVl9GV0QuNjAwMC43LzI3LzIwMjEBAAAAM34A</t>
  </si>
  <si>
    <t>AAIAAAAPMTguNTc4MTEzMTAzMzY1AQ0AAAAFAAAAATkBAAAABzI2MzUxNTQCAAAACTY1MzYyNjAwOAMAAAAGMTAwMzA3BAAAAAEyBgAAAAEwBwAAAAMxNjAIAAAAATAJAAAAATEKAAAAATALAAAACzEyNDc2MzgwNDYwDAAAAAIxMg0AAAAJNy8yOC8yMDIx2leTlxj83QjtBplbGfzdCCxDSVEuTlZEQS5JUV9URVZfVE9UQUxfUkVWX0ZXRC42MDAwLjcvMjgvMjAyMQEAAAAzfgAAAgAAABAxOC44NjY0MDc4NzgyNDI4AQ0AAAAFAAAAATkBAAAABzI2MzUxNTQCAAAACTY1MzYyNjAwOAMAAAAGMTAwMzA3BAAAAAEyBgAAAAEwBwAAAAMxNjAIAAAAATAJAAAAATEKAAAAATALAAAACzEyNDc2MzgwNDYwDAAAAAIxMg0AAAAJNy8yOS8yMDIx2leTlxj83Qi1TZNbGfzdCCxDSVEuTlZEQS5JUV9URVZfVE9UQUxfUkVWX0ZXRC42MDAwLjcvMjkvMjAyMQEAAAAzfgAAAgAAABAxOS4wMjE3OTM4NzU1NDk4AQ0AAAAFAAAAATkBAAAABzI2MzUxNTQCAAAACTY1MzYyNjAwOAMAAAAGMTAwMzA3BAAAAAEyBgAAAAEwBwAAAAMxNjAIAAAAATAJAAAAATEKAAAAATALAAAACzEyNDc2MzgwNDYwDAAAAAIxMg0AAAAJNy8zMC8yMDIxnmySlxj83QhEQI5bGfzdCCxDSVEuTlZEQS5JUV9URVZfVE9UQUxfUkVWX0ZXRC42MDAwLjcvMzAvMjAyMQEAAAAzfgAAAgAAABAxOC44NjI0OTg3OTY1NDk1AQ0AAAAFAAAAATkBAAAABzI2MzUx</t>
  </si>
  <si>
    <t>NTQCAAAACTY1MzYyNjAwOAMAAAAGMTAwMzA3BAAAAAEyBgAAAAEwBwAAAAMxNjAIAAAAATAJAAAAATEKAAAAATALAAAACzEyNDc2MzgwNDYwDAAAAAIxMg0AAAAJNy8zMS8yMDIx2leTlxj83Qgb+o5bGfzdCCtDSVEuTlZEQS5JUV9URVZfVE9UQUxfUkVWX0ZXRC42MDAwLjgvMi8yMDIxAQAAADN+AAACAAAAEDE5LjEwNzc5MzY3MjgwMTUBDQAAAAUAAAABOQEAAAAHMjYzNTE1NAIAAAAJNjUzNjI2MDA4AwAAAAYxMDAzMDcEAAAAATIGAAAAATAHAAAAAzE2MAgAAAABMAkAAAABMQoAAAABMAsAAAALMTI0NzYzODA0NjAMAAAAAjEyDQAAAAg4LzMvMjAyMZ5skpcY/N0ItxqYWxn83QgrQ0lRLk5WREEuSVFfVEVWX1RPVEFMX1JFVl9GV0QuNjAwMC44LzMvMjAyMQEAAAAzfgAAAgAAAA8xOS4xNTc3NDE2ODUzNzUBDQAAAAUAAAABOQEAAAAHMjYzNTE1NAIAAAAJNjUzNjI2MDA4AwAAAAYxMDAzMDcEAAAAATIGAAAAATAHAAAAAzE2MAgAAAABMAkAAAABMQoAAAABMAsAAAALMTI1MjYzNzgwNzQMAAAAAjEyDQAAAAg4LzQvMjAyMdpXk5cY/N0IQL+QWxn83QgrQ0lRLk5WREEuSVFfVEVWX1RPVEFMX1JFVl9GV0QuNjAwMC44LzQvMjAyMQEAAAAzfgAAAgAAABAxOS42MDU5OTExOTQzNjYxAQ0AAAAFAAAAATkBAAAABzI2MzUxNTQCAAAACTY1MzYyNjAwOAMAAAAGMTAwMzA3BAAAAAEyBgAAAAEwBwAAAAMxNjAI</t>
  </si>
  <si>
    <t>AAAAATAJAAAAATEKAAAAATALAAAACzEyNTI2Mzc4MDc0DAAAAAIxMg0AAAAIOC81LzIwMjFJppOXGPzdCNEmklsZ/N0IK0NJUS5OVkRBLklRX1RFVl9UT1RBTF9SRVZfRldELjYwMDAuOC81LzIwMjEBAAAAM34AAAIAAAAQMTkuOTYyMDEzMzcwNjc3NwENAAAABQAAAAE5AQAAAAcyNjM1MTU0AgAAAAk2NTM2MjYwMDgDAAAABjEwMDMwNwQAAAABMgYAAAABMAcAAAADMTYwCAAAAAEwCQAAAAExCgAAAAEwCwAAAAsxMjUyNjM3ODA3NgwAAAACMTINAAAACDgvNi8yMDIx2leTlxj83QjVW4tbGfzdCCtDSVEuTlZEQS5JUV9URVZfVE9UQUxfUkVWX0ZXRC42MDAwLjgvNi8yMDIxAQAAADN+AAACAAAAEDE5LjY5NzM0MDQwMTM3NDkBDQAAAAUAAAABOQEAAAAHMjYzNTE1NAIAAAAJNjUzNjI2MDA4AwAAAAYxMDAzMDcEAAAAATIGAAAAATAHAAAAAzE2MAgAAAABMAkAAAABMQoAAAABMAsAAAALMTI1MjYzNzgwNzYMAAAAAjEyDQAAAAg4LzcvMjAyMRa7kpcY/N0IkNGLWxn83QgrQ0lRLk5WREEuSVFfVEVWX1RPVEFMX1JFVl9GV0QuNjAwMC44LzkvMjAyMQEAAAAzfgAAAgAAABAxOS42Mjc5OTgwMzY3MjM2AQ0AAAAFAAAAATkBAAAABzI2MzUxNTQCAAAACTY1MzYyNjAwOAMAAAAGMTAwMzA3BAAAAAEyBgAAAAEwBwAAAAMxNjAIAAAAATAJAAAAATEKAAAAATALAAAACzEyNTI2Mzc4MDc2DAAAAAIxMg0AAAAJOC8x</t>
  </si>
  <si>
    <t>MC8yMDIxFruSlxj83QirSJVbGfzdCCxDSVEuTlZEQS5JUV9URVZfVE9UQUxfUkVWX0ZXRC42MDAwLjgvMTAvMjAyMQEAAAAzfgAAAgAAABAxOS4yNzczNzk2MDEzNzQxAQ0AAAAFAAAAATkBAAAABzI2MzUxNTQCAAAACTY1MzYyNjAwOAMAAAAGMTAwMzA3BAAAAAEyBgAAAAEwBwAAAAMxNjAIAAAAATAJAAAAATEKAAAAATALAAAACzEyNTI2Mzc4MDc2DAAAAAIxMg0AAAAJOC8xMS8yMDIxnmySlxj83QhVkZVbGfzdCCxDSVEuTlZEQS5JUV9URVZfVE9UQUxfUkVWX0ZXRC42MDAwLjgvMTEvMjAyMQEAAAAzfgAAAgAAABAxOS4wNDU5MTI4MzQ4NjIxAQ0AAAAFAAAAATkBAAAABzI2MzUxNTQCAAAACTY1MzYyNjAwOAMAAAAGMTAwMzA3BAAAAAEyBgAAAAEwBwAAAAMxNjAIAAAAATAJAAAAATEKAAAAATALAAAACzEyNTI2Mzc4MDc4DAAAAAIxMg0AAAAJOC8xMi8yMDIxFruSlxj83QhfRaFbGfzdCCxDSVEuTlZEQS5JUV9URVZfVE9UQUxfUkVWX0ZXRC42MDAwLjgvMTIvMjAyMQEAAAAzfgAAAgAAAA8xOS4yMjA4MjUwMTEyNTIBDQAAAAUAAAABOQEAAAAHMjYzNTE1NAIAAAAJNjUzNjI2MDA4AwAAAAYxMDAzMDcEAAAAATIGAAAAATAHAAAAAzE2MAgAAAABMAkAAAABMQoAAAABMAsAAAALMTI1MTY5MTE4NzgMAAAAAjEyDQAAAAk4LzEzLzIwMjGebJKXGPzdCFs/n1sZ/N0ILENJUS5OVkRBLklRX1RFVl9UT1RB</t>
  </si>
  <si>
    <t>TF9SRVZfRldELjYwMDAuOC8xMy8yMDIxAQAAADN+AAACAAAAEDE5LjQ5Njg0MDQ1Mzc3MDMBDQAAAAUAAAABOQEAAAAHMjYzNTE1NAIAAAAJNjUzNjI2MDA4AwAAAAYxMDAzMDcEAAAAATIGAAAAATAHAAAAAzE2MAgAAAABMAkAAAABMQoAAAABMAsAAAALMTI1MTY5MTE4NzgMAAAAAjEyDQAAAAk4LzE0LzIwMjFJppOXGPzdCKzXllsZ/N0ILENJUS5OVkRBLklRX1RFVl9UT1RBTF9SRVZfRldELjYwMDAuOC8xNi8yMDIxAQAAADN+AAACAAAAEDE5LjI1MjU0OTcwMzg3NjEBDQAAAAUAAAABOQEAAAAHMjYzNTE1NAIAAAAJNjUzNjI2MDA4AwAAAAYxMDAzMDcEAAAAATIGAAAAATAHAAAAAzE2MAgAAAABMAkAAAABMQoAAAABMAsAAAALMTI1MjI0MDI1MjMMAAAAAjEyDQAAAAk4LzE3LzIwMjFJppOXGPzdCB1EoFsZ/N0ILENJUS5OVkRBLklRX1RFVl9UT1RBTF9SRVZfRldELjYwMDAuOC8xNy8yMDIxAQAAADN+AAACAAAAEDE4Ljc3Mjk5NTQ3MzU5MjUBDQAAAAUAAAABOQEAAAAHMjYzNTE1NAIAAAAJNjUzNjI2MDA4AwAAAAYxMDAzMDcEAAAAATIGAAAAATAHAAAAAzE2MAgAAAABMAkAAAABMQoAAAABMAsAAAALMTI1MjI0MDI1MjMMAAAAAjEyDQAAAAk4LzE4LzIwMjHaV5OXGPzdCLr2oFsZ/N0ILENJUS5OVkRBLklRX1RFVl9UT1RBTF9SRVZfRldELjYwMDAuOC8xOC8yMDIxAQAAADN+AAACAAAAEDE4LjAw</t>
  </si>
  <si>
    <t>ODg1MzA1NzY3MDYBDQAAAAUAAAABOQEAAAAHMjYzNTE1NAIAAAAJNjUzNjI2MDA5AwAAAAYxMDAzMDcEAAAAATIGAAAAATAHAAAAAzE2MAgAAAABMAkAAAABMQoAAAABMAsAAAALMTI1MjY4MjExOTQMAAAAAjEyDQAAAAk4LzE5LzIwMjHaV5OXGPzdCIWNkFsZ/N0ILENJUS5OVkRBLklRX1RFVl9UT1RBTF9SRVZfRldELjYwMDAuOC8xOS8yMDIxAQAAADN+AAACAAAAEDE3Ljg5ODIxNTQwOTcyODcBDQAAAAUAAAABOQEAAAAHMjYzNTE1NAIAAAAJNjUzNjI2MDA5AwAAAAYxMDAzMDcEAAAAATIGAAAAATAHAAAAAzE2MAgAAAABMAkAAAABMQoAAAABMAsAAAALMTI1MzE3MTk2NDcMAAAAAjEyDQAAAAk4LzIwLzIwMjHaV5OXGPzdCFO8k1sZ/N0ILENJUS5OVkRBLklRX1RFVl9UT1RBTF9SRVZfRldELjYwMDAuOC8yMC8yMDIxAQAAADN+AAACAAAADzE4Ljg1NDczNzM5MTU3OQENAAAABQAAAAE5AQAAAAcyNjM1MTU0AgAAAAk2NTM2MjYwMDkDAAAABjEwMDMwNwQAAAABMgYAAAABMAcAAAADMTYwCAAAAAEwCQAAAAExCgAAAAEwCwAAAAsxMjUyODA3MTUwNwwAAAACMTINAAAACTgvMjEvMjAyMZ5skpcY/N0IEWiNWxn83QgsQ0lRLk5WREEuSVFfVEVWX1RPVEFMX1JFVl9GV0QuNjAwMC44LzIzLzIwMjEBAAAAM34AAAIAAAAQMTkuOTAyOTg1NjgwNTY0NwENAAAABQAAAAE5AQAAAAcyNjM1MTU0AgAAAAk2NTM2</t>
  </si>
  <si>
    <t>MjYwMDkDAAAABjEwMDMwNwQAAAABMgYAAAABMAcAAAADMTYwCAAAAAEwCQAAAAExCgAAAAEwCwAAAAsxMjUyODA3MTUwNwwAAAACMTINAAAACTgvMjQvMjAyMdpXk5cY/N0IRECOWxn83QgsQ0lRLk5WREEuSVFfVEVWX1RPVEFMX1JFVl9GV0QuNjAwMC44LzI0LzIwMjEBAAAAM34AAAIAAAAQMTkuNzUyNTUyNDkwODExNAENAAAABQAAAAE5AQAAAAcyNjM1MTU0AgAAAAk2NTM2MjYwMDkDAAAABjEwMDMwNwQAAAABMgYAAAABMAcAAAADMTYwCAAAAAEwCQAAAAExCgAAAAEwCwAAAAsxMjUzMTcxNDg1NgwAAAACMTINAAAACTgvMjUvMjAyMZ5skpcY/N0IG/qOWxn83QgsQ0lRLk5WREEuSVFfVEVWX1RPVEFMX1JFVl9GV0QuNjAwMC44LzI1LzIwMjEBAAAAM34AAAIAAAAQMjAuMTM4MDkyODEwNTM1MQENAAAABQAAAAE5AQAAAAcyNjM1MTU0AgAAAAk2NTM2MjYwMDkDAAAABjEwMDMwNwQAAAABMgYAAAABMAcAAAADMTYwCAAAAAEwCQAAAAExCgAAAAEwCwAAAAsxMjUzMTcxNDg1NgwAAAACMTINAAAACTgvMjYvMjAyMRa7kpcY/N0IcA2LWxn83QgsQ0lRLk5WREEuSVFfVEVWX1RPVEFMX1JFVl9GV0QuNjAwMC44LzI2LzIwMjEBAAAAM34AAAIAAAAQMjAuMDA0OTg5NjA0OTE2MgENAAAABQAAAAE5AQAAAAcyNjM1MTU0AgAAAAk2NTM2MjYwMDkDAAAABjEwMDMwNwQAAAABMgYAAAABMAcAAAADMTYwCAAAAAEw</t>
  </si>
  <si>
    <t>CQAAAAExCgAAAAEwCwAAAAsxMjUzMTcxNDg1NgwAAAACMTINAAAACTgvMjcvMjAyMRa7kpcY/N0IkNGLWxn83QgsQ0lRLk5WREEuSVFfVEVWX1RPVEFMX1JFVl9GV0QuNjAwMC44LzI3LzIwMjEBAAAAM34AAAIAAAAQMjAuNTI2Mzg2OTg5Njg1NAENAAAABQAAAAE5AQAAAAcyNjM1MTU0AgAAAAk2NTM2MjYwMDkDAAAABjEwMDMwNwQAAAABMgYAAAABMAcAAAADMTYwCAAAAAEwCQAAAAExCgAAAAEwCwAAAAsxMjUzMTcxNDg1NgwAAAACMTINAAAACTgvMjgvMjAyMdpXk5cY/N0IkNGLWxn83QgsQ0lRLk5WREEuSVFfVEVWX1RPVEFMX1JFVl9GV0QuNjAwMC44LzMwLzIwMjEBAAAAM34AAAIAAAAQMjAuNTc0MTIwNTUzMDc5NwENAAAABQAAAAE5AQAAAAcyNjM1MTU0AgAAAAk2NTM2MjYwMDkDAAAABjEwMDMwNwQAAAABMgYAAAABMAcAAAADMTYwCAAAAAEwCQAAAAExCgAAAAEwCwAAAAsxMjUzMTcxNDg1NgwAAAACMTINAAAACTgvMzEvMjAyMdpXk5cY/N0INmiaWxn83QgsQ0lRLk5WREEuSVFfVEVWX1RPVEFMX1JFVl9GV0QuNjAwMC44LzMxLzIwMjEBAAAAM34AAAIAAAAQMjAuMjk1OTgwNzUwOTkzNAENAAAABQAAAAE5AQAAAAcyNjM1MTU0AgAAAAk2NTM2MjYwMDkDAAAABjEwMDMwNwQAAAABMgYAAAABMAcAAAADMTYwCAAAAAEwCQAAAAExCgAAAAEwCwAAAAsxMjUzMTcxNDg1NgwAAAACMTINAAAACDkv</t>
  </si>
  <si>
    <t>MS8yMDIx2leTlxj83Qi1TZNbGfzdCCtDSVEuTlZEQS5JUV9URVZfVE9UQUxfUkVWX0ZXRC42MDAwLjkvMS8yMDIxAQAAADN+AAACAAAAEDIwLjM0NzM4NjEyNjk1NjUBDQAAAAUAAAABOQEAAAAHMjYzNTE1NAIAAAAJNjUzNjI2MDA5AwAAAAYxMDAzMDcEAAAAATIGAAAAATAHAAAAAzE2MAgAAAABMAkAAAABMQoAAAABMAsAAAALMTI1MzE3MTQ4NTYMAAAAAjEyDQAAAAg5LzIvMjAyMZ5skpcY/N0IkgqlWxn83QgrQ0lRLk5WREEuSVFfVEVWX1RPVEFMX1JFVl9GV0QuNjAwMC45LzIvMjAyMQEAAAAzfgAAAgAAABAyMC4zMDYwNzgyMzU1NTc1AQ0AAAAFAAAAATkBAAAABzI2MzUxNTQCAAAACTY1MzYyNjAwOQMAAAAGMTAwMzA3BAAAAAEyBgAAAAEwBwAAAAMxNjAIAAAAATAJAAAAATEKAAAAATALAAAACzEyNTMxNzE0ODU2DAAAAAIxMg0AAAAIOS8zLzIwMjHaV5OXGPzdCKGVolsZ/N0IK0NJUS5OVkRBLklRX1RFVl9UT1RBTF9SRVZfRldELjYwMDAuOS8zLzIwMjEBAAAAM34AAAIAAAAQMjAuNzI1NDY4OTA1MjMxNwENAAAABQAAAAE5AQAAAAcyNjM1MTU0AgAAAAk2NTM2MjYwMDkDAAAABjEwMDMwNwQAAAABMgYAAAABMAcAAAADMTYwCAAAAAEwCQAAAAExCgAAAAEwCwAAAAsxMjU0MTk1NDQ4NQwAAAACMTINAAAACDkvNC8yMDIxnmySlxj83QjTq55bGfzdCCtDSVEuTlZEQS5JUV9URVZfVE9UQUxfUkVW</t>
  </si>
  <si>
    <t>X0ZXRC42MDAwLjkvNi8yMDIxAQAAADN+AAACAAAAEDIwLjcyNTQ2ODkwNTIzMTcBDQAAAAUAAAABOQEAAAAHMjYzNTE1NAIAAAAJNjUzNjI2MDA5AwAAAAYxMDAzMDcEAAAAATIGAAAAATAHAAAAAzE2MAgAAAABMAkAAAABMQoAAAABMAsAAAALMTI1NDE5NTQ0ODUMAAAAAjEyDQAAAAg5LzcvMjAyMUmmk5cY/N0IfaOZWxn83QgrQ0lRLk5WREEuSVFfVEVWX1RPVEFMX1JFVl9GV0QuNjAwMC45LzcvMjAyMQEAAAAzfgAAAgAAABAyMC41NTkyNDY2Nzg1MjU2AQ0AAAAFAAAAATkBAAAABzI2MzUxNTQCAAAACTY1MzYyNjAwOQMAAAAGMTAwMzA3BAAAAAEyBgAAAAEwBwAAAAMxNjAIAAAAATAJAAAAATEKAAAAATALAAAACzEyNTQxOTU0NDg1DAAAAAIxMg0AAAAIOS84LzIwMjEWu5KXGPzdCDZomlsZ/N0IK0NJUS5OVkRBLklRX1RFVl9UT1RBTF9SRVZfRldELjYwMDAuOS84LzIwMjEBAAAAM34AAAIAAAAPMjAuMjYyNjE4MDY0MDE3AQ0AAAAFAAAAATkBAAAABzI2MzUxNTQCAAAACTY1MzYyNjAwOQMAAAAGMTAwMzA3BAAAAAEyBgAAAAEwBwAAAAMxNjAIAAAAATAJAAAAATEKAAAAATALAAAACzEyNTQxOTU0NDg1DAAAAAIxMg0AAAAIOS85LzIwMjEWu5KXGPzdCEC/kFsZ/N0IK0NJUS5OVkRBLklRX1RFVl9UT1RBTF9SRVZfRldELjYwMDAuOS85LzIwMjEBAAAAM34AAAIAAAAQMjAuMTEzODQ5MDkzNjQ2NQEN</t>
  </si>
  <si>
    <t>AAAABQAAAAE5AQAAAAcyNjM1MTU0AgAAAAk2NTM2MjYwMDkDAAAABjEwMDMwNwQAAAABMgYAAAABMAcAAAADMTYwCAAAAAEwCQAAAAExCgAAAAEwCwAAAAsxMjU3NzEzNDAzNwwAAAACMTINAAAACTkvMTAvMjAyMRa7kpcY/N0IEWiNWxn83QgsQ0lRLk5WREEuSVFfVEVWX1RPVEFMX1JFVl9GV0QuNjAwMC45LzEwLzIwMjEBAAAAM34AAAIAAAAQMjAuMzkwMjczOTYzNjM0MwENAAAABQAAAAE5AQAAAAcyNjM1MTU0AgAAAAk2NTM2MjYwMDkDAAAABjEwMDMwNwQAAAABMgYAAAABMAcAAAADMTYwCAAAAAEwCQAAAAExCgAAAAEwCwAAAAsxMjU3NzEzNDAzNwwAAAACMTINAAAACTkvMTEvMjAyMRa7kpcY/N0I0SaSWxn83QgsQ0lRLk5WREEuSVFfVEVWX1RPVEFMX1JFVl9GV0QuNjAwMC45LzEzLzIwMjEBAAAAM34AAAIAAAAQMjAuMDkwODkwMjE3NDAxNgENAAAABQAAAAE5AQAAAAcyNjM1MTU0AgAAAAk2NTM2MjYwMDkDAAAABjEwMDMwNwQAAAABMgYAAAABMAcAAAADMTYwCAAAAAEwCQAAAAExCgAAAAEwCwAAAAsxMjU3NzEzNDAzNwwAAAACMTINAAAACTkvMTQvMjAyMZ5skpcY/N0IJtycWxn83QgsQ0lRLk5WREEuSVFfVEVWX1RPVEFMX1JFVl9GV0QuNjAwMC45LzE0LzIwMjEBAAAAM34AAAIAAAAQMjAuMTczNTQyMTcxODgzMQENAAAABQAAAAE5AQAAAAcyNjM1MTU0AgAAAAk2NTM2MjYwMDkDAAAABjEw</t>
  </si>
  <si>
    <t>MDMwNwQAAAABMgYAAAABMAcAAAADMTYwCAAAAAEwCQAAAAExCgAAAAEwCwAAAAsxMjU3NzEzNDAzNwwAAAACMTINAAAACTkvMTUvMjAyMUmmk5cY/N0IcA2LWxn83QgsQ0lRLk5WREEuSVFfVEVWX1RPVEFMX1JFVl9GV0QuNjAwMC45LzE1LzIwMjEBAAAAM34AAAIAAAAQMjAuMjY0NDU5MzIxODEyNgENAAAABQAAAAE5AQAAAAcyNjM1MTU0AgAAAAk2NTM2MjYwMDkDAAAABjEwMDMwNwQAAAABMgYAAAABMAcAAAADMTYwCAAAAAEwCQAAAAExCgAAAAEwCwAAAAsxMjU3NzEzNDAzNwwAAAACMTINAAAACTkvMTYvMjAyMZ5skpcY/N0IkNGLWxn83QgsQ0lRLk5WREEuSVFfVEVWX1RPVEFMX1JFVl9GV0QuNjAwMC45LzE2LzIwMjEBAAAAM34AAAIAAAAQMjAuMTczNTQyMTcxODgzMQENAAAABQAAAAE5AQAAAAcyNjM1MTU0AgAAAAk2NTM2MjYwMDkDAAAABjEwMDMwNwQAAAABMgYAAAABMAcAAAADMTYwCAAAAAEwCQAAAAExCgAAAAEwCwAAAAsxMjU3NzEzNDAzNwwAAAACMTINAAAACTkvMTcvMjAyMdpXk5cY/N0IkNGLWxn83QgsQ0lRLk5WREEuSVFfVEVWX1RPVEFMX1JFVl9GV0QuNjAwMC45LzE3LzIwMjEBAAAAM34AAAIAAAAQMTkuODA5MTY0ODcyMDk3NQENAAAABQAAAAE5AQAAAAcyNjM1MTU0AgAAAAk2NTM2MjYwMDkDAAAABjEwMDMwNwQAAAABMgYAAAABMAcAAAADMTYwCAAAAAEwCQAAAAExCgAAAAEw</t>
  </si>
  <si>
    <t>CwAAAAsxMjU1NDIwODE5NgwAAAACMTINAAAACTkvMTgvMjAyMdpXk5cY/N0I06ueWxn83QgsQ0lRLk5WREEuSVFfVEVWX1RPVEFMX1JFVl9GV0QuNjAwMC45LzIwLzIwMjEBAAAAM34AAAIAAAAQMTkuMDg1OTk2MDkwNzQ5OQENAAAABQAAAAE5AQAAAAcyNjM1MTU0AgAAAAk2NTM2MjYwMDkDAAAABjEwMDMwNwQAAAABMgYAAAABMAcAAAADMTYwCAAAAAEwCQAAAAExCgAAAAEwCwAAAAsxMjU1NjkwNzYxMgwAAAACMTINAAAACTkvMjEvMjAyMdpXk5cY/N0IRECOWxn83QgsQ0lRLk5WREEuSVFfVEVWX1RPVEFMX1JFVl9GV0QuNjAwMC45LzIxLzIwMjEBAAAAM34AAAIAAAAQMTkuMjA3ODEzNTY4NDEzOAENAAAABQAAAAE5AQAAAAcyNjM1MTU0AgAAAAk2NTM2MjYwMDkDAAAABjEwMDMwNwQAAAABMgYAAAABMAcAAAADMTYwCAAAAAEwCQAAAAExCgAAAAEwCwAAAAsxMjU1NjkwNzYxMgwAAAACMTINAAAACTkvMjIvMjAyMdpXk5cY/N0IG/qOWxn83QgsQ0lRLk5WREEuSVFfVEVWX1RPVEFMX1JFVl9GV0QuNjAwMC45LzIyLzIwMjEBAAAAM34AAAIAAAAQMTkuODQ0Mzc4NTgzMjc0NAENAAAABQAAAAE5AQAAAAcyNjM1MTU0AgAAAAk2NTM2MjYwMDkDAAAABjEwMDMwNwQAAAABMgYAAAABMAcAAAADMTYwCAAAAAEwCQAAAAExCgAAAAEwCwAAAAsxMjU1NjkwNzYxMgwAAAACMTINAAAACTkvMjMvMjAyMdpXk5cY</t>
  </si>
  <si>
    <t>/N0I7QaZWxn83QgsQ0lRLk5WREEuSVFfVEVWX1RPVEFMX1JFVl9GV0QuNjAwMC45LzIzLzIwMjEBAAAAM34AAAIAAAAQMjAuMzM5ODkxNzgxODkyNQENAAAABQAAAAE5AQAAAAcyNjM1MTU0AgAAAAk2NTM2MjYwMDkDAAAABjEwMDMwNwQAAAABMgYAAAABMAcAAAADMTYwCAAAAAEwCQAAAAExCgAAAAEwCwAAAAsxMjU1NjkwNzYxMgwAAAACMTINAAAACTkvMjQvMjAyMZ5skpcY/N0IGoObWxn83QgsQ0lRLk5WREEuSVFfVEVWX1RPVEFMX1JFVl9GV0QuNjAwMC45LzI0LzIwMjEBAAAAM34AAAIAAAAQMTkuOTcyNjA3NTA3MTMxMgENAAAABQAAAAE5AQAAAAcyNjM1MTU0AgAAAAk2NTM2MjYwMDkDAAAABjEwMDMwNwQAAAABMgYAAAABMAcAAAADMTYwCAAAAAEwCQAAAAExCgAAAAEwCwAAAAsxMjU1NjkwNzYxMgwAAAACMTINAAAACTkvMjUvMjAyMRa7kpcY/N0IhY2QWxn83QgsQ0lRLk5WREEuSVFfVEVWX1RPVEFMX1JFVl9GV0QuNjAwMC45LzI3LzIwMjEBAAAAM34AAAIAAAAQMTkuNTg3MDA0ODE0Njc2MQENAAAABQAAAAE5AQAAAAcyNjM1MTU0AgAAAAk2NTM2MjYwMDkDAAAABjEwMDMwNwQAAAABMgYAAAABMAcAAAADMTYwCAAAAAEwCQAAAAExCgAAAAEwCwAAAAsxMjU1NjkwNzYxMgwAAAACMTINAAAACTkvMjgvMjAyMZ5skpcY/N0IU7yTWxn83QgsQ0lRLk5WREEuSVFfVEVWX1RPVEFMX1JFVl9GV0Qu</t>
  </si>
  <si>
    <t>NjAwMC45LzI4LzIwMjEBAAAAM34AAAIAAAAQMTguNzA2ODA0ODQ0NDg3NgENAAAABQAAAAE5AQAAAAcyNjM1MTU0AgAAAAk2NTM2MjYwMDkDAAAABjEwMDMwNwQAAAABMgYAAAABMAcAAAADMTYwCAAAAAEwCQAAAAExCgAAAAEwCwAAAAsxMjU1NjkwNzYxMgwAAAACMTINAAAACTkvMjkvMjAyMRa7kpcY/N0Iq0iVWxn83QgsQ0lRLk5WREEuSVFfVEVWX1RPVEFMX1JFVl9GV0QuNjAwMC45LzI5LzIwMjEBAAAAM34AAAIAAAAQMTguNTQwMTA3MjQzNDczNwENAAAABQAAAAE5AQAAAAcyNjM1MTU0AgAAAAk2NTM2MjYwMDkDAAAABjEwMDMwNwQAAAABMgYAAAABMAcAAAADMTYwCAAAAAEwCQAAAAExCgAAAAEwCwAAAAsxMjU1NjkwNzYxMgwAAAACMTINAAAACTkvMzAvMjAyMb6YAJgY/N0IEWiNWxn83QgsQ0lRLk5WREEuSVFfVEVWX1RPVEFMX1JFVl9GV0QuNjAwMC45LzMwLzIwMjEBAAAAM34AAAIAAAAQMTguNzIyMzc1NDk5NTI3MwENAAAABQAAAAE5AQAAAAcyNjM1MTU0AgAAAAk2NTM2MjYwMDkDAAAABjEwMDMwNwQAAAABMgYAAAABMAcAAAADMTYwCAAAAAEwCQAAAAExCgAAAAEwCwAAAAsxMjU1NjkwNzYxMgwAAAACMTINAAAACTEwLzEvMjAyMRa7kpcY/N0IVZGVWxn83QgsQ0lRLk5WREEuSVFfVEVWX1RPVEFMX1JFVl9GV0QuNjAwMC4xMC8xLzIwMjEBAAAAM34AAAIAAAAQMTguNzQ2MTg5NDQyNTI5</t>
  </si>
  <si>
    <t>MwENAAAABQAAAAE5AQAAAAcyNjM1MTU0AgAAAAk2NTM2MjYwMDkDAAAABjEwMDMwNwQAAAABMgYAAAABMAcAAAADMTYwCAAAAAEwCQAAAAExCgAAAAEwCwAAAAsxMjU1NjkwNzYxMgwAAAACMTINAAAACTEwLzIvMjAyMdpXk5cY/N0ItxqYWxn83QgsQ0lRLk5WREEuSVFfVEVWX1RPVEFMX1JFVl9GV0QuNjAwMC4xMC80LzIwMjEBAAAAM34AAAIAAAAQMTcuODUzOTYxNDc1MzQ4OAENAAAABQAAAAE5AQAAAAcyNjM1MTU0AgAAAAk2NTM2MjYwMDkDAAAABjEwMDMwNwQAAAABMgYAAAABMAcAAAADMTYwCAAAAAEwCQAAAAExCgAAAAEwCwAAAAsxMjU3NzAxMTIyNQwAAAACMTINAAAACTEwLzUvMjAyMbrS/5cY/N0IcA2LWxn83QgsQ0lRLk5WREEuSVFfVEVWX1RPVEFMX1JFVl9GV0QuNjAwMC4xMC81LzIwMjEBAAAAM34AAAIAAAAQMTguNTA2NDMzNzI4OTcyNAENAAAABQAAAAE5AQAAAAcyNjM1MTU0AgAAAAk2NTM2MjYwMDkDAAAABjEwMDMwNwQAAAABMgYAAAABMAcAAAADMTYwCAAAAAEwCQAAAAExCgAAAAEwCwAAAAsxMjU3NzI4Mzc5NAwAAAACMTINAAAACTEwLzYvMjAyMdpXk5cY/N0IkNGLWxn83QgsQ0lRLk5WREEuSVFfVEVWX1RPVEFMX1JFVl9GV0QuNjAwMC4xMC82LzIwMjEBAAAAM34AAAIAAAAQMTguNzM0ODI4NDk3NDE0MgENAAAABQAAAAE5AQAAAAcyNjM1MTU0AgAAAAk2NTM2MjYwMDkDAAAA</t>
  </si>
  <si>
    <t>BjEwMDMwNwQAAAABMgYAAAABMAcAAAADMTYwCAAAAAEwCQAAAAExCgAAAAEwCwAAAAsxMjU3NzI4Mzc5NAwAAAACMTINAAAACTEwLzcvMjAyMUmmk5cY/N0IkNGLWxn83QgsQ0lRLk5WREEuSVFfVEVWX1RPVEFMX1JFVl9GV0QuNjAwMC4xMC83LzIwMjEBAAAAM34AAAIAAAAPMTkuMDc4Nzk2NTIyMTc2AQ0AAAAFAAAAATkBAAAABzI2MzUxNTQCAAAACTY1MzYyNjAwOQMAAAAGMTAwMzA3BAAAAAEyBgAAAAEwBwAAAAMxNjAIAAAAATAJAAAAATEKAAAAATALAAAACzEyNTc3MjgzNzk0DAAAAAIxMg0AAAAJMTAvOC8yMDIxnmySlxj83Qgrhp1bGfzdCCxDSVEuTlZEQS5JUV9URVZfVE9UQUxfUkVWX0ZXRC42MDAwLjEwLzgvMjAyMQEAAAAzfgAAAgAAABAxOC44NTQ5ODc5OTQwNjQ0AQ0AAAAFAAAAATkBAAAABzI2MzUxNTQCAAAACTY1MzYyNjAwOQMAAAAGMTAwMzA3BAAAAAEyBgAAAAEwBwAAAAMxNjAIAAAAATAJAAAAATEKAAAAATALAAAACzEyNTc3MjgzNzk0DAAAAAIxMg0AAAAJMTAvOS8yMDIxSaaTlxj83Qis15ZbGfzdCC1DSVEuTlZEQS5JUV9URVZfVE9UQUxfUkVWX0ZXRC42MDAwLjEwLzExLzIwMjEBAAAAM34AAAIAAAAQMTguNzMwMjQyMjU3MDg0MQENAAAABQAAAAE5AQAAAAcyNjM1MTU0AgAAAAk2NTM2MjYwMDkDAAAABjEwMDMwNwQAAAABMgYAAAABMAcAAAADMTYwCAAAAAEwCQAAAAExCgAA</t>
  </si>
  <si>
    <t>AAEwCwAAAAsxMjU3NzI4Mzc5NAwAAAACMTINAAAACjEwLzEyLzIwMjG+mACYGPzdCBqDm1sZ/N0ILUNJUS5OVkRBLklRX1RFVl9UT1RBTF9SRVZfRldELjYwMDAuMTAvMTIvMjAyMQEAAAAzfgAAAgAAABAxOC43MDc3MTQyMDI1NDM3AQ0AAAAFAAAAATkBAAAABzI2MzUxNTQCAAAACTY1MzYyNjAwOQMAAAAGMTAwMzA3BAAAAAEyBgAAAAEwBwAAAAMxNjAIAAAAATAJAAAAATEKAAAAATALAAAACzEyNTkxNzY2Mzg1DAAAAAIxMg0AAAAKMTAvMTMvMjAyMb6YAJgY/N0IQL+QWxn83QgtQ0lRLk5WREEuSVFfVEVWX1RPVEFMX1JFVl9GV0QuNjAwMC4xMC8xMy8yMDIxAQAAADN+AAACAAAAEDE4Ljk1MzUyOTkyOTA1MzYBDQAAAAUAAAABOQEAAAAHMjYzNTE1NAIAAAAJNjUzNjI2MDA5AwAAAAYxMDAzMDcEAAAAATIGAAAAATAHAAAAAzE2MAgAAAABMAkAAAABMQoAAAABMAsAAAALMTI1OTE3NjYzODUMAAAAAjEyDQAAAAoxMC8xNC8yMDIxnmySlxj83QjRJpJbGfzdCC1DSVEuTlZEQS5JUV9URVZfVE9UQUxfUkVWX0ZXRC42MDAwLjEwLzE0LzIwMjEBAAAAM34AAAIAAAAQMTkuNjkzNzI4Nzc3MTYzNQENAAAABQAAAAE5AQAAAAcyNjM1MTU0AgAAAAk2NTM2MjYwMDkDAAAABjEwMDMwNwQAAAABMgYAAAABMAcAAAADMTYwCAAAAAEwCQAAAAExCgAAAAEwCwAAAAsxMjU5MTc2NjM4NQwAAAACMTINAAAACjEwLzE1</t>
  </si>
  <si>
    <t>LzIwMjG60v+XGPzdCBqDm1sZ/N0ILUNJUS5OVkRBLklRX1RFVl9UT1RBTF9SRVZfRldELjYwMDAuMTAvMTUvMjAyMQEAAAAzfgAAAgAAABAxOS44MDAxMjY2Mjg5MzY0AQ0AAAAFAAAAATkBAAAABzI2MzUxNTQCAAAACTY1MzYyNjAwOQMAAAAGMTAwMzA3BAAAAAEyBgAAAAEwBwAAAAMxNjAIAAAAATAJAAAAATEKAAAAATALAAAACzEyNTkxNzY2Mzg1DAAAAAIxMg0AAAAKMTAvMTYvMjAyMRa7kpcY/N0ItU2TWxn83QgtQ0lRLk5WREEuSVFfVEVWX1RPVEFMX1JFVl9GV0QuNjAwMC4xMC8xOC8yMDIxAQAAADN+AAACAAAAEDIwLjEzMDMyNjg1ODU3NjYBDQAAAAUAAAABOQEAAAAHMjYzNTE1NAIAAAAJNjUzNjI2MDA5AwAAAAYxMDAzMDcEAAAAATIGAAAAATAHAAAAAzE2MAgAAAABMAkAAAABMQoAAAABMAsAAAALMTI2NTg2OTk5MzUMAAAAAjEyDQAAAAoxMC8xOS8yMDIxFruSlxj83Qgb+o5bGfzdCC1DSVEuTlZEQS5JUV9URVZfVE9UQUxfUkVWX0ZXRC42MDAwLjEwLzE5LzIwMjEBAAAAM34AAAIAAAAQMjAuMTkyNjk4MDEzMDY0MQENAAAABQAAAAE5AQAAAAcyNjM1MTU0AgAAAAk2NTM2MjYwMDkDAAAABjEwMDMwNwQAAAABMgYAAAABMAcAAAADMTYwCAAAAAEwCQAAAAExCgAAAAEwCwAAAAsxMjY1ODY5OTkzNQwAAAACMTINAAAACjEwLzIwLzIwMjEWu5KXGPzdCBFojVsZ/N0ILUNJUS5OVkRBLklRX1RF</t>
  </si>
  <si>
    <t>Vl9UT1RBTF9SRVZfRldELjYwMDAuMTAvMjAvMjAyMQEAAAAzfgAAAgAAABAyMC4wMjExNzczMzgyMjMzAQ0AAAAFAAAAATkBAAAABzI2MzUxNTQCAAAACTY1MzYyNjAwOQMAAAAGMTAwMzA3BAAAAAEyBgAAAAEwBwAAAAMxNjAIAAAAATAJAAAAATEKAAAAATALAAAACzEyNjU4Njk5OTM1DAAAAAIxMg0AAAAKMTAvMjEvMjAyMRa7kpcY/N0Izg6kWxn83QgtQ0lRLk5WREEuSVFfVEVWX1RPVEFMX1JFVl9GV0QuNjAwMC4xMC8yMS8yMDIxAQAAADN+AAACAAAAEDIwLjU2MTQyMTYwMjgyODkBDQAAAAUAAAABOQEAAAAHMjYzNTE1NAIAAAAJNjUzNjI2MDA5AwAAAAYxMDAzMDcEAAAAATIGAAAAATAHAAAAAzE2MAgAAAABMAkAAAABMQoAAAABMAsAAAALMTI2NTg2OTk5MzUMAAAAAjEyDQAAAAoxMC8yMi8yMDIxvpgAmBj83QilMqNbGfzdCC1DSVEuTlZEQS5JUV9URVZfVE9UQUxfUkVWX0ZXRC42MDAwLjEwLzIyLzIwMjEBAAAAM34AAAIAAAAPMjAuNTkyMzgyNTA5MDM5AQ0AAAAFAAAAATkBAAAABzI2MzUxNTQCAAAACTY1MzYyNjAwOQMAAAAGMTAwMzA3BAAAAAEyBgAAAAEwBwAAAAMxNjAIAAAAATAJAAAAATEKAAAAATALAAAACzEyNjU4Njk5OTM2DAAAAAIxMg0AAAAKMTAvMjMvMjAyMb6YAJgY/N0IhY2QWxn83QgtQ0lRLk5WREEuSVFfVEVWX1RPVEFMX1JFVl9GV0QuNjAwMC4xMC8yNS8yMDIxAQAAADN+</t>
  </si>
  <si>
    <t>AAACAAAAEDIwLjk5NTk1NjE2NDMzOTkBDQAAAAUAAAABOQEAAAAHMjYzNTE1NAIAAAAJNjUzNjI2MDA5AwAAAAYxMDAzMDcEAAAAATIGAAAAATAHAAAAAzE2MAgAAAABMAkAAAABMQoAAAABMAsAAAALMTI2NTg2OTk5MzYMAAAAAjEyDQAAAAoxMC8yNi8yMDIxnmySlxj83QiQ0YtbGfzdCC1DSVEuTlZEQS5JUV9URVZfVE9UQUxfUkVWX0ZXRC42MDAwLjEwLzI2LzIwMjEBAAAAM34AAAIAAAAQMjIuNDE4NTUzMjk5Mjc1NgENAAAABQAAAAE5AQAAAAcyNjM1MTU0AgAAAAk2NTM2MjYwMDkDAAAABjEwMDMwNwQAAAABMgYAAAABMAcAAAADMTYwCAAAAAEwCQAAAAExCgAAAAEwCwAAAAsxMjY1ODY5OTkzNgwAAAACMTINAAAACjEwLzI3LzIwMjG60v+XGPzdCJDRi1sZ/N0ILUNJUS5OVkRBLklRX1RFVl9UT1RBTF9SRVZfRldELjYwMDAuMTAvMjcvMjAyMQEAAAAzfgAAAgAAABAyMi4xNzQ1NzQ2ODAzODkyAQ0AAAAFAAAAATkBAAAABzI2MzUxNTQCAAAACTY1MzYyNjAwOQMAAAAGMTAwMzA3BAAAAAEyBgAAAAEwBwAAAAMxNjAIAAAAATAJAAAAATEKAAAAATALAAAACzEyNjU4Njk5OTM2DAAAAAIxMg0AAAAKMTAvMjgvMjAyMUmmk5cY/N0Izg6kWxn83QgtQ0lRLk5WREEuSVFfVEVWX1RPVEFMX1JFVl9GV0QuNjAwMC4xMC8yOC8yMDIxAQAAADN+AAACAAAAEDIyLjYyNDAwODk3ODMzNzkBDQAAAAUAAAABOQEA</t>
  </si>
  <si>
    <t>AAAHMjYzNTE1NAIAAAAJNjUzNjI2MDA5AwAAAAYxMDAzMDcEAAAAATIGAAAAATAHAAAAAzE2MAgAAAABMAkAAAABMQoAAAABMAsAAAALMTI2NTg2OTk5MzYMAAAAAjEyDQAAAAoxMC8yOS8yMDIxnmySlxj83QilMqNbGfzdCC1DSVEuTlZEQS5JUV9URVZfVE9UQUxfUkVWX0ZXRC42MDAwLjEwLzI5LzIwMjEBAAAAM34AAAIAAAAQMjMuMTk4MTg0MjI0Mjg4OAENAAAABQAAAAE5AQAAAAcyNjM1MTU0AgAAAAk2NTM2MjYwMDkDAAAABjEwMDMwNwQAAAABMgYAAAABMAcAAAADMTYwCAAAAAEwCQAAAAExCgAAAAEwCwAAAAsxMjY1ODY5OTkzNgwAAAACMTINAAAACjEwLzMwLzIwMjHaV5OXGPzdCERAjlsZ/N0ILENJUS5OVkRBLklRX1RFVl9UT1RBTF9SRVZfRldELjYwMDAuMTEvMS8yMDIxAQAAADN+AAACAAAAEDIzLjQzNjY1OTU2NjA1NzUBDQAAAAUAAAABOQEAAAAHMjYzNTE1NAIAAAAJNjUzNjI2MDA5AwAAAAYxMDAzMDcEAAAAATIGAAAAATAHAAAAAzE2MAgAAAABMAkAAAABMQoAAAABMAsAAAALMTI2NTg2OTk5MzYMAAAAAjEyDQAAAAkxMS8yLzIwMjHaV5OXGPzdCDZomlsZ/N0ILENJUS5OVkRBLklRX1RFVl9UT1RBTF9SRVZfRldELjYwMDAuMTEvMi8yMDIxAQAAADN+AAACAAAAEDIzLjk2MzEzOTc0MzY1NDYBDQAAAAUAAAABOQEAAAAHMjYzNTE1NAIAAAAJNjUzNjI2MDA5AwAAAAYxMDAzMDcEAAAA</t>
  </si>
  <si>
    <t>ATIGAAAAATAHAAAAAzE2MAgAAAABMAkAAAABMQoAAAABMAsAAAALMTI2NTg2OTk5MzYMAAAAAjEyDQAAAAkxMS8zLzIwMjG+mACYGPzdCFjkoVsZ/N0ILENJUS5OVkRBLklRX1RFVl9UT1RBTF9SRVZfRldELjYwMDAuMTEvMy8yMDIxAQAAADN+AAACAAAADzI0LjE0MzgzMDY3NTY4NwENAAAABQAAAAE5AQAAAAcyNjM1MTU0AgAAAAk2NTM2MjYwMDkDAAAABjEwMDMwNwQAAAABMgYAAAABMAcAAAADMTYwCAAAAAEwCQAAAAExCgAAAAEwCwAAAAsxMjY1ODY5OTkzNgwAAAACMTINAAAACTExLzQvMjAyMb6YAJgY/N0IWOShWxn83QgsQ0lRLk5WREEuSVFfVEVWX1RPVEFMX1JFVl9GV0QuNjAwMC4xMS80LzIwMjEBAAAAM34AAAIAAAAQMjcuMDgxNjYzNDQzNzA3MQENAAAABQAAAAE5AQAAAAcyNjM1MTU0AgAAAAk2NTM2MjYwMDkDAAAABjEwMDMwNwQAAAABMgYAAAABMAcAAAADMTYwCAAAAAEwCQAAAAExCgAAAAEwCwAAAAsxMjY1ODY5OTkzNgwAAAACMTINAAAACTExLzUvMjAyMdpXk5cY/N0IV+SiWxn83QgsQ0lRLk5WREEuSVFfVEVWX1RPVEFMX1JFVl9GV0QuNjAwMC4xMS81LzIwMjEBAAAAM34AAAIAAAAQMjcuMDM2NzIwMDEzOTEyMgENAAAABQAAAAE5AQAAAAcyNjM1MTU0AgAAAAk2NTM2MjYwMDkDAAAABjEwMDMwNwQAAAABMgYAAAABMAcAAAADMTYwCAAAAAEwCQAAAAExCgAAAAEwCwAAAAsxMjY1</t>
  </si>
  <si>
    <t>ODY5OTkzNgwAAAACMTINAAAACTExLzYvMjAyMbrS/5cY/N0IcA2LWxn83QgsQ0lRLk5WREEuSVFfVEVWX1RPVEFMX1JFVl9GV0QuNjAwMC4xMS84LzIwMjEBAAAAM34AAAIAAAAQMjguMDAxNjI3OTM1MjIyNgENAAAABQAAAAE5AQAAAAcyNjM1MTU0AgAAAAk2NTM2MjYwMDkDAAAABjEwMDMwNwQAAAABMgYAAAABMAcAAAADMTYwCAAAAAEwCQAAAAExCgAAAAEwCwAAAAsxMjY1ODY5OTkzNgwAAAACMTINAAAACTExLzkvMjAyMdpXk5cY/N0IEWiNWxn83QgsQ0lRLk5WREEuSVFfVEVWX1RPVEFMX1JFVl9GV0QuNjAwMC4xMS85LzIwMjEBAAAAM34AAAIAAAAQMjcuOTAyMjM3NDMxODAwNQENAAAABQAAAAE5AQAAAAcyNjM1MTU0AgAAAAk2NTM2MjYwMDkDAAAABjEwMDMwNwQAAAABMgYAAAABMAcAAAADMTYwCAAAAAEwCQAAAAExCgAAAAEwCwAAAAsxMjY0MjUyMjAyNgwAAAACMTINAAAACjExLzEwLzIwMjEWu5KXGPzdCLVNk1sZ/N0ILUNJUS5OVkRBLklRX1RFVl9UT1RBTF9SRVZfRldELjYwMDAuMTEvMTAvMjAyMQEAAAAzfgAAAgAAABAyNi43MjM5NTY3OTkwNTc1AQ0AAAAFAAAAATkBAAAABzI2MzUxNTQCAAAACTY1MzYyNjAwOQMAAAAGMTAwMzA3BAAAAAEyBgAAAAEwBwAAAAMxNjAIAAAAATAJAAAAATEKAAAAATALAAAACzEyNjQ3ODQ4NTQ3DAAAAAIxMg0AAAAKMTEvMTEvMjAyMZ5skpcY/N0Iq0iV</t>
  </si>
  <si>
    <t>Wxn83QgtQ0lRLk5WREEuSVFfVEVWX1RPVEFMX1JFVl9GV0QuNjAwMC4xMS8xMS8yMDIxAQAAADN+AAACAAAAEDI3LjU2NDU2MzM1MjAzMDkBDQAAAAUAAAABOQEAAAAHMjYzNTE1NAIAAAAJNjUzNjI2MDA5AwAAAAYxMDAzMDcEAAAAATIGAAAAATAHAAAAAzE2MAgAAAABMAkAAAABMQoAAAABMAsAAAALMTI2NDc4MTgzMDQMAAAAAjEyDQAAAAoxMS8xMi8yMDIxFruSlxj83QhVkZVbGfzdCC1DSVEuTlZEQS5JUV9URVZfVE9UQUxfUkVWX0ZXRC42MDAwLjExLzEyLzIwMjEBAAAAM34AAAIAAAAQMjcuNTY0NTYzMzUyMDMwOQENAAAABQAAAAE5AQAAAAcyNjM1MTU0AgAAAAk2NTM2MjYwMDkDAAAABjEwMDMwNwQAAAABMgYAAAABMAcAAAADMTYwCAAAAAEwCQAAAAExCgAAAAEwCwAAAAsxMjY0NzgxODMwNAwAAAACMTINAAAACjExLzEzLzIwMjG+mACYGPzdCDZomlsZ/N0ILUNJUS5OVkRBLklRX1RFVl9UT1RBTF9SRVZfRldELjYwMDAuMTEvMTUvMjAyMQEAAAAzfgAAAgAAABAyNy4wOTY5ODMxMzA3MDU3AQ0AAAAFAAAAATkBAAAABzI2MzUxNTQCAAAACTY1MzYyNjAwOQMAAAAGMTAwMzA3BAAAAAEyBgAAAAEwBwAAAAMxNjAIAAAAATAJAAAAATEKAAAAATALAAAACzEyNjU0OTI0NDIzDAAAAAIxMg0AAAAKMTEvMTYvMjAyMb6YAJgY/N0IkNGLWxn83QgtQ0lRLk5WREEuSVFfVEVWX1RPVEFMX1JFVl9GV0Qu</t>
  </si>
  <si>
    <t>NjAwMC4xMS8xNi8yMDIxAQAAADN+AAACAAAAEDI3LjI1OTEwOTM5OTY3NDUBDQAAAAUAAAABOQEAAAAHMjYzNTE1NAIAAAAJNjUzNjI2MDA5AwAAAAYxMDAzMDcEAAAAATIGAAAAATAHAAAAAzE2MAgAAAABMAkAAAABMQoAAAABMAsAAAALMTI2NTQ5MjQ0MjMMAAAAAjEyDQAAAAoxMS8xNy8yMDIxFruSlxj83QhAv5BbGfzdCC1DSVEuTlZEQS5JUV9URVZfVE9UQUxfUkVWX0ZXRC42MDAwLjExLzE3LzIwMjEBAAAAM34AAAIAAAAQMjUuNTA5NzgyMzgwMTUxOAENAAAABQAAAAE5AQAAAAcyNjM1MTU0AgAAAAk2NTM2MjYwMTADAAAABjEwMDMwNwQAAAABMgYAAAABMAcAAAADMTYwCAAAAAEwCQAAAAExCgAAAAEwCwAAAAsxMjY1ODM5MjczNgwAAAACMTINAAAACjExLzE4LzIwMjG60v+XGPzdCNEmklsZ/N0ILUNJUS5OVkRBLklRX1RFVl9UT1RBTF9SRVZfRldELjYwMDAuMTEvMTgvMjAyMQEAAAAzfgAAAgAAABAyNS41NzY3NjU0NTcyMDkyAQ0AAAAFAAAAATkBAAAABzI2MzUxNTQCAAAACTY1MzYyNjAxMAMAAAAGMTAwMzA3BAAAAAEyBgAAAAEwBwAAAAMxNjAIAAAAATAJAAAAATEKAAAAATALAAAACzEyNjU5NjIxMDA4DAAAAAIxMg0AAAAKMTEvMTkvMjAyMdpXk5cY/N0IhY2QWxn83QgtQ0lRLk5WREEuSVFfVEVWX1RPVEFMX1JFVl9GV0QuNjAwMC4xMS8xOS8yMDIxAQAAADN+AAACAAAAEDI2LjY0NDgz</t>
  </si>
  <si>
    <t>OTU5NTY5NzEBDQAAAAUAAAABOQEAAAAHMjYzNTE1NAIAAAAJNjUzNjI2MDEwAwAAAAYxMDAzMDcEAAAAATIGAAAAATAHAAAAAzE2MAgAAAABMAkAAAABMQoAAAABMAsAAAALMTI2NTk2MjEwMDgMAAAAAjEyDQAAAAoxMS8yMC8yMDIxSaaTlxj83QhTvJNbGfzdCC1DSVEuTlZEQS5JUV9URVZfVE9UQUxfUkVWX0ZXRC42MDAwLjExLzIyLzIwMjEBAAAAM34AAAIAAAAQMjUuODUxNjYwMjE0MzQ4NQENAAAABQAAAAE5AQAAAAcyNjM1MTU0AgAAAAk2NTM2MjYwMTADAAAABjEwMDMwNwQAAAABMgYAAAABMAcAAAADMTYwCAAAAAEwCQAAAAExCgAAAAEwCwAAAAsxMjc1NDgwODI2MgwAAAACMTINAAAACjExLzIzLzIwMjFJppOXGPzdCH2jmVsZ/N0ILUNJUS5OVkRBLklRX1RFVl9UT1RBTF9SRVZfRldELjYwMDAuMTEvMjMvMjAyMQEAAAAzfgAAAgAAABAyNS42ODAxNzE0MDU5NzExAQ0AAAAFAAAAATkBAAAABzI2MzUxNTQCAAAACTY1MzYyNjAxMAMAAAAGMTAwMzA3BAAAAAEyBgAAAAEwBwAAAAMxNjAIAAAAATAJAAAAATEKAAAAATALAAAACzEyNzU0ODA4MjYyDAAAAAIxMg0AAAAKMTEvMjQvMjAyMUmmk5cY/N0IRECOWxn83QgtQ0lRLk5WREEuSVFfVEVWX1RPVEFMX1JFVl9GV0QuNjAwMC4xMS8yNC8yMDIxAQAAADN+AAACAAAAEDI2LjQzNzk4ODYxNjMyNDYBDQAAAAUAAAABOQEAAAAHMjYzNTE1NAIAAAAJ</t>
  </si>
  <si>
    <t>NjUzNjI2MDEwAwAAAAYxMDAzMDcEAAAAATIGAAAAATAHAAAAAzE2MAgAAAABMAkAAAABMQoAAAABMAsAAAALMTI3NTQ4MDgyNjIMAAAAAjEyDQAAAAoxMS8yNS8yMDIxvpgAmBj83Qgb+o5bGfzdCC1DSVEuTlZEQS5JUV9URVZfVE9UQUxfUkVWX0ZXRC42MDAwLjExLzI1LzIwMjEBAAAAM34AAAIAAAAQMjYuNDM3OTg4NjE2MzI0NgENAAAABQAAAAE5AQAAAAcyNjM1MTU0AgAAAAk2NTM2MjYwMTADAAAABjEwMDMwNwQAAAABMgYAAAABMAcAAAADMTYwCAAAAAEwCQAAAAExCgAAAAEwCwAAAAsxMjc1NDgwODI2MgwAAAACMTINAAAACjExLzI2LzIwMjG+mACYGPzdCHANi1sZ/N0ILUNJUS5OVkRBLklRX1RFVl9UT1RBTF9SRVZfRldELjYwMDAuMTEvMjYvMjAyMQEAAAAzfgAAAgAAABAyNS40ODE3MzQzNTYyNzczAQ0AAAAFAAAAATkBAAAABzI2MzUxNTQCAAAACTY1MzYyNjAxMAMAAAAGMTAwMzA3BAAAAAEyBgAAAAEwBwAAAAMxNjAIAAAAATAJAAAAATEKAAAAATALAAAACzEyNzU0ODA4MjYyDAAAAAIxMg0AAAAKMTEvMjcvMjAyMZ5skpcY/N0IkNGLWxn83QgtQ0lRLk5WREEuSVFfVEVWX1RPVEFMX1JFVl9GV0QuNjAwMC4xMS8yOS8yMDIxAQAAADN+AAACAAAAEDI3LjAxMjAwNjEyOTgyODEBDQAAAAUAAAABOQEAAAAHMjYzNTE1NAIAAAAJNjUzNjI2MDEwAwAAAAYxMDAzMDcEAAAAATIGAAAAATAHAAAA</t>
  </si>
  <si>
    <t>AzE2MAgAAAABMAkAAAABMQoAAAABMAsAAAALMTI3NTQyMzk1OTIMAAAAAjEyDQAAAAoxMS8zMC8yMDIxutL/lxj83QhbP59bGfzdCC1DSVEuTlZEQS5JUV9URVZfVE9UQUxfUkVWX0ZXRC42MDAwLjExLzMwLzIwMjEBAAAAM34AAAIAAAAQMjYuNDQwMzYwNzkyMzU0MQENAAAABQAAAAE5AQAAAAcyNjM1MTU0AgAAAAk2NTM2MjYwMTADAAAABjEwMDMwNwQAAAABMgYAAAABMAcAAAADMTYwCAAAAAEwCQAAAAExCgAAAAEwCwAAAAsxMjc1NDIzOTU5MgwAAAACMTINAAAACTEyLzEvMjAyMdpXk5cY/N0IWOShWxn83QgsQ0lRLk5WREEuSVFfVEVWX1RPVEFMX1JFVl9GV0QuNjAwMC4xMi8xLzIwMjEBAAAAM34AAAIAAAAQMjUuNDI2OTE1MjcyNjMyNQENAAAABQAAAAE5AQAAAAcyNjM1MTU0AgAAAAk2NTM2MjYwMTADAAAABjEwMDMwNwQAAAABMgYAAAABMAcAAAADMTYwCAAAAAEwCQAAAAExCgAAAAEwCwAAAAsxMjc1NDIzOTU5MgwAAAACMTINAAAACTEyLzIvMjAyMb6YAJgY/N0IrNeWWxn83QgsQ0lRLk5WREEuSVFfVEVWX1RPVEFMX1JFVl9GV0QuNjAwMC4xMi8yLzIwMjEBAAAAM34AAAIAAAAQMjUuOTkxMjEwODg0MzM4OQENAAAABQAAAAE5AQAAAAcyNjM1MTU0AgAAAAk2NTM2MjYwMTADAAAABjEwMDMwNwQAAAABMgYAAAABMAcAAAADMTYwCAAAAAEwCQAAAAExCgAAAAEwCwAAAAsxMjc1NDIzOTU5MgwA</t>
  </si>
  <si>
    <t>AAACMTINAAAACTEyLzMvMjAyMdpXk5cY/N0ItxqYWxn83QgsQ0lRLk5WREEuSVFfVEVWX1RPVEFMX1JFVl9GV0QuNjAwMC4xMi8zLzIwMjEBAAAAM34AAAIAAAAQMjQuODIwOTcxMjE0OTEwMQENAAAABQAAAAE5AQAAAAcyNjM1MTU0AgAAAAk2NTM2MjYwMTADAAAABjEwMDMwNwQAAAABMgYAAAABMAcAAAADMTYwCAAAAAEwCQAAAAExCgAAAAEwCwAAAAsxMjc1NDIzOTU5MgwAAAACMTINAAAACTEyLzQvMjAyMRa7kpcY/N0I7QaZWxn83QgsQ0lRLk5WREEuSVFfVEVWX1RPVEFMX1JFVl9GV0QuNjAwMC4xMi82LzIwMjEBAAAAM34AAAIAAAAQMjQuMjg1MjU3ODcwMDc3NAENAAAABQAAAAE5AQAAAAcyNjM1MTU0AgAAAAk2NTM2MjYwMTADAAAABjEwMDMwNwQAAAABMgYAAAABMAcAAAADMTYwCAAAAAEwCQAAAAExCgAAAAEwCwAAAAsxMjc1NDIzOTU5MgwAAAACMTINAAAACTEyLzcvMjAyMb6YAJgY/N0IzCKeWxn83QgsQ0lRLk5WREEuSVFfVEVWX1RPVEFMX1JFVl9GV0QuNjAwMC4xMi83LzIwMjEBAAAAM34AAAIAAAAQMjYuMjM3MDE4Mzc5NDUyNwENAAAABQAAAAE5AQAAAAcyNjM1MTU0AgAAAAk2NTM2MjYwMTADAAAABjEwMDMwNwQAAAABMgYAAAABMAcAAAADMTYwCAAAAAEwCQAAAAExCgAAAAEwCwAAAAsxMjc1NDIzOTU5MgwAAAACMTINAAAACTEyLzgvMjAyMb6YAJgY/N0IzCKeWxn83QgsQ0lRLk5W</t>
  </si>
  <si>
    <t>REEuSVFfVEVWX1RPVEFMX1JFVl9GV0QuNjAwMC4xMi84LzIwMjEBAAAAM34AAAIAAAAQMjUuNzQ2MjIwMDI1NDIxNQENAAAABQAAAAE5AQAAAAcyNjM1MTU0AgAAAAk2NTM2MjYwMTADAAAABjEwMDMwNwQAAAABMgYAAAABMAcAAAADMTYwCAAAAAEwCQAAAAExCgAAAAEwCwAAAAsxMjc1NDIzOTU5MgwAAAACMTINAAAACTEyLzkvMjAyMRa7kpcY/N0I+hadWxn83QgsQ0lRLk5WREEuSVFfVEVWX1RPVEFMX1JFVl9GV0QuNjAwMC4xMi85LzIwMjEBAAAAM34AAAIAAAAQMjQuNjU1MTk0MDY3MDQyNwENAAAABQAAAAE5AQAAAAcyNjM1MTU0AgAAAAk2NTM2MjYwMTADAAAABjEwMDMwNwQAAAABMgYAAAABMAcAAAADMTYwCAAAAAEwCQAAAAExCgAAAAEwCwAAAAsxMjc1NDIzOTU5MgwAAAACMTINAAAACjEyLzEwLzIwMjG60v+XGPzdCOaNoVsZ/N0ILUNJUS5OVkRBLklRX1RFVl9UT1RBTF9SRVZfRldELjYwMDAuMTIvMTAvMjAyMQEAAAAzfgAAAgAAABAyNC40MTY3MzYyOTc2OTY0AQ0AAAAFAAAAATkBAAAABzI2MzUxNTQCAAAACTY1MzYyNjAxMAMAAAAGMTAwMzA3BAAAAAEyBgAAAAEwBwAAAAMxNjAIAAAAATAJAAAAATEKAAAAATALAAAACzEyNzU0MjM5NTkyDAAAAAIxMg0AAAAKMTIvMTEvMjAyMdpXk5cY/N0IEWiNWxn83QgtQ0lRLk5WREEuSVFfVEVWX1RPVEFMX1JFVl9GV0QuNjAwMC4xMi8xMy8yMDIx</t>
  </si>
  <si>
    <t>AQAAADN+AAACAAAAEDIyLjc1MzI0ODM2NTY0NzIBDQAAAAUAAAABOQEAAAAHMjYzNTE1NAIAAAAJNjUzNjI2MDEwAwAAAAYxMDAzMDcEAAAAATIGAAAAATAHAAAAAzE2MAgAAAABMAkAAAABMQoAAAABMAsAAAALMTI3NTQyMzk1OTIMAAAAAjEyDQAAAAoxMi8xNC8yMDIxnmySlxj83QiFjZBbGfzdCC1DSVEuTlZEQS5JUV9URVZfVE9UQUxfUkVWX0ZXRC42MDAwLjEyLzE0LzIwMjEBAAAAM34AAAIAAAAQMjIuODk2OTc2MzM2MjEyMQENAAAABQAAAAE5AQAAAAcyNjM1MTU0AgAAAAk2NTM2MjYwMTADAAAABjEwMDMwNwQAAAABMgYAAAABMAcAAAADMTYwCAAAAAEwCQAAAAExCgAAAAEwCwAAAAsxMjc1NDIzOTU5MgwAAAACMTINAAAACjEyLzE1LzIwMjHaV5OXGPzdCCuGnVsZ/N0ILUNJUS5OVkRBLklRX1RFVl9UT1RBTF9SRVZfRldELjYwMDAuMTIvMTUvMjAyMQEAAAAzfgAAAgAAABAyNC42Mjk4NzgzNDQ5NTQ1AQ0AAAAFAAAAATkBAAAABzI2MzUxNTQCAAAACTY1MzYyNjAxMAMAAAAGMTAwMzA3BAAAAAEyBgAAAAEwBwAAAAMxNjAIAAAAATAJAAAAATEKAAAAATALAAAACzEyNzU0MjM5NTkyDAAAAAIxMg0AAAAKMTIvMTYvMjAyMZ5skpcY/N0IcA2LWxn83QgtQ0lRLk5WREEuSVFfVEVWX1RPVEFMX1JFVl9GV0QuNjAwMC4xMi8xNi8yMDIxAQAAADN+AAACAAAAEDIyLjkzNzgwODE0NjAzMTYBDQAAAAUA</t>
  </si>
  <si>
    <t>AAABOQEAAAAHMjYzNTE1NAIAAAAJNjUzNjI2MDEwAwAAAAYxMDAzMDcEAAAAATIGAAAAATAHAAAAAzE2MAgAAAABMAkAAAABMQoAAAABMAsAAAALMTI3NTQyMzk1OTIMAAAAAjEyDQAAAAoxMi8xNy8yMDIxvpgAmBj83QiQ0YtbGfzdCC1DSVEuTlZEQS5JUV9URVZfVE9UQUxfUkVWX0ZXRC42MDAwLjEyLzE3LzIwMjEBAAAAM34AAAIAAAAQMjIuNDU5MjU5MzM0OTQ2MwENAAAABQAAAAE5AQAAAAcyNjM1MTU0AgAAAAk2NTM2MjYwMTADAAAABjEwMDMwNwQAAAABMgYAAAABMAcAAAADMTYwCAAAAAEwCQAAAAExCgAAAAEwCwAAAAsxMjc1NDIzOTU5MgwAAAACMTINAAAACjEyLzE4LzIwMjG+mACYGPzdCJDRi1sZ/N0ILUNJUS5OVkRBLklRX1RFVl9UT1RBTF9SRVZfRldELjYwMDAuMTIvMjAvMjAyMQEAAAAzfgAAAgAAABAyMi4zOTIyOTUxNjY4NDIyAQ0AAAAFAAAAATkBAAAABzI2MzUxNTQCAAAACTY1MzYyNjAxMAMAAAAGMTAwMzA3BAAAAAEyBgAAAAEwBwAAAAMxNjAIAAAAATAJAAAAATEKAAAAATALAAAACzEyNzU0MjM5NTkyDAAAAAIxMg0AAAAKMTIvMjEvMjAyMdpXk5cY/N0IGoObWxn83QgtQ0lRLk5WREEuSVFfVEVWX1RPVEFMX1JFVl9GV0QuNjAwMC4xMi8yMS8yMDIxAQAAADN+AAACAAAAEDIzLjQ5NTU4NTY3MTM2MTEBDQAAAAUAAAABOQEAAAAHMjYzNTE1NAIAAAAJNjUzNjI2MDEwAwAAAAYx</t>
  </si>
  <si>
    <t>MDAzMDcEAAAAATIGAAAAATAHAAAAAzE2MAgAAAABMAkAAAABMQoAAAABMAsAAAALMTI3NTU0NjIyMjgMAAAAAjEyDQAAAAoxMi8yMi8yMDIxutL/lxj83QhEQI5bGfzdCC1DSVEuTlZEQS5JUV9URVZfVE9UQUxfUkVWX0ZXRC42MDAwLjEyLzIyLzIwMjEBAAAAM34AAAIAAAAQMjMuNzYwOTQ2NDg4ODk4NwENAAAABQAAAAE5AQAAAAcyNjM1MTU0AgAAAAk2NTM2MjYwMTADAAAABjEwMDMwNwQAAAABMgYAAAABMAcAAAADMTYwCAAAAAEwCQAAAAExCgAAAAEwCwAAAAsxMjc1NTQ2MjIyOAwAAAACMTINAAAACjEyLzIzLzIwMjHaV5OXGPzdCBv6jlsZ/N0ILUNJUS5OVkRBLklRX1RFVl9UT1RBTF9SRVZfRldELjYwMDAuMTIvMjMvMjAyMQEAAAAzfgAAAgAAABAyMy45NTY5MDUyNDY0NjQ5AQ0AAAAFAAAAATkBAAAABzI2MzUxNTQCAAAACTY1MzYyNjAxMAMAAAAGMTAwMzA3BAAAAAEyBgAAAAEwBwAAAAMxNjAIAAAAATAJAAAAATEKAAAAATALAAAACzEyNzU1NDYyMjI4DAAAAAIxMg0AAAAKMTIvMjQvMjAyMRa7kpcY/N0ItU2TWxn83QgtQ0lRLk5WREEuSVFfVEVWX1RPVEFMX1JFVl9GV0QuNjAwMC4xMi8yNC8yMDIxAQAAADN+AAACAAAAEDIzLjk1NjkwNTI0NjQ2NDkBDQAAAAUAAAABOQEAAAAHMjYzNTE1NAIAAAAJNjUzNjI2MDEwAwAAAAYxMDAzMDcEAAAAATIGAAAAATAHAAAAAzE2MAgAAAABMAkAAAAB</t>
  </si>
  <si>
    <t>MQoAAAABMAsAAAALMTI3NTU0NjIyMjgMAAAAAjEyDQAAAAoxMi8yNS8yMDIxFruSlxj83Qgag5tbGfzdCC1DSVEuTlZEQS5JUV9URVZfVE9UQUxfUkVWX0ZXRC42MDAwLjEyLzI3LzIwMjEBAAAAM34AAAIAAAAQMjUuMDIyNDMwOTkwNzMxMgENAAAABQAAAAE5AQAAAAcyNjM1MTU0AgAAAAk2NTM2MjYwMTADAAAABjEwMDMwNwQAAAABMgYAAAABMAcAAAADMTYwCAAAAAEwCQAAAAExCgAAAAEwCwAAAAsxMjc1NTQ2MjIyOAwAAAACMTINAAAACjEyLzI4LzIwMjEWu5KXGPzdCKtIlVsZ/N0ILUNJUS5OVkRBLklRX1RFVl9UT1RBTF9SRVZfRldELjYwMDAuMTIvMjgvMjAyMQEAAAAzfgAAAgAAABAyNC41MTM3NTQ3MTU4ODIyAQ0AAAAFAAAAATkBAAAABzI2MzUxNTQCAAAACTY1MzYyNjAxMAMAAAAGMTAwMzA3BAAAAAEyBgAAAAEwBwAAAAMxNjAIAAAAATAJAAAAATEKAAAAATALAAAACzEyNzU1NDYyMjI4DAAAAAIxMg0AAAAKMTIvMjkvMjAyMb6YAJgY/N0IVZGVWxn83QgtQ0lRLk5WREEuSVFfVEVWX1RPVEFMX1JFVl9GV0QuNjAwMC4xMi8yOS8yMDIxAQAAADN+AAACAAAAEDI0LjI1MTY1OTg3NzYzNzQBDQAAAAUAAAABOQEAAAAHMjYzNTE1NAIAAAAJNjUzNjI2MDEwAwAAAAYxMDAzMDcEAAAAATIGAAAAATAHAAAAAzE2MAgAAAABMAkAAAABMQoAAAABMAsAAAALMTI3NTU0NjIyMjgMAAAAAjEyDQAAAAox</t>
  </si>
  <si>
    <t>Mi8zMC8yMDIxvpgAmBj83QhAv5BbGfzdCC9DSVEuTlZEQS5JUV9URVZfVE9UQUxfRUJJVERBX0ZXRC42MDAwLjIvMTQvMjAyNQUAAAAAAAAACAAAABYoSW52YWxpZCBGb3JtdWxhIE5hbWUpQQT/lxj83QgVKZ6ZGPzdCC9DSVEuTlZEQS5JUV9URVZfVE9UQUxfRUJJVERBX0ZXRC42MDAwLjIvMTcvMjAyNQUAAAAAAAAACAAAABYoSW52YWxpZCBGb3JtdWxhIE5hbWUpZaiRlxj83QgVKZ6ZGPzdCC9DSVEuTlZEQS5JUV9URVZfVE9UQUxfRUJJVERBX0ZXRC42MDAwLjIvMTgvMjAyNQUAAAAAAAAACAAAABYoSW52YWxpZCBGb3JtdWxhIE5hbWUpQQT/lxj83QgVKZ6ZGPzdCC9DSVEuTlZEQS5JUV9URVZfVE9UQUxfRUJJVERBX0ZXRC42MDAwLjIvMTkvMjAyNQUAAAAAAAAACAAAABYoSW52YWxpZCBGb3JtdWxhIE5hbWUpZaiRlxj83Qgvbp6ZGPzdCC9DSVEuTlZEQS5JUV9URVZfVE9UQUxfRUJJVERBX0ZXRC42MDAwLjIvMjAvMjAyNQUAAAAAAAAACAAAABYoSW52YWxpZCBGb3JtdWxhIE5hbWUpcG2Rlxj83Qgvbp6ZGPzdCC9DSVEuTlZEQS5JUV9URVZfVE9UQUxfRUJJVERBX0ZXRC42MDAwLjIvMjEvMjAyNQUAAAAAAAAACAAAABYoSW52YWxpZCBGb3JtdWxhIE5hbWUpQQT/lxj83Qgvbp6ZGPzdCC9DSVEuTlZEQS5JUV9URVZfVE9UQUxfRUJJVERBX0ZXRC42MDAwLjIvMjQvMjAyNQUAAAAAAAAACAAAABYo</t>
  </si>
  <si>
    <t>RUJJVERBX0ZXRC42MDAwLjIvMTMvMjAyNQUAAAAAAAAACAAAABYoSW52YWxpZCBGb3JtdWxhIE5hbWUpxvaRlxj83QhHwp+ZGPzdCC9DSVEuTlZEQS5JUV9URVZfVE9UQUxfRUJJVERBX0ZXRC42MDAwLjgvMTkvMjAyMAUAAAAAAAAACAAAABYoSW52YWxpZCBGb3JtdWxhIE5hbWUpSiGQlxj83QhHwp+ZGPzdCCxDSVEuTlZEQS5JUV9URVZfVE9UQUxfUkVWX0ZXRC42MDAwLjMvMjQvMjAyNQEAAAAzfgAAAgAAABAxNC4zMjk3ODQ5MjAyOTE5AQ0AAAAFAAAAATkBAAAABzI2MzUxNTQCAAAACjEwMDIyMDQxNDEDAAAABjEwMDMwNwQAAAABMgYAAAABMAcAAAADMTYwCAAAAAEwCQAAAAExCgAAAAEwCwAAAAsxNDI4ODY1NDg2MAwAAAACMTINAAAACTMvMjUvMjAyNRa7kpcY/N0IN1WZWxn83QgjQ0lRLk5WREEuSVFfVEVWX1RPVEFMX1JFVl9GV0QuNjAwMC4BAAAAM34AAAIAAAAQMTcuMjU3MzUyMTc3MzE5MgENAAAABQAAAAE5AQAAAAcyNjM1MTU0AgAAAAk2NTM2MjYwMjEDAAAABjEwMDMwNwQAAAABMgYAAAABMAcAAAADMTYwCAAAAAEwCQAAAAExCgAAAAEwCwAAAAsxNDQ4NTE1Nzg5MwwAAAACMTINAAAACTkvMjYvMjAyNUmmk5cY/N0Iotm8mBj83QgsQ0lRLk5WREEuSVFfVEVWX1RPVEFMX1JFVl9GV0QuNjAwMC4zLzI1LzIwMjUBAAAAM34AAAIAAAAPMTQuMjQzODQ5MTc4NjQxAQ0AAAAFAAAAATkBAAAA</t>
  </si>
  <si>
    <t>BzI2MzUxNTQCAAAACjEwMDIyMDQxNDEDAAAABjEwMDMwNwQAAAABMgYAAAABMAcAAAADMTYwCAAAAAEwCQAAAAExCgAAAAEwCwAAAAsxNDI4ODY1NDg2MAwAAAACMTINAAAACTMvMjYvMjAyNbrS/5cY/N0IGoObWxn83QgsQ0lRLk5WREEuSVFfVEVWX1RPVEFMX1JFVl9GV0QuNjAwMC4zLzI2LzIwMjUBAAAAM34AAAIAAAAQMTMuNDE2NzE3NjY1MjUwOAENAAAABQAAAAE5AQAAAAcyNjM1MTU0AgAAAAoxMDAyMjA0MTQxAwAAAAYxMDAzMDcEAAAAATIGAAAAATAHAAAAAzE2MAgAAAABMAkAAAABMQoAAAABMAsAAAALMTQyODg2NTQ4NjEMAAAAAjEyDQAAAAkzLzI3LzIwMjW60v+XGPzdCBqDm1sZ/N0ILENJUS5OVkRBLklRX1RFVl9UT1RBTF9SRVZfRldELjYwMDAuMy8yNy8yMDI1AQAAADN+AAACAAAAEDEzLjEzODYyMDA1Njg1MjcBDQAAAAUAAAABOQEAAAAHMjYzNTE1NAIAAAAKMTAwMjIwNDE0MQMAAAAGMTAwMzA3BAAAAAEyBgAAAAEwBwAAAAMxNjAIAAAAATAJAAAAATEKAAAAATALAAAACzE0Mjg4NjU0ODYxDAAAAAIxMg0AAAAJMy8yOC8yMDI1FruSlxj83Qis15ZbGfzdCCxDSVEuTlZEQS5JUV9URVZfVE9UQUxfUkVWX0ZXRC42MDAwLjMvMjgvMjAyNQEAAAAzfgAAAgAAABAxMi45Mjg1NTQ5MTA1OTQ5AQ0AAAAFAAAAATkBAAAABzI2MzUxNTQCAAAACjEwMDIyMDQxNDEDAAAABjEwMDMwNwQAAAAB</t>
  </si>
  <si>
    <t>MgYAAAABMAcAAAADMTYwCAAAAAEwCQAAAAExCgAAAAEwCwAAAAsxNDI4ODY1NDg2MQwAAAACMTINAAAACTMvMjkvMjAyNb6YAJgY/N0InriYWxn83QgsQ0lRLk5WREEuSVFfVEVWX1RPVEFMX1JFVl9GV0QuNjAwMC4zLzMxLzIwMjUBAAAAM34AAAIAAAAQMTIuNzc0NTg2NzA2ODAzNgENAAAABQAAAAE5AQAAAAcyNjM1MTU0AgAAAAoxMDAyMjA0MTQxAwAAAAYxMDAzMDcEAAAAATIGAAAAATAHAAAAAzE2MAgAAAABMAkAAAABMQoAAAABMAsAAAALMTQyODg2NTQ4NjEMAAAAAjEyDQAAAAg0LzEvMjAyNbrS/5cY/N0INmiaWxn83QgrQ0lRLk5WREEuSVFfVEVWX1RPVEFMX1JFVl9GV0QuNjAwMC40LzEvMjAyNQEAAAAzfgAAAgAAABAxMi45ODU4NDU0MDUwMjg4AQ0AAAAFAAAAATkBAAAABzI2MzUxNTQCAAAACjEwMDIyMDQxNDEDAAAABjEwMDMwNwQAAAABMgYAAAABMAcAAAADMTYwCAAAAAEwCQAAAAExCgAAAAEwCwAAAAsxNDI4ODY1NDg2MQwAAAACMTINAAAACDQvMi8yMDI12leTlxj83QhAv5BbGfzdCCtDSVEuTlZEQS5JUV9URVZfVE9UQUxfUkVWX0ZXRC42MDAwLjQvMi8yMDI1AQAAADN+AAACAAAAEDEzLjAxODA3MTMwODE0NzkBDQAAAAUAAAABOQEAAAAHMjYzNTE1NAIAAAAKMTAwMjIwNDE0MQMAAAAGMTAwMzA3BAAAAAEyBgAAAAEwBwAAAAMxNjAIAAAAATAJAAAAATEKAAAAATALAAAACzE0Mjg4</t>
  </si>
  <si>
    <t>NjU0ODYxDAAAAAIxMg0AAAAINC8zLzIwMjW60v+XGPzdCFWRlVsZ/N0IK0NJUS5OVkRBLklRX1RFVl9UT1RBTF9SRVZfRldELjYwMDAuNC8zLzIwMjUBAAAAM34AAAIAAAAQMTIuMDA1NjU2MTcyMjQ2MwENAAAABQAAAAE5AQAAAAcyNjM1MTU0AgAAAAoxMDAyMjA0MTQxAwAAAAYxMDAzMDcEAAAAATIGAAAAATAHAAAAAzE2MAgAAAABMAkAAAABMQoAAAABMAsAAAALMTQyODg2NTQ4MzUMAAAAAjEyDQAAAAg0LzQvMjAyNRa7kpcY/N0IrNeWWxn83QgrQ0lRLk5WREEuSVFfVEVWX1RPVEFMX1JFVl9GV0QuNjAwMC40LzQvMjAyNQEAAAAzfgAAAgAAABAxMS4xMTA0NjA5MDM2NTM3AQ0AAAAFAAAAATkBAAAABzI2MzUxNTQCAAAACjEwMDIyMDQxNDEDAAAABjEwMDMwNwQAAAABMgYAAAABMAcAAAADMTYwCAAAAAEwCQAAAAExCgAAAAEwCwAAAAsxNDI4ODY1NDgzNwwAAAACMTINAAAACDQvNS8yMDI1utL/lxj83QjI8ZlbGfzdCCtDSVEuTlZEQS5JUV9URVZfVE9UQUxfUkVWX0ZXRC42MDAwLjQvNy8yMDI1AQAAADN+AAACAAAAEDExLjUwODQ1ODI2NjA1ODcBDQAAAAUAAAABOQEAAAAHMjYzNTE1NAIAAAAKMTAwMjIwNDE0MQMAAAAGMTAwMzA3BAAAAAEyBgAAAAEwBwAAAAMxNjAIAAAAATAJAAAAATEKAAAAATALAAAACzE0Mjg4NjU0ODQxDAAAAAIxMg0AAAAINC84LzIwMjW60v+XGPzdCFjkoVsZ/N0IK0NJ</t>
  </si>
  <si>
    <t>US5OVkRBLklRX1RFVl9UT1RBTF9SRVZfRldELjYwMDAuNC84LzIwMjUBAAAAM34AAAIAAAAQMTEuMzQ4MzAzMTcxMjc3MQENAAAABQAAAAE5AQAAAAcyNjM1MTU0AgAAAAoxMDAyMjA0MTQxAwAAAAYxMDAzMDcEAAAAATIGAAAAATAHAAAAAzE2MAgAAAABMAkAAAABMQoAAAABMAsAAAALMTQyODg2NTQ4NDEMAAAAAjEyDQAAAAg0LzkvMjAyNdpXk5cY/N0IU7yTWxn83QgrQ0lRLk5WREEuSVFfVEVWX1RPVEFMX1JFVl9GV0QuNjAwMC40LzkvMjAyNQEAAAAzfgAAAgAAAA8xMy41MDY4MDY0MTc4MTgBDQAAAAUAAAABOQEAAAAHMjYzNTE1NAIAAAAKMTAwMjIwNDE0MQMAAAAGMTAwMzA3BAAAAAEyBgAAAAEwBwAAAAMxNjAIAAAAATAJAAAAATEKAAAAATALAAAACzE0Mjg4NjU0ODI2DAAAAAIxMg0AAAAJNC8xMC8yMDI1vpgAmBj83QhEuaFbGfzdCCxDSVEuTlZEQS5JUV9URVZfVE9UQUxfUkVWX0ZXRC42MDAwLjQvMTAvMjAyNQEAAAAzfgAAAgAAABAxMi42OTg2NDU1ODA2MzkzAQ0AAAAFAAAAATkBAAAABzI2MzUxNTQCAAAACjEwMDIyMDQxNDEDAAAABjEwMDMwNwQAAAABMgYAAAABMAcAAAADMTYwCAAAAAEwCQAAAAExCgAAAAEwCwAAAAsxNDI4ODY1NDgyNwwAAAACMTINAAAACTQvMTEvMjAyNbrS/5cY/N0IRLmhWxn83QgsQ0lRLk5WREEuSVFfVEVWX1RPVEFMX1JFVl9GV0QuNjAwMC40LzExLzIwMjUB</t>
  </si>
  <si>
    <t>AAAAM34AAAIAAAAQMTMuMTAwODM0NjIyODI1MwENAAAABQAAAAE5AQAAAAcyNjM1MTU0AgAAAAoxMDAyMjA0MTQxAwAAAAYxMDAzMDcEAAAAATIGAAAAATAHAAAAAzE2MAgAAAABMAkAAAABMQoAAAABMAsAAAALMTQyMTQ2Nzg5MDEMAAAAAjEyDQAAAAk0LzEyLzIwMjW+mACYGPzdCFs/n1sZ/N0ILENJUS5OVkRBLklRX1RFVl9UT1RBTF9SRVZfRldELjYwMDAuNC8xNC8yMDI1AQAAADN+AAACAAAAEDEzLjA3NDUzMjcyMjE0NzIBDQAAAAUAAAABOQEAAAAHMjYzNTE1NAIAAAAKMTAwMjIwNDE0MQMAAAAGMTAwMzA3BAAAAAEyBgAAAAEwBwAAAAMxNjAIAAAAATAJAAAAATEKAAAAATALAAAACzE0Mjg4NjU0ODIxDAAAAAIxMg0AAAAJNC8xNS8yMDI1utL/lxj83QhbP59bGfzdCCxDSVEuTlZEQS5JUV9URVZfVE9UQUxfUkVWX0ZXRC42MDAwLjQvMTUvMjAyNQEAAAAzfgAAAgAAAA8xMy4yNTI2Njk2NDM4MzcBDQAAAAUAAAABOQEAAAAHMjYzNTE1NAIAAAAKMTAwMjIwNDE0MQMAAAAGMTAwMzA3BAAAAAEyBgAAAAEwBwAAAAMxNjAIAAAAATAJAAAAATEKAAAAATALAAAACzE0Mjg4NjU0ODIzDAAAAAIxMg0AAAAJNC8xNi8yMDI12leTlxj83QhbP59bGfzdCCxDSVEuTlZEQS5JUV9URVZfVE9UQUxfUkVWX0ZXRC42MDAwLjQvMTYvMjAyNQEAAAAzfgAAAgAAABAxMi40MjkyNTYyMjcxODUzAQ0AAAAFAAAAATkB</t>
  </si>
  <si>
    <t>AAAABzI2MzUxNTQCAAAACjEwMDIyMDQxNDEDAAAABjEwMDMwNwQAAAABMgYAAAABMAcAAAADMTYwCAAAAAEwCQAAAAExCgAAAAEwCwAAAAsxNDIzMzMwMjYwMgwAAAACMTINAAAACTQvMTcvMjAyNbrS/5cY/N0Izg6kWxn83QgsQ0lRLk5WREEuSVFfVEVWX1RPVEFMX1JFVl9GV0QuNjAwMC40LzE3LzIwMjUBAAAAM34AAAIAAAAQMTIuMTE1Mzg1MTYzMzkwNQENAAAABQAAAAE5AQAAAAcyNjM1MTU0AgAAAAoxMDAyMjA0MTQxAwAAAAYxMDAzMDcEAAAAATIGAAAAATAHAAAAAzE2MAgAAAABMAkAAAABMQoAAAABMAsAAAALMTQyMjQzMjA4MzIMAAAAAjEyDQAAAAk0LzE4LzIwMjW60v+XGPzdCDD7nlsZ/N0ILENJUS5OVkRBLklRX1RFVl9UT1RBTF9SRVZfRldELjYwMDAuNC8xOC8yMDI1AQAAADN+AAACAAAAEDEyLjExNTM4NTE2MzM5MDUBDQAAAAUAAAABOQEAAAAHMjYzNTE1NAIAAAAKMTAwMjIwNDE0MQMAAAAGMTAwMzA3BAAAAAEyBgAAAAEwBwAAAAMxNjAIAAAAATAJAAAAATEKAAAAATALAAAACzE0MjI0MzIwODMyDAAAAAIxMg0AAAAJNC8xOS8yMDI12leTlxj83QgdRKBbGfzdCCxDSVEuTlZEQS5JUV9URVZfVE9UQUxfUkVWX0ZXRC42MDAwLjQvMjEvMjAyNQEAAAAzfgAAAgAAABAxMS41NzUzMjY1NDE5NzI2AQ0AAAAFAAAAATkBAAAABzI2MzUxNTQCAAAACjEwMDIyMDQxNDEDAAAABjEwMDMwNwQA</t>
  </si>
  <si>
    <t>AAABMgYAAAABMAcAAAADMTYwCAAAAAEwCQAAAAExCgAAAAEwCwAAAAsxNDIyNjM0MjEzNwwAAAACMTINAAAACTQvMjIvMjAyNb6YAJgY/N0IQL+QWxn83QgsQ0lRLk5WREEuSVFfVEVWX1RPVEFMX1JFVl9GV0QuNjAwMC40LzIyLzIwMjUBAAAAM34AAAIAAAAQMTEuODMwODEyNjIyMTUyMQENAAAABQAAAAE5AQAAAAcyNjM1MTU0AgAAAAoxMDAyMjA0MTQxAwAAAAYxMDAzMDcEAAAAATIGAAAAATAHAAAAAzE2MAgAAAABMAkAAAABMQoAAAABMAsAAAALMTQyMjc4NDc2ODUMAAAAAjEyDQAAAAk0LzIzLzIwMjW60v+XGPzdCM4OpFsZ/N0ILENJUS5OVkRBLklRX1RFVl9UT1RBTF9SRVZfRldELjYwMDAuNC8yMy8yMDI1AQAAADN+AAACAAAAEDEyLjI5NDE0NzcwNzQxNTgBDQAAAAUAAAABOQEAAAAHMjYzNTE1NAIAAAAKMTAwMjIwNDE0MQMAAAAGMTAwMzA3BAAAAAEyBgAAAAEwBwAAAAMxNjAIAAAAATAJAAAAATEKAAAAATALAAAACzE0MjMzMzAyNTk5DAAAAAIxMg0AAAAJNC8yNC8yMDI1FruSlxj83Qis15ZbGfzdCCxDSVEuTlZEQS5JUV9URVZfVE9UQUxfUkVWX0ZXRC42MDAwLjQvMjQvMjAyNQEAAAAzfgAAAgAAABAxMi43NDUzNTM2MDE5NjU4AQ0AAAAFAAAAATkBAAAABzI2MzUxNTQCAAAACjEwMDIyMDQxNDEDAAAABjEwMDMwNwQAAAABMgYAAAABMAcAAAADMTYwCAAAAAEwCQAAAAExCgAAAAEwCwAA</t>
  </si>
  <si>
    <t>AAsxNDIzMzMwMjU5OQwAAAACMTINAAAACTQvMjUvMjAyNbrS/5cY/N0InriYWxn83QgsQ0lRLk5WREEuSVFfVEVWX1RPVEFMX1JFVl9GV0QuNjAwMC40LzI1LzIwMjUBAAAAM34AAAIAAAAQMTMuMzA4MTQ3NTM1MjM3OAENAAAABQAAAAE5AQAAAAcyNjM1MTU0AgAAAAoxMDAyMjA0MTQxAwAAAAYxMDAzMDcEAAAAATIGAAAAATAHAAAAAzE2MAgAAAABMAkAAAABMQoAAAABMAsAAAALMTQyMzg3NDA3MTcMAAAAAjEyDQAAAAk0LzI2LzIwMjUWu5KXGPzdCDdVmVsZ/N0ILENJUS5OVkRBLklRX1RFVl9UT1RBTF9SRVZfRldELjYwMDAuNC8yOC8yMDI1AQAAADN+AAACAAAAEDEzLjAzMTQ1MDY4Njk3NjQBDQAAAAUAAAABOQEAAAAHMjYzNTE1NAIAAAAKMTAwMjIwNDE0MQMAAAAGMTAwMzA3BAAAAAEyBgAAAAEwBwAAAAMxNjAIAAAAATAJAAAAATEKAAAAATALAAAACzE0MjM4NzQwNzE3DAAAAAIxMg0AAAAJNC8yOS8yMDI1utL/lxj83QhVkZVbGfzdCCxDSVEuTlZEQS5JUV9URVZfVE9UQUxfUkVWX0ZXRC42MDAwLjQvMjkvMjAyNQEAAAAzfgAAAgAAABAxMy4wNjY2NDQ5Mzg1MzYxAQ0AAAAFAAAAATkBAAAABzI2MzUxNTQCAAAACjEwMDIyMDQxNDEDAAAABjEwMDMwNwQAAAABMgYAAAABMAcAAAADMTYwCAAAAAEwCQAAAAExCgAAAAEwCwAAAAsxNDI5MTA5NjY4NgwAAAACMTINAAAACTQvMzAvMjAyNbrS/5cY</t>
  </si>
  <si>
    <t>/N0IrNeWWxn83QgsQ0lRLk5WREEuSVFfVEVWX1RPVEFMX1JFVl9GV0QuNjAwMC40LzMwLzIwMjUBAAAAM34AAAIAAAAPMTMuMDU0NTA5MTExNTI5AQ0AAAAFAAAAATkBAAAABzI2MzUxNTQCAAAACjEwMDIyMDQxNDEDAAAABjEwMDMwNwQAAAABMgYAAAABMAcAAAADMTYwCAAAAAEwCQAAAAExCgAAAAEwCwAAAAsxNDI5MTA5NjY4NgwAAAACMTINAAAACDUvMS8yMDI1FruSlxj83QgWcZ5bGfzdCCtDSVEuTlZEQS5JUV9URVZfVE9UQUxfUkVWX0ZXRC42MDAwLjUvMS8yMDI1AQAAADN+AAACAAAAEDEzLjM3NDA1NTYwMjk5MDMBDQAAAAUAAAABOQEAAAAHMjYzNTE1NAIAAAAKMTAwMjIwNDE0MQMAAAAGMTAwMzA3BAAAAAEyBgAAAAEwBwAAAAMxNjAIAAAAATAJAAAAATEKAAAAATALAAAACzE0MjkxMDk2Njg2DAAAAAIxMg0AAAAINS8yLzIwMjW+mACYGPzdCNOrnlsZ/N0IK0NJUS5OVkRBLklRX1RFVl9UT1RBTF9SRVZfRldELjYwMDAuNS8yLzIwMjUBAAAAM34AAAIAAAAQMTMuNzI4NDUxMTk1MTU1NQENAAAABQAAAAE5AQAAAAcyNjM1MTU0AgAAAAoxMDAyMjA0MTQxAwAAAAYxMDAzMDcEAAAAATIGAAAAATAHAAAAAzE2MAgAAAABMAkAAAABMQoAAAABMAsAAAALMTQyOTA4NzE4MDAMAAAAAjEyDQAAAAg1LzMvMjAyNbrS/5cY/N0IU7yTWxn83QgrQ0lRLk5WREEuSVFfVEVWX1RPVEFMX1JFVl9GV0QuNjAw</t>
  </si>
  <si>
    <t>MC41LzUvMjAyNQEAAAAzfgAAAgAAABAxMy42NDU5NDY1MjMxMTU4AQ0AAAAFAAAAATkBAAAABzI2MzUxNTQCAAAACjEwMDIyMDQxNDEDAAAABjEwMDMwNwQAAAABMgYAAAABMAcAAAADMTYwCAAAAAEwCQAAAAExCgAAAAEwCwAAAAsxNDI5MzMwNTI5OQwAAAACMTINAAAACDUvNi8yMDI1vpgAmBj83Qgag5tbGfzdCCtDSVEuTlZEQS5JUV9URVZfVE9UQUxfUkVWX0ZXRC42MDAwLjUvNi8yMDI1AQAAADN+AAACAAAAEDEzLjYxMTk3NDAxMTA5OTUBDQAAAAUAAAABOQEAAAAHMjYzNTE1NAIAAAAKMTAwMjIwNDE0MQMAAAAGMTAwMzA3BAAAAAEyBgAAAAEwBwAAAAMxNjAIAAAAATAJAAAAATEKAAAAATALAAAACzE0MjkzMzA1Mjk5DAAAAAIxMg0AAAAINS83LzIwMjW60v+XGPzdCCbcnFsZ/N0IK0NJUS5OVkRBLklRX1RFVl9UT1RBTF9SRVZfRldELjYwMDAuNS83LzIwMjUBAAAAM34AAAIAAAAQMTQuMDM5MDU3MDE5MzA0OQENAAAABQAAAAE5AQAAAAcyNjM1MTU0AgAAAAoxMDAyMjA0MTQxAwAAAAYxMDAzMDcEAAAAATIGAAAAATAHAAAAAzE2MAgAAAABMAkAAAABMQoAAAABMAsAAAALMTQyOTkzNjQ0NTIMAAAAAjEyDQAAAAg1LzgvMjAyNRa7kpcY/N0IgNSdWxn83QgrQ0lRLk5WREEuSVFfVEVWX1RPVEFMX1JFVl9GV0QuNjAwMC41LzgvMjAyNQEAAAAzfgAAAgAAAA8xNC4wNzY2Njk0NDMzMjMBDQAAAAUA</t>
  </si>
  <si>
    <t>AAABOQEAAAAHMjYzNTE1NAIAAAAKMTAwMjIwNDE0MQMAAAAGMTAwMzA3BAAAAAEyBgAAAAEwBwAAAAMxNjAIAAAAATAJAAAAATEKAAAAATALAAAACzE0MzA4NDI2NTA2DAAAAAIxMg0AAAAINS85LzIwMjW60v+XGPzdCMjxmVsZ/N0IK0NJUS5OVkRBLklRX1RFVl9UT1RBTF9SRVZfRldELjYwMDAuNS85LzIwMjUBAAAAM34AAAIAAAAPMTMuOTg5MzExNTU1MjgxAQ0AAAAFAAAAATkBAAAABzI2MzUxNTQCAAAACjEwMDIyMDQxNDEDAAAABjEwMDMwNwQAAAABMgYAAAABMAcAAAADMTYwCAAAAAEwCQAAAAExCgAAAAEwCwAAAAsxNDMwODQyNjUwNwwAAAACMTINAAAACTUvMTAvMjAyNbrS/5cY/N0INmiaWxn83QgsQ0lRLk5WREEuSVFfVEVWX1RPVEFMX1JFVl9GV0QuNjAwMC41LzEyLzIwMjUBAAAAM34AAAIAAAAQMTQuNzg2OTMwMzY1MzEwMgENAAAABQAAAAE5AQAAAAcyNjM1MTU0AgAAAAoxMDAyMjA0MTQxAwAAAAYxMDAzMDcEAAAAATIGAAAAATAHAAAAAzE2MAgAAAABMAkAAAABMQoAAAABMAsAAAALMTQzMTM1ODQ4ODkMAAAAAjEyDQAAAAk1LzEzLzIwMjVJppOXGPzdCBqDm1sZ/N0ILENJUS5OVkRBLklRX1RFVl9UT1RBTF9SRVZfRldELjYwMDAuNS8xMy8yMDI1AQAAADN+AAACAAAAEDE1LjY0NjM2MDY3NDU1MzcBDQAAAAUAAAABOQEAAAAHMjYzNTE1NAIAAAAKMTAwMjIwNDE0MQMAAAAGMTAwMzA3</t>
  </si>
  <si>
    <t>BAAAAAEyBgAAAAEwBwAAAAMxNjAIAAAAATAJAAAAATEKAAAAATALAAAACzE0MzE0NzMxMzUyDAAAAAIxMg0AAAAJNS8xNC8yMDI1vpgAmBj83Qgag5tbGfzdCCxDSVEuTlZEQS5JUV9URVZfVE9UQUxfUkVWX0ZXRC42MDAwLjUvMTQvMjAyNQEAAAAzfgAAAgAAABAxNi4zMDQ2ODQ0MDA2MjA1AQ0AAAAFAAAAATkBAAAABzI2MzUxNTQCAAAACjEwMDIyMDQxNDEDAAAABjEwMDMwNwQAAAABMgYAAAABMAcAAAADMTYwCAAAAAEwCQAAAAExCgAAAAEwCwAAAAsxNDMxNDczMTM1MgwAAAACMTINAAAACTUvMTUvMjAyNbrS/5cY/N0Ih8CjWxn83QgsQ0lRLk5WREEuSVFfVEVWX1RPVEFMX1JFVl9GV0QuNjAwMC41LzE1LzIwMjUBAAAAM34AAAIAAAAQMTYuMjgzNjA5MTAzNzAzMgENAAAABQAAAAE5AQAAAAcyNjM1MTU0AgAAAAoxMDAyMjA0MTQxAwAAAAYxMDAzMDcEAAAAATIGAAAAATAHAAAAAzE2MAgAAAABMAkAAAABMQoAAAABMAsAAAALMTQzMTg0NjU3OTAMAAAAAjEyDQAAAAk1LzE2LzIwMjVJppOXGPzdCIfAo1sZ/N0ILENJUS5OVkRBLklRX1RFVl9UT1RBTF9SRVZfRldELjYwMDAuNS8xNi8yMDI1AQAAADN+AAACAAAADzE2LjM1MzE0NTQwMTkxNAENAAAABQAAAAE5AQAAAAcyNjM1MTU0AgAAAAoxMDAyMjA0MTQxAwAAAAYxMDAzMDcEAAAAATIGAAAAATAHAAAAAzE2MAgAAAABMAkAAAABMQoAAAABMAsA</t>
  </si>
  <si>
    <t>AAALMTQzMjI0NDkyNjkMAAAAAjEyDQAAAAk1LzE3LzIwMjW60v+XGPzdCEC/kFsZ/N0ILENJUS5OVkRBLklRX1RFVl9UT1RBTF9SRVZfRldELjYwMDAuNS8xOS8yMDI1AQAAADN+AAACAAAAEDE2LjM3NjgxNDc4NzcyODUBDQAAAAUAAAABOQEAAAAHMjYzNTE1NAIAAAAKMTAwMjIwNDE0MQMAAAAGMTAwMzA3BAAAAAEyBgAAAAEwBwAAAAMxNjAIAAAAATAJAAAAATEKAAAAATALAAAACzE0MzI3NDQ5OTgyDAAAAAIxMg0AAAAJNS8yMC8yMDI1FruSlxj83QhX5KJbGfzdCCxDSVEuTlZEQS5JUV9URVZfVE9UQUxfUkVWX0ZXRC42MDAwLjUvMjAvMjAyNQEAAAAzfgAAAgAAABAxNi4yNDI4ODk3MTA4MjE2AQ0AAAAFAAAAATkBAAAABzI2MzUxNTQCAAAACjEwMDIyMDQxNDEDAAAABjEwMDMwNwQAAAABMgYAAAABMAcAAAADMTYwCAAAAAEwCQAAAAExCgAAAAEwCwAAAAsxNDMyODI5NTgwNwwAAAACMTINAAAACTUvMjEvMjAyNbrS/5cY/N0Ih8CjWxn83QgsQ0lRLk5WREEuSVFfVEVWX1RPVEFMX1JFVl9GV0QuNjAwMC41LzIxLzIwMjUBAAAAM34AAAIAAAAQMTUuOTIyMjQzOTYxNjQ5NQENAAAABQAAAAE5AQAAAAcyNjM1MTU0AgAAAAoxMDAyMjA0MTQxAwAAAAYxMDAzMDcEAAAAATIGAAAAATAHAAAAAzE2MAgAAAABMAkAAAABMQoAAAABMAsAAAALMTQzMzAzODc0NTEMAAAAAjEyDQAAAAk1LzIyLzIwMjW60v+X</t>
  </si>
  <si>
    <t>GPzdCFO8k1sZ/N0ILENJUS5OVkRBLklRX1RFVl9UT1RBTF9SRVZfRldELjYwMDAuNS8yMi8yMDI1AQAAADN+AAACAAAAEDE2LjA3MTAxOTMyNDE2OTcBDQAAAAUAAAABOQEAAAAHMjYzNTE1NAIAAAAKMTAwMjIwNDE0MQMAAAAGMTAwMzA3BAAAAAEyBgAAAAEwBwAAAAMxNjAIAAAAATAJAAAAATEKAAAAATALAAAACzE0MzMxNzYxMzk4DAAAAAIxMg0AAAAJNS8yMy8yMDI1SaaTlxj83QhVkZVbGfzdCCxDSVEuTlZEQS5JUV9URVZfVE9UQUxfUkVWX0ZXRC42MDAwLjUvMjMvMjAyNQEAAAAzfgAAAgAAABAxNS44OTI3NjYyODY2ODkxAQ0AAAAFAAAAATkBAAAABzI2MzUxNTQCAAAACjEwMDIyMDQxNDEDAAAABjEwMDMwNwQAAAABMgYAAAABMAcAAAADMTYwCAAAAAEwCQAAAAExCgAAAAEwCwAAAAsxNDMzNDM0MzMwNgwAAAACMTINAAAACTUvMjQvMjAyNb6YAJgY/N0IrNeWWxn83QgsQ0lRLk5WREEuSVFfVEVWX1RPVEFMX1JFVl9GV0QuNjAwMC41LzI2LzIwMjUBAAAAM34AAAIAAAAQMTUuOTE3MzM0MzY1ODczNgENAAAABQAAAAE5AQAAAAcyNjM1MTU0AgAAAAoxMDAyMjA0MTQxAwAAAAYxMDAzMDcEAAAAATIGAAAAATAHAAAAAzE2MAgAAAABMAkAAAABMQoAAAABMAsAAAALMTQzNTA3NDEzMzkMAAAAAjEyDQAAAAk1LzI3LzIwMjW60v+XGPzdCJ64mFsZ/N0ILENJUS5OVkRBLklRX1RFVl9UT1RBTF9SRVZf</t>
  </si>
  <si>
    <t>RldELjYwMDAuNS8yNy8yMDI1AQAAADN+AAACAAAAEDE2LjQxMTAyODI0NDI2NDkBDQAAAAUAAAABOQEAAAAHMjYzNTE1NAIAAAAKMTAwMjIwNDE0MQMAAAAGMTAwMzA3BAAAAAEyBgAAAAEwBwAAAAMxNjAIAAAAATAJAAAAATEKAAAAATALAAAACzE0MzM3Nzc2NDM2DAAAAAIxMg0AAAAJNS8yOC8yMDI1vpgAmBj83Qg3VZlbGfzdCCxDSVEuTlZEQS5JUV9URVZfVE9UQUxfUkVWX0ZXRC42MDAwLjUvMjgvMjAyNQEAAAAzfgAAAgAAABAxNS41NDMxMjg4OTI1MjgzAQ0AAAAFAAAAATkBAAAABzI2MzUxNTQCAAAACTY1MzYyNjAyMAMAAAAGMTAwMzA3BAAAAAEyBgAAAAEwBwAAAAMxNjAIAAAAATAJAAAAATEKAAAAATALAAAACzE0MzM5OTY2NzU2DAAAAAIxMg0AAAAJNS8yOS8yMDI1utL/lxj83QihlaJbGfzdCCxDSVEuTlZEQS5JUV9URVZfVE9UQUxfUkVWX0ZXRC42MDAwLjUvMjkvMjAyNQEAAAAzfgAAAgAAABAxNS42NjI2OTI3MTc4MTA1AQ0AAAAFAAAAATkBAAAABzI2MzUxNTQCAAAACTY1MzYyNjAyMAMAAAAGMTAwMzA3BAAAAAEyBgAAAAEwBwAAAAMxNjAIAAAAATAJAAAAATEKAAAAATALAAAACzE0MzQxMTg3ODM2DAAAAAIxMg0AAAAJNS8zMC8yMDI12leTlxj83QjODqRbGfzdCCxDSVEuTlZEQS5JUV9URVZfVE9UQUxfUkVWX0ZXRC42MDAwLjUvMzAvMjAyNQEAAAAzfgAAAgAAABAxNS4yMjUzMTE4</t>
  </si>
  <si>
    <t>MDg4NTE3AQ0AAAAFAAAAATkBAAAABzI2MzUxNTQCAAAACTY1MzYyNjAyMAMAAAAGMTAwMzA3BAAAAAEyBgAAAAEwBwAAAAMxNjAIAAAAATAJAAAAATEKAAAAATALAAAACzE0MzQzMTQ1ODc0DAAAAAIxMg0AAAAJNS8zMS8yMDI1utL/lxj83Qis15ZbGfzdCCtDSVEuTlZEQS5JUV9URVZfVE9UQUxfUkVWX0ZXRC42MDAwLjYvMi8yMDI1AQAAADN+AAACAAAAEDE1LjQ4MjIwNDc4MDk2NjUBDQAAAAUAAAABOQEAAAAHMjYzNTE1NAIAAAAJNjUzNjI2MDIwAwAAAAYxMDAzMDcEAAAAATIGAAAAATAHAAAAAzE2MAgAAAABMAkAAAABMQoAAAABMAsAAAALMTQzNDMxNDU4NzQMAAAAAjEyDQAAAAg2LzMvMjAyNbrS/5cY/N0IWOShWxn83QgrQ0lRLk5WREEuSVFfVEVWX1RPVEFMX1JFVl9GV0QuNjAwMC42LzMvMjAyNQEAAAAzfgAAAgAAABAxNS45MjMwMTQyNjAzMDE5AQ0AAAAFAAAAATkBAAAABzI2MzUxNTQCAAAACTY1MzYyNjAyMAMAAAAGMTAwMzA3BAAAAAEyBgAAAAEwBwAAAAMxNjAIAAAAATAJAAAAATEKAAAAATALAAAACzE0MzQ4NDc5NTYyDAAAAAIxMg0AAAAINi80LzIwMjXaV5OXGPzdCFjkoVsZ/N0IK0NJUS5OVkRBLklRX1RFVl9UT1RBTF9SRVZfRldELjYwMDAuNi80LzIwMjUBAAAAM34AAAIAAAAQMTYuMDA1MzU3ODEzMTQyNAENAAAABQAAAAE5AQAAAAcyNjM1MTU0AgAAAAk2NTM2MjYwMjADAAAA</t>
  </si>
  <si>
    <t>BjEwMDMwNwQAAAABMgYAAAABMAcAAAADMTYwCAAAAAEwCQAAAAExCgAAAAEwCwAAAAsxNDM0ODIyMjg3NQwAAAACMTINAAAACDYvNS8yMDI1vpgAmBj83QhbP59bGfzdCCtDSVEuTlZEQS5JUV9URVZfVE9UQUxfUkVWX0ZXRC42MDAwLjYvNS8yMDI1AQAAADN+AAACAAAAEDE1Ljc4NDkzNDYyNDE3MjgBDQAAAAUAAAABOQEAAAAHMjYzNTE1NAIAAAAJNjUzNjI2MDIwAwAAAAYxMDAzMDcEAAAAATIGAAAAATAHAAAAAzE2MAgAAAABMAkAAAABMQoAAAABMAsAAAALMTQzNDgyMjI4NzUMAAAAAjEyDQAAAAg2LzYvMjAyNbrS/5cY/N0IQL+QWxn83QgrQ0lRLk5WREEuSVFfVEVWX1RPVEFMX1JFVl9GV0QuNjAwMC42LzYvMjAyNQEAAAAzfgAAAgAAAA8xNS45ODI1MTYwMzE5MDIBDQAAAAUAAAABOQEAAAAHMjYzNTE1NAIAAAAJNjUzNjI2MDIwAwAAAAYxMDAzMDcEAAAAATIGAAAAATAHAAAAAzE2MAgAAAABMAkAAAABMQoAAAABMAsAAAALMTQzNDgyMjI4NzUMAAAAAjEyDQAAAAg2LzcvMjAyNRa7kpcY/N0IWOShWxn83QgrQ0lRLk5WREEuSVFfVEVWX1RPVEFMX1JFVl9GV0QuNjAwMC42LzkvMjAyNQEAAAAzfgAAAgAAABAxNi4wODY0NDYxMzY1NDU3AQ0AAAAFAAAAATkBAAAABzI2MzUxNTQCAAAACTY1MzYyNjAyMAMAAAAGMTAwMzA3BAAAAAEyBgAAAAEwBwAAAAMxNjAIAAAAATAJAAAAATEKAAAAATALAAAA</t>
  </si>
  <si>
    <t>CzE0MzQ4MjIyODc1DAAAAAIxMg0AAAAJNi8xMC8yMDI1utL/lxj83Qg2aJpbGfzdCCxDSVEuTlZEQS5JUV9URVZfVE9UQUxfUkVWX0ZXRC42MDAwLjYvMTAvMjAyNQEAAAAzfgAAAgAAABAxNi4yMzgzNDM5ODE3OTQyAQ0AAAAFAAAAATkBAAAABzI2MzUxNTQCAAAACTY1MzYyNjAyMAMAAAAGMTAwMzA3BAAAAAEyBgAAAAEwBwAAAAMxNjAIAAAAATAJAAAAATEKAAAAATALAAAACzE0MzQ4MjIyODc1DAAAAAIxMg0AAAAJNi8xMS8yMDI1FruSlxj83Qgag5tbGfzdCCxDSVEuTlZEQS5JUV9URVZfVE9UQUxfUkVWX0ZXRC42MDAwLjYvMTEvMjAyNQEAAAAzfgAAAgAAABAxNi4xMTM5ODMzNDg0NzgxAQ0AAAAFAAAAATkBAAAABzI2MzUxNTQCAAAACTY1MzYyNjAyMAMAAAAGMTAwMzA3BAAAAAEyBgAAAAEwBwAAAAMxNjAIAAAAATAJAAAAATEKAAAAATALAAAACzE0MzU1OTQ0OTEyDAAAAAIxMg0AAAAJNi8xMi8yMDI1utL/lxj83Qis15ZbGfzdCCxDSVEuTlZEQS5JUV9URVZfVE9UQUxfUkVWX0ZXRC42MDAwLjYvMTIvMjAyNQEAAAAzfgAAAgAAABAxNi4zOTQ2MjgwNDYyMzk5AQ0AAAAFAAAAATkBAAAABzI2MzUxNTQCAAAACTY1MzYyNjAyMAMAAAAGMTAwMzA3BAAAAAEyBgAAAAEwBwAAAAMxNjAIAAAAATAJAAAAATEKAAAAATALAAAACzE0MzU2MTE3MjgzDAAAAAIxMg0AAAAJNi8xMy8yMDI1utL/lxj83Qgr</t>
  </si>
  <si>
    <t>hp1bGfzdCCxDSVEuTlZEQS5JUV9URVZfVE9UQUxfUkVWX0ZXRC42MDAwLjYvMTMvMjAyNQEAAAAzfgAAAgAAABAxNi4wNDc3ODE1NjI1ODEzAQ0AAAAFAAAAATkBAAAABzI2MzUxNTQCAAAACTY1MzYyNjAyMAMAAAAGMTAwMzA3BAAAAAEyBgAAAAEwBwAAAAMxNjAIAAAAATAJAAAAATEKAAAAATALAAAACzE0MzU2MTE3MjgzDAAAAAIxMg0AAAAJNi8xNC8yMDI1FruSlxj83QjI8ZlbGfzdCCxDSVEuTlZEQS5JUV9URVZfVE9UQUxfUkVWX0ZXRC42MDAwLjYvMTYvMjAyNQEAAAAzfgAAAgAAABAxNi4zNTkxNDIxMDIzNjczAQ0AAAAFAAAAATkBAAAABzI2MzUxNTQCAAAACTY1MzYyNjAyMAMAAAAGMTAwMzA3BAAAAAEyBgAAAAEwBwAAAAMxNjAIAAAAATAJAAAAATEKAAAAATALAAAACzE0MzYwMDU4OTE2DAAAAAIxMg0AAAAJNi8xNy8yMDI1vpgAmBj83QhTvJNbGfzdCCxDSVEuTlZEQS5JUV9URVZfVE9UQUxfUkVWX0ZXRC42MDAwLjYvMTcvMjAyNQEAAAAzfgAAAgAAABAxNi4yOTM4OTM3NTM5NTYyAQ0AAAAFAAAAATkBAAAABzI2MzUxNTQCAAAACTY1MzYyNjAyMAMAAAAGMTAwMzA3BAAAAAEyBgAAAAEwBwAAAAMxNjAIAAAAATAJAAAAATEKAAAAATALAAAACzE0MzYwMDU4OTE2DAAAAAIxMg0AAAAJNi8xOC8yMDI1utL/lxj83QhVkZVbGfzdCCxDSVEuTlZEQS5JUV9URVZfVE9UQUxfUkVWX0ZXRC42MDAw</t>
  </si>
  <si>
    <t>LjYvMTgvMjAyNQEAAAAzfgAAAgAAABAxNi40NDk1NzQwMjM4NDkyAQ0AAAAFAAAAATkBAAAABzI2MzUxNTQCAAAACTY1MzYyNjAyMAMAAAAGMTAwMzA3BAAAAAEyBgAAAAEwBwAAAAMxNjAIAAAAATAJAAAAATEKAAAAATALAAAACzE0MzYyMzUwOTI4DAAAAAIxMg0AAAAJNi8xOS8yMDI1vpgAmBj83QiA1J1bGfzdCCxDSVEuTlZEQS5JUV9URVZfVE9UQUxfUkVWX0ZXRC42MDAwLjYvMTkvMjAyNQEAAAAzfgAAAgAAABAxNi40NDk1NzQwMjM4NDkyAQ0AAAAFAAAAATkBAAAABzI2MzUxNTQCAAAACTY1MzYyNjAyMAMAAAAGMTAwMzA3BAAAAAEyBgAAAAEwBwAAAAMxNjAIAAAAATAJAAAAATEKAAAAATALAAAACzE0MzYyMzUwOTI4DAAAAAIxMg0AAAAJNi8yMC8yMDI1utL/lxj83QjMIp5bGfzdCCxDSVEuTlZEQS5JUV9URVZfVE9UQUxfUkVWX0ZXRC42MDAwLjYvMjAvMjAyNQEAAAAzfgAAAgAAAA8xNi4yNjI5ODY2NDE1NTEBDQAAAAUAAAABOQEAAAAHMjYzNTE1NAIAAAAJNjUzNjI2MDIwAwAAAAYxMDAzMDcEAAAAATIGAAAAATAHAAAAAzE2MAgAAAABMAkAAAABMQoAAAABMAsAAAALMTQzNjIzNTA5MjgMAAAAAjEyDQAAAAk2LzIxLzIwMjUWu5KXGPzdCPoWnVsZ/N0ILENJUS5OVkRBLklRX1RFVl9UT1RBTF9SRVZfRldELjYwMDAuNi8yMy8yMDI1AQAAADN+AAACAAAAEDE2LjI5OTYxNzI5MzI5MDUBDQAA</t>
  </si>
  <si>
    <t>AAUAAAABOQEAAAAHMjYzNTE1NAIAAAAJNjUzNjI2MDIwAwAAAAYxMDAzMDcEAAAAATIGAAAAATAHAAAAAzE2MAgAAAABMAkAAAABMQoAAAABMAsAAAALMTQzNjIzNTA5MjgMAAAAAjEyDQAAAAk2LzI0LzIwMjW60v+XGPzdCJ64mFsZ/N0ILENJUS5OVkRBLklRX1RFVl9UT1RBTF9SRVZfRldELjYwMDAuNi8yNC8yMDI1AQAAADN+AAACAAAAEDE2LjcyNjU5MzMyNzYyOTQBDQAAAAUAAAABOQEAAAAHMjYzNTE1NAIAAAAJNjUzNjI2MDIwAwAAAAYxMDAzMDcEAAAAATIGAAAAATAHAAAAAzE2MAgAAAABMAkAAAABMQoAAAABMAsAAAALMTQzNjIzNTA5MjgMAAAAAjEyDQAAAAk2LzI1LzIwMjW60v+XGPzdCDdVmVsZ/N0ILENJUS5OVkRBLklRX1RFVl9UT1RBTF9SRVZfRldELjYwMDAuNi8yNS8yMDI1AQAAADN+AAACAAAAEDE3LjQ1OTMxNDY1MDE2MDYBDQAAAAUAAAABOQEAAAAHMjYzNTE1NAIAAAAJNjUzNjI2MDIwAwAAAAYxMDAzMDcEAAAAATIGAAAAATAHAAAAAzE2MAgAAAABMAkAAAABMQoAAAABMAsAAAALMTQzNjgyNDAwMzMMAAAAAjEyDQAAAAk2LzI2LzIwMjXaV5OXGPzdCEC/kFsZ/N0ILENJUS5OVkRBLklRX1RFVl9UT1RBTF9SRVZfRldELjYwMDAuNi8yNi8yMDI1AQAAADN+AAACAAAAEDE3LjU0MDU4NDA4NDM5MDIBDQAAAAUAAAABOQEAAAAHMjYzNTE1NAIAAAAJNjUzNjI2MDIwAwAAAAYxMDAz</t>
  </si>
  <si>
    <t>MDcEAAAAATIGAAAAATAHAAAAAzE2MAgAAAABMAkAAAABMQoAAAABMAsAAAALMTQzNjgyNDAwMzMMAAAAAjEyDQAAAAk2LzI3LzIwMjW+mACYGPzdCBqDm1sZ/N0ILENJUS5OVkRBLklRX1RFVl9UT1RBTF9SRVZfRldELjYwMDAuNi8yNy8yMDI1AQAAADN+AAACAAAAEDE3Ljg1MzA3MDc4MjIwMjUBDQAAAAUAAAABOQEAAAAHMjYzNTE1NAIAAAAJNjUzNjI2MDIwAwAAAAYxMDAzMDcEAAAAATIGAAAAATAHAAAAAzE2MAgAAAABMAkAAAABMQoAAAABMAsAAAALMTQzNjgyNDAwMzMMAAAAAjEyDQAAAAk2LzI4LzIwMjW60v+XGPzdCKzXllsZ/N0ILENJUS5OVkRBLklRX1RFVl9UT1RBTF9SRVZfRldELjYwMDAuNi8zMC8yMDI1AQAAADN+AAACAAAAEDE3Ljg4MDU0MjE0MDI1MTkBDQAAAAUAAAABOQEAAAAHMjYzNTE1NAIAAAAJNjUzNjI2MDIwAwAAAAYxMDAzMDcEAAAAATIGAAAAATAHAAAAAzE2MAgAAAABMAkAAAABMQoAAAABMAsAAAALMTQzNjgyNDAwMzMMAAAAAjEyDQAAAAg3LzEvMjAyNdpXk5cY/N0IX0WhWxn83QgrQ0lRLk5WREEuSVFfVEVWX1RPVEFMX1JFVl9GV0QuNjAwMC43LzEvMjAyNQEAAAAzfgAAAgAAABAxNy4zNDM3MDYwMTgzNjkzAQ0AAAAFAAAAATkBAAAABzI2MzUxNTQCAAAACTY1MzYyNjAyMAMAAAAGMTAwMzA3BAAAAAEyBgAAAAEwBwAAAAMxNjAIAAAAATAJAAAAATEKAAAAATALAAAA</t>
  </si>
  <si>
    <t>CzE0MzY4MjQwMDMzDAAAAAIxMg0AAAAINy8yLzIwMjW60v+XGPzdCBqDm1sZ/N0IK0NJUS5OVkRBLklRX1RFVl9UT1RBTF9SRVZfRldELjYwMDAuNy8yLzIwMjUBAAAAM34AAAIAAAAQMTcuNzc0NTM1ODY0NzM3OQENAAAABQAAAAE5AQAAAAcyNjM1MTU0AgAAAAk2NTM2MjYwMjADAAAABjEwMDMwNwQAAAABMgYAAAABMAcAAAADMTYwCAAAAAEwCQAAAAExCgAAAAEwCwAAAAsxNDM3NTY3MzQzMQwAAAACMTINAAAACDcvMy8yMDI1FruSlxj83Qgw+55bGfzdCCtDSVEuTlZEQS5JUV9URVZfVE9UQUxfUkVWX0ZXRC42MDAwLjcvMy8yMDI1AQAAADN+AAACAAAAEDE4LjAxMzQ3OTIzMjIzOTcBDQAAAAUAAAABOQEAAAAHMjYzNTE1NAIAAAAJNjUzNjI2MDIwAwAAAAYxMDAzMDcEAAAAATIGAAAAATAHAAAAAzE2MAgAAAABMAkAAAABMQoAAAABMAsAAAALMTQzNzU2NzM0MzEMAAAAAjEyDQAAAAg3LzQvMjAyNbrS/5cY/N0IHUSgWxn83QgrQ0lRLk5WREEuSVFfVEVWX1RPVEFMX1JFVl9GV0QuNjAwMC43LzQvMjAyNQEAAAAzfgAAAgAAABAxOC4wMTM0NzkyMzIyMzk3AQ0AAAAFAAAAATkBAAAABzI2MzUxNTQCAAAACTY1MzYyNjAyMAMAAAAGMTAwMzA3BAAAAAEyBgAAAAEwBwAAAAMxNjAIAAAAATAJAAAAATEKAAAAATALAAAACzE0Mzc1NjczNDMxDAAAAAIxMg0AAAAINy81LzIwMjW60v+XGPzdCLr2oFsZ/N0I</t>
  </si>
  <si>
    <t>K0NJUS5OVkRBLklRX1RFVl9UT1RBTF9SRVZfRldELjYwMDAuNy83LzIwMjUBAAAAM34AAAIAAAAQMTcuODgzMDg3NDU1NDk5OAENAAAABQAAAAE5AQAAAAcyNjM1MTU0AgAAAAk2NTM2MjYwMjADAAAABjEwMDMwNwQAAAABMgYAAAABMAcAAAADMTYwCAAAAAEwCQAAAAExCgAAAAEwCwAAAAsxNDM3OTc5NDQwMAwAAAACMTINAAAACDcvOC8yMDI12leTlxj83Qis15ZbGfzdCCtDSVEuTlZEQS5JUV9URVZfVE9UQUxfUkVWX0ZXRC42MDAwLjcvOC8yMDI1AQAAADN+AAACAAAAEDE4LjA4NDI1MDgxNzE3MjMBDQAAAAUAAAABOQEAAAAHMjYzNTE1NAIAAAAJNjUzNjI2MDIwAwAAAAYxMDAzMDcEAAAAATIGAAAAATAHAAAAAzE2MAgAAAABMAkAAAABMQoAAAABMAsAAAALMTQzNzk3OTQ0MDAMAAAAAjEyDQAAAAg3LzkvMjAyNb6YAJgY/N0IZm2jWxn83QgrQ0lRLk5WREEuSVFfVEVWX1RPVEFMX1JFVl9GV0QuNjAwMC43LzkvMjAyNQEAAAAzfgAAAgAAABAxOC40MTM0MjcyMjcxODE4AQ0AAAAFAAAAATkBAAAABzI2MzUxNTQCAAAACTY1MzYyNjAyMAMAAAAGMTAwMzA3BAAAAAEyBgAAAAEwBwAAAAMxNjAIAAAAATAJAAAAATEKAAAAATALAAAACzE0Mzc5Nzk0NDAwDAAAAAIxMg0AAAAJNy8xMC8yMDI1utL/lxj83QhmbaNbGfzdCCxDSVEuTlZEQS5JUV9URVZfVE9UQUxfUkVWX0ZXRC42MDAwLjcvMTAvMjAyNQEA</t>
  </si>
  <si>
    <t>AAAzfgAAAgAAABAxOC41NDA3MzE2NTU3MjQ2AQ0AAAAFAAAAATkBAAAABzI2MzUxNTQCAAAACTY1MzYyNjAyMAMAAAAGMTAwMzA3BAAAAAEyBgAAAAEwBwAAAAMxNjAIAAAAATAJAAAAATEKAAAAATALAAAACzE0MzgzOTYyMDA4DAAAAAIxMg0AAAAJNy8xMS8yMDI1vpgAmBj83QhTvJNbGfzdCCxDSVEuTlZEQS5JUV9URVZfVE9UQUxfUkVWX0ZXRC42MDAwLjcvMTEvMjAyNQEAAAAzfgAAAgAAABAxOC42MzQzOTQxNzUxNTE1AQ0AAAAFAAAAATkBAAAABzI2MzUxNTQCAAAACTY1MzYyNjAyMAMAAAAGMTAwMzA3BAAAAAEyBgAAAAEwBwAAAAMxNjAIAAAAATAJAAAAATEKAAAAATALAAAACzE0MzgzOTYyMDA4DAAAAAIxMg0AAAAJNy8xMi8yMDI1utL/lxj83QhVkZVbGfzdCCxDSVEuTlZEQS5JUV9URVZfVE9UQUxfUkVWX0ZXRC42MDAwLjcvMTQvMjAyNQEAAAAzfgAAAgAAABAxOC41MzczMDYwMTA4NDA4AQ0AAAAFAAAAATkBAAAABzI2MzUxNTQCAAAACTY1MzYyNjAyMAMAAAAGMTAwMzA3BAAAAAEyBgAAAAEwBwAAAAMxNjAIAAAAATAJAAAAATEKAAAAATALAAAACzE0Mzg2NzU0MzU4DAAAAAIxMg0AAAAJNy8xNS8yMDI1FruSlxj83Qgag5tbGfzdCCxDSVEuTlZEQS5JUV9URVZfVE9UQUxfUkVWX0ZXRC42MDAwLjcvMTUvMjAyNQEAAAAzfgAAAgAAAA8xOS4yMTM1MjA2NjA4MDIBDQAAAAUAAAABOQEAAAAH</t>
  </si>
  <si>
    <t>MjYzNTE1NAIAAAAJNjUzNjI2MDIwAwAAAAYxMDAzMDcEAAAAATIGAAAAATAHAAAAAzE2MAgAAAABMAkAAAABMQoAAAABMAsAAAALMTQ0NzM4NjUyMzQMAAAAAjEyDQAAAAk3LzE2LzIwMjW60v+XGPzdCM4OpFsZ/N0ILENJUS5OVkRBLklRX1RFVl9UT1RBTF9SRVZfRldELjYwMDAuNy8xNi8yMDI1AQAAADN+AAACAAAAEDE5LjIyMzMzMjE5MTQwNDcBDQAAAAUAAAABOQEAAAAHMjYzNTE1NAIAAAAJNjUzNjI2MDIwAwAAAAYxMDAzMDcEAAAAATIGAAAAATAHAAAAAzE2MAgAAAABMAkAAAABMQoAAAABMAsAAAALMTQzOTI4NDQxMzgMAAAAAjEyDQAAAAk3LzE3LzIwMjW60v+XGPzdCM4OpFsZ/N0ILENJUS5OVkRBLklRX1RFVl9UT1RBTF9SRVZfRldELjYwMDAuNy8xNy8yMDI1AQAAADN+AAACAAAAEDE5LjQwODA5NDQ2ODYyNzIBDQAAAAUAAAABOQEAAAAHMjYzNTE1NAIAAAAJNjUzNjI2MDIwAwAAAAYxMDAzMDcEAAAAATIGAAAAATAHAAAAAzE2MAgAAAABMAkAAAABMQoAAAABMAsAAAALMTQzOTI4NDQxMzgMAAAAAjEyDQAAAAk3LzE4LzIwMjUWu5KXGPzdCMjxmVsZ/N0ILENJUS5OVkRBLklRX1RFVl9UT1RBTF9SRVZfRldELjYwMDAuNy8xOC8yMDI1AQAAADN+AAACAAAAEDE5LjM0MTIxNzMyNTMzODEBDQAAAAUAAAABOQEAAAAHMjYzNTE1NAIAAAAJNjUzNjI2MDIwAwAAAAYxMDAzMDcEAAAAATIGAAAA</t>
  </si>
  <si>
    <t>ATAHAAAAAzE2MAgAAAABMAkAAAABMQoAAAABMAsAAAALMTQzOTI4NDQxMzgMAAAAAjEyDQAAAAk3LzE5LzIwMjW+mACYGPzdCDZomlsZ/N0ILENJUS5OVkRBLklRX1RFVl9UT1RBTF9SRVZfRldELjYwMDAuNy8yMS8yMDI1AQAAADN+AAACAAAAEDE5LjIyNDQ2NTcwMjMwNzkBDQAAAAUAAAABOQEAAAAHMjYzNTE1NAIAAAAJNjUzNjI2MDIwAwAAAAYxMDAzMDcEAAAAATIGAAAAATAHAAAAAzE2MAgAAAABMAkAAAABMQoAAAABMAsAAAALMTQzOTI4NDQxMzgMAAAAAjEyDQAAAAk3LzIyLzIwMjW60v+XGPzdCDdVmVsZ/N0ILENJUS5OVkRBLklRX1RFVl9UT1RBTF9SRVZfRldELjYwMDAuNy8yMi8yMDI1AQAAADN+AAACAAAAEDE4LjczMTM4ODQ1OTQxMzcBDQAAAAUAAAABOQEAAAAHMjYzNTE1NAIAAAAJNjUzNjI2MDIwAwAAAAYxMDAzMDcEAAAAATIGAAAAATAHAAAAAzE2MAgAAAABMAkAAAABMQoAAAABMAsAAAALMTQzOTI4NDQxMzgMAAAAAjEyDQAAAAk3LzIzLzIwMjUWu5KXGPzdCEC/kFsZ/N0ILENJUS5OVkRBLklRX1RFVl9UT1RBTF9SRVZfRldELjYwMDAuNy8yMy8yMDI1AQAAADN+AAACAAAAEDE5LjE1NjQ1NTA0ODExNTYBDQAAAAUAAAABOQEAAAAHMjYzNTE1NAIAAAAJNjUzNjI2MDIwAwAAAAYxMDAzMDcEAAAAATIGAAAAATAHAAAAAzE2MAgAAAABMAkAAAABMQoAAAABMAsAAAALMTQzOTI4NDQx</t>
  </si>
  <si>
    <t>MzgMAAAAAjEyDQAAAAk3LzI0LzIwMjW60v+XGPzdCFfkolsZ/N0ILENJUS5OVkRBLklRX1RFVl9UT1RBTF9SRVZfRldELjYwMDAuNy8yNC8yMDI1AQAAADN+AAACAAAAEDE5LjQ5MTk3NDI3NTQ2NDMBDQAAAAUAAAABOQEAAAAHMjYzNTE1NAIAAAAJNjUzNjI2MDIwAwAAAAYxMDAzMDcEAAAAATIGAAAAATAHAAAAAzE2MAgAAAABMAkAAAABMQoAAAABMAsAAAALMTQzOTI4NDQxMzgMAAAAAjEyDQAAAAk3LzI1LzIwMjUWu5KXGPzdCKzXllsZ/N0ILENJUS5OVkRBLklRX1RFVl9UT1RBTF9SRVZfRldELjYwMDAuNy8yNS8yMDI1AQAAADN+AAACAAAAEDE5LjQ2NDc3MDAxMzc4NzQBDQAAAAUAAAABOQEAAAAHMjYzNTE1NAIAAAAJNjUzNjI2MDIwAwAAAAYxMDAzMDcEAAAAATIGAAAAATAHAAAAAzE2MAgAAAABMAkAAAABMQoAAAABMAsAAAALMTQzOTI4NDQxMzgMAAAAAjEyDQAAAAk3LzI2LzIwMjW60v+XGPzdCJ64mFsZ/N0ILENJUS5OVkRBLklRX1RFVl9UT1RBTF9SRVZfRldELjYwMDAuNy8yOC8yMDI1AQAAADN+AAACAAAAEDE5LjgzMzE2MTA1NzMyOTEBDQAAAAUAAAABOQEAAAAHMjYzNTE1NAIAAAAJNjUzNjI2MDIwAwAAAAYxMDAzMDcEAAAAATIGAAAAATAHAAAAAzE2MAgAAAABMAkAAAABMQoAAAABMAsAAAALMTQzOTI4NDQxMzgMAAAAAjEyDQAAAAk3LzI5LzIwMjW60v+XGPzdCNOrnlsZ/N0ILENJ</t>
  </si>
  <si>
    <t>US5OVkRBLklRX1RFVl9UT1RBTF9SRVZfRldELjYwMDAuNy8yOS8yMDI1AQAAADN+AAACAAAAEDE5LjY1MDgzMTI0MTUwNzgBDQAAAAUAAAABOQEAAAAHMjYzNTE1NAIAAAAJNjUzNjI2MDIwAwAAAAYxMDAzMDcEAAAAATIGAAAAATAHAAAAAzE2MAgAAAABMAkAAAABMQoAAAABMAsAAAALMTQ0MTUwODE3OTUMAAAAAjEyDQAAAAk3LzMwLzIwMjUWu5KXGPzdCGZto1sZ/N0ILENJUS5OVkRBLklRX1RFVl9UT1RBTF9SRVZfRldELjYwMDAuNy8zMC8yMDI1AQAAADN+AAACAAAAEDIwLjA3NjEyNzIzMTE2ODkBDQAAAAUAAAABOQEAAAAHMjYzNTE1NAIAAAAJNjUzNjI2MDIwAwAAAAYxMDAzMDcEAAAAATIGAAAAATAHAAAAAzE2MAgAAAABMAkAAAABMQoAAAABMAsAAAALMTQ0MTUwODE3OTUMAAAAAjEyDQAAAAk3LzMxLzIwMjW+mACYGPzdCFWRlVsZ/N0ILENJUS5OVkRBLklRX1RFVl9UT1RBTF9SRVZfRldELjYwMDAuNy8zMS8yMDI1AQAAADN+AAACAAAAEDE5LjkxNzc3MjM0MTQwMTUBDQAAAAUAAAABOQEAAAAHMjYzNTE1NAIAAAAJNjUzNjI2MDIwAwAAAAYxMDAzMDcEAAAAATIGAAAAATAHAAAAAzE2MAgAAAABMAkAAAABMQoAAAABMAsAAAALMTQ0MTUwODE3OTUMAAAAAjEyDQAAAAg4LzEvMjAyNbrS/5cY/N0IrNeWWxn83QgrQ0lRLk5WREEuSVFfVEVWX1RPVEFMX1JFVl9GV0QuNjAwMC44LzEvMjAyNQEA</t>
  </si>
  <si>
    <t>AAAzfgAAAgAAABAxOS40NDgzNjMyMDM4NzY2AQ0AAAAFAAAAATkBAAAABzI2MzUxNTQCAAAACTY1MzYyNjAyMAMAAAAGMTAwMzA3BAAAAAEyBgAAAAEwBwAAAAMxNjAIAAAAATAJAAAAATEKAAAAATALAAAACzE0NDE1MDgxNzk1DAAAAAIxMg0AAAAIOC8yLzIwMjW+mACYGPzdCBZxnlsZ/N0IK0NJUS5OVkRBLklRX1RFVl9UT1RBTF9SRVZfRldELjYwMDAuOC80LzIwMjUBAAAAM34AAAIAAAAPMjAuMTU4Njk3OTk1MTE5AQ0AAAAFAAAAATkBAAAABzI2MzUxNTQCAAAACTY1MzYyNjAyMAMAAAAGMTAwMzA3BAAAAAEyBgAAAAEwBwAAAAMxNjAIAAAAATAJAAAAATEKAAAAATALAAAACzE0NDE1MDgxNzk1DAAAAAIxMg0AAAAIOC81LzIwMjW60v+XGPzdCCbcnFsZ/N0IK0NJUS5OVkRBLklRX1RFVl9UT1RBTF9SRVZfRldELjYwMDAuOC81LzIwMjUBAAAAM34AAAIAAAAQMTkuOTYxODg1NDg5MjY1MgENAAAABQAAAAE5AQAAAAcyNjM1MTU0AgAAAAk2NTM2MjYwMjADAAAABjEwMDMwNwQAAAABMgYAAAABMAcAAAADMTYwCAAAAAEwCQAAAAExCgAAAAEwCwAAAAsxNDQxNTA4MTc5NQwAAAACMTINAAAACDgvNi8yMDI1utL/lxj83QhTvJNbGfzdCCtDSVEuTlZEQS5JUV9URVZfVE9UQUxfUkVWX0ZXRC42MDAwLjgvNi8yMDI1AQAAADN+AAACAAAAEDIwLjA2ODEwOTg2NzgyOTIBDQAAAAUAAAABOQEAAAAHMjYzNTE1</t>
  </si>
  <si>
    <t>NAIAAAAJNjUzNjI2MDIwAwAAAAYxMDAzMDcEAAAAATIGAAAAATAHAAAAAzE2MAgAAAABMAkAAAABMQoAAAABMAsAAAALMTQ0Mjg5NTYzNDMMAAAAAjEyDQAAAAg4LzcvMjAyNbrS/5cY/N0IGoObWxn83QgrQ0lRLk5WREEuSVFfVEVWX1RPVEFMX1JFVl9GV0QuNjAwMC44LzcvMjAyNQEAAAAzfgAAAgAAABAyMC4xODkyMjE1MTk2MDMyAQ0AAAAFAAAAATkBAAAABzI2MzUxNTQCAAAACTY1MzYyNjAyMAMAAAAGMTAwMzA3BAAAAAEyBgAAAAEwBwAAAAMxNjAIAAAAATAJAAAAATEKAAAAATALAAAACzE0NDY1Mjk4MzU1DAAAAAIxMg0AAAAIOC84LzIwMjW60v+XGPzdCBqDm1sZ/N0IK0NJUS5OVkRBLklRX1RFVl9UT1RBTF9SRVZfRldELjYwMDAuOC84LzIwMjUBAAAAM34AAAIAAAAQMjAuNDA2OTE1MDUzMTIwOAENAAAABQAAAAE5AQAAAAcyNjM1MTU0AgAAAAk2NTM2MjYwMjADAAAABjEwMDMwNwQAAAABMgYAAAABMAcAAAADMTYwCAAAAAEwCQAAAAExCgAAAAEwCwAAAAsxNDQ2NTI5ODM1NQwAAAACMTINAAAACDgvOS8yMDI1utL/lxj83QiA1J1bGfzdCCxDSVEuTlZEQS5JUV9URVZfVE9UQUxfUkVWX0ZXRC42MDAwLjgvMTEvMjAyNQEAAAAzfgAAAgAAABAyMC4zMTcyMjY3NzM1MDMxAQ0AAAAFAAAAATkBAAAABzI2MzUxNTQCAAAACTY1MzYyNjAyMAMAAAAGMTAwMzA3BAAAAAEyBgAAAAEwBwAAAAMxNjAI</t>
  </si>
  <si>
    <t>AAAAATAJAAAAATEKAAAAATALAAAACzE0NDM3MzQ2MjY1DAAAAAIxMg0AAAAJOC8xMi8yMDI1vpgAmBj83QhAv5BbGfzdCCxDSVEuTlZEQS5JUV9URVZfVE9UQUxfUkVWX0ZXRC42MDAwLjgvMTIvMjAyNQEAAAAzfgAAAgAAABAyMC40NDExOTQwMzE5NTk5AQ0AAAAFAAAAATkBAAAABzI2MzUxNTQCAAAACTY1MzYyNjAyMAMAAAAGMTAwMzA3BAAAAAEyBgAAAAEwBwAAAAMxNjAIAAAAATAJAAAAATEKAAAAATALAAAACzE0NDM3MzQ2MjY1DAAAAAIxMg0AAAAJOC8xMy8yMDI1utL/lxj83QjODqRbGfzdCCxDSVEuTlZEQS5JUV9URVZfVE9UQUxfUkVWX0ZXRC42MDAwLjgvMTMvMjAyNQEAAAAzfgAAAgAAABAyMC4yNzQ1NzMxNjE4MTA0AQ0AAAAFAAAAATkBAAAABzI2MzUxNTQCAAAACTY1MzYyNjAyMAMAAAAGMTAwMzA3BAAAAAEyBgAAAAEwBwAAAAMxNjAIAAAAATAJAAAAATEKAAAAATALAAAACzE0NDQwODk1ODYwDAAAAAIxMg0AAAAJOC8xNC8yMDI1utL/lxj83Qg3VZlbGfzdCCxDSVEuTlZEQS5JUV9URVZfVE9UQUxfUkVWX0ZXRC42MDAwLjgvMTgvMjAyMAEAAAAzfgAAAgAAABAxOC45MDY1ODkxMTU2NTc0AQ0AAAAFAAAAATkBAAAABzI2MzUxNTQCAAAACTY1MzYyNjAwNQMAAAAGMTAwMzA3BAAAAAEyBgAAAAEwBwAAAAMxNjAIAAAAATAJAAAAATEKAAAAATALAAAACzEyMDQ1NjYwMDYxDAAAAAIxMg0A</t>
  </si>
  <si>
    <t>AAAJOC8xOS8yMDIwFruSlxj83Qis15ZbGfzdCCxDSVEuTlZEQS5JUV9URVZfVE9UQUxfUkVWX0ZXRC42MDAwLjgvMTQvMjAyNAEAAAAzfgAAAgAAABAyMS45MzYxOTQ0ODk2NTEzAQ0AAAAFAAAAATkBAAAABzI2MzUxNTQCAAAACTY1MzYyNjAxNwMAAAAGMTAwMzA3BAAAAAEyBgAAAAEwBwAAAAMxNjAIAAAAATAJAAAAATEKAAAAATALAAAACzEzODk5NDY3Nzg3DAAAAAIxMg0AAAAJOC8xNS8yMDI0utL/lxj83Qgw+55bGfzdCCxDSVEuTlZEQS5JUV9URVZfVE9UQUxfUkVWX0ZXRC42MDAwLjgvMTUvMjAyNAEAAAAzfgAAAgAAAA8yMi44Mzc5NjU4NzkwOTMBDQAAAAUAAAABOQEAAAAHMjYzNTE1NAIAAAAJNjUzNjI2MDE3AwAAAAYxMDAzMDcEAAAAATIGAAAAATAHAAAAAzE2MAgAAAABMAkAAAABMQoAAAABMAsAAAALMTM4OTk0Njc3MzMMAAAAAjEyDQAAAAk4LzE2LzIwMjQWu5KXGPzdCB1EoFsZ/N0ILENJUS5OVkRBLklRX1RFVl9UT1RBTF9SRVZfRldELjYwMDAuOC8xNi8yMDI0AQAAADN+AAACAAAAEDIzLjE1OTg0MzUwOTEzMDEBDQAAAAUAAAABOQEAAAAHMjYzNTE1NAIAAAAJNjUzNjI2MDE3AwAAAAYxMDAzMDcEAAAAATIGAAAAATAHAAAAAzE2MAgAAAABMAkAAAABMQoAAAABMAsAAAALMTM4OTk0Njc3MzMMAAAAAjEyDQAAAAk4LzE3LzIwMjS+mACYGPzdCEC/kFsZ/N0ILENJUS5OVkRBLklRX1RF</t>
  </si>
  <si>
    <t>Vl9UT1RBTF9SRVZfRldELjYwMDAuOC8xOS8yMDI0AQAAADN+AAACAAAAEDI0LjA4NTQwNDY1MTU0OTYBDQAAAAUAAAABOQEAAAAHMjYzNTE1NAIAAAAJNjUzNjI2MDE3AwAAAAYxMDAzMDcEAAAAATIGAAAAATAHAAAAAzE2MAgAAAABMAkAAAABMQoAAAABMAsAAAALMTM5MDIwMjg5OTkMAAAAAjEyDQAAAAk4LzIwLzIwMjS60v+XGPzdCDdVmVsZ/N0ILENJUS5OVkRBLklRX1RFVl9UT1RBTF9SRVZfRldELjYwMDAuOC8yMC8yMDI0AQAAADN+AAACAAAAEDIzLjUwNzcyMDQ4OTg2ODYBDQAAAAUAAAABOQEAAAAHMjYzNTE1NAIAAAAJNjUzNjI2MDE3AwAAAAYxMDAzMDcEAAAAATIGAAAAATAHAAAAAzE2MAgAAAABMAkAAAABMQoAAAABMAsAAAALMTM5MDQxMjY3MzMMAAAAAjEyDQAAAAk4LzIxLzIwMjRJppOXGPzdCM4OpFsZ/N0ILENJUS5OVkRBLklRX1RFVl9UT1RBTF9SRVZfRldELjYwMDAuOC8yMS8yMDI0AQAAADN+AAACAAAAEDIzLjcxNjIxMDA2NDkzMDgBDQAAAAUAAAABOQEAAAAHMjYzNTE1NAIAAAAJNjUzNjI2MDE3AwAAAAYxMDAzMDcEAAAAATIGAAAAATAHAAAAAzE2MAgAAAABMAkAAAABMQoAAAABMAsAAAALMTM5MTUxMzU1NTYMAAAAAjEyDQAAAAk4LzIyLzIwMjS60v+XGPzdCFO8k1sZ/N0ILENJUS5OVkRBLklRX1RFVl9UT1RBTF9SRVZfRldELjYwMDAuOC8yMi8yMDI0AQAAADN+AAACAAAA</t>
  </si>
  <si>
    <t>EDIyLjgzMjAzOTI0MTU0NzIBDQAAAAUAAAABOQEAAAAHMjYzNTE1NAIAAAAJNjUzNjI2MDE3AwAAAAYxMDAzMDcEAAAAATIGAAAAATAHAAAAAzE2MAgAAAABMAkAAAABMQoAAAABMAsAAAALMTM5MTUxMzU1NTYMAAAAAjEyDQAAAAk4LzIzLzIwMjQWu5KXGPzdCBv6jlsZ/N0ILENJUS5OVkRBLklRX1RFVl9UT1RBTF9SRVZfRldELjYwMDAuOC8yMy8yMDI0AQAAADN+AAACAAAAEDIzLjgwMjgxMzkxMjg4NjEBDQAAAAUAAAABOQEAAAAHMjYzNTE1NAIAAAAJNjUzNjI2MDE3AwAAAAYxMDAzMDcEAAAAATIGAAAAATAHAAAAAzE2MAgAAAABMAkAAAABMQoAAAABMAsAAAALMTM5MDg2MTkyOTgMAAAAAjEyDQAAAAk4LzI0LzIwMjS60v+XGPzdCFWRlVsZ/N0ILENJUS5OVkRBLklRX1RFVl9UT1RBTF9SRVZfRldELjYwMDAuOC8yNi8yMDI0AQAAADN+AAACAAAAEDIzLjE2NjQ1MTA1MjE3MzMBDQAAAAUAAAABOQEAAAAHMjYzNTE1NAIAAAAJNjUzNjI2MDE3AwAAAAYxMDAzMDcEAAAAATIGAAAAATAHAAAAAzE2MAgAAAABMAkAAAABMQoAAAABMAsAAAALMTM5MTA0MTI5NDQMAAAAAjEyDQAAAAk4LzI3LzIwMjS60v+XGPzdCDZomlsZ/N0ILENJUS5OVkRBLklRX1RFVl9UT1RBTF9SRVZfRldELjYwMDAuOC8yNy8yMDI0AQAAADN+AAACAAAAEDIzLjQ4NzU2MTY5MjYyMTcBDQAAAAUAAAABOQEAAAAHMjYzNTE1NAIA</t>
  </si>
  <si>
    <t>AAAJNjUzNjI2MDE3AwAAAAYxMDAzMDcEAAAAATIGAAAAATAHAAAAAzE2MAgAAAABMAkAAAABMQoAAAABMAsAAAALMTM5MTEyNTUyNzAMAAAAAjEyDQAAAAk4LzI4LzIwMjTaV5OXGPzdCBqDm1sZ/N0ILENJUS5OVkRBLklRX1RFVl9UT1RBTF9SRVZfRldELjYwMDAuOC8yOC8yMDI0AQAAADN+AAACAAAAEDIxLjE0MjAwMzQ3ODE4ODQBDQAAAAUAAAABOQEAAAAHMjYzNTE1NAIAAAAJNjUzNjI2MDE4AwAAAAYxMDAzMDcEAAAAATIGAAAAATAHAAAAAzE2MAgAAAABMAkAAAABMQoAAAABMAsAAAALMTM5MTU5OTQ4MDYMAAAAAjEyDQAAAAk4LzI5LzIwMjS+mACYGPzdCKUyo1sZ/N0ILENJUS5OVkRBLklRX1RFVl9UT1RBTF9SRVZfRldELjYwMDAuOC8yOS8yMDI0AQAAADN+AAACAAAAEDE4LjkwOTU4MTgwNzU2MDMBDQAAAAUAAAABOQEAAAAHMjYzNTE1NAIAAAAJNjUzNjI2MDE4AwAAAAYxMDAzMDcEAAAAATIGAAAAATAHAAAAAzE2MAgAAAABMAkAAAABMQoAAAABMAsAAAALMTM5MTYzMTg3NjMMAAAAAjEyDQAAAAk4LzMwLzIwMjS60v+XGPzdCKzXllsZ/N0ILENJUS5OVkRBLklRX1RFVl9UT1RBTF9SRVZfRldELjYwMDAuOC8zMC8yMDI0AQAAADN+AAACAAAAEDE5LjIyMTg3MTY3MTM3OTgBDQAAAAUAAAABOQEAAAAHMjYzNTE1NAIAAAAJNjUzNjI2MDE4AwAAAAYxMDAzMDcEAAAAATIGAAAAATAHAAAAAzE2</t>
  </si>
  <si>
    <t>MAgAAAABMAkAAAABMQoAAAABMAsAAAALMTQwMzg4MDQ3MzcMAAAAAjEyDQAAAAk4LzMxLzIwMjS+mACYGPzdCB5pmFsZ/N0IK0NJUS5OVkRBLklRX1RFVl9UT1RBTF9SRVZfRldELjYwMDAuOS8yLzIwMjQBAAAAM34AAAIAAAAQMTkuMjIxODcxNjcxMzc5OAENAAAABQAAAAE5AQAAAAcyNjM1MTU0AgAAAAk2NTM2MjYwMTgDAAAABjEwMDMwNwQAAAABMgYAAAABMAcAAAADMTYwCAAAAAEwCQAAAAExCgAAAAEwCwAAAAsxNDAzODgwNDczNwwAAAACMTINAAAACDkvMy8yMDI0utL/lxj83QjODqRbGfzdCCtDSVEuTlZEQS5JUV9URVZfVE9UQUxfUkVWX0ZXRC42MDAwLjkvMy8yMDI0AQAAADN+AAACAAAAEDE3LjM3NTM1NzU1Mjc3MjYBDQAAAAUAAAABOQEAAAAHMjYzNTE1NAIAAAAJNjUzNjI2MDE4AwAAAAYxMDAzMDcEAAAAATIGAAAAATAHAAAAAzE2MAgAAAABMAkAAAABMQoAAAABMAsAAAALMTQwMzg4MDQ3MzcMAAAAAjEyDQAAAAg5LzQvMjAyNNpXk5cY/N0IoZWiWxn83QgrQ0lRLk5WREEuSVFfVEVWX1RPVEFMX1JFVl9GV0QuNjAwMC45LzQvMjAyNAEAAAAzfgAAAgAAABAxNy4wODQ2NTc0NDA4NzIyAQ0AAAAFAAAAATkBAAAABzI2MzUxNTQCAAAACTY1MzYyNjAxOAMAAAAGMTAwMzA3BAAAAAEyBgAAAAEwBwAAAAMxNjAIAAAAATAJAAAAATEKAAAAATALAAAACzE0MDM4ODA0NzM3DAAAAAIxMg0AAAAI</t>
  </si>
  <si>
    <t>OS81LzIwMjS60v+XGPzdCEC/kFsZ/N0IK0NJUS5OVkRBLklRX1RFVl9UT1RBTF9SRVZfRldELjYwMDAuOS81LzIwMjQBAAAAM34AAAIAAAAQMTcuMjM2MDA5ODk1NTQzMwENAAAABQAAAAE5AQAAAAcyNjM1MTU0AgAAAAk2NTM2MjYwMTgDAAAABjEwMDMwNwQAAAABMgYAAAABMAcAAAADMTYwCAAAAAEwCQAAAAExCgAAAAEwCwAAAAsxNDAzODg3Nzg4NgwAAAACMTINAAAACDkvNi8yMDI0utL/lxj83QjRJpJbGfzdCCtDSVEuTlZEQS5JUV9URVZfVE9UQUxfUkVWX0ZXRC42MDAwLjkvNi8yMDI0AQAAADN+AAACAAAAEDE2LjUyNTE0MzU2MzY4NTMBDQAAAAUAAAABOQEAAAAHMjYzNTE1NAIAAAAJNjUzNjI2MDE4AwAAAAYxMDAzMDcEAAAAATIGAAAAATAHAAAAAzE2MAgAAAABMAkAAAABMQoAAAABMAsAAAALMTQwMzg4Nzc4ODYMAAAAAjEyDQAAAAg5LzcvMjAyNNpXk5cY/N0IyPGZWxn83QgrQ0lRLk5WREEuSVFfVEVWX1RPVEFMX1JFVl9GV0QuNjAwMC45LzkvMjAyNAEAAAAzfgAAAgAAABAxNy4xMTU5MDkxOTEwNzQxAQ0AAAAFAAAAATkBAAAABzI2MzUxNTQCAAAACTY1MzYyNjAxOAMAAAAGMTAwMzA3BAAAAAEyBgAAAAEwBwAAAAMxNjAIAAAAATAJAAAAATEKAAAAATALAAAACzE0MDM4ODc3ODg2DAAAAAIxMg0AAAAJOS8xMC8yMDI0vpgAmBj83Qis15ZbGfzdCCxDSVEuTlZEQS5JUV9URVZfVE9UQUxf</t>
  </si>
  <si>
    <t>UkVWX0ZXRC42MDAwLjkvMTAvMjAyNAEAAAAzfgAAAgAAABAxNy4zODA0NTUzMzc0MDQ4AQ0AAAAFAAAAATkBAAAABzI2MzUxNTQCAAAACTY1MzYyNjAxOAMAAAAGMTAwMzA3BAAAAAEyBgAAAAEwBwAAAAMxNjAIAAAAATAJAAAAATEKAAAAATALAAAACzE0MDM4ODc3ODg2DAAAAAIxMg0AAAAJOS8xMS8yMDI0utL/lxj83QhbP59bGfzdCCxDSVEuTlZEQS5JUV9URVZfVE9UQUxfUkVWX0ZXRC42MDAwLjkvMTEvMjAyNAEAAAAzfgAAAgAAABAxOC43OTAwMDE3OTQyMTI4AQ0AAAAFAAAAATkBAAAABzI2MzUxNTQCAAAACTY1MzYyNjAxOAMAAAAGMTAwMzA3BAAAAAEyBgAAAAEwBwAAAAMxNjAIAAAAATAJAAAAATEKAAAAATALAAAACzEzOTI5NTc4MDQ4DAAAAAIxMg0AAAAJOS8xMi8yMDI0FruSlxj83Qgb+o5bGfzdCCxDSVEuTlZEQS5JUV9URVZfVE9UQUxfUkVWX0ZXRC42MDAwLjkvMTIvMjAyNAEAAAAzfgAAAgAAABAxOS4xNTE1MzYyODA1MzAyAQ0AAAAFAAAAATkBAAAABzI2MzUxNTQCAAAACTY1MzYyNjAxOAMAAAAGMTAwMzA3BAAAAAEyBgAAAAEwBwAAAAMxNjAIAAAAATAJAAAAATEKAAAAATALAAAACzEzOTI5NTc4MDQ4DAAAAAIxMg0AAAAJOS8xMy8yMDI0utL/lxj83QiHwKNbGfzdCCxDSVEuTlZEQS5JUV9URVZfVE9UQUxfUkVWX0ZXRC42MDAwLjkvMTMvMjAyNAEAAAAzfgAAAgAAABAxOS4xNDUw</t>
  </si>
  <si>
    <t>NTEzNTcwMDg4AQ0AAAAFAAAAATkBAAAABzI2MzUxNTQCAAAACTY1MzYyNjAxOAMAAAAGMTAwMzA3BAAAAAEyBgAAAAEwBwAAAAMxNjAIAAAAATAJAAAAATEKAAAAATALAAAACzEzOTI5NTc4MDQ4DAAAAAIxMg0AAAAJOS8xNC8yMDI0FruSlxj83QjODqRbGfzdCCxDSVEuTlZEQS5JUV9URVZfVE9UQUxfUkVWX0ZXRC42MDAwLjkvMTYvMjAyNAEAAAAzfgAAAgAAABAxOC43Njg5MjU3OTI3NjgzAQ0AAAAFAAAAATkBAAAABzI2MzUxNTQCAAAACTY1MzYyNjAxOAMAAAAGMTAwMzA3BAAAAAEyBgAAAAEwBwAAAAMxNjAIAAAAATAJAAAAATEKAAAAATALAAAACzEzOTI5NTc4MDQ4DAAAAAIxMg0AAAAJOS8xNy8yMDI0utL/lxj83QjMIp5bGfzdCCxDSVEuTlZEQS5JUV9URVZfVE9UQUxfUkVWX0ZXRC42MDAwLjkvMTcvMjAyNAEAAAAzfgAAAgAAABAxOC41NzU5OTkzMTgwMDcxAQ0AAAAFAAAAATkBAAAABzI2MzUxNTQCAAAACTY1MzYyNjAxOAMAAAAGMTAwMzA3BAAAAAEyBgAAAAEwBwAAAAMxNjAIAAAAATAJAAAAATEKAAAAATALAAAACzEzOTI5NTc4MDQ4DAAAAAIxMg0AAAAJOS8xOC8yMDI0utL/lxj83Qj6Fp1bGfzdCCxDSVEuTlZEQS5JUV9URVZfVE9UQUxfUkVWX0ZXRC42MDAwLjkvMTgvMjAyNAEAAAAzfgAAAgAAABAxOC4yMTU4ODY4OTgwNzk0AQ0AAAAFAAAAATkBAAAABzI2MzUxNTQCAAAACTY1MzYy</t>
  </si>
  <si>
    <t>NjAxOAMAAAAGMTAwMzA3BAAAAAEyBgAAAAEwBwAAAAMxNjAIAAAAATAJAAAAATEKAAAAATALAAAACzE0MDM4MzA0NzI3DAAAAAIxMg0AAAAJOS8xOS8yMDI0FruSlxj83Qgrhp1bGfzdCCxDSVEuTlZEQS5JUV9URVZfVE9UQUxfUkVWX0ZXRC42MDAwLjkvMTkvMjAyNAEAAAAzfgAAAgAAABAxOC45NDU0MzI4MTc3MDE1AQ0AAAAFAAAAATkBAAAABzI2MzUxNTQCAAAACTY1MzYyNjAxOAMAAAAGMTAwMzA3BAAAAAEyBgAAAAEwBwAAAAMxNjAIAAAAATAJAAAAATEKAAAAATALAAAACzE0MDM4MzA0NzI3DAAAAAIxMg0AAAAJOS8yMC8yMDI0vpgAmBj83QhTvJNbGfzdCCxDSVEuTlZEQS5JUV9URVZfVE9UQUxfUkVWX0ZXRC42MDAwLjkvMjAvMjAyNAEAAAAzfgAAAgAAABAxOC42NDIyNjU5NTc3Njk2AQ0AAAAFAAAAATkBAAAABzI2MzUxNTQCAAAACTY1MzYyNjAxOAMAAAAGMTAwMzA3BAAAAAEyBgAAAAEwBwAAAAMxNjAIAAAAATAJAAAAATEKAAAAATALAAAACzE0MDM4MzA0NzI3DAAAAAIxMg0AAAAJOS8yMS8yMDI0utL/lxj83QhVkZVbGfzdCCxDSVEuTlZEQS5JUV9URVZfVE9UQUxfUkVWX0ZXRC42MDAwLjkvMjMvMjAyNAEAAAAzfgAAAgAAABAxOC42ODQ0MTc0OTk3OTIyAQ0AAAAFAAAAATkBAAAABzI2MzUxNTQCAAAACTY1MzYyNjAxOAMAAAAGMTAwMzA3BAAAAAEyBgAAAAEwBwAAAAMxNjAIAAAAATAJ</t>
  </si>
  <si>
    <t>AAAAATEKAAAAATALAAAACzE0MDM4MzA0NzI3DAAAAAIxMg0AAAAJOS8yNC8yMDI0vpgAmBj83QhAv5BbGfzdCCxDSVEuTlZEQS5JUV9URVZfVE9UQUxfUkVWX0ZXRC42MDAwLjkvMjQvMjAyNAEAAAAzfgAAAgAAABAxOS40MzE3OTY3NjQxMTYyAQ0AAAAFAAAAATkBAAAABzI2MzUxNTQCAAAACTY1MzYyNjAxOAMAAAAGMTAwMzA3BAAAAAEyBgAAAAEwBwAAAAMxNjAIAAAAATAJAAAAATEKAAAAATALAAAACzE0MDM4MzA0NzI3DAAAAAIxMg0AAAAJOS8yNS8yMDI0utL/lxj83QjRJpJbGfzdCCxDSVEuTlZEQS5JUV9URVZfVE9UQUxfUkVWX0ZXRC42MDAwLjkvMjUvMjAyNAEAAAAzfgAAAgAAABAxOS44NTk3OTcwMzY5NjExAQ0AAAAFAAAAATkBAAAABzI2MzUxNTQCAAAACTY1MzYyNjAxOAMAAAAGMTAwMzA3BAAAAAEyBgAAAAEwBwAAAAMxNjAIAAAAATAJAAAAATEKAAAAATALAAAACzE0MDM4MzA0NzI3DAAAAAIxMg0AAAAJOS8yNi8yMDI02leTlxj83QgeaZhbGfzdCCxDSVEuTlZEQS5JUV9URVZfVE9UQUxfUkVWX0ZXRC42MDAwLjkvMjYvMjAyNAEAAAAzfgAAAgAAABAxOS45NDU3MjEzMzQxNjExAQ0AAAAFAAAAATkBAAAABzI2MzUxNTQCAAAACTY1MzYyNjAxOAMAAAAGMTAwMzA3BAAAAAEyBgAAAAEwBwAAAAMxNjAIAAAAATAJAAAAATEKAAAAATALAAAACzE0MDM4MzA0NzI3DAAAAAIxMg0AAAAJOS8y</t>
  </si>
  <si>
    <t>Ny8yMDI0utL/lxj83Qg3VZlbGfzdCCxDSVEuTlZEQS5JUV9URVZfVE9UQUxfUkVWX0ZXRC42MDAwLjkvMjcvMjAyNAEAAAAzfgAAAgAAABAxOS41MTc3MjEwNjEzMTYxAQ0AAAAFAAAAATkBAAAABzI2MzUxNTQCAAAACTY1MzYyNjAxOAMAAAAGMTAwMzA3BAAAAAEyBgAAAAEwBwAAAAMxNjAIAAAAATAJAAAAATEKAAAAATALAAAACzE0MDM4MzA0NzI3DAAAAAIxMg0AAAAJOS8yOC8yMDI0utL/lxj83QiA1J1bGfzdCCxDSVEuTlZEQS5JUV9URVZfVE9UQUxfUkVWX0ZXRC42MDAwLjkvMzAvMjAyNAEAAAAzfgAAAgAAABAxOS41MjUyODQyMjM3NjQxAQ0AAAAFAAAAATkBAAAABzI2MzUxNTQCAAAACTY1MzYyNjAxOAMAAAAGMTAwMzA3BAAAAAEyBgAAAAEwBwAAAAMxNjAIAAAAATAJAAAAATEKAAAAATALAAAACzE0MDM4MzA0NzI4DAAAAAIxMg0AAAAJMTAvMS8yMDI0SaaTlxj83QhY5KFbGfzdCCxDSVEuTlZEQS5JUV9URVZfVE9UQUxfUkVWX0ZXRC42MDAwLjEwLzEvMjAyNAEAAAAzfgAAAgAAABAxOC44MDU0MjU4Mjc5MzE2AQ0AAAAFAAAAATkBAAAABzI2MzUxNTQCAAAACTY1MzYyNjAxOAMAAAAGMTAwMzA3BAAAAAEyBgAAAAEwBwAAAAMxNjAIAAAAATAJAAAAATEKAAAAATALAAAACzE0MDM4MzA0NzI4DAAAAAIxMg0AAAAJMTAvMi8yMDI0vpgAmBj83Qgb+o5bGfzdCCxDSVEuTlZEQS5JUV9URVZfVE9U</t>
  </si>
  <si>
    <t>QUxfUkVWX0ZXRC42MDAwLjEwLzIvMjAyNAEAAAAzfgAAAgAAABAxOS4xMDUzNjY4MjYxOTUxAQ0AAAAFAAAAATkBAAAABzI2MzUxNTQCAAAACTY1MzYyNjAxOAMAAAAGMTAwMzA3BAAAAAEyBgAAAAEwBwAAAAMxNjAIAAAAATAJAAAAATEKAAAAATALAAAACzE0MDM4MzA0NzI4DAAAAAIxMg0AAAAJMTAvMy8yMDI0utL/lxj83Qgag5tbGfzdCCxDSVEuTlZEQS5JUV9URVZfVE9UQUxfUkVWX0ZXRC42MDAwLjEwLzMvMjAyNAEAAAAzfgAAAgAAABAxOS43NTM4ODc5MDM1MjE3AQ0AAAAFAAAAATkBAAAABzI2MzUxNTQCAAAACTY1MzYyNjAxOAMAAAAGMTAwMzA3BAAAAAEyBgAAAAEwBwAAAAMxNjAIAAAAATAJAAAAATEKAAAAATALAAAACzE0MDM4MzA0NzI4DAAAAAIxMg0AAAAJMTAvNC8yMDI0SaaTlxj83Qgag5tbGfzdCCxDSVEuTlZEQS5JUV9URVZfVE9UQUxfUkVWX0ZXRC42MDAwLjEwLzQvMjAyNAEAAAAzfgAAAgAAABAyMC4wODk0OTc1NjEwMzgzAQ0AAAAFAAAAATkBAAAABzI2MzUxNTQCAAAACTY1MzYyNjAxOAMAAAAGMTAwMzA3BAAAAAEyBgAAAAEwBwAAAAMxNjAIAAAAATAJAAAAATEKAAAAATALAAAACzE0MDM4MzA0NzI4DAAAAAIxMg0AAAAJMTAvNS8yMDI0utL/lxj83Qis15ZbGfzdCCxDSVEuTlZEQS5JUV9URVZfVE9UQUxfUkVWX0ZXRC42MDAwLjEwLzcvMjAyNAEAAAAzfgAAAgAAABAyMC41</t>
  </si>
  <si>
    <t>NDM0NjIzMTUxNjY5AQ0AAAAFAAAAATkBAAAABzI2MzUxNTQCAAAACTY1MzYyNjAxOAMAAAAGMTAwMzA3BAAAAAEyBgAAAAEwBwAAAAMxNjAIAAAAATAJAAAAATEKAAAAATALAAAACzE0MDM4MzA0NzI4DAAAAAIxMg0AAAAJMTAvOC8yMDI0FruSlxj83QhVkZVbGfzdCCxDSVEuTlZEQS5JUV9URVZfVE9UQUxfUkVWX0ZXRC42MDAwLjEwLzgvMjAyNAEAAAAzfgAAAgAAABAyMS4zODE2NzU4MDc2MTE2AQ0AAAAFAAAAATkBAAAABzI2MzUxNTQCAAAACTY1MzYyNjAxOAMAAAAGMTAwMzA3BAAAAAEyBgAAAAEwBwAAAAMxNjAIAAAAATAJAAAAATEKAAAAATALAAAACzE0MDM4MzA0NzI4DAAAAAIxMg0AAAAJMTAvOS8yMDI0utL/lxj83Qis15ZbGfzdCCxDSVEuTlZEQS5JUV9URVZfVE9UQUxfUkVWX0ZXRC42MDAwLjEwLzkvMjAyNAEAAAAzfgAAAgAAAA8yMS4zNDI3NjQ1NDI5NzIBDQAAAAUAAAABOQEAAAAHMjYzNTE1NAIAAAAJNjUzNjI2MDE4AwAAAAYxMDAzMDcEAAAAATIGAAAAATAHAAAAAzE2MAgAAAABMAkAAAABMQoAAAABMAsAAAALMTQwMzgzMDQ3MjgMAAAAAjEyDQAAAAoxMC8xMC8yMDI0utL/lxj83Qg2aJpbGfzdCC1DSVEuTlZEQS5JUV9URVZfVE9UQUxfUkVWX0ZXRC42MDAwLjEwLzEwLzIwMjQBAAAAM34AAAIAAAAQMjEuNjkyOTY1OTI0NzI4MwENAAAABQAAAAE5AQAAAAcyNjM1MTU0AgAAAAk2</t>
  </si>
  <si>
    <t>NTM2MjYwMTgDAAAABjEwMDMwNwQAAAABMgYAAAABMAcAAAADMTYwCAAAAAEwCQAAAAExCgAAAAEwCwAAAAsxNDAzODMwNDcyOAwAAAACMTINAAAACjEwLzExLzIwMjTaV5OXGPzdCBqDm1sZ/N0ILUNJUS5OVkRBLklRX1RFVl9UT1RBTF9SRVZfRldELjYwMDAuMTAvMTEvMjAyNAEAAAAzfgAAAgAAAA8yMS42NjE4MzgyMjAwNzUBDQAAAAUAAAABOQEAAAAHMjYzNTE1NAIAAAAJNjUzNjI2MDE4AwAAAAYxMDAzMDcEAAAAATIGAAAAATAHAAAAAzE2MAgAAAABMAkAAAABMQoAAAABMAsAAAALMTM5NjM4MjA2NTMMAAAAAjEyDQAAAAoxMC8xMi8yMDI0vpgAmBj83QhbP59bGfzdCC1DSVEuTlZEQS5JUV9URVZfVE9UQUxfUkVWX0ZXRC42MDAwLjEwLzE0LzIwMjQBAAAAM34AAAIAAAAQMjIuMTgyNzY0MDM4MTQzMwENAAAABQAAAAE5AQAAAAcyNjM1MTU0AgAAAAk2NTM2MjYwMTgDAAAABjEwMDMwNwQAAAABMgYAAAABMAcAAAADMTYwCAAAAAEwCQAAAAExCgAAAAEwCwAAAAsxNDAzODI1NzEwMQwAAAACMTINAAAACjEwLzE1LzIwMjS60v+XGPzdCFs/n1sZ/N0ILUNJUS5OVkRBLklRX1RFVl9UT1RBTF9SRVZfRldELjYwMDAuMTAvMTUvMjAyNAEAAAAzfgAAAgAAABAyMS4xMzU4NDkyNTA2MjA0AQ0AAAAFAAAAATkBAAAABzI2MzUxNTQCAAAACTY1MzYyNjAxOAMAAAAGMTAwMzA3BAAAAAEyBgAAAAEwBwAAAAMx</t>
  </si>
  <si>
    <t>NjAIAAAAATAJAAAAATEKAAAAATALAAAACzE0MDM4MjU3MTAyDAAAAAIxMg0AAAAKMTAvMTYvMjAyNL6YAJgY/N0IWz+fWxn83QgtQ0lRLk5WREEuSVFfVEVWX1RPVEFMX1JFVl9GV0QuNjAwMC4xMC8xNi8yMDI0AQAAADN+AAACAAAAEDIxLjgwMjY2ODc4MTk0NTcBDQAAAAUAAAABOQEAAAAHMjYzNTE1NAIAAAAJNjUzNjI2MDE4AwAAAAYxMDAzMDcEAAAAATIGAAAAATAHAAAAAzE2MAgAAAABMAkAAAABMQoAAAABMAsAAAALMTQwMzgyNTcxMDIMAAAAAjEyDQAAAAoxMC8xNy8yMDI0utL/lxj83QhEuaFbGfzdCC1DSVEuTlZEQS5JUV9URVZfVE9UQUxfUkVWX0ZXRC42MDAwLjEwLzE3LzIwMjQBAAAAM34AAAIAAAAQMjEuOTU1MjYxOTczODQ0MQENAAAABQAAAAE5AQAAAAcyNjM1MTU0AgAAAAk2NTM2MjYwMTgDAAAABjEwMDMwNwQAAAABMgYAAAABMAcAAAADMTYwCAAAAAEwCQAAAAExCgAAAAEwCwAAAAsxMzk3MTEzNTI1OAwAAAACMTINAAAACjEwLzE4LzIwMjQWu5KXGPzdCMjxmVsZ/N0ILUNJUS5OVkRBLklRX1RFVl9UT1RBTF9SRVZfRldELjYwMDAuMTAvMTgvMjAyNAEAAAAzfgAAAgAAABAyMi4xMjgxMDAzOTgzNDU1AQ0AAAAFAAAAATkBAAAABzI2MzUxNTQCAAAACTY1MzYyNjAxOAMAAAAGMTAwMzA3BAAAAAEyBgAAAAEwBwAAAAMxNjAIAAAAATAJAAAAATEKAAAAATALAAAACzEzOTcxMTM1MjU4</t>
  </si>
  <si>
    <t>DAAAAAIxMg0AAAAKMTAvMTkvMjAyNLrS/5cY/N0IU7yTWxn83QgtQ0lRLk5WREEuSVFfVEVWX1RPVEFMX1JFVl9GV0QuNjAwMC4xMC8yMS8yMDI0AQAAADN+AAACAAAAEDIzLjA1MDQ0Mzc2NjQ3OTIBDQAAAAUAAAABOQEAAAAHMjYzNTE1NAIAAAAJNjUzNjI2MDE4AwAAAAYxMDAzMDcEAAAAATIGAAAAATAHAAAAAzE2MAgAAAABMAkAAAABMQoAAAABMAsAAAALMTM5NzExMzUyNTgMAAAAAjEyDQAAAAoxMC8yMi8yMDI0utL/lxj83Qgb+o5bGfzdCC1DSVEuTlZEQS5JUV9URVZfVE9UQUxfUkVWX0ZXRC42MDAwLjEwLzIyLzIwMjQBAAAAM34AAAIAAAAPMjMuMDMxMDYwMDE3OTM3AQ0AAAAFAAAAATkBAAAABzI2MzUxNTQCAAAACTY1MzYyNjAxOAMAAAAGMTAwMzA3BAAAAAEyBgAAAAEwBwAAAAMxNjAIAAAAATAJAAAAATEKAAAAATALAAAACzEzOTcxMTM1MjU4DAAAAAIxMg0AAAAKMTAvMjMvMjAyNBa7kpcY/N0IHUSgWxn83QgtQ0lRLk5WREEuSVFfVEVWX1RPVEFMX1JFVl9GV0QuNjAwMC4xMC8yMy8yMDI0AQAAADN+AAACAAAAEDIyLjM4MDA4OTEyOTM5NDMBDQAAAAUAAAABOQEAAAAHMjYzNTE1NAIAAAAJNjUzNjI2MDE4AwAAAAYxMDAzMDcEAAAAATIGAAAAATAHAAAAAzE2MAgAAAABMAkAAAABMQoAAAABMAsAAAALMTM5NzExMzUyNTgMAAAAAjEyDQAAAAoxMC8yNC8yMDI0vpgAmBj83Qi69qBbGfzd</t>
  </si>
  <si>
    <t>CC1DSVEuTlZEQS5JUV9URVZfVE9UQUxfUkVWX0ZXRC42MDAwLjEwLzI0LzIwMjQBAAAAM34AAAIAAAAQMjIuNTE3MzkwNjgxNTY4MwENAAAABQAAAAE5AQAAAAcyNjM1MTU0AgAAAAk2NTM2MjYwMTgDAAAABjEwMDMwNwQAAAABMgYAAAABMAcAAAADMTYwCAAAAAEwCQAAAAExCgAAAAEwCwAAAAsxMzk3MTEzNTI1OAwAAAACMTINAAAACjEwLzI1LzIwMjS60v+XGPzdCEC/kFsZ/N0ILUNJUS5OVkRBLklRX1RFVl9UT1RBTF9SRVZfRldELjYwMDAuMTAvMjUvMjAyNAEAAAAzfgAAAgAAABAyMi42OTk5MjA5ODAzNDA4AQ0AAAAFAAAAATkBAAAABzI2MzUxNTQCAAAACTY1MzYyNjAxOAMAAAAGMTAwMzA3BAAAAAEyBgAAAAEwBwAAAAMxNjAIAAAAATAJAAAAATEKAAAAATALAAAACzEzOTcxMTM1MjU4DAAAAAIxMg0AAAAKMTAvMjYvMjAyNNpXk5cY/N0I0SaSWxn83QgtQ0lRLk5WREEuSVFfVEVWX1RPVEFMX1JFVl9GV0QuNjAwMC4xMC8yOC8yMDI0AQAAADN+AAACAAAADzIyLjUzNTE1OTExNzczMgENAAAABQAAAAE5AQAAAAcyNjM1MTU0AgAAAAk2NTM2MjYwMTgDAAAABjEwMDMwNwQAAAABMgYAAAABMAcAAAADMTYwCAAAAAEwCQAAAAExCgAAAAEwCwAAAAsxMzk3MTEzNTI1OAwAAAACMTINAAAACjEwLzI5LzIwMjS60v+XGPzdCM4OpFsZ/N0ILUNJUS5OVkRBLklRX1RFVl9UT1RBTF9SRVZfRldELjYwMDAu</t>
  </si>
  <si>
    <t>MTAvMjkvMjAyNAEAAAAzfgAAAgAAABAyMi42NTMwNzY5MjEzNjM4AQ0AAAAFAAAAATkBAAAABzI2MzUxNTQCAAAACTY1MzYyNjAxOAMAAAAGMTAwMzA3BAAAAAEyBgAAAAEwBwAAAAMxNjAIAAAAATAJAAAAATEKAAAAATALAAAACzEzOTcxMTM1MjU4DAAAAAIxMg0AAAAKMTAvMzAvMjAyNBa7kpcY/N0IrNeWWxn83QgtQ0lRLk5WREEuSVFfVEVWX1RPVEFMX1JFVl9GV0QuNjAwMC4xMC8zMC8yMDI0AQAAADN+AAACAAAAEDIyLjM0Mzc0NDYwMDg3NzYBDQAAAAUAAAABOQEAAAAHMjYzNTE1NAIAAAAJNjUzNjI2MDE4AwAAAAYxMDAzMDcEAAAAATIGAAAAATAHAAAAAzE2MAgAAAABMAkAAAABMQoAAAABMAsAAAALMTM5NzExMzUyNTgMAAAAAjEyDQAAAAoxMC8zMS8yMDI0utL/lxj83QgeaZhbGfzdCC1DSVEuTlZEQS5JUV9URVZfVE9UQUxfUkVWX0ZXRC42MDAwLjEwLzMxLzIwMjQBAAAAM34AAAIAAAAQMjEuMjgyNzIzNDg5NjcyMQENAAAABQAAAAE5AQAAAAcyNjM1MTU0AgAAAAk2NTM2MjYwMTgDAAAABjEwMDMwNwQAAAABMgYAAAABMAcAAAADMTYwCAAAAAEwCQAAAAExCgAAAAEwCwAAAAsxNDE3ODk0NDE5MAwAAAACMTINAAAACTExLzEvMjAyNLrS/5cY/N0IN1WZWxn83QgsQ0lRLk5WREEuSVFfVEVWX1RPVEFMX1JFVl9GV0QuNjAwMC4xMS8xLzIwMjQBAAAAM34AAAIAAAAQMjEuNzA5MTg2OTMyOTQz</t>
  </si>
  <si>
    <t>MQENAAAABQAAAAE5AQAAAAcyNjM1MTU0AgAAAAk2NTM2MjYwMTgDAAAABjEwMDMwNwQAAAABMgYAAAABMAcAAAADMTYwCAAAAAEwCQAAAAExCgAAAAEwCwAAAAsxNDE3ODk0NDE5MAwAAAACMTINAAAACTExLzIvMjAyNNpXk5cY/N0IMPueWxn83QgsQ0lRLk5WREEuSVFfVEVWX1RPVEFMX1JFVl9GV0QuNjAwMC4xMS80LzIwMjQBAAAAM34AAAIAAAAQMjEuNzk5MjE2MzUzMjM0NAENAAAABQAAAAE5AQAAAAcyNjM1MTU0AgAAAAk2NTM2MjYwMTgDAAAABjEwMDMwNwQAAAABMgYAAAABMAcAAAADMTYwCAAAAAEwCQAAAAExCgAAAAEwCwAAAAsxNDAwNDA3MzczMQwAAAACMTINAAAACTExLzUvMjAyNL6YAJgY/N0IU7yTWxn83QgsQ0lRLk5WREEuSVFfVEVWX1RPVEFMX1JFVl9GV0QuNjAwMC4xMS81LzIwMjQBAAAAM34AAAIAAAAQMjIuNDIyMzI5NjY0MjgxMwENAAAABQAAAAE5AQAAAAcyNjM1MTU0AgAAAAk2NTM2MjYwMTgDAAAABjEwMDMwNwQAAAABMgYAAAABMAcAAAADMTYwCAAAAAEwCQAAAAExCgAAAAEwCwAAAAsxNDAwNDA3MzczMQwAAAACMTINAAAACTExLzYvMjAyNLrS/5cY/N0IVZGVWxn83QgsQ0lRLk5WREEuSVFfVEVWX1RPVEFMX1JFVl9GV0QuNjAwMC4xMS82LzIwMjQBAAAAM34AAAIAAAAQMjMuMzQyNDcxMDgyMTQ4NQENAAAABQAAAAE5AQAAAAcyNjM1MTU0AgAAAAk2NTM2MjYwMTgDAAAA</t>
  </si>
  <si>
    <t>BjEwMDMwNwQAAAABMgYAAAABMAcAAAADMTYwCAAAAAEwCQAAAAExCgAAAAEwCwAAAAsxNDAwNDA3MzczMQwAAAACMTINAAAACTExLzcvMjAyNL6YAJgY/N0IrNeWWxn83QgsQ0lRLk5WREEuSVFfVEVWX1RPVEFMX1JFVl9GV0QuNjAwMC4xMS83LzIwMjQBAAAAM34AAAIAAAAQMjMuODcwMzQxNjg1MDMwMgENAAAABQAAAAE5AQAAAAcyNjM1MTU0AgAAAAk2NTM2MjYwMTgDAAAABjEwMDMwNwQAAAABMgYAAAABMAcAAAADMTYwCAAAAAEwCQAAAAExCgAAAAEwCwAAAAsxNDAwNDA3MzczMQwAAAACMTINAAAACTExLzgvMjAyNLrS/5cY/N0I06ueWxn83QgsQ0lRLk5WREEuSVFfVEVWX1RPVEFMX1JFVl9GV0QuNjAwMC4xMS84LzIwMjQBAAAAM34AAAIAAAAQMjMuNjY4NTU2Mjg2Mzc1MQENAAAABQAAAAE5AQAAAAcyNjM1MTU0AgAAAAk2NTM2MjYwMTgDAAAABjEwMDMwNwQAAAABMgYAAAABMAcAAAADMTYwCAAAAAEwCQAAAAExCgAAAAEwCwAAAAsxNDAwNDA3MzczMQwAAAACMTINAAAACTExLzkvMjAyNNpXk5cY/N0Ih8CjWxn83QgtQ0lRLk5WREEuSVFfVEVWX1RPVEFMX1JFVl9GV0QuNjAwMC4xMS8xMS8yMDI0AQAAADN+AAACAAAAEDIzLjIwMjgxOTE3ODcyNTUBDQAAAAUAAAABOQEAAAAHMjYzNTE1NAIAAAAJNjUzNjI2MDE4AwAAAAYxMDAzMDcEAAAAATIGAAAAATAHAAAAAzE2MAgAAAABMAkAAAABMQoA</t>
  </si>
  <si>
    <t>AAABMAsAAAALMTQwMjE3MTAxMzkMAAAAAjEyDQAAAAoxMS8xMi8yMDI0utL/lxj83Qgm3JxbGfzdCC1DSVEuTlZEQS5JUV9URVZfVE9UQUxfUkVWX0ZXRC42MDAwLjExLzEyLzIwMjQBAAAAM34AAAIAAAAQMjMuNjY0NzY3ODgzODE4MwENAAAABQAAAAE5AQAAAAcyNjM1MTU0AgAAAAk2NTM2MjYwMTgDAAAABjEwMDMwNwQAAAABMgYAAAABMAcAAAADMTYwCAAAAAEwCQAAAAExCgAAAAEwCwAAAAsxNDAyMzc5MTAxNwwAAAACMTINAAAACjExLzEzLzIwMjS60v+XGPzdCEC/kFsZ/N0ILUNJUS5OVkRBLklRX1RFVl9UT1RBTF9SRVZfRldELjYwMDAuMTEvMTMvMjAyNAEAAAAzfgAAAgAAABAyMy4zMDU4MzgwNDEyNDAzAQ0AAAAFAAAAATkBAAAABzI2MzUxNTQCAAAACTY1MzYyNjAxOAMAAAAGMTAwMzA3BAAAAAEyBgAAAAEwBwAAAAMxNjAIAAAAATAJAAAAATEKAAAAATALAAAACzE0MDI2OTYzNjM0DAAAAAIxMg0AAAAKMTEvMTQvMjAyNNpXk5cY/N0I0SaSWxn83QgtQ0lRLk5WREEuSVFfVEVWX1RPVEFMX1JFVl9GV0QuNjAwMC4xMS8xNC8yMDI0AQAAADN+AAACAAAADzIzLjE3MTkzNDQxNzEwMQENAAAABQAAAAE5AQAAAAcyNjM1MTU0AgAAAAk2NTM2MjYwMTgDAAAABjEwMDMwNwQAAAABMgYAAAABMAcAAAADMTYwCAAAAAEwCQAAAAExCgAAAAEwCwAAAAsxNDAyOTQ2NzMyMwwAAAACMTINAAAACjExLzE1</t>
  </si>
  <si>
    <t>LzIwMjS+mACYGPzdCBZxnlsZ/N0ILUNJUS5OVkRBLklRX1RFVl9UT1RBTF9SRVZfRldELjYwMDAuMTEvMTUvMjAyNAEAAAAzfgAAAgAAABAyMi4zNjg3ODk4NjE2ODQ0AQ0AAAAFAAAAATkBAAAABzI2MzUxNTQCAAAACTY1MzYyNjAxOAMAAAAGMTAwMzA3BAAAAAEyBgAAAAEwBwAAAAMxNjAIAAAAATAJAAAAATEKAAAAATALAAAACzE0MDMyNDIyMTc3DAAAAAIxMg0AAAAKMTEvMTYvMjAyNLrS/5cY/N0IU7yTWxn83QgtQ0lRLk5WREEuSVFfVEVWX1RPVEFMX1JFVl9GV0QuNjAwMC4xMS8xOC8yMDI0AQAAADN+AAACAAAAEDIyLjA5MTk3MDQwMDMxMzQBDQAAAAUAAAABOQEAAAAHMjYzNTE1NAIAAAAJNjUzNjI2MDE4AwAAAAYxMDAzMDcEAAAAATIGAAAAATAHAAAAAzE2MAgAAAABMAkAAAABMQoAAAABMAsAAAALMTQwMzcwODY1ODQMAAAAAjEyDQAAAAoxMS8xOS8yMDI0FruSlxj83Qg2aJpbGfzdCC1DSVEuTlZEQS5JUV9URVZfVE9UQUxfUkVWX0ZXRC42MDAwLjExLzE5LzIwMjQBAAAAM34AAAIAAAAQMjMuMDkyMjkzODYyNzY2OAENAAAABQAAAAE5AQAAAAcyNjM1MTU0AgAAAAk2NTM2MjYwMTgDAAAABjEwMDMwNwQAAAABMgYAAAABMAcAAAADMTYwCAAAAAEwCQAAAAExCgAAAAEwCwAAAAsxNDAzNTM0ODAwNgwAAAACMTINAAAACjExLzIwLzIwMjS60v+XGPzdCBqDm1sZ/N0ILUNJUS5OVkRBLklRX1RF</t>
  </si>
  <si>
    <t>Vl9UT1RBTF9SRVZfRldELjYwMDAuMTEvMjAvMjAyNAEAAAAzfgAAAgAAABAyMC45MTc3NjgwNjkwNjg4AQ0AAAAFAAAAATkBAAAABzI2MzUxNTQCAAAACTY1MzYyNjAxOQMAAAAGMTAwMzA3BAAAAAEyBgAAAAEwBwAAAAMxNjAIAAAAATAJAAAAATEKAAAAATALAAAACzE0MDM4Nzk2Mjk5DAAAAAIxMg0AAAAKMTEvMjEvMjAyNBa7kpcY/N0IGoObWxn83QgtQ0lRLk5WREEuSVFfVEVWX1RPVEFMX1JFVl9GV0QuNjAwMC4xMS8yMS8yMDI0AQAAADN+AAACAAAAEDIwLjAzOTUyODczOTU1MDEBDQAAAAUAAAABOQEAAAAHMjYzNTE1NAIAAAAJNjUzNjI2MDE5AwAAAAYxMDAzMDcEAAAAATIGAAAAATAHAAAAAzE2MAgAAAABMAkAAAABMQoAAAABMAsAAAALMTQwNDE2ODQxNjgMAAAAAjEyDQAAAAoxMS8yMi8yMDI0utL/lxj83QiA1J1bGfzdCC1DSVEuTlZEQS5JUV9URVZfVE9UQUxfUkVWX0ZXRC42MDAwLjExLzIyLzIwMjQBAAAAM34AAAIAAAAQMTkuMzg5NTIwNTYxODcwNAENAAAABQAAAAE5AQAAAAcyNjM1MTU0AgAAAAk2NTM2MjYwMTkDAAAABjEwMDMwNwQAAAABMgYAAAABMAcAAAADMTYwCAAAAAEwCQAAAAExCgAAAAEwCwAAAAsxNDA0MTY4NDE2OAwAAAACMTINAAAACjExLzIzLzIwMjS60v+XGPzdCBv6jlsZ/N0ILUNJUS5OVkRBLklRX1RFVl9UT1RBTF9SRVZfRldELjYwMDAuMTEvMjUvMjAyNAEAAAAz</t>
  </si>
  <si>
    <t>fgAAAgAAABAxOC41NzI4Nzg5MzE4NjE4AQ0AAAAFAAAAATkBAAAABzI2MzUxNTQCAAAACTY1MzYyNjAxOQMAAAAGMTAwMzA3BAAAAAEyBgAAAAEwBwAAAAMxNjAIAAAAATAJAAAAATEKAAAAATALAAAACzE0MDQxNjg0MTY4DAAAAAIxMg0AAAAKMTEvMjYvMjAyNBa7kpcY/N0IN1WZWxn83QgtQ0lRLk5WREEuSVFfVEVWX1RPVEFMX1JFVl9GV0QuNjAwMC4xMS8yNi8yMDI0AQAAADN+AAACAAAAEDE4LjY4NTA3NTczMjkzOTMBDQAAAAUAAAABOQEAAAAHMjYzNTE1NAIAAAAJNjUzNjI2MDE5AwAAAAYxMDAzMDcEAAAAATIGAAAAATAHAAAAAzE2MAgAAAABMAkAAAABMQoAAAABMAsAAAALMTQxNDgyMTQzNzcMAAAAAjEyDQAAAAoxMS8yNy8yMDI0vpgAmBj83QhX5KJbGfzdCC1DSVEuTlZEQS5JUV9URVZfVE9UQUxfUkVWX0ZXRC42MDAwLjExLzI3LzIwMjQBAAAAM34AAAIAAAAQMTguNDY3NjI0OTM5MjczNwENAAAABQAAAAE5AQAAAAcyNjM1MTU0AgAAAAk2NTM2MjYwMTkDAAAABjEwMDMwNwQAAAABMgYAAAABMAcAAAADMTYwCAAAAAEwCQAAAAExCgAAAAEwCwAAAAsxNDE0ODIxNDM3NwwAAAACMTINAAAACjExLzI4LzIwMjS60v+XGPzdCIfAo1sZ/N0ILUNJUS5OVkRBLklRX1RFVl9UT1RBTF9SRVZfRldELjYwMDAuMTEvMjgvMjAyNAEAAAAzfgAAAgAAABAxOC40Njc2MjQ5MzkyNzM3AQ0AAAAFAAAAATkB</t>
  </si>
  <si>
    <t>AAAABzI2MzUxNTQCAAAACTY1MzYyNjAxOQMAAAAGMTAwMzA3BAAAAAEyBgAAAAEwBwAAAAMxNjAIAAAAATAJAAAAATEKAAAAATALAAAACzE0MTQ4MjE0Mzc3DAAAAAIxMg0AAAAKMTEvMjkvMjAyNL6YAJgY/N0IGoObWxn83QgtQ0lRLk5WREEuSVFfVEVWX1RPVEFMX1JFVl9GV0QuNjAwMC4xMS8yOS8yMDI0AQAAADN+AAACAAAAEDE4Ljg2ODExOTc1NTQ1NTIBDQAAAAUAAAABOQEAAAAHMjYzNTE1NAIAAAAJNjUzNjI2MDE5AwAAAAYxMDAzMDcEAAAAATIGAAAAATAHAAAAAzE2MAgAAAABMAkAAAABMQoAAAABMAsAAAALMTQxNDgyMTQzNzcMAAAAAjEyDQAAAAoxMS8zMC8yMDI0utL/lxj83QjI8ZlbGfzdCCxDSVEuTlZEQS5JUV9URVZfVE9UQUxfUkVWX0ZXRC42MDAwLjEyLzIvMjAyNAEAAAAzfgAAAgAAABAxOC45MjA0MTgwNDc2MDI2AQ0AAAAFAAAAATkBAAAABzI2MzUxNTQCAAAACTY1MzYyNjAxOQMAAAAGMTAwMzA3BAAAAAEyBgAAAAEwBwAAAAMxNjAIAAAAATAJAAAAATEKAAAAATALAAAACzE0MTQ4MjE0Mzc3DAAAAAIxMg0AAAAJMTIvMy8yMDI0FruSlxj83QjRJpJbGfzdCCxDSVEuTlZEQS5JUV9URVZfVE9UQUxfUkVWX0ZXRC42MDAwLjEyLzMvMjAyNAEAAAAzfgAAAgAAAA8xOS4xNDQ3NTAxOTU0OTgBDQAAAAUAAAABOQEAAAAHMjYzNTE1NAIAAAAJNjUzNjI2MDE5AwAAAAYxMDAzMDcEAAAA</t>
  </si>
  <si>
    <t>ATIGAAAAATAHAAAAAzE2MAgAAAABMAkAAAABMQoAAAABMAsAAAALMTQxNDgyMTQzNzcMAAAAAjEyDQAAAAkxMi80LzIwMjS60v+XGPzdCKzXllsZ/N0ILENJUS5OVkRBLklRX1RFVl9UT1RBTF9SRVZfRldELjYwMDAuMTIvNC8yMDI0AQAAADN+AAACAAAAEDE5LjgxNzI2MjUxMTc1ODEBDQAAAAUAAAABOQEAAAAHMjYzNTE1NAIAAAAJNjUzNjI2MDE5AwAAAAYxMDAzMDcEAAAAATIGAAAAATAHAAAAAzE2MAgAAAABMAkAAAABMQoAAAABMAsAAAALMTQxNTc0NzkxMDgMAAAAAjEyDQAAAAkxMi81LzIwMjS60v+XGPzdCFO8k1sZ/N0ILENJUS5OVkRBLklRX1RFVl9UT1RBTF9SRVZfRldELjYwMDAuMTIvNS8yMDI0AQAAADN+AAACAAAAEDE5LjgwNjI1MTg0OTMwNjcBDQAAAAUAAAABOQEAAAAHMjYzNTE1NAIAAAAJNjUzNjI2MDE5AwAAAAYxMDAzMDcEAAAAATIGAAAAATAHAAAAAzE2MAgAAAABMAkAAAABMQoAAAABMAsAAAALMTQxNTc0NzkxMDgMAAAAAjEyDQAAAAkxMi82LzIwMjRJppOXGPzdCKzXllsZ/N0ILENJUS5OVkRBLklRX1RFVl9UT1RBTF9SRVZfRldELjYwMDAuMTIvNi8yMDI0AQAAADN+AAACAAAAEDE5LjQ0NTY1MjY1NDAyNDIBDQAAAAUAAAABOQEAAAAHMjYzNTE1NAIAAAAJNjUzNjI2MDE5AwAAAAYxMDAzMDcEAAAAATIGAAAAATAHAAAAAzE2MAgAAAABMAkAAAABMQoAAAABMAsAAAALMTQx</t>
  </si>
  <si>
    <t>NTc0NzkxMDgMAAAAAjEyDQAAAAkxMi83LzIwMjS+mACYGPzdCB5pmFsZ/N0ILENJUS5OVkRBLklRX1RFVl9UT1RBTF9SRVZfRldELjYwMDAuMTIvOS8yMDI0AQAAADN+AAACAAAADzE4Ljk0NjA0Mzg0NTI5MwENAAAABQAAAAE5AQAAAAcyNjM1MTU0AgAAAAk2NTM2MjYwMTkDAAAABjEwMDMwNwQAAAABMgYAAAABMAcAAAADMTYwCAAAAAEwCQAAAAExCgAAAAEwCwAAAAsxNDE1NzQ3OTEwOAwAAAACMTINAAAACjEyLzEwLzIwMjS60v+XGPzdCGZto1sZ/N0ILUNJUS5OVkRBLklRX1RFVl9UT1RBTF9SRVZfRldELjYwMDAuMTIvMTAvMjAyNAEAAAAzfgAAAgAAABAxOC40MzEyOTUzNzU2OTEyAQ0AAAAFAAAAATkBAAAABzI2MzUxNTQCAAAACTY1MzYyNjAxOQMAAAAGMTAwMzA3BAAAAAEyBgAAAAEwBwAAAAMxNjAIAAAAATAJAAAAATEKAAAAATALAAAACzE0MTU3NDc5MTA4DAAAAAIxMg0AAAAKMTIvMTEvMjAyNEmmk5cY/N0IU7yTWxn83QgtQ0lRLk5WREEuSVFfVEVWX1RPVEFMX1JFVl9GV0QuNjAwMC4xMi8xMS8yMDI0AQAAADN+AAACAAAAEDE5LjAxNDg2MDQ4NTYxNDEBDQAAAAUAAAABOQEAAAAHMjYzNTE1NAIAAAAJNjUzNjI2MDE5AwAAAAYxMDAzMDcEAAAAATIGAAAAATAHAAAAAzE2MAgAAAABMAkAAAABMQoAAAABMAsAAAALMTQxNTc0NzkxMDgMAAAAAjEyDQAAAAoxMi8xMi8yMDI0utL/lxj83QhV</t>
  </si>
  <si>
    <t>kZVbGfzdCC1DSVEuTlZEQS5JUV9URVZfVE9UQUxfUkVWX0ZXRC42MDAwLjEyLzEyLzIwMjQBAAAAM34AAAIAAAAPMTguNzQzNzIyOTIyNzQ5AQ0AAAAFAAAAATkBAAAABzI2MzUxNTQCAAAACTY1MzYyNjAxOQMAAAAGMTAwMzA3BAAAAAEyBgAAAAEwBwAAAAMxNjAIAAAAATAJAAAAATEKAAAAATALAAAACzE0MTU3NDc5MTA4DAAAAAIxMg0AAAAKMTIvMTMvMjAyNBa7kpcY/N0IG/qOWxn83QgtQ0lRLk5WREEuSVFfVEVWX1RPVEFMX1JFVl9GV0QuNjAwMC4xMi8xMy8yMDI0AQAAADN+AAACAAAAEDE4LjMxODQzNjA4NTU2NDYBDQAAAAUAAAABOQEAAAAHMjYzNTE1NAIAAAAJNjUzNjI2MDE5AwAAAAYxMDAzMDcEAAAAATIGAAAAATAHAAAAAzE2MAgAAAABMAkAAAABMQoAAAABMAsAAAALMTQxNTc0NzkxMDgMAAAAAjEyDQAAAAoxMi8xNC8yMDI0utL/lxj83QhAv5BbGfzdCC1DSVEuTlZEQS5JUV9URVZfVE9UQUxfUkVWX0ZXRC42MDAwLjEyLzE2LzIwMjQBAAAAM34AAAIAAAAQMTguMDA0MTEwMjI5MjAwNwENAAAABQAAAAE5AQAAAAcyNjM1MTU0AgAAAAk2NTM2MjYwMTkDAAAABjEwMDMwNwQAAAABMgYAAAABMAcAAAADMTYwCAAAAAEwCQAAAAExCgAAAAEwCwAAAAsxNDA2MTg0NTIzMAwAAAACMTINAAAACjEyLzE3LzIwMjS60v+XGPzdCFjkoVsZ/N0ILUNJUS5OVkRBLklRX1RFVl9UT1RBTF9SRVZfRldE</t>
  </si>
  <si>
    <t>LjYwMDAuMTIvMTcvMjAyNAEAAAAzfgAAAgAAAA8xNy43ODI1Nzc4NzU0ODkBDQAAAAUAAAABOQEAAAAHMjYzNTE1NAIAAAAJNjUzNjI2MDE5AwAAAAYxMDAzMDcEAAAAATIGAAAAATAHAAAAAzE2MAgAAAABMAkAAAABMQoAAAABMAsAAAALMTQ0NjEzMDYzMTYMAAAAAjEyDQAAAAoxMi8xOC8yMDI0SaaTlxj83QhY5KFbGfzdCC1DSVEuTlZEQS5JUV9URVZfVE9UQUxfUkVWX0ZXRC42MDAwLjEyLzE4LzIwMjQBAAAAM34AAAIAAAAQMTcuNTc4OTMzMjI3MzU2NQENAAAABQAAAAE5AQAAAAcyNjM1MTU0AgAAAAk2NTM2MjYwMTkDAAAABjEwMDMwNwQAAAABMgYAAAABMAcAAAADMTYwCAAAAAEwCQAAAAExCgAAAAEwCwAAAAsxNDQ2MTMwNjMxNgwAAAACMTINAAAACjEyLzE5LzIwMjS+mACYGPzdCFjkoVsZ/N0ILUNJUS5OVkRBLklRX1RFVl9UT1RBTF9SRVZfRldELjYwMDAuMTIvMTkvMjAyNAEAAAAzfgAAAgAAABAxNy44MjI0ODEyMTg3MDQyAQ0AAAAFAAAAATkBAAAABzI2MzUxNTQCAAAACTY1MzYyNjAxOQMAAAAGMTAwMzA3BAAAAAEyBgAAAAEwBwAAAAMxNjAIAAAAATAJAAAAATEKAAAAATALAAAACzE0NDYxMzA2MzE2DAAAAAIxMg0AAAAKMTIvMjAvMjAyNLrS/5cY/N0IV+SiWxn83QgtQ0lRLk5WREEuSVFfVEVWX1RPVEFMX1JFVl9GV0QuNjAwMC4xMi8yMC8yMDI0AQAAADN+AAACAAAAEDE4LjM3NTYy</t>
  </si>
  <si>
    <t>NDExNDMwNzMBDQAAAAUAAAABOQEAAAAHMjYzNTE1NAIAAAAJNjUzNjI2MDE5AwAAAAYxMDAzMDcEAAAAATIGAAAAATAHAAAAAzE2MAgAAAABMAkAAAABMQoAAAABMAsAAAALMTQ0NjEzMDYzMTYMAAAAAjEyDQAAAAoxMi8yMS8yMDI0vpgAmBj83QhX5KJbGfzdCC1DSVEuTlZEQS5JUV9URVZfVE9UQUxfUkVWX0ZXRC42MDAwLjEyLzIzLzIwMjQBAAAAM34AAAIAAAAQMTkuMDU5NDg0ODU4MzczOAENAAAABQAAAAE5AQAAAAcyNjM1MTU0AgAAAAk2NTM2MjYwMTkDAAAABjEwMDMwNwQAAAABMgYAAAABMAcAAAADMTYwCAAAAAEwCQAAAAExCgAAAAEwCwAAAAsxNDQ2MTMwNjMxNgwAAAACMTINAAAACjEyLzI0LzIwMjS60v+XGPzdCFO8k1sZ/N0ILUNJUS5OVkRBLklRX1RFVl9UT1RBTF9SRVZfRldELjYwMDAuMTIvMjQvMjAyNAEAAAAzfgAAAgAAABAxOS4xMzUxNjM2MTI3NDc0AQ0AAAAFAAAAATkBAAAABzI2MzUxNTQCAAAACTY1MzYyNjAxOQMAAAAGMTAwMzA3BAAAAAEyBgAAAAEwBwAAAAMxNjAIAAAAATAJAAAAATEKAAAAATALAAAACzE0NDYxMzA2MzE2DAAAAAIxMg0AAAAKMTIvMjUvMjAyNNpXk5cY/N0I+hadWxn83QgtQ0lRLk5WREEuSVFfVEVWX1RPVEFMX1JFVl9GV0QuNjAwMC4xMi8yNS8yMDI0AQAAADN+AAACAAAAEDE5LjEzNTE2MzYxMjc0NzQBDQAAAAUAAAABOQEAAAAHMjYzNTE1NAIAAAAJ</t>
  </si>
  <si>
    <t>NjUzNjI2MDE5AwAAAAYxMDAzMDcEAAAAATIGAAAAATAHAAAAAzE2MAgAAAABMAkAAAABMQoAAAABMAsAAAALMTQ0NjEzMDYzMTYMAAAAAjEyDQAAAAoxMi8yNi8yMDI0utL/lxj83Qgrhp1bGfzdCC1DSVEuTlZEQS5JUV9URVZfVE9UQUxfUkVWX0ZXRC42MDAwLjEyLzI2LzIwMjQBAAAAM34AAAIAAAAQMTkuMDk1MjYwMjY5NTMyMgENAAAABQAAAAE5AQAAAAcyNjM1MTU0AgAAAAk2NTM2MjYwMTkDAAAABjEwMDMwNwQAAAABMgYAAAABMAcAAAADMTYwCAAAAAEwCQAAAAExCgAAAAEwCwAAAAsxNDQ2MTMwNjMxNgwAAAACMTINAAAACjEyLzI3LzIwMjS60v+XGPzdCES5oVsZ/N0ILUNJUS5OVkRBLklRX1RFVl9UT1RBTF9SRVZfRldELjYwMDAuMTIvMjcvMjAyNAEAAAAzfgAAAgAAABAxOC42OTM0NzQ4ODI2NzYyAQ0AAAAFAAAAATkBAAAABzI2MzUxNTQCAAAACTY1MzYyNjAxOQMAAAAGMTAwMzA3BAAAAAEyBgAAAAEwBwAAAAMxNjAIAAAAATAJAAAAATEKAAAAATALAAAACzE0NDYxMzA2MzE2DAAAAAIxMg0AAAAKMTIvMjgvMjAyNBa7kpcY/N0IWz+fWxn83QgtQ0lRLk5WREEuSVFfVEVWX1RPVEFMX1JFVl9GV0QuNjAwMC4xMi8zMC8yMDI0AQAAADN+AAACAAAAEDE4Ljc1OTUyMTc5NTU4NDEBDQAAAAUAAAABOQEAAAAHMjYzNTE1NAIAAAAJNjUzNjI2MDE5AwAAAAYxMDAzMDcEAAAAATIGAAAAATAHAAAA</t>
  </si>
  <si>
    <t>AzE2MAgAAAABMAkAAAABMQoAAAABMAsAAAALMTQ0NjEzMDYzMTYMAAAAAjEyDQAAAAoxMi8zMS8yMDI0vpgAmBj83Qg2aJpbGfzdCC1DSVEuTlZEQS5JUV9URVZfVE9UQUxfUkVWX0ZXRC42MDAwLjEyLzMxLzIwMjQBAAAAM34AAAIAAAAQMTguMzE5MjA5MDQyODY1MgENAAAABQAAAAE5AQAAAAcyNjM1MTU0AgAAAAk2NTM2MjYwMTkDAAAABjEwMDMwNwQAAAABMgYAAAABMAcAAAADMTYwCAAAAAEwCQAAAAExCgAAAAEwCwAAAAsxNDQ2MTMwNjMxNgwAAAACMTINAAAACDEvMS8yMDI1utL/lxj83QhAv5BbGfzdCCtDSVEuTlZEQS5JUV9URVZfVE9UQUxfUkVWX0ZXRC42MDAwLjEvMS8yMDI1AQAAADN+AAACAAAAEDE4LjMxOTIwOTA0Mjg2NTIBDQAAAAUAAAABOQEAAAAHMjYzNTE1NAIAAAAJNjUzNjI2MDE5AwAAAAYxMDAzMDcEAAAAATIGAAAAATAHAAAAAzE2MAgAAAABMAkAAAABMQoAAAABMAsAAAALMTQ0NjEzMDYzMTYMAAAAAjEyDQAAAAgxLzIvMjAyNRa7kpcY/N0IG/qOWxn83QgrQ0lRLk5WREEuSVFfVEVWX1RPVEFMX1JFVl9GV0QuNjAwMC4xLzIvMjAyNQEAAAAzfgAAAgAAABAxOC44NzIzNTE5Mzg0NjgzAQ0AAAAFAAAAATkBAAAABzI2MzUxNTQCAAAACTY1MzYyNjAxOQMAAAAGMTAwMzA3BAAAAAEyBgAAAAEwBwAAAAMxNjAIAAAAATAJAAAAATEKAAAAATALAAAACzE0NDYxMzA2MzE2DAAAAAIx</t>
  </si>
  <si>
    <t>Mg0AAAAIMS8zLzIwMjW60v+XGPzdCNEmklsZ/N0IK0NJUS5OVkRBLklRX1RFVl9UT1RBTF9SRVZfRldELjYwMDAuMS8zLzIwMjUBAAAAM34AAAIAAAAQMTkuNzE5OTUzOTg3NDUyMgENAAAABQAAAAE5AQAAAAcyNjM1MTU0AgAAAAk2NTM2MjYwMTkDAAAABjEwMDMwNwQAAAABMgYAAAABMAcAAAADMTYwCAAAAAEwCQAAAAExCgAAAAEwCwAAAAsxNDQ2MTMwNjMxNgwAAAACMTINAAAACDEvNC8yMDI1FruSlxj83Qgag5tbGfzdCCtDSVEuTlZEQS5JUV9URVZfVE9UQUxfUkVWX0ZXRC42MDAwLjEvNi8yMDI1AQAAADN+AAACAAAAEDIwLjQwMjQzODc1NDE2NjUBDQAAAAUAAAABOQEAAAAHMjYzNTE1NAIAAAAJNjUzNjI2MDE5AwAAAAYxMDAzMDcEAAAAATIGAAAAATAHAAAAAzE2MAgAAAABMAkAAAABMQoAAAABMAsAAAALMTQ0NjEzMDYzMTcMAAAAAjEyDQAAAAgxLzcvMjAyNbrS/5cY/N0IN1WZWxn83QgrQ0lRLk5WREEuSVFfVEVWX1RPVEFMX1JFVl9GV0QuNjAwMC4xLzcvMjAyNQEAAAAzfgAAAgAAABAxOS4xMjQxNTU3OTM5Mjk0AQ0AAAAFAAAAATkBAAAABzI2MzUxNTQCAAAACTY1MzYyNjAxOQMAAAAGMTAwMzA3BAAAAAEyBgAAAAEwBwAAAAMxNjAIAAAAATAJAAAAATEKAAAAATALAAAACzE0NDYxMzA2MzE4DAAAAAIxMg0AAAAIMS84LzIwMjW60v+XGPzdCFO8k1sZ/N0IK0NJUS5OVkRBLklRX1RFVl9U</t>
  </si>
  <si>
    <t>T1RBTF9SRVZfRldELjYwMDAuMS84LzIwMjUBAAAAM34AAAIAAAAQMTkuMDUwOTAzMzE3NjAwNQENAAAABQAAAAE5AQAAAAcyNjM1MTU0AgAAAAk2NTM2MjYwMTkDAAAABjEwMDMwNwQAAAABMgYAAAABMAcAAAADMTYwCAAAAAEwCQAAAAExCgAAAAEwCwAAAAsxNDA4MDg3NzU2NwwAAAACMTINAAAACDEvOS8yMDI1FruSlxj83QhVkZVbGfzdCCtDSVEuTlZEQS5JUV9URVZfVE9UQUxfUkVWX0ZXRC42MDAwLjEvOS8yMDI1AQAAADN+AAACAAAAEDE5LjAzODk4MjkyNzg0MjUBDQAAAAUAAAABOQEAAAAHMjYzNTE1NAIAAAAJNjUzNjI2MDE5AwAAAAYxMDAzMDcEAAAAATIGAAAAATAHAAAAAzE2MAgAAAABMAkAAAABMQoAAAABMAsAAAALMTQwNzk5NDE4MTYMAAAAAjEyDQAAAAkxLzEwLzIwMjW+mACYGPzdCKzXllsZ/N0ILENJUS5OVkRBLklRX1RFVl9UT1RBTF9SRVZfRldELjYwMDAuMS8xMC8yMDI1AQAAADN+AAACAAAAEDE4LjU0ODIwNTkwNzc1NjUBDQAAAAUAAAABOQEAAAAHMjYzNTE1NAIAAAAJNjUzNjI2MDE5AwAAAAYxMDAzMDcEAAAAATIGAAAAATAHAAAAAzE2MAgAAAABMAkAAAABMQoAAAABMAsAAAALMTQxNTI5Mjc0MjgMAAAAAjEyDQAAAAkxLzExLzIwMjW60v+XGPzdCMjxmVsZ/N0ILENJUS5OVkRBLklRX1RFVl9UT1RBTF9SRVZfRldELjYwMDAuMS8xMy8yMDI1AQAAADN+AAACAAAAEDE4LjE3</t>
  </si>
  <si>
    <t>OTMyMjg4OTgwODYBDQAAAAUAAAABOQEAAAAHMjYzNTE1NAIAAAAJNjUzNjI2MDE5AwAAAAYxMDAzMDcEAAAAATIGAAAAATAHAAAAAzE2MAgAAAABMAkAAAABMQoAAAABMAsAAAALMTQ0NjEzMDYzMjMMAAAAAjEyDQAAAAkxLzE0LzIwMjW+mACYGPzdCBqDm1sZ/N0ILENJUS5OVkRBLklRX1RFVl9UT1RBTF9SRVZfRldELjYwMDAuMS8xNC8yMDI1AQAAADN+AAACAAAAEDE3Ljk3Njk4NzgwMTYwNTgBDQAAAAUAAAABOQEAAAAHMjYzNTE1NAIAAAAJNjUzNjI2MDE5AwAAAAYxMDAzMDcEAAAAATIGAAAAATAHAAAAAzE2MAgAAAABMAkAAAABMQoAAAABMAsAAAALMTQ0NjEzMDYzMjMMAAAAAjEyDQAAAAkxLzE1LzIwMjW60v+XGPzdCIDUnVsZ/N0ILENJUS5OVkRBLklRX1RFVl9UT1RBTF9SRVZfRldELjYwMDAuMS8xNS8yMDI1AQAAADN+AAACAAAAEDE4LjU5MzYyODA3MDQxNDMBDQAAAAUAAAABOQEAAAAHMjYzNTE1NAIAAAAJNjUzNjI2MDE5AwAAAAYxMDAzMDcEAAAAATIGAAAAATAHAAAAAzE2MAgAAAABMAkAAAABMQoAAAABMAsAAAALMTQyMjA0NjI1ODcMAAAAAjEyDQAAAAkxLzE2LzIwMjXaV5OXGPzdCMwinlsZ/N0ILENJUS5OVkRBLklRX1RFVl9UT1RBTF9SRVZfRldELjYwMDAuMS8xNi8yMDI1AQAAADN+AAACAAAAEDE4LjIyNjEyMTQ4MTYzNzgBDQAAAAUAAAABOQEAAAAHMjYzNTE1NAIAAAAJNjUz</t>
  </si>
  <si>
    <t>NjI2MDE5AwAAAAYxMDAzMDcEAAAAATIGAAAAATAHAAAAAzE2MAgAAAABMAkAAAABMQoAAAABMAsAAAALMTQyMjA0NjI1ODcMAAAAAjEyDQAAAAkxLzE3LzIwMjW60v+XGPzdCKzXllsZ/N0ILENJUS5OVkRBLklRX1RFVl9UT1RBTF9SRVZfRldELjYwMDAuMS8xNy8yMDI1AQAAADN+AAACAAAAEDE4Ljc5NTk2MzE1ODYxNzEBDQAAAAUAAAABOQEAAAAHMjYzNTE1NAIAAAAJNjUzNjI2MDE5AwAAAAYxMDAzMDcEAAAAATIGAAAAATAHAAAAAzE2MAgAAAABMAkAAAABMQoAAAABMAsAAAALMTQyMjA0NjI1ODcMAAAAAjEyDQAAAAkxLzE4LzIwMjW60v+XGPzdCB5pmFsZ/N0ILENJUS5OVkRBLklRX1RFVl9UT1RBTF9SRVZfRldELjYwMDAuMS8yMC8yMDI1AQAAADN+AAACAAAAEDE4Ljc5NTk2MzE1ODYxNzEBDQAAAAUAAAABOQEAAAAHMjYzNTE1NAIAAAAJNjUzNjI2MDE5AwAAAAYxMDAzMDcEAAAAATIGAAAAATAHAAAAAzE2MAgAAAABMAkAAAABMQoAAAABMAsAAAALMTQyMjA0NjI1ODcMAAAAAjEyDQAAAAkxLzIxLzIwMjXaV5OXGPzdCNEmklsZ/N0ILENJUS5OVkRBLklRX1RFVl9UT1RBTF9SRVZfRldELjYwMDAuMS8yMS8yMDI1AQAAADN+AAACAAAAEDE5LjIyNDkwODYyMTIzNzUBDQAAAAUAAAABOQEAAAAHMjYzNTE1NAIAAAAJNjUzNjI2MDE5AwAAAAYxMDAzMDcEAAAAATIGAAAAATAHAAAAAzE2MAgAAAAB</t>
  </si>
  <si>
    <t>MAkAAAABMQoAAAABMAsAAAALMTQwOTQzODAyNzUMAAAAAjEyDQAAAAkxLzIyLzIwMjW+mACYGPzdCBv6jlsZ/N0ILENJUS5OVkRBLklRX1RFVl9UT1RBTF9SRVZfRldELjYwMDAuMS8yMi8yMDI1AQAAADN+AAACAAAAEDIwLjEyMzQzNjA1MDU4MzUBDQAAAAUAAAABOQEAAAAHMjYzNTE1NAIAAAAJNjUzNjI2MDE5AwAAAAYxMDAzMDcEAAAAATIGAAAAATAHAAAAAzE2MAgAAAABMAkAAAABMQoAAAABMAsAAAALMTQxMjA4MzY1OTcMAAAAAjEyDQAAAAkxLzIzLzIwMjW60v+XGPzdCF9FoVsZ/N0ILENJUS5OVkRBLklRX1RFVl9UT1RBTF9SRVZfRldELjYwMDAuMS8yMy8yMDI1AQAAADN+AAACAAAADzIwLjE0NDEyMjcxODY5MgENAAAABQAAAAE5AQAAAAcyNjM1MTU0AgAAAAk2NTM2MjYwMTkDAAAABjEwMDMwNwQAAAABMgYAAAABMAcAAAADMTYwCAAAAAEwCQAAAAExCgAAAAEwCwAAAAsxNDEyMDgzNjU5NwwAAAACMTINAAAACTEvMjQvMjAyNdpXk5cY/N0IU7yTWxn83QgsQ0lRLk5WREEuSVFfVEVWX1RPVEFMX1JFVl9GV0QuNjAwMC4xLzI0LzIwMjUBAAAAM34AAAIAAAAQMTkuNTEwNTIxMTMzNTgyMgENAAAABQAAAAE5AQAAAAcyNjM1MTU0AgAAAAk2NTM2MjYwMTkDAAAABjEwMDMwNwQAAAABMgYAAAABMAcAAAADMTYwCAAAAAEwCQAAAAExCgAAAAEwCwAAAAsxNDEwMjYwMTc4NQwAAAACMTINAAAACTEv</t>
  </si>
  <si>
    <t>MjUvMjAyNbrS/5cY/N0IGoObWxn83QgsQ0lRLk5WREEuSVFfVEVWX1RPVEFMX1JFVl9GV0QuNjAwMC4xLzI3LzIwMjUBAAAAM34AAAIAAAAQMTYuMTcyOTM2OTQzNTU5MQENAAAABQAAAAE5AQAAAAcyNjM1MTU0AgAAAAk2NTM2MjYwMTkDAAAABjEwMDMwNwQAAAABMgYAAAABMAcAAAADMTYwCAAAAAEwCQAAAAExCgAAAAEwCwAAAAsxNDEwMjYwMTc4NQwAAAACMTINAAAACTEvMjgvMjAyNRa7kpcY/N0IV+SiWxn83QgsQ0lRLk5WREEuSVFfVEVWX1RPVEFMX1JFVl9GV0QuNjAwMC4xLzI4LzIwMjUBAAAAM34AAAIAAAAQMTcuNjI4Nzg1MDkxOTMxNgENAAAABQAAAAE5AQAAAAcyNjM1MTU0AgAAAAk2NTM2MjYwMTkDAAAABjEwMDMwNwQAAAABMgYAAAABMAcAAAADMTYwCAAAAAEwCQAAAAExCgAAAAEwCwAAAAsxNDE0ODIxNDM3OQwAAAACMTINAAAACTEvMjkvMjAyNbrS/5cY/N0IMPueWxn83QgsQ0lRLk5WREEuSVFfVEVWX1RPVEFMX1JFVl9GV0QuNjAwMC4xLzI5LzIwMjUBAAAAM34AAAIAAAAQMTYuODk5Mjg1NjYxMjQxOQENAAAABQAAAAE5AQAAAAcyNjM1MTU0AgAAAAk2NTM2MjYwMTkDAAAABjEwMDMwNwQAAAABMgYAAAABMAcAAAADMTYwCAAAAAEwCQAAAAExCgAAAAEwCwAAAAsxNDE0ODIxNDM3OQwAAAACMTINAAAACTEvMzAvMjAyNbrS/5cY/N0IHUSgWxn83QgsQ0lRLk5WREEuSVFfVEVWX1RP</t>
  </si>
  <si>
    <t>VEFMX1JFVl9GV0QuNjAwMC4xLzMwLzIwMjUBAAAAM34AAAIAAAAQMTcuMDMwMjkyMTc1MjU5OQENAAAABQAAAAE5AQAAAAcyNjM1MTU0AgAAAAk2NTM2MjYwMTkDAAAABjEwMDMwNwQAAAABMgYAAAABMAcAAAADMTYwCAAAAAEwCQAAAAExCgAAAAEwCwAAAAsxNDE0ODIxNDM3OQwAAAACMTINAAAACTEvMzEvMjAyNdpXk5cY/N0IMPueWxn83QgsQ0lRLk5WREEuSVFfVEVWX1RPVEFMX1JFVl9GV0QuNjAwMC4xLzMxLzIwMjUBAAAAM34AAAIAAAAQMTYuMzk4NzAyODc2MDk5NQENAAAABQAAAAE5AQAAAAcyNjM1MTU0AgAAAAk2NTM2MjYwMTkDAAAABjEwMDMwNwQAAAABMgYAAAABMAcAAAADMTYwCAAAAAEwCQAAAAExCgAAAAEwCwAAAAsxNDE0ODIxNDM3OQwAAAACMTINAAAACDIvMS8yMDI1vpgAmBj83QhAv5BbGfzdCCtDSVEuTlZEQS5JUV9URVZfVE9UQUxfUkVWX0ZXRC42MDAwLjIvMy8yMDI1AQAAADN+AAACAAAADzE1LjkyODA2NDI5OTM0MgENAAAABQAAAAE5AQAAAAcyNjM1MTU0AgAAAAk2NTM2MjYwMTkDAAAABjEwMDMwNwQAAAABMgYAAAABMAcAAAADMTYwCAAAAAEwCQAAAAExCgAAAAEwCwAAAAsxNDQ2MTMwNjMyNAwAAAACMTINAAAACDIvNC8yMDI1utL/lxj83QhmbaNbGfzdCCtDSVEuTlZEQS5JUV9URVZfVE9UQUxfUkVWX0ZXRC42MDAwLjIvNC8yMDI1AQAAADN+AAACAAAAEDE2LjIwMjQ4</t>
  </si>
  <si>
    <t>MTY4MDMxMzkBDQAAAAUAAAABOQEAAAAHMjYzNTE1NAIAAAAJNjUzNjI2MDE5AwAAAAYxMDAzMDcEAAAAATIGAAAAATAHAAAAAzE2MAgAAAABMAkAAAABMQoAAAABMAsAAAALMTQ0NjEzMDYzMjQMAAAAAjEyDQAAAAgyLzUvMjAyNb6YAJgY/N0IU7yTWxn83QgrQ0lRLk5WREEuSVFfVEVWX1RPVEFMX1JFVl9GV0QuNjAwMC4yLzUvMjAyNQEAAAAzfgAAAgAAAA8xNy4wNzUwOTUwNjYwMDYBDQAAAAUAAAABOQEAAAAHMjYzNTE1NAIAAAAJNjUzNjI2MDE5AwAAAAYxMDAzMDcEAAAAATIGAAAAATAHAAAAAzE2MAgAAAABMAkAAAABMQoAAAABMAsAAAALMTQxNDgyMTQzODMMAAAAAjEyDQAAAAgyLzYvMjAyNbrS/5cY/N0IVZGVWxn83QgrQ0lRLk5WREEuSVFfVEVWX1RPVEFMX1JFVl9GV0QuNjAwMC4yLzYvMjAyNQEAAAAzfgAAAgAAABAxNy42MDY2MzgxOTI1OTkzAQ0AAAAFAAAAATkBAAAABzI2MzUxNTQCAAAACTY1MzYyNjAxOQMAAAAGMTAwMzA3BAAAAAEyBgAAAAEwBwAAAAMxNjAIAAAAATAJAAAAATEKAAAAATALAAAACzE0MTQ4MjE0MzgzDAAAAAIxMg0AAAAIMi83LzIwMjXaV5OXGPzdCKzXllsZ/N0IK0NJUS5OVkRBLklRX1RFVl9UT1RBTF9SRVZfRldELjYwMDAuMi83LzIwMjUBAAAAM34AAAIAAAAQMTcuNzY2NzkxNDQ2MzI2MQENAAAABQAAAAE5AQAAAAcyNjM1MTU0AgAAAAk2NTM2MjYwMTkDAAAA</t>
  </si>
  <si>
    <t>BjEwMDMwNwQAAAABMgYAAAABMAcAAAADMTYwCAAAAAEwCQAAAAExCgAAAAEwCwAAAAsxNDE0ODIxNDM4MwwAAAACMTINAAAACDIvOC8yMDI1utL/lxj83QhmbaNbGfzdCCxDSVEuTlZEQS5JUV9URVZfVE9UQUxfUkVWX0ZXRC42MDAwLjIvMTAvMjAyNQEAAAAzfgAAAgAAABAxOC4yODE3NjY5OTQ5NDc3AQ0AAAAFAAAAATkBAAAABzI2MzUxNTQCAAAACTY1MzYyNjAxOQMAAAAGMTAwMzA3BAAAAAEyBgAAAAEwBwAAAAMxNjAIAAAAATAJAAAAATEKAAAAATALAAAACzE0MTQ4MjE0MzgzDAAAAAIxMg0AAAAJMi8xMS8yMDI1utL/lxj83Qgb+o5bGfzdCCxDSVEuTlZEQS5JUV9URVZfVE9UQUxfUkVWX0ZXRC42MDAwLjIvMTEvMjAyNQEAAAAzfgAAAgAAAA8xOC4xNzU0NTgzNjk2MjkBDQAAAAUAAAABOQEAAAAHMjYzNTE1NAIAAAAJNjUzNjI2MDE5AwAAAAYxMDAzMDcEAAAAATIGAAAAATAHAAAAAzE2MAgAAAABMAkAAAABMQoAAAABMAsAAAALMTQxNDgyMTQzODMMAAAAAjEyDQAAAAkyLzEyLzIwMjUWu5KXGPzdCFO8k1sZ/N0ILENJUS5OVkRBLklRX1RFVl9UT1RBTF9SRVZfRldELjYwMDAuMi8xMi8yMDI1AQAAADN+AAACAAAAEDE3LjkzNjg0MjM5Njc0MjQBDQAAAAUAAAABOQEAAAAHMjYzNTE1NAIAAAAJNjUzNjI2MDE5AwAAAAYxMDAzMDcEAAAAATIGAAAAATAHAAAAAzE2MAgAAAABMAkAAAABMQoAAAAB</t>
  </si>
  <si>
    <t>MAsAAAALMTQxNDgyMTQzODQMAAAAAjEyDQAAAAkyLzEzLzIwMjW+mACYGPzdCDdVmVsZ/N0ILENJUS5OVkRBLklRX1RFVl9UT1RBTF9SRVZfRldELjYwMDAuMi8xMy8yMDI1AQAAADN+AAACAAAAEDE4LjQ3NjQ1Njk0OTQ3MjIBDQAAAAUAAAABOQEAAAAHMjYzNTE1NAIAAAAJNjUzNjI2MDE5AwAAAAYxMDAzMDcEAAAAATIGAAAAATAHAAAAAzE2MAgAAAABMAkAAAABMQoAAAABMAsAAAALMTQxNDAyNDM1MjAMAAAAAjEyDQAAAAkyLzE0LzIwMjW60v+XGPzdCKUyo1sZ/N0ILENJUS5OVkRBLklRX1RFVl9UT1RBTF9SRVZfRldELjYwMDAuOC8xOS8yMDIwAQAAADN+AAACAAAADzE4LjM5MTEyMzA3MTM3NAENAAAABQAAAAE5AQAAAAcyNjM1MTU0AgAAAAk2NTM2MjYwMDYDAAAABjEwMDMwNwQAAAABMgYAAAABMAcAAAADMTYwCAAAAAEwCQAAAAExCgAAAAEwCwAAAAsxMjA0NDkwODY3NgwAAAACMTINAAAACTgvMjAvMjAyMJ5skpcY/N0IgNSdWxn83QgsQ0lRLk5WREEuSVFfVEVWX1RPVEFMX1JFVl9GV0QuNjAwMC44LzE1LzIwMjIBAAAAM34AAAIAAAAQMTUuOTc0OTI0NzAzOTc1NQENAAAABQAAAAE5AQAAAAcyNjM1MTU0AgAAAAk2NTM2MjYwMTEDAAAABjEwMDMwNwQAAAABMgYAAAABMAcAAAADMTYwCAAAAAEwCQAAAAExCgAAAAEwCwAAAAsxMjk4MjMyMDY1NAwAAAACMTINAAAACTgvMTYvMjAyMp5skpcY</t>
  </si>
  <si>
    <t>/N0INmiaWxn83QgsQ0lRLk5WREEuSVFfVEVWX1RPVEFMX1JFVl9GV0QuNjAwMC44LzE2LzIwMjIBAAAAM34AAAIAAAAQMTUuODQ0MTcwODgyMzAxNQENAAAABQAAAAE5AQAAAAcyNjM1MTU0AgAAAAk2NTM2MjYwMTEDAAAABjEwMDMwNwQAAAABMgYAAAABMAcAAAADMTYwCAAAAAEwCQAAAAExCgAAAAEwCwAAAAsxMjk4MjMyMDY1NAwAAAACMTINAAAACTgvMTcvMjAyMrrS/5cY/N0IrNeWWxn83QgsQ0lRLk5WREEuSVFfVEVWX1RPVEFMX1JFVl9GV0QuNjAwMC44LzE3LzIwMjIBAAAAM34AAAIAAAAQMTUuMzk1NDYzNjc1MTU1MgENAAAABQAAAAE5AQAAAAcyNjM1MTU0AgAAAAk2NTM2MjYwMTEDAAAABjEwMDMwNwQAAAABMgYAAAABMAcAAAADMTYwCAAAAAEwCQAAAAExCgAAAAEwCwAAAAsxMjk5MzUxMDE0NQwAAAACMTINAAAACTgvMTgvMjAyMp5skpcY/N0IrNeWWxn83QgsQ0lRLk5WREEuSVFfVEVWX1RPVEFMX1JFVl9GV0QuNjAwMC44LzE4LzIwMjIBAAAAM34AAAIAAAAQMTUuNzcwMTcyNzEyNjY0MQENAAAABQAAAAE5AQAAAAcyNjM1MTU0AgAAAAk2NTM2MjYwMTEDAAAABjEwMDMwNwQAAAABMgYAAAABMAcAAAADMTYwCAAAAAEwCQAAAAExCgAAAAEwCwAAAAsxMjk5MzUxMDE0NQwAAAACMTINAAAACTgvMTkvMjAyMha7kpcY/N0IQL+QWxn83QgsQ0lRLk5WREEuSVFfVEVWX1RPVEFMX1JFVl9GV0Qu</t>
  </si>
  <si>
    <t>NjAwMC44LzE5LzIwMjIBAAAAM34AAAIAAAAQMTQuOTc5NjkwNjMzNTM1OAENAAAABQAAAAE5AQAAAAcyNjM1MTU0AgAAAAk2NTM2MjYwMTEDAAAABjEwMDMwNwQAAAABMgYAAAABMAcAAAADMTYwCAAAAAEwCQAAAAExCgAAAAEwCwAAAAsxMjk5MzUxMDE0NQwAAAACMTINAAAACTgvMjAvMjAyMr6YAJgY/N0I0SaSWxn83QgsQ0lRLk5WREEuSVFfVEVWX1RPVEFMX1JFVl9GV0QuNjAwMC44LzIyLzIwMjIBAAAAM34AAAIAAAAQMTQuNDIyMDg4MjE0ODc3NQENAAAABQAAAAE5AQAAAAcyNjM1MTU0AgAAAAk2NTM2MjYwMTEDAAAABjEwMDMwNwQAAAABMgYAAAABMAcAAAADMTYwCAAAAAEwCQAAAAExCgAAAAEwCwAAAAsxMjk5Njg5MTUxMAwAAAACMTINAAAACTgvMjMvMjAyMsuEAJgY/N0IGoObWxn83QgsQ0lRLk5WREEuSVFfVEVWX1RPVEFMX1JFVl9GV0QuNjAwMC44LzIzLzIwMjIBAAAAM34AAAIAAAAQMTQuNTQ5MDc2MTg1MzExNgENAAAABQAAAAE5AQAAAAcyNjM1MTU0AgAAAAk2NTM2MjYwMTEDAAAABjEwMDMwNwQAAAABMgYAAAABMAcAAAADMTYwCAAAAAEwCQAAAAExCgAAAAEwCwAAAAsxMjk5Njg5MTUxMAwAAAACMTINAAAACTgvMjQvMjAyMkmmk5cY/N0IU7yTWxn83QgsQ0lRLk5WREEuSVFfVEVWX1RPVEFMX1JFVl9GV0QuNjAwMC44LzI0LzIwMjIBAAAAM34AAAIAAAAQMTMuODAwNDM5NzIzODU3</t>
  </si>
  <si>
    <t>MgENAAAABQAAAAE5AQAAAAcyNjM1MTU0AgAAAAk2NTM2MjYwMTIDAAAABjEwMDMwNwQAAAABMgYAAAABMAcAAAADMTYwCAAAAAEwCQAAAAExCgAAAAEwCwAAAAsxMzAwMDE2NzE1MQwAAAACMTINAAAACTgvMjUvMjAyMrrS/5cY/N0Izg6kWxn83QgsQ0lRLk5WREEuSVFfVEVWX1RPVEFMX1JFVl9GV0QuNjAwMC44LzI1LzIwMjIBAAAAM34AAAIAAAAQMTYuNjU2MzgxMjY4NTQ1MQENAAAABQAAAAE5AQAAAAcyNjM1MTU0AgAAAAk2NTM2MjYwMTIDAAAABjEwMDMwNwQAAAABMgYAAAABMAcAAAADMTYwCAAAAAEwCQAAAAExCgAAAAEwCwAAAAsxMzAwMzE0MDQ0NAwAAAACMTINAAAACTgvMjYvMjAyMkmmk5cY/N0IG/qOWxn83QgsQ0lRLk5WREEuSVFfVEVWX1RPVEFMX1JFVl9GV0QuNjAwMC44LzI2LzIwMjIBAAAAM34AAAIAAAAQMTUuMDY0NTM1NjUxMjQ3MQENAAAABQAAAAE5AQAAAAcyNjM1MTU0AgAAAAk2NTM2MjYwMTIDAAAABjEwMDMwNwQAAAABMgYAAAABMAcAAAADMTYwCAAAAAEwCQAAAAExCgAAAAEwCwAAAAsxMzAwMzQxMzM1NgwAAAACMTINAAAACTgvMjcvMjAyMrrS/5cY/N0Izg6kWxn83QgsQ0lRLk5WREEuSVFfVEVWX1RPVEFMX1JFVl9GV0QuNjAwMC44LzI5LzIwMjIBAAAAM34AAAIAAAAQMTQuNjMzNjI1MjY5NTczNwENAAAABQAAAAE5AQAAAAcyNjM1MTU0AgAAAAk2NTM2MjYwMTIDAAAA</t>
  </si>
  <si>
    <t>BjEwMDMwNwQAAAABMgYAAAABMAcAAAADMTYwCAAAAAEwCQAAAAExCgAAAAEwCwAAAAsxMzAwMzQxMzM1NgwAAAACMTINAAAACTgvMzAvMjAyMkmmk5cY/N0IU7yTWxn83QgsQ0lRLk5WREEuSVFfVEVWX1RPVEFMX1JFVl9GV0QuNjAwMC44LzMwLzIwMjIBAAAAM34AAAIAAAAQMTQuMzIxMDA0MDEyMjgxMgENAAAABQAAAAE5AQAAAAcyNjM1MTU0AgAAAAk2NTM2MjYwMTIDAAAABjEwMDMwNwQAAAABMgYAAAABMAcAAAADMTYwCAAAAAEwCQAAAAExCgAAAAEwCwAAAAsxMzAwMzQxMzM1NgwAAAACMTINAAAACTgvMzEvMjAyMp5skpcY/N0IVZGVWxn83QgsQ0lRLk5WREEuSVFfVEVWX1RPVEFMX1JFVl9GV0QuNjAwMC44LzMxLzIwMjIBAAAAM34AAAIAAAAQMTMuODkwMzYxNTQ5OTIwMwENAAAABQAAAAE5AQAAAAcyNjM1MTU0AgAAAAk2NTM2MjYwMTIDAAAABjEwMDMwNwQAAAABMgYAAAABMAcAAAADMTYwCAAAAAEwCQAAAAExCgAAAAEwCwAAAAsxMzAwMzQxMzM1NgwAAAACMTINAAAACDkvMS8yMDIyvpgAmBj83QhY5KFbGfzdCCtDSVEuTlZEQS5JUV9URVZfVE9UQUxfUkVWX0ZXRC42MDAwLjkvMS8yMDIyAQAAADN+AAACAAAAEDEyLjg2ODAyNTUxMjc5NDQBDQAAAAUAAAABOQEAAAAHMjYzNTE1NAIAAAAJNjUzNjI2MDEyAwAAAAYxMDAzMDcEAAAAATIGAAAAATAHAAAAAzE2MAgAAAABMAkAAAABMQoAAAAB</t>
  </si>
  <si>
    <t>MAsAAAALMTMwMjM0ODM3MTIMAAAAAjEyDQAAAAg5LzIvMjAyMsuEAJgY/N0IWz+fWxn83QgrQ0lRLk5WREEuSVFfVEVWX1RPVEFMX1JFVl9GV0QuNjAwMC45LzIvMjAyMgEAAAAzfgAAAgAAABAxMi42MjE2MzEyNDMzMjc5AQ0AAAAFAAAAATkBAAAABzI2MzUxNTQCAAAACTY1MzYyNjAxMgMAAAAGMTAwMzA3BAAAAAEyBgAAAAEwBwAAAAMxNjAIAAAAATAJAAAAATEKAAAAATALAAAACzEzMDA5ODM3NjIxDAAAAAIxMg0AAAAIOS8zLzIwMjJJppOXGPzdCFs/n1sZ/N0IK0NJUS5OVkRBLklRX1RFVl9UT1RBTF9SRVZfRldELjYwMDAuOS81LzIwMjIBAAAAM34AAAIAAAAQMTIuNjIxNjMxMjQzMzI3OQENAAAABQAAAAE5AQAAAAcyNjM1MTU0AgAAAAk2NTM2MjYwMTIDAAAABjEwMDMwNwQAAAABMgYAAAABMAcAAAADMTYwCAAAAAEwCQAAAAExCgAAAAEwCwAAAAsxMzAwOTgzNzYyMQwAAAACMTINAAAACDkvNi8yMDIyutL/lxj83QhY5KFbGfzdCCtDSVEuTlZEQS5JUV9URVZfVE9UQUxfUkVWX0ZXRC42MDAwLjkvNi8yMDIyAQAAADN+AAACAAAAEDEyLjQ1MDY4ODkwOTUxNDcBDQAAAAUAAAABOQEAAAAHMjYzNTE1NAIAAAAJNjUzNjI2MDEyAwAAAAYxMDAzMDcEAAAAATIGAAAAATAHAAAAAzE2MAgAAAABMAkAAAABMQoAAAABMAsAAAALMTMwMDk4Mzc2MjEMAAAAAjEyDQAAAAg5LzcvMjAyMr6YAJgY/N0IpTKj</t>
  </si>
  <si>
    <t>Wxn83QgrQ0lRLk5WREEuSVFfVEVWX1RPVEFMX1JFVl9GV0QuNjAwMC45LzcvMjAyMgEAAAAzfgAAAgAAABAxMi42ODQyNzM4OTk5NDMzAQ0AAAAFAAAAATkBAAAABzI2MzUxNTQCAAAACTY1MzYyNjAxMgMAAAAGMTAwMzA3BAAAAAEyBgAAAAEwBwAAAAMxNjAIAAAAATAJAAAAATEKAAAAATALAAAACzEzMDEzNTA0ODY5DAAAAAIxMg0AAAAIOS84LzIwMjK60v+XGPzdCNEmklsZ/N0IK0NJUS5OVkRBLklRX1RFVl9UT1RBTF9SRVZfRldELjYwMDAuOS84LzIwMjIBAAAAM34AAAIAAAAQMTIuOTQ1MDEyNjMwMTMwNwENAAAABQAAAAE5AQAAAAcyNjM1MTU0AgAAAAk2NTM2MjYwMTIDAAAABjEwMDMwNwQAAAABMgYAAAABMAcAAAADMTYwCAAAAAEwCQAAAAExCgAAAAEwCwAAAAsxMzAxNDc5MjgyNAwAAAACMTINAAAACDkvOS8yMDIyFruSlxj83QgeaZhbGfzdCCtDSVEuTlZEQS5JUV9URVZfVE9UQUxfUkVWX0ZXRC42MDAwLjkvOS8yMDIyAQAAADN+AAACAAAAEDEzLjMxNzkyNzUwNTYzMzIBDQAAAAUAAAABOQEAAAAHMjYzNTE1NAIAAAAJNjUzNjI2MDEyAwAAAAYxMDAzMDcEAAAAATIGAAAAATAHAAAAAzE2MAgAAAABMAkAAAABMQoAAAABMAsAAAALMTMwMTQ3OTI4MjQMAAAAAjEyDQAAAAk5LzEwLzIwMjIWu5KXGPzdCFO8k1sZ/N0ILENJUS5OVkRBLklRX1RFVl9UT1RBTF9SRVZfRldELjYwMDAuOS8xMi8y</t>
  </si>
  <si>
    <t>MDIyAQAAADN+AAACAAAAEDEzLjQyODc2ODcwMjg4NTkBDQAAAAUAAAABOQEAAAAHMjYzNTE1NAIAAAAJNjUzNjI2MDEyAwAAAAYxMDAzMDcEAAAAATIGAAAAATAHAAAAAzE2MAgAAAABMAkAAAABMQoAAAABMAsAAAALMTMwMTQ3OTI4MjQMAAAAAjEyDQAAAAk5LzEzLzIwMjK+mACYGPzdCDdVmVsZ/N0ILENJUS5OVkRBLklRX1RFVl9UT1RBTF9SRVZfRldELjYwMDAuOS8xMy8yMDIyAQAAADN+AAACAAAAEDEyLjEzODEyNjI4NzQxODYBDQAAAAUAAAABOQEAAAAHMjYzNTE1NAIAAAAJNjUzNjI2MDEyAwAAAAYxMDAzMDcEAAAAATIGAAAAATAHAAAAAzE2MAgAAAABMAkAAAABMQoAAAABMAsAAAALMTMwMTQ3OTI4MjQMAAAAAjEyDQAAAAk5LzE0LzIwMjLLhACYGPzdCES5oVsZ/N0ILENJUS5OVkRBLklRX1RFVl9UT1RBTF9SRVZfRldELjYwMDAuOS8xNC8yMDIyAQAAADN+AAACAAAAEDEyLjE1MDY0NzQ5NTE1ODMBDQAAAAUAAAABOQEAAAAHMjYzNTE1NAIAAAAJNjUzNjI2MDEyAwAAAAYxMDAzMDcEAAAAATIGAAAAATAHAAAAAzE2MAgAAAABMAkAAAABMQoAAAABMAsAAAALMTMwMjExNjYxNjQMAAAAAjEyDQAAAAk5LzE1LzIwMjLaV5OXGPzdCBv6jlsZ/N0ILENJUS5OVkRBLklRX1RFVl9UT1RBTF9SRVZfRldELjYwMDAuOS8xNS8yMDIyAQAAADN+AAACAAAAEDExLjk2MzQ4NDExMjc2ODMBDQAAAAUAAAAB</t>
  </si>
  <si>
    <t>OQEAAAAHMjYzNTE1NAIAAAAJNjUzNjI2MDEyAwAAAAYxMDAzMDcEAAAAATIGAAAAATAHAAAAAzE2MAgAAAABMAkAAAABMQoAAAABMAsAAAALMTMwMjExNjYxNjQMAAAAAjEyDQAAAAk5LzE2LzIwMjK60v+XGPzdCLr2oFsZ/N0ILENJUS5OVkRBLklRX1RFVl9UT1RBTF9SRVZfRldELjYwMDAuOS8xNi8yMDIyAQAAADN+AAACAAAAEDEyLjIxNjQ4Mzg2MDgyMzEBDQAAAAUAAAABOQEAAAAHMjYzNTE1NAIAAAAJNjUzNjI2MDEyAwAAAAYxMDAzMDcEAAAAATIGAAAAATAHAAAAAzE2MAgAAAABMAkAAAABMQoAAAABMAsAAAALMTMwMjExNjYxNjQMAAAAAjEyDQAAAAk5LzE3LzIwMjIWu5KXGPzdCF9FoVsZ/N0ILENJUS5OVkRBLklRX1RFVl9UT1RBTF9SRVZfRldELjYwMDAuOS8xOS8yMDIyAQAAADN+AAACAAAAEDEyLjQ2ODQ2OTc0NjQ3NTgBDQAAAAUAAAABOQEAAAAHMjYzNTE1NAIAAAAJNjUzNjI2MDEyAwAAAAYxMDAzMDcEAAAAATIGAAAAATAHAAAAAzE2MAgAAAABMAkAAAABMQoAAAABMAsAAAALMTMwMjE2MjYyMjkMAAAAAjEyDQAAAAk5LzIwLzIwMjK60v+XGPzdCKzXllsZ/N0ILENJUS5OVkRBLklRX1RFVl9UT1RBTF9SRVZfRldELjYwMDAuOS8yMC8yMDIyAQAAADN+AAACAAAAEDEyLjI3MzQ4ODQxOTM2NzcBDQAAAAUAAAABOQEAAAAHMjYzNTE1NAIAAAAJNjUzNjI2MDEyAwAAAAYxMDAzMDcEAAAA</t>
  </si>
  <si>
    <t>ATIGAAAAATAHAAAAAzE2MAgAAAABMAkAAAABMQoAAAABMAsAAAALMTMwMjE2MjYyMjkMAAAAAjEyDQAAAAk5LzIxLzIwMjLaV5OXGPzdCEC/kFsZ/N0ILENJUS5OVkRBLklRX1RFVl9UT1RBTF9SRVZfRldELjYwMDAuOS8yMS8yMDIyAQAAADN+AAACAAAAEDEyLjM3ODY2NzE4NTgzNDYBDQAAAAUAAAABOQEAAAAHMjYzNTE1NAIAAAAJNjUzNjI2MDEyAwAAAAYxMDAzMDcEAAAAATIGAAAAATAHAAAAAzE2MAgAAAABMAkAAAABMQoAAAABMAsAAAALMTMwMjMxODI1NzAMAAAAAjEyDQAAAAk5LzIyLzIwMjKebJKXGPzdCDZomlsZ/N0ILENJUS5OVkRBLklRX1RFVl9UT1RBTF9SRVZfRldELjYwMDAuOS8yMi8yMDIyAQAAADN+AAACAAAAEDExLjcxNDc4MzIyNzk3OTgBDQAAAAUAAAABOQEAAAAHMjYzNTE1NAIAAAAJNjUzNjI2MDEyAwAAAAYxMDAzMDcEAAAAATIGAAAAATAHAAAAAzE2MAgAAAABMAkAAAABMQoAAAABMAsAAAALMTMwMjMxODI1NzAMAAAAAjEyDQAAAAk5LzIzLzIwMjK+mACYGPzdCDZomlsZ/N0ILENJUS5OVkRBLklRX1RFVl9UT1RBTF9SRVZfRldELjYwMDAuOS8yMy8yMDIyAQAAADN+AAACAAAAEDExLjY3MjEwNDk3MzU0NjMBDQAAAAUAAAABOQEAAAAHMjYzNTE1NAIAAAAJNjUzNjI2MDEyAwAAAAYxMDAzMDcEAAAAATIGAAAAATAHAAAAAzE2MAgAAAABMAkAAAABMQoAAAABMAsAAAALMTMw</t>
  </si>
  <si>
    <t>MjMxODI1NzAMAAAAAjEyDQAAAAk5LzI0LzIwMjLLhACYGPzdCFO8k1sZ/N0ILENJUS5OVkRBLklRX1RFVl9UT1RBTF9SRVZfRldELjYwMDAuOS8yNi8yMDIyAQAAADN+AAACAAAAEDExLjM5ODk2NDE0NTE3MTgBDQAAAAUAAAABOQEAAAAHMjYzNTE1NAIAAAAJNjUzNjI2MDEyAwAAAAYxMDAzMDcEAAAAATIGAAAAATAHAAAAAzE2MAgAAAABMAkAAAABMQoAAAABMAsAAAALMTMwMjMxODI1NzAMAAAAAjEyDQAAAAk5LzI3LzIwMjLaV5OXGPzdCFWRlVsZ/N0ILENJUS5OVkRBLklRX1RFVl9UT1RBTF9SRVZfRldELjYwMDAuOS8yNy8yMDIyAQAAADN+AAACAAAAEDExLjU3NDQxOTE5MTE3NjMBDQAAAAUAAAABOQEAAAAHMjYzNTE1NAIAAAAJNjUzNjI2MDEyAwAAAAYxMDAzMDcEAAAAATIGAAAAATAHAAAAAzE2MAgAAAABMAkAAAABMQoAAAABMAsAAAALMTMwMjMxODI1NzAMAAAAAjEyDQAAAAk5LzI4LzIwMjK60v+XGPzdCKzXllsZ/N0ILENJUS5OVkRBLklRX1RFVl9UT1RBTF9SRVZfRldELjYwMDAuOS8yOC8yMDIyAQAAADN+AAACAAAAEDExLjg4MDc1NDIxNzQ0MzUBDQAAAAUAAAABOQEAAAAHMjYzNTE1NAIAAAAJNjUzNjI2MDEyAwAAAAYxMDAzMDcEAAAAATIGAAAAATAHAAAAAzE2MAgAAAABMAkAAAABMQoAAAABMAsAAAALMTMwMjMxODI1NzAMAAAAAjEyDQAAAAk5LzI5LzIwMjJJppOXGPzdCFO8k1sZ</t>
  </si>
  <si>
    <t>/N0ILENJUS5OVkRBLklRX1RFVl9UT1RBTF9SRVZfRldELjYwMDAuOS8yOS8yMDIyAQAAADN+AAACAAAAEDExLjQwMTU2Nzk1NzI5MzUBDQAAAAUAAAABOQEAAAAHMjYzNTE1NAIAAAAJNjUzNjI2MDEyAwAAAAYxMDAzMDcEAAAAATIGAAAAATAHAAAAAzE2MAgAAAABMAkAAAABMQoAAAABMAsAAAALMTMwMzA0MTEyODMMAAAAAjEyDQAAAAk5LzMwLzIwMjK60v+XGPzdCCbcnFsZ/N0ILENJUS5OVkRBLklRX1RFVl9UT1RBTF9SRVZfRldELjYwMDAuOS8zMC8yMDIyAQAAADN+AAACAAAAEDExLjMyNDY3ODM3MzEzNzUBDQAAAAUAAAABOQEAAAAHMjYzNTE1NAIAAAAJNjUzNjI2MDEyAwAAAAYxMDAzMDcEAAAAATIGAAAAATAHAAAAAzE2MAgAAAABMAkAAAABMQoAAAABMAsAAAALMTMwMzA0MTEyODMMAAAAAjEyDQAAAAkxMC8xLzIwMjLaV5OXGPzdCBZxnlsZ/N0ILENJUS5OVkRBLklRX1RFVl9UT1RBTF9SRVZfRldELjYwMDAuMTAvMy8yMDIyAQAAADN+AAACAAAAEDExLjY3ODc1MDE2MTkwNTIBDQAAAAUAAAABOQEAAAAHMjYzNTE1NAIAAAAJNjUzNjI2MDEyAwAAAAYxMDAzMDcEAAAAATIGAAAAATAHAAAAAzE2MAgAAAABMAkAAAABMQoAAAABMAsAAAALMTMwMzA0MTEyODMMAAAAAjEyDQAAAAkxMC80LzIwMjIWu5KXGPzdCNOrnlsZ/N0ILENJUS5OVkRBLklRX1RFVl9UT1RBTF9SRVZfRldELjYwMDAuMTAv</t>
  </si>
  <si>
    <t>NC8yMDIyAQAAADN+AAACAAAAEDEyLjMwMDUxMTYxNDAzMDgBDQAAAAUAAAABOQEAAAAHMjYzNTE1NAIAAAAJNjUzNjI2MDEyAwAAAAYxMDAzMDcEAAAAATIGAAAAATAHAAAAAzE2MAgAAAABMAkAAAABMQoAAAABMAsAAAALMTMwMzA0MTEyODMMAAAAAjEyDQAAAAkxMC81LzIwMjK+mACYGPzdCMjxmVsZ/N0ILENJUS5OVkRBLklRX1RFVl9UT1RBTF9SRVZfRldELjYwMDAuMTAvNS8yMDIyAQAAADN+AAACAAAAEDEyLjM0MDM4MDI4NzI5NjkBDQAAAAUAAAABOQEAAAAHMjYzNTE1NAIAAAAJNjUzNjI2MDEyAwAAAAYxMDAzMDcEAAAAATIGAAAAATAHAAAAAzE2MAgAAAABMAkAAAABMQoAAAABMAsAAAALMTMwMzA0MTEyODMMAAAAAjEyDQAAAAkxMC82LzIwMjLLhACYGPzdCBqDm1sZ/N0ILENJUS5OVkRBLklRX1RFVl9UT1RBTF9SRVZfRldELjYwMDAuMTAvNi8yMDIyAQAAADN+AAACAAAAEDEyLjI2OTY1ODE4MDEzNDQBDQAAAAUAAAABOQEAAAAHMjYzNTE1NAIAAAAJNjUzNjI2MDEyAwAAAAYxMDAzMDcEAAAAATIGAAAAATAHAAAAAzE2MAgAAAABMAkAAAABMQoAAAABMAsAAAALMTMxMDI0MDgwNzIMAAAAAjEyDQAAAAkxMC83LzIwMjKebJKXGPzdCBqDm1sZ/N0ILENJUS5OVkRBLklRX1RFVl9UT1RBTF9SRVZfRldELjYwMDAuMTAvNy8yMDIyAQAAADN+AAACAAAAEDExLjI2ODc5NjEwMzEzNDEBDQAAAAUA</t>
  </si>
  <si>
    <t>AAABOQEAAAAHMjYzNTE1NAIAAAAJNjUzNjI2MDEyAwAAAAYxMDAzMDcEAAAAATIGAAAAATAHAAAAAzE2MAgAAAABMAkAAAABMQoAAAABMAsAAAALMTMxMDI0MDgwNzIMAAAAAjEyDQAAAAkxMC84LzIwMjK60v+XGPzdCEC/kFsZ/N0ILUNJUS5OVkRBLklRX1RFVl9UT1RBTF9SRVZfRldELjYwMDAuMTAvMTAvMjAyMgEAAAAzfgAAAgAAABAxMC45MjI4OTQxODAwMTY0AQ0AAAAFAAAAATkBAAAABzI2MzUxNTQCAAAACTY1MzYyNjAxMgMAAAAGMTAwMzA3BAAAAAEyBgAAAAEwBwAAAAMxNjAIAAAAATAJAAAAATEKAAAAATALAAAACzEzMDM3MjA5ODc0DAAAAAIxMg0AAAAKMTAvMTEvMjAyMha7kpcY/N0I0SaSWxn83QgtQ0lRLk5WREEuSVFfVEVWX1RPVEFMX1JFVl9GV0QuNjAwMC4xMC8xMS8yMDIyAQAAADN+AAACAAAAEDEwLjg0MjgzODYzMTA5MzIBDQAAAAUAAAABOQEAAAAHMjYzNTE1NAIAAAAJNjUzNjI2MDEyAwAAAAYxMDAzMDcEAAAAATIGAAAAATAHAAAAAzE2MAgAAAABMAkAAAABMQoAAAABMAsAAAALMTMwMzcyMDk4NzQMAAAAAjEyDQAAAAoxMC8xMi8yMDIyutL/lxj83QiA1J1bGfzdCC1DSVEuTlZEQS5JUV9URVZfVE9UQUxfUkVWX0ZXRC42MDAwLjEwLzEyLzIwMjIBAAAAM34AAAIAAAAQMTAuNzYwODc2OTk3NjcxNwENAAAABQAAAAE5AQAAAAcyNjM1MTU0AgAAAAk2NTM2MjYwMTIDAAAABjEw</t>
  </si>
  <si>
    <t>MDMwNwQAAAABMgYAAAABMAcAAAADMTYwCAAAAAEwCQAAAAExCgAAAAEwCwAAAAsxMzAzNzIwOTg3NAwAAAACMTINAAAACjEwLzEzLzIwMjIWu5KXGPzdCB5pmFsZ/N0ILUNJUS5OVkRBLklRX1RFVl9UT1RBTF9SRVZfRldELjYwMDAuMTAvMTMvMjAyMgEAAAAzfgAAAgAAABAxMS4yMjMwOTU5OTgyNTE0AQ0AAAAFAAAAATkBAAAABzI2MzUxNTQCAAAACTY1MzYyNjAxMgMAAAAGMTAwMzA3BAAAAAEyBgAAAAEwBwAAAAMxNjAIAAAAATAJAAAAATEKAAAAATALAAAACzEzMDQ2ODk1NDI1DAAAAAIxMg0AAAAKMTAvMTQvMjAyMkmmk5cY/N0IN1WZWxn83QgtQ0lRLk5WREEuSVFfVEVWX1RPVEFMX1JFVl9GV0QuNjAwMC4xMC8xNC8yMDIyAQAAADN+AAACAAAAEDEwLjUyMzAzMDIzMDg1NDUBDQAAAAUAAAABOQEAAAAHMjYzNTE1NAIAAAAJNjUzNjI2MDEyAwAAAAYxMDAzMDcEAAAAATIGAAAAATAHAAAAAzE2MAgAAAABMAkAAAABMQoAAAABMAsAAAALMTMwNDY4OTU0MjUMAAAAAjEyDQAAAAoxMC8xNS8yMDIyvpgAmBj83Qgw+55bGfzdCC1DSVEuTlZEQS5JUV9URVZfVE9UQUxfUkVWX0ZXRC42MDAwLjEwLzE3LzIwMjIBAAAAM34AAAIAAAAQMTEuMTUyNDM0OTk0NjA2MQENAAAABQAAAAE5AQAAAAcyNjM1MTU0AgAAAAk2NTM2MjYwMTIDAAAABjEwMDMwNwQAAAABMgYAAAABMAcAAAADMTYwCAAAAAEwCQAAAAEx</t>
  </si>
  <si>
    <t>CgAAAAEwCwAAAAsxMzA0ODIwMTA2MQwAAAACMTINAAAACjEwLzE4LzIwMjLLhACYGPzdCB1EoFsZ/N0ILUNJUS5OVkRBLklRX1RFVl9UT1RBTF9SRVZfRldELjYwMDAuMTAvMTgvMjAyMgEAAAAzfgAAAgAAABAxMS4yMjc4Njk2Njg3OTg2AQ0AAAAFAAAAATkBAAAABzI2MzUxNTQCAAAACTY1MzYyNjAxMgMAAAAGMTAwMzA3BAAAAAEyBgAAAAEwBwAAAAMxNjAIAAAAATAJAAAAATEKAAAAATALAAAACzEzMTAyMjEzMDc2DAAAAAIxMg0AAAAKMTAvMTkvMjAyMtpXk5cY/N0IG/qOWxn83QgtQ0lRLk5WREEuSVFfVEVWX1RPVEFMX1JFVl9GV0QuNjAwMC4xMC8xOS8yMDIyAQAAADN+AAACAAAADzExLjMzOTI2ODI2MTU1OQENAAAABQAAAAE5AQAAAAcyNjM1MTU0AgAAAAk2NTM2MjYwMTIDAAAABjEwMDMwNwQAAAABMgYAAAABMAcAAAADMTYwCAAAAAEwCQAAAAExCgAAAAEwCwAAAAsxMzA1MDU2MzcwMQwAAAACMTINAAAACjEwLzIwLzIwMjK60v+XGPzdCKGVolsZ/N0ILUNJUS5OVkRBLklRX1RFVl9UT1RBTF9SRVZfRldELjYwMDAuMTAvMjAvMjAyMgEAAAAzfgAAAgAAABAxMS40NzYxOTY1MDg3OTA4AQ0AAAAFAAAAATkBAAAABzI2MzUxNTQCAAAACTY1MzYyNjAxMgMAAAAGMTAwMzA3BAAAAAEyBgAAAAEwBwAAAAMxNjAIAAAAATAJAAAAATEKAAAAATALAAAACzEzMDUwNTYzNzAxDAAAAAIxMg0AAAAKMTAv</t>
  </si>
  <si>
    <t>MjEvMjAyMtpXk5cY/N0IrNeWWxn83QgtQ0lRLk5WREEuSVFfVEVWX1RPVEFMX1JFVl9GV0QuNjAwMC4xMC8yMS8yMDIyAQAAADN+AAACAAAAEDExLjczNjY0NzQ0MDU4ODIBDQAAAAUAAAABOQEAAAAHMjYzNTE1NAIAAAAJNjUzNjI2MDEyAwAAAAYxMDAzMDcEAAAAATIGAAAAATAHAAAAAzE2MAgAAAABMAkAAAABMQoAAAABMAsAAAALMTMwNTA1NjM3MDEMAAAAAjEyDQAAAAoxMC8yMi8yMDIyutL/lxj83QhTvJNbGfzdCC1DSVEuTlZEQS5JUV9URVZfVE9UQUxfUkVWX0ZXRC42MDAwLjEwLzI0LzIwMjIBAAAAM34AAAIAAAAQMTEuODY0MDAwMjg1OTE1NgENAAAABQAAAAE5AQAAAAcyNjM1MTU0AgAAAAk2NTM2MjYwMTIDAAAABjEwMDMwNwQAAAABMgYAAAABMAcAAAADMTYwCAAAAAEwCQAAAAExCgAAAAEwCwAAAAsxMzA1MDU2MzcwMQwAAAACMTINAAAACjEwLzI1LzIwMjKebJKXGPzdCFWRlVsZ/N0ILUNJUS5OVkRBLklRX1RFVl9UT1RBTF9SRVZfRldELjYwMDAuMTAvMjUvMjAyMgEAAAAzfgAAAgAAABAxMi40NzI2OTExMjg4NDk0AQ0AAAAFAAAAATkBAAAABzI2MzUxNTQCAAAACTY1MzYyNjAxMgMAAAAGMTAwMzA3BAAAAAEyBgAAAAEwBwAAAAMxNjAIAAAAATAJAAAAATEKAAAAATALAAAACzEzMTAyMDA2MzQ5DAAAAAIxMg0AAAAKMTAvMjYvMjAyMtpXk5cY/N0IrNeWWxn83QgtQ0lRLk5WREEuSVFf</t>
  </si>
  <si>
    <t>VEVWX1RPVEFMX1JFVl9GV0QuNjAwMC4xMC8yNi8yMDIyAQAAADN+AAACAAAAEDEyLjEyMzg5MzY5NTkwNTgBDQAAAAUAAAABOQEAAAAHMjYzNTE1NAIAAAAJNjUzNjI2MDEyAwAAAAYxMDAzMDcEAAAAATIGAAAAATAHAAAAAzE2MAgAAAABMAkAAAABMQoAAAABMAsAAAALMTMxMDIwMDYzNDkMAAAAAjEyDQAAAAoxMC8yNy8yMDIyvpgAmBj83QjRJpJbGfzdCC1DSVEuTlZEQS5JUV9URVZfVE9UQUxfUkVWX0ZXRC42MDAwLjEwLzI3LzIwMjIBAAAAM34AAAIAAAAQMTIuMzkxNDY0MzI5Mzk2OAENAAAABQAAAAE5AQAAAAcyNjM1MTU0AgAAAAk2NTM2MjYwMTIDAAAABjEwMDMwNwQAAAABMgYAAAABMAcAAAADMTYwCAAAAAEwCQAAAAExCgAAAAEwCwAAAAsxMzEwMjAwNjM0OQwAAAACMTINAAAACjEwLzI4LzIwMjLLhACYGPzdCM4OpFsZ/N0ILUNJUS5OVkRBLklRX1RFVl9UT1RBTF9SRVZfRldELjYwMDAuMTAvMjgvMjAyMgEAAAAzfgAAAgAAABAxMy4wMjAyNTUzMTgxMDA3AQ0AAAAFAAAAATkBAAAABzI2MzUxNTQCAAAACTY1MzYyNjAxMgMAAAAGMTAwMzA3BAAAAAEyBgAAAAEwBwAAAAMxNjAIAAAAATAJAAAAATEKAAAAATALAAAACzEzMTAyMDA2MzQ5DAAAAAIxMg0AAAAKMTAvMjkvMjAyMr6YAJgY/N0IRECOWxn83QgtQ0lRLk5WREEuSVFfVEVWX1RPVEFMX1JFVl9GV0QuNjAwMC4xMC8zMS8yMDIyAQAA</t>
  </si>
  <si>
    <t>ADN+AAACAAAAEDEyLjY5ODIxNDk0ODUwNjIBDQAAAAUAAAABOQEAAAAHMjYzNTE1NAIAAAAJNjUzNjI2MDEyAwAAAAYxMDAzMDcEAAAAATIGAAAAATAHAAAAAzE2MAgAAAABMAkAAAABMQoAAAABMAsAAAALMTMxMDIwMDYzNDkMAAAAAjEyDQAAAAkxMS8xLzIwMjK60v+XGPzdCFO8k1sZ/N0ILENJUS5OVkRBLklRX1RFVl9UT1RBTF9SRVZfRldELjYwMDAuMTEvMS8yMDIyAQAAADN+AAACAAAAEDEyLjc0MjE3Mjk4MTE1MTEBDQAAAAUAAAABOQEAAAAHMjYzNTE1NAIAAAAJNjUzNjI2MDEyAwAAAAYxMDAzMDcEAAAAATIGAAAAATAHAAAAAzE2MAgAAAABMAkAAAABMQoAAAABMAsAAAALMTMxMDIwMDYzNDkMAAAAAjEyDQAAAAkxMS8yLzIwMjIWu5KXGPzdCJIKpVsZ/N0ILENJUS5OVkRBLklRX1RFVl9UT1RBTF9SRVZfRldELjYwMDAuMTEvMi8yMDIyAQAAADN+AAACAAAAEDEyLjQzMjU1NTUzMzgyNTgBDQAAAAUAAAABOQEAAAAHMjYzNTE1NAIAAAAJNjUzNjI2MDEyAwAAAAYxMDAzMDcEAAAAATIGAAAAATAHAAAAAzE2MAgAAAABMAkAAAABMQoAAAABMAsAAAALMTMxMDIwMDYzNDkMAAAAAjEyDQAAAAkxMS8zLzIwMjK60v+XGPzdCKUyo1sZ/N0ILENJUS5OVkRBLklRX1RFVl9UT1RBTF9SRVZfRldELjYwMDAuMTEvMy8yMDIyAQAAADN+AAACAAAAEDEyLjYyNTU4ODYzMzcwMTUBDQAAAAUAAAABOQEAAAAH</t>
  </si>
  <si>
    <t>MjYzNTE1NAIAAAAJNjUzNjI2MDEyAwAAAAYxMDAzMDcEAAAAATIGAAAAATAHAAAAAzE2MAgAAAABMAkAAAABMQoAAAABMAsAAAALMTMxMDIwMDYzNDkMAAAAAjEyDQAAAAkxMS80LzIwMjK60v+XGPzdCBv6jlsZ/N0ILENJUS5OVkRBLklRX1RFVl9UT1RBTF9SRVZfRldELjYwMDAuMTEvNC8yMDIyAQAAADN+AAACAAAAEDEzLjMyNzk2MTU0NjYxNTQBDQAAAAUAAAABOQEAAAAHMjYzNTE1NAIAAAAJNjUzNjI2MDEyAwAAAAYxMDAzMDcEAAAAATIGAAAAATAHAAAAAzE2MAgAAAABMAkAAAABMQoAAAABMAsAAAALMTMxMDIwMDYzNDkMAAAAAjEyDQAAAAkxMS81LzIwMjIWu5KXGPzdCJDRi1sZ/N0ILENJUS5OVkRBLklRX1RFVl9UT1RBTF9SRVZfRldELjYwMDAuMTEvNy8yMDIyAQAAADN+AAACAAAAEDEzLjQ2NjUyNDkxMDM4NzUBDQAAAAUAAAABOQEAAAAHMjYzNTE1NAIAAAAJNjUzNjI2MDEyAwAAAAYxMDAzMDcEAAAAATIGAAAAATAHAAAAAzE2MAgAAAABMAkAAAABMQoAAAABMAsAAAALMTMxMDIwMDYzNDkMAAAAAjEyDQAAAAkxMS84LzIwMjK+mACYGPzdCIfAo1sZ/N0ILENJUS5OVkRBLklRX1RFVl9UT1RBTF9SRVZfRldELjYwMDAuMTEvOC8yMDIyAQAAADN+AAACAAAAEDEzLjc1NDE2MzM0MTM5MDQBDQAAAAUAAAABOQEAAAAHMjYzNTE1NAIAAAAJNjUzNjI2MDEyAwAAAAYxMDAzMDcEAAAAATIGAAAA</t>
  </si>
  <si>
    <t>ATAHAAAAAzE2MAgAAAABMAkAAAABMQoAAAABMAsAAAALMTMxMDIwMDYzNDkMAAAAAjEyDQAAAAkxMS85LzIwMjLLhACYGPzdCEC/kFsZ/N0ILENJUS5OVkRBLklRX1RFVl9UT1RBTF9SRVZfRldELjYwMDAuMTEvOS8yMDIyAQAAADN+AAACAAAAEDEyLjk2NDc1MDkyODM1NzkBDQAAAAUAAAABOQEAAAAHMjYzNTE1NAIAAAAJNjUzNjI2MDEyAwAAAAYxMDAzMDcEAAAAATIGAAAAATAHAAAAAzE2MAgAAAABMAkAAAABMQoAAAABMAsAAAALMTMxMDI3MzQwNDkMAAAAAjEyDQAAAAoxMS8xMC8yMDIy2leTlxj83QiHwKNbGfzdCC1DSVEuTlZEQS5JUV9URVZfVE9UQUxfUkVWX0ZXRC42MDAwLjExLzEwLzIwMjIBAAAAM34AAAIAAAAQMTQuODUxMTEyMzkzNTkzMwENAAAABQAAAAE5AQAAAAcyNjM1MTU0AgAAAAk2NTM2MjYwMTIDAAAABjEwMDMwNwQAAAABMgYAAAABMAcAAAADMTYwCAAAAAEwCQAAAAExCgAAAAEwCwAAAAsxMzEwMjczNDA0OQwAAAACMTINAAAACjExLzExLzIwMjK60v+XGPzdCIfAo1sZ/N0ILUNJUS5OVkRBLklRX1RFVl9UT1RBTF9SRVZfRldELjYwMDAuMTEvMTEvMjAyMgEAAAAzfgAAAgAAABAxNS40MzU2MDcxMzc2MzE2AQ0AAAAFAAAAATkBAAAABzI2MzUxNTQCAAAACTY1MzYyNjAxMgMAAAAGMTAwMzA3BAAAAAEyBgAAAAEwBwAAAAMxNjAIAAAAATAJAAAAATEKAAAAATALAAAACzEzMDky</t>
  </si>
  <si>
    <t>MzE1ODA5DAAAAAIxMg0AAAAKMTEvMTIvMjAyMha7kpcY/N0IyPGZWxn83QgtQ0lRLk5WREEuSVFfVEVWX1RPVEFMX1JFVl9GV0QuNjAwMC4xMS8xNC8yMDIyAQAAADN+AAACAAAAEDE1LjQ1NTY5ODU3Mjc2MzUBDQAAAAUAAAABOQEAAAAHMjYzNTE1NAIAAAAJNjUzNjI2MDEyAwAAAAYxMDAzMDcEAAAAATIGAAAAATAHAAAAAzE2MAgAAAABMAkAAAABMQoAAAABMAsAAAALMTMwOTczMzIyMzgMAAAAAjEyDQAAAAoxMS8xNS8yMDIyutL/lxj83Qg2aJpbGfzdCC1DSVEuTlZEQS5JUV9URVZfVE9UQUxfUkVWX0ZXRC42MDAwLjExLzE1LzIwMjIBAAAAM34AAAIAAAAQMTUuODYwNDUwOTg4OTgxMQENAAAABQAAAAE5AQAAAAcyNjM1MTU0AgAAAAk2NTM2MjYwMTIDAAAABjEwMDMwNwQAAAABMgYAAAABMAcAAAADMTYwCAAAAAEwCQAAAAExCgAAAAEwCwAAAAsxMzEwMTgzMTg0OQwAAAACMTINAAAACjExLzE2LzIwMjK60v+XGPzdCDZomlsZ/N0ILUNJUS5OVkRBLklRX1RFVl9UT1RBTF9SRVZfRldELjYwMDAuMTEvMTYvMjAyMgEAAAAzfgAAAgAAAA8xNC4xNDYxODQxMDU2MTgBDQAAAAUAAAABOQEAAAAHMjYzNTE1NAIAAAAJNjUzNjI2MDEzAwAAAAYxMDAzMDcEAAAAATIGAAAAATAHAAAAAzE2MAgAAAABMAkAAAABMQoAAAABMAsAAAALMTMxMDE4MzE4MDEMAAAAAjEyDQAAAAoxMS8xNy8yMDIy2leTlxj83QhV</t>
  </si>
  <si>
    <t>kZVbGfzdCC1DSVEuTlZEQS5JUV9URVZfVE9UQUxfUkVWX0ZXRC42MDAwLjExLzE3LzIwMjIBAAAAM34AAAIAAAAQMTQuMjkzODE4Njc1Mjk4MgENAAAABQAAAAE5AQAAAAcyNjM1MTU0AgAAAAk2NTM2MjYwMTMDAAAABjEwMDMwNwQAAAABMgYAAAABMAcAAAADMTYwCAAAAAEwCQAAAAExCgAAAAEwCwAAAAsxMzEwMjkyNzcyNgwAAAACMTINAAAACjExLzE4LzIwMjK+mACYGPzdCERAjlsZ/N0ILUNJUS5OVkRBLklRX1RFVl9UT1RBTF9SRVZfRldELjYwMDAuMTEvMTgvMjAyMgEAAAAzfgAAAgAAABAxMy44OTU3MDYxOTQyNjU0AQ0AAAAFAAAAATkBAAAABzI2MzUxNTQCAAAACTY1MzYyNjAxMwMAAAAGMTAwMzA3BAAAAAEyBgAAAAEwBwAAAAMxNjAIAAAAATAJAAAAATEKAAAAATALAAAACzEzMTAyOTI3NzI2DAAAAAIxMg0AAAAKMTEvMTkvMjAyMsuEAJgY/N0IVZGVWxn83QgtQ0lRLk5WREEuSVFfVEVWX1RPVEFMX1JFVl9GV0QuNjAwMC4xMS8yMS8yMDIyAQAAADN+AAACAAAAEDEzLjgxMTAwMzA2MTI2NTkBDQAAAAUAAAABOQEAAAAHMjYzNTE1NAIAAAAJNjUzNjI2MDEzAwAAAAYxMDAzMDcEAAAAATIGAAAAATAHAAAAAzE2MAgAAAABMAkAAAABMQoAAAABMAsAAAALMTMxMDYxMjE0MjQMAAAAAjEyDQAAAAoxMS8yMi8yMDIyvpgAmBj83Qgrhp1bGfzdCC1DSVEuTlZEQS5JUV9URVZfVE9UQUxfUkVWX0ZX</t>
  </si>
  <si>
    <t>RC42MDAwLjExLzIyLzIwMjIBAAAAM34AAAIAAAAQMTQuNDYzMjU2ODQzMTM3NwENAAAABQAAAAE5AQAAAAcyNjM1MTU0AgAAAAk2NTM2MjYwMTMDAAAABjEwMDMwNwQAAAABMgYAAAABMAcAAAADMTYwCAAAAAEwCQAAAAExCgAAAAEwCwAAAAsxMzEwNjEyMTQyNAwAAAACMTINAAAACjExLzIzLzIwMjK60v+XGPzdCKGVolsZ/N0ILUNJUS5OVkRBLklRX1RFVl9UT1RBTF9SRVZfRldELjYwMDAuMTEvMjMvMjAyMgEAAAAzfgAAAgAAABAxNC44OTgzOTQyNDgyNDIyAQ0AAAAFAAAAATkBAAAABzI2MzUxNTQCAAAACTY1MzYyNjAxMwMAAAAGMTAwMzA3BAAAAAEyBgAAAAEwBwAAAAMxNjAIAAAAATAJAAAAATEKAAAAATALAAAACzEzMTA2MTIxNDI0DAAAAAIxMg0AAAAKMTEvMjQvMjAyMkmmk5cY/N0I0SaSWxn83QgtQ0lRLk5WREEuSVFfVEVWX1RPVEFMX1JFVl9GV0QuNjAwMC4xMS8yNC8yMDIyAQAAADN+AAACAAAAEDE0Ljg5ODM5NDI0ODI0MjIBDQAAAAUAAAABOQEAAAAHMjYzNTE1NAIAAAAJNjUzNjI2MDEzAwAAAAYxMDAzMDcEAAAAATIGAAAAATAHAAAAAzE2MAgAAAABMAkAAAABMQoAAAABMAsAAAALMTMxMDYxMjE0MjQMAAAAAjEyDQAAAAoxMS8yNS8yMDIyutL/lxj83QiQ0YtbGfzdCC1DSVEuTlZEQS5JUV9URVZfVE9UQUxfUkVWX0ZXRC42MDAwLjExLzI1LzIwMjIBAAAAM34AAAIAAAAPMTQuNjcz</t>
  </si>
  <si>
    <t>MTM5ODM2OTI2AQ0AAAAFAAAAATkBAAAABzI2MzUxNTQCAAAACTY1MzYyNjAxMwMAAAAGMTAwMzA3BAAAAAEyBgAAAAEwBwAAAAMxNjAIAAAAATAJAAAAATEKAAAAATALAAAACzEzMTExMDc1MzA4DAAAAAIxMg0AAAAKMTEvMjYvMjAyMrrS/5cY/N0I+hadWxn83QgtQ0lRLk5WREEuSVFfVEVWX1RPVEFMX1JFVl9GV0QuNjAwMC4xMS8yOC8yMDIyAQAAADN+AAACAAAAEDE0LjI3MjM3OTA4Njg4MDgBDQAAAAUAAAABOQEAAAAHMjYzNTE1NAIAAAAJNjUzNjI2MDEzAwAAAAYxMDAzMDcEAAAAATIGAAAAATAHAAAAAzE2MAgAAAABMAkAAAABMQoAAAABMAsAAAALMTMxMTEwNzUzMDgMAAAAAjEyDQAAAAoxMS8yOS8yMDIy2leTlxj83QhTvJNbGfzdCC1DSVEuTlZEQS5JUV9URVZfVE9UQUxfUkVWX0ZXRC42MDAwLjExLzI5LzIwMjIBAAAAM34AAAIAAAAQMTQuMTAyMzA0NTQ3MzU4MgENAAAABQAAAAE5AQAAAAcyNjM1MTU0AgAAAAk2NTM2MjYwMTMDAAAABjEwMDMwNwQAAAABMgYAAAABMAcAAAADMTYwCAAAAAEwCQAAAAExCgAAAAEwCwAAAAsxMzExMTA3NTMwOAwAAAACMTINAAAACjExLzMwLzIwMjK+mACYGPzdCFO8k1sZ/N0ILUNJUS5OVkRBLklRX1RFVl9UT1RBTF9SRVZfRldELjYwMDAuMTEvMzAvMjAyMgEAAAAzfgAAAgAAABAxNS4yNjM4Nzc0NjYyMjUyAQ0AAAAFAAAAATkBAAAABzI2MzUxNTQCAAAA</t>
  </si>
  <si>
    <t>CTY1MzYyNjAxMwMAAAAGMTAwMzA3BAAAAAEyBgAAAAEwBwAAAAMxNjAIAAAAATAJAAAAATEKAAAAATALAAAACzEzMTExMDc1MzA4DAAAAAIxMg0AAAAJMTIvMS8yMDIyy4QAmBj83Qis15ZbGfzdCCxDSVEuTlZEQS5JUV9URVZfVE9UQUxfUkVWX0ZXRC42MDAwLjEyLzEvMjAyMgEAAAAzfgAAAgAAAA8xNS40NTA1MzQ4NTE3NjcBDQAAAAUAAAABOQEAAAAHMjYzNTE1NAIAAAAJNjUzNjI2MDEzAwAAAAYxMDAzMDcEAAAAATIGAAAAATAHAAAAAzE2MAgAAAABMAkAAAABMQoAAAABMAsAAAALMTMxMTQ4MTAyNTEMAAAAAjEyDQAAAAkxMi8yLzIwMjIWu5KXGPzdCB5pmFsZ/N0ILENJUS5OVkRBLklRX1RFVl9UT1RBTF9SRVZfRldELjYwMDAuMTIvMi8yMDIyAQAAADN+AAACAAAAEDE1LjIxNjMwNzc4NTU3ODEBDQAAAAUAAAABOQEAAAAHMjYzNTE1NAIAAAAJNjUzNjI2MDEzAwAAAAYxMDAzMDcEAAAAATIGAAAAATAHAAAAAzE2MAgAAAABMAkAAAABMQoAAAABMAsAAAALMTMxMTQ4MTAyNTEMAAAAAjEyDQAAAAkxMi8zLzIwMjK60v+XGPzdCDdVmVsZ/N0ILENJUS5OVkRBLklRX1RFVl9UT1RBTF9SRVZfRldELjYwMDAuMTIvNS8yMDIyAQAAADN+AAACAAAAEDE0Ljk3NTc1MDI1ODE0MDgBDQAAAAUAAAABOQEAAAAHMjYzNTE1NAIAAAAJNjUzNjI2MDEzAwAAAAYxMDAzMDcEAAAAATIGAAAAATAHAAAAAzE2MAgA</t>
  </si>
  <si>
    <t>AAABMAkAAAABMQoAAAABMAsAAAALMTMxMTQ4MTAyNTEMAAAAAjEyDQAAAAkxMi82LzIwMjIWu5KXGPzdCBv6jlsZ/N0ILENJUS5OVkRBLklRX1RFVl9UT1RBTF9SRVZfRldELjYwMDAuMTIvNi8yMDIyAQAAADN+AAACAAAAEDE0LjQxMjMzOTIwNzAzNzYBDQAAAAUAAAABOQEAAAAHMjYzNTE1NAIAAAAJNjUzNjI2MDEzAwAAAAYxMDAzMDcEAAAAATIGAAAAATAHAAAAAzE2MAgAAAABMAkAAAABMQoAAAABMAsAAAALMTMxMTQ4MTAyNTEMAAAAAjEyDQAAAAkxMi83LzIwMjK60v+XGPzdCEC/kFsZ/N0ILENJUS5OVkRBLklRX1RFVl9UT1RBTF9SRVZfRldELjYwMDAuMTIvNy8yMDIyAQAAADN+AAACAAAAEDE0LjUzMjYxNzk3MDc1NjMBDQAAAAUAAAABOQEAAAAHMjYzNTE1NAIAAAAJNjUzNjI2MDEzAwAAAAYxMDAzMDcEAAAAATIGAAAAATAHAAAAAzE2MAgAAAABMAkAAAABMQoAAAABMAsAAAALMTMxMTQ4MTAyNTEMAAAAAjEyDQAAAAkxMi84LzIwMjK60v+XGPzdCERAjlsZ/N0ILENJUS5OVkRBLklRX1RFVl9UT1RBTF9SRVZfRldELjYwMDAuMTIvOC8yMDIyAQAAADN+AAACAAAAEDE1LjQ4MTI4MjgwNjQwMTgBDQAAAAUAAAABOQEAAAAHMjYzNTE1NAIAAAAJNjUzNjI2MDEzAwAAAAYxMDAzMDcEAAAAATIGAAAAATAHAAAAAzE2MAgAAAABMAkAAAABMQoAAAABMAsAAAALMTMxMTQ4MTAyNTEMAAAAAjEyDQAA</t>
  </si>
  <si>
    <t>AAkxMi85LzIwMjIWu5KXGPzdCBqDm1sZ/N0ILENJUS5OVkRBLklRX1RFVl9UT1RBTF9SRVZfRldELjYwMDAuMTIvOS8yMDIyAQAAADN+AAACAAAAEDE1LjMyOTM1MTczNjQ0MTQBDQAAAAUAAAABOQEAAAAHMjYzNTE1NAIAAAAJNjUzNjI2MDEzAwAAAAYxMDAzMDcEAAAAATIGAAAAATAHAAAAAzE2MAgAAAABMAkAAAABMQoAAAABMAsAAAALMTMxMTQ4MTAyNTEMAAAAAjEyDQAAAAoxMi8xMC8yMDIyvpgAmBj83Qgag5tbGfzdCC1DSVEuTlZEQS5JUV9URVZfVE9UQUxfUkVWX0ZXRC42MDAwLjEyLzEyLzIwMjIBAAAAM34AAAIAAAAQMTUuODEyMjc1NDk0NTI5OAENAAAABQAAAAE5AQAAAAcyNjM1MTU0AgAAAAk2NTM2MjYwMTMDAAAABjEwMDMwNwQAAAABMgYAAAABMAcAAAADMTYwCAAAAAEwCQAAAAExCgAAAAEwCwAAAAsxMzExNDgxMDI1MQwAAAACMTINAAAACjEyLzEzLzIwMjLLhACYGPzdCIDUnVsZ/N0ILUNJUS5OVkRBLklRX1RFVl9UT1RBTF9SRVZfRldELjYwMDAuMTIvMTMvMjAyMgEAAAAzfgAAAgAAAA8xNi4yOTc5MTIzMDc0MzkBDQAAAAUAAAABOQEAAAAHMjYzNTE1NAIAAAAJNjUzNjI2MDEzAwAAAAYxMDAzMDcEAAAAATIGAAAAATAHAAAAAzE2MAgAAAABMAkAAAABMQoAAAABMAsAAAALMTMxMTQ4MTAyNTEMAAAAAjEyDQAAAAoxMi8xNC8yMDIyvpgAmBj83QjMIp5bGfzdCC1DSVEuTlZEQS5J</t>
  </si>
  <si>
    <t>UV9URVZfVE9UQUxfUkVWX0ZXRC42MDAwLjEyLzE0LzIwMjIBAAAAM34AAAIAAAAQMTUuOTM3OTgwMzY3ODg5OQENAAAABQAAAAE5AQAAAAcyNjM1MTU0AgAAAAk2NTM2MjYwMTMDAAAABjEwMDMwNwQAAAABMgYAAAABMAcAAAADMTYwCAAAAAEwCQAAAAExCgAAAAEwCwAAAAsxMzExNDgxMDI1MQwAAAACMTINAAAACjEyLzE1LzIwMjK60v+XGPzdCJDRi1sZ/N0ILUNJUS5OVkRBLklRX1RFVl9UT1RBTF9SRVZfRldELjYwMDAuMTIvMTUvMjAyMgEAAAAzfgAAAgAAABAxNS4yODg1Njg3MjE5MzY2AQ0AAAAFAAAAATkBAAAABzI2MzUxNTQCAAAACTY1MzYyNjAxMwMAAAAGMTAwMzA3BAAAAAEyBgAAAAEwBwAAAAMxNjAIAAAAATAJAAAAATEKAAAAATALAAAACzEzMjA0NTI1NTU4DAAAAAIxMg0AAAAKMTIvMTYvMjAyMtpXk5cY/N0IRLmhWxn83QgtQ0lRLk5WREEuSVFfVEVWX1RPVEFMX1JFVl9GV0QuNjAwMC4xMi8xNi8yMDIyAQAAADN+AAACAAAAEDE0Ljk0MzkzMTE4MTAwOTcBDQAAAAUAAAABOQEAAAAHMjYzNTE1NAIAAAAJNjUzNjI2MDEzAwAAAAYxMDAzMDcEAAAAATIGAAAAATAHAAAAAzE2MAgAAAABMAkAAAABMQoAAAABMAsAAAALMTMyMDQ1MjU1NTgMAAAAAjEyDQAAAAoxMi8xNy8yMDIyutL/lxj83QhEuaFbGfzdCC1DSVEuTlZEQS5JUV9URVZfVE9UQUxfUkVWX0ZXRC42MDAwLjEyLzE5LzIwMjIB</t>
  </si>
  <si>
    <t>AAAAM34AAAIAAAAQMTQuNjU3MTg1NTEwNDc0NgENAAAABQAAAAE5AQAAAAcyNjM1MTU0AgAAAAk2NTM2MjYwMTMDAAAABjEwMDMwNwQAAAABMgYAAAABMAcAAAADMTYwCAAAAAEwCQAAAAExCgAAAAEwCwAAAAsxMzIwNDUyNTU1OAwAAAACMTINAAAACjEyLzIwLzIwMjK60v+XGPzdCFjkoVsZ/N0ILUNJUS5OVkRBLklRX1RFVl9UT1RBTF9SRVZfRldELjYwMDAuMTIvMjAvMjAyMgEAAAAzfgAAAgAAAA8xNC41MDQzMTQ3OTAyMjEBDQAAAAUAAAABOQEAAAAHMjYzNTE1NAIAAAAJNjUzNjI2MDEzAwAAAAYxMDAzMDcEAAAAATIGAAAAATAHAAAAAzE2MAgAAAABMAkAAAABMQoAAAABMAsAAAALMTMyMDQ1MjU1NTgMAAAAAjEyDQAAAAoxMi8yMS8yMDIy2leTlxj83QhY5KFbGfzdCC1DSVEuTlZEQS5JUV9URVZfVE9UQUxfUkVWX0ZXRC42MDAwLjEyLzIxLzIwMjIBAAAAM34AAAIAAAAQMTQuODgwNjExOTQ3NzY4NQENAAAABQAAAAE5AQAAAAcyNjM1MTU0AgAAAAk2NTM2MjYwMTMDAAAABjEwMDMwNwQAAAABMgYAAAABMAcAAAADMTYwCAAAAAEwCQAAAAExCgAAAAEwCwAAAAsxMzIwNDUyNTU1OAwAAAACMTINAAAACjEyLzIyLzIwMjK+mACYGPzdCBv6jlsZ/N0ILUNJUS5OVkRBLklRX1RFVl9UT1RBTF9SRVZfRldELjYwMDAuMTIvMjIvMjAyMgEAAAAzfgAAAgAAAA8xMy44Mjk1MTI2NzU5NjUBDQAAAAUAAAAB</t>
  </si>
  <si>
    <t>OQEAAAAHMjYzNTE1NAIAAAAJNjUzNjI2MDEzAwAAAAYxMDAzMDcEAAAAATIGAAAAATAHAAAAAzE2MAgAAAABMAkAAAABMQoAAAABMAsAAAALMTMyMDQ1MjU1NTgMAAAAAjEyDQAAAAoxMi8yMy8yMDIyy4QAmBj83QjRJpJbGfzdCC1DSVEuTlZEQS5JUV9URVZfVE9UQUxfUkVWX0ZXRC42MDAwLjEyLzIzLzIwMjIBAAAAM34AAAIAAAAQMTMuNzA5MjA2MTMyODA2OAENAAAABQAAAAE5AQAAAAcyNjM1MTU0AgAAAAk2NTM2MjYwMTMDAAAABjEwMDMwNwQAAAABMgYAAAABMAcAAAADMTYwCAAAAAEwCQAAAAExCgAAAAEwCwAAAAsxMzIwNDUyNTU1OAwAAAACMTINAAAACjEyLzI0LzIwMjLaV5OXGPzdCFWRlVsZ/N0ILUNJUS5OVkRBLklRX1RFVl9UT1RBTF9SRVZfRldELjYwMDAuMTIvMjYvMjAyMgEAAAAzfgAAAgAAABAxMy43MDkyMDYxMzI4MDY4AQ0AAAAFAAAAATkBAAAABzI2MzUxNTQCAAAACTY1MzYyNjAxMwMAAAAGMTAwMzA3BAAAAAEyBgAAAAEwBwAAAAMxNjAIAAAAATAJAAAAATEKAAAAATALAAAACzEzMjA0NTI1NTU4DAAAAAIxMg0AAAAKMTIvMjcvMjAyMrrS/5cY/N0IU7yTWxn83QgtQ0lRLk5WREEuSVFfVEVWX1RPVEFMX1JFVl9GV0QuNjAwMC4xMi8yNy8yMDIyAQAAADN+AAACAAAAEDEyLjcyNzc1ODAxNzU2ODYBDQAAAAUAAAABOQEAAAAHMjYzNTE1NAIAAAAJNjUzNjI2MDEzAwAAAAYxMDAz</t>
  </si>
  <si>
    <t>MDcEAAAAATIGAAAAATAHAAAAAzE2MAgAAAABMAkAAAABMQoAAAABMAsAAAALMTMyMDQ1MjU1NTgMAAAAAjEyDQAAAAoxMi8yOC8yMDIyFruSlxj83Qg2aJpbGfzdCC1DSVEuTlZEQS5JUV9URVZfVE9UQUxfUkVWX0ZXRC42MDAwLjEyLzI4LzIwMjIBAAAAM34AAAIAAAAQMTIuNjUwODcwMzc3MjA0NAENAAAABQAAAAE5AQAAAAcyNjM1MTU0AgAAAAk2NTM2MjYwMTMDAAAABjEwMDMwNwQAAAABMgYAAAABMAcAAAADMTYwCAAAAAEwCQAAAAExCgAAAAEwCwAAAAsxMzIwNDUyNTU1OAwAAAACMTINAAAACjEyLzI5LzIwMjK60v+XGPzdCMjxmVsZ/N0ILUNJUS5OVkRBLklRX1RFVl9UT1RBTF9SRVZfRldELjYwMDAuMTIvMjkvMjAyMgEAAAAzfgAAAgAAABAxMy4xNjM3NTYxNjY0NTc5AQ0AAAAFAAAAATkBAAAABzI2MzUxNTQCAAAACTY1MzYyNjAxMwMAAAAGMTAwMzA3BAAAAAEyBgAAAAEwBwAAAAMxNjAIAAAAATAJAAAAATEKAAAAATALAAAACzEzMjA0NTI1NTU4DAAAAAIxMg0AAAAKMTIvMzAvMjAyMrrS/5cY/N0INmiaWxn83QgtQ0lRLk5WREEuSVFfVEVWX1RPVEFMX1JFVl9GV0QuNjAwMC4xMi8zMC8yMDIyAQAAADN+AAACAAAAEDEzLjE3MzcwNjMzMTY4MTUBDQAAAAUAAAABOQEAAAAHMjYzNTE1NAIAAAAJNjUzNjI2MDEzAwAAAAYxMDAzMDcEAAAAATIGAAAAATAHAAAAAzE2MAgAAAABMAkAAAABMQoA</t>
  </si>
  <si>
    <t>AAABMAsAAAALMTMyMDQ1MjU1NTgMAAAAAjEyDQAAAAoxMi8zMS8yMDIy2leTlxj83QhTvJNbGfzdCCtDSVEuTlZEQS5JUV9URVZfVE9UQUxfUkVWX0ZXRC42MDAwLjEvMi8yMDIzAQAAADN+AAACAAAAEDEzLjE3MzcwNjMzMTY4MTUBDQAAAAUAAAABOQEAAAAHMjYzNTE1NAIAAAAJNjUzNjI2MDEzAwAAAAYxMDAzMDcEAAAAATIGAAAAATAHAAAAAzE2MAgAAAABMAkAAAABMQoAAAABMAsAAAALMTMyMDQ1MjU1NTgMAAAAAjEyDQAAAAgxLzMvMjAyM76YAJgY/N0IVZGVWxn83QgrQ0lRLk5WREEuSVFfVEVWX1RPVEFMX1JFVl9GV0QuNjAwMC4xLzMvMjAyMwEAAAAzfgAAAgAAABAxMi45MDMyNDI3NDk2OTQyAQ0AAAAFAAAAATkBAAAABzI2MzUxNTQCAAAACTY1MzYyNjAxMwMAAAAGMTAwMzA3BAAAAAEyBgAAAAEwBwAAAAMxNjAIAAAAATAJAAAAATEKAAAAATALAAAACzEzMjA0NTI1NTU4DAAAAAIxMg0AAAAIMS80LzIwMjPLhACYGPzdCEC/kFsZ/N0IK0NJUS5OVkRBLklRX1RFVl9UT1RBTF9SRVZfRldELjYwMDAuMS80LzIwMjMBAAAAM34AAAIAAAAQMTMuMjk1ODIxOTk1Nzg5NAENAAAABQAAAAE5AQAAAAcyNjM1MTU0AgAAAAk2NTM2MjYwMTMDAAAABjEwMDMwNwQAAAABMgYAAAABMAcAAAADMTYwCAAAAAEwCQAAAAExCgAAAAEwCwAAAAsxMzIwNDUyNTU1OAwAAAACMTINAAAACDEvNS8yMDIzvpgAmBj8</t>
  </si>
  <si>
    <t>3QgeaZhbGfzdCCtDSVEuTlZEQS5JUV9URVZfVE9UQUxfUkVWX0ZXRC42MDAwLjEvNS8yMDIzAQAAADN+AAACAAAAEDEyLjg1ODAxNDcyNTk1MDUBDQAAAAUAAAABOQEAAAAHMjYzNTE1NAIAAAAJNjUzNjI2MDEzAwAAAAYxMDAzMDcEAAAAATIGAAAAATAHAAAAAzE2MAgAAAABMAkAAAABMQoAAAABMAsAAAALMTMyMDQ1MjU1NTgMAAAAAjEyDQAAAAgxLzYvMjAyM7rS/5cY/N0IN1WZWxn83QgrQ0lRLk5WREEuSVFfVEVWX1RPVEFMX1JFVl9GV0QuNjAwMC4xLzYvMjAyMwEAAAAzfgAAAgAAABAxMy4zOTUzMjM2NDgwMjU2AQ0AAAAFAAAAATkBAAAABzI2MzUxNTQCAAAACTY1MzYyNjAxMwMAAAAGMTAwMzA3BAAAAAEyBgAAAAEwBwAAAAMxNjAIAAAAATAJAAAAATEKAAAAATALAAAACzEzMjA0NTI1NTU4DAAAAAIxMg0AAAAIMS83LzIwMjMWu5KXGPzdCLr2oFsZ/N0IK0NJUS5OVkRBLklRX1RFVl9UT1RBTF9SRVZfRldELjYwMDAuMS85LzIwMjMBAAAAM34AAAIAAAAQMTQuMDkwOTMwNjUzMjAzNgENAAAABQAAAAE5AQAAAAcyNjM1MTU0AgAAAAk2NTM2MjYwMTMDAAAABjEwMDMwNwQAAAABMgYAAAABMAcAAAADMTYwCAAAAAEwCQAAAAExCgAAAAEwCwAAAAsxMzIwNDUyNTU1OAwAAAACMTINAAAACTEvMTAvMjAyM7rS/5cY/N0IWz+fWxn83QgsQ0lRLk5WREEuSVFfVEVWX1RPVEFMX1JFVl9GV0QuNjAwMC4x</t>
  </si>
  <si>
    <t>LzEwLzIwMjMBAAAAM34AAAIAAAAPMTQuMzE5Mzk0MjYzOTA0AQ0AAAAFAAAAATkBAAAABzI2MzUxNTQCAAAACTY1MzYyNjAxMwMAAAAGMTAwMzA3BAAAAAEyBgAAAAEwBwAAAAMxNjAIAAAAATAJAAAAATEKAAAAATALAAAACzEzMTQ1MDk1NjUyDAAAAAIxMg0AAAAJMS8xMS8yMDIzutL/lxj83QhEQI5bGfzdCCxDSVEuTlZEQS5JUV9URVZfVE9UQUxfUkVWX0ZXRC42MDAwLjEvMTEvMjAyMwEAAAAzfgAAAgAAABAxNC40Mjg4MTM1Nzk3MzE1AQ0AAAAFAAAAATkBAAAABzI2MzUxNTQCAAAACTY1MzYyNjAxMwMAAAAGMTAwMzA3BAAAAAEyBgAAAAEwBwAAAAMxNjAIAAAAATAJAAAAATEKAAAAATALAAAACzEzMTYxMTcxNzQ2DAAAAAIxMg0AAAAJMS8xMi8yMDIzFruSlxj83QiHwKNbGfzdCCxDSVEuTlZEQS5JUV9URVZfVE9UQUxfUkVWX0ZXRC42MDAwLjEvMTIvMjAyMwEAAAAzfgAAAgAAABAxNC44OTAxNTQ4MjkwMjEyAQ0AAAAFAAAAATkBAAAABzI2MzUxNTQCAAAACTY1MzYyNjAxMwMAAAAGMTAwMzA3BAAAAAEyBgAAAAEwBwAAAAMxNjAIAAAAATAJAAAAATEKAAAAATALAAAACzEzMTYxMTcxNzQ2DAAAAAIxMg0AAAAJMS8xMy8yMDIzvpgAmBj83Qgw+55bGfzdCCxDSVEuTlZEQS5JUV9URVZfVE9UQUxfUkVWX0ZXRC42MDAwLjEvMTMvMjAyMwEAAAAzfgAAAgAAABAxNS4yNDExMzYwMTQ3NTUzAQ0AAAAF</t>
  </si>
  <si>
    <t>AAAAATkBAAAABzI2MzUxNTQCAAAACTY1MzYyNjAxMwMAAAAGMTAwMzA3BAAAAAEyBgAAAAEwBwAAAAMxNjAIAAAAATAJAAAAATEKAAAAATALAAAACzEzMTYxMTcxNzQ2DAAAAAIxMg0AAAAJMS8xNC8yMDIzy4QAmBj83QgdRKBbGfzdCCxDSVEuTlZEQS5JUV9URVZfVE9UQUxfUkVWX0ZXRC42MDAwLjEvMTYvMjAyMwEAAAAzfgAAAgAAABAxNS4yNDExMzYwMTQ3NTUzAQ0AAAAFAAAAATkBAAAABzI2MzUxNTQCAAAACTY1MzYyNjAxMwMAAAAGMTAwMzA3BAAAAAEyBgAAAAEwBwAAAAMxNjAIAAAAATAJAAAAATEKAAAAATALAAAACzEzMTYxMTcxNzQ2DAAAAAIxMg0AAAAJMS8xNy8yMDIzSaaTlxj83Qis15ZbGfzdCCxDSVEuTlZEQS5JUV9URVZfVE9UQUxfUkVWX0ZXRC42MDAwLjEvMTcvMjAyMwEAAAAzfgAAAgAAABAxNS45Njc1MjIzMzQ3MTUzAQ0AAAAFAAAAATkBAAAABzI2MzUxNTQCAAAACTY1MzYyNjAxMwMAAAAGMTAwMzA3BAAAAAEyBgAAAAEwBwAAAAMxNjAIAAAAATAJAAAAATEKAAAAATALAAAACzEzMTYxMTcxNzQ2DAAAAAIxMg0AAAAJMS8xOC8yMDIzutL/lxj83QiQ0YtbGfzdCCxDSVEuTlZEQS5JUV9URVZfVE9UQUxfUkVWX0ZXRC42MDAwLjEvMTgvMjAyMwEAAAAzfgAAAgAAABAxNS42ODE2OTY5Nzc1MjgzAQ0AAAAFAAAAATkBAAAABzI2MzUxNTQCAAAACTY1MzYyNjAxMwMAAAAGMTAwMzA3</t>
  </si>
  <si>
    <t>BAAAAAEyBgAAAAEwBwAAAAMxNjAIAAAAATAJAAAAATEKAAAAATALAAAACzEzMTkzNDY1Nzk3DAAAAAIxMg0AAAAJMS8xOS8yMDIzFruSlxj83QhAv5BbGfzdCCxDSVEuTlZEQS5JUV9URVZfVE9UQUxfUkVWX0ZXRC42MDAwLjEvMTkvMjAyMwEAAAAzfgAAAgAAABAxNS4xMjc3OTY3NDE4ODY4AQ0AAAAFAAAAATkBAAAABzI2MzUxNTQCAAAACTY1MzYyNjAxMwMAAAAGMTAwMzA3BAAAAAEyBgAAAAEwBwAAAAMxNjAIAAAAATAJAAAAATEKAAAAATALAAAACzEzMTU2MjQ5MTEwDAAAAAIxMg0AAAAJMS8yMC8yMDIzutL/lxj83QjRJpJbGfzdCCxDSVEuTlZEQS5JUV9URVZfVE9UQUxfUkVWX0ZXRC42MDAwLjEvMjAvMjAyMwEAAAAzfgAAAgAAABAxNi4wOTk4MzMyMDE5ODY2AQ0AAAAFAAAAATkBAAAABzI2MzUxNTQCAAAACTY1MzYyNjAxMwMAAAAGMTAwMzA3BAAAAAEyBgAAAAEwBwAAAAMxNjAIAAAAATAJAAAAATEKAAAAATALAAAACzEzMTU2MjQ5MTEwDAAAAAIxMg0AAAAJMS8yMS8yMDIzutL/lxj83Qgb+o5bGfzdCCxDSVEuTlZEQS5JUV9URVZfVE9UQUxfUkVWX0ZXRC42MDAwLjEvMjMvMjAyMwEAAAAzfgAAAgAAAA8xNy4zNjI5NjY1NTU0MjkBDQAAAAUAAAABOQEAAAAHMjYzNTE1NAIAAAAJNjUzNjI2MDEzAwAAAAYxMDAzMDcEAAAAATIGAAAAATAHAAAAAzE2MAgAAAABMAkAAAABMQoAAAABMAsAAAAL</t>
  </si>
  <si>
    <t>MTMxNTk5MjE5NzkMAAAAAjEyDQAAAAkxLzI0LzIwMjNJppOXGPzdCGZto1sZ/N0ILENJUS5OVkRBLklRX1RFVl9UT1RBTF9SRVZfRldELjYwMDAuMS8yNC8yMDIzAQAAADN+AAACAAAAEDE3LjQzNzExMzYxOTg5NzMBDQAAAAUAAAABOQEAAAAHMjYzNTE1NAIAAAAJNjUzNjI2MDEzAwAAAAYxMDAzMDcEAAAAATIGAAAAATAHAAAAAzE2MAgAAAABMAkAAAABMQoAAAABMAsAAAALMTMxNjE3MDM4MDQMAAAAAjEyDQAAAAkxLzI1LzIwMjO+mACYGPzdCFO8k1sZ/N0ILENJUS5OVkRBLklRX1RFVl9UT1RBTF9SRVZfRldELjYwMDAuMS8yNS8yMDIzAQAAADN+AAACAAAAEDE3LjQ4OTc0ODA2MDEzOTgBDQAAAAUAAAABOQEAAAAHMjYzNTE1NAIAAAAJNjUzNjI2MDEzAwAAAAYxMDAzMDcEAAAAATIGAAAAATAHAAAAAzE2MAgAAAABMAkAAAABMQoAAAABMAsAAAALMTMxNjE3MDM4MDQMAAAAAjEyDQAAAAkxLzI2LzIwMjPLhACYGPzdCFWRlVsZ/N0ILENJUS5OVkRBLklRX1RFVl9UT1RBTF9SRVZfRldELjYwMDAuMS8yNi8yMDIzAQAAADN+AAACAAAAEDE3LjkyNDQzNTkzNzMxNTUBDQAAAAUAAAABOQEAAAAHMjYzNTE1NAIAAAAJNjUzNjI2MDEzAwAAAAYxMDAzMDcEAAAAATIGAAAAATAHAAAAAzE2MAgAAAABMAkAAAABMQoAAAABMAsAAAALMTMxNjE3MDM4MDQMAAAAAjEyDQAAAAkxLzI3LzIwMjO+mACYGPzdCFWR</t>
  </si>
  <si>
    <t>lVsZ/N0ILENJUS5OVkRBLklRX1RFVl9UT1RBTF9SRVZfRldELjYwMDAuMS8yNy8yMDIzAQAAADN+AAACAAAADzE4LjQzNTM1MzAwMzgwOAENAAAABQAAAAE5AQAAAAcyNjM1MTU0AgAAAAk2NTM2MjYwMTMDAAAABjEwMDMwNwQAAAABMgYAAAABMAcAAAADMTYwCAAAAAEwCQAAAAExCgAAAAEwCwAAAAsxMzE2MTcwMzgwNAwAAAACMTINAAAACTEvMjgvMjAyM7rS/5cY/N0IFnGeWxn83QgsQ0lRLk5WREEuSVFfVEVWX1RPVEFMX1JFVl9GV0QuNjAwMC4xLzMwLzIwMjMBAAAAM34AAAIAAAAQMTcuMzQzNjQyMTEzOTQ5MgENAAAABQAAAAE5AQAAAAcyNjM1MTU0AgAAAAk2NTM2MjYwMTMDAAAABjEwMDMwNwQAAAABMgYAAAABMAcAAAADMTYwCAAAAAEwCQAAAAExCgAAAAEwCwAAAAsxMzE2MTcwMzgwNAwAAAACMTINAAAACTEvMzEvMjAyM9pXk5cY/N0IRECOWxn83QgsQ0lRLk5WREEuSVFfVEVWX1RPVEFMX1JFVl9GV0QuNjAwMC4xLzMxLzIwMjMBAAAAM34AAAIAAAAQMTcuNjgzOTUwOTk0ODI3OQENAAAABQAAAAE5AQAAAAcyNjM1MTU0AgAAAAk2NTM2MjYwMTMDAAAABjEwMDMwNwQAAAABMgYAAAABMAcAAAADMTYwCAAAAAEwCQAAAAExCgAAAAEwCwAAAAsxMzE2MTcwMzgwNAwAAAACMTINAAAACDIvMS8yMDIzutL/lxj83QjTq55bGfzdCCtDSVEuTlZEQS5JUV9URVZfVE9UQUxfUkVWX0ZXRC42MDAwLjIv</t>
  </si>
  <si>
    <t>MS8yMDIzAQAAADN+AAACAAAAEDE4Ljk4MjA5MDA0ODI0MTEBDQAAAAUAAAABOQEAAAAHMjYzNTE1NAIAAAAJNjUzNjI2MDEzAwAAAAYxMDAzMDcEAAAAATIGAAAAATAHAAAAAzE2MAgAAAABMAkAAAABMQoAAAABMAsAAAALMTMyMDIzNzkxMDAMAAAAAjEyDQAAAAgyLzIvMjAyM7rS/5cY/N0IGoObWxn83QgrQ0lRLk5WREEuSVFfVEVWX1RPVEFMX1JFVl9GV0QuNjAwMC4yLzIvMjAyMwEAAAAzfgAAAgAAABAxOS42NzgwNDE4NjcwNTExAQ0AAAAFAAAAATkBAAAABzI2MzUxNTQCAAAACTY1MzYyNjAxMwMAAAAGMTAwMzA3BAAAAAEyBgAAAAEwBwAAAAMxNjAIAAAAATAJAAAAATEKAAAAATALAAAACzEzMjAyMzc5MTAwDAAAAAIxMg0AAAAIMi8zLzIwMjPaV5OXGPzdCIDUnVsZ/N0IK0NJUS5OVkRBLklRX1RFVl9UT1RBTF9SRVZfRldELjYwMDAuMi8zLzIwMjMBAAAAM34AAAIAAAAQMTkuMTI0NzMyOTE0NDk4NQENAAAABQAAAAE5AQAAAAcyNjM1MTU0AgAAAAk2NTM2MjYwMTMDAAAABjEwMDMwNwQAAAABMgYAAAABMAcAAAADMTYwCAAAAAEwCQAAAAExCgAAAAEwCwAAAAsxMzIwMjM3OTEwMAwAAAACMTINAAAACDIvNC8yMDIzvpgAmBj83Qgm3JxbGfzdCCtDSVEuTlZEQS5JUV9URVZfVE9UQUxfUkVWX0ZXRC42MDAwLjIvNi8yMDIzAQAAADN+AAACAAAAEDE5LjExNDczODgyODMyNzYBDQAAAAUAAAABOQEA</t>
  </si>
  <si>
    <t>AAAHMjYzNTE1NAIAAAAJNjUzNjI2MDEzAwAAAAYxMDAzMDcEAAAAATIGAAAAATAHAAAAAzE2MAgAAAABMAkAAAABMQoAAAABMAsAAAALMTMyMDIzNzkxMDAMAAAAAjEyDQAAAAgyLzcvMjAyM8uEAJgY/N0IkNGLWxn83QgrQ0lRLk5WREEuSVFfVEVWX1RPVEFMX1JFVl9GV0QuNjAwMC4yLzcvMjAyMwEAAAAzfgAAAgAAABAyMC4wOTk2MTA1OTI4MDU0AQ0AAAAFAAAAATkBAAAABzI2MzUxNTQCAAAACTY1MzYyNjAxMwMAAAAGMTAwMzA3BAAAAAEyBgAAAAEwBwAAAAMxNjAIAAAAATAJAAAAATEKAAAAATALAAAACzEzMjAyMzc5MTAwDAAAAAIxMg0AAAAIMi84LzIwMjMWu5KXGPzdCFO8k1sZ/N0IK0NJUS5OVkRBLklRX1RFVl9UT1RBTF9SRVZfRldELjYwMDAuMi84LzIwMjMBAAAAM34AAAIAAAAQMjAuMTI4Njg0Mjk4MDI5OQENAAAABQAAAAE5AQAAAAcyNjM1MTU0AgAAAAk2NTM2MjYwMTMDAAAABjEwMDMwNwQAAAABMgYAAAABMAcAAAADMTYwCAAAAAEwCQAAAAExCgAAAAEwCwAAAAsxMzIwMjM3OTEwMAwAAAACMTINAAAACDIvOS8yMDIzutL/lxj83QhTvJNbGfzdCCtDSVEuTlZEQS5JUV9URVZfVE9UQUxfUkVWX0ZXRC42MDAwLjIvOS8yMDIzAQAAADN+AAACAAAAEDIwLjI0ODYxMzMzMjA4MDcBDQAAAAUAAAABOQEAAAAHMjYzNTE1NAIAAAAJNjUzNjI2MDEzAwAAAAYxMDAzMDcEAAAAATIGAAAAATAH</t>
  </si>
  <si>
    <t>AAAAAzE2MAgAAAABMAkAAAABMQoAAAABMAsAAAALMTMyMDIzNzkxMDAMAAAAAjEyDQAAAAkyLzEwLzIwMjMWu5KXGPzdCDZomlsZ/N0ILENJUS5OVkRBLklRX1RFVl9UT1RBTF9SRVZfRldELjYwMDAuMi8xMC8yMDIzAQAAADN+AAACAAAADzE5LjI3NDY0NDIwNzA2MgENAAAABQAAAAE5AQAAAAcyNjM1MTU0AgAAAAk2NTM2MjYwMTMDAAAABjEwMDMwNwQAAAABMgYAAAABMAcAAAADMTYwCAAAAAEwCQAAAAExCgAAAAEwCwAAAAsxMzIwMjM3OTEwMAwAAAACMTINAAAACTIvMTEvMjAyM7rS/5cY/N0INmiaWxn83QgsQ0lRLk5WREEuSVFfVEVWX1RPVEFMX1JFVl9GV0QuNjAwMC4yLzEzLzIwMjMBAAAAM34AAAIAAAAQMTkuNzQ5ODE3NTc2ODIzOQENAAAABQAAAAE5AQAAAAcyNjM1MTU0AgAAAAk2NTM2MjYwMTMDAAAABjEwMDMwNwQAAAABMgYAAAABMAcAAAADMTYwCAAAAAEwCQAAAAExCgAAAAEwCwAAAAsxMzIwMjM3OTEwMAwAAAACMTINAAAACTIvMTQvMjAyM7rS/5cY/N0IV+SiWxn83QgsQ0lRLk5WREEuSVFfVEVWX1RPVEFMX1JFVl9GV0QuNjAwMC4yLzE0LzIwMjMBAAAAM34AAAIAAAAQMjAuODI0NjM2MTE2ODM5OAENAAAABQAAAAE5AQAAAAcyNjM1MTU0AgAAAAk2NTM2MjYwMTMDAAAABjEwMDMwNwQAAAABMgYAAAABMAcAAAADMTYwCAAAAAEwCQAAAAExCgAAAAEwCwAAAAsxMzIwMjM3OTEwMAwA</t>
  </si>
  <si>
    <t>AAACMTINAAAACTIvMTUvMjAyMxa7kpcY/N0IGoObWxn83QgsQ0lRLk5WREEuSVFfVEVWX1RPVEFMX1JFVl9GV0QuNjAwMC4yLzE1LzIwMjMBAAAAM34AAAIAAAAQMjAuNjM2NTY1NTg2MTY5MwENAAAABQAAAAE5AQAAAAcyNjM1MTU0AgAAAAk2NTM2MjYwMTMDAAAABjEwMDMwNwQAAAABMgYAAAABMAcAAAADMTYwCAAAAAEwCQAAAAExCgAAAAEwCwAAAAsxMzIwMjM3OTEwMAwAAAACMTINAAAACTIvMTYvMjAyM76YAJgY/N0IQL+QWxn83QgsQ0lRLk5WREEuSVFfVEVWX1RPVEFMX1JFVl9GV0QuNjAwMC4yLzE2LzIwMjMBAAAAM34AAAIAAAAPMTkuOTUzNDMwNjYyNzA4AQ0AAAAFAAAAATkBAAAABzI2MzUxNTQCAAAACTY1MzYyNjAxMwMAAAAGMTAwMzA3BAAAAAEyBgAAAAEwBwAAAAMxNjAIAAAAATAJAAAAATEKAAAAATALAAAACzEzMTk2MTcyMzQ4DAAAAAIxMg0AAAAJMi8xNy8yMDIzy4QAmBj83QjRJpJbGfzdCCxDSVEuTlZEQS5JUV9URVZfVE9UQUxfUkVWX0ZXRC42MDAwLjIvMTcvMjAyMwEAAAAzfgAAAgAAABAxOS40MTEwMTM3Njk3OTI0AQ0AAAAFAAAAATkBAAAABzI2MzUxNTQCAAAACTY1MzYyNjAxMwMAAAAGMTAwMzA3BAAAAAEyBgAAAAEwBwAAAAMxNjAIAAAAATAJAAAAATEKAAAAATALAAAACzEzMTk3OTc0NjczDAAAAAIxMg0AAAAJMi8xOC8yMDIzvpgAmBj83QhEQI5bGfzdCCxDSVEuTlZE</t>
  </si>
  <si>
    <t>QS5JUV9URVZfVE9UQUxfUkVWX0ZXRC42MDAwLjIvMjAvMjAyMwEAAAAzfgAAAgAAAA4xOS40MjM2NzQwMjg2NQENAAAABQAAAAE5AQAAAAcyNjM1MTU0AgAAAAk2NTM2MjYwMTMDAAAABjEwMDMwNwQAAAABMgYAAAABMAcAAAADMTYwCAAAAAEwCQAAAAExCgAAAAEwCwAAAAsxMzIwMDUyMzYwNwwAAAACMTINAAAACTIvMjEvMjAyM7rS/5cY/N0IN1WZWxn83QgsQ0lRLk5WREEuSVFfVEVWX1RPVEFMX1JFVl9GV0QuNjAwMC4yLzIxLzIwMjMBAAAAM34AAAIAAAAPMTguODEzNzg1NTc2MDU5AQ0AAAAFAAAAATkBAAAABzI2MzUxNTQCAAAACTY1MzYyNjAxMwMAAAAGMTAwMzA3BAAAAAEyBgAAAAEwBwAAAAMxNjAIAAAAATAJAAAAATEKAAAAATALAAAACzEzMjAxNjkwMzA1DAAAAAIxMg0AAAAJMi8yMi8yMDIzSaaTlxj83Qgb+o5bGfzdCCxDSVEuTlZEQS5JUV9URVZfVE9UQUxfUkVWX0ZXRC42MDAwLjIvMjIvMjAyMwEAAAAzfgAAAgAAABAxNy40MTU5MDc2NzU3NzA5AQ0AAAAFAAAAATkBAAAABzI2MzUxNTQCAAAACjEwMDIyMDQxMzkDAAAABjEwMDMwNwQAAAABMgYAAAABMAcAAAADMTYwCAAAAAEwCQAAAAExCgAAAAEwCwAAAAsxMzIwMzk2OTIzMwwAAAACMTINAAAACTIvMjMvMjAyM7rS/5cY/N0Izg6kWxn83QgsQ0lRLk5WREEuSVFfVEVWX1RPVEFMX1JFVl9GV0QuNjAwMC4yLzIzLzIwMjMBAAAAM34A</t>
  </si>
  <si>
    <t>AAIAAAAQMTkuNTgzNjk1MDYyMjA1MQENAAAABQAAAAE5AQAAAAcyNjM1MTU0AgAAAAoxMDAyMjA0MTM5AwAAAAYxMDAzMDcEAAAAATIGAAAAATAHAAAAAzE2MAgAAAABMAkAAAABMQoAAAABMAsAAAALMTMyMDU1ODc3MTQMAAAAAjEyDQAAAAkyLzI0LzIwMjO60v+XGPzdCMjxmVsZ/N0ILENJUS5OVkRBLklRX1RFVl9UT1RBTF9SRVZfRldELjYwMDAuMi8yNC8yMDIzAQAAADN+AAACAAAAEDE5LjMxNTkxNzI3MzYzOTUBDQAAAAUAAAABOQEAAAAHMjYzNTE1NAIAAAAKMTAwMjIwNDEzOQMAAAAGMTAwMzA3BAAAAAEyBgAAAAEwBwAAAAMxNjAIAAAAATAJAAAAATEKAAAAATALAAAACzEzMjA5OTY4NDAyDAAAAAIxMg0AAAAJMi8yNS8yMDIz2leTlxj83QiQ0YtbGfzdCCxDSVEuTlZEQS5JUV9URVZfVE9UQUxfUkVWX0ZXRC42MDAwLjIvMjcvMjAyMwEAAAAzfgAAAgAAABAxOS40OTQ2NTQ4NjcxMjE5AQ0AAAAFAAAAATkBAAAABzI2MzUxNTQCAAAACjEwMDIyMDQxMzkDAAAABjEwMDMwNwQAAAABMgYAAAABMAcAAAADMTYwCAAAAAEwCQAAAAExCgAAAAEwCwAAAAsxMzIwOTk2ODQwMgwAAAACMTINAAAACTIvMjgvMjAyM76YAJgY/N0IrNeWWxn83QgsQ0lRLk5WREEuSVFfVEVWX1RPVEFMX1JFVl9GV0QuNjAwMC4yLzI4LzIwMjMBAAAAM34AAAIAAAAQMTkuMjEyNzAwNTk4NTk5NAENAAAABQAAAAE5AQAAAAcy</t>
  </si>
  <si>
    <t>NjM1MTU0AgAAAAoxMDAyMjA0MTM5AwAAAAYxMDAzMDcEAAAAATIGAAAAATAHAAAAAzE2MAgAAAABMAkAAAABMQoAAAABMAsAAAALMTMyMTg5OTAwMTcMAAAAAjEyDQAAAAgzLzEvMjAyM8uEAJgY/N0IHmmYWxn83QgrQ0lRLk5WREEuSVFfVEVWX1RPVEFMX1JFVl9GV0QuNjAwMC4zLzEvMjAyMwEAAAAzfgAAAgAAABAxOC43ODM4MTMzNTg4NDAxAQ0AAAAFAAAAATkBAAAABzI2MzUxNTQCAAAACjEwMDIyMDQxMzkDAAAABjEwMDMwNwQAAAABMgYAAAABMAcAAAADMTYwCAAAAAEwCQAAAAExCgAAAAEwCwAAAAsxMzIxMzE5MzY4NgwAAAACMTINAAAACDMvMi8yMDIzFruSlxj83QjODqRbGfzdCCtDSVEuTlZEQS5JUV9URVZfVE9UQUxfUkVWX0ZXRC42MDAwLjMvMi8yMDIzAQAAADN+AAACAAAAEDE5LjI5OTYwMjA2MDkyODEBDQAAAAUAAAABOQEAAAAHMjYzNTE1NAIAAAAKMTAwMjIwNDEzOQMAAAAGMTAwMzA3BAAAAAEyBgAAAAEwBwAAAAMxNjAIAAAAATAJAAAAATEKAAAAATALAAAACzEzMjE2NzIzNDIwDAAAAAIxMg0AAAAIMy8zLzIwMjO60v+XGPzdCFO8k1sZ/N0IK0NJUS5OVkRBLklRX1RFVl9UT1RBTF9SRVZfRldELjYwMDAuMy8zLzIwMjMBAAAAM34AAAIAAAAPMTkuNzc3NDczMDAwNDg0AQ0AAAAFAAAAATkBAAAABzI2MzUxNTQCAAAACjEwMDIyMDQxMzkDAAAABjEwMDMwNwQAAAABMgYAAAABMAcA</t>
  </si>
  <si>
    <t>AAADMTYwCAAAAAEwCQAAAAExCgAAAAEwCwAAAAsxMzIxNjcyMzQyMAwAAAACMTINAAAACDMvNC8yMDIzFruSlxj83QhVkZVbGfzdCCtDSVEuTlZEQS5JUV9URVZfVE9UQUxfUkVWX0ZXRC42MDAwLjMvNi8yMDIzAQAAADN+AAACAAAAEDE5LjQ5ODcxNDk1MjQwOTcBDQAAAAUAAAABOQEAAAAHMjYzNTE1NAIAAAAKMTAwMjIwNDEzOQMAAAAGMTAwMzA3BAAAAAEyBgAAAAEwBwAAAAMxNjAIAAAAATAJAAAAATEKAAAAATALAAAACzEzMjE2NzIzNDIwDAAAAAIxMg0AAAAIMy83LzIwMjO60v+XGPzdCFWRlVsZ/N0IK0NJUS5OVkRBLklRX1RFVl9UT1RBTF9SRVZfRldELjYwMDAuMy83LzIwMjMBAAAAM34AAAIAAAAQMTkuMjc4MDMxNDk3Njg0MgENAAAABQAAAAE5AQAAAAcyNjM1MTU0AgAAAAoxMDAyMjA0MTM5AwAAAAYxMDAzMDcEAAAAATIGAAAAATAHAAAAAzE2MAgAAAABMAkAAAABMQoAAAABMAsAAAALMTMyMTY3MjM0MjAMAAAAAjEyDQAAAAgzLzgvMjAyM7rS/5cY/N0Izg6kWxn83QgrQ0lRLk5WREEuSVFfVEVWX1RPVEFMX1JFVl9GV0QuNjAwMC4zLzgvMjAyMwEAAAAzfgAAAgAAABAyMC4wMTg4OTczODE0MDU1AQ0AAAAFAAAAATkBAAAABzI2MzUxNTQCAAAACjEwMDIyMDQxMzkDAAAABjEwMDMwNwQAAAABMgYAAAABMAcAAAADMTYwCAAAAAEwCQAAAAExCgAAAAEwCwAAAAsxMzIxNjcyMzQyMAwAAAAC</t>
  </si>
  <si>
    <t>MTINAAAACDMvOS8yMDIz2leTlxj83Qgb+o5bGfzdCCtDSVEuTlZEQS5JUV9URVZfVE9UQUxfUkVWX0ZXRC42MDAwLjMvOS8yMDIzAQAAADN+AAACAAAAEDE5LjQwMDgxNzc4MDc2NDYBDQAAAAUAAAABOQEAAAAHMjYzNTE1NAIAAAAKMTAwMjIwNDEzOQMAAAAGMTAwMzA3BAAAAAEyBgAAAAEwBwAAAAMxNjAIAAAAATAJAAAAATEKAAAAATALAAAACzEzMjE2NzIzNDIwDAAAAAIxMg0AAAAJMy8xMC8yMDIzvpgAmBj83QhEQI5bGfzdCCxDSVEuTlZEQS5JUV9URVZfVE9UQUxfUkVWX0ZXRC42MDAwLjMvMTAvMjAyMwEAAAAzfgAAAgAAABAxOS4wMTAwNTg3MzEyMzE5AQ0AAAAFAAAAATkBAAAABzI2MzUxNTQCAAAACjEwMDIyMDQxMzkDAAAABjEwMDMwNwQAAAABMgYAAAABMAcAAAADMTYwCAAAAAEwCQAAAAExCgAAAAEwCwAAAAsxMzIxNjcyMzQyMAwAAAACMTINAAAACTMvMTEvMjAyM8uEAJgY/N0IWOShWxn83QgsQ0lRLk5WREEuSVFfVEVWX1RPVEFMX1JFVl9GV0QuNjAwMC4zLzEzLzIwMjMBAAAAM34AAAIAAAAQMTkuMDEwODg4MzY4Mjc5NwENAAAABQAAAAE5AQAAAAcyNjM1MTU0AgAAAAoxMDAyMjA0MTM5AwAAAAYxMDAzMDcEAAAAATIGAAAAATAHAAAAAzE2MAgAAAABMAkAAAABMQoAAAABMAsAAAALMTMyMTY3MjM0MjAMAAAAAjEyDQAAAAkzLzE0LzIwMjO+mACYGPzdCFs/n1sZ/N0ILENJUS5OVkRB</t>
  </si>
  <si>
    <t>LklRX1RFVl9UT1RBTF9SRVZfRldELjYwMDAuMy8xNC8yMDIzAQAAADN+AAACAAAAEDE5LjkyNzE3NjcwMTk1ODUBDQAAAAUAAAABOQEAAAAHMjYzNTE1NAIAAAAKMTAwMjIwNDEzOQMAAAAGMTAwMzA3BAAAAAEyBgAAAAEwBwAAAAMxNjAIAAAAATAJAAAAATEKAAAAATALAAAACzEzMjI4MjIzMjM4DAAAAAIxMg0AAAAJMy8xNS8yMDIzutL/lxj83QhmbaNbGfzdCCxDSVEuTlZEQS5JUV9URVZfVE9UQUxfUkVWX0ZXRC42MDAwLjMvMTUvMjAyMwEAAAAzfgAAAgAAAA8yMC4wNjQxMDkyNTc1MzYBDQAAAAUAAAABOQEAAAAHMjYzNTE1NAIAAAAKMTAwMjIwNDEzOQMAAAAGMTAwMzA3BAAAAAEyBgAAAAEwBwAAAAMxNjAIAAAAATAJAAAAATEKAAAAATALAAAACzEzMjI4MjIzMjM4DAAAAAIxMg0AAAAJMy8xNi8yMDIzFruSlxj83QhAv5BbGfzdCCxDSVEuTlZEQS5JUV9URVZfVE9UQUxfUkVWX0ZXRC42MDAwLjMvMTYvMjAyMwEAAAAzfgAAAgAAAA8yMS4xMDExOTEzOTQ1MDYBDQAAAAUAAAABOQEAAAAHMjYzNTE1NAIAAAAKMTAwMjIwNDEzOQMAAAAGMTAwMzA3BAAAAAEyBgAAAAEwBwAAAAMxNjAIAAAAATAJAAAAATEKAAAAATALAAAACzEzMjMxNzMxMTExDAAAAAIxMg0AAAAJMy8xNy8yMDIzutL/lxj83QiQ0YtbGfzdCCxDSVEuTlZEQS5JUV9URVZfVE9UQUxfUkVWX0ZXRC42MDAwLjMvMTcvMjAyMwEAAAAz</t>
  </si>
  <si>
    <t>fgAAAgAAABAyMS4yNTM1MTI0NjYzNzQ5AQ0AAAAFAAAAATkBAAAABzI2MzUxNTQCAAAACjEwMDIyMDQxMzkDAAAABjEwMDMwNwQAAAABMgYAAAABMAcAAAADMTYwCAAAAAEwCQAAAAExCgAAAAEwCwAAAAsxMzIzMTczMTExMQwAAAACMTINAAAACTMvMTgvMjAyM7rS/5cY/N0I0SaSWxn83QgsQ0lRLk5WREEuSVFfVEVWX1RPVEFMX1JFVl9GV0QuNjAwMC4zLzIwLzIwMjMBAAAAM34AAAIAAAAQMjEuMzM0OTI0OTc2NzIwOAENAAAABQAAAAE5AQAAAAcyNjM1MTU0AgAAAAoxMDAyMjA0MTM5AwAAAAYxMDAzMDcEAAAAATIGAAAAATAHAAAAAzE2MAgAAAABMAkAAAABMQoAAAABMAsAAAALMTMyMzMyOTIxMjAMAAAAAjEyDQAAAAkzLzIxLzIwMjPaV5OXGPzdCFs/n1sZ/N0ILENJUS5OVkRBLklRX1RFVl9UT1RBTF9SRVZfRldELjYwMDAuMy8yMS8yMDIzAQAAADN+AAACAAAAEDIxLjYwNjY4Nzk5MDMzNjMBDQAAAAUAAAABOQEAAAAHMjYzNTE1NAIAAAAKMTAwMjIwNDEzOQMAAAAGMTAwMzA3BAAAAAEyBgAAAAEwBwAAAAMxNjAIAAAAATAJAAAAATEKAAAAATALAAAACzEzMjM0NzgyNTU4DAAAAAIxMg0AAAAJMy8yMi8yMDIzvpgAmBj83QhTvJNbGfzdCCxDSVEuTlZEQS5JUV9URVZfVE9UQUxfUkVWX0ZXRC42MDAwLjMvMjIvMjAyMwEAAAAzfgAAAgAAABAyMS44MjQwMDQ5ODQ1MDk5AQ0AAAAFAAAAATkBAAAA</t>
  </si>
  <si>
    <t>BzI2MzUxNTQCAAAACjEwMDIyMDQxMzkDAAAABjEwMDMwNwQAAAABMgYAAAABMAcAAAADMTYwCAAAAAEwCQAAAAExCgAAAAEwCwAAAAsxMzI3ODc4Njc0NAwAAAACMTINAAAACTMvMjMvMjAyM8uEAJgY/N0IzCKeWxn83QgsQ0lRLk5WREEuSVFfVEVWX1RPVEFMX1JFVl9GV0QuNjAwMC4zLzIzLzIwMjMBAAAAM34AAAIAAAAPMjIuNDIxMzA3MTY0NjUxAQ0AAAAFAAAAATkBAAAABzI2MzUxNTQCAAAACjEwMDIyMDQxMzkDAAAABjEwMDMwNwQAAAABMgYAAAABMAcAAAADMTYwCAAAAAEwCQAAAAExCgAAAAEwCwAAAAsxMzI3ODc4Njc0NAwAAAACMTINAAAACTMvMjQvMjAyM0mmk5cY/N0I+hadWxn83QgsQ0lRLk5WREEuSVFfVEVWX1RPVEFMX1JFVl9GV0QuNjAwMC4zLzI0LzIwMjMBAAAAM34AAAIAAAAQMjIuMDgwOTM1Nzk3ODIwOQENAAAABQAAAAE5AQAAAAcyNjM1MTU0AgAAAAoxMDAyMjA0MTM5AwAAAAYxMDAzMDcEAAAAATIGAAAAATAHAAAAAzE2MAgAAAABMAkAAAABMQoAAAABMAsAAAALMTMyNzg3ODY3NDQMAAAAAjEyDQAAAAkzLzI1LzIwMjO60v+XGPzdCPoWnVsZ/N0ILENJUS5OVkRBLklRX1RFVl9UT1RBTF9SRVZfRldELjYwMDAuMy8yNy8yMDIzAQAAADN+AAACAAAAEDIxLjg2NDI1OTU1MDAyMDcBDQAAAAUAAAABOQEAAAAHMjYzNTE1NAIAAAAKMTAwMjIwNDEzOQMAAAAGMTAwMzA3BAAAAAEy</t>
  </si>
  <si>
    <t>BgAAAAEwBwAAAAMxNjAIAAAAATAJAAAAATEKAAAAATALAAAACzEzMjM5NzQ3NTU3DAAAAAIxMg0AAAAJMy8yOC8yMDIzFruSlxj83QhbP59bGfzdCCxDSVEuTlZEQS5JUV9URVZfVE9UQUxfUkVWX0ZXRC42MDAwLjMvMjgvMjAyMwEAAAAzfgAAAgAAABAyMS43NjQzNTAwMDA5NDE5AQ0AAAAFAAAAATkBAAAABzI2MzUxNTQCAAAACjEwMDIyMDQxMzkDAAAABjEwMDMwNwQAAAABMgYAAAABMAcAAAADMTYwCAAAAAEwCQAAAAExCgAAAAEwCwAAAAsxMzIzOTc0NzU1NwwAAAACMTINAAAACTMvMjkvMjAyM7rS/5cY/N0IWz+fWxn83QgsQ0lRLk5WREEuSVFfVEVWX1RPVEFMX1JFVl9GV0QuNjAwMC4zLzI5LzIwMjMBAAAAM34AAAIAAAAQMjIuMjM4MzAxMDg1MDAxOAENAAAABQAAAAE5AQAAAAcyNjM1MTU0AgAAAAoxMDAyMjA0MTM5AwAAAAYxMDAzMDcEAAAAATIGAAAAATAHAAAAAzE2MAgAAAABMAkAAAABMQoAAAABMAsAAAALMTMyMzk3NDc1NTcMAAAAAjEyDQAAAAkzLzMwLzIwMjO60v+XGPzdCERAjlsZ/N0ILENJUS5OVkRBLklRX1RFVl9UT1RBTF9SRVZfRldELjYwMDAuMy8zMC8yMDIzAQAAADN+AAACAAAAEDIyLjU2Nzc1NDg4NzMzNjEBDQAAAAUAAAABOQEAAAAHMjYzNTE1NAIAAAAKMTAwMjIwNDEzOQMAAAAGMTAwMzA3BAAAAAEyBgAAAAEwBwAAAAMxNjAIAAAAATAJAAAAATEKAAAAATALAAAACzEz</t>
  </si>
  <si>
    <t>MjM5NzQ3NTU3DAAAAAIxMg0AAAAJMy8zMS8yMDIzSaaTlxj83QhVkZVbGfzdCCxDSVEuTlZEQS5JUV9URVZfVE9UQUxfUkVWX0ZXRC42MDAwLjMvMzEvMjAyMwEAAAAzfgAAAgAAABAyMi44OTMwODAxOTU5MDY4AQ0AAAAFAAAAATkBAAAABzI2MzUxNTQCAAAACjEwMDIyMDQxMzkDAAAABjEwMDMwNwQAAAABMgYAAAABMAcAAAADMTYwCAAAAAEwCQAAAAExCgAAAAEwCwAAAAsxMzIzOTc0NzU1NwwAAAACMTINAAAACDQvMS8yMDIzvpgAmBj83Qis15ZbGfzdCCtDSVEuTlZEQS5JUV9URVZfVE9UQUxfUkVWX0ZXRC42MDAwLjQvMy8yMDIzAQAAADN+AAACAAAAEDIzLjA0ODMxMTU2MTQxNzcBDQAAAAUAAAABOQEAAAAHMjYzNTE1NAIAAAAKMTAwMjIwNDEzOQMAAAAGMTAwMzA3BAAAAAEyBgAAAAEwBwAAAAMxNjAIAAAAATAJAAAAATEKAAAAATALAAAACzEzMjM5NzQ3NTU3DAAAAAIxMg0AAAAINC80LzIwMjPLhACYGPzdCB5pmFsZ/N0IK0NJUS5OVkRBLklRX1RFVl9UT1RBTF9SRVZfRldELjYwMDAuNC80LzIwMjMBAAAAM34AAAIAAAAQMjIuNjE5ODg4ODQzNjU5MgENAAAABQAAAAE5AQAAAAcyNjM1MTU0AgAAAAoxMDAyMjA0MTM5AwAAAAYxMDAzMDcEAAAAATIGAAAAATAHAAAAAzE2MAgAAAABMAkAAAABMQoAAAABMAsAAAALMTMyNzgwNjk4NDQMAAAAAjEyDQAAAAg0LzUvMjAyM76YAJgY/N0IN1WZWxn8</t>
  </si>
  <si>
    <t>3QgrQ0lRLk5WREEuSVFfVEVWX1RPVEFMX1JFVl9GV0QuNjAwMC40LzUvMjAyMwEAAAAzfgAAAgAAABAyMi4xNDc3MDc0MTA4Nzg0AQ0AAAAFAAAAATkBAAAABzI2MzUxNTQCAAAACjEwMDIyMDQxMzkDAAAABjEwMDMwNwQAAAABMgYAAAABMAcAAAADMTYwCAAAAAEwCQAAAAExCgAAAAEwCwAAAAsxMzI3ODA2OTg0NAwAAAACMTINAAAACDQvNi8yMDIzutL/lxj83QiQ0YtbGfzdCCtDSVEuTlZEQS5JUV9URVZfVE9UQUxfUkVWX0ZXRC42MDAwLjQvNi8yMDIzAQAAADN+AAACAAAAEDIyLjI2NzM2MjQwNzY1MTkBDQAAAAUAAAABOQEAAAAHMjYzNTE1NAIAAAAKMTAwMjIwNDEzOQMAAAAGMTAwMzA3BAAAAAEyBgAAAAEwBwAAAAMxNjAIAAAAATAJAAAAATEKAAAAATALAAAACzEzMjc5MTE4MjU2DAAAAAIxMg0AAAAINC83LzIwMjPaV5OXGPzdCIDUnVsZ/N0IK0NJUS5OVkRBLklRX1RFVl9UT1RBTF9SRVZfRldELjYwMDAuNC83LzIwMjMBAAAAM34AAAIAAAAQMjIuMjY3MzYyNDA3NjUxOQENAAAABQAAAAE5AQAAAAcyNjM1MTU0AgAAAAoxMDAyMjA0MTM5AwAAAAYxMDAzMDcEAAAAATIGAAAAATAHAAAAAzE2MAgAAAABMAkAAAABMQoAAAABMAsAAAALMTMyNzkxMTgyNTYMAAAAAjEyDQAAAAg0LzgvMjAyM7rS/5cY/N0IG/qOWxn83QgsQ0lRLk5WREEuSVFfVEVWX1RPVEFMX1JFVl9GV0QuNjAwMC40LzEwLzIw</t>
  </si>
  <si>
    <t>MjMBAAAAM34AAAIAAAAPMjIuNzE0NTk1ODcyMTM3AQ0AAAAFAAAAATkBAAAABzI2MzUxNTQCAAAACjEwMDIyMDQxMzkDAAAABjEwMDMwNwQAAAABMgYAAAABMAcAAAADMTYwCAAAAAEwCQAAAAExCgAAAAEwCwAAAAsxMzI3OTExODI1NgwAAAACMTINAAAACTQvMTEvMjAyM7rS/5cY/N0IU7yTWxn83QgsQ0lRLk5WREEuSVFfVEVWX1RPVEFMX1JFVl9GV0QuNjAwMC40LzExLzIwMjMBAAAAM34AAAIAAAAPMjIuMzYxNzgxNjg4MjQ5AQ0AAAAFAAAAATkBAAAABzI2MzUxNTQCAAAACjEwMDIyMDQxMzkDAAAABjEwMDMwNwQAAAABMgYAAAABMAcAAAADMTYwCAAAAAEwCQAAAAExCgAAAAEwCwAAAAsxMzI4MjE1NTAwMAwAAAACMTINAAAACTQvMTIvMjAyMxa7kpcY/N0IVZGVWxn83QgsQ0lRLk5WREEuSVFfVEVWX1RPVEFMX1JFVl9GV0QuNjAwMC40LzEyLzIwMjMBAAAAM34AAAIAAAAQMjEuODA1OTg4MzE0NDgzNgENAAAABQAAAAE5AQAAAAcyNjM1MTU0AgAAAAoxMDAyMjA0MTM5AwAAAAYxMDAzMDcEAAAAATIGAAAAATAHAAAAAzE2MAgAAAABMAkAAAABMQoAAAABMAsAAAALMTMyODIxNTUwMDAMAAAAAjEyDQAAAAk0LzEzLzIwMjO+mACYGPzdCDZomlsZ/N0ILENJUS5OVkRBLklRX1RFVl9UT1RBTF9SRVZfRldELjYwMDAuNC8xMy8yMDIzAQAAADN+AAACAAAAEDIxLjc3OTYwMDQ5ODUxODUBDQAAAAUAAAAB</t>
  </si>
  <si>
    <t>OQEAAAAHMjYzNTE1NAIAAAAKMTAwMjIwNDEzOQMAAAAGMTAwMzA3BAAAAAEyBgAAAAEwBwAAAAMxNjAIAAAAATAJAAAAATEKAAAAATALAAAACzEzMjgyMTU1MDAwDAAAAAIxMg0AAAAJNC8xNC8yMDIzjpjfWhn83QhAv5BbGfzdCCxDSVEuTlZEQS5JUV9URVZfVE9UQUxfUkVWX0ZXRC42MDAwLjQvMTQvMjAyMwEAAAAzfgAAAgAAABAyMi4wMjI4NjMxNzY5NDY5AQ0AAAAFAAAAATkBAAAABzI2MzUxNTQCAAAACjEwMDIyMDQxMzkDAAAABjEwMDMwNwQAAAABMgYAAAABMAcAAAADMTYwCAAAAAEwCQAAAAExCgAAAAEwCwAAAAsxMzI4MjE1NTAwMAwAAAACMTINAAAACTQvMTUvMjAyM46Y31oZ/N0I0SaSWxn83QgsQ0lRLk5WREEuSVFfVEVWX1RPVEFMX1JFVl9GV0QuNjAwMC40LzE3LzIwMjMBAAAAM34AAAIAAAAQMjIuMTMzOTE3OTE3MTA1NAENAAAABQAAAAE5AQAAAAcyNjM1MTU0AgAAAAoxMDAyMjA0MTM5AwAAAAYxMDAzMDcEAAAAATIGAAAAATAHAAAAAzE2MAgAAAABMAkAAAABMQoAAAABMAsAAAALMTMyODU4NDgzODQMAAAAAjEyDQAAAAk0LzE4LzIwMjOOmN9aGfzdCDZomlsZ/N0ILENJUS5OVkRBLklRX1RFVl9UT1RBTF9SRVZfRldELjYwMDAuNC8xOC8yMDIzAQAAADN+AAACAAAAEDIyLjY4MDA2NTIzNzE2OTIBDQAAAAUAAAABOQEAAAAHMjYzNTE1NAIAAAAKMTAwMjIwNDEzOQMAAAAGMTAwMzA3</t>
  </si>
  <si>
    <t>BAAAAAEyBgAAAAEwBwAAAAMxNjAIAAAAATAJAAAAATEKAAAAATALAAAACzEzMjg1ODQ4Mzg0DAAAAAIxMg0AAAAJNC8xOS8yMDIzjpjfWhn83QhTvJNbGfzdCCxDSVEuTlZEQS5JUV9URVZfVE9UQUxfUkVWX0ZXRC42MDAwLjQvMTkvMjAyMwEAAAAzfgAAAgAAABAyMi44OTY4ODE2MTY4NjM3AQ0AAAAFAAAAATkBAAAABzI2MzUxNTQCAAAACjEwMDIyMDQxMzkDAAAABjEwMDMwNwQAAAABMgYAAAABMAcAAAADMTYwCAAAAAEwCQAAAAExCgAAAAEwCwAAAAsxMzI4NTg0ODM4NAwAAAACMTINAAAACTQvMjAvMjAyM46Y31oZ/N0IMPueWxn83QgsQ0lRLk5WREEuSVFfVEVWX1RPVEFMX1JFVl9GV0QuNjAwMC40LzIwLzIwMjMBAAAAM34AAAIAAAAQMjIuMjE3Njg3ODgxOTg3MwENAAAABQAAAAE5AQAAAAcyNjM1MTU0AgAAAAoxMDAyMjA0MTM5AwAAAAYxMDAzMDcEAAAAATIGAAAAATAHAAAAAzE2MAgAAAABMAkAAAABMQoAAAABMAsAAAALMTMyODU4NDgzODQMAAAAAjEyDQAAAAk0LzIxLzIwMjOOmN9aGfzdCF9FoVsZ/N0ILENJUS5OVkRBLklRX1RFVl9UT1RBTF9SRVZfRldELjYwMDAuNC8yMS8yMDIzAQAAADN+AAACAAAADjIyLjIzMDAwNjk5NDQ3AQ0AAAAFAAAAATkBAAAABzI2MzUxNTQCAAAACjEwMDIyMDQxMzkDAAAABjEwMDMwNwQAAAABMgYAAAABMAcAAAADMTYwCAAAAAEwCQAAAAExCgAAAAEwCwAA</t>
  </si>
  <si>
    <t>AAsxMzI4NTg0ODM4NAwAAAACMTINAAAACTQvMjIvMjAyM46Y31oZ/N0IGoObWxn83QgsQ0lRLk5WREEuSVFfVEVWX1RPVEFMX1JFVl9GV0QuNjAwMC40LzI0LzIwMjMBAAAAM34AAAIAAAAQMjIuMTY2NzY4ODgzNzI1NwENAAAABQAAAAE5AQAAAAcyNjM1MTU0AgAAAAoxMDAyMjA0MTM5AwAAAAYxMDAzMDcEAAAAATIGAAAAATAHAAAAAzE2MAgAAAABMAkAAAABMQoAAAABMAsAAAALMTMyODU4NDgzODQMAAAAAjEyDQAAAAk0LzI1LzIwMjOOmN9aGfzdCBqDm1sZ/N0ILENJUS5OVkRBLklRX1RFVl9UT1RBTF9SRVZfRldELjYwMDAuNC8yNS8yMDIzAQAAADN+AAACAAAAEDIxLjUwODkyODI3NzE1MjcBDQAAAAUAAAABOQEAAAAHMjYzNTE1NAIAAAAKMTAwMjIwNDEzOQMAAAAGMTAwMzA3BAAAAAEyBgAAAAEwBwAAAAMxNjAIAAAAATAJAAAAATEKAAAAATALAAAACzEzMjg1ODQ4Mzg0DAAAAAIxMg0AAAAJNC8yNi8yMDIzjpjfWhn83QjI8ZlbGfzdCCxDSVEuTlZEQS5JUV9URVZfVE9UQUxfUkVWX0ZXRC42MDAwLjQvMjYvMjAyMwEAAAAzfgAAAgAAABAyMi4wOTYxMzkzMDU0OTE5AQ0AAAAFAAAAATkBAAAABzI2MzUxNTQCAAAACjEwMDIyMDQxMzkDAAAABjEwMDMwNwQAAAABMgYAAAABMAcAAAADMTYwCAAAAAEwCQAAAAExCgAAAAEwCwAAAAsxMzI4NTg0ODM4NAwAAAACMTINAAAACTQvMjcvMjAyM46Y31oZ</t>
  </si>
  <si>
    <t>/N0IpTKjWxn83QgsQ0lRLk5WREEuSVFfVEVWX1RPVEFMX1JFVl9GV0QuNjAwMC40LzI3LzIwMjMBAAAAM34AAAIAAAAQMjIuMzE3ODgzMzMwMTc5NQENAAAABQAAAAE5AQAAAAcyNjM1MTU0AgAAAAoxMDAyMjA0MTM5AwAAAAYxMDAzMDcEAAAAATIGAAAAATAHAAAAAzE2MAgAAAABMAkAAAABMQoAAAABMAsAAAALMTMyODU4NDgzODQMAAAAAjEyDQAAAAk0LzI4LzIwMjOOmN9aGfzdCM4OpFsZ/N0ILENJUS5OVkRBLklRX1RFVl9UT1RBTF9SRVZfRldELjYwMDAuNC8yOC8yMDIzAQAAADN+AAACAAAAEDIyLjc0NzQwOTcxODc0MDkBDQAAAAUAAAABOQEAAAAHMjYzNTE1NAIAAAAKMTAwMjIwNDEzOQMAAAAGMTAwMzA3BAAAAAEyBgAAAAEwBwAAAAMxNjAIAAAAATAJAAAAATEKAAAAATALAAAACzEzMjg1ODQ4Mzg0DAAAAAIxMg0AAAAJNC8yOS8yMDIzjpjfWhn83Qgw+55bGfzdCCtDSVEuTlZEQS5JUV9URVZfVE9UQUxfUkVWX0ZXRC42MDAwLjUvMS8yMDIzAQAAADN+AAACAAAAEDIzLjcwMDkwOTAyNDg5NzUBDQAAAAUAAAABOQEAAAAHMjYzNTE1NAIAAAAKMTAwMjIwNDEzOQMAAAAGMTAwMzA3BAAAAAEyBgAAAAEwBwAAAAMxNjAIAAAAATAJAAAAATEKAAAAATALAAAACzEzMjg1ODQ4Mzg0DAAAAAIxMg0AAAAINS8yLzIwMjOOmN9aGfzdCB1EoFsZ/N0IK0NJUS5OVkRBLklRX1RFVl9UT1RBTF9SRVZfRldE</t>
  </si>
  <si>
    <t>LjYwMDAuNS8yLzIwMjMBAAAAM34AAAIAAAAQMjMuMTI2MDE3MTA5MDQwOAENAAAABQAAAAE5AQAAAAcyNjM1MTU0AgAAAAoxMDAyMjA0MTM5AwAAAAYxMDAzMDcEAAAAATIGAAAAATAHAAAAAzE2MAgAAAABMAkAAAABMQoAAAABMAsAAAALMTMyODU4NDgzODQMAAAAAjEyDQAAAAg1LzMvMjAyM46Y31oZ/N0IRECOWxn83QgrQ0lRLk5WREEuSVFfVEVWX1RPVEFMX1JFVl9GV0QuNjAwMC41LzMvMjAyMwEAAAAzfgAAAgAAAA8yMi43OTA5MzcyNDk1MTMBDQAAAAUAAAABOQEAAAAHMjYzNTE1NAIAAAAKMTAwMjIwNDEzOQMAAAAGMTAwMzA3BAAAAAEyBgAAAAEwBwAAAAMxNjAIAAAAATAJAAAAATEKAAAAATALAAAACzEzMjg1ODQ4Mzg0DAAAAAIxMg0AAAAINS80LzIwMjOOmN9aGfzdCFO8k1sZ/N0IK0NJUS5OVkRBLklRX1RFVl9UT1RBTF9SRVZfRldELjYwMDAuNS80LzIwMjMBAAAAM34AAAIAAAAQMjIuNTkzODMxNDQ5NzkwNwENAAAABQAAAAE5AQAAAAcyNjM1MTU0AgAAAAoxMDAyMjA0MTM5AwAAAAYxMDAzMDcEAAAAATIGAAAAATAHAAAAAzE2MAgAAAABMAkAAAABMQoAAAABMAsAAAALMTMyODU4NDgzODQMAAAAAjEyDQAAAAg1LzUvMjAyM46Y31oZ/N0IVZGVWxn83QgrQ0lRLk5WREEuSVFfVEVWX1RPVEFMX1JFVl9GV0QuNjAwMC41LzUvMjAyMwEAAAAzfgAAAgAAABAyMy41MTIwMTU5NjY4MzAzAQ0A</t>
  </si>
  <si>
    <t>AAAFAAAAATkBAAAABzI2MzUxNTQCAAAACjEwMDIyMDQxMzkDAAAABjEwMDMwNwQAAAABMgYAAAABMAcAAAADMTYwCAAAAAEwCQAAAAExCgAAAAEwCwAAAAsxMzI4NTg0ODM4NAwAAAACMTINAAAACDUvNi8yMDIzjpjfWhn83QihlaJbGfzdCCtDSVEuTlZEQS5JUV9URVZfVE9UQUxfUkVWX0ZXRC42MDAwLjUvOC8yMDIzAQAAADN+AAACAAAAEDIzLjk2NjcyMDYyOTU1NDEBDQAAAAUAAAABOQEAAAAHMjYzNTE1NAIAAAAKMTAwMjIwNDEzOQMAAAAGMTAwMzA3BAAAAAEyBgAAAAEwBwAAAAMxNjAIAAAAATAJAAAAATEKAAAAATALAAAACzEzMjg1ODQ4Mzg0DAAAAAIxMg0AAAAINS85LzIwMjOOmN9aGfzdCBv6jlsZ/N0IK0NJUS5OVkRBLklRX1RFVl9UT1RBTF9SRVZfRldELjYwMDAuNS85LzIwMjMBAAAAM34AAAIAAAAQMjMuNDg5MDMwOTU1Njc5MQENAAAABQAAAAE5AQAAAAcyNjM1MTU0AgAAAAoxMDAyMjA0MTM5AwAAAAYxMDAzMDcEAAAAATIGAAAAATAHAAAAAzE2MAgAAAABMAkAAAABMQoAAAABMAsAAAALMTMyODU4NDgzODQMAAAAAjEyDQAAAAk1LzEwLzIwMjOOmN9aGfzdCJDRi1sZ/N0ILENJUS5OVkRBLklRX1RFVl9UT1RBTF9SRVZfRldELjYwMDAuNS8xMC8yMDIzAQAAADN+AAACAAAAEDIzLjcyNzE3MzI1NDYxODUBDQAAAAUAAAABOQEAAAAHMjYzNTE1NAIAAAAKMTAwMjIwNDEzOQMAAAAGMTAw</t>
  </si>
  <si>
    <t>MzA3BAAAAAEyBgAAAAEwBwAAAAMxNjAIAAAAATAJAAAAATEKAAAAATALAAAACzEzMzI1NDg2NTk0DAAAAAIxMg0AAAAJNS8xMS8yMDIzjpjfWhn83Qg3VZlbGfzdCCxDSVEuTlZEQS5JUV9URVZfVE9UQUxfUkVWX0ZXRC42MDAwLjUvMTEvMjAyMwEAAAAzfgAAAgAAABAyMy40NzQ1NDUxMDYzOTY0AQ0AAAAFAAAAATkBAAAABzI2MzUxNTQCAAAACjEwMDIyMDQxMzkDAAAABjEwMDMwNwQAAAABMgYAAAABMAcAAAADMTYwCAAAAAEwCQAAAAExCgAAAAEwCwAAAAsxMzMyNTQ4NjU5NAwAAAACMTINAAAACTUvMTIvMjAyM46Y31oZ/N0IU7yTWxn83QgsQ0lRLk5WREEuSVFfVEVWX1RPVEFMX1JFVl9GV0QuNjAwMC41LzEyLzIwMjMBAAAAM34AAAIAAAAQMjMuMzEyNjU1MTMzODQzMgENAAAABQAAAAE5AQAAAAcyNjM1MTU0AgAAAAoxMDAyMjA0MTM5AwAAAAYxMDAzMDcEAAAAATIGAAAAATAHAAAAAzE2MAgAAAABMAkAAAABMQoAAAABMAsAAAALMTMzMzE0OTUxMjYMAAAAAjEyDQAAAAk1LzEzLzIwMjOOmN9aGfzdCEC/kFsZ/N0ILENJUS5OVkRBLklRX1RFVl9UT1RBTF9SRVZfRldELjYwMDAuNS8xNS8yMDIzAQAAADN+AAACAAAAEDIzLjgxNzgyNDM5NjAwNjcBDQAAAAUAAAABOQEAAAAHMjYzNTE1NAIAAAAKMTAwMjIwNDEzOQMAAAAGMTAwMzA3BAAAAAEyBgAAAAEwBwAAAAMxNjAIAAAAATAJAAAAATEKAAAA</t>
  </si>
  <si>
    <t>ATALAAAACzEzMzMxNDk1MTI2DAAAAAIxMg0AAAAJNS8xNi8yMDIzjpjfWhn83QjRJpJbGfzdCCxDSVEuTlZEQS5JUV9URVZfVE9UQUxfUkVWX0ZXRC42MDAwLjUvMTYvMjAyMwEAAAAzfgAAAgAAABAyNC4wMzIwODg2ODMzODQ0AQ0AAAAFAAAAATkBAAAABzI2MzUxNTQCAAAACjEwMDIyMDQxMzkDAAAABjEwMDMwNwQAAAABMgYAAAABMAcAAAADMTYwCAAAAAEwCQAAAAExCgAAAAEwCwAAAAsxMzMzMTQ5NTEyNgwAAAACMTINAAAACTUvMTcvMjAyM46Y31oZ/N0IVZGVWxn83QgsQ0lRLk5WREEuSVFfVEVWX1RPVEFMX1JFVl9GV0QuNjAwMC41LzE3LzIwMjMBAAAAM34AAAIAAAAQMjQuODEyNjk4MzA4NjE4NQENAAAABQAAAAE5AQAAAAcyNjM1MTU0AgAAAAoxMDAyMjA0MTM5AwAAAAYxMDAzMDcEAAAAATIGAAAAATAHAAAAAzE2MAgAAAABMAkAAAABMQoAAAABMAsAAAALMTMzMzc0MjExMjcMAAAAAjEyDQAAAAk1LzE4LzIwMjOOmN9aGfzdCM4OpFsZ/N0ILENJUS5OVkRBLklRX1RFVl9UT1RBTF9SRVZfRldELjYwMDAuNS8xOC8yMDIzAQAAADN+AAACAAAAEDI2LjAzMjg2MzgwMDg0NjEBDQAAAAUAAAABOQEAAAAHMjYzNTE1NAIAAAAKMTAwMjIwNDEzOQMAAAAGMTAwMzA3BAAAAAEyBgAAAAEwBwAAAAMxNjAIAAAAATAJAAAAATEKAAAAATALAAAACzEzMzM5MDAzNDQzDAAAAAIxMg0AAAAJNS8xOS8yMDIz</t>
  </si>
  <si>
    <t>jpjfWhn83QjODqRbGfzdCCxDSVEuTlZEQS5JUV9URVZfVE9UQUxfUkVWX0ZXRC42MDAwLjUvMTkvMjAyMwEAAAAzfgAAAgAAABAyNS42OTIwODk4ODQ1MDg3AQ0AAAAFAAAAATkBAAAABzI2MzUxNTQCAAAACjEwMDIyMDQxMzkDAAAABjEwMDMwNwQAAAABMgYAAAABMAcAAAADMTYwCAAAAAEwCQAAAAExCgAAAAEwCwAAAAsxMzMzOTAwMzQ0MwwAAAACMTINAAAACTUvMjAvMjAyM46Y31oZ/N0IrNeWWxn83QgsQ0lRLk5WREEuSVFfVEVWX1RPVEFMX1JFVl9GV0QuNjAwMC41LzIyLzIwMjMBAAAAM34AAAIAAAAQMjUuNTA1MTAyNDYxMjAxOQENAAAABQAAAAE5AQAAAAcyNjM1MTU0AgAAAAoxMDAyMjA0MTM5AwAAAAYxMDAzMDcEAAAAATIGAAAAATAHAAAAAzE2MAgAAAABMAkAAAABMQoAAAABMAsAAAALMTMzNDMwMTc1NDkMAAAAAjEyDQAAAAk1LzIzLzIwMjOOmN9aGfzdCERAjlsZ/N0ILENJUS5OVkRBLklRX1RFVl9UT1RBTF9SRVZfRldELjYwMDAuNS8yMy8yMDIzAQAAADN+AAACAAAAEDI1LjEwNTIxMzMwODAwMjQBDQAAAAUAAAABOQEAAAAHMjYzNTE1NAIAAAAKMTAwMjIwNDEzOQMAAAAGMTAwMzA3BAAAAAEyBgAAAAEwBwAAAAMxNjAIAAAAATAJAAAAATEKAAAAATALAAAACzEzMzQzMDE3NTQ5DAAAAAIxMg0AAAAJNS8yNC8yMDIzjpjfWhn83QgeaZhbGfzdCCxDSVEuTlZEQS5JUV9URVZfVE9UQUxf</t>
  </si>
  <si>
    <t>UkVWX0ZXRC42MDAwLjUvMjQvMjAyMwEAAAAzfgAAAgAAABAyMy4zMjEyNjA4OTUyNjU2AQ0AAAAFAAAAATkBAAAABzI2MzUxNTQCAAAACTY1MzYyNjAxNAMAAAAGMTAwMzA3BAAAAAEyBgAAAAEwBwAAAAMxNjAIAAAAATAJAAAAATEKAAAAATALAAAACzEzMzQ4ODIwOTYxDAAAAAIxMg0AAAAJNS8yNS8yMDIzjpjfWhn83Qgb+o5bGfzdCCxDSVEuTlZEQS5JUV9URVZfVE9UQUxfUkVWX0ZXRC42MDAwLjUvMjUvMjAyMwEAAAAzfgAAAgAAABAxOS4zODc2MjMzODMyNTM1AQ0AAAAFAAAAATkBAAAABzI2MzUxNTQCAAAACTY1MzYyNjAxNAMAAAAGMTAwMzA3BAAAAAEyBgAAAAEwBwAAAAMxNjAIAAAAATAJAAAAATEKAAAAATALAAAACzEzMzQ3NzkzNzI4DAAAAAIxMg0AAAAJNS8yNi8yMDIzjpjfWhn83Qg2aJpbGfzdCCxDSVEuTlZEQS5JUV9URVZfVE9UQUxfUkVWX0ZXRC42MDAwLjUvMjYvMjAyMwEAAAAzfgAAAgAAABAxOS44NjA4NzY3MDAxMzA0AQ0AAAAFAAAAATkBAAAABzI2MzUxNTQCAAAACTY1MzYyNjAxNAMAAAAGMTAwMzA3BAAAAAEyBgAAAAEwBwAAAAMxNjAIAAAAATAJAAAAATEKAAAAATALAAAACzEzNDM1MTcwMTMwDAAAAAIxMg0AAAAJNS8yNy8yMDIzjpjfWhn83QjTq55bGfzdCCxDSVEuTlZEQS5JUV9URVZfVE9UQUxfUkVWX0ZXRC42MDAwLjUvMjkvMjAyMwEAAAAzfgAAAgAAABAxOS44NjA4</t>
  </si>
  <si>
    <t>NzExOTM4ODk3AQ0AAAAFAAAAATkBAAAABzI2MzUxNTQCAAAACTY1MzYyNjAxNAMAAAAGMTAwMzA3BAAAAAEyBgAAAAEwBwAAAAMxNjAIAAAAATAJAAAAATEKAAAAATALAAAACzEzNzYwMDU0MTcyDAAAAAIxMg0AAAAJNS8zMC8yMDIzjpjfWhn83QiQ0YtbGfzdCCxDSVEuTlZEQS5JUV9URVZfVE9UQUxfUkVWX0ZXRC42MDAwLjUvMzAvMjAyMwEAAAAzfgAAAgAAABAyMC40NTY5Nzg4Nzg0NTk4AQ0AAAAFAAAAATkBAAAABzI2MzUxNTQCAAAACTY1MzYyNjAxNAMAAAAGMTAwMzA3BAAAAAEyBgAAAAEwBwAAAAMxNjAIAAAAATAJAAAAATEKAAAAATALAAAACzEzNzYwMDU0MTcyDAAAAAIxMg0AAAAJNS8zMS8yMDIzjpjfWhn83QiHwKNbGfzdCCxDSVEuTlZEQS5JUV9URVZfVE9UQUxfUkVWX0ZXRC42MDAwLjUvMzEvMjAyMwEAAAAzfgAAAgAAABAxOS4yOTE4ODI1NzEzNjQ1AQ0AAAAFAAAAATkBAAAABzI2MzUxNTQCAAAACTY1MzYyNjAxNAMAAAAGMTAwMzA3BAAAAAEyBgAAAAEwBwAAAAMxNjAIAAAAATAJAAAAATEKAAAAATALAAAACzEzNzYwMDU0MTcyDAAAAAIxMg0AAAAINi8xLzIwMjOOmN9aGfzdCCbcnFsZ/N0IK0NJUS5OVkRBLklRX1RFVl9UT1RBTF9SRVZfRldELjYwMDAuNi8xLzIwMjMBAAAAM34AAAIAAAAQMjAuMjgyNDk1ODU2NjI0MwENAAAABQAAAAE5AQAAAAcyNjM1MTU0AgAAAAk2NTM2MjYw</t>
  </si>
  <si>
    <t>MTQDAAAABjEwMDMwNwQAAAABMgYAAAABMAcAAAADMTYwCAAAAAEwCQAAAAExCgAAAAEwCwAAAAsxMzc2MDA1NDE3MgwAAAACMTINAAAACDYvMi8yMDIzjpjfWhn83QhTvJNbGfzdCCtDSVEuTlZEQS5JUV9URVZfVE9UQUxfUkVWX0ZXRC42MDAwLjYvMi8yMDIzAQAAADN+AAACAAAAEDIwLjA1NDEzMjA3NzI1MjcBDQAAAAUAAAABOQEAAAAHMjYzNTE1NAIAAAAJNjUzNjI2MDE0AwAAAAYxMDAzMDcEAAAAATIGAAAAATAHAAAAAzE2MAgAAAABMAkAAAABMQoAAAABMAsAAAALMTM0MzUxNzAxMzIMAAAAAjEyDQAAAAg2LzMvMjAyM46Y31oZ/N0IFnGeWxn83QgrQ0lRLk5WREEuSVFfVEVWX1RPVEFMX1JFVl9GV0QuNjAwMC42LzUvMjAyMwEAAAAzfgAAAgAAABAxOS45NzQzMDQ0NjU4NDY3AQ0AAAAFAAAAATkBAAAABzI2MzUxNTQCAAAACTY1MzYyNjAxNAMAAAAGMTAwMzA3BAAAAAEyBgAAAAEwBwAAAAMxNjAIAAAAATAJAAAAATEKAAAAATALAAAACzEzMzU2Mjk0OTE5DAAAAAIxMg0AAAAINi82LzIwMjOOmN9aGfzdCMjxmVsZ/N0IK0NJUS5OVkRBLklRX1RFVl9UT1RBTF9SRVZfRldELjYwMDAuNi82LzIwMjMBAAAAM34AAAIAAAAQMTkuNzA5Nzg4MTM1MDQxNgENAAAABQAAAAE5AQAAAAcyNjM1MTU0AgAAAAk2NTM2MjYwMTQDAAAABjEwMDMwNwQAAAABMgYAAAABMAcAAAADMTYwCAAAAAEwCQAAAAExCgAA</t>
  </si>
  <si>
    <t>AAEwCwAAAAsxMzM1NjI5NDkxOQwAAAACMTINAAAACDYvNy8yMDIzjpjfWhn83Qg2aJpbGfzdCCtDSVEuTlZEQS5JUV9URVZfVE9UQUxfUkVWX0ZXRC42MDAwLjYvNy8yMDIzAQAAADN+AAACAAAAEDE5LjEwNjU2ODEwNzkyNDkBDQAAAAUAAAABOQEAAAAHMjYzNTE1NAIAAAAJNjUzNjI2MDE0AwAAAAYxMDAzMDcEAAAAATIGAAAAATAHAAAAAzE2MAgAAAABMAkAAAABMQoAAAABMAsAAAALMTMzNTYyOTQ5MTkMAAAAAjEyDQAAAAg2LzgvMjAyM46Y31oZ/N0IVZGVWxn83QgrQ0lRLk5WREEuSVFfVEVWX1RPVEFMX1JFVl9GV0QuNjAwMC42LzgvMjAyMwEAAAAzfgAAAgAAABAxOS42MzYxMTI0MDY1Mzg4AQ0AAAAFAAAAATkBAAAABzI2MzUxNTQCAAAACTY1MzYyNjAxNAMAAAAGMTAwMzA3BAAAAAEyBgAAAAEwBwAAAAMxNjAIAAAAATAJAAAAATEKAAAAATALAAAACzEzMzU2Mjk0OTE5DAAAAAIxMg0AAAAINi85LzIwMjOOmN9aGfzdCIDUnVsZ/N0IK0NJUS5OVkRBLklRX1RFVl9UT1RBTF9SRVZfRldELjYwMDAuNi85LzIwMjMBAAAAM34AAAIAAAAQMTkuNzY5MTM4MDI3NDQ2NgENAAAABQAAAAE5AQAAAAcyNjM1MTU0AgAAAAk2NTM2MjYwMTQDAAAABjEwMDMwNwQAAAABMgYAAAABMAcAAAADMTYwCAAAAAEwCQAAAAExCgAAAAEwCwAAAAsxMzM1NjI5NDkxOQwAAAACMTINAAAACTYvMTAvMjAyM46Y31oZ/N0I</t>
  </si>
  <si>
    <t>RECOWxn83QgsQ0lRLk5WREEuSVFfVEVWX1RPVEFMX1JFVl9GV0QuNjAwMC42LzEyLzIwMjMBAAAAM34AAAIAAAAQMjAuMTMzNDIzNTczOTMyNgENAAAABQAAAAE5AQAAAAcyNjM1MTU0AgAAAAk2NTM2MjYwMTQDAAAABjEwMDMwNwQAAAABMgYAAAABMAcAAAADMTYwCAAAAAEwCQAAAAExCgAAAAEwCwAAAAsxMzM1NjI5NDkxOQwAAAACMTINAAAACTYvMTMvMjAyM46Y31oZ/N0IQL+QWxn83QgsQ0lRLk5WREEuSVFfVEVWX1RPVEFMX1JFVl9GV0QuNjAwMC42LzEzLzIwMjMBAAAAM34AAAIAAAAQMjAuOTIxMzQ0NTU5MzA5OAENAAAABQAAAAE5AQAAAAcyNjM1MTU0AgAAAAk2NTM2MjYwMTQDAAAABjEwMDMwNwQAAAABMgYAAAABMAcAAAADMTYwCAAAAAEwCQAAAAExCgAAAAEwCwAAAAsxMzM1NjI5NDkxOQwAAAACMTINAAAACTYvMTQvMjAyM5nV31oZ/N0I0SaSWxn83QgsQ0lRLk5WREEuSVFfVEVWX1RPVEFMX1JFVl9GV0QuNjAwMC42LzE0LzIwMjMBAAAAM34AAAIAAAAQMjEuOTMxODI3NjQxMjA1OAENAAAABQAAAAE5AQAAAAcyNjM1MTU0AgAAAAk2NTM2MjYwMTQDAAAABjEwMDMwNwQAAAABMgYAAAABMAcAAAADMTYwCAAAAAEwCQAAAAExCgAAAAEwCwAAAAsxMzM1NjI5NDkxOQwAAAACMTINAAAACTYvMTUvMjAyM5nV31oZ/N0IGoObWxn83QgsQ0lRLk5WREEuSVFfVEVWX1RPVEFMX1JFVl9GV0QuNjAw</t>
  </si>
  <si>
    <t>MC42LzE1LzIwMjMBAAAAM34AAAIAAAAQMjEuNzYxODIyOTA5NTA2MQENAAAABQAAAAE5AQAAAAcyNjM1MTU0AgAAAAk2NTM2MjYwMTQDAAAABjEwMDMwNwQAAAABMgYAAAABMAcAAAADMTYwCAAAAAEwCQAAAAExCgAAAAEwCwAAAAsxMzM2NzU5MDU4NgwAAAACMTINAAAACTYvMTYvMjAyM5nV31oZ/N0IGoObWxn83QgsQ0lRLk5WREEuSVFfVEVWX1RPVEFMX1JFVl9GV0QuNjAwMC42LzE2LzIwMjMBAAAAM34AAAIAAAAQMjEuNzgxNzgyMjU0MjA3MwENAAAABQAAAAE5AQAAAAcyNjM1MTU0AgAAAAk2NTM2MjYwMTQDAAAABjEwMDMwNwQAAAABMgYAAAABMAcAAAADMTYwCAAAAAEwCQAAAAExCgAAAAEwCwAAAAsxMzM2NzU5MDU4NgwAAAACMTINAAAACTYvMTcvMjAyM5nV31oZ/N0IkNGLWxn83QgsQ0lRLk5WREEuSVFfVEVWX1RPVEFMX1JFVl9GV0QuNjAwMC42LzE5LzIwMjMBAAAAM34AAAIAAAAQMjEuNzgxNzgyMjU0MjA3MwENAAAABQAAAAE5AQAAAAcyNjM1MTU0AgAAAAk2NTM2MjYwMTQDAAAABjEwMDMwNwQAAAABMgYAAAABMAcAAAADMTYwCAAAAAEwCQAAAAExCgAAAAEwCwAAAAsxMzM2NzU5MDU4NgwAAAACMTINAAAACTYvMjAvMjAyM5nV31oZ/N0IU7yTWxn83QgsQ0lRLk5WREEuSVFfVEVWX1RPVEFMX1JFVl9GV0QuNjAwMC42LzIwLzIwMjMBAAAAM34AAAIAAAAQMjIuNDIxOTkzNTU4MTIyOQEN</t>
  </si>
  <si>
    <t>AAAABQAAAAE5AQAAAAcyNjM1MTU0AgAAAAk2NTM2MjYwMTQDAAAABjEwMDMwNwQAAAABMgYAAAABMAcAAAADMTYwCAAAAAEwCQAAAAExCgAAAAEwCwAAAAsxMzM2NzExNDQyMwwAAAACMTINAAAACTYvMjEvMjAyM5nV31oZ/N0IVZGVWxn83QgsQ0lRLk5WREEuSVFfVEVWX1RPVEFMX1JFVl9GV0QuNjAwMC42LzIxLzIwMjMBAAAAM34AAAIAAAAQMjIuMDMwMzAwMzQ5NzQ1MQENAAAABQAAAAE5AQAAAAcyNjM1MTU0AgAAAAk2NTM2MjYwMTQDAAAABjEwMDMwNwQAAAABMgYAAAABMAcAAAADMTYwCAAAAAEwCQAAAAExCgAAAAEwCwAAAAsxMzM2NzExNDQyMwwAAAACMTINAAAACTYvMjIvMjAyM5nV31oZ/N0IrNeWWxn83QgsQ0lRLk5WREEuSVFfVEVWX1RPVEFMX1JFVl9GV0QuNjAwMC42LzIyLzIwMjMBAAAAM34AAAIAAAAQMjIuMDI3MTU4OTI5MDQwNgENAAAABQAAAAE5AQAAAAcyNjM1MTU0AgAAAAk2NTM2MjYwMTQDAAAABjEwMDMwNwQAAAABMgYAAAABMAcAAAADMTYwCAAAAAEwCQAAAAExCgAAAAEwCwAAAAsxMzQ1OTg0NjgzOQwAAAACMTINAAAACTYvMjMvMjAyM5nV31oZ/N0IHmmYWxn83QgsQ0lRLk5WREEuSVFfVEVWX1RPVEFMX1JFVl9GV0QuNjAwMC42LzIzLzIwMjMBAAAAM34AAAIAAAAQMjEuNjA4MTIyMTE1Mzc0OAENAAAABQAAAAE5AQAAAAcyNjM1MTU0AgAAAAk2NTM2MjYwMTQDAAAABjEw</t>
  </si>
  <si>
    <t>MDMwNwQAAAABMgYAAAABMAcAAAADMTYwCAAAAAEwCQAAAAExCgAAAAEwCwAAAAsxMzQ1OTg0NjgzOQwAAAACMTINAAAACTYvMjQvMjAyM5nV31oZ/N0IG/qOWxn83QgsQ0lRLk5WREEuSVFfVEVWX1RPVEFMX1JFVl9GV0QuNjAwMC42LzI2LzIwMjMBAAAAM34AAAIAAAAQMjAuNzk4MjkyMzkwOTI1MgENAAAABQAAAAE5AQAAAAcyNjM1MTU0AgAAAAk2NTM2MjYwMTQDAAAABjEwMDMwNwQAAAABMgYAAAABMAcAAAADMTYwCAAAAAEwCQAAAAExCgAAAAEwCwAAAAsxMzQ1OTg0NjgzOQwAAAACMTINAAAACTYvMjcvMjAyM5nV31oZ/N0IN1WZWxn83QgsQ0lRLk5WREEuSVFfVEVWX1RPVEFMX1JFVl9GV0QuNjAwMC42LzI3LzIwMjMBAAAAM34AAAIAAAAQMjEuNDM3MTE4MTIxNTYyNwENAAAABQAAAAE5AQAAAAcyNjM1MTU0AgAAAAk2NTM2MjYwMTQDAAAABjEwMDMwNwQAAAABMgYAAAABMAcAAAADMTYwCAAAAAEwCQAAAAExCgAAAAEwCwAAAAsxMzQ1OTg0NjgzOQwAAAACMTINAAAACTYvMjgvMjAyM5nV31oZ/N0Izg6kWxn83QgsQ0lRLk5WREEuSVFfVEVWX1RPVEFMX1JFVl9GV0QuNjAwMC42LzI4LzIwMjMBAAAAM34AAAIAAAAQMjEuMDQ3MzUyMjYxNzkyNwENAAAABQAAAAE5AQAAAAcyNjM1MTU0AgAAAAk2NTM2MjYwMTQDAAAABjEwMDMwNwQAAAABMgYAAAABMAcAAAADMTYwCAAAAAEwCQAAAAExCgAAAAEw</t>
  </si>
  <si>
    <t>CwAAAAsxMzQ1OTg0NjgzOQwAAAACMTINAAAACTYvMjkvMjAyM5nV31oZ/N0IWOShWxn83QgsQ0lRLk5WREEuSVFfVEVWX1RPVEFMX1JFVl9GV0QuNjAwMC42LzI5LzIwMjMBAAAAM34AAAIAAAAPMjAuODg5ODA4OTQwNjI5AQ0AAAAFAAAAATkBAAAABzI2MzUxNTQCAAAACTY1MzYyNjAxNAMAAAAGMTAwMzA3BAAAAAEyBgAAAAEwBwAAAAMxNjAIAAAAATAJAAAAATEKAAAAATALAAAACzEzNDU5ODgxODc1DAAAAAIxMg0AAAAJNi8zMC8yMDIzmdXfWhn83QhEQI5bGfzdCCxDSVEuTlZEQS5JUV9URVZfVE9UQUxfUkVWX0ZXRC42MDAwLjYvMzAvMjAyMwEAAAAzfgAAAgAAABAyMS42NDk2MDY1MjIyOTg0AQ0AAAAFAAAAATkBAAAABzI2MzUxNTQCAAAACTY1MzYyNjAxNAMAAAAGMTAwMzA3BAAAAAEyBgAAAAEwBwAAAAMxNjAIAAAAATAJAAAAATEKAAAAATALAAAACzEzNDU5ODgxODc1DAAAAAIxMg0AAAAINy8xLzIwMjOZ1d9aGfzdCFO8k1sZ/N0IK0NJUS5OVkRBLklRX1RFVl9UT1RBTF9SRVZfRldELjYwMDAuNy8zLzIwMjMBAAAAM34AAAIAAAAQMjEuNzA2NTkxMzQwOTIzNgENAAAABQAAAAE5AQAAAAcyNjM1MTU0AgAAAAk2NTM2MjYwMTQDAAAABjEwMDMwNwQAAAABMgYAAAABMAcAAAADMTYwCAAAAAEwCQAAAAExCgAAAAEwCwAAAAsxMzQ1OTg4MTg3NQwAAAACMTINAAAACDcvNC8yMDIzmdXfWhn83Qhb</t>
  </si>
  <si>
    <t>P59bGfzdCCtDSVEuTlZEQS5JUV9URVZfVE9UQUxfUkVWX0ZXRC42MDAwLjcvNC8yMDIzAQAAADN+AAACAAAAEDIxLjcwNjU5MTM0MDkyMzYBDQAAAAUAAAABOQEAAAAHMjYzNTE1NAIAAAAJNjUzNjI2MDE0AwAAAAYxMDAzMDcEAAAAATIGAAAAATAHAAAAAzE2MAgAAAABMAkAAAABMQoAAAABMAsAAAALMTM0NTk4ODE4NzUMAAAAAjEyDQAAAAg3LzUvMjAyM5nV31oZ/N0IWOShWxn83QgrQ0lRLk5WREEuSVFfVEVWX1RPVEFMX1JFVl9GV0QuNjAwMC43LzUvMjAyMwEAAAAzfgAAAgAAAA8yMS42NTczMDcxNzM0NjQBDQAAAAUAAAABOQEAAAAHMjYzNTE1NAIAAAAJNjUzNjI2MDE0AwAAAAYxMDAzMDcEAAAAATIGAAAAATAHAAAAAzE2MAgAAAABMAkAAAABMQoAAAABMAsAAAALMTM0NTk4ODE4NzUMAAAAAjEyDQAAAAg3LzYvMjAyM5nV31oZ/N0I5o2hWxn83QgrQ0lRLk5WREEuSVFfVEVWX1RPVEFMX1JFVl9GV0QuNjAwMC43LzYvMjAyMwEAAAAzfgAAAgAAABAyMS41NDc0NDQ1NTAxNjg1AQ0AAAAFAAAAATkBAAAABzI2MzUxNTQCAAAACTY1MzYyNjAxNAMAAAAGMTAwMzA3BAAAAAEyBgAAAAEwBwAAAAMxNjAIAAAAATAJAAAAATEKAAAAATALAAAACzEzNDU5ODgxODc1DAAAAAIxMg0AAAAINy83LzIwMjOZ1d9aGfzdCJDRi1sZ/N0IK0NJUS5OVkRBLklRX1RFVl9UT1RBTF9SRVZfRldELjYwMDAuNy83LzIw</t>
  </si>
  <si>
    <t>MjMBAAAAM34AAAIAAAAPMjEuNzUyNzk1MjQ3OTE3AQ0AAAAFAAAAATkBAAAABzI2MzUxNTQCAAAACTY1MzYyNjAxNAMAAAAGMTAwMzA3BAAAAAEyBgAAAAEwBwAAAAMxNjAIAAAAATAJAAAAATEKAAAAATALAAAACzEzNDU5ODgxODc1DAAAAAIxMg0AAAAINy84LzIwMjOZ1d9aGfzdCFjkoVsZ/N0ILENJUS5OVkRBLklRX1RFVl9UT1RBTF9SRVZfRldELjYwMDAuNy8xMC8yMDIzAQAAADN+AAACAAAAEDIxLjUzNDQ0MzE2NzYyNTYBDQAAAAUAAAABOQEAAAAHMjYzNTE1NAIAAAAJNjUzNjI2MDE0AwAAAAYxMDAzMDcEAAAAATIGAAAAATAHAAAAAzE2MAgAAAABMAkAAAABMQoAAAABMAsAAAALMTMzOTUxMTQ3MjUMAAAAAjEyDQAAAAk3LzExLzIwMjOZ1d9aGfzdCEC/kFsZ/N0ILENJUS5OVkRBLklRX1RFVl9UT1RBTF9SRVZfRldELjYwMDAuNy8xMS8yMDIzAQAAADN+AAACAAAADzIxLjYwODUzMTA4NDEyMgENAAAABQAAAAE5AQAAAAcyNjM1MTU0AgAAAAk2NTM2MjYwMTQDAAAABjEwMDMwNwQAAAABMgYAAAABMAcAAAADMTYwCAAAAAEwCQAAAAExCgAAAAEwCwAAAAsxMzM5MDA3NzI4NQwAAAACMTINAAAACTcvMTIvMjAyM5nV31oZ/N0I0SaSWxn83QgsQ0lRLk5WREEuSVFfVEVWX1RPVEFMX1JFVl9GV0QuNjAwMC43LzEyLzIwMjMBAAAAM34AAAIAAAAQMjIuMjU0MTMwNTYxNjU4MgENAAAABQAAAAE5AQAA</t>
  </si>
  <si>
    <t>AAcyNjM1MTU0AgAAAAk2NTM2MjYwMTQDAAAABjEwMDMwNwQAAAABMgYAAAABMAcAAAADMTYwCAAAAAEwCQAAAAExCgAAAAEwCwAAAAsxMzM4NzcxNDU5MgwAAAACMTINAAAACTcvMTMvMjAyM5nV31oZ/N0IU7yTWxn83QgsQ0lRLk5WREEuSVFfVEVWX1RPVEFMX1JFVl9GV0QuNjAwMC43LzEzLzIwMjMBAAAAM34AAAIAAAAQMjMuMzA5MTA1OTg5OTkwNwENAAAABQAAAAE5AQAAAAcyNjM1MTU0AgAAAAk2NTM2MjYwMTQDAAAABjEwMDMwNwQAAAABMgYAAAABMAcAAAADMTYwCAAAAAEwCQAAAAExCgAAAAEwCwAAAAsxMzM4NzcxNDU5MgwAAAACMTINAAAACTcvMTQvMjAyM5nV31oZ/N0IVZGVWxn83QgsQ0lRLk5WREEuSVFfVEVWX1RPVEFMX1JFVl9GV0QuNjAwMC43LzE0LzIwMjMBAAAAM34AAAIAAAAPMjMuMDE2NTk0NTIxNzA4AQ0AAAAFAAAAATkBAAAABzI2MzUxNTQCAAAACTY1MzYyNjAxNAMAAAAGMTAwMzA3BAAAAAEyBgAAAAEwBwAAAAMxNjAIAAAAATAJAAAAATEKAAAAATALAAAACzEzMzkxNzI4ODIzDAAAAAIxMg0AAAAJNy8xNS8yMDIzmdXfWhn83QhVkZVbGfzdCCxDSVEuTlZEQS5JUV9URVZfVE9UQUxfUkVWX0ZXRC42MDAwLjcvMTcvMjAyMwEAAAAzfgAAAgAAABAyMy40NDk1NTQ0NDc3NDkzAQ0AAAAFAAAAATkBAAAABzI2MzUxNTQCAAAACTY1MzYyNjAxNAMAAAAGMTAwMzA3BAAAAAEyBgAA</t>
  </si>
  <si>
    <t>AAEwBwAAAAMxNjAIAAAAATAJAAAAATEKAAAAATALAAAACzEzMzk4NTQ3NTk0DAAAAAIxMg0AAAAJNy8xOC8yMDIzmdXfWhn83Qi69qBbGfzdCCxDSVEuTlZEQS5JUV9URVZfVE9UQUxfUkVWX0ZXRC42MDAwLjcvMTgvMjAyMwEAAAAzfgAAAgAAABAyMy45MjY1NDcyMzY0NjgyAQ0AAAAFAAAAATkBAAAABzI2MzUxNTQCAAAACTY1MzYyNjAxNAMAAAAGMTAwMzA3BAAAAAEyBgAAAAEwBwAAAAMxNjAIAAAAATAJAAAAATEKAAAAATALAAAACzEzMzk4NTQ3Nzc2DAAAAAIxMg0AAAAJNy8xOS8yMDIzmdXfWhn83QhbP59bGfzdCCxDSVEuTlZEQS5JUV9URVZfVE9UQUxfUkVWX0ZXRC42MDAwLjcvMTkvMjAyMwEAAAAzfgAAAgAAABAyMy43NDA0Njg2OTA4NDgzAQ0AAAAFAAAAATkBAAAABzI2MzUxNTQCAAAACTY1MzYyNjAxNAMAAAAGMTAwMzA3BAAAAAEyBgAAAAEwBwAAAAMxNjAIAAAAATAJAAAAATEKAAAAATALAAAACzEzMzk4NjMyMDUwDAAAAAIxMg0AAAAJNy8yMC8yMDIzmdXfWhn83QhEQI5bGfzdCCxDSVEuTlZEQS5JUV9URVZfVE9UQUxfUkVWX0ZXRC42MDAwLjcvMjAvMjAyMwEAAAAzfgAAAgAAABAyMi44MjkxMDczODg5OTA1AQ0AAAAFAAAAATkBAAAABzI2MzUxNTQCAAAACTY1MzYyNjAxNAMAAAAGMTAwMzA3BAAAAAEyBgAAAAEwBwAAAAMxNjAIAAAAATAJAAAAATEKAAAAATALAAAACzEzNDYyMjI1</t>
  </si>
  <si>
    <t>MjQ4DAAAAAIxMg0AAAAJNy8yMS8yMDIzmdXfWhn83QjI8ZlbGfzdCCxDSVEuTlZEQS5JUV9URVZfVE9UQUxfUkVWX0ZXRC42MDAwLjcvMjEvMjAyMwEAAAAzfgAAAgAAABAyMi4yMjAwMTU4OTEyOTA3AQ0AAAAFAAAAATkBAAAABzI2MzUxNTQCAAAACTY1MzYyNjAxNAMAAAAGMTAwMzA3BAAAAAEyBgAAAAEwBwAAAAMxNjAIAAAAATAJAAAAATEKAAAAATALAAAACzEzNDYyMjI1MjQ4DAAAAAIxMg0AAAAJNy8yMi8yMDIzmdXfWhn83Qg2aJpbGfzdCCxDSVEuTlZEQS5JUV9URVZfVE9UQUxfUkVWX0ZXRC42MDAwLjcvMjQvMjAyMwEAAAAzfgAAAgAAABAyMi4zMzYzNjMyNDUyODA0AQ0AAAAFAAAAATkBAAAABzI2MzUxNTQCAAAACTY1MzYyNjAxNAMAAAAGMTAwMzA3BAAAAAEyBgAAAAEwBwAAAAMxNjAIAAAAATAJAAAAATEKAAAAATALAAAACzEzNDYyMjI1MjQ5DAAAAAIxMg0AAAAJNy8yNS8yMDIzmdXfWhn83Qg2aJpbGfzdCCxDSVEuTlZEQS5JUV9URVZfVE9UQUxfUkVWX0ZXRC42MDAwLjcvMjUvMjAyMwEAAAAzfgAAAgAAABAyMi44NzIxNjI4ODg0ODA3AQ0AAAAFAAAAATkBAAAABzI2MzUxNTQCAAAACTY1MzYyNjAxNAMAAAAGMTAwMzA3BAAAAAEyBgAAAAEwBwAAAAMxNjAIAAAAATAJAAAAATEKAAAAATALAAAACzEzNDYyMjI1MjQ5DAAAAAIxMg0AAAAJNy8yNi8yMDIzmdXfWhn83Qgb+o5bGfzdCCxD</t>
  </si>
  <si>
    <t>SVEuTlZEQS5JUV9URVZfVE9UQUxfUkVWX0ZXRC42MDAwLjcvMjYvMjAyMwEAAAAzfgAAAgAAABAyMi43NTgxNzM2NDg1NDk2AQ0AAAAFAAAAATkBAAAABzI2MzUxNTQCAAAACTY1MzYyNjAxNAMAAAAGMTAwMzA3BAAAAAEyBgAAAAEwBwAAAAMxNjAIAAAAATAJAAAAATEKAAAAATALAAAACzEzNDYyMjI1MjQ5DAAAAAIxMg0AAAAJNy8yNy8yMDIzmdXfWhn83QiQ0YtbGfzdCCxDSVEuTlZEQS5JUV9URVZfVE9UQUxfUkVWX0ZXRC42MDAwLjcvMjcvMjAyMwEAAAAzfgAAAgAAABAyMi45ODMxMzkxOTY5NTk5AQ0AAAAFAAAAATkBAAAABzI2MzUxNTQCAAAACTY1MzYyNjAxNAMAAAAGMTAwMzA3BAAAAAEyBgAAAAEwBwAAAAMxNjAIAAAAATAJAAAAATEKAAAAATALAAAACzEzNDYyMjI1MjQ5DAAAAAIxMg0AAAAJNy8yOC8yMDIzmdXfWhn83Qj6Fp1bGfzdCCxDSVEuTlZEQS5JUV9URVZfVE9UQUxfUkVWX0ZXRC42MDAwLjcvMjgvMjAyMwEAAAAzfgAAAgAAAA8yMy40MDk5NzExNTI2NDkBDQAAAAUAAAABOQEAAAAHMjYzNTE1NAIAAAAJNjUzNjI2MDE0AwAAAAYxMDAzMDcEAAAAATIGAAAAATAHAAAAAzE2MAgAAAABMAkAAAABMQoAAAABMAsAAAALMTM0NjIyMjUyNDkMAAAAAjEyDQAAAAk3LzI5LzIwMjOZ1d9aGfzdCFO8k1sZ/N0ILENJUS5OVkRBLklRX1RFVl9UT1RBTF9SRVZfRldELjYwMDAuNy8zMS8yMDIz</t>
  </si>
  <si>
    <t>AQAAADN+AAACAAAAEDIzLjM5OTQyNTg5MjU2NzIBDQAAAAUAAAABOQEAAAAHMjYzNTE1NAIAAAAJNjUzNjI2MDE0AwAAAAYxMDAzMDcEAAAAATIGAAAAATAHAAAAAzE2MAgAAAABMAkAAAABMQoAAAABMAsAAAALMTM0NjIyMjUyNDkMAAAAAjEyDQAAAAg4LzEvMjAyM5nV31oZ/N0IMPueWxn83QgrQ0lRLk5WREEuSVFfVEVWX1RPVEFMX1JFVl9GV0QuNjAwMC44LzEvMjAyMwEAAAAzfgAAAgAAABAyMy4yODc5NDc0Mjg4NDYxAQ0AAAAFAAAAATkBAAAABzI2MzUxNTQCAAAACTY1MzYyNjAxNAMAAAAGMTAwMzA3BAAAAAEyBgAAAAEwBwAAAAMxNjAIAAAAATAJAAAAATEKAAAAATALAAAACzEzNDYyMjI1MjQ5DAAAAAIxMg0AAAAIOC8yLzIwMjOZ1d9aGfzdCB1EoFsZ/N0IK0NJUS5OVkRBLklRX1RFVl9UT1RBTF9SRVZfRldELjYwMDAuOC8yLzIwMjMBAAAAM34AAAIAAAAQMjIuMTY0MTIzOTk3Mjc4OAENAAAABQAAAAE5AQAAAAcyNjM1MTU0AgAAAAk2NTM2MjYwMTQDAAAABjEwMDMwNwQAAAABMgYAAAABMAcAAAADMTYwCAAAAAEwCQAAAAExCgAAAAEwCwAAAAsxMzQ2MjIyNTI0OQwAAAACMTINAAAACDgvMy8yMDIzmdXfWhn83Qis15ZbGfzdCCtDSVEuTlZEQS5JUV9URVZfVE9UQUxfUkVWX0ZXRC42MDAwLjgvMy8yMDIzAQAAADN+AAACAAAAEDIyLjI4NzY1NDE4NjgwNzcBDQAAAAUAAAABOQEAAAAHMjYz</t>
  </si>
  <si>
    <t>NTE1NAIAAAAJNjUzNjI2MDE0AwAAAAYxMDAzMDcEAAAAATIGAAAAATAHAAAAAzE2MAgAAAABMAkAAAABMQoAAAABMAsAAAALMTM0NjIyMjUyNDkMAAAAAjEyDQAAAAg4LzQvMjAyM5nV31oZ/N0IHmmYWxn83QgrQ0lRLk5WREEuSVFfVEVWX1RPVEFMX1JFVl9GV0QuNjAwMC44LzQvMjAyMwEAAAAzfgAAAgAAABAyMi4zNzA1MDk4MDE3MzU1AQ0AAAAFAAAAATkBAAAABzI2MzUxNTQCAAAACTY1MzYyNjAxNAMAAAAGMTAwMzA3BAAAAAEyBgAAAAEwBwAAAAMxNjAIAAAAATAJAAAAATEKAAAAATALAAAACzEzNDYyMjI1MjQ5DAAAAAIxMg0AAAAIOC81LzIwMjOZ1d9aGfzdCO0GmVsZ/N0IK0NJUS5OVkRBLklRX1RFVl9UT1RBTF9SRVZfRldELjYwMDAuOC83LzIwMjMBAAAAM34AAAIAAAAQMjIuNTMwMzM0ODc5NDI5NwENAAAABQAAAAE5AQAAAAcyNjM1MTU0AgAAAAk2NTM2MjYwMTQDAAAABjEwMDMwNwQAAAABMgYAAAABMAcAAAADMTYwCAAAAAEwCQAAAAExCgAAAAEwCwAAAAsxMzQzMDgzOTI0NgwAAAACMTINAAAACDgvOC8yMDIzmdXfWhn83QhAv5BbGfzdCCtDSVEuTlZEQS5JUV9URVZfVE9UQUxfUkVWX0ZXRC42MDAwLjgvOC8yMDIzAQAAADN+AAACAAAAEDIyLjE1NTk1Mjc5MTcwMTYBDQAAAAUAAAABOQEAAAAHMjYzNTE1NAIAAAAJNjUzNjI2MDE0AwAAAAYxMDAzMDcEAAAAATIGAAAAATAHAAAAAzE2</t>
  </si>
  <si>
    <t>MAgAAAABMAkAAAABMQoAAAABMAsAAAALMTM0MzA4MzkyNDYMAAAAAjEyDQAAAAg4LzkvMjAyM5nV31oZ/N0I0SaSWxn83QgrQ0lRLk5WREEuSVFfVEVWX1RPVEFMX1JFVl9GV0QuNjAwMC44LzkvMjAyMwEAAAAzfgAAAgAAABAyMS4wMjMyNDU4MDc4NTY3AQ0AAAAFAAAAATkBAAAABzI2MzUxNTQCAAAACTY1MzYyNjAxNAMAAAAGMTAwMzA3BAAAAAEyBgAAAAEwBwAAAAMxNjAIAAAAATAJAAAAATEKAAAAATALAAAACzEzNDM1MTIxNDgwDAAAAAIxMg0AAAAJOC8xMC8yMDIzmdXfWhn83Qgag5tbGfzdCCxDSVEuTlZEQS5JUV9URVZfVE9UQUxfUkVWX0ZXRC42MDAwLjgvMTAvMjAyMwEAAAAzfgAAAgAAABAyMC45NDA5ODI0MjU0NTk2AQ0AAAAFAAAAATkBAAAABzI2MzUxNTQCAAAACTY1MzYyNjAxNAMAAAAGMTAwMzA3BAAAAAEyBgAAAAEwBwAAAAMxNjAIAAAAATAJAAAAATEKAAAAATALAAAACzEzNDM1MTIxNDgwDAAAAAIxMg0AAAAJOC8xMS8yMDIzmdXfWhn83Qgb+o5bGfzdCCxDSVEuTlZEQS5JUV9URVZfVE9UQUxfUkVWX0ZXRC42MDAwLjgvMTEvMjAyMwEAAAAzfgAAAgAAAA8yMC4xODEyODUwNDQ2NDcBDQAAAAUAAAABOQEAAAAHMjYzNTE1NAIAAAAJNjUzNjI2MDE0AwAAAAYxMDAzMDcEAAAAATIGAAAAATAHAAAAAzE2MAgAAAABMAkAAAABMQoAAAABMAsAAAALMTM0MzUxMjE0ODAMAAAAAjEyDQAA</t>
  </si>
  <si>
    <t>AAk4LzEyLzIwMjOZ1d9aGfzdCIDUnVsZ/N0ILENJUS5OVkRBLklRX1RFVl9UT1RBTF9SRVZfRldELjYwMDAuOC8xNC8yMDIzAQAAADN+AAACAAAAEDIxLjU5ODI1NDU2NDgyOTYBDQAAAAUAAAABOQEAAAAHMjYzNTE1NAIAAAAJNjUzNjI2MDE0AwAAAAYxMDAzMDcEAAAAATIGAAAAATAHAAAAAzE2MAgAAAABMAkAAAABMQoAAAABMAsAAAALMTM0NjAxMzk1NDkMAAAAAjEyDQAAAAk4LzE1LzIwMjOZ1d9aGfzdCMwinlsZ/N0ILENJUS5OVkRBLklRX1RFVl9UT1RBTF9SRVZfRldELjYwMDAuOC8xNS8yMDIzAQAAADN+AAACAAAAEDIxLjQ2OTM1NDAzMDgxMzcBDQAAAAUAAAABOQEAAAAHMjYzNTE1NAIAAAAJNjUzNjI2MDE0AwAAAAYxMDAzMDcEAAAAATIGAAAAATAHAAAAAzE2MAgAAAABMAkAAAABMQoAAAABMAsAAAALMTM0NDcwMDk2NDMMAAAAAjEyDQAAAAk4LzE2LzIwMjOZ1d9aGfzdCPoWnVsZ/N0ILENJUS5OVkRBLklRX1RFVl9UT1RBTF9SRVZfRldELjYwMDAuOC8xNi8yMDIzAQAAADN+AAACAAAAEDIxLjI0Njg2MzQ4MDEzMDkBDQAAAAUAAAABOQEAAAAHMjYzNTE1NAIAAAAJNjUzNjI2MDE0AwAAAAYxMDAzMDcEAAAAATIGAAAAATAHAAAAAzE2MAgAAAABMAkAAAABMQoAAAABMAsAAAALMTM0NDcwMDk2NDMMAAAAAjEyDQAAAAk4LzE3LzIwMjOZ1d9aGfzdCBqDm1sZ/N0ILENJUS5OVkRBLklRX1RF</t>
  </si>
  <si>
    <t>Vl9UT1RBTF9SRVZfRldELjYwMDAuOC8xNy8yMDIzAQAAADN+AAACAAAAEDIxLjE1MzY1MjE0ODI3MTUBDQAAAAUAAAABOQEAAAAHMjYzNTE1NAIAAAAJNjUzNjI2MDE0AwAAAAYxMDAzMDcEAAAAATIGAAAAATAHAAAAAzE2MAgAAAABMAkAAAABMQoAAAABMAsAAAALMTM0NDk3OTI0NTgMAAAAAjEyDQAAAAk4LzE4LzIwMjOZ1d9aGfzdCFO8k1sZ/N0ILENJUS5OVkRBLklRX1RFVl9UT1RBTF9SRVZfRldELjYwMDAuOC8xOC8yMDIzAQAAADN+AAACAAAAEDIxLjEzMTg3MjQwOTgxNTcBDQAAAAUAAAABOQEAAAAHMjYzNTE1NAIAAAAJNjUzNjI2MDE0AwAAAAYxMDAzMDcEAAAAATIGAAAAATAHAAAAAzE2MAgAAAABMAkAAAABMQoAAAABMAsAAAALMTM0NTM3MjQxOTAMAAAAAjEyDQAAAAk4LzE5LzIwMjOZ1d9aGfzdCFWRlVsZ/N0ILENJUS5OVkRBLklRX1RFVl9UT1RBTF9SRVZfRldELjYwMDAuOC8yMS8yMDIzAQAAADN+AAACAAAAEDIyLjc0NzEwNjgwNjIxMTcBDQAAAAUAAAABOQEAAAAHMjYzNTE1NAIAAAAJNjUzNjI2MDE0AwAAAAYxMDAzMDcEAAAAATIGAAAAATAHAAAAAzE2MAgAAAABMAkAAAABMQoAAAABMAsAAAALMTM0NTU4MjIxNzgMAAAAAjEyDQAAAAk4LzIyLzIwMjOZ1d9aGfzdCFWRlVsZ/N0ILENJUS5OVkRBLklRX1RFVl9UT1RBTF9SRVZfRldELjYwMDAuOC8yMi8yMDIzAQAAADN+AAACAAAA</t>
  </si>
  <si>
    <t>EDIyLjEwMDIxNTMyMjg3MzMBDQAAAAUAAAABOQEAAAAHMjYzNTE1NAIAAAAJNjUzNjI2MDE0AwAAAAYxMDAzMDcEAAAAATIGAAAAATAHAAAAAzE2MAgAAAABMAkAAAABMQoAAAABMAsAAAALMTM0NjA1OTA2ODIMAAAAAjEyDQAAAAk4LzIzLzIwMjOZ1d9aGfzdCERAjlsZ/N0ILENJUS5OVkRBLklRX1RFVl9UT1RBTF9SRVZfRldELjYwMDAuOC8yMy8yMDIzAQAAADN+AAACAAAADzIxLjExNzY0MzQ1MzIzMQENAAAABQAAAAE5AQAAAAcyNjM1MTU0AgAAAAk2NTM2MjYwMTUDAAAABjEwMDMwNwQAAAABMgYAAAABMAcAAAADMTYwCAAAAAEwCQAAAAExCgAAAAEwCwAAAAsxMzQ1OTk0MDUzNgwAAAACMTINAAAACTgvMjQvMjAyM5nV31oZ/N0I0SaSWxn83QgsQ0lRLk5WREEuSVFfVEVWX1RPVEFMX1JFVl9GV0QuNjAwMC44LzI0LzIwMjMBAAAAM34AAAIAAAAQMTYuMjIzMTU3ODY3MTgxNAENAAAABQAAAAE5AQAAAAcyNjM1MTU0AgAAAAk2NTM2MjYwMTUDAAAABjEwMDMwNwQAAAABMgYAAAABMAcAAAADMTYwCAAAAAEwCQAAAAExCgAAAAEwCwAAAAsxMzQ2MTE5MDQ2NgwAAAACMTINAAAACTgvMjUvMjAyM5nV31oZ/N0IV+SiWxn83QgsQ0lRLk5WREEuSVFfVEVWX1RPVEFMX1JFVl9GV0QuNjAwMC44LzI1LzIwMjMBAAAAM34AAAIAAAAQMTUuOTEyMzY0OTU3MTE3OQENAAAABQAAAAE5AQAAAAcyNjM1MTU0AgAA</t>
  </si>
  <si>
    <t>AAk2NTM2MjYwMTUDAAAABjEwMDMwNwQAAAABMgYAAAABMAcAAAADMTYwCAAAAAEwCQAAAAExCgAAAAEwCwAAAAsxMzU3NDI5MjA0NgwAAAACMTINAAAACTgvMjYvMjAyM5nV31oZ/N0IU7yTWxn83QgsQ0lRLk5WREEuSVFfVEVWX1RPVEFMX1JFVl9GV0QuNjAwMC44LzI4LzIwMjMBAAAAM34AAAIAAAAQMTYuMTc4NTIyNDg0MTcxOAENAAAABQAAAAE5AQAAAAcyNjM1MTU0AgAAAAk2NTM2MjYwMTUDAAAABjEwMDMwNwQAAAABMgYAAAABMAcAAAADMTYwCAAAAAEwCQAAAAExCgAAAAEwCwAAAAsxMzU3NDI5MjA0NgwAAAACMTINAAAACTgvMjkvMjAyM5nV31oZ/N0Izg6kWxn83QgsQ0lRLk5WREEuSVFfVEVWX1RPVEFMX1JFVl9GV0QuNjAwMC44LzI5LzIwMjMBAAAAM34AAAIAAAAQMTYuODUyNjc4MDA4MDU2MwENAAAABQAAAAE5AQAAAAcyNjM1MTU0AgAAAAk2NTM2MjYwMTUDAAAABjEwMDMwNwQAAAABMgYAAAABMAcAAAADMTYwCAAAAAEwCQAAAAExCgAAAAEwCwAAAAsxMzU3NDI5MjA0NwwAAAACMTINAAAACTgvMzAvMjAyM5nV31oZ/N0IkNGLWxn83QgsQ0lRLk5WREEuSVFfVEVWX1RPVEFMX1JFVl9GV0QuNjAwMC44LzMwLzIwMjMBAAAAM34AAAIAAAAQMTcuMDE5MTk2OTI2MTY4NgENAAAABQAAAAE5AQAAAAcyNjM1MTU0AgAAAAk2NTM2MjYwMTUDAAAABjEwMDMwNwQAAAABMgYAAAABMAcAAAADMTYw</t>
  </si>
  <si>
    <t>CAAAAAEwCQAAAAExCgAAAAEwCwAAAAsxMzU3NDI5MjA0NwwAAAACMTINAAAACTgvMzEvMjAyM5nV31oZ/N0INmiaWxn83QgsQ0lRLk5WREEuSVFfVEVWX1RPVEFMX1JFVl9GV0QuNjAwMC44LzMxLzIwMjMBAAAAM34AAAIAAAAQMTcuMDUwNzY2MTM3NzI3NAENAAAABQAAAAE5AQAAAAcyNjM1MTU0AgAAAAk2NTM2MjYwMTUDAAAABjEwMDMwNwQAAAABMgYAAAABMAcAAAADMTYwCAAAAAEwCQAAAAExCgAAAAEwCwAAAAsxMzU3NDI5MjA0NwwAAAACMTINAAAACDkvMS8yMDIzmdXfWhn83QhX5KJbGfzdCCtDSVEuTlZEQS5JUV9URVZfVE9UQUxfUkVWX0ZXRC42MDAwLjkvMS8yMDIzAQAAADN+AAACAAAAEDE2Ljc1NzI3NjU0NDU1NDUBDQAAAAUAAAABOQEAAAAHMjYzNTE1NAIAAAAJNjUzNjI2MDE1AwAAAAYxMDAzMDcEAAAAATIGAAAAATAHAAAAAzE2MAgAAAABMAkAAAABMQoAAAABMAsAAAALMTM1NzQyOTIwNDcMAAAAAjEyDQAAAAg5LzIvMjAyM5nV31oZ/N0Izg6kWxn83QgrQ0lRLk5WREEuSVFfVEVWX1RPVEFMX1JFVl9GV0QuNjAwMC45LzQvMjAyMwEAAAAzfgAAAgAAABAxNi43NTcyNzY1NDQ1NTQ1AQ0AAAAFAAAAATkBAAAABzI2MzUxNTQCAAAACTY1MzYyNjAxNQMAAAAGMTAwMzA3BAAAAAEyBgAAAAEwBwAAAAMxNjAIAAAAATAJAAAAATEKAAAAATALAAAACzEzNTc0MjkyMDQ3DAAAAAIxMg0AAAAI</t>
  </si>
  <si>
    <t>OS81LzIwMjOZ1d9aGfzdCM4OpFsZ/N0IK0NJUS5OVkRBLklRX1RFVl9UT1RBTF9SRVZfRldELjYwMDAuOS81LzIwMjMBAAAAM34AAAIAAAAQMTYuNzcwODA2MjA2NjUxMQENAAAABQAAAAE5AQAAAAcyNjM1MTU0AgAAAAk2NTM2MjYwMTUDAAAABjEwMDMwNwQAAAABMgYAAAABMAcAAAADMTYwCAAAAAEwCQAAAAExCgAAAAEwCwAAAAsxMzU3NDI5MjA0NwwAAAACMTINAAAACDkvNi8yMDIzmdXfWhn83QhAv5BbGfzdCCtDSVEuTlZEQS5JUV9URVZfVE9UQUxfUkVWX0ZXRC42MDAwLjkvNi8yMDIzAQAAADN+AAACAAAAEDE2LjI1NDk0NDQ3NDkxNTYBDQAAAAUAAAABOQEAAAAHMjYzNTE1NAIAAAAJNjUzNjI2MDE1AwAAAAYxMDAzMDcEAAAAATIGAAAAATAHAAAAAzE2MAgAAAABMAkAAAABMQoAAAABMAsAAAALMTM1NzQyOTIwNDcMAAAAAjEyDQAAAAg5LzcvMjAyM5nV31oZ/N0I7QaZWxn83QgrQ0lRLk5WREEuSVFfVEVWX1RPVEFMX1JFVl9GV0QuNjAwMC45LzcvMjAyMwEAAAAzfgAAAgAAABAxNS45Njk3MjU4NjQ0MjczAQ0AAAAFAAAAATkBAAAABzI2MzUxNTQCAAAACTY1MzYyNjAxNQMAAAAGMTAwMzA3BAAAAAEyBgAAAAEwBwAAAAMxNjAIAAAAATAJAAAAATEKAAAAATALAAAACzEzNTc0NjU1NjA4DAAAAAIxMg0AAAAIOS84LzIwMjOZ1d9aGfzdCMjxmVsZ/N0IK0NJUS5OVkRBLklRX1RFVl9UT1RBTF9S</t>
  </si>
  <si>
    <t>RVZfRldELjYwMDAuOS84LzIwMjMBAAAAM34AAAIAAAAQMTUuNzM3NjUxMDAzODg1NwENAAAABQAAAAE5AQAAAAcyNjM1MTU0AgAAAAk2NTM2MjYwMTUDAAAABjEwMDMwNwQAAAABMgYAAAABMAcAAAADMTYwCAAAAAEwCQAAAAExCgAAAAEwCwAAAAsxMzU3NDY1NTYwOAwAAAACMTINAAAACDkvOS8yMDIzmdXfWhn83Qgb+o5bGfzdCCxDSVEuTlZEQS5JUV9URVZfVE9UQUxfUkVWX0ZXRC42MDAwLjkvMTEvMjAyMwEAAAAzfgAAAgAAABAxNS42MDA5NzMxMzM4NTA4AQ0AAAAFAAAAATkBAAAABzI2MzUxNTQCAAAACTY1MzYyNjAxNQMAAAAGMTAwMzA3BAAAAAEyBgAAAAEwBwAAAAMxNjAIAAAAATAJAAAAATEKAAAAATALAAAACzEzNTc0NjU1NjA4DAAAAAIxMg0AAAAJOS8xMi8yMDIzmdXfWhn83QhEQI5bGfzdCCxDSVEuTlZEQS5JUV9URVZfVE9UQUxfUkVWX0ZXRC42MDAwLjkvMTIvMjAyMwEAAAAzfgAAAgAAABAxNS40OTQxMjg1MDQ0ODM0AQ0AAAAFAAAAATkBAAAABzI2MzUxNTQCAAAACTY1MzYyNjAxNQMAAAAGMTAwMzA3BAAAAAEyBgAAAAEwBwAAAAMxNjAIAAAAATAJAAAAATEKAAAAATALAAAACzEzNTc0NjU1NjA4DAAAAAIxMg0AAAAJOS8xMy8yMDIzmdXfWhn83Qg2aJpbGfzdCCxDSVEuTlZEQS5JUV9URVZfVE9UQUxfUkVWX0ZXRC42MDAwLjkvMTMvMjAyMwEAAAAzfgAAAgAAABAxNS43MDc0NzA4</t>
  </si>
  <si>
    <t>NjUwNzA5AQ0AAAAFAAAAATkBAAAABzI2MzUxNTQCAAAACTY1MzYyNjAxNQMAAAAGMTAwMzA3BAAAAAEyBgAAAAEwBwAAAAMxNjAIAAAAATAJAAAAATEKAAAAATALAAAACzEzNTc0NjU1NjA4DAAAAAIxMg0AAAAJOS8xNC8yMDIzmdXfWhn83QhVkZVbGfzdCCxDSVEuTlZEQS5JUV9URVZfVE9UQUxfUkVWX0ZXRC42MDAwLjkvMTQvMjAyMwEAAAAzfgAAAgAAABAxNS43NDA3NzMwODcyMTE0AQ0AAAAFAAAAATkBAAAABzI2MzUxNTQCAAAACTY1MzYyNjAxNQMAAAAGMTAwMzA3BAAAAAEyBgAAAAEwBwAAAAMxNjAIAAAAATAJAAAAATEKAAAAATALAAAACzEzNTc0NjU1NjA4DAAAAAIxMg0AAAAJOS8xNS8yMDIzmdXfWhn83QhX5KJbGfzdCCxDSVEuTlZEQS5JUV9URVZfVE9UQUxfUkVWX0ZXRC42MDAwLjkvMTUvMjAyMwEAAAAzfgAAAgAAABAxNS4xNTc2MzczMDE2MDU1AQ0AAAAFAAAAATkBAAAABzI2MzUxNTQCAAAACTY1MzYyNjAxNQMAAAAGMTAwMzA3BAAAAAEyBgAAAAEwBwAAAAMxNjAIAAAAATAJAAAAATEKAAAAATALAAAACzEzNTc0NjU1NjA4DAAAAAIxMg0AAAAJOS8xNi8yMDIzmdXfWhn83Qis15ZbGfzdCCxDSVEuTlZEQS5JUV9URVZfVE9UQUxfUkVWX0ZXRC42MDAwLjkvMTgvMjAyMwEAAAAzfgAAAgAAABAxNS4xODA1MzI1NzkzMjcxAQ0AAAAFAAAAATkBAAAABzI2MzUxNTQCAAAACTY1MzYyNjAx</t>
  </si>
  <si>
    <t>NQMAAAAGMTAwMzA3BAAAAAEyBgAAAAEwBwAAAAMxNjAIAAAAATAJAAAAATEKAAAAATALAAAACzEzNTc0NjU1NjA4DAAAAAIxMg0AAAAJOS8xOS8yMDIzmdXfWhn83QiQ0YtbGfzdCCxDSVEuTlZEQS5JUV9URVZfVE9UQUxfUkVWX0ZXRC42MDAwLjkvMTkvMjAyMwEAAAAzfgAAAgAAABAxNS4wMjU4MTYwMDU2MzI4AQ0AAAAFAAAAATkBAAAABzI2MzUxNTQCAAAACTY1MzYyNjAxNQMAAAAGMTAwMzA3BAAAAAEyBgAAAAEwBwAAAAMxNjAIAAAAATAJAAAAATEKAAAAATALAAAACzEzNTc0NjU1NjA4DAAAAAIxMg0AAAAJOS8yMC8yMDIzmdXfWhn83QgeaZhbGfzdCCxDSVEuTlZEQS5JUV9URVZfVE9UQUxfUkVWX0ZXRC42MDAwLjkvMjAvMjAyMwEAAAAzfgAAAgAAABAxNC41ODE0Mzk0Nzg5NDU2AQ0AAAAFAAAAATkBAAAABzI2MzUxNTQCAAAACTY1MzYyNjAxNQMAAAAGMTAwMzA3BAAAAAEyBgAAAAEwBwAAAAMxNjAIAAAAATAJAAAAATEKAAAAATALAAAACzEzNTc0NjU1NjA4DAAAAAIxMg0AAAAJOS8yMS8yMDIzmdXfWhn83QhAv5BbGfzdCCxDSVEuTlZEQS5JUV9URVZfVE9UQUxfUkVWX0ZXRC42MDAwLjkvMjEvMjAyMwEAAAAzfgAAAgAAAA8xNC4xNTc1Mjk5NDI5NDkBDQAAAAUAAAABOQEAAAAHMjYzNTE1NAIAAAAJNjUzNjI2MDE1AwAAAAYxMDAzMDcEAAAAATIGAAAAATAHAAAAAzE2MAgAAAABMAkAAAAB</t>
  </si>
  <si>
    <t>MQoAAAABMAsAAAALMTM1NzQ2NTU2MDgMAAAAAjEyDQAAAAk5LzIyLzIwMjOZ1d9aGfzdCNEmklsZ/N0ILENJUS5OVkRBLklRX1RFVl9UT1RBTF9SRVZfRldELjYwMDAuOS8yMi8yMDIzAQAAADN+AAACAAAAEDE0LjM2MzI0MDU0NDI5NTkBDQAAAAUAAAABOQEAAAAHMjYzNTE1NAIAAAAJNjUzNjI2MDE1AwAAAAYxMDAzMDcEAAAAATIGAAAAATAHAAAAAzE2MAgAAAABMAkAAAABMQoAAAABMAsAAAALMTM1NzQ2NTU2MDgMAAAAAjEyDQAAAAk5LzIzLzIwMjOZ1d9aGfzdCFO8k1sZ/N0ILENJUS5OVkRBLklRX1RFVl9UT1RBTF9SRVZfRldELjYwMDAuOS8yNS8yMDIzAQAAADN+AAACAAAAEDE0LjU3NTU0MjIxMDQ0MTYBDQAAAAUAAAABOQEAAAAHMjYzNTE1NAIAAAAJNjUzNjI2MDE1AwAAAAYxMDAzMDcEAAAAATIGAAAAATAHAAAAAzE2MAgAAAABMAkAAAABMQoAAAABMAsAAAALMTM1NzQ2NTU2MDgMAAAAAjEyDQAAAAk5LzI2LzIwMjOZ1d9aGfzdCFO8k1sZ/N0ILENJUS5OVkRBLklRX1RFVl9UT1RBTF9SRVZfRldELjYwMDAuOS8yNi8yMDIzAQAAADN+AAACAAAAEDE0LjQ2NzY1Njg4NjYzMjMBDQAAAAUAAAABOQEAAAAHMjYzNTE1NAIAAAAJNjUzNjI2MDE1AwAAAAYxMDAzMDcEAAAAATIGAAAAATAHAAAAAzE2MAgAAAABMAkAAAABMQoAAAABMAsAAAALMTM1NzQ2NTU2MDgMAAAAAjEyDQAAAAk5LzI3LzIw</t>
  </si>
  <si>
    <t>MjOZ1d9aGfzdCFWRlVsZ/N0ILENJUS5OVkRBLklRX1RFVl9UT1RBTF9SRVZfRldELjYwMDAuOS8yNy8yMDIzAQAAADN+AAACAAAAEDE0LjY2MDg3OTE1NDY3NjYBDQAAAAUAAAABOQEAAAAHMjYzNTE1NAIAAAAJNjUzNjI2MDE1AwAAAAYxMDAzMDcEAAAAATIGAAAAATAHAAAAAzE2MAgAAAABMAkAAAABMQoAAAABMAsAAAALMTM1NzQ2NTU2MDgMAAAAAjEyDQAAAAk5LzI4LzIwMjOZ1d9aGfzdCES5oVsZ/N0ILENJUS5OVkRBLklRX1RFVl9UT1RBTF9SRVZfRldELjYwMDAuOS8yOC8yMDIzAQAAADN+AAACAAAAEDE0Ljg3NjMwMjkwNDE0NzkBDQAAAAUAAAABOQEAAAAHMjYzNTE1NAIAAAAJNjUzNjI2MDE1AwAAAAYxMDAzMDcEAAAAATIGAAAAATAHAAAAAzE2MAgAAAABMAkAAAABMQoAAAABMAsAAAALMTM1NzQ2NTU2MDgMAAAAAjEyDQAAAAk5LzI5LzIwMjOZ1d9aGfzdCFjkoVsZ/N0ILENJUS5OVkRBLklRX1RFVl9UT1RBTF9SRVZfRldELjYwMDAuOS8yOS8yMDIzAQAAADN+AAACAAAAEDE1LjAxODUzMTE0NDUzOTUBDQAAAAUAAAABOQEAAAAHMjYzNTE1NAIAAAAJNjUzNjI2MDE1AwAAAAYxMDAzMDcEAAAAATIGAAAAATAHAAAAAzE2MAgAAAABMAkAAAABMQoAAAABMAsAAAALMTM1NzQ2NTU2MDgMAAAAAjEyDQAAAAk5LzMwLzIwMjOZ1d9aGfzdCERAjlsZ/N0ILENJUS5OVkRBLklRX1RFVl9UT1RBTF9S</t>
  </si>
  <si>
    <t>RVZfRldELjYwMDAuMTAvMi8yMDIzAQAAADN+AAACAAAAEDE1LjQ2MzYwMTQ2NzUyMTMBDQAAAAUAAAABOQEAAAAHMjYzNTE1NAIAAAAJNjUzNjI2MDE1AwAAAAYxMDAzMDcEAAAAATIGAAAAATAHAAAAAzE2MAgAAAABMAkAAAABMQoAAAABMAsAAAALMTM1NzQ2NTU2MDgMAAAAAjEyDQAAAAkxMC8zLzIwMjOZ1d9aGfzdCFs/n1sZ/N0ILENJUS5OVkRBLklRX1RFVl9UT1RBTF9SRVZfRldELjYwMDAuMTAvMy8yMDIzAQAAADN+AAACAAAAEDE0Ljk1MTY0NDExMzM2NjkBDQAAAAUAAAABOQEAAAAHMjYzNTE1NAIAAAAJNjUzNjI2MDE1AwAAAAYxMDAzMDcEAAAAATIGAAAAATAHAAAAAzE2MAgAAAABMAkAAAABMQoAAAABMAsAAAALMTM0OTc4MzgxMTcMAAAAAjEyDQAAAAkxMC80LzIwMjOZ1d9aGfzdCFfkolsZ/N0ILENJUS5OVkRBLklRX1RFVl9UT1RBTF9SRVZfRldELjYwMDAuMTAvNC8yMDIzAQAAADN+AAACAAAAEDE1LjEzMjUzMzk3NzQ4MTMBDQAAAAUAAAABOQEAAAAHMjYzNTE1NAIAAAAJNjUzNjI2MDE1AwAAAAYxMDAzMDcEAAAAATIGAAAAATAHAAAAAzE2MAgAAAABMAkAAAABMQoAAAABMAsAAAALMTM0OTc4MzgxMTcMAAAAAjEyDQAAAAkxMC81LzIwMjOZ1d9aGfzdCCbcnFsZ/N0ILENJUS5OVkRBLklRX1RFVl9UT1RBTF9SRVZfRldELjYwMDAuMTAvNS8yMDIzAQAAADN+AAACAAAAEDE1LjM4ODI3</t>
  </si>
  <si>
    <t>OTY5Nzg4MjYBDQAAAAUAAAABOQEAAAAHMjYzNTE1NAIAAAAJNjUzNjI2MDE1AwAAAAYxMDAzMDcEAAAAATIGAAAAATAHAAAAAzE2MAgAAAABMAkAAAABMQoAAAABMAsAAAALMTM2MDUyNzE2NDkMAAAAAjEyDQAAAAkxMC82LzIwMjOZ1d9aGfzdCBZxnlsZ/N0ILENJUS5OVkRBLklRX1RFVl9UT1RBTF9SRVZfRldELjYwMDAuMTAvNi8yMDIzAQAAADN+AAACAAAAEDE1Ljc1OTgxNzAyOTU5MzgBDQAAAAUAAAABOQEAAAAHMjYzNTE1NAIAAAAJNjUzNjI2MDE1AwAAAAYxMDAzMDcEAAAAATIGAAAAATAHAAAAAzE2MAgAAAABMAkAAAABMQoAAAABMAsAAAALMTM2MDUyNzE2NDkMAAAAAjEyDQAAAAkxMC83LzIwMjOZ1d9aGfzdCJDRi1sZ/N0ILENJUS5OVkRBLklRX1RFVl9UT1RBTF9SRVZfRldELjYwMDAuMTAvOS8yMDIzAQAAADN+AAACAAAAEDE1LjU5MDY1MzM4NDE0OTkBDQAAAAUAAAABOQEAAAAHMjYzNTE1NAIAAAAJNjUzNjI2MDE1AwAAAAYxMDAzMDcEAAAAATIGAAAAATAHAAAAAzE2MAgAAAABMAkAAAABMQoAAAABMAsAAAALMTM2MDUyNzE2NDkMAAAAAjEyDQAAAAoxMC8xMC8yMDIzmdXfWhn83QjTq55bGfzdCC1DSVEuTlZEQS5JUV9URVZfVE9UQUxfUkVWX0ZXRC42MDAwLjEwLzEwLzIwMjMBAAAAM34AAAIAAAAQMTUuNzcyMjcwNzk0OTAyNgENAAAABQAAAAE5AQAAAAcyNjM1MTU0AgAAAAk2NTM2</t>
  </si>
  <si>
    <t>MjYwMTUDAAAABjEwMDMwNwQAAAABMgYAAAABMAcAAAADMTYwCAAAAAEwCQAAAAExCgAAAAEwCwAAAAsxMzYwNTI3MTY0OQwAAAACMTINAAAACjEwLzExLzIwMjOZ1d9aGfzdCBv6jlsZ/N0ILUNJUS5OVkRBLklRX1RFVl9UT1RBTF9SRVZfRldELjYwMDAuMTAvMTEvMjAyMwEAAAAzfgAAAgAAAA8xNi4wOTY0Mzk0ODc4NzcBDQAAAAUAAAABOQEAAAAHMjYzNTE1NAIAAAAJNjUzNjI2MDE1AwAAAAYxMDAzMDcEAAAAATIGAAAAATAHAAAAAzE2MAgAAAABMAkAAAABMQoAAAABMAsAAAALMTM1NzQxMTA5MTgMAAAAAjEyDQAAAAoxMC8xMi8yMDIzmdXfWhn83QhbP59bGfzdCC1DSVEuTlZEQS5JUV9URVZfVE9UQUxfUkVWX0ZXRC42MDAwLjEwLzEyLzIwMjMBAAAAM34AAAIAAAAQMTYuMTQ0NDUxNjcxNzMxMgENAAAABQAAAAE5AQAAAAcyNjM1MTU0AgAAAAk2NTM2MjYwMTUDAAAABjEwMDMwNwQAAAABMgYAAAABMAcAAAADMTYwCAAAAAEwCQAAAAExCgAAAAEwCwAAAAsxMzU3NDExMDkxOAwAAAACMTINAAAACjEwLzEzLzIwMjOZ1d9aGfzdCFs/n1sZ/N0ILUNJUS5OVkRBLklRX1RFVl9UT1RBTF9SRVZfRldELjYwMDAuMTAvMTMvMjAyMwEAAAAzfgAAAgAAABAxNS42MjAzMDA0MzgwOTY4AQ0AAAAFAAAAATkBAAAABzI2MzUxNTQCAAAACTY1MzYyNjAxNQMAAAAGMTAwMzA3BAAAAAEyBgAAAAEwBwAAAAMxNjAI</t>
  </si>
  <si>
    <t>AAAAATAJAAAAATEKAAAAATALAAAACzEzNTA3ODIzNDU4DAAAAAIxMg0AAAAKMTAvMTQvMjAyM5nV31oZ/N0IGoObWxn83QgtQ0lRLk5WREEuSVFfVEVWX1RPVEFMX1JFVl9GV0QuNjAwMC4xMC8xNi8yMDIzAQAAADN+AAACAAAAEDE1LjgzOTEyOTMwNTA5NDEBDQAAAAUAAAABOQEAAAAHMjYzNTE1NAIAAAAJNjUzNjI2MDE1AwAAAAYxMDAzMDcEAAAAATIGAAAAATAHAAAAAzE2MAgAAAABMAkAAAABMQoAAAABMAsAAAALMTM1MDc4MjM0NTgMAAAAAjEyDQAAAAoxMC8xNy8yMDIzmdXfWhn83Qgag5tbGfzdCC1DSVEuTlZEQS5JUV9URVZfVE9UQUxfUkVWX0ZXRC42MDAwLjEwLzE3LzIwMjMBAAAAM34AAAIAAAAPMTUuMDk0NjI3OTM4OTg1AQ0AAAAFAAAAATkBAAAABzI2MzUxNTQCAAAACTY1MzYyNjAxNQMAAAAGMTAwMzA3BAAAAAEyBgAAAAEwBwAAAAMxNjAIAAAAATAJAAAAATEKAAAAATALAAAACzEzNTA3ODIzNDU4DAAAAAIxMg0AAAAKMTAvMTgvMjAyM5nV31oZ/N0IgNSdWxn83QgtQ0lRLk5WREEuSVFfVEVWX1RPVEFMX1JFVl9GV0QuNjAwMC4xMC8xOC8yMDIzAQAAADN+AAACAAAADzE0LjQ5MzM2NjI4ODY1NQENAAAABQAAAAE5AQAAAAcyNjM1MTU0AgAAAAk2NTM2MjYwMTUDAAAABjEwMDMwNwQAAAABMgYAAAABMAcAAAADMTYwCAAAAAEwCQAAAAExCgAAAAEwCwAAAAsxMzUwNzgyMzQ1OAwAAAAC</t>
  </si>
  <si>
    <t>MTINAAAACjEwLzE5LzIwMjOZ1d9aGfzdCEC/kFsZ/N0ILUNJUS5OVkRBLklRX1RFVl9UT1RBTF9SRVZfRldELjYwMDAuMTAvMTkvMjAyMwEAAAAzfgAAAgAAABAxNC40NjA1NzY0NzQxOTk1AQ0AAAAFAAAAATkBAAAABzI2MzUxNTQCAAAACTY1MzYyNjAxNQMAAAAGMTAwMzA3BAAAAAEyBgAAAAEwBwAAAAMxNjAIAAAAATAJAAAAATEKAAAAATALAAAACzEzNTA3ODIzNDU4DAAAAAIxMg0AAAAKMTAvMjAvMjAyM5nV31oZ/N0IRECOWxn83QgtQ0lRLk5WREEuSVFfVEVWX1RPVEFMX1JFVl9GV0QuNjAwMC4xMC8yMC8yMDIzAQAAADN+AAACAAAAEDE0LjI3OTUyNjg0Mzc2OTYBDQAAAAUAAAABOQEAAAAHMjYzNTE1NAIAAAAJNjUzNjI2MDE1AwAAAAYxMDAzMDcEAAAAATIGAAAAATAHAAAAAzE2MAgAAAABMAkAAAABMQoAAAABMAsAAAALMTM1MTcyMzA1NDQMAAAAAjEyDQAAAAoxMC8yMS8yMDIzmdXfWhn83QjRJpJbGfzdCC1DSVEuTlZEQS5JUV9URVZfVE9UQUxfUkVWX0ZXRC42MDAwLjEwLzIzLzIwMjMBAAAAM34AAAIAAAAQMTQuNzk5Mjc3NTM2MDczMwENAAAABQAAAAE5AQAAAAcyNjM1MTU0AgAAAAk2NTM2MjYwMTUDAAAABjEwMDMwNwQAAAABMgYAAAABMAcAAAADMTYwCAAAAAEwCQAAAAExCgAAAAEwCwAAAAsxMzUyMTE1OTExMgwAAAACMTINAAAACjEwLzI0LzIwMjOZ1d9aGfzdCO0GmVsZ/N0ILUNJ</t>
  </si>
  <si>
    <t>US5OVkRBLklRX1RFVl9UT1RBTF9SRVZfRldELjYwMDAuMTAvMjQvMjAyMwEAAAAzfgAAAgAAABAxNS4wMzczNDA1Njk4NTQxAQ0AAAAFAAAAATkBAAAABzI2MzUxNTQCAAAACTY1MzYyNjAxNQMAAAAGMTAwMzA3BAAAAAEyBgAAAAEwBwAAAAMxNjAIAAAAATAJAAAAATEKAAAAATALAAAACzEzNTIxMTU5MTEyDAAAAAIxMg0AAAAKMTAvMjUvMjAyM5nV31oZ/N0IU7yTWxn83QgtQ0lRLk5WREEuSVFfVEVWX1RPVEFMX1JFVl9GV0QuNjAwMC4xMC8yNS8yMDIzAQAAADN+AAACAAAAEDE0LjM4NTQzNTQwMTc2ODIBDQAAAAUAAAABOQEAAAAHMjYzNTE1NAIAAAAJNjUzNjI2MDE1AwAAAAYxMDAzMDcEAAAAATIGAAAAATAHAAAAAzE2MAgAAAABMAkAAAABMQoAAAABMAsAAAALMTM1MjExNTkxMTIMAAAAAjEyDQAAAAoxMC8yNi8yMDIzmdXfWhn83Qgb+o5bGfzdCC1DSVEuTlZEQS5JUV9URVZfVE9UQUxfUkVWX0ZXRC42MDAwLjEwLzI2LzIwMjMBAAAAM34AAAIAAAAQMTMuOTE3NTA4MzUyNjY4OQENAAAABQAAAAE5AQAAAAcyNjM1MTU0AgAAAAk2NTM2MjYwMTUDAAAABjEwMDMwNwQAAAABMgYAAAABMAcAAAADMTYwCAAAAAEwCQAAAAExCgAAAAEwCwAAAAsxMzUyNjY1MzkzOQwAAAACMTINAAAACjEwLzI3LzIwMjOZ1d9aGfzdCJDRi1sZ/N0ILUNJUS5OVkRBLklRX1RFVl9UT1RBTF9SRVZfRldELjYwMDAuMTAv</t>
  </si>
  <si>
    <t>MjcvMjAyMwEAAAAzfgAAAgAAABAxMy45Nzc4NjcyNjQzMDE0AQ0AAAAFAAAAATkBAAAABzI2MzUxNTQCAAAACTY1MzYyNjAxNQMAAAAGMTAwMzA3BAAAAAEyBgAAAAEwBwAAAAMxNjAIAAAAATAJAAAAATEKAAAAATALAAAACzEzNTI2NjUzOTM5DAAAAAIxMg0AAAAKMTAvMjgvMjAyM5nV31oZ/N0IU7yTWxn83QgtQ0lRLk5WREEuSVFfVEVWX1RPVEFMX1JFVl9GV0QuNjAwMC4xMC8zMC8yMDIzAQAAADN+AAACAAAAEDE0LjIwNzE2MTc1MDQ0NTYBDQAAAAUAAAABOQEAAAAHMjYzNTE1NAIAAAAJNjUzNjI2MDE1AwAAAAYxMDAzMDcEAAAAATIGAAAAATAHAAAAAzE2MAgAAAABMAkAAAABMQoAAAABMAsAAAALMTM1MjY2NTM5MzkMAAAAAjEyDQAAAAoxMC8zMS8yMDIzmdXfWhn83QhVkZVbGfzdCC1DSVEuTlZEQS5JUV9URVZfVE9UQUxfUkVWX0ZXRC42MDAwLjEwLzMxLzIwMjMBAAAAM34AAAIAAAAQMTQuMDc0OTk2NTQ3Mzg4MgENAAAABQAAAAE5AQAAAAcyNjM1MTU0AgAAAAk2NTM2MjYwMTUDAAAABjEwMDMwNwQAAAABMgYAAAABMAcAAAADMTYwCAAAAAEwCQAAAAExCgAAAAEwCwAAAAsxMzUyNjY1MzkzOQwAAAACMTINAAAACTExLzEvMjAyM5nV31oZ/N0IVZGVWxn83QgsQ0lRLk5WREEuSVFfVEVWX1RPVEFMX1JFVl9GV0QuNjAwMC4xMS8xLzIwMjMBAAAAM34AAAIAAAAQMTQuNjEwOTQyMDU1ODQ5MwEN</t>
  </si>
  <si>
    <t>AAAABQAAAAE5AQAAAAcyNjM1MTU0AgAAAAk2NTM2MjYwMTUDAAAABjEwMDMwNwQAAAABMgYAAAABMAcAAAADMTYwCAAAAAEwCQAAAAExCgAAAAEwCwAAAAsxMzUyNjY1MzkzOQwAAAACMTINAAAACTExLzIvMjAyM5nV31oZ/N0IyPGZWxn83QgsQ0lRLk5WREEuSVFfVEVWX1RPVEFMX1JFVl9GV0QuNjAwMC4xMS8yLzIwMjMBAAAAM34AAAIAAAAQMTUuMDIwNjE5NDk2Mjk3NQENAAAABQAAAAE5AQAAAAcyNjM1MTU0AgAAAAk2NTM2MjYwMTUDAAAABjEwMDMwNwQAAAABMgYAAAABMAcAAAADMTYwCAAAAAEwCQAAAAExCgAAAAEwCwAAAAsxMzUyNjY1MzkzOQwAAAACMTINAAAACTExLzMvMjAyM5nV31oZ/N0INmiaWxn83QgsQ0lRLk5WREEuSVFfVEVWX1RPVEFMX1JFVl9GV0QuNjAwMC4xMS8zLzIwMjMBAAAAM34AAAIAAAAQMTUuNTQwNjA4MDUxMTA4NgENAAAABQAAAAE5AQAAAAcyNjM1MTU0AgAAAAk2NTM2MjYwMTUDAAAABjEwMDMwNwQAAAABMgYAAAABMAcAAAADMTYwCAAAAAEwCQAAAAExCgAAAAEwCwAAAAsxMzUyNjY1MzkzOQwAAAACMTINAAAACTExLzQvMjAyM5nV31oZ/N0INmiaWxn83QgsQ0lRLk5WREEuSVFfVEVWX1RPVEFMX1JFVl9GV0QuNjAwMC4xMS82LzIwMjMBAAAAM34AAAIAAAAQMTUuODAwODE0NTA5NTg0MwENAAAABQAAAAE5AQAAAAcyNjM1MTU0AgAAAAk2NTM2MjYwMTUDAAAABjEw</t>
  </si>
  <si>
    <t>MDMwNwQAAAABMgYAAAABMAcAAAADMTYwCAAAAAEwCQAAAAExCgAAAAEwCwAAAAsxMzU1NTU5MTY4NwwAAAACMTINAAAACTExLzcvMjAyM5nV31oZ/N0IrNeWWxn83QgsQ0lRLk5WREEuSVFfVEVWX1RPVEFMX1JFVl9GV0QuNjAwMC4xMS83LzIwMjMBAAAAM34AAAIAAAAQMTUuODcxNTg2NTE4NTE4MwENAAAABQAAAAE5AQAAAAcyNjM1MTU0AgAAAAk2NTM2MjYwMTUDAAAABjEwMDMwNwQAAAABMgYAAAABMAcAAAADMTYwCAAAAAEwCQAAAAExCgAAAAEwCwAAAAsxMzU1NTU5MTY4NwwAAAACMTINAAAACTExLzgvMjAyM5nV31oZ/N0IHmmYWxn83QgsQ0lRLk5WREEuSVFfVEVWX1RPVEFMX1JFVl9GV0QuNjAwMC4xMS84LzIwMjMBAAAAM34AAAIAAAAPMTYuMDg2MzMwOTk2NjA3AQ0AAAAFAAAAATkBAAAABzI2MzUxNTQCAAAACTY1MzYyNjAxNQMAAAAGMTAwMzA3BAAAAAEyBgAAAAEwBwAAAAMxNjAIAAAAATAJAAAAATEKAAAAATALAAAACzEzNTU1NTkxNjg3DAAAAAIxMg0AAAAJMTEvOS8yMDIzmdXfWhn83QhEQI5bGfzdCCxDSVEuTlZEQS5JUV9URVZfVE9UQUxfUkVWX0ZXRC42MDAwLjExLzkvMjAyMwEAAAAzfgAAAgAAABAxNi4yMTY3NzM1MjI4Nzc0AQ0AAAAFAAAAATkBAAAABzI2MzUxNTQCAAAACTY1MzYyNjAxNQMAAAAGMTAwMzA3BAAAAAEyBgAAAAEwBwAAAAMxNjAIAAAAATAJAAAAATEKAAAAATAL</t>
  </si>
  <si>
    <t>AAAACzEzNTU1NTkxNjg3DAAAAAIxMg0AAAAKMTEvMTAvMjAyM5nV31oZ/N0IMPueWxn83QgtQ0lRLk5WREEuSVFfVEVWX1RPVEFMX1JFVl9GV0QuNjAwMC4xMS8xMC8yMDIzAQAAADN+AAACAAAAEDE2LjY5NzI1OTk1NjA4MDcBDQAAAAUAAAABOQEAAAAHMjYzNTE1NAIAAAAJNjUzNjI2MDE1AwAAAAYxMDAzMDcEAAAAATIGAAAAATAHAAAAAzE2MAgAAAABMAkAAAABMQoAAAABMAsAAAALMTM1NTU1OTE2ODcMAAAAAjEyDQAAAAoxMS8xMS8yMDIzmdXfWhn83QgdRKBbGfzdCC1DSVEuTlZEQS5JUV9URVZfVE9UQUxfUkVWX0ZXRC42MDAwLjExLzEzLzIwMjMBAAAAM34AAAIAAAAQMTYuNzk2MTMyNjE1NjIwOAENAAAABQAAAAE5AQAAAAcyNjM1MTU0AgAAAAk2NTM2MjYwMTUDAAAABjEwMDMwNwQAAAABMgYAAAABMAcAAAADMTYwCAAAAAEwCQAAAAExCgAAAAEwCwAAAAsxMzU1NTU5MTY4NwwAAAACMTINAAAACjExLzE0LzIwMjOZ1d9aGfzdCLr2oFsZ/N0ILUNJUS5OVkRBLklRX1RFVl9UT1RBTF9SRVZfRldELjYwMDAuMTEvMTQvMjAyMwEAAAAzfgAAAgAAABAxNy4wMzIzMzIwNDg2NDE0AQ0AAAAFAAAAATkBAAAABzI2MzUxNTQCAAAACTY1MzYyNjAxNQMAAAAGMTAwMzA3BAAAAAEyBgAAAAEwBwAAAAMxNjAIAAAAATAJAAAAATEKAAAAATALAAAACzEzNTY4NDA5MzA2DAAAAAIxMg0AAAAKMTEvMTUvMjAy</t>
  </si>
  <si>
    <t>M5nV31oZ/N0IX0WhWxn83QgtQ0lRLk5WREEuSVFfVEVWX1RPVEFMX1JFVl9GV0QuNjAwMC4xMS8xNS8yMDIzAQAAADN+AAACAAAAEDE2Ljc2NzgwOTc5NjAwNjEBDQAAAAUAAAABOQEAAAAHMjYzNTE1NAIAAAAJNjUzNjI2MDE1AwAAAAYxMDAzMDcEAAAAATIGAAAAATAHAAAAAzE2MAgAAAABMAkAAAABMQoAAAABMAsAAAALMTM1Njg0MDkzMDYMAAAAAjEyDQAAAAoxMS8xNi8yMDIzmdXfWhn83QiQ0YtbGfzdCC1DSVEuTlZEQS5JUV9URVZfVE9UQUxfUkVWX0ZXRC42MDAwLjExLzE2LzIwMjMBAAAAM34AAAIAAAAPMTYuODk3NjMwNDY2MzgzAQ0AAAAFAAAAATkBAAAABzI2MzUxNTQCAAAACTY1MzYyNjAxNQMAAAAGMTAwMzA3BAAAAAEyBgAAAAEwBwAAAAMxNjAIAAAAATAJAAAAATEKAAAAATALAAAACzEzNTY5NjQ1NTEzDAAAAAIxMg0AAAAKMTEvMTcvMjAyM5nV31oZ/N0IQL+QWxn83QgtQ0lRLk5WREEuSVFfVEVWX1RPVEFMX1JFVl9GV0QuNjAwMC4xMS8xNy8yMDIzAQAAADN+AAACAAAAEDE2LjgxNjg3NzIxMjAyNTUBDQAAAAUAAAABOQEAAAAHMjYzNTE1NAIAAAAJNjUzNjI2MDE1AwAAAAYxMDAzMDcEAAAAATIGAAAAATAHAAAAAzE2MAgAAAABMAkAAAABMQoAAAABMAsAAAALMTM1NzAxOTMzMzkMAAAAAjEyDQAAAAoxMS8xOC8yMDIzmdXfWhn83QjRJpJbGfzdCC1DSVEuTlZEQS5JUV9URVZfVE9U</t>
  </si>
  <si>
    <t>QUxfUkVWX0ZXRC42MDAwLjExLzIwLzIwMjMBAAAAM34AAAIAAAAQMTcuMTI2Mjg4MjkwNjEyNQENAAAABQAAAAE5AQAAAAcyNjM1MTU0AgAAAAk2NTM2MjYwMTUDAAAABjEwMDMwNwQAAAABMgYAAAABMAcAAAADMTYwCAAAAAEwCQAAAAExCgAAAAEwCwAAAAsxMzU3MTA3Mjg2OQwAAAACMTINAAAACjExLzIxLzIwMjOZ1d9aGfzdCFfkolsZ/N0ILUNJUS5OVkRBLklRX1RFVl9UT1RBTF9SRVZfRldELjYwMDAuMTEvMjEvMjAyMwEAAAAzfgAAAgAAABAxNS44MDM1MjU4ODQ5MTQyAQ0AAAAFAAAAATkBAAAABzI2MzUxNTQCAAAACTY1MzYyNjAxNgMAAAAGMTAwMzA3BAAAAAEyBgAAAAEwBwAAAAMxNjAIAAAAATAJAAAAATEKAAAAATALAAAACzEzNTc0NTQ1NjA1DAAAAAIxMg0AAAAKMTEvMjIvMjAyM5nV31oZ/N0IU7yTWxn83QgtQ0lRLk5WREEuSVFfVEVWX1RPVEFMX1JFVl9GV0QuNjAwMC4xMS8yMi8yMDIzAQAAADN+AAACAAAAEDEzLjY4OTkzODAwMjYxMjQBDQAAAAUAAAABOQEAAAAHMjYzNTE1NAIAAAAJNjUzNjI2MDE2AwAAAAYxMDAzMDcEAAAAATIGAAAAATAHAAAAAzE2MAgAAAABMAkAAAABMQoAAAABMAsAAAALMTM1NzQ2NTI2MDYMAAAAAjEyDQAAAAoxMS8yMy8yMDIzmdXfWhn83QhVkZVbGfzdCC1DSVEuTlZEQS5JUV9URVZfVE9UQUxfUkVWX0ZXRC42MDAwLjExLzIzLzIwMjMBAAAAM34AAAIA</t>
  </si>
  <si>
    <t>AAAQMTMuNjg5OTM4MDAyNjEyNAENAAAABQAAAAE5AQAAAAcyNjM1MTU0AgAAAAk2NTM2MjYwMTYDAAAABjEwMDMwNwQAAAABMgYAAAABMAcAAAADMTYwCAAAAAEwCQAAAAExCgAAAAEwCwAAAAsxMzU3NDY1MjYwNgwAAAACMTINAAAACjExLzI0LzIwMjOZ1d9aGfzdCKUyo1sZ/N0ILUNJUS5OVkRBLklRX1RFVl9UT1RBTF9SRVZfRldELjYwMDAuMTEvMjQvMjAyMwEAAAAzfgAAAgAAABAxMy40MjQxODE1NzM3Mjk0AQ0AAAAFAAAAATkBAAAABzI2MzUxNTQCAAAACTY1MzYyNjAxNgMAAAAGMTAwMzA3BAAAAAEyBgAAAAEwBwAAAAMxNjAIAAAAATAJAAAAATEKAAAAATALAAAACzEzNTc0NjUyNjA2DAAAAAIxMg0AAAAKMTEvMjUvMjAyM5nV31oZ/N0IG/qOWxn83QgtQ0lRLk5WREEuSVFfVEVWX1RPVEFMX1JFVl9GV0QuNjAwMC4xMS8yNy8yMDIzAQAAADN+AAACAAAAEDEzLjU1NTY2MzAxMjA3OTIBDQAAAAUAAAABOQEAAAAHMjYzNTE1NAIAAAAJNjUzNjI2MDE2AwAAAAYxMDAzMDcEAAAAATIGAAAAATAHAAAAAzE2MAgAAAABMAkAAAABMQoAAAABMAsAAAALMTM1NzY5MTYwMTIMAAAAAjEyDQAAAAoxMS8yOC8yMDIzmdXfWhn83QjODqRbGfzdCC1DSVEuTlZEQS5JUV9URVZfVE9UQUxfUkVWX0ZXRC42MDAwLjExLzI4LzIwMjMBAAAAM34AAAIAAAAQMTMuNDM2NjQwMzkyOTUwMwENAAAABQAAAAE5AQAAAAcy</t>
  </si>
  <si>
    <t>NjM1MTU0AgAAAAk2NTM2MjYwMTYDAAAABjEwMDMwNwQAAAABMgYAAAABMAcAAAADMTYwCAAAAAEwCQAAAAExCgAAAAEwCwAAAAsxMzU3NjkxNjAxMgwAAAACMTINAAAACjExLzI5LzIwMjOZ1d9aGfzdCM4OpFsZ/N0ILUNJUS5OVkRBLklRX1RFVl9UT1RBTF9SRVZfRldELjYwMDAuMTEvMjkvMjAyMwEAAAAzfgAAAgAAAA8xMy41MjY4MjYxNzc5OTEBDQAAAAUAAAABOQEAAAAHMjYzNTE1NAIAAAAJNjUzNjI2MDE2AwAAAAYxMDAzMDcEAAAAATIGAAAAATAHAAAAAzE2MAgAAAABMAkAAAABMQoAAAABMAsAAAALMTM1NzY5MTYwMTIMAAAAAjEyDQAAAAoxMS8zMC8yMDIzmdXfWhn83QjtBplbGfzdCC1DSVEuTlZEQS5JUV9URVZfVE9UQUxfUkVWX0ZXRC42MDAwLjExLzMwLzIwMjMBAAAAM34AAAIAAAAQMTMuMTM5NTEwNTQ4MTA3MgENAAAABQAAAAE5AQAAAAcyNjM1MTU0AgAAAAk2NTM2MjYwMTYDAAAABjEwMDMwNwQAAAABMgYAAAABMAcAAAADMTYwCAAAAAEwCQAAAAExCgAAAAEwCwAAAAsxMzU4MjgyMDg4OAwAAAACMTINAAAACTEyLzEvMjAyM5nV31oZ/N0I+hadWxn83QgsQ0lRLk5WREEuSVFfVEVWX1RPVEFMX1JFVl9GV0QuNjAwMC4xMi8xLzIwMjMBAAAAM34AAAIAAAAQMTMuMTQxODU3NTM3NDcwMQENAAAABQAAAAE5AQAAAAcyNjM1MTU0AgAAAAk2NTM2MjYwMTYDAAAABjEwMDMwNwQAAAABMgYA</t>
  </si>
  <si>
    <t>AAABMAcAAAADMTYwCAAAAAEwCQAAAAExCgAAAAEwCwAAAAsxMzU4MjQ1MjA3OQwAAAACMTINAAAACTEyLzIvMjAyM5nV31oZ/N0I+hadWxn83QgsQ0lRLk5WREEuSVFfVEVWX1RPVEFMX1JFVl9GV0QuNjAwMC4xMi80LzIwMjMBAAAAM34AAAIAAAAQMTIuNzg2OTQ5NzY0MTYyMwENAAAABQAAAAE5AQAAAAcyNjM1MTU0AgAAAAk2NTM2MjYwMTYDAAAABjEwMDMwNwQAAAABMgYAAAABMAcAAAADMTYwCAAAAAEwCQAAAAExCgAAAAEwCwAAAAsxMzU4MjQ1MjA3OQwAAAACMTINAAAACTEyLzUvMjAyM5nV31oZ/N0IU7yTWxn83QgsQ0lRLk5WREEuSVFfVEVWX1RPVEFMX1JFVl9GV0QuNjAwMC4xMi81LzIwMjMBAAAAM34AAAIAAAAQMTMuMDg1NTgxMzI0ODEwMQENAAAABQAAAAE5AQAAAAcyNjM1MTU0AgAAAAk2NTM2MjYwMTYDAAAABjEwMDMwNwQAAAABMgYAAAABMAcAAAADMTYwCAAAAAEwCQAAAAExCgAAAAEwCwAAAAsxMzU4MjQ1MjA3OQwAAAACMTINAAAACTEyLzYvMjAyM5nV31oZ/N0IVZGVWxn83QgsQ0lRLk5WREEuSVFfVEVWX1RPVEFMX1JFVl9GV0QuNjAwMC4xMi82LzIwMjMBAAAAM34AAAIAAAAQMTIuNzg0OTcwMTk4ODkyOAENAAAABQAAAAE5AQAAAAcyNjM1MTU0AgAAAAk2NTM2MjYwMTYDAAAABjEwMDMwNwQAAAABMgYAAAABMAcAAAADMTYwCAAAAAEwCQAAAAExCgAAAAEwCwAAAAsxMzU4MjQ1</t>
  </si>
  <si>
    <t>MjA3OQwAAAACMTINAAAACTEyLzcvMjAyM5nV31oZ/N0IU7yTWxn83QgsQ0lRLk5WREEuSVFfVEVWX1RPVEFMX1JFVl9GV0QuNjAwMC4xMi83LzIwMjMBAAAAM34AAAIAAAAQMTMuMTIyNTU1Njc2MDYxNAENAAAABQAAAAE5AQAAAAcyNjM1MTU0AgAAAAk2NTM2MjYwMTYDAAAABjEwMDMwNwQAAAABMgYAAAABMAcAAAADMTYwCAAAAAEwCQAAAAExCgAAAAEwCwAAAAsxMzU4Njk3MzEzNgwAAAACMTINAAAACTEyLzgvMjAyM5nV31oZ/N0IzCKeWxn83QgsQ0lRLk5WREEuSVFfVEVWX1RPVEFMX1JFVl9GV0QuNjAwMC4xMi84LzIwMjMBAAAAM34AAAIAAAAQMTMuMzgwNjE4Mzg1NTUxNwENAAAABQAAAAE5AQAAAAcyNjM1MTU0AgAAAAk2NTM2MjYwMTYDAAAABjEwMDMwNwQAAAABMgYAAAABMAcAAAADMTYwCAAAAAEwCQAAAAExCgAAAAEwCwAAAAsxMzU5Mjk4NzA2NwwAAAACMTINAAAACTEyLzkvMjAyM5nV31oZ/N0IrNeWWxn83QgtQ0lRLk5WREEuSVFfVEVWX1RPVEFMX1JFVl9GV0QuNjAwMC4xMi8xMS8yMDIzAQAAADN+AAACAAAAEDEzLjEzMTQ5NzcxOTM4MTgBDQAAAAUAAAABOQEAAAAHMjYzNTE1NAIAAAAJNjUzNjI2MDE2AwAAAAYxMDAzMDcEAAAAATIGAAAAATAHAAAAAzE2MAgAAAABMAkAAAABMQoAAAABMAsAAAALMTM1OTI5ODcwNjcMAAAAAjEyDQAAAAoxMi8xMi8yMDIzmdXfWhn83QgeaZhbGfzd</t>
  </si>
  <si>
    <t>CC1DSVEuTlZEQS5JUV9URVZfVE9UQUxfUkVWX0ZXRC42MDAwLjEyLzEyLzIwMjMBAAAAM34AAAIAAAAQMTMuNDIzNDEzODU4MzUyMwENAAAABQAAAAE5AQAAAAcyNjM1MTU0AgAAAAk2NTM2MjYwMTYDAAAABjEwMDMwNwQAAAABMgYAAAABMAcAAAADMTYwCAAAAAEwCQAAAAExCgAAAAEwCwAAAAsxMzU5Mjk4NzA2NwwAAAACMTINAAAACjEyLzEzLzIwMjOZ1d9aGfzdCERAjlsZ/N0ILUNJUS5OVkRBLklRX1RFVl9UT1RBTF9SRVZfRldELjYwMDAuMTIvMTMvMjAyMwEAAAAzfgAAAgAAABAxMy41NDU1NjUxNzQ3NTY0AQ0AAAAFAAAAATkBAAAABzI2MzUxNTQCAAAACTY1MzYyNjAxNgMAAAAGMTAwMzA3BAAAAAEyBgAAAAEwBwAAAAMxNjAIAAAAATAJAAAAATEKAAAAATALAAAACzEzNTkyOTg3MDY3DAAAAAIxMg0AAAAKMTIvMTQvMjAyM5nV31oZ/N0IGoObWxn83QgtQ0lRLk5WREEuSVFfVEVWX1RPVEFMX1JFVl9GV0QuNjAwMC4xMi8xNC8yMDIzAQAAADN+AAACAAAAEDEzLjYxOTgxOTU3MTI3MTIBDQAAAAUAAAABOQEAAAAHMjYzNTE1NAIAAAAJNjUzNjI2MDE2AwAAAAYxMDAzMDcEAAAAATIGAAAAATAHAAAAAzE2MAgAAAABMAkAAAABMQoAAAABMAsAAAALMTM1OTI5ODcwNjcMAAAAAjEyDQAAAAoxMi8xNS8yMDIzmdXfWhn83QhAv5BbGfzdCC1DSVEuTlZEQS5JUV9URVZfVE9UQUxfUkVWX0ZXRC42MDAw</t>
  </si>
  <si>
    <t>LjEyLzE1LzIwMjMBAAAAM34AAAIAAAAQMTMuNzcyODYyOTgzOTM1NAENAAAABQAAAAE5AQAAAAcyNjM1MTU0AgAAAAk2NTM2MjYwMTYDAAAABjEwMDMwNwQAAAABMgYAAAABMAcAAAADMTYwCAAAAAEwCQAAAAExCgAAAAEwCwAAAAsxMzU5Mjk4NzA2NwwAAAACMTINAAAACjEyLzE2LzIwMjOZ1d9aGfzdCNEmklsZ/N0ILUNJUS5OVkRBLklRX1RFVl9UT1RBTF9SRVZfRldELjYwMDAuMTIvMTgvMjAyMwEAAAAzfgAAAgAAABAxNC4xMDkyNzUwNzgwNjkzAQ0AAAAFAAAAATkBAAAABzI2MzUxNTQCAAAACTY1MzYyNjAxNgMAAAAGMTAwMzA3BAAAAAEyBgAAAAEwBwAAAAMxNjAIAAAAATAJAAAAATEKAAAAATALAAAACzEzNTkyOTg3MDY3DAAAAAIxMg0AAAAKMTIvMTkvMjAyM5nV31oZ/N0IgNSdWxn83QgtQ0lRLk5WREEuSVFfVEVWX1RPVEFMX1JFVl9GV0QuNjAwMC4xMi8xOS8yMDIzAQAAADN+AAACAAAAEDEzLjk3NTIyMDM4NTEyNDYBDQAAAAUAAAABOQEAAAAHMjYzNTE1NAIAAAAJNjUzNjI2MDE2AwAAAAYxMDAzMDcEAAAAATIGAAAAATAHAAAAAzE2MAgAAAABMAkAAAABMQoAAAABMAsAAAALMTM1OTI5ODcwNjcMAAAAAjEyDQAAAAoxMi8yMC8yMDIzmdXfWhn83QiQ0YtbGfzdCC1DSVEuTlZEQS5JUV9URVZfVE9UQUxfUkVWX0ZXRC42MDAwLjEyLzIwLzIwMjMBAAAAM34AAAIAAAAPMTMuNTUyMDgzNjkw</t>
  </si>
  <si>
    <t>NDgxAQ0AAAAFAAAAATkBAAAABzI2MzUxNTQCAAAACTY1MzYyNjAxNgMAAAAGMTAwMzA3BAAAAAEyBgAAAAEwBwAAAAMxNjAIAAAAATAJAAAAATEKAAAAATALAAAACzEzNTkyOTg3MDY3DAAAAAIxMg0AAAAKMTIvMjEvMjAyM5nV31oZ/N0IGoObWxn83QgtQ0lRLk5WREEuSVFfVEVWX1RPVEFMX1JFVl9GV0QuNjAwMC4xMi8yMS8yMDIzAQAAADN+AAACAAAADzEzLjgwMTIwNDM1NjY1MQENAAAABQAAAAE5AQAAAAcyNjM1MTU0AgAAAAk2NTM2MjYwMTYDAAAABjEwMDMwNwQAAAABMgYAAAABMAcAAAADMTYwCAAAAAEwCQAAAAExCgAAAAEwCwAAAAsxMzU5Mjk4NzA2NwwAAAACMTINAAAACjEyLzIyLzIwMjOZ1d9aGfzdCMjxmVsZ/N0ILUNJUS5OVkRBLklRX1RFVl9UT1RBTF9SRVZfRldELjYwMDAuMTIvMjIvMjAyMwEAAAAzfgAAAgAAAA8xMy43NTU4NTgxNjAzMDYBDQAAAAUAAAABOQEAAAAHMjYzNTE1NAIAAAAJNjUzNjI2MDE2AwAAAAYxMDAzMDcEAAAAATIGAAAAATAHAAAAAzE2MAgAAAABMAkAAAABMQoAAAABMAsAAAALMTM1OTI5ODcwNjcMAAAAAjEyDQAAAAoxMi8yMy8yMDIzmdXfWhn83Qg2aJpbGfzdCC1DSVEuTlZEQS5JUV9URVZfVE9UQUxfUkVWX0ZXRC42MDAwLjEyLzI1LzIwMjMBAAAAM34AAAIAAAAPMTMuNzU1ODU4MTYwMzA2AQ0AAAAFAAAAATkBAAAABzI2MzUxNTQCAAAACTY1MzYyNjAx</t>
  </si>
  <si>
    <t>NgMAAAAGMTAwMzA3BAAAAAEyBgAAAAEwBwAAAAMxNjAIAAAAATAJAAAAATEKAAAAATALAAAACzEzNTkyOTg3MDY3DAAAAAIxMg0AAAAKMTIvMjYvMjAyM5nV31oZ/N0INmiaWxn83QgtQ0lRLk5WREEuSVFfVEVWX1RPVEFMX1JFVl9GV0QuNjAwMC4xMi8yNi8yMDIzAQAAADN+AAACAAAADzEzLjg4MzExMDkyMzc5OQENAAAABQAAAAE5AQAAAAcyNjM1MTU0AgAAAAk2NTM2MjYwMTYDAAAABjEwMDMwNwQAAAABMgYAAAABMAcAAAADMTYwCAAAAAEwCQAAAAExCgAAAAEwCwAAAAsxMzU5Mjk4NzA2NwwAAAACMTINAAAACjEyLzI3LzIwMjOZ1d9aGfzdCBv6jlsZ/N0ILUNJUS5OVkRBLklRX1RFVl9UT1RBTF9SRVZfRldELjYwMDAuMTIvMjcvMjAyMwEAAAAzfgAAAgAAABAxMy45MjIyMjIwMTgxNDY1AQ0AAAAFAAAAATkBAAAABzI2MzUxNTQCAAAACTY1MzYyNjAxNgMAAAAGMTAwMzA3BAAAAAEyBgAAAAEwBwAAAAMxNjAIAAAAATAJAAAAATEKAAAAATALAAAACzEzNTkyOTg3MDY3DAAAAAIxMg0AAAAKMTIvMjgvMjAyM5nV31oZ/N0IU7yTWxn83QgtQ0lRLk5WREEuSVFfVEVWX1RPVEFMX1JFVl9GV0QuNjAwMC4xMi8yOC8yMDIzAQAAADN+AAACAAAAEDEzLjk1MTk4MDQ1OTQ5NzkBDQAAAAUAAAABOQEAAAAHMjYzNTE1NAIAAAAJNjUzNjI2MDE2AwAAAAYxMDAzMDcEAAAAATIGAAAAATAHAAAAAzE2MAgAAAAB</t>
  </si>
  <si>
    <t>MAkAAAABMQoAAAABMAsAAAALMTM1OTI5ODcwNjcMAAAAAjEyDQAAAAoxMi8yOS8yMDIzmdXfWhn83QhVkZVbGfzdCC1DSVEuTlZEQS5JUV9URVZfVE9UQUxfUkVWX0ZXRC42MDAwLjEyLzI5LzIwMjMBAAAAM34AAAIAAAAQMTMuOTUxOTgwNDU5NDk3OQENAAAABQAAAAE5AQAAAAcyNjM1MTU0AgAAAAk2NTM2MjYwMTYDAAAABjEwMDMwNwQAAAABMgYAAAABMAcAAAADMTYwCAAAAAEwCQAAAAExCgAAAAEwCwAAAAsxMzU5Mjk4NzA2NwwAAAACMTINAAAACjEyLzMwLzIwMjOZ1d9aGfzdCFWRlVsZ/N0IK0NJUS5OVkRBLklRX1RFVl9UT1RBTF9SRVZfRldELjYwMDAuMS8xLzIwMjQBAAAAM34AAAIAAAAQMTMuOTUxOTgwNDU5NDk3OQENAAAABQAAAAE5AQAAAAcyNjM1MTU0AgAAAAk2NTM2MjYwMTYDAAAABjEwMDMwNwQAAAABMgYAAAABMAcAAAADMTYwCAAAAAEwCQAAAAExCgAAAAEwCwAAAAsxMzU5Mjk4NzA2NwwAAAACMTINAAAACDEvMi8yMDI0mdXfWhn83QhEQI5bGfzdCCtDSVEuTlZEQS5JUV9URVZfVE9UQUxfUkVWX0ZXRC42MDAwLjEvMi8yMDI0AQAAADN+AAACAAAAEDEzLjU0OTM0OTAwNzg0NjkBDQAAAAUAAAABOQEAAAAHMjYzNTE1NAIAAAAJNjUzNjI2MDE2AwAAAAYxMDAzMDcEAAAAATIGAAAAATAHAAAAAzE2MAgAAAABMAkAAAABMQoAAAABMAsAAAALMTM2MDMzMDYxMTMMAAAAAjEyDQAAAAgx</t>
  </si>
  <si>
    <t>LzMvMjAyNJnV31oZ/N0IoZWiWxn83QgrQ0lRLk5WREEuSVFfVEVWX1RPVEFMX1JFVl9GV0QuNjAwMC4xLzMvMjAyNAEAAAAzfgAAAgAAABAxMy4zNzk4MjA1MjY0MDgzAQ0AAAAFAAAAATkBAAAABzI2MzUxNTQCAAAACTY1MzYyNjAxNgMAAAAGMTAwMzA3BAAAAAEyBgAAAAEwBwAAAAMxNjAIAAAAATAJAAAAATEKAAAAATALAAAACzEzNjAzMzA2MTEzDAAAAAIxMg0AAAAIMS80LzIwMjSZ1d9aGfzdCFO8k1sZ/N0IK0NJUS5OVkRBLklRX1RFVl9UT1RBTF9SRVZfRldELjYwMDAuMS80LzIwMjQBAAAAM34AAAIAAAAQMTMuNTAxMjM1NzQ5MzQxOAENAAAABQAAAAE5AQAAAAcyNjM1MTU0AgAAAAk2NTM2MjYwMTYDAAAABjEwMDMwNwQAAAABMgYAAAABMAcAAAADMTYwCAAAAAEwCQAAAAExCgAAAAEwCwAAAAsxMzYwMzMwNjExMwwAAAACMTINAAAACDEvNS8yMDI0mdXfWhn83QihlaJbGfzdCCtDSVEuTlZEQS5JUV9URVZfVE9UQUxfUkVWX0ZXRC42MDAwLjEvNS8yMDI0AQAAADN+AAACAAAAEDEzLjgxMjI3NjQ3MzQ2NjUBDQAAAAUAAAABOQEAAAAHMjYzNTE1NAIAAAAJNjUzNjI2MDE2AwAAAAYxMDAzMDcEAAAAATIGAAAAATAHAAAAAzE2MAgAAAABMAkAAAABMQoAAAABMAsAAAALMTM2MDY3MDU2NzIMAAAAAjEyDQAAAAgxLzYvMjAyNJnV31oZ/N0Izg6kWxn83QgrQ0lRLk5WREEuSVFfVEVWX1RPVEFMX1JF</t>
  </si>
  <si>
    <t>Vl9GV0QuNjAwMC4xLzgvMjAyNAEAAAAzfgAAAgAAABAxNC43MDU0ODUxMzg1OTcxAQ0AAAAFAAAAATkBAAAABzI2MzUxNTQCAAAACTY1MzYyNjAxNgMAAAAGMTAwMzA3BAAAAAEyBgAAAAEwBwAAAAMxNjAIAAAAATAJAAAAATEKAAAAATALAAAACzEzNjA2NzA1NjcyDAAAAAIxMg0AAAAIMS85LzIwMjSZ1d9aGfzdCJDRi1sZ/N0IK0NJUS5OVkRBLklRX1RFVl9UT1RBTF9SRVZfRldELjYwMDAuMS85LzIwMjQBAAAAM34AAAIAAAAQMTQuOTU2NTIzMTg4NjUxMgENAAAABQAAAAE5AQAAAAcyNjM1MTU0AgAAAAk2NTM2MjYwMTYDAAAABjEwMDMwNwQAAAABMgYAAAABMAcAAAADMTYwCAAAAAEwCQAAAAExCgAAAAEwCwAAAAsxMzYwNjcwNTY3MgwAAAACMTINAAAACTEvMTAvMjAyNJnV31oZ/N0IkgqlWxn83QgsQ0lRLk5WREEuSVFfVEVWX1RPVEFMX1JFVl9GV0QuNjAwMC4xLzEwLzIwMjQBAAAAM34AAAIAAAAQMTUuMjg5MjA4NDk4NTA2MQENAAAABQAAAAE5AQAAAAcyNjM1MTU0AgAAAAk2NTM2MjYwMTYDAAAABjEwMDMwNwQAAAABMgYAAAABMAcAAAADMTYwCAAAAAEwCQAAAAExCgAAAAEwCwAAAAsxMzYxMjM5MTc1NwwAAAACMTINAAAACTEvMTEvMjAyNJnV31oZ/N0IG/qOWxn83QgsQ0lRLk5WREEuSVFfVEVWX1RPVEFMX1JFVl9GV0QuNjAwMC4xLzExLzIwMjQBAAAAM34AAAIAAAAQMTUuNDIyNzA4Mjgx</t>
  </si>
  <si>
    <t>MjAzMQENAAAABQAAAAE5AQAAAAcyNjM1MTU0AgAAAAk2NTM2MjYwMTYDAAAABjEwMDMwNwQAAAABMgYAAAABMAcAAAADMTYwCAAAAAEwCQAAAAExCgAAAAEwCwAAAAsxMzYxMjM5MTc1NwwAAAACMTINAAAACTEvMTIvMjAyNJnV31oZ/N0IG/qOWxn83QgsQ0lRLk5WREEuSVFfVEVWX1RPVEFMX1JFVl9GV0QuNjAwMC4xLzEyLzIwMjQBAAAAM34AAAIAAAAQMTUuMzkxMDMwMzY2NjY0OAENAAAABQAAAAE5AQAAAAcyNjM1MTU0AgAAAAk2NTM2MjYwMTYDAAAABjEwMDMwNwQAAAABMgYAAAABMAcAAAADMTYwCAAAAAEwCQAAAAExCgAAAAEwCwAAAAsxMzYxMjM5MTc1NwwAAAACMTINAAAACTEvMTMvMjAyNJnV31oZ/N0IQL+QWxn83QgsQ0lRLk5WREEuSVFfVEVWX1RPVEFMX1JFVl9GV0QuNjAwMC4xLzE1LzIwMjQBAAAAM34AAAIAAAAQMTUuMzgwNzg3MzI2MTUzMwENAAAABQAAAAE5AQAAAAcyNjM1MTU0AgAAAAk2NTM2MjYwMTYDAAAABjEwMDMwNwQAAAABMgYAAAABMAcAAAADMTYwCAAAAAEwCQAAAAExCgAAAAEwCwAAAAsxMzYxNjMxMzkwOAwAAAACMTINAAAACTEvMTYvMjAyNJnV31oZ/N0I0SaSWxn83QgsQ0lRLk5WREEuSVFfVEVWX1RPVEFMX1JFVl9GV0QuNjAwMC4xLzE2LzIwMjQBAAAAM34AAAIAAAAQMTUuODEyMDY1OTMwNDA2OQENAAAABQAAAAE5AQAAAAcyNjM1MTU0AgAAAAk2NTM2MjYwMTYD</t>
  </si>
  <si>
    <t>AAAABjEwMDMwNwQAAAABMgYAAAABMAcAAAADMTYwCAAAAAEwCQAAAAExCgAAAAEwCwAAAAsxMzYxOTU3OTMxNQwAAAACMTINAAAACTEvMTcvMjAyNJnV31oZ/N0IWz+fWxn83QgsQ0lRLk5WREEuSVFfVEVWX1RPVEFMX1JFVl9GV0QuNjAwMC4xLzE3LzIwMjQBAAAAM34AAAIAAAAQMTUuNzM0MDkxNDE0NzU4OQENAAAABQAAAAE5AQAAAAcyNjM1MTU0AgAAAAk2NTM2MjYwMTYDAAAABjEwMDMwNwQAAAABMgYAAAABMAcAAAADMTYwCAAAAAEwCQAAAAExCgAAAAEwCwAAAAsxMzYyNTAyNTM5NgwAAAACMTINAAAACTEvMTgvMjAyNJnV31oZ/N0IrNeWWxn83QgsQ0lRLk5WREEuSVFfVEVWX1RPVEFMX1JFVl9GV0QuNjAwMC4xLzE4LzIwMjQBAAAAM34AAAIAAAAQMTYuMDMxNTA3NzY3ODE3NgENAAAABQAAAAE5AQAAAAcyNjM1MTU0AgAAAAk2NTM2MjYwMTYDAAAABjEwMDMwNwQAAAABMgYAAAABMAcAAAADMTYwCAAAAAEwCQAAAAExCgAAAAEwCwAAAAsxMzYyNTAyNTM5NgwAAAACMTINAAAACTEvMTkvMjAyNJnV31oZ/N0IHmmYWxn83QgsQ0lRLk5WREEuSVFfVEVWX1RPVEFMX1JFVl9GV0QuNjAwMC4xLzE5LzIwMjQBAAAAM34AAAIAAAAQMTYuNzA0MjIxNzk1OTg4NAENAAAABQAAAAE5AQAAAAcyNjM1MTU0AgAAAAk2NTM2MjYwMTYDAAAABjEwMDMwNwQAAAABMgYAAAABMAcAAAADMTYwCAAAAAEwCQAAAAEx</t>
  </si>
  <si>
    <t>CgAAAAEwCwAAAAsxMzYyNTAyNTM5NgwAAAACMTINAAAACTEvMjAvMjAyNJnV31oZ/N0IRECOWxn83QgsQ0lRLk5WREEuSVFfVEVWX1RPVEFMX1JFVl9GV0QuNjAwMC4xLzIyLzIwMjQBAAAAM34AAAIAAAAQMTYuNzM3NjA4MDM0NDU2NgENAAAABQAAAAE5AQAAAAcyNjM1MTU0AgAAAAk2NTM2MjYwMTYDAAAABjEwMDMwNwQAAAABMgYAAAABMAcAAAADMTYwCAAAAAEwCQAAAAExCgAAAAEwCwAAAAsxMzYyNjQ5NTE4NwwAAAACMTINAAAACTEvMjMvMjAyNJnV31oZ/N0I7QaZWxn83QgsQ0lRLk5WREEuSVFfVEVWX1RPVEFMX1JFVl9GV0QuNjAwMC4xLzIzLzIwMjQBAAAAM34AAAIAAAAQMTYuNzk5MzU4NjUyMDMzMwENAAAABQAAAAE5AQAAAAcyNjM1MTU0AgAAAAk2NTM2MjYwMTYDAAAABjEwMDMwNwQAAAABMgYAAAABMAcAAAADMTYwCAAAAAEwCQAAAAExCgAAAAEwCwAAAAsxMzYyNjQ5NTE4NwwAAAACMTINAAAACTEvMjQvMjAyNJnV31oZ/N0IWz+fWxn83QgsQ0lRLk5WREEuSVFfVEVWX1RPVEFMX1JFVl9GV0QuNjAwMC4xLzI0LzIwMjQBAAAAM34AAAIAAAAQMTcuMjE5MjA2NDU4Mjk2NgENAAAABQAAAAE5AQAAAAcyNjM1MTU0AgAAAAk2NTM2MjYwMTYDAAAABjEwMDMwNwQAAAABMgYAAAABMAcAAAADMTYwCAAAAAEwCQAAAAExCgAAAAEwCwAAAAsxMzYyNjQ5NTE4NwwAAAACMTINAAAACTEvMjUvMjAy</t>
  </si>
  <si>
    <t>NJnV31oZ/N0IuvagWxn83QgsQ0lRLk5WREEuSVFfVEVWX1RPVEFMX1JFVl9GV0QuNjAwMC4xLzI1LzIwMjQBAAAAM34AAAIAAAAQMTcuMjkxMTA3ODYyMzI0MgENAAAABQAAAAE5AQAAAAcyNjM1MTU0AgAAAAk2NTM2MjYwMTYDAAAABjEwMDMwNwQAAAABMgYAAAABMAcAAAADMTYwCAAAAAEwCQAAAAExCgAAAAEwCwAAAAsxMzYyNjQ5NTE4NwwAAAACMTINAAAACTEvMjYvMjAyNJnV31oZ/N0IX0WhWxn83QgsQ0lRLk5WREEuSVFfVEVWX1RPVEFMX1JFVl9GV0QuNjAwMC4xLzI2LzIwMjQBAAAAM34AAAIAAAAQMTcuMTI1ODc1NjE2MjA1OAENAAAABQAAAAE5AQAAAAcyNjM1MTU0AgAAAAk2NTM2MjYwMTYDAAAABjEwMDMwNwQAAAABMgYAAAABMAcAAAADMTYwCAAAAAEwCQAAAAExCgAAAAEwCwAAAAsxMzYyNjQ5NTE4NwwAAAACMTINAAAACTEvMjcvMjAyNJnV31oZ/N0IkNGLWxn83QgsQ0lRLk5WREEuSVFfVEVWX1RPVEFMX1JFVl9GV0QuNjAwMC4xLzI5LzIwMjQBAAAAM34AAAIAAAAQMTcuNTIzOTYxODQwMTg5OQENAAAABQAAAAE5AQAAAAcyNjM1MTU0AgAAAAk2NTM2MjYwMTYDAAAABjEwMDMwNwQAAAABMgYAAAABMAcAAAADMTYwCAAAAAEwCQAAAAExCgAAAAEwCwAAAAsxMzYzNDIxNTk0OQwAAAACMTINAAAACTEvMzAvMjAyNJnV31oZ/N0I5o2hWxn83QgsQ0lRLk5WREEuSVFfVEVWX1RPVEFMX1JF</t>
  </si>
  <si>
    <t>Vl9GV0QuNjAwMC4xLzMwLzIwMjQBAAAAM34AAAIAAAAQMTcuNjExMDU4MzQzNDU0NQENAAAABQAAAAE5AQAAAAcyNjM1MTU0AgAAAAk2NTM2MjYwMTYDAAAABjEwMDMwNwQAAAABMgYAAAABMAcAAAADMTYwCAAAAAEwCQAAAAExCgAAAAEwCwAAAAsxMzYzNDIxNTk0OQwAAAACMTINAAAACTEvMzEvMjAyNJnV31oZ/N0IWOShWxn83QgsQ0lRLk5WREEuSVFfVEVWX1RPVEFMX1JFVl9GV0QuNjAwMC4xLzMxLzIwMjQBAAAAM34AAAIAAAAQMTcuMjU5NTcxODA3NjI2NAENAAAABQAAAAE5AQAAAAcyNjM1MTU0AgAAAAk2NTM2MjYwMTYDAAAABjEwMDMwNwQAAAABMgYAAAABMAcAAAADMTYwCAAAAAEwCQAAAAExCgAAAAEwCwAAAAsxMzYzNDIxNTk0OQwAAAACMTINAAAACDIvMS8yMDI0mdXfWhn83QhTvJNbGfzdCCtDSVEuTlZEQS5JUV9URVZfVE9UQUxfUkVWX0ZXRC42MDAwLjIvMS8yMDI0AQAAADN+AAACAAAADzE3LjY4MjM3MDM2NzE2MwENAAAABQAAAAE5AQAAAAcyNjM1MTU0AgAAAAk2NTM2MjYwMTYDAAAABjEwMDMwNwQAAAABMgYAAAABMAcAAAADMTYwCAAAAAEwCQAAAAExCgAAAAEwCwAAAAsxMzYzNDIxNTk0OQwAAAACMTINAAAACDIvMi8yMDI0mdXfWhn83QhTvJNbGfzdCCtDSVEuTlZEQS5JUV9URVZfVE9UQUxfUkVWX0ZXRC42MDAwLjIvMi8yMDI0AQAAADN+AAACAAAAEDE4LjU2NTQ1NTYyNTE4</t>
  </si>
  <si>
    <t>MTcBDQAAAAUAAAABOQEAAAAHMjYzNTE1NAIAAAAJNjUzNjI2MDE2AwAAAAYxMDAzMDcEAAAAATIGAAAAATAHAAAAAzE2MAgAAAABMAkAAAABMQoAAAABMAsAAAALMTM2MzQyMTU5NDkMAAAAAjEyDQAAAAgyLzMvMjAyNJnV31oZ/N0IVZGVWxn83QgrQ0lRLk5WREEuSVFfVEVWX1RPVEFMX1JFVl9GV0QuNjAwMC4yLzUvMjAyNAEAAAAzfgAAAgAAABAxOS4zODU1NTUwMTUwNTE1AQ0AAAAFAAAAATkBAAAABzI2MzUxNTQCAAAACTY1MzYyNjAxNgMAAAAGMTAwMzA3BAAAAAEyBgAAAAEwBwAAAAMxNjAIAAAAATAJAAAAATEKAAAAATALAAAACzEzNjQ2MTA2MjQzDAAAAAIxMg0AAAAIMi82LzIwMjSZ1d9aGfzdCFWRlVsZ/N0IK0NJUS5OVkRBLklRX1RFVl9UT1RBTF9SRVZfRldELjYwMDAuMi82LzIwMjQBAAAAM34AAAIAAAAQMTkuMDc0MTU0MzA1NjY0OQENAAAABQAAAAE5AQAAAAcyNjM1MTU0AgAAAAk2NTM2MjYwMTYDAAAABjEwMDMwNwQAAAABMgYAAAABMAcAAAADMTYwCAAAAAEwCQAAAAExCgAAAAEwCwAAAAsxMzY0NjEwNjI0MwwAAAACMTINAAAACDIvNy8yMDI0mdXfWhn83QjTq55bGfzdCCtDSVEuTlZEQS5JUV9URVZfVE9UQUxfUkVWX0ZXRC42MDAwLjIvNy8yMDI0AQAAADN+AAACAAAAEDE5LjQ5NzU3MjE2OTY3MTQBDQAAAAUAAAABOQEAAAAHMjYzNTE1NAIAAAAJNjUzNjI2MDE2AwAAAAYxMDAz</t>
  </si>
  <si>
    <t>MDcEAAAAATIGAAAAATAHAAAAAzE2MAgAAAABMAkAAAABMQoAAAABMAsAAAALMTM2NDk2MjkxNjMMAAAAAjEyDQAAAAgyLzgvMjAyNJnV31oZ/N0I0SaSWxn83QgrQ0lRLk5WREEuSVFfVEVWX1RPVEFMX1JFVl9GV0QuNjAwMC4yLzgvMjAyNAEAAAAzfgAAAgAAABAxOS4zNjk2NDY1NTMyMjM1AQ0AAAAFAAAAATkBAAAABzI2MzUxNTQCAAAACTY1MzYyNjAxNgMAAAAGMTAwMzA3BAAAAAEyBgAAAAEwBwAAAAMxNjAIAAAAATAJAAAAATEKAAAAATALAAAACzEzNjQ5NjI5MTYzDAAAAAIxMg0AAAAIMi85LzIwMjSZ1d9aGfzdCERAjlsZ/N0IK0NJUS5OVkRBLklRX1RFVl9UT1RBTF9SRVZfRldELjYwMDAuMi85LzIwMjQBAAAAM34AAAIAAAAQMjAuMDY1Njk1OTc3MjE1MgENAAAABQAAAAE5AQAAAAcyNjM1MTU0AgAAAAk2NTM2MjYwMTYDAAAABjEwMDMwNwQAAAABMgYAAAABMAcAAAADMTYwCAAAAAEwCQAAAAExCgAAAAEwCwAAAAsxMzY0OTYyOTE2MwwAAAACMTINAAAACTIvMTAvMjAyNJnV31oZ/N0IG/qOWxn83QgsQ0lRLk5WREEuSVFfVEVWX1RPVEFMX1JFVl9GV0QuNjAwMC4yLzEyLzIwMjQBAAAAM34AAAIAAAAQMjAuMDI1NjkwODQ5MDkyNAENAAAABQAAAAE5AQAAAAcyNjM1MTU0AgAAAAk2NTM2MjYwMTYDAAAABjEwMDMwNwQAAAABMgYAAAABMAcAAAADMTYwCAAAAAEwCQAAAAExCgAAAAEwCwAAAAsx</t>
  </si>
  <si>
    <t>MzY2MDMxMDE0NAwAAAACMTINAAAACTIvMTMvMjAyNJnV31oZ/N0IG/qOWxn83QgsQ0lRLk5WREEuSVFfVEVWX1RPVEFMX1JFVl9GV0QuNjAwMC4yLzEzLzIwMjQBAAAAM34AAAIAAAAQMTkuOTIzNTMyOTkyNjg5MgENAAAABQAAAAE5AQAAAAcyNjM1MTU0AgAAAAk2NTM2MjYwMTYDAAAABjEwMDMwNwQAAAABMgYAAAABMAcAAAADMTYwCAAAAAEwCQAAAAExCgAAAAEwCwAAAAsxMzY2MTMzOTM0MAwAAAACMTINAAAACTIvMTQvMjAyNJnV31oZ/N0IFnGeWxn83QgsQ0lRLk5WREEuSVFfVEVWX1RPVEFMX1JFVl9GV0QuNjAwMC4yLzE0LzIwMjQBAAAAM34AAAIAAAAQMjAuMzYzNzMyNDI0MTM4NAENAAAABQAAAAE5AQAAAAcyNjM1MTU0AgAAAAk2NTM2MjYwMTYDAAAABjEwMDMwNwQAAAABMgYAAAABMAcAAAADMTYwCAAAAAEwCQAAAAExCgAAAAEwCwAAAAsxMzY2NDQ1NDYzOAwAAAACMTINAAAACTIvMTUvMjAyNJnV31oZ/N0IyPGZWxn83QgsQ0lRLk5WREEuSVFfVEVWX1RPVEFMX1JFVl9GV0QuNjAwMC4yLzE1LzIwMjQBAAAAM34AAAIAAAAQMTkuODQ0ODAxMjk3MjIwOAENAAAABQAAAAE5AQAAAAcyNjM1MTU0AgAAAAk2NTM2MjYwMTYDAAAABjEwMDMwNwQAAAABMgYAAAABMAcAAAADMTYwCAAAAAEwCQAAAAExCgAAAAEwCwAAAAsxMzY2NzI3NTkwMQwAAAACMTINAAAACTIvMTYvMjAyNJnV31oZ/N0IkNGL</t>
  </si>
  <si>
    <t>Wxn83QgsQ0lRLk5WREEuSVFfVEVWX1RPVEFMX1JFVl9GV0QuNjAwMC4yLzE2LzIwMjQBAAAAM34AAAIAAAAQMTkuNjkzMzc2OTg4MzQ4MwENAAAABQAAAAE5AQAAAAcyNjM1MTU0AgAAAAk2NTM2MjYwMTYDAAAABjEwMDMwNwQAAAABMgYAAAABMAcAAAADMTYwCAAAAAEwCQAAAAExCgAAAAEwCwAAAAsxMzY2OTAyMDQxMwwAAAACMTINAAAACTIvMTcvMjAyNJnV31oZ/N0INmiaWxn83QgsQ0lRLk5WREEuSVFfVEVWX1RPVEFMX1JFVl9GV0QuNjAwMC4yLzE5LzIwMjQBAAAAM34AAAIAAAAQMTkuNjYwNjc0NzMxNDcxNAENAAAABQAAAAE5AQAAAAcyNjM1MTU0AgAAAAk2NTM2MjYwMTYDAAAABjEwMDMwNwQAAAABMgYAAAABMAcAAAADMTYwCAAAAAEwCQAAAAExCgAAAAEwCwAAAAsxMzY3MDc0Mzk0MQwAAAACMTINAAAACTIvMjAvMjAyNJnV31oZ/N0INmiaWxn83QgsQ0lRLk5WREEuSVFfVEVWX1RPVEFMX1JFVl9GV0QuNjAwMC4yLzIwLzIwMjQBAAAAM34AAAIAAAAQMTguNzIyODk4MTk1ODAzNQENAAAABQAAAAE5AQAAAAcyNjM1MTU0AgAAAAk2NTM2MjYwMTYDAAAABjEwMDMwNwQAAAABMgYAAAABMAcAAAADMTYwCAAAAAEwCQAAAAExCgAAAAEwCwAAAAsxMzc2MDA1NDE1MwwAAAACMTINAAAACTIvMjEvMjAyNJnV31oZ/N0IQL+QWxn83QgsQ0lRLk5WREEuSVFfVEVWX1RPVEFMX1JFVl9GV0QuNjAwMC4y</t>
  </si>
  <si>
    <t>LzIxLzIwMjQBAAAAM34AAAIAAAAQMTYuMzY3NTU5NjA0MDQ0MQENAAAABQAAAAE5AQAAAAcyNjM1MTU0AgAAAAoxMDAyMjA0MTQwAwAAAAYxMDAzMDcEAAAAATIGAAAAATAHAAAAAzE2MAgAAAABMAkAAAABMQoAAAABMAsAAAALMTM2NzQxNDM2OTgMAAAAAjEyDQAAAAkyLzIyLzIwMjSZ1d9aGfzdCO0GmVsZ/N0ILENJUS5OVkRBLklRX1RFVl9UT1RBTF9SRVZfRldELjYwMDAuMi8yMi8yMDI0AQAAADN+AAACAAAAEDE3LjM2ODA1OTkwNzI1MDQBDQAAAAUAAAABOQEAAAAHMjYzNTE1NAIAAAAKMTAwMjIwNDE0MAMAAAAGMTAwMzA3BAAAAAEyBgAAAAEwBwAAAAMxNjAIAAAAATAJAAAAATEKAAAAATALAAAACzEzNjc1Njk1OTU0DAAAAAIxMg0AAAAJMi8yMy8yMDI0mdXfWhn83Qgag5tbGfzdCC9DSVEuTlZEQS5JUV9URVZfVE9UQUxfRUJJVERBX0ZXRC42MDAwLjgvMTcvMjAyMAUAAAAAAAAACAAAABYoSW52YWxpZCBGb3JtdWxhIE5hbWUpbAmTlxj83QgVKZ6ZGPzdCC9DSVEuTlZEQS5JUV9URVZfVE9UQUxfRUJJVERBX0ZXRC42MDAwLjgvMTUvMjAyMgUAAAAAAAAACAAAABYoSW52YWxpZCBGb3JtdWxhIE5hbWUpS0WSlxj83QhHwp+ZGPzdCBhDSVEuTUVUQS5JUV9DT1VOVFJZX05BTUUBAAAAF9s8AQMAAAANVW5pdGVkIFN0YXRlcwBsCZOXGPzdCEC/kFsZ/N0IGENJUS5JTlRDLklRX0NPVU5UUllfTkFN</t>
  </si>
  <si>
    <t>RQEAAACHUgAAAwAAAA1Vbml0ZWQgU3RhdGVzAGwJk5cY/N0IN1WZWxn83QgXQ0lRLlRYTi5JUV9DT1VOVFJZX05BTUUBAAAA+yMCAAMAAAANVW5pdGVkIFN0YXRlcwBsCZOXGPzdCBqDm1sZ/N0IF0NJUS5BREkuSVFfQ09NUEFOWV9OQU1FAQAAABPWAwADAAAAFEFuYWxvZyBEZXZpY2VzLCBJbmMuAGwJk5cY/N0IVZGVWxn83QgYQ0lRLk1FVEEuSVFfQ09NUEFOWV9OQU1FAQAAABfbPAEDAAAAFE1ldGEgUGxhdGZvcm1zLCBJbmMuAGwJk5cY/N0IVZGVWxn83QgYQ0lRLkFNWk4uSVFfQ09NUEFOWV9OQU1FAQAAAD1JAAADAAAAEEFtYXpvbi5jb20sIEluYy4AbAmTlxj83QhY5KFbGfzdCBhDSVEuR09PRy5JUV9DT1VOVFJZX05BTUUBAAAAqHEAAAMAAAANVW5pdGVkIFN0YXRlcwBsCZOXGPzdCIfAo1sZ/N0IF0NJUS5BUk0uSVFfQ09VTlRSWV9OQU1FAQAAACznxScDAAAADlVuaXRlZCBLaW5nZG9tAGwJk5cY/N0IVZGVWxn83QgXQ0lRLkFSTS5JUV9DT01QQU5ZX05BTUUBAAAALOfFJwMAAAAQQXJtIEhvbGRpbmdzIHBsYwBsCZOXGPzdCFO8k1sZ/N0IGENJUS5JTlRDLklRX0NPTVBBTllfTkFNRQEAAACHUgAAAwAAABFJbnRlbCBDb3Jwb3JhdGlvbgBsCZOXGPzdCJ64mFsZ/N0IGENJUS5NUlZMLklRX0NPVU5UUllfTkFNRQEAAAC2eQAAAwAAAA1Vbml0ZWQgU3RhdGVzAGwJk5cY/N0IGoObWxn83QgYQ0lR</t>
  </si>
  <si>
    <t>LkdPT0cuSVFfQ09NUEFOWV9OQU1FAQAAAKhxAAADAAAADUFscGhhYmV0IEluYy4AbAmTlxj83Qgrhp1bGfzdCB1DSVEuVFdTRToyMzMwLklRX0NPVU5UUllfTkFNRQEAAACrzAUAAwAAAAZUYWl3YW4AbAmTlxj83QieuJhbGfzdCBhDSVEuQVNNTC5JUV9DT01QQU5ZX05BTUUBAAAAKO8FAAMAAAARQVNNTCBIb2xkaW5nIE4uVi4AbAmTlxj83Qgag5tbGfzdCBdDSVEuQU1ELklRX0NPVU5UUllfTkFNRQEAAACgkwIAAwAAAA1Vbml0ZWQgU3RhdGVzAGwJk5cY/N0IWz+fWxn83QgYQ0lRLkFNWk4uSVFfQ09VTlRSWV9OQU1FAQAAAD1JAAADAAAADVVuaXRlZCBTdGF0ZXMAbAmTlxj83QhbP59bGfzdCBhDSVEuTlZEQS5JUV9DT01QQU5ZX05BTUUBAAAAM34AAAMAAAASTlZJRElBIENvcnBvcmF0aW9uAGwJk5cY/N0IAEGaWxn83QgXQ0lRLkFESS5JUV9DT1VOVFJZX05BTUUBAAAAE9YDAAMAAAANVW5pdGVkIFN0YXRlcwBsCZOXGPzdCFs/n1sZ/N0IGENJUS5BVkdPLklRX0NPVU5UUllfTkFNRQEAAADwtn0BAwAAAA1Vbml0ZWQgU3RhdGVzAGwJk5cY/N0IWOShWxn83QgYQ0lRLk5WREEuSVFfQ09VTlRSWV9OQU1FAQAAADN+AAADAAAADVVuaXRlZCBTdGF0ZXMAbAmTlxj83Qg2aJpbGfzdCBhDSVEuQVNNTC5JUV9DT1VOVFJZX05BTUUBAAAAKO8FAAMAAAALTmV0aGVybGFuZHMAbAmTlxj83Qh9o5lbGfzdCCND</t>
  </si>
  <si>
    <t>SVEuTUVUQS5JUV9NQVJLRVRDQVAuOC8xMy8yMDI1LlVTRAEAAAAX2zwBAgAAAA4xOTU5NjcxLjMyMTgxOAEGAAAABQAAAAExAQAAAAstMTkzNDA2NTQzNwMAAAADMTYwAgAAAAYxMDAwNTQEAAAAATAHAAAACTgvMTMvMjAyNWwJk5cY/N0I06ueWxn83QgjQ0lRLklOVEMuSVFfTUFSS0VUQ0FQLjgvMTMvMjAyNS5VU0QBAAAAh1IAAAIAAAAIOTcyNTYuOTQBBgAAAAUAAAABMQEAAAALLTE5MzQ5MTkxMTUDAAAAAzE2MAIAAAAGMTAwMDU0BAAAAAEwBwAAAAk4LzEzLzIwMjVsCZOXGPzdCKzXllsZ/N0IHUNJUS5BTVpOLklRX1RFVi44LzEzLzIwMjUuVVNEAQAAAD1JAAACAAAADjI0NjEzMDIuNjYwNTAyAQYAAAAFAAAAATEBAAAACy0xOTMzNzAzMjgwAwAAAAMxNjACAAAABjEwMDA2MAQAAAABMAcAAAAJOC8xMy8yMDI1bAmTlxj83QjODqRbGfzdCBxDSVEuQVJNLklRX1RFVi44LzEzLzIwMjUuVVNEAQAAACznxScCAAAACDE0NzQ0NC40AQYAAAAFAAAAATEBAAAACy0xOTM0MjU0NDA3AwAAAAMxNjACAAAABjEwMDA2MAQAAAABMAcAAAAJOC8xMy8yMDI1bAmTlxj83QihlaJbGfzdCCdDSVEuR09PRy5JUV9MQVNUU0FMRVBSSUNFLjgvMTMvMjAyNS5VU0QBAAAAqHEAAAIAAAAGMjAzLjAzAGwJk5cY/N0IVZGVWxn83QgjQ0lRLkdPT0cuSVFfTUFSS0VUQ0FQLjgvMTMvMjAyNS5VU0QBAAAAqHEAAAIAAAAKMjQ0</t>
  </si>
  <si>
    <t>ODMxNC4zNAEGAAAABQAAAAExAQAAAAstMTkzNDkyODU1MQMAAAADMTYwAgAAAAYxMDAwNTQEAAAAATAHAAAACTgvMTMvMjAyNWwJk5cY/N0IrNeWWxn83QgiQ0lRLlRYTi5JUV9NQVJLRVRDQVAuOC8xMy8yMDI1LlVTRAEAAAD7IwIAAgAAAA0xNzU3MjcuMTIzMzk2AQYAAAAFAAAAATEBAAAACy0xOTM0Mzk4MjMxAwAAAAMxNjACAAAABjEwMDA1NAQAAAABMAcAAAAJOC8xMy8yMDI1bAmTlxj83Qis15ZbGfzdCCdDSVEuTVJWTC5JUV9MQVNUU0FMRVBSSUNFLjgvMTMvMjAyNS5VU0QBAAAAtnkAAAIAAAAFNzkuMzIAbAmTlxj83QiHwKNbGfzdCCdDSVEuUUNPTS5JUV9MQVNUU0FMRVBSSUNFLjgvMTMvMjAyNS5VU0QBAAAA1YIAAAIAAAAGMTU2LjU5AGwJk5cY/N0IWz+fWxn83QgnQ0lRLkFWR08uSVFfTEFTVFNBTEVQUklDRS44LzEzLzIwMjUuVVNEAQAAAPC2fQECAAAABjMwOS4wOQBsCZOXGPzdCFjkoVsZ/N0IHUNJUS5NU0ZULklRX1RFVi44LzEzLzIwMjUuVVNEAQAAAEtVAAACAAAADjM4ODcxNzYuNzUzNTc5AQYAAAAFAAAAATEBAAAACy0xOTM0MjQ3NzkzAwAAAAMxNjACAAAABjEwMDA2MAQAAAABMAcAAAAJOC8xMy8yMDI1bAmTlxj83QgAQZpbGfzdCB1DSVEuUUNPTS5JUV9URVYuOC8xMy8yMDI1LlVTRAEAAADVggAAAgAAAA0xNzM1MTUuNDEzNDg3AQYAAAAFAAAAATEBAAAACy0xOTM0MjU0MjUx</t>
  </si>
  <si>
    <t>AwAAAAMxNjACAAAABjEwMDA2MAQAAAABMAcAAAAJOC8xMy8yMDI1bAmTlxj83QiA1J1bGfzdCCZDSVEuQURJLklRX0xBU1RTQUxFUFJJQ0UuOC8xMy8yMDI1LlVTRAEAAAAT1gMAAgAAAAYyMzcuNjMAbAmTlxj83QhbP59bGfzdCCdDSVEuSU5UQy5JUV9MQVNUU0FMRVBSSUNFLjgvMTMvMjAyNS5VU0QBAAAAh1IAAAIAAAAFMjIuMjIAbAmTlxj83QjTq55bGfzdCCZDSVEuQU1ELklRX0xBU1RTQUxFUFJJQ0UuOC8xMy8yMDI1LlVTRAEAAACgkwIAAgAAAAYxODQuNDIAbAmTlxj83Qis15ZbGfzdCCNDSVEuUUNPTS5JUV9NQVJLRVRDQVAuOC8xMy8yMDI1LlVTRAEAAADVggAAAgAAAA0xNjg3MzguNDEzNDg4AQYAAAAFAAAAATEBAAAACy0xOTM0MjU0MjUxAwAAAAMxNjACAAAABjEwMDA1NAQAAAABMAcAAAAJOC8xMy8yMDI1bAmTlxj83QhbP59bGfzdCCNDSVEuTVNGVC5JUV9NQVJLRVRDQVAuOC8xMy8yMDI1LlVTRAEAAABLVQAAAgAAAA0zODY5NTU3Ljc1MzU4AQYAAAAFAAAAATEBAAAACy0xOTM0MjQ3NzkzAwAAAAMxNjACAAAABjEwMDA1NAQAAAABMAcAAAAJOC8xMy8yMDI1bAmTlxj83QiHwKNbGfzdCCJDSVEuQU1ELklRX01BUktFVENBUC44LzEzLzIwMjUuVVNEAQAAAKCTAgACAAAADTI5OTI4NC44MzMxMjUBBgAAAAUAAAABMQEAAAALLTE5MzMxMDQ3MTYDAAAAAzE2MAIAAAAGMTAwMDU0BAAAAAEw</t>
  </si>
  <si>
    <t>BwAAAAk4LzEzLzIwMjVsCZOXGPzdCJ64mFsZ/N0IIkNJUS5BREkuSVFfTUFSS0VUQ0FQLjgvMTMvMjAyNS5VU0QBAAAAE9YDAAIAAAANMTE3OTIzLjQ1ODgxNQEGAAAABQAAAAExAQAAAAstMTk0MTkwMTU1MgMAAAADMTYwAgAAAAYxMDAwNTQEAAAAATAHAAAACTgvMTMvMjAyNWwJk5cY/N0IRLmhWxn83QgdQ0lRLkFWR08uSVFfVEVWLjgvMTMvMjAyNS5VU0QBAAAA8LZ9AQIAAAAOMTUxMTYwNS44NDQ4OTkBBgAAAAUAAAABMQEAAAALLTE5Mzg1NTcyNjADAAAAAzE2MAIAAAAGMTAwMDYwBAAAAAEwBwAAAAk4LzEzLzIwMjVsCZOXGPzdCFWRlVsZ/N0IJ0NJUS5BTVpOLklRX0xBU1RTQUxFUFJJQ0UuOC8xMy8yMDI1LlVTRAEAAAA9SQAAAgAAAAYyMjQuNTYAbAmTlxj83QihlaJbGfzdCCZDSVEuVFhOLklRX0xBU1RTQUxFUFJJQ0UuOC8xMy8yMDI1LlVTRAEAAAD7IwIAAgAAAAYxOTMuMjkAbAmTlxj83QgAQZpbGfzdCCNDSVEuQVZHTy5JUV9NQVJLRVRDQVAuOC8xMy8yMDI1LlVTRAEAAADwtn0BAgAAAA4xNDUzNzk1Ljg0NDg5OQEGAAAABQAAAAExAQAAAAstMTkzODU1NzI2MAMAAAADMTYwAgAAAAYxMDAwNTQEAAAAATAHAAAACTgvMTMvMjAyNWwJk5cY/N0IU7yTWxn83QgiQ0lRLkFSTS5JUV9NQVJLRVRDQVAuOC8xMy8yMDI1LlVTRAEAAAAs58UnAgAAAAgxNDk5NTQuNAEGAAAABQAAAAExAQAAAAst</t>
  </si>
  <si>
    <t>MTkzNDI1NDQwNwMAAAADMTYwAgAAAAYxMDAwNTQEAAAAATAHAAAACTgvMTMvMjAyNWwJk5cY/N0IkgqlWxn83QgcQ0lRLkFESS5JUV9URVYuOC8xMy8yMDI1LlVTRAEAAAAT1gMAAgAAAA0xMjI3NjYuMjQxODE1AQYAAAAFAAAAATEBAAAACy0xOTQxOTAxNTUyAwAAAAMxNjACAAAABjEwMDA2MAQAAAABMAcAAAAJOC8xMy8yMDI1bAmTlxj83QhY5KFbGfzdCCxDSVEuVFhOLklRX1RPVEFMX1JFVi5DWSAyMDI0LjgvMTMvMjAyNS4uLlVTRAEAAAD7IwIAAgAAAAUxNTY0MQEIAAAABQAAAAExAQAAAAstMTk1OTY1NTMzMwMAAAADMTYwAgAAAAIyOAQAAAABMAcAAAAJOC8xMy8yMDI1CAAAAAoxMi8zMS8yMDI0CQAAAAEw2leTlxj83QjODqRbGfzdCC1DSVEuTVNGVC5JUV9UT1RBTF9SRVYuQ1kgMjAyNC44LzEzLzIwMjUuLi5VU0QBAAAAS1UAAAIAAAAGMjYxODAyAQgAAAAFAAAAATEBAAAACy0xOTYxNjY2NDcwAwAAAAMxNjACAAAAAjI4BAAAAAEwBwAAAAk4LzEzLzIwMjUIAAAACjEyLzMxLzIwMjQJAAAAATDaV5OXGPzdCM4OpFsZ/N0ILUNJUS5RQ09NLklRX1RPVEFMX1JFVi5DWSAyMDI0LjgvMTMvMjAyNS4uLlVTRAEAAADVggAAAgAAAAU0MDY5NgEIAAAABQAAAAExAQAAAAstMTk2MDk2MzY1NAMAAAADMTYwAgAAAAIyOAQAAAABMAcAAAAJOC8xMy8yMDI1CAAAAAoxMi8yOS8yMDI0CQAAAAEw2leTlxj8</t>
  </si>
  <si>
    <t>3Qgw+55bGfzdCCxDSVEuQU1ELklRX1RPVEFMX1JFVi5DWSAyMDI0LjgvMTMvMjAyNS4uLlVTRAEAAACgkwIAAgAAAAUyNTc4NQEIAAAABQAAAAExAQAAAAstMTk2MDkwMTYzNAMAAAADMTYwAgAAAAIyOAQAAAABMAcAAAAJOC8xMy8yMDI1CAAAAAoxMi8yOC8yMDI0CQAAAAEw2leTlxj83Qgw+55bGfzdCCxDSVEuQVJNLklRX1RPVEFMX1JFVi5DWSAyMDI0LjgvMTMvMjAyNS4uLlVTRAEAAAAs58UnAgAAAAQzNjk0AQgAAAAFAAAAATEBAAAACy0xOTYwOTY0OTYxAwAAAAMxNjACAAAAAjI4BAAAAAEwBwAAAAk4LzEzLzIwMjUIAAAACjEyLzMxLzIwMjQJAAAAATDaV5OXGPzdCFjkoVsZ/N0ILUNJUS5BU01MLklRX1RPVEFMX1JFVi5DWSAyMDI0LjgvMTMvMjAyNS4uLlVTRAEAAAAo7wUAAgAAAAwyOTI2MC42ODk1MjEBCAAAAAUAAAABMQEAAAALLTE5NTcwMDkxMjgDAAAAAzE2MAIAAAACMjgEAAAAATAHAAAACTgvMTMvMjAyNQgAAAAKMTIvMzEvMjAyNAkAAAABMNpXk5cY/N0IU7yTWxn83QgtQ0lRLklOVEMuSVFfVE9UQUxfUkVWLkNZIDIwMjQuOC8xMy8yMDI1Li4uVVNEAQAAAIdSAAACAAAABTUzMTAxAQgAAAAFAAAAATEBAAAACy0xOTYxMTkzMzY1AwAAAAMxNjACAAAAAjI4BAAAAAEwBwAAAAk4LzEzLzIwMjUIAAAACjEyLzI4LzIwMjQJAAAAATDaV5OXGPzdCBqDm1sZ/N0ILUNJUS5HT09HLklRX1RP</t>
  </si>
  <si>
    <t>VEFMX1JFVi5DWSAyMDI0LjgvMTMvMjAyNS4uLlVTRAEAAACocQAAAgAAAAYzNTAwMTgBCAAAAAUAAAABMQEAAAALLTE5NjA5OTAyMzkDAAAAAzE2MAIAAAACMjgEAAAAATAHAAAACTgvMTMvMjAyNQgAAAAKMTIvMzEvMjAyNAkAAAABMNpXk5cY/N0IGoObWxn83QgtQ0lRLk1FVEEuSVFfVE9UQUxfUkVWLkNZIDIwMjQuOC8xMy8yMDI1Li4uVVNEAQAAABfbPAECAAAABjE2NDUwMQEIAAAABQAAAAExAQAAAAstMTk2MTQ4OTcwOQMAAAADMTYwAgAAAAIyOAQAAAABMAcAAAAJOC8xMy8yMDI1CAAAAAoxMi8zMS8yMDI0CQAAAAEw2leTlxj83Qgag5tbGfzdCDpDSVEuTUVUQS5JUV9SRVZFTlVFX01FRElBTl9FU1RfQ0lRLkNZIDIwMjUuOC8xMy8yMDI1Li4uVVNEAQAAABfbPAECAAAACTE5NjI4OS44NQEOAAAABQAAAAIxMQEAAAABMAIAAAAKMTAwMTUzNTYyNgMAAAAGMTAwMTgxBAAAAAEyBgAAAAEwBwAAAAMxNjAIAAAAATAJAAAAATEKAAAAATALAAAACzE0NDQzMjI5MzY5DAAAAAE3DQAAAAk4LzE0LzIwMjUQAAAACTgvMTMvMjAyNdpXk5cY/N0IrNeWWxn83Qg+Q0lRLlRXU0U6MjMzMC5JUV9FQklUREFfTUVESUFOX0VTVF9DSVEuQ1kgMjAyNy44LzEzLzIwMjUuLi5VU0QBAAAAq8wFAAIAAAAQMTEwMzEwLjc4MjA4ODYyOQEOAAAABQAAAAIxMQEAAAABMAIAAAAKMTAwMjM3Nzc0NAMAAAAGMTAwMTg4BAAA</t>
  </si>
  <si>
    <t>AAEzBgAAAAEwBwAAAAMxNjAIAAAAATAJAAAAATEKAAAAATALAAAACzE0NDM5NjQ0MzM0DAAAAAE3DQAAAAk4LzE0LzIwMjUQAAAACTgvMTMvMjAyNWwJk5cY/N0IGoObWxn83Qg4Q0lRLkFNRC5JUV9FQklUREFfTUVESUFOX0VTVF9DSVEuQ1kgMjAyNi44LzEzLzIwMjUuLi5VU0QBAAAAoJMCAAIAAAAHMTAzOTguNQEOAAAABQAAAAIxMQEAAAABMAIAAAAKMTAwMzY5MzU3MwMAAAAGMTAwMTg4BAAAAAEyBgAAAAEwBwAAAAMxNjAIAAAAATAJAAAAATEKAAAAATALAAAACzE0NDM4MTExNzQ0DAAAAAE3DQAAAAk4LzE0LzIwMjUQAAAACTgvMTMvMjAyNWwJk5cY/N0IuvagWxn83Qg5Q0lRLkFNRC5JUV9SRVZFTlVFX01FRElBTl9FU1RfQ0lRLkNZIDIwMjYuOC8xMy8yMDI1Li4uVVNEAQAAAKCTAgACAAAABzM5NzgwLjUBDgAAAAUAAAACMTEBAAAAATACAAAACjEwMDM2OTM1NzMDAAAABjEwMDE4MQQAAAABMgYAAAABMAcAAAADMTYwCAAAAAEwCQAAAAExCgAAAAEwCwAAAAsxNDQ0MjUyMTAyMgwAAAABNw0AAAAJOC8xNC8yMDI1EAAAAAk4LzEzLzIwMjVsCZOXGPzdCFWRlVsZ/N0IPkNJUS5UV1NFOjIzMzAuSVFfRUJJVERBX01FRElBTl9FU1RfQ0lRLkNZIDIwMjYuOC8xMy8yMDI1Li4uVVNEAQAAAKvMBQACAAAAEDk1NDYzLjAxMjIxMjAzNjkBDgAAAAUAAAACMTEBAAAAATACAAAACjEwMDIzNzc3NDMDAAAA</t>
  </si>
  <si>
    <t>BjEwMDE4OAQAAAABMwYAAAABMAcAAAADMTYwCAAAAAEwCQAAAAExCgAAAAEwCwAAAAsxNDQ0MDg2NDQyMwwAAAABNw0AAAAJOC8xNC8yMDI1EAAAAAk4LzEzLzIwMjVsCZOXGPzdCGZto1sZ/N0IOkNJUS5JTlRDLklRX1JFVkVOVUVfTUVESUFOX0VTVF9DSVEuQ1kgMjAyNS44LzEzLzIwMjUuLi5VU0QBAAAAh1IAAAIAAAAFNTIwMTQBDgAAAAUAAAACMTEBAAAAATACAAAACjEwMDI0NzIwMzgDAAAABjEwMDE4MQQAAAABMgYAAAABMAcAAAADMTYwCAAAAAEwCQAAAAExCgAAAAEwCwAAAAsxNDQ0NDI2MTM1MAwAAAABNw0AAAAJOC8xNC8yMDI1EAAAAAk4LzEzLzIwMjVsCZOXGPzdCABBmlsZ/N0IOUNJUS5NUlZMLklRX0VCSVREQV9NRURJQU5fRVNUX0NJUS5DWSAyMDI1LjgvMTMvMjAyNS4uLlVTRAEAAAC2eQAAAgAAAAkzMjQ4Ljc1NjIBDgAAAAUAAAACMTEBAAAAATACAAAACjEwMDIyNTk2ODADAAAABjEwMDE4OAQAAAABMgYAAAABMAcAAAADMTYwCAAAAAEwCQAAAAExCgAAAAEwCwAAAAsxNDQxMzE2NjAyMgwAAAABNw0AAAAJOC8xNC8yMDI1EAAAAAk4LzEzLzIwMjVsCZOXGPzdCKzXllsZ/N0IOENJUS5BUk0uSVFfRUJJVERBX01FRElBTl9FU1RfQ0lRLkNZIDIwMjYuOC8xMy8yMDI1Li4uVVNEAQAAACznxScCAAAACTMwNjEuMzI2OQEOAAAABQAAAAIxMQEAAAABMAIAAAAHNDg4OTY4MgMAAAAGMTAw</t>
  </si>
  <si>
    <t>MTg4BAAAAAEyBgAAAAEwBwAAAAMxNjAIAAAAATAJAAAAATEKAAAAATALAAAACzE0NDIzMjY2MzY2DAAAAAE3DQAAAAk4LzE0LzIwMjUQAAAACTgvMTMvMjAyNWwJk5cY/N0IFnGeWxn83Qg5Q0lRLkFESS5JUV9SRVZFTlVFX01FRElBTl9FU1RfQ0lRLkNZIDIwMjUuOC8xMy8yMDI1Li4uVVNEAQAAABPWAwACAAAACjEwODQ1LjAwNTcBDgAAAAUAAAACMTEBAAAAATACAAAABzIzMDkxMTQDAAAABjEwMDE4MQQAAAABMgYAAAABMAcAAAADMTYwCAAAAAEwCQAAAAExCgAAAAEwCwAAAAsxNDM5ODk1MDE5OAwAAAABNw0AAAAJOC8xNC8yMDI1EAAAAAk4LzEzLzIwMjVsCZOXGPzdCBqDm1sZ/N0IOENJUS5BTUQuSVFfRUJJVERBX01FRElBTl9FU1RfQ0lRLkNZIDIwMjUuOC8xMy8yMDI1Li4uVVNEAQAAAKCTAgACAAAACDY4MDYuMTk2AQ4AAAAFAAAAAjExAQAAAAEwAgAAAAoxMDAzNTk3MjYxAwAAAAYxMDAxODgEAAAAATIGAAAAATAHAAAAAzE2MAgAAAABMAkAAAABMQoAAAABMAsAAAALMTQ0MzgxMTE3NjgMAAAAATcNAAAACTgvMTQvMjAyNRAAAAAJOC8xMy8yMDI1bAmTlxj83QgdRKBbGfzdCDpDSVEuR09PRy5JUV9SRVZFTlVFX01FRElBTl9FU1RfQ0lRLkNZIDIwMjYuOC8xMy8yMDI1Li4uVVNEAQAAAKhxAAACAAAACDQzOTQwMC44AQ4AAAAFAAAAAjExAQAAAAEwAgAAAAoxMDAyNDg3MTgxAwAAAAYxMDAx</t>
  </si>
  <si>
    <t>ODEEAAAAATIGAAAAATAHAAAAAzE2MAgAAAABMAkAAAABMQoAAAABMAsAAAALMTQ0NDM2MTcwNDgMAAAAATcNAAAACTgvMTQvMjAyNRAAAAAJOC8xMy8yMDI1bAmTlxj83Qgag5tbGfzdCDpDSVEuTVNGVC5JUV9SRVZFTlVFX01FRElBTl9FU1RfQ0lRLkNZIDIwMjcuOC8xMy8yMDI1Li4uVVNEAQAAAEtVAAACAAAACzM5NjE2MS4zNDY5AQ4AAAAFAAAAAjExAQAAAAEwAgAAAAk0NzU1MDIzNTEDAAAABjEwMDE4MQQAAAABMgYAAAABMAcAAAADMTYwCAAAAAEwCQAAAAExCgAAAAEwCwAAAAsxNDQ2MTU3NDM0OQwAAAABNw0AAAAJOC8xNC8yMDI1EAAAAAk4LzEzLzIwMjVsCZOXGPzdCM4OpFsZ/N0IOkNJUS5NRVRBLklRX1JFVkVOVUVfTUVESUFOX0VTVF9DSVEuQ1kgMjAyNy44LzEzLzIwMjUuLi5VU0QBAAAAF9s8AQIAAAAMMjU4NzUxLjI2MjIyAQ4AAAAFAAAAAjExAQAAAAEwAgAAAAoxMDAyMDYxOTYyAwAAAAYxMDAxODEEAAAAATIGAAAAATAHAAAAAzE2MAgAAAABMAkAAAABMQoAAAABMAsAAAALMTQ0NDMyMjkzNDIMAAAAATcNAAAACTgvMTQvMjAyNRAAAAAJOC8xMy8yMDI12leTlxj83Qg3VZlbGfzdCDlDSVEuVFhOLklRX1JFVkVOVUVfTUVESUFOX0VTVF9DSVEuQ1kgMjAyNS44LzEzLzIwMjUuLi5VU0QBAAAA+yMCAAIAAAAFMTc2MzMBDgAAAAUAAAACMTEBAAAAATACAAAACjEwMDAxNTc5MTcDAAAA</t>
  </si>
  <si>
    <t>BjEwMDE4MQQAAAABMgYAAAABMAcAAAADMTYwCAAAAAEwCQAAAAExCgAAAAEwCwAAAAsxNDQxNzg1MjE5NwwAAAABNw0AAAAJOC8xNC8yMDI1EAAAAAk4LzEzLzIwMjVsCZOXGPzdCDdVmVsZ/N0IOUNJUS5RQ09NLklRX0VCSVREQV9NRURJQU5fRVNUX0NJUS5DWSAyMDI1LjgvMTMvMjAyNS4uLlVTRAEAAADVggAAAgAAAAoxNjQ3My41NjA0AQ4AAAAFAAAAAjExAQAAAAEwAgAAAAk1MjQzNjc0NTkDAAAABjEwMDE4OAQAAAABMgYAAAABMAcAAAADMTYwCAAAAAEwCQAAAAExCgAAAAEwCwAAAAsxNDQxODQ0MDg0MAwAAAABNw0AAAAJOC8xNC8yMDI1EAAAAAk4LzEzLzIwMjVsCZOXGPzdCBqDm1sZ/N0IOENJUS5BTUQuSVFfRUJJVERBX01FRElBTl9FU1RfQ0lRLkNZIDIwMjcuOC8xMy8yMDI1Li4uVVNEAQAAAKCTAgACAAAABzEzNDA3LjUBDgAAAAUAAAACMTEBAAAAATACAAAACjEwMDQyMDMyNTkDAAAABjEwMDE4OAQAAAABMgYAAAABMAcAAAADMTYwCAAAAAEwCQAAAAExCgAAAAEwCwAAAAsxNDQzODExMTcyMAwAAAABNw0AAAAJOC8xNC8yMDI1EAAAAAk4LzEzLzIwMjVsCZOXGPzdCABBmlsZ/N0IOUNJUS5HT09HLklRX0VCSVREQV9NRURJQU5fRVNUX0NJUS5DWSAyMDI3LjgvMTMvMjAyNS4uLlVTRAEAAACocQAAAgAAAAgyMzU5MDkuOAEOAAAABQAAAAIxMQEAAAABMAIAAAAKMTAwMjQ4NzE4MgMAAAAG</t>
  </si>
  <si>
    <t>MTAwMTg4BAAAAAEyBgAAAAEwBwAAAAMxNjAIAAAAATAJAAAAATEKAAAAATALAAAACzE0NDQyNDIwNjA5DAAAAAE3DQAAAAk4LzE0LzIwMjUQAAAACTgvMTMvMjAyNWwJk5cY/N0IQL+QWxn83Qg5Q0lRLk1FVEEuSVFfRUJJVERBX01FRElBTl9FU1RfQ0lRLkNZIDIwMjcuOC8xMy8yMDI1Li4uVVNEAQAAABfbPAECAAAABjE2MTIzMgEOAAAABQAAAAIxMQEAAAABMAIAAAAKMTAwMjA2MTk2MgMAAAAGMTAwMTg4BAAAAAEyBgAAAAEwBwAAAAMxNjAIAAAAATAJAAAAATEKAAAAATALAAAACzE0NDI2Nzk5OTIwDAAAAAE3DQAAAAk4LzE0LzIwMjUQAAAACTgvMTMvMjAyNdpXk5cY/N0IJtycWxn83Qg5Q0lRLkFNWk4uSVFfRUJJVERBX01FRElBTl9FU1RfQ0lRLkNZIDIwMjYuOC8xMy8yMDI1Li4uVVNEAQAAAD1JAAACAAAACjE5ODEzNi43OTYBDgAAAAUAAAACMTEBAAAAATACAAAACjEwMDI1NzI5MjYDAAAABjEwMDE4OAQAAAABMgYAAAABMAcAAAADMTYwCAAAAAEwCQAAAAExCgAAAAEwCwAAAAsxNDQ0MjE5MDY3MAwAAAABNw0AAAAJOC8xNC8yMDI1EAAAAAk4LzEzLzIwMjXaV5OXGPzdCOaNoVsZ/N0IOUNJUS5NUlZMLklRX0VCSVREQV9NRURJQU5fRVNUX0NJUS5DWSAyMDI2LjgvMTMvMjAyNS4uLlVTRAEAAAC2eQAAAgAAAAQzOTIxAQ4AAAAFAAAAAjExAQAAAAEwAgAAAAoxMDAyMjU5NjgxAwAAAAYxMDAx</t>
  </si>
  <si>
    <t>ODgEAAAAATIGAAAAATAHAAAAAzE2MAgAAAABMAkAAAABMQoAAAABMAsAAAALMTQ0MTMxNjYwMTYMAAAAATcNAAAACTgvMTQvMjAyNRAAAAAJOC8xMy8yMDI1bAmTlxj83QjTq55bGfzdCDpDSVEuTVNGVC5JUV9SRVZFTlVFX01FRElBTl9FU1RfQ0lRLkNZIDIwMjYuOC8xMy8yMDI1Li4uVVNEAQAAAEtVAAACAAAACzM0NjEzMS44ODQyAQ4AAAAFAAAAAjExAQAAAAEwAgAAAAk0NzU1MDIzNTADAAAABjEwMDE4MQQAAAABMgYAAAABMAcAAAADMTYwCAAAAAEwCQAAAAExCgAAAAEwCwAAAAsxNDQ2MTU3NDM0NQwAAAABNw0AAAAJOC8xNC8yMDI1EAAAAAk4LzEzLzIwMjVsCZOXGPzdCBqDm1sZ/N0IP0NJUS5UV1NFOjIzMzAuSVFfUkVWRU5VRV9NRURJQU5fRVNUX0NJUS5DWSAyMDI3LjgvMTMvMjAyNS4uLlVTRAEAAACrzAUAAgAAABAxNjgxNTIuMzQ3NjQ1Mjk2AQ4AAAAFAAAAAjExAQAAAAEwAgAAAAoxMDAyMzc3NzQ0AwAAAAYxMDAxODEEAAAAATMGAAAAATAHAAAAAzE2MAgAAAABMAkAAAABMQoAAAABMAsAAAALMTQ0Mzk2NDQ0NTQMAAAAATcNAAAACTgvMTQvMjAyNRAAAAAJOC8xMy8yMDI1bAmTlxj83QhVkZVbGfzdCDlDSVEuQVNNTC5JUV9FQklUREFfTUVESUFOX0VTVF9DSVEuQ1kgMjAyNy44LzEzLzIwMjUuLi5VU0QBAAAAKO8FAAIAAAAQMTcxOTUuODgyNzk1Mzg0NwEOAAAABQAAAAIxMQEAAAAB</t>
  </si>
  <si>
    <t>MAIAAAAKMTAwMjUzMzU2NAMAAAAGMTAwMTg4BAAAAAEyBgAAAAEwBwAAAAMxNjAIAAAAATAJAAAAATEKAAAAATALAAAACzE0NDI5OTgzMDUzDAAAAAE3DQAAAAk4LzE0LzIwMjUQAAAACTgvMTMvMjAyNWwJk5cY/N0IHUSgWxn83Qg5Q0lRLkFESS5JUV9SRVZFTlVFX01FRElBTl9FU1RfQ0lRLkNZIDIwMjcuOC8xMy8yMDI1Li4uVVNEAQAAABPWAwACAAAACTEzMzgxLjgyOQEOAAAABQAAAAIxMQEAAAABMAIAAAAHMjMxNDYyOAMAAAAGMTAwMTgxBAAAAAEyBgAAAAEwBwAAAAMxNjAIAAAAATAJAAAAATEKAAAAATALAAAACzE0Mzk4OTUwMDk5DAAAAAE3DQAAAAk4LzE0LzIwMjUQAAAACTgvMTMvMjAyNWwJk5cY/N0IrNeWWxn83Qg5Q0lRLk1SVkwuSVFfRUJJVERBX01FRElBTl9FU1RfQ0lRLkNZIDIwMjcuOC8xMy8yMDI1Li4uVVNEAQAAALZ5AAACAAAACjQ0NDUuNzI0MTQBDgAAAAUAAAACMTEBAAAAATACAAAACjEwMDIyNTk2ODIDAAAABjEwMDE4OAQAAAABMgYAAAABMAcAAAADMTYwCAAAAAEwCQAAAAExCgAAAAEwCwAAAAsxNDQxMzE2NjAxMAwAAAABNw0AAAAJOC8xNC8yMDI1EAAAAAk4LzEzLzIwMjVsCZOXGPzdCKzXllsZ/N0IOUNJUS5BTUQuSVFfUkVWRU5VRV9NRURJQU5fRVNUX0NJUS5DWSAyMDI3LjgvMTMvMjAyNS4uLlVTRAEAAACgkwIAAgAAAAU0NjQ4NQEOAAAABQAAAAIxMQEAAAABMAIA</t>
  </si>
  <si>
    <t>AAAKMTAwNDIwMzI1OQMAAAAGMTAwMTgxBAAAAAEyBgAAAAEwBwAAAAMxNjAIAAAAATAJAAAAATEKAAAAATALAAAACzE0NDQyNTIwOTk3DAAAAAE3DQAAAAk4LzE0LzIwMjUQAAAACTgvMTMvMjAyNWwJk5cY/N0IrNeWWxn83Qg5Q0lRLkFWR08uSVFfRUJJVERBX01FRElBTl9FU1RfQ0lRLkNZIDIwMjUuOC8xMy8yMDI1Li4uVVNEAQAAAPC2fQECAAAABzQzMDE2LjEBDgAAAAUAAAACMTEBAAAAATACAAAACTY1MzQzOTc3OAMAAAAGMTAwMTg4BAAAAAEyBgAAAAEwBwAAAAMxNjAIAAAAATAJAAAAATEKAAAAATALAAAACzE0MzkxMjg1NDg4DAAAAAE3DQAAAAk4LzE0LzIwMjUQAAAACTgvMTMvMjAyNWwJk5cY/N0IgNSdWxn83Qg5Q0lRLk1TRlQuSVFfRUJJVERBX01FRElBTl9FU1RfQ0lRLkNZIDIwMjYuOC8xMy8yMDI1Li4uVVNEAQAAAEtVAAACAAAACzIwNTMwNi4yNDU2AQ4AAAAFAAAAAjExAQAAAAEwAgAAAAk0NzU1MDIzNTADAAAABjEwMDE4OAQAAAABMgYAAAABMAcAAAADMTYwCAAAAAEwCQAAAAExCgAAAAEwCwAAAAsxNDQzMjA2MzcwNQwAAAABNw0AAAAJOC8xNC8yMDI1EAAAAAk4LzEzLzIwMjVsCZOXGPzdCMwinlsZ/N0IPkNJUS5UV1NFOjIzMzAuSVFfRUJJVERBX01FRElBTl9FU1RfQ0lRLkNZIDIwMjUuOC8xMy8yMDI1Li4uVVNEAQAAAKvMBQACAAAAEDgzNDYwLjg4Nzk3NTIyMzYBDgAAAAUA</t>
  </si>
  <si>
    <t>AAACMTEBAAAAATACAAAACjEwMDIzNzc3NDIDAAAABjEwMDE4OAQAAAABMwYAAAABMAcAAAADMTYwCAAAAAEwCQAAAAExCgAAAAEwCwAAAAsxNDQ0MDg2NDM3NQwAAAABNw0AAAAJOC8xNC8yMDI1EAAAAAk4LzEzLzIwMjVsCZOXGPzdCB1EoFsZ/N0IOENJUS5BUk0uSVFfRUJJVERBX01FRElBTl9FU1RfQ0lRLkNZIDIwMjcuOC8xMy8yMDI1Li4uVVNEAQAAACznxScCAAAACTM4MTguNzEzNgEOAAAABQAAAAIxMQEAAAABMAIAAAAHNDg4OTY5OAMAAAAGMTAwMTg4BAAAAAEyBgAAAAEwBwAAAAMxNjAIAAAAATAJAAAAATEKAAAAATALAAAACzE0NDE2ODE2NDkzDAAAAAE3DQAAAAk4LzE0LzIwMjUQAAAACTgvMTMvMjAyNWwJk5cY/N0IrNeWWxn83Qg6Q0lRLkFTTUwuSVFfUkVWRU5VRV9NRURJQU5fRVNUX0NJUS5DWSAyMDI3LjgvMTMvMjAyNS4uLlVTRAEAAAAo7wUAAgAAAAw0NDUxNy4zMzgzMTQBDgAAAAUAAAACMTEBAAAAATACAAAACjEwMDI1MzM1NjQDAAAABjEwMDE4MQQAAAABMgYAAAABMAcAAAADMTYwCAAAAAEwCQAAAAExCgAAAAEwCwAAAAsxNDQyOTk4MzA4MwwAAAABNw0AAAAJOC8xNC8yMDI1EAAAAAk4LzEzLzIwMjVsCZOXGPzdCJ64mFsZ/N0IOUNJUS5BVkdPLklRX0VCSVREQV9NRURJQU5fRVNUX0NJUS5DWSAyMDI2LjgvMTMvMjAyNS4uLlVTRAEAAADwtn0BAgAAAAo1MzQwMi45MTY5AQ4A</t>
  </si>
  <si>
    <t>AAAFAAAAAjExAQAAAAEwAgAAAAk2NTM0Mzk3NzkDAAAABjEwMDE4OAQAAAABMgYAAAABMAcAAAADMTYwCAAAAAEwCQAAAAExCgAAAAEwCwAAAAsxNDQ2MzM3ODk1OAwAAAABNw0AAAAJOC8xNC8yMDI1EAAAAAk4LzEzLzIwMjVsCZOXGPzdCMwinlsZ/N0IOENJUS5BREkuSVFfRUJJVERBX01FRElBTl9FU1RfQ0lRLkNZIDIwMjUuOC8xMy8yMDI1Li4uVVNEAQAAABPWAwACAAAABjQ3ODkuOAEOAAAABQAAAAIxMQEAAAABMAIAAAAHMjMwOTExNAMAAAAGMTAwMTg4BAAAAAEyBgAAAAEwBwAAAAMxNjAIAAAAATAJAAAAATEKAAAAATALAAAACzE0Mzk1NjI3NjQ1DAAAAAE3DQAAAAk4LzE0LzIwMjUQAAAACTgvMTMvMjAyNWwJk5cY/N0IN1WZWxn83Qg5Q0lRLklOVEMuSVFfRUJJVERBX01FRElBTl9FU1RfQ0lRLkNZIDIwMjcuOC8xMy8yMDI1Li4uVVNEAQAAAIdSAAACAAAABTIzMDQzAQ4AAAAFAAAAAjExAQAAAAEwAgAAAAoxMDAyNDcyMDQwAwAAAAYxMDAxODgEAAAAATIGAAAAATAHAAAAAzE2MAgAAAABMAkAAAABMQoAAAABMAsAAAALMTQ0NDQyNjEzMDIMAAAAATcNAAAACTgvMTQvMjAyNRAAAAAJOC8xMy8yMDI1bAmTlxj83QhTvJNbGfzdCD9DSVEuVFdTRToyMzMwLklRX1JFVkVOVUVfTUVESUFOX0VTVF9DSVEuQ1kgMjAyNi44LzEzLzIwMjUuLi5VU0QBAAAAq8wFAAIAAAAQMTQxMDg2Ljg2ODY1MjE4</t>
  </si>
  <si>
    <t>NAEOAAAABQAAAAIxMQEAAAABMAIAAAAKMTAwMjM3Nzc0MwMAAAAGMTAwMTgxBAAAAAEzBgAAAAEwBwAAAAMxNjAIAAAAATAJAAAAATEKAAAAATALAAAACzE0NDQwODY0NDA1DAAAAAE3DQAAAAk4LzE0LzIwMjUQAAAACTgvMTMvMjAyNWwJk5cY/N0IU7yTWxn83Qg5Q0lRLlRYTi5JUV9SRVZFTlVFX01FRElBTl9FU1RfQ0lRLkNZIDIwMjcuOC8xMy8yMDI1Li4uVVNEAQAAAPsjAgACAAAABTIxMTMxAQ4AAAAFAAAAAjExAQAAAAEwAgAAAAoxMDAyNTY0MTA0AwAAAAYxMDAxODEEAAAAATIGAAAAATAHAAAAAzE2MAgAAAABMAkAAAABMQoAAAABMAsAAAALMTQ0MTc4NjQ0MDcMAAAAATcNAAAACTgvMTQvMjAyNRAAAAAJOC8xMy8yMDI1bAmTlxj83QilMqNbGfzdCDpDSVEuQVZHTy5JUV9SRVZFTlVFX01FRElBTl9FU1RfQ0lRLkNZIDIwMjUuOC8xMy8yMDI1Li4uVVNEAQAAAPC2fQECAAAABzY1MTU5LjgBDgAAAAUAAAACMTEBAAAAATACAAAACTY1MzQzOTc3OAMAAAAGMTAwMTgxBAAAAAEyBgAAAAEwBwAAAAMxNjAIAAAAATAJAAAAATEKAAAAATALAAAACzE0NDQxMzMxNDAxDAAAAAE3DQAAAAk4LzE0LzIwMjUQAAAACTgvMTMvMjAyNWwJk5cY/N0IrNeWWxn83Qg6Q0lRLkFNWk4uSVFfUkVWRU5VRV9NRURJQU5fRVNUX0NJUS5DWSAyMDI3LjgvMTMvMjAyNS4uLlVTRAEAAAA9SQAAAgAAAAs4NTk2MjEuMTc4</t>
  </si>
  <si>
    <t>NAEOAAAABQAAAAIxMQEAAAABMAIAAAAKMTAwMjU3MjkyNwMAAAAGMTAwMTgxBAAAAAEyBgAAAAEwBwAAAAMxNjAIAAAAATAJAAAAATEKAAAAATALAAAACzE0NDQyMTkwOTIyDAAAAAE3DQAAAAk4LzE0LzIwMjUQAAAACTgvMTMvMjAyNdpXk5cY/N0IAEGaWxn83Qg5Q0lRLkFESS5JUV9SRVZFTlVFX01FRElBTl9FU1RfQ0lRLkNZIDIwMjYuOC8xMy8yMDI1Li4uVVNEAQAAABPWAwACAAAABzEyMDczLjgBDgAAAAUAAAACMTEBAAAAATACAAAABzIzMTM5MjQDAAAABjEwMDE4MQQAAAABMgYAAAABMAcAAAADMTYwCAAAAAEwCQAAAAExCgAAAAEwCwAAAAsxNDM5ODk1MDE1NwwAAAABNw0AAAAJOC8xNC8yMDI1EAAAAAk4LzEzLzIwMjVsCZOXGPzdCDD7nlsZ/N0ILENJUS5OVkRBLklRX1RFVl9UT1RBTF9SRVZfRldELjYwMDAuOC8xNy8yMDIwAQAAADN+AAACAAAAEDE5LjAyNzY5Mjc1MTgzMTIBDQAAAAUAAAABOQEAAAAHMjYzNTE1NAIAAAAJNjUzNjI2MDA1AwAAAAYxMDAzMDcEAAAAATIGAAAAATAHAAAAAzE2MAgAAAABMAkAAAABMQoAAAABMAsAAAALMTIwNDU2NjAwNjEMAAAAAjEyDQAAAAk4LzE4LzIwMjBJppOXGPzdCEC/kFsZ/N0ILENJUS5OVkRBLklRX1RFVl9UT1RBTF9SRVZfRldELjYwMDAuMy8xMi8yMDI1AQAAADN+AAACAAAAEDEzLjY4MDA5MTgyMTE4NzEBDQAAAAUAAAABOQEAAAAHMjYzNTE1</t>
  </si>
  <si>
    <t>NAIAAAAKMTAwMjIwNDE0MQMAAAAGMTAwMzA3BAAAAAEyBgAAAAEwBwAAAAMxNjAIAAAAATAJAAAAATEKAAAAATALAAAACzE0Mjg4NjU0ODE4DAAAAAIxMg0AAAAJMy8xMy8yMDI1SaaTlxj83QgdRKBbGfzdCCxDSVEuTlZEQS5JUV9URVZfVE9UQUxfUkVWX0ZXRC42MDAwLjIvMTgvMjAyNQEAAAAzfgAAAgAAABAxOS4wODM1NDQwNjMxODcxAQ0AAAAFAAAAATkBAAAABzI2MzUxNTQCAAAACTY1MzYyNjAxOQMAAAAGMTAwMzA3BAAAAAEyBgAAAAEwBwAAAAMxNjAIAAAAATAJAAAAATEKAAAAATALAAAACzE0MTQ1NzU1NjMxDAAAAAIxMg0AAAAJMi8xOS8yMDI1SaaTlxj83QhVkZVbGfzdCCxDSVEuTlZEQS5JUV9URVZfVE9UQUxfUkVWX0ZXRC42MDAwLjIvMTQvMjAyNQEAAAAzfgAAAgAAABAxOS4wMDgxMjU5ODQwMTE0AQ0AAAAFAAAAATkBAAAABzI2MzUxNTQCAAAACTY1MzYyNjAxOQMAAAAGMTAwMzA3BAAAAAEyBgAAAAEwBwAAAAMxNjAIAAAAATAJAAAAATEKAAAAATALAAAACzE0MTM5MjMzNjg3DAAAAAIxMg0AAAAJMi8xNS8yMDI1SaaTlxj83QgdRKBbGfzdCCxDSVEuTlZEQS5JUV9URVZfVE9UQUxfUkVWX0ZXRC42MDAwLjMvMTAvMjAyNQEAAAAzfgAAAgAAABAxMi42MzExNTI4ODgzNjU2AQ0AAAAFAAAAATkBAAAABzI2MzUxNTQCAAAACjEwMDIyMDQxNDEDAAAABjEwMDMwNwQAAAABMgYAAAABMAcA</t>
  </si>
  <si>
    <t>AAADMTYwCAAAAAEwCQAAAAExCgAAAAEwCwAAAAsxNDE3MzkyNTA2NQwAAAACMTINAAAACTMvMTEvMjAyNUmmk5cY/N0IrNeWWxn83QgvQ0lRLk5WREEuSVFfVEVWX1RPVEFMX0VCSVREQV9GV0QuNjAwMC44LzE0LzIwMjAFAAAAAAAAAAgAAAAWKEludmFsaWQgRm9ybXVsYSBOYW1lKWwJk5cY/N0I4L3j2hj83QgYQ0lRLlFDT00uSVFfQ09VTlRSWV9OQU1FAQAAANWCAAADAAAADVVuaXRlZCBTdGF0ZXMAbAmTlxj83QjmjaFbGfzdCBdDSVEuVFhOLklRX0NPTVBBTllfTkFNRQEAAAD7IwIAAwAAAB5UZXhhcyBJbnN0cnVtZW50cyBJbmNvcnBvcmF0ZWQAbAmTlxj83Qis15ZbGfzdCBhDSVEuQVZHTy5JUV9DT01QQU5ZX05BTUUBAAAA8LZ9AQMAAAANQnJvYWRjb20gSW5jLgBsCZOXGPzdCBqDm1sZ/N0IGENJUS5NU0ZULklRX0NPVU5UUllfTkFNRQEAAABLVQAAAwAAAA1Vbml0ZWQgU3RhdGVzAGwJk5cY/N0IVZGVWxn83QgYQ0lRLk1TRlQuSVFfQ09NUEFOWV9OQU1FAQAAAEtVAAADAAAAFU1pY3Jvc29mdCBDb3Jwb3JhdGlvbgBsCZOXGPzdCFO8k1sZ/N0IF0NJUS5BTUQuSVFfQ09NUEFOWV9OQU1FAQAAAKCTAgADAAAAHEFkdmFuY2VkIE1pY3JvIERldmljZXMsIEluYy4AbAmTlxj83Qgrhp1bGfzdCBhDSVEuTVJWTC5JUV9DT01QQU5ZX05BTUUBAAAAtnkAAAMAAAAYTWFydmVsbCBUZWNobm9sb2d5LCBJ</t>
  </si>
  <si>
    <t>bmMuAGwJk5cY/N0INmiaWxn83QgYQ0lRLlFDT00uSVFfQ09NUEFOWV9OQU1FAQAAANWCAAADAAAAFVFVQUxDT01NIEluY29ycG9yYXRlZABsCZOXGPzdCFs/n1sZ/N0IHUNJUS5JTlRDLklRX1RFVi44LzEzLzIwMjUuVVNEAQAAAIdSAAACAAAACTEzNDIwOC45NAEGAAAABQAAAAExAQAAAAstMTkzNDkxOTExNQMAAAADMTYwAgAAAAYxMDAwNjAEAAAAATAHAAAACTgvMTMvMjAyNWwJk5cY/N0IJtycWxn83QgnQ0lRLk1TRlQuSVFfTEFTVFNBTEVQUklDRS44LzEzLzIwMjUuVVNEAQAAAEtVAAACAAAABjUyMC41OABsCZOXGPzdCKzXllsZ/N0IJ0NJUS5NRVRBLklRX0xBU1RTQUxFUFJJQ0UuOC8xMy8yMDI1LlVTRAEAAAAX2zwBAgAAAAY3ODAuMDgAbAmTlxj83Qis15ZbGfzdCB1DSVEuR09PRy5JUV9URVYuOC8xMy8yMDI1LlVTRAEAAACocQAAAgAAAAoyMzk0ODM0LjM0AQYAAAAFAAAAATEBAAAACy0xOTM0OTI4NTUxAwAAAAMxNjACAAAABjEwMDA2MAQAAAABMAcAAAAJOC8xMy8yMDI1bAmTlxj83QieuJhbGfzdCCxDSVEuVFdTRToyMzMwLklRX0xBU1RTQUxFUFJJQ0UuOC8xMy8yMDI1LlVTRAEAAACrzAUAAgAAAAo0MC4wOTA4NzMyAGwJk5cY/N0IfaOZWxn83QgdQ0lRLk1SVkwuSVFfVEVWLjgvMTMvMjAyNS5VU0QBAAAAtnkAAAIAAAAJNzIwMTUuODA0AQYAAAAFAAAAATEBAAAACy0xOTQwMDAyOTMx</t>
  </si>
  <si>
    <t>AwAAAAMxNjACAAAABjEwMDA2MAQAAAABMAcAAAAJOC8xMy8yMDI1bAmTlxj83QhX5KJbGfzdCCNDSVEuTVJWTC5JUV9NQVJLRVRDQVAuOC8xMy8yMDI1LlVTRAEAAAC2eQAAAgAAAAk2ODM4OS43MDQBBgAAAAUAAAABMQEAAAALLTE5NDAwMDI5MzEDAAAAAzE2MAIAAAAGMTAwMDU0BAAAAAEwBwAAAAk4LzEzLzIwMjVsCZOXGPzdCFO8k1sZ/N0IHENJUS5BTUQuSVFfVEVWLjgvMTMvMjAyNS5VU0QBAAAAoJMCAAIAAAANMjk3MzAzLjgzMzEyNQEGAAAABQAAAAExAQAAAAstMTkzMzEwNDcxNgMAAAADMTYwAgAAAAYxMDAwNjAEAAAAATAHAAAACTgvMTMvMjAyNWwJk5cY/N0IfaOZWxn83QgcQ0lRLlRYTi5JUV9URVYuOC8xMy8yMDI1LlVTRAEAAAD7IwIAAgAAAA0xODQ0MTEuMTIzMzk2AQYAAAAFAAAAATEBAAAACy0xOTM0Mzk4MjMxAwAAAAMxNjACAAAABjEwMDA2MAQAAAABMAcAAAAJOC8xMy8yMDI1bAmTlxj83QieuJhbGfzdCCZDSVEuQVJNLklRX0xBU1RTQUxFUFJJQ0UuOC8xMy8yMDI1LlVTRAEAAAAs58UnAgAAAAUxNDEuNgBsCZOXGPzdCKzXllsZ/N0IHUNJUS5BU01MLklRX1RFVi44LzEzLzIwMjUuVVNEAQAAACjvBQACAAAADzI4NjUwMy44MDk3OTQyNQEGAAAABQAAAAExAQAAAAstMTkzNTMwNzQ0MAMAAAADMTYwAgAAAAYxMDAwNjAEAAAAATAHAAAACTgvMTMvMjAyNWwJk5cY/N0IAEGaWxn8</t>
  </si>
  <si>
    <t>3QgjQ0lRLkFTTUwuSVFfTUFSS0VUQ0FQLjgvMTMvMjAyNS5VU0QBAAAAKO8FAAIAAAAOMjkwNjYyLjY2NjM5OTkBBgAAAAUAAAABMQEAAAALLTE5MzUzMDc0NDADAAAAAzE2MAIAAAAGMTAwMDU0BAAAAAEwBwAAAAk4LzEzLzIwMjVsCZOXGPzdCFs/n1sZ/N0IIkNJUS5UV1NFOjIzMzAuSVFfVEVWLjgvMTMvMjAyNS5VU0QBAAAAq8wFAAIAAAAQOTg0MzMxLjcxOTY3NTMyMQEGAAAABQAAAAExAQAAAAstMTkzNTQ5NzM0MQMAAAADMTYwAgAAAAYxMDAwNjAEAAAAATAHAAAACTgvMTMvMjAyNWwJk5cY/N0IJtycWxn83QgoQ0lRLlRXU0U6MjMzMC5JUV9NQVJLRVRDQVAuOC8xMy8yMDI1LlVTRAEAAACrzAUAAgAAABAxMDM5NjYxLjIwMDU5Njc2AQYAAAAFAAAAATEBAAAACy0xOTM1NDk3MzQxAwAAAAMxNjACAAAABjEwMDA1NAQAAAABMAcAAAAJOC8xMy8yMDI1bAmTlxj83QiA1J1bGfzdCCdDSVEuQVNNTC5JUV9MQVNUU0FMRVBSSUNFLjgvMTMvMjAyNS5VU0QBAAAAKO8FAAIAAAAONzUwLjQ2ODYwMzI2MTgAbAmTlxj83QhY5KFbGfzdCCNDSVEuQU1aTi5JUV9NQVJLRVRDQVAuOC8xMy8yMDI1LlVTRAEAAAA9SQAAAgAAAA4yMzk0OTEyLjY2MDUwMgEGAAAABQAAAAExAQAAAAstMTkzMzcwMzI4MAMAAAADMTYwAgAAAAYxMDAwNTQEAAAAATAHAAAACTgvMTMvMjAyNWwJk5cY/N0Izg6kWxn83QgdQ0lRLk1F</t>
  </si>
  <si>
    <t>VEEuSVFfVEVWLjgvMTMvMjAyNS5VU0QBAAAAF9s8AQIAAAAOMTk2MjE2MC4zMjE4MTgBBgAAAAUAAAABMQEAAAALLTE5MzQwNjU0MzcDAAAAAzE2MAIAAAAGMTAwMDYwBAAAAAEwBwAAAAk4LzEzLzIwMjVsCZOXGPzdCLr2oFsZ/N0IOUNJUS5NU0ZULklRX0VCSVREQV9NRURJQU5fRVNUX0NJUS5DWSAyMDI1LjgvMTMvMjAyNS4uLlVTRAEAAABLVQAAAgAAAAsxNjc1NTguNTAxNQEOAAAABQAAAAIxMQEAAAABMAIAAAAJNDc1NTAyMzQ5AwAAAAYxMDAxODgEAAAAATIGAAAAATAHAAAAAzE2MAgAAAABMAkAAAABMQoAAAABMAsAAAALMTQ0MzIwNjM3MDEMAAAAATcNAAAACTgvMTQvMjAyNRAAAAAJOC8xMy8yMDI1bAmTlxj83QiA1J1bGfzdCDlDSVEuQVJNLklRX1JFVkVOVUVfTUVESUFOX0VTVF9DSVEuQ1kgMjAyNS44LzEzLzIwMjUuLi5VU0QBAAAALOfFJwIAAAAJNDQzMy42NDkzAQ4AAAAFAAAAAjExAQAAAAEwAgAAAAc0ODg5NjgxAwAAAAYxMDAxODEEAAAAATIGAAAAATAHAAAAAzE2MAgAAAABMAkAAAABMQoAAAABMAsAAAALMTQ0Mzc0ODcxNzgMAAAAATcNAAAACTgvMTQvMjAyNRAAAAAJOC8xMy8yMDI1bAmTlxj83QhbP59bGfzdCDhDSVEuVFhOLklRX0VCSVREQV9NRURJQU5fRVNUX0NJUS5DWSAyMDI1LjgvMTMvMjAyNS4uLlVTRAEAAAD7IwIAAgAAAAg4MDkyLjEyMgEOAAAABQAAAAIxMQEAAAAB</t>
  </si>
  <si>
    <t>MAIAAAAKMTAwMDE1NzkxNwMAAAAGMTAwMTg4BAAAAAEyBgAAAAEwBwAAAAMxNjAIAAAAATAJAAAAATEKAAAAATALAAAACzE0NDE3ODY1OTc3DAAAAAE3DQAAAAk4LzE0LzIwMjUQAAAACTgvMTMvMjAyNWwJk5cY/N0IZm2jWxn83Qg5Q0lRLkFSTS5JUV9SRVZFTlVFX01FRElBTl9FU1RfQ0lRLkNZIDIwMjYuOC8xMy8yMDI1Li4uVVNEAQAAACznxScCAAAACTU2MDAuOTMzNAEOAAAABQAAAAIxMQEAAAABMAIAAAAHNDg4OTY4MgMAAAAGMTAwMTgxBAAAAAEyBgAAAAEwBwAAAAMxNjAIAAAAATAJAAAAATEKAAAAATALAAAACzE0NDM3NDg3MTk4DAAAAAE3DQAAAAk4LzE0LzIwMjUQAAAACTgvMTMvMjAyNWwJk5cY/N0IoZWiWxn83Qg6Q0lRLk1SVkwuSVFfUkVWRU5VRV9NRURJQU5fRVNUX0NJUS5DWSAyMDI1LjgvMTMvMjAyNS4uLlVTRAEAAAC2eQAAAgAAAAc4MjI3LjY1AQ4AAAAFAAAAAjExAQAAAAEwAgAAAAoxMDAyMjU5NjgwAwAAAAYxMDAxODEEAAAAATIGAAAAATAHAAAAAzE2MAgAAAABMAkAAAABMQoAAAABMAsAAAALMTQ0Mjg5NTQ4MjYMAAAAATcNAAAACTgvMTQvMjAyNRAAAAAJOC8xMy8yMDI1bAmTlxj83QhX5KJbGfzdCDpDSVEuTVJWTC5JUV9SRVZFTlVFX01FRElBTl9FU1RfQ0lRLkNZIDIwMjYuOC8xMy8yMDI1Li4uVVNEAQAAALZ5AAACAAAABjk3OTguNQEOAAAABQAAAAIxMQEAAAABMAIA</t>
  </si>
  <si>
    <t>AAAKMTAwMjI1OTY4MQMAAAAGMTAwMTgxBAAAAAEyBgAAAAEwBwAAAAMxNjAIAAAAATAJAAAAATEKAAAAATALAAAACzE0NDI4OTU0ODA4DAAAAAE3DQAAAAk4LzE0LzIwMjUQAAAACTgvMTMvMjAyNWwJk5cY/N0IZm2jWxn83Qg6Q0lRLk1TRlQuSVFfUkVWRU5VRV9NRURJQU5fRVNUX0NJUS5DWSAyMDI1LjgvMTMvMjAyNS4uLlVTRAEAAABLVQAAAgAAAAoyOTc4NzMuMTU4AQ4AAAAFAAAAAjExAQAAAAEwAgAAAAk0NzU1MDIzNDkDAAAABjEwMDE4MQQAAAABMgYAAAABMAcAAAADMTYwCAAAAAEwCQAAAAExCgAAAAEwCwAAAAsxNDQ2MTU3NDM0MQwAAAABNw0AAAAJOC8xNC8yMDI1EAAAAAk4LzEzLzIwMjVsCZOXGPzdCDZomlsZ/N0IOkNJUS5RQ09NLklRX1JFVkVOVUVfTUVESUFOX0VTVF9DSVEuQ1kgMjAyNi44LzEzLzIwMjUuLi5VU0QBAAAA1YIAAAIAAAAINDQ2NzUuODUBDgAAAAUAAAACMTEBAAAAATACAAAACTUyNDM2NzQ2MAMAAAAGMTAwMTgxBAAAAAEyBgAAAAEwBwAAAAMxNjAIAAAAATAJAAAAATEKAAAAATALAAAACzE0NDI3Njg3NzkxDAAAAAE3DQAAAAk4LzE0LzIwMjUQAAAACTgvMTMvMjAyNWwJk5cY/N0I+hadWxn83Qg6Q0lRLkFWR08uSVFfUkVWRU5VRV9NRURJQU5fRVNUX0NJUS5DWSAyMDI3LjgvMTMvMjAyNS4uLlVTRAEAAADwtn0BAgAAAAU5MzE2OQEOAAAABQAAAAIxMQEAAAABMAIA</t>
  </si>
  <si>
    <t>AAAJNjUzNDM5NzgwAwAAAAYxMDAxODEEAAAAATIGAAAAATAHAAAAAzE2MAgAAAABMAkAAAABMQoAAAABMAsAAAALMTQ0NDEzMzE0ODQMAAAAATcNAAAACTgvMTQvMjAyNRAAAAAJOC8xMy8yMDI1bAmTlxj83QhEuaFbGfzdCDpDSVEuTUVUQS5JUV9SRVZFTlVFX01FRElBTl9FU1RfQ0lRLkNZIDIwMjYuOC8xMy8yMDI1Li4uVVNEAQAAABfbPAECAAAABjIyNzQ2OAEOAAAABQAAAAIxMQEAAAABMAIAAAAKMTAwMjA2MTk2MQMAAAAGMTAwMTgxBAAAAAEyBgAAAAEwBwAAAAMxNjAIAAAAATAJAAAAATEKAAAAATALAAAACzE0NDQzMjI5MzQ4DAAAAAE3DQAAAAk4LzE0LzIwMjUQAAAACTgvMTMvMjAyNdpXk5cY/N0InriYWxn83Qg5Q0lRLkdPT0cuSVFfRUJJVERBX01FRElBTl9FU1RfQ0lRLkNZIDIwMjUuOC8xMy8yMDI1Li4uVVNEAQAAAKhxAAACAAAADDE3Njc2MC41NjQ3NAEOAAAABQAAAAIxMQEAAAABMAIAAAAKMTAwMjA0NDEwNwMAAAAGMTAwMTg4BAAAAAEyBgAAAAEwBwAAAAMxNjAIAAAAATAJAAAAATEKAAAAATALAAAACzE0NDQyNDIwNjIxDAAAAAE3DQAAAAk4LzE0LzIwMjUQAAAACTgvMTMvMjAyNWwJk5cY/N0IrNeWWxn83Qg/Q0lRLlRXU0U6MjMzMC5JUV9SRVZFTlVFX01FRElBTl9FU1RfQ0lRLkNZIDIwMjUuOC8xMy8yMDI1Li4uVVNEAQAAAKvMBQACAAAAEDEyMTY5MC40OTEwNjE1NzUBDgAA</t>
  </si>
  <si>
    <t>AAUAAAACMTEBAAAAATACAAAACjEwMDIzNzc3NDIDAAAABjEwMDE4MQQAAAABMwYAAAABMAcAAAADMTYwCAAAAAEwCQAAAAExCgAAAAEwCwAAAAsxNDQ0MDg2NDQ1OQwAAAABNw0AAAAJOC8xNC8yMDI1EAAAAAk4LzEzLzIwMjVsCZOXGPzdCBZxnlsZ/N0IOkNJUS5RQ09NLklRX1JFVkVOVUVfTUVESUFOX0VTVF9DSVEuQ1kgMjAyNy44LzEzLzIwMjUuLi5VU0QBAAAA1YIAAAIAAAAJNDU3OTguOTc1AQ4AAAAFAAAAAjExAQAAAAEwAgAAAAk1MjQzNjc0NjEDAAAABjEwMDE4MQQAAAABMgYAAAABMAcAAAADMTYwCAAAAAEwCQAAAAExCgAAAAEwCwAAAAsxNDQzMjA3OTcwMwwAAAABNw0AAAAJOC8xNC8yMDI1EAAAAAk4LzEzLzIwMjVsCZOXGPzdCCuGnVsZ/N0IOUNJUS5BTUQuSVFfUkVWRU5VRV9NRURJQU5fRVNUX0NJUS5DWSAyMDI1LjgvMTMvMjAyNS4uLlVTRAEAAACgkwIAAgAAAAczMjk0MS41AQ4AAAAFAAAAAjExAQAAAAEwAgAAAAoxMDAzNTk3MjYxAwAAAAYxMDAxODEEAAAAATIGAAAAATAHAAAAAzE2MAgAAAABMAkAAAABMQoAAAABMAsAAAALMTQ0NDI1MjEwMjgMAAAAATcNAAAACTgvMTQvMjAyNRAAAAAJOC8xMy8yMDI1bAmTlxj83Qgag5tbGfzdCDpDSVEuR09PRy5JUV9SRVZFTlVFX01FRElBTl9FU1RfQ0lRLkNZIDIwMjUuOC8xMy8yMDI1Li4uVVNEAQAAAKhxAAACAAAACDM5NDI4MS41AQ4A</t>
  </si>
  <si>
    <t>AAAFAAAAAjExAQAAAAEwAgAAAAoxMDAyMDQ0MTA3AwAAAAYxMDAxODEEAAAAATIGAAAAATAHAAAAAzE2MAgAAAABMAkAAAABMQoAAAABMAsAAAALMTQ0NDM2MTcxMTQMAAAAATcNAAAACTgvMTQvMjAyNRAAAAAJOC8xMy8yMDI1bAmTlxj83Qg3VZlbGfzdCDlDSVEuQVNNTC5JUV9FQklUREFfTUVESUFOX0VTVF9DSVEuQ1kgMjAyNi44LzEzLzIwMjUuLi5VU0QBAAAAKO8FAAIAAAAQMTQ0MjEuMTk5MTYyNDcxNwEOAAAABQAAAAIxMQEAAAABMAIAAAAKMTAwMjUzMzU2MwMAAAAGMTAwMTg4BAAAAAEyBgAAAAEwBwAAAAMxNjAIAAAAATAJAAAAATEKAAAAATALAAAACzE0NDI5OTgzMDY1DAAAAAE3DQAAAAk4LzE0LzIwMjUQAAAACTgvMTMvMjAyNWwJk5cY/N0IrNeWWxn83Qg5Q0lRLkFNWk4uSVFfRUJJVERBX01FRElBTl9FU1RfQ0lRLkNZIDIwMjcuOC8xMy8yMDI1Li4uVVNEAQAAAD1JAAACAAAADDIzMjg0My42NTYzNgEOAAAABQAAAAIxMQEAAAABMAIAAAAKMTAwMjU3MjkyNwMAAAAGMTAwMTg4BAAAAAEyBgAAAAEwBwAAAAMxNjAIAAAAATAJAAAAATEKAAAAATALAAAACzE0NDQyMTkwNTc0DAAAAAE3DQAAAAk4LzE0LzIwMjUQAAAACTgvMTMvMjAyNdpXk5cY/N0IU7yTWxn83Qg5Q0lRLlRYTi5JUV9SRVZFTlVFX01FRElBTl9FU1RfQ0lRLkNZIDIwMjYuOC8xMy8yMDI1Li4uVVNEAQAAAPsjAgACAAAA</t>
  </si>
  <si>
    <t>BTE5NDAwAQ4AAAAFAAAAAjExAQAAAAEwAgAAAAoxMDAyNTY0MTAzAwAAAAYxMDAxODEEAAAAATIGAAAAATAHAAAAAzE2MAgAAAABMAkAAAABMQoAAAABMAsAAAALMTQ0MTc4NTIxNjEMAAAAATcNAAAACTgvMTQvMjAyNRAAAAAJOC8xMy8yMDI1bAmTlxj83Qg2aJpbGfzdCDpDSVEuSU5UQy5JUV9SRVZFTlVFX01FRElBTl9FU1RfQ0lRLkNZIDIwMjcuOC8xMy8yMDI1Li4uVVNEAQAAAIdSAAACAAAACzU3MDk0LjY5NzkyAQ4AAAAFAAAAAjExAQAAAAEwAgAAAAoxMDAyNDcyMDQwAwAAAAYxMDAxODEEAAAAATIGAAAAATAHAAAAAzE2MAgAAAABMAkAAAABMQoAAAABMAsAAAALMTQ0NDQyNjEzMjYMAAAAATcNAAAACTgvMTQvMjAyNRAAAAAJOC8xMy8yMDI1bAmTlxj83Qgag5tbGfzdCDpDSVEuUUNPTS5JUV9SRVZFTlVFX01FRElBTl9FU1RfQ0lRLkNZIDIwMjUuOC8xMy8yMDI1Li4uVVNEAQAAANWCAAACAAAACjQzMTkzLjQ5OTQBDgAAAAUAAAACMTEBAAAAATACAAAACTUyNDM2NzQ1OQMAAAAGMTAwMTgxBAAAAAEyBgAAAAEwBwAAAAMxNjAIAAAAATAJAAAAATEKAAAAATALAAAACzE0NDMyMDc5Njk1DAAAAAE3DQAAAAk4LzE0LzIwMjUQAAAACTgvMTMvMjAyNWwJk5cY/N0IzCKeWxn83Qg5Q0lRLkFNWk4uSVFfRUJJVERBX01FRElBTl9FU1RfQ0lRLkNZIDIwMjUuOC8xMy8yMDI1Li4uVVNEAQAAAD1JAAAC</t>
  </si>
  <si>
    <t>AAAADDE2NjQxMC4xMzEzNAEOAAAABQAAAAIxMQEAAAABMAIAAAAKMTAwMTMwOTUzOAMAAAAGMTAwMTg4BAAAAAEyBgAAAAEwBwAAAAMxNjAIAAAAATAJAAAAATEKAAAAATALAAAACzE0NDQyMTkwNjY0DAAAAAE3DQAAAAk4LzE0LzIwMjUQAAAACTgvMTMvMjAyNdpXk5cY/N0IGoObWxn83Qg5Q0lRLkFTTUwuSVFfRUJJVERBX01FRElBTl9FU1RfQ0lRLkNZIDIwMjUuOC8xMy8yMDI1Li4uVVNEAQAAACjvBQACAAAAEDEzOTQ0Ljc0MzQzMzk4MzQBDgAAAAUAAAACMTEBAAAAATACAAAACjEwMDI1MzM1NjIDAAAABjEwMDE4OAQAAAABMgYAAAABMAcAAAADMTYwCAAAAAEwCQAAAAExCgAAAAEwCwAAAAsxNDQyOTk4MzA3NwwAAAABNw0AAAAJOC8xNC8yMDI1EAAAAAk4LzEzLzIwMjVsCZOXGPzdCFWRlVsZ/N0IOUNJUS5BUk0uSVFfUkVWRU5VRV9NRURJQU5fRVNUX0NJUS5DWSAyMDI3LjgvMTMvMjAyNS4uLlVTRAEAAAAs58UnAgAAAAk2MzgxLjI4MjYBDgAAAAUAAAACMTEBAAAAATACAAAABzQ4ODk2OTgDAAAABjEwMDE4MQQAAAABMgYAAAABMAcAAAADMTYwCAAAAAEwCQAAAAExCgAAAAEwCwAAAAsxNDQzNzQ4NzIxOAwAAAABNw0AAAAJOC8xNC8yMDI1EAAAAAk4LzEzLzIwMjVsCZOXGPzdCNEmklsZ/N0IOUNJUS5HT09HLklRX0VCSVREQV9NRURJQU5fRVNUX0NJUS5DWSAyMDI2LjgvMTMvMjAyNS4uLlVT</t>
  </si>
  <si>
    <t>RAEAAACocQAAAgAAAAYyMDUyOTEBDgAAAAUAAAACMTEBAAAAATACAAAACjEwMDI0ODcxODEDAAAABjEwMDE4OAQAAAABMgYAAAABMAcAAAADMTYwCAAAAAEwCQAAAAExCgAAAAEwCwAAAAsxNDQ0MjQyMDYxNQwAAAABNw0AAAAJOC8xNC8yMDI1EAAAAAk4LzEzLzIwMjVsCZOXGPzdCFO8k1sZ/N0IOkNJUS5HT09HLklRX1JFVkVOVUVfTUVESUFOX0VTVF9DSVEuQ1kgMjAyNy44LzEzLzIwMjUuLi5VU0QBAAAAqHEAAAIAAAAINDg2Mjc2LjUBDgAAAAUAAAACMTEBAAAAATACAAAACjEwMDI0ODcxODIDAAAABjEwMDE4MQQAAAABMgYAAAABMAcAAAADMTYwCAAAAAEwCQAAAAExCgAAAAEwCwAAAAsxNDQ0MjQyMDY1MwwAAAABNw0AAAAJOC8xNC8yMDI1EAAAAAk4LzEzLzIwMjVsCZOXGPzdCIfAo1sZ/N0IOkNJUS5BU01MLklRX1JFVkVOVUVfTUVESUFOX0VTVF9DSVEuQ1kgMjAyNS44LzEzLzIwMjUuLi5VU0QBAAAAKO8FAAIAAAAQMzc5NDMuOTYyMDI3OTY0MwEOAAAABQAAAAIxMQEAAAABMAIAAAAKMTAwMjUzMzU2MgMAAAAGMTAwMTgxBAAAAAEyBgAAAAEwBwAAAAMxNjAIAAAAATAJAAAAATEKAAAAATALAAAACzE0NDI5OTgzMTY3DAAAAAE3DQAAAAk4LzE0LzIwMjUQAAAACTgvMTMvMjAyNWwJk5cY/N0INmiaWxn83Qg5Q0lRLklOVEMuSVFfRUJJVERBX01FRElBTl9FU1RfQ0lRLkNZIDIwMjYuOC8xMy8y</t>
  </si>
  <si>
    <t>MDI1Li4uVVNEAQAAAIdSAAACAAAABTE3Njc0AQ4AAAAFAAAAAjExAQAAAAEwAgAAAAoxMDAyNDcyMDM5AwAAAAYxMDAxODgEAAAAATIGAAAAATAHAAAAAzE2MAgAAAABMAkAAAABMQoAAAABMAsAAAALMTQ0NDQyNjEzMDgMAAAAATcNAAAACTgvMTQvMjAyNRAAAAAJOC8xMy8yMDI1bAmTlxj83QiA1J1bGfzdCDhDSVEuQURJLklRX0VCSVREQV9NRURJQU5fRVNUX0NJUS5DWSAyMDI2LjgvMTMvMjAyNS4uLlVTRAEAAAAT1gMAAgAAAAY1NDczLjYBDgAAAAUAAAACMTEBAAAAATACAAAABzIzMTM5MjQDAAAABjEwMDE4OAQAAAABMgYAAAABMAcAAAADMTYwCAAAAAEwCQAAAAExCgAAAAEwCwAAAAsxNDM5NTYyNzc0MAwAAAABNw0AAAAJOC8xNC8yMDI1EAAAAAk4LzEzLzIwMjVsCZOXGPzdCB1EoFsZ/N0IOUNJUS5JTlRDLklRX0VCSVREQV9NRURJQU5fRVNUX0NJUS5DWSAyMDI1LjgvMTMvMjAyNS4uLlVTRAEAAACHUgAAAgAAAAsxMjc5Ny40MTkzNwEOAAAABQAAAAIxMQEAAAABMAIAAAAKMTAwMjQ3MjAzOAMAAAAGMTAwMTg4BAAAAAEyBgAAAAEwBwAAAAMxNjAIAAAAATAJAAAAATEKAAAAATALAAAACzE0NDQ0MjYxMzE0DAAAAAE3DQAAAAk4LzE0LzIwMjUQAAAACTgvMTMvMjAyNWwJk5cY/N0IQL+QWxn83Qg5Q0lRLlFDT00uSVFfRUJJVERBX01FRElBTl9FU1RfQ0lRLkNZIDIwMjYuOC8xMy8yMDI1Li4u</t>
  </si>
  <si>
    <t>VVNEAQAAANWCAAACAAAACjE1ODQwLjY5NTkBDgAAAAUAAAACMTEBAAAAATACAAAACTUyNDM2NzQ2MAMAAAAGMTAwMTg4BAAAAAEyBgAAAAEwBwAAAAMxNjAIAAAAATAJAAAAATEKAAAAATALAAAACzE0NDE4NDQwODYwDAAAAAE3DQAAAAk4LzE0LzIwMjUQAAAACTgvMTMvMjAyNWwJk5cY/N0IU7yTWxn83Qg4Q0lRLkFESS5JUV9FQklUREFfTUVESUFOX0VTVF9DSVEuQ1kgMjAyNy44LzEzLzIwMjUuLi5VU0QBAAAAE9YDAAIAAAAJNjU1OS4yNTI3AQ4AAAAFAAAAAjExAQAAAAEwAgAAAAcyMzE0NjI4AwAAAAYxMDAxODgEAAAAATIGAAAAATAHAAAAAzE2MAgAAAABMAkAAAABMQoAAAABMAsAAAALMTQ0MDc1MzA2OTgMAAAAATcNAAAACTgvMTQvMjAyNRAAAAAJOC8xMy8yMDI1bAmTlxj83QhAv5BbGfzdCDhDSVEuVFhOLklRX0VCSVREQV9NRURJQU5fRVNUX0NJUS5DWSAyMDI3LjgvMTMvMjAyNS4uLlVTRAEAAAD7IwIAAgAAAAsxMDkxOS44NjAwOQEOAAAABQAAAAIxMQEAAAABMAIAAAAKMTAwMjU2NDEwNAMAAAAGMTAwMTg4BAAAAAEyBgAAAAEwBwAAAAMxNjAIAAAAATAJAAAAATEKAAAAATALAAAACzE0NDE3ODY1OTY1DAAAAAE3DQAAAAk4LzE0LzIwMjUQAAAACTgvMTMvMjAyNWwJk5cY/N0IGoObWxn83Qg5Q0lRLkFWR08uSVFfRUJJVERBX01FRElBTl9FU1RfQ0lRLkNZIDIwMjcuOC8xMy8yMDI1Li4u</t>
  </si>
  <si>
    <t>VVNEAQAAAPC2fQECAAAACjYxMTgzLjc2NDcBDgAAAAUAAAACMTEBAAAAATACAAAACTY1MzQzOTc4MAMAAAAGMTAwMTg4BAAAAAEyBgAAAAEwBwAAAAMxNjAIAAAAATAJAAAAATEKAAAAATALAAAACzE0NDQxMzMxNTExDAAAAAE3DQAAAAk4LzE0LzIwMjUQAAAACTgvMTMvMjAyNWwJk5cY/N0I+hadWxn83Qg5Q0lRLk1FVEEuSVFfRUJJVERBX01FRElBTl9FU1RfQ0lRLkNZIDIwMjYuOC8xMy8yMDI1Li4uVVNEAQAAABfbPAECAAAACDEzODkzNS4xAQ4AAAAFAAAAAjExAQAAAAEwAgAAAAoxMDAyMDYxOTYxAwAAAAYxMDAxODgEAAAAATIGAAAAATAHAAAAAzE2MAgAAAABMAkAAAABMQoAAAABMAsAAAALMTQ0NDMyMjkzMDYMAAAAATcNAAAACTgvMTQvMjAyNRAAAAAJOC8xMy8yMDI12leTlxj83QiA1J1bGfzdCDpDSVEuSU5UQy5JUV9SRVZFTlVFX01FRElBTl9FU1RfQ0lRLkNZIDIwMjYuOC8xMy8yMDI1Li4uVVNEAQAAAIdSAAACAAAABTUzNjgzAQ4AAAAFAAAAAjExAQAAAAEwAgAAAAoxMDAyNDcyMDM5AwAAAAYxMDAxODEEAAAAATIGAAAAATAHAAAAAzE2MAgAAAABMAkAAAABMQoAAAABMAsAAAALMTQ0NDQyNjEzMzgMAAAAATcNAAAACTgvMTQvMjAyNRAAAAAJOC8xMy8yMDI1bAmTlxj83Qg2aJpbGfzdCDpDSVEuQVZHTy5JUV9SRVZFTlVFX01FRElBTl9FU1RfQ0lRLkNZIDIwMjYuOC8xMy8yMDI1Li4u</t>
  </si>
  <si>
    <t>VVNEAQAAAPC2fQECAAAACTgwNTg5LjkzOQEOAAAABQAAAAIxMQEAAAABMAIAAAAJNjUzNDM5Nzc5AwAAAAYxMDAxODEEAAAAATIGAAAAATAHAAAAAzE2MAgAAAABMAkAAAABMQoAAAABMAsAAAALMTQ0NDEzMzE0MDQMAAAAATcNAAAACTgvMTQvMjAyNRAAAAAJOC8xMy8yMDI1bAmTlxj83QhEuaFbGfzdCDpDSVEuQU1aTi5JUV9SRVZFTlVFX01FRElBTl9FU1RfQ0lRLkNZIDIwMjYuOC8xMy8yMDI1Li4uVVNEAQAAAD1JAAACAAAABjc3OTA0OAEOAAAABQAAAAIxMQEAAAABMAIAAAAKMTAwMjU3MjkyNgMAAAAGMTAwMTgxBAAAAAEyBgAAAAEwBwAAAAMxNjAIAAAAATAJAAAAATEKAAAAATALAAAACzE0NDQyMTkwNzE4DAAAAAE3DQAAAAk4LzE0LzIwMjUQAAAACTgvMTMvMjAyNdpXk5cY/N0IWz+fWxn83Qg5Q0lRLlFDT00uSVFfRUJJVERBX01FRElBTl9FU1RfQ0lRLkNZIDIwMjcuOC8xMy8yMDI1Li4uVVNEAQAAANWCAAACAAAACjE3MjM1LjYxNTkBDgAAAAUAAAACMTEBAAAAATACAAAACTUyNDM2NzQ2MQMAAAAGMTAwMTg4BAAAAAEyBgAAAAEwBwAAAAMxNjAIAAAAATAJAAAAATEKAAAAATALAAAACzE0NDIyMDIwOTczDAAAAAE3DQAAAAk4LzE0LzIwMjUQAAAACTgvMTMvMjAyNWwJk5cY/N0IVZGVWxn83Qg6Q0lRLkFTTUwuSVFfUkVWRU5VRV9NRURJQU5fRVNUX0NJUS5DWSAyMDI2LjgvMTMvMjAyNS4u</t>
  </si>
  <si>
    <t>LlVTRAEAAAAo7wUAAgAAAA8zOTIwNi44ODg0NTY3MDEBDgAAAAUAAAACMTEBAAAAATACAAAACjEwMDI1MzM1NjMDAAAABjEwMDE4MQQAAAABMgYAAAABMAcAAAADMTYwCAAAAAEwCQAAAAExCgAAAAEwCwAAAAsxNDQyOTk4MzEwMQwAAAABNw0AAAAJOC8xNC8yMDI1EAAAAAk4LzEzLzIwMjVsCZOXGPzdCKzXllsZ/N0IOkNJUS5BTVpOLklRX1JFVkVOVUVfTUVESUFOX0VTVF9DSVEuQ1kgMjAyNS44LzEzLzIwMjUuLi5VU0QBAAAAPUkAAAIAAAAKNzA4NzQ0Ljc1NgEOAAAABQAAAAIxMQEAAAABMAIAAAAKMTAwMTMwOTUzOAMAAAAGMTAwMTgxBAAAAAEyBgAAAAEwBwAAAAMxNjAIAAAAATAJAAAAATEKAAAAATALAAAACzE0NDQyMTkwNzQyDAAAAAE3DQAAAAk4LzE0LzIwMjUQAAAACTgvMTMvMjAyNWwJk5cY/N0IWz+fWxn83Qg4Q0lRLlRYTi5JUV9FQklUREFfTUVESUFOX0VTVF9DSVEuQ1kgMjAyNi44LzEzLzIwMjUuLi5VU0QBAAAA+yMCAAIAAAAIOTU3Ni4zNzYBDgAAAAUAAAACMTEBAAAAATACAAAACjEwMDI1NjQxMDMDAAAABjEwMDE4OAQAAAABMgYAAAABMAcAAAADMTYwCAAAAAEwCQAAAAExCgAAAAEwCwAAAAsxNDQxNzg2NTk3MQwAAAABNw0AAAAJOC8xNC8yMDI1EAAAAAk4LzEzLzIwMjVsCZOXGPzdCM4OpFsZ/N0IOUNJUS5NU0ZULklRX0VCSVREQV9NRURJQU5fRVNUX0NJUS5DWSAyMDI3Ljgv</t>
  </si>
  <si>
    <t>MTMvMjAyNS4uLlVTRAEAAABLVQAAAgAAAAsyMzY2MTkuODMxNgEOAAAABQAAAAIxMQEAAAABMAIAAAAJNDc1NTAyMzUxAwAAAAYxMDAxODgEAAAAATIGAAAAATAHAAAAAzE2MAgAAAABMAkAAAABMQoAAAABMAsAAAALMTQ0MzIwNjM3NjEMAAAAATcNAAAACTgvMTQvMjAyNRAAAAAJOC8xMy8yMDI1bAmTlxj83Qj6Fp1bGfzdCDlDSVEuTUVUQS5JUV9FQklUREFfTUVESUFOX0VTVF9DSVEuQ1kgMjAyNS44LzEzLzIwMjUuLi5VU0QBAAAAF9s8AQIAAAAIMTE5NDI4LjUBDgAAAAUAAAACMTEBAAAAATACAAAACjEwMDE1MzU2MjYDAAAABjEwMDE4OAQAAAABMgYAAAABMAcAAAADMTYwCAAAAAEwCQAAAAExCgAAAAEwCwAAAAsxNDQ0MzIyOTMyNAwAAAABNw0AAAAJOC8xNC8yMDI1EAAAAAk4LzEzLzIwMjXaV5OXGPzdCBqDm1sZ/N0IOkNJUS5NUlZMLklRX1JFVkVOVUVfTUVESUFOX0VTVF9DSVEuQ1kgMjAyNy44LzEzLzIwMjUuLi5VU0QBAAAAtnkAAAIAAAAHMTEzMjAuNQEOAAAABQAAAAIxMQEAAAABMAIAAAAKMTAwMjI1OTY4MgMAAAAGMTAwMTgxBAAAAAEyBgAAAAEwBwAAAAMxNjAIAAAAATAJAAAAATEKAAAAATALAAAACzE0NDEzMTY2MDI4DAAAAAE3DQAAAAk4LzE0LzIwMjUQAAAACTgvMTMvMjAyNWwJk5cY/N0Izg6kWxn83Qg4Q0lRLkFSTS5JUV9FQklUREFfTUVESUFOX0VTVF9DSVEuQ1kgMjAyNS44</t>
  </si>
  <si>
    <t>LzEzLzIwMjUuLi5VU0QBAAAALOfFJwIAAAAJMjAxMC44Njk0AQ4AAAAFAAAAAjExAQAAAAEwAgAAAAc0ODg5NjgxAwAAAAYxMDAxODgEAAAAATIGAAAAATAHAAAAAzE2MAgAAAABMAkAAAABMQoAAAABMAsAAAALMTQ0MjMyNjYzNDIMAAAAATcNAAAACTgvMTQvMjAyNRAAAAAJOC8xMy8yMDI1bAmTlxj83QiSCqVbGfzdCC1DSVEuTVJWTC5JUV9UT1RBTF9SRVYuQ1kgMjAyNC44LzEzLzIwMjUuLi5VU0QBAAAAtnkAAAIAAAAGNTc2Ny4zAQgAAAAFAAAAATEBAAAACy0xOTU2MTA3NDE1AwAAAAMxNjACAAAAAjI4BAAAAAEwBwAAAAk4LzEzLzIwMjUIAAAACDIvMS8yMDI1CQAAAAEw2leTlxj83QjODqRbGfzdCC1DSVEuQVZHTy5JUV9UT1RBTF9SRVYuQ1kgMjAyNC44LzEzLzIwMjUuLi5VU0QBAAAA8LZ9AQIAAAAFNTQ1MjkBCAAAAAUAAAABMQEAAAALLTE5NTYxMDczOTkDAAAAAzE2MAIAAAACMjgEAAAAATAHAAAACTgvMTMvMjAyNQgAAAAIMi8yLzIwMjUJAAAAATDaV5OXGPzdCBqDm1sZ/N0ILENJUS5BREkuSVFfVE9UQUxfUkVWLkNZIDIwMjQuOC8xMy8yMDI1Li4uVVNEAQAAABPWAwACAAAACDkzMzcuNjI3AQgAAAAFAAAAATEBAAAACy0xOTU5MDMxNDgwAwAAAAMxNjACAAAAAjI4BAAAAAEwBwAAAAk4LzEzLzIwMjUIAAAACDIvMS8yMDI1CQAAAAEw2leTlxj83QieuJhbGfzdCDJDSVEuVFdTRToyMzMw</t>
  </si>
  <si>
    <t>LklRX1RPVEFMX1JFVi5DWSAyMDI0LjgvMTMvMjAyNS4uLlVTRAEAAACrzAUAAgAAAAw4ODI5NC45MjU3ODUBCAAAAAUAAAABMQEAAAALLTE5MzIzMDY2MTYDAAAAAzE2MAIAAAACMjgEAAAAATAHAAAACTgvMTMvMjAyNQgAAAAKMTIvMzEvMjAyNAkAAAABMNpXk5cY/N0IGoObWxn83QgtQ0lRLkFNWk4uSVFfVE9UQUxfUkVWLkNZIDIwMjQuOC8xMy8yMDI1Li4uVVNEAQAAAD1JAAACAAAABjYzNzk1OQEIAAAABQAAAAExAQAAAAstMTk2MDYxNjg3NAMAAAADMTYwAgAAAAIyOAQAAAABMAcAAAAJOC8xMy8yMDI1CAAAAAoxMi8zMS8yMDI0CQAAAAEw2leTlxj83Qg2aJpbGfzdCCxDSVEuTlZEQS5JUV9URVZfVE9UQUxfUkVWX0ZXRC42MDAwLjMvMTcvMjAyNQEAAAAzfgAAAgAAAA8xNC4xMDU2NjA2NDcxNzYBDQAAAAUAAAABOQEAAAAHMjYzNTE1NAIAAAAKMTAwMjIwNDE0MQMAAAAGMTAwMzA3BAAAAAEyBgAAAAEwBwAAAAMxNjAIAAAAATAJAAAAATEKAAAAATALAAAACzE0MTgxNzQ0Mzk5DAAAAAIxMg0AAAAJMy8xOC8yMDI1SaaTlxj83Qj6Fp1bGfzdCCtDSVEuTlZEQS5JUV9URVZfVE9UQUxfUkVWX0ZXRC42MDAwLjMvNS8yMDI1AQAAADN+AAACAAAAEDEzLjg1ODYyNDgyNDQ3NjgBDQAAAAUAAAABOQEAAAAHMjYzNTE1NAIAAAAKMTAwMjIwNDE0MQMAAAAGMTAwMzA3BAAAAAEyBgAAAAEwBwAAAAMxNjAI</t>
  </si>
  <si>
    <t>AAAAATAJAAAAATEKAAAAATALAAAACzE0Mjg4NjU0ODI5DAAAAAIxMg0AAAAIMy82LzIwMjVJppOXGPzdCEC/kFsZ/N0ILENJUS5OVkRBLklRX1RFVl9UT1RBTF9SRVZfRldELjYwMDAuMi8yOC8yMDI1AQAAADN+AAACAAAADzE0Ljc1MjYyMjU5NTM3NAENAAAABQAAAAE5AQAAAAcyNjM1MTU0AgAAAAoxMDAyMjA0MTQxAwAAAAYxMDAzMDcEAAAAATIGAAAAATAHAAAAAzE2MAgAAAABMAkAAAABMQoAAAABMAsAAAALMTQxNjQ5MTY4NDcMAAAAAjEyDQAAAAgzLzEvMjAyNUmmk5cY/N0InriYWxn83QgsQ0lRLk5WREEuSVFfVEVWX1RPVEFMX1JFVl9GV0QuNjAwMC44LzE0LzIwMjABAAAAM34AAAIAAAAQMTcuNzk3Njc1NzYwMzAzOAENAAAABQAAAAE5AQAAAAcyNjM1MTU0AgAAAAk2NTM2MjYwMDUDAAAABjEwMDMwNwQAAAABMgYAAAABMAcAAAADMTYwCAAAAAEwCQAAAAExCgAAAAEwCwAAAAsxMzc2MDA1MzQ2NgwAAAACMTINAAAACTgvMTUvMjAyMEmmk5cY/N0IFnGeWxn83QgsQ0lRLk5WREEuSVFfVEVWX1RPVEFMX1JFVl9GV0QuNjAwMC4yLzIxLzIwMjUBAAAAM34AAAIAAAAQMTguMzUxMDQyMjIzODU0MwENAAAABQAAAAE5AQAAAAcyNjM1MTU0AgAAAAk2NTM2MjYwMTkDAAAABjEwMDMwNwQAAAABMgYAAAABMAcAAAADMTYwCAAAAAEwCQAAAAExCgAAAAEwCwAAAAsxNDE1MDExNzQxOQwAAAACMTINAAAA</t>
  </si>
  <si>
    <t>CTIvMjIvMjAyNUmmk5cY/N0IZm2jWxn83QgsQ0lRLk5WREEuSVFfVEVWX1RPVEFMX1JFVl9GV0QuNjAwMC4yLzE3LzIwMjUBAAAAM34AAAIAAAAQMTkuMDA4MTI1OTg0MDExNAENAAAABQAAAAE5AQAAAAcyNjM1MTU0AgAAAAk2NTM2MjYwMTkDAAAABjEwMDMwNwQAAAABMgYAAAABMAcAAAADMTYwCAAAAAEwCQAAAAExCgAAAAEwCwAAAAsxNDEzOTIzMzY4NwwAAAACMTINAAAACTIvMTgvMjAyNbrS/5cY/N0IU7yTWxn83QgsQ0lRLk5WREEuSVFfVEVWX1RPVEFMX1JFVl9GV0QuNjAwMC4yLzE5LzIwMjUBAAAAM34AAAIAAAAQMTkuMDU5OTUyODc3NDk2NAENAAAABQAAAAE5AQAAAAcyNjM1MTU0AgAAAAk2NTM2MjYwMTkDAAAABjEwMDMwNwQAAAABMgYAAAABMAcAAAADMTYwCAAAAAEwCQAAAAExCgAAAAEwCwAAAAsxNDE0NTc1NTYzMgwAAAACMTINAAAACTIvMjAvMjAyNbrS/5cY/N0INmiaWxn83QgsQ0lRLk5WREEuSVFfVEVWX1RPVEFMX1JFVl9GV0QuNjAwMC4yLzIwLzIwMjUBAAAAM34AAAIAAAAQMTkuMTMzODYzODE2Mzc0OAENAAAABQAAAAE5AQAAAAcyNjM1MTU0AgAAAAk2NTM2MjYwMTkDAAAABjEwMDMwNwQAAAABMgYAAAABMAcAAAADMTYwCAAAAAEwCQAAAAExCgAAAAEwCwAAAAsxNDE1ODkxMjYzOQwAAAACMTINAAAACTIvMjEvMjAyNbrS/5cY/N0IGoObWxn83QgsQ0lRLk5WREEuSVFfVEVW</t>
  </si>
  <si>
    <t>X1RPVEFMX1JFVl9GV0QuNjAwMC4yLzI0LzIwMjUBAAAAM34AAAIAAAAQMTcuNzc5NjIwMjI4NjgwOAENAAAABQAAAAE5AQAAAAcyNjM1MTU0AgAAAAk2NTM2MjYwMTkDAAAABjEwMDMwNwQAAAABMgYAAAABMAcAAAADMTYwCAAAAAEwCQAAAAExCgAAAAEwCwAAAAsxNDQ2MTMwNjMzMgwAAAACMTINAAAACTIvMjUvMjAyNb6YAJgY/N0IN1WZWxn83QgsQ0lRLk5WREEuSVFfVEVWX1RPVEFMX1JFVl9GV0QuNjAwMC4yLzI1LzIwMjUBAAAAM34AAAIAAAAPMTcuMjY2MjY0Mzc2NTI2AQ0AAAAFAAAAATkBAAAABzI2MzUxNTQCAAAACTY1MzYyNjAxOQMAAAAGMTAwMzA3BAAAAAEyBgAAAAEwBwAAAAMxNjAIAAAAATAJAAAAATEKAAAAATALAAAACzE0NDYxMzA2MzM1DAAAAAIxMg0AAAAJMi8yNi8yMDI1utL/lxj83QgAQZpbGfzdCCxDSVEuTlZEQS5JUV9URVZfVE9UQUxfUkVWX0ZXRC42MDAwLjIvMjYvMjAyNQEAAAAzfgAAAgAAABAxNi4xMzM0NTMwMTIxMTE5AQ0AAAAFAAAAATkBAAAABzI2MzUxNTQCAAAACjEwMDIyMDQxNDEDAAAABjEwMDMwNwQAAAABMgYAAAABMAcAAAADMTYwCAAAAAEwCQAAAAExCgAAAAEwCwAAAAsxNDE1NzYzMzA4OAwAAAACMTINAAAACTIvMjcvMjAyNb6YAJgY/N0IV+SiWxn83QgsQ0lRLk5WREEuSVFfVEVWX1RPVEFMX1JFVl9GV0QuNjAwMC4yLzI3LzIwMjUBAAAAM34AAAIAAAAQ</t>
  </si>
  <si>
    <t>MTQuMTg3MzcyNDg1NTAwOAENAAAABQAAAAE5AQAAAAcyNjM1MTU0AgAAAAoxMDAyMjA0MTQxAwAAAAYxMDAzMDcEAAAAATIGAAAAATAHAAAAAzE2MAgAAAABMAkAAAABMQoAAAABMAsAAAALMTQxNTk4NzA4NzYMAAAAAjEyDQAAAAkyLzI4LzIwMjW60v+XGPzdCKzXllsZ/N0IK0NJUS5OVkRBLklRX1RFVl9UT1RBTF9SRVZfRldELjYwMDAuMy8zLzIwMjUBAAAAM34AAAIAAAAQMTMuNDU4NDM1MTYyMDgzMgENAAAABQAAAAE5AQAAAAcyNjM1MTU0AgAAAAoxMDAyMjA0MTQxAwAAAAYxMDAzMDcEAAAAATIGAAAAATAHAAAAAzE2MAgAAAABMAkAAAABMQoAAAABMAsAAAALMTQzMDA2MTUyNjIMAAAAAjEyDQAAAAgzLzQvMjAyNbrS/5cY/N0Izg6kWxn83QgrQ0lRLk5WREEuSVFfVEVWX1RPVEFMX1JFVl9GV0QuNjAwMC4zLzQvMjAyNQEAAAAzfgAAAgAAABAxMy43MDIwNTA0NTE3MjkzAQ0AAAAFAAAAATkBAAAABzI2MzUxNTQCAAAACjEwMDIyMDQxNDEDAAAABjEwMDMwNwQAAAABMgYAAAABMAcAAAADMTYwCAAAAAEwCQAAAAExCgAAAAEwCwAAAAsxNDI4ODY1NDgyOQwAAAACMTINAAAACDMvNS8yMDI1utL/lxj83QhmbaNbGfzdCCtDSVEuTlZEQS5JUV9URVZfVE9UQUxfUkVWX0ZXRC42MDAwLjMvNi8yMDI1AQAAADN+AAACAAAAEDEzLjA1Mzk5NTU4NjY1MTEBDQAAAAUAAAABOQEAAAAHMjYzNTE1NAIAAAAK</t>
  </si>
  <si>
    <t>MTAwMjIwNDE0MQMAAAAGMTAwMzA3BAAAAAEyBgAAAAEwBwAAAAMxNjAIAAAAATAJAAAAATEKAAAAATALAAAACzE0MTcyMTgzNjgyDAAAAAIxMg0AAAAIMy83LzIwMjW+mACYGPzdCKUyo1sZ/N0IK0NJUS5OVkRBLklRX1RFVl9UT1RBTF9SRVZfRldELjYwMDAuMy83LzIwMjUBAAAAM34AAAIAAAAQMTMuMzA3Mzc4Mzk3ODkxNwENAAAABQAAAAE5AQAAAAcyNjM1MTU0AgAAAAoxMDAyMjA0MTQxAwAAAAYxMDAzMDcEAAAAATIGAAAAATAHAAAAAzE2MAgAAAABMAkAAAABMQoAAAABMAsAAAALMTQxNzIxODM2ODIMAAAAAjEyDQAAAAgzLzgvMjAyNbrS/5cY/N0Izg6kWxn83QgsQ0lRLk5WREEuSVFfVEVWX1RPVEFMX1JFVl9GV0QuNjAwMC4zLzExLzIwMjUBAAAAM34AAAIAAAAQMTIuODQ1MzQxOTIyNDkwNgENAAAABQAAAAE5AQAAAAcyNjM1MTU0AgAAAAoxMDAyMjA0MTQxAwAAAAYxMDAzMDcEAAAAATIGAAAAATAHAAAAAzE2MAgAAAABMAkAAAABMQoAAAABMAsAAAALMTQyODg2NTQ4MTcMAAAAAjEyDQAAAAkzLzEyLzIwMjW60v+XGPzdCKGVolsZ/N0ILENJUS5OVkRBLklRX1RFVl9UT1RBTF9SRVZfRldELjYwMDAuMy8xMy8yMDI1AQAAADN+AAACAAAAEDEzLjY2MDk1NzE1MzAyMjEBDQAAAAUAAAABOQEAAAAHMjYzNTE1NAIAAAAKMTAwMjIwNDE0MQMAAAAGMTAwMzA3BAAAAAEyBgAAAAEwBwAAAAMxNjAI</t>
  </si>
  <si>
    <t>AAAAATAJAAAAATEKAAAAATALAAAACzE0Mjg4NjU0ODE4DAAAAAIxMg0AAAAJMy8xNC8yMDI1utL/lxj83QhTvJNbGfzdCCxDSVEuTlZEQS5JUV9URVZfVE9UQUxfUkVWX0ZXRC42MDAwLjMvMTQvMjAyNQEAAAAzfgAAAgAAABAxNC4zNTgwMjk1MTc5Nzg3AQ0AAAAFAAAAATkBAAAABzI2MzUxNTQCAAAACjEwMDIyMDQxNDEDAAAABjEwMDMwNwQAAAABMgYAAAABMAcAAAADMTYwCAAAAAEwCQAAAAExCgAAAAEwCwAAAAsxNDE4MDc3MDcyNwwAAAACMTINAAAACTMvMTUvMjAyNbrS/5cY/N0IVZGVWxn83QgsQ0lRLk5WREEuSVFfVEVWX1RPVEFMX1JFVl9GV0QuNjAwMC4zLzE4LzIwMjUBAAAAM34AAAIAAAAQMTMuNjE2Mjk0ODI4NzY3OQENAAAABQAAAAE5AQAAAAcyNjM1MTU0AgAAAAoxMDAyMjA0MTQxAwAAAAYxMDAzMDcEAAAAATIGAAAAATAHAAAAAzE2MAgAAAABMAkAAAABMQoAAAABMAsAAAALMTQyODg2NTQ4NTMMAAAAAjEyDQAAAAkzLzE5LzIwMjW+mACYGPzdCCuGnVsZ/N0ILENJUS5OVkRBLklRX1RFVl9UT1RBTF9SRVZfRldELjYwMDAuMy8xOS8yMDI1AQAAADN+AAACAAAAEDEzLjg2MzMxOTYyMDg2OTkBDQAAAAUAAAABOQEAAAAHMjYzNTE1NAIAAAAKMTAwMjIwNDE0MQMAAAAGMTAwMzA3BAAAAAEyBgAAAAEwBwAAAAMxNjAIAAAAATAJAAAAATEKAAAAATALAAAACzE0Mjg4NjU0ODcxDAAAAAIx</t>
  </si>
  <si>
    <t>Mg0AAAAJMy8yMC8yMDI1utL/lxj83Qgag5tbGfzdCCxDSVEuTlZEQS5JUV9URVZfVE9UQUxfUkVWX0ZXRC42MDAwLjMvMjAvMjAyNQEAAAAzfgAAAgAAABAxMy45ODYwNDE5NTQzNzIzAQ0AAAAFAAAAATkBAAAABzI2MzUxNTQCAAAACjEwMDIyMDQxNDEDAAAABjEwMDMwNwQAAAABMgYAAAABMAcAAAADMTYwCAAAAAEwCQAAAAExCgAAAAEwCwAAAAsxNDE4NzMxMDk3MwwAAAACMTINAAAACTMvMjEvMjAyNb6YAJgY/N0IgNSdWxn83QgsQ0lRLk5WREEuSVFfVEVWX1RPVEFMX1JFVl9GV0QuNjAwMC4zLzIxLzIwMjUBAAAAM34AAAIAAAAQMTMuODg2OTc3MTQwMzk2MgENAAAABQAAAAE5AQAAAAcyNjM1MTU0AgAAAAoxMDAyMjA0MTQxAwAAAAYxMDAzMDcEAAAAATIGAAAAATAHAAAAAzE2MAgAAAABMAkAAAABMQoAAAABMAsAAAALMTQxODgxMTk3MTcMAAAAAjEyDQAAAAkzLzIyLzIwMjW60v+XGPzdCMwinlsZ/N0IJkNJUS5OVkRBLklRX1RFVl9UT1RBTF9FQklUREFfRldELjYwMDAuBQAAAAEAAAAIAAAAFihJbnZhbGlkIEZvcm11bGEgTmFtZSlmoViZGPzdCGahWJkY/N0IKUNJUS5OVkRBLklRX1RFVl9FQklUREFfRldELjYwMDAuOC8xNC8yMDIwAQAAADN+AAACAAAAEDU5Ljk1OTY3ODYxNzk5OTEBDQAAAAUAAAABOQEAAAAHMjYzNTE1NAIAAAAJNjUzNjI2MDA1AwAAAAYxMDAzMDgEAAAAATIGAAAAATAH</t>
  </si>
  <si>
    <t>AAAAAzE2MAgAAAABMAkAAAABMQoAAAABMAsAAAALMTE5ODQwNjMwMjkMAAAAAjEyDQAAAAk4LzE1LzIwMjDgrlb+GPzdCKzXllsZ/N0IKUNJUS5OVkRBLklRX1RFVl9FQklUREFfRldELjYwMDAuOS8xOC8yMDIwAQAAADN+AAACAAAAEDU5Ljg1ODQ1MTMxOTQ1NzgBDQAAAAUAAAABOQEAAAAHMjYzNTE1NAIAAAAJNjUzNjI2MDA2AwAAAAYxMDAzMDgEAAAAATIGAAAAATAHAAAAAzE2MAgAAAABMAkAAAABMQoAAAABMAsAAAALMTIwNzE4MjE5NjQMAAAAAjEyDQAAAAk5LzE5LzIwMjDL3wUFGfzdCBv6jlsZ/N0IKENJUS5OVkRBLklRX1RFVl9FQklUREFfRldELjYwMDAuNy84LzIwMjEBAAAAM34AAAIAAAAQNDYuNjg2ODIzMjgwNjk1MwENAAAABQAAAAE5AQAAAAcyNjM1MTU0AgAAAAk2NTM2MjYwMDgDAAAABjEwMDMwOAQAAAABMgYAAAABMAcAAAADMTYwCAAAAAEwCQAAAAExCgAAAAEwCwAAAAsxMjQ3MzY0NjYxMQwAAAACMTINAAAACDcvOS8yMDIxy98FBRn83QiQ0YtbGfzdCChDSVEuTlZEQS5JUV9URVZfRUJJVERBX0ZXRC42MDAwLjEvNi8yMDIyAQAAADN+AAACAAAAEDU1LjY1MDA4MDU5MzI0NjEBDQAAAAUAAAABOQEAAAAHMjYzNTE1NAIAAAAJNjUzNjI2MDEwAwAAAAYxMDAzMDgEAAAAATIGAAAAATAHAAAAAzE2MAgAAAABMAkAAAABMQoAAAABMAsAAAALMTI2NzQ0MTI0NDcMAAAAAjEyDQAAAAgx</t>
  </si>
  <si>
    <t>LzcvMjAyMsvfBQUZ/N0IHb+KWxn83QgpQ0lRLk5WREEuSVFfVEVWX0VCSVREQV9GV0QuNjAwMC42LzI4LzIwMjIBAAAAM34AAAIAAAAQMjYuMjY1MDMzNjI2ODc4MgENAAAABQAAAAE5AQAAAAcyNjM1MTU0AgAAAAk2NTM2MjYwMTEDAAAABjEwMDMwOAQAAAABMgYAAAABMAcAAAADMTYwCAAAAAEwCQAAAAExCgAAAAEwCwAAAAsxMjkwNTg1MzA3OQwAAAACMTINAAAACTYvMjkvMjAyMsvfBQUZ/N0I1VuLWxn83QgqQ0lRLk5WREEuSVFfVEVWX0VCSVREQV9GV0QuNjAwMC4xMC8yNS8yMDIyAQAAADN+AAACAAAAEDM5LjgyMzgzNzI5ODQ5MDMBDQAAAAUAAAABOQEAAAAHMjYzNTE1NAIAAAAJNjUzNjI2MDEyAwAAAAYxMDAzMDgEAAAAATIGAAAAATAHAAAAAzE2MAgAAAABMAkAAAABMQoAAAABMAsAAAALMTMxMDcyMzczOTYMAAAAAjEyDQAAAAoxMC8yNi8yMDIymdXfWhn83QgeaZhbGfzdCClDSVEuTlZEQS5JUV9URVZfRUJJVERBX0ZXRC42MDAwLjQvMTQvMjAyMwEAAAAzfgAAAgAAABA2Ni4yNjA3NTIyNDAxOTk5AQ0AAAAFAAAAATkBAAAABzI2MzUxNTQCAAAACjEwMDIyMDQxMzkDAAAABjEwMDMwOAQAAAABMgYAAAABMAcAAAADMTYwCAAAAAEwCQAAAAExCgAAAAEwCwAAAAsxMzI3ODAyMTg1NwwAAAACMTINAAAACTQvMTUvMjAyMx0k4FoZ/N0IWOShWxn83QgqQ0lRLk5WREEuSVFfVEVWX0VCSVREQV9G</t>
  </si>
  <si>
    <t>V0QuNjAwMC4xMS8yOS8yMDIzAQAAADN+AAACAAAAEDI3Ljg0MDYwNzE5NzM5NDUBDQAAAAUAAAABOQEAAAAHMjYzNTE1NAIAAAAJNjUzNjI2MDE2AwAAAAYxMDAzMDgEAAAAATIGAAAAATAHAAAAAzE2MAgAAAABMAkAAAABMQoAAAABMAsAAAALMTM2MDc4NDI3MDgMAAAAAjEyDQAAAAoxMS8zMC8yMDIzHSTgWhn83QiQ0YtbGfzdCClDSVEuTlZEQS5JUV9URVZfRUJJVERBX0ZXRC42MDAwLjUvMjAvMjAyNAEAAAAzfgAAAgAAABAzMS45NzMxNjY0MzEzOTM0AQ0AAAAFAAAAATkBAAAABzI2MzUxNTQCAAAACjEwMDIyMDQxNDADAAAABjEwMDMwOAQAAAABMgYAAAABMAcAAAADMTYwCAAAAAEwCQAAAAExCgAAAAEwCwAAAAsxMzgxMTA4MTkzOQwAAAACMTINAAAACTUvMjEvMjAyNB0k4FoZ/N0Ih8CjWxn83QgpQ0lRLk5WREEuSVFfVEVWX0VCSVREQV9GV0QuNjAwMC45LzE2LzIwMjQBAAAAM34AAAIAAAAQMjguODE4NDU3MTA0NTg0OAENAAAABQAAAAE5AQAAAAcyNjM1MTU0AgAAAAk2NTM2MjYwMTgDAAAABjEwMDMwOAQAAAABMgYAAAABMAcAAAADMTYwCAAAAAEwCQAAAAExCgAAAAEwCwAAAAsxNDI4Nzg4MDk1NgwAAAACMTINAAAACTkvMTcvMjAyNMvfBQUZ/N0IoZWiWxn83QgpQ0lRLk5WREEuSVFfVEVWX0VCSVREQV9GV0QuNjAwMC4yLzIxLzIwMjUBAAAAM34AAAIAAAAQMjguMzk1OTMzNTY4MjQ1OAEN</t>
  </si>
  <si>
    <t>AAAABQAAAAE5AQAAAAcyNjM1MTU0AgAAAAk2NTM2MjYwMTkDAAAABjEwMDMwOAQAAAABMgYAAAABMAcAAAADMTYwCAAAAAEwCQAAAAExCgAAAAEwCwAAAAsxNDE1ODU3MDk3OQwAAAACMTINAAAACTIvMjIvMjAyNcvfBQUZ/N0IrNeWWxn83QgoQ0lRLk5WREEuSVFfVEVWX0VCSVREQV9GV0QuNjAwMC44LzgvMjAyNQEAAAAzfgAAAgAAABAzNC4xMDM2MDU1ODU1OTQ5AQ0AAAAFAAAAATkBAAAABzI2MzUxNTQCAAAACTY1MzYyNjAyMAMAAAAGMTAwMzA4BAAAAAEyBgAAAAEwBwAAAAMxNjAIAAAAATAJAAAAATEKAAAAATALAAAACzE0NDY1Mjk4MzYyDAAAAAIxMg0AAAAIOC85LzIwMjXL3wUFGfzdCBqDm1sZ/N0IKUNJUS5OVkRBLklRX1RFVl9FQklUREFfRldELjYwMDAuMS8yNi8yMDIxAQAAADN+AAACAAAADzU2Ljg3MTk5Mjc2NjEwNAENAAAABQAAAAE5AQAAAAcyNjM1MTU0AgAAAAk2NTM2MjYwMDcDAAAABjEwMDMwOAQAAAABMgYAAAABMAcAAAADMTYwCAAAAAEwCQAAAAExCgAAAAEwCwAAAAsxMjE2ODI2NzQ0OQwAAAACMTINAAAACTEvMjcvMjAyMcvfBQUZ/N0IfaOZWxn83QgpQ0lRLk5WREEuSVFfVEVWX0VCSVREQV9GV0QuNjAwMC45LzEwLzIwMjEBAAAAM34AAAIAAAAPNTAuNDMzNzUyNDk3NzYzAQ0AAAAFAAAAATkBAAAABzI2MzUxNTQCAAAACTY1MzYyNjAwOQMAAAAGMTAwMzA4BAAAAAEyBgAA</t>
  </si>
  <si>
    <t>AAEwBwAAAAMxNjAIAAAAATAJAAAAATEKAAAAATALAAAACzEyNTQwMzQ5MDY4DAAAAAIxMg0AAAAJOS8xMS8yMDIxy98FBRn83QjRJpJbGfzdCChDSVEuTlZEQS5JUV9URVZfRUJJVERBX0ZXRC42MDAwLjEvNy8yMDIyAQAAADN+AAACAAAAEDUzLjc5MTY5NTE1MjkyNzYBDQAAAAUAAAABOQEAAAAHMjYzNTE1NAIAAAAJNjUzNjI2MDEwAwAAAAYxMDAzMDgEAAAAATIGAAAAATAHAAAAAzE2MAgAAAABMAkAAAABMQoAAAABMAsAAAALMTI2NzQ0MTI0NDcMAAAAAjEyDQAAAAgxLzgvMjAyMsvfBQUZ/N0IEWiNWxn83QgpQ0lRLk5WREEuSVFfVEVWX0VCSVREQV9GV0QuNjAwMC44LzMxLzIwMjIBAAAAM34AAAIAAAAQMzguMDYyMTUxOTM3OTc0OQENAAAABQAAAAE5AQAAAAcyNjM1MTU0AgAAAAk2NTM2MjYwMTIDAAAABjEwMDMwOAQAAAABMgYAAAABMAcAAAADMTYwCAAAAAEwCQAAAAExCgAAAAEwCwAAAAsxMzAwOTgwODIxNgwAAAACMTINAAAACDkvMS8yMDIymdXfWhn83QhEQI5bGfzdCClDSVEuTlZEQS5JUV9URVZfRUJJVERBX0ZXRC42MDAwLjIvMTMvMjAyMwEAAAAzfgAAAgAAABA2MC42OTU4NDg1NjQ1ODE5AQ0AAAAFAAAAATkBAAAABzI2MzUxNTQCAAAACTY1MzYyNjAxMwMAAAAGMTAwMzA4BAAAAAEyBgAAAAEwBwAAAAMxNjAIAAAAATAJAAAAATEKAAAAATALAAAACzEzMTI2NzM4MTQ0DAAAAAIxMg0A</t>
  </si>
  <si>
    <t>AAAJMi8xNC8yMDIzHSTgWhn83Qgag5tbGfzdCClDSVEuTlZEQS5JUV9URVZfRUJJVERBX0ZXRC42MDAwLjQvMTcvMjAyMwEAAAAzfgAAAgAAABA2NC4zOTIzODQ4ODI4NzYzAQ0AAAAFAAAAATkBAAAABzI2MzUxNTQCAAAACjEwMDIyMDQxMzkDAAAABjEwMDMwOAQAAAABMgYAAAABMAcAAAADMTYwCAAAAAEwCQAAAAExCgAAAAEwCwAAAAsxMzI4NjA5MjM0NAwAAAACMTINAAAACTQvMTgvMjAyMx0k4FoZ/N0IG/qOWxn83QgpQ0lRLk5WREEuSVFfVEVWX0VCSVREQV9GV0QuNjAwMC45LzI4LzIwMjMBAAAAM34AAAIAAAAQMzEuNTA4NjY2ODkyNTY3NwENAAAABQAAAAE5AQAAAAcyNjM1MTU0AgAAAAk2NTM2MjYwMTUDAAAABjEwMDMwOAQAAAABMgYAAAABMAcAAAADMTYwCAAAAAEwCQAAAAExCgAAAAEwCwAAAAsxMzQ3OTM5Mzc3MwwAAAACMTINAAAACTkvMjkvMjAyMx0k4FoZ/N0ItxqYWxn83QgoQ0lRLk5WREEuSVFfVEVWX0VCSVREQV9GV0QuNjAwMC4yLzEvMjAyNAEAAAAzfgAAAgAAAA8yNC44Mjc3MTk5NzA2NDYBDQAAAAUAAAABOQEAAAAHMjYzNTE1NAIAAAAJNjUzNjI2MDE2AwAAAAYxMDAzMDgEAAAAATIGAAAAATAHAAAAAzE2MAgAAAABMAkAAAABMQoAAAABMAsAAAALMTM1OTQ0NTk2NDIMAAAAAjEyDQAAAAgyLzIvMjAyNB0k4FoZ/N0IFnGeWxn83QgpQ0lRLk5WREEuSVFfVEVWX0VCSVREQV9G</t>
  </si>
  <si>
    <t>V0QuNjAwMC45LzE3LzIwMjQBAAAAM34AAAIAAAAQMjguNTIyMjMxMTI5ODczNgENAAAABQAAAAE5AQAAAAcyNjM1MTU0AgAAAAk2NTM2MjYwMTgDAAAABjEwMDMwOAQAAAABMgYAAAABMAcAAAADMTYwCAAAAAEwCQAAAAExCgAAAAEwCwAAAAsxNDI4Nzg4MDk1NgwAAAACMTINAAAACTkvMTgvMjAyNMvfBQUZ/N0IpTKjWxn83QgpQ0lRLk5WREEuSVFfVEVWX0VCSVREQV9GV0QuNjAwMC4xLzEwLzIwMjUBAAAAM34AAAIAAAAQMjguNzExMjY0MDc1MTE4NgENAAAABQAAAAE5AQAAAAcyNjM1MTU0AgAAAAk2NTM2MjYwMTkDAAAABjEwMDMwOAQAAAABMgYAAAABMAcAAAADMTYwCAAAAAEwCQAAAAExCgAAAAEwCwAAAAsxNDI4Nzg4MTA1MwwAAAACMTINAAAACTEvMTEvMjAyNcvfBQUZ/N0IWz+fWxn83QgpQ0lRLk5WREEuSVFfVEVWX0VCSVREQV9GV0QuNjAwMC42LzE2LzIwMjUBAAAAM34AAAIAAAAQMjcuODQwNjk0MTE3OTkwNAENAAAABQAAAAE5AQAAAAcyNjM1MTU0AgAAAAk2NTM2MjYwMjADAAAABjEwMDMwOAQAAAABMgYAAAABMAcAAAADMTYwCAAAAAEwCQAAAAExCgAAAAEwCwAAAAsxNDM2MDA1ODkyMAwAAAACMTINAAAACTYvMTcvMjAyNcvfBQUZ/N0IzCKeWxn83QgqQ0lRLk5WREEuSVFfVEVWX0VCSVREQV9GV0QuNjAwMC4xMi8xMS8yMDIwAQAAADN+AAACAAAAEDU1LjA3MjM1MTAxNjE5MDEBDQAA</t>
  </si>
  <si>
    <t>AAUAAAABOQEAAAAHMjYzNTE1NAIAAAAJNjUzNjI2MDA3AwAAAAYxMDAzMDgEAAAAATIGAAAAATAHAAAAAzE2MAgAAAABMAkAAAABMQoAAAABMAsAAAALMTIxNjgyNjc0NDkMAAAAAjEyDQAAAAoxMi8xMi8yMDIwy98FBRn83QhmbaNbGfzdCCpDSVEuTlZEQS5JUV9URVZfRUJJVERBX0ZXRC42MDAwLjExLzE1LzIwMjEBAAAAM34AAAIAAAAQNjYuOTA3MTgyMzU3Nzc3NgENAAAABQAAAAE5AQAAAAcyNjM1MTU0AgAAAAk2NTM2MjYwMDkDAAAABjEwMDMwOAQAAAABMgYAAAABMAcAAAADMTYwCAAAAAEwCQAAAAExCgAAAAEwCwAAAAsxMjYxNjMyNTgzOQwAAAACMTINAAAACjExLzE2LzIwMjHL3wUFGfzdCB2/ilsZ/N0IKUNJUS5OVkRBLklRX1RFVl9FQklUREFfRldELjYwMDAuNS8xNi8yMDIyAQAAADN+AAACAAAAEDI4LjU4OTMxNjI1OTAzNDEBDQAAAAUAAAABOQEAAAAHMjYzNTE1NAIAAAAKMTAwMjIwNDEzOAMAAAAGMTAwMzA4BAAAAAEyBgAAAAEwBwAAAAMxNjAIAAAAATAJAAAAATEKAAAAATALAAAACzEyODM0OTA3ODgxDAAAAAIxMg0AAAAJNS8xNy8yMDIysqwGBRn83QhbP59bGfzdCCpDSVEuTlZEQS5JUV9URVZfRUJJVERBX0ZXRC42MDAwLjEwLzI3LzIwMjIBAAAAM34AAAIAAAAQMzkuNTY0NDg5NjcxNTYxOAENAAAABQAAAAE5AQAAAAcyNjM1MTU0AgAAAAk2NTM2MjYwMTIDAAAABjEwMDMwOAQA</t>
  </si>
  <si>
    <t>AAABMgYAAAABMAcAAAADMTYwCAAAAAEwCQAAAAExCgAAAAEwCwAAAAsxMzEwNzIzNzM5NgwAAAACMTINAAAACjEwLzI4LzIwMjKZ1d9aGfzdCBv6jlsZ/N0IKUNJUS5OVkRBLklRX1RFVl9FQklUREFfRldELjYwMDAuNC8xOC8yMDIzAQAAADN+AAACAAAAEDY1Ljk4MTI0NjMxMTIwNTgBDQAAAAUAAAABOQEAAAAHMjYzNTE1NAIAAAAKMTAwMjIwNDEzOQMAAAAGMTAwMzA4BAAAAAEyBgAAAAEwBwAAAAMxNjAIAAAAATAJAAAAATEKAAAAATALAAAACzEzMjg2MDkyMzQ0DAAAAAIxMg0AAAAJNC8xOS8yMDIzHSTgWhn83Qgb+o5bGfzdCCpDSVEuTlZEQS5JUV9URVZfRUJJVERBX0ZXRC42MDAwLjEwLzE3LzIwMjMBAAAAM34AAAIAAAAQMzIuODc3OTEzNzkzNjMzNwENAAAABQAAAAE5AQAAAAcyNjM1MTU0AgAAAAk2NTM2MjYwMTUDAAAABjEwMDMwOAQAAAABMgYAAAABMAcAAAADMTYwCAAAAAEwCQAAAAExCgAAAAEwCwAAAAsxMzU3NTg2NjQ3NAwAAAACMTINAAAACjEwLzE4LzIwMjMdJOBaGfzdCFO8k1sZ/N0IKENJUS5OVkRBLklRX1RFVl9FQklUREFfRldELjYwMDAuMi8yLzIwMjQBAAAAM34AAAIAAAAQMjYuMDY3NjU1MTczOTYwOAENAAAABQAAAAE5AQAAAAcyNjM1MTU0AgAAAAk2NTM2MjYwMTYDAAAABjEwMDMwOAQAAAABMgYAAAABMAcAAAADMTYwCAAAAAEwCQAAAAExCgAAAAEwCwAAAAsxMzU5NDQ1</t>
  </si>
  <si>
    <t>OTY0MgwAAAACMTINAAAACDIvMy8yMDI0HSTgWhn83QgRaI1bGfzdCClDSVEuTlZEQS5JUV9URVZfRUJJVERBX0ZXRC42MDAwLjcvMTcvMjAyNAEAAAAzfgAAAgAAABAzMi44MzY5NTUyMjc3NjY2AQ0AAAAFAAAAATkBAAAABzI2MzUxNTQCAAAACTY1MzYyNjAxNwMAAAAGMTAwMzA4BAAAAAEyBgAAAAEwBwAAAAMxNjAIAAAAATAJAAAAATEKAAAAATALAAAACzEzODQzODQ0ODkzDAAAAAIxMg0AAAAJNy8xOC8yMDI0HSTgWhn83Qg2aJpbGfzdCClDSVEuTlZEQS5JUV9URVZfRUJJVERBX0ZXRC42MDAwLjEvMTMvMjAyNQEAAAAzfgAAAgAAABAyOC4xNDAyNjAxODQyOTQ5AQ0AAAAFAAAAATkBAAAABzI2MzUxNTQCAAAACTY1MzYyNjAxOQMAAAAGMTAwMzA4BAAAAAEyBgAAAAEwBwAAAAMxNjAIAAAAATAJAAAAATEKAAAAATALAAAACzE0Mjg3ODgxMDU0DAAAAAIxMg0AAAAJMS8xNC8yMDI1sqwGBRn83QhbP59bGfzdCClDSVEuTlZEQS5JUV9URVZfRUJJVERBX0ZXRC42MDAwLjgvMTIvMjAyNQEAAAAzfgAAAgAAABAzNC4xOTAzMTU1NDY3NTc0AQ0AAAAFAAAAATkBAAAABzI2MzUxNTQCAAAACTY1MzYyNjAyMAMAAAAGMTAwMzA4BAAAAAEyBgAAAAEwBwAAAAMxNjAIAAAAATAJAAAAATEKAAAAATALAAAACzE0NDU1MDcyMDgzDAAAAAIxMg0AAAAJOC8xMy8yMDI1sqwGBRn83QiA1J1bGfzdCClDSVEuTlZEQS5J</t>
  </si>
  <si>
    <t>UV9URVZfRUJJVERBX0ZXRC42MDAwLjEwLzkvMjAyMAEAAAAzfgAAAgAAABA2OS44OTY5NTA2NzQ5OTA5AQ0AAAAFAAAAATkBAAAABzI2MzUxNTQCAAAACTY1MzYyNjAwNgMAAAAGMTAwMzA4BAAAAAEyBgAAAAEwBwAAAAMxNjAIAAAAATAJAAAAATEKAAAAATALAAAACzEyMDg3NjU1MTE4DAAAAAIxMg0AAAAKMTAvMTAvMjAyMLKsBgUZ/N0Ih8CjWxn83QgpQ0lRLk5WREEuSVFfVEVWX0VCSVREQV9GV0QuNjAwMC45LzMwLzIwMjEBAAAAM34AAAIAAAAQNDYuNDMxNDA1NDQ3Nzg3MQENAAAABQAAAAE5AQAAAAcyNjM1MTU0AgAAAAk2NTM2MjYwMDkDAAAABjEwMDMwOAQAAAABMgYAAAABMAcAAAADMTYwCAAAAAEwCQAAAAExCgAAAAEwCwAAAAsxMjU0MDM0OTA2OAwAAAACMTINAAAACTEwLzEvMjAyMbKsBgUZ/N0IK4adWxn83QgpQ0lRLk5WREEuSVFfVEVWX0VCSVREQV9GV0QuNjAwMC4zLzE1LzIwMjIBAAAAM34AAAIAAAAQMzcuNDk1NjE4NDYwODg0OAENAAAABQAAAAE5AQAAAAcyNjM1MTU0AgAAAAoxMDAyMjA0MTM4AwAAAAYxMDAzMDgEAAAAATIGAAAAATAHAAAAAzE2MAgAAAABMAkAAAABMQoAAAABMAsAAAALMTI3NTU0MzI0MDIMAAAAAjEyDQAAAAkzLzE2LzIwMjKyrAYFGfzdCKGVolsZ/N0IKENJUS5OVkRBLklRX1RFVl9FQklUREFfRldELjYwMDAuOS8yLzIwMjIBAAAAM34AAAIAAAAPMzYuNTI4</t>
  </si>
  <si>
    <t>MjM1MzczNTU5AQ0AAAAFAAAAATkBAAAABzI2MzUxNTQCAAAACTY1MzYyNjAxMgMAAAAGMTAwMzA4BAAAAAEyBgAAAAEwBwAAAAMxNjAIAAAAATAJAAAAATEKAAAAATALAAAACzEzMTAyNDI1MzgxDAAAAAIxMg0AAAAIOS8zLzIwMjKZ1d9aGfzdCFs/n1sZ/N0IKENJUS5OVkRBLklRX1RFVl9FQklUREFfRldELjYwMDAuMy8zLzIwMjMBAAAAM34AAAIAAAAQNjAuMjM2MjI3NDQyMTYwNAENAAAABQAAAAE5AQAAAAcyNjM1MTU0AgAAAAoxMDAyMjA0MTM5AwAAAAYxMDAzMDgEAAAAATIGAAAAATAHAAAAAzE2MAgAAAABMAkAAAABMQoAAAABMAsAAAALMTMyMTMxNzY0MzUMAAAAAjEyDQAAAAgzLzQvMjAyMx0k4FoZ/N0IRECOWxn83QgpQ0lRLk5WREEuSVFfVEVWX0VCSVREQV9GV0QuNjAwMC42LzIxLzIwMjMBAAAAM34AAAIAAAAONTMuMDA1MTQyNjY0MzkBDQAAAAUAAAABOQEAAAAHMjYzNTE1NAIAAAAJNjUzNjI2MDE0AwAAAAYxMDAzMDgEAAAAATIGAAAAATAHAAAAAzE2MAgAAAABMAkAAAABMQoAAAABMAsAAAALMTMzNjQyMTgyODYMAAAAAjEyDQAAAAk2LzIyLzIwMjMdJOBaGfzdCFO8k1sZ/N0IKUNJUS5OVkRBLklRX1RFVl9FQklUREFfRldELjYwMDAuMTIvNC8yMDIzAQAAADN+AAACAAAAEDI2LjMxMDI3NDE3NzU3OTEBDQAAAAUAAAABOQEAAAAHMjYzNTE1NAIAAAAJNjUzNjI2MDE2AwAAAAYxMDAz</t>
  </si>
  <si>
    <t>MDgEAAAAATIGAAAAATAHAAAAAzE2MAgAAAABMAkAAAABMQoAAAABMAsAAAALMTM2MDc4NDI3MDgMAAAAAjEyDQAAAAkxMi81LzIwMjMdJOBaGfzdCCuGnVsZ/N0IKENJUS5OVkRBLklRX1RFVl9FQklUREFfRldELjYwMDAuNi8zLzIwMjQBAAAAM34AAAIAAAAPMzMuNTQxMDExNjA2NjQxAQ0AAAAFAAAAATkBAAAABzI2MzUxNTQCAAAACTY1MzYyNjAxNwMAAAAGMTAwMzA4BAAAAAEyBgAAAAEwBwAAAAMxNjAIAAAAATAJAAAAATEKAAAAATALAAAACzE0Mjg3ODgwMzc2DAAAAAIxMg0AAAAINi80LzIwMjQdJOBaGfzdCNEmklsZ/N0IKUNJUS5OVkRBLklRX1RFVl9FQklUREFfRldELjYwMDAuMS8yMC8yMDI1AQAAADN+AAACAAAADzI5LjA5NDc3NDE1MTA0NQENAAAABQAAAAE5AQAAAAcyNjM1MTU0AgAAAAk2NTM2MjYwMTkDAAAABjEwMDMwOAQAAAABMgYAAAABMAcAAAADMTYwCAAAAAEwCQAAAAExCgAAAAEwCwAAAAsxNDI4Nzg4MTA1NAwAAAACMTINAAAACTEvMjEvMjAyNbKsBgUZ/N0IMPueWxn83QgpQ0lRLk5WREEuSVFfVEVWX0VCSVREQV9GV0QuNjAwMC42LzE4LzIwMjUBAAAAM34AAAIAAAAQMjcuOTk0NTk1MDY1MTYyOAENAAAABQAAAAE5AQAAAAcyNjM1MTU0AgAAAAk2NTM2MjYwMjADAAAABjEwMDMwOAQAAAABMgYAAAABMAcAAAADMTYwCAAAAAEwCQAAAAExCgAAAAEwCwAAAAsxNDM2MDA1ODky</t>
  </si>
  <si>
    <t>MAwAAAACMTINAAAACTYvMTkvMjAyNbKsBgUZ/N0IyPGZWxn83QgqQ0lRLk5WREEuSVFfVEVWX0VCSVREQV9GV0QuNjAwMC4xMi8xNS8yMDIwAQAAADN+AAACAAAAEDU2LjU1MzIxNzM2MTM1MDMBDQAAAAUAAAABOQEAAAAHMjYzNTE1NAIAAAAJNjUzNjI2MDA3AwAAAAYxMDAzMDgEAAAAATIGAAAAATAHAAAAAzE2MAgAAAABMAkAAAABMQoAAAABMAsAAAALMTIxNjgyNjc0NDkMAAAAAjEyDQAAAAoxMi8xNi8yMDIwsqwGBRn83QhJqotbGfzdCChDSVEuTlZEQS5JUV9URVZfRUJJVERBX0ZXRC42MDAwLjQvMi8yMDIxAQAAADN+AAACAAAADzQzLjg0OTcwOTA2OTgwOAENAAAABQAAAAE5AQAAAAcyNjM1MTU0AgAAAAoxMDAyMjA0MTM3AwAAAAYxMDAzMDgEAAAAATIGAAAAATAHAAAAAzE2MAgAAAABMAkAAAABMQoAAAABMAsAAAALMTI0MDI4MDcwNTMMAAAAAjEyDQAAAAg0LzMvMjAyMbKsBgUZ/N0IoZWiWxn83QgpQ0lRLk5WREEuSVFfVEVWX0VCSVREQV9GV0QuNjAwMC4xLzE5LzIwMjIBAAAAM34AAAIAAAAQNDkuNDQwMTU4ODkwOTU3MQENAAAABQAAAAE5AQAAAAcyNjM1MTU0AgAAAAk2NTM2MjYwMTADAAAABjEwMDMwOAQAAAABMgYAAAABMAcAAAADMTYwCAAAAAEwCQAAAAExCgAAAAEwCwAAAAsxMjY3NDQxMjQ0NwwAAAACMTINAAAACTEvMjAvMjAyMrKsBgUZ/N0IRECOWxn83QgpQ0lRLk5WREEuSVFf</t>
  </si>
  <si>
    <t>VEVWX0VCSVREQV9GV0QuNjAwMC41LzE4LzIwMjIBAAAAM34AAAIAAAAQMjguMDM3NDg3ODg0MTMxNQENAAAABQAAAAE5AQAAAAcyNjM1MTU0AgAAAAoxMDAyMjA0MTM4AwAAAAYxMDAzMDgEAAAAATIGAAAAATAHAAAAAzE2MAgAAAABMAkAAAABMQoAAAABMAsAAAALMTI4MzQ5MDc4ODEMAAAAAjEyDQAAAAk1LzE5LzIwMjKyrAYFGfzdCB2/ilsZ/N0IKENJUS5OVkRBLklRX1RFVl9FQklUREFfRldELjYwMDAuMS8yLzIwMjMBAAAAM34AAAIAAAAQNDAuNjY0NjE1ODc3NTQ2MwENAAAABQAAAAE5AQAAAAcyNjM1MTU0AgAAAAk2NTM2MjYwMTMDAAAABjEwMDMwOAQAAAABMgYAAAABMAcAAAADMTYwCAAAAAEwCQAAAAExCgAAAAEwCwAAAAsxMzEyNjczODE0NAwAAAACMTINAAAACDEvMy8yMDIzHSTgWhn83Qgb+o5bGfzdCChDSVEuTlZEQS5JUV9URVZfRUJJVERBX0ZXRC42MDAwLjkvNC8yMDIwAQAAADN+AAACAAAAEDYxLjkzODE2OTI3NTAxOTEBDQAAAAUAAAABOQEAAAAHMjYzNTE1NAIAAAAJNjUzNjI2MDA2AwAAAAYxMDAzMDgEAAAAATIGAAAAATAHAAAAAzE2MAgAAAABMAkAAAABMQoAAAABMAsAAAALMTIwNTkxOTYzNTkMAAAAAjEyDQAAAAg5LzUvMjAyMLKsBgUZ/N0ItU2TWxn83QgpQ0lRLk5WREEuSVFfVEVWX0VCSVREQV9GV0QuNjAwMC4xMS85LzIwMjABAAAAM34AAAIAAAAPNjkuMjIwMDIwMzU5</t>
  </si>
  <si>
    <t>MDQ0AQ0AAAAFAAAAATkBAAAABzI2MzUxNTQCAAAACTY1MzYyNjAwNgMAAAAGMTAwMzA4BAAAAAEyBgAAAAEwBwAAAAMxNjAIAAAAATAJAAAAATEKAAAAATALAAAACzEyMDg3NjU1MTE4DAAAAAIxMg0AAAAKMTEvMTAvMjAyMLKsBgUZ/N0IZm2jWxn83QgpQ0lRLk5WREEuSVFfVEVWX0VCSVREQV9GV0QuNjAwMC4xLzExLzIwMjEBAAAAM34AAAIAAAAQNTcuNjY2MjY1OTMxNzk0NwENAAAABQAAAAE5AQAAAAcyNjM1MTU0AgAAAAk2NTM2MjYwMDcDAAAABjEwMDMwOAQAAAABMgYAAAABMAcAAAADMTYwCAAAAAEwCQAAAAExCgAAAAEwCwAAAAsxMjE2ODI2NzQ0OQwAAAACMTINAAAACTEvMTIvMjAyMbKsBgUZ/N0Iq0iVWxn83QgpQ0lRLk5WREEuSVFfVEVWX0VCSVREQV9GV0QuNjAwMC4yLzI1LzIwMjEBAAAAM34AAAIAAAAQNDIuNzQ3MTAyMzI2MDQ0NAENAAAABQAAAAE5AQAAAAcyNjM1MTU0AgAAAAoxMDAyMjA0MTM3AwAAAAYxMDAzMDgEAAAAATIGAAAAATAHAAAAAzE2MAgAAAABMAkAAAABMQoAAAABMAsAAAALMTM3NjAwNDYzOTYMAAAAAjEyDQAAAAkyLzI2LzIwMjGyrAYFGfzdCEmqi1sZ/N0IKUNJUS5OVkRBLklRX1RFVl9FQklUREFfRldELjYwMDAuNC8yOS8yMDIxAQAAADN+AAACAAAAEDUzLjQ2MDI4NjYwMTk1ODQBDQAAAAUAAAABOQEAAAAHMjYzNTE1NAIAAAAKMTAwMjIwNDEzNwMAAAAGMTAw</t>
  </si>
  <si>
    <t>MzA4BAAAAAEyBgAAAAEwBwAAAAMxNjAIAAAAATAJAAAAATEKAAAAATALAAAACzEyNDA2MjQxNjE5DAAAAAIxMg0AAAAJNC8zMC8yMDIxsqwGBRn83QjRJpJbGfzdCChDSVEuTlZEQS5JUV9URVZfRUJJVERBX0ZXRC42MDAwLjcvMS8yMDIxAQAAADN+AAACAAAAEDQ3LjQxOTUyNzI0MjEyNDIBDQAAAAUAAAABOQEAAAAHMjYzNTE1NAIAAAAJNjUzNjI2MDA4AwAAAAYxMDAzMDgEAAAAATIGAAAAATAHAAAAAzE2MAgAAAABMAkAAAABMQoAAAABMAsAAAALMTI0NzM2NDY2MTEMAAAAAjEyDQAAAAg3LzIvMjAyMbKsBgUZ/N0IEWiNWxn83QgpQ0lRLk5WREEuSVFfVEVWX0VCSVREQV9GV0QuNjAwMC44LzI2LzIwMjEBAAAAM34AAAIAAAAQNTAuODE5MzU5MTM5NDMwNAENAAAABQAAAAE5AQAAAAcyNjM1MTU0AgAAAAk2NTM2MjYwMDkDAAAABjEwMDMwOAQAAAABMgYAAAABMAcAAAADMTYwCAAAAAEwCQAAAAExCgAAAAEwCwAAAAsxMjUyNjU4Njg5MAwAAAACMTINAAAACTgvMjcvMjAyMbKsBgUZ/N0IG/qOWxn83QgqQ0lRLk5WREEuSVFfVEVWX0VCSVREQV9GV0QuNjAwMC4xMC8xMi8yMDIxAQAAADN+AAACAAAAEDQ2LjMyOTE4ODg2NTkyMDUBDQAAAAUAAAABOQEAAAAHMjYzNTE1NAIAAAAJNjUzNjI2MDA5AwAAAAYxMDAzMDgEAAAAATIGAAAAATAHAAAAAzE2MAgAAAABMAkAAAABMQoAAAABMAsAAAALMTI1NDAz</t>
  </si>
  <si>
    <t>NDkwNjgMAAAAAjEyDQAAAAoxMC8xMy8yMDIxsqwGBRn83Qgb+o5bGfzdCCpDSVEuTlZEQS5JUV9URVZfRUJJVERBX0ZXRC42MDAwLjEyLzE0LzIwMjEBAAAAM34AAAIAAAAQNTUuOTY3NDYzMjgzOTEyOAENAAAABQAAAAE5AQAAAAcyNjM1MTU0AgAAAAk2NTM2MjYwMTADAAAABjEwMDMwOAQAAAABMgYAAAABMAcAAAADMTYwCAAAAAEwCQAAAAExCgAAAAEwCwAAAAsxMjY3NDQxMjQ0NwwAAAACMTINAAAACjEyLzE1LzIwMjGmugYFGfzdCBqDm1sZ/N0IKUNJUS5OVkRBLklRX1RFVl9FQklUREFfRldELjYwMDAuMi8xNS8yMDIyAQAAADN+AAACAAAAEDUyLjU2MDc3NzI5MTIxODQBDQAAAAUAAAABOQEAAAAHMjYzNTE1NAIAAAAJNjUzNjI2MDEwAwAAAAYxMDAzMDgEAAAAATIGAAAAATAHAAAAAzE2MAgAAAABMAkAAAABMQoAAAABMAsAAAALMTMwMjQ0NDc4ODcMAAAAAjEyDQAAAAkyLzE2LzIwMjKmugYFGfzdCB2/ilsZ/N0IKUNJUS5OVkRBLklRX1RFVl9FQklUREFfRldELjYwMDAuNC8xOS8yMDIyAQAAADN+AAACAAAAEDM3LjM2NTA2NzA1MTk2NDQBDQAAAAUAAAABOQEAAAAHMjYzNTE1NAIAAAAKMTAwMjIwNDEzOAMAAAAGMTAwMzA4BAAAAAEyBgAAAAEwBwAAAAMxNjAIAAAAATAJAAAAATEKAAAAATALAAAACzEyODI2NDg4NTQ5DAAAAAIxMg0AAAAJNC8yMC8yMDIyproGBRn83QiQ0YtbGfzdCClDSVEu</t>
  </si>
  <si>
    <t>TlZEQS5JUV9URVZfRUJJVERBX0ZXRC42MDAwLjYvMTQvMjAyMgEAAAAzfgAAAgAAABAyNi4wMTk4OTM0MjkzMTYzAQ0AAAAFAAAAATkBAAAABzI2MzUxNTQCAAAACTY1MzYyNjAxMQMAAAAGMTAwMzA4BAAAAAEyBgAAAAEwBwAAAAMxNjAIAAAAATAJAAAAATEKAAAAATALAAAACzEyOTA1ODUzMDc5DAAAAAIxMg0AAAAJNi8xNS8yMDIyproGBRn83QiTJZNbGfzdCClDSVEuTlZEQS5JUV9URVZfRUJJVERBX0ZXRC42MDAwLjcvMjkvMjAyMgEAAAAzfgAAAgAAABAzMi40OTQzNTQ1MTAyNzkyAQ0AAAAFAAAAATkBAAAABzI2MzUxNTQCAAAACTY1MzYyNjAxMQMAAAAGMTAwMzA4BAAAAAEyBgAAAAEwBwAAAAMxNjAIAAAAATAJAAAAATEKAAAAATALAAAACzEyOTM3NTA3NjU2DAAAAAIxMg0AAAAJNy8zMC8yMDIyproGBRn83Qgb+o5bGfzdCClDSVEuTlZEQS5JUV9URVZfRUJJVERBX0ZXRC42MDAwLjkvMzAvMjAyMgEAAAAzfgAAAgAAABAzNi40MDA0NDg2MjMwMzQ3AQ0AAAAFAAAAATkBAAAABzI2MzUxNTQCAAAACTY1MzYyNjAxMgMAAAAGMTAwMzA4BAAAAAEyBgAAAAEwBwAAAAMxNjAIAAAAATAJAAAAATEKAAAAATALAAAACzEzMDIzMjAyMTc4DAAAAAIxMg0AAAAJMTAvMS8yMDIymdXfWhn83QhTvJNbGfzdCClDSVEuTlZEQS5JUV9URVZfRUJJVERBX0ZXRC42MDAwLjEyLzIvMjAyMgEAAAAzfgAAAgAAABA0</t>
  </si>
  <si>
    <t>Ni41NjUxNjMzNDUwOTQ2AQ0AAAAFAAAAATkBAAAABzI2MzUxNTQCAAAACTY1MzYyNjAxMwMAAAAGMTAwMzA4BAAAAAEyBgAAAAEwBwAAAAMxNjAIAAAAATAJAAAAATEKAAAAATALAAAACzEzMTExMDc1MzM3DAAAAAIxMg0AAAAJMTIvMy8yMDIyHSTgWhn83Qg2aJpbGfzdCChDSVEuTlZEQS5JUV9URVZfRUJJVERBX0ZXRC42MDAwLjIvMy8yMDIzAQAAADN+AAACAAAAEDU4Ljc3NDgxNTkzNDQzNDEBDQAAAAUAAAABOQEAAAAHMjYzNTE1NAIAAAAJNjUzNjI2MDEzAwAAAAYxMDAzMDgEAAAAATIGAAAAATAHAAAAAzE2MAgAAAABMAkAAAABMQoAAAABMAsAAAALMTMxMjY3MzgxNDQMAAAAAjEyDQAAAAgyLzQvMjAyMx0k4FoZ/N0I7QaZWxn83QgpQ0lRLk5WREEuSVFfVEVWX0VCSVREQV9GV0QuNjAwMC4zLzIyLzIwMjMBAAAAM34AAAIAAAAONjYuMDQ1MDg2NTk4NTkBDQAAAAUAAAABOQEAAAAHMjYzNTE1NAIAAAAKMTAwMjIwNDEzOQMAAAAGMTAwMzA4BAAAAAEyBgAAAAEwBwAAAAMxNjAIAAAAATAJAAAAATEKAAAAATALAAAACzEzMjM2MDkwMjAxDAAAAAIxMg0AAAAJMy8yMy8yMDIzHSTgWhn83QjODqRbGfzdCClDSVEuTlZEQS5JUV9URVZfRUJJVERBX0ZXRC42MDAwLjUvMTcvMjAyMwEAAAAzfgAAAgAAABA3Mi4xODUxNDAwNDI4MjgxAQ0AAAAFAAAAATkBAAAABzI2MzUxNTQCAAAACjEwMDIyMDQxMzkD</t>
  </si>
  <si>
    <t>AAAABjEwMDMwOAQAAAABMgYAAAABMAcAAAADMTYwCAAAAAEwCQAAAAExCgAAAAEwCwAAAAsxMzI4NjA5MjM0NAwAAAACMTINAAAACTUvMTgvMjAyMx0k4FoZ/N0IG/qOWxn83QgpQ0lRLk5WREEuSVFfVEVWX0VCSVREQV9GV0QuNjAwMC43LzE5LzIwMjMBAAAAM34AAAIAAAAQNTcuOTg1MjYwNDcyNjE1NwENAAAABQAAAAE5AQAAAAcyNjM1MTU0AgAAAAk2NTM2MjYwMTQDAAAABjEwMDMwOAQAAAABMgYAAAABMAcAAAADMTYwCAAAAAEwCQAAAAExCgAAAAEwCwAAAAsxMzM2NDIxODI4NgwAAAACMTINAAAACTcvMjAvMjAyMx0k4FoZ/N0INmiaWxn83QgpQ0lRLk5WREEuSVFfVEVWX0VCSVREQV9GV0QuNjAwMC45LzIwLzIwMjMBAAAAM34AAAIAAAAQMzAuODg0MTMzMTI4ODExOQENAAAABQAAAAE5AQAAAAcyNjM1MTU0AgAAAAk2NTM2MjYwMTUDAAAABjEwMDMwOAQAAAABMgYAAAABMAcAAAADMTYwCAAAAAEwCQAAAAExCgAAAAEwCwAAAAsxMzQ3OTM5Mzc3MwwAAAACMTINAAAACTkvMjEvMjAyMx0k4FoZ/N0IG/qOWxn83QgqQ0lRLk5WREEuSVFfVEVWX0VCSVREQV9GV0QuNjAwMC4xMS8yMi8yMDIzAQAAADN+AAACAAAAEDI4LjAwOTEyMTg0NTkwODkBDQAAAAUAAAABOQEAAAAHMjYzNTE1NAIAAAAJNjUzNjI2MDE2AwAAAAYxMDAzMDgEAAAAATIGAAAAATAHAAAAAzE2MAgAAAABMAkAAAABMQoAAAABMAsA</t>
  </si>
  <si>
    <t>AAALMTM1NzUyMjA3NjYMAAAAAjEyDQAAAAoxMS8yMy8yMDIzHSTgWhn83QgRaI1bGfzdCChDSVEuTlZEQS5JUV9URVZfRUJJVERBX0ZXRC42MDAwLjUvNi8yMDI0AQAAADN+AAACAAAAEDMxLjU3NTI0OTA3Mzg4NDMBDQAAAAUAAAABOQEAAAAHMjYzNTE1NAIAAAAKMTAwMjIwNDE0MAMAAAAGMTAwMzA4BAAAAAEyBgAAAAEwBwAAAAMxNjAIAAAAATAJAAAAATEKAAAAATALAAAACzEzNzYxODEzNzMzDAAAAAIxMg0AAAAINS83LzIwMjQdJOBaGfzdCEC/kFsZ/N0IKkNJUS5OVkRBLklRX1RFVl9FQklUREFfRldELjYwMDAuMTAvMjQvMjAyNAEAAAAzfgAAAgAAABAzNC44OTUyOTI1MTI2MTU3AQ0AAAAFAAAAATkBAAAABzI2MzUxNTQCAAAACTY1MzYyNjAxOAMAAAAGMTAwMzA4BAAAAAEyBgAAAAEwBwAAAAMxNjAIAAAAATAJAAAAATEKAAAAATALAAAACzE0MDM4ODA0NTA3DAAAAAIxMg0AAAAKMTAvMjUvMjAyNKa6BgUZ/N0IgNSdWxn83QgpQ0lRLk5WREEuSVFfVEVWX0VCSVREQV9GV0QuNjAwMC4yLzE0LzIwMjUBAAAAM34AAAIAAAAQMjkuMzM3NjYzODY1Nzk4NAENAAAABQAAAAE5AQAAAAcyNjM1MTU0AgAAAAk2NTM2MjYwMTkDAAAABjEwMDMwOAQAAAABMgYAAAABMAcAAAADMTYwCAAAAAEwCQAAAAExCgAAAAEwCwAAAAsxNDE1OTUwNzU3OQwAAAACMTINAAAACTIvMTUvMjAyNaa6BgUZ/N0IGoObWxn8</t>
  </si>
  <si>
    <t>3QgpQ0lRLk5WREEuSVFfVEVWX0VCSVREQV9GV0QuNjAwMC43LzE4LzIwMjUBAAAAM34AAAIAAAAQMzIuMTcxMjYyNzA1ODkyMQENAAAABQAAAAE5AQAAAAcyNjM1MTU0AgAAAAk2NTM2MjYwMjADAAAABjEwMDMwOAQAAAABMgYAAAABMAcAAAADMTYwCAAAAAEwCQAAAAExCgAAAAEwCwAAAAsxNDQ1NTA3MjA3NAwAAAACMTINAAAACTcvMTkvMjAyNaa6BgUZ/N0IQL+QWxn83QgpQ0lRLk5WREEuSVFfVEVWX0VCSVREQV9GV0QuNjAwMC4xLzEyLzIwMjEBAAAAM34AAAIAAAAQNTcuMDgzMDg4MTg0NjM2NgENAAAABQAAAAE5AQAAAAcyNjM1MTU0AgAAAAk2NTM2MjYwMDcDAAAABjEwMDMwOAQAAAABMgYAAAABMAcAAAADMTYwCAAAAAEwCQAAAAExCgAAAAEwCwAAAAsxMjE2ODI2NzQ0OQwAAAACMTINAAAACTEvMTMvMjAyMaa6BgUZ/N0IVZGVWxn83QgqQ0lRLk5WREEuSVFfVEVWX0VCSVREQV9GV0QuNjAwMC4xMi8xNS8yMDIxAQAAADN+AAACAAAAEDYwLjIwMzIyNDcyNzkwNDIBDQAAAAUAAAABOQEAAAAHMjYzNTE1NAIAAAAJNjUzNjI2MDEwAwAAAAYxMDAzMDgEAAAAATIGAAAAATAHAAAAAzE2MAgAAAABMAkAAAABMQoAAAABMAsAAAALMTI2NzQ0MTI0NDcMAAAAAjEyDQAAAAoxMi8xNi8yMDIxproGBRn83Qgb+o5bGfzdCClDSVEuTlZEQS5JUV9URVZfRUJJVERBX0ZXRC42MDAwLjYvMTUvMjAyMgEAAAAz</t>
  </si>
  <si>
    <t>fgAAAgAAABAyNy4xODAxMTE3NjE2MTI5AQ0AAAAFAAAAATkBAAAABzI2MzUxNTQCAAAACTY1MzYyNjAxMQMAAAAGMTAwMzA4BAAAAAEyBgAAAAEwBwAAAAMxNjAIAAAAATAJAAAAATEKAAAAATALAAAACzEyOTA1ODUzMDc5DAAAAAIxMg0AAAAJNi8xNi8yMDIyproGBRn83QjMIp5bGfzdCClDSVEuTlZEQS5JUV9URVZfRUJJVERBX0ZXRC42MDAwLjEyLzUvMjAyMgEAAAAzfgAAAgAAAA80NS44MjkwMDU3NDkxMjIBDQAAAAUAAAABOQEAAAAHMjYzNTE1NAIAAAAJNjUzNjI2MDEzAwAAAAYxMDAzMDgEAAAAATIGAAAAATAHAAAAAzE2MAgAAAABMAkAAAABMQoAAAABMAsAAAALMTMxMTEwNzUzMzcMAAAAAjEyDQAAAAkxMi82LzIwMjIdJOBaGfzdCFO8k1sZ/N0IKUNJUS5OVkRBLklRX1RFVl9FQklUREFfRldELjYwMDAuNS8xOC8yMDIzAQAAADN+AAACAAAAEDc1Ljc3OTIwMDEzMzU5MTkBDQAAAAUAAAABOQEAAAAHMjYzNTE1NAIAAAAKMTAwMjIwNDEzOQMAAAAGMTAwMzA4BAAAAAEyBgAAAAEwBwAAAAMxNjAIAAAAATAJAAAAATEKAAAAATALAAAACzEzMjg2MDkyMzQ0DAAAAAIxMg0AAAAJNS8xOS8yMDIzHSTgWhn83Qgb+o5bGfzdCCpDSVEuTlZEQS5JUV9URVZfRUJJVERBX0ZXRC42MDAwLjExLzIzLzIwMjMBAAAAM34AAAIAAAAQMjcuODE4NTQ4Njk0NTg1MgENAAAABQAAAAE5AQAAAAcyNjM1MTU0AgAA</t>
  </si>
  <si>
    <t>AAk2NTM2MjYwMTYDAAAABjEwMDMwOAQAAAABMgYAAAABMAcAAAADMTYwCAAAAAEwCQAAAAExCgAAAAEwCwAAAAsxMzU3NTY1MjkxNwwAAAACMTINAAAACjExLzI0LzIwMjMdJOBaGfzdCFWRlVsZ/N0IKENJUS5OVkRBLklRX1RFVl9FQklUREFfRldELjYwMDAuNS83LzIwMjQBAAAAM34AAAIAAAAPMzAuOTQ5MDg1MzQ3Mjc2AQ0AAAAFAAAAATkBAAAABzI2MzUxNTQCAAAACjEwMDIyMDQxNDADAAAABjEwMDMwOAQAAAABMgYAAAABMAcAAAADMTYwCAAAAAEwCQAAAAExCgAAAAEwCwAAAAsxMzc3MDg2NTM3MgwAAAACMTINAAAACDUvOC8yMDI0HSTgWhn83Qgb+o5bGfzdCCpDSVEuTlZEQS5JUV9URVZfRUJJVERBX0ZXRC42MDAwLjEwLzI1LzIwMjQBAAAAM34AAAIAAAAQMzUuMTc4MTYwNDYzNzk4NwENAAAABQAAAAE5AQAAAAcyNjM1MTU0AgAAAAk2NTM2MjYwMTgDAAAABjEwMDMwOAQAAAABMgYAAAABMAcAAAADMTYwCAAAAAEwCQAAAAExCgAAAAEwCwAAAAsxNDAzODgwNDUwNwwAAAACMTINAAAACjEwLzI2LzIwMjSmugYFGfzdCEC/kFsZ/N0IKUNJUS5OVkRBLklRX1RFVl9FQklUREFfRldELjYwMDAuNC8xMC8yMDI1AQAAADN+AAACAAAAEDE5Ljk4NDQ3ODMzOTQ3MjYBDQAAAAUAAAABOQEAAAAHMjYzNTE1NAIAAAAKMTAwMjIwNDE0MQMAAAAGMTAwMzA4BAAAAAEyBgAAAAEwBwAAAAMxNjAIAAAAATAJ</t>
  </si>
  <si>
    <t>AAAAATEKAAAAATALAAAACzE0MzE4NDY1NTkyDAAAAAIxMg0AAAAJNC8xMS8yMDI1proGBRn83QhTvJNbGfzdCCpDSVEuTlZEQS5JUV9URVZfRUJJVERBX0ZXRC42MDAwLjExLzExLzIwMjABAAAAM34AAAIAAAAQNjguMTI4OTgzMDUwNTc2NgENAAAABQAAAAE5AQAAAAcyNjM1MTU0AgAAAAk2NTM2MjYwMDYDAAAABjEwMDMwOAQAAAABMgYAAAABMAcAAAADMTYwCAAAAAEwCQAAAAExCgAAAAEwCwAAAAsxMjA4NzY1NTExOAwAAAACMTINAAAACjExLzEyLzIwMjCmugYFGfzdCABBmlsZ/N0IKUNJUS5OVkRBLklRX1RFVl9FQklUREFfRldELjYwMDAuMy8xNy8yMDIxAQAAADN+AAACAAAAEDQyLjMzOTAxMDkwMjA4MTcBDQAAAAUAAAABOQEAAAAHMjYzNTE1NAIAAAAKMTAwMjIwNDEzNwMAAAAGMTAwMzA4BAAAAAEyBgAAAAEwBwAAAAMxNjAIAAAAATAJAAAAATEKAAAAATALAAAACzEyNDAyODA3MDUzDAAAAAIxMg0AAAAJMy8xOC8yMDIxproGBRn83QhJqotbGfzdCClDSVEuTlZEQS5JUV9URVZfRUJJVERBX0ZXRC42MDAwLjgvMzAvMjAyMQEAAAAzfgAAAgAAABA1Mi4yNjUxNDE5NDc3ODQzAQ0AAAAFAAAAATkBAAAABzI2MzUxNTQCAAAACTY1MzYyNjAwOQMAAAAGMTAwMzA4BAAAAAEyBgAAAAEwBwAAAAMxNjAIAAAAATAJAAAAATEKAAAAATALAAAACzEyNTI2NTg2ODkwDAAAAAIxMg0AAAAJOC8zMS8yMDIx</t>
  </si>
  <si>
    <t>proGBRn83QgRaI1bGfzdCClDSVEuTlZEQS5JUV9URVZfRUJJVERBX0ZXRC42MDAwLjIvMTcvMjAyMgEAAAAzfgAAAgAAABA0MC4wNDE1NTgyMzQ2MzgxAQ0AAAAFAAAAATkBAAAABzI2MzUxNTQCAAAACjEwMDIyMDQxMzgDAAAABjEwMDMwOAQAAAABMgYAAAABMAcAAAADMTYwCAAAAAEwCQAAAAExCgAAAAEwCwAAAAsxMjc1NTQzMjQwMgwAAAACMTINAAAACTIvMTgvMjAyMqa6BgUZ/N0IkNGLWxn83QgpQ0lRLk5WREEuSVFfVEVWX0VCSVREQV9GV0QuNjAwMC4xMC80LzIwMjIBAAAAM34AAAIAAAAQMzkuNTM3MDI5MzM0NTkyOQENAAAABQAAAAE5AQAAAAcyNjM1MTU0AgAAAAk2NTM2MjYwMTIDAAAABjEwMDMwOAQAAAABMgYAAAABMAcAAAADMTYwCAAAAAEwCQAAAAExCgAAAAEwCwAAAAsxMzAyMzIwMjE3OAwAAAACMTINAAAACTEwLzUvMjAyMpnV31oZ/N0IyPGZWxn83QgoQ0lRLk5WREEuSVFfVEVWX0VCSVREQV9GV0QuNjAwMC40LzQvMjAyMwEAAAAzfgAAAgAAAA82Ny45ODUwODQxMDY0NjcBDQAAAAUAAAABOQEAAAAHMjYzNTE1NAIAAAAKMTAwMjIwNDEzOQMAAAAGMTAwMzA4BAAAAAEyBgAAAAEwBwAAAAMxNjAIAAAAATAJAAAAATEKAAAAATALAAAACzEzMjc4MDIxODU3DAAAAAIxMg0AAAAINC81LzIwMjMdJOBaGfzdCFO8k1sZ/N0IKUNJUS5OVkRBLklRX1RFVl9FQklUREFfRldELjYwMDAuNy8y</t>
  </si>
  <si>
    <t>MS8yMDIzAQAAADN+AAACAAAAEDU0LjU2NjM3MDA3MjUyNDIBDQAAAAUAAAABOQEAAAAHMjYzNTE1NAIAAAAJNjUzNjI2MDE0AwAAAAYxMDAzMDgEAAAAATIGAAAAATAHAAAAAzE2MAgAAAABMAkAAAABMQoAAAABMAsAAAALMTMzNjQyMTgyODYMAAAAAjEyDQAAAAk3LzIyLzIwMjMdJOBaGfzdCDZomlsZ/N0IKUNJUS5OVkRBLklRX1RFVl9FQklUREFfRldELjYwMDAuMS8xOS8yMDI0AQAAADN+AAACAAAAEDIzLjQyODI5MTAyNzQ4NTcBDQAAAAUAAAABOQEAAAAHMjYzNTE1NAIAAAAJNjUzNjI2MDE2AwAAAAYxMDAzMDgEAAAAATIGAAAAATAHAAAAAzE2MAgAAAABMAkAAAABMQoAAAABMAsAAAALMTM1OTQ0NTk2NDIMAAAAAjEyDQAAAAkxLzIwLzIwMjQdJOBaGfzdCDD7nlsZ/N0IKUNJUS5OVkRBLklRX1RFVl9FQklUREFfRldELjYwMDAuNy8xMC8yMDI0AQAAADN+AAACAAAAEDM4LjY4MDQ0MTY3NTczMTkBDQAAAAUAAAABOQEAAAAHMjYzNTE1NAIAAAAJNjUzNjI2MDE3AwAAAAYxMDAzMDgEAAAAATIGAAAAATAHAAAAAzE2MAgAAAABMAkAAAABMQoAAAABMAsAAAALMTQyODc4ODAzODgMAAAAAjEyDQAAAAk3LzExLzIwMjQdJOBaGfzdCJDRi1sZ/N0IKkNJUS5OVkRBLklRX1RFVl9FQklUREFfRldELjYwMDAuMTIvMjAvMjAyNAEAAAAzfgAAAgAAABAyOC40NTM0NjAwNzk2MzQ4AQ0AAAAFAAAAATkBAAAA</t>
  </si>
  <si>
    <t>BzI2MzUxNTQCAAAACTY1MzYyNjAxOQMAAAAGMTAwMzA4BAAAAAEyBgAAAAEwBwAAAAMxNjAIAAAAATAJAAAAATEKAAAAATALAAAACzE0Mjg3ODgxMDUyDAAAAAIxMg0AAAAKMTIvMjEvMjAyNKa6BgUZ/N0INmiaWxn83QgpQ0lRLk5WREEuSVFfVEVWX0VCSVREQV9GV0QuNjAwMC43LzIyLzIwMjUBAAAAM34AAAIAAAAQMzEuMTU2OTAyMzIwOTU0NwENAAAABQAAAAE5AQAAAAcyNjM1MTU0AgAAAAk2NTM2MjYwMjADAAAABjEwMDMwOAQAAAABMgYAAAABMAcAAAADMTYwCAAAAAEwCQAAAAExCgAAAAEwCwAAAAsxNDQ1NTA3MjA3NAwAAAACMTINAAAACTcvMjMvMjAyNaa6BgUZ/N0IN1WZWxn83QgpQ0lRLk5WREEuSVFfVEVWX0VCSVREQV9GV0QuNjAwMC4xLzE0LzIwMjEBAAAAM34AAAIAAAAQNTUuODY5ODIyNTk3MzEzMQENAAAABQAAAAE5AQAAAAcyNjM1MTU0AgAAAAk2NTM2MjYwMDcDAAAABjEwMDMwOAQAAAABMgYAAAABMAcAAAADMTYwCAAAAAEwCQAAAAExCgAAAAEwCwAAAAsxMjE2ODI2NzQ0OQwAAAACMTINAAAACTEvMTUvMjAyMaa6BgUZ/N0IQL+QWxn83QgoQ0lRLk5WREEuSVFfVEVWX0VCSVREQV9GV0QuNjAwMC41LzQvMjAyMQEAAAAzfgAAAgAAABA1MC4wMjk2ODE5NjI3ODM4AQ0AAAAFAAAAATkBAAAABzI2MzUxNTQCAAAACjEwMDIyMDQxMzcDAAAABjEwMDMwOAQAAAABMgYAAAABMAcAAAAD</t>
  </si>
  <si>
    <t>MTYwCAAAAAEwCQAAAAExCgAAAAEwCwAAAAsxMjQwNjI0MTYxOQwAAAACMTINAAAACDUvNS8yMDIxproGBRn83QihlaJbGfzdCClDSVEuTlZEQS5JUV9URVZfRUJJVERBX0ZXRC42MDAwLjExLzIvMjAyMQEAAAAzfgAAAgAAAA81OC43NTY4ODY0ODExMjkBDQAAAAUAAAABOQEAAAAHMjYzNTE1NAIAAAAJNjUzNjI2MDA5AwAAAAYxMDAzMDgEAAAAATIGAAAAATAHAAAAAzE2MAgAAAABMAkAAAABMQoAAAABMAsAAAALMTI2MTYzMjU4MzkMAAAAAjEyDQAAAAkxMS8zLzIwMjGmugYFGfzdCFWRlVsZ/N0IKUNJUS5OVkRBLklRX1RFVl9FQklUREFfRldELjYwMDAuNC8yMi8yMDIyAQAAADN+AAACAAAAEDMyLjc3MTM3NzgxODY0MjcBDQAAAAUAAAABOQEAAAAHMjYzNTE1NAIAAAAKMTAwMjIwNDEzOAMAAAAGMTAwMzA4BAAAAAEyBgAAAAEwBwAAAAMxNjAIAAAAATAJAAAAATEKAAAAATALAAAACzEyODI2NDg4NTQ5DAAAAAIxMg0AAAAJNC8yMy8yMDIyproGBRn83QjmjaFbGfzdCClDSVEuTlZEQS5JUV9URVZfRUJJVERBX0ZXRC42MDAwLjEwLzUvMjAyMgEAAAAzfgAAAgAAABAzOS42NjUxNzc1NzM3ODExAQ0AAAAFAAAAATkBAAAABzI2MzUxNTQCAAAACTY1MzYyNjAxMgMAAAAGMTAwMzA4BAAAAAEyBgAAAAEwBwAAAAMxNjAIAAAAATAJAAAAATEKAAAAATALAAAACzEzMDIzMjAyMTc4DAAAAAIxMg0AAAAJMTAv</t>
  </si>
  <si>
    <t>Ni8yMDIymdXfWhn83Qg2aJpbGfzdCChDSVEuTlZEQS5JUV9URVZfRUJJVERBX0ZXRC42MDAwLjIvOC8yMDIzAQAAADN+AAACAAAADjYxLjg2MDE5NTM3Njc1AQ0AAAAFAAAAATkBAAAABzI2MzUxNTQCAAAACTY1MzYyNjAxMwMAAAAGMTAwMzA4BAAAAAEyBgAAAAEwBwAAAAMxNjAIAAAAATAJAAAAATEKAAAAATALAAAACzEzMTI2NzM4MTQ0DAAAAAIxMg0AAAAIMi85LzIwMjMdJOBaGfzdCPoWnVsZ/N0IKENJUS5OVkRBLklRX1RFVl9FQklUREFfRldELjYwMDAuNi83LzIwMjMBAAAAM34AAAIAAAAPNDYuODMwMjYzNjQyNTI3AQ0AAAAFAAAAATkBAAAABzI2MzUxNTQCAAAACTY1MzYyNjAxNAMAAAAGMTAwMzA4BAAAAAEyBgAAAAEwBwAAAAMxNjAIAAAAATAJAAAAATEKAAAAATALAAAACzEzMzU4OTQwNjM5DAAAAAIxMg0AAAAINi84LzIwMjMdJOBaGfzdCKUyo1sZ/N0IKkNJUS5OVkRBLklRX1RFVl9FQklUREFfRldELjYwMDAuMTEvMjcvMjAyMwEAAAAzfgAAAgAAABAyNy44OTk5NTg1MTYwMzM4AQ0AAAAFAAAAATkBAAAABzI2MzUxNTQCAAAACTY1MzYyNjAxNgMAAAAGMTAwMzA4BAAAAAEyBgAAAAEwBwAAAAMxNjAIAAAAATAJAAAAATEKAAAAATALAAAACzEzNjA3ODQyNzA4DAAAAAIxMg0AAAAKMTEvMjgvMjAyMx0k4FoZ/N0IQL+QWxn83QgpQ0lRLk5WREEuSVFfVEVWX0VCSVREQV9GV0QuNjAwMC4z</t>
  </si>
  <si>
    <t>LzE0LzIwMjQBAAAAM34AAAIAAAAQMzAuNjM0NzYzNTk1MjYxMgENAAAABQAAAAE5AQAAAAcyNjM1MTU0AgAAAAoxMDAyMjA0MTQwAwAAAAYxMDAzMDgEAAAAATIGAAAAATAHAAAAAzE2MAgAAAABMAkAAAABMQoAAAABMAsAAAALMTM2OTkxMzcyNjkMAAAAAjEyDQAAAAkzLzE1LzIwMjQdJOBaGfzdCEC/kFsZ/N0IKUNJUS5OVkRBLklRX1RFVl9FQklUREFfRldELjYwMDAuNy8xMS8yMDI0AQAAADN+AAACAAAAEDM2LjUxNDAyNzY1NjE0MzIBDQAAAAUAAAABOQEAAAAHMjYzNTE1NAIAAAAJNjUzNjI2MDE3AwAAAAYxMDAzMDgEAAAAATIGAAAAATAHAAAAAzE2MAgAAAABMAkAAAABMQoAAAABMAsAAAALMTQyODc4ODAzODgMAAAAAjEyDQAAAAk3LzEyLzIwMjQdJOBaGfzdCNEmklsZ/N0IKkNJUS5OVkRBLklRX1RFVl9FQklUREFfRldELjYwMDAuMTIvMjcvMjAyNAEAAAAzfgAAAgAAABAyOC45NDU2MzEzNDM3NDAzAQ0AAAAFAAAAATkBAAAABzI2MzUxNTQCAAAACTY1MzYyNjAxOQMAAAAGMTAwMzA4BAAAAAEyBgAAAAEwBwAAAAMxNjAIAAAAATAJAAAAATEKAAAAATALAAAACzE0Mjg3ODgxMDUyDAAAAAIxMg0AAAAKMTIvMjgvMjAyNKa6BgUZ/N0IU7yTWxn83QgpQ0lRLk5WREEuSVFfVEVWX0VCSVREQV9GV0QuNjAwMC42LzExLzIwMjUBAAAAM34AAAIAAAAPMjcuNDc4MzQ1MDUyNDk2AQ0AAAAFAAAAATkB</t>
  </si>
  <si>
    <t>AAAABzI2MzUxNTQCAAAACTY1MzYyNjAyMAMAAAAGMTAwMzA4BAAAAAEyBgAAAAEwBwAAAAMxNjAIAAAAATAJAAAAATEKAAAAATALAAAACzE0MzU1OTQzOTY1DAAAAAIxMg0AAAAJNi8xMi8yMDI1proGBRn83QjODqRbGfzdCClDSVEuTlZEQS5JUV9URVZfRUJJVERBX0ZXRC42MDAwLjkvMTcvMjAyMAEAAAAzfgAAAgAAABA2MS4yMjAwODI2MDM1NTc1AQ0AAAAFAAAAATkBAAAABzI2MzUxNTQCAAAACTY1MzYyNjAwNgMAAAAGMTAwMzA4BAAAAAEyBgAAAAEwBwAAAAMxNjAIAAAAATAJAAAAATEKAAAAATALAAAACzEyMDcxODIxOTY0DAAAAAIxMg0AAAAJOS8xOC8yMDIwproGBRn83Qgrhp1bGfzdCClDSVEuTlZEQS5JUV9URVZfRUJJVERBX0ZXRC42MDAwLjMvMTkvMjAyMQEAAAAzfgAAAgAAABA0MC43NDgwNDE4NDM0MDI5AQ0AAAAFAAAAATkBAAAABzI2MzUxNTQCAAAACjEwMDIyMDQxMzcDAAAABjEwMDMwOAQAAAABMgYAAAABMAcAAAADMTYwCAAAAAEwCQAAAAExCgAAAAEwCwAAAAsxMjQwMjgwNzA1MwwAAAACMTINAAAACTMvMjAvMjAyMaa6BgUZ/N0IGoObWxn83QgoQ0lRLk5WREEuSVFfVEVWX0VCSVREQV9GV0QuNjAwMC43LzcvMjAyMQEAAAAzfgAAAgAAABA0Ny43OTgwMjE4NTExNDA1AQ0AAAAFAAAAATkBAAAABzI2MzUxNTQCAAAACTY1MzYyNjAwOAMAAAAGMTAwMzA4BAAAAAEyBgAAAAEwBwAA</t>
  </si>
  <si>
    <t>AAMxNjAIAAAAATAJAAAAATEKAAAAATALAAAACzEyNDczNjQ2NjExDAAAAAIxMg0AAAAINy84LzIwMjGmugYFGfzdCEmqi1sZ/N0IKENJUS5OVkRBLklRX1RFVl9FQklUREFfRldELjYwMDAuMS81LzIwMjIBAAAAM34AAAIAAAAPNTQuNTA0MzA5MTE4NzY0AQ0AAAAFAAAAATkBAAAABzI2MzUxNTQCAAAACTY1MzYyNjAxMAMAAAAGMTAwMzA4BAAAAAEyBgAAAAEwBwAAAAMxNjAIAAAAATAJAAAAATEKAAAAATALAAAACzEyNjc0NDEyNDQ3DAAAAAIxMg0AAAAIMS82LzIwMjKmugYFGfzdCKzXllsZ/N0IKUNJUS5OVkRBLklRX1RFVl9FQklUREFfRldELjYwMDAuNi8yNy8yMDIyAQAAADN+AAACAAAAEDI3Ljc1NDM0NDI3OTE4OTUBDQAAAAUAAAABOQEAAAAHMjYzNTE1NAIAAAAJNjUzNjI2MDExAwAAAAYxMDAzMDgEAAAAATIGAAAAATAHAAAAAzE2MAgAAAABMAkAAAABMQoAAAABMAsAAAALMTI5MDU4NTMwNzkMAAAAAjEyDQAAAAk2LzI4LzIwMjKmugYFGfzdCB2/ilsZ/N0IKUNJUS5OVkRBLklRX1RFVl9FQklUREFfRldELjYwMDAuMTIvOC8yMDIyAQAAADN+AAACAAAAEDQ3LjM3NjA0MzcwNDU2ODEBDQAAAAUAAAABOQEAAAAHMjYzNTE1NAIAAAAJNjUzNjI2MDEzAwAAAAYxMDAzMDgEAAAAATIGAAAAATAHAAAAAzE2MAgAAAABMAkAAAABMQoAAAABMAsAAAALMTMxMTEwNzUzMzcMAAAAAjEyDQAAAAkxMi85</t>
  </si>
  <si>
    <t>LzIwMjIdJOBaGfzdCJDRi1sZ/N0IKUNJUS5OVkRBLklRX1RFVl9FQklUREFfRldELjYwMDAuNy8yNS8yMDIzAQAAADN+AAACAAAADzU2LjI1ODUyMzE5Njg0NwENAAAABQAAAAE5AQAAAAcyNjM1MTU0AgAAAAk2NTM2MjYwMTQDAAAABjEwMDMwOAQAAAABMgYAAAABMAcAAAADMTYwCAAAAAEwCQAAAAExCgAAAAEwCwAAAAsxMzM2NDIxODI4NgwAAAACMTINAAAACTcvMjYvMjAyMx0k4FoZ/N0I0SaSWxn83QgqQ0lRLk5WREEuSVFfVEVWX0VCSVREQV9GV0QuNjAwMC4xMS8yOC8yMDIzAQAAADN+AAACAAAAEDI3LjY1NDk4ODg1NzcyODcBDQAAAAUAAAABOQEAAAAHMjYzNTE1NAIAAAAJNjUzNjI2MDE2AwAAAAYxMDAzMDgEAAAAATIGAAAAATAHAAAAAzE2MAgAAAABMAkAAAABMQoAAAABMAsAAAALMTM2MDc4NDI3MDgMAAAAAjEyDQAAAAoxMS8yOS8yMDIzHSTgWhn83QjRJpJbGfzdCClDSVEuTlZEQS5JUV9URVZfRUJJVERBX0ZXRC42MDAwLjcvMTIvMjAyNAEAAAAzfgAAAgAAABAzNy4wNDQ4MTM1MTQ0NzEyAQ0AAAAFAAAAATkBAAAABzI2MzUxNTQCAAAACTY1MzYyNjAxNwMAAAAGMTAwMzA4BAAAAAEyBgAAAAEwBwAAAAMxNjAIAAAAATAJAAAAATEKAAAAATALAAAACzE0Mjg3ODgwMzg4DAAAAAIxMg0AAAAJNy8xMy8yMDI0HSTgWhn83Qis15ZbGfzdCCpDSVEuTlZEQS5JUV9URVZfRUJJVERBX0ZXRC42</t>
  </si>
  <si>
    <t>MDAwLjEyLzMwLzIwMjQBAAAAM34AAAIAAAAQMjkuMDQ3OTAwNjk3MzIwNwENAAAABQAAAAE5AQAAAAcyNjM1MTU0AgAAAAk2NTM2MjYwMTkDAAAABjEwMDMwOAQAAAABMgYAAAABMAcAAAADMTYwCAAAAAEwCQAAAAExCgAAAAEwCwAAAAsxNDI4Nzg4MTA1MgwAAAACMTINAAAACjEyLzMxLzIwMjSmugYFGfzdCFWRlVsZ/N0IKUNJUS5OVkRBLklRX1RFVl9FQklUREFfRldELjYwMDAuMi8yMC8yMDI1AQAAADN+AAACAAAAEDI5LjYwNjEyMDkxODk0NjkBDQAAAAUAAAABOQEAAAAHMjYzNTE1NAIAAAAJNjUzNjI2MDE5AwAAAAYxMDAzMDgEAAAAATIGAAAAATAHAAAAAzE2MAgAAAABMAkAAAABMQoAAAABMAsAAAALMTQxNTg1NzA5NzkMAAAAAjEyDQAAAAkyLzIxLzIwMjWmugYFGfzdCFWRlVsZ/N0IKENJUS5OVkRBLklRX1RFVl9FQklUREFfRldELjYwMDAuOC80LzIwMjUBAAAAM34AAAIAAAAQMzMuNzU4NzY2Nzg1OTk4NgENAAAABQAAAAE5AQAAAAcyNjM1MTU0AgAAAAk2NTM2MjYwMjADAAAABjEwMDMwOAQAAAABMgYAAAABMAcAAAADMTYwCAAAAAEwCQAAAAExCgAAAAEwCwAAAAsxNDQ1NTA3MjA3OQwAAAACMTINAAAACDgvNS8yMDI1proGBRn83QhbP59bGfzdCCpDSVEuTlZEQS5JUV9URVZfRUJJVERBX0ZXRC42MDAwLjExLzIzLzIwMjABAAAAM34AAAIAAAAQNTkuMTk5OTU1OTk3MjEzMgENAAAABQAA</t>
  </si>
  <si>
    <t>AAE5AQAAAAcyNjM1MTU0AgAAAAk2NTM2MjYwMDcDAAAABjEwMDMwOAQAAAABMgYAAAABMAcAAAADMTYwCAAAAAEwCQAAAAExCgAAAAEwCwAAAAsxMjE2Mjk3Mzc0NAwAAAACMTINAAAACjExLzI0LzIwMjCmugYFGfzdCBv6jlsZ/N0IKUNJUS5OVkRBLklRX1RFVl9FQklUREFfRldELjYwMDAuNS8yNC8yMDIxAQAAADN+AAACAAAAEDU0LjQwMTMyMjA1MDE0NzkBDQAAAAUAAAABOQEAAAAHMjYzNTE1NAIAAAAKMTAwMjIwNDEzNwMAAAAGMTAwMzA4BAAAAAEyBgAAAAEwBwAAAAMxNjAIAAAAATAJAAAAATEKAAAAATALAAAACzEyNDIwMzMyMjc2DAAAAAIxMg0AAAAJNS8yNS8yMDIxproGBRn83QjMIp5bGfzdCClDSVEuTlZEQS5JUV9URVZfRUJJVERBX0ZXRC42MDAwLjExLzQvMjAyMQEAAAAzfgAAAgAAABA2Ni40MDM0MTEzMTAyMTQzAQ0AAAAFAAAAATkBAAAABzI2MzUxNTQCAAAACTY1MzYyNjAwOQMAAAAGMTAwMzA4BAAAAAEyBgAAAAEwBwAAAAMxNjAIAAAAATAJAAAAATEKAAAAATALAAAACzEyNjE2MzI1ODM5DAAAAAIxMg0AAAAJMTEvNS8yMDIxproGBRn83QhAv5BbGfzdCClDSVEuTlZEQS5JUV9URVZfRUJJVERBX0ZXRC42MDAwLjQvMjYvMjAyMgEAAAAzfgAAAgAAABAzMS4xNjkwMjkyNzU0NTAyAQ0AAAAFAAAAATkBAAAABzI2MzUxNTQCAAAACjEwMDIyMDQxMzgDAAAABjEwMDMwOAQAAAABMgYA</t>
  </si>
  <si>
    <t>AAABMAcAAAADMTYwCAAAAAEwCQAAAAExCgAAAAEwCwAAAAsxMjgzNDkwNzg4MQwAAAACMTINAAAACTQvMjcvMjAyMqa6BgUZ/N0IRECOWxn83QgpQ0lRLk5WREEuSVFfVEVWX0VCSVREQV9GV0QuNjAwMC4xMi85LzIwMjIBAAAAM34AAAIAAAAQNDYuOTExMTAyMDY1MDA2NQENAAAABQAAAAE5AQAAAAcyNjM1MTU0AgAAAAk2NTM2MjYwMTMDAAAABjEwMDMwOAQAAAABMgYAAAABMAcAAAADMTYwCAAAAAEwCQAAAAExCgAAAAEwCwAAAAsxMzExMTA3NTMzNwwAAAACMTINAAAACjEyLzEwLzIwMjIdJOBaGfzdCFWRlVsZ/N0IKENJUS5OVkRBLklRX1RFVl9FQklUREFfRldELjYwMDAuNi85LzIwMjMBAAAAM34AAAIAAAAQNDguNDU0MjI0Nzc2NjAxMQENAAAABQAAAAE5AQAAAAcyNjM1MTU0AgAAAAk2NTM2MjYwMTQDAAAABjEwMDMwOAQAAAABMgYAAAABMAcAAAADMTYwCAAAAAEwCQAAAAExCgAAAAEwCwAAAAsxMzM1ODk0MDYzOQwAAAACMTINAAAACTYvMTAvMjAyMx0k4FoZ/N0IMPueWxn83QgpQ0lRLk5WREEuSVFfVEVWX0VCSVREQV9GV0QuNjAwMC45LzI3LzIwMjMBAAAAM34AAAIAAAAQMzEuMDUyMzg5ODcyMjIzOAENAAAABQAAAAE5AQAAAAcyNjM1MTU0AgAAAAk2NTM2MjYwMTUDAAAABjEwMDMwOAQAAAABMgYAAAABMAcAAAADMTYwCAAAAAEwCQAAAAExCgAAAAEwCwAAAAsxMzQ3OTM5Mzc3MwwAAAAC</t>
  </si>
  <si>
    <t>MTINAAAACTkvMjgvMjAyMx0k4FoZ/N0IU7yTWxn83QgpQ0lRLk5WREEuSVFfVEVWX0VCSVREQV9GV0QuNjAwMC4zLzI3LzIwMjQBAAAAM34AAAIAAAAQMzEuMzM4NjY0OTQwMjA2OQENAAAABQAAAAE5AQAAAAcyNjM1MTU0AgAAAAoxMDAyMjA0MTQwAwAAAAYxMDAzMDgEAAAAATIGAAAAATAHAAAAAzE2MAgAAAABMAkAAAABMQoAAAABMAsAAAALMTM3MDYzNjE5NTAMAAAAAjEyDQAAAAkzLzI4LzIwMjQdJOBaGfzdCFjkoVsZ/N0IKkNJUS5OVkRBLklRX1RFVl9FQklUREFfRldELjYwMDAuMTEvMTgvMjAyNAEAAAAzfgAAAgAAABAzNC44NDI3NDc0ODg0NDE0AQ0AAAAFAAAAATkBAAAABzI2MzUxNTQCAAAACTY1MzYyNjAxOAMAAAAGMTAwMzA4BAAAAAEyBgAAAAEwBwAAAAMxNjAIAAAAATAJAAAAATEKAAAAATALAAAACzE0MDM4ODA0NTA4DAAAAAIxMg0AAAAKMTEvMTkvMjAyNKa6BgUZ/N0IU7yTWxn83QgpQ0lRLk5WREEuSVFfVEVWX0VCSVREQV9GV0QuNjAwMC40LzIyLzIwMjUBAAAAM34AAAIAAAAQMTguODk1Mzc2MjM5NjEyMwENAAAABQAAAAE5AQAAAAcyNjM1MTU0AgAAAAoxMDAyMjA0MTQxAwAAAAYxMDAzMDgEAAAAATIGAAAAATAHAAAAAzE2MAgAAAABMAkAAAABMQoAAAABMAsAAAALMTQyMjc4NDkzNTYMAAAAAjEyDQAAAAk0LzIzLzIwMjWmugYFGfzdCFjkoVsZ/N0IKUNJUS5OVkRBLklRX1RF</t>
  </si>
  <si>
    <t>Vl9FQklUREFfRldELjYwMDAuMTAvNy8yMDIwAQAAADN+AAACAAAAEDcwLjkyOTAxMjk5MzgxMTUBDQAAAAUAAAABOQEAAAAHMjYzNTE1NAIAAAAJNjUzNjI2MDA2AwAAAAYxMDAzMDgEAAAAATIGAAAAATAHAAAAAzE2MAgAAAABMAkAAAABMQoAAAABMAsAAAALMTIwODc2NTUxMTgMAAAAAjEyDQAAAAkxMC84LzIwMjCmugYFGfzdCKtIlVsZ/N0IKUNJUS5OVkRBLklRX1RFVl9FQklUREFfRldELjYwMDAuMy8yMy8yMDIxAQAAADN+AAACAAAAEDQxLjQ3MDQ3OTg2MTk3NTUBDQAAAAUAAAABOQEAAAAHMjYzNTE1NAIAAAAKMTAwMjIwNDEzNwMAAAAGMTAwMzA4BAAAAAEyBgAAAAEwBwAAAAMxNjAIAAAAATAJAAAAATEKAAAAATALAAAACzEyNDAyODA3MDUzDAAAAAIxMg0AAAAJMy8yNC8yMDIxproGBRn83Qgb+o5bGfzdCClDSVEuTlZEQS5JUV9URVZfRUJJVERBX0ZXRC42MDAwLjcvMjcvMjAyMQEAAAAzfgAAAgAAABA0Ny44OTYyOTkzMDQwOTQxAQ0AAAAFAAAAATkBAAAABzI2MzUxNTQCAAAACTY1MzYyNjAwOAMAAAAGMTAwMzA4BAAAAAEyBgAAAAEwBwAAAAMxNjAIAAAAATAJAAAAATEKAAAAATALAAAACzEyNDc4MDQ5NjYzDAAAAAIxMg0AAAAJNy8yOC8yMDIxproGBRn83QhJqotbGfzdCClDSVEuTlZEQS5JUV9URVZfRUJJVERBX0ZXRC42MDAwLjMvMTEvMjAyMgEAAAAzfgAAAgAAABAzNi4wNDY3MjMx</t>
  </si>
  <si>
    <t>Mzk4Mzc1AQ0AAAAFAAAAATkBAAAABzI2MzUxNTQCAAAACjEwMDIyMDQxMzgDAAAABjEwMDMwOAQAAAABMgYAAAABMAcAAAADMTYwCAAAAAEwCQAAAAExCgAAAAEwCwAAAAsxMjc1NTQzMjQwMgwAAAACMTINAAAACTMvMTIvMjAyMqa6BgUZ/N0IRECOWxn83QgpQ0lRLk5WREEuSVFfVEVWX0VCSVREQV9GV0QuNjAwMC42LzI5LzIwMjIBAAAAM34AAAIAAAAQMjUuNTI2MjU0OTQ5Mjk0MgENAAAABQAAAAE5AQAAAAcyNjM1MTU0AgAAAAk2NTM2MjYwMTEDAAAABjEwMDMwOAQAAAABMgYAAAABMAcAAAADMTYwCAAAAAEwCQAAAAExCgAAAAEwCwAAAAsxMjkwNTg1MzA3OQwAAAACMTINAAAACTYvMzAvMjAyMqa6BgUZ/N0IkNGLWxn83QgqQ0lRLk5WREEuSVFfVEVWX0VCSVREQV9GV0QuNjAwMC4xMi8yOC8yMDIyAQAAADN+AAACAAAAEDM5LjA1MDcyNTA5MjMzNDkBDQAAAAUAAAABOQEAAAAHMjYzNTE1NAIAAAAJNjUzNjI2MDEzAwAAAAYxMDAzMDgEAAAAATIGAAAAATAHAAAAAzE2MAgAAAABMAkAAAABMQoAAAABMAsAAAALMTMxMjY3MzgxNDQMAAAAAjEyDQAAAAoxMi8yOS8yMDIyHSTgWhn83QiQ0YtbGfzdCClDSVEuTlZEQS5JUV9URVZfRUJJVERBX0ZXRC42MDAwLjgvMTQvMjAyMwEAAAAzfgAAAgAAABA1Mi41MzI2MTYxNzMyMjIxAQ0AAAAFAAAAATkBAAAABzI2MzUxNTQCAAAACTY1MzYyNjAxNAMAAAAG</t>
  </si>
  <si>
    <t>MTAwMzA4BAAAAAEyBgAAAAEwBwAAAAMxNjAIAAAAATAJAAAAATEKAAAAATALAAAACzEzNDYxMDE4NjUyDAAAAAIxMg0AAAAJOC8xNS8yMDIzHSTgWhn83QhbP59bGfzdCChDSVEuTlZEQS5JUV9URVZfRUJJVERBX0ZXRC42MDAwLjQvNC8yMDI0AQAAADN+AAACAAAAEDI5LjgxOTY4NjQzMjA0MzMBDQAAAAUAAAABOQEAAAAHMjYzNTE1NAIAAAAKMTAwMjIwNDE0MAMAAAAGMTAwMzA4BAAAAAEyBgAAAAEwBwAAAAMxNjAIAAAAATAJAAAAATEKAAAAATALAAAACzEzNzA2MzYxOTUwDAAAAAIxMg0AAAAINC81LzIwMjQdJOBaGfzdCLcamFsZ/N0IKUNJUS5OVkRBLklRX1RFVl9FQklUREFfRldELjYwMDAuNy8xNi8yMDI0AQAAADN+AAACAAAAEDM1LjE4MjY5MjMwNDcyNDcBDQAAAAUAAAABOQEAAAAHMjYzNTE1NAIAAAAJNjUzNjI2MDE3AwAAAAYxMDAzMDgEAAAAATIGAAAAATAHAAAAAzE2MAgAAAABMAkAAAABMQoAAAABMAsAAAALMTM4NDM4NDQ4OTMMAAAAAjEyDQAAAAk3LzE3LzIwMjQdJOBaGfzdCEC/kFsZ/N0IKUNJUS5OVkRBLklRX1RFVl9FQklUREFfRldELjYwMDAuMi8yNC8yMDI1AQAAADN+AAACAAAAEDI3LjUxMTcyOTc4MjA4MjEBDQAAAAUAAAABOQEAAAAHMjYzNTE1NAIAAAAJNjUzNjI2MDE5AwAAAAYxMDAzMDgEAAAAATIGAAAAATAHAAAAAzE2MAgAAAABMAkAAAABMQoAAAABMAsAAAALMTQx</t>
  </si>
  <si>
    <t>NTg1NzA5NzkMAAAAAjEyDQAAAAkyLzI1LzIwMjWmugYFGfzdCDZomlsZ/N0IKUNJUS5OVkRBLklRX1RFVl9FQklUREFfRldELjYwMDAuOC8xMS8yMDI1AQAAADN+AAACAAAAEDMzLjk4Mjk2NTYzOTYyOTcBDQAAAAUAAAABOQEAAAAHMjYzNTE1NAIAAAAJNjUzNjI2MDIwAwAAAAYxMDAzMDgEAAAAATIGAAAAATAHAAAAAzE2MAgAAAABMAkAAAABMQoAAAABMAsAAAALMTQ0NTUwNzIwODMMAAAAAjEyDQAAAAk4LzEyLzIwMjWmugYFGfzdCBqDm1sZ/N0IKUNJUS5OVkRBLklRX1RFVl9FQklUREFfRldELjYwMDAuMS8yNy8yMDIxAQAAADN+AAACAAAAEDU0LjY2NTA4NjExNzgwOTIBDQAAAAUAAAABOQEAAAAHMjYzNTE1NAIAAAAJNjUzNjI2MDA3AwAAAAYxMDAzMDgEAAAAATIGAAAAATAHAAAAAzE2MAgAAAABMAkAAAABMQoAAAABMAsAAAALMTIxNjgyNjc0NDkMAAAAAjEyDQAAAAkxLzI4LzIwMjGmugYFGfzdCABBmlsZ/N0IKUNJUS5OVkRBLklRX1RFVl9FQklUREFfRldELjYwMDAuOS8xMy8yMDIxAQAAADN+AAACAAAAEDQ5LjY5MzI1MDE0OTEyOTYBDQAAAAUAAAABOQEAAAAHMjYzNTE1NAIAAAAJNjUzNjI2MDA5AwAAAAYxMDAzMDgEAAAAATIGAAAAATAHAAAAAzE2MAgAAAABMAkAAAABMQoAAAABMAsAAAALMTI1NDAzNDkwNjgMAAAAAjEyDQAAAAk5LzE0LzIwMjGmugYFGfzdCLVNk1sZ/N0IKUNJUS5O</t>
  </si>
  <si>
    <t>VkRBLklRX1RFVl9FQklUREFfRldELjYwMDAuMy8xNC8yMDIyAQAAADN+AAACAAAADzM0Ljc2ODc3NDIzMTIzOQENAAAABQAAAAE5AQAAAAcyNjM1MTU0AgAAAAoxMDAyMjA0MTM4AwAAAAYxMDAzMDgEAAAAATIGAAAAATAHAAAAAzE2MAgAAAABMAkAAAABMQoAAAABMAsAAAALMTI3NTU0MzI0MDIMAAAAAjEyDQAAAAkzLzE1LzIwMjKmugYFGfzdCBv6jlsZ/N0IKENJUS5OVkRBLklRX1RFVl9FQklUREFfRldELjYwMDAuOS8xLzIwMjIBAAAAM34AAAIAAAAQMzcuMzE2NTMxNTkzMTc2MgENAAAABQAAAAE5AQAAAAcyNjM1MTU0AgAAAAk2NTM2MjYwMTIDAAAABjEwMDMwOAQAAAABMgYAAAABMAcAAAADMTYwCAAAAAEwCQAAAAExCgAAAAEwCwAAAAsxMzEwMjQyNTM4MQwAAAACMTINAAAACDkvMi8yMDIymdXfWhn83QhbP59bGfzdCClDSVEuTlZEQS5JUV9URVZfRUJJVERBX0ZXRC42MDAwLjIvMTQvMjAyMwEAAAAzfgAAAgAAABA2My45OTkwMTk0OTY5NDM2AQ0AAAAFAAAAATkBAAAABzI2MzUxNTQCAAAACTY1MzYyNjAxMwMAAAAGMTAwMzA4BAAAAAEyBgAAAAEwBwAAAAMxNjAIAAAAATAJAAAAATEKAAAAATALAAAACzEzMTI2NzM4MTQ0DAAAAAIxMg0AAAAJMi8xNS8yMDIzHSTgWhn83QhTvJNbGfzdCClDSVEuTlZEQS5JUV9URVZfRUJJVERBX0ZXRC42MDAwLjgvMTUvMjAyMwEAAAAzfgAAAgAAABA1Mi43</t>
  </si>
  <si>
    <t>NTc4MTQ0OTE3NTkzAQ0AAAAFAAAAATkBAAAABzI2MzUxNTQCAAAACTY1MzYyNjAxNAMAAAAGMTAwMzA4BAAAAAEyBgAAAAEwBwAAAAMxNjAIAAAAATAJAAAAATEKAAAAATALAAAACzEzNDYxMDE4NjUyDAAAAAIxMg0AAAAJOC8xNi8yMDIzHSTgWhn83QhY5KFbGfzdCChDSVEuTlZEQS5JUV9URVZfRUJJVERBX0ZXRC42MDAwLjQvNS8yMDI0AQAAADN+AAACAAAAEDI5Ljk4OTAyMzE4MjYxMDMBDQAAAAUAAAABOQEAAAAHMjYzNTE1NAIAAAAKMTAwMjIwNDE0MAMAAAAGMTAwMzA4BAAAAAEyBgAAAAEwBwAAAAMxNjAIAAAAATAJAAAAATEKAAAAATALAAAACzEzNzIzMDQzMjgyDAAAAAIxMg0AAAAINC82LzIwMjQdJOBaGfzdCFO8k1sZ/N0IKUNJUS5OVkRBLklRX1RFVl9FQklUREFfRldELjYwMDAuOS8xOC8yMDI0AQAAADN+AAACAAAAEDI3Ljk1MTAwMDczNDIyMzMBDQAAAAUAAAABOQEAAAAHMjYzNTE1NAIAAAAJNjUzNjI2MDE4AwAAAAYxMDAzMDgEAAAAATIGAAAAATAHAAAAAzE2MAgAAAABMAkAAAABMQoAAAABMAsAAAALMTQwMzgxMjAwOTMMAAAAAjEyDQAAAAk5LzE5LzIwMjSmugYFGfzdCBqDm1sZ/N0IKUNJUS5OVkRBLklRX1RFVl9FQklUREFfRldELjYwMDAuMy8xMi8yMDI1AQAAADN+AAACAAAAEDIxLjQxOTM4OTA0MjgzNTEBDQAAAAUAAAABOQEAAAAHMjYzNTE1NAIAAAAKMTAwMjIwNDE0MQMA</t>
  </si>
  <si>
    <t>AAAGMTAwMzA4BAAAAAEyBgAAAAEwBwAAAAMxNjAIAAAAATAJAAAAATEKAAAAATALAAAACzE0MzM5NzY1MDY1DAAAAAIxMg0AAAAJMy8xMy8yMDI1proGBRn83QhAv5BbGfzdCClDSVEuTlZEQS5JUV9URVZfRUJJVERBX0ZXRC42MDAwLjYvMTcvMjAyNQEAAAAzfgAAAgAAABAyNy43Mjk2NTE2NjI0MzU3AQ0AAAAFAAAAATkBAAAABzI2MzUxNTQCAAAACTY1MzYyNjAyMAMAAAAGMTAwMzA4BAAAAAEyBgAAAAEwBwAAAAMxNjAIAAAAATAJAAAAATEKAAAAATALAAAACzE0MzYwMDU4OTIwDAAAAAIxMg0AAAAJNi8xOC8yMDI1proGBRn83Qj6Fp1bGfzdCClDSVEuTlZEQS5JUV9URVZfRUJJVERBX0ZXRC42MDAwLjEvMjgvMjAyMQEAAAAzfgAAAgAAABA1NS4yMzMzMzc5MjYyODMyAQ0AAAAFAAAAATkBAAAABzI2MzUxNTQCAAAACTY1MzYyNjAwNwMAAAAGMTAwMzA4BAAAAAEyBgAAAAEwBwAAAAMxNjAIAAAAATAJAAAAATEKAAAAATALAAAACzEyMTY4MjY3NDQ5DAAAAAIxMg0AAAAJMS8yOS8yMDIxproGBRn83QhEQI5bGfzdCClDSVEuTlZEQS5JUV9URVZfRUJJVERBX0ZXRC42MDAwLjcvMjkvMjAyMQEAAAAzfgAAAgAAABA0OS4wNDAxNTQyNzY5NzU0AQ0AAAAFAAAAATkBAAAABzI2MzUxNTQCAAAACTY1MzYyNjAwOAMAAAAGMTAwMzA4BAAAAAEyBgAAAAEwBwAAAAMxNjAIAAAAATAJAAAAATEKAAAAATALAAAA</t>
  </si>
  <si>
    <t>CzEyNDc4MDQ5NjYzDAAAAAIxMg0AAAAJNy8zMC8yMDIxproGBRn83QhVkZVbGfzdCClDSVEuTlZEQS5JUV9URVZfRUJJVERBX0ZXRC42MDAwLjEvMTEvMjAyMgEAAAAzfgAAAgAAABA1NC45Mjk0ODIxNTcyMDQyAQ0AAAAFAAAAATkBAAAABzI2MzUxNTQCAAAACTY1MzYyNjAxMAMAAAAGMTAwMzA4BAAAAAEyBgAAAAEwBwAAAAMxNjAIAAAAATAJAAAAATEKAAAAATALAAAACzEyNjc0NDEyNDQ3DAAAAAIxMg0AAAAJMS8xMi8yMDIyproGBRn83QgdRKBbGfzdCChDSVEuTlZEQS5JUV9URVZfRUJJVERBX0ZXRC42MDAwLjcvMS8yMDIyAQAAADN+AAACAAAAEDIzLjgxNTMxMDY5MzcwNzgBDQAAAAUAAAABOQEAAAAHMjYzNTE1NAIAAAAJNjUzNjI2MDExAwAAAAYxMDAzMDgEAAAAATIGAAAAATAHAAAAAzE2MAgAAAABMAkAAAABMQoAAAABMAsAAAALMTI5MDU4NTMwNzkMAAAAAjEyDQAAAAg3LzIvMjAyMqa6BgUZ/N0IAEGaWxn83QgqQ0lRLk5WREEuSVFfVEVWX0VCSVREQV9GV0QuNjAwMC4xMi8zMC8yMDIyAQAAADN+AAACAAAAEDQwLjY2NDYxNTg3NzU0NjMBDQAAAAUAAAABOQEAAAAHMjYzNTE1NAIAAAAJNjUzNjI2MDEzAwAAAAYxMDAzMDgEAAAAATIGAAAAATAHAAAAAzE2MAgAAAABMAkAAAABMQoAAAABMAsAAAALMTMxMjY3MzgxNDQMAAAAAjEyDQAAAAoxMi8zMS8yMDIyHSTgWhn83QjODqRbGfzdCClD</t>
  </si>
  <si>
    <t>SVEuTlZEQS5JUV9URVZfRUJJVERBX0ZXRC42MDAwLjgvMTYvMjAyMwEAAAAzfgAAAgAAABA1Mi4yMTEwNzYzMjgwMzc5AQ0AAAAFAAAAATkBAAAABzI2MzUxNTQCAAAACTY1MzYyNjAxNAMAAAAGMTAwMzA4BAAAAAEyBgAAAAEwBwAAAAMxNjAIAAAAATAJAAAAATEKAAAAATALAAAACzEzNDYxMDE4NjUyDAAAAAIxMg0AAAAJOC8xNy8yMDIzHSTgWhn83QhY5KFbGfzdCChDSVEuTlZEQS5JUV9URVZfRUJJVERBX0ZXRC42MDAwLjIvNS8yMDI0AQAAADN+AAACAAAAEDI3LjMyMzAyNTI1NTMyNTIBDQAAAAUAAAABOQEAAAAHMjYzNTE1NAIAAAAJNjUzNjI2MDE2AwAAAAYxMDAzMDgEAAAAATIGAAAAATAHAAAAAzE2MAgAAAABMAkAAAABMQoAAAABMAsAAAALMTM1OTQ0NTk2NDIMAAAAAjEyDQAAAAgyLzYvMjAyNB0k4FoZ/N0IVZGVWxn83QgoQ0lRLk5WREEuSVFfVEVWX0VCSVREQV9GV0QuNjAwMC44LzUvMjAyNAEAAAAzfgAAAgAAABAyNy45MjEyNzY4MTMyMDkxAQ0AAAAFAAAAATkBAAAABzI2MzUxNTQCAAAACTY1MzYyNjAxNwMAAAAGMTAwMzA4BAAAAAEyBgAAAAEwBwAAAAMxNjAIAAAAATAJAAAAATEKAAAAATALAAAACzEzOTYzODIwNTg0DAAAAAIxMg0AAAAIOC82LzIwMjQdJOBaGfzdCEC/kFsZ/N0IKkNJUS5OVkRBLklRX1RFVl9FQklUREFfRldELjYwMDAuMTEvMjEvMjAyNAEAAAAzfgAAAgAAABAz</t>
  </si>
  <si>
    <t>MS4wMDM4MDIwODQ1NDU0AQ0AAAAFAAAAATkBAAAABzI2MzUxNTQCAAAACTY1MzYyNjAxOQMAAAAGMTAwMzA4BAAAAAEyBgAAAAEwBwAAAAMxNjAIAAAAATAJAAAAATEKAAAAATALAAAACzE0Mjg3ODgxMDUyDAAAAAIxMg0AAAAKMTEvMjIvMjAyNKa6BgUZ/N0IN1WZWxn83QgpQ0lRLk5WREEuSVFfVEVWX0VCSVREQV9GV0QuNjAwMC40LzI1LzIwMjUBAAAAM34AAAIAAAAQMjEuMzUzMzYxNDA3MjY2NQENAAAABQAAAAE5AQAAAAcyNjM1MTU0AgAAAAoxMDAyMjA0MTQxAwAAAAYxMDAzMDgEAAAAATIGAAAAATAHAAAAAzE2MAgAAAABMAkAAAABMQoAAAABMAsAAAALMTQyMzk3NDcwOTEMAAAAAjEyDQAAAAk0LzI2LzIwMjWmugYFGfzdCBZxnlsZ/N0IKkNJUS5OVkRBLklRX1RFVl9FQklUREFfRldELjYwMDAuMTAvMTIvMjAyMAEAAAAzfgAAAgAAABA3Mi4yNzI2MTcxMDU3NjY3AQ0AAAAFAAAAATkBAAAABzI2MzUxNTQCAAAACTY1MzYyNjAwNgMAAAAGMTAwMzA4BAAAAAEyBgAAAAEwBwAAAAMxNjAIAAAAATAJAAAAATEKAAAAATALAAAACzEyMDg3NjU1MTE4DAAAAAIxMg0AAAAKMTAvMTMvMjAyMKa6BgUZ/N0I06ueWxn83QgpQ0lRLk5WREEuSVFfVEVWX0VCSVREQV9GV0QuNjAwMC43LzMwLzIwMjEBAAAAM34AAAIAAAAQNDguNjI5NDc1MDY4NjUwMgENAAAABQAAAAE5AQAAAAcyNjM1MTU0AgAAAAk2NTM2</t>
  </si>
  <si>
    <t>MjYwMDgDAAAABjEwMDMwOAQAAAABMgYAAAABMAcAAAADMTYwCAAAAAEwCQAAAAExCgAAAAEwCwAAAAsxMjQ3ODA0OTY2MwwAAAACMTINAAAACTcvMzEvMjAyMaa6BgUZ/N0Izg6kWxn83QgqQ0lRLk5WREEuSVFfVEVWX0VCSVREQV9GV0QuNjAwMC4xMS8xNy8yMDIxAQAAADN+AAACAAAAEDYzLjQxMzUwNzM1MDk2NTQBDQAAAAUAAAABOQEAAAAHMjYzNTE1NAIAAAAJNjUzNjI2MDEwAwAAAAYxMDAzMDgEAAAAATIGAAAAATAHAAAAAzE2MAgAAAABMAkAAAABMQoAAAABMAsAAAALMTI2NTk0MDA4NTMMAAAAAjEyDQAAAAoxMS8xOC8yMDIxproGBRn83QiQ0YtbGfzdCClDSVEuTlZEQS5JUV9URVZfRUJJVERBX0ZXRC42MDAwLjcvMjAvMjAyMgEAAAAzfgAAAgAAABAzMS44NDUzMzc1NjA4NzA0AQ0AAAAFAAAAATkBAAAABzI2MzUxNTQCAAAACTY1MzYyNjAxMQMAAAAGMTAwMzA4BAAAAAEyBgAAAAEwBwAAAAMxNjAIAAAAATAJAAAAATEKAAAAATALAAAACzEyOTM3NTA3NjU2DAAAAAIxMg0AAAAJNy8yMS8yMDIyproGBRn83QiQ0YtbGfzdCClDSVEuTlZEQS5JUV9URVZfRUJJVERBX0ZXRC42MDAwLjExLzcvMjAyMgEAAAAzfgAAAgAAABA0Mi45OTcwMzE3OTI2NzM3AQ0AAAAFAAAAATkBAAAABzI2MzUxNTQCAAAACTY1MzYyNjAxMgMAAAAGMTAwMzA4BAAAAAEyBgAAAAEwBwAAAAMxNjAIAAAAATAJAAAAATEK</t>
  </si>
  <si>
    <t>AAAAATALAAAACzEzMTA3MjM3Mzk2DAAAAAIxMg0AAAAJMTEvOC8yMDIymdXfWhn83QhAv5BbGfzdCCpDSVEuTlZEQS5JUV9URVZfRUJJVERBX0ZXRC42MDAwLjEwLzEzLzIwMjABAAAAM34AAAIAAAAQNzIuMzg2NzIwODkwMDgzNQENAAAABQAAAAE5AQAAAAcyNjM1MTU0AgAAAAk2NTM2MjYwMDYDAAAABjEwMDMwOAQAAAABMgYAAAABMAcAAAADMTYwCAAAAAEwCQAAAAExCgAAAAEwCwAAAAsxMjA4NzY1NTExOAwAAAACMTINAAAACjEwLzE0LzIwMjCmugYFGfzdCB1EoFsZ/N0IKUNJUS5OVkRBLklRX1RFVl9FQklUREFfRldELjYwMDAuNS8zMS8yMDIxAQAAADN+AAACAAAADzQwLjY2MzgzODI0NTM0NAENAAAABQAAAAE5AQAAAAcyNjM1MTU0AgAAAAk2NTM2MjYwMDgDAAAABjEwMDMwOAQAAAABMgYAAAABMAcAAAADMTYwCAAAAAEwCQAAAAExCgAAAAEwCwAAAAsxMjQyMTQzMTY1NQwAAAACMTINAAAACDYvMS8yMDIxproGBRn83QhAv5BbGfzdCClDSVEuTlZEQS5JUV9URVZfRUJJVERBX0ZXRC42MDAwLjEvMjAvMjAyMgEAAAAzfgAAAgAAABA0Ny42MDk3MTkwOTYzNTc2AQ0AAAAFAAAAATkBAAAABzI2MzUxNTQCAAAACTY1MzYyNjAxMAMAAAAGMTAwMzA4BAAAAAEyBgAAAAEwBwAAAAMxNjAIAAAAATAJAAAAATEKAAAAATALAAAACzEyNjc0NDEyNDQ3DAAAAAIxMg0AAAAJMS8yMS8yMDIyproGBRn83Qgb</t>
  </si>
  <si>
    <t>+o5bGfzdCChDSVEuTlZEQS5JUV9URVZfRUJJVERBX0ZXRC42MDAwLjkvNi8yMDIyAQAAADN+AAACAAAAEDM2LjAzMzUxMTUzOTE3ODYBDQAAAAUAAAABOQEAAAAHMjYzNTE1NAIAAAAJNjUzNjI2MDEyAwAAAAYxMDAzMDgEAAAAATIGAAAAATAHAAAAAzE2MAgAAAABMAkAAAABMQoAAAABMAsAAAALMTMxMDI0MjUzODEMAAAAAjEyDQAAAAg5LzcvMjAyMpnV31oZ/N0IHmmYWxn83QgpQ0lRLk5WREEuSVFfVEVWX0VCSVREQV9GV0QuNjAwMC4zLzEwLzIwMjMBAAAAM34AAAIAAAAPNTcuODk4OTE0NjU4ODc5AQ0AAAAFAAAAATkBAAAABzI2MzUxNTQCAAAACjEwMDIyMDQxMzkDAAAABjEwMDMwOAQAAAABMgYAAAABMAcAAAADMTYwCAAAAAEwCQAAAAExCgAAAAEwCwAAAAsxMzIxMzE3NjQzNQwAAAACMTINAAAACTMvMTEvMjAyMx0k4FoZ/N0IkNGLWxn83QgqQ0lRLk5WREEuSVFfVEVWX0VCSVREQV9GV0QuNjAwMC4xMC8xOS8yMDIzAQAAADN+AAACAAAAEDMxLjQ5Njg3MzUwMDA3OTcBDQAAAAUAAAABOQEAAAAHMjYzNTE1NAIAAAAJNjUzNjI2MDE1AwAAAAYxMDAzMDgEAAAAATIGAAAAATAHAAAAAzE2MAgAAAABMAkAAAABMQoAAAABMAsAAAALMTM1NzU4NjY0NzQMAAAAAjEyDQAAAAoxMC8yMC8yMDIzHSTgWhn83Qgb+o5bGfzdCClDSVEuTlZEQS5JUV9URVZfRUJJVERBX0ZXRC42MDAwLjQvMTAvMjAyNAEA</t>
  </si>
  <si>
    <t>AAAzfgAAAgAAABAyOS42NTY1NDE3NjU2MDYzAQ0AAAAFAAAAATkBAAAABzI2MzUxNTQCAAAACjEwMDIyMDQxNDADAAAABjEwMDMwOAQAAAABMgYAAAABMAcAAAADMTYwCAAAAAEwCQAAAAExCgAAAAEwCwAAAAsxMzcyMzA0MzI4MgwAAAACMTINAAAACTQvMTEvMjAyNB0k4FoZ/N0I5o2hWxn83QgqQ0lRLk5WREEuSVFfVEVWX0VCSVREQV9GV0QuNjAwMC4xMC8xMC8yMDI0AQAAADN+AAACAAAAEDMzLjI4NDQ5NjMyNjg1NTEBDQAAAAUAAAABOQEAAAAHMjYzNTE1NAIAAAAJNjUzNjI2MDE4AwAAAAYxMDAzMDgEAAAAATIGAAAAATAHAAAAAzE2MAgAAAABMAkAAAABMQoAAAABMAsAAAALMTQwMzgxMjAwOTMMAAAAAjEyDQAAAAoxMC8xMS8yMDI0proGBRn83Qgrhp1bGfzdCClDSVEuTlZEQS5JUV9URVZfRUJJVERBX0ZXRC42MDAwLjMvMTkvMjAyNQEAAAAzfgAAAgAAABAyMS43NTI2OTYwMDY1Njg3AQ0AAAAFAAAAATkBAAAABzI2MzUxNTQCAAAACjEwMDIyMDQxNDEDAAAABjEwMDMwOAQAAAABMgYAAAABMAcAAAADMTYwCAAAAAEwCQAAAAExCgAAAAEwCwAAAAsxNDMzMTc2MDE1MgwAAAACMTINAAAACTMvMjAvMjAyNaa6BgUZ/N0I+hadWxn83QgpQ0lRLk5WREEuSVFfVEVWX0VCSVREQV9GV0QuNjAwMC4zLzIwLzIwMjUBAAAAM34AAAIAAAAQMjEuOTQxODE3MzE5ODczNgENAAAABQAAAAE5AQAAAAcyNjM1</t>
  </si>
  <si>
    <t>MTU0AgAAAAoxMDAyMjA0MTQxAwAAAAYxMDAzMDgEAAAAATIGAAAAATAHAAAAAzE2MAgAAAABMAkAAAABMQoAAAABMAsAAAALMTQyMjQ4NDE2MzQMAAAAAjEyDQAAAAkzLzIxLzIwMjWmugYFGfzdCKzXllsZ/N0IKkNJUS5OVkRBLklRX1RFVl9FQklUREFfRldELjYwMDAuMTAvMTUvMjAyMAEAAAAzfgAAAgAAABA3MC45NTk3ODI1NTM2MjcyAQ0AAAAFAAAAATkBAAAABzI2MzUxNTQCAAAACTY1MzYyNjAwNgMAAAAGMTAwMzA4BAAAAAEyBgAAAAEwBwAAAAMxNjAIAAAAATAJAAAAATEKAAAAATALAAAACzEyMDg3NjU1MTE4DAAAAAIxMg0AAAAKMTAvMTYvMjAyMKa6BgUZ/N0IcA2LWxn83QgoQ0lRLk5WREEuSVFfVEVWX0VCSVREQV9GV0QuNjAwMC4yLzIvMjAyMgEAAAAzfgAAAgAAABA0OS43ODk0Nzk0NjI0NDU1AQ0AAAAFAAAAATkBAAAABzI2MzUxNTQCAAAACTY1MzYyNjAxMAMAAAAGMTAwMzA4BAAAAAEyBgAAAAEwBwAAAAMxNjAIAAAAATAJAAAAATEKAAAAATALAAAACzEyNjc0NDEyNDQ3DAAAAAIxMg0AAAAIMi8zLzIwMjKmugYFGfzdCM4OpFsZ/N0IKENJUS5OVkRBLklRX1RFVl9FQklUREFfRldELjYwMDAuNS85LzIwMjMBAAAAM34AAAIAAAAQNjguMzM0NzAzNjY1NTg5OAENAAAABQAAAAE5AQAAAAcyNjM1MTU0AgAAAAoxMDAyMjA0MTM5AwAAAAYxMDAzMDgEAAAAATIGAAAAATAHAAAAAzE2MAgA</t>
  </si>
  <si>
    <t>AAABMAkAAAABMQoAAAABMAsAAAALMTMyODYwOTIzNDQMAAAAAjEyDQAAAAk1LzEwLzIwMjMdJOBaGfzdCJDRi1sZ/N0IKkNJUS5OVkRBLklRX1RFVl9FQklUREFfRldELjYwMDAuMTAvMTQvMjAyNAEAAAAzfgAAAgAAABAzNC4zMDk1MzA1NjA2MDg1AQ0AAAAFAAAAATkBAAAABzI2MzUxNTQCAAAACTY1MzYyNjAxOAMAAAAGMTAwMzA4BAAAAAEyBgAAAAEwBwAAAAMxNjAIAAAAATAJAAAAATEKAAAAATALAAAACzEzOTYzODIxNDAwDAAAAAIxMg0AAAAKMTAvMTUvMjAyNKa6BgUZ/N0IHUSgWxn83QgqQ0lRLk5WREEuSVFfVEVWX0VCSVREQV9GV0QuNjAwMC4xMC8xNi8yMDIwAQAAADN+AAACAAAADzcwLjE0Njk1MzM0ODQ5NAENAAAABQAAAAE5AQAAAAcyNjM1MTU0AgAAAAk2NTM2MjYwMDYDAAAABjEwMDMwOAQAAAABMgYAAAABMAcAAAADMTYwCAAAAAEwCQAAAAExCgAAAAEwCwAAAAsxMjA4NzY1NTExOAwAAAACMTINAAAACjEwLzE3LzIwMjCmugYFGfzdCBFojVsZ/N0IKkNJUS5OVkRBLklRX1RFVl9FQklUREFfRldELjYwMDAuMTAvMzEvMjAyMwEAAAAzfgAAAgAAAA8zMC41MDM3NTc0MjYxNjMBDQAAAAUAAAABOQEAAAAHMjYzNTE1NAIAAAAJNjUzNjI2MDE1AwAAAAYxMDAzMDgEAAAAATIGAAAAATAHAAAAAzE2MAgAAAABMAkAAAABMQoAAAABMAsAAAALMTM1NzU4NjY0NzQMAAAAAjEyDQAAAAkxMS8x</t>
  </si>
  <si>
    <t>LzIwMjMdJOBaGfzdCKGVolsZ/N0IKUNJUS5OVkRBLklRX1RFVl9FQklUREFfRldELjYwMDAuNS8xNC8yMDI1AQAAADN+AAACAAAAEDI2LjA3NzU0MDk0MDEyMTMBDQAAAAUAAAABOQEAAAAHMjYzNTE1NAIAAAAKMTAwMjIwNDE0MQMAAAAGMTAwMzA4BAAAAAEyBgAAAAEwBwAAAAMxNjAIAAAAATAJAAAAATEKAAAAATALAAAACzE0MzE0NTY0MjE5DAAAAAIxMg0AAAAJNS8xNS8yMDI1proGBRn83QhVkZVbGfzdCClDSVEuTlZEQS5JUV9URVZfRUJJVERBX0ZXRC42MDAwLjMvMTcvMjAyMgEAAAAzfgAAAgAAABA0MC40NzE0MTM3NzY2MjEyAQ0AAAAFAAAAATkBAAAABzI2MzUxNTQCAAAACjEwMDIyMDQxMzgDAAAABjEwMDMwOAQAAAABMgYAAAABMAcAAAADMTYwCAAAAAEwCQAAAAExCgAAAAEwCwAAAAsxMjc1NTQzMjQwMgwAAAACMTINAAAACTMvMTgvMjAyMqa6BgUZ/N0IG/qOWxn83QgpQ0lRLk5WREEuSVFfVEVWX0VCSVREQV9GV0QuNjAwMC4xMS8xLzIwMjMBAAAAM34AAAIAAAAQMzEuNjY1Mjc0NzExNzA1MgENAAAABQAAAAE5AQAAAAcyNjM1MTU0AgAAAAk2NTM2MjYwMTUDAAAABjEwMDMwOAQAAAABMgYAAAABMAcAAAADMTYwCAAAAAEwCQAAAAExCgAAAAEwCwAAAAsxMzU3NTg2NjQ3NAwAAAACMTINAAAACTExLzIvMjAyMx0k4FoZ/N0IQL+QWxn83QgpQ0lRLk5WREEuSVFfVEVWX0VCSVREQV9GV0Qu</t>
  </si>
  <si>
    <t>NjAwMC41LzE1LzIwMjUBAAAAM34AAAIAAAAQMjYuNDM2NDQxMDk4NjY3NgENAAAABQAAAAE5AQAAAAcyNjM1MTU0AgAAAAoxMDAyMjA0MTQxAwAAAAYxMDAzMDgEAAAAATIGAAAAATAHAAAAAzE2MAgAAAABMAkAAAABMQoAAAABMAsAAAALMTQzMTg0NjU1ODUMAAAAAjEyDQAAAAk1LzE2LzIwMjWmugYFGfzdCJ64mFsZ/N0IKUNJUS5OVkRBLklRX1RFVl9FQklUREFfRldELjYwMDAuMy8xOC8yMDIyAQAAADN+AAACAAAAEDQzLjM4NjIxMTQyOTE3ODQBDQAAAAUAAAABOQEAAAAHMjYzNTE1NAIAAAAKMTAwMjIwNDEzOAMAAAAGMTAwMzA4BAAAAAEyBgAAAAEwBwAAAAMxNjAIAAAAATAJAAAAATEKAAAAATALAAAACzEyNzU1NDMyNDAyDAAAAAIxMg0AAAAJMy8xOS8yMDIyproGBRn83QhAv5BbGfzdCCpDSVEuTlZEQS5JUV9URVZfRUJJVERBX0ZXRC42MDAwLjEyLzIxLzIwMjMBAAAAM34AAAIAAAAQMTkuMjcyMzUxMTcxMTE1MgENAAAABQAAAAE5AQAAAAcyNjM1MTU0AgAAAAk2NTM2MjYwMTYDAAAABjEwMDMwOAQAAAABMgYAAAABMAcAAAADMTYwCAAAAAEwCQAAAAExCgAAAAEwCwAAAAsxMzU5NDQ1OTY0MgwAAAACMTINAAAACjEyLzIyLzIwMjMdJOBaGfzdCOaNoVsZ/N0IKUNJUS5OVkRBLklRX1RFVl9FQklUREFfRldELjYwMDAuNS8xNi8yMDI1AQAAADN+AAACAAAAEDI2LjU0OTMzMzI4NjE1MjcBDQAA</t>
  </si>
  <si>
    <t>AAUAAAABOQEAAAAHMjYzNTE1NAIAAAAKMTAwMjIwNDE0MQMAAAAGMTAwMzA4BAAAAAEyBgAAAAEwBwAAAAMxNjAIAAAAATAJAAAAATEKAAAAATALAAAACzE0MzE4NDY1NTg1DAAAAAIxMg0AAAAJNS8xNy8yMDI1proGBRn83Qg3VZlbGfzdCClDSVEuTlZEQS5JUV9URVZfRUJJVERBX0ZXRC42MDAwLjMvMjgvMjAyMgEAAAAzfgAAAgAAABA0Ni41Mzc0MDM3OTYxMzQ1AQ0AAAAFAAAAATkBAAAABzI2MzUxNTQCAAAACjEwMDIyMDQxMzgDAAAABjEwMDMwOAQAAAABMgYAAAABMAcAAAADMTYwCAAAAAEwCQAAAAExCgAAAAEwCwAAAAsxMjc5ODgyOTUxNwwAAAACMTINAAAACTMvMjkvMjAyMqa6BgUZ/N0I1VuLWxn83QgqQ0lRLk5WREEuSVFfVEVWX0VCSVREQV9GV0QuNjAwMC4xMi8yMi8yMDIzAQAAADN+AAACAAAAEDE5LjIwOTAyODU5NDUwMTYBDQAAAAUAAAABOQEAAAAHMjYzNTE1NAIAAAAJNjUzNjI2MDE2AwAAAAYxMDAzMDgEAAAAATIGAAAAATAHAAAAAzE2MAgAAAABMAkAAAABMQoAAAABMAsAAAALMTM1OTQ0NTk2NDIMAAAAAjEyDQAAAAoxMi8yMy8yMDIzHSTgWhn83QhbP59bGfzdCClDSVEuTlZEQS5JUV9URVZfRUJJVERBX0ZXRC42MDAwLjUvMTkvMjAyNQEAAAAzfgAAAgAAABAyNi44NTc2Njg1NDg2MTQzAQ0AAAAFAAAAATkBAAAABzI2MzUxNTQCAAAACjEwMDIyMDQxNDEDAAAABjEwMDMwOAQA</t>
  </si>
  <si>
    <t>AAABMgYAAAABMAcAAAADMTYwCAAAAAEwCQAAAAExCgAAAAEwCwAAAAsxNDMyNzQ0MTMwMAwAAAACMTINAAAACTUvMjAvMjAyNaa6BgUZ/N0IWz+fWxn83QgqQ0lRLk5WREEuSVFfVEVWX0VCSVREQV9GV0QuNjAwMC4xMi8yMS8yMDIwAQAAADN+AAACAAAAEDU2LjQzMjc0MzcxMzM5OTkBDQAAAAUAAAABOQEAAAAHMjYzNTE1NAIAAAAJNjUzNjI2MDA3AwAAAAYxMDAzMDgEAAAAATIGAAAAATAHAAAAAzE2MAgAAAABMAkAAAABMQoAAAABMAsAAAALMTIxNjgyNjc0NDkMAAAAAjEyDQAAAAoxMi8yMi8yMDIwproGBRn83Qgb+o5bGfzdCCpDSVEuTlZEQS5JUV9URVZfRUJJVERBX0ZXRC42MDAwLjEyLzI1LzIwMjMBAAAAM34AAAIAAAAQMTkuMjA5MDI4NTk0NTAxNgENAAAABQAAAAE5AQAAAAcyNjM1MTU0AgAAAAk2NTM2MjYwMTYDAAAABjEwMDMwOAQAAAABMgYAAAABMAcAAAADMTYwCAAAAAEwCQAAAAExCgAAAAEwCwAAAAsxMzU5NDQ1OTY0MgwAAAACMTINAAAACjEyLzI2LzIwMjMdJOBaGfzdCFWRlVsZ/N0IKUNJUS5OVkRBLklRX1RFVl9FQklUREFfRldELjYwMDAuNi8yNS8yMDI1AQAAADN+AAACAAAAEDI5LjcxNDc3OTA2OTYzMzQBDQAAAAUAAAABOQEAAAAHMjYzNTE1NAIAAAAJNjUzNjI2MDIwAwAAAAYxMDAzMDgEAAAAATIGAAAAATAHAAAAAzE2MAgAAAABMAkAAAABMQoAAAABMAsAAAALMTQ0NTUw</t>
  </si>
  <si>
    <t>NzIwNjMMAAAAAjEyDQAAAAk2LzI2LzIwMjWmugYFGfzdCJ64mFsZ/N0IKUNJUS5OVkRBLklRX1RFVl9FQklUREFfRldELjYwMDAuNS8xOS8yMDIyAQAAADN+AAACAAAAEDI4LjM1MjMzNDc0ODMzOTcBDQAAAAUAAAABOQEAAAAHMjYzNTE1NAIAAAAKMTAwMjIwNDEzOAMAAAAGMTAwMzA4BAAAAAEyBgAAAAEwBwAAAAMxNjAIAAAAATAJAAAAATEKAAAAATALAAAACzEyODM0OTA3ODgxDAAAAAIxMg0AAAAJNS8yMC8yMDIyproGBRn83QjVW4tbGfzdCCpDSVEuTlZEQS5JUV9URVZfRUJJVERBX0ZXRC42MDAwLjEyLzI2LzIwMjMBAAAAM34AAAIAAAAQMTkuMzg2NzI3NTc1MTIzNQENAAAABQAAAAE5AQAAAAcyNjM1MTU0AgAAAAk2NTM2MjYwMTYDAAAABjEwMDMwOAQAAAABMgYAAAABMAcAAAADMTYwCAAAAAEwCQAAAAExCgAAAAEwCwAAAAsxMzU5NDQ1OTY0MgwAAAACMTINAAAACjEyLzI3LzIwMjMdJOBaGfzdCFO8k1sZ/N0IKUNJUS5OVkRBLklRX1RFVl9FQklUREFfRldELjYwMDAuNi8yNi8yMDI1AQAAADN+AAACAAAADzI5Ljg1MzA5NTExMDc2MwENAAAABQAAAAE5AQAAAAcyNjM1MTU0AgAAAAk2NTM2MjYwMjADAAAABjEwMDMwOAQAAAABMgYAAAABMAcAAAADMTYwCAAAAAEwCQAAAAExCgAAAAEwCwAAAAsxNDQ1NTA3MjA2MwwAAAACMTINAAAACTYvMjcvMjAyNaa6BgUZ/N0IGoObWxn83QgpQ0lRLk5W</t>
  </si>
  <si>
    <t>REEuSVFfVEVWX0VCSVREQV9GV0QuNjAwMC41LzIwLzIwMjIBAAAAM34AAAIAAAAQMjcuNjI0NDYyOTY1NDkyNwENAAAABQAAAAE5AQAAAAcyNjM1MTU0AgAAAAoxMDAyMjA0MTM4AwAAAAYxMDAzMDgEAAAAATIGAAAAATAHAAAAAzE2MAgAAAABMAkAAAABMQoAAAABMAsAAAALMTI4MzQ5MDc4ODEMAAAAAjEyDQAAAAk1LzIxLzIwMjKmugYFGfzdCERAjlsZ/N0IKkNJUS5OVkRBLklRX1RFVl9FQklUREFfRldELjYwMDAuMTIvMjcvMjAyMwEAAAAzfgAAAgAAABAxOS40NDEzNDMyOTc0NTI3AQ0AAAAFAAAAATkBAAAABzI2MzUxNTQCAAAACTY1MzYyNjAxNgMAAAAGMTAwMzA4BAAAAAEyBgAAAAEwBwAAAAMxNjAIAAAAATAJAAAAATEKAAAAATALAAAACzEzNTk0NDU5NjQyDAAAAAIxMg0AAAAKMTIvMjgvMjAyMx0k4FoZ/N0IQL+QWxn83QgoQ0lRLk5WREEuSVFfVEVWX0VCSVREQV9GV0QuNjAwMC43LzgvMjAyNQEAAAAzfgAAAgAAABAzMC41ODMxMDg3MTkwNTI2AQ0AAAAFAAAAATkBAAAABzI2MzUxNTQCAAAACTY1MzYyNjAyMAMAAAAGMTAwMzA4BAAAAAEyBgAAAAEwBwAAAAMxNjAIAAAAATAJAAAAATEKAAAAATALAAAACzE0Mzc5Nzk0NDA0DAAAAAIxMg0AAAAINy85LzIwMjWmugYFGfzdCGZto1sZ/N0IKUNJUS5OVkRBLklRX1RFVl9FQklUREFfRldELjYwMDAuNS8yMy8yMDIyAQAAADN+AAACAAAAEDI3</t>
  </si>
  <si>
    <t>Ljk2OTc3ODg4MTA3NTkBDQAAAAUAAAABOQEAAAAHMjYzNTE1NAIAAAAKMTAwMjIwNDEzOAMAAAAGMTAwMzA4BAAAAAEyBgAAAAEwBwAAAAMxNjAIAAAAATAJAAAAATEKAAAAATALAAAACzEyODM0OTA3ODgxDAAAAAIxMg0AAAAJNS8yNC8yMDIyproGBRn83Qgb+o5bGfzdCChDSVEuTlZEQS5JUV9URVZfRUJJVERBX0ZXRC42MDAwLjIvNi8yMDI0AQAAADN+AAACAAAAEDI2Ljg4NDEyMDY0NjE3MjMBDQAAAAUAAAABOQEAAAAHMjYzNTE1NAIAAAAJNjUzNjI2MDE2AwAAAAYxMDAzMDgEAAAAATIGAAAAATAHAAAAAzE2MAgAAAABMAkAAAABMQoAAAABMAsAAAALMTM1OTQ0NTk2NDIMAAAAAjEyDQAAAAgyLzcvMjAyNB0k4FoZ/N0IVZGVWxn83QgoQ0lRLk5WREEuSVFfVEVWX0VCSVREQV9GV0QuNjAwMC43LzkvMjAyNQEAAAAzfgAAAgAAABAzMS4xMzk3OTQwOTMzNTEzAQ0AAAAFAAAAATkBAAAABzI2MzUxNTQCAAAACTY1MzYyNjAyMAMAAAAGMTAwMzA4BAAAAAEyBgAAAAEwBwAAAAMxNjAIAAAAATAJAAAAATEKAAAAATALAAAACzE0Mzc5Nzk0NDA0DAAAAAIxMg0AAAAJNy8xMC8yMDI1proGBRn83QhmbaNbGfzdCClDSVEuTlZEQS5JUV9URVZfRUJJVERBX0ZXRC42MDAwLjUvMjQvMjAyMgEAAAAzfgAAAgAAABAyNi43MTAzOTE0MjQyNDI5AQ0AAAAFAAAAATkBAAAABzI2MzUxNTQCAAAACjEwMDIyMDQxMzgD</t>
  </si>
  <si>
    <t>AAAABjEwMDMwOAQAAAABMgYAAAABMAcAAAADMTYwCAAAAAEwCQAAAAExCgAAAAEwCwAAAAsxMjgzNDkwNzg4MQwAAAACMTINAAAACTUvMjUvMjAyMqa6BgUZ/N0IVZGVWxn83QgoQ0lRLk5WREEuSVFfVEVWX0VCSVREQV9GV0QuNjAwMC4yLzcvMjAyNAEAAAAzfgAAAgAAABAyNy42MjY1Nzc4NTY5NjY2AQ0AAAAFAAAAATkBAAAABzI2MzUxNTQCAAAACTY1MzYyNjAxNgMAAAAGMTAwMzA4BAAAAAEyBgAAAAEwBwAAAAMxNjAIAAAAATAJAAAAATEKAAAAATALAAAACzEzNTk0NDU5NjQyDAAAAAIxMg0AAAAIMi84LzIwMjQdJOBaGfzdCCuGnVsZ/N0IKUNJUS5OVkRBLklRX1RFVl9FQklUREFfRldELjYwMDAuNy8xMC8yMDI1AQAAADN+AAACAAAAEDMxLjEzNDAwNzM0MjkzNDIBDQAAAAUAAAABOQEAAAAHMjYzNTE1NAIAAAAJNjUzNjI2MDIwAwAAAAYxMDAzMDgEAAAAATIGAAAAATAHAAAAAzE2MAgAAAABMAkAAAABMQoAAAABMAsAAAALMTQ0NTUwNzIwNjUMAAAAAjEyDQAAAAk3LzExLzIwMjWmugYFGfzdCBqDm1sZ/N0IKUNJUS5OVkRBLklRX1RFVl9FQklUREFfRldELjYwMDAuNy8yMS8yMDIyAQAAADN+AAACAAAAEDMyLjI4ODM0NjMyMTI4MTQBDQAAAAUAAAABOQEAAAAHMjYzNTE1NAIAAAAJNjUzNjI2MDExAwAAAAYxMDAzMDgEAAAAATIGAAAAATAHAAAAAzE2MAgAAAABMAkAAAABMQoAAAABMAsAAAAL</t>
  </si>
  <si>
    <t>MTI5Mzc1MDc2NTYMAAAAAjEyDQAAAAk3LzIyLzIwMjKmugYFGfzdCJDRi1sZ/N0IKUNJUS5OVkRBLklRX1RFVl9FQklUREFfRldELjYwMDAuMi8yNi8yMDI0AQAAADN+AAACAAAAEDI3LjI0MjYxMTQ2NzAzNTQBDQAAAAUAAAABOQEAAAAHMjYzNTE1NAIAAAAKMTAwMjIwNDE0MAMAAAAGMTAwMzA4BAAAAAEyBgAAAAEwBwAAAAMxNjAIAAAAATAJAAAAATEKAAAAATALAAAACzEzNjc2Nzk1NjIzDAAAAAIxMg0AAAAJMi8yNy8yMDI0HSTgWhn83QhTvJNbGfzdCClDSVEuTlZEQS5JUV9URVZfRUJJVERBX0ZXRC42MDAwLjQvMjYvMjAyMQEAAAAzfgAAAgAAABA1NC4wMDAzMzgxMjgzNjE2AQ0AAAAFAAAAATkBAAAABzI2MzUxNTQCAAAACjEwMDIyMDQxMzcDAAAABjEwMDMwOAQAAAABMgYAAAABMAcAAAADMTYwCAAAAAEwCQAAAAExCgAAAAEwCwAAAAsxMjQwNjI0MTYxOQwAAAACMTINAAAACTQvMjcvMjAyMaa6BgUZ/N0ISaqLWxn83QgoQ0lRLk5WREEuSVFfVEVWX0VCSVREQV9GV0QuNjAwMC40LzkvMjAyNAEAAAAzfgAAAgAAABAyOS4wNzgzODc4MDUxODE0AQ0AAAAFAAAAATkBAAAABzI2MzUxNTQCAAAACjEwMDIyMDQxNDADAAAABjEwMDMwOAQAAAABMgYAAAABMAcAAAADMTYwCAAAAAEwCQAAAAExCgAAAAEwCwAAAAsxMzcyMzA0MzI4MgwAAAACMTINAAAACTQvMTAvMjAyNB0k4FoZ/N0IkNGLWxn83Qgq</t>
  </si>
  <si>
    <t>Q0lRLk5WREEuSVFfVEVWX0VCSVREQV9GV0QuNjAwMC4xMC8xNC8yMDIwAQAAADN+AAACAAAAEDcxLjYwMjA5NzExNDc4MTQBDQAAAAUAAAABOQEAAAAHMjYzNTE1NAIAAAAJNjUzNjI2MDA2AwAAAAYxMDAzMDgEAAAAATIGAAAAATAHAAAAAzE2MAgAAAABMAkAAAABMQoAAAABMAsAAAALMTIwODc2NTUxMTgMAAAAAjEyDQAAAAoxMC8xNS8yMDIwproGBRn83Qi69qBbGfzdCChDSVEuTlZEQS5JUV9URVZfRUJJVERBX0ZXRC42MDAwLjYvMS8yMDIxAQAAADN+AAACAAAAEDQwLjcxNDUyMDA5MzEzNTgBDQAAAAUAAAABOQEAAAAHMjYzNTE1NAIAAAAJNjUzNjI2MDA4AwAAAAYxMDAzMDgEAAAAATIGAAAAATAHAAAAAzE2MAgAAAABMAkAAAABMQoAAAABMAsAAAALMTI5NzczNzczOTMMAAAAAjEyDQAAAAg2LzIvMjAyMaa6BgUZ/N0I0SaSWxn83QgpQ0lRLk5WREEuSVFfVEVWX0VCSVREQV9GV0QuNjAwMC4xLzIxLzIwMjIBAAAAM34AAAIAAAAQNDYuMDYwNzMxODc2NTAwMgENAAAABQAAAAE5AQAAAAcyNjM1MTU0AgAAAAk2NTM2MjYwMTADAAAABjEwMDMwOAQAAAABMgYAAAABMAcAAAADMTYwCAAAAAEwCQAAAAExCgAAAAEwCwAAAAsxMjY3NDQxMjQ0NwwAAAACMTINAAAACTEvMjIvMjAyMqa6BgUZ/N0IfaOZWxn83QgpQ0lRLk5WREEuSVFfVEVWX0VCSVREQV9GV0QuNjAwMC45LzIzLzIwMjIBAAAAM34AAAIA</t>
  </si>
  <si>
    <t>AAAQMzcuNTUwNzMxNjI3MTc2MgENAAAABQAAAAE5AQAAAAcyNjM1MTU0AgAAAAk2NTM2MjYwMTIDAAAABjEwMDMwOAQAAAABMgYAAAABMAcAAAADMTYwCAAAAAEwCQAAAAExCgAAAAEwCwAAAAsxMzAyMzIwMjE3OAwAAAACMTINAAAACTkvMjQvMjAyMpnV31oZ/N0IgNSdWxn83QgpQ0lRLk5WREEuSVFfVEVWX0VCSVREQV9GV0QuNjAwMC40LzIwLzIwMjMBAAAAM34AAAIAAAAQNjQuNjM2MDg5OTQ0MDYzNwENAAAABQAAAAE5AQAAAAcyNjM1MTU0AgAAAAoxMDAyMjA0MTM5AwAAAAYxMDAzMDgEAAAAATIGAAAAATAHAAAAAzE2MAgAAAABMAkAAAABMQoAAAABMAsAAAALMTMyODYwOTIzNDQMAAAAAjEyDQAAAAk0LzIxLzIwMjMdJOBaGfzdCBqDm1sZ/N0IKkNJUS5OVkRBLklRX1RFVl9FQklUREFfRldELjYwMDAuMTAvMjAvMjAyMwEAAAAzfgAAAgAAABAzMC45NjAwOTQ2MzgwMjMzAQ0AAAAFAAAAATkBAAAABzI2MzUxNTQCAAAACTY1MzYyNjAxNQMAAAAGMTAwMzA4BAAAAAEyBgAAAAEwBwAAAAMxNjAIAAAAATAJAAAAATEKAAAAATALAAAACzEzNTc1ODY2NDc0DAAAAAIxMg0AAAAKMTAvMjEvMjAyMx0k4FoZ/N0IkNGLWxn83QgpQ0lRLk5WREEuSVFfVEVWX0VCSVREQV9GV0QuNjAwMC40LzExLzIwMjQBAAAAM34AAAIAAAAQMzAuODgzODc1MTI4NDc4OAENAAAABQAAAAE5AQAAAAcyNjM1MTU0AgAAAAox</t>
  </si>
  <si>
    <t>MDAyMjA0MTQwAwAAAAYxMDAzMDgEAAAAATIGAAAAATAHAAAAAzE2MAgAAAABMAkAAAABMQoAAAABMAsAAAALMTM3MjMwNDMyODIMAAAAAjEyDQAAAAk0LzEyLzIwMjQdJOBaGfzdCKzXllsZ/N0IKkNJUS5OVkRBLklRX1RFVl9FQklUREFfRldELjYwMDAuMTAvMTEvMjAyNAEAAAAzfgAAAgAAABAzMy4yODIwMDg2ODg5ODU0AQ0AAAAFAAAAATkBAAAABzI2MzUxNTQCAAAACTY1MzYyNjAxOAMAAAAGMTAwMzA4BAAAAAEyBgAAAAEwBwAAAAMxNjAIAAAAATAJAAAAATEKAAAAATALAAAACzE0MDM4MTIwMDkzDAAAAAIxMg0AAAAKMTAvMTIvMjAyNKa6BgUZ/N0IMPueWxn83QgoQ0lRLk5WREEuSVFfVEVWX0VCSVREQV9GV0QuNjAwMC42LzkvMjAyMQEAAAAzfgAAAgAAABA0My40ODYxODM2NDQyNTE4AQ0AAAAFAAAAATkBAAAABzI2MzUxNTQCAAAACTY1MzYyNjAwOAMAAAAGMTAwMzA4BAAAAAEyBgAAAAEwBwAAAAMxNjAIAAAAATAJAAAAATEKAAAAATALAAAACzEyOTc3Mzc3MzkzDAAAAAIxMg0AAAAJNi8xMC8yMDIxproGBRn83QhVkZVbGfzdCClDSVEuTlZEQS5JUV9URVZfRUJJVERBX0ZXRC42MDAwLjkvMjYvMjAyMgEAAAAzfgAAAgAAABAzNi42NzIwMDA4NDQxNzE1AQ0AAAAFAAAAATkBAAAABzI2MzUxNTQCAAAACTY1MzYyNjAxMgMAAAAGMTAwMzA4BAAAAAEyBgAAAAEwBwAAAAMxNjAIAAAAATAJAAAA</t>
  </si>
  <si>
    <t>ATEKAAAAATALAAAACzEzMDIzMjAyMTc4DAAAAAIxMg0AAAAJOS8yNy8yMDIymdXfWhn83Qgag5tbGfzdCClDSVEuTlZEQS5JUV9URVZfRUJJVERBX0ZXRC42MDAwLjQvMTIvMjAyNAEAAAAzfgAAAgAAABAzMC4wNTAwOTgyMDAzODgyAQ0AAAAFAAAAATkBAAAABzI2MzUxNTQCAAAACjEwMDIyMDQxNDADAAAABjEwMDMwOAQAAAABMgYAAAABMAcAAAADMTYwCAAAAAEwCQAAAAExCgAAAAEwCwAAAAsxMzcyMzA0MzI4MgwAAAACMTINAAAACTQvMTMvMjAyNB0k4FoZ/N0IQL+QWxn83QgpQ0lRLk5WREEuSVFfVEVWX0VCSVREQV9GV0QuNjAwMC41LzEzLzIwMjUBAAAAM34AAAIAAAAQMjUuMDI0NjI0ODg4NzI1MgENAAAABQAAAAE5AQAAAAcyNjM1MTU0AgAAAAoxMDAyMjA0MTQxAwAAAAYxMDAzMDgEAAAAATIGAAAAATAHAAAAAzE2MAgAAAABMAkAAAABMQoAAAABMAsAAAALMTQzMTQ1NjQyMTkMAAAAAjEyDQAAAAk1LzE0LzIwMjWmugYFGfzdCFO8k1sZ/N0IKUNJUS5OVkRBLklRX1RFVl9FQklUREFfRldELjYwMDAuNi8yMS8yMDIxAQAAADN+AAACAAAAEDQ1LjI2ODYyNjIxMzUyNzgBDQAAAAUAAAABOQEAAAAHMjYzNTE1NAIAAAAJNjUzNjI2MDA4AwAAAAYxMDAzMDgEAAAAATIGAAAAATAHAAAAAzE2MAgAAAABMAkAAAABMQoAAAABMAsAAAALMTI0MzY4NTAwNDUMAAAAAjEyDQAAAAk2LzIyLzIwMjGmugYF</t>
  </si>
  <si>
    <t>GfzdCBqDm1sZ/N0IKUNJUS5OVkRBLklRX1RFVl9FQklUREFfRldELjYwMDAuNS8xMC8yMDIzAQAAADN+AAACAAAAEDY5LjA4NzA2MDI0NDU4OTcBDQAAAAUAAAABOQEAAAAHMjYzNTE1NAIAAAAKMTAwMjIwNDEzOQMAAAAGMTAwMzA4BAAAAAEyBgAAAAEwBwAAAAMxNjAIAAAAATAJAAAAATEKAAAAATALAAAACzEzMjg2MDkyMzQ0DAAAAAIxMg0AAAAJNS8xMS8yMDIzHSTgWhn83QhAv5BbGfzdCCpDSVEuTlZEQS5JUV9URVZfRUJJVERBX0ZXRC42MDAwLjExLzIyLzIwMjQBAAAAM34AAAIAAAAQMjkuOTk4MTUzNDQxMDA1MQENAAAABQAAAAE5AQAAAAcyNjM1MTU0AgAAAAk2NTM2MjYwMTkDAAAABjEwMDMwOAQAAAABMgYAAAABMAcAAAADMTYwCAAAAAEwCQAAAAExCgAAAAEwCwAAAAsxNDI4Nzg4MTA1MgwAAAACMTINAAAACjExLzIzLzIwMjSmugYFGfzdCM4OpFsZ/N0IKkNJUS5OVkRBLklRX1RFVl9FQklUREFfRldELjYwMDAuMTIvMTYvMjAyMAEAAAAzfgAAAgAAAAU1Ni4wNQENAAAABQAAAAE5AQAAAAcyNjM1MTU0AgAAAAk2NTM2MjYwMDcDAAAABjEwMDMwOAQAAAABMgYAAAABMAcAAAADMTYwCAAAAAEwCQAAAAExCgAAAAEwCwAAAAsxMjE2ODI2NzQ0OQwAAAACMTINAAAACjEyLzE3LzIwMjCmugYFGfzdCJDRi1sZ/N0IKUNJUS5OVkRBLklRX1RFVl9FQklUREFfRldELjYwMDAuNS8xMS8yMDIzAQAA</t>
  </si>
  <si>
    <t>ADN+AAACAAAAEDY4LjM1MTQ3NTk0NjAxMzQBDQAAAAUAAAABOQEAAAAHMjYzNTE1NAIAAAAKMTAwMjIwNDEzOQMAAAAGMTAwMzA4BAAAAAEyBgAAAAEwBwAAAAMxNjAIAAAAATAJAAAAATEKAAAAATALAAAACzEzMjg2MDkyMzQ0DAAAAAIxMg0AAAAJNS8xMi8yMDIzHSTgWhn83QhVkZVbGfzdCCpDSVEuTlZEQS5JUV9URVZfRUJJVERBX0ZXRC42MDAwLjExLzI1LzIwMjQBAAAAM34AAAIAAAAQMjguNzM0NzAwODAxOTgwOAENAAAABQAAAAE5AQAAAAcyNjM1MTU0AgAAAAk2NTM2MjYwMTkDAAAABjEwMDMwOAQAAAABMgYAAAABMAcAAAADMTYwCAAAAAEwCQAAAAExCgAAAAEwCwAAAAsxNDI4Nzg4MTA1MgwAAAACMTINAAAACjExLzI2LzIwMjSmugYFGfzdCM4OpFsZ/N0IKENJUS5OVkRBLklRX1RFVl9FQklUREFfRldELjYwMDAuOC8zLzIwMjEBAAAAM34AAAIAAAAQNDkuNDI1NjM4NDQxODQ1MQENAAAABQAAAAE5AQAAAAcyNjM1MTU0AgAAAAk2NTM2MjYwMDgDAAAABjEwMDMwOAQAAAABMgYAAAABMAcAAAADMTYwCAAAAAEwCQAAAAExCgAAAAEwCwAAAAsxMjQ3ODA0OTY2MwwAAAACMTINAAAACDgvNC8yMDIxproGBRn83QjTq55bGfzdCClDSVEuTlZEQS5JUV9URVZfRUJJVERBX0ZXRC42MDAwLjExLzkvMjAyMgEAAAAzfgAAAgAAABA0MS4zOTUxNzg4MDI4MjE1AQ0AAAAFAAAAATkBAAAABzI2MzUxNTQC</t>
  </si>
  <si>
    <t>AAAACTY1MzYyNjAxMgMAAAAGMTAwMzA4BAAAAAEyBgAAAAEwBwAAAAMxNjAIAAAAATAJAAAAATEKAAAAATALAAAACzEzMTA3MjM3Mzk2DAAAAAIxMg0AAAAKMTEvMTAvMjAyMpnV31oZ/N0Izg6kWxn83QgpQ0lRLk5WREEuSVFfVEVWX0VCSVREQV9GV0QuNjAwMC42LzEyLzIwMjQBAAAAM34AAAIAAAAQMzYuNTM3MzcxMDM0ODAxMwENAAAABQAAAAE5AQAAAAcyNjM1MTU0AgAAAAk2NTM2MjYwMTcDAAAABjEwMDMwOAQAAAABMgYAAAABMAcAAAADMTYwCAAAAAEwCQAAAAExCgAAAAEwCwAAAAsxNDI4Nzg4MDM4MwwAAAACMTINAAAACTYvMTMvMjAyNB0k4FoZ/N0Izg6kWxn83QgoQ0lRLk5WREEuSVFfVEVWX0VCSVREQV9GV0QuNjAwMC44LzQvMjAyMQEAAAAzfgAAAgAAABA1MC41ODIwOTA5MzY0NTQyAQ0AAAAFAAAAATkBAAAABzI2MzUxNTQCAAAACTY1MzYyNjAwOAMAAAAGMTAwMzA4BAAAAAEyBgAAAAEwBwAAAAMxNjAIAAAAATAJAAAAATEKAAAAATALAAAACzEyNDc4MDQ5NjYzDAAAAAIxMg0AAAAIOC81LzIwMjGmugYFGfzdCB1EoFsZ/N0IKUNJUS5OVkRBLklRX1RFVl9FQklUREFfRldELjYwMDAuNi8yMi8yMDIzAQAAADN+AAACAAAAEDUyLjk4MDQzOTY5OTA3MTQBDQAAAAUAAAABOQEAAAAHMjYzNTE1NAIAAAAJNjUzNjI2MDE0AwAAAAYxMDAzMDgEAAAAATIGAAAAATAHAAAAAzE2MAgAAAABMAkA</t>
  </si>
  <si>
    <t>AAABMQoAAAABMAsAAAALMTMzNjQyMTgyODYMAAAAAjEyDQAAAAk2LzIzLzIwMjMdJOBaGfzdCFWRlVsZ/N0IKUNJUS5OVkRBLklRX1RFVl9FQklUREFfRldELjYwMDAuNi8xMy8yMDI0AQAAADN+AAACAAAAEDM3LjgzMjg1NTg0NjM4ODIBDQAAAAUAAAABOQEAAAAHMjYzNTE1NAIAAAAJNjUzNjI2MDE3AwAAAAYxMDAzMDgEAAAAATIGAAAAATAHAAAAAzE2MAgAAAABMAkAAAABMQoAAAABMAsAAAALMTQyODc4ODAzODMMAAAAAjEyDQAAAAk2LzE0LzIwMjQdJOBaGfzdCBFojVsZ/N0IKENJUS5OVkRBLklRX1RFVl9FQklUREFfRldELjYwMDAuOC81LzIwMjEBAAAAM34AAAIAAAAQNTEuNDk2NjcxMDEzODkwMQENAAAABQAAAAE5AQAAAAcyNjM1MTU0AgAAAAk2NTM2MjYwMDgDAAAABjEwMDMwOAQAAAABMgYAAAABMAcAAAADMTYwCAAAAAEwCQAAAAExCgAAAAEwCwAAAAsxMjQ3ODA0OTY2MwwAAAACMTINAAAACDgvNi8yMDIxproGBRn83QhTvJNbGfzdCClDSVEuTlZEQS5JUV9URVZfRUJJVERBX0ZXRC42MDAwLjYvMjMvMjAyMwEAAAAzfgAAAgAAABA1MS45NzI1NTg3MTQwNzMzAQ0AAAAFAAAAATkBAAAABzI2MzUxNTQCAAAACTY1MzYyNjAxNAMAAAAGMTAwMzA4BAAAAAEyBgAAAAEwBwAAAAMxNjAIAAAAATAJAAAAATEKAAAAATALAAAACzEzMzY0MjE4Mjg2DAAAAAIxMg0AAAAJNi8yNC8yMDIzHSTgWhn8</t>
  </si>
  <si>
    <t>3QgRaI1bGfzdCCpDSVEuTlZEQS5JUV9URVZfRUJJVERBX0ZXRC42MDAwLjEyLzEzLzIwMjQBAAAAM34AAAIAAAAQMjguMzU3NTgyNTYwNjUzMgENAAAABQAAAAE5AQAAAAcyNjM1MTU0AgAAAAk2NTM2MjYwMTkDAAAABjEwMDMwOAQAAAABMgYAAAABMAcAAAADMTYwCAAAAAEwCQAAAAExCgAAAAEwCwAAAAsxNDI4Nzg4MTA1MgwAAAACMTINAAAACjEyLzE0LzIwMjSmugYFGfzdCBZxnlsZ/N0IKUNJUS5OVkRBLklRX1RFVl9FQklUREFfRldELjYwMDAuMi8xNy8yMDIxAQAAADN+AAACAAAAEDYyLjkyMzI2ODc1NjMwMjIBDQAAAAUAAAABOQEAAAAHMjYzNTE1NAIAAAAJNjUzNjI2MDA3AwAAAAYxMDAzMDgEAAAAATIGAAAAATAHAAAAAzE2MAgAAAABMAkAAAABMQoAAAABMAsAAAALMTIyNDk3OTc0NDgMAAAAAjEyDQAAAAkyLzE4LzIwMjGmugYFGfzdCBv6jlsZ/N0IKUNJUS5OVkRBLklRX1RFVl9FQklUREFfRldELjYwMDAuNi8yNi8yMDIzAQAAADN+AAACAAAAEDUwLjAyNDcyOTg5ODcwMzMBDQAAAAUAAAABOQEAAAAHMjYzNTE1NAIAAAAJNjUzNjI2MDE0AwAAAAYxMDAzMDgEAAAAATIGAAAAATAHAAAAAzE2MAgAAAABMAkAAAABMQoAAAABMAsAAAALMTMzNjQyMTgyODYMAAAAAjEyDQAAAAk2LzI3LzIwMjMdJOBaGfzdCEC/kFsZ/N0IKUNJUS5OVkRBLklRX1RFVl9FQklUREFfRldELjYwMDAuMS8yMS8y</t>
  </si>
  <si>
    <t>MDI1AQAAADN+AAACAAAAEDI5Ljc1OTUyNDk0OTMxNzUBDQAAAAUAAAABOQEAAAAHMjYzNTE1NAIAAAAJNjUzNjI2MDE5AwAAAAYxMDAzMDgEAAAAATIGAAAAATAHAAAAAzE2MAgAAAABMAkAAAABMQoAAAABMAsAAAALMTQyODc4ODEwNTUMAAAAAjEyDQAAAAkxLzIyLzIwMjWmugYFGfzdCBv6jlsZ/N0IKUNJUS5OVkRBLklRX1RFVl9FQklUREFfRldELjYwMDAuMTAvNS8yMDIxAQAAADN+AAACAAAAEDQ1LjgyOTQ2MzM1NDU3MjgBDQAAAAUAAAABOQEAAAAHMjYzNTE1NAIAAAAJNjUzNjI2MDA5AwAAAAYxMDAzMDgEAAAAATIGAAAAATAHAAAAAzE2MAgAAAABMAkAAAABMQoAAAABMAsAAAALMTI1NDAzNDkwNjgMAAAAAjEyDQAAAAkxMC82LzIwMjGmugYFGfzdCM4OpFsZ/N0IKUNJUS5OVkRBLklRX1RFVl9FQklUREFfRldELjYwMDAuNy8xMy8yMDIzAQAAADN+AAACAAAAEDU2LjYyNjU5NzM4MDA5MzgBDQAAAAUAAAABOQEAAAAHMjYzNTE1NAIAAAAJNjUzNjI2MDE0AwAAAAYxMDAzMDgEAAAAATIGAAAAATAHAAAAAzE2MAgAAAABMAkAAAABMQoAAAABMAsAAAALMTMzNjQyMTgyODYMAAAAAjEyDQAAAAk3LzE0LzIwMjMdJOBaGfzdCBFojVsZ/N0IKUNJUS5OVkRBLklRX1RFVl9FQklUREFfRldELjYwMDAuMS8yMi8yMDI1AQAAADN+AAACAAAAEDMxLjA4OTAyNjU0NTg2MjQBDQAAAAUAAAABOQEAAAAHMjYz</t>
  </si>
  <si>
    <t>NTE1NAIAAAAJNjUzNjI2MDE5AwAAAAYxMDAzMDgEAAAAATIGAAAAATAHAAAAAzE2MAgAAAABMAkAAAABMQoAAAABMAsAAAALMTQyODc4ODEwNTUMAAAAAjEyDQAAAAkxLzIzLzIwMjWmugYFGfzdCB1EoFsZ/N0IKUNJUS5OVkRBLklRX1RFVl9FQklUREFfRldELjYwMDAuMTAvNi8yMDIxAQAAADN+AAACAAAAEDQ2LjM5NTA2MTc3NDIzNDUBDQAAAAUAAAABOQEAAAAHMjYzNTE1NAIAAAAJNjUzNjI2MDA5AwAAAAYxMDAzMDgEAAAAATIGAAAAATAHAAAAAzE2MAgAAAABMAkAAAABMQoAAAABMAsAAAALMTI1NDAzNDkwNjgMAAAAAjEyDQAAAAkxMC83LzIwMjGmugYFGfzdCB2/ilsZ/N0IKUNJUS5OVkRBLklRX1RFVl9FQklUREFfRldELjYwMDAuMS8xMi8yMDIzAQAAADN+AAACAAAAEDQ1Ljk2MTQxNjYwMzQwNDQBDQAAAAUAAAABOQEAAAAHMjYzNTE1NAIAAAAJNjUzNjI2MDEzAwAAAAYxMDAzMDgEAAAAATIGAAAAATAHAAAAAzE2MAgAAAABMAkAAAABMQoAAAABMAsAAAALMTMxMjY3MzgxNDQMAAAAAjEyDQAAAAkxLzEzLzIwMjMdJOBaGfzdCLr2oFsZ/N0IKENJUS5OVkRBLklRX1RFVl9FQklUREFfRldELjYwMDAuOC83LzIwMjQBAAAAM34AAAIAAAAQMjcuNDg5NjgzNjExNDc0OQENAAAABQAAAAE5AQAAAAcyNjM1MTU0AgAAAAk2NTM2MjYwMTcDAAAABjEwMDMwOAQAAAABMgYAAAABMAcAAAADMTYwCAAA</t>
  </si>
  <si>
    <t>AAEwCQAAAAExCgAAAAEwCwAAAAsxMzk2MzgyMDU4NAwAAAACMTINAAAACDgvOC8yMDI0HSTgWhn83QhfRaFbGfzdCClDSVEuTlZEQS5JUV9URVZfRUJJVERBX0ZXRC42MDAwLjEwLzcvMjAyMQEAAAAzfgAAAgAAABA0Ny4yNDY4NjY2MjMxMjI3AQ0AAAAFAAAAATkBAAAABzI2MzUxNTQCAAAACTY1MzYyNjAwOQMAAAAGMTAwMzA4BAAAAAEyBgAAAAEwBwAAAAMxNjAIAAAAATAJAAAAATEKAAAAATALAAAACzEyNTQwMzQ5MDY4DAAAAAIxMg0AAAAJMTAvOC8yMDIxproGBRn83QjVW4tbGfzdCClDSVEuTlZEQS5JUV9URVZfRUJJVERBX0ZXRC42MDAwLjEvMTMvMjAyMwEAAAAzfgAAAgAAABA0Ny4wNDQ3ODk2NTY0NTI5AQ0AAAAFAAAAATkBAAAABzI2MzUxNTQCAAAACTY1MzYyNjAxMwMAAAAGMTAwMzA4BAAAAAEyBgAAAAEwBwAAAAMxNjAIAAAAATAJAAAAATEKAAAAATALAAAACzEzMTI2NzM4MTQ0DAAAAAIxMg0AAAAJMS8xNC8yMDIzHSTgWhn83Qgb+o5bGfzdCChDSVEuTlZEQS5JUV9URVZfRUJJVERBX0ZXRC42MDAwLjgvOC8yMDI0AQAAADN+AAACAAAAEDI5LjE4ODAzMDg4NTgzMTcBDQAAAAUAAAABOQEAAAAHMjYzNTE1NAIAAAAJNjUzNjI2MDE3AwAAAAYxMDAzMDgEAAAAATIGAAAAATAHAAAAAzE2MAgAAAABMAkAAAABMQoAAAABMAsAAAALMTM5NjM4MjA1ODQMAAAAAjEyDQAAAAg4LzkvMjAyNB0k</t>
  </si>
  <si>
    <t>4FoZ/N0ItU2TWxn83QgoQ0lRLk5WREEuSVFfVEVWX0VCSVREQV9GV0QuNjAwMC40LzUvMjAyMQEAAAAzfgAAAgAAABA0NC40MTQwMTM0MzMyMDQxAQ0AAAAFAAAAATkBAAAABzI2MzUxNTQCAAAACjEwMDIyMDQxMzcDAAAABjEwMDMwOAQAAAABMgYAAAABMAcAAAADMTYwCAAAAAEwCQAAAAExCgAAAAEwCwAAAAsxMjQwMjgwNzA1MwwAAAACMTINAAAACDQvNi8yMDIxproGBRn83Qgdv4pbGfzdCClDSVEuTlZEQS5JUV9URVZfRUJJVERBX0ZXRC42MDAwLjgvMjUvMjAyMwEAAAAzfgAAAgAAAA8zNi4zODE2MDEyNjAxNTYBDQAAAAUAAAABOQEAAAAHMjYzNTE1NAIAAAAJNjUzNjI2MDE1AwAAAAYxMDAzMDgEAAAAATIGAAAAATAHAAAAAzE2MAgAAAABMAkAAAABMQoAAAABMAsAAAALMTM0NjEwMTg2NDgMAAAAAjEyDQAAAAk4LzI2LzIwMjMdJOBaGfzdCEC/kFsZ/N0IKUNJUS5OVkRBLklRX1RFVl9FQklUREFfRldELjYwMDAuMS8yNy8yMDI1AQAAADN+AAACAAAAEDI0Ljk4NDgyNDUwNDAzMzYBDQAAAAUAAAABOQEAAAAHMjYzNTE1NAIAAAAJNjUzNjI2MDE5AwAAAAYxMDAzMDgEAAAAATIGAAAAATAHAAAAAzE2MAgAAAABMAkAAAABMQoAAAABMAsAAAALMTQyODc4ODEwNTUMAAAAAjEyDQAAAAkxLzI4LzIwMjWmugYFGfzdCFWRlVsZ/N0IKUNJUS5OVkRBLklRX1RFVl9FQklUREFfRldELjYwMDAuNC8xNS8y</t>
  </si>
  <si>
    <t>MDIxAQAAADN+AAACAAAAEDU3LjgxMDgzNDQ0NzYwMTcBDQAAAAUAAAABOQEAAAAHMjYzNTE1NAIAAAAKMTAwMjIwNDEzNwMAAAAGMTAwMzA4BAAAAAEyBgAAAAEwBwAAAAMxNjAIAAAAATAJAAAAATEKAAAAATALAAAACzEzMDI0NDExMTE4DAAAAAIxMg0AAAAJNC8xNi8yMDIxproGBRn83QhmbaNbGfzdCClDSVEuTlZEQS5JUV9URVZfRUJJVERBX0ZXRC42MDAwLjcvMjIvMjAyMgEAAAAzfgAAAgAAABAzMC45NTU2NzM4Nzc0MTEyAQ0AAAAFAAAAATkBAAAABzI2MzUxNTQCAAAACTY1MzYyNjAxMQMAAAAGMTAwMzA4BAAAAAEyBgAAAAEwBwAAAAMxNjAIAAAAATAJAAAAATEKAAAAATALAAAACzEyOTM3NTA3NjU2DAAAAAIxMg0AAAAJNy8yMy8yMDIyproGBRn83QjRJpJbGfzdCClDSVEuTlZEQS5JUV9URVZfRUJJVERBX0ZXRC42MDAwLjgvMjgvMjAyMwEAAAAzfgAAAgAAABAzNS45MzIxMDIzNjIyMTY4AQ0AAAAFAAAAATkBAAAABzI2MzUxNTQCAAAACTY1MzYyNjAxNQMAAAAGMTAwMzA4BAAAAAEyBgAAAAEwBwAAAAMxNjAIAAAAATAJAAAAATEKAAAAATALAAAACzEzNDYzMDYyMjUxDAAAAAIxMg0AAAAJOC8yOS8yMDIzHSTgWhn83QhAv5BbGfzdCClDSVEuTlZEQS5JUV9URVZfRUJJVERBX0ZXRC42MDAwLjgvMTkvMjAyNAEAAAAzfgAAAgAAAA8zNi4yMDI4MjE2OTA2NDIBDQAAAAUAAAABOQEAAAAHMjYz</t>
  </si>
  <si>
    <t>NTE1NAIAAAAJNjUzNjI2MDE3AwAAAAYxMDAzMDgEAAAAATIGAAAAATAHAAAAAzE2MAgAAAABMAkAAAABMQoAAAABMAsAAAALMTQyODc4ODAzOTIMAAAAAjEyDQAAAAk4LzIwLzIwMjSmugYFGfzdCEC/kFsZ/N0IKUNJUS5OVkRBLklRX1RFVl9FQklUREFfRldELjYwMDAuNC8xNi8yMDIxAQAAADN+AAACAAAAEDU2Ljk5NzkwMzIzODYyNDgBDQAAAAUAAAABOQEAAAAHMjYzNTE1NAIAAAAKMTAwMjIwNDEzNwMAAAAGMTAwMzA4BAAAAAEyBgAAAAEwBwAAAAMxNjAIAAAAATAJAAAAATEKAAAAATALAAAACzEzMDI0NDExMTE4DAAAAAIxMg0AAAAJNC8xNy8yMDIxproGBRn83QhEQI5bGfzdCChDSVEuTlZEQS5JUV9URVZfRUJJVERBX0ZXRC42MDAwLjMvOC8yMDIzAQAAADN+AAACAAAAEDYwLjk3MTUzMzQwOTY1NzYBDQAAAAUAAAABOQEAAAAHMjYzNTE1NAIAAAAKMTAwMjIwNDEzOQMAAAAGMTAwMzA4BAAAAAEyBgAAAAEwBwAAAAMxNjAIAAAAATAJAAAAATEKAAAAATALAAAACzEzMjEzMTc2NDM1DAAAAAIxMg0AAAAIMy85LzIwMjMdJOBaGfzdCM4OpFsZ/N0IKUNJUS5OVkRBLklRX1RFVl9FQklUREFfRldELjYwMDAuMi8yOC8yMDI0AQAAADN+AAACAAAAEDI2Ljc0NjU5OTk5NTQ1OTcBDQAAAAUAAAABOQEAAAAHMjYzNTE1NAIAAAAKMTAwMjIwNDE0MAMAAAAGMTAwMzA4BAAAAAEyBgAAAAEwBwAAAAMxNjAI</t>
  </si>
  <si>
    <t>AAAAATAJAAAAATEKAAAAATALAAAACzEzNjc2Nzk1NjIzDAAAAAIxMg0AAAAJMi8yOS8yMDI0HSTgWhn83QihlaJbGfzdCClDSVEuTlZEQS5JUV9URVZfRUJJVERBX0ZXRC42MDAwLjMvMTcvMjAyNQEAAAAzfgAAAgAAABAyMi4xMjkwNjE5NTU0MzU0AQ0AAAAFAAAAATkBAAAABzI2MzUxNTQCAAAACjEwMDIyMDQxNDEDAAAABjEwMDMwOAQAAAABMgYAAAABMAcAAAADMTYwCAAAAAEwCQAAAAExCgAAAAEwCwAAAAsxNDMzOTc2NTA2NwwAAAACMTINAAAACTMvMTgvMjAyNaa6BgUZ/N0IgNSdWxn83QgpQ0lRLk5WREEuSVFfVEVWX0VCSVREQV9GV0QuNjAwMC4xMi85LzIwMjEBAAAAM34AAAIAAAAQNjAuMjY1MTA0MzcxOTk2NQENAAAABQAAAAE5AQAAAAcyNjM1MTU0AgAAAAk2NTM2MjYwMTADAAAABjEwMDMwOAQAAAABMgYAAAABMAcAAAADMTYwCAAAAAEwCQAAAAExCgAAAAEwCwAAAAsxMjY3NDQxMjQ0NwwAAAACMTINAAAACjEyLzEwLzIwMjGmugYFGfzdCMwinlsZ/N0IKUNJUS5OVkRBLklRX1RFVl9FQklUREFfRldELjYwMDAuOC8zMC8yMDIzAQAAADN+AAACAAAADzM3LjgwMzg0Nzg3ODQ3OAENAAAABQAAAAE5AQAAAAcyNjM1MTU0AgAAAAk2NTM2MjYwMTUDAAAABjEwMDMwOAQAAAABMgYAAAABMAcAAAADMTYwCAAAAAEwCQAAAAExCgAAAAEwCwAAAAsxMzQ2MzA2MjI1MQwAAAACMTINAAAACTgvMzEv</t>
  </si>
  <si>
    <t>MjAyMx0k4FoZ/N0I0SaSWxn83QgpQ0lRLk5WREEuSVFfVEVWX0VCSVREQV9GV0QuNjAwMC4zLzE4LzIwMjUBAAAAM34AAAIAAAAQMjEuMzYxMzQxOTE4MDU3OAENAAAABQAAAAE5AQAAAAcyNjM1MTU0AgAAAAoxMDAyMjA0MTQxAwAAAAYxMDAzMDgEAAAAATIGAAAAATAHAAAAAzE2MAgAAAABMAkAAAABMQoAAAABMAsAAAALMTQzMzk3NjUwNzAMAAAAAjEyDQAAAAkzLzE5LzIwMjWmugYFGfzdCMwinlsZ/N0IKkNJUS5OVkRBLklRX1RFVl9FQklUREFfRldELjYwMDAuMTAvMjMvMjAyMwEAAAAzfgAAAgAAABAzMi4xNTM5Mzg5NDE4Njg2AQ0AAAAFAAAAATkBAAAABzI2MzUxNTQCAAAACTY1MzYyNjAxNQMAAAAGMTAwMzA4BAAAAAEyBgAAAAEwBwAAAAMxNjAIAAAAATAJAAAAATEKAAAAATALAAAACzEzNTc1ODY2NDc0DAAAAAIxMg0AAAAKMTAvMjQvMjAyMx0k4FoZ/N0IV+SiWxn83QgpQ0lRLk5WREEuSVFfVEVWX0VCSVREQV9GV0QuNjAwMC4yLzEwLzIwMjIBAAAAM34AAAIAAAAQNTEuMjE0NDYyMzUxODM3NgENAAAABQAAAAE5AQAAAAcyNjM1MTU0AgAAAAk2NTM2MjYwMTADAAAABjEwMDMwOAQAAAABMgYAAAABMAcAAAADMTYwCAAAAAEwCQAAAAExCgAAAAEwCwAAAAsxMzAyNDQ0Nzg4NwwAAAACMTINAAAACTIvMTEvMjAyMqa6BgUZ/N0IEWiNWxn83QgpQ0lRLk5WREEuSVFfVEVWX0VCSVREQV9GV0Qu</t>
  </si>
  <si>
    <t>NjAwMC45LzI3LzIwMjIBAAAAM34AAAIAAAAQMzcuMjM2NDYzMzI2MzA5OQENAAAABQAAAAE5AQAAAAcyNjM1MTU0AgAAAAk2NTM2MjYwMTIDAAAABjEwMDMwOAQAAAABMgYAAAABMAcAAAADMTYwCAAAAAEwCQAAAAExCgAAAAEwCwAAAAsxMzAyMzIwMjE3OAwAAAACMTINAAAACTkvMjgvMjAyMpnV31oZ/N0IkNGLWxn83QgoQ0lRLk5WREEuSVFfVEVWX0VCSVREQV9GV0QuNjAwMC41LzEvMjAyNAEAAAAzfgAAAgAAABAyOC40NTUyNzgyNjEwMzI0AQ0AAAAFAAAAATkBAAAABzI2MzUxNTQCAAAACjEwMDIyMDQxNDADAAAABjEwMDMwOAQAAAABMgYAAAABMAcAAAADMTYwCAAAAAEwCQAAAAExCgAAAAEwCwAAAAsxMzc0NjE0MTE5NAwAAAACMTINAAAACDUvMi8yMDI0HSTgWhn83QhTvJNbGfzdCChDSVEuTlZEQS5JUV9URVZfRUJJVERBX0ZXRC42MDAwLjgvMi8yMDIxAQAAADN+AAACAAAAEDQ5LjI2MTg3MDY1OTM4NDEBDQAAAAUAAAABOQEAAAAHMjYzNTE1NAIAAAAJNjUzNjI2MDA4AwAAAAYxMDAzMDgEAAAAATIGAAAAATAHAAAAAzE2MAgAAAABMAkAAAABMQoAAAABMAsAAAALMTI0NzgwNDk2NjMMAAAAAjEyDQAAAAg4LzMvMjAyMaa6BgUZ/N0Ih8CjWxn83QgpQ0lRLk5WREEuSVFfVEVWX0VCSVREQV9GV0QuNjAwMC4xMS84LzIwMjIBAAAAM34AAAIAAAAQNDMuOTE1NDI3NTA2ODU1NgENAAAABQAAAAE5</t>
  </si>
  <si>
    <t>AQAAAAcyNjM1MTU0AgAAAAk2NTM2MjYwMTIDAAAABjEwMDMwOAQAAAABMgYAAAABMAcAAAADMTYwCAAAAAEwCQAAAAExCgAAAAEwCwAAAAsxMzEwNzIzNzM5NgwAAAACMTINAAAACTExLzkvMjAyMpnV31oZ/N0Ih8CjWxn83QgpQ0lRLk5WREEuSVFfVEVWX0VCSVREQV9GV0QuNjAwMC42LzExLzIwMjQBAAAAM34AAAIAAAAQMzUuMjc3MTM3NTEwNjA0NQENAAAABQAAAAE5AQAAAAcyNjM1MTU0AgAAAAk2NTM2MjYwMTcDAAAABjEwMDMwOAQAAAABMgYAAAABMAcAAAADMTYwCAAAAAEwCQAAAAExCgAAAAEwCwAAAAsxNDI4Nzg4MDM4MwwAAAACMTINAAAACTYvMTIvMjAyNB0k4FoZ/N0Izg6kWxn83QgqQ0lRLk5WREEuSVFfVEVWX0VCSVREQV9GV0QuNjAwMC4xMi8xNy8yMDIwAQAAADN+AAACAAAAEDU2LjQ3MTEyNDY5ODU4NzcBDQAAAAUAAAABOQEAAAAHMjYzNTE1NAIAAAAJNjUzNjI2MDA3AwAAAAYxMDAzMDgEAAAAATIGAAAAATAHAAAAAzE2MAgAAAABMAkAAAABMQoAAAABMAsAAAALMTIxNjgyNjc0NDkMAAAAAjEyDQAAAAoxMi8xOC8yMDIwproGBRn83Qgag5tbGfzdCClDSVEuTlZEQS5JUV9URVZfRUJJVERBX0ZXRC42MDAwLjUvMTIvMjAyMwEAAAAzfgAAAgAAABA2Ny43ODEyMTg0MTE2MTIyAQ0AAAAFAAAAATkBAAAABzI2MzUxNTQCAAAACjEwMDIyMDQxMzkDAAAABjEwMDMwOAQAAAABMgYAAAAB</t>
  </si>
  <si>
    <t>MAcAAAADMTYwCAAAAAEwCQAAAAExCgAAAAEwCwAAAAsxMzI4NjA5MjM0NAwAAAACMTINAAAACTUvMTMvMjAyMx0k4FoZ/N0IWz+fWxn83QgqQ0lRLk5WREEuSVFfVEVWX0VCSVREQV9GV0QuNjAwMC4xMS8yNi8yMDI0AQAAADN+AAACAAAADzI4LjkyNjQ1NTgzOTk0NAENAAAABQAAAAE5AQAAAAcyNjM1MTU0AgAAAAk2NTM2MjYwMTkDAAAABjEwMDMwOAQAAAABMgYAAAABMAcAAAADMTYwCAAAAAEwCQAAAAExCgAAAAEwCwAAAAsxNDI4Nzg4MTA1MgwAAAACMTINAAAACjExLzI3LzIwMjSmugYFGfzdCM4OpFsZ/N0IKkNJUS5OVkRBLklRX1RFVl9FQklUREFfRldELjYwMDAuMTIvMTgvMjAyMAEAAAAzfgAAAgAAABA1Ni4xNzU4MDQzNDAzMzc2AQ0AAAAFAAAAATkBAAAABzI2MzUxNTQCAAAACTY1MzYyNjAwNwMAAAAGMTAwMzA4BAAAAAEyBgAAAAEwBwAAAAMxNjAIAAAAATAJAAAAATEKAAAAATALAAAACzEyMTY4MjY3NDQ5DAAAAAIxMg0AAAAKMTIvMTkvMjAyMKa6BgUZ/N0IRECOWxn83QgqQ0lRLk5WREEuSVFfVEVWX0VCSVREQV9GV0QuNjAwMC4xMS8xMC8yMDIyAQAAADN+AAACAAAAEDQ3LjQxODE0NjA0NDY2NTgBDQAAAAUAAAABOQEAAAAHMjYzNTE1NAIAAAAJNjUzNjI2MDEyAwAAAAYxMDAzMDgEAAAAATIGAAAAATAHAAAAAzE2MAgAAAABMAkAAAABMQoAAAABMAsAAAALMTMxMDcyMzczOTYMAAAA</t>
  </si>
  <si>
    <t>AjEyDQAAAAoxMS8xMS8yMDIymdXfWhn83QilMqNbGfzdCCpDSVEuTlZEQS5JUV9URVZfRUJJVERBX0ZXRC42MDAwLjEyLzEyLzIwMjQBAAAAM34AAAIAAAAQMjkuMDE1OTQxNTI0MzI2OAENAAAABQAAAAE5AQAAAAcyNjM1MTU0AgAAAAk2NTM2MjYwMTkDAAAABjEwMDMwOAQAAAABMgYAAAABMAcAAAADMTYwCAAAAAEwCQAAAAExCgAAAAEwCwAAAAsxNDI4Nzg4MTA1MgwAAAACMTINAAAACjEyLzEzLzIwMjSmugYFGfzdCCbcnFsZ/N0IKUNJUS5OVkRBLklRX1RFVl9FQklUREFfRldELjYwMDAuMy8yOS8yMDIyAQAAADN+AAACAAAAEDQ3LjI2Nzc2NzUzNjc4MDkBDQAAAAUAAAABOQEAAAAHMjYzNTE1NAIAAAAKMTAwMjIwNDEzOAMAAAAGMTAwMzA4BAAAAAEyBgAAAAEwBwAAAAMxNjAIAAAAATAJAAAAATEKAAAAATALAAAACzEyNzk4ODI5NTE3DAAAAAIxMg0AAAAJMy8zMC8yMDIyproGBRn83QiQ0YtbGfzdCCpDSVEuTlZEQS5JUV9URVZfRUJJVERBX0ZXRC42MDAwLjExLzI5LzIwMjIBAAAAM34AAAIAAAAQNDMuMTQxNzUzNzcyODQ2MgENAAAABQAAAAE5AQAAAAcyNjM1MTU0AgAAAAk2NTM2MjYwMTMDAAAABjEwMDMwOAQAAAABMgYAAAABMAcAAAADMTYwCAAAAAEwCQAAAAExCgAAAAEwCwAAAAsxMzExMTA3NTMzNwwAAAACMTINAAAACjExLzMwLzIwMjIdJOBaGfzdCIDUnVsZ/N0IKUNJUS5OVkRBLklR</t>
  </si>
  <si>
    <t>X1RFVl9FQklUREFfRldELjYwMDAuNi8xNC8yMDI0AQAAADN+AAACAAAADzM4LjQ5OTY5MjY5OTUxOAENAAAABQAAAAE5AQAAAAcyNjM1MTU0AgAAAAk2NTM2MjYwMTcDAAAABjEwMDMwOAQAAAABMgYAAAABMAcAAAADMTYwCAAAAAEwCQAAAAExCgAAAAEwCwAAAAsxNDI4Nzg4MDM4MwwAAAACMTINAAAACTYvMTUvMjAyNB0k4FoZ/N0IQL+QWxn83QgpQ0lRLk5WREEuSVFfVEVWX0VCSVREQV9GV0QuNjAwMC4xMC80LzIwMjEBAAAAM34AAAIAAAAQNDQuMTk2MjY5NTI0MzA0NQENAAAABQAAAAE5AQAAAAcyNjM1MTU0AgAAAAk2NTM2MjYwMDkDAAAABjEwMDMwOAQAAAABMgYAAAABMAcAAAADMTYwCAAAAAEwCQAAAAExCgAAAAEwCwAAAAsxMjU0MDM0OTA2OAwAAAACMTINAAAACTEwLzUvMjAyMaa6BgUZ/N0Izg6kWxn83QgoQ0lRLk5WREEuSVFfVEVWX0VCSVREQV9GV0QuNjAwMC4xLzMvMjAyMwEAAAAzfgAAAgAAABAzOS44Mjk3NDg0OTkwMzczAQ0AAAAFAAAAATkBAAAABzI2MzUxNTQCAAAACTY1MzYyNjAxMwMAAAAGMTAwMzA4BAAAAAEyBgAAAAEwBwAAAAMxNjAIAAAAATAJAAAAATEKAAAAATALAAAACzEzMTI2NzM4MTQ0DAAAAAIxMg0AAAAIMS80LzIwMjMdJOBaGfzdCF9FoVsZ/N0IKUNJUS5OVkRBLklRX1RFVl9FQklUREFfRldELjYwMDAuNi8xNy8yMDI0AQAAADN+AAACAAAAEDM4LjIzNTMwODA0</t>
  </si>
  <si>
    <t>NDA5MjEBDQAAAAUAAAABOQEAAAAHMjYzNTE1NAIAAAAJNjUzNjI2MDE3AwAAAAYxMDAzMDgEAAAAATIGAAAAATAHAAAAAzE2MAgAAAABMAkAAAABMQoAAAABMAsAAAALMTQyODc4ODAzODMMAAAAAjEyDQAAAAk2LzE4LzIwMjQdJOBaGfzdCBqDm1sZ/N0IKUNJUS5OVkRBLklRX1RFVl9FQklUREFfRldELjYwMDAuMi8xOC8yMDIxAQAAADN+AAACAAAAEDYyLjU5NjA0NjQyNjgwOTEBDQAAAAUAAAABOQEAAAAHMjYzNTE1NAIAAAAJNjUzNjI2MDA3AwAAAAYxMDAzMDgEAAAAATIGAAAAATAHAAAAAzE2MAgAAAABMAkAAAABMQoAAAABMAsAAAALMTIyNDk3OTc0NDgMAAAAAjEyDQAAAAkyLzE5LzIwMjGmugYFGfzdCB1EoFsZ/N0IKENJUS5OVkRBLklRX1RFVl9FQklUREFfRldELjYwMDAuMS80LzIwMjMBAAAAM34AAAIAAAAPNDEuMDQxNTYyNjg3MjQxAQ0AAAAFAAAAATkBAAAABzI2MzUxNTQCAAAACTY1MzYyNjAxMwMAAAAGMTAwMzA4BAAAAAEyBgAAAAEwBwAAAAMxNjAIAAAAATAJAAAAATEKAAAAATALAAAACzEzMTI2NzM4MTQ0DAAAAAIxMg0AAAAIMS81LzIwMjMdJOBaGfzdCOaNoVsZ/N0IKENJUS5OVkRBLklRX1RFVl9FQklUREFfRldELjYwMDAuOC82LzIwMjQBAAAAM34AAAIAAAAQMjguOTg2MjQ3MDUxMjU0NwENAAAABQAAAAE5AQAAAAcyNjM1MTU0AgAAAAk2NTM2MjYwMTcDAAAABjEwMDMwOAQA</t>
  </si>
  <si>
    <t>AAABMgYAAAABMAcAAAADMTYwCAAAAAEwCQAAAAExCgAAAAEwCwAAAAsxMzk2MzgyMDU4NAwAAAACMTINAAAACDgvNy8yMDI0HSTgWhn83QjRJpJbGfzdCClDSVEuTlZEQS5JUV9URVZfRUJJVERBX0ZXRC42MDAwLjIvMTkvMjAyMQEAAAAzfgAAAgAAABA2My4wMTAzODYzODk0Nzg5AQ0AAAAFAAAAATkBAAAABzI2MzUxNTQCAAAACTY1MzYyNjAwNwMAAAAGMTAwMzA4BAAAAAEyBgAAAAEwBwAAAAMxNjAIAAAAATAJAAAAATEKAAAAATALAAAACzEyMjQ5Nzk3NDQ4DAAAAAIxMg0AAAAJMi8yMC8yMDIxproGBRn83Qgag5tbGfzdCClDSVEuTlZEQS5JUV9URVZfRUJJVERBX0ZXRC42MDAwLjcvMTQvMjAyMwEAAAAzfgAAAgAAABA1NS45OTkxNDIwNjEwMDE5AQ0AAAAFAAAAATkBAAAABzI2MzUxNTQCAAAACTY1MzYyNjAxNAMAAAAGMTAwMzA4BAAAAAEyBgAAAAEwBwAAAAMxNjAIAAAAATAJAAAAATEKAAAAATALAAAACzEzMzY0MjE4Mjg2DAAAAAIxMg0AAAAJNy8xNS8yMDIzHSTgWhn83Qgrhp1bGfzdCClDSVEuTlZEQS5JUV9URVZfRUJJVERBX0ZXRC42MDAwLjEvMjMvMjAyNQEAAAAzfgAAAgAAABAzMS4xMjA5ODU3MTg4NTYzAQ0AAAAFAAAAATkBAAAABzI2MzUxNTQCAAAACTY1MzYyNjAxOQMAAAAGMTAwMzA4BAAAAAEyBgAAAAEwBwAAAAMxNjAIAAAAATAJAAAAATEKAAAAATALAAAACzE0Mjg3ODgxMDU1</t>
  </si>
  <si>
    <t>DAAAAAIxMg0AAAAJMS8yNC8yMDI1proGBRn83QhTvJNbGfzdCClDSVEuTlZEQS5JUV9URVZfRUJJVERBX0ZXRC42MDAwLjIvMjIvMjAyMQEAAAAzfgAAAgAAABA2MC41ODQ5MDM5OTI2MTk4AQ0AAAAFAAAAATkBAAAABzI2MzUxNTQCAAAACTY1MzYyNjAwNwMAAAAGMTAwMzA4BAAAAAEyBgAAAAEwBwAAAAMxNjAIAAAAATAJAAAAATEKAAAAATALAAAACzEyMjQ5Nzk3NDQ4DAAAAAIxMg0AAAAJMi8yMy8yMDIxproGBRn83QhEQI5bGfzdCClDSVEuTlZEQS5JUV9URVZfRUJJVERBX0ZXRC42MDAwLjgvMjQvMjAyMwEAAAAzfgAAAgAAABAzNy4yOTEwNDk0MjE0NTk0AQ0AAAAFAAAAATkBAAAABzI2MzUxNTQCAAAACTY1MzYyNjAxNQMAAAAGMTAwMzA4BAAAAAEyBgAAAAEwBwAAAAMxNjAIAAAAATAJAAAAATEKAAAAATALAAAACzEzNDYxMDE4NjQ4DAAAAAIxMg0AAAAJOC8yNS8yMDIzHSTgWhn83QhbP59bGfzdCClDSVEuTlZEQS5JUV9URVZfRUJJVERBX0ZXRC42MDAwLjEvMjQvMjAyNQEAAAAzfgAAAgAAAA8zMC4xNDA5MDQ0MTM3MTEBDQAAAAUAAAABOQEAAAAHMjYzNTE1NAIAAAAJNjUzNjI2MDE5AwAAAAYxMDAzMDgEAAAAATIGAAAAATAHAAAAAzE2MAgAAAABMAkAAAABMQoAAAABMAsAAAALMTQyODc4ODEwNTUMAAAAAjEyDQAAAAkxLzI1LzIwMjWmugYFGfzdCFO8k1sZ/N0IKUNJUS5OVkRBLklRX1RF</t>
  </si>
  <si>
    <t>Vl9FQklUREFfRldELjYwMDAuMTIvNi8yMDIxAQAAADN+AAACAAAAEDU5LjM2MDg2MzEyMTIyOTIBDQAAAAUAAAABOQEAAAAHMjYzNTE1NAIAAAAJNjUzNjI2MDEwAwAAAAYxMDAzMDgEAAAAATIGAAAAATAHAAAAAzE2MAgAAAABMAkAAAABMQoAAAABMAsAAAALMTI2NzQ0MTI0NDcMAAAAAjEyDQAAAAkxMi83LzIwMjGmugYFGfzdCNVbi1sZ/N0IKENJUS5OVkRBLklRX1RFVl9FQklUREFfRldELjYwMDAuMy82LzIwMjMBAAAAM34AAAIAAAAQNTkuMzg3MjE0MzY2Mjg3NAENAAAABQAAAAE5AQAAAAcyNjM1MTU0AgAAAAoxMDAyMjA0MTM5AwAAAAYxMDAzMDgEAAAAATIGAAAAATAHAAAAAzE2MAgAAAABMAkAAAABMQoAAAABMAsAAAALMTMyMTMxNzY0MzUMAAAAAjEyDQAAAAgzLzcvMjAyMx0k4FoZ/N0Izg6kWxn83QgpQ0lRLk5WREEuSVFfVEVWX0VCSVREQV9GV0QuNjAwMC44LzE2LzIwMjQBAAAAM34AAAIAAAAQMzQuNjgzODM3ODI0Nzk4MgENAAAABQAAAAE5AQAAAAcyNjM1MTU0AgAAAAk2NTM2MjYwMTcDAAAABjEwMDMwOAQAAAABMgYAAAABMAcAAAADMTYwCAAAAAEwCQAAAAExCgAAAAEwCwAAAAsxNDI4Nzg4MDM5MQwAAAACMTINAAAACTgvMTcvMjAyNKa6BgUZ/N0IrNeWWxn83QgpQ0lRLk5WREEuSVFfVEVWX0VCSVREQV9GV0QuNjAwMC4xMi83LzIwMjEBAAAAM34AAAIAAAAQNjQuMTMxNTg0MDY4</t>
  </si>
  <si>
    <t>OTg1OAENAAAABQAAAAE5AQAAAAcyNjM1MTU0AgAAAAk2NTM2MjYwMTADAAAABjEwMDMwOAQAAAABMgYAAAABMAcAAAADMTYwCAAAAAEwCQAAAAExCgAAAAEwCwAAAAsxMjY3NDQxMjQ0NwwAAAACMTINAAAACTEyLzgvMjAyMaa6BgUZ/N0IkNGLWxn83QgoQ0lRLk5WREEuSVFfVEVWX0VCSVREQV9GV0QuNjAwMC4zLzcvMjAyMwEAAAAzfgAAAgAAABA1OC43MTUwNzkwMTQ1NTQ2AQ0AAAAFAAAAATkBAAAABzI2MzUxNTQCAAAACjEwMDIyMDQxMzkDAAAABjEwMDMwOAQAAAABMgYAAAABMAcAAAADMTYwCAAAAAEwCQAAAAExCgAAAAEwCwAAAAsxMzIxMzE3NjQzNQwAAAACMTINAAAACDMvOC8yMDIzHSTgWhn83QjODqRbGfzdCClDSVEuTlZEQS5JUV9URVZfRUJJVERBX0ZXRC42MDAwLjIvMjcvMjAyNAEAAAAzfgAAAgAAABAyNy4xMDY4OTM4NDI1NTI1AQ0AAAAFAAAAATkBAAAABzI2MzUxNTQCAAAACjEwMDIyMDQxNDADAAAABjEwMDMwOAQAAAABMgYAAAABMAcAAAADMTYwCAAAAAEwCQAAAAExCgAAAAEwCwAAAAsxMzY3Njc5NTYyMwwAAAACMTINAAAACTIvMjgvMjAyNB0k4FoZ/N0Izg6kWxn83QgpQ0lRLk5WREEuSVFfVEVWX0VCSVREQV9GV0QuNjAwMC4zLzE0LzIwMjUBAAAAM34AAAIAAAAQMjIuNTI5Nzc0MzY1MTg4NgENAAAABQAAAAE5AQAAAAcyNjM1MTU0AgAAAAoxMDAyMjA0MTQxAwAAAAYxMDAz</t>
  </si>
  <si>
    <t>MDgEAAAAATIGAAAAATAHAAAAAzE2MAgAAAABMAkAAAABMQoAAAABMAsAAAALMTQzMzk3NjUwNjUMAAAAAjEyDQAAAAkzLzE1LzIwMjWmugYFGfzdCBqDm1sZ/N0IKUNJUS5OVkRBLklRX1RFVl9FQklUREFfRldELjYwMDAuMTIvOC8yMDIxAQAAADN+AAACAAAAEDYyLjkzMTkxNzQyMDYxNjkBDQAAAAUAAAABOQEAAAAHMjYzNTE1NAIAAAAJNjUzNjI2MDEwAwAAAAYxMDAzMDgEAAAAATIGAAAAATAHAAAAAzE2MAgAAAABMAkAAAABMQoAAAABMAsAAAALMTI2NzQ0MTI0NDcMAAAAAjEyDQAAAAkxMi85LzIwMjGmugYFGfzdCCuGnVsZ/N0IKUNJUS5OVkRBLklRX1RFVl9FQklUREFfRldELjYwMDAuNy8yNS8yMDIyAQAAADN+AAACAAAAEDMwLjQxNzg2NDg4ODQzNDgBDQAAAAUAAAABOQEAAAAHMjYzNTE1NAIAAAAJNjUzNjI2MDExAwAAAAYxMDAzMDgEAAAAATIGAAAAATAHAAAAAzE2MAgAAAABMAkAAAABMQoAAAABMAsAAAALMTI5Mzc1MDc2NTYMAAAAAjEyDQAAAAk3LzI2LzIwMjKmugYFGfzdCJMlk1sZ/N0IKUNJUS5OVkRBLklRX1RFVl9FQklUREFfRldELjYwMDAuOC8yOS8yMDIzAQAAADN+AAACAAAAEDM3LjQzMzk2ODE1NTIxNTIBDQAAAAUAAAABOQEAAAAHMjYzNTE1NAIAAAAJNjUzNjI2MDE1AwAAAAYxMDAzMDgEAAAAATIGAAAAATAHAAAAAzE2MAgAAAABMAkAAAABMQoAAAABMAsAAAALMTM0NjMw</t>
  </si>
  <si>
    <t>NjIyNTEMAAAAAjEyDQAAAAk4LzMwLzIwMjMdJOBaGfzdCJDRi1sZ/N0IKUNJUS5OVkRBLklRX1RFVl9FQklUREFfRldELjYwMDAuOS8yMC8yMDI0AQAAADN+AAACAAAAEDI4LjYwNTI0OTQ5Mzk1MzgBDQAAAAUAAAABOQEAAAAHMjYzNTE1NAIAAAAJNjUzNjI2MDE4AwAAAAYxMDAzMDgEAAAAATIGAAAAATAHAAAAAzE2MAgAAAABMAkAAAABMQoAAAABMAsAAAALMTQwMzgxMjAwOTMMAAAAAjEyDQAAAAk5LzIxLzIwMjSmugYFGfzdCFjkoVsZ/N0IKUNJUS5OVkRBLklRX1RFVl9FQklUREFfRldELjYwMDAuNy8yNi8yMDIyAQAAADN+AAACAAAAEDI5LjUyMjczMTk2MTAxOTkBDQAAAAUAAAABOQEAAAAHMjYzNTE1NAIAAAAJNjUzNjI2MDExAwAAAAYxMDAzMDgEAAAAATIGAAAAATAHAAAAAzE2MAgAAAABMAkAAAABMQoAAAABMAsAAAALMTI5Mzc1MDc2NTYMAAAAAjEyDQAAAAk3LzI3LzIwMjKmugYFGfzdCFO8k1sZ/N0IKENJUS5OVkRBLklRX1RFVl9FQklUREFfRldELjYwMDAuMy85LzIwMjMBAAAAM34AAAIAAAAQNTkuMDg5MDQ5MDU5ODc5NgENAAAABQAAAAE5AQAAAAcyNjM1MTU0AgAAAAoxMDAyMjA0MTM5AwAAAAYxMDAzMDgEAAAAATIGAAAAATAHAAAAAzE2MAgAAAABMAkAAAABMQoAAAABMAsAAAALMTMyMTMxNzY0MzUMAAAAAjEyDQAAAAkzLzEwLzIwMjMdJOBaGfzdCFfkolsZ/N0IKUNJUS5OVkRB</t>
  </si>
  <si>
    <t>LklRX1RFVl9FQklUREFfRldELjYwMDAuMTAvOS8yMDI0AQAAADN+AAACAAAAEDMyLjc0NzE2NjU0NzAwMDQBDQAAAAUAAAABOQEAAAAHMjYzNTE1NAIAAAAJNjUzNjI2MDE4AwAAAAYxMDAzMDgEAAAAATIGAAAAATAHAAAAAzE2MAgAAAABMAkAAAABMQoAAAABMAsAAAALMTQwMzgxMjAwOTMMAAAAAjEyDQAAAAoxMC8xMC8yMDI0proGBRn83QjRJpJbGfzdCChDSVEuTlZEQS5JUV9URVZfRUJJVERBX0ZXRC42MDAwLjkvNy8yMDIwAQAAADN+AAACAAAAEDYxLjkzODE2OTI3NTAxOTEBDQAAAAUAAAABOQEAAAAHMjYzNTE1NAIAAAAJNjUzNjI2MDA2AwAAAAYxMDAzMDgEAAAAATIGAAAAATAHAAAAAzE2MAgAAAABMAkAAAABMQoAAAABMAsAAAALMTIwNTkxOTYzNTkMAAAAAjEyDQAAAAg5LzgvMjAyMH9XpAUZ/N0IGoObWxn83QgpQ0lRLk5WREEuSVFfVEVWX0VCSVREQV9GV0QuNjAwMC45LzI5LzIwMjABAAAAM34AAAIAAAAPNjUuMDA0NTk4MzYwMzY3AQ0AAAAFAAAAATkBAAAABzI2MzUxNTQCAAAACTY1MzYyNjAwNgMAAAAGMTAwMzA4BAAAAAEyBgAAAAEwBwAAAAMxNjAIAAAAATAJAAAAATEKAAAAATALAAAACzEyMDcxODIxOTY0DAAAAAIxMg0AAAAJOS8zMC8yMDIwf1ekBRn83QjmjaFbGfzdCCpDSVEuTlZEQS5JUV9URVZfRUJJVERBX0ZXRC42MDAwLjEwLzIxLzIwMjABAAAAM34AAAIAAAAQNjguNjc2</t>
  </si>
  <si>
    <t>NDI0ODAyMjk4OAENAAAABQAAAAE5AQAAAAcyNjM1MTU0AgAAAAk2NTM2MjYwMDYDAAAABjEwMDMwOAQAAAABMgYAAAABMAcAAAADMTYwCAAAAAEwCQAAAAExCgAAAAEwCwAAAAsxMjA4NzY1NTExOAwAAAACMTINAAAACjEwLzIyLzIwMjB/V6QFGfzdCIWNkFsZ/N0IKkNJUS5OVkRBLklRX1RFVl9FQklUREFfRldELjYwMDAuMTEvMTIvMjAyMAEAAAAzfgAAAgAAABA2OC4zMjc3MDMxMjQzODY4AQ0AAAAFAAAAATkBAAAABzI2MzUxNTQCAAAACTY1MzYyNjAwNgMAAAAGMTAwMzA4BAAAAAEyBgAAAAEwBwAAAAMxNjAIAAAAATAJAAAAATEKAAAAATALAAAACzEyMDg3NjU1MTE4DAAAAAIxMg0AAAAKMTEvMTMvMjAyMH9XpAUZ/N0IrNeWWxn83QgpQ0lRLk5WREEuSVFfVEVWX0VCSVREQV9GV0QuNjAwMC4xMi80LzIwMjABAAAAM34AAAIAAAAQNTcuMzk2NTMyODk3MDAzMQENAAAABQAAAAE5AQAAAAcyNjM1MTU0AgAAAAk2NTM2MjYwMDcDAAAABjEwMDMwOAQAAAABMgYAAAABMAcAAAADMTYwCAAAAAEwCQAAAAExCgAAAAEwCwAAAAsxMjE2ODI2NzQ0OQwAAAACMTINAAAACTEyLzUvMjAyMH9XpAUZ/N0IGoObWxn83QgqQ0lRLk5WREEuSVFfVEVWX0VCSVREQV9GV0QuNjAwMC4xMi8yOC8yMDIwAQAAADN+AAACAAAAEDU0LjU4OTM5MDI4NTkxMTEBDQAAAAUAAAABOQEAAAAHMjYzNTE1NAIAAAAJNjUzNjI2MDA3</t>
  </si>
  <si>
    <t>AwAAAAYxMDAzMDgEAAAAATIGAAAAATAHAAAAAzE2MAgAAAABMAkAAAABMQoAAAABMAsAAAALMTIxNjgyNjc0NDkMAAAAAjEyDQAAAAoxMi8yOS8yMDIwf1ekBRn83Qis15ZbGfzdCClDSVEuTlZEQS5JUV9URVZfRUJJVERBX0ZXRC42MDAwLjEvMTkvMjAyMQEAAAAzfgAAAgAAABA1NS4xMjM1MjU2NjMxMDcxAQ0AAAAFAAAAATkBAAAABzI2MzUxNTQCAAAACTY1MzYyNjAwNwMAAAAGMTAwMzA4BAAAAAEyBgAAAAEwBwAAAAMxNjAIAAAAATAJAAAAATEKAAAAATALAAAACzEyMTY4MjY3NDQ5DAAAAAIxMg0AAAAJMS8yMC8yMDIxf1ekBRn83Qg2aJpbGfzdCClDSVEuTlZEQS5JUV9URVZfRUJJVERBX0ZXRC42MDAwLjIvMTAvMjAyMQEAAAAzfgAAAgAAAA42Mi4zMjA4ODIxOTUxOQENAAAABQAAAAE5AQAAAAcyNjM1MTU0AgAAAAk2NTM2MjYwMDcDAAAABjEwMDMwOAQAAAABMgYAAAABMAcAAAADMTYwCAAAAAEwCQAAAAExCgAAAAEwCwAAAAsxMjI0OTc5NzQ0OAwAAAACMTINAAAACTIvMTEvMjAyMX9XpAUZ/N0IkyWTWxn83QgoQ0lRLk5WREEuSVFfVEVWX0VCSVREQV9GV0QuNjAwMC4zLzQvMjAyMQEAAAAzfgAAAgAAABAzOS4yMjEyODk0OTc0ODYxAQ0AAAAFAAAAATkBAAAABzI2MzUxNTQCAAAACjEwMDIyMDQxMzcDAAAABjEwMDMwOAQAAAABMgYAAAABMAcAAAADMTYwCAAAAAEwCQAAAAExCgAAAAEwCwAA</t>
  </si>
  <si>
    <t>AAsxMjQwMjgwNzA1MwwAAAACMTINAAAACDMvNS8yMDIxf1ekBRn83QieuJhbGfzdCClDSVEuTlZEQS5JUV9URVZfRUJJVERBX0ZXRC42MDAwLjMvMjYvMjAyMQEAAAAzfgAAAgAAABA0MC43MjcxNzE0MTE3NTUyAQ0AAAAFAAAAATkBAAAABzI2MzUxNTQCAAAACjEwMDIyMDQxMzcDAAAABjEwMDMwOAQAAAABMgYAAAABMAcAAAADMTYwCAAAAAEwCQAAAAExCgAAAAEwCwAAAAsxMjQwMjgwNzA1MwwAAAACMTINAAAACTMvMjcvMjAyMX9XpAUZ/N0IAEGaWxn83QgpQ0lRLk5WREEuSVFfVEVWX0VCSVREQV9GV0QuNjAwMC40LzE5LzIwMjEBAAAAM34AAAIAAAAQNTUuMDA1ODE0ODU4ODk2MQENAAAABQAAAAE5AQAAAAcyNjM1MTU0AgAAAAoxMDAyMjA0MTM3AwAAAAYxMDAzMDgEAAAAATIGAAAAATAHAAAAAzE2MAgAAAABMAkAAAABMQoAAAABMAsAAAALMTMwMjQ0MTExMTgMAAAAAjEyDQAAAAk0LzIwLzIwMjF/V6QFGfzdCBv6jlsZ/N0IKUNJUS5OVkRBLklRX1RFVl9FQklUREFfRldELjYwMDAuNS8xMS8yMDIxAQAAADN+AAACAAAAEDQ5Ljg3MTEwMjM5NTQ4NzYBDQAAAAUAAAABOQEAAAAHMjYzNTE1NAIAAAAKMTAwMjIwNDEzNwMAAAAGMTAwMzA4BAAAAAEyBgAAAAEwBwAAAAMxNjAIAAAAATAJAAAAATEKAAAAATALAAAACzEyNDA2MjQxNjE5DAAAAAIxMg0AAAAJNS8xMi8yMDIxf1ekBRn83QiHwKNbGfzd</t>
  </si>
  <si>
    <t>CChDSVEuTlZEQS5JUV9URVZfRUJJVERBX0ZXRC42MDAwLjYvMi8yMDIxAQAAADN+AAACAAAAEDQyLjAxNjQxMDA1ODI4ODYBDQAAAAUAAAABOQEAAAAHMjYzNTE1NAIAAAAJNjUzNjI2MDA4AwAAAAYxMDAzMDgEAAAAATIGAAAAATAHAAAAAzE2MAgAAAABMAkAAAABMQoAAAABMAsAAAALMTI5NzczNzczOTMMAAAAAjEyDQAAAAg2LzMvMjAyMX9XpAUZ/N0I0SaSWxn83QgpQ0lRLk5WREEuSVFfVEVWX0VCSVREQV9GV0QuNjAwMC42LzI0LzIwMjEBAAAAM34AAAIAAAAQNDcuNDQ5NTY4OTYxODAzOQENAAAABQAAAAE5AQAAAAcyNjM1MTU0AgAAAAk2NTM2MjYwMDgDAAAABjEwMDMwOAQAAAABMgYAAAABMAcAAAADMTYwCAAAAAEwCQAAAAExCgAAAAEwCwAAAAsxMjQ0MjE4NDcwOAwAAAACMTINAAAACTYvMjUvMjAyMX9XpAUZ/N0IfaOZWxn83QgpQ0lRLk5WREEuSVFfVEVWX0VCSVREQV9GV0QuNjAwMC43LzE2LzIwMjEBAAAAM34AAAIAAAAQNDIuNTYwMTA2NjI4MDg3NgENAAAABQAAAAE5AQAAAAcyNjM1MTU0AgAAAAk2NTM2MjYwMDgDAAAABjEwMDMwOAQAAAABMgYAAAABMAcAAAADMTYwCAAAAAEwCQAAAAExCgAAAAEwCwAAAAsxMjQ3MzY0NjYxMQwAAAACMTINAAAACTcvMTcvMjAyMX9XpAUZ/N0IHUSgWxn83QgoQ0lRLk5WREEuSVFfVEVWX0VCSVREQV9GV0QuNjAwMC44LzkvMjAyMQEAAAAzfgAAAgAA</t>
  </si>
  <si>
    <t>ABA1MC42MzUwMDA1Mjc3MTA4AQ0AAAAFAAAAATkBAAAABzI2MzUxNTQCAAAACTY1MzYyNjAwOAMAAAAGMTAwMzA4BAAAAAEyBgAAAAEwBwAAAAMxNjAIAAAAATAJAAAAATEKAAAAATALAAAACzEyNDc4MDQ5NjYzDAAAAAIxMg0AAAAJOC8xMC8yMDIxf1ekBRn83QjRJpJbGfzdCClDSVEuTlZEQS5JUV9URVZfRUJJVERBX0ZXRC42MDAwLjgvMzEvMjAyMQEAAAAzfgAAAgAAABA1MS41NTg1NzM4OTc4OTUyAQ0AAAAFAAAAATkBAAAABzI2MzUxNTQCAAAACTY1MzYyNjAwOQMAAAAGMTAwMzA4BAAAAAEyBgAAAAEwBwAAAAMxNjAIAAAAATAJAAAAATEKAAAAATALAAAACzEyNTI2NTg2ODkwDAAAAAIxMg0AAAAIOS8xLzIwMjF/V6QFGfzdCKzXllsZ/N0IKUNJUS5OVkRBLklRX1RFVl9FQklUREFfRldELjYwMDAuOS8yMi8yMDIxAQAAADN+AAACAAAAEDQ5LjIxMzk2Nzk1NDE1NTEBDQAAAAUAAAABOQEAAAAHMjYzNTE1NAIAAAAJNjUzNjI2MDA5AwAAAAYxMDAzMDgEAAAAATIGAAAAATAHAAAAAzE2MAgAAAABMAkAAAABMQoAAAABMAsAAAALMTI1NDAzNDkwNjgMAAAAAjEyDQAAAAk5LzIzLzIwMjF/V6QFGfzdCERAjlsZ/N0IKkNJUS5OVkRBLklRX1RFVl9FQklUREFfRldELjYwMDAuMTAvMTQvMjAyMQEAAAAzfgAAAgAAABA0OC43NzEwMjk0MzI3MzMzAQ0AAAAFAAAAATkBAAAABzI2MzUxNTQCAAAACTY1MzYy</t>
  </si>
  <si>
    <t>NjAwOQMAAAAGMTAwMzA4BAAAAAEyBgAAAAEwBwAAAAMxNjAIAAAAATAJAAAAATEKAAAAATALAAAACzEyNTQwMzQ5MDY4DAAAAAIxMg0AAAAKMTAvMTUvMjAyMX9XpAUZ/N0Izg6kWxn83QgpQ0lRLk5WREEuSVFfVEVWX0VCSVREQV9GV0QuNjAwMC4xMS81LzIwMjEBAAAAM34AAAIAAAAQNjYuMjkzMjExMzkzNTU5OQENAAAABQAAAAE5AQAAAAcyNjM1MTU0AgAAAAk2NTM2MjYwMDkDAAAABjEwMDMwOAQAAAABMgYAAAABMAcAAAADMTYwCAAAAAEwCQAAAAExCgAAAAEwCwAAAAsxMjYxNjMyNTgzOQwAAAACMTINAAAACTExLzYvMjAyMX9XpAUZ/N0INmiaWxn83QgqQ0lRLk5WREEuSVFfVEVWX0VCSVREQV9GV0QuNjAwMC4xMS8yOS8yMDIxAQAAADN+AAACAAAADzY2LjAyNjMyNjExODA4MwENAAAABQAAAAE5AQAAAAcyNjM1MTU0AgAAAAk2NTM2MjYwMTADAAAABjEwMDMwOAQAAAABMgYAAAABMAcAAAADMTYwCAAAAAEwCQAAAAExCgAAAAEwCwAAAAsxMjY1OTEwMDA3OQwAAAACMTINAAAACjExLzMwLzIwMjF/V6QFGfzdCNEmklsZ/N0IKkNJUS5OVkRBLklRX1RFVl9FQklUREFfRldELjYwMDAuMTIvMjEvMjAyMQEAAAAzfgAAAgAAABA1Ny40NDA1OTgwMzY4MTg0AQ0AAAAFAAAAATkBAAAABzI2MzUxNTQCAAAACTY1MzYyNjAxMAMAAAAGMTAwMzA4BAAAAAEyBgAAAAEwBwAAAAMxNjAIAAAAATAJAAAAATEK</t>
  </si>
  <si>
    <t>AAAAATALAAAACzEyNjc0NDEyNDQ3DAAAAAIxMg0AAAAKMTIvMjIvMjAyMX9XpAUZ/N0Iq0iVWxn83QgpQ0lRLk5WREEuSVFfVEVWX0VCSVREQV9GV0QuNjAwMC4xLzEyLzIwMjIBAAAAM34AAAIAAAAQNTUuMjkyNzc1NTUxNTUyMgENAAAABQAAAAE5AQAAAAcyNjM1MTU0AgAAAAk2NTM2MjYwMTADAAAABjEwMDMwOAQAAAABMgYAAAABMAcAAAADMTYwCAAAAAEwCQAAAAExCgAAAAEwCwAAAAsxMjY3NDQxMjQ0NwwAAAACMTINAAAACTEvMTMvMjAyMn9XpAUZ/N0IG/qOWxn83QgoQ0lRLk5WREEuSVFfVEVWX0VCSVREQV9GV0QuNjAwMC4yLzMvMjAyMgEAAAAzfgAAAgAAABA0Ny4yMDY1MDMzNTA5ODIzAQ0AAAAFAAAAATkBAAAABzI2MzUxNTQCAAAACTY1MzYyNjAxMAMAAAAGMTAwMzA4BAAAAAEyBgAAAAEwBwAAAAMxNjAIAAAAATAJAAAAATEKAAAAATALAAAACzEyNjc0NDEyNDQ3DAAAAAIxMg0AAAAIMi80LzIwMjJ/V6QFGfzdCGZto1sZ/N0IKUNJUS5OVkRBLklRX1RFVl9FQklUREFfRldELjYwMDAuMi8yNS8yMDIyAQAAADN+AAACAAAAEDM5LjQ2MDY3MjM2NzA5MzMBDQAAAAUAAAABOQEAAAAHMjYzNTE1NAIAAAAKMTAwMjIwNDEzOAMAAAAGMTAwMzA4BAAAAAEyBgAAAAEwBwAAAAMxNjAIAAAAATAJAAAAATEKAAAAATALAAAACzEyNzU1NDMyNDAyDAAAAAIxMg0AAAAJMi8yNi8yMDIyf1ekBRn83Qga</t>
  </si>
  <si>
    <t>g5tbGfzdCClDSVEuTlZEQS5JUV9URVZfRUJJVERBX0ZXRC42MDAwLjMvMjEvMjAyMgEAAAAzfgAAAgAAABA0My44NTM2OTkwODEyMDQ1AQ0AAAAFAAAAATkBAAAABzI2MzUxNTQCAAAACjEwMDIyMDQxMzgDAAAABjEwMDMwOAQAAAABMgYAAAABMAcAAAADMTYwCAAAAAEwCQAAAAExCgAAAAEwCwAAAAsxMjc1NTQzMjQwMgwAAAACMTINAAAACTMvMjIvMjAyMn9XpAUZ/N0I0SaSWxn83QgpQ0lRLk5WREEuSVFfVEVWX0VCSVREQV9GV0QuNjAwMC40LzEyLzIwMjIBAAAAM34AAAIAAAAQMzUuMzE0NTM3NjIxMjEzNQENAAAABQAAAAE5AQAAAAcyNjM1MTU0AgAAAAoxMDAyMjA0MTM4AwAAAAYxMDAzMDgEAAAAATIGAAAAATAHAAAAAzE2MAgAAAABMAkAAAABMQoAAAABMAsAAAALMTI3OTg4Mjk1MTcMAAAAAjEyDQAAAAk0LzEzLzIwMjJ/V6QFGfzdCBv6jlsZ/N0IKENJUS5OVkRBLklRX1RFVl9FQklUREFfRldELjYwMDAuNS80LzIwMjIBAAAAM34AAAIAAAAQMzMuNzg1OTgyMjQzNTQ2OQENAAAABQAAAAE5AQAAAAcyNjM1MTU0AgAAAAoxMDAyMjA0MTM4AwAAAAYxMDAzMDgEAAAAATIGAAAAATAHAAAAAzE2MAgAAAABMAkAAAABMQoAAAABMAsAAAALMTI4MzQ5MDc4ODEMAAAAAjEyDQAAAAg1LzUvMjAyMn9XpAUZ/N0ItU2TWxn83QgpQ0lRLk5WREEuSVFfVEVWX0VCSVREQV9GV0QuNjAwMC41LzI2LzIwMjIB</t>
  </si>
  <si>
    <t>AAAAM34AAAIAAAAQMzIuMzIyOTAxMDcwMjU2NgENAAAABQAAAAE5AQAAAAcyNjM1MTU0AgAAAAk2NTM2MjYwMTEDAAAABjEwMDMwOAQAAAABMgYAAAABMAcAAAADMTYwCAAAAAEwCQAAAAExCgAAAAEwCwAAAAsxMzAyNDMyNjMwNAwAAAACMTINAAAACTUvMjcvMjAyMn9XpAUZ/N0IG/qOWxn83QgpQ0lRLk5WREEuSVFfVEVWX0VCSVREQV9GV0QuNjAwMC42LzE3LzIwMjIBAAAAM34AAAIAAAAQMjYuMDkzNzcxMjk3MDc0NgENAAAABQAAAAE5AQAAAAcyNjM1MTU0AgAAAAk2NTM2MjYwMTEDAAAABjEwMDMwOAQAAAABMgYAAAABMAcAAAADMTYwCAAAAAEwCQAAAAExCgAAAAEwCwAAAAsxMjkwNTg1MzA3OQwAAAACMTINAAAACTYvMTgvMjAyMn9XpAUZ/N0IkNGLWxn83QgpQ0lRLk5WREEuSVFfVEVWX0VCSVREQV9GV0QuNjAwMC43LzExLzIwMjIBAAAAM34AAAIAAAAPMjQuODcxNDI4Mzk0MTYzAQ0AAAAFAAAAATkBAAAABzI2MzUxNTQCAAAACTY1MzYyNjAxMQMAAAAGMTAwMzA4BAAAAAEyBgAAAAEwBwAAAAMxNjAIAAAAATAJAAAAATEKAAAAATALAAAACzEyOTA1ODUzMDc5DAAAAAIxMg0AAAAJNy8xMi8yMDIyf1ekBRn83Qis15ZbGfzdCChDSVEuTlZEQS5JUV9URVZfRUJJVERBX0ZXRC42MDAwLjgvMi8yMDIyAQAAADN+AAACAAAAEDMzLjE1NjEzMzAyODkxNzkBDQAAAAUAAAABOQEAAAAHMjYzNTE1NAIA</t>
  </si>
  <si>
    <t>AAAJNjUzNjI2MDExAwAAAAYxMDAzMDgEAAAAATIGAAAAATAHAAAAAzE2MAgAAAABMAkAAAABMQoAAAABMAsAAAALMTI5Mzc1MDc2NTYMAAAAAjEyDQAAAAg4LzMvMjAyMn9XpAUZ/N0IQL+QWxn83QgpQ0lRLk5WREEuSVFfVEVWX0VCSVREQV9GV0QuNjAwMC44LzI0LzIwMjIBAAAAM34AAAIAAAAQMzcuMzQwNjAzMDk2NjA2NwENAAAABQAAAAE5AQAAAAcyNjM1MTU0AgAAAAk2NTM2MjYwMTIDAAAABjEwMDMwOAQAAAABMgYAAAABMAcAAAADMTYwCAAAAAEwCQAAAAExCgAAAAEwCwAAAAsxMzAwMTUwMTkxMgwAAAACMTINAAAACTgvMjUvMjAyMpnV31oZ/N0IWOShWxn83QgpQ0lRLk5WREEuSVFfVEVWX0VCSVREQV9GV0QuNjAwMC45LzE1LzIwMjIBAAAAM34AAAIAAAAPMzcuODM3NjE3MDY0OTE1AQ0AAAAFAAAAATkBAAAABzI2MzUxNTQCAAAACTY1MzYyNjAxMgMAAAAGMTAwMzA4BAAAAAEyBgAAAAEwBwAAAAMxNjAIAAAAATAJAAAAATEKAAAAATALAAAACzEzMDE0NTY1NTM2DAAAAAIxMg0AAAAJOS8xNi8yMDIymdXfWhn83QhTvJNbGfzdCClDSVEuTlZEQS5JUV9URVZfRUJJVERBX0ZXRC42MDAwLjEwLzcvMjAyMgEAAAAzfgAAAgAAABAzNi4yMDgyMjYyNjQyNTI0AQ0AAAAFAAAAATkBAAAABzI2MzUxNTQCAAAACTY1MzYyNjAxMgMAAAAGMTAwMzA4BAAAAAEyBgAAAAEwBwAAAAMxNjAIAAAAATAJAAAA</t>
  </si>
  <si>
    <t>ATEKAAAAATALAAAACzEzMDIzMjAyMTc4DAAAAAIxMg0AAAAJMTAvOC8yMDIymdXfWhn83Qgag5tbGfzdCCpDSVEuTlZEQS5JUV9URVZfRUJJVERBX0ZXRC42MDAwLjEwLzMxLzIwMjIBAAAAM34AAAIAAAAQNDAuNTQzOTA4MzU2Nzg1NwENAAAABQAAAAE5AQAAAAcyNjM1MTU0AgAAAAk2NTM2MjYwMTIDAAAABjEwMDMwOAQAAAABMgYAAAABMAcAAAADMTYwCAAAAAEwCQAAAAExCgAAAAEwCwAAAAsxMzEwNzIzNzM5NgwAAAACMTINAAAACTExLzEvMjAyMpnV31oZ/N0Ih8CjWxn83QgqQ0lRLk5WREEuSVFfVEVWX0VCSVREQV9GV0QuNjAwMC4xMS8yMi8yMDIyAQAAADN+AAACAAAADzQ0LjI0NTk5MDE2NjgwNQENAAAABQAAAAE5AQAAAAcyNjM1MTU0AgAAAAk2NTM2MjYwMTMDAAAABjEwMDMwOAQAAAABMgYAAAABMAcAAAADMTYwCAAAAAEwCQAAAAExCgAAAAEwCwAAAAsxMzExMTA3NTMzNwwAAAACMTINAAAACjExLzIzLzIwMjKZ1d9aGfzdCBqDm1sZ/N0IKkNJUS5OVkRBLklRX1RFVl9FQklUREFfRldELjYwMDAuMTIvMTQvMjAyMgEAAAAzfgAAAgAAABA0OC44NDYwMjE4NjIzMjYyAQ0AAAAFAAAAATkBAAAABzI2MzUxNTQCAAAACTY1MzYyNjAxMwMAAAAGMTAwMzA4BAAAAAEyBgAAAAEwBwAAAAMxNjAIAAAAATAJAAAAATEKAAAAATALAAAACzEzMTI2MzA4NzM5DAAAAAIxMg0AAAAKMTIvMTUvMjAyMh0k</t>
  </si>
  <si>
    <t>4FoZ/N0IG/qOWxn83QgoQ0lRLk5WREEuSVFfVEVWX0VCSVREQV9GV0QuNjAwMC4xLzUvMjAyMwEAAAAzfgAAAgAAABAzOS42OTAxMzg1Njk1MjA3AQ0AAAAFAAAAATkBAAAABzI2MzUxNTQCAAAACTY1MzYyNjAxMwMAAAAGMTAwMzA4BAAAAAEyBgAAAAEwBwAAAAMxNjAIAAAAATAJAAAAATEKAAAAATALAAAACzEzMTI2NzM4MTQ0DAAAAAIxMg0AAAAIMS82LzIwMjMdJOBaGfzdCEC/kFsZ/N0IKUNJUS5OVkRBLklRX1RFVl9FQklUREFfRldELjYwMDAuMS8yNy8yMDIzAQAAADN+AAACAAAAEDU2LjcyMjU0OTk3MDU0MDcBDQAAAAUAAAABOQEAAAAHMjYzNTE1NAIAAAAJNjUzNjI2MDEzAwAAAAYxMDAzMDgEAAAAATIGAAAAATAHAAAAAzE2MAgAAAABMAkAAAABMQoAAAABMAsAAAALMTMxMjY3MzgxNDQMAAAAAjEyDQAAAAkxLzI4LzIwMjMdJOBaGfzdCEC/kFsZ/N0IKUNJUS5OVkRBLklRX1RFVl9FQklUREFfRldELjYwMDAuMi8yMC8yMDIzAQAAADN+AAACAAAAEDU5LjU3ODk2OTEyODQ0OTQBDQAAAAUAAAABOQEAAAAHMjYzNTE1NAIAAAAJNjUzNjI2MDEzAwAAAAYxMDAzMDgEAAAAATIGAAAAATAHAAAAAzE2MAgAAAABMAkAAAABMQoAAAABMAsAAAALMTMxMjY3MzgxNDQMAAAAAjEyDQAAAAkyLzIxLzIwMjMdJOBaGfzdCFWRlVsZ/N0IKUNJUS5OVkRBLklRX1RFVl9FQklUREFfRldELjYwMDAuMy8xNC8y</t>
  </si>
  <si>
    <t>MDIzAQAAADN+AAACAAAAEDYwLjY3MzM2ODEwMzI0OTgBDQAAAAUAAAABOQEAAAAHMjYzNTE1NAIAAAAKMTAwMjIwNDEzOQMAAAAGMTAwMzA4BAAAAAEyBgAAAAEwBwAAAAMxNjAIAAAAATAJAAAAATEKAAAAATALAAAACzEzMjEzMTc2NDM1DAAAAAIxMg0AAAAJMy8xNS8yMDIzHSTgWhn83Qis15ZbGfzdCChDSVEuTlZEQS5JUV9URVZfRUJJVERBX0ZXRC42MDAwLjQvNS8yMDIzAQAAADN+AAACAAAAEDY2LjU2NTkyMTc2NDczMzUBDQAAAAUAAAABOQEAAAAHMjYzNTE1NAIAAAAKMTAwMjIwNDEzOQMAAAAGMTAwMzA4BAAAAAEyBgAAAAEwBwAAAAMxNjAIAAAAATAJAAAAATEKAAAAATALAAAACzEzMjc4MDIxODU3DAAAAAIxMg0AAAAINC82LzIwMjMdJOBaGfzdCFWRlVsZ/N0IKUNJUS5OVkRBLklRX1RFVl9FQklUREFfRldELjYwMDAuNC8yNy8yMDIzAQAAADN+AAACAAAAEDY0LjkyNzU4MDMxMTM2NjIBDQAAAAUAAAABOQEAAAAHMjYzNTE1NAIAAAAKMTAwMjIwNDEzOQMAAAAGMTAwMzA4BAAAAAEyBgAAAAEwBwAAAAMxNjAIAAAAATAJAAAAATEKAAAAATALAAAACzEzMjg2MDkyMzQ0DAAAAAIxMg0AAAAJNC8yOC8yMDIzHSTgWhn83Qgrhp1bGfzdCClDSVEuTlZEQS5JUV9URVZfRUJJVERBX0ZXRC42MDAwLjUvMTkvMjAyMwEAAAAzfgAAAgAAABA3NC43ODcyMzk1NDg1NDExAQ0AAAAFAAAAATkBAAAABzI2</t>
  </si>
  <si>
    <t>MzUxNTQCAAAACjEwMDIyMDQxMzkDAAAABjEwMDMwOAQAAAABMgYAAAABMAcAAAADMTYwCAAAAAEwCQAAAAExCgAAAAEwCwAAAAsxMzI4NjA5MjM0NAwAAAACMTINAAAACTUvMjAvMjAyMx0k4FoZ/N0IU7yTWxn83QgpQ0lRLk5WREEuSVFfVEVWX0VCSVREQV9GV0QuNjAwMC42LzEyLzIwMjMBAAAAM34AAAIAAAAQNDkuMzQ3MDg5ODk0MzMxNAENAAAABQAAAAE5AQAAAAcyNjM1MTU0AgAAAAk2NTM2MjYwMTQDAAAABjEwMDMwOAQAAAABMgYAAAABMAcAAAADMTYwCAAAAAEwCQAAAAExCgAAAAEwCwAAAAsxMzM1ODk0MDYzOQwAAAACMTINAAAACTYvMTMvMjAyMx0k4FoZ/N0IVZGVWxn83QgoQ0lRLk5WREEuSVFfVEVWX0VCSVREQV9GV0QuNjAwMC43LzQvMjAyMwEAAAAzfgAAAgAAABA1Mi4yMjQ1Mjg5NjAzMjI4AQ0AAAAFAAAAATkBAAAABzI2MzUxNTQCAAAACTY1MzYyNjAxNAMAAAAGMTAwMzA4BAAAAAEyBgAAAAEwBwAAAAMxNjAIAAAAATAJAAAAATEKAAAAATALAAAACzEzMzY0MjE4Mjg2DAAAAAIxMg0AAAAINy81LzIwMjMdJOBaGfzdCBv6jlsZ/N0IKUNJUS5OVkRBLklRX1RFVl9FQklUREFfRldELjYwMDAuNy8yNi8yMDIzAQAAADN+AAACAAAAEDU0LjU3ODYxNjcyMzc0MDQBDQAAAAUAAAABOQEAAAAHMjYzNTE1NAIAAAAJNjUzNjI2MDE0AwAAAAYxMDAzMDgEAAAAATIGAAAAATAHAAAAAzE2MAgA</t>
  </si>
  <si>
    <t>AAABMAkAAAABMQoAAAABMAsAAAALMTM0MDY5OTA5NDMMAAAAAjEyDQAAAAk3LzI3LzIwMjMdJOBaGfzdCEC/kFsZ/N0IKUNJUS5OVkRBLklRX1RFVl9FQklUREFfRldELjYwMDAuOC8xNy8yMDIzAQAAADN+AAACAAAADzUyLjAzOTQ2Nzk4MzY5OAENAAAABQAAAAE5AQAAAAcyNjM1MTU0AgAAAAk2NTM2MjYwMTQDAAAABjEwMDMwOAQAAAABMgYAAAABMAcAAAADMTYwCAAAAAEwCQAAAAExCgAAAAEwCwAAAAsxMzQ2MTAxODY1MgwAAAACMTINAAAACTgvMTgvMjAyMx0k4FoZ/N0IWz+fWxn83QgoQ0lRLk5WREEuSVFfVEVWX0VCSVREQV9GV0QuNjAwMC45LzgvMjAyMwEAAAAzfgAAAgAAABAzNC4yMzI5NjI4MzYwMTY5AQ0AAAAFAAAAATkBAAAABzI2MzUxNTQCAAAACTY1MzYyNjAxNQMAAAAGMTAwMzA4BAAAAAEyBgAAAAEwBwAAAAMxNjAIAAAAATAJAAAAATEKAAAAATALAAAACzEzNDc3ODY0MzM0DAAAAAIxMg0AAAAIOS85LzIwMjMdJOBaGfzdCNOrnlsZ/N0IKUNJUS5OVkRBLklRX1RFVl9FQklUREFfRldELjYwMDAuMTAvMi8yMDIzAQAAADN+AAACAAAAEDMyLjc1MjU5MTIwMDg0ODUBDQAAAAUAAAABOQEAAAAHMjYzNTE1NAIAAAAJNjUzNjI2MDE1AwAAAAYxMDAzMDgEAAAAATIGAAAAATAHAAAAAzE2MAgAAAABMAkAAAABMQoAAAABMAsAAAALMTM0NzkzOTM3NzMMAAAAAjEyDQAAAAkxMC8zLzIwMjMd</t>
  </si>
  <si>
    <t>JOBaGfzdCDD7nlsZ/N0IKkNJUS5OVkRBLklRX1RFVl9FQklUREFfRldELjYwMDAuMTAvMjQvMjAyMwEAAAAzfgAAAgAAABAzMi42NzExNzEyMzQ3MTg1AQ0AAAAFAAAAATkBAAAABzI2MzUxNTQCAAAACTY1MzYyNjAxNQMAAAAGMTAwMzA4BAAAAAEyBgAAAAEwBwAAAAMxNjAIAAAAATAJAAAAATEKAAAAATALAAAACzEzNTc1ODY2NDc0DAAAAAIxMg0AAAAKMTAvMjUvMjAyMx0k4FoZ/N0IU7yTWxn83QgqQ0lRLk5WREEuSVFfVEVWX0VCSVREQV9GV0QuNjAwMC4xMS8xNS8yMDIzAQAAADN+AAACAAAAEDM2LjU5OTI3OTg1NDEwODcBDQAAAAUAAAABOQEAAAAHMjYzNTE1NAIAAAAJNjUzNjI2MDE1AwAAAAYxMDAzMDgEAAAAATIGAAAAATAHAAAAAzE2MAgAAAABMAkAAAABMQoAAAABMAsAAAALMTM1NzU4NjY0NzQMAAAAAjEyDQAAAAoxMS8xNi8yMDIzHSTgWhn83Qis15ZbGfzdCClDSVEuTlZEQS5JUV9URVZfRUJJVERBX0ZXRC42MDAwLjEyLzcvMjAyMwEAAAAzfgAAAgAAAA8yNi45NDIxOTExNTgzODUBDQAAAAUAAAABOQEAAAAHMjYzNTE1NAIAAAAJNjUzNjI2MDE2AwAAAAYxMDAzMDgEAAAAATIGAAAAATAHAAAAAzE2MAgAAAABMAkAAAABMQoAAAABMAsAAAALMTM2MDc4NDI3MDgMAAAAAjEyDQAAAAkxMi84LzIwMjMdJOBaGfzdCMwinlsZ/N0IKkNJUS5OVkRBLklRX1RFVl9FQklUREFfRldELjYwMDAu</t>
  </si>
  <si>
    <t>MTIvMjkvMjAyMwEAAAAzfgAAAgAAABAxOS40ODI4OTg3MzgzNTUzAQ0AAAAFAAAAATkBAAAABzI2MzUxNTQCAAAACTY1MzYyNjAxNgMAAAAGMTAwMzA4BAAAAAEyBgAAAAEwBwAAAAMxNjAIAAAAATAJAAAAATEKAAAAATALAAAACzEzNTk0NDU5NjQyDAAAAAIxMg0AAAAKMTIvMzAvMjAyMx0k4FoZ/N0ItxqYWxn83QgpQ0lRLk5WREEuSVFfVEVWX0VCSVREQV9GV0QuNjAwMC4xLzIyLzIwMjQBAAAAM34AAAIAAAAQMjMuNDkyODAwOTAyNDEwOAENAAAABQAAAAE5AQAAAAcyNjM1MTU0AgAAAAk2NTM2MjYwMTYDAAAABjEwMDMwOAQAAAABMgYAAAABMAcAAAADMTYwCAAAAAEwCQAAAAExCgAAAAEwCwAAAAsxMzU5NDQ1OTY0MgwAAAACMTINAAAACTEvMjMvMjAyNB0k4FoZ/N0IG/qOWxn83QgpQ0lRLk5WREEuSVFfVEVWX0VCSVREQV9GV0QuNjAwMC4yLzEzLzIwMjQBAAAAM34AAAIAAAAQMjguNDI5NTg3MjgxNjQ3NwENAAAABQAAAAE5AQAAAAcyNjM1MTU0AgAAAAk2NTM2MjYwMTYDAAAABjEwMDMwOAQAAAABMgYAAAABMAcAAAADMTYwCAAAAAEwCQAAAAExCgAAAAEwCwAAAAsxMzU5NDQ1OTY0MgwAAAACMTINAAAACTIvMTQvMjAyNB0k4FoZ/N0IQL+QWxn83QgoQ0lRLk5WREEuSVFfVEVWX0VCSVREQV9GV0QuNjAwMC4zLzYvMjAyNAEAAAAzfgAAAgAAABAzMC41ODE3NzU5MjY4Mjc5AQ0AAAAFAAAAATkB</t>
  </si>
  <si>
    <t>AAAABzI2MzUxNTQCAAAACjEwMDIyMDQxNDADAAAABjEwMDMwOAQAAAABMgYAAAABMAcAAAADMTYwCAAAAAEwCQAAAAExCgAAAAEwCwAAAAsxMzY4NTk2OTQwNQwAAAACMTINAAAACDMvNy8yMDI0HSTgWhn83QhAv5BbGfzdCClDSVEuTlZEQS5JUV9URVZfRUJJVERBX0ZXRC42MDAwLjMvMjgvMjAyNAEAAAAzfgAAAgAAABAzMS4zNzU3MjE3MjMxNDQ4AQ0AAAAFAAAAATkBAAAABzI2MzUxNTQCAAAACjEwMDIyMDQxNDADAAAABjEwMDMwOAQAAAABMgYAAAABMAcAAAADMTYwCAAAAAEwCQAAAAExCgAAAAEwCwAAAAsxMzcwNjM2MTk1MAwAAAACMTINAAAACTMvMjkvMjAyNB0k4FoZ/N0IWOShWxn83QgpQ0lRLk5WREEuSVFfVEVWX0VCSVREQV9GV0QuNjAwMC40LzE5LzIwMjQBAAAAM34AAAIAAAAQMjUuOTM3NDg0OTI0NjI5NAENAAAABQAAAAE5AQAAAAcyNjM1MTU0AgAAAAoxMDAyMjA0MTQwAwAAAAYxMDAzMDgEAAAAATIGAAAAATAHAAAAAzE2MAgAAAABMAkAAAABMQoAAAABMAsAAAALMTM3MjMwNDMyODIMAAAAAjEyDQAAAAk0LzIwLzIwMjQdJOBaGfzdCBv6jlsZ/N0IKUNJUS5OVkRBLklRX1RFVl9FQklUREFfRldELjYwMDAuNS8xMy8yMDI0AQAAADN+AAACAAAAEDMwLjUwMjc5MzY5MDU4OTYBDQAAAAUAAAABOQEAAAAHMjYzNTE1NAIAAAAKMTAwMjIwNDE0MAMAAAAGMTAwMzA4BAAAAAEyBgAAAAEw</t>
  </si>
  <si>
    <t>BwAAAAMxNjAIAAAAATAJAAAAATEKAAAAATALAAAACzEzODExMDgxOTM5DAAAAAIxMg0AAAAJNS8xNC8yMDI0HSTgWhn83QjtBplbGfzdCChDSVEuTlZEQS5JUV9URVZfRUJJVERBX0ZXRC42MDAwLjYvNC8yMDI0AQAAADN+AAACAAAAEDMzLjk2MzE0NTc3MzEzNzcBDQAAAAUAAAABOQEAAAAHMjYzNTE1NAIAAAAJNjUzNjI2MDE3AwAAAAYxMDAzMDgEAAAAATIGAAAAATAHAAAAAzE2MAgAAAABMAkAAAABMQoAAAABMAsAAAALMTQyODc4ODAzNzYMAAAAAjEyDQAAAAg2LzUvMjAyNB0k4FoZ/N0IU7yTWxn83QgpQ0lRLk5WREEuSVFfVEVWX0VCSVREQV9GV0QuNjAwMC42LzI2LzIwMjQBAAAAM34AAAIAAAAQMzYuMjI1NTU3MDgwOTY0OQENAAAABQAAAAE5AQAAAAcyNjM1MTU0AgAAAAk2NTM2MjYwMTcDAAAABjEwMDMwOAQAAAABMgYAAAABMAcAAAADMTYwCAAAAAEwCQAAAAExCgAAAAEwCwAAAAsxNDI4Nzg4MDM4NQwAAAACMTINAAAACTYvMjcvMjAyNB0k4FoZ/N0IGoObWxn83QgpQ0lRLk5WREEuSVFfVEVWX0VCSVREQV9GV0QuNjAwMC43LzE4LzIwMjQBAAAAM34AAAIAAAAQMzMuNzA1NzQ2NzM3NzUxMQENAAAABQAAAAE5AQAAAAcyNjM1MTU0AgAAAAk2NTM2MjYwMTcDAAAABjEwMDMwOAQAAAABMgYAAAABMAcAAAADMTYwCAAAAAEwCQAAAAExCgAAAAEwCwAAAAsxMzg0Mzg0NDg5MwwAAAACMTINAAAA</t>
  </si>
  <si>
    <t>CTcvMTkvMjAyNB0k4FoZ/N0IU7yTWxn83QgoQ0lRLk5WREEuSVFfVEVWX0VCSVREQV9GV0QuNjAwMC44LzkvMjAyNAEAAAAzfgAAAgAAABAyOS4xMjYzNzQ3MTQxNTU0AQ0AAAAFAAAAATkBAAAABzI2MzUxNTQCAAAACTY1MzYyNjAxNwMAAAAGMTAwMzA4BAAAAAEyBgAAAAEwBwAAAAMxNjAIAAAAATAJAAAAATEKAAAAATALAAAACzEzOTYzODIwNTg0DAAAAAIxMg0AAAAJOC8xMC8yMDI0HSTgWhn83QhbP59bGfzdCChDSVEuTlZEQS5JUV9URVZfRUJJVERBX0ZXRC42MDAwLjkvMi8yMDI0AQAAADN+AAACAAAAEDI5LjQ2MzE4NDIyNjAxNTMBDQAAAAUAAAABOQEAAAAHMjYzNTE1NAIAAAAJNjUzNjI2MDE4AwAAAAYxMDAzMDgEAAAAATIGAAAAATAHAAAAAzE2MAgAAAABMAkAAAABMQoAAAABMAsAAAALMTQyODc4ODA5NTYMAAAAAjEyDQAAAAg5LzMvMjAyNH9XpAUZ/N0IVZGVWxn83QgpQ0lRLk5WREEuSVFfVEVWX0VCSVREQV9GV0QuNjAwMC45LzI0LzIwMjQBAAAAM34AAAIAAAAQMjkuODE2NzI5MTM2NDk2NgENAAAABQAAAAE5AQAAAAcyNjM1MTU0AgAAAAk2NTM2MjYwMTgDAAAABjEwMDMwOAQAAAABMgYAAAABMAcAAAADMTYwCAAAAAEwCQAAAAExCgAAAAEwCwAAAAsxNDAzODEyMDA5MwwAAAACMTINAAAACTkvMjUvMjAyNH9XpAUZ/N0IrNeWWxn83QgqQ0lRLk5WREEuSVFfVEVWX0VCSVREQV9GV0Qu</t>
  </si>
  <si>
    <t>NjAwMC4xMC8xNi8yMDI0AQAAADN+AAACAAAAEDMzLjcyMTI2NTM1MjM5NjEBDQAAAAUAAAABOQEAAAAHMjYzNTE1NAIAAAAJNjUzNjI2MDE4AwAAAAYxMDAzMDgEAAAAATIGAAAAATAHAAAAAzE2MAgAAAABMAkAAAABMQoAAAABMAsAAAALMTM5NjM4MjE0MDAMAAAAAjEyDQAAAAoxMC8xNy8yMDI0f1ekBRn83QhfRaFbGfzdCClDSVEuTlZEQS5JUV9URVZfRUJJVERBX0ZXRC42MDAwLjExLzcvMjAyNAEAAAAzfgAAAgAAABAzNy4wMjg4NzY5MjY3MzYzAQ0AAAAFAAAAATkBAAAABzI2MzUxNTQCAAAACTY1MzYyNjAxOAMAAAAGMTAwMzA4BAAAAAEyBgAAAAEwBwAAAAMxNjAIAAAAATAJAAAAATEKAAAAATALAAAACzE0MDM4MTIwMDk1DAAAAAIxMg0AAAAJMTEvOC8yMDI0f1ekBRn83Qg2aJpbGfzdCCpDSVEuTlZEQS5JUV9URVZfRUJJVERBX0ZXRC42MDAwLjExLzI5LzIwMjQBAAAAM34AAAIAAAAPMjkuMjA5ODI3MTczODIzAQ0AAAAFAAAAATkBAAAABzI2MzUxNTQCAAAACTY1MzYyNjAxOQMAAAAGMTAwMzA4BAAAAAEyBgAAAAEwBwAAAAMxNjAIAAAAATAJAAAAATEKAAAAATALAAAACzE0Mjg3ODgxMDUyDAAAAAIxMg0AAAAKMTEvMzAvMjAyNH9XpAUZ/N0IHmmYWxn83QgqQ0lRLk5WREEuSVFfVEVWX0VCSVREQV9GV0QuNjAwMC4xMi8yMy8yMDI0AQAAADN+AAACAAAAEDI5LjUxMjM3NDAxMTQ5ODMBDQAA</t>
  </si>
  <si>
    <t>AAUAAAABOQEAAAAHMjYzNTE1NAIAAAAJNjUzNjI2MDE5AwAAAAYxMDAzMDgEAAAAATIGAAAAATAHAAAAAzE2MAgAAAABMAkAAAABMQoAAAABMAsAAAALMTQyODc4ODEwNTIMAAAAAjEyDQAAAAoxMi8yNC8yMDI0f1ekBRn83Qgag5tbGfzdCClDSVEuTlZEQS5JUV9URVZfRUJJVERBX0ZXRC42MDAwLjEvMTQvMjAyNQEAAAAzfgAAAgAAABAyNy44MjcwNjAyODg5NTQ5AQ0AAAAFAAAAATkBAAAABzI2MzUxNTQCAAAACTY1MzYyNjAxOQMAAAAGMTAwMzA4BAAAAAEyBgAAAAEwBwAAAAMxNjAIAAAAATAJAAAAATEKAAAAATALAAAACzE0Mjg3ODgxMDU0DAAAAAIxMg0AAAAJMS8xNS8yMDI1f1ekBRn83Qis15ZbGfzdCChDSVEuTlZEQS5JUV9URVZfRUJJVERBX0ZXRC42MDAwLjIvNS8yMDI1AQAAADN+AAACAAAAEDI2LjM1MDU0NjQ5NjYzODIBDQAAAAUAAAABOQEAAAAHMjYzNTE1NAIAAAAJNjUzNjI2MDE5AwAAAAYxMDAzMDgEAAAAATIGAAAAATAHAAAAAzE2MAgAAAABMAkAAAABMQoAAAABMAsAAAALMTQxNTk1MDc1NzkMAAAAAjEyDQAAAAgyLzYvMjAyNX9XpAUZ/N0I0SaSWxn83QgpQ0lRLk5WREEuSVFfVEVWX0VCSVREQV9GV0QuNjAwMC4yLzI3LzIwMjUBAAAAM34AAAIAAAAQMjIuNDExNzAyMDYxOTczNwENAAAABQAAAAE5AQAAAAcyNjM1MTU0AgAAAAoxMDAyMjA0MTQxAwAAAAYxMDAzMDgEAAAAATIG</t>
  </si>
  <si>
    <t>AAAAATAHAAAAAzE2MAgAAAABMAkAAAABMQoAAAABMAsAAAALMTQxNTk4NzA3ODAMAAAAAjEyDQAAAAkyLzI4LzIwMjV/V6QFGfzdCF9FoVsZ/N0IKUNJUS5OVkRBLklRX1RFVl9FQklUREFfRldELjYwMDAuMy8yMS8yMDI1AQAAADN+AAACAAAAEDIxLjc4NjQwMDgyNjg0NDkBDQAAAAUAAAABOQEAAAAHMjYzNTE1NAIAAAAKMTAwMjIwNDE0MQMAAAAGMTAwMzA4BAAAAAEyBgAAAAEwBwAAAAMxNjAIAAAAATAJAAAAATEKAAAAATALAAAACzE0MTg4MTE5NjE1DAAAAAIxMg0AAAAJMy8yMi8yMDI1f1ekBRn83QieuJhbGfzdCClDSVEuTlZEQS5JUV9URVZfRUJJVERBX0ZXRC42MDAwLjQvMTQvMjAyNQEAAAAzfgAAAgAAABAyMC41NzUyNDUyNTcwNTgyAQ0AAAAFAAAAATkBAAAABzI2MzUxNTQCAAAACjEwMDIyMDQxNDEDAAAABjEwMDMwOAQAAAABMgYAAAABMAcAAAADMTYwCAAAAAEwCQAAAAExCgAAAAEwCwAAAAsxNDIyNzg0NzI2MQwAAAACMTINAAAACTQvMTUvMjAyNX9XpAUZ/N0IrNeWWxn83QgoQ0lRLk5WREEuSVFfVEVWX0VCSVREQV9GV0QuNjAwMC41LzYvMjAyNQEAAAAzfgAAAgAAABAyMS44MzQ3MzY4ODgyODUxAQ0AAAAFAAAAATkBAAAABzI2MzUxNTQCAAAACjEwMDIyMDQxNDEDAAAABjEwMDMwOAQAAAABMgYAAAABMAcAAAADMTYwCAAAAAEwCQAAAAExCgAAAAEwCwAAAAsxNDIzOTc0NzA5MQwA</t>
  </si>
  <si>
    <t>AAACMTINAAAACDUvNy8yMDI1f1ekBRn83Qgag5tbGfzdCClDSVEuTlZEQS5JUV9URVZfRUJJVERBX0ZXRC42MDAwLjUvMjgvMjAyNQEAAAAzfgAAAgAAABAyMi45OTc1NTcwOTc4Nzc2AQ0AAAAFAAAAATkBAAAABzI2MzUxNTQCAAAACTY1MzYyNjAyMAMAAAAGMTAwMzA4BAAAAAEyBgAAAAEwBwAAAAMxNjAIAAAAATAJAAAAATEKAAAAATALAAAACzE0MzM5OTY2NzYwDAAAAAIxMg0AAAAJNS8yOS8yMDI1f1ekBRn83Qis15ZbGfzdCClDSVEuTlZEQS5JUV9URVZfRUJJVERBX0ZXRC42MDAwLjYvMTkvMjAyNQEAAAAzfgAAAgAAABAyNy45OTQ1OTUwNjUxNjI4AQ0AAAAFAAAAATkBAAAABzI2MzUxNTQCAAAACTY1MzYyNjAyMAMAAAAGMTAwMzA4BAAAAAEyBgAAAAEwBwAAAAMxNjAIAAAAATAJAAAAATEKAAAAATALAAAACzE0MzYwMDU4OTIwDAAAAAIxMg0AAAAJNi8yMC8yMDI1f1ekBRn83Qis15ZbGfzdCClDSVEuTlZEQS5JUV9URVZfRUJJVERBX0ZXRC42MDAwLjgvMTcvMjAyMAEAAAAzfgAAAgAAABA2NC4wOTUyNjA0MTgwMDgyAQ0AAAAFAAAAATkBAAAABzI2MzUxNTQCAAAACTY1MzYyNjAwNQMAAAAGMTAwMzA4BAAAAAEyBgAAAAEwBwAAAAMxNjAIAAAAATAJAAAAATEKAAAAATALAAAACzExOTg0MDYzMDI5DAAAAAIxMg0AAAAJOC8xOC8yMDIwf1ekBRn83Qgw+55bGfzdCChDSVEuTlZEQS5JUV9URVZf</t>
  </si>
  <si>
    <t>RUJJVERBX0ZXRC42MDAwLjkvOC8yMDIwAQAAADN+AAACAAAADzU4LjQxOTU2MjU1MzYyOAENAAAABQAAAAE5AQAAAAcyNjM1MTU0AgAAAAk2NTM2MjYwMDYDAAAABjEwMDMwOAQAAAABMgYAAAABMAcAAAADMTYwCAAAAAEwCQAAAAExCgAAAAEwCwAAAAsxMjA1OTE5NjM1OQwAAAACMTINAAAACDkvOS8yMDIwf1ekBRn83QgRaI1bGfzdCClDSVEuTlZEQS5JUV9URVZfRUJJVERBX0ZXRC42MDAwLjkvMzAvMjAyMAEAAAAzfgAAAgAAABA2Ni41MTgwOTE2NDk2NDk1AQ0AAAAFAAAAATkBAAAABzI2MzUxNTQCAAAACTY1MzYyNjAwNgMAAAAGMTAwMzA4BAAAAAEyBgAAAAEwBwAAAAMxNjAIAAAAATAJAAAAATEKAAAAATALAAAACzEyMDgzOTEwMTI2DAAAAAIxMg0AAAAJMTAvMS8yMDIwf1ekBRn83QhbP59bGfzdCCpDSVEuTlZEQS5JUV9URVZfRUJJVERBX0ZXRC42MDAwLjEwLzIyLzIwMjABAAAAM34AAAIAAAAQNjcuODM2NjcyMjMyMzI2OAENAAAABQAAAAE5AQAAAAcyNjM1MTU0AgAAAAk2NTM2MjYwMDYDAAAABjEwMDMwOAQAAAABMgYAAAABMAcAAAADMTYwCAAAAAEwCQAAAAExCgAAAAEwCwAAAAsxMjA4NzY1NTExOAwAAAACMTINAAAACjEwLzIzLzIwMjB/V6QFGfzdCLVNk1sZ/N0IKkNJUS5OVkRBLklRX1RFVl9FQklUREFfRldELjYwMDAuMTEvMTMvMjAyMAEAAAAzfgAAAgAAABA2Ny41MDg0NjM1OTQy</t>
  </si>
  <si>
    <t>OTE5AQ0AAAAFAAAAATkBAAAABzI2MzUxNTQCAAAACTY1MzYyNjAwNgMAAAAGMTAwMzA4BAAAAAEyBgAAAAEwBwAAAAMxNjAIAAAAATAJAAAAATEKAAAAATALAAAACzEyMDg3NjU1MTE4DAAAAAIxMg0AAAAKMTEvMTQvMjAyMH9XpAUZ/N0IU7yTWxn83QgpQ0lRLk5WREEuSVFfVEVWX0VCSVREQV9GV0QuNjAwMC4xMi83LzIwMjABAAAAM34AAAIAAAAQNTcuNjAzMzYzNzYxNjI1OQENAAAABQAAAAE5AQAAAAcyNjM1MTU0AgAAAAk2NTM2MjYwMDcDAAAABjEwMDMwOAQAAAABMgYAAAABMAcAAAADMTYwCAAAAAEwCQAAAAExCgAAAAEwCwAAAAsxMjE2ODI2NzQ0OQwAAAACMTINAAAACTEyLzgvMjAyMH9XpAUZ/N0IK4adWxn83QgqQ0lRLk5WREEuSVFfVEVWX0VCSVREQV9GV0QuNjAwMC4xMi8yOS8yMDIwAQAAADN+AAACAAAAEDU0Ljc3MzgzMjI0MjUwNzgBDQAAAAUAAAABOQEAAAAHMjYzNTE1NAIAAAAJNjUzNjI2MDA3AwAAAAYxMDAzMDgEAAAAATIGAAAAATAHAAAAAzE2MAgAAAABMAkAAAABMQoAAAABMAsAAAALMTIxNjgyNjc0NDkMAAAAAjEyDQAAAAoxMi8zMC8yMDIwf1ekBRn83QgRaI1bGfzdCClDSVEuTlZEQS5JUV9URVZfRUJJVERBX0ZXRC42MDAwLjEvMjAvMjAyMQEAAAAzfgAAAgAAABA1Ni41NzU2MDYyNjkzNzY1AQ0AAAAFAAAAATkBAAAABzI2MzUxNTQCAAAACTY1MzYyNjAwNwMAAAAGMTAw</t>
  </si>
  <si>
    <t>MzA4BAAAAAEyBgAAAAEwBwAAAAMxNjAIAAAAATAJAAAAATEKAAAAATALAAAACzEyMTY4MjY3NDQ5DAAAAAIxMg0AAAAJMS8yMS8yMDIxf1ekBRn83QhY5KFbGfzdCClDSVEuTlZEQS5JUV9URVZfRUJJVERBX0ZXRC42MDAwLjIvMTEvMjAyMQEAAAAzfgAAAgAAAA82NC4zODgzMzIzNjc4OTYBDQAAAAUAAAABOQEAAAAHMjYzNTE1NAIAAAAJNjUzNjI2MDA3AwAAAAYxMDAzMDgEAAAAATIGAAAAATAHAAAAAzE2MAgAAAABMAkAAAABMQoAAAABMAsAAAALMTIyNDk3OTc0NDgMAAAAAjEyDQAAAAkyLzEyLzIwMjF/V6QFGfzdCLVNk1sZ/N0IKENJUS5OVkRBLklRX1RFVl9FQklUREFfRldELjYwMDAuMy81LzIwMjEBAAAAM34AAAIAAAAQMzkuNTE0Mjc4MjQ5NDYyOAENAAAABQAAAAE5AQAAAAcyNjM1MTU0AgAAAAoxMDAyMjA0MTM3AwAAAAYxMDAzMDgEAAAAATIGAAAAATAHAAAAAzE2MAgAAAABMAkAAAABMQoAAAABMAsAAAALMTI0MDI4MDcwNTMMAAAAAjEyDQAAAAgzLzYvMjAyMX9XpAUZ/N0ItU2TWxn83QgpQ0lRLk5WREEuSVFfVEVWX0VCSVREQV9GV0QuNjAwMC4zLzI5LzIwMjEBAAAAM34AAAIAAAAQNDEuMDc3MTUyNDk2MzA4MgENAAAABQAAAAE5AQAAAAcyNjM1MTU0AgAAAAoxMDAyMjA0MTM3AwAAAAYxMDAzMDgEAAAAATIGAAAAATAHAAAAAzE2MAgAAAABMAkAAAABMQoAAAABMAsAAAALMTI0MDI4</t>
  </si>
  <si>
    <t>MDcwNTMMAAAAAjEyDQAAAAkzLzMwLzIwMjF/V6QFGfzdCDZomlsZ/N0IKUNJUS5OVkRBLklRX1RFVl9FQklUREFfRldELjYwMDAuNC8yMC8yMDIxAQAAADN+AAACAAAAEDUyLjkxOTM1NDA3Nzk1OTIBDQAAAAUAAAABOQEAAAAHMjYzNTE1NAIAAAAKMTAwMjIwNDEzNwMAAAAGMTAwMzA4BAAAAAEyBgAAAAEwBwAAAAMxNjAIAAAAATAJAAAAATEKAAAAATALAAAACzEyNDA2MjQxNjE5DAAAAAIxMg0AAAAJNC8yMS8yMDIxf1ekBRn83QgRaI1bGfzdCClDSVEuTlZEQS5JUV9URVZfRUJJVERBX0ZXRC42MDAwLjUvMTIvMjAyMQEAAAAzfgAAAgAAABA0Ny45NDA4MzY2NjI0NTQzAQ0AAAAFAAAAATkBAAAABzI2MzUxNTQCAAAACjEwMDIyMDQxMzcDAAAABjEwMDMwOAQAAAABMgYAAAABMAcAAAADMTYwCAAAAAEwCQAAAAExCgAAAAEwCwAAAAsxMjQwNjI0MTYxOQwAAAACMTINAAAACTUvMTMvMjAyMX9XpAUZ/N0IpTKjWxn83QgoQ0lRLk5WREEuSVFfVEVWX0VCSVREQV9GV0QuNjAwMC42LzMvMjAyMQEAAAAzfgAAAgAAABA0Mi41MDE2ODg3NTA4OTU0AQ0AAAAFAAAAATkBAAAABzI2MzUxNTQCAAAACTY1MzYyNjAwOAMAAAAGMTAwMzA4BAAAAAEyBgAAAAEwBwAAAAMxNjAIAAAAATAJAAAAATEKAAAAATALAAAACzEyOTc3Mzc3MzkzDAAAAAIxMg0AAAAINi80LzIwMjF/V6QFGfzdCLVNk1sZ/N0IKUNJUS5OVkRB</t>
  </si>
  <si>
    <t>LklRX1RFVl9FQklUREFfRldELjYwMDAuNi8yNS8yMDIxAQAAADN+AAACAAAAEDQ3LjAxMzk1ODgyOTczNjcBDQAAAAUAAAABOQEAAAAHMjYzNTE1NAIAAAAJNjUzNjI2MDA4AwAAAAYxMDAzMDgEAAAAATIGAAAAATAHAAAAAzE2MAgAAAABMAkAAAABMQoAAAABMAsAAAALMTI0NDIxODQ3MDgMAAAAAjEyDQAAAAk2LzI2LzIwMjF/V6QFGfzdCLVNk1sZ/N0IKUNJUS5OVkRBLklRX1RFVl9FQklUREFfRldELjYwMDAuNy8xOS8yMDIxAQAAADN+AAACAAAAEDQ0LjAyNjEwNjg3NDI3NzQBDQAAAAUAAAABOQEAAAAHMjYzNTE1NAIAAAAJNjUzNjI2MDA4AwAAAAYxMDAzMDgEAAAAATIGAAAAATAHAAAAAzE2MAgAAAABMAkAAAABMQoAAAABMAsAAAALMTI0NzM2NDY2MTEMAAAAAjEyDQAAAAk3LzIwLzIwMjF/V6QFGfzdCERAjlsZ/N0IKUNJUS5OVkRBLklRX1RFVl9FQklUREFfRldELjYwMDAuOC8xMC8yMDIxAQAAADN+AAACAAAAEDQ5LjczMDQ5ODQ2NzY1NzEBDQAAAAUAAAABOQEAAAAHMjYzNTE1NAIAAAAJNjUzNjI2MDA4AwAAAAYxMDAzMDgEAAAAATIGAAAAATAHAAAAAzE2MAgAAAABMAkAAAABMQoAAAABMAsAAAALMTI0NzgwNDk2NjMMAAAAAjEyDQAAAAk4LzExLzIwMjF/V6QFGfzdCBFojVsZ/N0IKENJUS5OVkRBLklRX1RFVl9FQklUREFfRldELjYwMDAuOS8xLzIwMjEBAAAAM34AAAIAAAAQNTAuMzQ5</t>
  </si>
  <si>
    <t>NzA3NzUyNjcyNwENAAAABQAAAAE5AQAAAAcyNjM1MTU0AgAAAAk2NTM2MjYwMDkDAAAABjEwMDMwOAQAAAABMgYAAAABMAcAAAADMTYwCAAAAAEwCQAAAAExCgAAAAEwCwAAAAsxMjU0MDM0OTA2OAwAAAACMTINAAAACDkvMi8yMDIxf1ekBRn83Qis15ZbGfzdCClDSVEuTlZEQS5JUV9URVZfRUJJVERBX0ZXRC42MDAwLjkvMjMvMjAyMQEAAAAzfgAAAgAAABA1MC40NDI4Mzg0MTYxNTEyAQ0AAAAFAAAAATkBAAAABzI2MzUxNTQCAAAACTY1MzYyNjAwOQMAAAAGMTAwMzA4BAAAAAEyBgAAAAEwBwAAAAMxNjAIAAAAATAJAAAAATEKAAAAATALAAAACzEyNTQwMzQ5MDY4DAAAAAIxMg0AAAAJOS8yNC8yMDIxf1ekBRn83Qgb+o5bGfzdCCpDSVEuTlZEQS5JUV9URVZfRUJJVERBX0ZXRC42MDAwLjEwLzE1LzIwMjEBAAAAM34AAAIAAAAQNDkuMDM0NTIxMDY1OTg5NAENAAAABQAAAAE5AQAAAAcyNjM1MTU0AgAAAAk2NTM2MjYwMDkDAAAABjEwMDMwOAQAAAABMgYAAAABMAcAAAADMTYwCAAAAAEwCQAAAAExCgAAAAEwCwAAAAsxMjU0MDM0OTA2OAwAAAACMTINAAAACjEwLzE2LzIwMjF/V6QFGfzdCLVNk1sZ/N0IKUNJUS5OVkRBLklRX1RFVl9FQklUREFfRldELjYwMDAuMTEvOC8yMDIxAQAAADN+AAACAAAAEDY4LjY1OTEzNjEzNDc5NDUBDQAAAAUAAAABOQEAAAAHMjYzNTE1NAIAAAAJNjUzNjI2MDA5AwAA</t>
  </si>
  <si>
    <t>AAYxMDAzMDgEAAAAATIGAAAAATAHAAAAAzE2MAgAAAABMAkAAAABMQoAAAABMAsAAAALMTI2MTYzMjU4MzkMAAAAAjEyDQAAAAkxMS85LzIwMjF/V6QFGfzdCBv6jlsZ/N0IKkNJUS5OVkRBLklRX1RFVl9FQklUREFfRldELjYwMDAuMTEvMzAvMjAyMQEAAAAzfgAAAgAAABA2NC42MjkwMzQ4MDY0MTQ4AQ0AAAAFAAAAATkBAAAABzI2MzUxNTQCAAAACTY1MzYyNjAxMAMAAAAGMTAwMzA4BAAAAAEyBgAAAAEwBwAAAAMxNjAIAAAAATAJAAAAATEKAAAAATALAAAACzEzNzYwMDUyNzc2DAAAAAIxMg0AAAAJMTIvMS8yMDIxf1ekBRn83QgRaI1bGfzdCCpDSVEuTlZEQS5JUV9URVZfRUJJVERBX0ZXRC42MDAwLjEyLzIyLzIwMjEBAAAAM34AAAIAAAAQNTguMDg5MzM2MjQxMDExMgENAAAABQAAAAE5AQAAAAcyNjM1MTU0AgAAAAk2NTM2MjYwMTADAAAABjEwMDMwOAQAAAABMgYAAAABMAcAAAADMTYwCAAAAAEwCQAAAAExCgAAAAEwCwAAAAsxMjY3NDQxMjQ0NwwAAAACMTINAAAACjEyLzIzLzIwMjF/V6QFGfzdCFWRlVsZ/N0IKUNJUS5OVkRBLklRX1RFVl9FQklUREFfRldELjYwMDAuMS8xMy8yMDIyAQAAADN+AAACAAAAEDUyLjQ1MDMwNDE1ODQxMTkBDQAAAAUAAAABOQEAAAAHMjYzNTE1NAIAAAAJNjUzNjI2MDEwAwAAAAYxMDAzMDgEAAAAATIGAAAAATAHAAAAAzE2MAgAAAABMAkAAAABMQoAAAABMAsA</t>
  </si>
  <si>
    <t>AAALMTI2NzQ0MTI0NDcMAAAAAjEyDQAAAAkxLzE0LzIwMjJ/V6QFGfzdCEC/kFsZ/N0IKENJUS5OVkRBLklRX1RFVl9FQklUREFfRldELjYwMDAuMi80LzIwMjIBAAAAM34AAAIAAAAQNDcuOTQ3MDYyOTYyNTM3OQENAAAABQAAAAE5AQAAAAcyNjM1MTU0AgAAAAk2NTM2MjYwMTADAAAABjEwMDMwOAQAAAABMgYAAAABMAcAAAADMTYwCAAAAAEwCQAAAAExCgAAAAEwCwAAAAsxMjY3NDQxMjQ0NwwAAAACMTINAAAACDIvNS8yMDIyf1ekBRn83QjRJpJbGfzdCClDSVEuTlZEQS5JUV9URVZfRUJJVERBX0ZXRC42MDAwLjIvMjgvMjAyMgEAAAAzfgAAAgAAAA8zOS44MzkwNzgwMTc5NTEBDQAAAAUAAAABOQEAAAAHMjYzNTE1NAIAAAAKMTAwMjIwNDEzOAMAAAAGMTAwMzA4BAAAAAEyBgAAAAEwBwAAAAMxNjAIAAAAATAJAAAAATEKAAAAATALAAAACzEyNzU1NDMyNDAyDAAAAAIxMg0AAAAIMy8xLzIwMjJ/V6QFGfzdCKzXllsZ/N0IKUNJUS5OVkRBLklRX1RFVl9FQklUREFfRldELjYwMDAuMy8yMi8yMDIyAQAAADN+AAACAAAAEDQzLjUwNDMzMTA4NTAyODQBDQAAAAUAAAABOQEAAAAHMjYzNTE1NAIAAAAKMTAwMjIwNDEzOAMAAAAGMTAwMzA4BAAAAAEyBgAAAAEwBwAAAAMxNjAIAAAAATAJAAAAATEKAAAAATALAAAACzEyNzU1NDMyNDAyDAAAAAIxMg0AAAAJMy8yMy8yMDIyf1ekBRn83QgRaI1bGfzdCClD</t>
  </si>
  <si>
    <t>SVEuTlZEQS5JUV9URVZfRUJJVERBX0ZXRC42MDAwLjQvMTMvMjAyMgEAAAAzfgAAAgAAABAzNi40ODI3ODUzNDM2NjYyAQ0AAAAFAAAAATkBAAAABzI2MzUxNTQCAAAACjEwMDIyMDQxMzgDAAAABjEwMDMwOAQAAAABMgYAAAABMAcAAAADMTYwCAAAAAEwCQAAAAExCgAAAAEwCwAAAAsxMjc5ODgyOTUxNwwAAAACMTINAAAACTQvMTQvMjAyMn9XpAUZ/N0IAEGaWxn83QgoQ0lRLk5WREEuSVFfVEVWX0VCSVREQV9GV0QuNjAwMC41LzUvMjAyMgEAAAAzfgAAAgAAAA8zMS4yNjM4MjE4Nzk3MjgBDQAAAAUAAAABOQEAAAAHMjYzNTE1NAIAAAAKMTAwMjIwNDEzOAMAAAAGMTAwMzA4BAAAAAEyBgAAAAEwBwAAAAMxNjAIAAAAATAJAAAAATEKAAAAATALAAAACzEyODM0OTA3ODgxDAAAAAIxMg0AAAAINS82LzIwMjJ/V6QFGfzdCJ64mFsZ/N0IKUNJUS5OVkRBLklRX1RFVl9FQklUREFfRldELjYwMDAuNS8yNy8yMDIyAQAAADN+AAACAAAAEDI5Ljk2OTY4MjAzMTM0NTUBDQAAAAUAAAABOQEAAAAHMjYzNTE1NAIAAAAJNjUzNjI2MDExAwAAAAYxMDAzMDgEAAAAATIGAAAAATAHAAAAAzE2MAgAAAABMAkAAAABMQoAAAABMAsAAAALMTI4OTI2NDYxNjMMAAAAAjEyDQAAAAk1LzI4LzIwMjJ/V6QFGfzdCJDRi1sZ/N0IKUNJUS5OVkRBLklRX1RFVl9FQklUREFfRldELjYwMDAuNi8yMC8yMDIyAQAAADN+AAACAAAA</t>
  </si>
  <si>
    <t>EDI2LjA5Mzc3MTI5NzA3NDYBDQAAAAUAAAABOQEAAAAHMjYzNTE1NAIAAAAJNjUzNjI2MDExAwAAAAYxMDAzMDgEAAAAATIGAAAAATAHAAAAAzE2MAgAAAABMAkAAAABMQoAAAABMAsAAAALMTI5MDU4NTMwNzkMAAAAAjEyDQAAAAk2LzIxLzIwMjJ/V6QFGfzdCBv6jlsZ/N0IKUNJUS5OVkRBLklRX1RFVl9FQklUREFfRldELjYwMDAuNy8xMi8yMDIyAQAAADN+AAACAAAAEDI2LjQ3MDU4NzQxMzIzODQBDQAAAAUAAAABOQEAAAAHMjYzNTE1NAIAAAAJNjUzNjI2MDExAwAAAAYxMDAzMDgEAAAAATIGAAAAATAHAAAAAzE2MAgAAAABMAkAAAABMQoAAAABMAsAAAALMTI5MzIyNzgzNDkMAAAAAjEyDQAAAAk3LzEzLzIwMjJ/V6QFGfzdCBFojVsZ/N0IKENJUS5OVkRBLklRX1RFVl9FQklUREFfRldELjYwMDAuOC8zLzIwMjIBAAAAM34AAAIAAAAQMzMuODI1MjAzODcyODMwOAENAAAABQAAAAE5AQAAAAcyNjM1MTU0AgAAAAk2NTM2MjYwMTEDAAAABjEwMDMwOAQAAAABMgYAAAABMAcAAAADMTYwCAAAAAEwCQAAAAExCgAAAAEwCwAAAAsxMjkzNzUwNzY1NgwAAAACMTINAAAACDgvNC8yMDIyf1ekBRn83QjRJpJbGfzdCClDSVEuTlZEQS5JUV9URVZfRUJJVERBX0ZXRC42MDAwLjgvMjUvMjAyMgEAAAAzfgAAAgAAAA80NS41MzE5MzUwMzEwMzgBDQAAAAUAAAABOQEAAAAHMjYzNTE1NAIAAAAJNjUzNjI2MDEy</t>
  </si>
  <si>
    <t>AwAAAAYxMDAzMDgEAAAAATIGAAAAATAHAAAAAzE2MAgAAAABMAkAAAABMQoAAAABMAsAAAALMTMwMDk4MDgyMTYMAAAAAjEyDQAAAAk4LzI2LzIwMjKZ1d9aGfzdCFs/n1sZ/N0IKUNJUS5OVkRBLklRX1RFVl9FQklUREFfRldELjYwMDAuOS8xNi8yMDIyAQAAADN+AAACAAAAEDM4LjYzNzc5NDI5NTQwOTYBDQAAAAUAAAABOQEAAAAHMjYzNTE1NAIAAAAJNjUzNjI2MDEyAwAAAAYxMDAzMDgEAAAAATIGAAAAATAHAAAAAzE2MAgAAAABMAkAAAABMQoAAAABMAsAAAALMTMwMTQ1NjU1MzYMAAAAAjEyDQAAAAk5LzE3LzIwMjKZ1d9aGfzdCPoWnVsZ/N0IKkNJUS5OVkRBLklRX1RFVl9FQklUREFfRldELjYwMDAuMTAvMTAvMjAyMgEAAAAzfgAAAgAAAA0zNC45Njk0NTk5NTIxAQ0AAAAFAAAAATkBAAAABzI2MzUxNTQCAAAACTY1MzYyNjAxMgMAAAAGMTAwMzA4BAAAAAEyBgAAAAEwBwAAAAMxNjAIAAAAATAJAAAAATEKAAAAATALAAAACzEzMDIzMjAyMTc4DAAAAAIxMg0AAAAKMTAvMTEvMjAyMpnV31oZ/N0IRECOWxn83QgpQ0lRLk5WREEuSVFfVEVWX0VCSVREQV9GV0QuNjAwMC4xMS8xLzIwMjIBAAAAM34AAAIAAAAQNDAuNjg0MjYxMTkwMTgyMwENAAAABQAAAAE5AQAAAAcyNjM1MTU0AgAAAAk2NTM2MjYwMTIDAAAABjEwMDMwOAQAAAABMgYAAAABMAcAAAADMTYwCAAAAAEwCQAAAAExCgAAAAEwCwAA</t>
  </si>
  <si>
    <t>AAsxMzEwNzIzNzM5NgwAAAACMTINAAAACTExLzIvMjAyMpnV31oZ/N0Izg6kWxn83QgqQ0lRLk5WREEuSVFfVEVWX0VCSVREQV9GV0QuNjAwMC4xMS8yMy8yMDIyAQAAADN+AAACAAAAEDQ1LjU3NzE2MjM2MTAyNjEBDQAAAAUAAAABOQEAAAAHMjYzNTE1NAIAAAAJNjUzNjI2MDEzAwAAAAYxMDAzMDgEAAAAATIGAAAAATAHAAAAAzE2MAgAAAABMAkAAAABMQoAAAABMAsAAAALMTMxMTEwNzUzMzcMAAAAAjEyDQAAAAoxMS8yNC8yMDIymdXfWhn83QgWcZ5bGfzdCCpDSVEuTlZEQS5JUV9URVZfRUJJVERBX0ZXRC42MDAwLjEyLzE1LzIwMjIBAAAAM34AAAIAAAAQNDcuMTkyNzc2MTgxNzQwNQENAAAABQAAAAE5AQAAAAcyNjM1MTU0AgAAAAk2NTM2MjYwMTMDAAAABjEwMDMwOAQAAAABMgYAAAABMAcAAAADMTYwCAAAAAEwCQAAAAExCgAAAAEwCwAAAAsxMzEyNjczODE0NAwAAAACMTINAAAACjEyLzE2LzIwMjIdJOBaGfzdCBv6jlsZ/N0IKENJUS5OVkRBLklRX1RFVl9FQklUREFfRldELjYwMDAuMS82LzIwMjMBAAAAM34AAAIAAAAQNDEuMzQ4NzA0NTMyMTc3NAENAAAABQAAAAE5AQAAAAcyNjM1MTU0AgAAAAk2NTM2MjYwMTMDAAAABjEwMDMwOAQAAAABMgYAAAABMAcAAAADMTYwCAAAAAEwCQAAAAExCgAAAAEwCwAAAAsxMzEyNjczODE0NAwAAAACMTINAAAACDEvNy8yMDIzHSTgWhn83QhY5KFbGfzd</t>
  </si>
  <si>
    <t>CClDSVEuTlZEQS5JUV9URVZfRUJJVERBX0ZXRC42MDAwLjEvMzAvMjAyMwEAAAAzfgAAAgAAABA1My4zNjM1MzUwNjYzNzIzAQ0AAAAFAAAAATkBAAAABzI2MzUxNTQCAAAACTY1MzYyNjAxMwMAAAAGMTAwMzA4BAAAAAEyBgAAAAEwBwAAAAMxNjAIAAAAATAJAAAAATEKAAAAATALAAAACzEzMTI2NzM4MTQ0DAAAAAIxMg0AAAAJMS8zMS8yMDIzHSTgWhn83QhEQI5bGfzdCClDSVEuTlZEQS5JUV9URVZfRUJJVERBX0ZXRC42MDAwLjIvMjEvMjAyMwEAAAAzfgAAAgAAABA1OC45NDc4MjI5NTYzMDg5AQ0AAAAFAAAAATkBAAAABzI2MzUxNTQCAAAACTY1MzYyNjAxMwMAAAAGMTAwMzA4BAAAAAEyBgAAAAEwBwAAAAMxNjAIAAAAATAJAAAAATEKAAAAATALAAAACzEzMjM1NDIyOTU4DAAAAAIxMg0AAAAJMi8yMi8yMDIzHSTgWhn83QhVkZVbGfzdCClDSVEuTlZEQS5JUV9URVZfRUJJVERBX0ZXRC42MDAwLjMvMTUvMjAyMwEAAAAzfgAAAgAAABA2MS4wOTAyOTQxNjcyOTQ2AQ0AAAAFAAAAATkBAAAABzI2MzUxNTQCAAAACjEwMDIyMDQxMzkDAAAABjEwMDMwOAQAAAABMgYAAAABMAcAAAADMTYwCAAAAAEwCQAAAAExCgAAAAEwCwAAAAsxMzIxMzE3NjQzNQwAAAACMTINAAAACTMvMTYvMjAyMx0k4FoZ/N0IHmmYWxn83QgoQ0lRLk5WREEuSVFfVEVWX0VCSVREQV9GV0QuNjAwMC40LzYvMjAyMwEAAAAzfgAA</t>
  </si>
  <si>
    <t>AgAAABA2Ni45NTI5NjYwMzk3NTE4AQ0AAAAFAAAAATkBAAAABzI2MzUxNTQCAAAACjEwMDIyMDQxMzkDAAAABjEwMDMwOAQAAAABMgYAAAABMAcAAAADMTYwCAAAAAEwCQAAAAExCgAAAAEwCwAAAAsxMzI3ODAyMTg1NwwAAAACMTINAAAACDQvNy8yMDIzHSTgWhn83QhVkZVbGfzdCClDSVEuTlZEQS5JUV9URVZfRUJJVERBX0ZXRC42MDAwLjQvMjgvMjAyMwEAAAAzfgAAAgAAAA82Ni4xNzcxNjYwNjYyNzgBDQAAAAUAAAABOQEAAAAHMjYzNTE1NAIAAAAKMTAwMjIwNDEzOQMAAAAGMTAwMzA4BAAAAAEyBgAAAAEwBwAAAAMxNjAIAAAAATAJAAAAATEKAAAAATALAAAACzEzMjg2MDkyMzQ0DAAAAAIxMg0AAAAJNC8yOS8yMDIzHSTgWhn83QhTvJNbGfzdCClDSVEuTlZEQS5JUV9URVZfRUJJVERBX0ZXRC42MDAwLjUvMjIvMjAyMwEAAAAzfgAAAgAAABA3NC41NzYzODgwMjMyMTYzAQ0AAAAFAAAAATkBAAAABzI2MzUxNTQCAAAACjEwMDIyMDQxMzkDAAAABjEwMDMwOAQAAAABMgYAAAABMAcAAAADMTYwCAAAAAEwCQAAAAExCgAAAAEwCwAAAAsxMzI4NjA5MjM0NAwAAAACMTINAAAACTUvMjMvMjAyMx0k4FoZ/N0IEWiNWxn83QgpQ0lRLk5WREEuSVFfVEVWX0VCSVREQV9GV0QuNjAwMC42LzEzLzIwMjMBAAAAM34AAAIAAAAQNTEuMjc4Mjg2OTE4NjM1NwENAAAABQAAAAE5AQAAAAcyNjM1MTU0AgAAAAk2</t>
  </si>
  <si>
    <t>NTM2MjYwMTQDAAAABjEwMDMwOAQAAAABMgYAAAABMAcAAAADMTYwCAAAAAEwCQAAAAExCgAAAAEwCwAAAAsxMzM1ODk0MDYzOQwAAAACMTINAAAACTYvMTQvMjAyMx0k4FoZ/N0I7QaZWxn83QgoQ0lRLk5WREEuSVFfVEVWX0VCSVREQV9GV0QuNjAwMC43LzUvMjAyMwEAAAAzfgAAAgAAABA1Mi4xMDU5NTQ3MjY3OTM2AQ0AAAAFAAAAATkBAAAABzI2MzUxNTQCAAAACTY1MzYyNjAxNAMAAAAGMTAwMzA4BAAAAAEyBgAAAAEwBwAAAAMxNjAIAAAAATAJAAAAATEKAAAAATALAAAACzEzMzY0MjE4Mjg2DAAAAAIxMg0AAAAINy82LzIwMjMdJOBaGfzdCBv6jlsZ/N0IKUNJUS5OVkRBLklRX1RFVl9FQklUREFfRldELjYwMDAuNy8yNy8yMDIzAQAAADN+AAACAAAAEDU1LjExODE4MTg5NDYwOTUBDQAAAAUAAAABOQEAAAAHMjYzNTE1NAIAAAAJNjUzNjI2MDE0AwAAAAYxMDAzMDgEAAAAATIGAAAAATAHAAAAAzE2MAgAAAABMAkAAAABMQoAAAABMAsAAAALMTM0NjEwMTg2NTIMAAAAAjEyDQAAAAk3LzI4LzIwMjMdJOBaGfzdCFWRlVsZ/N0IKUNJUS5OVkRBLklRX1RFVl9FQklUREFfRldELjYwMDAuOC8xOC8yMDIzAQAAADN+AAACAAAAEDUxLjk4NTg3ODAwOTUwMDYBDQAAAAUAAAABOQEAAAAHMjYzNTE1NAIAAAAJNjUzNjI2MDE0AwAAAAYxMDAzMDgEAAAAATIGAAAAATAHAAAAAzE2MAgAAAABMAkAAAABMQoA</t>
  </si>
  <si>
    <t>AAABMAsAAAALMTM0NjEwMTg2NTIMAAAAAjEyDQAAAAk4LzE5LzIwMjMdJOBaGfzdCKzXllsZ/N0IKUNJUS5OVkRBLklRX1RFVl9FQklUREFfRldELjYwMDAuOS8xMS8yMDIzAQAAADN+AAACAAAAEDMzLjA0MzU1MDQ2MDE5ODIBDQAAAAUAAAABOQEAAAAHMjYzNTE1NAIAAAAJNjUzNjI2MDE1AwAAAAYxMDAzMDgEAAAAATIGAAAAATAHAAAAAzE2MAgAAAABMAkAAAABMQoAAAABMAsAAAALMTM0NzkzOTM3NzMMAAAAAjEyDQAAAAk5LzEyLzIwMjMdJOBaGfzdCBFojVsZ/N0IKUNJUS5OVkRBLklRX1RFVl9FQklUREFfRldELjYwMDAuMTAvMy8yMDIzAQAAADN+AAACAAAAEDMxLjgyMzEzODAxMTI1ODkBDQAAAAUAAAABOQEAAAAHMjYzNTE1NAIAAAAJNjUzNjI2MDE1AwAAAAYxMDAzMDgEAAAAATIGAAAAATAHAAAAAzE2MAgAAAABMAkAAAABMQoAAAABMAsAAAALMTM0NzkzOTM3NzMMAAAAAjEyDQAAAAkxMC80LzIwMjMdJOBaGfzdCB1EoFsZ/N0IKkNJUS5OVkRBLklRX1RFVl9FQklUREFfRldELjYwMDAuMTAvMjUvMjAyMwEAAAAzfgAAAgAAAA8zMS4yNTQ3OTY3NTgzNjgBDQAAAAUAAAABOQEAAAAHMjYzNTE1NAIAAAAJNjUzNjI2MDE1AwAAAAYxMDAzMDgEAAAAATIGAAAAATAHAAAAAzE2MAgAAAABMAkAAAABMQoAAAABMAsAAAALMTM1NzU4NjY0NzQMAAAAAjEyDQAAAAoxMC8yNi8yMDIzHSTgWhn83QhX</t>
  </si>
  <si>
    <t>5KJbGfzdCCpDSVEuTlZEQS5JUV9URVZfRUJJVERBX0ZXRC42MDAwLjExLzE2LzIwMjMBAAAAM34AAAIAAAAPMzcuMDQ0MzQwMTk5MTE5AQ0AAAAFAAAAATkBAAAABzI2MzUxNTQCAAAACTY1MzYyNjAxNQMAAAAGMTAwMzA4BAAAAAEyBgAAAAEwBwAAAAMxNjAIAAAAATAJAAAAATEKAAAAATALAAAACzEzNTc1ODY2NDc0DAAAAAIxMg0AAAAKMTEvMTcvMjAyMx0k4FoZ/N0ItxqYWxn83QgpQ0lRLk5WREEuSVFfVEVWX0VCSVREQV9GV0QuNjAwMC4xMi84LzIwMjMBAAAAM34AAAIAAAAQMjcuMDAxNjYzMTA4MzQ4NQENAAAABQAAAAE5AQAAAAcyNjM1MTU0AgAAAAk2NTM2MjYwMTYDAAAABjEwMDMwOAQAAAABMgYAAAABMAcAAAADMTYwCAAAAAEwCQAAAAExCgAAAAEwCwAAAAsxMzU4NzgxNzg4MwwAAAACMTINAAAACTEyLzkvMjAyMx0k4FoZ/N0IQL+QWxn83QgoQ0lRLk5WREEuSVFfVEVWX0VCSVREQV9GV0QuNjAwMC4xLzEvMjAyNAEAAAAzfgAAAgAAABAxOS40ODI4OTg3MzgzNTUzAQ0AAAAFAAAAATkBAAAABzI2MzUxNTQCAAAACTY1MzYyNjAxNgMAAAAGMTAwMzA4BAAAAAEyBgAAAAEwBwAAAAMxNjAIAAAAATAJAAAAATEKAAAAATALAAAACzEzNTk0NDU5NjQyDAAAAAIxMg0AAAAIMS8yLzIwMjQdJOBaGfzdCBFojVsZ/N0IKUNJUS5OVkRBLklRX1RFVl9FQklUREFfRldELjYwMDAuMS8yMy8yMDI0AQAA</t>
  </si>
  <si>
    <t>ADN+AAACAAAAEDIzLjU3OTQ3MzY3OTE1MDcBDQAAAAUAAAABOQEAAAAHMjYzNTE1NAIAAAAJNjUzNjI2MDE2AwAAAAYxMDAzMDgEAAAAATIGAAAAATAHAAAAAzE2MAgAAAABMAkAAAABMQoAAAABMAsAAAALMTM1OTQ0NTk2NDIMAAAAAjEyDQAAAAkxLzI0LzIwMjQdJOBaGfzdCBv6jlsZ/N0IKUNJUS5OVkRBLklRX1RFVl9FQklUREFfRldELjYwMDAuMi8xNC8yMDI0AQAAADN+AAACAAAAEDI5LjEzMDg4NDgxNzY0MzIBDQAAAAUAAAABOQEAAAAHMjYzNTE1NAIAAAAJNjUzNjI2MDE2AwAAAAYxMDAzMDgEAAAAATIGAAAAATAHAAAAAzE2MAgAAAABMAkAAAABMQoAAAABMAsAAAALMTM1OTQ0NTk2NDIMAAAAAjEyDQAAAAkyLzE1LzIwMjQdJOBaGfzdCO0GmVsZ/N0IKENJUS5OVkRBLklRX1RFVl9FQklUREFfRldELjYwMDAuMy83LzIwMjQBAAAAM34AAAIAAAAQMzEuOTU5NjIwMDg4NjcwNwENAAAABQAAAAE5AQAAAAcyNjM1MTU0AgAAAAoxMDAyMjA0MTQwAwAAAAYxMDAzMDgEAAAAATIGAAAAATAHAAAAAzE2MAgAAAABMAkAAAABMQoAAAABMAsAAAALMTM2ODU5Njk0MDUMAAAAAjEyDQAAAAgzLzgvMjAyNB0k4FoZ/N0I0SaSWxn83QgpQ0lRLk5WREEuSVFfVEVWX0VCSVREQV9GV0QuNjAwMC4zLzI5LzIwMjQBAAAAM34AAAIAAAAQMzEuMzc1NzIxNzIzMTQ0OAENAAAABQAAAAE5AQAAAAcyNjM1MTU0AgAA</t>
  </si>
  <si>
    <t>AAoxMDAyMjA0MTQwAwAAAAYxMDAzMDgEAAAAATIGAAAAATAHAAAAAzE2MAgAAAABMAkAAAABMQoAAAABMAsAAAALMTM3MDYzNjE5NTAMAAAAAjEyDQAAAAkzLzMwLzIwMjQdJOBaGfzdCFjkoVsZ/N0IKUNJUS5OVkRBLklRX1RFVl9FQklUREFfRldELjYwMDAuNC8yMi8yMDI0AQAAADN+AAACAAAAEDI3LjA3NTk1MDcwNTQ1NDMBDQAAAAUAAAABOQEAAAAHMjYzNTE1NAIAAAAKMTAwMjIwNDE0MAMAAAAGMTAwMzA4BAAAAAEyBgAAAAEwBwAAAAMxNjAIAAAAATAJAAAAATEKAAAAATALAAAACzEzNzIzMDQzMjgyDAAAAAIxMg0AAAAJNC8yMy8yMDI0HSTgWhn83QgRaI1bGfzdCClDSVEuTlZEQS5JUV9URVZfRUJJVERBX0ZXRC42MDAwLjUvMTQvMjAyNAEAAAAzfgAAAgAAABAzMC44MTA2Njc5MzQ2MzU1AQ0AAAAFAAAAATkBAAAABzI2MzUxNTQCAAAACjEwMDIyMDQxNDADAAAABjEwMDMwOAQAAAABMgYAAAABMAcAAAADMTYwCAAAAAEwCQAAAAExCgAAAAEwCwAAAAsxMzgxMTA4MTkzOQwAAAACMTINAAAACTUvMTUvMjAyNB0k4FoZ/N0IHUSgWxn83QgoQ0lRLk5WREEuSVFfVEVWX0VCSVREQV9GV0QuNjAwMC42LzUvMjAyNAEAAAAzfgAAAgAAABAzNS43MjY1OTE0MjQ4Mjg1AQ0AAAAFAAAAATkBAAAABzI2MzUxNTQCAAAACTY1MzYyNjAxNwMAAAAGMTAwMzA4BAAAAAEyBgAAAAEwBwAAAAMxNjAIAAAAATAJ</t>
  </si>
  <si>
    <t>AAAAATEKAAAAATALAAAACzE0Mjg3ODgwMzc2DAAAAAIxMg0AAAAINi82LzIwMjQdJOBaGfzdCLVNk1sZ/N0IKUNJUS5OVkRBLklRX1RFVl9FQklUREFfRldELjYwMDAuNi8yNy8yMDI0AQAAADN+AAACAAAAEDM1LjUzMDM0Mjk5NDc4NTMBDQAAAAUAAAABOQEAAAAHMjYzNTE1NAIAAAAJNjUzNjI2MDE3AwAAAAYxMDAzMDgEAAAAATIGAAAAATAHAAAAAzE2MAgAAAABMAkAAAABMQoAAAABMAsAAAALMTQyODc4ODAzODYMAAAAAjEyDQAAAAk2LzI4LzIwMjQdJOBaGfzdCCuGnVsZ/N0IKUNJUS5OVkRBLklRX1RFVl9FQklUREFfRldELjYwMDAuNy8xOS8yMDI0AQAAADN+AAACAAAAEDMyLjgyMDEzOTkwODIxODUBDQAAAAUAAAABOQEAAAAHMjYzNTE1NAIAAAAJNjUzNjI2MDE3AwAAAAYxMDAzMDgEAAAAATIGAAAAATAHAAAAAzE2MAgAAAABMAkAAAABMQoAAAABMAsAAAALMTM4NDM4NDQ4OTMMAAAAAjEyDQAAAAk3LzIwLzIwMjQdJOBaGfzdCKtIlVsZ/N0IKUNJUS5OVkRBLklRX1RFVl9FQklUREFfRldELjYwMDAuOC8xMi8yMDI0AQAAADN+AAACAAAAEDMwLjMyMzA2NDk1NTMyNzYBDQAAAAUAAAABOQEAAAAHMjYzNTE1NAIAAAAJNjUzNjI2MDE3AwAAAAYxMDAzMDgEAAAAATIGAAAAATAHAAAAAzE2MAgAAAABMAkAAAABMQoAAAABMAsAAAALMTQyODc4ODAzOTEMAAAAAjEyDQAAAAk4LzEzLzIwMjQdJOBa</t>
  </si>
  <si>
    <t>GfzdCBFojVsZ/N0IKENJUS5OVkRBLklRX1RFVl9FQklUREFfRldELjYwMDAuOS8zLzIwMjQBAAAAM34AAAIAAAAQMjYuNjMyODU3MDU1ODc0NwENAAAABQAAAAE5AQAAAAcyNjM1MTU0AgAAAAk2NTM2MjYwMTgDAAAABjEwMDMwOAQAAAABMgYAAAABMAcAAAADMTYwCAAAAAEwCQAAAAExCgAAAAEwCwAAAAsxNDI4Nzg4MDk1NgwAAAACMTINAAAACDkvNC8yMDI0f1ekBRn83Qis15ZbGfzdCClDSVEuTlZEQS5JUV9URVZfRUJJVERBX0ZXRC42MDAwLjkvMjUvMjAyNAEAAAAzfgAAAgAAABAzMC40NzM0NjU1MzQwOTY4AQ0AAAAFAAAAATkBAAAABzI2MzUxNTQCAAAACTY1MzYyNjAxOAMAAAAGMTAwMzA4BAAAAAEyBgAAAAEwBwAAAAMxNjAIAAAAATAJAAAAATEKAAAAATALAAAACzE0MDM4MTIwMDkzDAAAAAIxMg0AAAAJOS8yNi8yMDI0f1ekBRn83QgeaZhbGfzdCCpDSVEuTlZEQS5JUV9URVZfRUJJVERBX0ZXRC42MDAwLjEwLzE3LzIwMjQBAAAAM34AAAIAAAAQMzQuMDI0MTU5MzUzMjIwMwENAAAABQAAAAE5AQAAAAcyNjM1MTU0AgAAAAk2NTM2MjYwMTgDAAAABjEwMDMwOAQAAAABMgYAAAABMAcAAAADMTYwCAAAAAEwCQAAAAExCgAAAAEwCwAAAAsxNDAzODgwNDUwNwwAAAACMTINAAAACjEwLzE4LzIwMjR/V6QFGfzdCB5pmFsZ/N0IKUNJUS5OVkRBLklRX1RFVl9FQklUREFfRldELjYwMDAuMTEvOC8y</t>
  </si>
  <si>
    <t>MDI0AQAAADN+AAACAAAAEDM2LjcxNTg1NzI0NzcxMzUBDQAAAAUAAAABOQEAAAAHMjYzNTE1NAIAAAAJNjUzNjI2MDE4AwAAAAYxMDAzMDgEAAAAATIGAAAAATAHAAAAAzE2MAgAAAABMAkAAAABMQoAAAABMAsAAAALMTQwMzgxMjAwOTUMAAAAAjEyDQAAAAkxMS85LzIwMjR/V6QFGfzdCBv6jlsZ/N0IKUNJUS5OVkRBLklRX1RFVl9FQklUREFfRldELjYwMDAuMTIvMi8yMDI0AQAAADN+AAACAAAAEDI5LjI5MDc5MDQxMjA3NDEBDQAAAAUAAAABOQEAAAAHMjYzNTE1NAIAAAAJNjUzNjI2MDE5AwAAAAYxMDAzMDgEAAAAATIGAAAAATAHAAAAAzE2MAgAAAABMAkAAAABMQoAAAABMAsAAAALMTQyODc4ODEwNTIMAAAAAjEyDQAAAAkxMi8zLzIwMjR/V6QFGfzdCFO8k1sZ/N0IKkNJUS5OVkRBLklRX1RFVl9FQklUREFfRldELjYwMDAuMTIvMjQvMjAyNAEAAAAzfgAAAgAAABAyOS42Mjk1NTc2NDU4MDkxAQ0AAAAFAAAAATkBAAAABzI2MzUxNTQCAAAACTY1MzYyNjAxOQMAAAAGMTAwMzA4BAAAAAEyBgAAAAEwBwAAAAMxNjAIAAAAATAJAAAAATEKAAAAATALAAAACzE0Mjg3ODgxMDUyDAAAAAIxMg0AAAAKMTIvMjUvMjAyNH9XpAUZ/N0IGoObWxn83QgpQ0lRLk5WREEuSVFfVEVWX0VCSVREQV9GV0QuNjAwMC4xLzE1LzIwMjUBAAAAM34AAAIAAAAQMjguNzgxNTc0MjU1NzA1MQENAAAABQAAAAE5AQAAAAcy</t>
  </si>
  <si>
    <t>NjM1MTU0AgAAAAk2NTM2MjYwMTkDAAAABjEwMDMwOAQAAAABMgYAAAABMAcAAAADMTYwCAAAAAEwCQAAAAExCgAAAAEwCwAAAAsxNDI4Nzg4MTA1NAwAAAACMTINAAAACTEvMTYvMjAyNX9XpAUZ/N0IHmmYWxn83QgoQ0lRLk5WREEuSVFfVEVWX0VCSVREQV9GV0QuNjAwMC4yLzYvMjAyNQEAAAAzfgAAAgAAABAyNy4xNzA4MzE5MzY4MTQyAQ0AAAAFAAAAATkBAAAABzI2MzUxNTQCAAAACTY1MzYyNjAxOQMAAAAGMTAwMzA4BAAAAAEyBgAAAAEwBwAAAAMxNjAIAAAAATAJAAAAATEKAAAAATALAAAACzE0MTU5NTA3NTc5DAAAAAIxMg0AAAAIMi83LzIwMjV/V6QFGfzdCB5pmFsZ/N0IKUNJUS5OVkRBLklRX1RFVl9FQklUREFfRldELjYwMDAuMi8yOC8yMDI1AQAAADN+AAACAAAAEDIzLjMxMTU2NTg1Njg4NjIBDQAAAAUAAAABOQEAAAAHMjYzNTE1NAIAAAAKMTAwMjIwNDE0MQMAAAAGMTAwMzA4BAAAAAEyBgAAAAEwBwAAAAMxNjAIAAAAATAJAAAAATEKAAAAATALAAAACzE0MzM5NzY1MDYzDAAAAAIxMg0AAAAIMy8xLzIwMjV/V6QFGfzdCES5oVsZ/N0IKUNJUS5OVkRBLklRX1RFVl9FQklUREFfRldELjYwMDAuMy8yNC8yMDI1AQAAADN+AAACAAAAEDIyLjU1OTEzMzQ3NDExNDEBDQAAAAUAAAABOQEAAAAHMjYzNTE1NAIAAAAKMTAwMjIwNDE0MQMAAAAGMTAwMzA4BAAAAAEyBgAAAAEwBwAAAAMxNjAI</t>
  </si>
  <si>
    <t>AAAAATAJAAAAATEKAAAAATALAAAACzE0MzMxNzYwMTQzDAAAAAIxMg0AAAAJMy8yNS8yMDI1f1ekBRn83QhTvJNbGfzdCClDSVEuTlZEQS5JUV9URVZfRUJJVERBX0ZXRC42MDAwLjQvMTUvMjAyNQEAAAAzfgAAAgAAABAyMC44NTU1NzczMjk0MTU3AQ0AAAAFAAAAATkBAAAABzI2MzUxNTQCAAAACjEwMDIyMDQxNDEDAAAABjEwMDMwOAQAAAABMgYAAAABMAcAAAADMTYwCAAAAAEwCQAAAAExCgAAAAEwCwAAAAsxNDI5OTM2NDM3OAwAAAACMTINAAAACTQvMTYvMjAyNX9XpAUZ/N0Izg6kWxn83QgoQ0lRLk5WREEuSVFfVEVWX0VCSVREQV9GV0QuNjAwMC41LzcvMjAyNQEAAAAzfgAAAgAAABAyMi41MTk4MTM1MDU4MjkzAQ0AAAAFAAAAATkBAAAABzI2MzUxNTQCAAAACjEwMDIyMDQxNDEDAAAABjEwMDMwOAQAAAABMgYAAAABMAcAAAADMTYwCAAAAAEwCQAAAAExCgAAAAEwCwAAAAsxNDI5OTM2NDM3NAwAAAACMTINAAAACDUvOC8yMDI1f1ekBRn83QiA1J1bGfzdCClDSVEuTlZEQS5JUV9URVZfRUJJVERBX0ZXRC42MDAwLjUvMjkvMjAyNQEAAAAzfgAAAgAAABAyNi42NjIwMzk4Mzc5Mzk3AQ0AAAAFAAAAATkBAAAABzI2MzUxNTQCAAAACTY1MzYyNjAyMAMAAAAGMTAwMzA4BAAAAAEyBgAAAAEwBwAAAAMxNjAIAAAAATAJAAAAATEKAAAAATALAAAACzE0NDU1MDcyMDU4DAAAAAIxMg0AAAAJNS8zMC8y</t>
  </si>
  <si>
    <t>MDI1f1ekBRn83QhAv5BbGfzdCClDSVEuTlZEQS5JUV9URVZfRUJJVERBX0ZXRC42MDAwLjYvMjAvMjAyNQEAAAAzfgAAAgAAABAyNy42NzcwNTI2MDQ1NDE0AQ0AAAAFAAAAATkBAAAABzI2MzUxNTQCAAAACTY1MzYyNjAyMAMAAAAGMTAwMzA4BAAAAAEyBgAAAAEwBwAAAAMxNjAIAAAAATAJAAAAATEKAAAAATALAAAACzE0MzYwMDU4OTIwDAAAAAIxMg0AAAAJNi8yMS8yMDI1f1ekBRn83Qgag5tbGfzdCClDSVEuTlZEQS5JUV9URVZfRUJJVERBX0ZXRC42MDAwLjcvMTQvMjAyNQEAAAAzfgAAAgAAABAzMS4xMjgyNTMxOTAwOTUzAQ0AAAAFAAAAATkBAAAABzI2MzUxNTQCAAAACTY1MzYyNjAyMAMAAAAGMTAwMzA4BAAAAAEyBgAAAAEwBwAAAAMxNjAIAAAAATAJAAAAATEKAAAAATALAAAACzE0NDU1MDcyMDY1DAAAAAIxMg0AAAAJNy8xNS8yMDI1f1ekBRn83QhY5KFbGfzdCChDSVEuTlZEQS5JUV9URVZfRUJJVERBX0ZXRC42MDAwLjgvNS8yMDI1AQAAADN+AAACAAAADzMzLjQyOTE3NDY5MTk0MQENAAAABQAAAAE5AQAAAAcyNjM1MTU0AgAAAAk2NTM2MjYwMjADAAAABjEwMDMwOAQAAAABMgYAAAABMAcAAAADMTYwCAAAAAEwCQAAAAExCgAAAAEwCwAAAAsxNDQ1NTA3MjA3OQwAAAACMTINAAAACDgvNi8yMDI1f1ekBRn83QhfRaFbGfzdCChDSVEuTlZEQS5JUV9URVZfRUJJVERBX0ZXRC42MDAwLjIv</t>
  </si>
  <si>
    <t>Ny8yMDIyAQAAADN+AAACAAAAEDQ4Ljc2MzQ3NTA0MTA0NTIBDQAAAAUAAAABOQEAAAAHMjYzNTE1NAIAAAAJNjUzNjI2MDEwAwAAAAYxMDAzMDgEAAAAATIGAAAAATAHAAAAAzE2MAgAAAABMAkAAAABMQoAAAABMAsAAAALMTI2NzQ0MTI0NDcMAAAAAjEyDQAAAAgyLzgvMjAyMn9XpAUZ/N0I0SaSWxn83QgpQ0lRLk5WREEuSVFfVEVWX0VCSVREQV9GV0QuNjAwMC42LzIxLzIwMjIBAAAAM34AAAIAAAAPMjcuMjQ1NTk0NDE3MTI2AQ0AAAAFAAAAATkBAAAABzI2MzUxNTQCAAAACTY1MzYyNjAxMQMAAAAGMTAwMzA4BAAAAAEyBgAAAAEwBwAAAAMxNjAIAAAAATAJAAAAATEKAAAAATALAAAACzEyOTA1ODUzMDc5DAAAAAIxMg0AAAAJNi8yMi8yMDIyf1ekBRn83Qgrhp1bGfzdCClDSVEuTlZEQS5JUV9URVZfRUJJVERBX0ZXRC42MDAwLjgvMjYvMjAyMgEAAAAzfgAAAgAAABA0MS4yNzk2MDU0ODU1ODIxAQ0AAAAFAAAAATkBAAAABzI2MzUxNTQCAAAACTY1MzYyNjAxMgMAAAAGMTAwMzA4BAAAAAEyBgAAAAEwBwAAAAMxNjAIAAAAATAJAAAAATEKAAAAATALAAAACzEzMDA5ODA4MjE2DAAAAAIxMg0AAAAJOC8yNy8yMDIymdXfWhn83QihlaJbGfzdCCpDSVEuTlZEQS5JUV9URVZfRUJJVERBX0ZXRC42MDAwLjEwLzExLzIwMjIBAAAAM34AAAIAAAAQMzQuNzEzMTYzNDczNzIzNwENAAAABQAAAAE5AQAAAAcy</t>
  </si>
  <si>
    <t>NjM1MTU0AgAAAAk2NTM2MjYwMTIDAAAABjEwMDMwOAQAAAABMgYAAAABMAcAAAADMTYwCAAAAAEwCQAAAAExCgAAAAEwCwAAAAsxMzAyMzIwMjE3OAwAAAACMTINAAAACjEwLzEyLzIwMjKZ1d9aGfzdCDD7nlsZ/N0IKkNJUS5OVkRBLklRX1RFVl9FQklUREFfRldELjYwMDAuMTEvMjQvMjAyMgEAAAAzfgAAAgAAABA0NS41NzcxNjIzNjEwMjYxAQ0AAAAFAAAAATkBAAAABzI2MzUxNTQCAAAACTY1MzYyNjAxMwMAAAAGMTAwMzA4BAAAAAEyBgAAAAEwBwAAAAMxNjAIAAAAATAJAAAAATEKAAAAATALAAAACzEzMTExMDc1MzM3DAAAAAIxMg0AAAAKMTEvMjUvMjAyMh0k4FoZ/N0IQL+QWxn83QgoQ0lRLk5WREEuSVFfVEVWX0VCSVREQV9GV0QuNjAwMC4xLzkvMjAyMwEAAAAzfgAAAgAAAA80My40OTU5MDUyNDgxNDIBDQAAAAUAAAABOQEAAAAHMjYzNTE1NAIAAAAJNjUzNjI2MDEzAwAAAAYxMDAzMDgEAAAAATIGAAAAATAHAAAAAzE2MAgAAAABMAkAAAABMQoAAAABMAsAAAALMTMxMjY3MzgxNDQMAAAAAjEyDQAAAAkxLzEwLzIwMjMdJOBaGfzdCFWRlVsZ/N0IKUNJUS5OVkRBLklRX1RFVl9FQklUREFfRldELjYwMDAuMi8yMi8yMDIzAQAAADN+AAACAAAAEDU0LjIxNTgwNjE1OTE5OTIBDQAAAAUAAAABOQEAAAAHMjYzNTE1NAIAAAAKMTAwMjIwNDEzOQMAAAAGMTAwMzA4BAAAAAEyBgAAAAEwBwAAAAMx</t>
  </si>
  <si>
    <t>NjAIAAAAATAJAAAAATEKAAAAATALAAAACzEzMjAwODcyMzc5DAAAAAIxMg0AAAAJMi8yMy8yMDIzHSTgWhn83QhAv5BbGfzdCChDSVEuTlZEQS5JUV9URVZfRUJJVERBX0ZXRC42MDAwLjQvNy8yMDIzAQAAADN+AAACAAAAEDY2Ljk1Mjk2NjAzOTc1MTgBDQAAAAUAAAABOQEAAAAHMjYzNTE1NAIAAAAKMTAwMjIwNDEzOQMAAAAGMTAwMzA4BAAAAAEyBgAAAAEwBwAAAAMxNjAIAAAAATAJAAAAATEKAAAAATALAAAACzEzMjc4MDIxODU3DAAAAAIxMg0AAAAINC84LzIwMjMdJOBaGfzdCH2jmVsZ/N0IKUNJUS5OVkRBLklRX1RFVl9FQklUREFfRldELjYwMDAuNS8yMy8yMDIzAQAAADN+AAACAAAAEDczLjQwNzEyMDQ3MzY4NzgBDQAAAAUAAAABOQEAAAAHMjYzNTE1NAIAAAAKMTAwMjIwNDEzOQMAAAAGMTAwMzA4BAAAAAEyBgAAAAEwBwAAAAMxNjAIAAAAATAJAAAAATEKAAAAATALAAAACzEzMjg2MDkyMzQ0DAAAAAIxMg0AAAAJNS8yNC8yMDIzHSTgWhn83QjRJpJbGfzdCChDSVEuTlZEQS5JUV9URVZfRUJJVERBX0ZXRC42MDAwLjcvNi8yMDIzAQAAADN+AAACAAAAEDUxLjg0MTYzMjk5Nzg4NDgBDQAAAAUAAAABOQEAAAAHMjYzNTE1NAIAAAAJNjUzNjI2MDE0AwAAAAYxMDAzMDgEAAAAATIGAAAAATAHAAAAAzE2MAgAAAABMAkAAAABMQoAAAABMAsAAAALMTMzNjQyMTgyODYMAAAAAjEyDQAAAAg3Lzcv</t>
  </si>
  <si>
    <t>MjAyMx0k4FoZ/N0I+hadWxn83QgpQ0lRLk5WREEuSVFfVEVWX0VCSVREQV9GV0QuNjAwMC44LzIxLzIwMjMBAAAAM34AAAIAAAAQNTguMDc4ODIwMDI5NzE2OQENAAAABQAAAAE5AQAAAAcyNjM1MTU0AgAAAAk2NTM2MjYwMTQDAAAABjEwMDMwOAQAAAABMgYAAAABMAcAAAADMTYwCAAAAAEwCQAAAAExCgAAAAEwCwAAAAsxMzQ2Mzg5MjUyMgwAAAACMTINAAAACTgvMjIvMjAyMx0k4FoZ/N0IG/qOWxn83QgpQ0lRLk5WREEuSVFfVEVWX0VCSVREQV9GV0QuNjAwMC4xMC80LzIwMjMBAAAAM34AAAIAAAAQMzIuMjA4MTQ0NzA3OTc0MwENAAAABQAAAAE5AQAAAAcyNjM1MTU0AgAAAAk2NTM2MjYwMTUDAAAABjEwMDMwOAQAAAABMgYAAAABMAcAAAADMTYwCAAAAAEwCQAAAAExCgAAAAEwCwAAAAsxMzQ3OTM5Mzc3MwwAAAACMTINAAAACTEwLzUvMjAyMx0k4FoZ/N0IGoObWxn83QgqQ0lRLk5WREEuSVFfVEVWX0VCSVREQV9GV0QuNjAwMC4xMS8xNy8yMDIzAQAAADN+AAACAAAAEDM2LjkwNzUxNDIxNDY3MzMBDQAAAAUAAAABOQEAAAAHMjYzNTE1NAIAAAAJNjUzNjI2MDE1AwAAAAYxMDAzMDgEAAAAATIGAAAAATAHAAAAAzE2MAgAAAABMAkAAAABMQoAAAABMAsAAAALMTM1NzU4NjY0NzQMAAAAAjEyDQAAAAoxMS8xOC8yMDIzHSTgWhn83Qgb+o5bGfzdCChDSVEuTlZEQS5JUV9URVZfRUJJVERBX0ZXRC42</t>
  </si>
  <si>
    <t>MDAwLjEvMi8yMDI0AQAAADN+AAACAAAAEDE4Ljk0NzAzMTQzMzc2MjkBDQAAAAUAAAABOQEAAAAHMjYzNTE1NAIAAAAJNjUzNjI2MDE2AwAAAAYxMDAzMDgEAAAAATIGAAAAATAHAAAAAzE2MAgAAAABMAkAAAABMQoAAAABMAsAAAALMTM1OTQ0NTk2NDIMAAAAAjEyDQAAAAgxLzMvMjAyNB0k4FoZ/N0IQL+QWxn83QgpQ0lRLk5WREEuSVFfVEVWX0VCSVREQV9GV0QuNjAwMC4yLzE1LzIwMjQBAAAAM34AAAIAAAAQMjguNjM5MzQzMzE2NjgwMgENAAAABQAAAAE5AQAAAAcyNjM1MTU0AgAAAAk2NTM2MjYwMTYDAAAABjEwMDMwOAQAAAABMgYAAAABMAcAAAADMTYwCAAAAAEwCQAAAAExCgAAAAEwCwAAAAsxMzU5NDQ1OTY0MgwAAAACMTINAAAACTIvMTYvMjAyNB0k4FoZ/N0IGoObWxn83QgoQ0lRLk5WREEuSVFfVEVWX0VCSVREQV9GV0QuNjAwMC40LzEvMjAyNAEAAAAzfgAAAgAAABAzMS4zNzgxNjg4NjkxODc5AQ0AAAAFAAAAATkBAAAABzI2MzUxNTQCAAAACjEwMDIyMDQxNDADAAAABjEwMDMwOAQAAAABMgYAAAABMAcAAAADMTYwCAAAAAEwCQAAAAExCgAAAAEwCwAAAAsxMzcwNjM2MTk1MAwAAAACMTINAAAACDQvMi8yMDI0HSTgWhn83QhAv5BbGfzdCClDSVEuTlZEQS5JUV9URVZfRUJJVERBX0ZXRC42MDAwLjUvMTUvMjAyNAEAAAAzfgAAAgAAABAzMS45MjIyMzkyMTkyMTA2AQ0AAAAFAAAAATkB</t>
  </si>
  <si>
    <t>AAAABzI2MzUxNTQCAAAACjEwMDIyMDQxNDADAAAABjEwMDMwOAQAAAABMgYAAAABMAcAAAADMTYwCAAAAAEwCQAAAAExCgAAAAEwCwAAAAsxMzgxMTA4MTkzOQwAAAACMTINAAAACTUvMTYvMjAyNB0k4FoZ/N0IfaOZWxn83QgpQ0lRLk5WREEuSVFfVEVWX0VCSVREQV9GV0QuNjAwMC42LzI4LzIwMjQBAAAAM34AAAIAAAAQMzUuNDAwNTMxMjM1OTU1MQENAAAABQAAAAE5AQAAAAcyNjM1MTU0AgAAAAk2NTM2MjYwMTcDAAAABjEwMDMwOAQAAAABMgYAAAABMAcAAAADMTYwCAAAAAEwCQAAAAExCgAAAAEwCwAAAAsxNDI4Nzg4MDM4NgwAAAACMTINAAAACTYvMjkvMjAyNB0k4FoZ/N0IQL+QWxn83QgpQ0lRLk5WREEuSVFfVEVWX0VCSVREQV9GV0QuNjAwMC44LzEzLzIwMjQBAAAAM34AAAIAAAAQMzIuMzE4NDgyODc1MDMzOQENAAAABQAAAAE5AQAAAAcyNjM1MTU0AgAAAAk2NTM2MjYwMTcDAAAABjEwMDMwOAQAAAABMgYAAAABMAcAAAADMTYwCAAAAAEwCQAAAAExCgAAAAEwCwAAAAsxNDI4Nzg4MDM5MQwAAAACMTINAAAACTgvMTQvMjAyNB0k4FoZ/N0I06ueWxn83QgpQ0lRLk5WREEuSVFfVEVWX0VCSVREQV9GV0QuNjAwMC45LzI2LzIwMjQBAAAAM34AAAIAAAAQMzAuNjA1MzEwMzQxMTkwNwENAAAABQAAAAE5AQAAAAcyNjM1MTU0AgAAAAk2NTM2MjYwMTgDAAAABjEwMDMwOAQAAAABMgYAAAABMAcA</t>
  </si>
  <si>
    <t>AAADMTYwCAAAAAEwCQAAAAExCgAAAAEwCwAAAAsxNDAzODEyMDA5MwwAAAACMTINAAAACTkvMjcvMjAyNH9XpAUZ/N0IVZGVWxn83QgqQ0lRLk5WREEuSVFfVEVWX0VCSVREQV9GV0QuNjAwMC4xMS8xMS8yMDI0AQAAADN+AAACAAAAEDM2LjEyMjM3MTkzNjI4NjQBDQAAAAUAAAABOQEAAAAHMjYzNTE1NAIAAAAJNjUzNjI2MDE4AwAAAAYxMDAzMDgEAAAAATIGAAAAATAHAAAAAzE2MAgAAAABMAkAAAABMQoAAAABMAsAAAALMTQyODc4ODA5NTcMAAAAAjEyDQAAAAoxMS8xMi8yMDI0f1ekBRn83QiHwKNbGfzdCCpDSVEuTlZEQS5JUV9URVZfRUJJVERBX0ZXRC42MDAwLjEyLzI1LzIwMjQBAAAAM34AAAIAAAAQMjkuNjI5NTU3NjQ1ODA5MQENAAAABQAAAAE5AQAAAAcyNjM1MTU0AgAAAAk2NTM2MjYwMTkDAAAABjEwMDMwOAQAAAABMgYAAAABMAcAAAADMTYwCAAAAAEwCQAAAAExCgAAAAEwCwAAAAsxNDI4Nzg4MTA1MgwAAAACMTINAAAACjEyLzI2LzIwMjR/V6QFGfzdCIDUnVsZ/N0IKENJUS5OVkRBLklRX1RFVl9FQklUREFfRldELjYwMDAuMi83LzIwMjUBAAAAM34AAAIAAAAQMjcuNDE3OTgyODc0NjMzNAENAAAABQAAAAE5AQAAAAcyNjM1MTU0AgAAAAk2NTM2MjYwMTkDAAAABjEwMDMwOAQAAAABMgYAAAABMAcAAAADMTYwCAAAAAEwCQAAAAExCgAAAAEwCwAAAAsxNDE1OTUwNzU3OQwAAAACMTIN</t>
  </si>
  <si>
    <t>AAAACDIvOC8yMDI1f1ekBRn83Qg3VZlbGfzdCClDSVEuTlZEQS5JUV9URVZfRUJJVERBX0ZXRC42MDAwLjMvMjUvMjAyNQEAAAAzfgAAAgAAABAyMi40MjM4NDYzMTY4NDgxAQ0AAAAFAAAAATkBAAAABzI2MzUxNTQCAAAACjEwMDIyMDQxNDEDAAAABjEwMDMwOAQAAAABMgYAAAABMAcAAAADMTYwCAAAAAEwCQAAAAExCgAAAAEwCwAAAAsxNDMzMTc2MDE0MwwAAAACMTINAAAACTMvMjYvMjAyNX9XpAUZ/N0IVZGVWxn83QgoQ0lRLk5WREEuSVFfVEVWX0VCSVREQV9GV0QuNjAwMC41LzgvMjAyNQEAAAAzfgAAAgAAABAyMi41ODAxNDY5NTc5NDI1AQ0AAAAFAAAAATkBAAAABzI2MzUxNTQCAAAACjEwMDIyMDQxNDEDAAAABjEwMDMwOAQAAAABMgYAAAABMAcAAAADMTYwCAAAAAEwCQAAAAExCgAAAAEwCwAAAAsxNDI5OTM2NDM3NAwAAAACMTINAAAACDUvOS8yMDI1f1ekBRn83Qgag5tbGfzdCClDSVEuTlZEQS5JUV9URVZfRUJJVERBX0ZXRC42MDAwLjYvMjMvMjAyNQEAAAAzfgAAAgAAABAyNy43MzkzOTIyMjg3MTI0AQ0AAAAFAAAAATkBAAAABzI2MzUxNTQCAAAACTY1MzYyNjAyMAMAAAAGMTAwMzA4BAAAAAEyBgAAAAEwBwAAAAMxNjAIAAAAATAJAAAAATEKAAAAATALAAAACzE0NDU1MDcyMDYzDAAAAAIxMg0AAAAJNi8yNC8yMDI1f1ekBRn83QiA1J1bGfzdCChDSVEuTlZEQS5JUV9URVZfRUJJVERB</t>
  </si>
  <si>
    <t>X0ZXRC42MDAwLjgvNi8yMDI1AQAAADN+AAACAAAADzMzLjY0ODkwMjc1NDY0NgENAAAABQAAAAE5AQAAAAcyNjM1MTU0AgAAAAk2NTM2MjYwMjADAAAABjEwMDMwOAQAAAABMgYAAAABMAcAAAADMTYwCAAAAAEwCQAAAAExCgAAAAEwCwAAAAsxNDQ1NTA3MjA3OQwAAAACMTINAAAACDgvNy8yMDI1f1ekBRn83Qgb+o5bGfzdCClDSVEuTlZEQS5JUV9URVZfRUJJVERBX0ZXRC42MDAwLjYvMjMvMjAyMgEAAAAzfgAAAgAAABAyNi42NzMwNDA5NDE5OTg0AQ0AAAAFAAAAATkBAAAABzI2MzUxNTQCAAAACTY1MzYyNjAxMQMAAAAGMTAwMzA4BAAAAAEyBgAAAAEwBwAAAAMxNjAIAAAAATAJAAAAATEKAAAAATALAAAACzEyOTA1ODUzMDc5DAAAAAIxMg0AAAAJNi8yNC8yMDIyf1ekBRn83QhAv5BbGfzdCClDSVEuTlZEQS5JUV9URVZfRUJJVERBX0ZXRC42MDAwLjExLzQvMjAyMgEAAAAzfgAAAgAAABA0Mi41NTQ2MTUyNTI2MTkzAQ0AAAAFAAAAATkBAAAABzI2MzUxNTQCAAAACTY1MzYyNjAxMgMAAAAGMTAwMzA4BAAAAAEyBgAAAAEwBwAAAAMxNjAIAAAAATAJAAAAATEKAAAAATALAAAACzEzMTA3MjM3Mzk2DAAAAAIxMg0AAAAJMTEvNS8yMDIymdXfWhn83QhVkZVbGfzdCClDSVEuTlZEQS5JUV9URVZfRUJJVERBX0ZXRC42MDAwLjEvMTEvMjAyMwEAAAAzfgAAAgAAABA0NC41MzczOTUzMjIzMzU2AQ0AAAAF</t>
  </si>
  <si>
    <t>AAAAATkBAAAABzI2MzUxNTQCAAAACTY1MzYyNjAxMwMAAAAGMTAwMzA4BAAAAAEyBgAAAAEwBwAAAAMxNjAIAAAAATAJAAAAATEKAAAAATALAAAACzEzMTI2NzM4MTQ0DAAAAAIxMg0AAAAJMS8xMi8yMDIzHSTgWhn83QgdRKBbGfzdCClDSVEuTlZEQS5JUV9URVZfRUJJVERBX0ZXRC42MDAwLjQvMTEvMjAyMwEAAAAzfgAAAgAAABA2Ny4yODA0NjUwNDE2OTAzAQ0AAAAFAAAAATkBAAAABzI2MzUxNTQCAAAACjEwMDIyMDQxMzkDAAAABjEwMDMwOAQAAAABMgYAAAABMAcAAAADMTYwCAAAAAEwCQAAAAExCgAAAAEwCwAAAAsxMzI3ODAyMTg1NwwAAAACMTINAAAACTQvMTIvMjAyMx0k4FoZ/N0I06ueWxn83QgpQ0lRLk5WREEuSVFfVEVWX0VCSVREQV9GV0QuNjAwMC42LzE2LzIwMjMBAAAAM34AAAIAAAAPNTIuNTY5MTM1MzI2NTE3AQ0AAAAFAAAAATkBAAAABzI2MzUxNTQCAAAACTY1MzYyNjAxNAMAAAAGMTAwMzA4BAAAAAEyBgAAAAEwBwAAAAMxNjAIAAAAATAJAAAAATEKAAAAATALAAAACzEzMzY0MjE4Mjg2DAAAAAIxMg0AAAAJNi8xNy8yMDIzHSTgWhn83Qgb+o5bGfzdCClDSVEuTlZEQS5JUV9URVZfRUJJVERBX0ZXRC42MDAwLjgvMjMvMjAyMwEAAAAzfgAAAgAAABA1NC41MTMwNDg4NDY1NDAyAQ0AAAAFAAAAATkBAAAABzI2MzUxNTQCAAAACTY1MzYyNjAxNQMAAAAGMTAwMzA4BAAAAAEyBgAA</t>
  </si>
  <si>
    <t>AAEwBwAAAAMxNjAIAAAAATAJAAAAATEKAAAAATALAAAACzEzNDU5OTQwNTkwDAAAAAIxMg0AAAAJOC8yNC8yMDIzHSTgWhn83QhTvJNbGfzdCClDSVEuTlZEQS5JUV9URVZfRUJJVERBX0ZXRC42MDAwLjEwLzYvMjAyMwEAAAAzfgAAAgAAABAzMy40NzI2NDE4OTMxNzg3AQ0AAAAFAAAAATkBAAAABzI2MzUxNTQCAAAACTY1MzYyNjAxNQMAAAAGMTAwMzA4BAAAAAEyBgAAAAEwBwAAAAMxNjAIAAAAATAJAAAAATEKAAAAATALAAAACzEzNDc5MzkzNzczDAAAAAIxMg0AAAAJMTAvNy8yMDIzHSTgWhn83QhAv5BbGfzdCCpDSVEuTlZEQS5JUV9URVZfRUJJVERBX0ZXRC42MDAwLjEyLzEzLzIwMjMBAAAAM34AAAIAAAAQMTguOTE1MzcwMTQ1NDU2MQENAAAABQAAAAE5AQAAAAcyNjM1MTU0AgAAAAk2NTM2MjYwMTYDAAAABjEwMDMwOAQAAAABMgYAAAABMAcAAAADMTYwCAAAAAEwCQAAAAExCgAAAAEwCwAAAAsxMzU5NDQ1OTY0MgwAAAACMTINAAAACjEyLzE0LzIwMjMdJOBaGfzdCFjkoVsZ/N0IKUNJUS5OVkRBLklRX1RFVl9FQklUREFfRldELjYwMDAuMi8xOS8yMDI0AQAAADN+AAACAAAAEDI4LjYyMTUzMzg0MjAwNzYBDQAAAAUAAAABOQEAAAAHMjYzNTE1NAIAAAAJNjUzNjI2MDE2AwAAAAYxMDAzMDgEAAAAATIGAAAAATAHAAAAAzE2MAgAAAABMAkAAAABMQoAAAABMAsAAAALMTM1OTQ0NTk2NDIMAAAA</t>
  </si>
  <si>
    <t>AjEyDQAAAAkyLzIwLzIwMjQdJOBaGfzdCBqDm1sZ/N0IKUNJUS5OVkRBLklRX1RFVl9FQklUREFfRldELjYwMDAuNC8yNS8yMDI0AQAAADN+AAACAAAAEDI4LjMxNDA5NjkxNjc2NTQBDQAAAAUAAAABOQEAAAAHMjYzNTE1NAIAAAAKMTAwMjIwNDE0MAMAAAAGMTAwMzA4BAAAAAEyBgAAAAEwBwAAAAMxNjAIAAAAATAJAAAAATEKAAAAATALAAAACzEzNzQ2MTQxMTk0DAAAAAIxMg0AAAAJNC8yNi8yMDI0HSTgWhn83QhVkZVbGfzdCClDSVEuTlZEQS5JUV9URVZfRUJJVERBX0ZXRC42MDAwLjcvMjQvMjAyNAEAAAAzfgAAAgAAABAzMS43ODg4MDAzMDkyNjkyAQ0AAAAFAAAAATkBAAAABzI2MzUxNTQCAAAACTY1MzYyNjAxNwMAAAAGMTAwMzA4BAAAAAEyBgAAAAEwBwAAAAMxNjAIAAAAATAJAAAAATEKAAAAATALAAAACzEzODQzODQ0ODkzDAAAAAIxMg0AAAAJNy8yNS8yMDI0HSTgWhn83Qgb+o5bGfzdCCpDSVEuTlZEQS5JUV9URVZfRUJJVERBX0ZXRC42MDAwLjEwLzIyLzIwMjQBAAAAM34AAAIAAAAQMzUuNjkxMzI3OTg1ODU2MwENAAAABQAAAAE5AQAAAAcyNjM1MTU0AgAAAAk2NTM2MjYwMTgDAAAABjEwMDMwOAQAAAABMgYAAAABMAcAAAADMTYwCAAAAAEwCQAAAAExCgAAAAEwCwAAAAsxNDAzODgwNDUwNwwAAAACMTINAAAACjEwLzIzLzIwMjR/V6QFGfzdCMwinlsZ/N0IKUNJUS5OVkRBLklRX1RF</t>
  </si>
  <si>
    <t>Vl9FQklUREFfRldELjYwMDAuOC8xOC8yMDIwAQAAADN+AAACAAAAEDY0LjI3ODQ5MDgxOTQ0MzIBDQAAAAUAAAABOQEAAAAHMjYzNTE1NAIAAAAJNjUzNjI2MDA1AwAAAAYxMDAzMDgEAAAAATIGAAAAATAHAAAAAzE2MAgAAAABMAkAAAABMQoAAAABMAsAAAALMTIwNDE3OTg2NjMMAAAAAjEyDQAAAAk4LzE5LzIwMjB/V6QFGfzdCM4OpFsZ/N0IKENJUS5OVkRBLklRX1RFVl9FQklUREFfRldELjYwMDAuOS85LzIwMjABAAAAM34AAAIAAAAQNjIuMzk2OTAyMzU3MDg5MQENAAAABQAAAAE5AQAAAAcyNjM1MTU0AgAAAAk2NTM2MjYwMDYDAAAABjEwMDMwOAQAAAABMgYAAAABMAcAAAADMTYwCAAAAAEwCQAAAAExCgAAAAEwCwAAAAsxMjA1OTE5NjM1OQwAAAACMTINAAAACTkvMTAvMjAyMH9XpAUZ/N0IrNeWWxn83QgpQ0lRLk5WREEuSVFfVEVWX0VCSVREQV9GV0QuNjAwMC4xMC8xLzIwMjABAAAAM34AAAIAAAAQNjYuOTM1MTQ4MjQxMTM5MQENAAAABQAAAAE5AQAAAAcyNjM1MTU0AgAAAAk2NTM2MjYwMDYDAAAABjEwMDMwOAQAAAABMgYAAAABMAcAAAADMTYwCAAAAAEwCQAAAAExCgAAAAEwCwAAAAsxMjA4MzkxMDEyNgwAAAACMTINAAAACTEwLzIvMjAyMH9XpAUZ/N0IRECOWxn83QgqQ0lRLk5WREEuSVFfVEVWX0VCSVREQV9GV0QuNjAwMC4xMC8yMy8yMDIwAQAAADN+AAACAAAAEDY5LjAxMjMyNTgz</t>
  </si>
  <si>
    <t>MDI4NzYBDQAAAAUAAAABOQEAAAAHMjYzNTE1NAIAAAAJNjUzNjI2MDA2AwAAAAYxMDAzMDgEAAAAATIGAAAAATAHAAAAAzE2MAgAAAABMAkAAAABMQoAAAABMAsAAAALMTIwODc2NTUxMTgMAAAAAjEyDQAAAAoxMC8yNC8yMDIwf1ekBRn83QiQ0YtbGfzdCCpDSVEuTlZEQS5JUV9URVZfRUJJVERBX0ZXRC42MDAwLjExLzE2LzIwMjABAAAAM34AAAIAAAAQNjguNjI3NzA2MzMyNTkwNQENAAAABQAAAAE5AQAAAAcyNjM1MTU0AgAAAAk2NTM2MjYwMDYDAAAABjEwMDMwOAQAAAABMgYAAAABMAcAAAADMTYwCAAAAAEwCQAAAAExCgAAAAEwCwAAAAsxMjA4NzY1NTExOAwAAAACMTINAAAACjExLzE3LzIwMjB/V6QFGfzdCKtIlVsZ/N0IKUNJUS5OVkRBLklRX1RFVl9FQklUREFfRldELjYwMDAuMTIvOC8yMDIwAQAAADN+AAACAAAADzU2LjUwODQzOTU0NTI5OAENAAAABQAAAAE5AQAAAAcyNjM1MTU0AgAAAAk2NTM2MjYwMDcDAAAABjEwMDMwOAQAAAABMgYAAAABMAcAAAADMTYwCAAAAAEwCQAAAAExCgAAAAEwCwAAAAsxMjE2ODI2NzQ0OQwAAAACMTINAAAACTEyLzkvMjAyMH9XpAUZ/N0IzCKeWxn83QgqQ0lRLk5WREEuSVFfVEVWX0VCSVREQV9GV0QuNjAwMC4xMi8zMC8yMDIwAQAAADN+AAACAAAAEDU1LjYzNzQwNDQwOTIzMTgBDQAAAAUAAAABOQEAAAAHMjYzNTE1NAIAAAAJNjUzNjI2MDA3AwAAAAYx</t>
  </si>
  <si>
    <t>MDAzMDgEAAAAATIGAAAAATAHAAAAAzE2MAgAAAABMAkAAAABMQoAAAABMAsAAAALMTIxNjgyNjc0NDkMAAAAAjEyDQAAAAoxMi8zMS8yMDIwf1ekBRn83Qi2AphbGfzdCClDSVEuTlZEQS5JUV9URVZfRUJJVERBX0ZXRC42MDAwLjEvMjEvMjAyMQEAAAAzfgAAAgAAABA1OC43MTUzNDYxOTM1OTI4AQ0AAAAFAAAAATkBAAAABzI2MzUxNTQCAAAACTY1MzYyNjAwNwMAAAAGMTAwMzA4BAAAAAEyBgAAAAEwBwAAAAMxNjAIAAAAATAJAAAAATEKAAAAATALAAAACzEyMTY4MjY3NDQ5DAAAAAIxMg0AAAAJMS8yMi8yMDIxf1ekBRn83QiFjZBbGfzdCClDSVEuTlZEQS5JUV9URVZfRUJJVERBX0ZXRC42MDAwLjIvMTIvMjAyMQEAAAAzfgAAAgAAAA82My4xNTgwNjE0MDE4MTUBDQAAAAUAAAABOQEAAAAHMjYzNTE1NAIAAAAJNjUzNjI2MDA3AwAAAAYxMDAzMDgEAAAAATIGAAAAATAHAAAAAzE2MAgAAAABMAkAAAABMQoAAAABMAsAAAALMTIyNDk3OTc0NDgMAAAAAjEyDQAAAAkyLzEzLzIwMjF/V6QFGfzdCJDRi1sZ/N0IKENJUS5OVkRBLklRX1RFVl9FQklUREFfRldELjYwMDAuMy84LzIwMjEBAAAAM34AAAIAAAAPMzYuNzI2NDcwMjA2NjgyAQ0AAAAFAAAAATkBAAAABzI2MzUxNTQCAAAACjEwMDIyMDQxMzcDAAAABjEwMDMwOAQAAAABMgYAAAABMAcAAAADMTYwCAAAAAEwCQAAAAExCgAAAAEwCwAAAAsxMjQw</t>
  </si>
  <si>
    <t>MjgwNzA1MwwAAAACMTINAAAACDMvOS8yMDIxf1ekBRn83Qgag5tbGfzdCClDSVEuTlZEQS5JUV9URVZfRUJJVERBX0ZXRC42MDAwLjMvMzAvMjAyMQEAAAAzfgAAAgAAABA0MC44MzE1MjM1Njk5OTM1AQ0AAAAFAAAAATkBAAAABzI2MzUxNTQCAAAACjEwMDIyMDQxMzcDAAAABjEwMDMwOAQAAAABMgYAAAABMAcAAAADMTYwCAAAAAEwCQAAAAExCgAAAAEwCwAAAAsxMjQwMjgwNzA1MwwAAAACMTINAAAACTMvMzEvMjAyMX9XpAUZ/N0I06ueWxn83QgpQ0lRLk5WREEuSVFfVEVWX0VCSVREQV9GV0QuNjAwMC40LzIxLzIwMjEBAAAAM34AAAIAAAAQNTMuNTg2MjY5MjU4MTk5MwENAAAABQAAAAE5AQAAAAcyNjM1MTU0AgAAAAoxMDAyMjA0MTM3AwAAAAYxMDAzMDgEAAAAATIGAAAAATAHAAAAAzE2MAgAAAABMAkAAAABMQoAAAABMAsAAAALMTI0MDYyNDE2MTkMAAAAAjEyDQAAAAk0LzIyLzIwMjF/V6QFGfzdCLVNk1sZ/N0IKUNJUS5OVkRBLklRX1RFVl9FQklUREFfRldELjYwMDAuNS8xMy8yMDIxAQAAADN+AAACAAAAEDQ3LjYxMjIyNDU1OTExMjcBDQAAAAUAAAABOQEAAAAHMjYzNTE1NAIAAAAKMTAwMjIwNDEzNwMAAAAGMTAwMzA4BAAAAAEyBgAAAAEwBwAAAAMxNjAIAAAAATAJAAAAATEKAAAAATALAAAACzEyNDA2MjQxNjE5DAAAAAIxMg0AAAAJNS8xNC8yMDIxf1ekBRn83Qis15ZbGfzdCChDSVEu</t>
  </si>
  <si>
    <t>TlZEQS5JUV9URVZfRUJJVERBX0ZXRC42MDAwLjYvNC8yMDIxAQAAADN+AAACAAAADzQ0LjA0MzY4Mzk2OTk2MgENAAAABQAAAAE5AQAAAAcyNjM1MTU0AgAAAAk2NTM2MjYwMDgDAAAABjEwMDMwOAQAAAABMgYAAAABMAcAAAADMTYwCAAAAAEwCQAAAAExCgAAAAEwCwAAAAsxMjk3NzM3NzM5MwwAAAACMTINAAAACDYvNS8yMDIxf1ekBRn83QiQ0YtbGfzdCClDSVEuTlZEQS5JUV9URVZfRUJJVERBX0ZXRC42MDAwLjYvMjgvMjAyMQEAAAAzfgAAAgAAABA0Ni40OTIyNjk0MTE4MTM2AQ0AAAAFAAAAATkBAAAABzI2MzUxNTQCAAAACTY1MzYyNjAwOAMAAAAGMTAwMzA4BAAAAAEyBgAAAAEwBwAAAAMxNjAIAAAAATAJAAAAATEKAAAAATALAAAACzEyNDQ2MzI3OTgxDAAAAAIxMg0AAAAJNi8yOS8yMDIxf1ekBRn83Qis15ZbGfzdCClDSVEuTlZEQS5JUV9URVZfRUJJVERBX0ZXRC42MDAwLjcvMjAvMjAyMQEAAAAzfgAAAgAAABA0Ni4zOTUwNzAxNDEyOTM2AQ0AAAAFAAAAATkBAAAABzI2MzUxNTQCAAAACTY1MzYyNjAwOAMAAAAGMTAwMzA4BAAAAAEyBgAAAAEwBwAAAAMxNjAIAAAAATAJAAAAATEKAAAAATALAAAACzEyNDczNzc0MTg4DAAAAAIxMg0AAAAJNy8yMS8yMDIxf1ekBRn83Qgb+o5bGfzdCClDSVEuTlZEQS5JUV9URVZfRUJJVERBX0ZXRC42MDAwLjgvMTEvMjAyMQEAAAAzfgAAAgAAABA0OS4x</t>
  </si>
  <si>
    <t>MzMzNzU5Mzc3NjA5AQ0AAAAFAAAAATkBAAAABzI2MzUxNTQCAAAACTY1MzYyNjAwOAMAAAAGMTAwMzA4BAAAAAEyBgAAAAEwBwAAAAMxNjAIAAAAATAJAAAAATEKAAAAATALAAAACzEyNDc4MDQ5NjYzDAAAAAIxMg0AAAAJOC8xMi8yMDIxf1ekBRn83QjRJpJbGfzdCChDSVEuTlZEQS5JUV9URVZfRUJJVERBX0ZXRC42MDAwLjkvMi8yMDIxAQAAADN+AAACAAAAEDUwLjI0NzQ5MTE3MDgwNjEBDQAAAAUAAAABOQEAAAAHMjYzNTE1NAIAAAAJNjUzNjI2MDA5AwAAAAYxMDAzMDgEAAAAATIGAAAAATAHAAAAAzE2MAgAAAABMAkAAAABMQoAAAABMAsAAAALMTI1NDAzNDkwNjgMAAAAAjEyDQAAAAg5LzMvMjAyMX9XpAUZ/N0InriYWxn83QgpQ0lRLk5WREEuSVFfVEVWX0VCSVREQV9GV0QuNjAwMC45LzI0LzIwMjEBAAAAM34AAAIAAAAQNDkuNTMxOTc1MDk3NzQwMQENAAAABQAAAAE5AQAAAAcyNjM1MTU0AgAAAAk2NTM2MjYwMDkDAAAABjEwMDMwOAQAAAABMgYAAAABMAcAAAADMTYwCAAAAAEwCQAAAAExCgAAAAEwCwAAAAsxMjU0MDM0OTA2OAwAAAACMTINAAAACTkvMjUvMjAyMX9XpAUZ/N0IkNGLWxn83QgqQ0lRLk5WREEuSVFfVEVWX0VCSVREQV9GV0QuNjAwMC4xMC8xOC8yMDIxAQAAADN+AAACAAAADzQ5Ljg1MjI1MzcyMDkyMgENAAAABQAAAAE5AQAAAAcyNjM1MTU0AgAAAAk2NTM2MjYwMDkDAAAA</t>
  </si>
  <si>
    <t>BjEwMDMwOAQAAAABMgYAAAABMAcAAAADMTYwCAAAAAEwCQAAAAExCgAAAAEwCwAAAAsxMjU0MDM0OTA2OAwAAAACMTINAAAACjEwLzE5LzIwMjF/V6QFGfzdCJ64mFsZ/N0IKUNJUS5OVkRBLklRX1RFVl9FQklUREFfRldELjYwMDAuMTEvOS8yMDIxAQAAADN+AAACAAAAEDY4LjMyODUzNjM4NDgzMTEBDQAAAAUAAAABOQEAAAAHMjYzNTE1NAIAAAAJNjUzNjI2MDA5AwAAAAYxMDAzMDgEAAAAATIGAAAAATAHAAAAAzE2MAgAAAABMAkAAAABMQoAAAABMAsAAAALMTI2MTYzMjU4MzkMAAAAAjEyDQAAAAoxMS8xMC8yMDIxf1ekBRn83QhbP59bGfzdCClDSVEuTlZEQS5JUV9URVZfRUJJVERBX0ZXRC42MDAwLjEyLzEvMjAyMQEAAAAzfgAAAgAAABA2Mi4xNTE4MzY5MjM4NzE2AQ0AAAAFAAAAATkBAAAABzI2MzUxNTQCAAAACTY1MzYyNjAxMAMAAAAGMTAwMzA4BAAAAAEyBgAAAAEwBwAAAAMxNjAIAAAAATAJAAAAATEKAAAAATALAAAACzEzNzYwMDUyNzc2DAAAAAIxMg0AAAAJMTIvMi8yMDIxf1ekBRn83QjRJpJbGfzdCCpDSVEuTlZEQS5JUV9URVZfRUJJVERBX0ZXRC42MDAwLjEyLzIzLzIwMjEBAAAAM34AAAIAAAAQNTguNTY4NDA0NDUzMzM4MwENAAAABQAAAAE5AQAAAAcyNjM1MTU0AgAAAAk2NTM2MjYwMTADAAAABjEwMDMwOAQAAAABMgYAAAABMAcAAAADMTYwCAAAAAEwCQAAAAExCgAAAAEwCwAA</t>
  </si>
  <si>
    <t>AAsxMjY3NDQxMjQ0NwwAAAACMTINAAAACjEyLzI0LzIwMjF/V6QFGfzdCERAjlsZ/N0IKUNJUS5OVkRBLklRX1RFVl9FQklUREFfRldELjYwMDAuMS8xNC8yMDIyAQAAADN+AAACAAAADzUzLjE4Mjg3OTI5OTc2MgENAAAABQAAAAE5AQAAAAcyNjM1MTU0AgAAAAk2NTM2MjYwMTADAAAABjEwMDMwOAQAAAABMgYAAAABMAcAAAADMTYwCAAAAAEwCQAAAAExCgAAAAEwCwAAAAsxMjY3NDQxMjQ0NwwAAAACMTINAAAACTEvMTUvMjAyMn9XpAUZ/N0IkNGLWxn83QgoQ0lRLk5WREEuSVFfVEVWX0VCSVREQV9GV0QuNjAwMC4zLzEvMjAyMgEAAAAzfgAAAgAAABAzOC4zMzIwOTQxMTAxNDkyAQ0AAAAFAAAAATkBAAAABzI2MzUxNTQCAAAACjEwMDIyMDQxMzgDAAAABjEwMDMwOAQAAAABMgYAAAABMAcAAAADMTYwCAAAAAEwCQAAAAExCgAAAAEwCwAAAAsxMjc1NTQzMjQwMgwAAAACMTINAAAACDMvMi8yMDIyf1ekBRn83Qis15ZbGfzdCClDSVEuTlZEQS5JUV9URVZfRUJJVERBX0ZXRC42MDAwLjMvMjMvMjAyMgEAAAAzfgAAAgAAABA0Mi4yMTcwNTk5Mjk4Mzk1AQ0AAAAFAAAAATkBAAAABzI2MzUxNTQCAAAACjEwMDIyMDQxMzgDAAAABjEwMDMwOAQAAAABMgYAAAABMAcAAAADMTYwCAAAAAEwCQAAAAExCgAAAAEwCwAAAAsxMjc5ODgyOTUxNwwAAAACMTINAAAACTMvMjQvMjAyMn9XpAUZ/N0I0SaSWxn83Qgp</t>
  </si>
  <si>
    <t>Q0lRLk5WREEuSVFfVEVWX0VCSVREQV9GV0QuNjAwMC40LzE0LzIwMjIBAAAAM34AAAIAAAAQMzQuOTAzMzk0NjQ1OTI5OAENAAAABQAAAAE5AQAAAAcyNjM1MTU0AgAAAAoxMDAyMjA0MTM4AwAAAAYxMDAzMDgEAAAAATIGAAAAATAHAAAAAzE2MAgAAAABMAkAAAABMQoAAAABMAsAAAALMTI3OTg4Mjk1MTcMAAAAAjEyDQAAAAk0LzE1LzIwMjJ/V6QFGfzdCDZomlsZ/N0IKENJUS5OVkRBLklRX1RFVl9FQklUREFfRldELjYwMDAuNS82LzIwMjIBAAAAM34AAAIAAAAQMzAuOTc3NzUxMzQxODE4MwENAAAABQAAAAE5AQAAAAcyNjM1MTU0AgAAAAoxMDAyMjA0MTM4AwAAAAYxMDAzMDgEAAAAATIGAAAAATAHAAAAAzE2MAgAAAABMAkAAAABMQoAAAABMAsAAAALMTI4MzQ5MDc4ODEMAAAAAjEyDQAAAAg1LzcvMjAyMn9XpAUZ/N0IkNGLWxn83QgpQ0lRLk5WREEuSVFfVEVWX0VCSVREQV9GV0QuNjAwMC41LzMwLzIwMjIBAAAAM34AAAIAAAAQMjkuOTY5NjgyMDMxMzQ1NQENAAAABQAAAAE5AQAAAAcyNjM1MTU0AgAAAAk2NTM2MjYwMTEDAAAABjEwMDMwOAQAAAABMgYAAAABMAcAAAADMTYwCAAAAAEwCQAAAAExCgAAAAEwCwAAAAsxMjg5MjY0NjE2MwwAAAACMTINAAAACTUvMzEvMjAyMn9XpAUZ/N0IkNGLWxn83QgpQ0lRLk5WREEuSVFfVEVWX0VCSVREQV9GV0QuNjAwMC43LzEzLzIwMjIBAAAAM34AAAIA</t>
  </si>
  <si>
    <t>AAAQMjYuNjE3ODE3MTU2NzIxNQENAAAABQAAAAE5AQAAAAcyNjM1MTU0AgAAAAk2NTM2MjYwMTEDAAAABjEwMDMwOAQAAAABMgYAAAABMAcAAAADMTYwCAAAAAEwCQAAAAExCgAAAAEwCwAAAAsxMjkzMjI3ODM0OQwAAAACMTINAAAACTcvMTQvMjAyMn9XpAUZ/N0InriYWxn83QgoQ0lRLk5WREEuSVFfVEVWX0VCSVREQV9GV0QuNjAwMC44LzQvMjAyMgEAAAAzfgAAAgAAABAzNC40MTIyMzYwNTc0MDg0AQ0AAAAFAAAAATkBAAAABzI2MzUxNTQCAAAACTY1MzYyNjAxMQMAAAAGMTAwMzA4BAAAAAEyBgAAAAEwBwAAAAMxNjAIAAAAATAJAAAAATEKAAAAATALAAAACzEyOTM3NTA3NjU2DAAAAAIxMg0AAAAIOC81LzIwMjJ/V6QFGfzdCBv6jlsZ/N0IKUNJUS5OVkRBLklRX1RFVl9FQklUREFfRldELjYwMDAuOS8xOS8yMDIyAQAAADN+AAACAAAAEDM5LjE4NTEyNzQxOTYxNDEBDQAAAAUAAAABOQEAAAAHMjYzNTE1NAIAAAAJNjUzNjI2MDEyAwAAAAYxMDAzMDgEAAAAATIGAAAAATAHAAAAAzE2MAgAAAABMAkAAAABMQoAAAABMAsAAAALMTMwMTQ1NjU1MzYMAAAAAjEyDQAAAAk5LzIwLzIwMjKZ1d9aGfzdCFWRlVsZ/N0IKUNJUS5OVkRBLklRX1RFVl9FQklUREFfRldELjYwMDAuMTEvMi8yMDIyAQAAADN+AAACAAAAEDM5LjY5NTY4OTA1OTMwMjEBDQAAAAUAAAABOQEAAAAHMjYzNTE1NAIAAAAJNjUzNjI2</t>
  </si>
  <si>
    <t>MDEyAwAAAAYxMDAzMDgEAAAAATIGAAAAATAHAAAAAzE2MAgAAAABMAkAAAABMQoAAAABMAsAAAALMTMxMDcyMzczOTYMAAAAAjEyDQAAAAkxMS8zLzIwMjKZ1d9aGfzdCFO8k1sZ/N0IKkNJUS5OVkRBLklRX1RFVl9FQklUREFfRldELjYwMDAuMTIvMTYvMjAyMgEAAAAzfgAAAgAAABA0Ni4xMjg5NDg1MTg4MjQzAQ0AAAAFAAAAATkBAAAABzI2MzUxNTQCAAAACTY1MzYyNjAxMwMAAAAGMTAwMzA4BAAAAAEyBgAAAAEwBwAAAAMxNjAIAAAAATAJAAAAATEKAAAAATALAAAACzEzMTI2NzM4MTQ0DAAAAAIxMg0AAAAKMTIvMTcvMjAyMh0k4FoZ/N0I7QaZWxn83QgpQ0lRLk5WREEuSVFfVEVWX0VCSVREQV9GV0QuNjAwMC4xLzMxLzIwMjMBAAAAM34AAAIAAAAQNTQuNDEwNjA5NTM3NzQ2NQENAAAABQAAAAE5AQAAAAcyNjM1MTU0AgAAAAk2NTM2MjYwMTMDAAAABjEwMDMwOAQAAAABMgYAAAABMAcAAAADMTYwCAAAAAEwCQAAAAExCgAAAAEwCwAAAAsxMzEyNjczODE0NAwAAAACMTINAAAACDIvMS8yMDIzHSTgWhn83Qgb+o5bGfzdCClDSVEuTlZEQS5JUV9URVZfRUJJVERBX0ZXRC42MDAwLjMvMTYvMjAyMwEAAAAzfgAAAgAAABA2NC40MDgwMTQ5MDcyMzg5AQ0AAAAFAAAAATkBAAAABzI2MzUxNTQCAAAACjEwMDIyMDQxMzkDAAAABjEwMDMwOAQAAAABMgYAAAABMAcAAAADMTYwCAAAAAEwCQAAAAExCgAA</t>
  </si>
  <si>
    <t>AAEwCwAAAAsxMzIxMzE3NjQzNQwAAAACMTINAAAACTMvMTcvMjAyMx0k4FoZ/N0I7QaZWxn83QgoQ0lRLk5WREEuSVFfVEVWX0VCSVREQV9GV0QuNjAwMC41LzEvMjAyMwEAAAAzfgAAAgAAABA2OC45NTExMDMwODYyNjM4AQ0AAAAFAAAAATkBAAAABzI2MzUxNTQCAAAACjEwMDIyMDQxMzkDAAAABjEwMDMwOAQAAAABMgYAAAABMAcAAAADMTYwCAAAAAEwCQAAAAExCgAAAAEwCwAAAAsxMzI4NjA5MjM0NAwAAAACMTINAAAACDUvMi8yMDIzHSTgWhn83Qis15ZbGfzdCClDSVEuTlZEQS5JUV9URVZfRUJJVERBX0ZXRC42MDAwLjYvMTQvMjAyMwEAAAAzfgAAAgAAABA1My43NTQ5ODQ0MDExMDM4AQ0AAAAFAAAAATkBAAAABzI2MzUxNTQCAAAACTY1MzYyNjAxNAMAAAAGMTAwMzA4BAAAAAEyBgAAAAEwBwAAAAMxNjAIAAAAATAJAAAAATEKAAAAATALAAAACzEzMzU4OTQwNjM5DAAAAAIxMg0AAAAJNi8xNS8yMDIzHSTgWhn83QjODqRbGfzdCClDSVEuTlZEQS5JUV9URVZfRUJJVERBX0ZXRC42MDAwLjcvMjgvMjAyMwEAAAAzfgAAAgAAABA1Ni4xNDE4MTA2MTUyMzMzAQ0AAAAFAAAAATkBAAAABzI2MzUxNTQCAAAACTY1MzYyNjAxNAMAAAAGMTAwMzA4BAAAAAEyBgAAAAEwBwAAAAMxNjAIAAAAATAJAAAAATEKAAAAATALAAAACzEzNDYxMDE4NjUyDAAAAAIxMg0AAAAJNy8yOS8yMDIzHSTgWhn83QhTvJNb</t>
  </si>
  <si>
    <t>GfzdCClDSVEuTlZEQS5JUV9URVZfRUJJVERBX0ZXRC42MDAwLjkvMTIvMjAyMwEAAAAzfgAAAgAAABAzMi44MTcyNDg4MTQwMzczAQ0AAAAFAAAAATkBAAAABzI2MzUxNTQCAAAACTY1MzYyNjAxNQMAAAAGMTAwMzA4BAAAAAEyBgAAAAEwBwAAAAMxNjAIAAAAATAJAAAAATEKAAAAATALAAAACzEzNDc5MzkzNzczDAAAAAIxMg0AAAAJOS8xMy8yMDIzHSTgWhn83QhAv5BbGfzdCCpDSVEuTlZEQS5JUV9URVZfRUJJVERBX0ZXRC42MDAwLjEwLzI2LzIwMjMBAAAAM34AAAIAAAAPMzAuMTYyNDQ0MjU2MTcyAQ0AAAAFAAAAATkBAAAABzI2MzUxNTQCAAAACTY1MzYyNjAxNQMAAAAGMTAwMzA4BAAAAAEyBgAAAAEwBwAAAAMxNjAIAAAAATAJAAAAATEKAAAAATALAAAACzEzNTc1ODY2NDc0DAAAAAIxMg0AAAAKMTAvMjcvMjAyMx0k4FoZ/N0IV+SiWxn83QgqQ0lRLk5WREEuSVFfVEVWX0VCSVREQV9GV0QuNjAwMC4xMi8xMS8yMDIzAQAAADN+AAACAAAAEDE4LjMzNzE1NTg2Nzc1MzIBDQAAAAUAAAABOQEAAAAHMjYzNTE1NAIAAAAJNjUzNjI2MDE2AwAAAAYxMDAzMDgEAAAAATIGAAAAATAHAAAAAzE2MAgAAAABMAkAAAABMQoAAAABMAsAAAALMTM1OTQ0NTk2NDIMAAAAAjEyDQAAAAoxMi8xMi8yMDIzHSTgWhn83QhbP59bGfzdCClDSVEuTlZEQS5JUV9URVZfRUJJVERBX0ZXRC42MDAwLjEvMjQvMjAyNAEA</t>
  </si>
  <si>
    <t>AAAzfgAAAgAAABAyNC4xNjg3Njk0MDc3NjA5AQ0AAAAFAAAAATkBAAAABzI2MzUxNTQCAAAACTY1MzYyNjAxNgMAAAAGMTAwMzA4BAAAAAEyBgAAAAEwBwAAAAMxNjAIAAAAATAJAAAAATEKAAAAATALAAAACzEzNTk0NDU5NjQyDAAAAAIxMg0AAAAJMS8yNS8yMDI0HSTgWhn83QjTq55bGfzdCChDSVEuTlZEQS5JUV9URVZfRUJJVERBX0ZXRC42MDAwLjMvOC8yMDI0AQAAADN+AAACAAAAEDMwLjE3NDkxNDQxMDY1NzcBDQAAAAUAAAABOQEAAAAHMjYzNTE1NAIAAAAKMTAwMjIwNDE0MAMAAAAGMTAwMzA4BAAAAAEyBgAAAAEwBwAAAAMxNjAIAAAAATAJAAAAATEKAAAAATALAAAACzEzNjg1OTY5NDA1DAAAAAIxMg0AAAAIMy85LzIwMjQdJOBaGfzdCM4OpFsZ/N0IKUNJUS5OVkRBLklRX1RFVl9FQklUREFfRldELjYwMDAuNC8yMy8yMDI0AQAAADN+AAACAAAAEDI4LjI0MTk1MjkwNDY1ODIBDQAAAAUAAAABOQEAAAAHMjYzNTE1NAIAAAAKMTAwMjIwNDE0MAMAAAAGMTAwMzA4BAAAAAEyBgAAAAEwBwAAAAMxNjAIAAAAATAJAAAAATEKAAAAATALAAAACzEzNzQ2MTQxMTk0DAAAAAIxMg0AAAAJNC8yNC8yMDI0HSTgWhn83QhTvJNbGfzdCChDSVEuTlZEQS5JUV9URVZfRUJJVERBX0ZXRC42MDAwLjYvNi8yMDI0AQAAADN+AAACAAAAEDM1LjMwMjk4ODQ1NDY5MDYBDQAAAAUAAAABOQEAAAAHMjYzNTE1NAIA</t>
  </si>
  <si>
    <t>AAAJNjUzNjI2MDE3AwAAAAYxMDAzMDgEAAAAATIGAAAAATAHAAAAAzE2MAgAAAABMAkAAAABMQoAAAABMAsAAAALMTQyODc4ODAzNzYMAAAAAjEyDQAAAAg2LzcvMjAyNB0k4FoZ/N0IG/qOWxn83QgpQ0lRLk5WREEuSVFfVEVWX0VCSVREQV9GV0QuNjAwMC43LzIyLzIwMjQBAAAAM34AAAIAAAAQMzQuMzkyMzcyMjg1OTY0NgENAAAABQAAAAE5AQAAAAcyNjM1MTU0AgAAAAk2NTM2MjYwMTcDAAAABjEwMDMwOAQAAAABMgYAAAABMAcAAAADMTYwCAAAAAEwCQAAAAExCgAAAAEwCwAAAAsxMzg0Mzg0NDg5MwwAAAACMTINAAAACTcvMjMvMjAyNB0k4FoZ/N0IZm2jWxn83QgoQ0lRLk5WREEuSVFfVEVWX0VCSVREQV9GV0QuNjAwMC45LzQvMjAyNAEAAAAzfgAAAgAAABAyNi4xODcyNzM0NDY4NTUxAQ0AAAAFAAAAATkBAAAABzI2MzUxNTQCAAAACTY1MzYyNjAxOAMAAAAGMTAwMzA4BAAAAAEyBgAAAAEwBwAAAAMxNjAIAAAAATAJAAAAATEKAAAAATALAAAACzE0Mjg3ODgwOTU2DAAAAAIxMg0AAAAIOS81LzIwMjR/V6QFGfzdCCbcnFsZ/N0IKkNJUS5OVkRBLklRX1RFVl9FQklUREFfRldELjYwMDAuMTAvMTgvMjAyNAEAAAAzfgAAAgAAABAzNC4yOTIwMDc3NjcxNzIzAQ0AAAAFAAAAATkBAAAABzI2MzUxNTQCAAAACTY1MzYyNjAxOAMAAAAGMTAwMzA4BAAAAAEyBgAAAAEwBwAAAAMxNjAIAAAAATAJAAAA</t>
  </si>
  <si>
    <t>ATEKAAAAATALAAAACzE0MDM4ODA0NTA3DAAAAAIxMg0AAAAKMTAvMTkvMjAyNH9XpAUZ/N0IN1WZWxn83QgpQ0lRLk5WREEuSVFfVEVWX0VCSVREQV9GV0QuNjAwMC4xMi8zLzIwMjQBAAAAM34AAAIAAAAQMjkuNjM4MDgwMDkxOTQwOAENAAAABQAAAAE5AQAAAAcyNjM1MTU0AgAAAAk2NTM2MjYwMTkDAAAABjEwMDMwOAQAAAABMgYAAAABMAcAAAADMTYwCAAAAAEwCQAAAAExCgAAAAEwCwAAAAsxNDI4Nzg4MTA1MgwAAAACMTINAAAACTEyLzQvMjAyNH9XpAUZ/N0IVZGVWxn83QgpQ0lRLk5WREEuSVFfVEVWX0VCSVREQV9GV0QuNjAwMC4xLzE2LzIwMjUBAAAAM34AAAIAAAAQMjguMjEyNzAwOTc2NDE0MwENAAAABQAAAAE5AQAAAAcyNjM1MTU0AgAAAAk2NTM2MjYwMTkDAAAABjEwMDMwOAQAAAABMgYAAAABMAcAAAADMTYwCAAAAAEwCQAAAAExCgAAAAEwCwAAAAsxNDI4Nzg4MTA1NAwAAAACMTINAAAACTEvMTcvMjAyNX9XpAUZ/N0IZm2jWxn83QgoQ0lRLk5WREEuSVFfVEVWX0VCSVREQV9GV0QuNjAwMC4zLzMvMjAyNQEAAAAzfgAAAgAAABAyMS4yNjI4MTkzNTUyNjE0AQ0AAAAFAAAAATkBAAAABzI2MzUxNTQCAAAACjEwMDIyMDQxNDEDAAAABjEwMDMwOAQAAAABMgYAAAABMAcAAAADMTYwCAAAAAEwCQAAAAExCgAAAAEwCwAAAAsxNDMzOTc2NTA2MwwAAAACMTINAAAACDMvNC8yMDI1f1ekBRn8</t>
  </si>
  <si>
    <t>3QhbP59bGfzdCClDSVEuTlZEQS5JUV9URVZfRUJJVERBX0ZXRC42MDAwLjQvMTYvMjAyNQEAAAAzfgAAAgAAAA8xOS45MTMyMTAzNzQ0NzkBDQAAAAUAAAABOQEAAAAHMjYzNTE1NAIAAAAKMTAwMjIwNDE0MQMAAAAGMTAwMzA4BAAAAAEyBgAAAAEwBwAAAAMxNjAIAAAAATAJAAAAATEKAAAAATALAAAACzE0MjM1ODEwOTk3DAAAAAIxMg0AAAAJNC8xNy8yMDI1f1ekBRn83QilMqNbGfzdCClDSVEuTlZEQS5JUV9URVZfRUJJVERBX0ZXRC42MDAwLjUvMzAvMjAyNQEAAAAzfgAAAgAAABAyNS44NzQyNzI5OTE4NzA3AQ0AAAAFAAAAATkBAAAABzI2MzUxNTQCAAAACTY1MzYyNjAyMAMAAAAGMTAwMzA4BAAAAAEyBgAAAAEwBwAAAAMxNjAIAAAAATAJAAAAATEKAAAAATALAAAACzE0NDU1MDcyMDU5DAAAAAIxMg0AAAAJNS8zMS8yMDI1f1ekBRn83QhTvJNbGfzdCClDSVEuTlZEQS5JUV9URVZfRUJJVERBX0ZXRC42MDAwLjcvMTUvMjAyNQEAAAAzfgAAAgAAABAzMi4yNjg4NzUzMDA0MTM2AQ0AAAAFAAAAATkBAAAABzI2MzUxNTQCAAAACTY1MzYyNjAyMAMAAAAGMTAwMzA4BAAAAAEyBgAAAAEwBwAAAAMxNjAIAAAAATAJAAAAATEKAAAAATALAAAACzE0NDczODY1MjM4DAAAAAIxMg0AAAAJNy8xNi8yMDI1f1ekBRn83QhY5KFbGfzdCChDSVEuTlZEQS5JUV9URVZfRUJJVERBX0ZXRC42MDAwLjYvMS8yMDIy</t>
  </si>
  <si>
    <t>AQAAADN+AAACAAAAEDI5LjE3MzA1ODkzODU5NjYBDQAAAAUAAAABOQEAAAAHMjYzNTE1NAIAAAAJNjUzNjI2MDExAwAAAAYxMDAzMDgEAAAAATIGAAAAATAHAAAAAzE2MAgAAAABMAkAAAABMQoAAAABMAsAAAALMTI4OTI2NDYxNjMMAAAAAjEyDQAAAAg2LzIvMjAyMn9XpAUZ/N0Iq0iVWxn83QgqQ0lRLk5WREEuSVFfVEVWX0VCSVREQV9GV0QuNjAwMC4xMS8yOC8yMDIyAQAAADN+AAACAAAAEDQzLjY2MjA0NTYwNzU5MzcBDQAAAAUAAAABOQEAAAAHMjYzNTE1NAIAAAAJNjUzNjI2MDEzAwAAAAYxMDAzMDgEAAAAATIGAAAAATAHAAAAAzE2MAgAAAABMAkAAAABMQoAAAABMAsAAAALMTMxMTEwNzUzMzcMAAAAAjEyDQAAAAoxMS8yOS8yMDIyHSTgWhn83Qgag5tbGfzdCClDSVEuTlZEQS5JUV9URVZfRUJJVERBX0ZXRC42MDAwLjIvMjQvMjAyMwEAAAAzfgAAAgAAABA1OC44NTU0OTM4OTUxNTU3AQ0AAAAFAAAAATkBAAAABzI2MzUxNTQCAAAACjEwMDIyMDQxMzkDAAAABjEwMDMwOAQAAAABMgYAAAABMAcAAAADMTYwCAAAAAEwCQAAAAExCgAAAAEwCwAAAAsxMzIxMDA0NjcwNgwAAAACMTINAAAACTIvMjUvMjAyMx0k4FoZ/N0I0SaSWxn83QgoQ0lRLk5WREEuSVFfVEVWX0VCSVREQV9GV0QuNjAwMC41LzMvMjAyMwEAAAAzfgAAAgAAABA2Ni4zMDM3OTcxMjc0ODMyAQ0AAAAFAAAAATkBAAAABzI2MzUx</t>
  </si>
  <si>
    <t>NTQCAAAACjEwMDIyMDQxMzkDAAAABjEwMDMwOAQAAAABMgYAAAABMAcAAAADMTYwCAAAAAEwCQAAAAExCgAAAAEwCwAAAAsxMzI4NjA5MjM0NAwAAAACMTINAAAACDUvNC8yMDIzHSTgWhn83QgeaZhbGfzdCClDSVEuTlZEQS5JUV9URVZfRUJJVERBX0ZXRC42MDAwLjcvMTAvMjAyMwEAAAAzfgAAAgAAABA1MS45MzY3Mzk0MTQzNjE0AQ0AAAAFAAAAATkBAAAABzI2MzUxNTQCAAAACTY1MzYyNjAxNAMAAAAGMTAwMzA4BAAAAAEyBgAAAAEwBwAAAAMxNjAIAAAAATAJAAAAATEKAAAAATALAAAACzEzMzY0MjE4Mjg2DAAAAAIxMg0AAAAJNy8xMS8yMDIzHSTgWhn83QjODqRbGfzdCClDSVEuTlZEQS5JUV9URVZfRUJJVERBX0ZXRC42MDAwLjkvMTQvMjAyMwEAAAAzfgAAAgAAABAzMy4zMzk2NTI5Mzg3Nzg5AQ0AAAAFAAAAATkBAAAABzI2MzUxNTQCAAAACTY1MzYyNjAxNQMAAAAGMTAwMzA4BAAAAAEyBgAAAAEwBwAAAAMxNjAIAAAAATAJAAAAATEKAAAAATALAAAACzEzNDc5MzkzNzczDAAAAAIxMg0AAAAJOS8xNS8yMDIzHSTgWhn83Qgrhp1bGfzdCCpDSVEuTlZEQS5JUV9URVZfRUJJVERBX0ZXRC42MDAwLjExLzIxLzIwMjMBAAAAM34AAAIAAAAQMzUuODU0NjkxMTkzNjI1NAENAAAABQAAAAE5AQAAAAcyNjM1MTU0AgAAAAk2NTM2MjYwMTYDAAAABjEwMDMwOAQAAAABMgYAAAABMAcAAAADMTYwCAAA</t>
  </si>
  <si>
    <t>AAEwCQAAAAExCgAAAAEwCwAAAAsxMzU3NDAwNDE3NQwAAAACMTINAAAACjExLzIyLzIwMjMdJOBaGfzdCFO8k1sZ/N0IKUNJUS5OVkRBLklRX1RFVl9FQklUREFfRldELjYwMDAuMS8yNi8yMDI0AQAAADN+AAACAAAAEDI0LjAzNzc3MDgyNzM5MTUBDQAAAAUAAAABOQEAAAAHMjYzNTE1NAIAAAAJNjUzNjI2MDE2AwAAAAYxMDAzMDgEAAAAATIGAAAAATAHAAAAAzE2MAgAAAABMAkAAAABMQoAAAABMAsAAAALMTM1OTQ0NTk2NDIMAAAAAjEyDQAAAAkxLzI3LzIwMjQdJOBaGfzdCEC/kFsZ/N0IKENJUS5OVkRBLklRX1RFVl9FQklUREFfRldELjYwMDAuNC8zLzIwMjQBAAAAM34AAAIAAAAQMzAuODg5MDg5MjUyODY1NQENAAAABQAAAAE5AQAAAAcyNjM1MTU0AgAAAAoxMDAyMjA0MTQwAwAAAAYxMDAzMDgEAAAAATIGAAAAATAHAAAAAzE2MAgAAAABMAkAAAABMQoAAAABMAsAAAALMTM3MDYzNjE5NTAMAAAAAjEyDQAAAAg0LzQvMjAyNB0k4FoZ/N0I0SaSWxn83QgpQ0lRLk5WREEuSVFfVEVWX0VCSVREQV9GV0QuNjAwMC42LzEwLzIwMjQBAAAAM34AAAIAAAAQMzUuNTM1NjQ2OTUxNDY1NAENAAAABQAAAAE5AQAAAAcyNjM1MTU0AgAAAAk2NTM2MjYwMTcDAAAABjEwMDMwOAQAAAABMgYAAAABMAcAAAADMTYwCAAAAAEwCQAAAAExCgAAAAEwCwAAAAsxNDI4Nzg4MDM4MgwAAAACMTINAAAACTYvMTEvMjAy</t>
  </si>
  <si>
    <t>NB0k4FoZ/N0Izg6kWxn83QgoQ0lRLk5WREEuSVFfVEVWX0VCSVREQV9GV0QuNjAwMC43LzIvMjAyNAEAAAAzfgAAAgAAAA4zNS4xNDk1NjE4MzU1NQENAAAABQAAAAE5AQAAAAcyNjM1MTU0AgAAAAk2NTM2MjYwMTcDAAAABjEwMDMwOAQAAAABMgYAAAABMAcAAAADMTYwCAAAAAEwCQAAAAExCgAAAAEwCwAAAAsxNDI4Nzg4MDM4NgwAAAACMTINAAAACDcvMy8yMDI0HSTgWhn83Qi3GphbGfzdCChDSVEuTlZEQS5JUV9URVZfRUJJVERBX0ZXRC42MDAwLjkvNi8yMDI0AQAAADN+AAACAAAAEDI1LjM0NTg5MjEwNjkxODkBDQAAAAUAAAABOQEAAAAHMjYzNTE1NAIAAAAJNjUzNjI2MDE4AwAAAAYxMDAzMDgEAAAAATIGAAAAATAHAAAAAzE2MAgAAAABMAkAAAABMQoAAAABMAsAAAALMTQyODc4ODA5NTYMAAAAAjEyDQAAAAg5LzcvMjAyNH9XpAUZ/N0I0SaSWxn83QgqQ0lRLk5WREEuSVFfVEVWX0VCSVREQV9GV0QuNjAwMC4xMS8xMy8yMDI0AQAAADN+AAACAAAAEDM2LjM3NTI5MTgzNjkzNjgBDQAAAAUAAAABOQEAAAAHMjYzNTE1NAIAAAAJNjUzNjI2MDE4AwAAAAYxMDAzMDgEAAAAATIGAAAAATAHAAAAAzE2MAgAAAABMAkAAAABMQoAAAABMAsAAAALMTQwMzg4MDQ1MDgMAAAAAjEyDQAAAAoxMS8xNC8yMDI0f1ekBRn83QjODqRbGfzdCClDSVEuTlZEQS5JUV9URVZfRUJJVERBX0ZXRC42MDAwLjgvMTkv</t>
  </si>
  <si>
    <t>MjAyMAEAAAAzfgAAAgAAABA2Mi44ODI5MjM0NDQyMDY3AQ0AAAAFAAAAATkBAAAABzI2MzUxNTQCAAAACTY1MzYyNjAwNgMAAAAGMTAwMzA4BAAAAAEyBgAAAAEwBwAAAAMxNjAIAAAAATAJAAAAATEKAAAAATALAAAACzEyMDQ1MTE2NjgyDAAAAAIxMg0AAAAJOC8yMC8yMDIwf1ekBRn83QjI8ZlbGfzdCClDSVEuTlZEQS5JUV9URVZfRUJJVERBX0ZXRC42MDAwLjkvMTAvMjAyMAEAAAAzfgAAAgAAAA82MC4zOTcwNzQwODMwOTIBDQAAAAUAAAABOQEAAAAHMjYzNTE1NAIAAAAJNjUzNjI2MDA2AwAAAAYxMDAzMDgEAAAAATIGAAAAATAHAAAAAzE2MAgAAAABMAkAAAABMQoAAAABMAsAAAALMTIwNTkxOTYzNTkMAAAAAjEyDQAAAAk5LzExLzIwMjB/V6QFGfzdCLYCmFsZ/N0IKUNJUS5OVkRBLklRX1RFVl9FQklUREFfRldELjYwMDAuMTAvMi8yMDIwAQAAADN+AAACAAAAEDY0LjE5MzI0OTQwMDA2NTgBDQAAAAUAAAABOQEAAAAHMjYzNTE1NAIAAAAJNjUzNjI2MDA2AwAAAAYxMDAzMDgEAAAAATIGAAAAATAHAAAAAzE2MAgAAAABMAkAAAABMQoAAAABMAsAAAALMTIwODM5MTAxMjYMAAAAAjEyDQAAAAkxMC8zLzIwMjB/V6QFGfzdCJDRi1sZ/N0IKkNJUS5OVkRBLklRX1RFVl9FQklUREFfRldELjYwMDAuMTAvMjYvMjAyMAEAAAAzfgAAAgAAABA2Ni43MDk3MzcxMDQwNzQzAQ0AAAAFAAAAATkBAAAABzI2</t>
  </si>
  <si>
    <t>MzUxNTQCAAAACTY1MzYyNjAwNgMAAAAGMTAwMzA4BAAAAAEyBgAAAAEwBwAAAAMxNjAIAAAAATAJAAAAATEKAAAAATALAAAACzEyMDg3NjU1MTE4DAAAAAIxMg0AAAAKMTAvMjcvMjAyMH9XpAUZ/N0Ih8CjWxn83QgqQ0lRLk5WREEuSVFfVEVWX0VCSVREQV9GV0QuNjAwMC4xMS8xNy8yMDIwAQAAADN+AAACAAAAEDY4LjE1MDc3ODE1NTQ0NjEBDQAAAAUAAAABOQEAAAAHMjYzNTE1NAIAAAAJNjUzNjI2MDA2AwAAAAYxMDAzMDgEAAAAATIGAAAAATAHAAAAAzE2MAgAAAABMAkAAAABMQoAAAABMAsAAAALMTIwODc2NTUxMTgMAAAAAjEyDQAAAAoxMS8xOC8yMDIwf1ekBRn83QiFjZBbGfzdCClDSVEuTlZEQS5JUV9URVZfRUJJVERBX0ZXRC42MDAwLjEyLzkvMjAyMAEAAAAzfgAAAgAAABA1NC43MjA1MjUzMTg2MzU5AQ0AAAAFAAAAATkBAAAABzI2MzUxNTQCAAAACTY1MzYyNjAwNwMAAAAGMTAwMzA4BAAAAAEyBgAAAAEwBwAAAAMxNjAIAAAAATAJAAAAATEKAAAAATALAAAACzEyMTY4MjY3NDQ5DAAAAAIxMg0AAAAKMTIvMTAvMjAyMH9XpAUZ/N0IEWiNWxn83QgqQ0lRLk5WREEuSVFfVEVWX0VCSVREQV9GV0QuNjAwMC4xMi8zMS8yMDIwAQAAADN+AAACAAAAEDU1LjI1MDM5NjE0MTkyMjIBDQAAAAUAAAABOQEAAAAHMjYzNTE1NAIAAAAJNjUzNjI2MDA3AwAAAAYxMDAzMDgEAAAAATIGAAAAATAHAAAA</t>
  </si>
  <si>
    <t>AzE2MAgAAAABMAkAAAABMQoAAAABMAsAAAALMTIxNjgyNjc0NDkMAAAAAjEyDQAAAAgxLzEvMjAyMX9XpAUZ/N0InriYWxn83QgpQ0lRLk5WREEuSVFfVEVWX0VCSVREQV9GV0QuNjAwMC4xLzIyLzIwMjEBAAAAM34AAAIAAAAQNTguMDU0MzQwMzM3NTgxOAENAAAABQAAAAE5AQAAAAcyNjM1MTU0AgAAAAk2NTM2MjYwMDcDAAAABjEwMDMwOAQAAAABMgYAAAABMAcAAAADMTYwCAAAAAEwCQAAAAExCgAAAAEwCwAAAAsxMjE2ODI2NzQ0OQwAAAACMTINAAAACTEvMjMvMjAyMX9XpAUZ/N0ISaqLWxn83QgpQ0lRLk5WREEuSVFfVEVWX0VCSVREQV9GV0QuNjAwMC4yLzE1LzIwMjEBAAAAM34AAAIAAAAPNjMuMTU4MDYxNDAxODE1AQ0AAAAFAAAAATkBAAAABzI2MzUxNTQCAAAACTY1MzYyNjAwNwMAAAAGMTAwMzA4BAAAAAEyBgAAAAEwBwAAAAMxNjAIAAAAATAJAAAAATEKAAAAATALAAAACzEyMjQ5Nzk3NDQ4DAAAAAIxMg0AAAAJMi8xNi8yMDIxf1ekBRn83Qgm3JxbGfzdCChDSVEuTlZEQS5JUV9URVZfRUJJVERBX0ZXRC42MDAwLjMvOS8yMDIxAQAAADN+AAACAAAAEDM5LjcwMjkxNDg0MzIwMTIBDQAAAAUAAAABOQEAAAAHMjYzNTE1NAIAAAAKMTAwMjIwNDEzNwMAAAAGMTAwMzA4BAAAAAEyBgAAAAEwBwAAAAMxNjAIAAAAATAJAAAAATEKAAAAATALAAAACzEyNDAyODA3MDUzDAAAAAIxMg0AAAAJMy8x</t>
  </si>
  <si>
    <t>MC8yMDIxf1ekBRn83Qgrhp1bGfzdCClDSVEuTlZEQS5JUV9URVZfRUJJVERBX0ZXRC42MDAwLjMvMzEvMjAyMQEAAAAzfgAAAgAAABA0Mi4zNjE0ODY3NTE1NDg0AQ0AAAAFAAAAATkBAAAABzI2MzUxNTQCAAAACjEwMDIyMDQxMzcDAAAABjEwMDMwOAQAAAABMgYAAAABMAcAAAADMTYwCAAAAAEwCQAAAAExCgAAAAEwCwAAAAsxMjQwMjgwNzA1MwwAAAACMTINAAAACDQvMS8yMDIxf1ekBRn83QgRaI1bGfzdCClDSVEuTlZEQS5JUV9URVZfRUJJVERBX0ZXRC42MDAwLjQvMjIvMjAyMQEAAAAzfgAAAgAAABA1MS43ODgxNTMxNjQ1Nzk1AQ0AAAAFAAAAATkBAAAABzI2MzUxNTQCAAAACjEwMDIyMDQxMzcDAAAABjEwMDMwOAQAAAABMgYAAAABMAcAAAADMTYwCAAAAAEwCQAAAAExCgAAAAEwCwAAAAsxMjQwNjI0MTYxOQwAAAACMTINAAAACTQvMjMvMjAyMX9XpAUZ/N0IU7yTWxn83QgpQ0lRLk5WREEuSVFfVEVWX0VCSVREQV9GV0QuNjAwMC41LzE0LzIwMjEBAAAAM34AAAIAAAAQNDkuNjQ4MjEwMDAzNjc2OAENAAAABQAAAAE5AQAAAAcyNjM1MTU0AgAAAAoxMDAyMjA0MTM3AwAAAAYxMDAzMDgEAAAAATIGAAAAATAHAAAAAzE2MAgAAAABMAkAAAABMQoAAAABMAsAAAALMTI0MDYyNDE2MTkMAAAAAjEyDQAAAAk1LzE1LzIwMjF/V6QFGfzdCEmqi1sZ/N0IKENJUS5OVkRBLklRX1RFVl9FQklUREFfRldE</t>
  </si>
  <si>
    <t>LjYwMDAuNi83LzIwMjEBAAAAM34AAAIAAAAQNDQuMTQ2OTQ4MjM0ODM3OQENAAAABQAAAAE5AQAAAAcyNjM1MTU0AgAAAAk2NTM2MjYwMDgDAAAABjEwMDMwOAQAAAABMgYAAAABMAcAAAADMTYwCAAAAAEwCQAAAAExCgAAAAEwCwAAAAsxMjk3NzM3NzM5MwwAAAACMTINAAAACDYvOC8yMDIxf1ekBRn83QhTvJNbGfzdCClDSVEuTlZEQS5JUV9URVZfRUJJVERBX0ZXRC42MDAwLjYvMjkvMjAyMQEAAAAzfgAAAgAAABA0Ni41OTAzNjU3MzQ0NDI4AQ0AAAAFAAAAATkBAAAABzI2MzUxNTQCAAAACTY1MzYyNjAwOAMAAAAGMTAwMzA4BAAAAAEyBgAAAAEwBwAAAAMxNjAIAAAAATAJAAAAATEKAAAAATALAAAACzEyNDQ2MzI3OTgxDAAAAAIxMg0AAAAJNi8zMC8yMDIxf1ekBRn83Qis15ZbGfzdCClDSVEuTlZEQS5JUV9URVZfRUJJVERBX0ZXRC42MDAwLjcvMjEvMjAyMQEAAAAzfgAAAgAAABA0OC40MDU2NTE3NDUzMTc2AQ0AAAAFAAAAATkBAAAABzI2MzUxNTQCAAAACTY1MzYyNjAwOAMAAAAGMTAwMzA4BAAAAAEyBgAAAAEwBwAAAAMxNjAIAAAAATAJAAAAATEKAAAAATALAAAACzEyNDczNzc0MTg4DAAAAAIxMg0AAAAJNy8yMi8yMDIxf1ekBRn83QgRaI1bGfzdCClDSVEuTlZEQS5JUV9URVZfRUJJVERBX0ZXRC42MDAwLjgvMTIvMjAyMQEAAAAzfgAAAgAAABA0OS42NTIzOTM4MzI5NDQ5AQ0AAAAFAAAA</t>
  </si>
  <si>
    <t>ATkBAAAABzI2MzUxNTQCAAAACTY1MzYyNjAwOAMAAAAGMTAwMzA4BAAAAAEyBgAAAAEwBwAAAAMxNjAIAAAAATAJAAAAATEKAAAAATALAAAACzEyNDc4MDQ5NjYzDAAAAAIxMg0AAAAJOC8xMy8yMDIxf1ekBRn83Qi1TZNbGfzdCChDSVEuTlZEQS5JUV9URVZfRUJJVERBX0ZXRC42MDAwLjkvMy8yMDIxAQAAADN+AAACAAAAEDUxLjI2Mjg0MjU1MDY4MDgBDQAAAAUAAAABOQEAAAAHMjYzNTE1NAIAAAAJNjUzNjI2MDA5AwAAAAYxMDAzMDgEAAAAATIGAAAAATAHAAAAAzE2MAgAAAABMAkAAAABMQoAAAABMAsAAAALMTI1NDAzNDkwNjgMAAAAAjEyDQAAAAg5LzQvMjAyMX9XpAUZ/N0I1VuLWxn83QgpQ0lRLk5WREEuSVFfVEVWX0VCSVREQV9GV0QuNjAwMC45LzI3LzIwMjEBAAAAM34AAAIAAAAQNDguNTc1NjgyMTg3Mzg4MwENAAAABQAAAAE5AQAAAAcyNjM1MTU0AgAAAAk2NTM2MjYwMDkDAAAABjEwMDMwOAQAAAABMgYAAAABMAcAAAADMTYwCAAAAAEwCQAAAAExCgAAAAEwCwAAAAsxMjU0MDM0OTA2OAwAAAACMTINAAAACTkvMjgvMjAyMX9XpAUZ/N0Izg6kWxn83QgqQ0lRLk5WREEuSVFfVEVWX0VCSVREQV9GV0QuNjAwMC4xMC8xOS8yMDIxAQAAADN+AAACAAAAEDUwLjAwNjcxNDMzMzUyMDQBDQAAAAUAAAABOQEAAAAHMjYzNTE1NAIAAAAJNjUzNjI2MDA5AwAAAAYxMDAzMDgEAAAAATIGAAAAATAH</t>
  </si>
  <si>
    <t>AAAAAzE2MAgAAAABMAkAAAABMQoAAAABMAsAAAALMTI1NDAzNDkwNjgMAAAAAjEyDQAAAAoxMC8yMC8yMDIxf1ekBRn83QhEQI5bGfzdCCpDSVEuTlZEQS5JUV9URVZfRUJJVERBX0ZXRC42MDAwLjExLzEwLzIwMjEBAAAAM34AAAIAAAAPNjUuNjM0MjYwODcxNTI0AQ0AAAAFAAAAATkBAAAABzI2MzUxNTQCAAAACTY1MzYyNjAwOQMAAAAGMTAwMzA4BAAAAAEyBgAAAAEwBwAAAAMxNjAIAAAAATAJAAAAATEKAAAAATALAAAACzEyNjE2MzI1ODM5DAAAAAIxMg0AAAAKMTEvMTEvMjAyMX9XpAUZ/N0IEWiNWxn83QgpQ0lRLk5WREEuSVFfVEVWX0VCSVREQV9GV0QuNjAwMC4xMi8yLzIwMjEBAAAAM34AAAIAAAAQNjMuNTMxMTYzMDYxNTMyNwENAAAABQAAAAE5AQAAAAcyNjM1MTU0AgAAAAk2NTM2MjYwMTADAAAABjEwMDMwOAQAAAABMgYAAAABMAcAAAADMTYwCAAAAAEwCQAAAAExCgAAAAEwCwAAAAsxMzc2MDA1Mjc3NgwAAAACMTINAAAACTEyLzMvMjAyMX9XpAUZ/N0ItU2TWxn83QgqQ0lRLk5WREEuSVFfVEVWX0VCSVREQV9GV0QuNjAwMC4xMi8yNC8yMDIxAQAAADN+AAACAAAAEDU4LjU2ODQwNDQ1MzMzODMBDQAAAAUAAAABOQEAAAAHMjYzNTE1NAIAAAAJNjUzNjI2MDEwAwAAAAYxMDAzMDgEAAAAATIGAAAAATAHAAAAAzE2MAgAAAABMAkAAAABMQoAAAABMAsAAAALMTI2NzQ0MTI0NDcMAAAAAjEy</t>
  </si>
  <si>
    <t>DQAAAAoxMi8yNS8yMDIxf1ekBRn83QjVW4tbGfzdCClDSVEuTlZEQS5JUV9URVZfRUJJVERBX0ZXRC42MDAwLjEvMTcvMjAyMgEAAAAzfgAAAgAAAA81My4xODI4NzkyOTk3NjIBDQAAAAUAAAABOQEAAAAHMjYzNTE1NAIAAAAJNjUzNjI2MDEwAwAAAAYxMDAzMDgEAAAAATIGAAAAATAHAAAAAzE2MAgAAAABMAkAAAABMQoAAAABMAsAAAALMTI2NzQ0MTI0NDcMAAAAAjEyDQAAAAkxLzE4LzIwMjJ/V6QFGfzdCGZto1sZ/N0IKENJUS5OVkRBLklRX1RFVl9FQklUREFfRldELjYwMDAuMi84LzIwMjIBAAAAM34AAAIAAAAQNDkuNzc3ODU4MDM1MDAyMgENAAAABQAAAAE5AQAAAAcyNjM1MTU0AgAAAAk2NTM2MjYwMTADAAAABjEwMDMwOAQAAAABMgYAAAABMAcAAAADMTYwCAAAAAEwCQAAAAExCgAAAAEwCwAAAAsxMzAyNDQ0Nzg4NwwAAAACMTINAAAACDIvOS8yMDIyf1ekBRn83Qgb+o5bGfzdCChDSVEuTlZEQS5JUV9URVZfRUJJVERBX0ZXRC42MDAwLjMvMi8yMDIyAQAAADN+AAACAAAAEDM5LjU2NTIzMTgyMzI1MTQBDQAAAAUAAAABOQEAAAAHMjYzNTE1NAIAAAAKMTAwMjIwNDEzOAMAAAAGMTAwMzA4BAAAAAEyBgAAAAEwBwAAAAMxNjAIAAAAATAJAAAAATEKAAAAATALAAAACzEyNzU1NDMyNDAyDAAAAAIxMg0AAAAIMy8zLzIwMjJ/V6QFGfzdCBFojVsZ/N0IKUNJUS5OVkRBLklRX1RFVl9FQklUREFf</t>
  </si>
  <si>
    <t>RldELjYwMDAuMy8yNC8yMDIyAQAAADN+AAACAAAAEDQ2LjQyMjA4MzIwNTUwNjEBDQAAAAUAAAABOQEAAAAHMjYzNTE1NAIAAAAKMTAwMjIwNDEzOAMAAAAGMTAwMzA4BAAAAAEyBgAAAAEwBwAAAAMxNjAIAAAAATAJAAAAATEKAAAAATALAAAACzEyNzk4ODI5NTE3DAAAAAIxMg0AAAAJMy8yNS8yMDIyf1ekBRn83Qi1TZNbGfzdCClDSVEuTlZEQS5JUV9URVZfRUJJVERBX0ZXRC42MDAwLjQvMTUvMjAyMgEAAAAzfgAAAgAAABAzNC45MDMzOTQ2NDU5Mjk4AQ0AAAAFAAAAATkBAAAABzI2MzUxNTQCAAAACjEwMDIyMDQxMzgDAAAABjEwMDMwOAQAAAABMgYAAAABMAcAAAADMTYwCAAAAAEwCQAAAAExCgAAAAEwCwAAAAsxMjc5ODgyOTUxNwwAAAACMTINAAAACTQvMTYvMjAyMn9XpAUZ/N0I1VuLWxn83QgoQ0lRLk5WREEuSVFfVEVWX0VCSVREQV9GV0QuNjAwMC41LzkvMjAyMgEAAAAzfgAAAgAAABAyOC4wNTc4MDA1ODUwNDgxAQ0AAAAFAAAAATkBAAAABzI2MzUxNTQCAAAACjEwMDIyMDQxMzgDAAAABjEwMDMwOAQAAAABMgYAAAABMAcAAAADMTYwCAAAAAEwCQAAAAExCgAAAAEwCwAAAAsxMjgzNDkwNzg4MQwAAAACMTINAAAACTUvMTAvMjAyMn9XpAUZ/N0IkNGLWxn83QgpQ0lRLk5WREEuSVFfVEVWX0VCSVREQV9GV0QuNjAwMC41LzMxLzIwMjIBAAAAM34AAAIAAAAQMjkuNzQ0MTYxNDQwOTMzOQEN</t>
  </si>
  <si>
    <t>AAAABQAAAAE5AQAAAAcyNjM1MTU0AgAAAAk2NTM2MjYwMTEDAAAABjEwMDMwOAQAAAABMgYAAAABMAcAAAADMTYwCAAAAAEwCQAAAAExCgAAAAEwCwAAAAsxMjg5MjY0NjE2MwwAAAACMTINAAAACDYvMS8yMDIyf1ekBRn83QhTvJNbGfzdCClDSVEuTlZEQS5JUV9URVZfRUJJVERBX0ZXRC42MDAwLjYvMjIvMjAyMgEAAAAzfgAAAgAAABAyNi44OTk3MTE2NzI2MjA4AQ0AAAAFAAAAATkBAAAABzI2MzUxNTQCAAAACTY1MzYyNjAxMQMAAAAGMTAwMzA4BAAAAAEyBgAAAAEwBwAAAAMxNjAIAAAAATAJAAAAATEKAAAAATALAAAACzEyOTA1ODUzMDc5DAAAAAIxMg0AAAAJNi8yMy8yMDIyf1ekBRn83QgRaI1bGfzdCClDSVEuTlZEQS5JUV9URVZfRUJJVERBX0ZXRC42MDAwLjcvMTQvMjAyMgEAAAAzfgAAAgAAABAyNy40MDYxMzQ1NTAxNjcxAQ0AAAAFAAAAATkBAAAABzI2MzUxNTQCAAAACTY1MzYyNjAxMQMAAAAGMTAwMzA4BAAAAAEyBgAAAAEwBwAAAAMxNjAIAAAAATAJAAAAATEKAAAAATALAAAACzEyOTM3NTA3NjU2DAAAAAIxMg0AAAAJNy8xNS8yMDIyf1ekBRn83Qh9o5lbGfzdCChDSVEuTlZEQS5JUV9URVZfRUJJVERBX0ZXRC42MDAwLjgvNS8yMDIyAQAAADN+AAACAAAADzM0LjAwMDIxOTY3OTQxMwENAAAABQAAAAE5AQAAAAcyNjM1MTU0AgAAAAk2NTM2MjYwMTEDAAAABjEwMDMwOAQAAAABMgYA</t>
  </si>
  <si>
    <t>AAABMAcAAAADMTYwCAAAAAEwCQAAAAExCgAAAAEwCwAAAAsxMjkzNzUwNzY1NgwAAAACMTINAAAACDgvNi8yMDIyf1ekBRn83QjVW4tbGfzdCClDSVEuTlZEQS5JUV9URVZfRUJJVERBX0ZXRC42MDAwLjgvMjkvMjAyMgEAAAAzfgAAAgAAABA0MC4wOTg4MzE1ODI3NjA0AQ0AAAAFAAAAATkBAAAABzI2MzUxNTQCAAAACTY1MzYyNjAxMgMAAAAGMTAwMzA4BAAAAAEyBgAAAAEwBwAAAAMxNjAIAAAAATAJAAAAATEKAAAAATALAAAACzEzMDA5ODA4MjE2DAAAAAIxMg0AAAAJOC8zMC8yMDIymdXfWhn83Qgb+o5bGfzdCClDSVEuTlZEQS5JUV9URVZfRUJJVERBX0ZXRC42MDAwLjkvMjAvMjAyMgEAAAAzfgAAAgAAABAzOC41NzIzNTIyOTE0Mjg2AQ0AAAAFAAAAATkBAAAABzI2MzUxNTQCAAAACTY1MzYyNjAxMgMAAAAGMTAwMzA4BAAAAAEyBgAAAAEwBwAAAAMxNjAIAAAAATAJAAAAATEKAAAAATALAAAACzEzMDE0NTY1NTM2DAAAAAIxMg0AAAAJOS8yMS8yMDIymdXfWhn83QhEQI5bGfzdCCpDSVEuTlZEQS5JUV9URVZfRUJJVERBX0ZXRC42MDAwLjEwLzEyLzIwMjIBAAAAM34AAAIAAAAQMzQuNDUwNzY0Njk4MjQzMQENAAAABQAAAAE5AQAAAAcyNjM1MTU0AgAAAAk2NTM2MjYwMTIDAAAABjEwMDMwOAQAAAABMgYAAAABMAcAAAADMTYwCAAAAAEwCQAAAAExCgAAAAEwCwAAAAsxMzEwNzIzNzM5NgwAAAAC</t>
  </si>
  <si>
    <t>MTINAAAACjEwLzEzLzIwMjKZ1d9aGfzdCFO8k1sZ/N0IKUNJUS5OVkRBLklRX1RFVl9FQklUREFfRldELjYwMDAuMTEvMy8yMDIyAQAAADN+AAACAAAAEDQwLjMxMjAyMTA2NjgyNjIBDQAAAAUAAAABOQEAAAAHMjYzNTE1NAIAAAAJNjUzNjI2MDEyAwAAAAYxMDAzMDgEAAAAATIGAAAAATAHAAAAAzE2MAgAAAABMAkAAAABMQoAAAABMAsAAAALMTMxMDcyMzczOTYMAAAAAjEyDQAAAAkxMS80LzIwMjKZ1d9aGfzdCFWRlVsZ/N0IKkNJUS5OVkRBLklRX1RFVl9FQklUREFfRldELjYwMDAuMTEvMjUvMjAyMgEAAAAzfgAAAgAAABA0NC44ODgwNTI0MzA5NjE2AQ0AAAAFAAAAATkBAAAABzI2MzUxNTQCAAAACTY1MzYyNjAxMwMAAAAGMTAwMzA4BAAAAAEyBgAAAAEwBwAAAAMxNjAIAAAAATAJAAAAATEKAAAAATALAAAACzEzMTExMDc1MzM3DAAAAAIxMg0AAAAKMTEvMjYvMjAyMh0k4FoZ/N0I0SaSWxn83QgqQ0lRLk5WREEuSVFfVEVWX0VCSVREQV9GV0QuNjAwMC4xMi8xOS8yMDIyAQAAADN+AAACAAAAEDQ1LjI0MzgyMTU2NTY4OTMBDQAAAAUAAAABOQEAAAAHMjYzNTE1NAIAAAAJNjUzNjI2MDEzAwAAAAYxMDAzMDgEAAAAATIGAAAAATAHAAAAAzE2MAgAAAABMAkAAAABMQoAAAABMAsAAAALMTMxMjY3MzgxNDQMAAAAAjEyDQAAAAoxMi8yMC8yMDIyHSTgWhn83Qgag5tbGfzdCClDSVEuTlZEQS5JUV9U</t>
  </si>
  <si>
    <t>RVZfRUJJVERBX0ZXRC42MDAwLjEvMTAvMjAyMwEAAAAzfgAAAgAAABA0NC4yODA1MTMwNTIwMjUxAQ0AAAAFAAAAATkBAAAABzI2MzUxNTQCAAAACTY1MzYyNjAxMwMAAAAGMTAwMzA4BAAAAAEyBgAAAAEwBwAAAAMxNjAIAAAAATAJAAAAATEKAAAAATALAAAACzEzMTI2NzM4MTQ0DAAAAAIxMg0AAAAJMS8xMS8yMDIzHSTgWhn83QhEQI5bGfzdCChDSVEuTlZEQS5JUV9URVZfRUJJVERBX0ZXRC42MDAwLjIvMS8yMDIzAQAAADN+AAACAAAAEDU4LjMzNjQ0MDc1NTc1MjEBDQAAAAUAAAABOQEAAAAHMjYzNTE1NAIAAAAJNjUzNjI2MDEzAwAAAAYxMDAzMDgEAAAAATIGAAAAATAHAAAAAzE2MAgAAAABMAkAAAABMQoAAAABMAsAAAALMTMxMjY3MzgxNDQMAAAAAjEyDQAAAAgyLzIvMjAyMx0k4FoZ/N0IG/qOWxn83QgpQ0lRLk5WREEuSVFfVEVWX0VCSVREQV9GV0QuNjAwMC4yLzIzLzIwMjMBAAAAM34AAAIAAAAQNTkuNjI1MTIxODI4OTk4OQENAAAABQAAAAE5AQAAAAcyNjM1MTU0AgAAAAoxMDAyMjA0MTM5AwAAAAYxMDAzMDgEAAAAATIGAAAAATAHAAAAAzE2MAgAAAABMAkAAAABMQoAAAABMAsAAAALMTMyMDU1MTcyNDEMAAAAAjEyDQAAAAkyLzI0LzIwMjMdJOBaGfzdCEC/kFsZ/N0IKUNJUS5OVkRBLklRX1RFVl9FQklUREFfRldELjYwMDAuMy8xNy8yMDIzAQAAADN+AAACAAAAEDY0Ljg3Mjk1MDYz</t>
  </si>
  <si>
    <t>OTI2NDYBDQAAAAUAAAABOQEAAAAHMjYzNTE1NAIAAAAKMTAwMjIwNDEzOQMAAAAGMTAwMzA4BAAAAAEyBgAAAAEwBwAAAAMxNjAIAAAAATAJAAAAATEKAAAAATALAAAACzEzMjEzMTc2NDM1DAAAAAIxMg0AAAAJMy8xOC8yMDIzHSTgWhn83QjODqRbGfzdCClDSVEuTlZEQS5JUV9URVZfRUJJVERBX0ZXRC42MDAwLjQvMTAvMjAyMwEAAAAzfgAAAgAAABA2OC4yOTc2OTY3OTAxMzU2AQ0AAAAFAAAAATkBAAAABzI2MzUxNTQCAAAACjEwMDIyMDQxMzkDAAAABjEwMDMwOAQAAAABMgYAAAABMAcAAAADMTYwCAAAAAEwCQAAAAExCgAAAAEwCwAAAAsxMzI3ODAyMTg1NwwAAAACMTINAAAACTQvMTEvMjAyMx0k4FoZ/N0IQL+QWxn83QgoQ0lRLk5WREEuSVFfVEVWX0VCSVREQV9GV0QuNjAwMC41LzIvMjAyMwEAAAAzfgAAAgAAABA2Ny4yNzg2MTczNzIyMzI3AQ0AAAAFAAAAATkBAAAABzI2MzUxNTQCAAAACjEwMDIyMDQxMzkDAAAABjEwMDMwOAQAAAABMgYAAAABMAcAAAADMTYwCAAAAAEwCQAAAAExCgAAAAEwCwAAAAsxMzI4NjA5MjM0NAwAAAACMTINAAAACDUvMy8yMDIzHSTgWhn83QgRaI1bGfzdCClDSVEuTlZEQS5JUV9URVZfRUJJVERBX0ZXRC42MDAwLjUvMjQvMjAyMwEAAAAzfgAAAgAAABA2Ny4yODEwNzQwODM3NDE0AQ0AAAAFAAAAATkBAAAABzI2MzUxNTQCAAAACTY1MzYyNjAxNAMAAAAGMTAw</t>
  </si>
  <si>
    <t>MzA4BAAAAAEyBgAAAAEwBwAAAAMxNjAIAAAAATAJAAAAATEKAAAAATALAAAACzEzMzY0MjMzOTQ0DAAAAAIxMg0AAAAJNS8yNS8yMDIzHSTgWhn83Qg2aJpbGfzdCClDSVEuTlZEQS5JUV9URVZfRUJJVERBX0ZXRC42MDAwLjYvMTUvMjAyMwEAAAAzfgAAAgAAABA1Mi41MjA5NjQ1NDQxNDU4AQ0AAAAFAAAAATkBAAAABzI2MzUxNTQCAAAACTY1MzYyNjAxNAMAAAAGMTAwMzA4BAAAAAEyBgAAAAEwBwAAAAMxNjAIAAAAATAJAAAAATEKAAAAATALAAAACzEzMzY0MjE4Mjg2DAAAAAIxMg0AAAAJNi8xNi8yMDIzHSTgWhn83QiSCqVbGfzdCChDSVEuTlZEQS5JUV9URVZfRUJJVERBX0ZXRC42MDAwLjcvNy8yMDIzAQAAADN+AAACAAAAEDUyLjMzNTY5MjMwNDI1NjQBDQAAAAUAAAABOQEAAAAHMjYzNTE1NAIAAAAJNjUzNjI2MDE0AwAAAAYxMDAzMDgEAAAAATIGAAAAATAHAAAAAzE2MAgAAAABMAkAAAABMQoAAAABMAsAAAALMTMzNjQyMTgyODYMAAAAAjEyDQAAAAg3LzgvMjAyMx0k4FoZ/N0I+hadWxn83QgpQ0lRLk5WREEuSVFfVEVWX0VCSVREQV9GV0QuNjAwMC43LzMxLzIwMjMBAAAAM34AAAIAAAAQNTYuMTE2NTIwOTY0NDg4NQENAAAABQAAAAE5AQAAAAcyNjM1MTU0AgAAAAk2NTM2MjYwMTQDAAAABjEwMDMwOAQAAAABMgYAAAABMAcAAAADMTYwCAAAAAEwCQAAAAExCgAAAAEwCwAAAAsxMzQ2MTAx</t>
  </si>
  <si>
    <t>ODY1MgwAAAACMTINAAAACDgvMS8yMDIzHSTgWhn83QhTvJNbGfzdCClDSVEuTlZEQS5JUV9URVZfRUJJVERBX0ZXRC42MDAwLjgvMjIvMjAyMwEAAAAzfgAAAgAAABA1Ni40Njc5OTkyODc0MjkxAQ0AAAAFAAAAATkBAAAABzI2MzUxNTQCAAAACTY1MzYyNjAxNAMAAAAGMTAwMzA4BAAAAAEyBgAAAAEwBwAAAAMxNjAIAAAAATAJAAAAATEKAAAAATALAAAACzEzNDYzODkyNTIyDAAAAAIxMg0AAAAJOC8yMy8yMDIzHSTgWhn83QgRaI1bGfzdCClDSVEuTlZEQS5JUV9URVZfRUJJVERBX0ZXRC42MDAwLjkvMTMvMjAyMwEAAAAzfgAAAgAAABAzMy4yNjkxMTczNjA3NTQ4AQ0AAAAFAAAAATkBAAAABzI2MzUxNTQCAAAACTY1MzYyNjAxNQMAAAAGMTAwMzA4BAAAAAEyBgAAAAEwBwAAAAMxNjAIAAAAATAJAAAAATEKAAAAATALAAAACzEzNDc5MzkzNzczDAAAAAIxMg0AAAAJOS8xNC8yMDIzHSTgWhn83Qg2aJpbGfzdCClDSVEuTlZEQS5JUV9URVZfRUJJVERBX0ZXRC42MDAwLjEwLzUvMjAyMwEAAAAzfgAAAgAAABAzMi42ODM1MjUxMTQwMzMxAQ0AAAAFAAAAATkBAAAABzI2MzUxNTQCAAAACTY1MzYyNjAxNQMAAAAGMTAwMzA4BAAAAAEyBgAAAAEwBwAAAAMxNjAIAAAAATAJAAAAATEKAAAAATALAAAACzEzNDc5MzkzNzczDAAAAAIxMg0AAAAJMTAvNi8yMDIzHSTgWhn83Qgag5tbGfzdCCpDSVEuTlZEQS5J</t>
  </si>
  <si>
    <t>UV9URVZfRUJJVERBX0ZXRC42MDAwLjEwLzI3LzIwMjMBAAAAM34AAAIAAAAQMzAuMjkzMjU1OTExNjMxMQENAAAABQAAAAE5AQAAAAcyNjM1MTU0AgAAAAk2NTM2MjYwMTUDAAAABjEwMDMwOAQAAAABMgYAAAABMAcAAAADMTYwCAAAAAEwCQAAAAExCgAAAAEwCwAAAAsxMzU3NTg2NjQ3NAwAAAACMTINAAAACjEwLzI4LzIwMjMdJOBaGfzdCGZto1sZ/N0IKkNJUS5OVkRBLklRX1RFVl9FQklUREFfRldELjYwMDAuMTEvMjAvMjAyMwEAAAAzfgAAAgAAAA8zOS4xNDE0NDA3ODAyMTgBDQAAAAUAAAABOQEAAAAHMjYzNTE1NAIAAAAJNjUzNjI2MDE1AwAAAAYxMDAzMDgEAAAAATIGAAAAATAHAAAAAzE2MAgAAAABMAkAAAABMQoAAAABMAsAAAALMTM1NzEwNTUyOTMMAAAAAjEyDQAAAAoxMS8yMS8yMDIzHSTgWhn83Qh9o5lbGfzdCCpDSVEuTlZEQS5JUV9URVZfRUJJVERBX0ZXRC42MDAwLjEyLzEyLzIwMjMBAAAAM34AAAIAAAAQMTguNzQ0Nzk0OTU0NzAzMgENAAAABQAAAAE5AQAAAAcyNjM1MTU0AgAAAAk2NTM2MjYwMTYDAAAABjEwMDMwOAQAAAABMgYAAAABMAcAAAADMTYwCAAAAAEwCQAAAAExCgAAAAEwCwAAAAsxMzU5NDQ1OTY0MgwAAAACMTINAAAACjEyLzEzLzIwMjMdJOBaGfzdCBFojVsZ/N0IKENJUS5OVkRBLklRX1RFVl9FQklUREFfRldELjYwMDAuMS8zLzIwMjQBAAAAM34AAAIAAAAQMTgu</t>
  </si>
  <si>
    <t>NzA5OTY3NTM3NTY1NwENAAAABQAAAAE5AQAAAAcyNjM1MTU0AgAAAAk2NTM2MjYwMTYDAAAABjEwMDMwOAQAAAABMgYAAAABMAcAAAADMTYwCAAAAAEwCQAAAAExCgAAAAEwCwAAAAsxMzU5NDQ1OTY0MgwAAAACMTINAAAACDEvNC8yMDI0HSTgWhn83QjRJpJbGfzdCClDSVEuTlZEQS5JUV9URVZfRUJJVERBX0ZXRC42MDAwLjEvMjUvMjAyNAEAAAAzfgAAAgAAABAyNC4yNjk2ODk3NjQyMzg4AQ0AAAAFAAAAATkBAAAABzI2MzUxNTQCAAAACTY1MzYyNjAxNgMAAAAGMTAwMzA4BAAAAAEyBgAAAAEwBwAAAAMxNjAIAAAAATAJAAAAATEKAAAAATALAAAACzEzNTk0NDU5NjQyDAAAAAIxMg0AAAAJMS8yNi8yMDI0HSTgWhn83QjODqRbGfzdCClDSVEuTlZEQS5JUV9URVZfRUJJVERBX0ZXRC42MDAwLjIvMTYvMjAyNAEAAAAzfgAAAgAAABAyOC42MjE1MzM4NDIwMDc2AQ0AAAAFAAAAATkBAAAABzI2MzUxNTQCAAAACTY1MzYyNjAxNgMAAAAGMTAwMzA4BAAAAAEyBgAAAAEwBwAAAAMxNjAIAAAAATAJAAAAATEKAAAAATALAAAACzEzNTk0NDU5NjQyDAAAAAIxMg0AAAAJMi8xNy8yMDI0HSTgWhn83QhTvJNbGfzdCClDSVEuTlZEQS5JUV9URVZfRUJJVERBX0ZXRC42MDAwLjMvMTEvMjAyNAEAAAAzfgAAAgAAABAyOS44NzM2MDc1OTIxMzQ2AQ0AAAAFAAAAATkBAAAABzI2MzUxNTQCAAAACjEwMDIyMDQxNDAD</t>
  </si>
  <si>
    <t>AAAABjEwMDMwOAQAAAABMgYAAAABMAcAAAADMTYwCAAAAAEwCQAAAAExCgAAAAEwCwAAAAsxMzY5OTEzNzI2OQwAAAACMTINAAAACTMvMTIvMjAyNB0k4FoZ/N0IVZGVWxn83QgoQ0lRLk5WREEuSVFfVEVWX0VCSVREQV9GV0QuNjAwMC40LzIvMjAyNAEAAAAzfgAAAgAAABAzMS4wNTk2OTAyOTEyOTY3AQ0AAAAFAAAAATkBAAAABzI2MzUxNTQCAAAACjEwMDIyMDQxNDADAAAABjEwMDMwOAQAAAABMgYAAAABMAcAAAADMTYwCAAAAAEwCQAAAAExCgAAAAEwCwAAAAsxMzcwNjM2MTk1MAwAAAACMTINAAAACDQvMy8yMDI0HSTgWhn83QgRaI1bGfzdCClDSVEuTlZEQS5JUV9URVZfRUJJVERBX0ZXRC42MDAwLjQvMjQvMjAyNAEAAAAzfgAAAgAAABAyNy4yOTQwNzAzMzQxMDIyAQ0AAAAFAAAAATkBAAAABzI2MzUxNTQCAAAACjEwMDIyMDQxNDADAAAABjEwMDMwOAQAAAABMgYAAAABMAcAAAADMTYwCAAAAAEwCQAAAAExCgAAAAEwCwAAAAsxMzc0NjE0MTE5NAwAAAACMTINAAAACTQvMjUvMjAyNB0k4FoZ/N0IVZGVWxn83QgpQ0lRLk5WREEuSVFfVEVWX0VCSVREQV9GV0QuNjAwMC41LzE2LzIwMjQBAAAAM34AAAIAAAAQMzEuODMwMjMwNzIyNTMzOAENAAAABQAAAAE5AQAAAAcyNjM1MTU0AgAAAAoxMDAyMjA0MTQwAwAAAAYxMDAzMDgEAAAAATIGAAAAATAHAAAAAzE2MAgAAAABMAkAAAABMQoAAAABMAsA</t>
  </si>
  <si>
    <t>AAALMTM4MTEwODE5MzkMAAAAAjEyDQAAAAk1LzE3LzIwMjQdJOBaGfzdCDZomlsZ/N0IKENJUS5OVkRBLklRX1RFVl9FQklUREFfRldELjYwMDAuNi83LzIwMjQBAAAAM34AAAIAAAAPMzUuMjcwNjc0Nzc0NTgzAQ0AAAAFAAAAATkBAAAABzI2MzUxNTQCAAAACTY1MzYyNjAxNwMAAAAGMTAwMzA4BAAAAAEyBgAAAAEwBwAAAAMxNjAIAAAAATAJAAAAATEKAAAAATALAAAACzE0Mjg3ODgwMzc2DAAAAAIxMg0AAAAINi84LzIwMjQdJOBaGfzdCBv6jlsZ/N0IKENJUS5OVkRBLklRX1RFVl9FQklUREFfRldELjYwMDAuNy8xLzIwMjQBAAAAM34AAAIAAAAQMzUuNjE5NzY4ODczMDkwNgENAAAABQAAAAE5AQAAAAcyNjM1MTU0AgAAAAk2NTM2MjYwMTcDAAAABjEwMDMwOAQAAAABMgYAAAABMAcAAAADMTYwCAAAAAEwCQAAAAExCgAAAAEwCwAAAAsxNDI4Nzg4MDM4NgwAAAACMTINAAAACDcvMi8yMDI0HSTgWhn83Qi1TZNbGfzdCClDSVEuTlZEQS5JUV9URVZfRUJJVERBX0ZXRC42MDAwLjcvMjMvMjAyNAEAAAAzfgAAAgAAABAzNC4xMjYxMjk3MjY0NTMzAQ0AAAAFAAAAATkBAAAABzI2MzUxNTQCAAAACTY1MzYyNjAxNwMAAAAGMTAwMzA4BAAAAAEyBgAAAAEwBwAAAAMxNjAIAAAAATAJAAAAATEKAAAAATALAAAACzEzODQzODQ0ODkzDAAAAAIxMg0AAAAJNy8yNC8yMDI0HSTgWhn83QgRaI1bGfzdCClDSVEu</t>
  </si>
  <si>
    <t>TlZEQS5JUV9URVZfRUJJVERBX0ZXRC42MDAwLjgvMTQvMjAyNAEAAAAzfgAAAgAAABAzMi44NjIxNzgyMDcwODg3AQ0AAAAFAAAAATkBAAAABzI2MzUxNTQCAAAACTY1MzYyNjAxNwMAAAAGMTAwMzA4BAAAAAEyBgAAAAEwBwAAAAMxNjAIAAAAATAJAAAAATEKAAAAATALAAAACzE0Mjg3ODgwMzkxDAAAAAIxMg0AAAAJOC8xNS8yMDI0f1ekBRn83QjODqRbGfzdCChDSVEuTlZEQS5JUV9URVZfRUJJVERBX0ZXRC42MDAwLjkvNS8yMDI0AQAAADN+AAACAAAAEDI2LjQzNjIwMjgzNzM2ODgBDQAAAAUAAAABOQEAAAAHMjYzNTE1NAIAAAAJNjUzNjI2MDE4AwAAAAYxMDAzMDgEAAAAATIGAAAAATAHAAAAAzE2MAgAAAABMAkAAAABMQoAAAABMAsAAAALMTQyODc4ODA5NTYMAAAAAjEyDQAAAAg5LzYvMjAyNH9XpAUZ/N0IQL+QWxn83QgpQ0lRLk5WREEuSVFfVEVWX0VCSVREQV9GV0QuNjAwMC45LzI3LzIwMjQBAAAAM34AAAIAAAAQMjkuOTQ4NTczOTQzNTkwNgENAAAABQAAAAE5AQAAAAcyNjM1MTU0AgAAAAk2NTM2MjYwMTgDAAAABjEwMDMwOAQAAAABMgYAAAABMAcAAAADMTYwCAAAAAEwCQAAAAExCgAAAAEwCwAAAAsxNDAzODEyMDA5MwwAAAACMTINAAAACTkvMjgvMjAyNH9XpAUZ/N0IU7yTWxn83QgqQ0lRLk5WREEuSVFfVEVWX0VCSVREQV9GV0QuNjAwMC4xMC8yMS8yMDI0AQAAADN+AAACAAAAEDM1</t>
  </si>
  <si>
    <t>LjcyMTM2NzA2MDMxODIBDQAAAAUAAAABOQEAAAAHMjYzNTE1NAIAAAAJNjUzNjI2MDE4AwAAAAYxMDAzMDgEAAAAATIGAAAAATAHAAAAAzE2MAgAAAABMAkAAAABMQoAAAABMAsAAAALMTQwMzg4MDQ1MDcMAAAAAjEyDQAAAAoxMC8yMi8yMDI0f1ekBRn83Qgb+o5bGfzdCCpDSVEuTlZEQS5JUV9URVZfRUJJVERBX0ZXRC42MDAwLjExLzEyLzIwMjQBAAAAM34AAAIAAAAQMzYuODgxMTMxNjM4MjM3NgENAAAABQAAAAE5AQAAAAcyNjM1MTU0AgAAAAk2NTM2MjYwMTgDAAAABjEwMDMwOAQAAAABMgYAAAABMAcAAAADMTYwCAAAAAEwCQAAAAExCgAAAAEwCwAAAAsxNDAzODgwNDUwOAwAAAACMTINAAAACjExLzEzLzIwMjR/V6QFGfzdCIfAo1sZ/N0IKUNJUS5OVkRBLklRX1RFVl9FQklUREFfRldELjYwMDAuMTIvNC8yMDI0AQAAADN+AAACAAAADzMwLjY3NzgxODUyMDAwOAENAAAABQAAAAE5AQAAAAcyNjM1MTU0AgAAAAk2NTM2MjYwMTkDAAAABjEwMDMwOAQAAAABMgYAAAABMAcAAAADMTYwCAAAAAEwCQAAAAExCgAAAAEwCwAAAAsxNDI4Nzg4MTA1MgwAAAACMTINAAAACTEyLzUvMjAyNH9XpAUZ/N0IrNeWWxn83QgqQ0lRLk5WREEuSVFfVEVWX0VCSVREQV9GV0QuNjAwMC4xMi8yNi8yMDI0AQAAADN+AAACAAAAEDI5LjU2Nzc2OTkxMTM1NDMBDQAAAAUAAAABOQEAAAAHMjYzNTE1NAIAAAAJNjUzNjI2</t>
  </si>
  <si>
    <t>MDE5AwAAAAYxMDAzMDgEAAAAATIGAAAAATAHAAAAAzE2MAgAAAABMAkAAAABMQoAAAABMAsAAAALMTQyODc4ODEwNTIMAAAAAjEyDQAAAAoxMi8yNy8yMDI0f1ekBRn83QjI8ZlbGfzdCClDSVEuTlZEQS5JUV9URVZfRUJJVERBX0ZXRC42MDAwLjEvMTcvMjAyNQEAAAAzfgAAAgAAAA8yOS4wOTQ3NzQxNTEwNDUBDQAAAAUAAAABOQEAAAAHMjYzNTE1NAIAAAAJNjUzNjI2MDE5AwAAAAYxMDAzMDgEAAAAATIGAAAAATAHAAAAAzE2MAgAAAABMAkAAAABMQoAAAABMAsAAAALMTQyODc4ODEwNTQMAAAAAjEyDQAAAAkxLzE4LzIwMjV/V6QFGfzdCFfkolsZ/N0IKUNJUS5OVkRBLklRX1RFVl9FQklUREFfRldELjYwMDAuMi8xMC8yMDI1AQAAADN+AAACAAAAEDI4LjIxMjcwMDk3NjQxNDMBDQAAAAUAAAABOQEAAAAHMjYzNTE1NAIAAAAJNjUzNjI2MDE5AwAAAAYxMDAzMDgEAAAAATIGAAAAATAHAAAAAzE2MAgAAAABMAkAAAABMQoAAAABMAsAAAALMTQxNTk1MDc1NzkMAAAAAjEyDQAAAAkyLzExLzIwMjV/V6QFGfzdCBv6jlsZ/N0IKENJUS5OVkRBLklRX1RFVl9FQklUREFfRldELjYwMDAuMy80LzIwMjUBAAAAM34AAAIAAAAQMjEuNzA4Nzc4NDc3Nzg5OQENAAAABQAAAAE5AQAAAAcyNjM1MTU0AgAAAAoxMDAyMjA0MTQxAwAAAAYxMDAzMDgEAAAAATIGAAAAATAHAAAAAzE2MAgAAAABMAkAAAABMQoAAAAB</t>
  </si>
  <si>
    <t>MAsAAAALMTQzMzk3NjUwNTMMAAAAAjEyDQAAAAgzLzUvMjAyNX9XpAUZ/N0IyPGZWxn83QgpQ0lRLk5WREEuSVFfVEVWX0VCSVREQV9GV0QuNjAwMC4zLzI2LzIwMjUBAAAAM34AAAIAAAAQMjEuMTIxNzA3NDI4MTYyMwENAAAABQAAAAE5AQAAAAcyNjM1MTU0AgAAAAoxMDAyMjA0MTQxAwAAAAYxMDAzMDgEAAAAATIGAAAAATAHAAAAAzE2MAgAAAABMAkAAAABMQoAAAABMAsAAAALMTQzMzE3NjAxNDQMAAAAAjEyDQAAAAkzLzI3LzIwMjV/V6QFGfzdCKzXllsZ/N0IKUNJUS5OVkRBLklRX1RFVl9FQklUREFfRldELjYwMDAuNC8xNy8yMDI1AQAAADN+AAACAAAAEDE5LjM5OTA0NjMwNTQ2MjEBDQAAAAUAAAABOQEAAAAHMjYzNTE1NAIAAAAKMTAwMjIwNDE0MQMAAAAGMTAwMzA4BAAAAAEyBgAAAAEwBwAAAAMxNjAIAAAAATAJAAAAATEKAAAAATALAAAACzE0MjM1ODExMDAwDAAAAAIxMg0AAAAJNC8xOC8yMDI1f1ekBRn83QieuJhbGfzdCChDSVEuTlZEQS5JUV9URVZfRUJJVERBX0ZXRC42MDAwLjUvOS8yMDI1AQAAADN+AAACAAAAEDIyLjQ0MDAxNzY0OTgwODUBDQAAAAUAAAABOQEAAAAHMjYzNTE1NAIAAAAKMTAwMjIwNDE0MQMAAAAGMTAwMzA4BAAAAAEyBgAAAAEwBwAAAAMxNjAIAAAAATAJAAAAATEKAAAAATALAAAACzE0Mjk5MzY0Mzc0DAAAAAIxMg0AAAAJNS8xMC8yMDI1f1ekBRn83QhAv5Bb</t>
  </si>
  <si>
    <t>GfzdCChDSVEuTlZEQS5JUV9URVZfRUJJVERBX0ZXRC42MDAwLjYvMi8yMDI1AQAAADN+AAACAAAAEDI2LjQxNjYyMTUzNTU3ODkBDQAAAAUAAAABOQEAAAAHMjYzNTE1NAIAAAAJNjUzNjI2MDIwAwAAAAYxMDAzMDgEAAAAATIGAAAAATAHAAAAAzE2MAgAAAABMAkAAAABMQoAAAABMAsAAAALMTQ0NTUwNzIwNjIMAAAAAjEyDQAAAAg2LzMvMjAyNX9XpAUZ/N0IVZGVWxn83QgpQ0lRLk5WREEuSVFfVEVWX0VCSVREQV9GV0QuNjAwMC42LzI0LzIwMjUBAAAAM34AAAIAAAAQMjguNDY2MDM4NDcyOTU2NQENAAAABQAAAAE5AQAAAAcyNjM1MTU0AgAAAAk2NTM2MjYwMjADAAAABjEwMDMwOAQAAAABMgYAAAABMAcAAAADMTYwCAAAAAEwCQAAAAExCgAAAAEwCwAAAAsxNDQ1NTA3MjA2MwwAAAACMTINAAAACTYvMjUvMjAyNX9XpAUZ/N0IrNeWWxn83QgpQ0lRLk5WREEuSVFfVEVWX0VCSVREQV9GV0QuNjAwMC43LzE2LzIwMjUBAAAAM34AAAIAAAAQMzIuMjY5NjgyOTUzOTkyNAENAAAABQAAAAE5AQAAAAcyNjM1MTU0AgAAAAk2NTM2MjYwMjADAAAABjEwMDMwOAQAAAABMgYAAAABMAcAAAADMTYwCAAAAAEwCQAAAAExCgAAAAEwCwAAAAsxNDM5MjM4MjA1NgwAAAACMTINAAAACTcvMTcvMjAyNX9XpAUZ/N0IWz+fWxn83QgoQ0lRLk5WREEuSVFfVEVWX0VCSVREQV9GV0QuNjAwMC44LzcvMjAyNQEAAAAzfgAA</t>
  </si>
  <si>
    <t>AgAAABAzMy43Mzk4MDA3NDg1NDM3AQ0AAAAFAAAAATkBAAAABzI2MzUxNTQCAAAACTY1MzYyNjAyMAMAAAAGMTAwMzA4BAAAAAEyBgAAAAEwBwAAAAMxNjAIAAAAATAJAAAAATEKAAAAATALAAAACzE0NDY1Mjk4MzYyDAAAAAIxMg0AAAAIOC84LzIwMjV/V6QFGfzdCNEmklsZ/N0IKUNJUS5OVkRBLklRX1RFVl9FQklUREFfRldELjYwMDAuOC8yMC8yMDIwAQAAADN+AAACAAAADzU5LjU1MDgzMjg0NzczMwENAAAABQAAAAE5AQAAAAcyNjM1MTU0AgAAAAk2NTM2MjYwMDYDAAAABjEwMDMwOAQAAAABMgYAAAABMAcAAAADMTYwCAAAAAEwCQAAAAExCgAAAAEwCwAAAAsxMjA1ODg4MDgwNwwAAAACMTINAAAACTgvMjEvMjAyMB0k4FoZ/N0IQL+QWxn83QgpQ0lRLk5WREEuSVFfVEVWX0VCSVREQV9GV0QuNjAwMC45LzExLzIwMjABAAAAM34AAAIAAAAQNTkuNjY2ODIwNjA5MjAyMQENAAAABQAAAAE5AQAAAAcyNjM1MTU0AgAAAAk2NTM2MjYwMDYDAAAABjEwMDMwOAQAAAABMgYAAAABMAcAAAADMTYwCAAAAAEwCQAAAAExCgAAAAEwCwAAAAsxMjA1OTE5NjM1OQwAAAACMTINAAAACTkvMTIvMjAyMH9XpAUZ/N0IcA2LWxn83QgpQ0lRLk5WREEuSVFfVEVWX0VCSVREQV9GV0QuNjAwMC4xMC81LzIwMjABAAAAM34AAAIAAAAPNjcuMDc0MTY3MTA0OTY5AQ0AAAAFAAAAATkBAAAABzI2MzUxNTQCAAAACTY1MzYy</t>
  </si>
  <si>
    <t>NjAwNgMAAAAGMTAwMzA4BAAAAAEyBgAAAAEwBwAAAAMxNjAIAAAAATAJAAAAATEKAAAAATALAAAACzEyMDgzOTEwMTI2DAAAAAIxMg0AAAAJMTAvNi8yMDIwf1ekBRn83QiQ0YtbGfzdCCpDSVEuTlZEQS5JUV9URVZfRUJJVERBX0ZXRC42MDAwLjEwLzI3LzIwMjABAAAAM34AAAIAAAAQNjguMDIwMDA3NTI2MjI5MQENAAAABQAAAAE5AQAAAAcyNjM1MTU0AgAAAAk2NTM2MjYwMDYDAAAABjEwMDMwOAQAAAABMgYAAAABMAcAAAADMTYwCAAAAAEwCQAAAAExCgAAAAEwCwAAAAsxMjA4NzY1NTExOAwAAAACMTINAAAACjEwLzI4LzIwMjB/V6QFGfzdCEC/kFsZ/N0IKkNJUS5OVkRBLklRX1RFVl9FQklUREFfRldELjYwMDAuMTEvMTgvMjAyMAEAAAAzfgAAAgAAABA2Ny4xNzcyMzcyMTQxMTE1AQ0AAAAFAAAAATkBAAAABzI2MzUxNTQCAAAACTY1MzYyNjAwNwMAAAAGMTAwMzA4BAAAAAEyBgAAAAEwBwAAAAMxNjAIAAAAATAJAAAAATEKAAAAATALAAAACzEyMjAxNDY2ODY3DAAAAAIxMg0AAAAKMTEvMTkvMjAyMH9XpAUZ/N0IVZGVWxn83QgqQ0lRLk5WREEuSVFfVEVWX0VCSVREQV9GV0QuNjAwMC4xMi8xMC8yMDIwAQAAADN+AAACAAAAEDU0Ljg5NzUwNDMwNTg5MDUBDQAAAAUAAAABOQEAAAAHMjYzNTE1NAIAAAAJNjUzNjI2MDA3AwAAAAYxMDAzMDgEAAAAATIGAAAAATAHAAAAAzE2MAgAAAABMAkAAAAB</t>
  </si>
  <si>
    <t>MQoAAAABMAsAAAALMTIxNjgyNjc0NDkMAAAAAjEyDQAAAAoxMi8xMS8yMDIwf1ekBRn83QjMIp5bGfzdCChDSVEuTlZEQS5JUV9URVZfRUJJVERBX0ZXRC42MDAwLjEvMS8yMDIxAQAAADN+AAACAAAAEDU1LjI1MDM5NjE0MTkyMjIBDQAAAAUAAAABOQEAAAAHMjYzNTE1NAIAAAAJNjUzNjI2MDA3AwAAAAYxMDAzMDgEAAAAATIGAAAAATAHAAAAAzE2MAgAAAABMAkAAAABMQoAAAABMAsAAAALMTIxNjgyNjc0NDkMAAAAAjEyDQAAAAgxLzIvMjAyMX9XpAUZ/N0IcA2LWxn83QgpQ0lRLk5WREEuSVFfVEVWX0VCSVREQV9GV0QuNjAwMC4xLzI1LzIwMjEBAAAAM34AAAIAAAAQNTcuODAxNjY1NTE4NDI5MgENAAAABQAAAAE5AQAAAAcyNjM1MTU0AgAAAAk2NTM2MjYwMDcDAAAABjEwMDMwOAQAAAABMgYAAAABMAcAAAADMTYwCAAAAAEwCQAAAAExCgAAAAEwCwAAAAsxMjE2ODI2NzQ0OQwAAAACMTINAAAACTEvMjYvMjAyMX9XpAUZ/N0IkNGLWxn83QgpQ0lRLk5WREEuSVFfVEVWX0VCSVREQV9GV0QuNjAwMC4yLzE2LzIwMjEBAAAAM34AAAIAAAAQNjQuNzI2MTc4Nzk4OTk1OQENAAAABQAAAAE5AQAAAAcyNjM1MTU0AgAAAAk2NTM2MjYwMDcDAAAABjEwMDMwOAQAAAABMgYAAAABMAcAAAADMTYwCAAAAAEwCQAAAAExCgAAAAEwCwAAAAsxMjI0OTc5NzQ0OAwAAAACMTINAAAACTIvMTcvMjAyMX9XpAUZ/N0I</t>
  </si>
  <si>
    <t>FnGeWxn83QgpQ0lRLk5WREEuSVFfVEVWX0VCSVREQV9GV0QuNjAwMC4zLzEwLzIwMjEBAAAAM34AAAIAAAAQMzkuNTM1OTUxMzkwMDE5OQENAAAABQAAAAE5AQAAAAcyNjM1MTU0AgAAAAoxMDAyMjA0MTM3AwAAAAYxMDAzMDgEAAAAATIGAAAAATAHAAAAAzE2MAgAAAABMAkAAAABMQoAAAABMAsAAAALMTI0MDI4MDcwNTMMAAAAAjEyDQAAAAkzLzExLzIwMjF/V6QFGfzdCKzXllsZ/N0IKENJUS5OVkRBLklRX1RFVl9FQklUREFfRldELjYwMDAuNC8xLzIwMjEBAAAAM34AAAIAAAAPNDMuODQ5NzA5MDY5ODA4AQ0AAAAFAAAAATkBAAAABzI2MzUxNTQCAAAACjEwMDIyMDQxMzcDAAAABjEwMDMwOAQAAAABMgYAAAABMAcAAAADMTYwCAAAAAEwCQAAAAExCgAAAAEwCwAAAAsxMjQwMjgwNzA1MwwAAAACMTINAAAACDQvMi8yMDIxf1ekBRn83QgdRKBbGfzdCClDSVEuTlZEQS5JUV9URVZfRUJJVERBX0ZXRC42MDAwLjQvMjMvMjAyMQEAAAAzfgAAAgAAAA81My4yNTA2MDkxNzQwODkBDQAAAAUAAAABOQEAAAAHMjYzNTE1NAIAAAAKMTAwMjIwNDEzNwMAAAAGMTAwMzA4BAAAAAEyBgAAAAEwBwAAAAMxNjAIAAAAATAJAAAAATEKAAAAATALAAAACzEyNDA2MjQxNjE5DAAAAAIxMg0AAAAJNC8yNC8yMDIxf1ekBRn83Qgdv4pbGfzdCClDSVEuTlZEQS5JUV9URVZfRUJJVERBX0ZXRC42MDAwLjUvMTcvMjAyMQEA</t>
  </si>
  <si>
    <t>AAAzfgAAAgAAABA0OS4zNzUxMDA3NDg4ODg5AQ0AAAAFAAAAATkBAAAABzI2MzUxNTQCAAAACjEwMDIyMDQxMzcDAAAABjEwMDMwOAQAAAABMgYAAAABMAcAAAADMTYwCAAAAAEwCQAAAAExCgAAAAEwCwAAAAsxMjQwNjI0MTYxOQwAAAACMTINAAAACTUvMTgvMjAyMX9XpAUZ/N0IkNGLWxn83QgoQ0lRLk5WREEuSVFfVEVWX0VCSVREQV9GV0QuNjAwMC42LzgvMjAyMQEAAAAzfgAAAgAAAA80My43MzY0MjUyNjc3MjQBDQAAAAUAAAABOQEAAAAHMjYzNTE1NAIAAAAJNjUzNjI2MDA4AwAAAAYxMDAzMDgEAAAAATIGAAAAATAHAAAAAzE2MAgAAAABMAkAAAABMQoAAAABMAsAAAALMTI5NzczNzczOTMMAAAAAjEyDQAAAAg2LzkvMjAyMX9XpAUZ/N0Iq0iVWxn83QgpQ0lRLk5WREEuSVFfVEVWX0VCSVREQV9GV0QuNjAwMC42LzMwLzIwMjEBAAAAM34AAAIAAAAPNDYuOTIzMTYwMjkwMDgxAQ0AAAAFAAAAATkBAAAABzI2MzUxNTQCAAAACTY1MzYyNjAwOAMAAAAGMTAwMzA4BAAAAAEyBgAAAAEwBwAAAAMxNjAIAAAAATAJAAAAATEKAAAAATALAAAACzEyNDczNjQ2NjExDAAAAAIxMg0AAAAINy8xLzIwMjF/V6QFGfzdCJ64mFsZ/N0IKUNJUS5OVkRBLklRX1RFVl9FQklUREFfRldELjYwMDAuNy8yMi8yMDIxAQAAADN+AAACAAAAEDQ4Ljg2ODgyNzk4MTQ3NzgBDQAAAAUAAAABOQEAAAAHMjYzNTE1NAIAAAAJ</t>
  </si>
  <si>
    <t>NjUzNjI2MDA4AwAAAAYxMDAzMDgEAAAAATIGAAAAATAHAAAAAzE2MAgAAAABMAkAAAABMQoAAAABMAsAAAALMTI0NzgwNDk2NjMMAAAAAjEyDQAAAAk3LzIzLzIwMjF/V6QFGfzdCLr2oFsZ/N0IKUNJUS5OVkRBLklRX1RFVl9FQklUREFfRldELjYwMDAuOC8xMy8yMDIxAQAAADN+AAACAAAAEDUwLjM2NTQxMzU2MjczNjYBDQAAAAUAAAABOQEAAAAHMjYzNTE1NAIAAAAJNjUzNjI2MDA4AwAAAAYxMDAzMDgEAAAAATIGAAAAATAHAAAAAzE2MAgAAAABMAkAAAABMQoAAAABMAsAAAALMTI0NzgwNDk2NjMMAAAAAjEyDQAAAAk4LzE0LzIwMjF/V6QFGfzdCB2/ilsZ/N0IKENJUS5OVkRBLklRX1RFVl9FQklUREFfRldELjYwMDAuOS82LzIwMjEBAAAAM34AAAIAAAAQNTEuMjYyODQyNTUwNjgwOAENAAAABQAAAAE5AQAAAAcyNjM1MTU0AgAAAAk2NTM2MjYwMDkDAAAABjEwMDMwOAQAAAABMgYAAAABMAcAAAADMTYwCAAAAAEwCQAAAAExCgAAAAEwCwAAAAsxMjU0MDM0OTA2OAwAAAACMTINAAAACDkvNy8yMDIxf1ekBRn83QiQ0YtbGfzdCClDSVEuTlZEQS5JUV9URVZfRUJJVERBX0ZXRC42MDAwLjkvMjgvMjAyMQEAAAAzfgAAAgAAABA0Ni4zOTI3OTAyOTQ2Mzc1AQ0AAAAFAAAAATkBAAAABzI2MzUxNTQCAAAACTY1MzYyNjAwOQMAAAAGMTAwMzA4BAAAAAEyBgAAAAEwBwAAAAMxNjAIAAAAATAJAAAAATEK</t>
  </si>
  <si>
    <t>AAAAATALAAAACzEyNTQwMzQ5MDY4DAAAAAIxMg0AAAAJOS8yOS8yMDIxf1ekBRn83Qgag5tbGfzdCCpDSVEuTlZEQS5JUV9URVZfRUJJVERBX0ZXRC42MDAwLjEwLzIwLzIwMjEBAAAAM34AAAIAAAAQNDkuNTgxOTQ3NjQ4ODc0OAENAAAABQAAAAE5AQAAAAcyNjM1MTU0AgAAAAk2NTM2MjYwMDkDAAAABjEwMDMwOAQAAAABMgYAAAABMAcAAAADMTYwCAAAAAEwCQAAAAExCgAAAAEwCwAAAAsxMjU0MDM0OTA2OAwAAAACMTINAAAACjEwLzIxLzIwMjF/V6QFGfzdCBv6jlsZ/N0IKkNJUS5OVkRBLklRX1RFVl9FQklUREFfRldELjYwMDAuMTEvMTEvMjAyMQEAAAAzfgAAAgAAABA2Ny43MjgwNTkyODc5NTg4AQ0AAAAFAAAAATkBAAAABzI2MzUxNTQCAAAACTY1MzYyNjAwOQMAAAAGMTAwMzA4BAAAAAEyBgAAAAEwBwAAAAMxNjAIAAAAATAJAAAAATEKAAAAATALAAAACzEyNjE2MzI1ODM5DAAAAAIxMg0AAAAKMTEvMTIvMjAyMX9XpAUZ/N0IrNeWWxn83QgpQ0lRLk5WREEuSVFfVEVWX0VCSVREQV9GV0QuNjAwMC4xMi8zLzIwMjEBAAAAM34AAAIAAAAQNjAuNjcwNzA4MTMzNTAzNAENAAAABQAAAAE5AQAAAAcyNjM1MTU0AgAAAAk2NTM2MjYwMTADAAAABjEwMDMwOAQAAAABMgYAAAABMAcAAAADMTYwCAAAAAEwCQAAAAExCgAAAAEwCwAAAAsxMzc2MDA1Mjc3NgwAAAACMTINAAAACTEyLzQvMjAyMX9XpAUZ</t>
  </si>
  <si>
    <t>/N0IHb+KWxn83QgqQ0lRLk5WREEuSVFfVEVWX0VCSVREQV9GV0QuNjAwMC4xMi8yNy8yMDIxAQAAADN+AAACAAAAEDYxLjE3MzMzNzg1Nzg2NjQBDQAAAAUAAAABOQEAAAAHMjYzNTE1NAIAAAAJNjUzNjI2MDEwAwAAAAYxMDAzMDgEAAAAATIGAAAAATAHAAAAAzE2MAgAAAABMAkAAAABMQoAAAABMAsAAAALMTI2NzQ0MTI0NDcMAAAAAjEyDQAAAAoxMi8yOC8yMDIxf1ekBRn83QiQ0YtbGfzdCClDSVEuTlZEQS5JUV9URVZfRUJJVERBX0ZXRC42MDAwLjEvMTgvMjAyMgEAAAAzfgAAAgAAABA1MS4xMDg5MTMxNjM4OTYyAQ0AAAAFAAAAATkBAAAABzI2MzUxNTQCAAAACTY1MzYyNjAxMAMAAAAGMTAwMzA4BAAAAAEyBgAAAAEwBwAAAAMxNjAIAAAAATAJAAAAATEKAAAAATALAAAACzEyNjc0NDEyNDQ3DAAAAAIxMg0AAAAJMS8xOS8yMDIyf1ekBRn83QjODqRbGfzdCChDSVEuTlZEQS5JUV9URVZfRUJJVERBX0ZXRC42MDAwLjIvOS8yMDIyAQAAADN+AAACAAAAEDUyLjk4MjEyNzcxOTM0MDUBDQAAAAUAAAABOQEAAAAHMjYzNTE1NAIAAAAJNjUzNjI2MDEwAwAAAAYxMDAzMDgEAAAAATIGAAAAATAHAAAAAzE2MAgAAAABMAkAAAABMQoAAAABMAsAAAALMTMwMjQ0NDc4ODcMAAAAAjEyDQAAAAkyLzEwLzIwMjJ/V6QFGfzdCLVNk1sZ/N0IKENJUS5OVkRBLklRX1RFVl9FQklUREFfRldELjYwMDAuMy8zLzIw</t>
  </si>
  <si>
    <t>MjIBAAAAM34AAAIAAAAQMzguNzI1NDM2ODI2MTcyNAENAAAABQAAAAE5AQAAAAcyNjM1MTU0AgAAAAoxMDAyMjA0MTM4AwAAAAYxMDAzMDgEAAAAATIGAAAAATAHAAAAAzE2MAgAAAABMAkAAAABMQoAAAABMAsAAAALMTI3NTU0MzI0MDIMAAAAAjEyDQAAAAgzLzQvMjAyMn9XpAUZ/N0InriYWxn83QgpQ0lRLk5WREEuSVFfVEVWX0VCSVREQV9GV0QuNjAwMC4zLzI1LzIwMjIBAAAAM34AAAIAAAAQNDUuNjU2NjIxODkzNzk4OQENAAAABQAAAAE5AQAAAAcyNjM1MTU0AgAAAAoxMDAyMjA0MTM4AwAAAAYxMDAzMDgEAAAAATIGAAAAATAHAAAAAzE2MAgAAAABMAkAAAABMQoAAAABMAsAAAALMTI3OTg4Mjk1MTcMAAAAAjEyDQAAAAkzLzI2LzIwMjJ/V6QFGfzdCB2/ilsZ/N0IKUNJUS5OVkRBLklRX1RFVl9FQklUREFfRldELjYwMDAuNC8xOC8yMDIyAQAAADN+AAACAAAAEDM2LjY4NDEwMTE5NjU4MTIBDQAAAAUAAAABOQEAAAAHMjYzNTE1NAIAAAAKMTAwMjIwNDEzOAMAAAAGMTAwMzA4BAAAAAEyBgAAAAEwBwAAAAMxNjAIAAAAATAJAAAAATEKAAAAATALAAAACzEyODI2NDg4NTQ5DAAAAAIxMg0AAAAJNC8xOS8yMDIyf1ekBRn83QiQ0YtbGfzdCClDSVEuTlZEQS5JUV9URVZfRUJJVERBX0ZXRC42MDAwLjUvMTAvMjAyMgEAAAAzfgAAAgAAABAyOS4xNDk2MDgyNTkzMTg3AQ0AAAAFAAAAATkBAAAABzI2</t>
  </si>
  <si>
    <t>MzUxNTQCAAAACjEwMDIyMDQxMzgDAAAABjEwMDMwOAQAAAABMgYAAAABMAcAAAADMTYwCAAAAAEwCQAAAAExCgAAAAEwCwAAAAsxMjgzNDkwNzg4MQwAAAACMTINAAAACTUvMTEvMjAyMn9XpAUZ/N0IEWiNWxn83QgpQ0lRLk5WREEuSVFfVEVWX0VCSVREQV9GV0QuNjAwMC43LzE1LzIwMjIBAAAAM34AAAIAAAAQMjguMTE3MTM2MjY0NDA3MQENAAAABQAAAAE5AQAAAAcyNjM1MTU0AgAAAAk2NTM2MjYwMTEDAAAABjEwMDMwOAQAAAABMgYAAAABMAcAAAADMTYwCAAAAAEwCQAAAAExCgAAAAEwCwAAAAsxMjkzNzUwNzY1NgwAAAACMTINAAAACTcvMTYvMjAyMn9XpAUZ/N0IHb+KWxn83QgoQ0lRLk5WREEuSVFfVEVWX0VCSVREQV9GV0QuNjAwMC44LzgvMjAyMgEAAAAzfgAAAgAAABA0NC42MjA1NjQ0MzIzMTYzAQ0AAAAFAAAAATkBAAAABzI2MzUxNTQCAAAACTY1MzYyNjAxMQMAAAAGMTAwMzA4BAAAAAEyBgAAAAEwBwAAAAMxNjAIAAAAATAJAAAAATEKAAAAATALAAAACzEyOTc3NzY4MzE4DAAAAAIxMg0AAAAIOC85LzIwMjJ/V6QFGfzdCJDRi1sZ/N0IKUNJUS5OVkRBLklRX1RFVl9FQklUREFfRldELjYwMDAuOC8zMC8yMDIyAQAAADN+AAACAAAADzM5LjI0MjE5MTY5MjQ3OAENAAAABQAAAAE5AQAAAAcyNjM1MTU0AgAAAAk2NTM2MjYwMTIDAAAABjEwMDMwOAQAAAABMgYAAAABMAcAAAADMTYwCAAA</t>
  </si>
  <si>
    <t>AAEwCQAAAAExCgAAAAEwCwAAAAsxMzAwOTgwODIxNgwAAAACMTINAAAACTgvMzEvMjAyMpnV31oZ/N0IG/qOWxn83QgpQ0lRLk5WREEuSVFfVEVWX0VCSVREQV9GV0QuNjAwMC45LzIxLzIwMjIBAAAAM34AAAIAAAAQMzkuODIzODM3Mjk4NDkwMwENAAAABQAAAAE5AQAAAAcyNjM1MTU0AgAAAAk2NTM2MjYwMTIDAAAABjEwMDMwOAQAAAABMgYAAAABMAcAAAADMTYwCAAAAAEwCQAAAAExCgAAAAEwCwAAAAsxMzAyMzIwMjE3OAwAAAACMTINAAAACTkvMjIvMjAyMpnV31oZ/N0IQL+QWxn83QgqQ0lRLk5WREEuSVFfVEVWX0VCSVREQV9GV0QuNjAwMC4xMC8xMy8yMDIyAQAAADN+AAACAAAAEDM1Ljg1NDI5MzAzMjIwODkBDQAAAAUAAAABOQEAAAAHMjYzNTE1NAIAAAAJNjUzNjI2MDEyAwAAAAYxMDAzMDgEAAAAATIGAAAAATAHAAAAAzE2MAgAAAABMAkAAAABMQoAAAABMAsAAAALMTMxMDcyMzczOTYMAAAAAjEyDQAAAAoxMC8xNC8yMDIymdXfWhn83QgdRKBbGfzdCCpDSVEuTlZEQS5JUV9URVZfRUJJVERBX0ZXRC42MDAwLjEyLzIwLzIwMjIBAAAAM34AAAIAAAAQNDQuNzcxOTQwMDAzOTIzNAENAAAABQAAAAE5AQAAAAcyNjM1MTU0AgAAAAk2NTM2MjYwMTMDAAAABjEwMDMwOAQAAAABMgYAAAABMAcAAAADMTYwCAAAAAEwCQAAAAExCgAAAAEwCwAAAAsxMzEyNjczODE0NAwAAAACMTINAAAACjEyLzIx</t>
  </si>
  <si>
    <t>LzIwMjIdJOBaGfzdCEC/kFsZ/N0IKENJUS5OVkRBLklRX1RFVl9FQklUREFfRldELjYwMDAuMi8yLzIwMjMBAAAAM34AAAIAAAAQNjAuNDc1MjY0ODc1OTQ1NwENAAAABQAAAAE5AQAAAAcyNjM1MTU0AgAAAAk2NTM2MjYwMTMDAAAABjEwMDMwOAQAAAABMgYAAAABMAcAAAADMTYwCAAAAAEwCQAAAAExCgAAAAEwCwAAAAsxMzEyNjczODE0NAwAAAACMTINAAAACDIvMy8yMDIzHSTgWhn83QgeaZhbGfzdCClDSVEuTlZEQS5JUV9URVZfRUJJVERBX0ZXRC42MDAwLjMvMjAvMjAyMwEAAAAzfgAAAgAAABA2NS4zMTUxNDQ5NDk2MTUxAQ0AAAAFAAAAATkBAAAABzI2MzUxNTQCAAAACjEwMDIyMDQxMzkDAAAABjEwMDMwOAQAAAABMgYAAAABMAcAAAADMTYwCAAAAAEwCQAAAAExCgAAAAEwCwAAAAsxMzIxMzE3NjQzNQwAAAACMTINAAAACTMvMjEvMjAyMx0k4FoZ/N0IG/qOWxn83QgpQ0lRLk5WREEuSVFfVEVWX0VCSVREQV9GV0QuNjAwMC41LzI1LzIwMjMBAAAAM34AAAIAAAAQNDcuODQxNDEyMDA4MTcxNwENAAAABQAAAAE5AQAAAAcyNjM1MTU0AgAAAAk2NTM2MjYwMTQDAAAABjEwMDMwOAQAAAABMgYAAAABMAcAAAADMTYwCAAAAAEwCQAAAAExCgAAAAEwCwAAAAsxMzM0NzIyMjk3MgwAAAACMTINAAAACTUvMjYvMjAyMx0k4FoZ/N0IU7yTWxn83QgoQ0lRLk5WREEuSVFfVEVWX0VCSVREQV9GV0QuNjAw</t>
  </si>
  <si>
    <t>MC44LzEvMjAyMwEAAAAzfgAAAgAAABA1NS44NDkxNzMyMjgwNDMyAQ0AAAAFAAAAATkBAAAABzI2MzUxNTQCAAAACTY1MzYyNjAxNAMAAAAGMTAwMzA4BAAAAAEyBgAAAAEwBwAAAAMxNjAIAAAAATAJAAAAATEKAAAAATALAAAACzEzNDYxMDE4NjUyDAAAAAIxMg0AAAAIOC8yLzIwMjMdJOBaGfzdCFWRlVsZ/N0IKkNJUS5OVkRBLklRX1RFVl9FQklUREFfRldELjYwMDAuMTAvMzAvMjAyMwEAAAAzfgAAAgAAABAzMC43OTAxODk4NDQxNTExAQ0AAAAFAAAAATkBAAAABzI2MzUxNTQCAAAACTY1MzYyNjAxNQMAAAAGMTAwMzA4BAAAAAEyBgAAAAEwBwAAAAMxNjAIAAAAATAJAAAAATEKAAAAATALAAAACzEzNTc1ODY2NDc0DAAAAAIxMg0AAAAKMTAvMzEvMjAyMx0k4FoZ/N0IWz+fWxn83QgoQ0lRLk5WREEuSVFfVEVWX0VCSVREQV9GV0QuNjAwMC4xLzQvMjAyNAEAAAAzfgAAAgAAABAxOC44Nzk3NTExOTYxMTA5AQ0AAAAFAAAAATkBAAAABzI2MzUxNTQCAAAACTY1MzYyNjAxNgMAAAAGMTAwMzA4BAAAAAEyBgAAAAEwBwAAAAMxNjAIAAAAATAJAAAAATEKAAAAATALAAAACzEzNTk0NDU5NjQyDAAAAAIxMg0AAAAIMS81LzIwMjQdJOBaGfzdCBv6jlsZ/N0IKUNJUS5OVkRBLklRX1RFVl9FQklUREFfRldELjYwMDAuMy8xMi8yMDI0AQAAADN+AAACAAAAEDMyLjAyNjk0MjQ3ODM5OTEBDQAAAAUAAAABOQEA</t>
  </si>
  <si>
    <t>AAAHMjYzNTE1NAIAAAAKMTAwMjIwNDE0MAMAAAAGMTAwMzA4BAAAAAEyBgAAAAEwBwAAAAMxNjAIAAAAATAJAAAAATEKAAAAATALAAAACzEzNjk5MTM3MjY5DAAAAAIxMg0AAAAJMy8xMy8yMDI0HSTgWhn83Qh9o5lbGfzdCClDSVEuTlZEQS5JUV9URVZfRUJJVERBX0ZXRC42MDAwLjUvMTcvMjAyNAEAAAAzfgAAAgAAABAzMS4xOTE5NDI5OTY1MTAyAQ0AAAAFAAAAATkBAAAABzI2MzUxNTQCAAAACjEwMDIyMDQxNDADAAAABjEwMDMwOAQAAAABMgYAAAABMAcAAAADMTYwCAAAAAEwCQAAAAExCgAAAAEwCwAAAAsxMzgxMTA4MTkzOQwAAAACMTINAAAACTUvMTgvMjAyNB0k4FoZ/N0INmiaWxn83QgpQ0lRLk5WREEuSVFfVEVWX0VCSVREQV9GV0QuNjAwMC44LzE1LzIwMjQBAAAAM34AAAIAAAAQMzQuMjAxNzk4NjY0NDE5NwENAAAABQAAAAE5AQAAAAcyNjM1MTU0AgAAAAk2NTM2MjYwMTcDAAAABjEwMDMwOAQAAAABMgYAAAABMAcAAAADMTYwCAAAAAEwCQAAAAExCgAAAAEwCwAAAAsxNDI4Nzg4MDM5MQwAAAACMTINAAAACTgvMTYvMjAyNH9XpAUZ/N0INmiaWxn83QgpQ0lRLk5WREEuSVFfVEVWX0VCSVREQV9GV0QuNjAwMC45LzMwLzIwMjQBAAAAM34AAAIAAAAQMjkuOTU4NTI0NDk1MDY5MwENAAAABQAAAAE5AQAAAAcyNjM1MTU0AgAAAAk2NTM2MjYwMTgDAAAABjEwMDMwOAQAAAABMgYAAAABMAcA</t>
  </si>
  <si>
    <t>AAADMTYwCAAAAAEwCQAAAAExCgAAAAEwCwAAAAsxNDAzODEyMDA5MwwAAAACMTINAAAACTEwLzEvMjAyNH9XpAUZ/N0IrNeWWxn83QgpQ0lRLk5WREEuSVFfVEVWX0VCSVREQV9GV0QuNjAwMC44LzIxLzIwMjABAAAAM34AAAIAAAAQNjIuMjQxMjY1NDY4MDY4NQENAAAABQAAAAE5AQAAAAcyNjM1MTU0AgAAAAk2NTM2MjYwMDYDAAAABjEwMDMwOAQAAAABMgYAAAABMAcAAAADMTYwCAAAAAEwCQAAAAExCgAAAAEwCwAAAAsxMjA1ODg4MDgwNwwAAAACMTINAAAACTgvMjIvMjAyMH9XpAUZ/N0IG/qOWxn83QgpQ0lRLk5WREEuSVFfVEVWX0VCSVREQV9GV0QuNjAwMC45LzIxLzIwMjABAAAAM34AAAIAAAAQNjEuNDg2OTQ3NDQwNDU5NQENAAAABQAAAAE5AQAAAAcyNjM1MTU0AgAAAAk2NTM2MjYwMDYDAAAABjEwMDMwOAQAAAABMgYAAAABMAcAAAADMTYwCAAAAAEwCQAAAAExCgAAAAEwCwAAAAsxMjA3MTgyMTk2NAwAAAACMTINAAAACTkvMjIvMjAyMH9XpAUZ/N0IGoObWxn83QgqQ0lRLk5WREEuSVFfVEVWX0VCSVREQV9GV0QuNjAwMC4xMC8yMC8yMDIwAQAAADN+AAACAAAAEDY5LjI5NTY2MjE5MzU5MTEBDQAAAAUAAAABOQEAAAAHMjYzNTE1NAIAAAAJNjUzNjI2MDA2AwAAAAYxMDAzMDgEAAAAATIGAAAAATAHAAAAAzE2MAgAAAABMAkAAAABMQoAAAABMAsAAAALMTIwODc2NTUxMTgMAAAAAjEyDQAA</t>
  </si>
  <si>
    <t>AAoxMC8yMS8yMDIwf1ekBRn83QiTJZNbGfzdCCpDSVEuTlZEQS5JUV9URVZfRUJJVERBX0ZXRC42MDAwLjExLzI1LzIwMjABAAAAM34AAAIAAAAQNTYuMDE2OTQ5NzA3MTk5NQENAAAABQAAAAE5AQAAAAcyNjM1MTU0AgAAAAk2NTM2MjYwMDcDAAAABjEwMDMwOAQAAAABMgYAAAABMAcAAAADMTYwCAAAAAEwCQAAAAExCgAAAAEwCwAAAAsxMjE2ODI2NzQ0OQwAAAACMTINAAAACjExLzI2LzIwMjB/V6QFGfzdCJDRi1sZ/N0IKkNJUS5OVkRBLklRX1RFVl9FQklUREFfRldELjYwMDAuMTIvMjQvMjAyMAEAAAAzfgAAAgAAABA1NC45ODkxOTIyMTQ5NTAxAQ0AAAAFAAAAATkBAAAABzI2MzUxNTQCAAAACTY1MzYyNjAwNwMAAAAGMTAwMzA4BAAAAAEyBgAAAAEwBwAAAAMxNjAIAAAAATAJAAAAATEKAAAAATALAAAACzEyMTY4MjY3NDQ5DAAAAAIxMg0AAAAKMTIvMjUvMjAyMH9XpAUZ/N0IhY2QWxn83QgpQ0lRLk5WREEuSVFfVEVWX0VCSVREQV9GV0QuNjAwMC4xLzI5LzIwMjEBAAAAM34AAAIAAAAQNTQuOTcyMTMzOTk5MzExMQENAAAABQAAAAE5AQAAAAcyNjM1MTU0AgAAAAk2NTM2MjYwMDcDAAAABjEwMDMwOAQAAAABMgYAAAABMAcAAAADMTYwCAAAAAEwCQAAAAExCgAAAAEwCwAAAAsxMjE2ODI2NzQ0OQwAAAACMTINAAAACTEvMzAvMjAyMX9XpAUZ/N0IX0WhWxn83QgoQ0lRLk5WREEuSVFfVEVWX0VC</t>
  </si>
  <si>
    <t>SVREQV9GV0QuNjAwMC4zLzEvMjAyMQEAAAAzfgAAAgAAABA0NC41NzI3NDI2MjcwOTMxAQ0AAAAFAAAAATkBAAAABzI2MzUxNTQCAAAACjEwMDIyMDQxMzcDAAAABjEwMDMwOAQAAAABMgYAAAABMAcAAAADMTYwCAAAAAEwCQAAAAExCgAAAAEwCwAAAAsxMzc2MDA0NjM5NgwAAAACMTINAAAACDMvMi8yMDIxf1ekBRn83QhTvJNbGfzdCChDSVEuTlZEQS5JUV9URVZfRUJJVERBX0ZXRC42MDAwLjQvNi8yMDIxAQAAADN+AAACAAAAEDQ0LjAwOTQ0ODE0MjgwMzUBDQAAAAUAAAABOQEAAAAHMjYzNTE1NAIAAAAKMTAwMjIwNDEzNwMAAAAGMTAwMzA4BAAAAAEyBgAAAAEwBwAAAAMxNjAIAAAAATAJAAAAATEKAAAAATALAAAACzEyNDAyODA3MDUzDAAAAAIxMg0AAAAINC83LzIwMjF/V6QFGfzdCEmqi1sZ/N0IKENJUS5OVkRBLklRX1RFVl9FQklUREFfRldELjYwMDAuNS81LzIwMjEBAAAAM34AAAIAAAAQNTAuNDA3NjI5OTMxNTA2NAENAAAABQAAAAE5AQAAAAcyNjM1MTU0AgAAAAoxMDAyMjA0MTM3AwAAAAYxMDAzMDgEAAAAATIGAAAAATAHAAAAAzE2MAgAAAABMAkAAAABMQoAAAABMAsAAAALMTI0MDYyNDE2MTkMAAAAAjEyDQAAAAg1LzYvMjAyMX9XpAUZ/N0IpTKjWxn83QgpQ0lRLk5WREEuSVFfVEVWX0VCSVREQV9GV0QuNjAwMC42LzEwLzIwMjEBAAAAM34AAAIAAAAQNDMuNjU1MzM0MzExMjU3MQEN</t>
  </si>
  <si>
    <t>AAAABQAAAAE5AQAAAAcyNjM1MTU0AgAAAAk2NTM2MjYwMDgDAAAABjEwMDMwOAQAAAABMgYAAAABMAcAAAADMTYwCAAAAAEwCQAAAAExCgAAAAEwCwAAAAsxMjk3NzM3NzM5MwwAAAACMTINAAAACTYvMTEvMjAyMX9XpAUZ/N0IGoObWxn83QgoQ0lRLk5WREEuSVFfVEVWX0VCSVREQV9GV0QuNjAwMC43LzkvMjAyMQEAAAAzfgAAAgAAABA0Ny4wMzYyOTQwNDY0NTM2AQ0AAAAFAAAAATkBAAAABzI2MzUxNTQCAAAACTY1MzYyNjAwOAMAAAAGMTAwMzA4BAAAAAEyBgAAAAEwBwAAAAMxNjAIAAAAATAJAAAAATEKAAAAATALAAAACzEyNDczNjQ2NjExDAAAAAIxMg0AAAAJNy8xMC8yMDIxf1ekBRn83QjmjaFbGfzdCClDSVEuTlZEQS5JUV9URVZfRUJJVERBX0ZXRC42MDAwLjgvMTYvMjAyMQEAAAAzfgAAAgAAABA0OS43NjU3NzE1Mjg0OTQ4AQ0AAAAFAAAAATkBAAAABzI2MzUxNTQCAAAACTY1MzYyNjAwOAMAAAAGMTAwMzA4BAAAAAEyBgAAAAEwBwAAAAMxNjAIAAAAATAJAAAAATEKAAAAATALAAAACzEyNDc4MDQ5NjYzDAAAAAIxMg0AAAAJOC8xNy8yMDIxf1ekBRn83QhJqotbGfzdCClDSVEuTlZEQS5JUV9URVZfRUJJVERBX0ZXRC42MDAwLjkvMTQvMjAyMQEAAAAzfgAAAgAAABA0OS44OTc2ODMzMTI4NjI3AQ0AAAAFAAAAATkBAAAABzI2MzUxNTQCAAAACTY1MzYyNjAwOQMAAAAGMTAwMzA4BAAAAAEy</t>
  </si>
  <si>
    <t>BgAAAAEwBwAAAAMxNjAIAAAAATAJAAAAATEKAAAAATALAAAACzEyNTQwMzQ5MDY4DAAAAAIxMg0AAAAJOS8xNS8yMDIxf1ekBRn83Qgb+o5bGfzdCCpDSVEuTlZEQS5JUV9URVZfRUJJVERBX0ZXRC42MDAwLjEwLzEzLzIwMjEBAAAAM34AAAIAAAAQNDYuOTM3OTQ1Mzk3OTI1OQENAAAABQAAAAE5AQAAAAcyNjM1MTU0AgAAAAk2NTM2MjYwMDkDAAAABjEwMDMwOAQAAAABMgYAAAABMAcAAAADMTYwCAAAAAEwCQAAAAExCgAAAAEwCwAAAAsxMjU0MDM0OTA2OAwAAAACMTINAAAACjEwLzE0LzIwMjF/V6QFGfzdCFs/n1sZ/N0IKkNJUS5OVkRBLklRX1RFVl9FQklUREFfRldELjYwMDAuMTEvMTgvMjAyMQEAAAAzfgAAAgAAABA2Mi41MTg1NjYwMDkyNzEyAQ0AAAAFAAAAATkBAAAABzI2MzUxNTQCAAAACTY1MzYyNjAxMAMAAAAGMTAwMzA4BAAAAAEyBgAAAAEwBwAAAAMxNjAIAAAAATAJAAAAATEKAAAAATALAAAACzEyNjU5MTAwMDc5DAAAAAIxMg0AAAAKMTEvMTkvMjAyMX9XpAUZ/N0IAEGaWxn83QgqQ0lRLk5WREEuSVFfVEVWX0VCSVREQV9GV0QuNjAwMC4xMi8xNy8yMDIxAQAAADN+AAACAAAAEDU0Ljg5NzU0NDI3NjM4MjQBDQAAAAUAAAABOQEAAAAHMjYzNTE1NAIAAAAJNjUzNjI2MDEwAwAAAAYxMDAzMDgEAAAAATIGAAAAATAHAAAAAzE2MAgAAAABMAkAAAABMQoAAAABMAsAAAALMTI2NzQ0MTI0</t>
  </si>
  <si>
    <t>NDcMAAAAAjEyDQAAAAoxMi8xOC8yMDIxf1ekBRn83QhTvJNbGfzdCClDSVEuTlZEQS5JUV9URVZfRUJJVERBX0ZXRC42MDAwLjEvMjQvMjAyMgEAAAAzfgAAAgAAABA0Ni4wNTY3Mzk2NDEzOTc1AQ0AAAAFAAAAATkBAAAABzI2MzUxNTQCAAAACTY1MzYyNjAxMAMAAAAGMTAwMzA4BAAAAAEyBgAAAAEwBwAAAAMxNjAIAAAAATAJAAAAATEKAAAAATALAAAACzEyNjc0NDEyNDQ3DAAAAAIxMg0AAAAJMS8yNS8yMDIyf1ekBRn83QgAQZpbGfzdCClDSVEuTlZEQS5JUV9URVZfRUJJVERBX0ZXRC42MDAwLjIvMjIvMjAyMgEAAAAzfgAAAgAAABAzOC4xODc3MDI0ODAyMTY3AQ0AAAAFAAAAATkBAAAABzI2MzUxNTQCAAAACjEwMDIyMDQxMzgDAAAABjEwMDMwOAQAAAABMgYAAAABMAcAAAADMTYwCAAAAAEwCQAAAAExCgAAAAEwCwAAAAsxMjc1NTQzMjQwMgwAAAACMTINAAAACTIvMjMvMjAyMn9XpAUZ/N0IpTKjWxn83QgpQ0lRLk5WREEuSVFfVEVWX0VCSVREQV9GV0QuNjAwMC4zLzMwLzIwMjIBAAAAM34AAAIAAAAQNDUuNjUzMjc5MjY3OTgzNgENAAAABQAAAAE5AQAAAAcyNjM1MTU0AgAAAAoxMDAyMjA0MTM4AwAAAAYxMDAzMDgEAAAAATIGAAAAATAHAAAAAzE2MAgAAAABMAkAAAABMQoAAAABMAsAAAALMTI3OTg4Mjk1MTcMAAAAAjEyDQAAAAkzLzMxLzIwMjJ/V6QFGfzdCJDRi1sZ/N0IKUNJUS5OVkRB</t>
  </si>
  <si>
    <t>LklRX1RFVl9FQklUREFfRldELjYwMDAuNC8yOC8yMDIyAQAAADN+AAACAAAAEDMyLjg1MTU5ODAwMTM4MDQBDQAAAAUAAAABOQEAAAAHMjYzNTE1NAIAAAAKMTAwMjIwNDEzOAMAAAAGMTAwMzA4BAAAAAEyBgAAAAEwBwAAAAMxNjAIAAAAATAJAAAAATEKAAAAATALAAAACzEyODM0OTA3ODgxDAAAAAIxMg0AAAAJNC8yOS8yMDIyf1ekBRn83Qgdv4pbGfzdCChDSVEuTlZEQS5JUV9URVZfRUJJVERBX0ZXRC42MDAwLjYvMy8yMDIyAQAAADN+AAACAAAADzI5LjgyMjAzOTA1NDg4OQENAAAABQAAAAE5AQAAAAcyNjM1MTU0AgAAAAk2NTM2MjYwMTEDAAAABjEwMDMwOAQAAAABMgYAAAABMAcAAAADMTYwCAAAAAEwCQAAAAExCgAAAAEwCwAAAAsxMjg5MjY0NjE2MwwAAAACMTINAAAACDYvNC8yMDIyf1ekBRn83Qj6Fp1bGfzdCChDSVEuTlZEQS5JUV9URVZfRUJJVERBX0ZXRC42MDAwLjcvNC8yMDIyAQAAADN+AAACAAAAEDIzLjgxNTMxMDY5MzcwNzgBDQAAAAUAAAABOQEAAAAHMjYzNTE1NAIAAAAJNjUzNjI2MDExAwAAAAYxMDAzMDgEAAAAATIGAAAAATAHAAAAAzE2MAgAAAABMAkAAAABMQoAAAABMAsAAAALMTI5MDU4NTMwNzkMAAAAAjEyDQAAAAg3LzUvMjAyMn9XpAUZ/N0INmiaWxn83QgoQ0lRLk5WREEuSVFfVEVWX0VCSVREQV9GV0QuNjAwMC44LzkvMjAyMgEAAAAzfgAAAgAAABA0Mi44MTE5NTUw</t>
  </si>
  <si>
    <t>NzgxNzE2AQ0AAAAFAAAAATkBAAAABzI2MzUxNTQCAAAACTY1MzYyNjAxMQMAAAAGMTAwMzA4BAAAAAEyBgAAAAEwBwAAAAMxNjAIAAAAATAJAAAAATEKAAAAATALAAAACzEyOTc5NjQyMjk4DAAAAAIxMg0AAAAJOC8xMC8yMDIyf1ekBRn83QiQ0YtbGfzdCChDSVEuTlZEQS5JUV9URVZfRUJJVERBX0ZXRC42MDAwLjkvNy8yMDIyAQAAADN+AAACAAAAEDM2LjcxMDM1ODk4MjkxODkBDQAAAAUAAAABOQEAAAAHMjYzNTE1NAIAAAAJNjUzNjI2MDEyAwAAAAYxMDAzMDgEAAAAATIGAAAAATAHAAAAAzE2MAgAAAABMAkAAAABMQoAAAABMAsAAAALMTMxMDI0MjUzODEMAAAAAjEyDQAAAAg5LzgvMjAyMpnV31oZ/N0IkNGLWxn83QgpQ0lRLk5WREEuSVFfVEVWX0VCSVREQV9GV0QuNjAwMC4xMC82LzIwMjIBAAAAM34AAAIAAAAQMzkuNDI0MTM2ODM4MTY1MgENAAAABQAAAAE5AQAAAAcyNjM1MTU0AgAAAAk2NTM2MjYwMTIDAAAABjEwMDMwOAQAAAABMgYAAAABMAcAAAADMTYwCAAAAAEwCQAAAAExCgAAAAEwCwAAAAsxMzAyMzIwMjE3OAwAAAACMTINAAAACTEwLzcvMjAyMpnV31oZ/N0INmiaWxn83QgqQ0lRLk5WREEuSVFfVEVWX0VCSVREQV9GV0QuNjAwMC4xMS8xMS8yMDIyAQAAADN+AAACAAAAEDQ5LjE3ODY1ODc1OTIyNzIBDQAAAAUAAAABOQEAAAAHMjYzNTE1NAIAAAAJNjUzNjI2MDEyAwAAAAYxMDAz</t>
  </si>
  <si>
    <t>MDgEAAAAATIGAAAAATAHAAAAAzE2MAgAAAABMAkAAAABMQoAAAABMAsAAAALMTMxMDcyMzczOTYMAAAAAjEyDQAAAAoxMS8xMi8yMDIymdXfWhn83QhEQI5bGfzdCCpDSVEuTlZEQS5JUV9URVZfRUJJVERBX0ZXRC42MDAwLjEyLzEyLzIwMjIBAAAAM34AAAIAAAAQNDguMzg4OTUyMjc2NDcwMgENAAAABQAAAAE5AQAAAAcyNjM1MTU0AgAAAAk2NTM2MjYwMTMDAAAABjEwMDMwOAQAAAABMgYAAAABMAcAAAADMTYwCAAAAAEwCQAAAAExCgAAAAEwCwAAAAsxMzExMTA3NTMzNwwAAAACMTINAAAACjEyLzEzLzIwMjIdJOBaGfzdCFO8k1sZ/N0IKUNJUS5OVkRBLklRX1RFVl9FQklUREFfRldELjYwMDAuMS8xNy8yMDIzAQAAADN+AAACAAAAEDQ5LjI4NjkyNTEyNDQ4ODgBDQAAAAUAAAABOQEAAAAHMjYzNTE1NAIAAAAJNjUzNjI2MDEzAwAAAAYxMDAzMDgEAAAAATIGAAAAATAHAAAAAzE2MAgAAAABMAkAAAABMQoAAAABMAsAAAALMTMxMjY3MzgxNDQMAAAAAjEyDQAAAAkxLzE4LzIwMjMdJOBaGfzdCJDRi1sZ/N0IKUNJUS5OVkRBLklRX1RFVl9FQklUREFfRldELjYwMDAuMi8xNS8yMDIzAQAAADN+AAACAAAAEDYzLjQyMTAzNDM4ODc0NTEBDQAAAAUAAAABOQEAAAAHMjYzNTE1NAIAAAAJNjUzNjI2MDEzAwAAAAYxMDAzMDgEAAAAATIGAAAAATAHAAAAAzE2MAgAAAABMAkAAAABMQoAAAABMAsAAAALMTMx</t>
  </si>
  <si>
    <t>MjY3MzgxNDQMAAAAAjEyDQAAAAkyLzE2LzIwMjMdJOBaGfzdCBqDm1sZ/N0IKUNJUS5OVkRBLklRX1RFVl9FQklUREFfRldELjYwMDAuMy8yMy8yMDIzAQAAADN+AAACAAAAEDY3Ljg1MjY3NzU2MjgwMzEBDQAAAAUAAAABOQEAAAAHMjYzNTE1NAIAAAAKMTAwMjIwNDEzOQMAAAAGMTAwMzA4BAAAAAEyBgAAAAEwBwAAAAMxNjAIAAAAATAJAAAAATEKAAAAATALAAAACzEzMjM2MDkwMjAxDAAAAAIxMg0AAAAJMy8yNC8yMDIzHSTgWhn83QhEQI5bGfzdCClDSVEuTlZEQS5JUV9URVZfRUJJVERBX0ZXRC42MDAwLjQvMjEvMjAyMwEAAAAzfgAAAgAAABA2NC42NzE5Mjg5MjM2NTAxAQ0AAAAFAAAAATkBAAAABzI2MzUxNTQCAAAACjEwMDIyMDQxMzkDAAAABjEwMDMwOAQAAAABMgYAAAABMAcAAAADMTYwCAAAAAEwCQAAAAExCgAAAAEwCwAAAAsxMzI4NjA5MjM0NAwAAAACMTINAAAACTQvMjIvMjAyMx0k4FoZ/N0IFnGeWxn83QgpQ0lRLk5WREEuSVFfVEVWX0VCSVREQV9GV0QuNjAwMC41LzI5LzIwMjMBAAAAM34AAAIAAAAQNTAuMDIzMjc0OTM2MjUzNAENAAAABQAAAAE5AQAAAAcyNjM1MTU0AgAAAAk2NTM2MjYwMTQDAAAABjEwMDMwOAQAAAABMgYAAAABMAcAAAADMTYwCAAAAAEwCQAAAAExCgAAAAEwCwAAAAsxMzM0OTkwODcyNgwAAAACMTINAAAACTUvMzAvMjAyMx0k4FoZ/N0IkNGLWxn83QgpQ0lR</t>
  </si>
  <si>
    <t>Lk5WREEuSVFfVEVWX0VCSVREQV9GV0QuNjAwMC42LzI3LzIwMjMBAAAAM34AAAIAAAAQNTEuNTYxMjU0MzQxNTE4OQENAAAABQAAAAE5AQAAAAcyNjM1MTU0AgAAAAk2NTM2MjYwMTQDAAAABjEwMDMwOAQAAAABMgYAAAABMAcAAAADMTYwCAAAAAEwCQAAAAExCgAAAAEwCwAAAAsxMzM2NDIxODI4NgwAAAACMTINAAAACTYvMjgvMjAyMx0k4FoZ/N0IrNeWWxn83QgoQ0lRLk5WREEuSVFfVEVWX0VCSVREQV9GV0QuNjAwMC44LzIvMjAyMwEAAAAzfgAAAgAAABA1My4xNTQwMTkwMjAwOTQ5AQ0AAAAFAAAAATkBAAAABzI2MzUxNTQCAAAACTY1MzYyNjAxNAMAAAAGMTAwMzA4BAAAAAEyBgAAAAEwBwAAAAMxNjAIAAAAATAJAAAAATEKAAAAATALAAAACzEzNDYxMDE4NjUyDAAAAAIxMg0AAAAIOC8zLzIwMjMdJOBaGfzdCBFojVsZ/N0IKUNJUS5OVkRBLklRX1RFVl9FQklUREFfRldELjYwMDAuOC8zMS8yMDIzAQAAADN+AAACAAAAEDM3Ljg3Mzk3MDkwOTM0NjYBDQAAAAUAAAABOQEAAAAHMjYzNTE1NAIAAAAJNjUzNjI2MDE1AwAAAAYxMDAzMDgEAAAAATIGAAAAATAHAAAAAzE2MAgAAAABMAkAAAABMQoAAAABMAsAAAALMTM0NjMwNjIyNTEMAAAAAjEyDQAAAAg5LzEvMjAyMx0k4FoZ/N0IuvagWxn83QgpQ0lRLk5WREEuSVFfVEVWX0VCSVREQV9GV0QuNjAwMC45LzI5LzIwMjMBAAAAM34AAAIAAAAQMzEu</t>
  </si>
  <si>
    <t>ODA5OTEyNTkwMzc5NAENAAAABQAAAAE5AQAAAAcyNjM1MTU0AgAAAAk2NTM2MjYwMTUDAAAABjEwMDMwOAQAAAABMgYAAAABMAcAAAADMTYwCAAAAAEwCQAAAAExCgAAAAEwCwAAAAsxMzQ3OTM5Mzc3MwwAAAACMTINAAAACTkvMzAvMjAyMx0k4FoZ/N0I7QaZWxn83QgpQ0lRLk5WREEuSVFfVEVWX0VCSVREQV9GV0QuNjAwMC4xMS82LzIwMjMBAAAAM34AAAIAAAAQMzQuMjQwOTExMTAwMjI3OQENAAAABQAAAAE5AQAAAAcyNjM1MTU0AgAAAAk2NTM2MjYwMTUDAAAABjEwMDMwOAQAAAABMgYAAAABMAcAAAADMTYwCAAAAAEwCQAAAAExCgAAAAEwCwAAAAsxMzU3NTg2NjQ3NAwAAAACMTINAAAACTExLzcvMjAyMx0k4FoZ/N0IG/qOWxn83QgpQ0lRLk5WREEuSVFfVEVWX0VCSVREQV9GV0QuNjAwMC4xMi81LzIwMjMBAAAAM34AAAIAAAAPMjYuOTI0NzM0ODg4MTk3AQ0AAAAFAAAAATkBAAAABzI2MzUxNTQCAAAACTY1MzYyNjAxNgMAAAAGMTAwMzA4BAAAAAEyBgAAAAEwBwAAAAMxNjAIAAAAATAJAAAAATEKAAAAATALAAAACzEzNjA3ODQyNzA4DAAAAAIxMg0AAAAJMTIvNi8yMDIzHSTgWhn83Qgb+o5bGfzdCClDSVEuTlZEQS5JUV9URVZfRUJJVERBX0ZXRC42MDAwLjEvMTAvMjAyNAEAAAAzfgAAAgAAABAyMS4zOTM2NTc0ODc2NzA0AQ0AAAAFAAAAATkBAAAABzI2MzUxNTQCAAAACTY1MzYyNjAxNgMA</t>
  </si>
  <si>
    <t>AAAGMTAwMzA4BAAAAAEyBgAAAAEwBwAAAAMxNjAIAAAAATAJAAAAATEKAAAAATALAAAACzEzNTk0NDU5NjQyDAAAAAIxMg0AAAAJMS8xMS8yMDI0HSTgWhn83Qi69qBbGfzdCChDSVEuTlZEQS5JUV9URVZfRUJJVERBX0ZXRC42MDAwLjIvOC8yMDI0AQAAADN+AAACAAAAEDI3LjQ0NTMxNjk4MTQxMDIBDQAAAAUAAAABOQEAAAAHMjYzNTE1NAIAAAAJNjUzNjI2MDE2AwAAAAYxMDAzMDgEAAAAATIGAAAAATAHAAAAAzE2MAgAAAABMAkAAAABMQoAAAABMAsAAAALMTM1OTQ0NTk2NDIMAAAAAjEyDQAAAAgyLzkvMjAyNB0k4FoZ/N0IQL+QWxn83QgpQ0lRLk5WREEuSVFfVEVWX0VCSVREQV9GV0QuNjAwMC4zLzE1LzIwMjQBAAAAM34AAAIAAAAQMzAuNTk3MDU2NTU4MjM5OQENAAAABQAAAAE5AQAAAAcyNjM1MTU0AgAAAAoxMDAyMjA0MTQwAwAAAAYxMDAzMDgEAAAAATIGAAAAATAHAAAAAzE2MAgAAAABMAkAAAABMQoAAAABMAsAAAALMTM2OTkxMzcyNjkMAAAAAjEyDQAAAAkzLzE2LzIwMjQdJOBaGfzdCDZomlsZ/N0IKUNJUS5OVkRBLklRX1RFVl9FQklUREFfRldELjYwMDAuNC8xNS8yMDI0AQAAADN+AAACAAAAEDI5LjMwMDM4NTIwMTI2MTQBDQAAAAUAAAABOQEAAAAHMjYzNTE1NAIAAAAKMTAwMjIwNDE0MAMAAAAGMTAwMzA4BAAAAAEyBgAAAAEwBwAAAAMxNjAIAAAAATAJAAAAATEKAAAAATALAAAA</t>
  </si>
  <si>
    <t>CzEzNzIzMDQzMjgyDAAAAAIxMg0AAAAJNC8xNi8yMDI0HSTgWhn83Qgrhp1bGfzdCClDSVEuTlZEQS5JUV9URVZfRUJJVERBX0ZXRC42MDAwLjUvMjEvMjAyNAEAAAAzfgAAAgAAABAzMi4xNzg5MTIzNjg2MTE2AQ0AAAAFAAAAATkBAAAABzI2MzUxNTQCAAAACjEwMDIyMDQxNDADAAAABjEwMDMwOAQAAAABMgYAAAABMAcAAAADMTYwCAAAAAEwCQAAAAExCgAAAAEwCwAAAAsxMzgxMTA4MTkzOQwAAAACMTINAAAACTUvMjIvMjAyNB0k4FoZ/N0IMPueWxn83QgpQ0lRLk5WREEuSVFfVEVWX0VCSVREQV9GV0QuNjAwMC42LzE5LzIwMjQBAAAAM34AAAIAAAAQMzkuNTg2NjA3Mzk0MDQ2NwENAAAABQAAAAE5AQAAAAcyNjM1MTU0AgAAAAk2NTM2MjYwMTcDAAAABjEwMDMwOAQAAAABMgYAAAABMAcAAAADMTYwCAAAAAEwCQAAAAExCgAAAAEwCwAAAAsxNDI4Nzg4MDM4MwwAAAACMTINAAAACTYvMjAvMjAyNB0k4FoZ/N0I06ueWxn83QgpQ0lRLk5WREEuSVFfVEVWX0VCSVREQV9GV0QuNjAwMC43LzI1LzIwMjQBAAAAM34AAAIAAAAQMzEuMjM2Njk3MzE3NDQwMwENAAAABQAAAAE5AQAAAAcyNjM1MTU0AgAAAAk2NTM2MjYwMTcDAAAABjEwMDMwOAQAAAABMgYAAAABMAcAAAADMTYwCAAAAAEwCQAAAAExCgAAAAEwCwAAAAsxMzg0Mzg0NDg5MwwAAAACMTINAAAACTcvMjYvMjAyNB0k4FoZ/N0IG/qOWxn83Qgp</t>
  </si>
  <si>
    <t>Q0lRLk5WREEuSVFfVEVWX0VCSVREQV9GV0QuNjAwMC44LzIzLzIwMjQBAAAAM34AAAIAAAAQMzYuMDI2MjYwODM1Mzg3MQENAAAABQAAAAE5AQAAAAcyNjM1MTU0AgAAAAk2NTM2MjYwMTcDAAAABjEwMDMwOAQAAAABMgYAAAABMAcAAAADMTYwCAAAAAEwCQAAAAExCgAAAAEwCwAAAAsxMzkxNzQzNTY4MgwAAAACMTINAAAACTgvMjQvMjAyNH9XpAUZ/N0I06ueWxn83QgpQ0lRLk5WREEuSVFfVEVWX0VCSVREQV9GV0QuNjAwMC45LzIzLzIwMjQBAAAAM34AAAIAAAAPMjguNjY5OTI4MDc4NTY2AQ0AAAAFAAAAATkBAAAABzI2MzUxNTQCAAAACTY1MzYyNjAxOAMAAAAGMTAwMzA4BAAAAAEyBgAAAAEwBwAAAAMxNjAIAAAAATAJAAAAATEKAAAAATALAAAACzE0MDM4MTIwMDkzDAAAAAIxMg0AAAAJOS8yNC8yMDI0f1ekBRn83QhbP59bGfzdCCpDSVEuTlZEQS5JUV9URVZfRUJJVERBX0ZXRC42MDAwLjEwLzI5LzIwMjQBAAAAM34AAAIAAAAPMzUuMTA1NTY2MDMzODQ5AQ0AAAAFAAAAATkBAAAABzI2MzUxNTQCAAAACTY1MzYyNjAxOAMAAAAGMTAwMzA4BAAAAAEyBgAAAAEwBwAAAAMxNjAIAAAAATAJAAAAATEKAAAAATALAAAACzE0MDM4ODA0NTA3DAAAAAIxMg0AAAAKMTAvMzAvMjAyNH9XpAUZ/N0IrNeWWxn83QgqQ0lRLk5WREEuSVFfVEVWX0VCSVREQV9GV0QuNjAwMC4xMS8yNy8yMDI0AQAAADN+AAAC</t>
  </si>
  <si>
    <t>AAAAEDI4LjU4OTgxOTIxNzc0MTkBDQAAAAUAAAABOQEAAAAHMjYzNTE1NAIAAAAJNjUzNjI2MDE5AwAAAAYxMDAzMDgEAAAAATIGAAAAATAHAAAAAzE2MAgAAAABMAkAAAABMQoAAAABMAsAAAALMTQyODc4ODEwNTIMAAAAAjEyDQAAAAoxMS8yOC8yMDI0f1ekBRn83QhAv5BbGfzdCCpDSVEuTlZEQS5JUV9URVZfRUJJVERBX0ZXRC42MDAwLjEyLzMxLzIwMjQBAAAAM34AAAIAAAAQMjguMzY2MTA1MDA2Nzg0OQENAAAABQAAAAE5AQAAAAcyNjM1MTU0AgAAAAk2NTM2MjYwMTkDAAAABjEwMDMwOAQAAAABMgYAAAABMAcAAAADMTYwCAAAAAEwCQAAAAExCgAAAAEwCwAAAAsxNDI4Nzg4MTA1MgwAAAACMTINAAAACDEvMS8yMDI1f1ekBRn83Qis15ZbGfzdCClDSVEuTlZEQS5JUV9URVZfRUJJVERBX0ZXRC42MDAwLjEvMjgvMjAyNQEAAAAzfgAAAgAAABAyNy4yMzY4ODA4OTQzMzQ4AQ0AAAAFAAAAATkBAAAABzI2MzUxNTQCAAAACTY1MzYyNjAxOQMAAAAGMTAwMzA4BAAAAAEyBgAAAAEwBwAAAAMxNjAIAAAAATAJAAAAATEKAAAAATALAAAACzE0Mjg3ODgxMDU1DAAAAAIxMg0AAAAJMS8yOS8yMDI1f1ekBRn83Qis15ZbGfzdCClDSVEuTlZEQS5JUV9URVZfRUJJVERBX0ZXRC42MDAwLjIvMjUvMjAyNQEAAAAzfgAAAgAAABAyNi43MzQwNTY1NzI1NjQ3AQ0AAAAFAAAAATkBAAAABzI2MzUxNTQCAAAACTY1</t>
  </si>
  <si>
    <t>MzYyNjAxOQMAAAAGMTAwMzA4BAAAAAEyBgAAAAEwBwAAAAMxNjAIAAAAATAJAAAAATEKAAAAATALAAAACzE0MTU4NTcwOTc5DAAAAAIxMg0AAAAJMi8yNi8yMDI1f1ekBRn83Qis15ZbGfzdCClDSVEuTlZEQS5JUV9URVZfRUJJVERBX0ZXRC42MDAwLjMvMzEvMjAyNQEAAAAzfgAAAgAAABAyMC4xMTA4MTE3MjUyNTc3AQ0AAAAFAAAAATkBAAAABzI2MzUxNTQCAAAACjEwMDIyMDQxNDEDAAAABjEwMDMwOAQAAAABMgYAAAABMAcAAAADMTYwCAAAAAEwCQAAAAExCgAAAAEwCwAAAAsxNDMzMTc2MDE0NAwAAAACMTINAAAACDQvMS8yMDI1f1ekBRn83QilMqNbGfzdCClDSVEuTlZEQS5JUV9URVZfRUJJVERBX0ZXRC42MDAwLjQvMjgvMjAyNQEAAAAzfgAAAgAAABAyMC45MDkzOTIxOTMyNTQ0AQ0AAAAFAAAAATkBAAAABzI2MzUxNTQCAAAACjEwMDIyMDQxNDEDAAAABjEwMDMwOAQAAAABMgYAAAABMAcAAAADMTYwCAAAAAEwCQAAAAExCgAAAAEwCwAAAAsxNDIzOTc0NzA5MQwAAAACMTINAAAACTQvMjkvMjAyNX9XpAUZ/N0I06ueWxn83QgpQ0lRLk5WREEuSVFfVEVWX0VCSVREQV9GV0QuNjAwMC41LzI2LzIwMjUBAAAAM34AAAIAAAAQMjYuMDAxMjI4MjkxNTkxOQENAAAABQAAAAE5AQAAAAcyNjM1MTU0AgAAAAoxMDAyMjA0MTQxAwAAAAYxMDAzMDgEAAAAATIGAAAAATAHAAAAAzE2MAgAAAABMAkAAAAB</t>
  </si>
  <si>
    <t>MQoAAAABMAsAAAALMTQzMzQwNzM2MTkMAAAAAjEyDQAAAAk1LzI3LzIwMjV/V6QFGfzdCB1EoFsZ/N0IKUNJUS5OVkRBLklRX1RFVl9FQklUREFfRldELjYwMDAuNi8yNy8yMDI1AQAAADN+AAACAAAAEDMwLjM4NDkzMDAyOTQ3MjUBDQAAAAUAAAABOQEAAAAHMjYzNTE1NAIAAAAJNjUzNjI2MDIwAwAAAAYxMDAzMDgEAAAAATIGAAAAATAHAAAAAzE2MAgAAAABMAkAAAABMQoAAAABMAsAAAALMTQ0NTUwNzIwNjMMAAAAAjEyDQAAAAk2LzI4LzIwMjV/V6QFGfzdCFO8k1sZ/N0IKUNJUS5OVkRBLklRX1RFVl9FQklUREFfRldELjYwMDAuNy8yNC8yMDI1AQAAADN+AAACAAAAEDMyLjQyMjAyNDY1OTc4OTMBDQAAAAUAAAABOQEAAAAHMjYzNTE1NAIAAAAJNjUzNjI2MDIwAwAAAAYxMDAzMDgEAAAAATIGAAAAATAHAAAAAzE2MAgAAAABMAkAAAABMQoAAAABMAsAAAALMTQ0NTUwNzIwNzQMAAAAAjEyDQAAAAk3LzI1LzIwMjV/V6QFGfzdCMjxmVsZ/N0IKkNJUS5OVkRBLklRX1RFVl9FQklUREFfRldELjYwMDAuMTEvMzAvMjAyMAEAAAAzfgAAAgAAAA41Ni43MjgwNjQwNzE2NQENAAAABQAAAAE5AQAAAAcyNjM1MTU0AgAAAAk2NTM2MjYwMDcDAAAABjEwMDMwOAQAAAABMgYAAAABMAcAAAADMTYwCAAAAAEwCQAAAAExCgAAAAEwCwAAAAsxMjE2ODI2NzQ0OQwAAAACMTINAAAACTEyLzEvMjAyMH9XpAUZ/N0I</t>
  </si>
  <si>
    <t>QL+QWxn83QgoQ0lRLk5WREEuSVFfVEVWX0VCSVREQV9GV0QuNjAwMC40LzQvMjAyMgEAAAAzfgAAAgAAABA0NS4xMDE3NDYwMDg0NTY2AQ0AAAAFAAAAATkBAAAABzI2MzUxNTQCAAAACjEwMDIyMDQxMzgDAAAABjEwMDMwOAQAAAABMgYAAAABMAcAAAADMTYwCAAAAAEwCQAAAAExCgAAAAEwCwAAAAsxMjc5ODgyOTUxNwwAAAACMTINAAAACDQvNS8yMDIyf1ekBRn83QhTvJNbGfzdCCpDSVEuTlZEQS5JUV9URVZfRUJJVERBX0ZXRC42MDAwLjEwLzE4LzIwMjIBAAAAM34AAAIAAAAQMzUuODc1NjUxMDcyMDczNgENAAAABQAAAAE5AQAAAAcyNjM1MTU0AgAAAAk2NTM2MjYwMTIDAAAABjEwMDMwOAQAAAABMgYAAAABMAcAAAADMTYwCAAAAAEwCQAAAAExCgAAAAEwCwAAAAsxMzEwNzIzNzM5NgwAAAACMTINAAAACjEwLzE5LzIwMjKZ1d9aGfzdCM4OpFsZ/N0IKUNJUS5OVkRBLklRX1RFVl9FQklUREFfRldELjYwMDAuMi8yNy8yMDIzAQAAADN+AAACAAAAEDU5LjQwMDEwNjM2MTI4OTUBDQAAAAUAAAABOQEAAAAHMjYzNTE1NAIAAAAKMTAwMjIwNDEzOQMAAAAGMTAwMzA4BAAAAAEyBgAAAAEwBwAAAAMxNjAIAAAAATAJAAAAATEKAAAAATALAAAACzEzMjEwMDQ2NzA2DAAAAAIxMg0AAAAJMi8yOC8yMDIzHSTgWhn83QjODqRbGfzdCChDSVEuTlZEQS5JUV9URVZfRUJJVERBX0ZXRC42MDAwLjgvNy8yMDIz</t>
  </si>
  <si>
    <t>AQAAADN+AAACAAAADzU0LjUzNTkxNzc5MjkzNwENAAAABQAAAAE5AQAAAAcyNjM1MTU0AgAAAAk2NTM2MjYwMTQDAAAABjEwMDMwOAQAAAABMgYAAAABMAcAAAADMTYwCAAAAAEwCQAAAAExCgAAAAEwCwAAAAsxMzQ2MTAxODY1MgwAAAACMTINAAAACDgvOC8yMDIzHSTgWhn83Qi3GphbGfzdCClDSVEuTlZEQS5JUV9URVZfRUJJVERBX0ZXRC42MDAwLjExLzkvMjAyMwEAAAAzfgAAAgAAABAzNS4xNDIzMDg2NTcwOTg1AQ0AAAAFAAAAATkBAAAABzI2MzUxNTQCAAAACTY1MzYyNjAxNQMAAAAGMTAwMzA4BAAAAAEyBgAAAAEwBwAAAAMxNjAIAAAAATAJAAAAATEKAAAAATALAAAACzEzNTc1ODY2NDc0DAAAAAIxMg0AAAAKMTEvMTAvMjAyMx0k4FoZ/N0IkNGLWxn83QgpQ0lRLk5WREEuSVFfVEVWX0VCSVREQV9GV0QuNjAwMC4yLzIwLzIwMjQBAAAAM34AAAIAAAAQMjcuMzcwNTE3MTg3Nzg1NAENAAAABQAAAAE5AQAAAAcyNjM1MTU0AgAAAAk2NTM2MjYwMTYDAAAABjEwMDMwOAQAAAABMgYAAAABMAcAAAADMTYwCAAAAAEwCQAAAAExCgAAAAEwCwAAAAsxMzU5NDQ1OTY0MgwAAAACMTINAAAACTIvMjEvMjAyNB0k4FoZ/N0IG/qOWxn83QgpQ0lRLk5WREEuSVFfVEVWX0VCSVREQV9GV0QuNjAwMC41LzI0LzIwMjQBAAAAM34AAAIAAAAPMzEuMDYxMjY5NzkyNTg1AQ0AAAAFAAAAATkBAAAABzI2MzUxNTQC</t>
  </si>
  <si>
    <t>AAAACTY1MzYyNjAxNwMAAAAGMTAwMzA4BAAAAAEyBgAAAAEwBwAAAAMxNjAIAAAAATAJAAAAATEKAAAAATALAAAACzE0Mjg3ODgwMzc1DAAAAAIxMg0AAAAJNS8yNS8yMDI0HSTgWhn83QgRaI1bGfzdCClDSVEuTlZEQS5JUV9URVZfRUJJVERBX0ZXRC42MDAwLjgvMjgvMjAyNAEAAAAzfgAAAgAAABAzMS4yNjQ0Mzk3MTYzOTAxAQ0AAAAFAAAAATkBAAAABzI2MzUxNTQCAAAACTY1MzYyNjAxOAMAAAAGMTAwMzA4BAAAAAEyBgAAAAEwBwAAAAMxNjAIAAAAATAJAAAAATEKAAAAATALAAAACzEzOTE3NDM1NzgyDAAAAAIxMg0AAAAJOC8yOS8yMDI0f1ekBRn83Qg2aJpbGfzdCClDSVEuTlZEQS5JUV9URVZfRUJJVERBX0ZXRC42MDAwLjEyLzYvMjAyNAEAAAAzfgAAAgAAABAzMC4xMDI1NTM0MDYxMTg0AQ0AAAAFAAAAATkBAAAABzI2MzUxNTQCAAAACTY1MzYyNjAxOQMAAAAGMTAwMzA4BAAAAAEyBgAAAAEwBwAAAAMxNjAIAAAAATAJAAAAATEKAAAAATALAAAACzE0Mjg3ODgxMDUyDAAAAAIxMg0AAAAJMTIvNy8yMDI0f1ekBRn83QhY5KFbGfzdCChDSVEuTlZEQS5JUV9URVZfRUJJVERBX0ZXRC42MDAwLjMvNi8yMDI1AQAAADN+AAACAAAAEDIwLjYwNTYzNzY4OTA4OTEBDQAAAAUAAAABOQEAAAAHMjYzNTE1NAIAAAAKMTAwMjIwNDE0MQMAAAAGMTAwMzA4BAAAAAEyBgAAAAEwBwAAAAMxNjAIAAAAATAJ</t>
  </si>
  <si>
    <t>AAAAATEKAAAAATALAAAACzE0MTcyMTgzNTU2DAAAAAIxMg0AAAAIMy83LzIwMjV/V6QFGfzdCCuGnVsZ/N0IKENJUS5OVkRBLklRX1RFVl9FQklUREFfRldELjYwMDAuNy8yLzIwMjUBAAAAM34AAAIAAAAQMzAuMjg3NTI0MzY2NzA1MgENAAAABQAAAAE5AQAAAAcyNjM1MTU0AgAAAAk2NTM2MjYwMjADAAAABjEwMDMwOAQAAAABMgYAAAABMAcAAAADMTYwCAAAAAEwCQAAAAExCgAAAAEwCwAAAAsxNDQ1NTA3MjA2MwwAAAACMTINAAAACDcvMy8yMDI1f1ekBRn83QjRJpJbGfzdCClDSVEuTlZEQS5JUV9URVZfRUJJVERBX0ZXRC42MDAwLjkvMjUvMjAyMAEAAAAzfgAAAgAAABA2My4yNTY5NDM5ODY2MDkxAQ0AAAAFAAAAATkBAAAABzI2MzUxNTQCAAAACTY1MzYyNjAwNgMAAAAGMTAwMzA4BAAAAAEyBgAAAAEwBwAAAAMxNjAIAAAAATAJAAAAATEKAAAAATALAAAACzEyMDcxODIxOTY0DAAAAAIxMg0AAAAJOS8yNi8yMDIwf1ekBRn83QhfRaFbGfzdCClDSVEuTlZEQS5JUV9URVZfRUJJVERBX0ZXRC42MDAwLjEyLzEvMjAyMAEAAAAzfgAAAgAAABA1Ni42NzkwMjE3MDE2ODc5AQ0AAAAFAAAAATkBAAAABzI2MzUxNTQCAAAACTY1MzYyNjAwNwMAAAAGMTAwMzA4BAAAAAEyBgAAAAEwBwAAAAMxNjAIAAAAATAJAAAAATEKAAAAATALAAAACzEyMTY4MjY3NDQ5DAAAAAIxMg0AAAAJMTIvMi8yMDIwf1ekBRn8</t>
  </si>
  <si>
    <t>3QjRJpJbGfzdCChDSVEuTlZEQS5JUV9URVZfRUJJVERBX0ZXRC42MDAwLjIvNC8yMDIxAQAAADN+AAACAAAAEDU3Ljg0ODU3NTYxMTQzNjQBDQAAAAUAAAABOQEAAAAHMjYzNTE1NAIAAAAJNjUzNjI2MDA3AwAAAAYxMDAzMDgEAAAAATIGAAAAATAHAAAAAzE2MAgAAAABMAkAAAABMQoAAAABMAsAAAALMTIxNjgyNjc0NDkMAAAAAjEyDQAAAAgyLzUvMjAyMX9XpAUZ/N0IcA2LWxn83QgpQ0lRLk5WREEuSVFfVEVWX0VCSVREQV9GV0QuNjAwMC42LzE2LzIwMjEBAAAAM34AAAIAAAAONDMuNzM2NDQ5ODk3MDQBDQAAAAUAAAABOQEAAAAHMjYzNTE1NAIAAAAJNjUzNjI2MDA4AwAAAAYxMDAzMDgEAAAAATIGAAAAATAHAAAAAzE2MAgAAAABMAkAAAABMQoAAAABMAsAAAALMTI0MzY4NTAwNDUMAAAAAjEyDQAAAAk2LzE3LzIwMjF/V6QFGfzdCB2/ilsZ/N0IKUNJUS5OVkRBLklRX1RFVl9FQklUREFfRldELjYwMDAuOS8yMC8yMDIxAQAAADN+AAACAAAADjQ3LjMzMzE4Mjg0NzgxAQ0AAAAFAAAAATkBAAAABzI2MzUxNTQCAAAACTY1MzYyNjAwOQMAAAAGMTAwMzA4BAAAAAEyBgAAAAEwBwAAAAMxNjAIAAAAATAJAAAAATEKAAAAATALAAAACzEyNTQwMzQ5MDY4DAAAAAIxMg0AAAAJOS8yMS8yMDIxf1ekBRn83QhAv5BbGfzdCCpDSVEuTlZEQS5JUV9URVZfRUJJVERBX0ZXRC42MDAwLjEyLzMwLzIwMjEBAAAA</t>
  </si>
  <si>
    <t>M34AAAIAAAAQNTguNDYwNjE0MTA1NTY0NwENAAAABQAAAAE5AQAAAAcyNjM1MTU0AgAAAAk2NTM2MjYwMTADAAAABjEwMDMwOAQAAAABMgYAAAABMAcAAAADMTYwCAAAAAEwCQAAAAExCgAAAAEwCwAAAAsxMjY3NDQxMjQ0NwwAAAACMTINAAAACjEyLzMxLzIwMjF/V6QFGfzdCB1EoFsZ/N0IKENJUS5OVkRBLklRX1RFVl9FQklUREFfRldELjYwMDAuNC81LzIwMjIBAAAAM34AAAIAAAAQNDIuNzEzNDM5ODYzNDEzOQENAAAABQAAAAE5AQAAAAcyNjM1MTU0AgAAAAoxMDAyMjA0MTM4AwAAAAYxMDAzMDgEAAAAATIGAAAAATAHAAAAAzE2MAgAAAABMAkAAAABMQoAAAABMAsAAAALMTI3OTg4Mjk1MTcMAAAAAjEyDQAAAAg0LzYvMjAyMn9XpAUZ/N0Iq0iVWxn83QgoQ0lRLk5WREEuSVFfVEVWX0VCSVREQV9GV0QuNjAwMC43LzgvMjAyMgEAAAAzfgAAAgAAABAyNi4wMjMyNTE1MTQyMTQ0AQ0AAAAFAAAAATkBAAAABzI2MzUxNTQCAAAACTY1MzYyNjAxMQMAAAAGMTAwMzA4BAAAAAEyBgAAAAEwBwAAAAMxNjAIAAAAATAJAAAAATEKAAAAATALAAAACzEyOTA1ODUzMDc5DAAAAAIxMg0AAAAINy85LzIwMjJ/V6QFGfzdCKzXllsZ/N0IKkNJUS5OVkRBLklRX1RFVl9FQklUREFfRldELjYwMDAuMTAvMTkvMjAyMgEAAAAzfgAAAgAAABAzNi4xMzE5NDc1NTA0NDk5AQ0AAAAFAAAAATkBAAAABzI2MzUxNTQCAAAA</t>
  </si>
  <si>
    <t>CTY1MzYyNjAxMgMAAAAGMTAwMzA4BAAAAAEyBgAAAAEwBwAAAAMxNjAIAAAAATAJAAAAATEKAAAAATALAAAACzEzMTA3MjM3Mzk2DAAAAAIxMg0AAAAKMTAvMjAvMjAyMpnV31oZ/N0IQL+QWxn83QgpQ0lRLk5WREEuSVFfVEVWX0VCSVREQV9GV0QuNjAwMC4xLzIzLzIwMjMBAAAAM34AAAIAAAAQNTMuNDUwMDkzMjIyNjcyNgENAAAABQAAAAE5AQAAAAcyNjM1MTU0AgAAAAk2NTM2MjYwMTMDAAAABjEwMDMwOAQAAAABMgYAAAABMAcAAAADMTYwCAAAAAEwCQAAAAExCgAAAAEwCwAAAAsxMzEyNjczODE0NAwAAAACMTINAAAACTEvMjQvMjAyMx0k4FoZ/N0IQL+QWxn83QgoQ0lRLk5WREEuSVFfVEVWX0VCSVREQV9GV0QuNjAwMC41LzQvMjAyMwEAAAAzfgAAAgAAABA2NS43MzAzNzM0NTQxMDExAQ0AAAAFAAAAATkBAAAABzI2MzUxNTQCAAAACjEwMDIyMDQxMzkDAAAABjEwMDMwOAQAAAABMgYAAAABMAcAAAADMTYwCAAAAAEwCQAAAAExCgAAAAEwCwAAAAsxMzI4NjA5MjM0NAwAAAACMTINAAAACDUvNS8yMDIzHSTgWhn83QjtBplbGfzdCChDSVEuTlZEQS5JUV9URVZfRUJJVERBX0ZXRC42MDAwLjYvMi8yMDIzAQAAADN+AAACAAAADzQ5Ljk0Njk5NzU3MDIyNwENAAAABQAAAAE5AQAAAAcyNjM1MTU0AgAAAAk2NTM2MjYwMTQDAAAABjEwMDMwOAQAAAABMgYAAAABMAcAAAADMTYwCAAAAAEwCQAAAAEx</t>
  </si>
  <si>
    <t>CgAAAAEwCwAAAAsxMzM1MjkyNzgwMQwAAAACMTINAAAACDYvMy8yMDIzHSTgWhn83QhAv5BbGfzdCChDSVEuTlZEQS5JUV9URVZfRUJJVERBX0ZXRC42MDAwLjkvNi8yMDIzAQAAADN+AAACAAAADzM2LjEwNjI1NDA2NTI1MwENAAAABQAAAAE5AQAAAAcyNjM1MTU0AgAAAAk2NTM2MjYwMTUDAAAABjEwMDMwOAQAAAABMgYAAAABMAcAAAADMTYwCAAAAAEwCQAAAAExCgAAAAEwCwAAAAsxMzQ2MzA2MjI1MQwAAAACMTINAAAACDkvNy8yMDIzHSTgWhn83QhVkZVbGfzdCCpDSVEuTlZEQS5JUV9URVZfRUJJVERBX0ZXRC42MDAwLjEyLzE4LzIwMjMBAAAAM34AAAIAAAAQMTkuNzAyNTQ4OTI1OTgzNwENAAAABQAAAAE5AQAAAAcyNjM1MTU0AgAAAAk2NTM2MjYwMTYDAAAABjEwMDMwOAQAAAABMgYAAAABMAcAAAADMTYwCAAAAAEwCQAAAAExCgAAAAEwCwAAAAsxMzU5NDQ1OTY0MgwAAAACMTINAAAACjEyLzE5LzIwMjMdJOBaGfzdCO0GmVsZ/N0IKUNJUS5OVkRBLklRX1RFVl9FQklUREFfRldELjYwMDAuMy8yMS8yMDI0AQAAADN+AAACAAAAEDMxLjc1MjkzMTgwNjA2OTcBDQAAAAUAAAABOQEAAAAHMjYzNTE1NAIAAAAKMTAwMjIwNDE0MAMAAAAGMTAwMzA4BAAAAAEyBgAAAAEwBwAAAAMxNjAIAAAAATAJAAAAATEKAAAAATALAAAACzEzNzA2MzYxOTUwDAAAAAIxMg0AAAAJMy8yMi8yMDI0HSTgWhn83Qgb</t>
  </si>
  <si>
    <t>+o5bGfzdCClDSVEuTlZEQS5JUV9URVZfRUJJVERBX0ZXRC42MDAwLjYvMjUvMjAyNAEAAAAzfgAAAgAAABAzNi4xMzYxMzEyMDI2NTk2AQ0AAAAFAAAAATkBAAAABzI2MzUxNTQCAAAACTY1MzYyNjAxNwMAAAAGMTAwMzA4BAAAAAEyBgAAAAEwBwAAAAMxNjAIAAAAATAJAAAAATEKAAAAATALAAAACzEzODQzODgwMDUyDAAAAAIxMg0AAAAJNi8yNi8yMDI0HSTgWhn83Qgb+o5bGfzdCClDSVEuTlZEQS5JUV9URVZfRUJJVERBX0ZXRC42MDAwLjEwLzQvMjAyNAEAAAAzfgAAAgAAABAzMC44MjQyMjI0NzM3MjQxAQ0AAAAFAAAAATkBAAAABzI2MzUxNTQCAAAACTY1MzYyNjAxOAMAAAAGMTAwMzA4BAAAAAEyBgAAAAEwBwAAAAMxNjAIAAAAATAJAAAAATEKAAAAATALAAAACzE0MDM4MTIwMDkzDAAAAAIxMg0AAAAJMTAvNS8yMDI0f1ekBRn83Qg2aJpbGfzdCChDSVEuTlZEQS5JUV9URVZfRUJJVERBX0ZXRC42MDAwLjEvNi8yMDI1AQAAADN+AAACAAAAEDMxLjU5MTg1MDg2NzYzMjYBDQAAAAUAAAABOQEAAAAHMjYzNTE1NAIAAAAJNjUzNjI2MDE5AwAAAAYxMDAzMDgEAAAAATIGAAAAATAHAAAAAzE2MAgAAAABMAkAAAABMQoAAAABMAsAAAALMTQyODc4ODEwNTIMAAAAAjEyDQAAAAgxLzcvMjAyNX9XpAUZ/N0IN1WZWxn83QgoQ0lRLk5WREEuSVFfVEVWX0VCSVREQV9GV0QuNjAwMC40LzQvMjAyNQEAAAAz</t>
  </si>
  <si>
    <t>fgAAAgAAABAxNy41NjE4NzgxODQyMjk2AQ0AAAAFAAAAATkBAAAABzI2MzUxNTQCAAAACjEwMDIyMDQxNDEDAAAABjEwMDMwOAQAAAABMgYAAAABMAcAAAADMTYwCAAAAAEwCQAAAAExCgAAAAEwCwAAAAsxNDMxODQ2NTU4OAwAAAACMTINAAAACDQvNS8yMDI1f1ekBRn83QiSCqVbGfzdCChDSVEuTlZEQS5JUV9URVZfRUJJVERBX0ZXRC42MDAwLjcvMy8yMDI1AQAAADN+AAACAAAAEDMwLjY5NDY4MDAzNzA3MjUBDQAAAAUAAAABOQEAAAAHMjYzNTE1NAIAAAAJNjUzNjI2MDIwAwAAAAYxMDAzMDgEAAAAATIGAAAAATAHAAAAAzE2MAgAAAABMAkAAAABMQoAAAABMAsAAAALMTQ0NTUwNzIwNjMMAAAAAjEyDQAAAAg3LzQvMjAyNX9XpAUZ/N0IG/qOWxn83QgpQ0lRLk5WREEuSVFfVEVWX0VCSVREQV9GV0QuNjAwMC45LzI4LzIwMjABAAAAM34AAAIAAAAPNjQuMDU3NTM4NDk3MzE1AQ0AAAAFAAAAATkBAAAABzI2MzUxNTQCAAAACTY1MzYyNjAwNgMAAAAGMTAwMzA4BAAAAAEyBgAAAAEwBwAAAAMxNjAIAAAAATAJAAAAATEKAAAAATALAAAACzEyMDcxODIxOTY0DAAAAAIxMg0AAAAJOS8yOS8yMDIwf1ekBRn83QgRaI1bGfzdCChDSVEuTlZEQS5JUV9URVZfRUJJVERBX0ZXRC42MDAwLjEvNy8yMDIxAQAAADN+AAACAAAAEDU2LjQ4Mjg1MjIyMTgzOTUBDQAAAAUAAAABOQEAAAAHMjYzNTE1NAIAAAAJNjUz</t>
  </si>
  <si>
    <t>NjI2MDA3AwAAAAYxMDAzMDgEAAAAATIGAAAAATAHAAAAAzE2MAgAAAABMAkAAAABMQoAAAABMAsAAAALMTIxNjgyNjc0NDkMAAAAAjEyDQAAAAgxLzgvMjAyMX9XpAUZ/N0IkyWTWxn83QgpQ0lRLk5WREEuSVFfVEVWX0VCSVREQV9GV0QuNjAwMC40LzEzLzIwMjEBAAAAM34AAAIAAAAQNTYuMTU1MTMxMzk1NzI1NQENAAAABQAAAAE5AQAAAAcyNjM1MTU0AgAAAAoxMDAyMjA0MTM3AwAAAAYxMDAzMDgEAAAAATIGAAAAATAHAAAAAzE2MAgAAAABMAkAAAABMQoAAAABMAsAAAALMTMwMjQ0MTExMTgMAAAAAjEyDQAAAAk0LzE0LzIwMjF/V6QFGfzdCFWRlVsZ/N0IKUNJUS5OVkRBLklRX1RFVl9FQklUREFfRldELjYwMDAuOC8yMy8yMDIxAQAAADN+AAACAAAAEDUwLjU2Mjg0OTI4NjMzNTMBDQAAAAUAAAABOQEAAAAHMjYzNTE1NAIAAAAJNjUzNjI2MDA5AwAAAAYxMDAzMDgEAAAAATIGAAAAATAHAAAAAzE2MAgAAAABMAkAAAABMQoAAAABMAsAAAALMTI1MjY1ODY4OTAMAAAAAjEyDQAAAAk4LzI0LzIwMjF/V6QFGfzdCDZomlsZ/N0IKkNJUS5OVkRBLklRX1RFVl9FQklUREFfRldELjYwMDAuMTEvMjUvMjAyMQEAAAAzfgAAAgAAABA2NC42MjUwNDI1NDU1MjQzAQ0AAAAFAAAAATkBAAAABzI2MzUxNTQCAAAACTY1MzYyNjAxMAMAAAAGMTAwMzA4BAAAAAEyBgAAAAEwBwAAAAMxNjAIAAAAATAJAAAAATEK</t>
  </si>
  <si>
    <t>AAAAATALAAAACzEyNjU5MTAwMDc5DAAAAAIxMg0AAAAKMTEvMjYvMjAyMX9XpAUZ/N0IRECOWxn83QgoQ0lRLk5WREEuSVFfVEVWX0VCSVREQV9GV0QuNjAwMC4zLzgvMjAyMgEAAAAzfgAAAgAAABAzNS4wNzQxNTQyMzAxNzY5AQ0AAAAFAAAAATkBAAAABzI2MzUxNTQCAAAACjEwMDIyMDQxMzgDAAAABjEwMDMwOAQAAAABMgYAAAABMAcAAAADMTYwCAAAAAEwCQAAAAExCgAAAAEwCwAAAAsxMjc1NTQzMjQwMgwAAAACMTINAAAACDMvOS8yMDIyf1ekBRn83QjVW4tbGfzdCClDSVEuTlZEQS5JUV9URVZfRUJJVERBX0ZXRC42MDAwLjYvMTAvMjAyMgEAAAAzfgAAAgAAABAyNi45ODkyNDA4NDcyNzI5AQ0AAAAFAAAAATkBAAAABzI2MzUxNTQCAAAACTY1MzYyNjAxMQMAAAAGMTAwMzA4BAAAAAEyBgAAAAEwBwAAAAMxNjAIAAAAATAJAAAAATEKAAAAATALAAAACzEyODkyNjQ2MTYzDAAAAAIxMg0AAAAJNi8xMS8yMDIyf1ekBRn83QjRJpJbGfzdCClDSVEuTlZEQS5JUV9URVZfRUJJVERBX0ZXRC42MDAwLjkvMTQvMjAyMgEAAAAzfgAAAgAAABAzOC40Mjk1Njk3MzcyODgzAQ0AAAAFAAAAATkBAAAABzI2MzUxNTQCAAAACTY1MzYyNjAxMgMAAAAGMTAwMzA4BAAAAAEyBgAAAAEwBwAAAAMxNjAIAAAAATAJAAAAATEKAAAAATALAAAACzEzMDE0NTY1NTM2DAAAAAIxMg0AAAAJOS8xNS8yMDIymdXfWhn83QjM</t>
  </si>
  <si>
    <t>Ip5bGfzdCCpDSVEuTlZEQS5JUV9URVZfRUJJVERBX0ZXRC42MDAwLjEyLzI2LzIwMjIBAAAAM34AAAIAAAAQNDIuMzE3NTk3NDQzMDIyMwENAAAABQAAAAE5AQAAAAcyNjM1MTU0AgAAAAk2NTM2MjYwMTMDAAAABjEwMDMwOAQAAAABMgYAAAABMAcAAAADMTYwCAAAAAEwCQAAAAExCgAAAAEwCwAAAAsxMzEyNjczODE0NAwAAAACMTINAAAACjEyLzI3LzIwMjIdJOBaGfzdCFjkoVsZ/N0IKENJUS5OVkRBLklRX1RFVl9FQklUREFfRldELjYwMDAuNS81LzIwMjMBAAAAM34AAAIAAAAQNjguNDAxNTcyMDY1OTM5MwENAAAABQAAAAE5AQAAAAcyNjM1MTU0AgAAAAoxMDAyMjA0MTM5AwAAAAYxMDAzMDgEAAAAATIGAAAAATAHAAAAAzE2MAgAAAABMAkAAAABMQoAAAABMAsAAAALMTMyODYwOTIzNDQMAAAAAjEyDQAAAAg1LzYvMjAyMx0k4FoZ/N0IGoObWxn83QgoQ0lRLk5WREEuSVFfVEVWX0VCSVREQV9GV0QuNjAwMC44LzkvMjAyMwEAAAAzfgAAAgAAAA81MS4wODg2OTc1NDI2MDEBDQAAAAUAAAABOQEAAAAHMjYzNTE1NAIAAAAJNjUzNjI2MDE0AwAAAAYxMDAzMDgEAAAAATIGAAAAATAHAAAAAzE2MAgAAAABMAkAAAABMQoAAAABMAsAAAALMTM0NjEwMTg2NTIMAAAAAjEyDQAAAAk4LzEwLzIwMjMdJOBaGfzdCJDRi1sZ/N0IKkNJUS5OVkRBLklRX1RFVl9FQklUREFfRldELjYwMDAuMTEvMTMvMjAyMwEA</t>
  </si>
  <si>
    <t>AAAzfgAAAgAAABAzNi4zOTc3OTk4MzMwNTY3AQ0AAAAFAAAAATkBAAAABzI2MzUxNTQCAAAACTY1MzYyNjAxNQMAAAAGMTAwMzA4BAAAAAEyBgAAAAEwBwAAAAMxNjAIAAAAATAJAAAAATEKAAAAATALAAAACzEzNTc1ODY2NDc0DAAAAAIxMg0AAAAKMTEvMTQvMjAyMx0k4FoZ/N0INmiaWxn83QgpQ0lRLk5WREEuSVFfVEVWX0VCSVREQV9GV0QuNjAwMC4yLzIyLzIwMjQBAAAAM34AAAIAAAAQMjYuNjAwODk5NDMzODM1NQENAAAABQAAAAE5AQAAAAcyNjM1MTU0AgAAAAoxMDAyMjA0MTQwAwAAAAYxMDAzMDgEAAAAATIGAAAAATAHAAAAAzE2MAgAAAABMAkAAAABMQoAAAABMAsAAAALMTM2NzU1Nzk2OTYMAAAAAjEyDQAAAAkyLzIzLzIwMjQdJOBaGfzdCBFojVsZ/N0IKUNJUS5OVkRBLklRX1RFVl9FQklUREFfRldELjYwMDAuNC8yOS8yMDI0AQAAADN+AAACAAAAEDMwLjA4MzE3ODU1MzM2MzkBDQAAAAUAAAABOQEAAAAHMjYzNTE1NAIAAAAKMTAwMjIwNDE0MAMAAAAGMTAwMzA4BAAAAAEyBgAAAAEwBwAAAAMxNjAIAAAAATAJAAAAATEKAAAAATALAAAACzEzNzQ2MTQxMTk0DAAAAAIxMg0AAAAJNC8zMC8yMDI0HSTgWhn83QiQ0YtbGfzdCChDSVEuTlZEQS5JUV9URVZfRUJJVERBX0ZXRC42MDAwLjgvMS8yMDI0AQAAADN+AAACAAAAEDMwLjM3NjMxMzQ2NzIyOTgBDQAAAAUAAAABOQEAAAAHMjYzNTE1</t>
  </si>
  <si>
    <t>NAIAAAAJNjUzNjI2MDE3AwAAAAYxMDAzMDgEAAAAATIGAAAAATAHAAAAAzE2MAgAAAABMAkAAAABMQoAAAABMAsAAAALMTQyODc4ODAzODkMAAAAAjEyDQAAAAg4LzIvMjAyNB0k4FoZ/N0IWz+fWxn83QgpQ0lRLk5WREEuSVFfVEVWX0VCSVREQV9GV0QuNjAwMC4xMS81LzIwMjQBAAAAM34AAAIAAAAPMzQuNzgyNjQ3NzEwMDY5AQ0AAAAFAAAAATkBAAAABzI2MzUxNTQCAAAACTY1MzYyNjAxOAMAAAAGMTAwMzA4BAAAAAEyBgAAAAEwBwAAAAMxNjAIAAAAATAJAAAAATEKAAAAATALAAAACzE0MDM4MTIwMDk1DAAAAAIxMg0AAAAJMTEvNi8yMDI0f1ekBRn83QhVkZVbGfzdCChDSVEuTlZEQS5JUV9URVZfRUJJVERBX0ZXRC42MDAwLjIvNC8yMDI1AQAAADN+AAACAAAAEDI1LjAzMzgyODU2OTI5MDkBDQAAAAUAAAABOQEAAAAHMjYzNTE1NAIAAAAJNjUzNjI2MDE5AwAAAAYxMDAzMDgEAAAAATIGAAAAATAHAAAAAzE2MAgAAAABMAkAAAABMQoAAAABMAsAAAALMTQyODc4ODEwNTgMAAAAAjEyDQAAAAgyLzUvMjAyNX9XpAUZ/N0IQL+QWxn83QgoQ0lRLk5WREEuSVFfVEVWX0VCSVREQV9GV0QuNjAwMC42LzYvMjAyNQEAAAAzfgAAAgAAABAyNy4yNjIxMDI2MzEwMjA5AQ0AAAAFAAAAATkBAAAABzI2MzUxNTQCAAAACTY1MzYyNjAyMAMAAAAGMTAwMzA4BAAAAAEyBgAAAAEwBwAAAAMxNjAIAAAAATAJAAAA</t>
  </si>
  <si>
    <t>ATEKAAAAATALAAAACzE0NDU1MDcyMDYyDAAAAAIxMg0AAAAINi83LzIwMjV/V6QFGfzdCBqDm1sZ/N0IKUNJUS5OVkRBLklRX1RFVl9FQklUREFfRldELjYwMDAuOC8zMS8yMDIwAQAAADN+AAACAAAAEDY1LjY2ODE1NzUyNDU2OTcBDQAAAAUAAAABOQEAAAAHMjYzNTE1NAIAAAAJNjUzNjI2MDA2AwAAAAYxMDAzMDgEAAAAATIGAAAAATAHAAAAAzE2MAgAAAABMAkAAAABMQoAAAABMAsAAAALMTIwNTg4ODA4MDcMAAAAAjEyDQAAAAg5LzEvMjAyMH9XpAUZ/N0IJtycWxn83QgpQ0lRLk5WREEuSVFfVEVWX0VCSVREQV9GV0QuNjAwMC4xMi8zLzIwMjABAAAAM34AAAIAAAAQNTYuNzA0NjA5MDI1MTQ2NAENAAAABQAAAAE5AQAAAAcyNjM1MTU0AgAAAAk2NTM2MjYwMDcDAAAABjEwMDMwOAQAAAABMgYAAAABMAcAAAADMTYwCAAAAAEwCQAAAAExCgAAAAEwCwAAAAsxMjE2ODI2NzQ0OQwAAAACMTINAAAACTEyLzQvMjAyMH9XpAUZ/N0ItU2TWxn83QgoQ0lRLk5WREEuSVFfVEVWX0VCSVREQV9GV0QuNjAwMC4xLzgvMjAyMQEAAAAzfgAAAgAAABA1Ni4xOTYwNjA5NzE0MDg5AQ0AAAAFAAAAATkBAAAABzI2MzUxNTQCAAAACTY1MzYyNjAwNwMAAAAGMTAwMzA4BAAAAAEyBgAAAAEwBwAAAAMxNjAIAAAAATAJAAAAATEKAAAAATALAAAACzEyMTY4MjY3NDQ5DAAAAAIxMg0AAAAIMS85LzIwMjF/V6QFGfzdCFO8</t>
  </si>
  <si>
    <t>k1sZ/N0IKUNJUS5OVkRBLklRX1RFVl9FQklUREFfRldELjYwMDAuNC8xNC8yMDIxAQAAADN+AAACAAAADzU0LjY5OTI3MDE2NDk2NgENAAAABQAAAAE5AQAAAAcyNjM1MTU0AgAAAAoxMDAyMjA0MTM3AwAAAAYxMDAzMDgEAAAAATIGAAAAATAHAAAAAzE2MAgAAAABMAkAAAABMQoAAAABMAsAAAALMTMwMjQ0MTExMTgMAAAAAjEyDQAAAAk0LzE1LzIwMjF/V6QFGfzdCM4OpFsZ/N0IKUNJUS5OVkRBLklRX1RFVl9FQklUREFfRldELjYwMDAuNy8yNi8yMDIxAQAAADN+AAACAAAAEDQ4LjExMjk3NjY3NzgxMTcBDQAAAAUAAAABOQEAAAAHMjYzNTE1NAIAAAAJNjUzNjI2MDA4AwAAAAYxMDAzMDgEAAAAATIGAAAAATAHAAAAAzE2MAgAAAABMAkAAAABMQoAAAABMAsAAAALMTI0NzgwNDk2NjMMAAAAAjEyDQAAAAk3LzI3LzIwMjF/V6QFGfzdCB2/ilsZ/N0IKkNJUS5OVkRBLklRX1RFVl9FQklUREFfRldELjYwMDAuMTAvMjgvMjAyMQEAAAAzfgAAAgAAABA1NS40NzMzNzg3NjA0MDQxAQ0AAAAFAAAAATkBAAAABzI2MzUxNTQCAAAACTY1MzYyNjAwOQMAAAAGMTAwMzA4BAAAAAEyBgAAAAEwBwAAAAMxNjAIAAAAATAJAAAAATEKAAAAATALAAAACzEyNjE2MzI1ODM5DAAAAAIxMg0AAAAKMTAvMjkvMjAyMX9XpAUZ/N0IkNGLWxn83QgoQ0lRLk5WREEuSVFfVEVWX0VCSVREQV9GV0QuNjAwMC4yLzEvMjAyMgEA</t>
  </si>
  <si>
    <t>AAAzfgAAAgAAABA0OC41ODM4MjQ0NjE0MjI1AQ0AAAAFAAAAATkBAAAABzI2MzUxNTQCAAAACTY1MzYyNjAxMAMAAAAGMTAwMzA4BAAAAAEyBgAAAAEwBwAAAAMxNjAIAAAAATAJAAAAATEKAAAAATALAAAACzEyNjc0NDEyNDQ3DAAAAAIxMg0AAAAIMi8yLzIwMjJ/V6QFGfzdCFWRlVsZ/N0IKUNJUS5OVkRBLklRX1RFVl9FQklUREFfRldELjYwMDAuNS8xMy8yMDIyAQAAADN+AAACAAAAEDI5LjMzNzUwMDc0Mjc5NzgBDQAAAAUAAAABOQEAAAAHMjYzNTE1NAIAAAAKMTAwMjIwNDEzOAMAAAAGMTAwMzA4BAAAAAEyBgAAAAEwBwAAAAMxNjAIAAAAATAJAAAAATEKAAAAATALAAAACzEyODM0OTA3ODgxDAAAAAIxMg0AAAAJNS8xNC8yMDIyf1ekBRn83Qgw+55bGfzdCClDSVEuTlZEQS5JUV9URVZfRUJJVERBX0ZXRC42MDAwLjgvMTcvMjAyMgEAAAAzfgAAAgAAAA80Ni4wMDQ5MTg4NTI5NzEBDQAAAAUAAAABOQEAAAAHMjYzNTE1NAIAAAAJNjUzNjI2MDExAwAAAAYxMDAzMDgEAAAAATIGAAAAATAHAAAAAzE2MAgAAAABMAkAAAABMQoAAAABMAsAAAALMTI5Nzk2NDIyOTgMAAAAAjEyDQAAAAk4LzE4LzIwMjKZ1d9aGfzdCNEmklsZ/N0IKkNJUS5OVkRBLklRX1RFVl9FQklUREFfRldELjYwMDAuMTEvMjEvMjAyMgEAAAAzfgAAAgAAABA0Mi4yNTA2MTU2MzAzNTMxAQ0AAAAFAAAAATkBAAAABzI2MzUxNTQC</t>
  </si>
  <si>
    <t>AAAACTY1MzYyNjAxMwMAAAAGMTAwMzA4BAAAAAEyBgAAAAEwBwAAAAMxNjAIAAAAATAJAAAAATEKAAAAATALAAAACzEzMTExMDc1MzM3DAAAAAIxMg0AAAAKMTEvMjIvMjAyMpnV31oZ/N0INmiaWxn83QgoQ0lRLk5WREEuSVFfVEVWX0VCSVREQV9GV0QuNjAwMC4zLzIvMjAyMwEAAAAzfgAAAgAAABA1OC43ODA3NzY0NTQ5NDk1AQ0AAAAFAAAAATkBAAAABzI2MzUxNTQCAAAACjEwMDIyMDQxMzkDAAAABjEwMDMwOAQAAAABMgYAAAABMAcAAAADMTYwCAAAAAEwCQAAAAExCgAAAAEwCwAAAAsxMzIxMzE3NjQzNQwAAAACMTINAAAACDMvMy8yMDIzHSTgWhn83Qgb+o5bGfzdCChDSVEuTlZEQS5JUV9URVZfRUJJVERBX0ZXRC42MDAwLjYvNi8yMDIzAQAAADN+AAACAAAAEDQ5LjA4OTQwMTQ4MDc4NjkBDQAAAAUAAAABOQEAAAAHMjYzNTE1NAIAAAAJNjUzNjI2MDE0AwAAAAYxMDAzMDgEAAAAATIGAAAAATAHAAAAAzE2MAgAAAABMAkAAAABMQoAAAABMAsAAAALMTMzNTI5Mjc4MDEMAAAAAjEyDQAAAAg2LzcvMjAyMx0k4FoZ/N0IoZWiWxn83QgpQ0lRLk5WREEuSVFfVEVWX0VCSVREQV9GV0QuNjAwMC45LzE1LzIwMjMBAAAAM34AAAIAAAAQMzIuMTA0NTQ1NTc3NzUxMgENAAAABQAAAAE5AQAAAAcyNjM1MTU0AgAAAAk2NTM2MjYwMTUDAAAABjEwMDMwOAQAAAABMgYAAAABMAcAAAADMTYwCAAAAAEwCQAA</t>
  </si>
  <si>
    <t>AAExCgAAAAEwCwAAAAsxMzQ3OTM5Mzc3MwwAAAACMTINAAAACTkvMTYvMjAyMx0k4FoZ/N0IGoObWxn83QgpQ0lRLk5WREEuSVFfVEVWX0VCSVREQV9GV0QuNjAwMC4yLzIzLzIwMjQBAAAAM34AAAIAAAAQMjcuMTQ3MTU3ODk0ODI4OAENAAAABQAAAAE5AQAAAAcyNjM1MTU0AgAAAAoxMDAyMjA0MTQwAwAAAAYxMDAzMDgEAAAAATIGAAAAATAHAAAAAzE2MAgAAAABMAkAAAABMQoAAAABMAsAAAALMTM2NzY3OTU2MjMMAAAAAjEyDQAAAAkyLzI0LzIwMjQdJOBaGfzdCKzXllsZ/N0IKUNJUS5OVkRBLklRX1RFVl9FQklUREFfRldELjYwMDAuNS8yOS8yMDI0AQAAADN+AAACAAAAEDMzLjQ4OTYwMzQ3OTE5NzEBDQAAAAUAAAABOQEAAAAHMjYzNTE1NAIAAAAJNjUzNjI2MDE3AwAAAAYxMDAzMDgEAAAAATIGAAAAATAHAAAAAzE2MAgAAAABMAkAAAABMQoAAAABMAsAAAALMTQyODc4ODAzNzUMAAAAAjEyDQAAAAk1LzMwLzIwMjQdJOBaGfzdCEC/kFsZ/N0IKENJUS5OVkRBLklRX1RFVl9FQklUREFfRldELjYwMDAuOS85LzIwMjQBAAAAM34AAAIAAAAQMjYuMjUxOTk1MDg4Mzg4NwENAAAABQAAAAE5AQAAAAcyNjM1MTU0AgAAAAk2NTM2MjYwMTgDAAAABjEwMDMwOAQAAAABMgYAAAABMAcAAAADMTYwCAAAAAEwCQAAAAExCgAAAAEwCwAAAAsxNDI4Nzg4MDk1NgwAAAACMTINAAAACTkvMTAvMjAyNH9XpAUZ</t>
  </si>
  <si>
    <t>/N0IGoObWxn83QgpQ0lRLk5WREEuSVFfVEVWX0VCSVREQV9GV0QuNjAwMC4yLzExLzIwMjUBAAAAM34AAAIAAAAQMjguMDQ4NjQzODg4Mzc5MQENAAAABQAAAAE5AQAAAAcyNjM1MTU0AgAAAAk2NTM2MjYwMTkDAAAABjEwMDMwOAQAAAABMgYAAAABMAcAAAADMTYwCAAAAAEwCQAAAAExCgAAAAEwCwAAAAsxNDE1OTUwNzU3OQwAAAACMTINAAAACTIvMTIvMjAyNX9XpAUZ/N0INmiaWxn83QgpQ0lRLk5WREEuSVFfVEVWX0VCSVREQV9GV0QuNjAwMC41LzEyLzIwMjUBAAAAM34AAAIAAAAQMjMuNjc1ODgwMjk3OTM1MQENAAAABQAAAAE5AQAAAAcyNjM1MTU0AgAAAAoxMDAyMjA0MTQxAwAAAAYxMDAzMDgEAAAAATIGAAAAATAHAAAAAzE2MAgAAAABMAkAAAABMQoAAAABMAsAAAALMTQzMTY2NzEzNDEMAAAAAjEyDQAAAAk1LzEzLzIwMjV/V6QFGfzdCBqDm1sZ/N0IKENJUS5OVkRBLklRX1RFVl9FQklUREFfRldELjYwMDAuOC8xLzIwMjUBAAAAM34AAAIAAAAQMzIuNTY5MjA0NTE1NDkxOAENAAAABQAAAAE5AQAAAAcyNjM1MTU0AgAAAAk2NTM2MjYwMjADAAAABjEwMDMwOAQAAAABMgYAAAABMAcAAAADMTYwCAAAAAEwCQAAAAExCgAAAAEwCwAAAAsxNDQ1NTA3MjA3OQwAAAACMTINAAAACDgvMi8yMDI1f1ekBRn83QjTq55bGfzdCChDSVEuTlZEQS5JUV9URVZfRUJJVERBX0ZXRC42MDAwLjkvMS8yMDIw</t>
  </si>
  <si>
    <t>AQAAADN+AAACAAAAEDY3Ljg4MjQ5NTE1NTg2ODkBDQAAAAUAAAABOQEAAAAHMjYzNTE1NAIAAAAJNjUzNjI2MDA2AwAAAAYxMDAzMDgEAAAAATIGAAAAATAHAAAAAzE2MAgAAAABMAkAAAABMQoAAAABMAsAAAALMTIwNTg4ODA4MDcMAAAAAjEyDQAAAAg5LzIvMjAyMH9XpAUZ/N0IfaOZWxn83QgpQ0lRLk5WREEuSVFfVEVWX0VCSVREQV9GV0QuNjAwMC44LzI0LzIwMjABAAAAM34AAAIAAAAPNjIuNDIzNTIwNTgxMDU5AQ0AAAAFAAAAATkBAAAABzI2MzUxNTQCAAAACTY1MzYyNjAwNgMAAAAGMTAwMzA4BAAAAAEyBgAAAAEwBwAAAAMxNjAIAAAAATAJAAAAATEKAAAAATALAAAACzEyMDU4ODgwODA3DAAAAAIxMg0AAAAJOC8yNS8yMDIwf1ekBRn83QhwDYtbGfzdCClDSVEuTlZEQS5JUV9URVZfRUJJVERBX0ZXRC42MDAwLjkvMjIvMjAyMAEAAAAzfgAAAgAAABA2Mi4wODUyMjExNjc4Mzk3AQ0AAAAFAAAAATkBAAAABzI2MzUxNTQCAAAACTY1MzYyNjAwNgMAAAAGMTAwMzA4BAAAAAEyBgAAAAEwBwAAAAMxNjAIAAAAATAJAAAAATEKAAAAATALAAAACzEyMDcxODIxOTY0DAAAAAIxMg0AAAAJOS8yMy8yMDIwf1ekBRn83Qgag5tbGfzdCCpDSVEuTlZEQS5JUV9URVZfRUJJVERBX0ZXRC42MDAwLjEwLzI4LzIwMjABAAAAM34AAAIAAAAQNjQuMDcyNTI5NDE0ODY0NQENAAAABQAAAAE5AQAAAAcyNjM1MTU0</t>
  </si>
  <si>
    <t>AgAAAAk2NTM2MjYwMDYDAAAABjEwMDMwOAQAAAABMgYAAAABMAcAAAADMTYwCAAAAAEwCQAAAAExCgAAAAEwCwAAAAsxMjA4NzY1NTExOAwAAAACMTINAAAACjEwLzI5LzIwMjB/V6QFGfzdCERAjlsZ/N0IKkNJUS5OVkRBLklRX1RFVl9FQklUREFfRldELjYwMDAuMTEvMjYvMjAyMAEAAAAzfgAAAgAAABA1Ni4wMTY5NDk3MDcxOTk1AQ0AAAAFAAAAATkBAAAABzI2MzUxNTQCAAAACTY1MzYyNjAwNwMAAAAGMTAwMzA4BAAAAAEyBgAAAAEwBwAAAAMxNjAIAAAAATAJAAAAATEKAAAAATALAAAACzEyMTY4MjY3NDQ5DAAAAAIxMg0AAAAKMTEvMjcvMjAyMH9XpAUZ/N0IkNGLWxn83QgqQ0lRLk5WREEuSVFfVEVWX0VCSVREQV9GV0QuNjAwMC4xMi8yNS8yMDIwAQAAADN+AAACAAAAEDU0Ljk4OTE5MjIxNDk1MDEBDQAAAAUAAAABOQEAAAAHMjYzNTE1NAIAAAAJNjUzNjI2MDA3AwAAAAYxMDAzMDgEAAAAATIGAAAAATAHAAAAAzE2MAgAAAABMAkAAAABMQoAAAABMAsAAAALMTIxNjgyNjc0NDkMAAAAAjEyDQAAAAoxMi8yNi8yMDIwf1ekBRn83Qi1TZNbGfzdCChDSVEuTlZEQS5JUV9URVZfRUJJVERBX0ZXRC42MDAwLjIvMS8yMDIxAQAAADN+AAACAAAAEDU2LjAyNjU0NDk1MzQ5NjQBDQAAAAUAAAABOQEAAAAHMjYzNTE1NAIAAAAJNjUzNjI2MDA3AwAAAAYxMDAzMDgEAAAAATIGAAAAATAHAAAAAzE2MAgA</t>
  </si>
  <si>
    <t>AAABMAkAAAABMQoAAAABMAsAAAALMTIxNjgyNjc0NDkMAAAAAjEyDQAAAAgyLzIvMjAyMX9XpAUZ/N0I5o2hWxn83QgoQ0lRLk5WREEuSVFfVEVWX0VCSVREQV9GV0QuNjAwMC4zLzIvMjAyMQEAAAAzfgAAAgAAABA0My4xNTQ0ODI0Njg0NTg3AQ0AAAAFAAAAATkBAAAABzI2MzUxNTQCAAAACjEwMDIyMDQxMzcDAAAABjEwMDMwOAQAAAABMgYAAAABMAcAAAADMTYwCAAAAAEwCQAAAAExCgAAAAEwCwAAAAsxMzc2MDA0NjM5NgwAAAACMTINAAAACDMvMy8yMDIxf1ekBRn83QirSJVbGfzdCChDSVEuTlZEQS5JUV9URVZfRUJJVERBX0ZXRC42MDAwLjQvNy8yMDIxAQAAADN+AAACAAAAEDQ0LjkxNDkwMzc5Mjc0NzgBDQAAAAUAAAABOQEAAAAHMjYzNTE1NAIAAAAKMTAwMjIwNDEzNwMAAAAGMTAwMzA4BAAAAAEyBgAAAAEwBwAAAAMxNjAIAAAAATAJAAAAATEKAAAAATALAAAACzEyNDAyODA3MDUzDAAAAAIxMg0AAAAINC84LzIwMjF/V6QFGfzdCJDRi1sZ/N0IKENJUS5OVkRBLklRX1RFVl9FQklUREFfRldELjYwMDAuNS82LzIwMjEBAAAAM34AAAIAAAAQNTAuNjM0OTI3MzExMjk3NwENAAAABQAAAAE5AQAAAAcyNjM1MTU0AgAAAAoxMDAyMjA0MTM3AwAAAAYxMDAzMDgEAAAAATIGAAAAATAHAAAAAzE2MAgAAAABMAkAAAABMQoAAAABMAsAAAALMTI0MDYyNDE2MTkMAAAAAjEyDQAAAAg1LzcvMjAyMX9X</t>
  </si>
  <si>
    <t>pAUZ/N0IQL+QWxn83QgpQ0lRLk5WREEuSVFfVEVWX0VCSVREQV9GV0QuNjAwMC42LzExLzIwMjEBAAAAM34AAAIAAAAQNDQuNjY5NjA0NzkwMTkxMgENAAAABQAAAAE5AQAAAAcyNjM1MTU0AgAAAAk2NTM2MjYwMDgDAAAABjEwMDMwOAQAAAABMgYAAAABMAcAAAADMTYwCAAAAAEwCQAAAAExCgAAAAEwCwAAAAsxMjk3NzM3NzM5MwwAAAACMTINAAAACTYvMTIvMjAyMX9XpAUZ/N0IAEGaWxn83QgpQ0lRLk5WREEuSVFfVEVWX0VCSVREQV9GV0QuNjAwMC43LzEyLzIwMjEBAAAAM34AAAIAAAAQNDguMTMxNDk5ODg2OTQwNAENAAAABQAAAAE5AQAAAAcyNjM1MTU0AgAAAAk2NTM2MjYwMDgDAAAABjEwMDMwOAQAAAABMgYAAAABMAcAAAADMTYwCAAAAAEwCQAAAAExCgAAAAEwCwAAAAsxMjQ3MzY0NjYxMQwAAAACMTINAAAACTcvMTMvMjAyMX9XpAUZ/N0IG/qOWxn83QgpQ0lRLk5WREEuSVFfVEVWX0VCSVREQV9GV0QuNjAwMC44LzE3LzIwMjEBAAAAM34AAAIAAAAQNDguNTI2MTc1MzkwNDgyNQENAAAABQAAAAE5AQAAAAcyNjM1MTU0AgAAAAk2NTM2MjYwMDgDAAAABjEwMDMwOAQAAAABMgYAAAABMAcAAAADMTYwCAAAAAEwCQAAAAExCgAAAAEwCwAAAAsxMjQ3ODA0OTY2MwwAAAACMTINAAAACTgvMTgvMjAyMX9XpAUZ/N0IkNGLWxn83QgpQ0lRLk5WREEuSVFfVEVWX0VCSVREQV9GV0QuNjAwMC45LzE1</t>
  </si>
  <si>
    <t>LzIwMjEBAAAAM34AAAIAAAAQNTAuMTIyNTU5NzkyOTY5MgENAAAABQAAAAE5AQAAAAcyNjM1MTU0AgAAAAk2NTM2MjYwMDkDAAAABjEwMDMwOAQAAAABMgYAAAABMAcAAAADMTYwCAAAAAEwCQAAAAExCgAAAAEwCwAAAAsxMjU0MDM0OTA2OAwAAAACMTINAAAACTkvMTYvMjAyMX9XpAUZ/N0IU7yTWxn83QgqQ0lRLk5WREEuSVFfVEVWX0VCSVREQV9GV0QuNjAwMC4xMC8yMS8yMDIxAQAAADN+AAACAAAAEDUwLjkxOTg0OTEzMTUyODUBDQAAAAUAAAABOQEAAAAHMjYzNTE1NAIAAAAJNjUzNjI2MDA5AwAAAAYxMDAzMDgEAAAAATIGAAAAATAHAAAAAzE2MAgAAAABMAkAAAABMQoAAAABMAsAAAALMTI1NDAzNDkwNjgMAAAAAjEyDQAAAAoxMC8yMi8yMDIxf1ekBRn83QgRaI1bGfzdCCpDSVEuTlZEQS5JUV9URVZfRUJJVERBX0ZXRC42MDAwLjExLzE5LzIwMjEBAAAAM34AAAIAAAAQNjUuMTI5MzEzMDAzMTIyNwENAAAABQAAAAE5AQAAAAcyNjM1MTU0AgAAAAk2NTM2MjYwMTADAAAABjEwMDMwOAQAAAABMgYAAAABMAcAAAADMTYwCAAAAAEwCQAAAAExCgAAAAEwCwAAAAsxMjY1OTEwMDA3OQwAAAACMTINAAAACjExLzIwLzIwMjF/V6QFGfzdCMwinlsZ/N0IKkNJUS5OVkRBLklRX1RFVl9FQklUREFfRldELjYwMDAuMTIvMjAvMjAyMQEAAAAzfgAAAgAAABA1NC43MzM4NjI2MzcxNzA3AQ0AAAAFAAAAATkB</t>
  </si>
  <si>
    <t>AAAABzI2MzUxNTQCAAAACTY1MzYyNjAxMAMAAAAGMTAwMzA4BAAAAAEyBgAAAAEwBwAAAAMxNjAIAAAAATAJAAAAATEKAAAAATALAAAACzEyNjc0NDEyNDQ3DAAAAAIxMg0AAAAKMTIvMjEvMjAyMX9XpAUZ/N0IEWiNWxn83QgpQ0lRLk5WREEuSVFfVEVWX0VCSVREQV9GV0QuNjAwMC4xLzI1LzIwMjIBAAAAM34AAAIAAAAQNDMuOTY0ODA4NDQ3NTY5NQENAAAABQAAAAE5AQAAAAcyNjM1MTU0AgAAAAk2NTM2MjYwMTADAAAABjEwMDMwOAQAAAABMgYAAAABMAcAAAADMTYwCAAAAAEwCQAAAAExCgAAAAEwCwAAAAsxMjY3NDQxMjQ0NwwAAAACMTINAAAACTEvMjYvMjAyMn9XpAUZ/N0INmiaWxn83QgpQ0lRLk5WREEuSVFfVEVWX0VCSVREQV9GV0QuNjAwMC4yLzIzLzIwMjIBAAAAM34AAAIAAAAQMzYuNTIzMDQ5NTUxMjI0MgENAAAABQAAAAE5AQAAAAcyNjM1MTU0AgAAAAoxMDAyMjA0MTM4AwAAAAYxMDAzMDgEAAAAATIGAAAAATAHAAAAAzE2MAgAAAABMAkAAAABMQoAAAABMAsAAAALMTI3NTU0MzI0MDIMAAAAAjEyDQAAAAkyLzI0LzIwMjJ/V6QFGfzdCM4OpFsZ/N0IKUNJUS5OVkRBLklRX1RFVl9FQklUREFfRldELjYwMDAuMy8zMS8yMDIyAQAAADN+AAACAAAAEDQ0Ljk3ODA2ODg1MzI4OTkBDQAAAAUAAAABOQEAAAAHMjYzNTE1NAIAAAAKMTAwMjIwNDEzOAMAAAAGMTAwMzA4BAAAAAEyBgAAAAEw</t>
  </si>
  <si>
    <t>BwAAAAMxNjAIAAAAATAJAAAAATEKAAAAATALAAAACzEyNzk4ODI5NTE3DAAAAAIxMg0AAAAINC8xLzIwMjJ/V6QFGfzdCBFojVsZ/N0IKUNJUS5OVkRBLklRX1RFVl9FQklUREFfRldELjYwMDAuNC8yOS8yMDIyAQAAADN+AAACAAAAEDMwLjc2MTA4MjUzMjA0MDYBDQAAAAUAAAABOQEAAAAHMjYzNTE1NAIAAAAKMTAwMjIwNDEzOAMAAAAGMTAwMzA4BAAAAAEyBgAAAAEwBwAAAAMxNjAIAAAAATAJAAAAATEKAAAAATALAAAACzEyODM0OTA3ODgxDAAAAAIxMg0AAAAJNC8zMC8yMDIyf1ekBRn83QgRaI1bGfzdCChDSVEuTlZEQS5JUV9URVZfRUJJVERBX0ZXRC42MDAwLjYvNi8yMDIyAQAAADN+AAACAAAAEDI5LjkyOTEyMDc3NDA3NzIBDQAAAAUAAAABOQEAAAAHMjYzNTE1NAIAAAAJNjUzNjI2MDExAwAAAAYxMDAzMDgEAAAAATIGAAAAATAHAAAAAzE2MAgAAAABMAkAAAABMQoAAAABMAsAAAALMTI4OTI2NDYxNjMMAAAAAjEyDQAAAAg2LzcvMjAyMn9XpAUZ/N0I06ueWxn83QgoQ0lRLk5WREEuSVFfVEVWX0VCSVREQV9GV0QuNjAwMC43LzUvMjAyMgEAAAAzfgAAAgAAABAyNC41NTU3Njg0MTM3NDA4AQ0AAAAFAAAAATkBAAAABzI2MzUxNTQCAAAACTY1MzYyNjAxMQMAAAAGMTAwMzA4BAAAAAEyBgAAAAEwBwAAAAMxNjAIAAAAATAJAAAAATEKAAAAATALAAAACzEyOTA1ODUzMDc5DAAAAAIxMg0AAAAI</t>
  </si>
  <si>
    <t>Ny82LzIwMjJ/V6QFGfzdCERAjlsZ/N0IKUNJUS5OVkRBLklRX1RFVl9FQklUREFfRldELjYwMDAuOC8xMC8yMDIyAQAAADN+AAACAAAAEDQ1LjM5NjQ5MTgwODYxMzcBDQAAAAUAAAABOQEAAAAHMjYzNTE1NAIAAAAJNjUzNjI2MDExAwAAAAYxMDAzMDgEAAAAATIGAAAAATAHAAAAAzE2MAgAAAABMAkAAAABMQoAAAABMAsAAAALMTI5Nzk2NDIyOTgMAAAAAjEyDQAAAAk4LzExLzIwMjJ/V6QFGfzdCJDRi1sZ/N0IKENJUS5OVkRBLklRX1RFVl9FQklUREFfRldELjYwMDAuOS84LzIwMjIBAAAAM34AAAIAAAAQNDAuOTkzNzA2NDM4NzI0NQENAAAABQAAAAE5AQAAAAcyNjM1MTU0AgAAAAk2NTM2MjYwMTIDAAAABjEwMDMwOAQAAAABMgYAAAABMAcAAAADMTYwCAAAAAEwCQAAAAExCgAAAAEwCwAAAAsxMzAxNDU2NTUzNgwAAAACMTINAAAACDkvOS8yMDIymdXfWhn83QjtBplbGfzdCCpDSVEuTlZEQS5JUV9URVZfRUJJVERBX0ZXRC42MDAwLjEwLzE0LzIwMjIBAAAAM34AAAIAAAAOMzMuNjE3ODAxMTQzNTIBDQAAAAUAAAABOQEAAAAHMjYzNTE1NAIAAAAJNjUzNjI2MDEyAwAAAAYxMDAzMDgEAAAAATIGAAAAATAHAAAAAzE2MAgAAAABMAkAAAABMQoAAAABMAsAAAALMTMxMDcyMzczOTYMAAAAAjEyDQAAAAoxMC8xNS8yMDIymdXfWhn83Qgw+55bGfzdCCpDSVEuTlZEQS5JUV9URVZfRUJJVERBX0ZXRC42</t>
  </si>
  <si>
    <t>MDAwLjExLzE0LzIwMjIBAAAAM34AAAIAAAAONDkuMDgxMDIyMDA1NTYBDQAAAAUAAAABOQEAAAAHMjYzNTE1NAIAAAAJNjUzNjI2MDEyAwAAAAYxMDAzMDgEAAAAATIGAAAAATAHAAAAAzE2MAgAAAABMAkAAAABMQoAAAABMAsAAAALMTMxMDcyMzczOTYMAAAAAjEyDQAAAAoxMS8xNS8yMDIymdXfWhn83Qgb+o5bGfzdCCpDSVEuTlZEQS5JUV9URVZfRUJJVERBX0ZXRC42MDAwLjEyLzEzLzIwMjIBAAAAM34AAAIAAAAQNDkuODc1MTA1MDE3MjExOAENAAAABQAAAAE5AQAAAAcyNjM1MTU0AgAAAAk2NTM2MjYwMTMDAAAABjEwMDMwOAQAAAABMgYAAAABMAcAAAADMTYwCAAAAAEwCQAAAAExCgAAAAEwCwAAAAsxMzExMTA3NTMzNwwAAAACMTINAAAACjEyLzE0LzIwMjIdJOBaGfzdCB5pmFsZ/N0IKUNJUS5OVkRBLklRX1RFVl9FQklUREFfRldELjYwMDAuMS8xOC8yMDIzAQAAADN+AAACAAAAEDQ4LjM3OTQ2MDU4MjYzMTIBDQAAAAUAAAABOQEAAAAHMjYzNTE1NAIAAAAJNjUzNjI2MDEzAwAAAAYxMDAzMDgEAAAAATIGAAAAATAHAAAAAzE2MAgAAAABMAkAAAABMQoAAAABMAsAAAALMTMxMjY3MzgxNDQMAAAAAjEyDQAAAAkxLzE5LzIwMjMdJOBaGfzdCFO8k1sZ/N0IKUNJUS5OVkRBLklRX1RFVl9FQklUREFfRldELjYwMDAuMi8xNi8yMDIzAQAAADN+AAACAAAAEDYxLjI5MzM3OTA2MjkxMjcBDQAAAAUA</t>
  </si>
  <si>
    <t>AAABOQEAAAAHMjYzNTE1NAIAAAAJNjUzNjI2MDEzAwAAAAYxMDAzMDgEAAAAATIGAAAAATAHAAAAAzE2MAgAAAABMAkAAAABMQoAAAABMAsAAAALMTMxMjY3MzgxNDQMAAAAAjEyDQAAAAkyLzE3LzIwMjMdJOBaGfzdCIDUnVsZ/N0IKUNJUS5OVkRBLklRX1RFVl9FQklUREFfRldELjYwMDAuMy8yNC8yMDIzAQAAADN+AAACAAAAEDY2LjgyMjYyNTcyNzA0MTMBDQAAAAUAAAABOQEAAAAHMjYzNTE1NAIAAAAKMTAwMjIwNDEzOQMAAAAGMTAwMzA4BAAAAAEyBgAAAAEwBwAAAAMxNjAIAAAAATAJAAAAATEKAAAAATALAAAACzEzMjM2MDkwMjAxDAAAAAIxMg0AAAAJMy8yNS8yMDIzHSTgWhn83QhAv5BbGfzdCClDSVEuTlZEQS5JUV9URVZfRUJJVERBX0ZXRC42MDAwLjQvMjQvMjAyMwEAAAAzfgAAAgAAABA2NC40ODc5NTU0OTUxMDY2AQ0AAAAFAAAAATkBAAAABzI2MzUxNTQCAAAACjEwMDIyMDQxMzkDAAAABjEwMDMwOAQAAAABMgYAAAABMAcAAAADMTYwCAAAAAEwCQAAAAExCgAAAAEwCwAAAAsxMzI4NjA5MjM0NAwAAAACMTINAAAACTQvMjUvMjAyMx0k4FoZ/N0IGoObWxn83QgpQ0lRLk5WREEuSVFfVEVWX0VCSVREQV9GV0QuNjAwMC41LzMwLzIwMjMBAAAAM34AAAIAAAAQNTEuNTI0NjgyMzE2OTE0MwENAAAABQAAAAE5AQAAAAcyNjM1MTU0AgAAAAk2NTM2MjYwMTQDAAAABjEwMDMwOAQAAAABMgYA</t>
  </si>
  <si>
    <t>AAABMAcAAAADMTYwCAAAAAEwCQAAAAExCgAAAAEwCwAAAAsxMzM0OTkwODcyNgwAAAACMTINAAAACTUvMzEvMjAyMx0k4FoZ/N0IHUSgWxn83QgpQ0lRLk5WREEuSVFfVEVWX0VCSVREQV9GV0QuNjAwMC42LzI4LzIwMjMBAAAAM34AAAIAAAAQNTAuNjIzNzc2ODA3Njc4OAENAAAABQAAAAE5AQAAAAcyNjM1MTU0AgAAAAk2NTM2MjYwMTQDAAAABjEwMDMwOAQAAAABMgYAAAABMAcAAAADMTYwCAAAAAEwCQAAAAExCgAAAAEwCwAAAAsxMzM2NDIxODI4NgwAAAACMTINAAAACTYvMjkvMjAyMx0k4FoZ/N0IQL+QWxn83QgoQ0lRLk5WREEuSVFfVEVWX0VCSVREQV9GV0QuNjAwMC44LzMvMjAyMwEAAAAzfgAAAgAAABA1My40NTAyNjkyMTQ1MzQyAQ0AAAAFAAAAATkBAAAABzI2MzUxNTQCAAAACTY1MzYyNjAxNAMAAAAGMTAwMzA4BAAAAAEyBgAAAAEwBwAAAAMxNjAIAAAAATAJAAAAATEKAAAAATALAAAACzEzNDYxMDE4NjUyDAAAAAIxMg0AAAAIOC80LzIwMjMdJOBaGfzdCBv6jlsZ/N0IKENJUS5OVkRBLklRX1RFVl9FQklUREFfRldELjYwMDAuOS8xLzIwMjMBAAAAM34AAAIAAAAQMzcuMjIyMDU3ODk3MDk1OQENAAAABQAAAAE5AQAAAAcyNjM1MTU0AgAAAAk2NTM2MjYwMTUDAAAABjEwMDMwOAQAAAABMgYAAAABMAcAAAADMTYwCAAAAAEwCQAAAAExCgAAAAEwCwAAAAsxMzQ2MzA2MjI1MQwAAAACMTIN</t>
  </si>
  <si>
    <t>AAAACDkvMi8yMDIzHSTgWhn83Qgb+o5bGfzdCClDSVEuTlZEQS5JUV9URVZfRUJJVERBX0ZXRC42MDAwLjEwLzkvMjAyMwEAAAAzfgAAAgAAAA8zMy4xMTMzNTEyOTI2MTgBDQAAAAUAAAABOQEAAAAHMjYzNTE1NAIAAAAJNjUzNjI2MDE1AwAAAAYxMDAzMDgEAAAAATIGAAAAATAHAAAAAzE2MAgAAAABMAkAAAABMQoAAAABMAsAAAALMTM0NzkzOTM3NzMMAAAAAjEyDQAAAAoxMC8xMC8yMDIzHSTgWhn83QhVkZVbGfzdCClDSVEuTlZEQS5JUV9URVZfRUJJVERBX0ZXRC42MDAwLjExLzcvMjAyMwEAAAAzfgAAAgAAABAzNC4zOTQyNzY0ODkzODY5AQ0AAAAFAAAAATkBAAAABzI2MzUxNTQCAAAACTY1MzYyNjAxNQMAAAAGMTAwMzA4BAAAAAEyBgAAAAEwBwAAAAMxNjAIAAAAATAJAAAAATEKAAAAATALAAAACzEzNTc1ODY2NDc0DAAAAAIxMg0AAAAJMTEvOC8yMDIzHSTgWhn83QjtBplbGfzdCClDSVEuTlZEQS5JUV9URVZfRUJJVERBX0ZXRC42MDAwLjEyLzYvMjAyMwEAAAAzfgAAAgAAABAyNi4zMDYyMDEwNDc4Njg2AQ0AAAAFAAAAATkBAAAABzI2MzUxNTQCAAAACTY1MzYyNjAxNgMAAAAGMTAwMzA4BAAAAAEyBgAAAAEwBwAAAAMxNjAIAAAAATAJAAAAATEKAAAAATALAAAACzEzNjA3ODQyNzA4DAAAAAIxMg0AAAAJMTIvNy8yMDIzHSTgWhn83Qgb+o5bGfzdCClDSVEuTlZEQS5JUV9URVZfRUJJVERB</t>
  </si>
  <si>
    <t>X0ZXRC42MDAwLjEvMTEvMjAyNAEAAAAzfgAAAgAAABAyMS41ODA0NTkwODg2ODA0AQ0AAAAFAAAAATkBAAAABzI2MzUxNTQCAAAACTY1MzYyNjAxNgMAAAAGMTAwMzA4BAAAAAEyBgAAAAEwBwAAAAMxNjAIAAAAATAJAAAAATEKAAAAATALAAAACzEzNTk0NDU5NjQyDAAAAAIxMg0AAAAJMS8xMi8yMDI0HSTgWhn83Qis15ZbGfzdCChDSVEuTlZEQS5JUV9URVZfRUJJVERBX0ZXRC42MDAwLjIvOS8yMDI0AQAAADN+AAACAAAAEDI4LjQzMTU2NjExMjE2NjgBDQAAAAUAAAABOQEAAAAHMjYzNTE1NAIAAAAJNjUzNjI2MDE2AwAAAAYxMDAzMDgEAAAAATIGAAAAATAHAAAAAzE2MAgAAAABMAkAAAABMQoAAAABMAsAAAALMTM1OTQ0NTk2NDIMAAAAAjEyDQAAAAkyLzEwLzIwMjQdJOBaGfzdCJDRi1sZ/N0IKUNJUS5OVkRBLklRX1RFVl9FQklUREFfRldELjYwMDAuMy8xOC8yMDI0AQAAADN+AAACAAAAEDMwLjYwOTU5MjYzNDQzNDkBDQAAAAUAAAABOQEAAAAHMjYzNTE1NAIAAAAKMTAwMjIwNDE0MAMAAAAGMTAwMzA4BAAAAAEyBgAAAAEwBwAAAAMxNjAIAAAAATAJAAAAATEKAAAAATALAAAACzEzNzA0NjgyNDM5DAAAAAIxMg0AAAAJMy8xOS8yMDI0HSTgWhn83QhTvJNbGfzdCClDSVEuTlZEQS5JUV9URVZfRUJJVERBX0ZXRC42MDAwLjQvMTYvMjAyNAEAAAAzfgAAAgAAAA4yOS43ODU1NTQxNjI3MQENAAAA</t>
  </si>
  <si>
    <t>BQAAAAE5AQAAAAcyNjM1MTU0AgAAAAoxMDAyMjA0MTQwAwAAAAYxMDAzMDgEAAAAATIGAAAAATAHAAAAAzE2MAgAAAABMAkAAAABMQoAAAABMAsAAAALMTM3MjMwNDMyODIMAAAAAjEyDQAAAAk0LzE3LzIwMjQdJOBaGfzdCMwinlsZ/N0IKUNJUS5OVkRBLklRX1RFVl9FQklUREFfRldELjYwMDAuNS8yMi8yMDI0AQAAADN+AAACAAAAEDI5Ljc2ODg1NTUxODI0MzIBDQAAAAUAAAABOQEAAAAHMjYzNTE1NAIAAAAJNjUzNjI2MDE3AwAAAAYxMDAzMDgEAAAAATIGAAAAATAHAAAAAzE2MAgAAAABMAkAAAABMQoAAAABMAsAAAALMTM3OTU2NjU1MjkMAAAAAjEyDQAAAAk1LzIzLzIwMjQdJOBaGfzdCKzXllsZ/N0IKUNJUS5OVkRBLklRX1RFVl9FQklUREFfRldELjYwMDAuNi8yMC8yMDI0AQAAADN+AAACAAAAEDM4LjE3NjU1NTg5ODQ0MTkBDQAAAAUAAAABOQEAAAAHMjYzNTE1NAIAAAAJNjUzNjI2MDE3AwAAAAYxMDAzMDgEAAAAATIGAAAAATAHAAAAAzE2MAgAAAABMAkAAAABMQoAAAABMAsAAAALMTQyODc4ODAzODMMAAAAAjEyDQAAAAk2LzIxLzIwMjQdJOBaGfzdCJDRi1sZ/N0IKUNJUS5OVkRBLklRX1RFVl9FQklUREFfRldELjYwMDAuNy8yNi8yMDI0AQAAADN+AAACAAAAEDMxLjQ1NTI5NjQ3MTU2NTQBDQAAAAUAAAABOQEAAAAHMjYzNTE1NAIAAAAJNjUzNjI2MDE3AwAAAAYxMDAzMDgEAAAAATIG</t>
  </si>
  <si>
    <t>AAAAATAHAAAAAzE2MAgAAAABMAkAAAABMQoAAAABMAsAAAALMTM4NDM4NDQ4OTMMAAAAAjEyDQAAAAk3LzI3LzIwMjQdJOBaGfzdCBqDm1sZ/N0IKUNJUS5OVkRBLklRX1RFVl9FQklUREFfRldELjYwMDAuOC8yNi8yMDI0AQAAADN+AAACAAAAEDM1LjIxMDcxNzgzNzMwNDkBDQAAAAUAAAABOQEAAAAHMjYzNTE1NAIAAAAJNjUzNjI2MDE3AwAAAAYxMDAzMDgEAAAAATIGAAAAATAHAAAAAzE2MAgAAAABMAkAAAABMQoAAAABMAsAAAALMTM5MTc0MzU2ODIMAAAAAjEyDQAAAAk4LzI3LzIwMjR/V6QFGfzdCKGVolsZ/N0IKUNJUS5OVkRBLklRX1RFVl9FQklUREFfRldELjYwMDAuMTAvMS8yMDI0AQAAADN+AAACAAAAEDI4Ljg1NDAxMzI4MDkyMzYBDQAAAAUAAAABOQEAAAAHMjYzNTE1NAIAAAAJNjUzNjI2MDE4AwAAAAYxMDAzMDgEAAAAATIGAAAAATAHAAAAAzE2MAgAAAABMAkAAAABMQoAAAABMAsAAAALMTQwMzgxMjAwOTMMAAAAAjEyDQAAAAkxMC8yLzIwMjR/V6QFGfzdCBv6jlsZ/N0IKkNJUS5OVkRBLklRX1RFVl9FQklUREFfRldELjYwMDAuMTAvMzAvMjAyNAEAAAAzfgAAAgAAABAzNC42MjYxOTI0NzA1NjExAQ0AAAAFAAAAATkBAAAABzI2MzUxNTQCAAAACTY1MzYyNjAxOAMAAAAGMTAwMzA4BAAAAAEyBgAAAAEwBwAAAAMxNjAIAAAAATAJAAAAATEKAAAAATALAAAACzE0MDM4ODA0NTA3DAAA</t>
  </si>
  <si>
    <t>AAIxMg0AAAAKMTAvMzEvMjAyNH9XpAUZ/N0IU7yTWxn83QgqQ0lRLk5WREEuSVFfVEVWX0VCSVREQV9GV0QuNjAwMC4xMS8yOC8yMDI0AQAAADN+AAACAAAAEDI4LjU4OTgxOTIxNzc0MTkBDQAAAAUAAAABOQEAAAAHMjYzNTE1NAIAAAAJNjUzNjI2MDE5AwAAAAYxMDAzMDgEAAAAATIGAAAAATAHAAAAAzE2MAgAAAABMAkAAAABMQoAAAABMAsAAAALMTQyODc4ODEwNTIMAAAAAjEyDQAAAAoxMS8yOS8yMDI0f1ekBRn83Qgb+o5bGfzdCChDSVEuTlZEQS5JUV9URVZfRUJJVERBX0ZXRC42MDAwLjEvMS8yMDI1AQAAADN+AAACAAAAEDI4LjM2NjEwNTAwNjc4NDkBDQAAAAUAAAABOQEAAAAHMjYzNTE1NAIAAAAJNjUzNjI2MDE5AwAAAAYxMDAzMDgEAAAAATIGAAAAATAHAAAAAzE2MAgAAAABMAkAAAABMQoAAAABMAsAAAALMTQyODc4ODEwNTIMAAAAAjEyDQAAAAgxLzIvMjAyNX9XpAUZ/N0IG/qOWxn83QgpQ0lRLk5WREEuSVFfVEVWX0VCSVREQV9GV0QuNjAwMC4xLzI5LzIwMjUBAAAAM34AAAIAAAAQMjYuMTA5Nzg3MzkzNDE3OAENAAAABQAAAAE5AQAAAAcyNjM1MTU0AgAAAAk2NTM2MjYwMTkDAAAABjEwMDMwOAQAAAABMgYAAAABMAcAAAADMTYwCAAAAAEwCQAAAAExCgAAAAEwCwAAAAsxNDI4Nzg4MTA1NQwAAAACMTINAAAACTEvMzAvMjAyNX9XpAUZ/N0IZm2jWxn83QgpQ0lRLk5WREEuSVFfVEVW</t>
  </si>
  <si>
    <t>X0VCSVREQV9GV0QuNjAwMC4yLzI2LzIwMjUBAAAAM34AAAIAAAAQMjQuOTA2MjczNDY4NjU2OQENAAAABQAAAAE5AQAAAAcyNjM1MTU0AgAAAAoxMDAyMjA0MTQxAwAAAAYxMDAzMDgEAAAAATIGAAAAATAHAAAAAzE2MAgAAAABMAkAAAABMQoAAAABMAsAAAALMTQyMDcwODQ5NTEMAAAAAjEyDQAAAAkyLzI3LzIwMjV/V6QFGfzdCJ64mFsZ/N0IKENJUS5OVkRBLklRX1RFVl9FQklUREFfRldELjYwMDAuNC8xLzIwMjUBAAAAM34AAAIAAAAQMjAuNDQzMzkyNjUzNTM2NwENAAAABQAAAAE5AQAAAAcyNjM1MTU0AgAAAAoxMDAyMjA0MTQxAwAAAAYxMDAzMDgEAAAAATIGAAAAATAHAAAAAzE2MAgAAAABMAkAAAABMQoAAAABMAsAAAALMTQzMzE3NjAxNDQMAAAAAjEyDQAAAAg0LzIvMjAyNX9XpAUZ/N0IQL+QWxn83QgpQ0lRLk5WREEuSVFfVEVWX0VCSVREQV9GV0QuNjAwMC40LzI5LzIwMjUBAAAAM34AAAIAAAAQMjAuOTY1ODYxOTYxNzAzMwENAAAABQAAAAE5AQAAAAcyNjM1MTU0AgAAAAoxMDAyMjA0MTQxAwAAAAYxMDAzMDgEAAAAATIGAAAAATAHAAAAAzE2MAgAAAABMAkAAAABMQoAAAABMAsAAAALMTQyMzk3NDcwOTEMAAAAAjEyDQAAAAk0LzMwLzIwMjV/V6QFGfzdCFjkoVsZ/N0IKUNJUS5OVkRBLklRX1RFVl9FQklUREFfRldELjYwMDAuNS8yNy8yMDI1AQAAADN+AAACAAAAEDI3LjAyNDk4ODk3</t>
  </si>
  <si>
    <t>MjgwMjQBDQAAAAUAAAABOQEAAAAHMjYzNTE1NAIAAAAKMTAwMjIwNDE0MQMAAAAGMTAwMzA4BAAAAAEyBgAAAAEwBwAAAAMxNjAIAAAAATAJAAAAATEKAAAAATALAAAACzE0MzM3Nzc2NDE4DAAAAAIxMg0AAAAJNS8yOC8yMDI1f1ekBRn83Qi69qBbGfzdCClDSVEuTlZEQS5JUV9URVZfRUJJVERBX0ZXRC42MDAwLjYvMzAvMjAyNQEAAAAzfgAAAgAAABAzMC40MzE2ODQ3NDc2MDA4AQ0AAAAFAAAAATkBAAAABzI2MzUxNTQCAAAACTY1MzYyNjAyMAMAAAAGMTAwMzA4BAAAAAEyBgAAAAEwBwAAAAMxNjAIAAAAATAJAAAAATEKAAAAATALAAAACzE0NDU1MDcyMDYzDAAAAAIxMg0AAAAINy8xLzIwMjV/V6QFGfzdCFWRlVsZ/N0IKUNJUS5OVkRBLklRX1RFVl9FQklUREFfRldELjYwMDAuNy8yNS8yMDI1AQAAADN+AAACAAAAEDMyLjM3Njc3NDM4MjM5NDMBDQAAAAUAAAABOQEAAAAHMjYzNTE1NAIAAAAJNjUzNjI2MDIwAwAAAAYxMDAzMDgEAAAAATIGAAAAATAHAAAAAzE2MAgAAAABMAkAAAABMQoAAAABMAsAAAALMTQ0NTUwNzIwNzUMAAAAAjEyDQAAAAk3LzI2LzIwMjV/V6QFGfzdCKzXllsZ/N0IKUNJUS5OVkRBLklRX1RFVl9FQklUREFfRldELjYwMDAuMS8xMi8yMDI0AQAAADN+AAACAAAAEDIxLjUzNjEzMzI4NTA1MDkBDQAAAAUAAAABOQEAAAAHMjYzNTE1NAIAAAAJNjUzNjI2MDE2AwAAAAYxMDAz</t>
  </si>
  <si>
    <t>MDgEAAAAATIGAAAAATAHAAAAAzE2MAgAAAABMAkAAAABMQoAAAABMAsAAAALMTM1OTQ0NTk2NDIMAAAAAjEyDQAAAAkxLzEzLzIwMjQdJOBaGfzdCFO8k1sZ/N0IKUNJUS5OVkRBLklRX1RFVl9FQklUREFfRldELjYwMDAuNC8xNy8yMDI0AQAAADN+AAACAAAAEDI4LjYyNTgxNTA2MTA4NjEBDQAAAAUAAAABOQEAAAAHMjYzNTE1NAIAAAAKMTAwMjIwNDE0MAMAAAAGMTAwMzA4BAAAAAEyBgAAAAEwBwAAAAMxNjAIAAAAATAJAAAAATEKAAAAATALAAAACzEzNzIzMDQzMjgyDAAAAAIxMg0AAAAJNC8xOC8yMDI0HSTgWhn83Qj6Fp1bGfzdCClDSVEuTlZEQS5JUV9URVZfRUJJVERBX0ZXRC42MDAwLjYvMjEvMjAyNAEAAAAzfgAAAgAAABAzNi45Mzk4MjMyMzI1MDUyAQ0AAAAFAAAAATkBAAAABzI2MzUxNTQCAAAACTY1MzYyNjAxNwMAAAAGMTAwMzA4BAAAAAEyBgAAAAEwBwAAAAMxNjAIAAAAATAJAAAAATEKAAAAATALAAAACzEzOTE1ODA4OTI0DAAAAAIxMg0AAAAJNi8yMi8yMDI0HSTgWhn83QhX5KJbGfzdCClDSVEuTlZEQS5JUV9URVZfRUJJVERBX0ZXRC42MDAwLjgvMjcvMjAyNAEAAAAzfgAAAgAAABAzNS43MjYzODc2MzY3Nzk2AQ0AAAAFAAAAATkBAAAABzI2MzUxNTQCAAAACTY1MzYyNjAxNwMAAAAGMTAwMzA4BAAAAAEyBgAAAAEwBwAAAAMxNjAIAAAAATAJAAAAATEKAAAAATALAAAACzEzOTE3</t>
  </si>
  <si>
    <t>NDM1NjgyDAAAAAIxMg0AAAAJOC8yOC8yMDI0f1ekBRn83QjI8ZlbGfzdCCpDSVEuTlZEQS5JUV9URVZfRUJJVERBX0ZXRC42MDAwLjEwLzMxLzIwMjQBAAAAM34AAAIAAAAPMzIuOTgwMzAxNTE1NjY5AQ0AAAAFAAAAATkBAAAABzI2MzUxNTQCAAAACTY1MzYyNjAxOAMAAAAGMTAwMzA4BAAAAAEyBgAAAAEwBwAAAAMxNjAIAAAAATAJAAAAATEKAAAAATALAAAACzE0MDM4ODA0NTA3DAAAAAIxMg0AAAAJMTEvMS8yMDI0f1ekBRn83Qgag5tbGfzdCChDSVEuTlZEQS5JUV9URVZfRUJJVERBX0ZXRC42MDAwLjEvMi8yMDI1AQAAADN+AAACAAAAEDI5LjIyMjYxMDg0MzAyMDUBDQAAAAUAAAABOQEAAAAHMjYzNTE1NAIAAAAJNjUzNjI2MDE5AwAAAAYxMDAzMDgEAAAAATIGAAAAATAHAAAAAzE2MAgAAAABMAkAAAABMQoAAAABMAsAAAALMTQyODc4ODEwNTIMAAAAAjEyDQAAAAgxLzMvMjAyNX9XpAUZ/N0IQL+QWxn83QgpQ0lRLk5WREEuSVFfVEVWX0VCSVREQV9GV0QuNjAwMC4xLzMwLzIwMjUBAAAAM34AAAIAAAAQMjYuMzEyMTk1NDg5MDQ1NgENAAAABQAAAAE5AQAAAAcyNjM1MTU0AgAAAAk2NTM2MjYwMTkDAAAABjEwMDMwOAQAAAABMgYAAAABMAcAAAADMTYwCAAAAAEwCQAAAAExCgAAAAEwCwAAAAsxNDI4Nzg4MTA1NQwAAAACMTINAAAACTEvMzEvMjAyNX9XpAUZ/N0I+hadWxn83QgoQ0lRLk5WREEu</t>
  </si>
  <si>
    <t>SVFfVEVWX0VCSVREQV9GV0QuNjAwMC40LzIvMjAyNQEAAAAzfgAAAgAAABAyMC40OTQxMjUzMzc1MTE1AQ0AAAAFAAAAATkBAAAABzI2MzUxNTQCAAAACjEwMDIyMDQxNDEDAAAABjEwMDMwOAQAAAABMgYAAAABMAcAAAADMTYwCAAAAAEwCQAAAAExCgAAAAEwCwAAAAsxNDMzMTc2MDE0NAwAAAACMTINAAAACDQvMy8yMDI1f1ekBRn83Qgag5tbGfzdCChDSVEuTlZEQS5JUV9URVZfRUJJVERBX0ZXRC42MDAwLjcvMS8yMDI1AQAAADN+AAACAAAAEDI5LjUxODAxOTYzMDg0MzUBDQAAAAUAAAABOQEAAAAHMjYzNTE1NAIAAAAJNjUzNjI2MDIwAwAAAAYxMDAzMDgEAAAAATIGAAAAATAHAAAAAzE2MAgAAAABMAkAAAABMQoAAAABMAsAAAALMTQ0NTUwNzIwNjMMAAAAAjEyDQAAAAg3LzIvMjAyNX9XpAUZ/N0IQL+QWxn83QgpQ0lRLk5WREEuSVFfVEVWX0VCSVREQV9GV0QuNjAwMC44LzI2LzIwMjABAAAAM34AAAIAAAAQNjIuNjg1MTI0ODU4ODg4OQENAAAABQAAAAE5AQAAAAcyNjM1MTU0AgAAAAk2NTM2MjYwMDYDAAAABjEwMDMwOAQAAAABMgYAAAABMAcAAAADMTYwCAAAAAEwCQAAAAExCgAAAAEwCwAAAAsxMjA1ODg4MDgwNwwAAAACMTINAAAACTgvMjcvMjAyMH9XpAUZ/N0IkNGLWxn83QgqQ0lRLk5WREEuSVFfVEVWX0VCSVREQV9GV0QuNjAwMC4xMC8zMC8yMDIwAQAAADN+AAACAAAAEDYzLjU5NTYw</t>
  </si>
  <si>
    <t>MTIzNzcyMDEBDQAAAAUAAAABOQEAAAAHMjYzNTE1NAIAAAAJNjUzNjI2MDA2AwAAAAYxMDAzMDgEAAAAATIGAAAAATAHAAAAAzE2MAgAAAABMAkAAAABMQoAAAABMAsAAAALMTIwODc2NTUxMTgMAAAAAjEyDQAAAAoxMC8zMS8yMDIwf1ekBRn83Qi2AphbGfzdCChDSVEuTlZEQS5JUV9URVZfRUJJVERBX0ZXRC42MDAwLjEvNS8yMDIxAQAAADN+AAACAAAAEDU2Ljc0MTkyMzg3MTg1NjcBDQAAAAUAAAABOQEAAAAHMjYzNTE1NAIAAAAJNjUzNjI2MDA3AwAAAAYxMDAzMDgEAAAAATIGAAAAATAHAAAAAzE2MAgAAAABMAkAAAABMQoAAAABMAsAAAALMTIxNjgyNjc0NDkMAAAAAjEyDQAAAAgxLzYvMjAyMX9XpAUZ/N0IkNGLWxn83QgpQ0lRLk5WREEuSVFfVEVWX0VCSVREQV9GV0QuNjAwMC4zLzExLzIwMjEBAAAAM34AAAIAAAAQNDEuMjIyNDQyODA4OTMyMgENAAAABQAAAAE5AQAAAAcyNjM1MTU0AgAAAAoxMDAyMjA0MTM3AwAAAAYxMDAzMDgEAAAAATIGAAAAATAHAAAAAzE2MAgAAAABMAkAAAABMQoAAAABMAsAAAALMTI0MDI4MDcwNTMMAAAAAjEyDQAAAAkzLzEyLzIwMjF/V6QFGfzdCBFojVsZ/N0IKUNJUS5OVkRBLklRX1RFVl9FQklUREFfRldELjYwMDAuNS8xMC8yMDIxAQAAADN+AAACAAAADzQ5LjcyODM4MDc4NDkyMQENAAAABQAAAAE5AQAAAAcyNjM1MTU0AgAAAAoxMDAyMjA0MTM3AwAAAAYx</t>
  </si>
  <si>
    <t>MDAzMDgEAAAAATIGAAAAATAHAAAAAzE2MAgAAAABMAkAAAABMQoAAAABMAsAAAALMTI0MDYyNDE2MTkMAAAAAjEyDQAAAAk1LzExLzIwMjF/V6QFGfzdCBFojVsZ/N0IKUNJUS5OVkRBLklRX1RFVl9FQklUREFfRldELjYwMDAuNy8xNC8yMDIxAQAAADN+AAACAAAAEDQ2LjU0MTcwNDA2NDQwNTgBDQAAAAUAAAABOQEAAAAHMjYzNTE1NAIAAAAJNjUzNjI2MDA4AwAAAAYxMDAzMDgEAAAAATIGAAAAATAHAAAAAzE2MAgAAAABMAkAAAABMQoAAAABMAsAAAALMTI0NzM2NDY2MTEMAAAAAjEyDQAAAAk3LzE1LzIwMjF/V6QFGfzdCFs/n1sZ/N0IKUNJUS5OVkRBLklRX1RFVl9FQklUREFfRldELjYwMDAuOS8xNy8yMDIxAQAAADN+AAACAAAAEDQ5LjEyMDgzNzI5MDY3NjcBDQAAAAUAAAABOQEAAAAHMjYzNTE1NAIAAAAJNjUzNjI2MDA5AwAAAAYxMDAzMDgEAAAAATIGAAAAATAHAAAAAzE2MAgAAAABMAkAAAABMQoAAAABMAsAAAALMTI1NDAzNDkwNjgMAAAAAjEyDQAAAAk5LzE4LzIwMjF/V6QFGfzdCBFojVsZ/N0IKkNJUS5OVkRBLklRX1RFVl9FQklUREFfRldELjYwMDAuMTEvMjMvMjAyMQEAAAAzfgAAAgAAABA2Mi43NzI2MzM0OTIzNDE0AQ0AAAAFAAAAATkBAAAABzI2MzUxNTQCAAAACTY1MzYyNjAxMAMAAAAGMTAwMzA4BAAAAAEyBgAAAAEwBwAAAAMxNjAIAAAAATAJAAAAATEKAAAAATALAAAACzEy</t>
  </si>
  <si>
    <t>NjU5MTAwMDc5DAAAAAIxMg0AAAAKMTEvMjQvMjAyMX9XpAUZ/N0IWz+fWxn83QgpQ0lRLk5WREEuSVFfVEVWX0VCSVREQV9GV0QuNjAwMC4xLzI3LzIwMjIBAAAAM34AAAIAAAAQNDMuMjA2MjgzNzc4MDUxNwENAAAABQAAAAE5AQAAAAcyNjM1MTU0AgAAAAk2NTM2MjYwMTADAAAABjEwMDMwOAQAAAABMgYAAAABMAcAAAADMTYwCAAAAAEwCQAAAAExCgAAAAEwCwAAAAsxMjY3NDQxMjQ0NwwAAAACMTINAAAACTEvMjgvMjAyMn9XpAUZ/N0I1VuLWxn83QgoQ0lRLk5WREEuSVFfVEVWX0VCSVREQV9GV0QuNjAwMC41LzMvMjAyMgEAAAAzfgAAAgAAABAzMi41NDY5MDc0ODc2MzA1AQ0AAAAFAAAAATkBAAAABzI2MzUxNTQCAAAACjEwMDIyMDQxMzgDAAAABjEwMDMwOAQAAAABMgYAAAABMAcAAAADMTYwCAAAAAEwCQAAAAExCgAAAAEwCwAAAAsxMjgzNDkwNzg4MQwAAAACMTINAAAACDUvNC8yMDIyf1ekBRn83QjRJpJbGfzdCChDSVEuTlZEQS5JUV9URVZfRUJJVERBX0ZXRC42MDAwLjcvNy8yMDIyAQAAADN+AAACAAAAEDI2LjA1NjgzMjM2MzE5NTUBDQAAAAUAAAABOQEAAAAHMjYzNTE1NAIAAAAJNjUzNjI2MDExAwAAAAYxMDAzMDgEAAAAATIGAAAAATAHAAAAAzE2MAgAAAABMAkAAAABMQoAAAABMAsAAAALMTI5MDU4NTMwNzkMAAAAAjEyDQAAAAg3LzgvMjAyMn9XpAUZ/N0IGoObWxn83QgpQ0lRLk5W</t>
  </si>
  <si>
    <t>REEuSVFfVEVWX0VCSVREQV9GV0QuNjAwMC45LzEyLzIwMjIBAAAAM34AAAIAAAAQNDIuNTI1NjQ0MjU5MTg4MQENAAAABQAAAAE5AQAAAAcyNjM1MTU0AgAAAAk2NTM2MjYwMTIDAAAABjEwMDMwOAQAAAABMgYAAAABMAcAAAADMTYwCAAAAAEwCQAAAAExCgAAAAEwCwAAAAsxMzAxNDU2NTUzNgwAAAACMTINAAAACTkvMTMvMjAyMpnV31oZ/N0IQL+QWxn83QgqQ0lRLk5WREEuSVFfVEVWX0VCSVREQV9GV0QuNjAwMC4xMi8yMi8yMDIyAQAAADN+AAACAAAAEDQyLjY4ODk1OTg1NTUzNjMBDQAAAAUAAAABOQEAAAAHMjYzNTE1NAIAAAAJNjUzNjI2MDEzAwAAAAYxMDAzMDgEAAAAATIGAAAAATAHAAAAAzE2MAgAAAABMAkAAAABMQoAAAABMAsAAAALMTMxMjY3MzgxNDQMAAAAAjEyDQAAAAoxMi8yMy8yMDIyHSTgWhn83QjRJpJbGfzdCClDSVEuTlZEQS5JUV9URVZfRUJJVERBX0ZXRC42MDAwLjMvMjgvMjAyMwEAAAAzfgAAAgAAABA2NS45MDAwNzkzMDEzMjI1AQ0AAAAFAAAAATkBAAAABzI2MzUxNTQCAAAACjEwMDIyMDQxMzkDAAAABjEwMDMwOAQAAAABMgYAAAABMAcAAAADMTYwCAAAAAEwCQAAAAExCgAAAAEwCwAAAAsxMzIzNjA5MDIwMQwAAAACMTINAAAACTMvMjkvMjAyMx0k4FoZ/N0INmiaWxn83QgpQ0lRLk5WREEuSVFfVEVWX0VCSVREQV9GV0QuNjAwMC42LzMwLzIwMjMBAAAAM34AAAIAAAAQ</t>
  </si>
  <si>
    <t>NTIuMDg3NDI3NTAyODA0NwENAAAABQAAAAE5AQAAAAcyNjM1MTU0AgAAAAk2NTM2MjYwMTQDAAAABjEwMDMwOAQAAAABMgYAAAABMAcAAAADMTYwCAAAAAEwCQAAAAExCgAAAAEwCwAAAAsxMzM2NDIxODI4NgwAAAACMTINAAAACDcvMS8yMDIzHSTgWhn83QiQ0YtbGfzdCCpDSVEuTlZEQS5JUV9URVZfRUJJVERBX0ZXRC42MDAwLjEwLzExLzIwMjMBAAAAM34AAAIAAAAQMzQuMjM5NzE2MzA0MTkxOAENAAAABQAAAAE5AQAAAAcyNjM1MTU0AgAAAAk2NTM2MjYwMTUDAAAABjEwMDMwOAQAAAABMgYAAAABMAcAAAADMTYwCAAAAAEwCQAAAAExCgAAAAEwCwAAAAsxMzQ3OTM5Mzc3MwwAAAACMTINAAAACjEwLzEyLzIwMjMdJOBaGfzdCEC/kFsZ/N0IKUNJUS5OVkRBLklRX1RFVl9FQklUREFfRldELjYwMDAuMS8xNS8yMDI0AQAAADN+AAACAAAAEDIxLjUzNjEzMzI4NTA1MDkBDQAAAAUAAAABOQEAAAAHMjYzNTE1NAIAAAAJNjUzNjI2MDE2AwAAAAYxMDAzMDgEAAAAATIGAAAAATAHAAAAAzE2MAgAAAABMAkAAAABMQoAAAABMAsAAAALMTM1OTQ0NTk2NDIMAAAAAjEyDQAAAAkxLzE2LzIwMjQdJOBaGfzdCGZto1sZ/N0IKUNJUS5OVkRBLklRX1RFVl9FQklUREFfRldELjYwMDAuNC8xOC8yMDI0AQAAADN+AAACAAAAEDI4Ljg0NDAzODE1ODMxNDcBDQAAAAUAAAABOQEAAAAHMjYzNTE1NAIAAAAKMTAwMjIw</t>
  </si>
  <si>
    <t>NDE0MAMAAAAGMTAwMzA4BAAAAAEyBgAAAAEwBwAAAAMxNjAIAAAAATAJAAAAATEKAAAAATALAAAACzEzNzIzMDQzMjgyDAAAAAIxMg0AAAAJNC8xOS8yMDI0HSTgWhn83Qj6Fp1bGfzdCClDSVEuTlZEQS5JUV9URVZfRUJJVERBX0ZXRC42MDAwLjYvMjQvMjAyNAEAAAAzfgAAAgAAABAzMy44MzQxMzYwMTI3MzcxAQ0AAAAFAAAAATkBAAAABzI2MzUxNTQCAAAACTY1MzYyNjAxNwMAAAAGMTAwMzA4BAAAAAEyBgAAAAEwBwAAAAMxNjAIAAAAATAJAAAAATEKAAAAATALAAAACzEzODQzODgwMDUyDAAAAAIxMg0AAAAJNi8yNS8yMDI0HSTgWhn83Qgb+o5bGfzdCClDSVEuTlZEQS5JUV9URVZfRUJJVERBX0ZXRC42MDAwLjExLzEvMjAyNAEAAAAzfgAAAgAAAA8zMy42NDExNjExNTM4MzEBDQAAAAUAAAABOQEAAAAHMjYzNTE1NAIAAAAJNjUzNjI2MDE4AwAAAAYxMDAzMDgEAAAAATIGAAAAATAHAAAAAzE2MAgAAAABMAkAAAABMQoAAAABMAsAAAALMTQwMzg4MDQ1MDcMAAAAAjEyDQAAAAkxMS8yLzIwMjR/V6QFGfzdCBqDm1sZ/N0IKUNJUS5OVkRBLklRX1RFVl9FQklUREFfRldELjYwMDAuMS8zMS8yMDI1AQAAADN+AAACAAAAEDI1LjMzNjM3NTQwNjk2NjIBDQAAAAUAAAABOQEAAAAHMjYzNTE1NAIAAAAJNjUzNjI2MDE5AwAAAAYxMDAzMDgEAAAAATIGAAAAATAHAAAAAzE2MAgAAAABMAkAAAABMQoAAAAB</t>
  </si>
  <si>
    <t>MAsAAAALMTQyODc4ODEwNTUMAAAAAjEyDQAAAAgyLzEvMjAyNX9XpAUZ/N0IK4adWxn83QgoQ0lRLk5WREEuSVFfVEVWX0VCSVREQV9GV0QuNjAwMC40LzMvMjAyNQEAAAAzfgAAAgAAABAxOC45NzY4Nzg5MTE0MjI4AQ0AAAAFAAAAATkBAAAABzI2MzUxNTQCAAAACjEwMDIyMDQxNDEDAAAABjEwMDMwOAQAAAABMgYAAAABMAcAAAADMTYwCAAAAAEwCQAAAAExCgAAAAEwCwAAAAsxNDMxODQ2NTU4OAwAAAACMTINAAAACDQvNC8yMDI1f1ekBRn83QilMqNbGfzdCClDSVEuTlZEQS5JUV9URVZfRUJJVERBX0ZXRC42MDAwLjcvMjkvMjAyNQEAAAAzfgAAAgAAABAzMi43NTU3NDU0NTU1NzczAQ0AAAAFAAAAATkBAAAABzI2MzUxNTQCAAAACTY1MzYyNjAyMAMAAAAGMTAwMzA4BAAAAAEyBgAAAAEwBwAAAAMxNjAIAAAAATAJAAAAATEKAAAAATALAAAACzE0NDU1MDcyMDc1DAAAAAIxMg0AAAAJNy8zMC8yMDI1f1ekBRn83QhVkZVbGfzdCClDSVEuTlZEQS5JUV9URVZfRUJJVERBX0ZXRC42MDAwLjExLzIvMjAyMAEAAAAzfgAAAgAAABA2My44MzUzNDczOTEyODQ2AQ0AAAAFAAAAATkBAAAABzI2MzUxNTQCAAAACTY1MzYyNjAwNgMAAAAGMTAwMzA4BAAAAAEyBgAAAAEwBwAAAAMxNjAIAAAAATAJAAAAATEKAAAAATALAAAACzEyMDg3NjU1MTE4DAAAAAIxMg0AAAAJMTEvMy8yMDIwf1ekBRn83QieuJhbGfzd</t>
  </si>
  <si>
    <t>CChDSVEuTlZEQS5JUV9URVZfRUJJVERBX0ZXRC42MDAwLjEvNi8yMDIxAQAAADN+AAACAAAAEDUzLjM3MTg2MDE0NDY3NzkBDQAAAAUAAAABOQEAAAAHMjYzNTE1NAIAAAAJNjUzNjI2MDA3AwAAAAYxMDAzMDgEAAAAATIGAAAAATAHAAAAAzE2MAgAAAABMAkAAAABMQoAAAABMAsAAAALMTIxNjgyNjc0NDkMAAAAAjEyDQAAAAgxLzcvMjAyMX9XpAUZ/N0I0SaSWxn83QgpQ0lRLk5WREEuSVFfVEVWX0VCSVREQV9GV0QuNjAwMC40LzEyLzIwMjEBAAAAM34AAAIAAAAQNDguNTIzNzkxOTA2NDQxNAENAAAABQAAAAE5AQAAAAcyNjM1MTU0AgAAAAoxMDAyMjA0MTM3AwAAAAYxMDAzMDgEAAAAATIGAAAAATAHAAAAAzE2MAgAAAABMAkAAAABMQoAAAABMAsAAAALMTI0MDI4MDcwNTMMAAAAAjEyDQAAAAk0LzEzLzIwMjF/V6QFGfzdCKtIlVsZ/N0IKUNJUS5OVkRBLklRX1RFVl9FQklUREFfRldELjYwMDAuNy8xNS8yMDIxAQAAADN+AAACAAAAEDQ0LjQ2Nzk4MDA3OTc5NTYBDQAAAAUAAAABOQEAAAAHMjYzNTE1NAIAAAAJNjUzNjI2MDA4AwAAAAYxMDAzMDgEAAAAATIGAAAAATAHAAAAAzE2MAgAAAABMAkAAAABMQoAAAABMAsAAAALMTI0NzM2NDY2MTEMAAAAAjEyDQAAAAk3LzE2LzIwMjF/V6QFGfzdCEC/kFsZ/N0IKkNJUS5OVkRBLklRX1RFVl9FQklUREFfRldELjYwMDAuMTAvMjYvMjAyMQEAAAAzfgAA</t>
  </si>
  <si>
    <t>AgAAABA1NC45Njk2MDc3MTI4NDA4AQ0AAAAFAAAAATkBAAAABzI2MzUxNTQCAAAACTY1MzYyNjAwOQMAAAAGMTAwMzA4BAAAAAEyBgAAAAEwBwAAAAMxNjAIAAAAATAJAAAAATEKAAAAATALAAAACzEyNjE2MzI1ODM5DAAAAAIxMg0AAAAKMTAvMjcvMjAyMX9XpAUZ/N0IHb+KWxn83QgpQ0lRLk5WREEuSVFfVEVWX0VCSVREQV9GV0QuNjAwMC4xLzI4LzIwMjIBAAAAM34AAAIAAAAQNDQuOTk0ODA1MTA0MDcyNgENAAAABQAAAAE5AQAAAAcyNjM1MTU0AgAAAAk2NTM2MjYwMTADAAAABjEwMDMwOAQAAAABMgYAAAABMAcAAAADMTYwCAAAAAEwCQAAAAExCgAAAAEwCwAAAAsxMjY3NDQxMjQ0NwwAAAACMTINAAAACTEvMjkvMjAyMn9XpAUZ/N0IU7yTWxn83QgoQ0lRLk5WREEuSVFfVEVWX0VCSVREQV9GV0QuNjAwMC42LzkvMjAyMgEAAAAzfgAAAgAAABAyOC43MzE3NTI0NTk1MTc4AQ0AAAAFAAAAATkBAAAABzI2MzUxNTQCAAAACTY1MzYyNjAxMQMAAAAGMTAwMzA4BAAAAAEyBgAAAAEwBwAAAAMxNjAIAAAAATAJAAAAATEKAAAAATALAAAACzEyODkyNjQ2MTYzDAAAAAIxMg0AAAAJNi8xMC8yMDIyf1ekBRn83QiQ0YtbGfzdCClDSVEuTlZEQS5JUV9URVZfRUJJVERBX0ZXRC42MDAwLjkvMTMvMjAyMgEAAAAzfgAAAgAAABAzOC40Mzg0OTM2NDY5MjIxAQ0AAAAFAAAAATkBAAAABzI2MzUxNTQCAAAACTY1</t>
  </si>
  <si>
    <t>MzYyNjAxMgMAAAAGMTAwMzA4BAAAAAEyBgAAAAEwBwAAAAMxNjAIAAAAATAJAAAAATEKAAAAATALAAAACzEzMDE0NTY1NTM2DAAAAAIxMg0AAAAJOS8xNC8yMDIymdXfWhn83QjRJpJbGfzdCCpDSVEuTlZEQS5JUV9URVZfRUJJVERBX0ZXRC42MDAwLjExLzE3LzIwMjIBAAAAM34AAAIAAAAQNDIuMTU4Nzg0NjgzNjE5MQENAAAABQAAAAE5AQAAAAcyNjM1MTU0AgAAAAk2NTM2MjYwMTMDAAAABjEwMDMwOAQAAAABMgYAAAABMAcAAAADMTYwCAAAAAEwCQAAAAExCgAAAAEwCwAAAAsxMzc2MDA1MzM1NwwAAAACMTINAAAACjExLzE4LzIwMjKZ1d9aGfzdCFO8k1sZ/N0IKUNJUS5OVkRBLklRX1RFVl9FQklUREFfRldELjYwMDAuMi8yOC8yMDIzAQAAADN+AAACAAAAEDU4LjYzMzc3NjA2MTA0MjEBDQAAAAUAAAABOQEAAAAHMjYzNTE1NAIAAAAKMTAwMjIwNDEzOQMAAAAGMTAwMzA4BAAAAAEyBgAAAAEwBwAAAAMxNjAIAAAAATAJAAAAATEKAAAAATALAAAACzEzMjEwMDQ2NzA2DAAAAAIxMg0AAAAIMy8xLzIwMjMdJOBaGfzdCFO8k1sZ/N0IKENJUS5OVkRBLklRX1RFVl9FQklUREFfRldELjYwMDAuNy8zLzIwMjMBAAAAM34AAAIAAAAQNTIuMjI0NTI4OTYwMzIyOAENAAAABQAAAAE5AQAAAAcyNjM1MTU0AgAAAAk2NTM2MjYwMTQDAAAABjEwMDMwOAQAAAABMgYAAAABMAcAAAADMTYwCAAAAAEwCQAAAAEx</t>
  </si>
  <si>
    <t>CgAAAAEwCwAAAAsxMzM2NDIxODI4NgwAAAACMTINAAAACDcvNC8yMDIzHSTgWhn83QjMIp5bGfzdCCpDSVEuTlZEQS5JUV9URVZfRUJJVERBX0ZXRC42MDAwLjEwLzEyLzIwMjMBAAAAM34AAAIAAAAPMzQuMzQxODQ1OTQzMjA2AQ0AAAAFAAAAATkBAAAABzI2MzUxNTQCAAAACTY1MzYyNjAxNQMAAAAGMTAwMzA4BAAAAAEyBgAAAAEwBwAAAAMxNjAIAAAAATAJAAAAATEKAAAAATALAAAACzEzNDc5MzkzNzczDAAAAAIxMg0AAAAKMTAvMTMvMjAyMx0k4FoZ/N0IV+SiWxn83QgpQ0lRLk5WREEuSVFfVEVWX0VCSVREQV9GV0QuNjAwMC4yLzIxLzIwMjQBAAAAM34AAAIAAAAQMzMuNjI0NzE0NTgwMDg2MwENAAAABQAAAAE5AQAAAAcyNjM1MTU0AgAAAAoxMDAyMjA0MTQwAwAAAAYxMDAzMDgEAAAAATIGAAAAATAHAAAAAzE2MAgAAAABMAkAAAABMQoAAAABMAsAAAALMTM3MDI3MjM1MjcMAAAAAjEyDQAAAAkyLzIyLzIwMjQdJOBaGfzdCBv6jlsZ/N0IKUNJUS5OVkRBLklRX1RFVl9FQklUREFfRldELjYwMDAuNS8yNy8yMDI0AQAAADN+AAACAAAADzMxLjA2MTI2OTc5MjU4NQENAAAABQAAAAE5AQAAAAcyNjM1MTU0AgAAAAk2NTM2MjYwMTcDAAAABjEwMDMwOAQAAAABMgYAAAABMAcAAAADMTYwCAAAAAEwCQAAAAExCgAAAAEwCwAAAAsxNDI4Nzg4MDM3NQwAAAACMTINAAAACTUvMjgvMjAyNB0k4FoZ/N0I</t>
  </si>
  <si>
    <t>VZGVWxn83QgpQ0lRLk5WREEuSVFfVEVWX0VCSVREQV9GV0QuNjAwMC44LzI5LzIwMjQBAAAAM34AAAIAAAAQMjkuMDIwMDg5OTEwOTAwOQENAAAABQAAAAE5AQAAAAcyNjM1MTU0AgAAAAk2NTM2MjYwMTgDAAAABjEwMDMwOAQAAAABMgYAAAABMAcAAAADMTYwCAAAAAEwCQAAAAExCgAAAAEwCwAAAAsxNDI4Nzg4MDk1NgwAAAACMTINAAAACTgvMzAvMjAyNH9XpAUZ/N0IgNSdWxn83QgpQ0lRLk5WREEuSVFfVEVWX0VCSVREQV9GV0QuNjAwMC4xMi85LzIwMjQBAAAAM34AAAIAAAAQMjkuMzI5MTQxNDE5NjY2NwENAAAABQAAAAE5AQAAAAcyNjM1MTU0AgAAAAk2NTM2MjYwMTkDAAAABjEwMDMwOAQAAAABMgYAAAABMAcAAAADMTYwCAAAAAEwCQAAAAExCgAAAAEwCwAAAAsxNDI4Nzg4MTA1MgwAAAACMTINAAAACjEyLzEwLzIwMjR/V6QFGfzdCFjkoVsZ/N0IKENJUS5OVkRBLklRX1RFVl9FQklUREFfRldELjYwMDAuMy83LzIwMjUBAAAAM34AAAIAAAAQMjEuMDA1NjAwNjI1MzcyNQENAAAABQAAAAE5AQAAAAcyNjM1MTU0AgAAAAoxMDAyMjA0MTQxAwAAAAYxMDAzMDgEAAAAATIGAAAAATAHAAAAAzE2MAgAAAABMAkAAAABMQoAAAABMAsAAAALMTQxNzIxODM1NTYMAAAAAjEyDQAAAAgzLzgvMjAyNX9XpAUZ/N0IMPueWxn83QgoQ0lRLk5WREEuSVFfVEVWX0VCSVREQV9GV0QuNjAwMC41LzIvMjAyNQEA</t>
  </si>
  <si>
    <t>AAAzfgAAAgAAABAyMi4wMjE1NzU5NjU3OTcxAQ0AAAAFAAAAATkBAAAABzI2MzUxNTQCAAAACjEwMDIyMDQxNDEDAAAABjEwMDMwOAQAAAABMgYAAAABMAcAAAADMTYwCAAAAAEwCQAAAAExCgAAAAEwCwAAAAsxNDIzOTc0NzA5MQwAAAACMTINAAAACDUvMy8yMDI1f1ekBRn83QjI8ZlbGfzdCClDSVEuTlZEQS5JUV9URVZfRUJJVERBX0ZXRC42MDAwLjcvMzAvMjAyNQEAAAAzfgAAAgAAABAzMy40NjQ2NjY0NjgwOTg2AQ0AAAAFAAAAATkBAAAABzI2MzUxNTQCAAAACTY1MzYyNjAyMAMAAAAGMTAwMzA4BAAAAAEyBgAAAAEwBwAAAAMxNjAIAAAAATAJAAAAATEKAAAAATALAAAACzE0NDU1MDcyMDc2DAAAAAIxMg0AAAAJNy8zMS8yMDI1f1ekBRn83Qis15ZbGfzdCClDSVEuTlZEQS5JUV9URVZfRUJJVERBX0ZXRC42MDAwLjExLzMvMjAyMAEAAAAzfgAAAgAAABA2Ni4wODUzNzE0NTI4MTI3AQ0AAAAFAAAAATkBAAAABzI2MzUxNTQCAAAACTY1MzYyNjAwNgMAAAAGMTAwMzA4BAAAAAEyBgAAAAEwBwAAAAMxNjAIAAAAATAJAAAAATEKAAAAATALAAAACzEyMDg3NjU1MTE4DAAAAAIxMg0AAAAJMTEvNC8yMDIwf1ekBRn83Qg2aJpbGfzdCClDSVEuTlZEQS5JUV9URVZfRUJJVERBX0ZXRC42MDAwLjMvMTUvMjAyMQEAAAAzfgAAAgAAABA0MS44NTczODU1NTYzNjY2AQ0AAAAFAAAAATkBAAAABzI2MzUxNTQC</t>
  </si>
  <si>
    <t>AAAACjEwMDIyMDQxMzcDAAAABjEwMDMwOAQAAAABMgYAAAABMAcAAAADMTYwCAAAAAEwCQAAAAExCgAAAAEwCwAAAAsxMjQwMjgwNzA1MwwAAAACMTINAAAACTMvMTYvMjAyMX9XpAUZ/N0IkyWTWxn83QgpQ0lRLk5WREEuSVFfVEVWX0VCSVREQV9GV0QuNjAwMC42LzE3LzIwMjEBAAAAM34AAAIAAAAQNDUuODM5Nzc3ODM4Nzk4OAENAAAABQAAAAE5AQAAAAcyNjM1MTU0AgAAAAk2NTM2MjYwMDgDAAAABjEwMDMwOAQAAAABMgYAAAABMAcAAAADMTYwCAAAAAEwCQAAAAExCgAAAAEwCwAAAAsxMjQzNjg1MDA0NQwAAAACMTINAAAACTYvMTgvMjAyMX9XpAUZ/N0ISaqLWxn83QgpQ0lRLk5WREEuSVFfVEVWX0VCSVREQV9GV0QuNjAwMC45LzIxLzIwMjEBAAAAM34AAAIAAAAQNDcuNjM1Mjg5NjM0MjE1NwENAAAABQAAAAE5AQAAAAcyNjM1MTU0AgAAAAk2NTM2MjYwMDkDAAAABjEwMDMwOAQAAAABMgYAAAABMAcAAAADMTYwCAAAAAEwCQAAAAExCgAAAAEwCwAAAAsxMjU0MDM0OTA2OAwAAAACMTINAAAACTkvMjIvMjAyMX9XpAUZ/N0I0SaSWxn83QgpQ0lRLk5WREEuSVFfVEVWX0VCSVREQV9GV0QuNjAwMC4xLzMxLzIwMjIBAAAAM34AAAIAAAAQNDguMjgwNDE0NTkzNjE1NAENAAAABQAAAAE5AQAAAAcyNjM1MTU0AgAAAAk2NTM2MjYwMTADAAAABjEwMDMwOAQAAAABMgYAAAABMAcAAAADMTYwCAAAAAEw</t>
  </si>
  <si>
    <t>CQAAAAExCgAAAAEwCwAAAAsxMjY3NDQxMjQ0NwwAAAACMTINAAAACDIvMS8yMDIyf1ekBRn83QirSJVbGfzdCClDSVEuTlZEQS5JUV9URVZfRUJJVERBX0ZXRC42MDAwLjUvMTIvMjAyMgEAAAAzfgAAAgAAAA8yNi43NDU5Mzg2NTA4NDcBDQAAAAUAAAABOQEAAAAHMjYzNTE1NAIAAAAKMTAwMjIwNDEzOAMAAAAGMTAwMzA4BAAAAAEyBgAAAAEwBwAAAAMxNjAIAAAAATAJAAAAATEKAAAAATALAAAACzEyODM0OTA3ODgxDAAAAAIxMg0AAAAJNS8xMy8yMDIyf1ekBRn83QhAv5BbGfzdCClDSVEuTlZEQS5JUV9URVZfRUJJVERBX0ZXRC42MDAwLjcvMTgvMjAyMgEAAAAzfgAAAgAAABAyOC43MzUxNjA4MzE0MDAzAQ0AAAAFAAAAATkBAAAABzI2MzUxNTQCAAAACTY1MzYyNjAxMQMAAAAGMTAwMzA4BAAAAAEyBgAAAAEwBwAAAAMxNjAIAAAAATAJAAAAATEKAAAAATALAAAACzEyOTM3NTA3NjU2DAAAAAIxMg0AAAAJNy8xOS8yMDIyf1ekBRn83QjVW4tbGfzdCCpDSVEuTlZEQS5JUV9URVZfRUJJVERBX0ZXRC42MDAwLjEwLzIwLzIwMjIBAAAAM34AAAIAAAAQMzYuNTY4MjYxNzkzNDAwMQENAAAABQAAAAE5AQAAAAcyNjM1MTU0AgAAAAk2NTM2MjYwMTIDAAAABjEwMDMwOAQAAAABMgYAAAABMAcAAAADMTYwCAAAAAEwCQAAAAExCgAAAAEwCwAAAAsxMzEwNzIzNzM5NgwAAAACMTINAAAACjEwLzIxLzIwMjKZ</t>
  </si>
  <si>
    <t>1d9aGfzdCEC/kFsZ/N0IKUNJUS5OVkRBLklRX1RFVl9FQklUREFfRldELjYwMDAuMS8yNC8yMDIzAQAAADN+AAACAAAAEDUzLjY1MTEzMTUyMTE3NjQBDQAAAAUAAAABOQEAAAAHMjYzNTE1NAIAAAAJNjUzNjI2MDEzAwAAAAYxMDAzMDgEAAAAATIGAAAAATAHAAAAAzE2MAgAAAABMAkAAAABMQoAAAABMAsAAAALMTMxMjY3MzgxNDQMAAAAAjEyDQAAAAkxLzI1LzIwMjMdJOBaGfzdCDZomlsZ/N0IKUNJUS5OVkRBLklRX1RFVl9FQklUREFfRldELjYwMDAuNy8xMS8yMDIzAQAAADN+AAACAAAAEDUyLjIxNDY0Nzc3NDE5NTQBDQAAAAUAAAABOQEAAAAHMjYzNTE1NAIAAAAJNjUzNjI2MDE0AwAAAAYxMDAzMDgEAAAAATIGAAAAATAHAAAAAzE2MAgAAAABMAkAAAABMQoAAAABMAsAAAALMTMzNjQyMTgyODYMAAAAAjEyDQAAAAk3LzEyLzIwMjMdJOBaGfzdCBqDm1sZ/N0IKkNJUS5OVkRBLklRX1RFVl9FQklUREFfRldELjYwMDAuMTAvMTMvMjAyMwEAAAAzfgAAAgAAABAzNC4wMjI4OTE2NzQ0NjI3AQ0AAAAFAAAAATkBAAAABzI2MzUxNTQCAAAACTY1MzYyNjAxNQMAAAAGMTAwMzA4BAAAAAEyBgAAAAEwBwAAAAMxNjAIAAAAATAJAAAAATEKAAAAATALAAAACzEzNTc1ODY2NDc0DAAAAAIxMg0AAAAKMTAvMTQvMjAyMx0k4FoZ/N0IEWiNWxn83QgqQ0lRLk5WREEuSVFfVEVWX0VCSVREQV9GV0QuNjAwMC4x</t>
  </si>
  <si>
    <t>Mi8xOS8yMDIzAQAAADN+AAACAAAAEDE5LjUxNTM1MTU1ODg2OTgBDQAAAAUAAAABOQEAAAAHMjYzNTE1NAIAAAAJNjUzNjI2MDE2AwAAAAYxMDAzMDgEAAAAATIGAAAAATAHAAAAAzE2MAgAAAABMAkAAAABMQoAAAABMAsAAAALMTM1OTQ0NTk2NDIMAAAAAjEyDQAAAAoxMi8yMC8yMDIzHSTgWhn83QiQ0YtbGfzdCClDSVEuTlZEQS5JUV9URVZfRUJJVERBX0ZXRC42MDAwLjMvMjIvMjAyNAEAAAAzfgAAAgAAABAzMi43NTA2NjgyMDcwNTkxAQ0AAAAFAAAAATkBAAAABzI2MzUxNTQCAAAACjEwMDIyMDQxNDADAAAABjEwMDMwOAQAAAABMgYAAAABMAcAAAADMTYwCAAAAAEwCQAAAAExCgAAAAEwCwAAAAsxMzcwNjM2MTk1MAwAAAACMTINAAAACTMvMjMvMjAyNB0k4FoZ/N0IG/qOWxn83QgoQ0lRLk5WREEuSVFfVEVWX0VCSVREQV9GV0QuNjAwMC43LzMvMjAyNAEAAAAzfgAAAgAAAA0zNi43Njc4ODE3NjIzAQ0AAAAFAAAAATkBAAAABzI2MzUxNTQCAAAACTY1MzYyNjAxNwMAAAAGMTAwMzA4BAAAAAEyBgAAAAEwBwAAAAMxNjAIAAAAATAJAAAAATEKAAAAATALAAAACzE0Mjg3ODgwMzg2DAAAAAIxMg0AAAAINy80LzIwMjQdJOBaGfzdCBFojVsZ/N0IKUNJUS5OVkRBLklRX1RFVl9FQklUREFfRldELjYwMDAuMTAvNy8yMDI0AQAAADN+AAACAAAAEDMxLjUyMDc2MTA3NzIzOTUBDQAAAAUAAAABOQEAAAAH</t>
  </si>
  <si>
    <t>MjYzNTE1NAIAAAAJNjUzNjI2MDE4AwAAAAYxMDAzMDgEAAAAATIGAAAAATAHAAAAAzE2MAgAAAABMAkAAAABMQoAAAABMAsAAAALMTQwMzgxMjAwOTMMAAAAAjEyDQAAAAkxMC84LzIwMjR/V6QFGfzdCFO8k1sZ/N0IKENJUS5OVkRBLklRX1RFVl9FQklUREFfRldELjYwMDAuMS83LzIwMjUBAAAAM34AAAIAAAAQMjkuNjEyNTEyNzUzNTQ1NwENAAAABQAAAAE5AQAAAAcyNjM1MTU0AgAAAAk2NTM2MjYwMTkDAAAABjEwMDMwOAQAAAABMgYAAAABMAcAAAADMTYwCAAAAAEwCQAAAAExCgAAAAEwCwAAAAsxNDI4Nzg4MTA1MgwAAAACMTINAAAACDEvOC8yMDI1f1ekBRn83QhTvJNbGfzdCClDSVEuTlZEQS5JUV9URVZfRUJJVERBX0ZXRC42MDAwLjMvMTAvMjAyNQEAAAAzfgAAAgAAAA8xOS45MjgzNDE5NjIwODEBDQAAAAUAAAABOQEAAAAHMjYzNTE1NAIAAAAKMTAwMjIwNDE0MQMAAAAGMTAwMzA4BAAAAAEyBgAAAAEwBwAAAAMxNjAIAAAAATAJAAAAATEKAAAAATALAAAACzE0MzM5NzY1MDYyDAAAAAIxMg0AAAAJMy8xMS8yMDI1f1ekBRn83QgdRKBbGfzdCChDSVEuTlZEQS5JUV9URVZfRUJJVERBX0ZXRC42MDAwLjUvNS8yMDI1AQAAADN+AAACAAAAEDIxLjg4OTIzMTYxOTIyNjEBDQAAAAUAAAABOQEAAAAHMjYzNTE1NAIAAAAKMTAwMjIwNDE0MQMAAAAGMTAwMzA4BAAAAAEyBgAAAAEwBwAAAAMxNjAI</t>
  </si>
  <si>
    <t>AAAAATAJAAAAATEKAAAAATALAAAACzE0MjM5NzQ3MDkxDAAAAAIxMg0AAAAINS82LzIwMjV/V6QFGfzdCDZomlsZ/N0IKUNJUS5OVkRBLklRX1RFVl9FQklUREFfRldELjYwMDAuNy8zMS8yMDI1AQAAADN+AAACAAAAEDMzLjIwMDcwNjUxNjYyNzkBDQAAAAUAAAABOQEAAAAHMjYzNTE1NAIAAAAJNjUzNjI2MDIwAwAAAAYxMDAzMDgEAAAAATIGAAAAATAHAAAAAzE2MAgAAAABMAkAAAABMQoAAAABMAsAAAALMTQ0NTUwNzIwNzcMAAAAAjEyDQAAAAg4LzEvMjAyNX9XpAUZ/N0IFnGeWxn83QgpQ0lRLk5WREEuSVFfVEVWX0VCSVREQV9GV0QuNjAwMC4xMC82LzIwMjABAAAAM34AAAIAAAAQNjkuNzYyMzMzODUwNzk2OQENAAAABQAAAAE5AQAAAAcyNjM1MTU0AgAAAAk2NTM2MjYwMDYDAAAABjEwMDMwOAQAAAABMgYAAAABMAcAAAADMTYwCAAAAAEwCQAAAAExCgAAAAEwCwAAAAsxMjA4NzY1NTExOAwAAAACMTINAAAACTEwLzcvMjAyMH9XpAUZ/N0IU7yTWxn83QgoQ0lRLk5WREEuSVFfVEVWX0VCSVREQV9GV0QuNjAwMC4yLzgvMjAyMQEAAAAzfgAAAgAAABA2MS4xNTE0NzI2MTQ1MzY3AQ0AAAAFAAAAATkBAAAABzI2MzUxNTQCAAAACTY1MzYyNjAwNwMAAAAGMTAwMzA4BAAAAAEyBgAAAAEwBwAAAAMxNjAIAAAAATAJAAAAATEKAAAAATALAAAACzEyMTY4MjY3NDQ5DAAAAAIxMg0AAAAIMi85LzIwMjF/</t>
  </si>
  <si>
    <t>V6QFGfzdCEC/kFsZ/N0IKUNJUS5OVkRBLklRX1RFVl9FQklUREFfRldELjYwMDAuNi8xOC8yMDIxAQAAADN+AAACAAAAEDQ1Ljc5MzgzNzM4MTk4MzUBDQAAAAUAAAABOQEAAAAHMjYzNTE1NAIAAAAJNjUzNjI2MDA4AwAAAAYxMDAzMDgEAAAAATIGAAAAATAHAAAAAzE2MAgAAAABMAkAAAABMQoAAAABMAsAAAALMTI0MzY4NTAwNDUMAAAAAjEyDQAAAAk2LzE5LzIwMjF/V6QFGfzdCFjkoVsZ/N0IKUNJUS5OVkRBLklRX1RFVl9FQklUREFfRldELjYwMDAuOS8yOS8yMDIxAQAAADN+AAACAAAAEDQ1Ljk3OTM4MTAwNzk3NzEBDQAAAAUAAAABOQEAAAAHMjYzNTE1NAIAAAAJNjUzNjI2MDA5AwAAAAYxMDAzMDgEAAAAATIGAAAAATAHAAAAAzE2MAgAAAABMAkAAAABMQoAAAABMAsAAAALMTI1NDAzNDkwNjgMAAAAAjEyDQAAAAk5LzMwLzIwMjF/V6QFGfzdCBqDm1sZ/N0IKkNJUS5OVkRBLklRX1RFVl9FQklUREFfRldELjYwMDAuMTEvMjYvMjAyMQEAAAAzfgAAAgAAAA82Mi4yODc1NzM3OTQxNDgBDQAAAAUAAAABOQEAAAAHMjYzNTE1NAIAAAAJNjUzNjI2MDEwAwAAAAYxMDAzMDgEAAAAATIGAAAAATAHAAAAAzE2MAgAAAABMAkAAAABMQoAAAABMAsAAAALMTI2NTkxMDAwNzkMAAAAAjEyDQAAAAoxMS8yNy8yMDIxf1ekBRn83QhAv5BbGfzdCChDSVEuTlZEQS5JUV9URVZfRUJJVERBX0ZXRC42MDAwLjMv</t>
  </si>
  <si>
    <t>OS8yMDIyAQAAADN+AAACAAAAEDM3LjU2MzY2NTA5MTA4MjkBDQAAAAUAAAABOQEAAAAHMjYzNTE1NAIAAAAKMTAwMjIwNDEzOAMAAAAGMTAwMzA4BAAAAAEyBgAAAAEwBwAAAAMxNjAIAAAAATAJAAAAATEKAAAAATALAAAACzEyNzU1NDMyNDAyDAAAAAIxMg0AAAAJMy8xMC8yMDIyf1ekBRn83QiQ0YtbGfzdCClDSVEuTlZEQS5JUV9URVZfRUJJVERBX0ZXRC42MDAwLjcvMTkvMjAyMgEAAAAzfgAAAgAAABAzMC4zNTk1MjYyODYyNDA4AQ0AAAAFAAAAATkBAAAABzI2MzUxNTQCAAAACTY1MzYyNjAxMQMAAAAGMTAwMzA4BAAAAAEyBgAAAAEwBwAAAAMxNjAIAAAAATAJAAAAATEKAAAAATALAAAACzEyOTM3NTA3NjU2DAAAAAIxMg0AAAAJNy8yMC8yMDIyf1ekBRn83QiQ0YtbGfzdCCpDSVEuTlZEQS5JUV9URVZfRUJJVERBX0ZXRC42MDAwLjEwLzIxLzIwMjIBAAAAM34AAAIAAAAQMzcuMzk4MTc0MTk5NTcxMgENAAAABQAAAAE5AQAAAAcyNjM1MTU0AgAAAAk2NTM2MjYwMTIDAAAABjEwMDMwOAQAAAABMgYAAAABMAcAAAADMTYwCAAAAAEwCQAAAAExCgAAAAEwCwAAAAsxMzEwNzIzNzM5NgwAAAACMTINAAAACjEwLzIyLzIwMjKZ1d9aGfzdCNEmklsZ/N0IKUNJUS5OVkRBLklRX1RFVl9FQklUREFfRldELjYwMDAuMS8yNS8yMDIzAQAAADN+AAACAAAAEDUzLjgxMzA3OTAzOTQxNTYBDQAAAAUAAAABOQEA</t>
  </si>
  <si>
    <t>AAAHMjYzNTE1NAIAAAAJNjUzNjI2MDEzAwAAAAYxMDAzMDgEAAAAATIGAAAAATAHAAAAAzE2MAgAAAABMAkAAAABMQoAAAABMAsAAAALMTMxMjY3MzgxNDQMAAAAAjEyDQAAAAkxLzI2LzIwMjMdJOBaGfzdCDZomlsZ/N0IKUNJUS5OVkRBLklRX1RFVl9FQklUREFfRldELjYwMDAuMy8zMS8yMDIzAQAAADN+AAACAAAAEDY5LjMxNzc1MTI5MDM2NzMBDQAAAAUAAAABOQEAAAAHMjYzNTE1NAIAAAAKMTAwMjIwNDEzOQMAAAAGMTAwMzA4BAAAAAEyBgAAAAEwBwAAAAMxNjAIAAAAATAJAAAAATEKAAAAATALAAAACzEzMjM2MDkwMjAxDAAAAAIxMg0AAAAINC8xLzIwMjMdJOBaGfzdCBv6jlsZ/N0IKUNJUS5OVkRBLklRX1RFVl9FQklUREFfRldELjYwMDAuNy8xMi8yMDIzAQAAADN+AAACAAAAEDU0LjA2MzY2NDcyODI5MTEBDQAAAAUAAAABOQEAAAAHMjYzNTE1NAIAAAAJNjUzNjI2MDE0AwAAAAYxMDAzMDgEAAAAATIGAAAAATAHAAAAAzE2MAgAAAABMAkAAAABMQoAAAABMAsAAAALMTMzNjQyMTgyODYMAAAAAjEyDQAAAAk3LzEzLzIwMjMdJOBaGfzdCBqDm1sZ/N0IKkNJUS5OVkRBLklRX1RFVl9FQklUREFfRldELjYwMDAuMTEvMTQvMjAyMwEAAAAzfgAAAgAAABAzNy4xNzY2NTU0MzY4MjQ4AQ0AAAAFAAAAATkBAAAABzI2MzUxNTQCAAAACTY1MzYyNjAxNQMAAAAGMTAwMzA4BAAAAAEyBgAAAAEwBwAA</t>
  </si>
  <si>
    <t>AAMxNjAIAAAAATAJAAAAATEKAAAAATALAAAACzEzNTc1ODY2NDc0DAAAAAIxMg0AAAAKMTEvMTUvMjAyMx0k4FoZ/N0INmiaWxn83QgpQ0lRLk5WREEuSVFfVEVWX0VCSVREQV9GV0QuNjAwMC4xLzE4LzIwMjQBAAAAM34AAAIAAAAQMjIuNDg0Nzg0NjM1OTQzMwENAAAABQAAAAE5AQAAAAcyNjM1MTU0AgAAAAk2NTM2MjYwMTYDAAAABjEwMDMwOAQAAAABMgYAAAABMAcAAAADMTYwCAAAAAEwCQAAAAExCgAAAAEwCwAAAAsxMzU5NDQ1OTY0MgwAAAACMTINAAAACTEvMTkvMjAyNB0k4FoZ/N0INmiaWxn83QgpQ0lRLk5WREEuSVFfVEVWX0VCSVREQV9GV0QuNjAwMC40LzMwLzIwMjQBAAAAM34AAAIAAAAQMjkuNjE1NDUwNjI3OTgwMwENAAAABQAAAAE5AQAAAAcyNjM1MTU0AgAAAAoxMDAyMjA0MTQwAwAAAAYxMDAzMDgEAAAAATIGAAAAATAHAAAAAzE2MAgAAAABMAkAAAABMQoAAAABMAsAAAALMTM3NDYxNDExOTQMAAAAAjEyDQAAAAg1LzEvMjAyNB0k4FoZ/N0IQL+QWxn83QgoQ0lRLk5WREEuSVFfVEVWX0VCSVREQV9GV0QuNjAwMC44LzIvMjAyNAEAAAAzfgAAAgAAAA8yOS44MzI2MTgxMzUxNzUBDQAAAAUAAAABOQEAAAAHMjYzNTE1NAIAAAAJNjUzNjI2MDE3AwAAAAYxMDAzMDgEAAAAATIGAAAAATAHAAAAAzE2MAgAAAABMAkAAAABMQoAAAABMAsAAAALMTQyODc4ODAzODkMAAAAAjEyDQAAAAg4</t>
  </si>
  <si>
    <t>LzMvMjAyNB0k4FoZ/N0IWOShWxn83QgpQ0lRLk5WREEuSVFfVEVWX0VCSVREQV9GV0QuNjAwMC4xMS82LzIwMjQBAAAAM34AAAIAAAAQMzYuMjEwMDE3NDQ2NDEyOAENAAAABQAAAAE5AQAAAAcyNjM1MTU0AgAAAAk2NTM2MjYwMTgDAAAABjEwMDMwOAQAAAABMgYAAAABMAcAAAADMTYwCAAAAAEwCQAAAAExCgAAAAEwCwAAAAsxNDAzODEyMDA5NQwAAAACMTINAAAACTExLzcvMjAyNH9XpAUZ/N0IrNeWWxn83QgqQ0lRLk5WREEuSVFfVEVWX0VCSVREQV9GV0QuNjAwMC4xMi8xMS8yMDI0AQAAADN+AAACAAAADzI5LjQzNTY3MTk5NjMxMwENAAAABQAAAAE5AQAAAAcyNjM1MTU0AgAAAAk2NTM2MjYwMTkDAAAABjEwMDMwOAQAAAABMgYAAAABMAcAAAADMTYwCAAAAAEwCQAAAAExCgAAAAEwCwAAAAsxNDI4Nzg4MTA1MgwAAAACMTINAAAACjEyLzEyLzIwMjR/V6QFGfzdCKzXllsZ/N0IKUNJUS5OVkRBLklRX1RFVl9FQklUREFfRldELjYwMDAuMy8xMS8yMDI1AQAAADN+AAACAAAAEDIwLjExMjM5MjQ5MTM5NzEBDQAAAAUAAAABOQEAAAAHMjYzNTE1NAIAAAAKMTAwMjIwNDE0MQMAAAAGMTAwMzA4BAAAAAEyBgAAAAEwBwAAAAMxNjAIAAAAATAJAAAAATEKAAAAATALAAAACzE0MzM5NzY1MDY0DAAAAAIxMg0AAAAJMy8xMi8yMDI1f1ekBRn83QhbP59bGfzdCChDSVEuTlZEQS5JUV9URVZfRUJJVERBX0ZX</t>
  </si>
  <si>
    <t>RC42MDAwLjYvOS8yMDI1AQAAADN+AAACAAAAEDI3LjQzOTM4MDkyNTIyNjUBDQAAAAUAAAABOQEAAAAHMjYzNTE1NAIAAAAJNjUzNjI2MDIwAwAAAAYxMDAzMDgEAAAAATIGAAAAATAHAAAAAzE2MAgAAAABMAkAAAABMQoAAAABMAsAAAALMTQ0NTUwNzIwNjIMAAAAAjEyDQAAAAk2LzEwLzIwMjV/V6QFGfzdCCuGnVsZ/N0IKUNJUS5OVkRBLklRX1RFVl9FQklUREFfRldELjYwMDAuMTEvNS8yMDIwAQAAADN+AAACAAAAEDcxLjkzNDE1MTk0Nzc5MzIBDQAAAAUAAAABOQEAAAAHMjYzNTE1NAIAAAAJNjUzNjI2MDA2AwAAAAYxMDAzMDgEAAAAATIGAAAAATAHAAAAAzE2MAgAAAABMAkAAAABMQoAAAABMAsAAAALMTIwODc2NTUxMTgMAAAAAjEyDQAAAAkxMS82LzIwMjB/V6QFGfzdCJDRi1sZ/N0IKUNJUS5OVkRBLklRX1RFVl9FQklUREFfRldELjYwMDAuOC8yNS8yMDIwAQAAADN+AAACAAAAEDYyLjU3MTA2MDQzNDQzMjMBDQAAAAUAAAABOQEAAAAHMjYzNTE1NAIAAAAJNjUzNjI2MDA2AwAAAAYxMDAzMDgEAAAAATIGAAAAATAHAAAAAzE2MAgAAAABMAkAAAABMQoAAAABMAsAAAALMTIwNTg4ODA4MDcMAAAAAjEyDQAAAAk4LzI2LzIwMjB/V6QFGfzdCJDRi1sZ/N0IKUNJUS5OVkRBLklRX1RFVl9FQklUREFfRldELjYwMDAuOS8yMy8yMDIwAQAAADN+AAACAAAAEDU5LjUzMzI0ODU4Nzk3NzMBDQAAAAUA</t>
  </si>
  <si>
    <t>AAABOQEAAAAHMjYzNTE1NAIAAAAJNjUzNjI2MDA2AwAAAAYxMDAzMDgEAAAAATIGAAAAATAHAAAAAzE2MAgAAAABMAkAAAABMQoAAAABMAsAAAALMTIwNzE4MjE5NjQMAAAAAjEyDQAAAAk5LzI0LzIwMjB/V6QFGfzdCIWNkFsZ/N0IKkNJUS5OVkRBLklRX1RFVl9FQklUREFfRldELjYwMDAuMTAvMjkvMjAyMAEAAAAzfgAAAgAAABA2Ni4xMDg0NDg2MjI2NzQ1AQ0AAAAFAAAAATkBAAAABzI2MzUxNTQCAAAACTY1MzYyNjAwNgMAAAAGMTAwMzA4BAAAAAEyBgAAAAEwBwAAAAMxNjAIAAAAATAJAAAAATEKAAAAATALAAAACzEyMDg3NjU1MTE4DAAAAAIxMg0AAAAKMTAvMzAvMjAyMH9XpAUZ/N0IG/qOWxn83QgqQ0lRLk5WREEuSVFfVEVWX0VCSVREQV9GV0QuNjAwMC4xMS8yNy8yMDIwAQAAADN+AAACAAAAEDU2LjEyOTk2MDM4NTgwNzgBDQAAAAUAAAABOQEAAAAHMjYzNTE1NAIAAAAJNjUzNjI2MDA3AwAAAAYxMDAzMDgEAAAAATIGAAAAATAHAAAAAzE2MAgAAAABMAkAAAABMQoAAAABMAsAAAALMTIxNjgyNjc0NDkMAAAAAjEyDQAAAAoxMS8yOC8yMDIwf1ekBRn83Qj6Fp1bGfzdCChDSVEuTlZEQS5JUV9URVZfRUJJVERBX0ZXRC42MDAwLjEvNC8yMDIxAQAAADN+AAACAAAAEDU1LjQ5OTg3MjU0NTY0MjQBDQAAAAUAAAABOQEAAAAHMjYzNTE1NAIAAAAJNjUzNjI2MDA3AwAAAAYxMDAzMDgEAAAAATIG</t>
  </si>
  <si>
    <t>AAAAATAHAAAAAzE2MAgAAAABMAkAAAABMQoAAAABMAsAAAALMTIxNjgyNjc0NDkMAAAAAjEyDQAAAAgxLzUvMjAyMX9XpAUZ/N0ISaqLWxn83QgoQ0lRLk5WREEuSVFfVEVWX0VCSVREQV9GV0QuNjAwMC4yLzIvMjAyMQEAAAAzfgAAAgAAABA1Ny4zOTAxMzYwNjYxMzg1AQ0AAAAFAAAAATkBAAAABzI2MzUxNTQCAAAACTY1MzYyNjAwNwMAAAAGMTAwMzA4BAAAAAEyBgAAAAEwBwAAAAMxNjAIAAAAATAJAAAAATEKAAAAATALAAAACzEyMTY4MjY3NDQ5DAAAAAIxMg0AAAAIMi8zLzIwMjF/V6QFGfzdCFjkoVsZ/N0IKENJUS5OVkRBLklRX1RFVl9FQklUREFfRldELjYwMDAuMy8zLzIwMjEBAAAAM34AAAIAAAAQNDAuNjE2Mzk3NTgyMjQwOAENAAAABQAAAAE5AQAAAAcyNjM1MTU0AgAAAAoxMDAyMjA0MTM3AwAAAAYxMDAzMDgEAAAAATIGAAAAATAHAAAAAzE2MAgAAAABMAkAAAABMQoAAAABMAsAAAALMTI0MDI4MDcwNTMMAAAAAjEyDQAAAAgzLzQvMjAyMX9XpAUZ/N0IVZGVWxn83QgoQ0lRLk5WREEuSVFfVEVWX0VCSVREQV9GV0QuNjAwMC40LzgvMjAyMQEAAAAzfgAAAgAAABA0NS40NzE5ODM3NzU5NTgyAQ0AAAAFAAAAATkBAAAABzI2MzUxNTQCAAAACjEwMDIyMDQxMzcDAAAABjEwMDMwOAQAAAABMgYAAAABMAcAAAADMTYwCAAAAAEwCQAAAAExCgAAAAEwCwAAAAsxMjQwMjgwNzA1MwwAAAACMTIN</t>
  </si>
  <si>
    <t>AAAACDQvOS8yMDIxf1ekBRn83Qh9o5lbGfzdCChDSVEuTlZEQS5JUV9URVZfRUJJVERBX0ZXRC42MDAwLjUvNy8yMDIxAQAAADN+AAACAAAAEDUxLjY1NDI0MTUyOTk3MzkBDQAAAAUAAAABOQEAAAAHMjYzNTE1NAIAAAAKMTAwMjIwNDEzNwMAAAAGMTAwMzA4BAAAAAEyBgAAAAEwBwAAAAMxNjAIAAAAATAJAAAAATEKAAAAATALAAAACzEyNDA2MjQxNjE5DAAAAAIxMg0AAAAINS84LzIwMjF/V6QFGfzdCKGVolsZ/N0IKUNJUS5OVkRBLklRX1RFVl9FQklUREFfRldELjYwMDAuNi8xNC8yMDIxAQAAADN+AAACAAAAEDQ0LjI1NDQ5MTczNDAxMzYBDQAAAAUAAAABOQEAAAAHMjYzNTE1NAIAAAAJNjUzNjI2MDA4AwAAAAYxMDAzMDgEAAAAATIGAAAAATAHAAAAAzE2MAgAAAABMAkAAAABMQoAAAABMAsAAAALMTI0MzYzOTM1OTYMAAAAAjEyDQAAAAk2LzE1LzIwMjF/V6QFGfzdCBv6jlsZ/N0IKUNJUS5OVkRBLklRX1RFVl9FQklUREFfRldELjYwMDAuNy8xMy8yMDIxAQAAADN+AAACAAAAEDQ3LjUwOTU2MDM4ODU1NjkBDQAAAAUAAAABOQEAAAAHMjYzNTE1NAIAAAAJNjUzNjI2MDA4AwAAAAYxMDAzMDgEAAAAATIGAAAAATAHAAAAAzE2MAgAAAABMAkAAAABMQoAAAABMAsAAAALMTI0NzM2NDY2MTEMAAAAAjEyDQAAAAk3LzE0LzIwMjF/V6QFGfzdCES5oVsZ/N0IKUNJUS5OVkRBLklRX1RFVl9FQklUREFf</t>
  </si>
  <si>
    <t>RldELjYwMDAuOC8xOC8yMDIxAQAAADN+AAACAAAAEDQ2LjY0NDEyOTA3NTUwNjEBDQAAAAUAAAABOQEAAAAHMjYzNTE1NAIAAAAJNjUzNjI2MDA5AwAAAAYxMDAzMDgEAAAAATIGAAAAATAHAAAAAzE2MAgAAAABMAkAAAABMQoAAAABMAsAAAALMTI2Njg5ODU0NzAMAAAAAjEyDQAAAAk4LzE5LzIwMjF/V6QFGfzdCBZxnlsZ/N0IKUNJUS5OVkRBLklRX1RFVl9FQklUREFfRldELjYwMDAuOS8xNi8yMDIxAQAAADN+AAACAAAAEDQ5Ljg5NzY4MzMxMjg2MjcBDQAAAAUAAAABOQEAAAAHMjYzNTE1NAIAAAAJNjUzNjI2MDA5AwAAAAYxMDAzMDgEAAAAATIGAAAAATAHAAAAAzE2MAgAAAABMAkAAAABMQoAAAABMAsAAAALMTI1NDAzNDkwNjgMAAAAAjEyDQAAAAk5LzE3LzIwMjF/V6QFGfzdCB2/ilsZ/N0IKkNJUS5OVkRBLklRX1RFVl9FQklUREFfRldELjYwMDAuMTAvMjIvMjAyMQEAAAAzfgAAAgAAABA1MC45OTcwNzk0Mzc4Mjc3AQ0AAAAFAAAAATkBAAAABzI2MzUxNTQCAAAACTY1MzYyNjAwOQMAAAAGMTAwMzA4BAAAAAEyBgAAAAEwBwAAAAMxNjAIAAAAATAJAAAAATEKAAAAATALAAAACzEyNTQwMzQ5MDY4DAAAAAIxMg0AAAAKMTAvMjMvMjAyMX9XpAUZ/N0I0SaSWxn83QgqQ0lRLk5WREEuSVFfVEVWX0VCSVREQV9GV0QuNjAwMC4xMS8yMi8yMDIxAQAAADN+AAACAAAAEDYzLjE5MTgyMDg4NTg0MTgB</t>
  </si>
  <si>
    <t>DQAAAAUAAAABOQEAAAAHMjYzNTE1NAIAAAAJNjUzNjI2MDEwAwAAAAYxMDAzMDgEAAAAATIGAAAAATAHAAAAAzE2MAgAAAABMAkAAAABMQoAAAABMAsAAAALMTI2NTkxMDAwNzkMAAAAAjEyDQAAAAoxMS8yMy8yMDIxf1ekBRn83Qgag5tbGfzdCCpDSVEuTlZEQS5JUV9URVZfRUJJVERBX0ZXRC42MDAwLjEyLzI4LzIwMjEBAAAAM34AAAIAAAAQNTkuOTI5NzU2NjIzMzY3NgENAAAABQAAAAE5AQAAAAcyNjM1MTU0AgAAAAk2NTM2MjYwMTADAAAABjEwMDMwOAQAAAABMgYAAAABMAcAAAADMTYwCAAAAAEwCQAAAAExCgAAAAEwCwAAAAsxMjY3NDQxMjQ0NwwAAAACMTINAAAACjEyLzI5LzIwMjF/V6QFGfzdCKzXllsZ/N0IKUNJUS5OVkRBLklRX1RFVl9FQklUREFfRldELjYwMDAuMS8yNi8yMDIyAQAAADN+AAACAAAAEDQ0Ljg1OTA2OTExMDU3OTkBDQAAAAUAAAABOQEAAAAHMjYzNTE1NAIAAAAJNjUzNjI2MDEwAwAAAAYxMDAzMDgEAAAAATIGAAAAATAHAAAAAzE2MAgAAAABMAkAAAABMQoAAAABMAsAAAALMTI2NzQ0MTI0NDcMAAAAAjEyDQAAAAkxLzI3LzIwMjJ/V6QFGfzdCB2/ilsZ/N0IKUNJUS5OVkRBLklRX1RFVl9FQklUREFfRldELjYwMDAuMi8yNC8yMDIyAQAAADN+AAACAAAAEDM4Ljc4MTg2NTczOTAxOTYBDQAAAAUAAAABOQEAAAAHMjYzNTE1NAIAAAAKMTAwMjIwNDEzOAMAAAAGMTAwMzA4</t>
  </si>
  <si>
    <t>BAAAAAEyBgAAAAEwBwAAAAMxNjAIAAAAATAJAAAAATEKAAAAATALAAAACzEyNzU1NDMyNDAyDAAAAAIxMg0AAAAJMi8yNS8yMDIyf1ekBRn83QhAv5BbGfzdCChDSVEuTlZEQS5JUV9URVZfRUJJVERBX0ZXRC42MDAwLjQvMS8yMDIyAQAAADN+AAACAAAAEDQ0LjAxODczNTI0NDI5NDUBDQAAAAUAAAABOQEAAAAHMjYzNTE1NAIAAAAKMTAwMjIwNDEzOAMAAAAGMTAwMzA4BAAAAAEyBgAAAAEwBwAAAAMxNjAIAAAAATAJAAAAATEKAAAAATALAAAACzEyNzk4ODI5NTE3DAAAAAIxMg0AAAAINC8yLzIwMjJ/V6QFGfzdCFs/n1sZ/N0IKENJUS5OVkRBLklRX1RFVl9FQklUREFfRldELjYwMDAuNS8yLzIwMjIBAAAAM34AAAIAAAAQMzIuNDMwMTA5NDU3MzU5NwENAAAABQAAAAE5AQAAAAcyNjM1MTU0AgAAAAoxMDAyMjA0MTM4AwAAAAYxMDAzMDgEAAAAATIGAAAAATAHAAAAAzE2MAgAAAABMAkAAAABMQoAAAABMAsAAAALMTI4MzQ5MDc4ODEMAAAAAjEyDQAAAAg1LzMvMjAyMn9XpAUZ/N0I0SaSWxn83QgoQ0lRLk5WREEuSVFfVEVWX0VCSVREQV9GV0QuNjAwMC42LzcvMjAyMgEAAAAzfgAAAgAAABAzMC4xNTYyNjM4MTQ3Nzk1AQ0AAAAFAAAAATkBAAAABzI2MzUxNTQCAAAACTY1MzYyNjAxMQMAAAAGMTAwMzA4BAAAAAEyBgAAAAEwBwAAAAMxNjAIAAAAATAJAAAAATEKAAAAATALAAAACzEyODkyNjQ2MTYz</t>
  </si>
  <si>
    <t>DAAAAAIxMg0AAAAINi84LzIwMjJ/V6QFGfzdCB2/ilsZ/N0IKENJUS5OVkRBLklRX1RFVl9FQklUREFfRldELjYwMDAuNy82LzIwMjIBAAAAM34AAAIAAAAQMjQuODM0NDg5NDYwMjgzOAENAAAABQAAAAE5AQAAAAcyNjM1MTU0AgAAAAk2NTM2MjYwMTEDAAAABjEwMDMwOAQAAAABMgYAAAABMAcAAAADMTYwCAAAAAEwCQAAAAExCgAAAAEwCwAAAAsxMjkwNTg1MzA3OQwAAAACMTINAAAACDcvNy8yMDIyf1ekBRn83Qgb+o5bGfzdCClDSVEuTlZEQS5JUV9URVZfRUJJVERBX0ZXRC42MDAwLjgvMTEvMjAyMgEAAAAzfgAAAgAAABA0NS4wMDAyNDczMDQ5MzU3AQ0AAAAFAAAAATkBAAAABzI2MzUxNTQCAAAACTY1MzYyNjAxMQMAAAAGMTAwMzA4BAAAAAEyBgAAAAEwBwAAAAMxNjAIAAAAATAJAAAAATEKAAAAATALAAAACzEyOTc5NjQyMjk4DAAAAAIxMg0AAAAJOC8xMi8yMDIyf1ekBRn83QhEQI5bGfzdCChDSVEuTlZEQS5JUV9URVZfRUJJVERBX0ZXRC42MDAwLjkvOS8yMDIyAQAAADN+AAACAAAAEDQyLjE3NDYzNzE0NjkyNjUBDQAAAAUAAAABOQEAAAAHMjYzNTE1NAIAAAAJNjUzNjI2MDEyAwAAAAYxMDAzMDgEAAAAATIGAAAAATAHAAAAAzE2MAgAAAABMAkAAAABMQoAAAABMAsAAAALMTMwMTQ1NjU1MzYMAAAAAjEyDQAAAAk5LzEwLzIwMjKZ1d9aGfzdCPoWnVsZ/N0IKkNJUS5OVkRBLklRX1RFVl9F</t>
  </si>
  <si>
    <t>QklUREFfRldELjYwMDAuMTAvMTcvMjAyMgEAAAAzfgAAAgAAABAzNS42MzQ2MTAzMzY0NTc3AQ0AAAAFAAAAATkBAAAABzI2MzUxNTQCAAAACTY1MzYyNjAxMgMAAAAGMTAwMzA4BAAAAAEyBgAAAAEwBwAAAAMxNjAIAAAAATAJAAAAATEKAAAAATALAAAACzEzMTA3MjM3Mzk2DAAAAAIxMg0AAAAKMTAvMTgvMjAyMpnV31oZ/N0IkNGLWxn83QgqQ0lRLk5WREEuSVFfVEVWX0VCSVREQV9GV0QuNjAwMC4xMS8xNS8yMDIyAQAAADN+AAACAAAAEDUwLjIxMjk5ODExODM4ODkBDQAAAAUAAAABOQEAAAAHMjYzNTE1NAIAAAAJNjUzNjI2MDEyAwAAAAYxMDAzMDgEAAAAATIGAAAAATAHAAAAAzE2MAgAAAABMAkAAAABMQoAAAABMAsAAAALMTMxMDcyMzczOTYMAAAAAjEyDQAAAAoxMS8xNi8yMDIymdXfWhn83Qgb+o5bGfzdCCpDSVEuTlZEQS5JUV9URVZfRUJJVERBX0ZXRC42MDAwLjEyLzIxLzIwMjIBAAAAM34AAAIAAAAQNDUuOTMzNDk0NjE3NTAxMQENAAAABQAAAAE5AQAAAAcyNjM1MTU0AgAAAAk2NTM2MjYwMTMDAAAABjEwMDMwOAQAAAABMgYAAAABMAcAAAADMTYwCAAAAAEwCQAAAAExCgAAAAEwCwAAAAsxMzEyNjczODE0NAwAAAACMTINAAAACjEyLzIyLzIwMjIdJOBaGfzdCERAjlsZ/N0IKUNJUS5OVkRBLklRX1RFVl9FQklUREFfRldELjYwMDAuMS8xOS8yMDIzAQAAADN+AAACAAAAEDQ2LjY3MDYz</t>
  </si>
  <si>
    <t>NTA0NTM0ODUBDQAAAAUAAAABOQEAAAAHMjYzNTE1NAIAAAAJNjUzNjI2MDEzAwAAAAYxMDAzMDgEAAAAATIGAAAAATAHAAAAAzE2MAgAAAABMAkAAAABMQoAAAABMAsAAAALMTMxMjY3MzgxNDQMAAAAAjEyDQAAAAkxLzIwLzIwMjMdJOBaGfzdCFO8k1sZ/N0IKUNJUS5OVkRBLklRX1RFVl9FQklUREFfRldELjYwMDAuMi8xNy8yMDIzAQAAADN+AAACAAAAEDU5LjU3ODk2OTEyODQ0OTQBDQAAAAUAAAABOQEAAAAHMjYzNTE1NAIAAAAJNjUzNjI2MDEzAwAAAAYxMDAzMDgEAAAAATIGAAAAATAHAAAAAzE2MAgAAAABMAkAAAABMQoAAAABMAsAAAALMTMxMjY3MzgxNDQMAAAAAjEyDQAAAAkyLzE4LzIwMjMdJOBaGfzdCMwinlsZ/N0IKUNJUS5OVkRBLklRX1RFVl9FQklUREFfRldELjYwMDAuMy8yNy8yMDIzAQAAADN+AAACAAAAEDY2LjIwMjU5NDUyNDkzMjIBDQAAAAUAAAABOQEAAAAHMjYzNTE1NAIAAAAKMTAwMjIwNDEzOQMAAAAGMTAwMzA4BAAAAAEyBgAAAAEwBwAAAAMxNjAIAAAAATAJAAAAATEKAAAAATALAAAACzEzMjM2MDkwMjAxDAAAAAIxMg0AAAAJMy8yOC8yMDIzHSTgWhn83Qg2aJpbGfzdCClDSVEuTlZEQS5JUV9URVZfRUJJVERBX0ZXRC42MDAwLjQvMjUvMjAyMwEAAAAzfgAAAgAAAA82Mi41NzQxNTM5ODUxOTQBDQAAAAUAAAABOQEAAAAHMjYzNTE1NAIAAAAKMTAwMjIwNDEzOQMAAAAG</t>
  </si>
  <si>
    <t>MTAwMzA4BAAAAAEyBgAAAAEwBwAAAAMxNjAIAAAAATAJAAAAATEKAAAAATALAAAACzEzMjg2MDkyMzQ0DAAAAAIxMg0AAAAJNC8yNi8yMDIzHSTgWhn83QhAv5BbGfzdCClDSVEuTlZEQS5JUV9URVZfRUJJVERBX0ZXRC42MDAwLjUvMzEvMjAyMwEAAAAzfgAAAgAAAA80OC4wNDQ0ODQ5OTczNjgBDQAAAAUAAAABOQEAAAAHMjYzNTE1NAIAAAAJNjUzNjI2MDE0AwAAAAYxMDAzMDgEAAAAATIGAAAAATAHAAAAAzE2MAgAAAABMAkAAAABMQoAAAABMAsAAAALMTMzNTI5Mjc4MDEMAAAAAjEyDQAAAAg2LzEvMjAyMx0k4FoZ/N0IfaOZWxn83QgpQ0lRLk5WREEuSVFfVEVWX0VCSVREQV9GV0QuNjAwMC42LzI5LzIwMjMBAAAAM34AAAIAAAAQNTAuMjU5NDA4MDY5MjI5OAENAAAABQAAAAE5AQAAAAcyNjM1MTU0AgAAAAk2NTM2MjYwMTQDAAAABjEwMDMwOAQAAAABMgYAAAABMAcAAAADMTYwCAAAAAEwCQAAAAExCgAAAAEwCwAAAAsxMzM2NDIxODI4NgwAAAACMTINAAAACTYvMzAvMjAyMx0k4FoZ/N0I0SaSWxn83QgoQ0lRLk5WREEuSVFfVEVWX0VCSVREQV9GV0QuNjAwMC44LzQvMjAyMwEAAAAzfgAAAgAAABA1My42NDg5NzM2MTMyNDM2AQ0AAAAFAAAAATkBAAAABzI2MzUxNTQCAAAACTY1MzYyNjAxNAMAAAAGMTAwMzA4BAAAAAEyBgAAAAEwBwAAAAMxNjAIAAAAATAJAAAAATEKAAAAATALAAAACzEzNDYx</t>
  </si>
  <si>
    <t>MDE4NjUyDAAAAAIxMg0AAAAIOC81LzIwMjMdJOBaGfzdCBv6jlsZ/N0IKENJUS5OVkRBLklRX1RFVl9FQklUREFfRldELjYwMDAuOS80LzIwMjMBAAAAM34AAAIAAAAQMzcuMjIyMDU3ODk3MDk1OQENAAAABQAAAAE5AQAAAAcyNjM1MTU0AgAAAAk2NTM2MjYwMTUDAAAABjEwMDMwOAQAAAABMgYAAAABMAcAAAADMTYwCAAAAAEwCQAAAAExCgAAAAEwCwAAAAsxMzQ2MzA2MjI1MQwAAAACMTINAAAACDkvNS8yMDIzHSTgWhn83QhTvJNbGfzdCCpDSVEuTlZEQS5JUV9URVZfRUJJVERBX0ZXRC42MDAwLjEwLzEwLzIwMjMBAAAAM34AAAIAAAAQMzMuNDk5MDkyNzM0OTM3OAENAAAABQAAAAE5AQAAAAcyNjM1MTU0AgAAAAk2NTM2MjYwMTUDAAAABjEwMDMwOAQAAAABMgYAAAABMAcAAAADMTYwCAAAAAEwCQAAAAExCgAAAAEwCwAAAAsxMzQ3OTM5Mzc3MwwAAAACMTINAAAACjEwLzExLzIwMjMdJOBaGfzdCFWRlVsZ/N0IKUNJUS5OVkRBLklRX1RFVl9FQklUREFfRldELjYwMDAuMTEvOC8yMDIzAQAAADN+AAACAAAAEDM0Ljg1OTYzNTE5NDcyNzEBDQAAAAUAAAABOQEAAAAHMjYzNTE1NAIAAAAJNjUzNjI2MDE1AwAAAAYxMDAzMDgEAAAAATIGAAAAATAHAAAAAzE2MAgAAAABMAkAAAABMQoAAAABMAsAAAALMTM1NzU4NjY0NzQMAAAAAjEyDQAAAAkxMS85LzIwMjMdJOBaGfzdCPoWnVsZ/N0IKkNJUS5OVkRB</t>
  </si>
  <si>
    <t>LklRX1RFVl9FQklUREFfRldELjYwMDAuMTIvMTQvMjAyMwEAAAAzfgAAAgAAABAxOS4wMTkwNjA4NjQ2NjA4AQ0AAAAFAAAAATkBAAAABzI2MzUxNTQCAAAACTY1MzYyNjAxNgMAAAAGMTAwMzA4BAAAAAEyBgAAAAEwBwAAAAMxNjAIAAAAATAJAAAAATEKAAAAATALAAAACzEzNTk0NDU5NjQyDAAAAAIxMg0AAAAKMTIvMTUvMjAyMx0k4FoZ/N0IGoObWxn83QgpQ0lRLk5WREEuSVFfVEVWX0VCSVREQV9GV0QuNjAwMC4yLzEyLzIwMjQBAAAAM34AAAIAAAAQMjguNDc3MDc5MjE0MTA3OQENAAAABQAAAAE5AQAAAAcyNjM1MTU0AgAAAAk2NTM2MjYwMTYDAAAABjEwMDMwOAQAAAABMgYAAAABMAcAAAADMTYwCAAAAAEwCQAAAAExCgAAAAEwCwAAAAsxMzU5NDQ1OTY0MgwAAAACMTINAAAACTIvMTMvMjAyNB0k4FoZ/N0ItxqYWxn83QgpQ0lRLk5WREEuSVFfVEVWX0VCSVREQV9GV0QuNjAwMC4zLzE5LzIwMjQBAAAAM34AAAIAAAAQMzEuMDQwODEyMzA3NTM1OQENAAAABQAAAAE5AQAAAAcyNjM1MTU0AgAAAAoxMDAyMjA0MTQwAwAAAAYxMDAzMDgEAAAAATIGAAAAATAHAAAAAzE2MAgAAAABMAkAAAABMQoAAAABMAsAAAALMTM3MDYzNjE5NTAMAAAAAjEyDQAAAAkzLzIwLzIwMjQdJOBaGfzdCFWRlVsZ/N0IKUNJUS5OVkRBLklRX1RFVl9FQklUREFfRldELjYwMDAuNS8yMy8yMDI0AQAAADN+AAACAAAADzMw</t>
  </si>
  <si>
    <t>LjI3NjE5NDU4NTI3NAENAAAABQAAAAE5AQAAAAcyNjM1MTU0AgAAAAk2NTM2MjYwMTcDAAAABjEwMDMwOAQAAAABMgYAAAABMAcAAAADMTYwCAAAAAEwCQAAAAExCgAAAAEwCwAAAAsxNDI4Nzg4MDM3NQwAAAACMTINAAAACTUvMjQvMjAyNB0k4FoZ/N0ItxqYWxn83QgpQ0lRLk5WREEuSVFfVEVWX0VCSVREQV9GV0QuNjAwMC43LzI5LzIwMjQBAAAAM34AAAIAAAAQMzEuMDQzMzIxMTQyNjM3MwENAAAABQAAAAE5AQAAAAcyNjM1MTU0AgAAAAk2NTM2MjYwMTcDAAAABjEwMDMwOAQAAAABMgYAAAABMAcAAAADMTYwCAAAAAEwCQAAAAExCgAAAAEwCwAAAAsxMzg0Mzg0NDg5MwwAAAACMTINAAAACTcvMzAvMjAyNB0k4FoZ/N0IWOShWxn83QgpQ0lRLk5WREEuSVFfVEVWX0VCSVREQV9GV0QuNjAwMC4xMC8yLzIwMjQBAAAAM34AAAIAAAAQMjkuMzE0MjI2Mjg2ODE3NwENAAAABQAAAAE5AQAAAAcyNjM1MTU0AgAAAAk2NTM2MjYwMTgDAAAABjEwMDMwOAQAAAABMgYAAAABMAcAAAADMTYwCAAAAAEwCQAAAAExCgAAAAEwCwAAAAsxNDAzODEyMDA5MwwAAAACMTINAAAACTEwLzMvMjAyNH9XpAUZ/N0INmiaWxn83QgpQ0lRLk5WREEuSVFfVEVWX0VCSVREQV9GV0QuNjAwMC4xMi81LzIwMjQBAAAAM34AAAIAAAAQMzAuNjYwNzczNjI3NzQ0NgENAAAABQAAAAE5AQAAAAcyNjM1MTU0AgAAAAk2NTM2MjYwMTkD</t>
  </si>
  <si>
    <t>AAAABjEwMDMwOAQAAAABMgYAAAABMAcAAAADMTYwCAAAAAEwCQAAAAExCgAAAAEwCwAAAAsxNDI4Nzg4MTA1MgwAAAACMTINAAAACTEyLzYvMjAyNH9XpAUZ/N0IU7yTWxn83QgoQ0lRLk5WREEuSVFfVEVWX0VCSVREQV9GV0QuNjAwMC4zLzUvMjAyNQEAAAAzfgAAAgAAABAyMS45NTY4NDYzNDA3MTY1AQ0AAAAFAAAAATkBAAAABzI2MzUxNTQCAAAACjEwMDIyMDQxNDEDAAAABjEwMDMwOAQAAAABMgYAAAABMAcAAAADMTYwCAAAAAEwCQAAAAExCgAAAAEwCwAAAAsxNDMzOTc2NTA1MwwAAAACMTINAAAACDMvNi8yMDI1f1ekBRn83QhTvJNbGfzdCClDSVEuTlZEQS5JUV9URVZfRUJJVERBX0ZXRC42MDAwLjQvMzAvMjAyNQEAAAAzfgAAAgAAABAyMC45NDYzODk2Mjc3NTU0AQ0AAAAFAAAAATkBAAAABzI2MzUxNTQCAAAACjEwMDIyMDQxNDEDAAAABjEwMDMwOAQAAAABMgYAAAABMAcAAAADMTYwCAAAAAEwCQAAAAExCgAAAAEwCwAAAAsxNDIzOTc0NzA5MQwAAAACMTINAAAACDUvMS8yMDI1f1ekBRn83Qis15ZbGfzdCChDSVEuTlZEQS5JUV9URVZfRUJJVERBX0ZXRC42MDAwLjYvMy8yMDI1AQAAADN+AAACAAAADzI3LjE2NDY5Njk3NDg2NAENAAAABQAAAAE5AQAAAAcyNjM1MTU0AgAAAAk2NTM2MjYwMjADAAAABjEwMDMwOAQAAAABMgYAAAABMAcAAAADMTYwCAAAAAEwCQAAAAExCgAAAAEwCwAAAAsx</t>
  </si>
  <si>
    <t>NDQ1NTA3MjA2MgwAAAACMTINAAAACDYvNC8yMDI1f1ekBRn83Qis15ZbGfzdCClDSVEuTlZEQS5JUV9URVZfRUJJVERBX0ZXRC42MDAwLjcvMjgvMjAyNQEAAAAzfgAAAgAAABAzMi45ODk1Mzg1NTU0NTEzAQ0AAAAFAAAAATkBAAAABzI2MzUxNTQCAAAACTY1MzYyNjAyMAMAAAAGMTAwMzA4BAAAAAEyBgAAAAEwBwAAAAMxNjAIAAAAATAJAAAAATEKAAAAATALAAAACzE0NDU1MDcyMDc1DAAAAAIxMg0AAAAJNy8yOS8yMDI1f1ekBRn83QhTvJNbGfzdCClDSVEuTlZEQS5JUV9URVZfRUJJVERBX0ZXRC42MDAwLjkvMjQvMjAyMAEAAAAzfgAAAgAAABA2MC42NDY2MzM1MTIxNjgyAQ0AAAAFAAAAATkBAAAABzI2MzUxNTQCAAAACTY1MzYyNjAwNgMAAAAGMTAwMzA4BAAAAAEyBgAAAAEwBwAAAAMxNjAIAAAAATAJAAAAATEKAAAAATALAAAACzEyMDcxODIxOTY0DAAAAAIxMg0AAAAJOS8yNS8yMDIwf1ekBRn83QhAv5BbGfzdCChDSVEuTlZEQS5JUV9URVZfRUJJVERBX0ZXRC42MDAwLjIvMy8yMDIxAQAAADN+AAACAAAAEDU3LjI3ODE5MTUyNjAwNzYBDQAAAAUAAAABOQEAAAAHMjYzNTE1NAIAAAAJNjUzNjI2MDA3AwAAAAYxMDAzMDgEAAAAATIGAAAAATAHAAAAAzE2MAgAAAABMAkAAAABMQoAAAABMAsAAAALMTIxNjgyNjc0NDkMAAAAAjEyDQAAAAgyLzQvMjAyMX9XpAUZ/N0IWz+fWxn83QgoQ0lRLk5W</t>
  </si>
  <si>
    <t>REEuSVFfVEVWX0VCSVREQV9GV0QuNjAwMC40LzkvMjAyMQEAAAAzfgAAAgAAABA0NS45MTYyMzk0Mjc4NzA1AQ0AAAAFAAAAATkBAAAABzI2MzUxNTQCAAAACjEwMDIyMDQxMzcDAAAABjEwMDMwOAQAAAABMgYAAAABMAcAAAADMTYwCAAAAAEwCQAAAAExCgAAAAEwCwAAAAsxMjQwMjgwNzA1MwwAAAACMTINAAAACTQvMTAvMjAyMX9XpAUZ/N0IG/qOWxn83QgpQ0lRLk5WREEuSVFfVEVWX0VCSVREQV9GV0QuNjAwMC42LzE1LzIwMjEBAAAAM34AAAIAAAAQNDMuNjgyNDM4ODE5NDMyOQENAAAABQAAAAE5AQAAAAcyNjM1MTU0AgAAAAk2NTM2MjYwMDgDAAAABjEwMDMwOAQAAAABMgYAAAABMAcAAAADMTYwCAAAAAEwCQAAAAExCgAAAAEwCwAAAAsxMjQzNjg1MDA0NQwAAAACMTINAAAACTYvMTYvMjAyMX9XpAUZ/N0INmiaWxn83QgpQ0lRLk5WREEuSVFfVEVWX0VCSVREQV9GV0QuNjAwMC44LzE5LzIwMjEBAAAAM34AAAIAAAAQNDUuNDM5NjEwNTc3Mzg0MQENAAAABQAAAAE5AQAAAAcyNjM1MTU0AgAAAAk2NTM2MjYwMDkDAAAABjEwMDMwOAQAAAABMgYAAAABMAcAAAADMTYwCAAAAAEwCQAAAAExCgAAAAEwCwAAAAsxMjUyNjU4Njg5MAwAAAACMTINAAAACTgvMjAvMjAyMX9XpAUZ/N0IQL+QWxn83QgqQ0lRLk5WREEuSVFfVEVWX0VCSVREQV9GV0QuNjAwMC4xMC8yNS8yMDIxAQAAADN+AAACAAAAEDUx</t>
  </si>
  <si>
    <t>Ljk5NjUzMDQ2MDUyMzIBDQAAAAUAAAABOQEAAAAHMjYzNTE1NAIAAAAJNjUzNjI2MDA5AwAAAAYxMDAzMDgEAAAAATIGAAAAATAHAAAAAzE2MAgAAAABMAkAAAABMQoAAAABMAsAAAALMTI1NDAzNDkwNjgMAAAAAjEyDQAAAAoxMC8yNi8yMDIxf1ekBRn83QjRJpJbGfzdCCpDSVEuTlZEQS5JUV9URVZfRUJJVERBX0ZXRC42MDAwLjEyLzI5LzIwMjEBAAAAM34AAAIAAAAQNTkuMjg5MDAyODg5MzgwMgENAAAABQAAAAE5AQAAAAcyNjM1MTU0AgAAAAk2NTM2MjYwMTADAAAABjEwMDMwOAQAAAABMgYAAAABMAcAAAADMTYwCAAAAAEwCQAAAAExCgAAAAEwCwAAAAsxMjY3NDQxMjQ0NwwAAAACMTINAAAACjEyLzMwLzIwMjF/V6QFGfzdCJ64mFsZ/N0IKENJUS5OVkRBLklRX1RFVl9FQklUREFfRldELjYwMDAuMy80LzIwMjIBAAAAM34AAAIAAAAQMzcuNDM0MjEwNTI2MzE1OAENAAAABQAAAAE5AQAAAAcyNjM1MTU0AgAAAAoxMDAyMjA0MTM4AwAAAAYxMDAzMDgEAAAAATIGAAAAATAHAAAAAzE2MAgAAAABMAkAAAABMQoAAAABMAsAAAALMTI3NTU0MzI0MDIMAAAAAjEyDQAAAAgzLzUvMjAyMn9XpAUZ/N0IGoObWxn83QgoQ0lRLk5WREEuSVFfVEVWX0VCSVREQV9GV0QuNjAwMC42LzgvMjAyMgEAAAAzfgAAAgAAABAyOS43MDUyMjI2MzM5NTY0AQ0AAAAFAAAAATkBAAAABzI2MzUxNTQCAAAACTY1MzYyNjAx</t>
  </si>
  <si>
    <t>MQMAAAAGMTAwMzA4BAAAAAEyBgAAAAEwBwAAAAMxNjAIAAAAATAJAAAAATEKAAAAATALAAAACzEyODkyNjQ2MTYzDAAAAAIxMg0AAAAINi85LzIwMjJ/V6QFGfzdCNVbi1sZ/N0IKUNJUS5OVkRBLklRX1RFVl9FQklUREFfRldELjYwMDAuOC8xMi8yMDIyAQAAADN+AAACAAAAEDQ2Ljk2MTAxODQ5NDEwMzkBDQAAAAUAAAABOQEAAAAHMjYzNTE1NAIAAAAJNjUzNjI2MDExAwAAAAYxMDAzMDgEAAAAATIGAAAAATAHAAAAAzE2MAgAAAABMAkAAAABMQoAAAABMAsAAAALMTI5Nzk2NDIyOTgMAAAAAjEyDQAAAAk4LzEzLzIwMjJ/V6QFGfzdCB2/ilsZ/N0IKkNJUS5OVkRBLklRX1RFVl9FQklUREFfRldELjYwMDAuMTEvMTYvMjAyMgEAAAAzfgAAAgAAABA0My4yNzYxMzg5NDg2MzQ3AQ0AAAAFAAAAATkBAAAABzI2MzUxNTQCAAAACTY1MzYyNjAxMwMAAAAGMTAwMzA4BAAAAAEyBgAAAAEwBwAAAAMxNjAIAAAAATAJAAAAATEKAAAAATALAAAACzEzMTAyNzc3MDI2DAAAAAIxMg0AAAAKMTEvMTcvMjAyMpnV31oZ/N0I06ueWxn83QgpQ0lRLk5WREEuSVFfVEVWX0VCSVREQV9GV0QuNjAwMC4xLzIwLzIwMjMBAAAAM34AAAIAAAAQNDkuNjY5NDU2MzMxMzY0MgENAAAABQAAAAE5AQAAAAcyNjM1MTU0AgAAAAk2NTM2MjYwMTMDAAAABjEwMDMwOAQAAAABMgYAAAABMAcAAAADMTYwCAAAAAEwCQAAAAExCgAAAAEw</t>
  </si>
  <si>
    <t>CwAAAAsxMzEyNjczODE0NAwAAAACMTINAAAACTEvMjEvMjAyMx0k4FoZ/N0IVZGVWxn83QgpQ0lRLk5WREEuSVFfVEVWX0VCSVREQV9GV0QuNjAwMC40LzI2LzIwMjMBAAAAM34AAAIAAAAQNjQuMjgyNDc4Njc4ODExNAENAAAABQAAAAE5AQAAAAcyNjM1MTU0AgAAAAoxMDAyMjA0MTM5AwAAAAYxMDAzMDgEAAAAATIGAAAAATAHAAAAAzE2MAgAAAABMAkAAAABMQoAAAABMAsAAAALMTMyODYwOTIzNDQMAAAAAjEyDQAAAAk0LzI3LzIwMjMdJOBaGfzdCNEmklsZ/N0IKENJUS5OVkRBLklRX1RFVl9FQklUREFfRldELjYwMDAuNi8xLzIwMjMBAAAAM34AAAIAAAAQNTAuNTExNTA3MzI4OTUyMQENAAAABQAAAAE5AQAAAAcyNjM1MTU0AgAAAAk2NTM2MjYwMTQDAAAABjEwMDMwOAQAAAABMgYAAAABMAcAAAADMTYwCAAAAAEwCQAAAAExCgAAAAEwCwAAAAsxMzM1MjkyNzgwMQwAAAACMTINAAAACDYvMi8yMDIzHSTgWhn83Qg2aJpbGfzdCChDSVEuTlZEQS5JUV9URVZfRUJJVERBX0ZXRC42MDAwLjkvNS8yMDIzAQAAADN+AAACAAAADzM3LjI1MjExMDYyNDYxMQENAAAABQAAAAE5AQAAAAcyNjM1MTU0AgAAAAk2NTM2MjYwMTUDAAAABjEwMDMwOAQAAAABMgYAAAABMAcAAAADMTYwCAAAAAEwCQAAAAExCgAAAAEwCwAAAAsxMzQ2MzA2MjI1MQwAAAACMTINAAAACDkvNi8yMDIzHSTgWhn83QhVkZVbGfzdCCpD</t>
  </si>
  <si>
    <t>SVEuTlZEQS5JUV9URVZfRUJJVERBX0ZXRC42MDAwLjEyLzE1LzIwMjMBAAAAM34AAAIAAAAQMTkuMjMyNzc0NTYwNzMxNwENAAAABQAAAAE5AQAAAAcyNjM1MTU0AgAAAAk2NTM2MjYwMTYDAAAABjEwMDMwOAQAAAABMgYAAAABMAcAAAADMTYwCAAAAAEwCQAAAAExCgAAAAEwCwAAAAsxMzU5NDQ1OTY0MgwAAAACMTINAAAACjEyLzE2LzIwMjMdJOBaGfzdCBqDm1sZ/N0IKUNJUS5OVkRBLklRX1RFVl9FQklUREFfRldELjYwMDAuMy8yMC8yMDI0AQAAADN+AAACAAAAEDMxLjM4MTMxNTE5OTgxNDcBDQAAAAUAAAABOQEAAAAHMjYzNTE1NAIAAAAKMTAwMjIwNDE0MAMAAAAGMTAwMzA4BAAAAAEyBgAAAAEwBwAAAAMxNjAIAAAAATAJAAAAATEKAAAAATALAAAACzEzNzA2MzYxOTUwDAAAAAIxMg0AAAAJMy8yMS8yMDI0HSTgWhn83QiQ0YtbGfzdCClDSVEuTlZEQS5JUV9URVZfRUJJVERBX0ZXRC42MDAwLjcvMzAvMjAyNAEAAAAzfgAAAgAAABAyOC44NDA1MTQyODE4Mzc5AQ0AAAAFAAAAATkBAAAABzI2MzUxNTQCAAAACTY1MzYyNjAxNwMAAAAGMTAwMzA4BAAAAAEyBgAAAAEwBwAAAAMxNjAIAAAAATAJAAAAATEKAAAAATALAAAACzE0Mjg3ODgwMzg5DAAAAAIxMg0AAAAJNy8zMS8yMDI0HSTgWhn83QiQ0YtbGfzdCClDSVEuTlZEQS5JUV9URVZfRUJJVERBX0ZXRC42MDAwLjEwLzMvMjAyNAEAAAAzfgAA</t>
  </si>
  <si>
    <t>AgAAABAzMC4zMDkyODE0MzQ2OTY3AQ0AAAAFAAAAATkBAAAABzI2MzUxNTQCAAAACTY1MzYyNjAxOAMAAAAGMTAwMzA4BAAAAAEyBgAAAAEwBwAAAAMxNjAIAAAAATAJAAAAATEKAAAAATALAAAACzE0MDM4MTIwMDkzDAAAAAIxMg0AAAAJMTAvNC8yMDI0f1ekBRn83QjI8ZlbGfzdCChDSVEuTlZEQS5JUV9URVZfRUJJVERBX0ZXRC42MDAwLjEvMy8yMDI1AQAAADN+AAACAAAADzMwLjUzNTA2NzU0NzMwMgENAAAABQAAAAE5AQAAAAcyNjM1MTU0AgAAAAk2NTM2MjYwMTkDAAAABjEwMDMwOAQAAAABMgYAAAABMAcAAAADMTYwCAAAAAEwCQAAAAExCgAAAAEwCwAAAAsxNDI4Nzg4MTA1MgwAAAACMTINAAAACDEvNC8yMDI1f1ekBRn83QjRJpJbGfzdCChDSVEuTlZEQS5JUV9URVZfRUJJVERBX0ZXRC42MDAwLjUvMS8yMDI1AQAAADN+AAACAAAAEDIxLjQ1OTExMjQ5Mjg3MDIBDQAAAAUAAAABOQEAAAAHMjYzNTE1NAIAAAAKMTAwMjIwNDE0MQMAAAAGMTAwMzA4BAAAAAEyBgAAAAEwBwAAAAMxNjAIAAAAATAJAAAAATEKAAAAATALAAAACzE0MjM5NzQ3MDkxDAAAAAIxMg0AAAAINS8yLzIwMjV/V6QFGfzdCKzXllsZ/N0IKENJUS5OVkRBLklRX1RFVl9FQklUREFfRldELjYwMDAuNi80LzIwMjUBAAAAM34AAAIAAAAQMjcuMzAxMDY0ODkzNDgzNwENAAAABQAAAAE5AQAAAAcyNjM1MTU0AgAAAAk2NTM2MjYw</t>
  </si>
  <si>
    <t>MjADAAAABjEwMDMwOAQAAAABMgYAAAABMAcAAAADMTYwCAAAAAEwCQAAAAExCgAAAAEwCwAAAAsxNDQ1NTA3MjA2MgwAAAACMTINAAAACDYvNS8yMDI1f1ekBRn83QiHwKNbGfzdCClDSVEuTlZEQS5JUV9URVZfRUJJVERBX0ZXRC42MDAwLjgvMjcvMjAyMAEAAAAzfgAAAgAAABA2MS45NjcyNjI4ODMyMzI1AQ0AAAAFAAAAATkBAAAABzI2MzUxNTQCAAAACTY1MzYyNjAwNgMAAAAGMTAwMzA4BAAAAAEyBgAAAAEwBwAAAAMxNjAIAAAAATAJAAAAATEKAAAAATALAAAACzEyMDU4ODgwODA3DAAAAAIxMg0AAAAJOC8yOC8yMDIwf1ekBRn83QhTvJNbGfzdCClDSVEuTlZEQS5JUV9URVZfRUJJVERBX0ZXRC42MDAwLjMvMTIvMjAyMQEAAAAzfgAAAgAAABA0MC43ODA5NTI5MDg2OTM0AQ0AAAAFAAAAATkBAAAABzI2MzUxNTQCAAAACjEwMDIyMDQxMzcDAAAABjEwMDMwOAQAAAABMgYAAAABMAcAAAADMTYwCAAAAAEwCQAAAAExCgAAAAEwCwAAAAsxMjQwMjgwNzA1MwwAAAACMTINAAAACTMvMTMvMjAyMX9XpAUZ/N0IG/qOWxn83QgpQ0lRLk5WREEuSVFfVEVWX0VCSVREQV9GV0QuNjAwMC41LzE4LzIwMjEBAAAAM34AAAIAAAAPNDguODQ3MzgzMTg4ODMxAQ0AAAAFAAAAATkBAAAABzI2MzUxNTQCAAAACjEwMDIyMDQxMzcDAAAABjEwMDMwOAQAAAABMgYAAAABMAcAAAADMTYwCAAAAAEwCQAAAAExCgAAAAEw</t>
  </si>
  <si>
    <t>CwAAAAsxMjQwNjI0MTYxOQwAAAACMTINAAAACTUvMTkvMjAyMX9XpAUZ/N0IzCKeWxn83QgpQ0lRLk5WREEuSVFfVEVWX0VCSVREQV9GV0QuNjAwMC44LzIwLzIwMjEBAAAAM34AAAIAAAAQNDcuODk5ODEwNjI5NjU3NwENAAAABQAAAAE5AQAAAAcyNjM1MTU0AgAAAAk2NTM2MjYwMDkDAAAABjEwMDMwOAQAAAABMgYAAAABMAcAAAADMTYwCAAAAAEwCQAAAAExCgAAAAEwCwAAAAsxMjUyNjU4Njg5MAwAAAACMTINAAAACTgvMjEvMjAyMX9XpAUZ/N0IAEGaWxn83QgqQ0lRLk5WREEuSVFfVEVWX0VCSVREQV9GV0QuNjAwMC4xMS8yNC8yMDIxAQAAADN+AAACAAAAEDY0LjYyNTA0MjU0NTUyNDMBDQAAAAUAAAABOQEAAAAHMjYzNTE1NAIAAAAJNjUzNjI2MDEwAwAAAAYxMDAzMDgEAAAAATIGAAAAATAHAAAAAzE2MAgAAAABMAkAAAABMQoAAAABMAsAAAALMTI2NTkxMDAwNzkMAAAAAjEyDQAAAAoxMS8yNS8yMDIxf1ekBRn83Qh9o5lbGfzdCChDSVEuTlZEQS5JUV9URVZfRUJJVERBX0ZXRC42MDAwLjMvNy8yMDIyAQAAADN+AAACAAAADzM0LjgwNTI4NzA1NzE5OQENAAAABQAAAAE5AQAAAAcyNjM1MTU0AgAAAAoxMDAyMjA0MTM4AwAAAAYxMDAzMDgEAAAAATIGAAAAATAHAAAAAzE2MAgAAAABMAkAAAABMQoAAAABMAsAAAALMTI3NTU0MzI0MDIMAAAAAjEyDQAAAAgzLzgvMjAyMn9XpAUZ/N0IHb+KWxn8</t>
  </si>
  <si>
    <t>3QgpQ0lRLk5WREEuSVFfVEVWX0VCSVREQV9GV0QuNjAwMC41LzExLzIwMjIBAAAAM34AAAIAAAAQMjcuNTE2MTI4NTYwNjAzOAENAAAABQAAAAE5AQAAAAcyNjM1MTU0AgAAAAoxMDAyMjA0MTM4AwAAAAYxMDAzMDgEAAAAATIGAAAAATAHAAAAAzE2MAgAAAABMAkAAAABMQoAAAABMAsAAAALMTI4MzQ5MDc4ODEMAAAAAjEyDQAAAAk1LzEyLzIwMjJ/V6QFGfzdCKzXllsZ/N0IKUNJUS5OVkRBLklRX1RFVl9FQklUREFfRldELjYwMDAuOC8xNS8yMDIyAQAAADN+AAACAAAADzQ3Ljc4Njc0MDkxMTQ0NgENAAAABQAAAAE5AQAAAAcyNjM1MTU0AgAAAAk2NTM2MjYwMTEDAAAABjEwMDMwOAQAAAABMgYAAAABMAcAAAADMTYwCAAAAAEwCQAAAAExCgAAAAEwCwAAAAsxMjk3OTY0MjI5OAwAAAACMTINAAAACTgvMTYvMjAyMpnV31oZ/N0IU7yTWxn83QgqQ0lRLk5WREEuSVFfVEVWX0VCSVREQV9GV0QuNjAwMC4xMi8yMy8yMDIyAQAAADN+AAACAAAAEDQyLjMxNzU5NzQ0MzAyMjMBDQAAAAUAAAABOQEAAAAHMjYzNTE1NAIAAAAJNjUzNjI2MDEzAwAAAAYxMDAzMDgEAAAAATIGAAAAATAHAAAAAzE2MAgAAAABMAkAAAABMQoAAAABMAsAAAALMTMxMjY3MzgxNDQMAAAAAjEyDQAAAAoxMi8yNC8yMDIyHSTgWhn83Qis15ZbGfzdCClDSVEuTlZEQS5JUV9URVZfRUJJVERBX0ZXRC42MDAwLjMvMjkvMjAyMwEAAAAz</t>
  </si>
  <si>
    <t>fgAAAgAAABA2Ny4zMzUxNTE1MTkxMDcyAQ0AAAAFAAAAATkBAAAABzI2MzUxNTQCAAAACjEwMDIyMDQxMzkDAAAABjEwMDMwOAQAAAABMgYAAAABMAcAAAADMTYwCAAAAAEwCQAAAAExCgAAAAEwCwAAAAsxMzIzNjA5MDIwMQwAAAACMTINAAAACTMvMzAvMjAyMx0k4FoZ/N0IQL+QWxn83QgoQ0lRLk5WREEuSVFfVEVWX0VCSVREQV9GV0QuNjAwMC44LzgvMjAyMwEAAAAzfgAAAgAAABA1My42Mjk3MDUzMDc5MTQyAQ0AAAAFAAAAATkBAAAABzI2MzUxNTQCAAAACTY1MzYyNjAxNAMAAAAGMTAwMzA4BAAAAAEyBgAAAAEwBwAAAAMxNjAIAAAAATAJAAAAATEKAAAAATALAAAACzEzNDYxMDE4NjUyDAAAAAIxMg0AAAAIOC85LzIwMjMdJOBaGfzdCO0GmVsZ/N0IKkNJUS5OVkRBLklRX1RFVl9FQklUREFfRldELjYwMDAuMTEvMTAvMjAyMwEAAAAzfgAAAgAAABAzNi4xODM1MzkzNjI5MDgyAQ0AAAAFAAAAATkBAAAABzI2MzUxNTQCAAAACTY1MzYyNjAxNQMAAAAGMTAwMzA4BAAAAAEyBgAAAAEwBwAAAAMxNjAIAAAAATAJAAAAATEKAAAAATALAAAACzEzNTc1ODY2NDc0DAAAAAIxMg0AAAAKMTEvMTEvMjAyMx0k4FoZ/N0IQL+QWxn83QgpQ0lRLk5WREEuSVFfVEVWX0VCSVREQV9GV0QuNjAwMC4xLzE2LzIwMjQBAAAAM34AAAIAAAAQMjIuMTk3ODU0MjEwNjYyOQENAAAABQAAAAE5AQAAAAcyNjM1MTU0AgAA</t>
  </si>
  <si>
    <t>AAk2NTM2MjYwMTYDAAAABjEwMDMwOAQAAAABMgYAAAABMAcAAAADMTYwCAAAAAEwCQAAAAExCgAAAAEwCwAAAAsxMzU5NDQ1OTY0MgwAAAACMTINAAAACTEvMTcvMjAyNB0k4FoZ/N0IfaOZWxn83QgpQ0lRLk5WREEuSVFfVEVWX0VCSVREQV9GV0QuNjAwMC40LzI2LzIwMjQBAAAAM34AAAIAAAAQMzAuMDc1NTg0NDQ2ODI2MwENAAAABQAAAAE5AQAAAAcyNjM1MTU0AgAAAAoxMDAyMjA0MTQwAwAAAAYxMDAzMDgEAAAAATIGAAAAATAHAAAAAzE2MAgAAAABMAkAAAABMQoAAAABMAsAAAALMTM3NDYxNDExOTQMAAAAAjEyDQAAAAk0LzI3LzIwMjQdJOBaGfzdCBqDm1sZ/N0IKUNJUS5OVkRBLklRX1RFVl9FQklUREFfRldELjYwMDAuNy8zMS8yMDI0AQAAADN+AAACAAAAEDMyLjU2NTEwNzU2MTczOTIBDQAAAAUAAAABOQEAAAAHMjYzNTE1NAIAAAAJNjUzNjI2MDE3AwAAAAYxMDAzMDgEAAAAATIGAAAAATAHAAAAAzE2MAgAAAABMAkAAAABMQoAAAABMAsAAAALMTQyODc4ODAzODkMAAAAAjEyDQAAAAg4LzEvMjAyNB0k4FoZ/N0IWz+fWxn83QgpQ0lRLk5WREEuSVFfVEVWX0VCSVREQV9GV0QuNjAwMC4xMS80LzIwMjQBAAAAM34AAAIAAAAQMzMuODE2MDQyOTQxMjQ2NwENAAAABQAAAAE5AQAAAAcyNjM1MTU0AgAAAAk2NTM2MjYwMTgDAAAABjEwMDMwOAQAAAABMgYAAAABMAcAAAADMTYwCAAAAAEwCQAA</t>
  </si>
  <si>
    <t>AAExCgAAAAEwCwAAAAsxNDAzODEyMDA5NQwAAAACMTINAAAACTExLzUvMjAyNH9XpAUZ/N0IU7yTWxn83QgoQ0lRLk5WREEuSVFfVEVWX0VCSVREQV9GV0QuNjAwMC4yLzMvMjAyNQEAAAAzfgAAAgAAABAyNC42MDk4MzY4NzQyMzg5AQ0AAAAFAAAAATkBAAAABzI2MzUxNTQCAAAACTY1MzYyNjAxOQMAAAAGMTAwMzA4BAAAAAEyBgAAAAEwBwAAAAMxNjAIAAAAATAJAAAAATEKAAAAATALAAAACzE0Mjg3ODgxMDU4DAAAAAIxMg0AAAAIMi80LzIwMjV/V6QFGfzdCFfkolsZ/N0IKENJUS5OVkRBLklRX1RFVl9FQklUREFfRldELjYwMDAuNi81LzIwMjUBAAAAM34AAAIAAAAPMjYuOTI1MDc5MDYwNzE4AQ0AAAAFAAAAATkBAAAABzI2MzUxNTQCAAAACTY1MzYyNjAyMAMAAAAGMTAwMzA4BAAAAAEyBgAAAAEwBwAAAAMxNjAIAAAAATAJAAAAATEKAAAAATALAAAACzE0NDU1MDcyMDYyDAAAAAIxMg0AAAAINi82LzIwMjV/V6QFGfzdCDZomlsZ/N0IKUNJUS5OVkRBLklRX1RFVl9FQklUREFfRldELjYwMDAuOC8yOC8yMDIwAQAAADN+AAACAAAAEDY0LjU0MzYzMTA3OTExMTUBDQAAAAUAAAABOQEAAAAHMjYzNTE1NAIAAAAJNjUzNjI2MDA2AwAAAAYxMDAzMDgEAAAAATIGAAAAATAHAAAAAzE2MAgAAAABMAkAAAABMQoAAAABMAsAAAALMTIwNTg4ODA4MDcMAAAAAjEyDQAAAAk4LzI5LzIwMjB/V6QFGfzdCJ64</t>
  </si>
  <si>
    <t>mFsZ/N0IKUNJUS5OVkRBLklRX1RFVl9FQklUREFfRldELjYwMDAuMTIvMi8yMDIwAQAAADN+AAACAAAAEDU3LjMzNzg5NTI4MDc0NDEBDQAAAAUAAAABOQEAAAAHMjYzNTE1NAIAAAAJNjUzNjI2MDA3AwAAAAYxMDAzMDgEAAAAATIGAAAAATAHAAAAAzE2MAgAAAABMAkAAAABMQoAAAABMAsAAAALMTIxNjgyNjc0NDkMAAAAAjEyDQAAAAkxMi8zLzIwMjB/V6QFGfzdCJMlk1sZ/N0IKENJUS5OVkRBLklRX1RFVl9FQklUREFfRldELjYwMDAuMi81LzIwMjEBAAAAM34AAAIAAAAQNTcuNTM2MTk3MDM3NTQ3NAENAAAABQAAAAE5AQAAAAcyNjM1MTU0AgAAAAk2NTM2MjYwMDcDAAAABjEwMDMwOAQAAAABMgYAAAABMAcAAAADMTYwCAAAAAEwCQAAAAExCgAAAAEwCwAAAAsxMjE2ODI2NzQ0OQwAAAACMTINAAAACDIvNi8yMDIxf1ekBRn83QgRaI1bGfzdCClDSVEuTlZEQS5JUV9URVZfRUJJVERBX0ZXRC42MDAwLjUvMTkvMjAyMQEAAAAzfgAAAgAAAA80OS4wMjM1ODI3MDgwNDkBDQAAAAUAAAABOQEAAAAHMjYzNTE1NAIAAAAKMTAwMjIwNDEzNwMAAAAGMTAwMzA4BAAAAAEyBgAAAAEwBwAAAAMxNjAIAAAAATAJAAAAATEKAAAAATALAAAACzEyNDA2MjQxNjE5DAAAAAIxMg0AAAAJNS8yMC8yMDIxf1ekBRn83Qj6Fp1bGfzdCClDSVEuTlZEQS5JUV9URVZfRUJJVERBX0ZXRC42MDAwLjcvMjMvMjAyMQEAAAAz</t>
  </si>
  <si>
    <t>fgAAAgAAABA0OC43NzgxMjU4MjUwMzc4AQ0AAAAFAAAAATkBAAAABzI2MzUxNTQCAAAACTY1MzYyNjAwOAMAAAAGMTAwMzA4BAAAAAEyBgAAAAEwBwAAAAMxNjAIAAAAATAJAAAAATEKAAAAATALAAAACzEyNDc4MDQ5NjYzDAAAAAIxMg0AAAAJNy8yNC8yMDIxf1ekBRn83QirSJVbGfzdCCpDSVEuTlZEQS5JUV9URVZfRUJJVERBX0ZXRC42MDAwLjEwLzI3LzIwMjEBAAAAM34AAAIAAAAQNTQuMzcxMzc5NTkzODU5NQENAAAABQAAAAE5AQAAAAcyNjM1MTU0AgAAAAk2NTM2MjYwMDkDAAAABjEwMDMwOAQAAAABMgYAAAABMAcAAAADMTYwCAAAAAEwCQAAAAExCgAAAAEwCwAAAAsxMjYxNjMyNTgzOQwAAAACMTINAAAACjEwLzI4LzIwMjF/V6QFGfzdCNVbi1sZ/N0IKkNJUS5OVkRBLklRX1RFVl9FQklUREFfRldELjYwMDAuMTIvMzEvMjAyMQEAAAAzfgAAAgAAABA1OC4xMTEyOTM1MzQwNzYyAQ0AAAAFAAAAATkBAAAABzI2MzUxNTQCAAAACTY1MzYyNjAxMAMAAAAGMTAwMzA4BAAAAAEyBgAAAAEwBwAAAAMxNjAIAAAAATAJAAAAATEKAAAAATALAAAACzEyNjc0NDEyNDQ3DAAAAAIxMg0AAAAIMS8xLzIwMjJ/V6QFGfzdCNEmklsZ/N0IKENJUS5OVkRBLklRX1RFVl9FQklUREFfRldELjYwMDAuNC82LzIwMjIBAAAAM34AAAIAAAAQNDAuMTY2MzU4OTkyMTQzNgENAAAABQAAAAE5AQAAAAcyNjM1MTU0AgAA</t>
  </si>
  <si>
    <t>AAoxMDAyMjA0MTM4AwAAAAYxMDAzMDgEAAAAATIGAAAAATAHAAAAAzE2MAgAAAABMAkAAAABMQoAAAABMAsAAAALMTI3OTg4Mjk1MTcMAAAAAjEyDQAAAAg0LzcvMjAyMn9XpAUZ/N0IVZGVWxn83QgpQ0lRLk5WREEuSVFfVEVWX0VCSVREQV9GV0QuNjAwMC44LzE2LzIwMjIBAAAAM34AAAIAAAAQNDcuMzk1NjA5MjQwMDczNAENAAAABQAAAAE5AQAAAAcyNjM1MTU0AgAAAAk2NTM2MjYwMTEDAAAABjEwMDMwOAQAAAABMgYAAAABMAcAAAADMTYwCAAAAAEwCQAAAAExCgAAAAEwCwAAAAsxMjk3OTY0MjI5OAwAAAACMTINAAAACTgvMTcvMjAyMpnV31oZ/N0IQL+QWxn83QgqQ0lRLk5WREEuSVFfVEVWX0VCSVREQV9GV0QuNjAwMC4xMS8xOC8yMDIyAQAAADN+AAACAAAAEDQwLjk4NDU3NTEzNTQ5MjgBDQAAAAUAAAABOQEAAAAHMjYzNTE1NAIAAAAJNjUzNjI2MDEzAwAAAAYxMDAzMDgEAAAAATIGAAAAATAHAAAAAzE2MAgAAAABMAkAAAABMQoAAAABMAsAAAALMTM3NjAwNTMzNTcMAAAAAjEyDQAAAAoxMS8xOS8yMDIymdXfWhn83QiQ0YtbGfzdCChDSVEuTlZEQS5JUV9URVZfRUJJVERBX0ZXRC42MDAwLjMvMS8yMDIzAQAAADN+AAACAAAAEDU3LjIyNDI1MjQ4MjUxNTYBDQAAAAUAAAABOQEAAAAHMjYzNTE1NAIAAAAKMTAwMjIwNDEzOQMAAAAGMTAwMzA4BAAAAAEyBgAAAAEwBwAAAAMxNjAIAAAAATAJ</t>
  </si>
  <si>
    <t>AAAAATEKAAAAATALAAAACzEzMjEzMTc2NDM1DAAAAAIxMg0AAAAIMy8yLzIwMjMdJOBaGfzdCBv6jlsZ/N0IKUNJUS5OVkRBLklRX1RFVl9FQklUREFfRldELjYwMDAuMy8zMC8yMDIzAQAAADN+AAACAAAAEDY4LjMzMjcwMTcxOTI3NDcBDQAAAAUAAAABOQEAAAAHMjYzNTE1NAIAAAAKMTAwMjIwNDEzOQMAAAAGMTAwMzA4BAAAAAEyBgAAAAEwBwAAAAMxNjAIAAAAATAJAAAAATEKAAAAATALAAAACzEzMjM2MDkwMjAxDAAAAAIxMg0AAAAJMy8zMS8yMDIzHSTgWhn83QiQ0YtbGfzdCChDSVEuTlZEQS5JUV9URVZfRUJJVERBX0ZXRC42MDAwLjYvNS8yMDIzAQAAADN+AAACAAAAEDQ5Ljc0ODIwODU4MDY5ODYBDQAAAAUAAAABOQEAAAAHMjYzNTE1NAIAAAAJNjUzNjI2MDE0AwAAAAYxMDAzMDgEAAAAATIGAAAAATAHAAAAAzE2MAgAAAABMAkAAAABMQoAAAABMAsAAAALMTMzNTI5Mjc4MDEMAAAAAjEyDQAAAAg2LzYvMjAyMx0k4FoZ/N0IG/qOWxn83QgoQ0lRLk5WREEuSVFfVEVWX0VCSVREQV9GV0QuNjAwMC45LzcvMjAyMwEAAAAzfgAAAgAAABAzNC43Mzc3NzgzMzA2NjI4AQ0AAAAFAAAAATkBAAAABzI2MzUxNTQCAAAACTY1MzYyNjAxNQMAAAAGMTAwMzA4BAAAAAEyBgAAAAEwBwAAAAMxNjAIAAAAATAJAAAAATEKAAAAATALAAAACzEzNDc3ODY0MzM0DAAAAAIxMg0AAAAIOS84LzIwMjMdJOBaGfzd</t>
  </si>
  <si>
    <t>CBZxnlsZ/N0IKUNJUS5OVkRBLklRX1RFVl9FQklUREFfRldELjYwMDAuMS8xNy8yMDI0AQAAADN+AAACAAAAEDIyLjA2NzY0NzE2MjUwMTIBDQAAAAUAAAABOQEAAAAHMjYzNTE1NAIAAAAJNjUzNjI2MDE2AwAAAAYxMDAzMDgEAAAAATIGAAAAATAHAAAAAzE2MAgAAAABMAkAAAABMQoAAAABMAsAAAALMTM1OTQ0NTk2NDIMAAAAAjEyDQAAAAkxLzE4LzIwMjQdJOBaGfzdCDZomlsZ/N0IKUNJUS5OVkRBLklRX1RFVl9FQklUREFfRldELjYwMDAuNS8yOC8yMDI0AQAAADN+AAACAAAAEDMzLjI0NjU0MjgwNDA5NjIBDQAAAAUAAAABOQEAAAAHMjYzNTE1NAIAAAAJNjUzNjI2MDE3AwAAAAYxMDAzMDgEAAAAATIGAAAAATAHAAAAAzE2MAgAAAABMAkAAAABMQoAAAABMAsAAAALMTQyODc4ODAzNzUMAAAAAjEyDQAAAAk1LzI5LzIwMjQdJOBaGfzdCFWRlVsZ/N0IKUNJUS5OVkRBLklRX1RFVl9FQklUREFfRldELjYwMDAuOC8zMC8yMDI0AQAAADN+AAACAAAAEDI5LjQ2MzE4NDIyNjAxNTMBDQAAAAUAAAABOQEAAAAHMjYzNTE1NAIAAAAJNjUzNjI2MDE4AwAAAAYxMDAzMDgEAAAAATIGAAAAATAHAAAAAzE2MAgAAAABMAkAAAABMQoAAAABMAsAAAALMTQyODc4ODA5NTYMAAAAAjEyDQAAAAk4LzMxLzIwMjR/V6QFGfzdCFO8k1sZ/N0IKkNJUS5OVkRBLklRX1RFVl9FQklUREFfRldELjYwMDAuMTIvMTAvMjAy</t>
  </si>
  <si>
    <t>NAEAAAAzfgAAAgAAAA8yOC41MzIyOTI3MDYzNTMBDQAAAAUAAAABOQEAAAAHMjYzNTE1NAIAAAAJNjUzNjI2MDE5AwAAAAYxMDAzMDgEAAAAATIGAAAAATAHAAAAAzE2MAgAAAABMAkAAAABMQoAAAABMAsAAAALMTQyODc4ODEwNTIMAAAAAjEyDQAAAAoxMi8xMS8yMDI0f1ekBRn83QhbP59bGfzdCChDSVEuTlZEQS5JUV9URVZfRUJJVERBX0ZXRC42MDAwLjQvNy8yMDI1AQAAADN+AAACAAAAEDE4LjE5MDk3NzMwNTkzMjMBDQAAAAUAAAABOQEAAAAHMjYzNTE1NAIAAAAKMTAwMjIwNDE0MQMAAAAGMTAwMzA4BAAAAAEyBgAAAAEwBwAAAAMxNjAIAAAAATAJAAAAATEKAAAAATALAAAACzE0MjI2MzQyMDM5DAAAAAIxMg0AAAAINC84LzIwMjV/V6QFGfzdCJIKpVsZ/N0IKENJUS5OVkRBLklRX1RFVl9FQklUREFfRldELjYwMDAuNy80LzIwMjUBAAAAM34AAAIAAAAQMzAuNDU1NTM0OTg3NDQyNQENAAAABQAAAAE5AQAAAAcyNjM1MTU0AgAAAAk2NTM2MjYwMjADAAAABjEwMDMwOAQAAAABMgYAAAABMAcAAAADMTYwCAAAAAEwCQAAAAExCgAAAAEwCwAAAAsxNDQ1NTA3MjA2NAwAAAACMTINAAAACDcvNS8yMDI1f1ekBRn83QihlaJbGfzdCClDSVEuTlZEQS5JUV9URVZfRUJJVERBX0ZXRC42MDAwLjExLzQvMjAyMAEAAAAzfgAAAgAAABA3MC4wNTg0OTA4NjQwMjM3AQ0AAAAFAAAAATkBAAAABzI2MzUxNTQC</t>
  </si>
  <si>
    <t>AAAACTY1MzYyNjAwNgMAAAAGMTAwMzA4BAAAAAEyBgAAAAEwBwAAAAMxNjAIAAAAATAJAAAAATEKAAAAATALAAAACzEyMDg3NjU1MTE4DAAAAAIxMg0AAAAJMTEvNS8yMDIwf1ekBRn83QhwDYtbGfzdCClDSVEuTlZEQS5JUV9URVZfRUJJVERBX0ZXRC42MDAwLjMvMTYvMjAyMQEAAAAzfgAAAgAAABA0Mi4xNzg0NjkxMjAxNzY3AQ0AAAAFAAAAATkBAAAABzI2MzUxNTQCAAAACjEwMDIyMDQxMzcDAAAABjEwMDMwOAQAAAABMgYAAAABMAcAAAADMTYwCAAAAAEwCQAAAAExCgAAAAEwCwAAAAsxMjQwMjgwNzA1MwwAAAACMTINAAAACTMvMTcvMjAyMX9XpAUZ/N0IHb+KWxn83QgpQ0lRLk5WREEuSVFfVEVWX0VCSVREQV9GV0QuNjAwMC41LzIwLzIwMjEBAAAAM34AAAIAAAAQNTAuOTUwMzI0NDUwNjk3OQENAAAABQAAAAE5AQAAAAcyNjM1MTU0AgAAAAoxMDAyMjA0MTM3AwAAAAYxMDAzMDgEAAAAATIGAAAAATAHAAAAAzE2MAgAAAABMAkAAAABMQoAAAABMAsAAAALMTI0MDYyNDE2MTkMAAAAAjEyDQAAAAk1LzIxLzIwMjF/V6QFGfzdCBv6jlsZ/N0IKUNJUS5OVkRBLklRX1RFVl9FQklUREFfRldELjYwMDAuOC8yNC8yMDIxAQAAADN+AAACAAAAEDUwLjE3ODA4NDUwNjY5MjgBDQAAAAUAAAABOQEAAAAHMjYzNTE1NAIAAAAJNjUzNjI2MDA5AwAAAAYxMDAzMDgEAAAAATIGAAAAATAHAAAAAzE2MAgAAAAB</t>
  </si>
  <si>
    <t>MAkAAAABMQoAAAABMAsAAAALMTI1MjY1ODY4OTAMAAAAAjEyDQAAAAk4LzI1LzIwMjF/V6QFGfzdCCbcnFsZ/N0IKENJUS5OVkRBLklRX1RFVl9FQklUREFfRldELjYwMDAuMS8zLzIwMjIBAAAAM34AAAIAAAAQNTkuNTI4NTM2OTk1NTQzNwENAAAABQAAAAE5AQAAAAcyNjM1MTU0AgAAAAk2NTM2MjYwMTADAAAABjEwMDMwOAQAAAABMgYAAAABMAcAAAADMTYwCAAAAAEwCQAAAAExCgAAAAEwCwAAAAsxMjY3NDQxMjQ0NwwAAAACMTINAAAACDEvNC8yMDIyf1ekBRn83QjRJpJbGfzdCChDSVEuTlZEQS5JUV9URVZfRUJJVERBX0ZXRC42MDAwLjQvNy8yMDIyAQAAADN+AAACAAAAEDM5LjgzMzc2NzcyMzUxOTgBDQAAAAUAAAABOQEAAAAHMjYzNTE1NAIAAAAKMTAwMjIwNDEzOAMAAAAGMTAwMzA4BAAAAAEyBgAAAAEwBwAAAAMxNjAIAAAAATAJAAAAATEKAAAAATALAAAACzEyNzk4ODI5NTE3DAAAAAIxMg0AAAAINC84LzIwMjJ/V6QFGfzdCFjkoVsZ/N0IKUNJUS5OVkRBLklRX1RFVl9FQklUREFfRldELjYwMDAuNi8xMy8yMDIyAQAAADN+AAACAAAADzI1LjcwMjU1NDQwNjQ0NQENAAAABQAAAAE5AQAAAAcyNjM1MTU0AgAAAAk2NTM2MjYwMTEDAAAABjEwMDMwOAQAAAABMgYAAAABMAcAAAADMTYwCAAAAAEwCQAAAAExCgAAAAEwCwAAAAsxMjkwNTg1MzA3OQwAAAACMTINAAAACTYvMTQvMjAyMn9XpAUZ</t>
  </si>
  <si>
    <t>/N0I0SaSWxn83QgpQ0lRLk5WREEuSVFfVEVWX0VCSVREQV9GV0QuNjAwMC45LzIyLzIwMjIBAAAAM34AAAIAAAAQMzcuNjg4MDMzMzEyMDIwNwENAAAABQAAAAE5AQAAAAcyNjM1MTU0AgAAAAk2NTM2MjYwMTIDAAAABjEwMDMwOAQAAAABMgYAAAABMAcAAAADMTYwCAAAAAEwCQAAAAExCgAAAAEwCwAAAAsxMzAyMzIwMjE3OAwAAAACMTINAAAACTkvMjMvMjAyMpnV31oZ/N0IVZGVWxn83QgqQ0lRLk5WREEuSVFfVEVWX0VCSVREQV9GV0QuNjAwMC4xMi8yNy8yMDIyAQAAADN+AAACAAAADzM5LjI4ODA2MTk3MjUxMwENAAAABQAAAAE5AQAAAAcyNjM1MTU0AgAAAAk2NTM2MjYwMTMDAAAABjEwMDMwOAQAAAABMgYAAAABMAcAAAADMTYwCAAAAAEwCQAAAAExCgAAAAEwCwAAAAsxMzEyNjczODE0NAwAAAACMTINAAAACjEyLzI4LzIwMjIdJOBaGfzdCFs/n1sZ/N0IKENJUS5OVkRBLklRX1RFVl9FQklUREFfRldELjYwMDAuNS84LzIwMjMBAAAAM34AAAIAAAAQNjkuNzI0NDA2OTAwNjg1MQENAAAABQAAAAE5AQAAAAcyNjM1MTU0AgAAAAoxMDAyMjA0MTM5AwAAAAYxMDAzMDgEAAAAATIGAAAAATAHAAAAAzE2MAgAAAABMAkAAAABMQoAAAABMAsAAAALMTMyODYwOTIzNDQMAAAAAjEyDQAAAAg1LzkvMjAyMx0k4FoZ/N0IVZGVWxn83QgpQ0lRLk5WREEuSVFfVEVWX0VCSVREQV9GV0QuNjAwMC44LzEwLzIw</t>
  </si>
  <si>
    <t>MjMBAAAAM34AAAIAAAAQNTAuODg4Nzg4ODc0ODA4NQENAAAABQAAAAE5AQAAAAcyNjM1MTU0AgAAAAk2NTM2MjYwMTQDAAAABjEwMDMwOAQAAAABMgYAAAABMAcAAAADMTYwCAAAAAEwCQAAAAExCgAAAAEwCwAAAAsxMzQ2MTAxODY1MgwAAAACMTINAAAACTgvMTEvMjAyMx0k4FoZ/N0IWOShWxn83QgqQ0lRLk5WREEuSVFfVEVWX0VCSVREQV9GV0QuNjAwMC4xMC8xNi8yMDIzAQAAADN+AAACAAAAEDM0LjQ5OTUyNzI0NjY1MjgBDQAAAAUAAAABOQEAAAAHMjYzNTE1NAIAAAAJNjUzNjI2MDE1AwAAAAYxMDAzMDgEAAAAATIGAAAAATAHAAAAAzE2MAgAAAABMAkAAAABMQoAAAABMAsAAAALMTM1NzU4NjY0NzQMAAAAAjEyDQAAAAoxMC8xNy8yMDIzHSTgWhn83QiHwKNbGfzdCCpDSVEuTlZEQS5JUV9URVZfRUJJVERBX0ZXRC42MDAwLjEyLzIwLzIwMjMBAAAAM34AAAIAAAAQMTguOTI0NDcyNzY1ODQ0MwENAAAABQAAAAE5AQAAAAcyNjM1MTU0AgAAAAk2NTM2MjYwMTYDAAAABjEwMDMwOAQAAAABMgYAAAABMAcAAAADMTYwCAAAAAEwCQAAAAExCgAAAAEwCwAAAAsxMzU5NDQ1OTY0MgwAAAACMTINAAAACjEyLzIxLzIwMjMdJOBaGfzdCF9FoVsZ/N0IKUNJUS5OVkRBLklRX1RFVl9FQklUREFfRldELjYwMDAuMy8yNS8yMDI0AQAAADN+AAACAAAAEDMyLjk5OTkyNzUxMTE2MDUBDQAAAAUAAAABOQEAAAAH</t>
  </si>
  <si>
    <t>MjYzNTE1NAIAAAAKMTAwMjIwNDE0MAMAAAAGMTAwMzA4BAAAAAEyBgAAAAEwBwAAAAMxNjAIAAAAATAJAAAAATEKAAAAATALAAAACzEzNzA2MzYxOTUwDAAAAAIxMg0AAAAJMy8yNi8yMDI0HSTgWhn83QjtBplbGfzdCChDSVEuTlZEQS5JUV9URVZfRUJJVERBX0ZXRC42MDAwLjcvNC8yMDI0AQAAADN+AAACAAAADTM2Ljc2Nzg4MTc2MjMBDQAAAAUAAAABOQEAAAAHMjYzNTE1NAIAAAAJNjUzNjI2MDE3AwAAAAYxMDAzMDgEAAAAATIGAAAAATAHAAAAAzE2MAgAAAABMAkAAAABMQoAAAABMAsAAAALMTQyODc4ODAzODcMAAAAAjEyDQAAAAg3LzUvMjAyNB0k4FoZ/N0I7QaZWxn83QgpQ0lRLk5WREEuSVFfVEVWX0VCSVREQV9GV0QuNjAwMC4xMC84LzIwMjQBAAAAM34AAAIAAAAQMzIuODA2ODY5ODU1ODczMgENAAAABQAAAAE5AQAAAAcyNjM1MTU0AgAAAAk2NTM2MjYwMTgDAAAABjEwMDMwOAQAAAABMgYAAAABMAcAAAADMTYwCAAAAAEwCQAAAAExCgAAAAEwCwAAAAsxNDAzODEyMDA5MwwAAAACMTINAAAACTEwLzkvMjAyNH9XpAUZ/N0IQL+QWxn83QgoQ0lRLk5WREEuSVFfVEVWX0VCSVREQV9GV0QuNjAwMC4xLzgvMjAyNQEAAAAzfgAAAgAAABAyOS42MDYxMjA5MTg5NDY5AQ0AAAAFAAAAATkBAAAABzI2MzUxNTQCAAAACTY1MzYyNjAxOQMAAAAGMTAwMzA4BAAAAAEyBgAAAAEwBwAAAAMxNjAIAAAA</t>
  </si>
  <si>
    <t>ATAJAAAAATEKAAAAATALAAAACzE0Mjg3ODgxMDUzDAAAAAIxMg0AAAAIMS85LzIwMjV/V6QFGfzdCFs/n1sZ/N0IKENJUS5OVkRBLklRX1RFVl9FQklUREFfRldELjYwMDAuNC84LzIwMjUBAAAAM34AAAIAAAAQMTcuOTM3ODI2MzA4MDA5OQENAAAABQAAAAE5AQAAAAcyNjM1MTU0AgAAAAoxMDAyMjA0MTQxAwAAAAYxMDAzMDgEAAAAATIGAAAAATAHAAAAAzE2MAgAAAABMAkAAAABMQoAAAABMAsAAAALMTQyMjYzNDIwMzkMAAAAAjEyDQAAAAg0LzkvMjAyNX9XpAUZ/N0IoZWiWxn83QgoQ0lRLk5WREEuSVFfVEVWX0VCSVREQV9GV0QuNjAwMC43LzcvMjAyNQEAAAAzfgAAAgAAABAzMC4yNDI5MTIxMDE0MjU2AQ0AAAAFAAAAATkBAAAABzI2MzUxNTQCAAAACTY1MzYyNjAyMAMAAAAGMTAwMzA4BAAAAAEyBgAAAAEwBwAAAAMxNjAIAAAAATAJAAAAATEKAAAAATALAAAACzE0Mzc5Nzk0NDA0DAAAAAIxMg0AAAAINy84LzIwMjV/V6QFGfzdCM4OpFsZ/N0IKENJUS5OVkRBLklRX1RFVl9FQklUREFfRldELjYwMDAuOS8yLzIwMjABAAAAM34AAAIAAAAQNzAuNDg3OTYyMDY5NDkxNgENAAAABQAAAAE5AQAAAAcyNjM1MTU0AgAAAAk2NTM2MjYwMDYDAAAABjEwMDMwOAQAAAABMgYAAAABMAcAAAADMTYwCAAAAAEwCQAAAAExCgAAAAEwCwAAAAsxMjA1OTE5NjM1OQwAAAACMTINAAAACDkvMy8yMDIwf1ekBRn8</t>
  </si>
  <si>
    <t>3QgAQZpbGfzdCCpDSVEuTlZEQS5JUV9URVZfRUJJVERBX0ZXRC42MDAwLjEwLzE5LzIwMjABAAAAM34AAAIAAAAQNjguNTM3OTYxNzgzMTI3OAENAAAABQAAAAE5AQAAAAcyNjM1MTU0AgAAAAk2NTM2MjYwMDYDAAAABjEwMDMwOAQAAAABMgYAAAABMAcAAAADMTYwCAAAAAEwCQAAAAExCgAAAAEwCwAAAAsxMjA4NzY1NTExOAwAAAACMTINAAAACjEwLzIwLzIwMjB/V6QFGfzdCNEmklsZ/N0IKkNJUS5OVkRBLklRX1RFVl9FQklUREFfRldELjYwMDAuMTIvMjIvMjAyMAEAAAAzfgAAAgAAABA1Ni4yMDI0NTc4MDIyNzM1AQ0AAAAFAAAAATkBAAAABzI2MzUxNTQCAAAACTY1MzYyNjAwNwMAAAAGMTAwMzA4BAAAAAEyBgAAAAEwBwAAAAMxNjAIAAAAATAJAAAAATEKAAAAATALAAAACzEyMTY4MjY3NDQ5DAAAAAIxMg0AAAAKMTIvMjMvMjAyMH9XpAUZ/N0Izg6kWxn83QgpQ0lRLk5WREEuSVFfVEVWX0VCSVREQV9GV0QuNjAwMC4yLzIzLzIwMjEBAAAAM34AAAIAAAAQNTkuNjc2NTQzMzA1MjI4NAENAAAABQAAAAE5AQAAAAcyNjM1MTU0AgAAAAk2NTM2MjYwMDcDAAAABjEwMDMwOAQAAAABMgYAAAABMAcAAAADMTYwCAAAAAEwCQAAAAExCgAAAAEwCwAAAAsxMjI0OTc5NzQ0OAwAAAACMTINAAAACTIvMjQvMjAyMX9XpAUZ/N0IG/qOWxn83QgpQ0lRLk5WREEuSVFfVEVWX0VCSVREQV9GV0QuNjAwMC40LzI3</t>
  </si>
  <si>
    <t>LzIwMjEBAAAAM34AAAIAAAAPNTMuNjYxMTU0MDUzODY3AQ0AAAAFAAAAATkBAAAABzI2MzUxNTQCAAAACjEwMDIyMDQxMzcDAAAABjEwMDMwOAQAAAABMgYAAAABMAcAAAADMTYwCAAAAAEwCQAAAAExCgAAAAEwCwAAAAsxMjQwNjI0MTYxOQwAAAACMTINAAAACTQvMjgvMjAyMX9XpAUZ/N0IkNGLWxn83QgpQ0lRLk5WREEuSVFfVEVWX0VCSVREQV9GV0QuNjAwMC42LzIyLzIwMjEBAAAAM34AAAIAAAAQNDYuNjUzODYyNzc1MDA0OQENAAAABQAAAAE5AQAAAAcyNjM1MTU0AgAAAAk2NTM2MjYwMDgDAAAABjEwMDMwOAQAAAABMgYAAAABMAcAAAADMTYwCAAAAAEwCQAAAAExCgAAAAEwCwAAAAsxMjQ0MjE4NDcwOAwAAAACMTINAAAACTYvMjMvMjAyMX9XpAUZ/N0IRECOWxn83QgoQ0lRLk5WREEuSVFfVEVWX0VCSVREQV9GV0QuNjAwMC44LzYvMjAyMQEAAAAzfgAAAgAAABA1MC44MTM4ODUzMzYyNDUxAQ0AAAAFAAAAATkBAAAABzI2MzUxNTQCAAAACTY1MzYyNjAwOAMAAAAGMTAwMzA4BAAAAAEyBgAAAAEwBwAAAAMxNjAIAAAAATAJAAAAATEKAAAAATALAAAACzEyNDc4MDQ5NjYzDAAAAAIxMg0AAAAIOC83LzIwMjF/V6QFGfzdCBv6jlsZ/N0IKUNJUS5OVkRBLklRX1RFVl9FQklUREFfRldELjYwMDAuMTAvOC8yMDIxAQAAADN+AAACAAAAEDQ2LjY5MjYyNTYwMTQ0NjEBDQAAAAUAAAABOQEAAAAHMjYz</t>
  </si>
  <si>
    <t>NTE1NAIAAAAJNjUzNjI2MDA5AwAAAAYxMDAzMDgEAAAAATIGAAAAATAHAAAAAzE2MAgAAAABMAkAAAABMQoAAAABMAsAAAALMTI1NDAzNDkwNjgMAAAAAjEyDQAAAAkxMC85LzIwMjF/V6QFGfzdCES5oVsZ/N0IKkNJUS5OVkRBLklRX1RFVl9FQklUREFfRldELjYwMDAuMTIvMTAvMjAyMQEAAAAzfgAAAgAAABA1OS42ODIyMzgwNDY5OTg2AQ0AAAAFAAAAATkBAAAABzI2MzUxNTQCAAAACTY1MzYyNjAxMAMAAAAGMTAwMzA4BAAAAAEyBgAAAAEwBwAAAAMxNjAIAAAAATAJAAAAATEKAAAAATALAAAACzEyNjc0NDEyNDQ3DAAAAAIxMg0AAAAKMTIvMTEvMjAyMX9XpAUZ/N0IG/qOWxn83QgpQ0lRLk5WREEuSVFfVEVWX0VCSVREQV9GV0QuNjAwMC4yLzExLzIwMjIBAAAAM34AAAIAAAAONDcuNDUyNDA0OTU3ODkBDQAAAAUAAAABOQEAAAAHMjYzNTE1NAIAAAAJNjUzNjI2MDEwAwAAAAYxMDAzMDgEAAAAATIGAAAAATAHAAAAAzE2MAgAAAABMAkAAAABMQoAAAABMAsAAAALMTMwMjQ0NDc4ODcMAAAAAjEyDQAAAAkyLzEyLzIwMjJ/V6QFGfzdCERAjlsZ/N0IKENJUS5OVkRBLklRX1RFVl9FQklUREFfRldELjYwMDAuNC84LzIwMjIBAAAAM34AAAIAAAAQMzguMDEzNzA3OTY3MDgwNgENAAAABQAAAAE5AQAAAAcyNjM1MTU0AgAAAAoxMDAyMjA0MTM4AwAAAAYxMDAzMDgEAAAAATIGAAAAATAHAAAAAzE2MAgA</t>
  </si>
  <si>
    <t>AAABMAkAAAABMQoAAAABMAsAAAALMTI3OTg4Mjk1MTcMAAAAAjEyDQAAAAg0LzkvMjAyMn9XpAUZ/N0IfaOZWxn83QgpQ0lRLk5WREEuSVFfVEVWX0VCSVREQV9GV0QuNjAwMC41LzI1LzIwMjIBAAAAM34AAAIAAAAQMjYuODQ2NDA0NjM2MDI4NAENAAAABQAAAAE5AQAAAAcyNjM1MTU0AgAAAAk2NTM2MjYwMTEDAAAABjEwMDMwOAQAAAABMgYAAAABMAcAAAADMTYwCAAAAAEwCQAAAAExCgAAAAEwCwAAAAsxMjg5MTQ1NDU5OAwAAAACMTINAAAACTUvMjYvMjAyMn9XpAUZ/N0IHUSgWxn83QgpQ0lRLk5WREEuSVFfVEVWX0VCSVREQV9GV0QuNjAwMC43LzI3LzIwMjIBAAAAM34AAAIAAAAQMzEuODE0MzQ1MTc4NDU0OAENAAAABQAAAAE5AQAAAAcyNjM1MTU0AgAAAAk2NTM2MjYwMTEDAAAABjEwMDMwOAQAAAABMgYAAAABMAcAAAADMTYwCAAAAAEwCQAAAAExCgAAAAEwCwAAAAsxMjkzNzUwNzY1NgwAAAACMTINAAAACTcvMjgvMjAyMn9XpAUZ/N0IU7yTWxn83QgpQ0lRLk5WREEuSVFfVEVWX0VCSVREQV9GV0QuNjAwMC45LzI4LzIwMjIBAAAAM34AAAIAAAAQMzguMjIxOTg0MzA4NjM4MQENAAAABQAAAAE5AQAAAAcyNjM1MTU0AgAAAAk2NTM2MjYwMTIDAAAABjEwMDMwOAQAAAABMgYAAAABMAcAAAADMTYwCAAAAAEwCQAAAAExCgAAAAEwCwAAAAsxMzAyMzIwMjE3OAwAAAACMTINAAAACTkvMjkvMjAy</t>
  </si>
  <si>
    <t>MpnV31oZ/N0IG/qOWxn83QgqQ0lRLk5WREEuSVFfVEVWX0VCSVREQV9GV0QuNjAwMC4xMS8zMC8yMDIyAQAAADN+AAACAAAAEDQ2LjY5NTIzNjMwMzc4MTQBDQAAAAUAAAABOQEAAAAHMjYzNTE1NAIAAAAJNjUzNjI2MDEzAwAAAAYxMDAzMDgEAAAAATIGAAAAATAHAAAAAzE2MAgAAAABMAkAAAABMQoAAAABMAsAAAALMTMxMTEwNzUzMzcMAAAAAjEyDQAAAAkxMi8xLzIwMjIdJOBaGfzdCMjxmVsZ/N0IKUNJUS5OVkRBLklRX1RFVl9FQklUREFfRldELjYwMDAuMS8xNi8yMDIzAQAAADN+AAACAAAAEDQ3LjA0NDc4OTY1NjQ1MjkBDQAAAAUAAAABOQEAAAAHMjYzNTE1NAIAAAAJNjUzNjI2MDEzAwAAAAYxMDAzMDgEAAAAATIGAAAAATAHAAAAAzE2MAgAAAABMAkAAAABMQoAAAABMAsAAAALMTMxMjY3MzgxNDQMAAAAAjEyDQAAAAkxLzE3LzIwMjMdJOBaGfzdCNEmklsZ/N0IKUNJUS5OVkRBLklRX1RFVl9FQklUREFfRldELjYwMDAuMy8xMy8yMDIzAQAAADN+AAACAAAAEDU3LjkwMTQ0MTQ4MzUwOTYBDQAAAAUAAAABOQEAAAAHMjYzNTE1NAIAAAAKMTAwMjIwNDEzOQMAAAAGMTAwMzA4BAAAAAEyBgAAAAEwBwAAAAMxNjAIAAAAATAJAAAAATEKAAAAATALAAAACzEzMjEzMTc2NDM1DAAAAAIxMg0AAAAJMy8xNC8yMDIzHSTgWhn83QhTvJNbGfzdCClDSVEuTlZEQS5JUV9URVZfRUJJVERBX0ZXRC42MDAw</t>
  </si>
  <si>
    <t>LjUvMTUvMjAyMwEAAAAzfgAAAgAAABA2OS4yNDk5OTA5Njg3MDQzAQ0AAAAFAAAAATkBAAAABzI2MzUxNTQCAAAACjEwMDIyMDQxMzkDAAAABjEwMDMwOAQAAAABMgYAAAABMAcAAAADMTYwCAAAAAEwCQAAAAExCgAAAAEwCwAAAAsxMzI4NjA5MjM0NAwAAAACMTINAAAACTUvMTYvMjAyMx0k4FoZ/N0IX0WhWxn83QgpQ0lRLk5WREEuSVFfVEVWX0VCSVREQV9GV0QuNjAwMC43LzE3LzIwMjMBAAAAM34AAAIAAAAQNTcuMjI0NDA5MTQwODAzNQENAAAABQAAAAE5AQAAAAcyNjM1MTU0AgAAAAk2NTM2MjYwMTQDAAAABjEwMDMwOAQAAAABMgYAAAABMAcAAAADMTYwCAAAAAEwCQAAAAExCgAAAAEwCwAAAAsxMzM2NDIxODI4NgwAAAACMTINAAAACTcvMTgvMjAyMx0k4FoZ/N0Izg6kWxn83QgpQ0lRLk5WREEuSVFfVEVWX0VCSVREQV9GV0QuNjAwMC45LzE4LzIwMjMBAAAAM34AAAIAAAAQMzIuMTUzMDM4Nzg3NjQyOQENAAAABQAAAAE5AQAAAAcyNjM1MTU0AgAAAAk2NTM2MjYwMTUDAAAABjEwMDMwOAQAAAABMgYAAAABMAcAAAADMTYwCAAAAAEwCQAAAAExCgAAAAEwCwAAAAsxMzQ3OTM5Mzc3MwwAAAACMTINAAAACTkvMTkvMjAyMx0k4FoZ/N0IkNGLWxn83QgpQ0lRLk5WREEuSVFfVEVWX0VCSVREQV9GV0QuNjAwMC4xMS8yLzIwMjMBAAAAM34AAAIAAAAQMzIuNTUzMTQwMDI4MzU1OQENAAAABQAAAAE5</t>
  </si>
  <si>
    <t>AQAAAAcyNjM1MTU0AgAAAAk2NTM2MjYwMTUDAAAABjEwMDMwOAQAAAABMgYAAAABMAcAAAADMTYwCAAAAAEwCQAAAAExCgAAAAEwCwAAAAsxMzU3NTg2NjQ3NAwAAAACMTINAAAACTExLzMvMjAyMx0k4FoZ/N0IEWiNWxn83QgqQ0lRLk5WREEuSVFfVEVWX0VCSVREQV9GV0QuNjAwMC4xMi8yOC8yMDIzAQAAADN+AAACAAAAEDE5LjQ4Mjg5ODczODM1NTMBDQAAAAUAAAABOQEAAAAHMjYzNTE1NAIAAAAJNjUzNjI2MDE2AwAAAAYxMDAzMDgEAAAAATIGAAAAATAHAAAAAzE2MAgAAAABMAkAAAABMQoAAAABMAsAAAALMTM1OTQ0NTk2NDIMAAAAAjEyDQAAAAoxMi8yOS8yMDIzHSTgWhn83QhVkZVbGfzdCClDSVEuTlZEQS5JUV9URVZfRUJJVERBX0ZXRC42MDAwLjIvMjkvMjAyNAEAAAAzfgAAAgAAABAyNy4yNTMyODc2ODcwMzI1AQ0AAAAFAAAAATkBAAAABzI2MzUxNTQCAAAACjEwMDIyMDQxNDADAAAABjEwMDMwOAQAAAABMgYAAAABMAcAAAADMTYwCAAAAAEwCQAAAAExCgAAAAEwCwAAAAsxMzY4NTk2OTQwNQwAAAACMTINAAAACDMvMS8yMDI0HSTgWhn83QiQ0YtbGfzdCChDSVEuTlZEQS5JUV9URVZfRUJJVERBX0ZXRC42MDAwLjUvMi8yMDI0AQAAADN+AAACAAAAEDI5LjM5NDA3NjM1ODUyMDkBDQAAAAUAAAABOQEAAAAHMjYzNTE1NAIAAAAKMTAwMjIwNDE0MAMAAAAGMTAwMzA4BAAAAAEyBgAAAAEw</t>
  </si>
  <si>
    <t>BwAAAAMxNjAIAAAAATAJAAAAATEKAAAAATALAAAACzEzNzYxODEzNzMzDAAAAAIxMg0AAAAINS8zLzIwMjQdJOBaGfzdCF9FoVsZ/N0IKUNJUS5OVkRBLklRX1RFVl9FQklUREFfRldELjYwMDAuNi8xOC8yMDI0AQAAADN+AAACAAAAEDM5LjU4NjYwNzM5NDA0NjcBDQAAAAUAAAABOQEAAAAHMjYzNTE1NAIAAAAJNjUzNjI2MDE3AwAAAAYxMDAzMDgEAAAAATIGAAAAATAHAAAAAzE2MAgAAAABMAkAAAABMQoAAAABMAsAAAALMTQyODc4ODAzODMMAAAAAjEyDQAAAAk2LzE5LzIwMjQdJOBaGfzdCBZxnlsZ/N0IKUNJUS5OVkRBLklRX1RFVl9FQklUREFfRldELjYwMDAuOC8yMC8yMDI0AQAAADN+AAACAAAADzM1LjQzMjExOTU0NDY4OAENAAAABQAAAAE5AQAAAAcyNjM1MTU0AgAAAAk2NTM2MjYwMTcDAAAABjEwMDMwOAQAAAABMgYAAAABMAcAAAADMTYwCAAAAAEwCQAAAAExCgAAAAEwCwAAAAsxNDI4Nzg4MDM5MgwAAAACMTINAAAACTgvMjEvMjAyNH9XpAUZ/N0I0SaSWxn83QgqQ0lRLk5WREEuSVFfVEVWX0VCSVREQV9GV0QuNjAwMC4xMC8xNS8yMDI0AQAAADN+AAACAAAAEDMyLjY4OTkyMzc5NTg3MDUBDQAAAAUAAAABOQEAAAAHMjYzNTE1NAIAAAAJNjUzNjI2MDE4AwAAAAYxMDAzMDgEAAAAATIGAAAAATAHAAAAAzE2MAgAAAABMAkAAAABMQoAAAABMAsAAAALMTM5NjM4MjE0MDAMAAAAAjEyDQAA</t>
  </si>
  <si>
    <t>AAoxMC8xNi8yMDI0f1ekBRn83Qi69qBbGfzdCCpDSVEuTlZEQS5JUV9URVZfRUJJVERBX0ZXRC42MDAwLjEyLzE2LzIwMjQBAAAAM34AAAIAAAAQMjcuODc4MTk0OTY1NzQ1MQENAAAABQAAAAE5AQAAAAcyNjM1MTU0AgAAAAk2NTM2MjYwMTkDAAAABjEwMDMwOAQAAAABMgYAAAABMAcAAAADMTYwCAAAAAEwCQAAAAExCgAAAAEwCwAAAAsxNDI4Nzg4MTA1MgwAAAACMTINAAAACjEyLzE3LzIwMjR/V6QFGfzdCEC/kFsZ/N0IKUNJUS5OVkRBLklRX1RFVl9FQklUREFfRldELjYwMDAuMi8xMi8yMDI1AQAAADN+AAACAAAAEDI3LjY5NDk2MjM3MzkxMzYBDQAAAAUAAAABOQEAAAAHMjYzNTE1NAIAAAAJNjUzNjI2MDE5AwAAAAYxMDAzMDgEAAAAATIGAAAAATAHAAAAAzE2MAgAAAABMAkAAAABMQoAAAABMAsAAAALMTQxNTk1MDc1NzkMAAAAAjEyDQAAAAkyLzEzLzIwMjV/V6QFGfzdCMwinlsZ/N0IKUNJUS5OVkRBLklRX1RFVl9FQklUREFfRldELjYwMDAuMy8yNy8yMDI1AQAAADN+AAACAAAADzIwLjY4MzkwMzE1NTM0MwENAAAABQAAAAE5AQAAAAcyNjM1MTU0AgAAAAoxMDAyMjA0MTQxAwAAAAYxMDAzMDgEAAAAATIGAAAAATAHAAAAAzE2MAgAAAABMAkAAAABMQoAAAABMAsAAAALMTQzMzE3NjAxNDQMAAAAAjEyDQAAAAkzLzI4LzIwMjV/V6QFGfzdCDZomlsZ/N0IKUNJUS5OVkRBLklRX1RFVl9FQklU</t>
  </si>
  <si>
    <t>REFfRldELjYwMDAuNS8yMC8yMDI1AQAAADN+AAACAAAAEDI2LjYxOTU0NjE0MDcwMzkBDQAAAAUAAAABOQEAAAAHMjYzNTE1NAIAAAAKMTAwMjIwNDE0MQMAAAAGMTAwMzA4BAAAAAEyBgAAAAEwBwAAAAMxNjAIAAAAATAJAAAAATEKAAAAATALAAAACzE0MzI3NDQxMzAwDAAAAAIxMg0AAAAJNS8yMS8yMDI1f1ekBRn83QhbP59bGfzdCClDSVEuTlZEQS5JUV9URVZfRUJJVERBX0ZXRC42MDAwLjcvMTEvMjAyNQEAAAAzfgAAAgAAABAzMS4yOTEyODc1MjA1MzE0AQ0AAAAFAAAAATkBAAAABzI2MzUxNTQCAAAACTY1MzYyNjAyMAMAAAAGMTAwMzA4BAAAAAEyBgAAAAEwBwAAAAMxNjAIAAAAATAJAAAAATEKAAAAATALAAAACzE0NDU1MDcyMDY1DAAAAAIxMg0AAAAJNy8xMi8yMDI1f1ekBRn83QhEuaFbGfzdCChDSVEuTlZEQS5JUV9URVZfRUJJVERBX0ZXRC42MDAwLjEvOC8yMDI0AQAAADN+AAACAAAAEDIwLjU2MzczNTk2NzkyODUBDQAAAAUAAAABOQEAAAAHMjYzNTE1NAIAAAAJNjUzNjI2MDE2AwAAAAYxMDAzMDgEAAAAATIGAAAAATAHAAAAAzE2MAgAAAABMAkAAAABMQoAAAABMAsAAAALMTM1OTQ0NTk2NDIMAAAAAjEyDQAAAAgxLzkvMjAyNB0k4FoZ/N0IkNGLWxn83QgoQ0lRLk5WREEuSVFfVEVWX0VCSVREQV9GV0QuNjAwMC43LzgvMjAyNAEAAAAzfgAAAgAAABAzNi43NDQ4MDQxMTYyODU4AQ0A</t>
  </si>
  <si>
    <t>AAAFAAAAATkBAAAABzI2MzUxNTQCAAAACTY1MzYyNjAxNwMAAAAGMTAwMzA4BAAAAAEyBgAAAAEwBwAAAAMxNjAIAAAAATAJAAAAATEKAAAAATALAAAACzE0Mjg3ODgwMzg4DAAAAAIxMg0AAAAINy85LzIwMjQdJOBaGfzdCFWRlVsZ/N0IKkNJUS5OVkRBLklRX1RFVl9FQklUREFfRldELjYwMDAuMTIvMTgvMjAyNAEAAAAzfgAAAgAAABAyNy4yMTk4MzYwMDIwNzE1AQ0AAAAFAAAAATkBAAAABzI2MzUxNTQCAAAACTY1MzYyNjAxOQMAAAAGMTAwMzA4BAAAAAEyBgAAAAEwBwAAAAMxNjAIAAAAATAJAAAAATEKAAAAATALAAAACzE0Mjg3ODgxMDUyDAAAAAIxMg0AAAAKMTIvMTkvMjAyNH9XpAUZ/N0I06ueWxn83QgpQ0lRLk5WREEuSVFfVEVWX0VCSVREQV9GV0QuNjAwMC41LzIyLzIwMjUBAAAAM34AAAIAAAAPMjYuMzA5Mzg2NzAxODI5AQ0AAAAFAAAAATkBAAAABzI2MzUxNTQCAAAACjEwMDIyMDQxNDEDAAAABjEwMDMwOAQAAAABMgYAAAABMAcAAAADMTYwCAAAAAEwCQAAAAExCgAAAAEwCwAAAAsxNDMzMTc2MDE0MgwAAAACMTINAAAACTUvMjMvMjAyNX9XpAUZ/N0Izg6kWxn83QgqQ0lRLk5WREEuSVFfVEVWX0VCSVREQV9GV0QuNjAwMC4xMS8xMC8yMDIwAQAAADN+AAACAAAAEDY0LjgwNTg3MDU5MDQ3MzcBDQAAAAUAAAABOQEAAAAHMjYzNTE1NAIAAAAJNjUzNjI2MDA2AwAAAAYxMDAzMDgEAAAA</t>
  </si>
  <si>
    <t>ATIGAAAAATAHAAAAAzE2MAgAAAABMAkAAAABMQoAAAABMAsAAAALMTIwODc2NTUxMTgMAAAAAjEyDQAAAAoxMS8xMS8yMDIwf1ekBRn83Qh9o5lbGfzdCClDSVEuTlZEQS5JUV9URVZfRUJJVERBX0ZXRC42MDAwLjgvMjcvMjAyMQEAAAAzfgAAAgAAAA81Mi4xNDM4ODI3NDQ1MDMBDQAAAAUAAAABOQEAAAAHMjYzNTE1NAIAAAAJNjUzNjI2MDA5AwAAAAYxMDAzMDgEAAAAATIGAAAAATAHAAAAAzE2MAgAAAABMAkAAAABMQoAAAABMAsAAAALMTI1MjY1ODY4OTAMAAAAAjEyDQAAAAk4LzI4LzIwMjF/V6QFGfzdCH2jmVsZ/N0IKUNJUS5OVkRBLklRX1RFVl9FQklUREFfRldELjYwMDAuMi8xNi8yMDIyAQAAADN+AAACAAAAEDUwLjM1NTg2MTMyNDY5OTkBDQAAAAUAAAABOQEAAAAHMjYzNTE1NAIAAAAKMTAwMjIwNDEzOAMAAAAGMTAwMzA4BAAAAAEyBgAAAAEwBwAAAAMxNjAIAAAAATAJAAAAATEKAAAAATALAAAACzEyNjc0NDA1OTYxDAAAAAIxMg0AAAAJMi8xNy8yMDIyf1ekBRn83QjVW4tbGfzdCChDSVEuTlZEQS5JUV9URVZfRUJJVERBX0ZXRC42MDAwLjgvMS8yMDIyAQAAADN+AAACAAAAEDMzLjAwMTE3MTExNjgzOTkBDQAAAAUAAAABOQEAAAAHMjYzNTE1NAIAAAAJNjUzNjI2MDExAwAAAAYxMDAzMDgEAAAAATIGAAAAATAHAAAAAzE2MAgAAAABMAkAAAABMQoAAAABMAsAAAALMTI5Mzc1MDc2NTYM</t>
  </si>
  <si>
    <t>AAAAAjEyDQAAAAg4LzIvMjAyMn9XpAUZ/N0IEWiNWxn83QgoQ0lRLk5WREEuSVFfVEVWX0VCSVREQV9GV0QuNjAwMC4yLzYvMjAyMwEAAAAzfgAAAgAAABA1OC43NDQxMDE3NDk5NDA0AQ0AAAAFAAAAATkBAAAABzI2MzUxNTQCAAAACTY1MzYyNjAxMwMAAAAGMTAwMzA4BAAAAAEyBgAAAAEwBwAAAAMxNjAIAAAAATAJAAAAATEKAAAAATALAAAACzEzMTI2NzM4MTQ0DAAAAAIxMg0AAAAIMi83LzIwMjMdJOBaGfzdCJDRi1sZ/N0IKUNJUS5OVkRBLklRX1RFVl9FQklUREFfRldELjYwMDAuNy8yMC8yMDIzAQAAADN+AAACAAAAEDU2LjA2MjEzNDYyMjU2NDMBDQAAAAUAAAABOQEAAAAHMjYzNTE1NAIAAAAJNjUzNjI2MDE0AwAAAAYxMDAzMDgEAAAAATIGAAAAATAHAAAAAzE2MAgAAAABMAkAAAABMQoAAAABMAsAAAALMTMzNjQyMTgyODYMAAAAAjEyDQAAAAk3LzIxLzIwMjMdJOBaGfzdCJDRi1sZ/N0IKENJUS5OVkRBLklRX1RFVl9FQklUREFfRldELjYwMDAuMS85LzIwMjQBAAAAM34AAAIAAAAQMjAuOTE0NzgwNTAyMDMwMQENAAAABQAAAAE5AQAAAAcyNjM1MTU0AgAAAAk2NTM2MjYwMTYDAAAABjEwMDMwOAQAAAABMgYAAAABMAcAAAADMTYwCAAAAAEwCQAAAAExCgAAAAEwCwAAAAsxMzU5NDQ1OTY0MgwAAAACMTINAAAACTEvMTAvMjAyNB0k4FoZ/N0IHUSgWxn83QgoQ0lRLk5WREEuSVFfVEVWX0VC</t>
  </si>
  <si>
    <t>SVREQV9GV0QuNjAwMC43LzkvMjAyNAEAAAAzfgAAAgAAABAzNy42NjIxNDA1NDUzNTI2AQ0AAAAFAAAAATkBAAAABzI2MzUxNTQCAAAACTY1MzYyNjAxNwMAAAAGMTAwMzA4BAAAAAEyBgAAAAEwBwAAAAMxNjAIAAAAATAJAAAAATEKAAAAATALAAAACzE0Mjg3ODgwMzg4DAAAAAIxMg0AAAAJNy8xMC8yMDI0HSTgWhn83QhAv5BbGfzdCCpDSVEuTlZEQS5JUV9URVZfRUJJVERBX0ZXRC42MDAwLjEyLzE5LzIwMjQBAAAAM34AAAIAAAAQMjcuNTk2OTU0MjQzMzk5MQENAAAABQAAAAE5AQAAAAcyNjM1MTU0AgAAAAk2NTM2MjYwMTkDAAAABjEwMDMwOAQAAAABMgYAAAABMAcAAAADMTYwCAAAAAEwCQAAAAExCgAAAAEwCwAAAAsxNDI4Nzg4MTA1MgwAAAACMTINAAAACjEyLzIwLzIwMjR/V6QFGfzdCDZomlsZ/N0IKUNJUS5OVkRBLklRX1RFVl9FQklUREFfRldELjYwMDAuMi8xNy8yMDI1AQAAADN+AAACAAAAEDI5LjMzNzY2Mzg2NTc5ODQBDQAAAAUAAAABOQEAAAAHMjYzNTE1NAIAAAAJNjUzNjI2MDE5AwAAAAYxMDAzMDgEAAAAATIGAAAAATAHAAAAAzE2MAgAAAABMAkAAAABMQoAAAABMAsAAAALMTQxNTk1MDc1NzkMAAAAAjEyDQAAAAkyLzE4LzIwMjV/V6QFGfzdCFs/n1sZ/N0IKUNJUS5OVkRBLklRX1RFVl9FQklUREFfRldELjYwMDAuNy8yMS8yMDI1AQAAADN+AAACAAAAEDMxLjk3NzA2MzU5ODcz</t>
  </si>
  <si>
    <t>ODcBDQAAAAUAAAABOQEAAAAHMjYzNTE1NAIAAAAJNjUzNjI2MDIwAwAAAAYxMDAzMDgEAAAAATIGAAAAATAHAAAAAzE2MAgAAAABMAkAAAABMQoAAAABMAsAAAALMTQ0NTUwNzIwNzQMAAAAAjEyDQAAAAk3LzIyLzIwMjV/V6QFGfzdCNEmklsZ/N0IKUNJUS5OVkRBLklRX1RFVl9FQklUREFfRldELjYwMDAuMS8xMy8yMDIxAQAAADN+AAACAAAAEDU3LjI4MzUyMjIxODM5NDgBDQAAAAUAAAABOQEAAAAHMjYzNTE1NAIAAAAJNjUzNjI2MDA3AwAAAAYxMDAzMDgEAAAAATIGAAAAATAHAAAAAzE2MAgAAAABMAkAAAABMQoAAAABMAsAAAALMTIxNjgyNjc0NDkMAAAAAjEyDQAAAAkxLzE0LzIwMjF/V6QFGfzdCFjkoVsZ/N0IKENJUS5OVkRBLklRX1RFVl9FQklUREFfRldELjYwMDAuNy81LzIwMjEBAAAAM34AAAIAAAAQNDguMDcxMDgyOTA3MDk3NAENAAAABQAAAAE5AQAAAAcyNjM1MTU0AgAAAAk2NTM2MjYwMDgDAAAABjEwMDMwOAQAAAABMgYAAAABMAcAAAADMTYwCAAAAAEwCQAAAAExCgAAAAEwCwAAAAsxMjQ3MzY0NjYxMQwAAAACMTINAAAACDcvNi8yMDIxf1ekBRn83QjRJpJbGfzdCCpDSVEuTlZEQS5JUV9URVZfRUJJVERBX0ZXRC42MDAwLjEyLzE2LzIwMjEBAAAAM34AAAIAAAAQNTYuMDY3MjY5MTYxNDgwOQENAAAABQAAAAE5AQAAAAcyNjM1MTU0AgAAAAk2NTM2MjYwMTADAAAABjEwMDMwOAQA</t>
  </si>
  <si>
    <t>AAABMgYAAAABMAcAAAADMTYwCAAAAAEwCQAAAAExCgAAAAEwCwAAAAsxMjY3NDQxMjQ0NwwAAAACMTINAAAACjEyLzE3LzIwMjF/V6QFGfzdCBqDm1sZ/N0IKUNJUS5OVkRBLklRX1RFVl9FQklUREFfRldELjYwMDAuNi8xNi8yMDIyAQAAADN+AAACAAAAEDI1LjYyNTMxODQ1Mzc4ODUBDQAAAAUAAAABOQEAAAAHMjYzNTE1NAIAAAAJNjUzNjI2MDExAwAAAAYxMDAzMDgEAAAAATIGAAAAATAHAAAAAzE2MAgAAAABMAkAAAABMQoAAAABMAsAAAALMTI5MDU4NTMwNzkMAAAAAjEyDQAAAAk2LzE3LzIwMjJ/V6QFGfzdCCbcnFsZ/N0IKUNJUS5OVkRBLklRX1RFVl9FQklUREFfRldELjYwMDAuMTIvNi8yMDIyAQAAADN+AAACAAAADzQ0LjEwNDg0NzE2OTA4MQENAAAABQAAAAE5AQAAAAcyNjM1MTU0AgAAAAk2NTM2MjYwMTMDAAAABjEwMDMwOAQAAAABMgYAAAABMAcAAAADMTYwCAAAAAEwCQAAAAExCgAAAAEwCwAAAAsxMzExMTA3NTMzNwwAAAACMTINAAAACTEyLzcvMjAyMh0k4FoZ/N0IQL+QWxn83QgpQ0lRLk5WREEuSVFfVEVWX0VCSVREQV9GV0QuNjAwMC41LzI2LzIwMjMBAAAAM34AAAIAAAAQNDkuMDg4NzE2NDU0NTE5NwENAAAABQAAAAE5AQAAAAcyNjM1MTU0AgAAAAk2NTM2MjYwMTQDAAAABjEwMDMwOAQAAAABMgYAAAABMAcAAAADMTYwCAAAAAEwCQAAAAExCgAAAAEwCwAAAAsxMzM1ODk0MDY1</t>
  </si>
  <si>
    <t>MAwAAAACMTINAAAACTUvMjcvMjAyMx0k4FoZ/N0IuvagWxn83QgqQ0lRLk5WREEuSVFfVEVWX0VCSVREQV9GV0QuNjAwMC4xMS8yNC8yMDIzAQAAADN+AAACAAAAEDI3LjI3ODUyMDA4Njk3NzkBDQAAAAUAAAABOQEAAAAHMjYzNTE1NAIAAAAJNjUzNjI2MDE2AwAAAAYxMDAzMDgEAAAAATIGAAAAATAHAAAAAzE2MAgAAAABMAkAAAABMQoAAAABMAsAAAALMTM1NzU2NTI5MTcMAAAAAjEyDQAAAAoxMS8yNS8yMDIzHSTgWhn83QhVkZVbGfzdCChDSVEuTlZEQS5JUV9URVZfRUJJVERBX0ZXRC42MDAwLjUvOC8yMDI0AQAAADN+AAACAAAAEDMwLjkwMDIyNjA0ODc4MzcBDQAAAAUAAAABOQEAAAAHMjYzNTE1NAIAAAAKMTAwMjIwNDE0MAMAAAAGMTAwMzA4BAAAAAEyBgAAAAEwBwAAAAMxNjAIAAAAATAJAAAAATEKAAAAATALAAAACzEzNzcwODY1MzcyDAAAAAIxMg0AAAAINS85LzIwMjQdJOBaGfzdCBv6jlsZ/N0IKkNJUS5OVkRBLklRX1RFVl9FQklUREFfRldELjYwMDAuMTAvMjgvMjAyNAEAAAAzfgAAAgAAABAzNC45MjI4MjgzMzA4NzI0AQ0AAAAFAAAAATkBAAAABzI2MzUxNTQCAAAACTY1MzYyNjAxOAMAAAAGMTAwMzA4BAAAAAEyBgAAAAEwBwAAAAMxNjAIAAAAATAJAAAAATEKAAAAATALAAAACzE0MDM4ODA0NTA3DAAAAAIxMg0AAAAKMTAvMjkvMjAyNH9XpAUZ/N0I0SaSWxn83QgpQ0lRLk5WREEu</t>
  </si>
  <si>
    <t>SVFfVEVWX0VCSVREQV9GV0QuNjAwMC40LzExLzIwMjUBAAAAM34AAAIAAAAQMjAuNjE2NjM2NTY5NzU1MwENAAAABQAAAAE5AQAAAAcyNjM1MTU0AgAAAAoxMDAyMjA0MTQxAwAAAAYxMDAzMDgEAAAAATIGAAAAATAHAAAAAzE2MAgAAAABMAkAAAABMQoAAAABMAsAAAALMTQyMjc4NDcyNjEMAAAAAjEyDQAAAAk0LzEyLzIwMjV/V6QFGfzdCFWRlVsZ/N0IKUNJUS5OVkRBLklRX1RFVl9FQklUREFfRldELjYwMDAuNi8xMC8yMDI1AQAAADN+AAACAAAAEDI3LjY5ODQ3OTk3MDYwMzkBDQAAAAUAAAABOQEAAAAHMjYzNTE1NAIAAAAJNjUzNjI2MDIwAwAAAAYxMDAzMDgEAAAAATIGAAAAATAHAAAAAzE2MAgAAAABMAkAAAABMQoAAAABMAsAAAALMTQ0NTUwNzIwNjIMAAAAAjEyDQAAAAk2LzExLzIwMjV/V6QFGfzdCFfkolsZ/N0IKkNJUS5OVkRBLklRX1RFVl9FQklUREFfRldELjYwMDAuMTEvMTkvMjAyMAEAAAAzfgAAAgAAABA2MC41NjI5NzcxNTUyMTk4AQ0AAAAFAAAAATkBAAAABzI2MzUxNTQCAAAACTY1MzYyNjAwNwMAAAAGMTAwMzA4BAAAAAEyBgAAAAEwBwAAAAMxNjAIAAAAATAJAAAAATEKAAAAATALAAAACzEyMTYyOTczNzQ0DAAAAAIxMg0AAAAKMTEvMjAvMjAyMH9XpAUZ/N0IEWiNWxn83QgpQ0lRLk5WREEuSVFfVEVWX0VCSVREQV9GV0QuNjAwMC4zLzE4LzIwMjEBAAAAM34AAAIAAAAPNDAu</t>
  </si>
  <si>
    <t>MzUyMzA2MzUxMDA3AQ0AAAAFAAAAATkBAAAABzI2MzUxNTQCAAAACjEwMDIyMDQxMzcDAAAABjEwMDMwOAQAAAABMgYAAAABMAcAAAADMTYwCAAAAAEwCQAAAAExCgAAAAEwCwAAAAsxMjQwMjgwNzA1MwwAAAACMTINAAAACTMvMTkvMjAyMX9XpAUZ/N0IkNGLWxn83QgoQ0lRLk5WREEuSVFfVEVWX0VCSVREQV9GV0QuNjAwMC43LzYvMjAyMQEAAAAzfgAAAgAAAA80OC41NzIxODg0NDU3OTUBDQAAAAUAAAABOQEAAAAHMjYzNTE1NAIAAAAJNjUzNjI2MDA4AwAAAAYxMDAzMDgEAAAAATIGAAAAATAHAAAAAzE2MAgAAAABMAkAAAABMQoAAAABMAsAAAALMTI0NzM2NDY2MTEMAAAAAjEyDQAAAAg3LzcvMjAyMX9XpAUZ/N0IHb+KWxn83QgoQ0lRLk5WREEuSVFfVEVWX0VCSVREQV9GV0QuNjAwMC4xLzQvMjAyMgEAAAAzfgAAAgAAABA1Ny44Njk3NjMzMTAzNjEzAQ0AAAAFAAAAATkBAAAABzI2MzUxNTQCAAAACTY1MzYyNjAxMAMAAAAGMTAwMzA4BAAAAAEyBgAAAAEwBwAAAAMxNjAIAAAAATAJAAAAATEKAAAAATALAAAACzEyNjc0NDEyNDQ3DAAAAAIxMg0AAAAIMS81LzIwMjJ/V6QFGfzdCLVNk1sZ/N0IKUNJUS5OVkRBLklRX1RFVl9FQklUREFfRldELjYwMDAuNi8yNC8yMDIyAQAAADN+AAACAAAAEDI4LjE4NTg1ODE4ODU5NjUBDQAAAAUAAAABOQEAAAAHMjYzNTE1NAIAAAAJNjUzNjI2MDExAwAAAAYx</t>
  </si>
  <si>
    <t>MDAzMDgEAAAAATIGAAAAATAHAAAAAzE2MAgAAAABMAkAAAABMQoAAAABMAsAAAALMTI5MDU4NTMwNzkMAAAAAjEyDQAAAAk2LzI1LzIwMjJ/V6QFGfzdCBqDm1sZ/N0IKUNJUS5OVkRBLklRX1RFVl9FQklUREFfRldELjYwMDAuMTIvNy8yMDIyAQAAADN+AAACAAAAEDQ0LjQ3MjkyNTk2NzA2NzMBDQAAAAUAAAABOQEAAAAHMjYzNTE1NAIAAAAJNjUzNjI2MDEzAwAAAAYxMDAzMDgEAAAAATIGAAAAATAHAAAAAzE2MAgAAAABMAkAAAABMQoAAAABMAsAAAALMTMxMTEwNzUzMzcMAAAAAjEyDQAAAAkxMi84LzIwMjIdJOBaGfzdCFWRlVsZ/N0IKUNJUS5OVkRBLklRX1RFVl9FQklUREFfRldELjYwMDAuNy8yNC8yMDIzAQAAADN+AAACAAAAEDU0Ljk0MDYxOTk5NzEwMDcBDQAAAAUAAAABOQEAAAAHMjYzNTE1NAIAAAAJNjUzNjI2MDE0AwAAAAYxMDAzMDgEAAAAATIGAAAAATAHAAAAAzE2MAgAAAABMAkAAAABMQoAAAABMAsAAAALMTMzNjQyMTgyODYMAAAAAjEyDQAAAAk3LzI1LzIwMjMdJOBaGfzdCEC/kFsZ/N0IKUNJUS5OVkRBLklRX1RFVl9FQklUREFfRldELjYwMDAuMS8yOS8yMDI0AQAAADN+AAACAAAAEDI0LjYwNTI5OTQyMDI5MDgBDQAAAAUAAAABOQEAAAAHMjYzNTE1NAIAAAAJNjUzNjI2MDE2AwAAAAYxMDAzMDgEAAAAATIGAAAAATAHAAAAAzE2MAgAAAABMAkAAAABMQoAAAABMAsAAAALMTM1</t>
  </si>
  <si>
    <t>OTQ0NTk2NDIMAAAAAjEyDQAAAAkxLzMwLzIwMjQdJOBaGfzdCNEmklsZ/N0IKkNJUS5OVkRBLklRX1RFVl9FQklUREFfRldELjYwMDAuMTEvMTQvMjAyNAEAAAAzfgAAAgAAABAzNi40OTc5OTU1NTExMTM3AQ0AAAAFAAAAATkBAAAABzI2MzUxNTQCAAAACTY1MzYyNjAxOAMAAAAGMTAwMzA4BAAAAAEyBgAAAAEwBwAAAAMxNjAIAAAAATAJAAAAATEKAAAAATALAAAACzE0MDM4ODA0NTA4DAAAAAIxMg0AAAAKMTEvMTUvMjAyNH9XpAUZ/N0I0SaSWxn83QgpQ0lRLk5WREEuSVFfVEVWX0VCSVREQV9GV0QuNjAwMC43LzIzLzIwMjUBAAAAM34AAAIAAAAQMzEuODYzOTM3OTA1MjUxMgENAAAABQAAAAE5AQAAAAcyNjM1MTU0AgAAAAk2NTM2MjYwMjADAAAABjEwMDMwOAQAAAABMgYAAAABMAcAAAADMTYwCAAAAAEwCQAAAAExCgAAAAEwCwAAAAsxNDQ1NTA3MjA3NAwAAAACMTINAAAACTcvMjQvMjAyNX9XpAUZ/N0INmiaWxn83QgpQ0lRLk5WREEuSVFfVEVWX0VCSVREQV9GV0QuNjAwMC4xLzE1LzIwMjEBAAAAM34AAAIAAAAQNTQuNDE2Njc1ODUyNTY2MwENAAAABQAAAAE5AQAAAAcyNjM1MTU0AgAAAAk2NTM2MjYwMDcDAAAABjEwMDMwOAQAAAABMgYAAAABMAcAAAADMTYwCAAAAAEwCQAAAAExCgAAAAEwCwAAAAsxMjE2ODI2NzQ0OQwAAAACMTINAAAACTEvMTYvMjAyMX9XpAUZ/N0IG/qOWxn83QgoQ0lR</t>
  </si>
  <si>
    <t>Lk5WREEuSVFfVEVWX0VCSVREQV9GV0QuNjAwMC45LzgvMjAyMQEAAAAzfgAAAgAAABA1MC4xMTgwMTY4MzM3NzUxAQ0AAAAFAAAAATkBAAAABzI2MzUxNTQCAAAACTY1MzYyNjAwOQMAAAAGMTAwMzA4BAAAAAEyBgAAAAEwBwAAAAMxNjAIAAAAATAJAAAAATEKAAAAATALAAAACzEyNTQwMzQ5MDY4DAAAAAIxMg0AAAAIOS85LzIwMjF/V6QFGfzdCFWRlVsZ/N0IKUNJUS5OVkRBLklRX1RFVl9FQklUREFfRldELjYwMDAuNC8yNS8yMDIyAQAAADN+AAACAAAADzMzLjA1NDcyNTAxMDU0NwENAAAABQAAAAE5AQAAAAcyNjM1MTU0AgAAAAoxMDAyMjA0MTM4AwAAAAYxMDAzMDgEAAAAATIGAAAAATAHAAAAAzE2MAgAAAABMAkAAAABMQoAAAABMAsAAAALMTI4MzQ5MDc4ODEMAAAAAjEyDQAAAAk0LzI2LzIwMjJ/V6QFGfzdCFjkoVsZ/N0IKkNJUS5OVkRBLklRX1RFVl9FQklUREFfRldELjYwMDAuMTAvMjQvMjAyMgEAAAAzfgAAAgAAABAzNy44MDM5NzY5NTcwMDA0AQ0AAAAFAAAAATkBAAAABzI2MzUxNTQCAAAACTY1MzYyNjAxMgMAAAAGMTAwMzA4BAAAAAEyBgAAAAEwBwAAAAMxNjAIAAAAATAJAAAAATEKAAAAATALAAAACzEzMTA3MjM3Mzk2DAAAAAIxMg0AAAAKMTAvMjUvMjAyMpnV31oZ/N0IrNeWWxn83QgpQ0lRLk5WREEuSVFfVEVWX0VCSVREQV9GV0QuNjAwMC40LzEzLzIwMjMBAAAAM34AAAIAAAAQ</t>
  </si>
  <si>
    <t>NjUuNTI4ODQxNTkxOTI4MwENAAAABQAAAAE5AQAAAAcyNjM1MTU0AgAAAAoxMDAyMjA0MTM5AwAAAAYxMDAzMDgEAAAAATIGAAAAATAHAAAAAzE2MAgAAAABMAkAAAABMQoAAAABMAsAAAALMTMyNzgwMjE4NTcMAAAAAjEyDQAAAAk0LzE0LzIwMjMdJOBaGfzdCFs/n1sZ/N0IKUNJUS5OVkRBLklRX1RFVl9FQklUREFfRldELjYwMDAuOS8yNi8yMDIzAQAAADN+AAACAAAAEDMwLjY0MzEzNjU3MDU2MjYBDQAAAAUAAAABOQEAAAAHMjYzNTE1NAIAAAAJNjUzNjI2MDE1AwAAAAYxMDAzMDgEAAAAATIGAAAAATAHAAAAAzE2MAgAAAABMAkAAAABMQoAAAABMAsAAAALMTM0NzkzOTM3NzMMAAAAAjEyDQAAAAk5LzI3LzIwMjMdJOBaGfzdCKzXllsZ/N0IKUNJUS5OVkRBLklRX1RFVl9FQklUREFfRldELjYwMDAuMy8yNi8yMDI0AQAAADN+AAACAAAAEDMyLjE0NjU3MjcyNjcxMjMBDQAAAAUAAAABOQEAAAAHMjYzNTE1NAIAAAAKMTAwMjIwNDE0MAMAAAAGMTAwMzA4BAAAAAEyBgAAAAEwBwAAAAMxNjAIAAAAATAJAAAAATEKAAAAATALAAAACzEzNzA2MzYxOTUwDAAAAAIxMg0AAAAJMy8yNy8yMDI0HSTgWhn83QhEuaFbGfzdCClDSVEuTlZEQS5JUV9URVZfRUJJVERBX0ZXRC42MDAwLjkvMTMvMjAyNAEAAAAzfgAAAgAAABAyOS4zOTU5NzMyOTA1NzY2AQ0AAAAFAAAAATkBAAAABzI2MzUxNTQCAAAACTY1MzYy</t>
  </si>
  <si>
    <t>NjAxOAMAAAAGMTAwMzA4BAAAAAEyBgAAAAEwBwAAAAMxNjAIAAAAATAJAAAAATEKAAAAATALAAAACzE0Mjg3ODgwOTU2DAAAAAIxMg0AAAAJOS8xNC8yMDI0f1ekBRn83QhbP59bGfzdCClDSVEuTlZEQS5JUV9URVZfRUJJVERBX0ZXRC42MDAwLjQvMjEvMjAyNQEAAAAzfgAAAgAAABAxOC41MTE4MTIxMTI1NDIxAQ0AAAAFAAAAATkBAAAABzI2MzUxNTQCAAAACjEwMDIyMDQxNDEDAAAABjEwMDMwOAQAAAABMgYAAAABMAcAAAADMTYwCAAAAAEwCQAAAAExCgAAAAEwCwAAAAsxNDIzNTgxMTAwMgwAAAACMTINAAAACTQvMjIvMjAyNX9XpAUZ/N0IQL+QWxn83QgpQ0lRLk5WREEuSVFfVEVWX0VCSVREQV9GV0QuNjAwMC4xLzE4LzIwMjEBAAAAM34AAAIAAAAQNTQuNDE2Njc1ODUyNTY2MwENAAAABQAAAAE5AQAAAAcyNjM1MTU0AgAAAAk2NTM2MjYwMDcDAAAABjEwMDMwOAQAAAABMgYAAAABMAcAAAADMTYwCAAAAAEwCQAAAAExCgAAAAEwCwAAAAsxMjE2ODI2NzQ0OQwAAAACMTINAAAACTEvMTkvMjAyMX9XpAUZ/N0IEWiNWxn83QgpQ0lRLk5WREEuSVFfVEVWX0VCSVREQV9GV0QuNjAwMC4zLzIyLzIwMjEBAAAAM34AAAIAAAAQNDEuODQxMzMxMzc4MTc2MQENAAAABQAAAAE5AQAAAAcyNjM1MTU0AgAAAAoxMDAyMjA0MTM3AwAAAAYxMDAzMDgEAAAAATIGAAAAATAHAAAAAzE2MAgAAAABMAkAAAABMQoA</t>
  </si>
  <si>
    <t>AAABMAsAAAALMTI0MDI4MDcwNTMMAAAAAjEyDQAAAAkzLzIzLzIwMjF/V6QFGfzdCERAjlsZ/N0IKENJUS5OVkRBLklRX1RFVl9FQklUREFfRldELjYwMDAuOS85LzIwMjEBAAAAM34AAAIAAAAQNDkuNzUwMDM3MTM5MDU1NAENAAAABQAAAAE5AQAAAAcyNjM1MTU0AgAAAAk2NTM2MjYwMDkDAAAABjEwMDMwOAQAAAABMgYAAAABMAcAAAADMTYwCAAAAAEwCQAAAAExCgAAAAEwCwAAAAsxMjU0MDM0OTA2OAwAAAACMTINAAAACTkvMTAvMjAyMX9XpAUZ/N0IGoObWxn83QgpQ0lRLk5WREEuSVFfVEVWX0VCSVREQV9GV0QuNjAwMC4zLzEwLzIwMjIBAAAAM34AAAIAAAAQMzYuOTcyODIxMTgwMDk0NQENAAAABQAAAAE5AQAAAAcyNjM1MTU0AgAAAAoxMDAyMjA0MTM4AwAAAAYxMDAzMDgEAAAAATIGAAAAATAHAAAAAzE2MAgAAAABMAkAAAABMQoAAAABMAsAAAALMTI3NTU0MzI0MDIMAAAAAjEyDQAAAAkzLzExLzIwMjJ/V6QFGfzdCCuGnVsZ/N0IKUNJUS5OVkRBLklRX1RFVl9FQklUREFfRldELjYwMDAuOC8yMy8yMDIyAQAAADN+AAACAAAADzQzLjA1NDgxNDYxMjY4NAENAAAABQAAAAE5AQAAAAcyNjM1MTU0AgAAAAk2NTM2MjYwMTEDAAAABjEwMDMwOAQAAAABMgYAAAABMAcAAAADMTYwCAAAAAEwCQAAAAExCgAAAAEwCwAAAAsxMjk3OTY0MjI5OAwAAAACMTINAAAACTgvMjQvMjAyMpnV31oZ/N0IWz+f</t>
  </si>
  <si>
    <t>Wxn83QgpQ0lRLk5WREEuSVFfVEVWX0VCSVREQV9GV0QuNjAwMC4yLzEwLzIwMjMBAAAAM34AAAIAAAAQNTkuMjM1NTI4NzAxODM4NwENAAAABQAAAAE5AQAAAAcyNjM1MTU0AgAAAAk2NTM2MjYwMTMDAAAABjEwMDMwOAQAAAABMgYAAAABMAcAAAADMTYwCAAAAAEwCQAAAAExCgAAAAEwCwAAAAsxMzEyNjczODE0NAwAAAACMTINAAAACTIvMTEvMjAyMx0k4FoZ/N0IrNeWWxn83QgpQ0lRLk5WREEuSVFfVEVWX0VCSVREQV9GV0QuNjAwMC44LzExLzIwMjMBAAAAM34AAAIAAAAQNDkuMDQyNjQ0MzcwNDM2NAENAAAABQAAAAE5AQAAAAcyNjM1MTU0AgAAAAk2NTM2MjYwMTQDAAAABjEwMDMwOAQAAAABMgYAAAABMAcAAAADMTYwCAAAAAEwCQAAAAExCgAAAAEwCwAAAAsxMzQ2MTAxODY1MgwAAAACMTINAAAACTgvMTIvMjAyMx0k4FoZ/N0Ih8CjWxn83QgpQ0lRLk5WREEuSVFfVEVWX0VCSVREQV9GV0QuNjAwMC4xLzMxLzIwMjQBAAAAM34AAAIAAAAQMjQuMjM0MDcwODE0ODkzNgENAAAABQAAAAE5AQAAAAcyNjM1MTU0AgAAAAk2NTM2MjYwMTYDAAAABjEwMDMwOAQAAAABMgYAAAABMAcAAAADMTYwCAAAAAEwCQAAAAExCgAAAAEwCwAAAAsxMzU5NDQ1OTY0MgwAAAACMTINAAAACDIvMS8yMDI0HSTgWhn83QhTvJNbGfzdCClDSVEuTlZEQS5JUV9URVZfRUJJVERBX0ZXRC42MDAwLjcvMTUvMjAyNAEAAAAz</t>
  </si>
  <si>
    <t>fgAAAgAAABAzNS43NjU2MjMzODIzOTE4AQ0AAAAFAAAAATkBAAAABzI2MzUxNTQCAAAACTY1MzYyNjAxNwMAAAAGMTAwMzA4BAAAAAEyBgAAAAEwBwAAAAMxNjAIAAAAATAJAAAAATEKAAAAATALAAAACzEzODQzODQ0ODkzDAAAAAIxMg0AAAAJNy8xNi8yMDI0HSTgWhn83Qh9o5lbGfzdCChDSVEuTlZEQS5JUV9URVZfRUJJVERBX0ZXRC42MDAwLjEvOS8yMDI1AQAAADN+AAACAAAAEDI5LjYwNjEyMDkxODk0NjkBDQAAAAUAAAABOQEAAAAHMjYzNTE1NAIAAAAJNjUzNjI2MDE5AwAAAAYxMDAzMDgEAAAAATIGAAAAATAHAAAAAzE2MAgAAAABMAkAAAABMQoAAAABMAsAAAALMTQyODc4ODEwNTMMAAAAAjEyDQAAAAkxLzEwLzIwMjV/V6QFGfzdCDD7nlsZ/N0IKUNJUS5OVkRBLklRX1RFVl9FQklUREFfRldELjYwMDAuNi8xMy8yMDI1AQAAADN+AAACAAAAEDI3LjMxMDgwNzMxMjUzNjMBDQAAAAUAAAABOQEAAAAHMjYzNTE1NAIAAAAJNjUzNjI2MDIwAwAAAAYxMDAzMDgEAAAAATIGAAAAATAHAAAAAzE2MAgAAAABMAkAAAABMQoAAAABMAsAAAALMTQzNTU5NDM5NjUMAAAAAjEyDQAAAAk2LzE0LzIwMjV/V6QFGfzdCBv6jlsZ/N0IKkNJUS5OVkRBLklRX1RFVl9FQklUREFfRldELjYwMDAuMTEvMjQvMjAyMAEAAAAzfgAAAgAAABA1NC44MzY2MTI3NTU5ODk2AQ0AAAAFAAAAATkBAAAABzI2MzUxNTQCAAAA</t>
  </si>
  <si>
    <t>CTY1MzYyNjAwNwMAAAAGMTAwMzA4BAAAAAEyBgAAAAEwBwAAAAMxNjAIAAAAATAJAAAAATEKAAAAATALAAAACzEyMTY2NzAxNzU3DAAAAAIxMg0AAAAKMTEvMjUvMjAyMH9XpAUZ/N0IcA2LWxn83QgpQ0lRLk5WREEuSVFfVEVWX0VCSVREQV9GV0QuNjAwMC41LzI1LzIwMjEBAAAAM34AAAIAAAAQNTQuNTI3MTM5OTY1NzMyNgENAAAABQAAAAE5AQAAAAcyNjM1MTU0AgAAAAoxMDAyMjA0MTM3AwAAAAYxMDAzMDgEAAAAATIGAAAAATAHAAAAAzE2MAgAAAABMAkAAAABMQoAAAABMAsAAAALMTI0MjAzMzIyNzYMAAAAAjEyDQAAAAk1LzI2LzIwMjF/V6QFGfzdCERAjlsZ/N0IKkNJUS5OVkRBLklRX1RFVl9FQklUREFfRldELjYwMDAuMTEvMTIvMjAyMQEAAAAzfgAAAgAAABA2Ny43MjgwNTkyODc5NTg4AQ0AAAAFAAAAATkBAAAABzI2MzUxNTQCAAAACTY1MzYyNjAwOQMAAAAGMTAwMzA4BAAAAAEyBgAAAAEwBwAAAAMxNjAIAAAAATAJAAAAATEKAAAAATALAAAACzEyNjE2MzI1ODM5DAAAAAIxMg0AAAAKMTEvMTMvMjAyMX9XpAUZ/N0IG/qOWxn83QgpQ0lRLk5WREEuSVFfVEVWX0VCSVREQV9GV0QuNjAwMC40LzI3LzIwMjIBAAAAM34AAAIAAAAQMzAuNTM3NjQyODIxOTU3MwENAAAABQAAAAE5AQAAAAcyNjM1MTU0AgAAAAoxMDAyMjA0MTM4AwAAAAYxMDAzMDgEAAAAATIGAAAAATAHAAAAAzE2MAgAAAAB</t>
  </si>
  <si>
    <t>MAkAAAABMQoAAAABMAsAAAALMTI4MzQ5MDc4ODEMAAAAAjEyDQAAAAk0LzI4LzIwMjJ/V6QFGfzdCBv6jlsZ/N0IKkNJUS5OVkRBLklRX1RFVl9FQklUREFfRldELjYwMDAuMTAvMjYvMjAyMgEAAAAzfgAAAgAAAA8zOC43MTAxNjgwNzY5NzQBDQAAAAUAAAABOQEAAAAHMjYzNTE1NAIAAAAJNjUzNjI2MDEyAwAAAAYxMDAzMDgEAAAAATIGAAAAATAHAAAAAzE2MAgAAAABMAkAAAABMQoAAAABMAsAAAALMTMxMDcyMzczOTYMAAAAAjEyDQAAAAoxMC8yNy8yMDIymdXfWhn83QjtBplbGfzdCClDSVEuTlZEQS5JUV9URVZfRUJJVERBX0ZXRC42MDAwLjYvMTkvMjAyMwEAAAAzfgAAAgAAAA81Mi41NjkxMzUzMjY1MTcBDQAAAAUAAAABOQEAAAAHMjYzNTE1NAIAAAAJNjUzNjI2MDE0AwAAAAYxMDAzMDgEAAAAATIGAAAAATAHAAAAAzE2MAgAAAABMAkAAAABMQoAAAABMAsAAAALMTMzNjQyMTgyODYMAAAAAjEyDQAAAAk2LzIwLzIwMjMdJOBaGfzdCLcamFsZ/N0IKkNJUS5OVkRBLklRX1RFVl9FQklUREFfRldELjYwMDAuMTEvMzAvMjAyMwEAAAAzfgAAAgAAABAyNy4wNDM0Mzc1MjU0NzU1AQ0AAAAFAAAAATkBAAAABzI2MzUxNTQCAAAACTY1MzYyNjAxNgMAAAAGMTAwMzA4BAAAAAEyBgAAAAEwBwAAAAMxNjAIAAAAATAJAAAAATEKAAAAATALAAAACzEzNjA3ODQyNzA4DAAAAAIxMg0AAAAJMTIvMS8yMDIz</t>
  </si>
  <si>
    <t>HSTgWhn83Qj6Fp1bGfzdCClDSVEuTlZEQS5JUV9URVZfRUJJVERBX0ZXRC42MDAwLjUvMzAvMjAyNAEAAAAzfgAAAgAAABAzMi4yMTkwODgzMjk1MTE1AQ0AAAAFAAAAATkBAAAABzI2MzUxNTQCAAAACTY1MzYyNjAxNwMAAAAGMTAwMzA4BAAAAAEyBgAAAAEwBwAAAAMxNjAIAAAAATAJAAAAATEKAAAAATALAAAACzE0Mjg3ODgwMzc1DAAAAAIxMg0AAAAJNS8zMS8yMDI0HSTgWhn83QjODqRbGfzdCCpDSVEuTlZEQS5JUV9URVZfRUJJVERBX0ZXRC42MDAwLjExLzE5LzIwMjQBAAAAM34AAAIAAAAQMzYuNTYwNTk5NDg2OTE4MgENAAAABQAAAAE5AQAAAAcyNjM1MTU0AgAAAAk2NTM2MjYwMTgDAAAABjEwMDMwOAQAAAABMgYAAAABMAcAAAADMTYwCAAAAAEwCQAAAAExCgAAAAEwCwAAAAsxNDAzODgwNDUwOAwAAAACMTINAAAACjExLzIwLzIwMjR/V6QFGfzdCMjxmVsZ/N0IKUNJUS5OVkRBLklRX1RFVl9FQklUREFfRldELjYwMDAuNC8yMy8yMDI1AQAAADN+AAACAAAAEDE5LjYzNTM4Mzc5Nzg5OTQBDQAAAAUAAAABOQEAAAAHMjYzNTE1NAIAAAAKMTAwMjIwNDE0MQMAAAAGMTAwMzA4BAAAAAEyBgAAAAEwBwAAAAMxNjAIAAAAATAJAAAAATEKAAAAATALAAAACzE0MjI3ODQ5MzU2DAAAAAIxMg0AAAAJNC8yNC8yMDI1f1ekBRn83QhY5KFbGfzdCClDSVEuTlZEQS5JUV9URVZfRUJJVERBX0ZXRC42MDAw</t>
  </si>
  <si>
    <t>LjEwLzgvMjAyMAEAAAAzfgAAAgAAABA3MC4yODY2OTg0MzI2NTczAQ0AAAAFAAAAATkBAAAABzI2MzUxNTQCAAAACTY1MzYyNjAwNgMAAAAGMTAwMzA4BAAAAAEyBgAAAAEwBwAAAAMxNjAIAAAAATAJAAAAATEKAAAAATALAAAACzEyMDg3NjU1MTE4DAAAAAIxMg0AAAAJMTAvOS8yMDIwf1ekBRn83QhVkZVbGfzdCClDSVEuTlZEQS5JUV9URVZfRUJJVERBX0ZXRC42MDAwLjMvMjQvMjAyMQEAAAAzfgAAAgAAAA80MC4wOTcwNDQ5MTc3NzgBDQAAAAUAAAABOQEAAAAHMjYzNTE1NAIAAAAKMTAwMjIwNDEzNwMAAAAGMTAwMzA4BAAAAAEyBgAAAAEwBwAAAAMxNjAIAAAAATAJAAAAATEKAAAAATALAAAACzEyNDAyODA3MDUzDAAAAAIxMg0AAAAJMy8yNS8yMDIxf1ekBRn83QhAv5BbGfzdCClDSVEuTlZEQS5JUV9URVZfRUJJVERBX0ZXRC42MDAwLjUvMjYvMjAyMQEAAAAzfgAAAgAAABA0OS42OTY2MTY3MDEzMTUzAQ0AAAAFAAAAATkBAAAABzI2MzUxNTQCAAAACTY1MzYyNjAwOAMAAAAGMTAwMzA4BAAAAAEyBgAAAAEwBwAAAAMxNjAIAAAAATAJAAAAATEKAAAAATALAAAACzEyNDIwNjM3Mjg1DAAAAAIxMg0AAAAJNS8yNy8yMDIxf1ekBRn83Qgb+o5bGfzdCClDSVEuTlZEQS5JUV9URVZfRUJJVERBX0ZXRC42MDAwLjcvMjgvMjAyMQEAAAAzfgAAAgAAABA0OC42Mzk1NTMwODYwMzI0AQ0AAAAFAAAAATkB</t>
  </si>
  <si>
    <t>AAAABzI2MzUxNTQCAAAACTY1MzYyNjAwOAMAAAAGMTAwMzA4BAAAAAEyBgAAAAEwBwAAAAMxNjAIAAAAATAJAAAAATEKAAAAATALAAAACzEyNDc4MDQ5NjYzDAAAAAIxMg0AAAAJNy8yOS8yMDIxf1ekBRn83QiQ0YtbGfzdCClDSVEuTlZEQS5JUV9URVZfRUJJVERBX0ZXRC42MDAwLjEvMTAvMjAyMgEAAAAzfgAAAgAAAA81NC4wOTcxMDExMzgyODYBDQAAAAUAAAABOQEAAAAHMjYzNTE1NAIAAAAJNjUzNjI2MDEwAwAAAAYxMDAzMDgEAAAAATIGAAAAATAHAAAAAzE2MAgAAAABMAkAAAABMQoAAAABMAsAAAALMTI2NzQ0MTI0NDcMAAAAAjEyDQAAAAkxLzExLzIwMjJ/V6QFGfzdCNOrnlsZ/N0IKUNJUS5OVkRBLklRX1RFVl9FQklUREFfRldELjYwMDAuNi8zMC8yMDIyAQAAADN+AAACAAAAEDI0Ljg4MzE4MTY5MTMwNjQBDQAAAAUAAAABOQEAAAAHMjYzNTE1NAIAAAAJNjUzNjI2MDExAwAAAAYxMDAzMDgEAAAAATIGAAAAATAHAAAAAzE2MAgAAAABMAkAAAABMQoAAAABMAsAAAALMTI5MDU4NTMwNzkMAAAAAjEyDQAAAAg3LzEvMjAyMn9XpAUZ/N0IkNGLWxn83QgqQ0lRLk5WREEuSVFfVEVWX0VCSVREQV9GV0QuNjAwMC4xMi8yOS8yMDIyAQAAADN+AAACAAAAEDQwLjYzMzkwMTY5MzA1MjYBDQAAAAUAAAABOQEAAAAHMjYzNTE1NAIAAAAJNjUzNjI2MDEzAwAAAAYxMDAzMDgEAAAAATIGAAAAATAHAAAA</t>
  </si>
  <si>
    <t>AzE2MAgAAAABMAkAAAABMQoAAAABMAsAAAALMTMxMjY3MzgxNDQMAAAAAjEyDQAAAAoxMi8zMC8yMDIyHSTgWhn83QhY5KFbGfzdCClDSVEuTlZEQS5JUV9URVZfRUJJVERBX0ZXRC42MDAwLjYvMjAvMjAyMwEAAAAzfgAAAgAAABA1My45NDc1NjA3OTEyOTM4AQ0AAAAFAAAAATkBAAAABzI2MzUxNTQCAAAACTY1MzYyNjAxNAMAAAAGMTAwMzA4BAAAAAEyBgAAAAEwBwAAAAMxNjAIAAAAATAJAAAAATEKAAAAATALAAAACzEzMzY0MjE4Mjg2DAAAAAIxMg0AAAAJNi8yMS8yMDIzHSTgWhn83QhTvJNbGfzdCClDSVEuTlZEQS5JUV9URVZfRUJJVERBX0ZXRC42MDAwLjEyLzEvMjAyMwEAAAAzfgAAAgAAABAyNy4wNDA1MjgxNDcxMTA4AQ0AAAAFAAAAATkBAAAABzI2MzUxNTQCAAAACTY1MzYyNjAxNgMAAAAGMTAwMzA4BAAAAAEyBgAAAAEwBwAAAAMxNjAIAAAAATAJAAAAATEKAAAAATALAAAACzEzNjA3ODQyNzA4DAAAAAIxMg0AAAAJMTIvMi8yMDIzHSTgWhn83QhTvJNbGfzdCClDSVEuTlZEQS5JUV9URVZfRUJJVERBX0ZXRC42MDAwLjUvMzEvMjAyNAEAAAAzfgAAAgAAABAzMS45NjQzOTc3NzgxMTc5AQ0AAAAFAAAAATkBAAAABzI2MzUxNTQCAAAACTY1MzYyNjAxNwMAAAAGMTAwMzA4BAAAAAEyBgAAAAEwBwAAAAMxNjAIAAAAATAJAAAAATEKAAAAATALAAAACzE0Mjg3ODgwMzc1DAAAAAIxMg0AAAAI</t>
  </si>
  <si>
    <t>Ni8xLzIwMjQdJOBaGfzdCJDRi1sZ/N0IKkNJUS5OVkRBLklRX1RFVl9FQklUREFfRldELjYwMDAuMTEvMjAvMjAyNAEAAAAzfgAAAgAAABAzMy4zODM1MDgwMjQ3NTQ3AQ0AAAAFAAAAATkBAAAABzI2MzUxNTQCAAAACTY1MzYyNjAxOQMAAAAGMTAwMzA4BAAAAAEyBgAAAAEwBwAAAAMxNjAIAAAAATAJAAAAATEKAAAAATALAAAACzE0MDM4ODA0NTAyDAAAAAIxMg0AAAAKMTEvMjEvMjAyNH9XpAUZ/N0INmiaWxn83QgpQ0lRLk5WREEuSVFfVEVWX0VCSVREQV9GV0QuNjAwMC40LzI0LzIwMjUBAAAAM34AAAIAAAAQMjAuMzU2MDE5NDMwNTc2OAENAAAABQAAAAE5AQAAAAcyNjM1MTU0AgAAAAoxMDAyMjA0MTQxAwAAAAYxMDAzMDgEAAAAATIGAAAAATAHAAAAAzE2MAgAAAABMAkAAAABMQoAAAABMAsAAAALMTQyMjc4NDkzNTYMAAAAAjEyDQAAAAk0LzI1LzIwMjV/V6QFGfzdCCbcnFsZ/N0IKkNJUS5OVkRBLklRX1RFVl9FQklUREFfRldELjYwMDAuMTIvMTQvMjAyMAEAAAAzfgAAAgAAABA1Ni4zMzI1MjY2OTY1MjA4AQ0AAAAFAAAAATkBAAAABzI2MzUxNTQCAAAACTY1MzYyNjAwNwMAAAAGMTAwMzA4BAAAAAEyBgAAAAEwBwAAAAMxNjAIAAAAATAJAAAAATEKAAAAATALAAAACzEyMTY4MjY3NDQ5DAAAAAIxMg0AAAAKMTIvMTUvMjAyMH9XpAUZ/N0IcA2LWxn83QgpQ0lRLk5WREEuSVFfVEVWX0VCSVRE</t>
  </si>
  <si>
    <t>QV9GV0QuNjAwMC4zLzI1LzIwMjEBAAAAM34AAAIAAAAQMzkuNzUxMDc3Mzc3NzcyNwENAAAABQAAAAE5AQAAAAcyNjM1MTU0AgAAAAoxMDAyMjA0MTM3AwAAAAYxMDAzMDgEAAAAATIGAAAAATAHAAAAAzE2MAgAAAABMAkAAAABMQoAAAABMAsAAAALMTI0MDI4MDcwNTMMAAAAAjEyDQAAAAkzLzI2LzIwMjF/V6QFGfzdCNEmklsZ/N0IKUNJUS5OVkRBLklRX1RFVl9FQklUREFfRldELjYwMDAuNS8yNy8yMDIxAQAAADN+AAACAAAAEDM4Ljc0Njc5NzM1MjYxNzgBDQAAAAUAAAABOQEAAAAHMjYzNTE1NAIAAAAJNjUzNjI2MDA4AwAAAAYxMDAzMDgEAAAAATIGAAAAATAHAAAAAzE2MAgAAAABMAkAAAABMQoAAAABMAsAAAALMTI0MjE0MzE2NTUMAAAAAjEyDQAAAAk1LzI4LzIwMjF/V6QFGfzdCB2/ilsZ/N0IKkNJUS5OVkRBLklRX1RFVl9FQklUREFfRldELjYwMDAuMTEvMTYvMjAyMQEAAAAzfgAAAgAAABA2Ny4zMDc1MDA0MjIzNTkxAQ0AAAAFAAAAATkBAAAABzI2MzUxNTQCAAAACTY1MzYyNjAwOQMAAAAGMTAwMzA4BAAAAAEyBgAAAAEwBwAAAAMxNjAIAAAAATAJAAAAATEKAAAAATALAAAACzEyNjE2MzI1ODM5DAAAAAIxMg0AAAAKMTEvMTcvMjAyMX9XpAUZ/N0I1VuLWxn83QgpQ0lRLk5WREEuSVFfVEVWX0VCSVREQV9GV0QuNjAwMC41LzE3LzIwMjIBAAAAM34AAAIAAAAQMzAuMTM0Nzc0MjUzNzc2</t>
  </si>
  <si>
    <t>OAENAAAABQAAAAE5AQAAAAcyNjM1MTU0AgAAAAoxMDAyMjA0MTM4AwAAAAYxMDAzMDgEAAAAATIGAAAAATAHAAAAAzE2MAgAAAABMAkAAAABMQoAAAABMAsAAAALMTI4MzQ5MDc4ODEMAAAAAjEyDQAAAAk1LzE4LzIwMjJ/V6QFGfzdCKzXllsZ/N0IKkNJUS5OVkRBLklRX1RFVl9FQklUREFfRldELjYwMDAuMTAvMjgvMjAyMgEAAAAzfgAAAgAAABA0MS41NzIxNDU0MTg4NDMzAQ0AAAAFAAAAATkBAAAABzI2MzUxNTQCAAAACTY1MzYyNjAxMgMAAAAGMTAwMzA4BAAAAAEyBgAAAAEwBwAAAAMxNjAIAAAAATAJAAAAATEKAAAAATALAAAACzEzMTA3MjM3Mzk2DAAAAAIxMg0AAAAKMTAvMjkvMjAyMpnV31oZ/N0IG/qOWxn83QgpQ0lRLk5WREEuSVFfVEVWX0VCSVREQV9GV0QuNjAwMC40LzE5LzIwMjMBAAAAM34AAAIAAAAQNjYuNjEyMDEyMzUxOTI2MQENAAAABQAAAAE5AQAAAAcyNjM1MTU0AgAAAAoxMDAyMjA0MTM5AwAAAAYxMDAzMDgEAAAAATIGAAAAATAHAAAAAzE2MAgAAAABMAkAAAABMQoAAAABMAsAAAALMTMyODYwOTIzNDQMAAAAAjEyDQAAAAk0LzIwLzIwMjMdJOBaGfzdCJDRi1sZ/N0IKkNJUS5OVkRBLklRX1RFVl9FQklUREFfRldELjYwMDAuMTAvMTgvMjAyMwEAAAAzfgAAAgAAABAzMS41NjgyOTM2NTY3OTU5AQ0AAAAFAAAAATkBAAAABzI2MzUxNTQCAAAACTY1MzYyNjAxNQMAAAAGMTAw</t>
  </si>
  <si>
    <t>MzA4BAAAAAEyBgAAAAEwBwAAAAMxNjAIAAAAATAJAAAAATEKAAAAATALAAAACzEzNTc1ODY2NDc0DAAAAAIxMg0AAAAKMTAvMTkvMjAyMx0k4FoZ/N0IG/qOWxn83QgoQ0lRLk5WREEuSVFfVEVWX0VCSVREQV9GV0QuNjAwMC40LzgvMjAyNAEAAAAzfgAAAgAAABAyOS42ODg3OTQ4NjQ4ODIzAQ0AAAAFAAAAATkBAAAABzI2MzUxNTQCAAAACjEwMDIyMDQxNDADAAAABjEwMDMwOAQAAAABMgYAAAABMAcAAAADMTYwCAAAAAEwCQAAAAExCgAAAAEwCwAAAAsxMzcyMzA0MzI4MgwAAAACMTINAAAACDQvOS8yMDI0HSTgWhn83Qgb+o5bGfzdCClDSVEuTlZEQS5JUV9URVZfRUJJVERBX0ZXRC42MDAwLjkvMTkvMjAyNAEAAAAzfgAAAgAAABAyOS4wNzA0Mzc3NzU1ODczAQ0AAAAFAAAAATkBAAAABzI2MzUxNTQCAAAACTY1MzYyNjAxOAMAAAAGMTAwMzA4BAAAAAEyBgAAAAEwBwAAAAMxNjAIAAAAATAJAAAAATEKAAAAATALAAAACzE0MDM4MTIwMDkzDAAAAAIxMg0AAAAJOS8yMC8yMDI0f1ekBRn83QhEuaFbGfzdCClDSVEuTlZEQS5JUV9URVZfRUJJVERBX0ZXRC42MDAwLjMvMTMvMjAyNQEAAAAzfgAAAgAAABAyMS4zODk0MjkyMzY0OTg0AQ0AAAAFAAAAATkBAAAABzI2MzUxNTQCAAAACjEwMDIyMDQxNDEDAAAABjEwMDMwOAQAAAABMgYAAAABMAcAAAADMTYwCAAAAAEwCQAAAAExCgAAAAEwCwAAAAsxNDMz</t>
  </si>
  <si>
    <t>OTc2NTA2NQwAAAACMTINAAAACTMvMTQvMjAyNX9XpAUZ/N0IN1WZWxn83QgpQ0lRLk5WREEuSVFfVEVWX0VCSVREQV9GV0QuNjAwMC44LzEzLzIwMjUBAAAAM34AAAIAAAAQMzMuODk0MzcwNjc5MzExNQENAAAABQAAAAE5AQAAAAcyNjM1MTU0AgAAAAk2NTM2MjYwMjADAAAABjEwMDMwOAQAAAABMgYAAAABMAcAAAADMTYwCAAAAAEwCQAAAAExCgAAAAEwCwAAAAsxNDQ1NTA3MjA4NAwAAAACMTINAAAACTgvMTQvMjAyNX9XpAUZ/N0IJtycWxn83QgoQ0lRLk5WREEuSVFfVEVWX0VCSVREQV9GV0QuNjAwMC4yLzkvMjAyMQEAAAAzfgAAAgAAABA2MC4xOTE4MTIyMzMxNjM4AQ0AAAAFAAAAATkBAAAABzI2MzUxNTQCAAAACTY1MzYyNjAwNwMAAAAGMTAwMzA4BAAAAAEyBgAAAAEwBwAAAAMxNjAIAAAAATAJAAAAATEKAAAAATALAAAACzEyMjQ5Nzk3NDQ4DAAAAAIxMg0AAAAJMi8xMC8yMDIxf1ekBRn83QjRJpJbGfzdCClDSVEuTlZEQS5JUV9URVZfRUJJVERBX0ZXRC42MDAwLjUvMjgvMjAyMQEAAAAzfgAAAgAAAA80MC42NjM4MzgyNDUzNDQBDQAAAAUAAAABOQEAAAAHMjYzNTE1NAIAAAAJNjUzNjI2MDA4AwAAAAYxMDAzMDgEAAAAATIGAAAAATAHAAAAAzE2MAgAAAABMAkAAAABMQoAAAABMAsAAAALMTI0MjE0MzE2NTUMAAAAAjEyDQAAAAk1LzI5LzIwMjF/V6QFGfzdCBFojVsZ/N0IKUNJUS5OVkRB</t>
  </si>
  <si>
    <t>LklRX1RFVl9FQklUREFfRldELjYwMDAuMTAvMS8yMDIxAQAAADN+AAACAAAADjQ2LjQ5MDQ2MzkxNzMxAQ0AAAAFAAAAATkBAAAABzI2MzUxNTQCAAAACTY1MzYyNjAwOQMAAAAGMTAwMzA4BAAAAAEyBgAAAAEwBwAAAAMxNjAIAAAAATAJAAAAATEKAAAAATALAAAACzEyNTQwMzQ5MDY4DAAAAAIxMg0AAAAJMTAvMi8yMDIxf1ekBRn83QjODqRbGfzdCClDSVEuTlZEQS5JUV9URVZfRUJJVERBX0ZXRC42MDAwLjMvMTYvMjAyMgEAAAAzfgAAAgAAABA0MC4wMjMzMDE4MjE2NTgxAQ0AAAAFAAAAATkBAAAABzI2MzUxNTQCAAAACjEwMDIyMDQxMzgDAAAABjEwMDMwOAQAAAABMgYAAAABMAcAAAADMTYwCAAAAAEwCQAAAAExCgAAAAEwCwAAAAsxMjc1NTQzMjQwMgwAAAACMTINAAAACTMvMTcvMjAyMn9XpAUZ/N0IGoObWxn83QgoQ0lRLk5WREEuSVFfVEVWX0VCSVREQV9GV0QuNjAwMC45LzUvMjAyMgEAAAAzfgAAAgAAAA8zNi41MjgyMzUzNzM1NTkBDQAAAAUAAAABOQEAAAAHMjYzNTE1NAIAAAAJNjUzNjI2MDEyAwAAAAYxMDAzMDgEAAAAATIGAAAAATAHAAAAAzE2MAgAAAABMAkAAAABMQoAAAABMAsAAAALMTMxMDI0MjUzODEMAAAAAjEyDQAAAAg5LzYvMjAyMpnV31oZ/N0IrNeWWxn83QgoQ0lRLk5WREEuSVFfVEVWX0VCSVREQV9GV0QuNjAwMC45LzMvMjAyMAEAAAAzfgAAAgAAABA2My44ODcxNjQ5</t>
  </si>
  <si>
    <t>NjQyNDYzAQ0AAAAFAAAAATkBAAAABzI2MzUxNTQCAAAACTY1MzYyNjAwNgMAAAAGMTAwMzA4BAAAAAEyBgAAAAEwBwAAAAMxNjAIAAAAATAJAAAAATEKAAAAATALAAAACzEyMDU5MTk2MzU5DAAAAAIxMg0AAAAIOS80LzIwMjB/V6QFGfzdCERAjlsZ/N0IKUNJUS5OVkRBLklRX1RFVl9FQklUREFfRldELjYwMDAuMTEvNi8yMDIwAQAAADN+AAACAAAAEDczLjk5NTcxMjQ1NTQ0OTcBDQAAAAUAAAABOQEAAAAHMjYzNTE1NAIAAAAJNjUzNjI2MDA2AwAAAAYxMDAzMDgEAAAAATIGAAAAATAHAAAAAzE2MAgAAAABMAkAAAABMQoAAAABMAsAAAALMTIwODc2NTUxMTgMAAAAAjEyDQAAAAkxMS83LzIwMjB/V6QFGfzdCFfkolsZ/N0IKkNJUS5OVkRBLklRX1RFVl9FQklUREFfRldELjYwMDAuMTIvMjMvMjAyMAEAAAAzfgAAAgAAABA1NS4wNTUyOTI4MDA1NTEyAQ0AAAAFAAAAATkBAAAABzI2MzUxNTQCAAAACTY1MzYyNjAwNwMAAAAGMTAwMzA4BAAAAAEyBgAAAAEwBwAAAAMxNjAIAAAAATAJAAAAATEKAAAAATALAAAACzEyMTY4MjY3NDQ5DAAAAAIxMg0AAAAKMTIvMjQvMjAyMH9XpAUZ/N0IZm2jWxn83QgpQ0lRLk5WREEuSVFfVEVWX0VCSVREQV9GV0QuNjAwMC4yLzI0LzIwMjEBAAAAM34AAAIAAAAPNTguNjYxMDMzNDk5OTM4AQ0AAAAFAAAAATkBAAAABzI2MzUxNTQCAAAACjEwMDIyMDQxMzcDAAAABjEw</t>
  </si>
  <si>
    <t>MDMwOAQAAAABMgYAAAABMAcAAAADMTYwCAAAAAEwCQAAAAExCgAAAAEwCwAAAAsxMjI0OTc5NTA3NQwAAAACMTINAAAACTIvMjUvMjAyMX9XpAUZ/N0IHb+KWxn83QgpQ0lRLk5WREEuSVFfVEVWX0VCSVREQV9GV0QuNjAwMC40LzI4LzIwMjEBAAAAM34AAAIAAAAQNTMuMjkxMTM1MDYzNTA5MgENAAAABQAAAAE5AQAAAAcyNjM1MTU0AgAAAAoxMDAyMjA0MTM3AwAAAAYxMDAzMDgEAAAAATIGAAAAATAHAAAAAzE2MAgAAAABMAkAAAABMQoAAAABMAsAAAALMTI0MDYyNDE2MTkMAAAAAjEyDQAAAAk0LzI5LzIwMjF/V6QFGfzdCNEmklsZ/N0IKUNJUS5OVkRBLklRX1RFVl9FQklUREFfRldELjYwMDAuNi8yMy8yMDIxAQAAADN+AAACAAAAEDQ3LjA3OTQ4NzU3NDUzMTkBDQAAAAUAAAABOQEAAAAHMjYzNTE1NAIAAAAJNjUzNjI2MDA4AwAAAAYxMDAzMDgEAAAAATIGAAAAATAHAAAAAzE2MAgAAAABMAkAAAABMQoAAAABMAsAAAALMTI0NDIxODQ3MDgMAAAAAjEyDQAAAAk2LzI0LzIwMjF/V6QFGfzdCBv6jlsZ/N0IKUNJUS5OVkRBLklRX1RFVl9FQklUREFfRldELjYwMDAuOC8yNS8yMDIxAQAAADN+AAACAAAAEDUxLjE1NzQ4NTc2Mzk2NDcBDQAAAAUAAAABOQEAAAAHMjYzNTE1NAIAAAAJNjUzNjI2MDA5AwAAAAYxMDAzMDgEAAAAATIGAAAAATAHAAAAAzE2MAgAAAABMAkAAAABMQoAAAABMAsAAAALMTI1</t>
  </si>
  <si>
    <t>MjY1ODY4OTAMAAAAAjEyDQAAAAk4LzI2LzIwMjF/V6QFGfzdCERAjlsZ/N0IKkNJUS5OVkRBLklRX1RFVl9FQklUREFfRldELjYwMDAuMTAvMTEvMjAyMQEAAAAzfgAAAgAAABA0Ni4zODM3MDQzNzYyNDkzAQ0AAAAFAAAAATkBAAAABzI2MzUxNTQCAAAACTY1MzYyNjAwOQMAAAAGMTAwMzA4BAAAAAEyBgAAAAEwBwAAAAMxNjAIAAAAATAJAAAAATEKAAAAATALAAAACzEyNTQwMzQ5MDY4DAAAAAIxMg0AAAAKMTAvMTIvMjAyMX9XpAUZ/N0IWOShWxn83QgqQ0lRLk5WREEuSVFfVEVWX0VCSVREQV9GV0QuNjAwMC4xMi8xMy8yMDIxAQAAADN+AAACAAAADzU1LjYxNjE0NjU5NDg3MwENAAAABQAAAAE5AQAAAAcyNjM1MTU0AgAAAAk2NTM2MjYwMTADAAAABjEwMDMwOAQAAAABMgYAAAABMAcAAAADMTYwCAAAAAEwCQAAAAExCgAAAAEwCwAAAAsxMjY3NDQxMjQ0NwwAAAACMTINAAAACjEyLzE0LzIwMjF/V6QFGfzdCLr2oFsZ/N0IKUNJUS5OVkRBLklRX1RFVl9FQklUREFfRldELjYwMDAuMi8xNC8yMDIyAQAAADN+AAACAAAAEDQ4LjA5MDQ0OTg5MTkwMzYBDQAAAAUAAAABOQEAAAAHMjYzNTE1NAIAAAAJNjUzNjI2MDEwAwAAAAYxMDAzMDgEAAAAATIGAAAAATAHAAAAAzE2MAgAAAABMAkAAAABMQoAAAABMAsAAAALMTMwMjQ0NDc4ODcMAAAAAjEyDQAAAAkyLzE1LzIwMjJ/V6QFGfzdCBv6jlsZ/N0IKUNJ</t>
  </si>
  <si>
    <t>US5OVkRBLklRX1RFVl9FQklUREFfRldELjYwMDAuNC8xMS8yMDIyAQAAADN+AAACAAAAEDM2LjAwNDc4OTg1MjA3NjEBDQAAAAUAAAABOQEAAAAHMjYzNTE1NAIAAAAKMTAwMjIwNDEzOAMAAAAGMTAwMzA4BAAAAAEyBgAAAAEwBwAAAAMxNjAIAAAAATAJAAAAATEKAAAAATALAAAACzEyNzk4ODI5NTE3DAAAAAIxMg0AAAAJNC8xMi8yMDIyf1ekBRn83QgRaI1bGfzdCChDSVEuTlZEQS5JUV9URVZfRUJJVERBX0ZXRC42MDAwLjYvMi8yMDIyAQAAADN+AAACAAAAEDMxLjIzNjgxNTcwODQwNjMBDQAAAAUAAAABOQEAAAAHMjYzNTE1NAIAAAAJNjUzNjI2MDExAwAAAAYxMDAzMDgEAAAAATIGAAAAATAHAAAAAzE2MAgAAAABMAkAAAABMQoAAAABMAsAAAALMTI4OTI2NDYxNjMMAAAAAjEyDQAAAAg2LzMvMjAyMn9XpAUZ/N0IEWiNWxn83QgpQ0lRLk5WREEuSVFfVEVWX0VCSVREQV9GV0QuNjAwMC43LzI4LzIwMjIBAAAAM34AAAIAAAAQMzIuMTY4MDIyOTU0MjU2MgENAAAABQAAAAE5AQAAAAcyNjM1MTU0AgAAAAk2NTM2MjYwMTEDAAAABjEwMDMwOAQAAAABMgYAAAABMAcAAAADMTYwCAAAAAEwCQAAAAExCgAAAAEwCwAAAAsxMjkzNzUwNzY1NgwAAAACMTINAAAACTcvMjkvMjAyMn9XpAUZ/N0IVZGVWxn83QgpQ0lRLk5WREEuSVFfVEVWX0VCSVREQV9GV0QuNjAwMC45LzI5LzIwMjIBAAAAM34AAAIAAAAQ</t>
  </si>
  <si>
    <t>MzYuNjQ3NTkxNjU1NzU0NwENAAAABQAAAAE5AQAAAAcyNjM1MTU0AgAAAAk2NTM2MjYwMTIDAAAABjEwMDMwOAQAAAABMgYAAAABMAcAAAADMTYwCAAAAAEwCQAAAAExCgAAAAEwCwAAAAsxMzAyMzIwMjE3OAwAAAACMTINAAAACTkvMzAvMjAyMpnV31oZ/N0IG/qOWxn83QgpQ0lRLk5WREEuSVFfVEVWX0VCSVREQV9GV0QuNjAwMC4xMi8xLzIwMjIBAAAAM34AAAIAAAAQNDcuMjgxOTQ4MzcyNzUyMQENAAAABQAAAAE5AQAAAAcyNjM1MTU0AgAAAAk2NTM2MjYwMTMDAAAABjEwMDMwOAQAAAABMgYAAAABMAcAAAADMTYwCAAAAAEwCQAAAAExCgAAAAEwCwAAAAsxMzExMTA3NTMzNwwAAAACMTINAAAACTEyLzIvMjAyMh0k4FoZ/N0IRECOWxn83QgpQ0lRLk5WREEuSVFfVEVWX0VCSVREQV9GV0QuNjAwMC4xLzI2LzIwMjMBAAAAM34AAAIAAAAQNTUuMTUwNTQyMTY0MTg0MgENAAAABQAAAAE5AQAAAAcyNjM1MTU0AgAAAAk2NTM2MjYwMTMDAAAABjEwMDMwOAQAAAABMgYAAAABMAcAAAADMTYwCAAAAAEwCQAAAAExCgAAAAEwCwAAAAsxMzEyNjczODE0NAwAAAACMTINAAAACTEvMjcvMjAyMx0k4FoZ/N0IMPueWxn83QgpQ0lRLk5WREEuSVFfVEVWX0VCSVREQV9GV0QuNjAwMC4zLzIxLzIwMjMBAAAAM34AAAIAAAAQNjUuMzcyNzczNjQ0ODMwMQENAAAABQAAAAE5AQAAAAcyNjM1MTU0AgAAAAoxMDAyMjA0</t>
  </si>
  <si>
    <t>MTM5AwAAAAYxMDAzMDgEAAAAATIGAAAAATAHAAAAAzE2MAgAAAABMAkAAAABMQoAAAABMAsAAAALMTMyMzQ3ODI1NDQMAAAAAjEyDQAAAAkzLzIyLzIwMjMdJOBaGfzdCNEmklsZ/N0IKUNJUS5OVkRBLklRX1RFVl9FQklUREFfRldELjYwMDAuNS8xNi8yMDIzAQAAADN+AAACAAAAEDY5Ljg3Mjk2MTM4NDQzNjcBDQAAAAUAAAABOQEAAAAHMjYzNTE1NAIAAAAKMTAwMjIwNDEzOQMAAAAGMTAwMzA4BAAAAAEyBgAAAAEwBwAAAAMxNjAIAAAAATAJAAAAATEKAAAAATALAAAACzEzMjg2MDkyMzQ0DAAAAAIxMg0AAAAJNS8xNy8yMDIzHSTgWhn83QjmjaFbGfzdCClDSVEuTlZEQS5JUV9URVZfRUJJVERBX0ZXRC42MDAwLjcvMTgvMjAyMwEAAAAzfgAAAgAAABA1OC41MDAzMTcyOTk1MDgxAQ0AAAAFAAAAATkBAAAABzI2MzUxNTQCAAAACTY1MzYyNjAxNAMAAAAGMTAwMzA4BAAAAAEyBgAAAAEwBwAAAAMxNjAIAAAAATAJAAAAATEKAAAAATALAAAACzEzMzY0MjE4Mjg2DAAAAAIxMg0AAAAJNy8xOS8yMDIzHSTgWhn83Qh9o5lbGfzdCClDSVEuTlZEQS5JUV9URVZfRUJJVERBX0ZXRC42MDAwLjkvMTkvMjAyMwEAAAAzfgAAAgAAABAzMS44MjUzNDIyNDgwNzIyAQ0AAAAFAAAAATkBAAAABzI2MzUxNTQCAAAACTY1MzYyNjAxNQMAAAAGMTAwMzA4BAAAAAEyBgAAAAEwBwAAAAMxNjAIAAAAATAJAAAAATEKAAAA</t>
  </si>
  <si>
    <t>ATALAAAACzEzNDc5MzkzNzczDAAAAAIxMg0AAAAJOS8yMC8yMDIzHSTgWhn83Qgb+o5bGfzdCClDSVEuTlZEQS5JUV9URVZfRUJJVERBX0ZXRC42MDAwLjExLzMvMjAyMwEAAAAzfgAAAgAAAA8zMy42ODAwNzQ5MjIyMjUBDQAAAAUAAAABOQEAAAAHMjYzNTE1NAIAAAAJNjUzNjI2MDE1AwAAAAYxMDAzMDgEAAAAATIGAAAAATAHAAAAAzE2MAgAAAABMAkAAAABMQoAAAABMAsAAAALMTM1NzU4NjY0NzQMAAAAAjEyDQAAAAkxMS80LzIwMjMdJOBaGfzdCNEmklsZ/N0IKENJUS5OVkRBLklRX1RFVl9FQklUREFfRldELjYwMDAuMS81LzIwMjQBAAAAM34AAAIAAAAQMTkuMzE0Njk4MTQ0MjI1NQENAAAABQAAAAE5AQAAAAcyNjM1MTU0AgAAAAk2NTM2MjYwMTYDAAAABjEwMDMwOAQAAAABMgYAAAABMAcAAAADMTYwCAAAAAEwCQAAAAExCgAAAAEwCwAAAAsxMzU5NDQ1OTY0MgwAAAACMTINAAAACDEvNi8yMDI0HSTgWhn83Qgb+o5bGfzdCChDSVEuTlZEQS5JUV9URVZfRUJJVERBX0ZXRC42MDAwLjMvMS8yMDI0AQAAADN+AAACAAAAEDI4LjM1MjcxNjM3NDQ5OTQBDQAAAAUAAAABOQEAAAAHMjYzNTE1NAIAAAAKMTAwMjIwNDE0MAMAAAAGMTAwMzA4BAAAAAEyBgAAAAEwBwAAAAMxNjAIAAAAATAJAAAAATEKAAAAATALAAAACzEzNjg1OTY5NDA1DAAAAAIxMg0AAAAIMy8yLzIwMjQdJOBaGfzdCKUyo1sZ/N0I</t>
  </si>
  <si>
    <t>KENJUS5OVkRBLklRX1RFVl9FQklUREFfRldELjYwMDAuNS8zLzIwMjQBAAAAM34AAAIAAAAQMzAuNDE5MjkzMDc2ODYwMwENAAAABQAAAAE5AQAAAAcyNjM1MTU0AgAAAAoxMDAyMjA0MTQwAwAAAAYxMDAzMDgEAAAAATIGAAAAATAHAAAAAzE2MAgAAAABMAkAAAABMQoAAAABMAsAAAALMTM3NjE4MTM3MzMMAAAAAjEyDQAAAAg1LzQvMjAyNB0k4FoZ/N0IGoObWxn83QgoQ0lRLk5WREEuSVFfVEVWX0VCSVREQV9GV0QuNjAwMC43LzUvMjAyNAEAAAAzfgAAAgAAABAzNi4wNjExMjg4NTMxMTMzAQ0AAAAFAAAAATkBAAAABzI2MzUxNTQCAAAACTY1MzYyNjAxNwMAAAAGMTAwMzA4BAAAAAEyBgAAAAEwBwAAAAMxNjAIAAAAATAJAAAAATEKAAAAATALAAAACzE0Mjg3ODgwMzg3DAAAAAIxMg0AAAAINy82LzIwMjQdJOBaGfzdCDZomlsZ/N0IKUNJUS5OVkRBLklRX1RFVl9FQklUREFfRldELjYwMDAuOC8yMS8yMDI0AQAAADN+AAACAAAAEDM1Ljc4MjQzODcwMTkzOTkBDQAAAAUAAAABOQEAAAAHMjYzNTE1NAIAAAAJNjUzNjI2MDE3AwAAAAYxMDAzMDgEAAAAATIGAAAAATAHAAAAAzE2MAgAAAABMAkAAAABMQoAAAABMAsAAAALMTQyODc4ODAzOTIMAAAAAjEyDQAAAAk4LzIyLzIwMjR/V6QFGfzdCB5pmFsZ/N0IKkNJUS5OVkRBLklRX1RFVl9FQklUREFfRldELjYwMDAuMTAvMjMvMjAyNAEAAAAzfgAAAgAA</t>
  </si>
  <si>
    <t>ABAzNC42ODI1MTU3MzUxNzcyAQ0AAAAFAAAAATkBAAAABzI2MzUxNTQCAAAACTY1MzYyNjAxOAMAAAAGMTAwMzA4BAAAAAEyBgAAAAEwBwAAAAMxNjAIAAAAATAJAAAAATEKAAAAATALAAAACzE0MDM4ODA0NTA3DAAAAAIxMg0AAAAKMTAvMjQvMjAyNH9XpAUZ/N0I+hadWxn83QgqQ0lRLk5WREEuSVFfVEVWX0VCSVREQV9GV0QuNjAwMC4xMi8xNy8yMDI0AQAAADN+AAACAAAAEDI3LjUzNTE2NjUwODk0NDMBDQAAAAUAAAABOQEAAAAHMjYzNTE1NAIAAAAJNjUzNjI2MDE5AwAAAAYxMDAzMDgEAAAAATIGAAAAATAHAAAAAzE2MAgAAAABMAkAAAABMQoAAAABMAsAAAALMTQyODc4ODEwNTIMAAAAAjEyDQAAAAoxMi8xOC8yMDI0f1ekBRn83QjRJpJbGfzdCClDSVEuTlZEQS5JUV9URVZfRUJJVERBX0ZXRC42MDAwLjIvMTMvMjAyNQEAAAAzfgAAAgAAABAyOC41NzkxNjYxNjAwNzczAQ0AAAAFAAAAATkBAAAABzI2MzUxNTQCAAAACTY1MzYyNjAxOQMAAAAGMTAwMzA4BAAAAAEyBgAAAAEwBwAAAAMxNjAIAAAAATAJAAAAATEKAAAAATALAAAACzE0MTU5NTA3NTc5DAAAAAIxMg0AAAAJMi8xNC8yMDI1f1ekBRn83Qgag5tbGfzdCClDSVEuTlZEQS5JUV9URVZfRUJJVERBX0ZXRC42MDAwLjMvMjgvMjAyNQEAAAAzfgAAAgAAABAyMC4zNTMyMDEyMTUzNTk0AQ0AAAAFAAAAATkBAAAABzI2MzUxNTQCAAAACjEw</t>
  </si>
  <si>
    <t>MDIyMDQxNDEDAAAABjEwMDMwOAQAAAABMgYAAAABMAcAAAADMTYwCAAAAAEwCQAAAAExCgAAAAEwCwAAAAsxNDMzMTc2MDE0NAwAAAACMTINAAAACTMvMjkvMjAyNX9XpAUZ/N0IGoObWxn83QgpQ0lRLk5WREEuSVFfVEVWX0VCSVREQV9GV0QuNjAwMC41LzIxLzIwMjUBAAAAM34AAAIAAAAPMjYuMTAzMjgwNzUyMTI1AQ0AAAAFAAAAATkBAAAABzI2MzUxNTQCAAAACjEwMDIyMDQxNDEDAAAABjEwMDMwOAQAAAABMgYAAAABMAcAAAADMTYwCAAAAAEwCQAAAAExCgAAAAEwCwAAAAsxNDMyOTcxOTY0NwwAAAACMTINAAAACTUvMjIvMjAyNX9XpAUZ/N0IWz+fWxn83QgpQ0lRLk5WREEuSVFfVEVWX0VCSVREQV9GV0QuNjAwMC43LzE3LzIwMjUBAAAAM34AAAIAAAAQMzIuMjgyNTAyOTcxMTU0OAENAAAABQAAAAE5AQAAAAcyNjM1MTU0AgAAAAk2NTM2MjYwMjADAAAABjEwMDMwOAQAAAABMgYAAAABMAcAAAADMTYwCAAAAAEwCQAAAAExCgAAAAEwCwAAAAsxNDQ1NTA3MjA3MwwAAAACMTINAAAACTcvMTgvMjAyNX9XpAUZ/N0InriYWxn83QgoQ0lRLk5WREEuSVFfVEVWX0VCSVREQV9GV0QuNjAwMC4zLzQvMjAyNAEAAAAzfgAAAgAAABAyOS4zNzk1OTA0MDU5MjU2AQ0AAAAFAAAAATkBAAAABzI2MzUxNTQCAAAACjEwMDIyMDQxNDADAAAABjEwMDMwOAQAAAABMgYAAAABMAcAAAADMTYwCAAAAAEwCQAAAAEx</t>
  </si>
  <si>
    <t>CgAAAAEwCwAAAAsxMzY4NTk2OTQwNQwAAAACMTINAAAACDMvNS8yMDI0HSTgWhn83Qg2aJpbGfzdCClDSVEuTlZEQS5JUV9URVZfRUJJVERBX0ZXRC42MDAwLjgvMjIvMjAyNAEAAAAzfgAAAgAAABAzNC40NDg0MjMzNTExMjQ5AQ0AAAAFAAAAATkBAAAABzI2MzUxNTQCAAAACTY1MzYyNjAxNwMAAAAGMTAwMzA4BAAAAAEyBgAAAAEwBwAAAAMxNjAIAAAAATAJAAAAATEKAAAAATALAAAACzE0Mjg3ODgwMzkyDAAAAAIxMg0AAAAJOC8yMy8yMDI0f1ekBRn83QgWcZ5bGfzdCChDSVEuTlZEQS5JUV9URVZfRUJJVERBX0ZXRC42MDAwLjQvOS8yMDI1AQAAADN+AAACAAAAEDIxLjI1NjMyMDQ5MzI1NTYBDQAAAAUAAAABOQEAAAAHMjYzNTE1NAIAAAAKMTAwMjIwNDE0MQMAAAAGMTAwMzA4BAAAAAEyBgAAAAEwBwAAAAMxNjAIAAAAATAJAAAAATEKAAAAATALAAAACzE0MzE4NDY1NTkxDAAAAAIxMg0AAAAJNC8xMC8yMDI1f1ekBRn83QjI8ZlbGfzdCClDSVEuTlZEQS5JUV9URVZfRUJJVERBX0ZXRC42MDAwLjkvMTQvMjAyMAEAAAAzfgAAAgAAABA2My4yNDk0OTY1OTU4MTE5AQ0AAAAFAAAAATkBAAAABzI2MzUxNTQCAAAACTY1MzYyNjAwNgMAAAAGMTAwMzA4BAAAAAEyBgAAAAEwBwAAAAMxNjAIAAAAATAJAAAAATEKAAAAATALAAAACzEyMDY4NTY1NTQ3DAAAAAIxMg0AAAAJOS8xNS8yMDIwf1ekBRn83QiQ</t>
  </si>
  <si>
    <t>0YtbGfzdCClDSVEuTlZEQS5JUV9URVZfRUJJVERBX0ZXRC42MDAwLjIvMjYvMjAyMQEAAAAzfgAAAgAAABA0NC4xNTgzMzcxMDQyNzc0AQ0AAAAFAAAAATkBAAAABzI2MzUxNTQCAAAACjEwMDIyMDQxMzcDAAAABjEwMDMwOAQAAAABMgYAAAABMAcAAAADMTYwCAAAAAEwCQAAAAExCgAAAAEwCwAAAAsxMzc2MDA0NjM5NgwAAAACMTINAAAACTIvMjcvMjAyMX9XpAUZ/N0ItgKYWxn83QgpQ0lRLk5WREEuSVFfVEVWX0VCSVREQV9GV0QuNjAwMC40LzMwLzIwMjEBAAAAM34AAAIAAAAQNTIuMzQ5MzQ4NjMzMjg4OQENAAAABQAAAAE5AQAAAAcyNjM1MTU0AgAAAAoxMDAyMjA0MTM3AwAAAAYxMDAzMDgEAAAAATIGAAAAATAHAAAAAzE2MAgAAAABMAkAAAABMQoAAAABMAsAAAALMTI0MDYyNDE2MTkMAAAAAjEyDQAAAAg1LzEvMjAyMX9XpAUZ/N0ItgKYWxn83QgoQ0lRLk5WREEuSVFfVEVWX0VCSVREQV9GV0QuNjAwMC43LzIvMjAyMQEAAAAzfgAAAgAAABA0OC4wNzEwODI5MDcwOTc0AQ0AAAAFAAAAATkBAAAABzI2MzUxNTQCAAAACTY1MzYyNjAwOAMAAAAGMTAwMzA4BAAAAAEyBgAAAAEwBwAAAAMxNjAIAAAAATAJAAAAATEKAAAAATALAAAACzEyNDczNjQ2NjExDAAAAAIxMg0AAAAINy8zLzIwMjF/V6QFGfzdCNEmklsZ/N0IKkNJUS5OVkRBLklRX1RFVl9FQklUREFfRldELjYwMDAuMTAvMjkvMjAyMQEA</t>
  </si>
  <si>
    <t>AAAzfgAAAgAAABA1Ni44ODEyMzg5MjAxMTIyAQ0AAAAFAAAAATkBAAAABzI2MzUxNTQCAAAACTY1MzYyNjAwOQMAAAAGMTAwMzA4BAAAAAEyBgAAAAEwBwAAAAMxNjAIAAAAATAJAAAAATEKAAAAATALAAAACzEyNjE2MzI1ODM5DAAAAAIxMg0AAAAKMTAvMzAvMjAyMX9XpAUZ/N0IU7yTWxn83QgpQ0lRLk5WREEuSVFfVEVWX0VCSVREQV9GV0QuNjAwMC40LzIwLzIwMjIBAAAAM34AAAIAAAAQMzYuMTM5MTcwMTExNTc3NAENAAAABQAAAAE5AQAAAAcyNjM1MTU0AgAAAAoxMDAyMjA0MTM4AwAAAAYxMDAzMDgEAAAAATIGAAAAATAHAAAAAzE2MAgAAAABMAkAAAABMQoAAAABMAsAAAALMTI4MjY0ODg1NDkMAAAAAjEyDQAAAAk0LzIxLzIwMjJ/V6QFGfzdCBFojVsZ/N0IKUNJUS5OVkRBLklRX1RFVl9FQklUREFfRldELjYwMDAuMTAvMy8yMDIyAQAAADN+AAACAAAAEDM3LjUzODUyNzAzMjk2NzgBDQAAAAUAAAABOQEAAAAHMjYzNTE1NAIAAAAJNjUzNjI2MDEyAwAAAAYxMDAzMDgEAAAAATIGAAAAATAHAAAAAzE2MAgAAAABMAkAAAABMQoAAAABMAsAAAALMTMwMjMyMDIxNzgMAAAAAjEyDQAAAAkxMC80LzIwMjKZ1d9aGfzdCF9FoVsZ/N0IKENJUS5OVkRBLklRX1RFVl9FQklUREFfRldELjYwMDAuNC8zLzIwMjMBAAAAM34AAAIAAAAPNjkuNzg3Nzc0OTQzNTc5AQ0AAAAFAAAAATkBAAAABzI2MzUxNTQC</t>
  </si>
  <si>
    <t>AAAACjEwMDIyMDQxMzkDAAAABjEwMDMwOAQAAAABMgYAAAABMAcAAAADMTYwCAAAAAEwCQAAAAExCgAAAAEwCwAAAAsxMzIzNjA5MDIwMQwAAAACMTINAAAACDQvNC8yMDIzHSTgWhn83QhbP59bGfzdCClDSVEuTlZEQS5JUV9URVZfRUJJVERBX0ZXRC42MDAwLjkvMjEvMjAyMwEAAAAzfgAAAgAAABAyOS45ODYyNzQwMDAyMTIzAQ0AAAAFAAAAATkBAAAABzI2MzUxNTQCAAAACTY1MzYyNjAxNQMAAAAGMTAwMzA4BAAAAAEyBgAAAAEwBwAAAAMxNjAIAAAAATAJAAAAATEKAAAAATALAAAACzEzNDc5MzkzNzczDAAAAAIxMg0AAAAJOS8yMi8yMDIzHSTgWhn83Qh9o5lbGfzdCChDSVEuTlZEQS5JUV9URVZfRUJJVERBX0ZXRC42MDAwLjMvNS8yMDI0AQAAADN+AAACAAAAEDI5LjYzMTk2OTUyMDQ3ODMBDQAAAAUAAAABOQEAAAAHMjYzNTE1NAIAAAAKMTAwMjIwNDE0MAMAAAAGMTAwMzA4BAAAAAEyBgAAAAEwBwAAAAMxNjAIAAAAATAJAAAAATEKAAAAATALAAAACzEzNjg1OTY5NDA1DAAAAAIxMg0AAAAIMy82LzIwMjQdJOBaGfzdCIfAo1sZ/N0IKUNJUS5OVkRBLklRX1RFVl9FQklUREFfRldELjYwMDAuOS8xMC8yMDI0AQAAADN+AAACAAAADzI2LjY1Nzc0OTk5NDkyNgENAAAABQAAAAE5AQAAAAcyNjM1MTU0AgAAAAk2NTM2MjYwMTgDAAAABjEwMDMwOAQAAAABMgYAAAABMAcAAAADMTYwCAAAAAEwCQAA</t>
  </si>
  <si>
    <t>AAExCgAAAAEwCwAAAAsxNDI4Nzg4MDk1NgwAAAACMTINAAAACTkvMTEvMjAyNH9XpAUZ/N0IU7yTWxn83QgpQ0lRLk5WREEuSVFfVEVWX0VCSVREQV9GV0QuNjAwMC41LzIzLzIwMjUBAAAAM34AAAIAAAAQMjYuMDAxMjI4MjkxNTkxOQENAAAABQAAAAE5AQAAAAcyNjM1MTU0AgAAAAoxMDAyMjA0MTQxAwAAAAYxMDAzMDgEAAAAATIGAAAAATAHAAAAAzE2MAgAAAABMAkAAAABMQoAAAABMAsAAAALMTQzMzQwNzM2MTkMAAAAAjEyDQAAAAk1LzI0LzIwMjV/V6QFGfzdCDD7nlsZ/N0IKUNJUS5OVkRBLklRX1RFVl9FQklUREFfRldELjYwMDAuOS8xNS8yMDIwAQAAADN+AAACAAAADzYzLjgzOTQ5NjA0MTIxMwENAAAABQAAAAE5AQAAAAcyNjM1MTU0AgAAAAk2NTM2MjYwMDYDAAAABjEwMDMwOAQAAAABMgYAAAABMAcAAAADMTYwCAAAAAEwCQAAAAExCgAAAAEwCwAAAAsxMjA3MTgyMjA0NwwAAAACMTINAAAACTkvMTYvMjAyMH9XpAUZ/N0IkNGLWxn83QgoQ0lRLk5WREEuSVFfVEVWX0VCSVREQV9GV0QuNjAwMC41LzMvMjAyMQEAAAAzfgAAAgAAABA1MS43NDA1NzkyOTQzOTA3AQ0AAAAFAAAAATkBAAAABzI2MzUxNTQCAAAACjEwMDIyMDQxMzcDAAAABjEwMDMwOAQAAAABMgYAAAABMAcAAAADMTYwCAAAAAEwCQAAAAExCgAAAAEwCwAAAAsxMjQwNjI0MTYxOQwAAAACMTINAAAACDUvNC8yMDIxf1ekBRn8</t>
  </si>
  <si>
    <t>3QieuJhbGfzdCClDSVEuTlZEQS5JUV9URVZfRUJJVERBX0ZXRC42MDAwLjExLzEvMjAyMQEAAAAzfgAAAgAAABA1Ny40NjU5NzMxNzE3NDgxAQ0AAAAFAAAAATkBAAAABzI2MzUxNTQCAAAACTY1MzYyNjAwOQMAAAAGMTAwMzA4BAAAAAEyBgAAAAEwBwAAAAMxNjAIAAAAATAJAAAAATEKAAAAATALAAAACzEyNjE2MzI1ODM5DAAAAAIxMg0AAAAJMTEvMi8yMDIxf1ekBRn83QirSJVbGfzdCClDSVEuTlZEQS5JUV9URVZfRUJJVERBX0ZXRC42MDAwLjQvMjEvMjAyMgEAAAAzfgAAAgAAAA4zMy45MTUwOTE3MjM5MgENAAAABQAAAAE5AQAAAAcyNjM1MTU0AgAAAAoxMDAyMjA0MTM4AwAAAAYxMDAzMDgEAAAAATIGAAAAATAHAAAAAzE2MAgAAAABMAkAAAABMQoAAAABMAsAAAALMTI4MjY0ODg1NDkMAAAAAjEyDQAAAAk0LzIyLzIwMjJ/V6QFGfzdCFjkoVsZ/N0IKUNJUS5OVkRBLklRX1RFVl9FQklUREFfRldELjYwMDAuOC8xOC8yMDIyAQAAADN+AAACAAAAEDQ3LjEyNDYyOTEyNzg4MDcBDQAAAAUAAAABOQEAAAAHMjYzNTE1NAIAAAAJNjUzNjI2MDExAwAAAAYxMDAzMDgEAAAAATIGAAAAATAHAAAAAzE2MAgAAAABMAkAAAABMQoAAAABMAsAAAALMTI5Nzk2NDIyOTgMAAAAAjEyDQAAAAk4LzE5LzIwMjKZ1d9aGfzdCJDRi1sZ/N0IKENJUS5OVkRBLklRX1RFVl9FQklUREFfRldELjYwMDAuMi83LzIwMjMB</t>
  </si>
  <si>
    <t>AAAAM34AAAIAAAAQNjEuNzcwODQ1MDIxODU5NAENAAAABQAAAAE5AQAAAAcyNjM1MTU0AgAAAAk2NTM2MjYwMTMDAAAABjEwMDMwOAQAAAABMgYAAAABMAcAAAADMTYwCAAAAAEwCQAAAAExCgAAAAEwCwAAAAsxMzEyNjczODE0NAwAAAACMTINAAAACDIvOC8yMDIzHSTgWhn83Qj6Fp1bGfzdCClDSVEuTlZEQS5JUV9URVZfRUJJVERBX0ZXRC42MDAwLjkvMjIvMjAyMwEAAAAzfgAAAgAAABAzMC40MjE5NzgxNDM2MzI2AQ0AAAAFAAAAATkBAAAABzI2MzUxNTQCAAAACTY1MzYyNjAxNQMAAAAGMTAwMzA4BAAAAAEyBgAAAAEwBwAAAAMxNjAIAAAAATAJAAAAATEKAAAAATALAAAACzEzNDc5MzkzNzczDAAAAAIxMg0AAAAJOS8yMy8yMDIzHSTgWhn83Qg2aJpbGfzdCClDSVEuTlZEQS5JUV9URVZfRUJJVERBX0ZXRC42MDAwLjMvMTMvMjAyNAEAAAAzfgAAAgAAABAzMS42Njc0MTAyNjQ5NDA3AQ0AAAAFAAAAATkBAAAABzI2MzUxNTQCAAAACjEwMDIyMDQxNDADAAAABjEwMDMwOAQAAAABMgYAAAABMAcAAAADMTYwCAAAAAEwCQAAAAExCgAAAAEwCwAAAAsxMzY5OTEzNzI2OQwAAAACMTINAAAACTMvMTQvMjAyNB0k4FoZ/N0IEWiNWxn83QgpQ0lRLk5WREEuSVFfVEVWX0VCSVREQV9GV0QuNjAwMC45LzExLzIwMjQBAAAAM34AAAIAAAAQMjguODUwODE3OTI1MzUxNgENAAAABQAAAAE5AQAAAAcyNjM1MTU0</t>
  </si>
  <si>
    <t>AgAAAAk2NTM2MjYwMTgDAAAABjEwMDMwOAQAAAABMgYAAAABMAcAAAADMTYwCAAAAAEwCQAAAAExCgAAAAEwCwAAAAsxNDI4Nzg4MDk1NgwAAAACMTINAAAACTkvMTIvMjAyNH9XpAUZ/N0IG/qOWxn83QgpQ0lRLk5WREEuSVFfVEVWX0VCSVREQV9GV0QuNjAwMC4yLzE4LzIwMjUBAAAAM34AAAIAAAAQMjkuNDU0ODQ3NTAwMTA5MwENAAAABQAAAAE5AQAAAAcyNjM1MTU0AgAAAAk2NTM2MjYwMTkDAAAABjEwMDMwOAQAAAABMgYAAAABMAcAAAADMTYwCAAAAAEwCQAAAAExCgAAAAEwCwAAAAsxNDE1OTUwNzU3OQwAAAACMTINAAAACTIvMTkvMjAyNX9XpAUZ/N0IWz+fWxn83QgpQ0lRLk5WREEuSVFfVEVWX0VCSVREQV9GV0QuNjAwMC45LzE2LzIwMjABAAAAM34AAAIAAAAQNjEuNDczMjkzODkwNjY0NQENAAAABQAAAAE5AQAAAAcyNjM1MTU0AgAAAAk2NTM2MjYwMDYDAAAABjEwMDMwOAQAAAABMgYAAAABMAcAAAADMTYwCAAAAAEwCQAAAAExCgAAAAEwCwAAAAsxMjA3MTgyMTk2NAwAAAACMTINAAAACTkvMTcvMjAyMH9XpAUZ/N0I0SaSWxn83QgoQ0lRLk5WREEuSVFfVEVWX0VCSVREQV9GV0QuNjAwMC45LzcvMjAyMQEAAAAzfgAAAgAAABA1MC44NTE3MDQ3NDM2MTc1AQ0AAAAFAAAAATkBAAAABzI2MzUxNTQCAAAACTY1MzYyNjAwOQMAAAAGMTAwMzA4BAAAAAEyBgAAAAEwBwAAAAMxNjAIAAAAATAJ</t>
  </si>
  <si>
    <t>AAAAATEKAAAAATALAAAACzEyNTQwMzQ5MDY4DAAAAAIxMg0AAAAIOS84LzIwMjF/V6QFGfzdCKtIlVsZ/N0IKUNJUS5OVkRBLklRX1RFVl9FQklUREFfRldELjYwMDAuMi8xOC8yMDIyAQAAADN+AAACAAAAEDM4LjYwNTk0MDMwNDg0ODkBDQAAAAUAAAABOQEAAAAHMjYzNTE1NAIAAAAKMTAwMjIwNDEzOAMAAAAGMTAwMzA4BAAAAAEyBgAAAAEwBwAAAAMxNjAIAAAAATAJAAAAATEKAAAAATALAAAACzEyNzU1NDMyNDAyDAAAAAIxMg0AAAAJMi8xOS8yMDIyf1ekBRn83QjMIp5bGfzdCClDSVEuTlZEQS5JUV9URVZfRUJJVERBX0ZXRC42MDAwLjgvMTkvMjAyMgEAAAAzfgAAAgAAABA0NC43NjI1MDA2MDI3Mjg4AQ0AAAAFAAAAATkBAAAABzI2MzUxNTQCAAAACTY1MzYyNjAxMQMAAAAGMTAwMzA4BAAAAAEyBgAAAAEwBwAAAAMxNjAIAAAAATAJAAAAATEKAAAAATALAAAACzEyOTc5NjQyMjk4DAAAAAIxMg0AAAAJOC8yMC8yMDIymdXfWhn83QhVkZVbGfzdCClDSVEuTlZEQS5JUV9URVZfRUJJVERBX0ZXRC42MDAwLjQvMTIvMjAyMwEAAAAzfgAAAgAAABA2NS42MDgyMzUyODkzNjc5AQ0AAAAFAAAAATkBAAAABzI2MzUxNTQCAAAACjEwMDIyMDQxMzkDAAAABjEwMDMwOAQAAAABMgYAAAABMAcAAAADMTYwCAAAAAEwCQAAAAExCgAAAAEwCwAAAAsxMzI3ODAyMTg1NwwAAAACMTINAAAACTQvMTMvMjAyMx0k</t>
  </si>
  <si>
    <t>4FoZ/N0IRECOWxn83QgpQ0lRLk5WREEuSVFfVEVWX0VCSVREQV9GV0QuNjAwMC45LzI1LzIwMjMBAAAAM34AAAIAAAAQMzAuODcxNjQyNDUzNTM2OAENAAAABQAAAAE5AQAAAAcyNjM1MTU0AgAAAAk2NTM2MjYwMTUDAAAABjEwMDMwOAQAAAABMgYAAAABMAcAAAADMTYwCAAAAAEwCQAAAAExCgAAAAEwCwAAAAsxMzQ3OTM5Mzc3MwwAAAACMTINAAAACTkvMjYvMjAyMx0k4FoZ/N0I0SaSWxn83QgoQ0lRLk5WREEuSVFfVEVWX0VCSVREQV9GV0QuNjAwMC41LzkvMjAyNAEAAAAzfgAAAgAAABAzMC4zMjczMzM1Njk5ODM2AQ0AAAAFAAAAATkBAAAABzI2MzUxNTQCAAAACjEwMDIyMDQxNDADAAAABjEwMDMwOAQAAAABMgYAAAABMAcAAAADMTYwCAAAAAEwCQAAAAExCgAAAAEwCwAAAAsxMzc3MDg2NTM3MgwAAAACMTINAAAACTUvMTAvMjAyNB0k4FoZ/N0I0SaSWxn83QgpQ0lRLk5WREEuSVFfVEVWX0VCSVREQV9GV0QuNjAwMC45LzEyLzIwMjQBAAAAM34AAAIAAAAQMjkuNDA1OTMwNDY2MTk3MgENAAAABQAAAAE5AQAAAAcyNjM1MTU0AgAAAAk2NTM2MjYwMTgDAAAABjEwMDMwOAQAAAABMgYAAAABMAcAAAADMTYwCAAAAAEwCQAAAAExCgAAAAEwCwAAAAsxNDI4Nzg4MDk1NgwAAAACMTINAAAACTkvMTMvMjAyNH9XpAUZ/N0IN1WZWxn83QgpQ0lRLk5WREEuSVFfVEVWX0VCSVREQV9GV0QuNjAwMC4yLzE5</t>
  </si>
  <si>
    <t>LzIwMjUBAAAAM34AAAIAAAAQMjkuNDE4NjI3MTA0MDQ5NgENAAAABQAAAAE5AQAAAAcyNjM1MTU0AgAAAAk2NTM2MjYwMTkDAAAABjEwMDMwOAQAAAABMgYAAAABMAcAAAADMTYwCAAAAAEwCQAAAAExCgAAAAEwCwAAAAsxNDE1OTUwNzU3OQwAAAACMTINAAAACTIvMjAvMjAyNX9XpAUZ/N0IWz+fWxn83QgpQ0lRLk5WREEuSVFfVEVWX0VCSVREQV9GV0QuNjAwMC40LzE4LzIwMjUBAAAAM34AAAIAAAAQMTkuMzk5MDQ2MzA1NDYyMQENAAAABQAAAAE5AQAAAAcyNjM1MTU0AgAAAAoxMDAyMjA0MTQxAwAAAAYxMDAzMDgEAAAAATIGAAAAATAHAAAAAzE2MAgAAAABMAkAAAABMQoAAAABMAsAAAALMTQyMzU4MTEwMDAMAAAAAjEyDQAAAAk0LzE5LzIwMjV/V6QFGfzdCDdVmVsZ/N0IKkNJUS5OVkRBLklRX1RFVl9FQklUREFfRldELjYwMDAuMTEvMjAvMjAyMAEAAAAzfgAAAgAAABA1OC45NjI3NjA4MDgxODQ1AQ0AAAAFAAAAATkBAAAABzI2MzUxNTQCAAAACTY1MzYyNjAwNwMAAAAGMTAwMzA4BAAAAAEyBgAAAAEwBwAAAAMxNjAIAAAAATAJAAAAATEKAAAAATALAAAACzEyMTYyOTczNzQ0DAAAAAIxMg0AAAAKMTEvMjEvMjAyMH9XpAUZ/N0IRECOWxn83QgpQ0lRLk5WREEuSVFfVEVWX0VCSVREQV9GV0QuNjAwMC41LzIxLzIwMjEBAAAAM34AAAIAAAAQNTIuMjE4NDI1MjA3MDMwMwENAAAABQAAAAE5AQAA</t>
  </si>
  <si>
    <t>AAcyNjM1MTU0AgAAAAoxMDAyMjA0MTM3AwAAAAYxMDAzMDgEAAAAATIGAAAAATAHAAAAAzE2MAgAAAABMAkAAAABMQoAAAABMAsAAAALMTI0MjAzMzIyNzYMAAAAAjEyDQAAAAk1LzIyLzIwMjF/V6QFGfzdCCuGnVsZ/N0IKUNJUS5OVkRBLklRX1RFVl9FQklUREFfRldELjYwMDAuMTEvMy8yMDIxAQAAADN+AAACAAAAEDU5LjE5OTkzNTEyNTYzNzgBDQAAAAUAAAABOQEAAAAHMjYzNTE1NAIAAAAJNjUzNjI2MDA5AwAAAAYxMDAzMDgEAAAAATIGAAAAATAHAAAAAzE2MAgAAAABMAkAAAABMQoAAAABMAsAAAALMTI2MTYzMjU4MzkMAAAAAjEyDQAAAAkxMS80LzIwMjF/V6QFGfzdCKzXllsZ/N0IKUNJUS5OVkRBLklRX1RFVl9FQklUREFfRldELjYwMDAuMi8yMS8yMDIyAQAAADN+AAACAAAAEDM4LjYwNTk0MDMwNDg0ODkBDQAAAAUAAAABOQEAAAAHMjYzNTE1NAIAAAAKMTAwMjIwNDEzOAMAAAAGMTAwMzA4BAAAAAEyBgAAAAEwBwAAAAMxNjAIAAAAATAJAAAAATEKAAAAATALAAAACzEyNzU1NDMyNDAyDAAAAAIxMg0AAAAJMi8yMi8yMDIyf1ekBRn83QgWcZ5bGfzdCClDSVEuTlZEQS5JUV9URVZfRUJJVERBX0ZXRC42MDAwLjgvMjIvMjAyMgEAAAAzfgAAAgAAAA80Mi42NzkwMjE0MzgyMjgBDQAAAAUAAAABOQEAAAAHMjYzNTE1NAIAAAAJNjUzNjI2MDExAwAAAAYxMDAzMDgEAAAAATIGAAAAATAHAAAA</t>
  </si>
  <si>
    <t>AzE2MAgAAAABMAkAAAABMQoAAAABMAsAAAALMTI5Nzk2NDIyOTgMAAAAAjEyDQAAAAk4LzIzLzIwMjKZ1d9aGfzdCEC/kFsZ/N0IKENJUS5OVkRBLklRX1RFVl9FQklUREFfRldELjYwMDAuMi85LzIwMjMBAAAAM34AAAIAAAAQNjIuMjI4NzY1NTkwNjczNwENAAAABQAAAAE5AQAAAAcyNjM1MTU0AgAAAAk2NTM2MjYwMTMDAAAABjEwMDMwOAQAAAABMgYAAAABMAcAAAADMTYwCAAAAAEwCQAAAAExCgAAAAEwCwAAAAsxMzEyNjczODE0NAwAAAACMTINAAAACTIvMTAvMjAyMx0k4FoZ/N0IfaOZWxn83QgoQ0lRLk5WREEuSVFfVEVWX0VCSVREQV9GV0QuNjAwMC42LzgvMjAyMwEAAAAzfgAAAgAAABA0OC4xMjgxNzg1MjU3NDQ1AQ0AAAAFAAAAATkBAAAABzI2MzUxNTQCAAAACTY1MzYyNjAxNAMAAAAGMTAwMzA4BAAAAAEyBgAAAAEwBwAAAAMxNjAIAAAAATAJAAAAATEKAAAAATALAAAACzEzMzU4OTQwNjM5DAAAAAIxMg0AAAAINi85LzIwMjMdJOBaGfzdCEC/kFsZ/N0IKUNJUS5OVkRBLklRX1RFVl9FQklUREFfRldELjYwMDAuMS8zMC8yMDI0AQAAADN+AAACAAAAEDI0LjcyNzU5MTE0NjM3NTgBDQAAAAUAAAABOQEAAAAHMjYzNTE1NAIAAAAJNjUzNjI2MDE2AwAAAAYxMDAzMDgEAAAAATIGAAAAATAHAAAAAzE2MAgAAAABMAkAAAABMQoAAAABMAsAAAALMTM1OTQ0NTk2NDIMAAAAAjEyDQAAAAkxLzMx</t>
  </si>
  <si>
    <t>LzIwMjQdJOBaGfzdCBqDm1sZ/N0IKUNJUS5OVkRBLklRX1RFVl9FQklUREFfRldELjYwMDAuNS8xMC8yMDI0AQAAADN+AAACAAAAEDMwLjYzMjE0NjAyODcwMzMBDQAAAAUAAAABOQEAAAAHMjYzNTE1NAIAAAAKMTAwMjIwNDE0MAMAAAAGMTAwMzA4BAAAAAEyBgAAAAEwBwAAAAMxNjAIAAAAATAJAAAAATEKAAAAATALAAAACzEzNzc5NzE1MDg0DAAAAAIxMg0AAAAJNS8xMS8yMDI0HSTgWhn83Qi69qBbGfzdCCpDSVEuTlZEQS5JUV9URVZfRUJJVERBX0ZXRC42MDAwLjExLzE1LzIwMjQBAAAAM34AAAIAAAAQMzUuMzAxMDA4Mjk4NTMwNwENAAAABQAAAAE5AQAAAAcyNjM1MTU0AgAAAAk2NTM2MjYwMTgDAAAABjEwMDMwOAQAAAABMgYAAAABMAcAAAADMTYwCAAAAAEwCQAAAAExCgAAAAEwCwAAAAsxNDAzODgwNDUwOAwAAAACMTINAAAACjExLzE2LzIwMjR/V6QFGfzdCM4OpFsZ/N0IKUNJUS5OVkRBLklRX1RFVl9FQklUREFfRldELjYwMDAuNi8xMi8yMDI1AQAAADN+AAACAAAAEDI3LjkwMTA4NTYyODkwNjIBDQAAAAUAAAABOQEAAAAHMjYzNTE1NAIAAAAJNjUzNjI2MDIwAwAAAAYxMDAzMDgEAAAAATIGAAAAATAHAAAAAzE2MAgAAAABMAkAAAABMQoAAAABMAsAAAALMTQzNTU5NDM5NjUMAAAAAjEyDQAAAAk2LzEzLzIwMjV/V6QFGfzdCDdVmVsZ/N0I</t>
  </si>
  <si>
    <t>National Semiconductor Corportation</t>
  </si>
  <si>
    <t>Texas Instruments</t>
  </si>
  <si>
    <t>LSI</t>
  </si>
  <si>
    <t>Avago Technologies</t>
  </si>
  <si>
    <t>Freescale Semiconductor</t>
  </si>
  <si>
    <t>NXP Semiconductors</t>
  </si>
  <si>
    <t>Broadcom</t>
  </si>
  <si>
    <t>Altera Corporation</t>
  </si>
  <si>
    <t>Acquirer</t>
  </si>
  <si>
    <t>Intel Corporation</t>
  </si>
  <si>
    <t>ARM Limited</t>
  </si>
  <si>
    <t>Softbank Group</t>
  </si>
  <si>
    <t>Linear Technology Corportation</t>
  </si>
  <si>
    <t>Analog Devices Inc.</t>
  </si>
  <si>
    <t>Qualcomm</t>
  </si>
  <si>
    <t>Cavium</t>
  </si>
  <si>
    <t>Marvel Technologies</t>
  </si>
  <si>
    <t>Microsemi Corporation</t>
  </si>
  <si>
    <t>Mobileye</t>
  </si>
  <si>
    <t>Integrated Device Technology</t>
  </si>
  <si>
    <t>Renesas Electronics Corportation</t>
  </si>
  <si>
    <t>Melanox Technologies</t>
  </si>
  <si>
    <t>NVIDIA</t>
  </si>
  <si>
    <t>Microchip Technology</t>
  </si>
  <si>
    <t>Cypress Semiconductor</t>
  </si>
  <si>
    <t>Infineon Technologies</t>
  </si>
  <si>
    <t>VMWare</t>
  </si>
  <si>
    <t>Maxim Integrated Products</t>
  </si>
  <si>
    <t>Announced but didn't close</t>
  </si>
  <si>
    <t>Exit Multiple Method</t>
  </si>
  <si>
    <t>Perpetuity Growth Rate Method</t>
  </si>
  <si>
    <t>TERMINAL VALUE</t>
  </si>
  <si>
    <t>Street Case</t>
  </si>
  <si>
    <t>Perp Growth Rate Method</t>
  </si>
  <si>
    <t>DISCOUNT RATE</t>
  </si>
  <si>
    <t>UNLEVERED FREE CASH FLOW CALCULATION</t>
  </si>
  <si>
    <t>Discounted Cash Flow Analysis Output</t>
  </si>
  <si>
    <t>Discounted Cash Flow Analysis</t>
  </si>
  <si>
    <t>SPONSOR RETURNS</t>
  </si>
  <si>
    <t>CREDIT STATISTICS</t>
  </si>
  <si>
    <t>Rate:</t>
  </si>
  <si>
    <t>Maturity:</t>
  </si>
  <si>
    <t>Amortization:</t>
  </si>
  <si>
    <t>Size:</t>
  </si>
  <si>
    <t>DEBT PAYDOWN SCHEDULE</t>
  </si>
  <si>
    <t>CASH FLOW STATEMENT</t>
  </si>
  <si>
    <t>INCOME STATEMENT</t>
  </si>
  <si>
    <t>MOIC</t>
  </si>
  <si>
    <t>IRR</t>
  </si>
  <si>
    <t>%</t>
  </si>
  <si>
    <t>x</t>
  </si>
  <si>
    <t>$MM</t>
  </si>
  <si>
    <t>Uses</t>
  </si>
  <si>
    <t>Sources</t>
  </si>
  <si>
    <t>Returns Analysis</t>
  </si>
  <si>
    <t>Sources and Uses</t>
  </si>
  <si>
    <t>Premium</t>
  </si>
  <si>
    <t>15% IRR</t>
  </si>
  <si>
    <t>25% IRR</t>
  </si>
  <si>
    <t>Financing Assumptions</t>
  </si>
  <si>
    <t>Purchase Price Calculation</t>
  </si>
  <si>
    <t>Leveraged Buyout Analysis</t>
  </si>
  <si>
    <t>Football Field</t>
  </si>
  <si>
    <t>Instructions:</t>
  </si>
  <si>
    <r>
      <t>•</t>
    </r>
    <r>
      <rPr>
        <sz val="9.35"/>
        <color theme="1"/>
        <rFont val="Palatino Linotype"/>
        <family val="1"/>
      </rPr>
      <t xml:space="preserve"> Ensure all valuation ranges below (starting in row 39) are selected correctly based on the supporting tabs in the spreadsheet</t>
    </r>
  </si>
  <si>
    <r>
      <t>•</t>
    </r>
    <r>
      <rPr>
        <sz val="9.35"/>
        <color theme="1"/>
        <rFont val="Palatino Linotype"/>
        <family val="1"/>
      </rPr>
      <t xml:space="preserve"> Label the football field appropriately to guide the reader through each valuation methodology</t>
    </r>
  </si>
  <si>
    <r>
      <t>•</t>
    </r>
    <r>
      <rPr>
        <sz val="9.35"/>
        <color theme="1"/>
        <rFont val="Palatino Linotype"/>
        <family val="1"/>
      </rPr>
      <t xml:space="preserve"> Put the football field in a powerpoint slide that has all of the supporting footnotes required to understand each bar</t>
    </r>
  </si>
  <si>
    <t>Difference</t>
  </si>
  <si>
    <t>Analyst Price Targets (Discounted)</t>
  </si>
  <si>
    <t>EBIT</t>
  </si>
  <si>
    <t>Less: Taxes</t>
  </si>
  <si>
    <t>Tax Rate</t>
  </si>
  <si>
    <t>EBIAT (NOPAT)</t>
  </si>
  <si>
    <t>Plus: Depreciation &amp; Amortization</t>
  </si>
  <si>
    <t>Plus: Stock-Based Compensation</t>
  </si>
  <si>
    <t>Less: Capital Expenditures</t>
  </si>
  <si>
    <t>Less: Change in New Working Capital</t>
  </si>
  <si>
    <t>Unlevered Free Cash Flow</t>
  </si>
  <si>
    <t>Plus: Other Cash Flow Items</t>
  </si>
  <si>
    <t>Normalized</t>
  </si>
  <si>
    <t>% Cash Flow Available for the DCF</t>
  </si>
  <si>
    <t>Discount Period</t>
  </si>
  <si>
    <t>Discount Rate</t>
  </si>
  <si>
    <t>Cost of Equity (Ke)</t>
  </si>
  <si>
    <t>Risk Free Rate</t>
  </si>
  <si>
    <t>Equity Risk Premium</t>
  </si>
  <si>
    <t>Beta</t>
  </si>
  <si>
    <t>10 Year US Treasury Bond Yield on the Valuation Date</t>
  </si>
  <si>
    <t>5-8% based on academic literature</t>
  </si>
  <si>
    <t>Cost of Debt (Kd)</t>
  </si>
  <si>
    <t>If possible, use the current weighted average interest expense</t>
  </si>
  <si>
    <t>Net Debt</t>
  </si>
  <si>
    <t>Total Capitalization</t>
  </si>
  <si>
    <t>Actual</t>
  </si>
  <si>
    <t>Weighted Average Cost of Capital (WACC)</t>
  </si>
  <si>
    <t>Intended</t>
  </si>
  <si>
    <t>Lever and Unlever Beta</t>
  </si>
  <si>
    <t>Levered Beta</t>
  </si>
  <si>
    <t>% detb / equity</t>
  </si>
  <si>
    <t>Unlevered Beta</t>
  </si>
  <si>
    <t>Relevered Beta</t>
  </si>
  <si>
    <t>Semiconductor Peers</t>
  </si>
  <si>
    <t>% Debt / Equity</t>
  </si>
  <si>
    <t>Nvidia</t>
  </si>
  <si>
    <t>Industry</t>
  </si>
  <si>
    <t>WACC</t>
  </si>
  <si>
    <t>Perpetual</t>
  </si>
  <si>
    <t>Growth Rate</t>
  </si>
  <si>
    <t>Terminal</t>
  </si>
  <si>
    <t>Value</t>
  </si>
  <si>
    <t>Present Value</t>
  </si>
  <si>
    <t>of TV</t>
  </si>
  <si>
    <t>Implied LTM</t>
  </si>
  <si>
    <t>Exit Multiple</t>
  </si>
  <si>
    <t>2030E EBITDA</t>
  </si>
  <si>
    <t>Step</t>
  </si>
  <si>
    <t>Exit LTM</t>
  </si>
  <si>
    <t>Present</t>
  </si>
  <si>
    <t>Implied Perp</t>
  </si>
  <si>
    <t>Perpetuity Grwoth Rate</t>
  </si>
  <si>
    <t>Present value of Annual Cash Flows</t>
  </si>
  <si>
    <t>Present Value of Terminal Value</t>
  </si>
  <si>
    <t>Less: Net Debt</t>
  </si>
  <si>
    <t>Implied Price / Share</t>
  </si>
  <si>
    <t>Premium / (Discount) to Current</t>
  </si>
  <si>
    <t>% of Value in Terminal Value</t>
  </si>
  <si>
    <t>Implied Terminal Exit Multiple</t>
  </si>
  <si>
    <t>Terminal Exit Multiple</t>
  </si>
  <si>
    <t xml:space="preserve">Discount Rate </t>
  </si>
  <si>
    <t>Present Value of Annual Cash Flows</t>
  </si>
  <si>
    <t>Implied Perpetuity Growth Rate</t>
  </si>
  <si>
    <t>Offer Price Per Share</t>
  </si>
  <si>
    <t>Equity Purchase Price</t>
  </si>
  <si>
    <t>Cash and Other</t>
  </si>
  <si>
    <t>Implied Valuation Multiples</t>
  </si>
  <si>
    <t>Rate</t>
  </si>
  <si>
    <t>Total Leverage</t>
  </si>
  <si>
    <t>Bank Debt</t>
  </si>
  <si>
    <t>Bonds</t>
  </si>
  <si>
    <t>Fees</t>
  </si>
  <si>
    <t>Advisory</t>
  </si>
  <si>
    <t>Bridge</t>
  </si>
  <si>
    <t>Enterprise Value / FY 2026E Revenue</t>
  </si>
  <si>
    <t>Enterprise Value / FY 2026E EBITDA</t>
  </si>
  <si>
    <t>Retire Target's Debt</t>
  </si>
  <si>
    <t>Minimum Cash</t>
  </si>
  <si>
    <t>Transaction Fees</t>
  </si>
  <si>
    <t>Total Uses</t>
  </si>
  <si>
    <t>Excess Cash</t>
  </si>
  <si>
    <t>Sponsor Equity</t>
  </si>
  <si>
    <t>Initial Investment Date</t>
  </si>
  <si>
    <t>Initial Equity Investment</t>
  </si>
  <si>
    <t>Exit Years After Acquisition</t>
  </si>
  <si>
    <t>Exit EBITDA Multiple</t>
  </si>
  <si>
    <t>Enterprise Value at Exit</t>
  </si>
  <si>
    <t>Net Debt at Exit</t>
  </si>
  <si>
    <t>Equity Value at Exit</t>
  </si>
  <si>
    <t>Revenue</t>
  </si>
  <si>
    <t>Earnings Before Taxes</t>
  </si>
  <si>
    <t>% tax rate</t>
  </si>
  <si>
    <t>Net Income</t>
  </si>
  <si>
    <t>D&amp;A</t>
  </si>
  <si>
    <t>Change in Net Working Capital</t>
  </si>
  <si>
    <t>Other Cash Flow Items</t>
  </si>
  <si>
    <t>Levered Free Cash Flow</t>
  </si>
  <si>
    <t>Plus: Cash Generated During the Period</t>
  </si>
  <si>
    <t>SOFR Forward Curve</t>
  </si>
  <si>
    <t>Revolving Credit Facility</t>
  </si>
  <si>
    <t>Increase / (Decrease)</t>
  </si>
  <si>
    <t>Commitment Fee</t>
  </si>
  <si>
    <t>Check if within acceptable limits</t>
  </si>
  <si>
    <t>Off</t>
  </si>
  <si>
    <t>Bank Debt (Term Loan B)</t>
  </si>
  <si>
    <t>Mandatory Paydown</t>
  </si>
  <si>
    <t>Optional Paydown</t>
  </si>
  <si>
    <t>Bonds (Senior Notes)</t>
  </si>
  <si>
    <t>Total Cash</t>
  </si>
  <si>
    <t>At Entry</t>
  </si>
  <si>
    <t>Senior Debt / EBITDA</t>
  </si>
  <si>
    <t>Total Debt / EBITDA</t>
  </si>
  <si>
    <t>EBITDA / Cash Interest Expense</t>
  </si>
  <si>
    <t>(EBITDA - CAPEX) / Cash Interest Expense</t>
  </si>
  <si>
    <t>Levered Free Cash Flow / Total Debt</t>
  </si>
  <si>
    <t>Initial Investment</t>
  </si>
  <si>
    <t>Proceeds (Sale or Dividends)</t>
  </si>
  <si>
    <t>Total Investment</t>
  </si>
  <si>
    <t>Internal Rate of Return</t>
  </si>
  <si>
    <t>&lt; -- normally you would set exit multiple equal to the entry multiple, but you can't do that with Nvidia</t>
  </si>
  <si>
    <t>IRR Sensitivity Analysis</t>
  </si>
  <si>
    <t>Offer Price / Premium</t>
  </si>
  <si>
    <t>Leverage</t>
  </si>
  <si>
    <t>NTM Revenue Multiple (Street Case)</t>
  </si>
  <si>
    <t>NTM Revenue Multiple (Management Case)</t>
  </si>
  <si>
    <t>NTM EBITDA Multiple (Management Case)</t>
  </si>
  <si>
    <t>NTM EBITDA Multiple (Street Case)</t>
  </si>
  <si>
    <t>Bera Predicted Beta or 5 Year / 2 Year Historical Beta</t>
  </si>
  <si>
    <t>from Bloomberg</t>
  </si>
  <si>
    <t>Version: 10.15.2025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</si>
</sst>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7" formatCode="&quot;$&quot;#,##0.00_);\(&quot;$&quot;#,##0.00\)"/>
    <numFmt numFmtId="164" formatCode="yyyy&quot;A&quot;"/>
    <numFmt numFmtId="165" formatCode="yyyy&quot;E&quot;"/>
    <numFmt numFmtId="166" formatCode="0.0%;\(0.0%\)"/>
    <numFmt numFmtId="167" formatCode="&quot;$&quot;#,##0.00"/>
    <numFmt numFmtId="168" formatCode="0.000%;\(0.000%\)"/>
    <numFmt numFmtId="169" formatCode="#,##0.0_);\(#,##0.0\)"/>
    <numFmt numFmtId="170" formatCode="0.0%"/>
    <numFmt numFmtId="171" formatCode="#,##0.0\x_);[Red]\(#,##0.0\x\)"/>
    <numFmt numFmtId="172" formatCode="0_);\(0\)"/>
    <numFmt numFmtId="173" formatCode="&quot;As of &quot;\ m/d/yyyy"/>
    <numFmt numFmtId="174" formatCode="0.0\x"/>
    <numFmt numFmtId="175" formatCode="[$-409]mmm\-yy;@"/>
    <numFmt numFmtId="176" formatCode="mm/dd/yy;@"/>
    <numFmt numFmtId="177" formatCode="0.000%"/>
    <numFmt numFmtId="178" formatCode="&quot;SOFR + &quot;0.00%"/>
    <numFmt numFmtId="179" formatCode="0.0_);\(0.0\)"/>
    <numFmt numFmtId="180" formatCode="0.00%;\(0.00%\)"/>
    <numFmt numFmtId="181" formatCode="#,##0.000_);\(#,##0.000\)"/>
    <numFmt numFmtId="182" formatCode="0.000_);\(0.000\)"/>
    <numFmt numFmtId="183" formatCode="&quot;2H&quot;\ yyyy&quot;E&quot;"/>
    <numFmt numFmtId="184" formatCode="&quot;2H 2026E&quot;"/>
  </numFmts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Palatino Linotype"/>
      <family val="1"/>
    </font>
    <font>
      <i/>
      <sz val="11"/>
      <color theme="1"/>
      <name val="Palatino Linotype"/>
      <family val="1"/>
    </font>
    <font>
      <sz val="11"/>
      <color rgb="FF0000FF"/>
      <name val="Palatino Linotype"/>
      <family val="1"/>
    </font>
    <font>
      <i/>
      <sz val="11"/>
      <color rgb="FF0000FF"/>
      <name val="Palatino Linotype"/>
      <family val="1"/>
    </font>
    <font>
      <i/>
      <sz val="11"/>
      <name val="Palatino Linotype"/>
      <family val="1"/>
    </font>
    <font>
      <b/>
      <sz val="11"/>
      <color theme="1"/>
      <name val="Palatino Linotype"/>
      <family val="1"/>
    </font>
    <font>
      <b/>
      <sz val="14"/>
      <color theme="0"/>
      <name val="Palatino Linotype"/>
      <family val="1"/>
    </font>
    <font>
      <sz val="14"/>
      <color theme="1"/>
      <name val="Palatino Linotype"/>
      <family val="1"/>
    </font>
    <font>
      <b/>
      <i/>
      <sz val="11"/>
      <color theme="1"/>
      <name val="Palatino Linotype"/>
      <family val="1"/>
    </font>
    <font>
      <b/>
      <i/>
      <sz val="11"/>
      <name val="Palatino Linotype"/>
      <family val="1"/>
    </font>
    <font>
      <b/>
      <sz val="11"/>
      <name val="Palatino Linotype"/>
      <family val="1"/>
    </font>
    <font>
      <b/>
      <sz val="11"/>
      <color rgb="FF0000FF"/>
      <name val="Palatino Linotype"/>
      <family val="1"/>
    </font>
    <font>
      <sz val="11"/>
      <name val="Palatino Linotype"/>
      <family val="1"/>
    </font>
    <font>
      <sz val="11"/>
      <color rgb="FFFF0000"/>
      <name val="Palatino Linotype"/>
      <family val="1"/>
    </font>
    <font>
      <i/>
      <sz val="11"/>
      <color rgb="FF00B050"/>
      <name val="Palatino Linotype"/>
      <family val="1"/>
    </font>
    <font>
      <b/>
      <sz val="11"/>
      <color theme="0"/>
      <name val="Palatino Linotype"/>
      <family val="1"/>
    </font>
    <font>
      <sz val="10"/>
      <color theme="1"/>
      <name val="Palatino Linotype"/>
      <family val="1"/>
    </font>
    <font>
      <sz val="10"/>
      <color rgb="FF0000FF"/>
      <name val="Palatino Linotype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B050"/>
      <name val="Palatino Linotype"/>
      <family val="1"/>
    </font>
    <font>
      <sz val="11"/>
      <color rgb="FF0000FF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rgb="FF00B050"/>
      <name val="Palatino Linotype"/>
      <family val="1"/>
    </font>
    <font>
      <b/>
      <sz val="11"/>
      <color rgb="FF00B050"/>
      <name val="Palatino Linotype"/>
      <family val="1"/>
    </font>
    <font>
      <sz val="11"/>
      <color theme="0" tint="-0.24994659260841701"/>
      <name val="Palatino Linotype"/>
      <family val="1"/>
    </font>
    <font>
      <sz val="9.35"/>
      <color theme="1"/>
      <name val="Palatino Linotype"/>
      <family val="1"/>
    </font>
    <font>
      <u/>
      <sz val="11"/>
      <color theme="1"/>
      <name val="Palatino Linotype"/>
      <family val="1"/>
    </font>
    <font>
      <sz val="11"/>
      <color theme="9" tint="-0.499984740745262"/>
      <name val="Palatino Linotype"/>
      <family val="1"/>
    </font>
    <font>
      <sz val="11"/>
      <color theme="4" tint="-0.499984740745262"/>
      <name val="Palatino Linotype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0">
    <xf numFmtId="0" fontId="0" fillId="0" borderId="0" xfId="0"/>
    <xf numFmtId="0" fontId="2" fillId="0" borderId="0" xfId="0" applyFont="1"/>
    <xf numFmtId="0" fontId="2" fillId="2" borderId="0" xfId="0" applyFont="1" applyFill="1"/>
    <xf numFmtId="164" fontId="2" fillId="2" borderId="0" xfId="0" applyNumberFormat="1" applyFont="1" applyFill="1"/>
    <xf numFmtId="165" fontId="2" fillId="2" borderId="0" xfId="0" applyNumberFormat="1" applyFont="1" applyFill="1"/>
    <xf numFmtId="37" fontId="4" fillId="2" borderId="0" xfId="0" applyNumberFormat="1" applyFont="1" applyFill="1"/>
    <xf numFmtId="164" fontId="7" fillId="2" borderId="0" xfId="0" applyNumberFormat="1" applyFont="1" applyFill="1"/>
    <xf numFmtId="165" fontId="7" fillId="2" borderId="0" xfId="0" applyNumberFormat="1" applyFont="1" applyFill="1"/>
    <xf numFmtId="37" fontId="7" fillId="5" borderId="1" xfId="0" applyNumberFormat="1" applyFont="1" applyFill="1" applyBorder="1"/>
    <xf numFmtId="37" fontId="7" fillId="2" borderId="1" xfId="0" applyNumberFormat="1" applyFont="1" applyFill="1" applyBorder="1"/>
    <xf numFmtId="0" fontId="7" fillId="5" borderId="0" xfId="0" applyFont="1" applyFill="1"/>
    <xf numFmtId="37" fontId="7" fillId="5" borderId="0" xfId="0" applyNumberFormat="1" applyFont="1" applyFill="1"/>
    <xf numFmtId="37" fontId="2" fillId="2" borderId="0" xfId="0" applyNumberFormat="1" applyFont="1" applyFill="1"/>
    <xf numFmtId="0" fontId="7" fillId="0" borderId="0" xfId="0" applyFont="1"/>
    <xf numFmtId="37" fontId="7" fillId="2" borderId="0" xfId="0" applyNumberFormat="1" applyFont="1" applyFill="1"/>
    <xf numFmtId="37" fontId="14" fillId="2" borderId="0" xfId="0" applyNumberFormat="1" applyFont="1" applyFill="1"/>
    <xf numFmtId="37" fontId="7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37" fontId="4" fillId="2" borderId="2" xfId="0" applyNumberFormat="1" applyFont="1" applyFill="1" applyBorder="1"/>
    <xf numFmtId="37" fontId="2" fillId="2" borderId="2" xfId="0" applyNumberFormat="1" applyFont="1" applyFill="1" applyBorder="1"/>
    <xf numFmtId="37" fontId="7" fillId="5" borderId="2" xfId="0" applyNumberFormat="1" applyFont="1" applyFill="1" applyBorder="1"/>
    <xf numFmtId="0" fontId="7" fillId="2" borderId="4" xfId="0" applyFont="1" applyFill="1" applyBorder="1" applyAlignment="1">
      <alignment horizontal="centerContinuous"/>
    </xf>
    <xf numFmtId="0" fontId="18" fillId="2" borderId="4" xfId="0" applyFont="1" applyFill="1" applyBorder="1" applyAlignment="1">
      <alignment horizontal="centerContinuous"/>
    </xf>
    <xf numFmtId="37" fontId="4" fillId="0" borderId="0" xfId="0" applyNumberFormat="1" applyFont="1"/>
    <xf numFmtId="7" fontId="4" fillId="0" borderId="0" xfId="0" applyNumberFormat="1" applyFont="1"/>
    <xf numFmtId="169" fontId="2" fillId="0" borderId="0" xfId="0" applyNumberFormat="1" applyFont="1"/>
    <xf numFmtId="0" fontId="9" fillId="2" borderId="0" xfId="0" applyFont="1" applyFill="1"/>
    <xf numFmtId="14" fontId="9" fillId="2" borderId="0" xfId="0" applyNumberFormat="1" applyFont="1" applyFill="1"/>
    <xf numFmtId="164" fontId="7" fillId="5" borderId="3" xfId="0" applyNumberFormat="1" applyFont="1" applyFill="1" applyBorder="1" applyAlignment="1">
      <alignment horizontal="right"/>
    </xf>
    <xf numFmtId="164" fontId="7" fillId="5" borderId="2" xfId="0" applyNumberFormat="1" applyFont="1" applyFill="1" applyBorder="1" applyAlignment="1">
      <alignment horizontal="right"/>
    </xf>
    <xf numFmtId="14" fontId="13" fillId="5" borderId="6" xfId="0" applyNumberFormat="1" applyFont="1" applyFill="1" applyBorder="1"/>
    <xf numFmtId="164" fontId="2" fillId="2" borderId="8" xfId="0" applyNumberFormat="1" applyFont="1" applyFill="1" applyBorder="1"/>
    <xf numFmtId="165" fontId="2" fillId="2" borderId="2" xfId="0" applyNumberFormat="1" applyFont="1" applyFill="1" applyBorder="1"/>
    <xf numFmtId="164" fontId="2" fillId="2" borderId="9" xfId="0" applyNumberFormat="1" applyFont="1" applyFill="1" applyBorder="1"/>
    <xf numFmtId="165" fontId="2" fillId="2" borderId="6" xfId="0" applyNumberFormat="1" applyFont="1" applyFill="1" applyBorder="1"/>
    <xf numFmtId="164" fontId="17" fillId="4" borderId="7" xfId="0" applyNumberFormat="1" applyFont="1" applyFill="1" applyBorder="1" applyAlignment="1">
      <alignment horizontal="centerContinuous"/>
    </xf>
    <xf numFmtId="165" fontId="17" fillId="4" borderId="3" xfId="0" applyNumberFormat="1" applyFont="1" applyFill="1" applyBorder="1" applyAlignment="1">
      <alignment horizontal="centerContinuous"/>
    </xf>
    <xf numFmtId="164" fontId="2" fillId="2" borderId="7" xfId="0" applyNumberFormat="1" applyFont="1" applyFill="1" applyBorder="1"/>
    <xf numFmtId="165" fontId="2" fillId="2" borderId="3" xfId="0" applyNumberFormat="1" applyFont="1" applyFill="1" applyBorder="1"/>
    <xf numFmtId="164" fontId="7" fillId="5" borderId="10" xfId="0" applyNumberFormat="1" applyFont="1" applyFill="1" applyBorder="1"/>
    <xf numFmtId="164" fontId="7" fillId="5" borderId="7" xfId="0" applyNumberFormat="1" applyFont="1" applyFill="1" applyBorder="1"/>
    <xf numFmtId="167" fontId="2" fillId="2" borderId="2" xfId="0" applyNumberFormat="1" applyFont="1" applyFill="1" applyBorder="1"/>
    <xf numFmtId="165" fontId="2" fillId="2" borderId="8" xfId="0" applyNumberFormat="1" applyFont="1" applyFill="1" applyBorder="1"/>
    <xf numFmtId="165" fontId="2" fillId="2" borderId="1" xfId="0" applyNumberFormat="1" applyFont="1" applyFill="1" applyBorder="1"/>
    <xf numFmtId="165" fontId="7" fillId="5" borderId="7" xfId="0" applyNumberFormat="1" applyFont="1" applyFill="1" applyBorder="1"/>
    <xf numFmtId="37" fontId="22" fillId="2" borderId="2" xfId="0" applyNumberFormat="1" applyFont="1" applyFill="1" applyBorder="1"/>
    <xf numFmtId="0" fontId="8" fillId="4" borderId="7" xfId="0" applyFont="1" applyFill="1" applyBorder="1" applyAlignment="1">
      <alignment horizontal="centerContinuous"/>
    </xf>
    <xf numFmtId="0" fontId="9" fillId="4" borderId="1" xfId="0" applyFont="1" applyFill="1" applyBorder="1" applyAlignment="1">
      <alignment horizontal="centerContinuous"/>
    </xf>
    <xf numFmtId="0" fontId="9" fillId="4" borderId="3" xfId="0" applyFont="1" applyFill="1" applyBorder="1" applyAlignment="1">
      <alignment horizontal="centerContinuous"/>
    </xf>
    <xf numFmtId="0" fontId="2" fillId="2" borderId="8" xfId="0" applyFont="1" applyFill="1" applyBorder="1"/>
    <xf numFmtId="0" fontId="7" fillId="5" borderId="7" xfId="0" applyFont="1" applyFill="1" applyBorder="1"/>
    <xf numFmtId="0" fontId="7" fillId="5" borderId="8" xfId="0" applyFont="1" applyFill="1" applyBorder="1"/>
    <xf numFmtId="0" fontId="7" fillId="5" borderId="9" xfId="0" applyFont="1" applyFill="1" applyBorder="1"/>
    <xf numFmtId="165" fontId="2" fillId="2" borderId="0" xfId="0" applyNumberFormat="1" applyFont="1" applyFill="1" applyAlignment="1">
      <alignment horizontal="right"/>
    </xf>
    <xf numFmtId="0" fontId="2" fillId="2" borderId="9" xfId="0" applyFont="1" applyFill="1" applyBorder="1"/>
    <xf numFmtId="164" fontId="2" fillId="2" borderId="4" xfId="0" applyNumberFormat="1" applyFont="1" applyFill="1" applyBorder="1"/>
    <xf numFmtId="165" fontId="2" fillId="2" borderId="4" xfId="0" applyNumberFormat="1" applyFont="1" applyFill="1" applyBorder="1"/>
    <xf numFmtId="0" fontId="7" fillId="3" borderId="8" xfId="0" applyFont="1" applyFill="1" applyBorder="1"/>
    <xf numFmtId="0" fontId="7" fillId="3" borderId="0" xfId="0" applyFont="1" applyFill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165" fontId="7" fillId="2" borderId="2" xfId="0" applyNumberFormat="1" applyFont="1" applyFill="1" applyBorder="1"/>
    <xf numFmtId="0" fontId="3" fillId="2" borderId="8" xfId="0" applyFont="1" applyFill="1" applyBorder="1" applyAlignment="1">
      <alignment horizontal="left" indent="1"/>
    </xf>
    <xf numFmtId="166" fontId="3" fillId="2" borderId="0" xfId="1" applyNumberFormat="1" applyFont="1" applyFill="1" applyBorder="1"/>
    <xf numFmtId="166" fontId="16" fillId="2" borderId="0" xfId="1" applyNumberFormat="1" applyFont="1" applyFill="1" applyBorder="1"/>
    <xf numFmtId="166" fontId="16" fillId="2" borderId="2" xfId="1" applyNumberFormat="1" applyFont="1" applyFill="1" applyBorder="1"/>
    <xf numFmtId="37" fontId="7" fillId="5" borderId="3" xfId="0" applyNumberFormat="1" applyFont="1" applyFill="1" applyBorder="1"/>
    <xf numFmtId="0" fontId="10" fillId="5" borderId="8" xfId="0" applyFont="1" applyFill="1" applyBorder="1" applyAlignment="1">
      <alignment horizontal="left" indent="1"/>
    </xf>
    <xf numFmtId="166" fontId="10" fillId="5" borderId="0" xfId="1" applyNumberFormat="1" applyFont="1" applyFill="1" applyBorder="1"/>
    <xf numFmtId="166" fontId="11" fillId="5" borderId="0" xfId="1" applyNumberFormat="1" applyFont="1" applyFill="1" applyBorder="1"/>
    <xf numFmtId="166" fontId="11" fillId="5" borderId="2" xfId="1" applyNumberFormat="1" applyFont="1" applyFill="1" applyBorder="1"/>
    <xf numFmtId="0" fontId="7" fillId="2" borderId="7" xfId="0" applyFont="1" applyFill="1" applyBorder="1"/>
    <xf numFmtId="37" fontId="7" fillId="2" borderId="3" xfId="0" applyNumberFormat="1" applyFont="1" applyFill="1" applyBorder="1"/>
    <xf numFmtId="0" fontId="10" fillId="2" borderId="8" xfId="0" applyFont="1" applyFill="1" applyBorder="1" applyAlignment="1">
      <alignment horizontal="left" indent="1"/>
    </xf>
    <xf numFmtId="166" fontId="10" fillId="2" borderId="0" xfId="1" applyNumberFormat="1" applyFont="1" applyFill="1" applyBorder="1"/>
    <xf numFmtId="166" fontId="11" fillId="2" borderId="0" xfId="1" applyNumberFormat="1" applyFont="1" applyFill="1" applyBorder="1"/>
    <xf numFmtId="166" fontId="11" fillId="2" borderId="2" xfId="1" applyNumberFormat="1" applyFont="1" applyFill="1" applyBorder="1"/>
    <xf numFmtId="166" fontId="5" fillId="2" borderId="0" xfId="1" applyNumberFormat="1" applyFont="1" applyFill="1" applyBorder="1"/>
    <xf numFmtId="166" fontId="5" fillId="2" borderId="2" xfId="1" applyNumberFormat="1" applyFont="1" applyFill="1" applyBorder="1"/>
    <xf numFmtId="166" fontId="10" fillId="5" borderId="2" xfId="1" applyNumberFormat="1" applyFont="1" applyFill="1" applyBorder="1"/>
    <xf numFmtId="37" fontId="4" fillId="0" borderId="2" xfId="0" applyNumberFormat="1" applyFont="1" applyBorder="1"/>
    <xf numFmtId="166" fontId="11" fillId="0" borderId="0" xfId="1" applyNumberFormat="1" applyFont="1" applyFill="1" applyBorder="1"/>
    <xf numFmtId="166" fontId="11" fillId="0" borderId="2" xfId="1" applyNumberFormat="1" applyFont="1" applyFill="1" applyBorder="1"/>
    <xf numFmtId="37" fontId="7" fillId="0" borderId="2" xfId="0" applyNumberFormat="1" applyFont="1" applyBorder="1"/>
    <xf numFmtId="167" fontId="2" fillId="2" borderId="0" xfId="0" applyNumberFormat="1" applyFont="1" applyFill="1"/>
    <xf numFmtId="166" fontId="3" fillId="2" borderId="2" xfId="1" applyNumberFormat="1" applyFont="1" applyFill="1" applyBorder="1"/>
    <xf numFmtId="37" fontId="14" fillId="2" borderId="2" xfId="0" applyNumberFormat="1" applyFont="1" applyFill="1" applyBorder="1"/>
    <xf numFmtId="0" fontId="7" fillId="2" borderId="8" xfId="0" applyFont="1" applyFill="1" applyBorder="1"/>
    <xf numFmtId="37" fontId="12" fillId="2" borderId="0" xfId="0" applyNumberFormat="1" applyFont="1" applyFill="1"/>
    <xf numFmtId="37" fontId="12" fillId="2" borderId="2" xfId="0" applyNumberFormat="1" applyFont="1" applyFill="1" applyBorder="1"/>
    <xf numFmtId="37" fontId="12" fillId="5" borderId="0" xfId="0" applyNumberFormat="1" applyFont="1" applyFill="1"/>
    <xf numFmtId="37" fontId="12" fillId="5" borderId="2" xfId="0" applyNumberFormat="1" applyFont="1" applyFill="1" applyBorder="1"/>
    <xf numFmtId="37" fontId="13" fillId="2" borderId="0" xfId="0" applyNumberFormat="1" applyFont="1" applyFill="1"/>
    <xf numFmtId="37" fontId="7" fillId="2" borderId="2" xfId="0" applyNumberFormat="1" applyFont="1" applyFill="1" applyBorder="1"/>
    <xf numFmtId="0" fontId="3" fillId="2" borderId="8" xfId="0" applyFont="1" applyFill="1" applyBorder="1"/>
    <xf numFmtId="37" fontId="6" fillId="2" borderId="0" xfId="0" applyNumberFormat="1" applyFont="1" applyFill="1"/>
    <xf numFmtId="37" fontId="6" fillId="2" borderId="2" xfId="0" applyNumberFormat="1" applyFont="1" applyFill="1" applyBorder="1"/>
    <xf numFmtId="0" fontId="2" fillId="2" borderId="8" xfId="0" applyFont="1" applyFill="1" applyBorder="1" applyAlignment="1">
      <alignment horizontal="left" indent="1"/>
    </xf>
    <xf numFmtId="168" fontId="5" fillId="2" borderId="0" xfId="1" applyNumberFormat="1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164" fontId="7" fillId="5" borderId="0" xfId="0" applyNumberFormat="1" applyFont="1" applyFill="1"/>
    <xf numFmtId="37" fontId="15" fillId="2" borderId="0" xfId="0" applyNumberFormat="1" applyFont="1" applyFill="1"/>
    <xf numFmtId="37" fontId="15" fillId="2" borderId="2" xfId="0" applyNumberFormat="1" applyFont="1" applyFill="1" applyBorder="1"/>
    <xf numFmtId="0" fontId="17" fillId="4" borderId="1" xfId="0" applyFont="1" applyFill="1" applyBorder="1" applyAlignment="1">
      <alignment horizontal="centerContinuous"/>
    </xf>
    <xf numFmtId="0" fontId="17" fillId="4" borderId="3" xfId="0" applyFont="1" applyFill="1" applyBorder="1" applyAlignment="1">
      <alignment horizontal="centerContinuous"/>
    </xf>
    <xf numFmtId="0" fontId="18" fillId="2" borderId="8" xfId="0" applyFont="1" applyFill="1" applyBorder="1"/>
    <xf numFmtId="0" fontId="18" fillId="2" borderId="0" xfId="0" applyFont="1" applyFill="1"/>
    <xf numFmtId="0" fontId="18" fillId="2" borderId="6" xfId="0" applyFont="1" applyFill="1" applyBorder="1" applyAlignment="1">
      <alignment horizontal="centerContinuous"/>
    </xf>
    <xf numFmtId="0" fontId="18" fillId="2" borderId="0" xfId="0" applyFont="1" applyFill="1" applyAlignment="1">
      <alignment horizontal="centerContinuous"/>
    </xf>
    <xf numFmtId="169" fontId="4" fillId="2" borderId="0" xfId="0" applyNumberFormat="1" applyFont="1" applyFill="1"/>
    <xf numFmtId="169" fontId="4" fillId="2" borderId="2" xfId="0" applyNumberFormat="1" applyFont="1" applyFill="1" applyBorder="1"/>
    <xf numFmtId="170" fontId="4" fillId="2" borderId="0" xfId="0" applyNumberFormat="1" applyFont="1" applyFill="1"/>
    <xf numFmtId="170" fontId="4" fillId="2" borderId="2" xfId="0" applyNumberFormat="1" applyFont="1" applyFill="1" applyBorder="1"/>
    <xf numFmtId="7" fontId="4" fillId="2" borderId="0" xfId="0" applyNumberFormat="1" applyFont="1" applyFill="1"/>
    <xf numFmtId="7" fontId="4" fillId="2" borderId="2" xfId="0" applyNumberFormat="1" applyFont="1" applyFill="1" applyBorder="1"/>
    <xf numFmtId="170" fontId="19" fillId="2" borderId="0" xfId="0" applyNumberFormat="1" applyFont="1" applyFill="1"/>
    <xf numFmtId="169" fontId="19" fillId="2" borderId="0" xfId="0" applyNumberFormat="1" applyFont="1" applyFill="1"/>
    <xf numFmtId="170" fontId="19" fillId="2" borderId="2" xfId="0" applyNumberFormat="1" applyFont="1" applyFill="1" applyBorder="1"/>
    <xf numFmtId="0" fontId="14" fillId="2" borderId="8" xfId="0" applyFont="1" applyFill="1" applyBorder="1"/>
    <xf numFmtId="0" fontId="14" fillId="2" borderId="0" xfId="0" applyFont="1" applyFill="1"/>
    <xf numFmtId="0" fontId="4" fillId="2" borderId="0" xfId="0" applyFont="1" applyFill="1"/>
    <xf numFmtId="37" fontId="12" fillId="5" borderId="3" xfId="0" applyNumberFormat="1" applyFont="1" applyFill="1" applyBorder="1"/>
    <xf numFmtId="37" fontId="12" fillId="5" borderId="5" xfId="0" applyNumberFormat="1" applyFont="1" applyFill="1" applyBorder="1"/>
    <xf numFmtId="37" fontId="14" fillId="0" borderId="2" xfId="0" applyNumberFormat="1" applyFont="1" applyBorder="1"/>
    <xf numFmtId="171" fontId="14" fillId="2" borderId="2" xfId="0" applyNumberFormat="1" applyFont="1" applyFill="1" applyBorder="1"/>
    <xf numFmtId="171" fontId="14" fillId="2" borderId="6" xfId="0" applyNumberFormat="1" applyFont="1" applyFill="1" applyBorder="1"/>
    <xf numFmtId="169" fontId="12" fillId="5" borderId="5" xfId="0" applyNumberFormat="1" applyFont="1" applyFill="1" applyBorder="1"/>
    <xf numFmtId="0" fontId="17" fillId="0" borderId="0" xfId="0" applyFont="1" applyAlignment="1">
      <alignment horizontal="centerContinuous"/>
    </xf>
    <xf numFmtId="167" fontId="23" fillId="0" borderId="0" xfId="0" applyNumberFormat="1" applyFont="1" applyAlignment="1">
      <alignment vertical="center"/>
    </xf>
    <xf numFmtId="0" fontId="8" fillId="0" borderId="0" xfId="0" applyFont="1" applyAlignment="1">
      <alignment horizontal="centerContinuous"/>
    </xf>
    <xf numFmtId="2" fontId="12" fillId="0" borderId="4" xfId="0" applyNumberFormat="1" applyFont="1" applyBorder="1" applyAlignment="1">
      <alignment horizontal="left"/>
    </xf>
    <xf numFmtId="2" fontId="12" fillId="0" borderId="4" xfId="0" applyNumberFormat="1" applyFont="1" applyBorder="1" applyAlignment="1">
      <alignment horizontal="right"/>
    </xf>
    <xf numFmtId="14" fontId="23" fillId="0" borderId="0" xfId="0" applyNumberFormat="1" applyFont="1" applyAlignment="1">
      <alignment horizontal="right" vertical="center"/>
    </xf>
    <xf numFmtId="0" fontId="14" fillId="0" borderId="0" xfId="0" applyFont="1"/>
    <xf numFmtId="167" fontId="14" fillId="0" borderId="0" xfId="0" applyNumberFormat="1" applyFont="1"/>
    <xf numFmtId="0" fontId="12" fillId="0" borderId="4" xfId="0" applyFont="1" applyBorder="1" applyAlignment="1">
      <alignment horizontal="right"/>
    </xf>
    <xf numFmtId="166" fontId="14" fillId="0" borderId="0" xfId="0" applyNumberFormat="1" applyFont="1"/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right"/>
    </xf>
    <xf numFmtId="172" fontId="2" fillId="0" borderId="0" xfId="0" applyNumberFormat="1" applyFont="1"/>
    <xf numFmtId="37" fontId="2" fillId="0" borderId="0" xfId="0" applyNumberFormat="1" applyFont="1"/>
    <xf numFmtId="0" fontId="12" fillId="0" borderId="0" xfId="0" applyFont="1"/>
    <xf numFmtId="0" fontId="12" fillId="0" borderId="4" xfId="0" applyFont="1" applyBorder="1" applyAlignment="1">
      <alignment horizontal="centerContinuous"/>
    </xf>
    <xf numFmtId="37" fontId="14" fillId="0" borderId="0" xfId="0" applyNumberFormat="1" applyFont="1"/>
    <xf numFmtId="0" fontId="12" fillId="0" borderId="0" xfId="0" applyFont="1" applyAlignment="1">
      <alignment horizontal="right"/>
    </xf>
    <xf numFmtId="7" fontId="22" fillId="0" borderId="0" xfId="0" applyNumberFormat="1" applyFont="1"/>
    <xf numFmtId="37" fontId="22" fillId="0" borderId="0" xfId="0" applyNumberFormat="1" applyFont="1"/>
    <xf numFmtId="174" fontId="14" fillId="0" borderId="0" xfId="0" applyNumberFormat="1" applyFont="1"/>
    <xf numFmtId="0" fontId="12" fillId="5" borderId="0" xfId="0" applyFont="1" applyFill="1"/>
    <xf numFmtId="7" fontId="12" fillId="5" borderId="0" xfId="0" applyNumberFormat="1" applyFont="1" applyFill="1"/>
    <xf numFmtId="174" fontId="12" fillId="5" borderId="0" xfId="0" applyNumberFormat="1" applyFont="1" applyFill="1"/>
    <xf numFmtId="166" fontId="12" fillId="5" borderId="0" xfId="0" applyNumberFormat="1" applyFont="1" applyFill="1"/>
    <xf numFmtId="0" fontId="14" fillId="0" borderId="0" xfId="0" applyFont="1" applyAlignment="1">
      <alignment horizontal="left"/>
    </xf>
    <xf numFmtId="0" fontId="7" fillId="0" borderId="4" xfId="0" applyFont="1" applyBorder="1" applyAlignment="1">
      <alignment horizontal="centerContinuous"/>
    </xf>
    <xf numFmtId="0" fontId="7" fillId="0" borderId="0" xfId="0" applyFont="1" applyAlignment="1">
      <alignment horizontal="right"/>
    </xf>
    <xf numFmtId="174" fontId="4" fillId="0" borderId="0" xfId="0" applyNumberFormat="1" applyFont="1"/>
    <xf numFmtId="7" fontId="7" fillId="5" borderId="0" xfId="0" applyNumberFormat="1" applyFont="1" applyFill="1"/>
    <xf numFmtId="14" fontId="23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right"/>
    </xf>
    <xf numFmtId="14" fontId="2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/>
    </xf>
    <xf numFmtId="0" fontId="17" fillId="4" borderId="0" xfId="0" applyFont="1" applyFill="1" applyAlignment="1">
      <alignment horizontal="left"/>
    </xf>
    <xf numFmtId="0" fontId="12" fillId="0" borderId="4" xfId="0" applyFont="1" applyBorder="1"/>
    <xf numFmtId="167" fontId="13" fillId="5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vertical="center"/>
    </xf>
    <xf numFmtId="0" fontId="8" fillId="4" borderId="11" xfId="0" applyFont="1" applyFill="1" applyBorder="1" applyAlignment="1">
      <alignment horizontal="centerContinuous"/>
    </xf>
    <xf numFmtId="0" fontId="17" fillId="4" borderId="12" xfId="0" applyFont="1" applyFill="1" applyBorder="1" applyAlignment="1">
      <alignment horizontal="centerContinuous"/>
    </xf>
    <xf numFmtId="0" fontId="17" fillId="4" borderId="13" xfId="0" applyFont="1" applyFill="1" applyBorder="1" applyAlignment="1">
      <alignment horizontal="centerContinuous"/>
    </xf>
    <xf numFmtId="0" fontId="2" fillId="0" borderId="14" xfId="0" applyFont="1" applyBorder="1"/>
    <xf numFmtId="0" fontId="2" fillId="0" borderId="15" xfId="0" applyFont="1" applyBorder="1"/>
    <xf numFmtId="0" fontId="7" fillId="0" borderId="16" xfId="0" applyFont="1" applyBorder="1" applyAlignment="1">
      <alignment horizontal="centerContinuous"/>
    </xf>
    <xf numFmtId="0" fontId="7" fillId="0" borderId="15" xfId="0" applyFont="1" applyBorder="1" applyAlignment="1">
      <alignment horizontal="right"/>
    </xf>
    <xf numFmtId="174" fontId="4" fillId="0" borderId="15" xfId="0" applyNumberFormat="1" applyFont="1" applyBorder="1"/>
    <xf numFmtId="37" fontId="2" fillId="0" borderId="14" xfId="0" applyNumberFormat="1" applyFont="1" applyBorder="1"/>
    <xf numFmtId="37" fontId="22" fillId="0" borderId="15" xfId="0" applyNumberFormat="1" applyFont="1" applyBorder="1"/>
    <xf numFmtId="37" fontId="7" fillId="5" borderId="17" xfId="0" applyNumberFormat="1" applyFont="1" applyFill="1" applyBorder="1"/>
    <xf numFmtId="37" fontId="7" fillId="5" borderId="18" xfId="0" applyNumberFormat="1" applyFont="1" applyFill="1" applyBorder="1"/>
    <xf numFmtId="0" fontId="7" fillId="0" borderId="14" xfId="0" applyFont="1" applyBorder="1"/>
    <xf numFmtId="37" fontId="7" fillId="0" borderId="15" xfId="0" applyNumberFormat="1" applyFont="1" applyBorder="1"/>
    <xf numFmtId="0" fontId="7" fillId="5" borderId="14" xfId="0" applyFont="1" applyFill="1" applyBorder="1"/>
    <xf numFmtId="7" fontId="7" fillId="5" borderId="15" xfId="0" applyNumberFormat="1" applyFont="1" applyFill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14" fillId="0" borderId="14" xfId="0" applyFont="1" applyBorder="1"/>
    <xf numFmtId="0" fontId="14" fillId="0" borderId="15" xfId="0" applyFont="1" applyBorder="1"/>
    <xf numFmtId="173" fontId="14" fillId="0" borderId="14" xfId="0" applyNumberFormat="1" applyFont="1" applyBorder="1" applyAlignment="1">
      <alignment horizontal="left"/>
    </xf>
    <xf numFmtId="0" fontId="12" fillId="0" borderId="15" xfId="0" applyFont="1" applyBorder="1" applyAlignment="1">
      <alignment horizontal="right"/>
    </xf>
    <xf numFmtId="0" fontId="12" fillId="0" borderId="22" xfId="0" applyFont="1" applyBorder="1"/>
    <xf numFmtId="0" fontId="12" fillId="0" borderId="16" xfId="0" applyFont="1" applyBorder="1" applyAlignment="1">
      <alignment horizontal="right"/>
    </xf>
    <xf numFmtId="175" fontId="14" fillId="0" borderId="14" xfId="0" applyNumberFormat="1" applyFont="1" applyBorder="1" applyAlignment="1">
      <alignment horizontal="left"/>
    </xf>
    <xf numFmtId="174" fontId="14" fillId="0" borderId="15" xfId="0" applyNumberFormat="1" applyFont="1" applyBorder="1"/>
    <xf numFmtId="14" fontId="12" fillId="5" borderId="14" xfId="0" applyNumberFormat="1" applyFont="1" applyFill="1" applyBorder="1" applyAlignment="1">
      <alignment horizontal="left" vertical="center"/>
    </xf>
    <xf numFmtId="174" fontId="7" fillId="5" borderId="15" xfId="0" applyNumberFormat="1" applyFont="1" applyFill="1" applyBorder="1"/>
    <xf numFmtId="14" fontId="4" fillId="0" borderId="14" xfId="0" applyNumberFormat="1" applyFont="1" applyBorder="1" applyAlignment="1">
      <alignment horizontal="right" vertical="center"/>
    </xf>
    <xf numFmtId="14" fontId="4" fillId="0" borderId="19" xfId="0" applyNumberFormat="1" applyFont="1" applyBorder="1" applyAlignment="1">
      <alignment horizontal="right" vertical="center"/>
    </xf>
    <xf numFmtId="167" fontId="4" fillId="0" borderId="20" xfId="0" applyNumberFormat="1" applyFont="1" applyBorder="1" applyAlignment="1">
      <alignment vertical="center"/>
    </xf>
    <xf numFmtId="37" fontId="2" fillId="0" borderId="15" xfId="0" applyNumberFormat="1" applyFont="1" applyBorder="1"/>
    <xf numFmtId="0" fontId="8" fillId="4" borderId="12" xfId="0" applyFont="1" applyFill="1" applyBorder="1" applyAlignment="1">
      <alignment horizontal="centerContinuous"/>
    </xf>
    <xf numFmtId="0" fontId="12" fillId="0" borderId="14" xfId="0" applyFont="1" applyBorder="1"/>
    <xf numFmtId="0" fontId="12" fillId="0" borderId="15" xfId="0" applyFont="1" applyBorder="1"/>
    <xf numFmtId="0" fontId="12" fillId="5" borderId="14" xfId="0" applyFont="1" applyFill="1" applyBorder="1"/>
    <xf numFmtId="0" fontId="12" fillId="5" borderId="15" xfId="0" applyFont="1" applyFill="1" applyBorder="1"/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/>
    <xf numFmtId="167" fontId="14" fillId="0" borderId="15" xfId="0" applyNumberFormat="1" applyFont="1" applyBorder="1"/>
    <xf numFmtId="0" fontId="7" fillId="2" borderId="4" xfId="0" applyFont="1" applyFill="1" applyBorder="1" applyAlignment="1">
      <alignment horizontal="right"/>
    </xf>
    <xf numFmtId="0" fontId="7" fillId="2" borderId="4" xfId="0" applyFont="1" applyFill="1" applyBorder="1"/>
    <xf numFmtId="166" fontId="5" fillId="2" borderId="0" xfId="0" applyNumberFormat="1" applyFont="1" applyFill="1" applyAlignment="1">
      <alignment horizontal="right"/>
    </xf>
    <xf numFmtId="169" fontId="22" fillId="2" borderId="0" xfId="0" applyNumberFormat="1" applyFont="1" applyFill="1"/>
    <xf numFmtId="0" fontId="7" fillId="2" borderId="1" xfId="0" applyFont="1" applyFill="1" applyBorder="1"/>
    <xf numFmtId="7" fontId="14" fillId="0" borderId="0" xfId="0" applyNumberFormat="1" applyFont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2" borderId="4" xfId="0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3" fillId="2" borderId="6" xfId="0" applyNumberFormat="1" applyFont="1" applyFill="1" applyBorder="1"/>
    <xf numFmtId="166" fontId="3" fillId="2" borderId="4" xfId="0" applyNumberFormat="1" applyFont="1" applyFill="1" applyBorder="1"/>
    <xf numFmtId="0" fontId="3" fillId="2" borderId="0" xfId="0" applyFont="1" applyFill="1"/>
    <xf numFmtId="0" fontId="2" fillId="2" borderId="8" xfId="0" quotePrefix="1" applyFont="1" applyFill="1" applyBorder="1" applyAlignment="1">
      <alignment horizontal="left" indent="1"/>
    </xf>
    <xf numFmtId="0" fontId="7" fillId="5" borderId="1" xfId="0" applyFont="1" applyFill="1" applyBorder="1"/>
    <xf numFmtId="10" fontId="2" fillId="2" borderId="23" xfId="0" applyNumberFormat="1" applyFont="1" applyFill="1" applyBorder="1"/>
    <xf numFmtId="0" fontId="2" fillId="2" borderId="5" xfId="0" applyFont="1" applyFill="1" applyBorder="1" applyAlignment="1">
      <alignment horizontal="centerContinuous"/>
    </xf>
    <xf numFmtId="0" fontId="2" fillId="2" borderId="23" xfId="0" applyFont="1" applyFill="1" applyBorder="1" applyAlignment="1">
      <alignment horizontal="centerContinuous"/>
    </xf>
    <xf numFmtId="174" fontId="2" fillId="2" borderId="23" xfId="0" applyNumberFormat="1" applyFont="1" applyFill="1" applyBorder="1" applyAlignment="1">
      <alignment horizontal="centerContinuous"/>
    </xf>
    <xf numFmtId="0" fontId="7" fillId="2" borderId="6" xfId="0" applyFont="1" applyFill="1" applyBorder="1"/>
    <xf numFmtId="0" fontId="7" fillId="2" borderId="9" xfId="0" applyFont="1" applyFill="1" applyBorder="1"/>
    <xf numFmtId="0" fontId="2" fillId="2" borderId="24" xfId="0" applyFont="1" applyFill="1" applyBorder="1"/>
    <xf numFmtId="0" fontId="2" fillId="2" borderId="12" xfId="0" applyFont="1" applyFill="1" applyBorder="1"/>
    <xf numFmtId="0" fontId="2" fillId="2" borderId="25" xfId="0" applyFont="1" applyFill="1" applyBorder="1"/>
    <xf numFmtId="174" fontId="2" fillId="2" borderId="2" xfId="0" applyNumberFormat="1" applyFont="1" applyFill="1" applyBorder="1"/>
    <xf numFmtId="169" fontId="2" fillId="2" borderId="1" xfId="0" applyNumberFormat="1" applyFont="1" applyFill="1" applyBorder="1"/>
    <xf numFmtId="170" fontId="2" fillId="2" borderId="23" xfId="0" applyNumberFormat="1" applyFont="1" applyFill="1" applyBorder="1" applyAlignment="1">
      <alignment horizontal="centerContinuous"/>
    </xf>
    <xf numFmtId="0" fontId="2" fillId="2" borderId="7" xfId="0" applyFont="1" applyFill="1" applyBorder="1"/>
    <xf numFmtId="166" fontId="2" fillId="2" borderId="2" xfId="0" applyNumberFormat="1" applyFont="1" applyFill="1" applyBorder="1"/>
    <xf numFmtId="177" fontId="4" fillId="2" borderId="0" xfId="0" applyNumberFormat="1" applyFont="1" applyFill="1"/>
    <xf numFmtId="10" fontId="2" fillId="0" borderId="0" xfId="0" applyNumberFormat="1" applyFont="1"/>
    <xf numFmtId="178" fontId="2" fillId="0" borderId="0" xfId="0" applyNumberFormat="1" applyFont="1"/>
    <xf numFmtId="10" fontId="5" fillId="2" borderId="2" xfId="0" applyNumberFormat="1" applyFont="1" applyFill="1" applyBorder="1"/>
    <xf numFmtId="169" fontId="22" fillId="2" borderId="2" xfId="0" applyNumberFormat="1" applyFont="1" applyFill="1" applyBorder="1"/>
    <xf numFmtId="169" fontId="3" fillId="2" borderId="4" xfId="0" applyNumberFormat="1" applyFont="1" applyFill="1" applyBorder="1"/>
    <xf numFmtId="0" fontId="3" fillId="2" borderId="9" xfId="0" applyFont="1" applyFill="1" applyBorder="1"/>
    <xf numFmtId="166" fontId="7" fillId="5" borderId="2" xfId="0" applyNumberFormat="1" applyFont="1" applyFill="1" applyBorder="1"/>
    <xf numFmtId="174" fontId="7" fillId="5" borderId="6" xfId="0" applyNumberFormat="1" applyFont="1" applyFill="1" applyBorder="1"/>
    <xf numFmtId="0" fontId="7" fillId="5" borderId="4" xfId="0" applyFont="1" applyFill="1" applyBorder="1"/>
    <xf numFmtId="0" fontId="7" fillId="2" borderId="6" xfId="0" applyFont="1" applyFill="1" applyBorder="1" applyAlignment="1">
      <alignment horizontal="right"/>
    </xf>
    <xf numFmtId="174" fontId="4" fillId="2" borderId="2" xfId="0" applyNumberFormat="1" applyFont="1" applyFill="1" applyBorder="1"/>
    <xf numFmtId="14" fontId="4" fillId="2" borderId="2" xfId="0" applyNumberFormat="1" applyFont="1" applyFill="1" applyBorder="1"/>
    <xf numFmtId="7" fontId="14" fillId="2" borderId="2" xfId="0" applyNumberFormat="1" applyFont="1" applyFill="1" applyBorder="1" applyAlignment="1">
      <alignment horizontal="right"/>
    </xf>
    <xf numFmtId="174" fontId="2" fillId="2" borderId="6" xfId="0" applyNumberFormat="1" applyFont="1" applyFill="1" applyBorder="1"/>
    <xf numFmtId="166" fontId="4" fillId="0" borderId="0" xfId="0" applyNumberFormat="1" applyFont="1"/>
    <xf numFmtId="0" fontId="15" fillId="0" borderId="0" xfId="0" applyFont="1"/>
    <xf numFmtId="10" fontId="14" fillId="2" borderId="6" xfId="0" applyNumberFormat="1" applyFont="1" applyFill="1" applyBorder="1"/>
    <xf numFmtId="179" fontId="4" fillId="2" borderId="4" xfId="0" applyNumberFormat="1" applyFont="1" applyFill="1" applyBorder="1"/>
    <xf numFmtId="10" fontId="14" fillId="2" borderId="2" xfId="0" applyNumberFormat="1" applyFont="1" applyFill="1" applyBorder="1"/>
    <xf numFmtId="180" fontId="2" fillId="2" borderId="2" xfId="0" applyNumberFormat="1" applyFont="1" applyFill="1" applyBorder="1"/>
    <xf numFmtId="174" fontId="2" fillId="0" borderId="0" xfId="0" applyNumberFormat="1" applyFont="1"/>
    <xf numFmtId="0" fontId="2" fillId="2" borderId="2" xfId="0" applyFont="1" applyFill="1" applyBorder="1" applyAlignment="1">
      <alignment horizontal="right"/>
    </xf>
    <xf numFmtId="170" fontId="27" fillId="0" borderId="0" xfId="0" applyNumberFormat="1" applyFont="1"/>
    <xf numFmtId="7" fontId="7" fillId="2" borderId="2" xfId="0" applyNumberFormat="1" applyFont="1" applyFill="1" applyBorder="1"/>
    <xf numFmtId="166" fontId="4" fillId="2" borderId="2" xfId="0" applyNumberFormat="1" applyFont="1" applyFill="1" applyBorder="1"/>
    <xf numFmtId="7" fontId="22" fillId="2" borderId="2" xfId="0" applyNumberFormat="1" applyFont="1" applyFill="1" applyBorder="1"/>
    <xf numFmtId="0" fontId="29" fillId="0" borderId="0" xfId="0" applyFont="1"/>
    <xf numFmtId="0" fontId="2" fillId="2" borderId="26" xfId="0" applyFont="1" applyFill="1" applyBorder="1" applyAlignment="1">
      <alignment horizontal="right"/>
    </xf>
    <xf numFmtId="181" fontId="7" fillId="2" borderId="1" xfId="0" applyNumberFormat="1" applyFont="1" applyFill="1" applyBorder="1"/>
    <xf numFmtId="0" fontId="7" fillId="0" borderId="4" xfId="0" applyFont="1" applyBorder="1"/>
    <xf numFmtId="182" fontId="4" fillId="0" borderId="0" xfId="0" applyNumberFormat="1" applyFont="1"/>
    <xf numFmtId="0" fontId="7" fillId="0" borderId="4" xfId="0" applyFont="1" applyBorder="1" applyAlignment="1">
      <alignment horizontal="right"/>
    </xf>
    <xf numFmtId="182" fontId="14" fillId="0" borderId="0" xfId="0" applyNumberFormat="1" applyFont="1"/>
    <xf numFmtId="182" fontId="7" fillId="0" borderId="0" xfId="0" applyNumberFormat="1" applyFont="1"/>
    <xf numFmtId="166" fontId="12" fillId="0" borderId="0" xfId="0" applyNumberFormat="1" applyFont="1"/>
    <xf numFmtId="165" fontId="7" fillId="2" borderId="0" xfId="0" applyNumberFormat="1" applyFont="1" applyFill="1" applyAlignment="1">
      <alignment horizontal="right"/>
    </xf>
    <xf numFmtId="166" fontId="4" fillId="0" borderId="0" xfId="0" applyNumberFormat="1" applyFont="1" applyAlignment="1">
      <alignment horizontal="right"/>
    </xf>
    <xf numFmtId="174" fontId="4" fillId="0" borderId="0" xfId="0" applyNumberFormat="1" applyFont="1" applyAlignment="1">
      <alignment horizontal="right"/>
    </xf>
    <xf numFmtId="0" fontId="8" fillId="4" borderId="1" xfId="0" applyFont="1" applyFill="1" applyBorder="1" applyAlignment="1">
      <alignment horizontal="centerContinuous"/>
    </xf>
    <xf numFmtId="0" fontId="8" fillId="4" borderId="3" xfId="0" applyFont="1" applyFill="1" applyBorder="1" applyAlignment="1">
      <alignment horizontal="centerContinuous"/>
    </xf>
    <xf numFmtId="0" fontId="7" fillId="6" borderId="7" xfId="0" applyFont="1" applyFill="1" applyBorder="1" applyAlignment="1">
      <alignment horizontal="centerContinuous"/>
    </xf>
    <xf numFmtId="0" fontId="2" fillId="6" borderId="3" xfId="0" applyFont="1" applyFill="1" applyBorder="1" applyAlignment="1">
      <alignment horizontal="centerContinuous"/>
    </xf>
    <xf numFmtId="0" fontId="7" fillId="6" borderId="8" xfId="0" applyFont="1" applyFill="1" applyBorder="1"/>
    <xf numFmtId="0" fontId="7" fillId="6" borderId="2" xfId="0" applyFont="1" applyFill="1" applyBorder="1"/>
    <xf numFmtId="178" fontId="4" fillId="2" borderId="2" xfId="0" applyNumberFormat="1" applyFont="1" applyFill="1" applyBorder="1" applyAlignment="1">
      <alignment horizontal="right"/>
    </xf>
    <xf numFmtId="10" fontId="4" fillId="2" borderId="2" xfId="0" applyNumberFormat="1" applyFont="1" applyFill="1" applyBorder="1" applyAlignment="1">
      <alignment horizontal="right"/>
    </xf>
    <xf numFmtId="178" fontId="2" fillId="0" borderId="0" xfId="0" applyNumberFormat="1" applyFont="1" applyAlignment="1">
      <alignment horizontal="right"/>
    </xf>
    <xf numFmtId="183" fontId="7" fillId="2" borderId="0" xfId="0" applyNumberFormat="1" applyFont="1" applyFill="1"/>
    <xf numFmtId="164" fontId="7" fillId="2" borderId="4" xfId="0" applyNumberFormat="1" applyFont="1" applyFill="1" applyBorder="1" applyAlignment="1">
      <alignment horizontal="right"/>
    </xf>
    <xf numFmtId="184" fontId="7" fillId="2" borderId="0" xfId="0" applyNumberFormat="1" applyFont="1" applyFill="1"/>
    <xf numFmtId="37" fontId="2" fillId="2" borderId="1" xfId="0" applyNumberFormat="1" applyFont="1" applyFill="1" applyBorder="1"/>
    <xf numFmtId="0" fontId="2" fillId="5" borderId="2" xfId="0" applyFont="1" applyFill="1" applyBorder="1"/>
    <xf numFmtId="170" fontId="2" fillId="0" borderId="0" xfId="0" applyNumberFormat="1" applyFont="1"/>
    <xf numFmtId="0" fontId="7" fillId="0" borderId="0" xfId="0" applyFont="1" applyAlignment="1">
      <alignment horizontal="left"/>
    </xf>
    <xf numFmtId="166" fontId="2" fillId="0" borderId="0" xfId="0" applyNumberFormat="1" applyFont="1"/>
    <xf numFmtId="0" fontId="8" fillId="4" borderId="11" xfId="0" applyFont="1" applyFill="1" applyBorder="1" applyAlignment="1">
      <alignment horizontal="centerContinuous" vertical="center"/>
    </xf>
    <xf numFmtId="0" fontId="8" fillId="4" borderId="12" xfId="0" applyFont="1" applyFill="1" applyBorder="1" applyAlignment="1">
      <alignment horizontal="centerContinuous" vertical="center"/>
    </xf>
    <xf numFmtId="0" fontId="8" fillId="4" borderId="13" xfId="0" applyFont="1" applyFill="1" applyBorder="1" applyAlignment="1">
      <alignment horizontal="centerContinuous" vertical="center"/>
    </xf>
    <xf numFmtId="0" fontId="2" fillId="2" borderId="14" xfId="0" applyFont="1" applyFill="1" applyBorder="1"/>
    <xf numFmtId="0" fontId="2" fillId="2" borderId="15" xfId="0" applyFont="1" applyFill="1" applyBorder="1"/>
    <xf numFmtId="0" fontId="7" fillId="2" borderId="14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27" xfId="0" applyFont="1" applyFill="1" applyBorder="1"/>
    <xf numFmtId="0" fontId="2" fillId="2" borderId="28" xfId="0" applyFont="1" applyFill="1" applyBorder="1" applyAlignment="1">
      <alignment horizontal="right"/>
    </xf>
    <xf numFmtId="39" fontId="22" fillId="2" borderId="0" xfId="0" applyNumberFormat="1" applyFont="1" applyFill="1"/>
    <xf numFmtId="39" fontId="2" fillId="2" borderId="0" xfId="0" applyNumberFormat="1" applyFont="1" applyFill="1"/>
    <xf numFmtId="39" fontId="22" fillId="2" borderId="15" xfId="0" applyNumberFormat="1" applyFont="1" applyFill="1" applyBorder="1"/>
    <xf numFmtId="39" fontId="4" fillId="2" borderId="15" xfId="0" applyNumberFormat="1" applyFont="1" applyFill="1" applyBorder="1"/>
    <xf numFmtId="39" fontId="30" fillId="2" borderId="0" xfId="0" applyNumberFormat="1" applyFont="1" applyFill="1"/>
    <xf numFmtId="39" fontId="30" fillId="2" borderId="15" xfId="0" applyNumberFormat="1" applyFont="1" applyFill="1" applyBorder="1"/>
    <xf numFmtId="39" fontId="31" fillId="2" borderId="0" xfId="0" applyNumberFormat="1" applyFont="1" applyFill="1"/>
    <xf numFmtId="39" fontId="31" fillId="2" borderId="15" xfId="0" applyNumberFormat="1" applyFont="1" applyFill="1" applyBorder="1"/>
    <xf numFmtId="0" fontId="2" fillId="2" borderId="19" xfId="0" applyFont="1" applyFill="1" applyBorder="1"/>
    <xf numFmtId="39" fontId="22" fillId="2" borderId="20" xfId="0" applyNumberFormat="1" applyFont="1" applyFill="1" applyBorder="1"/>
    <xf numFmtId="39" fontId="2" fillId="2" borderId="20" xfId="0" applyNumberFormat="1" applyFont="1" applyFill="1" applyBorder="1"/>
    <xf numFmtId="39" fontId="22" fillId="2" borderId="21" xfId="0" applyNumberFormat="1" applyFont="1" applyFill="1" applyBorder="1"/>
    <xf numFmtId="0" fontId="7" fillId="2" borderId="0" xfId="0" applyFont="1" applyFill="1" applyAlignment="1">
      <alignment horizontal="right"/>
    </xf>
    <xf numFmtId="174" fontId="7" fillId="2" borderId="0" xfId="0" applyNumberFormat="1" applyFont="1" applyFill="1"/>
    <xf numFmtId="174" fontId="4" fillId="2" borderId="0" xfId="0" applyNumberFormat="1" applyFont="1" applyFill="1"/>
    <xf numFmtId="179" fontId="4" fillId="2" borderId="0" xfId="0" applyNumberFormat="1" applyFont="1" applyFill="1"/>
    <xf numFmtId="0" fontId="2" fillId="2" borderId="0" xfId="0" applyFont="1" applyFill="1" applyAlignment="1">
      <alignment horizontal="right"/>
    </xf>
    <xf numFmtId="174" fontId="2" fillId="2" borderId="0" xfId="0" applyNumberFormat="1" applyFont="1" applyFill="1"/>
    <xf numFmtId="169" fontId="2" fillId="2" borderId="0" xfId="0" applyNumberFormat="1" applyFont="1" applyFill="1"/>
    <xf numFmtId="169" fontId="7" fillId="5" borderId="0" xfId="0" applyNumberFormat="1" applyFont="1" applyFill="1"/>
    <xf numFmtId="174" fontId="7" fillId="5" borderId="0" xfId="0" applyNumberFormat="1" applyFont="1" applyFill="1"/>
    <xf numFmtId="169" fontId="14" fillId="2" borderId="0" xfId="0" applyNumberFormat="1" applyFont="1" applyFill="1"/>
    <xf numFmtId="0" fontId="7" fillId="6" borderId="0" xfId="0" applyFont="1" applyFill="1"/>
    <xf numFmtId="37" fontId="22" fillId="2" borderId="0" xfId="0" applyNumberFormat="1" applyFont="1" applyFill="1"/>
    <xf numFmtId="166" fontId="16" fillId="2" borderId="0" xfId="0" applyNumberFormat="1" applyFont="1" applyFill="1"/>
    <xf numFmtId="166" fontId="16" fillId="2" borderId="2" xfId="0" applyNumberFormat="1" applyFont="1" applyFill="1" applyBorder="1"/>
    <xf numFmtId="37" fontId="26" fillId="5" borderId="0" xfId="0" applyNumberFormat="1" applyFont="1" applyFill="1"/>
    <xf numFmtId="37" fontId="26" fillId="5" borderId="2" xfId="0" applyNumberFormat="1" applyFont="1" applyFill="1" applyBorder="1"/>
    <xf numFmtId="166" fontId="25" fillId="5" borderId="0" xfId="0" applyNumberFormat="1" applyFont="1" applyFill="1"/>
    <xf numFmtId="166" fontId="25" fillId="5" borderId="2" xfId="0" applyNumberFormat="1" applyFont="1" applyFill="1" applyBorder="1"/>
    <xf numFmtId="10" fontId="5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166" fontId="2" fillId="2" borderId="0" xfId="0" applyNumberFormat="1" applyFont="1" applyFill="1"/>
    <xf numFmtId="176" fontId="7" fillId="2" borderId="0" xfId="0" applyNumberFormat="1" applyFont="1" applyFill="1"/>
    <xf numFmtId="37" fontId="2" fillId="2" borderId="3" xfId="0" applyNumberFormat="1" applyFont="1" applyFill="1" applyBorder="1"/>
    <xf numFmtId="166" fontId="7" fillId="5" borderId="0" xfId="0" applyNumberFormat="1" applyFont="1" applyFill="1"/>
    <xf numFmtId="0" fontId="2" fillId="5" borderId="0" xfId="0" applyFont="1" applyFill="1"/>
    <xf numFmtId="0" fontId="2" fillId="6" borderId="0" xfId="0" applyFont="1" applyFill="1"/>
    <xf numFmtId="0" fontId="2" fillId="6" borderId="2" xfId="0" applyFont="1" applyFill="1" applyBorder="1"/>
    <xf numFmtId="165" fontId="7" fillId="2" borderId="2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169" fontId="2" fillId="2" borderId="2" xfId="0" applyNumberFormat="1" applyFont="1" applyFill="1" applyBorder="1"/>
    <xf numFmtId="166" fontId="3" fillId="2" borderId="2" xfId="0" applyNumberFormat="1" applyFont="1" applyFill="1" applyBorder="1"/>
    <xf numFmtId="169" fontId="2" fillId="2" borderId="3" xfId="0" applyNumberFormat="1" applyFont="1" applyFill="1" applyBorder="1"/>
    <xf numFmtId="9" fontId="5" fillId="2" borderId="0" xfId="0" applyNumberFormat="1" applyFont="1" applyFill="1"/>
    <xf numFmtId="166" fontId="6" fillId="2" borderId="0" xfId="0" applyNumberFormat="1" applyFont="1" applyFill="1"/>
    <xf numFmtId="166" fontId="6" fillId="2" borderId="2" xfId="0" applyNumberFormat="1" applyFont="1" applyFill="1" applyBorder="1"/>
    <xf numFmtId="166" fontId="4" fillId="2" borderId="0" xfId="0" applyNumberFormat="1" applyFont="1" applyFill="1"/>
    <xf numFmtId="39" fontId="4" fillId="2" borderId="0" xfId="0" applyNumberFormat="1" applyFont="1" applyFill="1"/>
    <xf numFmtId="39" fontId="4" fillId="2" borderId="2" xfId="0" applyNumberFormat="1" applyFont="1" applyFill="1" applyBorder="1"/>
    <xf numFmtId="0" fontId="2" fillId="2" borderId="8" xfId="0" applyFont="1" applyFill="1" applyBorder="1" applyAlignment="1">
      <alignment horizontal="center"/>
    </xf>
    <xf numFmtId="166" fontId="3" fillId="2" borderId="8" xfId="0" applyNumberFormat="1" applyFont="1" applyFill="1" applyBorder="1" applyAlignment="1">
      <alignment horizontal="center"/>
    </xf>
    <xf numFmtId="166" fontId="5" fillId="2" borderId="8" xfId="0" applyNumberFormat="1" applyFont="1" applyFill="1" applyBorder="1" applyAlignment="1">
      <alignment horizontal="center"/>
    </xf>
    <xf numFmtId="180" fontId="5" fillId="2" borderId="0" xfId="0" applyNumberFormat="1" applyFont="1" applyFill="1" applyAlignment="1">
      <alignment horizontal="right"/>
    </xf>
    <xf numFmtId="181" fontId="14" fillId="2" borderId="0" xfId="0" applyNumberFormat="1" applyFont="1" applyFill="1"/>
    <xf numFmtId="166" fontId="1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11" fillId="5" borderId="0" xfId="0" applyNumberFormat="1" applyFont="1" applyFill="1" applyAlignment="1">
      <alignment horizontal="right"/>
    </xf>
    <xf numFmtId="181" fontId="4" fillId="2" borderId="0" xfId="0" applyNumberFormat="1" applyFont="1" applyFill="1"/>
    <xf numFmtId="182" fontId="2" fillId="2" borderId="0" xfId="0" applyNumberFormat="1" applyFont="1" applyFill="1"/>
    <xf numFmtId="181" fontId="7" fillId="2" borderId="0" xfId="0" applyNumberFormat="1" applyFont="1" applyFill="1"/>
    <xf numFmtId="166" fontId="2" fillId="2" borderId="8" xfId="0" applyNumberFormat="1" applyFont="1" applyFill="1" applyBorder="1" applyAlignment="1">
      <alignment horizontal="left"/>
    </xf>
    <xf numFmtId="166" fontId="3" fillId="2" borderId="0" xfId="0" applyNumberFormat="1" applyFont="1" applyFill="1"/>
    <xf numFmtId="174" fontId="5" fillId="2" borderId="0" xfId="0" applyNumberFormat="1" applyFont="1" applyFill="1" applyAlignment="1">
      <alignment horizontal="right"/>
    </xf>
    <xf numFmtId="174" fontId="3" fillId="2" borderId="0" xfId="0" applyNumberFormat="1" applyFont="1" applyFill="1"/>
    <xf numFmtId="174" fontId="6" fillId="2" borderId="0" xfId="0" applyNumberFormat="1" applyFont="1" applyFill="1" applyAlignment="1">
      <alignment horizontal="right"/>
    </xf>
    <xf numFmtId="10" fontId="2" fillId="2" borderId="5" xfId="0" applyNumberFormat="1" applyFont="1" applyFill="1" applyBorder="1"/>
    <xf numFmtId="7" fontId="7" fillId="5" borderId="2" xfId="0" applyNumberFormat="1" applyFont="1" applyFill="1" applyBorder="1"/>
    <xf numFmtId="7" fontId="2" fillId="2" borderId="0" xfId="0" applyNumberFormat="1" applyFont="1" applyFill="1"/>
    <xf numFmtId="7" fontId="2" fillId="2" borderId="2" xfId="0" applyNumberFormat="1" applyFont="1" applyFill="1" applyBorder="1"/>
    <xf numFmtId="9" fontId="3" fillId="2" borderId="0" xfId="0" applyNumberFormat="1" applyFont="1" applyFill="1"/>
    <xf numFmtId="9" fontId="3" fillId="2" borderId="2" xfId="0" applyNumberFormat="1" applyFont="1" applyFill="1" applyBorder="1"/>
    <xf numFmtId="37" fontId="2" fillId="0" borderId="2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05.xml"/><Relationship Id="rId21" Type="http://schemas.openxmlformats.org/officeDocument/2006/relationships/externalLink" Target="externalLinks/externalLink9.xml"/><Relationship Id="rId42" Type="http://schemas.openxmlformats.org/officeDocument/2006/relationships/externalLink" Target="externalLinks/externalLink30.xml"/><Relationship Id="rId63" Type="http://schemas.openxmlformats.org/officeDocument/2006/relationships/externalLink" Target="externalLinks/externalLink51.xml"/><Relationship Id="rId84" Type="http://schemas.openxmlformats.org/officeDocument/2006/relationships/externalLink" Target="externalLinks/externalLink72.xml"/><Relationship Id="rId138" Type="http://schemas.openxmlformats.org/officeDocument/2006/relationships/styles" Target="styles.xml"/><Relationship Id="rId16" Type="http://schemas.openxmlformats.org/officeDocument/2006/relationships/externalLink" Target="externalLinks/externalLink4.xml"/><Relationship Id="rId107" Type="http://schemas.openxmlformats.org/officeDocument/2006/relationships/externalLink" Target="externalLinks/externalLink95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20.xml"/><Relationship Id="rId37" Type="http://schemas.openxmlformats.org/officeDocument/2006/relationships/externalLink" Target="externalLinks/externalLink25.xml"/><Relationship Id="rId53" Type="http://schemas.openxmlformats.org/officeDocument/2006/relationships/externalLink" Target="externalLinks/externalLink41.xml"/><Relationship Id="rId58" Type="http://schemas.openxmlformats.org/officeDocument/2006/relationships/externalLink" Target="externalLinks/externalLink46.xml"/><Relationship Id="rId74" Type="http://schemas.openxmlformats.org/officeDocument/2006/relationships/externalLink" Target="externalLinks/externalLink62.xml"/><Relationship Id="rId79" Type="http://schemas.openxmlformats.org/officeDocument/2006/relationships/externalLink" Target="externalLinks/externalLink67.xml"/><Relationship Id="rId102" Type="http://schemas.openxmlformats.org/officeDocument/2006/relationships/externalLink" Target="externalLinks/externalLink90.xml"/><Relationship Id="rId123" Type="http://schemas.openxmlformats.org/officeDocument/2006/relationships/externalLink" Target="externalLinks/externalLink111.xml"/><Relationship Id="rId128" Type="http://schemas.openxmlformats.org/officeDocument/2006/relationships/externalLink" Target="externalLinks/externalLink11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78.xml"/><Relationship Id="rId95" Type="http://schemas.openxmlformats.org/officeDocument/2006/relationships/externalLink" Target="externalLinks/externalLink83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43" Type="http://schemas.openxmlformats.org/officeDocument/2006/relationships/externalLink" Target="externalLinks/externalLink31.xml"/><Relationship Id="rId48" Type="http://schemas.openxmlformats.org/officeDocument/2006/relationships/externalLink" Target="externalLinks/externalLink36.xml"/><Relationship Id="rId64" Type="http://schemas.openxmlformats.org/officeDocument/2006/relationships/externalLink" Target="externalLinks/externalLink52.xml"/><Relationship Id="rId69" Type="http://schemas.openxmlformats.org/officeDocument/2006/relationships/externalLink" Target="externalLinks/externalLink57.xml"/><Relationship Id="rId113" Type="http://schemas.openxmlformats.org/officeDocument/2006/relationships/externalLink" Target="externalLinks/externalLink101.xml"/><Relationship Id="rId118" Type="http://schemas.openxmlformats.org/officeDocument/2006/relationships/externalLink" Target="externalLinks/externalLink106.xml"/><Relationship Id="rId134" Type="http://schemas.openxmlformats.org/officeDocument/2006/relationships/externalLink" Target="externalLinks/externalLink122.xml"/><Relationship Id="rId139" Type="http://schemas.openxmlformats.org/officeDocument/2006/relationships/sharedStrings" Target="sharedStrings.xml"/><Relationship Id="rId80" Type="http://schemas.openxmlformats.org/officeDocument/2006/relationships/externalLink" Target="externalLinks/externalLink68.xml"/><Relationship Id="rId85" Type="http://schemas.openxmlformats.org/officeDocument/2006/relationships/externalLink" Target="externalLinks/externalLink7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33" Type="http://schemas.openxmlformats.org/officeDocument/2006/relationships/externalLink" Target="externalLinks/externalLink21.xml"/><Relationship Id="rId38" Type="http://schemas.openxmlformats.org/officeDocument/2006/relationships/externalLink" Target="externalLinks/externalLink26.xml"/><Relationship Id="rId59" Type="http://schemas.openxmlformats.org/officeDocument/2006/relationships/externalLink" Target="externalLinks/externalLink47.xml"/><Relationship Id="rId103" Type="http://schemas.openxmlformats.org/officeDocument/2006/relationships/externalLink" Target="externalLinks/externalLink91.xml"/><Relationship Id="rId108" Type="http://schemas.openxmlformats.org/officeDocument/2006/relationships/externalLink" Target="externalLinks/externalLink96.xml"/><Relationship Id="rId124" Type="http://schemas.openxmlformats.org/officeDocument/2006/relationships/externalLink" Target="externalLinks/externalLink112.xml"/><Relationship Id="rId129" Type="http://schemas.openxmlformats.org/officeDocument/2006/relationships/externalLink" Target="externalLinks/externalLink117.xml"/><Relationship Id="rId54" Type="http://schemas.openxmlformats.org/officeDocument/2006/relationships/externalLink" Target="externalLinks/externalLink42.xml"/><Relationship Id="rId70" Type="http://schemas.openxmlformats.org/officeDocument/2006/relationships/externalLink" Target="externalLinks/externalLink58.xml"/><Relationship Id="rId75" Type="http://schemas.openxmlformats.org/officeDocument/2006/relationships/externalLink" Target="externalLinks/externalLink63.xml"/><Relationship Id="rId91" Type="http://schemas.openxmlformats.org/officeDocument/2006/relationships/externalLink" Target="externalLinks/externalLink79.xml"/><Relationship Id="rId96" Type="http://schemas.openxmlformats.org/officeDocument/2006/relationships/externalLink" Target="externalLinks/externalLink84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49" Type="http://schemas.openxmlformats.org/officeDocument/2006/relationships/externalLink" Target="externalLinks/externalLink37.xml"/><Relationship Id="rId114" Type="http://schemas.openxmlformats.org/officeDocument/2006/relationships/externalLink" Target="externalLinks/externalLink102.xml"/><Relationship Id="rId119" Type="http://schemas.openxmlformats.org/officeDocument/2006/relationships/externalLink" Target="externalLinks/externalLink107.xml"/><Relationship Id="rId44" Type="http://schemas.openxmlformats.org/officeDocument/2006/relationships/externalLink" Target="externalLinks/externalLink32.xml"/><Relationship Id="rId60" Type="http://schemas.openxmlformats.org/officeDocument/2006/relationships/externalLink" Target="externalLinks/externalLink48.xml"/><Relationship Id="rId65" Type="http://schemas.openxmlformats.org/officeDocument/2006/relationships/externalLink" Target="externalLinks/externalLink53.xml"/><Relationship Id="rId81" Type="http://schemas.openxmlformats.org/officeDocument/2006/relationships/externalLink" Target="externalLinks/externalLink69.xml"/><Relationship Id="rId86" Type="http://schemas.openxmlformats.org/officeDocument/2006/relationships/externalLink" Target="externalLinks/externalLink74.xml"/><Relationship Id="rId130" Type="http://schemas.openxmlformats.org/officeDocument/2006/relationships/externalLink" Target="externalLinks/externalLink118.xml"/><Relationship Id="rId135" Type="http://schemas.openxmlformats.org/officeDocument/2006/relationships/externalLink" Target="externalLinks/externalLink123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9" Type="http://schemas.openxmlformats.org/officeDocument/2006/relationships/externalLink" Target="externalLinks/externalLink27.xml"/><Relationship Id="rId109" Type="http://schemas.openxmlformats.org/officeDocument/2006/relationships/externalLink" Target="externalLinks/externalLink97.xml"/><Relationship Id="rId34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38.xml"/><Relationship Id="rId55" Type="http://schemas.openxmlformats.org/officeDocument/2006/relationships/externalLink" Target="externalLinks/externalLink43.xml"/><Relationship Id="rId76" Type="http://schemas.openxmlformats.org/officeDocument/2006/relationships/externalLink" Target="externalLinks/externalLink64.xml"/><Relationship Id="rId97" Type="http://schemas.openxmlformats.org/officeDocument/2006/relationships/externalLink" Target="externalLinks/externalLink85.xml"/><Relationship Id="rId104" Type="http://schemas.openxmlformats.org/officeDocument/2006/relationships/externalLink" Target="externalLinks/externalLink92.xml"/><Relationship Id="rId120" Type="http://schemas.openxmlformats.org/officeDocument/2006/relationships/externalLink" Target="externalLinks/externalLink108.xml"/><Relationship Id="rId125" Type="http://schemas.openxmlformats.org/officeDocument/2006/relationships/externalLink" Target="externalLinks/externalLink11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9.xml"/><Relationship Id="rId9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7.xml"/><Relationship Id="rId24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28.xml"/><Relationship Id="rId45" Type="http://schemas.openxmlformats.org/officeDocument/2006/relationships/externalLink" Target="externalLinks/externalLink33.xml"/><Relationship Id="rId66" Type="http://schemas.openxmlformats.org/officeDocument/2006/relationships/externalLink" Target="externalLinks/externalLink54.xml"/><Relationship Id="rId87" Type="http://schemas.openxmlformats.org/officeDocument/2006/relationships/externalLink" Target="externalLinks/externalLink75.xml"/><Relationship Id="rId110" Type="http://schemas.openxmlformats.org/officeDocument/2006/relationships/externalLink" Target="externalLinks/externalLink98.xml"/><Relationship Id="rId115" Type="http://schemas.openxmlformats.org/officeDocument/2006/relationships/externalLink" Target="externalLinks/externalLink103.xml"/><Relationship Id="rId131" Type="http://schemas.openxmlformats.org/officeDocument/2006/relationships/externalLink" Target="externalLinks/externalLink119.xml"/><Relationship Id="rId136" Type="http://schemas.openxmlformats.org/officeDocument/2006/relationships/externalLink" Target="externalLinks/externalLink124.xml"/><Relationship Id="rId61" Type="http://schemas.openxmlformats.org/officeDocument/2006/relationships/externalLink" Target="externalLinks/externalLink49.xml"/><Relationship Id="rId82" Type="http://schemas.openxmlformats.org/officeDocument/2006/relationships/externalLink" Target="externalLinks/externalLink70.xml"/><Relationship Id="rId1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8.xml"/><Relationship Id="rId35" Type="http://schemas.openxmlformats.org/officeDocument/2006/relationships/externalLink" Target="externalLinks/externalLink23.xml"/><Relationship Id="rId56" Type="http://schemas.openxmlformats.org/officeDocument/2006/relationships/externalLink" Target="externalLinks/externalLink44.xml"/><Relationship Id="rId77" Type="http://schemas.openxmlformats.org/officeDocument/2006/relationships/externalLink" Target="externalLinks/externalLink65.xml"/><Relationship Id="rId100" Type="http://schemas.openxmlformats.org/officeDocument/2006/relationships/externalLink" Target="externalLinks/externalLink88.xml"/><Relationship Id="rId105" Type="http://schemas.openxmlformats.org/officeDocument/2006/relationships/externalLink" Target="externalLinks/externalLink93.xml"/><Relationship Id="rId126" Type="http://schemas.openxmlformats.org/officeDocument/2006/relationships/externalLink" Target="externalLinks/externalLink11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9.xml"/><Relationship Id="rId72" Type="http://schemas.openxmlformats.org/officeDocument/2006/relationships/externalLink" Target="externalLinks/externalLink60.xml"/><Relationship Id="rId93" Type="http://schemas.openxmlformats.org/officeDocument/2006/relationships/externalLink" Target="externalLinks/externalLink81.xml"/><Relationship Id="rId98" Type="http://schemas.openxmlformats.org/officeDocument/2006/relationships/externalLink" Target="externalLinks/externalLink86.xml"/><Relationship Id="rId121" Type="http://schemas.openxmlformats.org/officeDocument/2006/relationships/externalLink" Target="externalLinks/externalLink109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34.xml"/><Relationship Id="rId67" Type="http://schemas.openxmlformats.org/officeDocument/2006/relationships/externalLink" Target="externalLinks/externalLink55.xml"/><Relationship Id="rId116" Type="http://schemas.openxmlformats.org/officeDocument/2006/relationships/externalLink" Target="externalLinks/externalLink104.xml"/><Relationship Id="rId137" Type="http://schemas.openxmlformats.org/officeDocument/2006/relationships/theme" Target="theme/theme1.xml"/><Relationship Id="rId20" Type="http://schemas.openxmlformats.org/officeDocument/2006/relationships/externalLink" Target="externalLinks/externalLink8.xml"/><Relationship Id="rId41" Type="http://schemas.openxmlformats.org/officeDocument/2006/relationships/externalLink" Target="externalLinks/externalLink29.xml"/><Relationship Id="rId62" Type="http://schemas.openxmlformats.org/officeDocument/2006/relationships/externalLink" Target="externalLinks/externalLink50.xml"/><Relationship Id="rId83" Type="http://schemas.openxmlformats.org/officeDocument/2006/relationships/externalLink" Target="externalLinks/externalLink71.xml"/><Relationship Id="rId88" Type="http://schemas.openxmlformats.org/officeDocument/2006/relationships/externalLink" Target="externalLinks/externalLink76.xml"/><Relationship Id="rId111" Type="http://schemas.openxmlformats.org/officeDocument/2006/relationships/externalLink" Target="externalLinks/externalLink99.xml"/><Relationship Id="rId132" Type="http://schemas.openxmlformats.org/officeDocument/2006/relationships/externalLink" Target="externalLinks/externalLink120.xml"/><Relationship Id="rId15" Type="http://schemas.openxmlformats.org/officeDocument/2006/relationships/externalLink" Target="externalLinks/externalLink3.xml"/><Relationship Id="rId36" Type="http://schemas.openxmlformats.org/officeDocument/2006/relationships/externalLink" Target="externalLinks/externalLink24.xml"/><Relationship Id="rId57" Type="http://schemas.openxmlformats.org/officeDocument/2006/relationships/externalLink" Target="externalLinks/externalLink45.xml"/><Relationship Id="rId106" Type="http://schemas.openxmlformats.org/officeDocument/2006/relationships/externalLink" Target="externalLinks/externalLink94.xml"/><Relationship Id="rId127" Type="http://schemas.openxmlformats.org/officeDocument/2006/relationships/externalLink" Target="externalLinks/externalLink115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9.xml"/><Relationship Id="rId52" Type="http://schemas.openxmlformats.org/officeDocument/2006/relationships/externalLink" Target="externalLinks/externalLink40.xml"/><Relationship Id="rId73" Type="http://schemas.openxmlformats.org/officeDocument/2006/relationships/externalLink" Target="externalLinks/externalLink61.xml"/><Relationship Id="rId78" Type="http://schemas.openxmlformats.org/officeDocument/2006/relationships/externalLink" Target="externalLinks/externalLink66.xml"/><Relationship Id="rId94" Type="http://schemas.openxmlformats.org/officeDocument/2006/relationships/externalLink" Target="externalLinks/externalLink82.xml"/><Relationship Id="rId99" Type="http://schemas.openxmlformats.org/officeDocument/2006/relationships/externalLink" Target="externalLinks/externalLink87.xml"/><Relationship Id="rId101" Type="http://schemas.openxmlformats.org/officeDocument/2006/relationships/externalLink" Target="externalLinks/externalLink89.xml"/><Relationship Id="rId122" Type="http://schemas.openxmlformats.org/officeDocument/2006/relationships/externalLink" Target="externalLinks/externalLink1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externalLink" Target="externalLinks/externalLink14.xml"/><Relationship Id="rId47" Type="http://schemas.openxmlformats.org/officeDocument/2006/relationships/externalLink" Target="externalLinks/externalLink35.xml"/><Relationship Id="rId68" Type="http://schemas.openxmlformats.org/officeDocument/2006/relationships/externalLink" Target="externalLinks/externalLink56.xml"/><Relationship Id="rId89" Type="http://schemas.openxmlformats.org/officeDocument/2006/relationships/externalLink" Target="externalLinks/externalLink77.xml"/><Relationship Id="rId112" Type="http://schemas.openxmlformats.org/officeDocument/2006/relationships/externalLink" Target="externalLinks/externalLink100.xml"/><Relationship Id="rId133" Type="http://schemas.openxmlformats.org/officeDocument/2006/relationships/externalLink" Target="externalLinks/externalLink12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820771565924144"/>
          <c:y val="0.12048884481847537"/>
          <c:w val="0.63437263052094128"/>
          <c:h val="0.78921965664052141"/>
        </c:manualLayout>
      </c:layout>
      <c:barChart>
        <c:barDir val="bar"/>
        <c:grouping val="stacked"/>
        <c:varyColors val="0"/>
        <c:ser>
          <c:idx val="0"/>
          <c:order val="0"/>
          <c:invertIfNegative val="0"/>
          <c:cat>
            <c:strRef>
              <c:f>'Football Field'!$B$39:$B$62</c:f>
              <c:strCache>
                <c:ptCount val="24"/>
                <c:pt idx="0">
                  <c:v>Management Case</c:v>
                </c:pt>
                <c:pt idx="1">
                  <c:v>Street Case</c:v>
                </c:pt>
                <c:pt idx="4">
                  <c:v>Management Case</c:v>
                </c:pt>
                <c:pt idx="5">
                  <c:v>Street Case</c:v>
                </c:pt>
                <c:pt idx="8">
                  <c:v>NTM EBITDA Multiple (Management Case)</c:v>
                </c:pt>
                <c:pt idx="9">
                  <c:v>NTM EBITDA Multiple (Street Case)</c:v>
                </c:pt>
                <c:pt idx="12">
                  <c:v>NTM EBITDA Multiple (Management Case)</c:v>
                </c:pt>
                <c:pt idx="13">
                  <c:v>NTM EBITDA Multiple (Street Case)</c:v>
                </c:pt>
                <c:pt idx="14">
                  <c:v>NTM Revenue Multiple (Management Case)</c:v>
                </c:pt>
                <c:pt idx="15">
                  <c:v>NTM Revenue Multiple (Street Case)</c:v>
                </c:pt>
                <c:pt idx="18">
                  <c:v>Analyst Price Targets (Discounted)</c:v>
                </c:pt>
                <c:pt idx="20">
                  <c:v>Last 1 Month</c:v>
                </c:pt>
                <c:pt idx="21">
                  <c:v>Last 3 Months</c:v>
                </c:pt>
                <c:pt idx="22">
                  <c:v>Last 6 Months</c:v>
                </c:pt>
                <c:pt idx="23">
                  <c:v>Last 12 Months</c:v>
                </c:pt>
              </c:strCache>
            </c:strRef>
          </c:cat>
          <c:val>
            <c:numRef>
              <c:f>'Football Field'!$B$39:$B$63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4">
                  <c:v>0</c:v>
                </c:pt>
                <c:pt idx="5">
                  <c:v>0</c:v>
                </c:pt>
                <c:pt idx="8">
                  <c:v>0</c:v>
                </c:pt>
                <c:pt idx="9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8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8B-4240-9714-E611D4158DC6}"/>
            </c:ext>
          </c:extLst>
        </c:ser>
        <c:ser>
          <c:idx val="1"/>
          <c:order val="1"/>
          <c:spPr>
            <a:noFill/>
          </c:spPr>
          <c:invertIfNegative val="0"/>
          <c:cat>
            <c:strRef>
              <c:f>'Football Field'!$B$39:$B$62</c:f>
              <c:strCache>
                <c:ptCount val="24"/>
                <c:pt idx="0">
                  <c:v>Management Case</c:v>
                </c:pt>
                <c:pt idx="1">
                  <c:v>Street Case</c:v>
                </c:pt>
                <c:pt idx="4">
                  <c:v>Management Case</c:v>
                </c:pt>
                <c:pt idx="5">
                  <c:v>Street Case</c:v>
                </c:pt>
                <c:pt idx="8">
                  <c:v>NTM EBITDA Multiple (Management Case)</c:v>
                </c:pt>
                <c:pt idx="9">
                  <c:v>NTM EBITDA Multiple (Street Case)</c:v>
                </c:pt>
                <c:pt idx="12">
                  <c:v>NTM EBITDA Multiple (Management Case)</c:v>
                </c:pt>
                <c:pt idx="13">
                  <c:v>NTM EBITDA Multiple (Street Case)</c:v>
                </c:pt>
                <c:pt idx="14">
                  <c:v>NTM Revenue Multiple (Management Case)</c:v>
                </c:pt>
                <c:pt idx="15">
                  <c:v>NTM Revenue Multiple (Street Case)</c:v>
                </c:pt>
                <c:pt idx="18">
                  <c:v>Analyst Price Targets (Discounted)</c:v>
                </c:pt>
                <c:pt idx="20">
                  <c:v>Last 1 Month</c:v>
                </c:pt>
                <c:pt idx="21">
                  <c:v>Last 3 Months</c:v>
                </c:pt>
                <c:pt idx="22">
                  <c:v>Last 6 Months</c:v>
                </c:pt>
                <c:pt idx="23">
                  <c:v>Last 12 Months</c:v>
                </c:pt>
              </c:strCache>
            </c:strRef>
          </c:cat>
          <c:val>
            <c:numRef>
              <c:f>'Football Field'!$C$39:$C$63</c:f>
              <c:numCache>
                <c:formatCode>#,##0.00_);\(#,##0.00\)</c:formatCode>
                <c:ptCount val="25"/>
                <c:pt idx="0">
                  <c:v>119.48621999999999</c:v>
                </c:pt>
                <c:pt idx="1">
                  <c:v>79.718009999999992</c:v>
                </c:pt>
                <c:pt idx="4">
                  <c:v>158.56098680779556</c:v>
                </c:pt>
                <c:pt idx="5">
                  <c:v>98.479445030711375</c:v>
                </c:pt>
                <c:pt idx="8">
                  <c:v>197.68775991805461</c:v>
                </c:pt>
                <c:pt idx="9">
                  <c:v>184.16321203279713</c:v>
                </c:pt>
                <c:pt idx="12">
                  <c:v>171.59107149564872</c:v>
                </c:pt>
                <c:pt idx="13">
                  <c:v>159.86979666175887</c:v>
                </c:pt>
                <c:pt idx="14">
                  <c:v>173.24887043229373</c:v>
                </c:pt>
                <c:pt idx="15">
                  <c:v>165.27783068354253</c:v>
                </c:pt>
                <c:pt idx="18">
                  <c:v>90.253010819014037</c:v>
                </c:pt>
                <c:pt idx="20">
                  <c:v>164.07</c:v>
                </c:pt>
                <c:pt idx="21">
                  <c:v>131.29</c:v>
                </c:pt>
                <c:pt idx="22">
                  <c:v>94.31</c:v>
                </c:pt>
                <c:pt idx="23">
                  <c:v>94.31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8B-4240-9714-E611D4158DC6}"/>
            </c:ext>
          </c:extLst>
        </c:ser>
        <c:ser>
          <c:idx val="2"/>
          <c:order val="2"/>
          <c:spPr>
            <a:solidFill>
              <a:schemeClr val="accent2"/>
            </a:solidFill>
          </c:spPr>
          <c:invertIfNegative val="0"/>
          <c:cat>
            <c:strRef>
              <c:f>'Football Field'!$B$39:$B$62</c:f>
              <c:strCache>
                <c:ptCount val="24"/>
                <c:pt idx="0">
                  <c:v>Management Case</c:v>
                </c:pt>
                <c:pt idx="1">
                  <c:v>Street Case</c:v>
                </c:pt>
                <c:pt idx="4">
                  <c:v>Management Case</c:v>
                </c:pt>
                <c:pt idx="5">
                  <c:v>Street Case</c:v>
                </c:pt>
                <c:pt idx="8">
                  <c:v>NTM EBITDA Multiple (Management Case)</c:v>
                </c:pt>
                <c:pt idx="9">
                  <c:v>NTM EBITDA Multiple (Street Case)</c:v>
                </c:pt>
                <c:pt idx="12">
                  <c:v>NTM EBITDA Multiple (Management Case)</c:v>
                </c:pt>
                <c:pt idx="13">
                  <c:v>NTM EBITDA Multiple (Street Case)</c:v>
                </c:pt>
                <c:pt idx="14">
                  <c:v>NTM Revenue Multiple (Management Case)</c:v>
                </c:pt>
                <c:pt idx="15">
                  <c:v>NTM Revenue Multiple (Street Case)</c:v>
                </c:pt>
                <c:pt idx="18">
                  <c:v>Analyst Price Targets (Discounted)</c:v>
                </c:pt>
                <c:pt idx="20">
                  <c:v>Last 1 Month</c:v>
                </c:pt>
                <c:pt idx="21">
                  <c:v>Last 3 Months</c:v>
                </c:pt>
                <c:pt idx="22">
                  <c:v>Last 6 Months</c:v>
                </c:pt>
                <c:pt idx="23">
                  <c:v>Last 12 Months</c:v>
                </c:pt>
              </c:strCache>
            </c:strRef>
          </c:cat>
          <c:val>
            <c:numRef>
              <c:f>'Football Field'!$D$39:$D$63</c:f>
              <c:numCache>
                <c:formatCode>#,##0.00_);\(#,##0.00\)</c:formatCode>
                <c:ptCount val="25"/>
                <c:pt idx="0">
                  <c:v>37.589130000000026</c:v>
                </c:pt>
                <c:pt idx="1">
                  <c:v>19.248539999999991</c:v>
                </c:pt>
                <c:pt idx="4">
                  <c:v>66.388623632037564</c:v>
                </c:pt>
                <c:pt idx="5">
                  <c:v>39.607206928421945</c:v>
                </c:pt>
                <c:pt idx="8">
                  <c:v>32.620860528007398</c:v>
                </c:pt>
                <c:pt idx="9">
                  <c:v>30.366769213797852</c:v>
                </c:pt>
                <c:pt idx="12">
                  <c:v>26.09668842240589</c:v>
                </c:pt>
                <c:pt idx="13">
                  <c:v>24.293415371038265</c:v>
                </c:pt>
                <c:pt idx="14">
                  <c:v>30.226989473344162</c:v>
                </c:pt>
                <c:pt idx="15">
                  <c:v>28.820335400035134</c:v>
                </c:pt>
                <c:pt idx="18">
                  <c:v>135.37951622852106</c:v>
                </c:pt>
                <c:pt idx="20">
                  <c:v>19.090000000000003</c:v>
                </c:pt>
                <c:pt idx="21">
                  <c:v>51.870000000000005</c:v>
                </c:pt>
                <c:pt idx="22">
                  <c:v>88.85</c:v>
                </c:pt>
                <c:pt idx="23">
                  <c:v>88.85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8B-4240-9714-E611D4158DC6}"/>
            </c:ext>
          </c:extLst>
        </c:ser>
        <c:ser>
          <c:idx val="3"/>
          <c:order val="3"/>
          <c:spPr>
            <a:noFill/>
          </c:spPr>
          <c:invertIfNegative val="0"/>
          <c:cat>
            <c:strRef>
              <c:f>'Football Field'!$B$39:$B$62</c:f>
              <c:strCache>
                <c:ptCount val="24"/>
                <c:pt idx="0">
                  <c:v>Management Case</c:v>
                </c:pt>
                <c:pt idx="1">
                  <c:v>Street Case</c:v>
                </c:pt>
                <c:pt idx="4">
                  <c:v>Management Case</c:v>
                </c:pt>
                <c:pt idx="5">
                  <c:v>Street Case</c:v>
                </c:pt>
                <c:pt idx="8">
                  <c:v>NTM EBITDA Multiple (Management Case)</c:v>
                </c:pt>
                <c:pt idx="9">
                  <c:v>NTM EBITDA Multiple (Street Case)</c:v>
                </c:pt>
                <c:pt idx="12">
                  <c:v>NTM EBITDA Multiple (Management Case)</c:v>
                </c:pt>
                <c:pt idx="13">
                  <c:v>NTM EBITDA Multiple (Street Case)</c:v>
                </c:pt>
                <c:pt idx="14">
                  <c:v>NTM Revenue Multiple (Management Case)</c:v>
                </c:pt>
                <c:pt idx="15">
                  <c:v>NTM Revenue Multiple (Street Case)</c:v>
                </c:pt>
                <c:pt idx="18">
                  <c:v>Analyst Price Targets (Discounted)</c:v>
                </c:pt>
                <c:pt idx="20">
                  <c:v>Last 1 Month</c:v>
                </c:pt>
                <c:pt idx="21">
                  <c:v>Last 3 Months</c:v>
                </c:pt>
                <c:pt idx="22">
                  <c:v>Last 6 Months</c:v>
                </c:pt>
                <c:pt idx="23">
                  <c:v>Last 12 Months</c:v>
                </c:pt>
              </c:strCache>
            </c:strRef>
          </c:cat>
          <c:val>
            <c:numRef>
              <c:f>'Football Field'!$E$39:$E$63</c:f>
              <c:numCache>
                <c:formatCode>#,##0.00_);\(#,##0.00\)</c:formatCode>
                <c:ptCount val="25"/>
                <c:pt idx="0">
                  <c:v>157.07535000000001</c:v>
                </c:pt>
                <c:pt idx="1">
                  <c:v>98.966549999999984</c:v>
                </c:pt>
                <c:pt idx="4">
                  <c:v>224.94961043983312</c:v>
                </c:pt>
                <c:pt idx="5">
                  <c:v>138.08665195913332</c:v>
                </c:pt>
                <c:pt idx="8">
                  <c:v>230.30862044606201</c:v>
                </c:pt>
                <c:pt idx="9">
                  <c:v>214.52998124659499</c:v>
                </c:pt>
                <c:pt idx="12">
                  <c:v>197.68775991805461</c:v>
                </c:pt>
                <c:pt idx="13">
                  <c:v>184.16321203279713</c:v>
                </c:pt>
                <c:pt idx="14">
                  <c:v>203.47585990563789</c:v>
                </c:pt>
                <c:pt idx="15">
                  <c:v>194.09816608357767</c:v>
                </c:pt>
                <c:pt idx="18">
                  <c:v>225.63252704753509</c:v>
                </c:pt>
                <c:pt idx="20">
                  <c:v>183.16</c:v>
                </c:pt>
                <c:pt idx="21">
                  <c:v>183.16</c:v>
                </c:pt>
                <c:pt idx="22">
                  <c:v>183.16</c:v>
                </c:pt>
                <c:pt idx="23">
                  <c:v>183.16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8B-4240-9714-E611D4158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639680"/>
        <c:axId val="99641216"/>
      </c:barChart>
      <c:catAx>
        <c:axId val="9963968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Palatino Linotype" panose="02040502050505030304" pitchFamily="18" charset="0"/>
              </a:defRPr>
            </a:pPr>
            <a:endParaRPr lang="en-US"/>
          </a:p>
        </c:txPr>
        <c:crossAx val="99641216"/>
        <c:crosses val="autoZero"/>
        <c:auto val="1"/>
        <c:lblAlgn val="l"/>
        <c:lblOffset val="100"/>
        <c:noMultiLvlLbl val="0"/>
      </c:catAx>
      <c:valAx>
        <c:axId val="99641216"/>
        <c:scaling>
          <c:orientation val="minMax"/>
          <c:max val="250"/>
          <c:min val="0"/>
        </c:scaling>
        <c:delete val="0"/>
        <c:axPos val="b"/>
        <c:majorGridlines/>
        <c:numFmt formatCode="&quot;$&quot;#,##0_);\(&quot;$&quot;#,##0\)" sourceLinked="0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Palatino Linotype" panose="02040502050505030304" pitchFamily="18" charset="0"/>
              </a:defRPr>
            </a:pPr>
            <a:endParaRPr lang="en-US"/>
          </a:p>
        </c:txPr>
        <c:crossAx val="99639680"/>
        <c:crosses val="autoZero"/>
        <c:crossBetween val="between"/>
        <c:majorUnit val="25"/>
        <c:minorUnit val="10"/>
      </c:valAx>
      <c:spPr>
        <a:solidFill>
          <a:schemeClr val="bg1">
            <a:lumMod val="95000"/>
          </a:schemeClr>
        </a:solidFill>
        <a:ln w="12700">
          <a:solidFill>
            <a:schemeClr val="accent1"/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767213</xdr:colOff>
      <xdr:row>31</xdr:row>
      <xdr:rowOff>62416</xdr:rowOff>
    </xdr:from>
    <xdr:to>
      <xdr:col>10</xdr:col>
      <xdr:colOff>4056</xdr:colOff>
      <xdr:row>35</xdr:row>
      <xdr:rowOff>123264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32DD228-BC5F-40B4-A347-47CE72780953}"/>
            </a:ext>
          </a:extLst>
        </xdr:cNvPr>
        <xdr:cNvSpPr txBox="1"/>
      </xdr:nvSpPr>
      <xdr:spPr>
        <a:xfrm>
          <a:off x="5115095" y="6685092"/>
          <a:ext cx="3999343" cy="9124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000" b="1">
              <a:latin typeface="Palatino Linotype" panose="02040502050505030304" pitchFamily="18" charset="0"/>
            </a:rPr>
            <a:t>Valuation Model</a:t>
          </a:r>
        </a:p>
      </xdr:txBody>
    </xdr:sp>
    <xdr:clientData/>
  </xdr:twoCellAnchor>
  <xdr:twoCellAnchor editAs="oneCell">
    <xdr:from>
      <xdr:col>4</xdr:col>
      <xdr:colOff>917864</xdr:colOff>
      <xdr:row>14</xdr:row>
      <xdr:rowOff>138545</xdr:rowOff>
    </xdr:from>
    <xdr:to>
      <xdr:col>11</xdr:col>
      <xdr:colOff>34637</xdr:colOff>
      <xdr:row>22</xdr:row>
      <xdr:rowOff>4169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3F21B8-E061-4637-BEEA-73C38E169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5014" y="2894445"/>
          <a:ext cx="6717723" cy="1440424"/>
        </a:xfrm>
        <a:prstGeom prst="rect">
          <a:avLst/>
        </a:prstGeom>
      </xdr:spPr>
    </xdr:pic>
    <xdr:clientData/>
  </xdr:twoCellAnchor>
  <xdr:twoCellAnchor editAs="oneCell">
    <xdr:from>
      <xdr:col>3</xdr:col>
      <xdr:colOff>865719</xdr:colOff>
      <xdr:row>21</xdr:row>
      <xdr:rowOff>210178</xdr:rowOff>
    </xdr:from>
    <xdr:to>
      <xdr:col>11</xdr:col>
      <xdr:colOff>710922</xdr:colOff>
      <xdr:row>30</xdr:row>
      <xdr:rowOff>35832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EE8C66-A1DF-4AA8-ABC3-170DB11F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alphaModFix/>
        </a:blip>
        <a:stretch>
          <a:fillRect/>
        </a:stretch>
      </xdr:blipFill>
      <xdr:spPr>
        <a:xfrm>
          <a:off x="3308601" y="4703737"/>
          <a:ext cx="7465203" cy="174186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490539</xdr:colOff>
      <xdr:row>90</xdr:row>
      <xdr:rowOff>61913</xdr:rowOff>
    </xdr:from>
    <xdr:ext cx="11094571" cy="5070151"/>
    <xdr:pic>
      <xdr:nvPicPr>
        <xdr:cNvPr id="2" name="Picture 1">
          <a:extLst>
            <a:ext uri="{FF2B5EF4-FFF2-40B4-BE49-F238E27FC236}">
              <a16:creationId xmlns:a16="http://schemas.microsoft.com/office/drawing/2014/main" id="{EB9F434C-3F6E-4990-A203-8E353833C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77739" y="19578638"/>
          <a:ext cx="11094571" cy="5070151"/>
        </a:xfrm>
        <a:prstGeom prst="rect">
          <a:avLst/>
        </a:prstGeom>
      </xdr:spPr>
    </xdr:pic>
    <xdr:clientData/>
  </xdr:oneCellAnchor>
  <xdr:oneCellAnchor>
    <xdr:from>
      <xdr:col>10</xdr:col>
      <xdr:colOff>109537</xdr:colOff>
      <xdr:row>111</xdr:row>
      <xdr:rowOff>119062</xdr:rowOff>
    </xdr:from>
    <xdr:ext cx="11066224" cy="6859882"/>
    <xdr:pic>
      <xdr:nvPicPr>
        <xdr:cNvPr id="3" name="Picture 2">
          <a:extLst>
            <a:ext uri="{FF2B5EF4-FFF2-40B4-BE49-F238E27FC236}">
              <a16:creationId xmlns:a16="http://schemas.microsoft.com/office/drawing/2014/main" id="{8A8E16E4-36E3-4D5E-AA33-873D377593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8087" t="16712" r="6598" b="16025"/>
        <a:stretch>
          <a:fillRect/>
        </a:stretch>
      </xdr:blipFill>
      <xdr:spPr>
        <a:xfrm>
          <a:off x="12577762" y="24036337"/>
          <a:ext cx="11066224" cy="685988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119062</xdr:colOff>
      <xdr:row>86</xdr:row>
      <xdr:rowOff>47625</xdr:rowOff>
    </xdr:from>
    <xdr:ext cx="7939768" cy="4614420"/>
    <xdr:pic>
      <xdr:nvPicPr>
        <xdr:cNvPr id="2" name="Picture 1">
          <a:extLst>
            <a:ext uri="{FF2B5EF4-FFF2-40B4-BE49-F238E27FC236}">
              <a16:creationId xmlns:a16="http://schemas.microsoft.com/office/drawing/2014/main" id="{BDC5425B-3A4E-4844-B802-445B13061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1362" y="16430625"/>
          <a:ext cx="7939768" cy="46144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117197</xdr:colOff>
      <xdr:row>9</xdr:row>
      <xdr:rowOff>21722</xdr:rowOff>
    </xdr:from>
    <xdr:to>
      <xdr:col>4</xdr:col>
      <xdr:colOff>1927413</xdr:colOff>
      <xdr:row>36</xdr:row>
      <xdr:rowOff>75499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AEC92C-947E-4982-B357-A233DE3AC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1743528</xdr:colOff>
      <xdr:row>23</xdr:row>
      <xdr:rowOff>174598</xdr:rowOff>
    </xdr:from>
    <xdr:to>
      <xdr:col>2</xdr:col>
      <xdr:colOff>972500</xdr:colOff>
      <xdr:row>24</xdr:row>
      <xdr:rowOff>195337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7F12299D-47CB-4ABE-8207-CEE2E59C97D3}"/>
            </a:ext>
          </a:extLst>
        </xdr:cNvPr>
        <xdr:cNvSpPr txBox="1"/>
      </xdr:nvSpPr>
      <xdr:spPr>
        <a:xfrm>
          <a:off x="2353128" y="5146648"/>
          <a:ext cx="2715122" cy="23028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000" b="1" u="sng">
              <a:latin typeface="Palatino Linotype" panose="02040502050505030304" pitchFamily="18" charset="0"/>
            </a:rPr>
            <a:t>Precedent</a:t>
          </a:r>
          <a:r>
            <a:rPr lang="en-US" sz="1000" b="1" u="sng" baseline="0">
              <a:latin typeface="Palatino Linotype" panose="02040502050505030304" pitchFamily="18" charset="0"/>
            </a:rPr>
            <a:t> Transactions</a:t>
          </a:r>
          <a:endParaRPr lang="en-US" sz="1000" b="1" u="sng">
            <a:latin typeface="Palatino Linotype" panose="02040502050505030304" pitchFamily="18" charset="0"/>
          </a:endParaRPr>
        </a:p>
      </xdr:txBody>
    </xdr:sp>
    <xdr:clientData/>
  </xdr:twoCellAnchor>
  <xdr:twoCellAnchor>
    <xdr:from>
      <xdr:col>1</xdr:col>
      <xdr:colOff>2262468</xdr:colOff>
      <xdr:row>30</xdr:row>
      <xdr:rowOff>146450</xdr:rowOff>
    </xdr:from>
    <xdr:to>
      <xdr:col>2</xdr:col>
      <xdr:colOff>1503224</xdr:colOff>
      <xdr:row>32</xdr:row>
      <xdr:rowOff>24222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98214F4E-9D18-4A34-9B22-9F08BD4D0D6F}"/>
            </a:ext>
          </a:extLst>
        </xdr:cNvPr>
        <xdr:cNvSpPr txBox="1"/>
      </xdr:nvSpPr>
      <xdr:spPr>
        <a:xfrm>
          <a:off x="2872068" y="6585350"/>
          <a:ext cx="2726906" cy="296872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000" b="1" u="sng">
              <a:latin typeface="Palatino Linotype" panose="02040502050505030304" pitchFamily="18" charset="0"/>
            </a:rPr>
            <a:t>LBO Analysis</a:t>
          </a:r>
        </a:p>
      </xdr:txBody>
    </xdr:sp>
    <xdr:clientData/>
  </xdr:twoCellAnchor>
  <xdr:twoCellAnchor>
    <xdr:from>
      <xdr:col>3</xdr:col>
      <xdr:colOff>1965807</xdr:colOff>
      <xdr:row>12</xdr:row>
      <xdr:rowOff>5571</xdr:rowOff>
    </xdr:from>
    <xdr:to>
      <xdr:col>3</xdr:col>
      <xdr:colOff>1988470</xdr:colOff>
      <xdr:row>34</xdr:row>
      <xdr:rowOff>69696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C6AB1FD4-443A-2B3C-FE48-2AC391E32D12}"/>
            </a:ext>
          </a:extLst>
        </xdr:cNvPr>
        <xdr:cNvCxnSpPr/>
      </xdr:nvCxnSpPr>
      <xdr:spPr>
        <a:xfrm>
          <a:off x="8404707" y="2672571"/>
          <a:ext cx="22663" cy="4674225"/>
        </a:xfrm>
        <a:prstGeom prst="line">
          <a:avLst/>
        </a:prstGeom>
        <a:ln w="25400">
          <a:solidFill>
            <a:srgbClr val="00206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0.17513</cdr:x>
      <cdr:y>0.1039</cdr:y>
    </cdr:from>
    <cdr:to>
      <cdr:x>0.38253</cdr:x>
      <cdr:y>0.15483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748254" y="593455"/>
          <a:ext cx="2070404" cy="2908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 u="sng">
              <a:latin typeface="Palatino Linotype" panose="02040502050505030304" pitchFamily="18" charset="0"/>
            </a:rPr>
            <a:t>Stock</a:t>
          </a:r>
          <a:r>
            <a:rPr lang="en-US" sz="1000" b="1" u="sng" baseline="0">
              <a:latin typeface="Palatino Linotype" panose="02040502050505030304" pitchFamily="18" charset="0"/>
            </a:rPr>
            <a:t> Trading Range</a:t>
          </a:r>
          <a:endParaRPr lang="en-US" sz="1000" b="1" u="sng">
            <a:latin typeface="Palatino Linotype" panose="02040502050505030304" pitchFamily="18" charset="0"/>
          </a:endParaRPr>
        </a:p>
      </cdr:txBody>
    </cdr:sp>
  </cdr:relSizeAnchor>
  <cdr:relSizeAnchor xmlns:cdr="http://schemas.openxmlformats.org/drawingml/2006/chartDrawing">
    <cdr:from>
      <cdr:x>0.11695</cdr:x>
      <cdr:y>0.34969</cdr:y>
    </cdr:from>
    <cdr:to>
      <cdr:x>0.3872</cdr:x>
      <cdr:y>0.38948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167470" y="1997285"/>
          <a:ext cx="2697815" cy="2272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 u="sng">
              <a:latin typeface="Palatino Linotype" panose="02040502050505030304" pitchFamily="18" charset="0"/>
            </a:rPr>
            <a:t>Public Company</a:t>
          </a:r>
          <a:r>
            <a:rPr lang="en-US" sz="1000" b="1" u="sng" baseline="0">
              <a:latin typeface="Palatino Linotype" panose="02040502050505030304" pitchFamily="18" charset="0"/>
            </a:rPr>
            <a:t> Comparables</a:t>
          </a:r>
          <a:endParaRPr lang="en-US" sz="1000" b="1" u="sng">
            <a:latin typeface="Palatino Linotype" panose="02040502050505030304" pitchFamily="18" charset="0"/>
          </a:endParaRPr>
        </a:p>
      </cdr:txBody>
    </cdr:sp>
  </cdr:relSizeAnchor>
  <cdr:relSizeAnchor xmlns:cdr="http://schemas.openxmlformats.org/drawingml/2006/chartDrawing">
    <cdr:from>
      <cdr:x>0.11061</cdr:x>
      <cdr:y>0.66854</cdr:y>
    </cdr:from>
    <cdr:to>
      <cdr:x>0.38314</cdr:x>
      <cdr:y>0.72045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104163" y="3818438"/>
          <a:ext cx="2720576" cy="2964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 u="sng">
              <a:latin typeface="Palatino Linotype" panose="02040502050505030304" pitchFamily="18" charset="0"/>
            </a:rPr>
            <a:t>Discounted</a:t>
          </a:r>
          <a:r>
            <a:rPr lang="en-US" sz="1000" b="1" u="sng" baseline="0">
              <a:latin typeface="Palatino Linotype" panose="02040502050505030304" pitchFamily="18" charset="0"/>
            </a:rPr>
            <a:t> Cash Flow Analysis</a:t>
          </a:r>
          <a:endParaRPr lang="en-US" sz="1000" b="1" u="sng">
            <a:latin typeface="Palatino Linotype" panose="02040502050505030304" pitchFamily="18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DL-Files/Users/Documents%20and%20Settings/macme.USA/My%20Documents/Protein/2001/PBC%20Disk%20#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DL-Files/Users/Program%20Files/Ernst%20&amp;%20Young/US%20Tax%20Compliance/ECF2/Docs/40580/12-31-2000/3135/3136/2000%20Client%20Information%20with%20EY%20Not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rodrige/Local%20Settings/Temporary%20Internet%20Files/OLK2466/DD_VD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onth%20End%20Financial%20Close/2013%2004%20Close/Journal/Lilia%20-%20Operations/0413LPUS001%20-%20Warranty%20Accru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onth%20End%20Financial%20Close/2013%2007%20Close/Financial%20Package/Support/18%20-%20Inventory%20Trend%20Apr%20FY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in-finance/Old-Finance/FinAcctg/Accounts/Oracle%20requirements/US%20Audit%20files%2031%20Dec%202007/Incentive%20Analysis%20Jan%2007%20-%20Dec%20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Globaldata02/M&amp;STEMP/TEMP/M&amp;AModels/SEN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EMP/cache/Temporary%20Internet%20Files/OLK4/Temporary%20Internet%20Files/OLKE/CNXT-22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Sanf_gen_01/sys2/Shared/Audit/Hedge/Hedgefund%20Server/Sung/Chin/Daedalus,%20L.P/My%20Documents/Hedgefund/Pentangle%20Partners/12-31-96%20disk/Audit/'1996%20allocation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W09KAHNMA/aws/Clarity%20Ref/DJCM/MonthEnd%20Close/MonthEnd%20Close/Depreciatio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MRC-1/SYS/EXCEL/SALESTAX/1996/CALIF/QTR4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MRC-1/SYS/EXCEL/ENVIROPL/1997/INVESTOR/TAX199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shflow%20analysis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Koort/Covered%20Specialty%20Companies/Dow%20Chemical/Excel/DOW%20Model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Dunham/Models/TIBX_G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unham/Models/QLIK_G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Dunham/Models/LOCK_G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Dunham/Models/MKTO_G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Hulsing/Models/GWRE_G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bc849b56dad2f75/ADP%20and%20Nicholas%20Center/Qualtrics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unham/Models/NUAN_GS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Hulsing/Models/OPWR%20trial%20model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Hulsing/Models/CSOD_GS%20new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Hulsing/Models/Analysis/ZEN_GS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Hulsing/Models/GWRE_GS_upside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Hulsing/Models/APTI_GS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unham/Models/Verint/VRNT_GS%20MG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unham/Models/YDLE_GS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Dunham/Models/ZEN_GS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W1EVERAVA/aws/My%20Documents/Tharco%20Holdings,%20Inc/provison%20with%20extra%20tax%20goodwil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Oil/NEW_TEAM/Company%20models/BPA_ARCOwip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rws-share-01/op/ops/Capacity/Master%20Cost%20Models/PF_Client_Cost_Model_Maste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Oil/NEW_TEAM/Company%20models/BPA_ARCOwi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FGOVERNA/NXLK/tcgi_vb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CommTech/Industry/CommTech%20Valuation%20Tabl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EMP/cache/Temporary%20Internet%20Files/OLK4/csc_interactive_06_11_99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EMP/cache/Temporary%20Internet%20Files/1Q03%20Preview%20Template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aelvitale/Library/Containers/com.microsoft.Excel/Data/Documents/Worksheet%20in%20(Chart%20in%20M:%20Governali%20IND%204Q01%20preview%20.doc)Chart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TEMP/cache/Temporary%20Internet%20Files/ROH%20mode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home/bil/EXCEL/REVBYSTAT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W3SHOUGJE/aws/Documents%20and%20Settings/abracham/Local%20Settings/Temporary%20Internet%20Files/OLK78/EQ%20Cap%20Table%20041231%20Latham%20Vesting%20Codes%20Detail%20v050127%20FNL%20MODIFIED%20FOR%20TERM%20CALC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Globaldata02/M&amp;STEMP/TEMP/M&amp;AModels/MODE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Documents%20and%20Settings/patelapu/Local%20Settings/Temporary%20Internet%20Files/OLK2F/Consolidated%20Daily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MDA%202013%20Tie%20Out%20Support%20v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Barry%20Schaeffer/Box/Project%20Redwood/03%20-%20Metrics%20and%20Financials/3%20Year%20Plan/3%20year%20Model%209-8-18%20v3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ny02s/projects/Governali/SBC/SB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wichimaru/Local%20Settings/Temporary%20Internet%20Files/Content.Outlook/9NTBMONN/2011%20Subledger%20-%20Yodlee_v9%20(3)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W1EVERAVA/aws/WINDOWS/TEMP/DATA/CLIENTS/LOKRING/95FILE/PROV_WP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juliannawahlmeier/Box%20Sync/Facilities%20-%20Internal/2017%20Facilties%20Expansion%20Model/Headcount/Headcount%20and%20Expansion%20Plan_v3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HK01D/projects/GENERAL/TELECOMS/THAILAND/TAC/EM-TAC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ny02s/projects/Benn/Nxlk/em_nxlk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Governali/Vz/VZ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Clients/Tiger_tw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Euclid%20Corporate/Series%20C/Bay%20TS/Series%20C%20Cap%20Table%20-%20Bay%20Term%20Sheet%20rev%200814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ko01d/PROJECTS/General/Tak/Asia%20Team%20Work/Asia%20Pacific%20Telecom%20Team/INDIA/VSNL/EM-VSN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HK01D/projects/GENERAL/TELECOMS/VALUATION/valuation/New%20valuation/FIXED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25D20553/3rd%20Iteration%20-%20Simon%20Tucker's%20Org%20-%20Cost%20Centers%20and%20People%20Assignments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HK01D/Projects/GENERAL/TELECOMS/HONGKONG/HKT/EM-HKT_new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hompson/Motorola/Earnings/3Q03/MOT_Act%20vs.%20Est%20Internal%20Only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steven.wu/AppData/Local/Microsoft/Windows/Temporary%20Internet%20Files/Content.Outlook/U6C0MJPO/Anaplan%20Qaddy%20(October%206%202014)%20(2).xlsm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ahunt/My%20Documents/Collarity/2008/11.30.08%20Close/11.30.08%20FA%20Ledger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Documents%20and%20Settings/marwav/Desktop/CSCOMOD%20Putnam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S/Home/windows/TEMP/Jul-99%20Commission%20Summary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ny02s/projects/Governali/LVLT/LVLT%201Q01%20earnings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phart/Documents/FY15%20Plan/Copy%20of%20AOP%20-%20Operations%20Planning%20Template%20FPA%20FY2015%20-%20v1%20(2)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hompson/Qualcomm/Reports/QCOMInitationReportTables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hompson/Qualcomm/Models/QCOM_NatCohn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/Hulsing/Models/HUBS_GS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X%20Hedging/Sep%202012/Yodlee%20INR%20Hedge%20MTM%20-%206%20Dec%202011%20V1.1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cmignacca/AppData/Local/Microsoft/Windows/Temporary%20Internet%20Files/Content.Outlook/76QN37FT/Active_User_Growth_Churn_By_Cobrand_8-21-2013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Surfer/Mon/Company%20Model/Operating%20Plan%20-%209-5-00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SENS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MRC-1/SYS/EXCEL/ENVIROPL/1997/ENVIROPL/1996/ENVIROPL/HISTINFO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Corning/CORNMOD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AJRCHEM/Models/Dow_Models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ccounting/Journal%20Entries/2013/Q3%202013/09%202013/145%20Non%20Designated%20Hedge%20(reversing)%20Sep%202013.xlsm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BridgeSpan/02%20JV%20Reclass%20mketing%20exp%20from%20pp&amp;E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/WINDOWS/TEMP/protein%20c0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hompson/JDS%20Uniphase/Models/JDSUMOD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EMP/cache/Temporary%20Internet%20Files/Qdebtschedule1.xls%20052102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bbeals/Local%20Settings/Temporary%20Internet%20Files/Content.Outlook/3I4UB2VP/McCoy%20Myers_PF_Client_Cost_Model_Master_11.12.10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DL-Files/Users/WINNT/temp/U6%20ADP%20to%20GL%20Recon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y%20Documents/My%20Clients/Caly%20Networks/Dec%2099/B_S%20disclosure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Nicholas_Center/Brad/10.%20%20CFIB%20Resources/Models/CFIB/Early%20Stage%20Startup%20Model%20v5.12.2018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/Nicholas_Center/Brad/10.%20%20CFIB%20Resources/Models/CFIB/Early%20Stage%20Startup%20Model%20v5.12.2018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tkim/AppData/Local/Microsoft/Windows/Temporary%20Internet%20Files/Content.Outlook/HIOTAUNK/FY13-Q4replan-Tracy-Sree-reconciliation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anaka/Companies/HiSoft(9694)/9694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lvnt1/User1/home/bil/EXCEL/REVBYSTATE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/November/Payroll%20Entry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ajay.NIMBLESTORAGE/AppData/Local/Microsoft/Windows/Temporary%20Internet%20Files/Content.Outlook/P7D1OK7G/Copy%20of%20Copy%20of%20Price%20Quoter%20-%20Feb%203%202011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Vangie/Documents/My%20Dropbox/Yodlee/AFDA/Program%20Files/Ernst%20&amp;%20Young/US%20Tax%20Compliance/ECFV/Docs/163212/07-31-2005/5023/AIRGO%207312005%20AW_rev_JL_3-23-06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Acquisitions/Fixed%20asset%20writeoff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SLOSA01/COMPLIAN/KNORRSH/MS_EXCEL/DTD_01_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governali/bel/bel_vdf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HK01D/PROJECTS/GENERAL/TELECOMS/VALUATION/valuation/New%20valuation/WEEKLYxls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ajay.NIMBLESTORAGE/AppData/Local/Microsoft/Windows/Temporary%20Internet%20Files/Content.Outlook/P7D1OK7G/Price_Quoter_Feb_3_2011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All%20Users/Documents/aws/Engagements/Yodlee/Fiscal%20Year%202006%20Audit/Documents/xxxP00-08%20Accruals%20Workbook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EMP/cache/Temporary%20Internet%20Files/OLK4/cache/Temporary%20Internet%20Files/OLK1/wireless/pcs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ccounting/Journal%20Entries/2013/Q2%202013/05%202013/145A%20Maturing%20Non%20Designated%20Hedge-%20Rlz%20gain%20loss%20May%202013.xlsm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ny02s/projects/WRKSHEET/DATA/MDASUM95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inadmin/finadmin/Users/ajay.NIMBLESTORAGE/AppData/Local/Microsoft/Windows/Temporary%20Internet%20Files/Content.Outlook/P7D1OK7G/Price_Quoter_Feb_3_201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Gene3/NovFcst/Consolidated%20Con%20Sum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ccounting/Account%20Reconciliations/2012/11.%20November/11370,%2011371,21715%20&amp;%2021716%20Unrealized%20Gain%20Loss%20St%20-%20Hedges%20Nov%202012.xlsx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sherlund/COMPANY/BEA/BEAQPL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hompson/RIM/Models/RIM%20Sub%20Analysis%20-%20new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Personal/Business%20Plan/Bus%20Plan%203a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var/folders/k8/pxpnzqk94fb0q8h5p6qgfp580000gn/T/com.microsoft.Outlook/Outlook%20Temp/Anaplan_BBB%20Recon%20Aug-17.xlsx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program%20files/eudoralight/attach/Sales_EDIP_4U_SI_OEM_Master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Users/Vangie/Documents/My%20Dropbox/Yodlee/AFDA/COSTACCT/SUSANY/EARNINGS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WINNT/Temporary%20Internet%20Files/OLKA77/Capital%20Markets/Models/ValueDebtBook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ny02s/projects/Governali/Vz/VZ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Mv_public/users/TaxApps/ECF/Temp/ECF%201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sandyyang/Box%20Sync/Anaplan%20(Accounting)/Monthly%20Financial/Anaplan_US/US%20Accounts%20Receivable/DSO/Anaplan%20DSO%20Calculation%20V3_peer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merger%20plans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itrievi/EXCEL/APD/APDSUM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Ito/9766/K-CFLOW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TEMP/cache/Temporary%20Internet%20Files/OLK4/CWC_research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Ito/9752/nm-cflow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firmwide.corp.gs.com/irroot/Ito/7974/N-CFLOW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iresny02s/projects/TEMP/cache/Temporary%20Internet%20Files/Temporary%20Internet%20Files/OLK15/EM-AIS-new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Engel/Models/LUV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maguib/Desktop/DOW%20vari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 by State"/>
      <sheetName val="Patents Def"/>
      <sheetName val="Patent Fees"/>
      <sheetName val="CA Lab Equp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DL &amp; FRE TB"/>
      <sheetName val="FS SS Q4"/>
      <sheetName val="Travel and Entertainment"/>
      <sheetName val="12-00 GL Summary Meals"/>
      <sheetName val="12-00 GL Summary Meetings"/>
      <sheetName val="12-00 GL Summary Training Meals"/>
      <sheetName val="NQ Options"/>
      <sheetName val="ESPP"/>
      <sheetName val="Vacation"/>
      <sheetName val="Officers Comp"/>
      <sheetName val="Acruals"/>
      <sheetName val="Patent"/>
      <sheetName val="Patent Defense"/>
      <sheetName val="Trademark"/>
      <sheetName val="AssetsbyQuarter.XLS"/>
      <sheetName val="FA Sales"/>
      <sheetName val="R&amp;D Info"/>
      <sheetName val="R&amp;D by Project"/>
      <sheetName val="CA Eqp"/>
      <sheetName val="Ca Co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laimer"/>
      <sheetName val="Balance Sheet_VDF"/>
      <sheetName val="Income Statement_VDF"/>
      <sheetName val="Forecasts_VDF"/>
      <sheetName val="Summary Page_VDF"/>
      <sheetName val="Invested capital_VDF"/>
      <sheetName val="NOPAT_VDF"/>
      <sheetName val="WACC_VDF"/>
      <sheetName val="ABN CHARTS VDF"/>
      <sheetName val="Charts_VDF"/>
      <sheetName val="LT_Charts"/>
      <sheetName val="DCF_VDF"/>
      <sheetName val="PV of Op Leases_VD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"/>
      <sheetName val="Notes"/>
      <sheetName val="Warranty Rollforward"/>
      <sheetName val="Warranty Rate YTD"/>
      <sheetName val="b and c YTD"/>
      <sheetName val="Warranty Rate Staggered"/>
      <sheetName val="b and c staggered"/>
      <sheetName val="Warranty Reserve Apr"/>
      <sheetName val="Apr Open CM (Adv Repl)"/>
      <sheetName val="Apr MRB Reserves"/>
      <sheetName val="Sheet1"/>
      <sheetName val="Warranty Reserve Mar"/>
      <sheetName val="Warranty Reserve Feb"/>
      <sheetName val="Warranty Reserve Q4"/>
      <sheetName val="Mar Open Credit Memos"/>
      <sheetName val="Jan Open Credit Memos"/>
      <sheetName val="RTV Mar"/>
      <sheetName val="RTV Feb"/>
      <sheetName val="RTV Jan"/>
      <sheetName val="RMA Mar"/>
      <sheetName val="RMA Feb"/>
      <sheetName val="RMA Jan"/>
      <sheetName val="All MRB Mar"/>
      <sheetName val="All MRB Feb"/>
      <sheetName val="All MRB Jan"/>
      <sheetName val="MRB Other Reserve Analysis"/>
      <sheetName val="Array Reserve Analysis"/>
      <sheetName val="GL 132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9">
          <cell r="I29">
            <v>2369.52</v>
          </cell>
        </row>
      </sheetData>
      <sheetData sheetId="16">
        <row r="29">
          <cell r="I29">
            <v>2369.52</v>
          </cell>
        </row>
        <row r="31">
          <cell r="I31">
            <v>7498.08</v>
          </cell>
        </row>
        <row r="33">
          <cell r="I33">
            <v>3951.04</v>
          </cell>
        </row>
        <row r="35">
          <cell r="I35">
            <v>4739.04</v>
          </cell>
        </row>
        <row r="37">
          <cell r="I37">
            <v>5926.56</v>
          </cell>
        </row>
        <row r="39">
          <cell r="I39">
            <v>2369.52</v>
          </cell>
        </row>
        <row r="41">
          <cell r="I41">
            <v>9909.9599999999991</v>
          </cell>
        </row>
      </sheetData>
      <sheetData sheetId="17"/>
      <sheetData sheetId="18"/>
      <sheetData sheetId="19"/>
      <sheetData sheetId="20"/>
      <sheetData sheetId="21">
        <row r="25">
          <cell r="I25">
            <v>5982.71</v>
          </cell>
        </row>
      </sheetData>
      <sheetData sheetId="22">
        <row r="25">
          <cell r="I25">
            <v>5982.71</v>
          </cell>
        </row>
        <row r="29">
          <cell r="I29">
            <v>32013.040000000001</v>
          </cell>
        </row>
        <row r="33">
          <cell r="I33">
            <v>10264.620000000001</v>
          </cell>
        </row>
        <row r="35">
          <cell r="I35">
            <v>11052.62</v>
          </cell>
        </row>
        <row r="37">
          <cell r="I37">
            <v>11118.86</v>
          </cell>
        </row>
        <row r="41">
          <cell r="I41">
            <v>8300</v>
          </cell>
        </row>
        <row r="43">
          <cell r="I43">
            <v>5371.07</v>
          </cell>
        </row>
        <row r="45">
          <cell r="I45">
            <v>15086.14</v>
          </cell>
        </row>
        <row r="47">
          <cell r="I47">
            <v>2369.52</v>
          </cell>
        </row>
        <row r="49">
          <cell r="I49">
            <v>165</v>
          </cell>
        </row>
        <row r="51">
          <cell r="I51">
            <v>3262.45</v>
          </cell>
        </row>
        <row r="53">
          <cell r="I53">
            <v>30</v>
          </cell>
        </row>
        <row r="57">
          <cell r="I57">
            <v>46.9</v>
          </cell>
        </row>
        <row r="59">
          <cell r="I59">
            <v>12600</v>
          </cell>
        </row>
        <row r="61">
          <cell r="I61">
            <v>26243.279999999999</v>
          </cell>
        </row>
        <row r="65">
          <cell r="I65">
            <v>30803.759999999998</v>
          </cell>
        </row>
        <row r="69">
          <cell r="I69">
            <v>9478.08</v>
          </cell>
        </row>
        <row r="71">
          <cell r="I71">
            <v>1975.52</v>
          </cell>
        </row>
        <row r="73">
          <cell r="I73">
            <v>2369.52</v>
          </cell>
        </row>
        <row r="75">
          <cell r="I75">
            <v>23123.24</v>
          </cell>
        </row>
        <row r="77">
          <cell r="I77">
            <v>3430</v>
          </cell>
        </row>
        <row r="79">
          <cell r="I79">
            <v>3303.32</v>
          </cell>
        </row>
        <row r="81">
          <cell r="I81">
            <v>17948.13</v>
          </cell>
        </row>
        <row r="83">
          <cell r="I83">
            <v>14430.52</v>
          </cell>
        </row>
        <row r="89">
          <cell r="I89">
            <v>7543.07</v>
          </cell>
        </row>
        <row r="91">
          <cell r="I91">
            <v>28111.68</v>
          </cell>
        </row>
        <row r="97">
          <cell r="I97">
            <v>825</v>
          </cell>
        </row>
        <row r="99">
          <cell r="I99">
            <v>486</v>
          </cell>
        </row>
        <row r="103">
          <cell r="I103">
            <v>1274</v>
          </cell>
        </row>
        <row r="105">
          <cell r="I105">
            <v>5580.26</v>
          </cell>
        </row>
        <row r="107">
          <cell r="I107">
            <v>193.08</v>
          </cell>
        </row>
        <row r="109">
          <cell r="I109">
            <v>36.4</v>
          </cell>
        </row>
        <row r="111">
          <cell r="I111">
            <v>13802.8</v>
          </cell>
        </row>
        <row r="113">
          <cell r="I113">
            <v>9957.33</v>
          </cell>
        </row>
        <row r="115">
          <cell r="I115">
            <v>4760.3500000000004</v>
          </cell>
        </row>
        <row r="117">
          <cell r="I117">
            <v>10907.29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12622"/>
      <sheetName val="Inventory Summary"/>
      <sheetName val="Recon"/>
      <sheetName val="Tableau Inv Sum"/>
      <sheetName val="All Subledger"/>
      <sheetName val="Gen or FG"/>
      <sheetName val="Raw or RM"/>
      <sheetName val="Spare or Service"/>
      <sheetName val="WIP"/>
      <sheetName val="Adv Repl (Open CM)"/>
      <sheetName val="FA Demo AFTER Depr"/>
      <sheetName val="PI Adj"/>
      <sheetName val="Service Reserves"/>
      <sheetName val="Apr MRB Reser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F9">
            <v>82</v>
          </cell>
        </row>
      </sheetData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ummary"/>
      <sheetName val="OB Jan 07"/>
      <sheetName val="Jan - Jun 07"/>
      <sheetName val="Jul-Aug-08"/>
      <sheetName val="Sep - Dec 07"/>
      <sheetName val="PI Retention payout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Syn"/>
      <sheetName val="#REF"/>
      <sheetName val="Inputs"/>
      <sheetName val="Month Lookup"/>
      <sheetName val="1. Annual"/>
      <sheetName val="Invested capital_VDF"/>
      <sheetName val="WACC_VDF"/>
      <sheetName val="Prices"/>
      <sheetName val="All Columns CSC"/>
      <sheetName val="Financials"/>
      <sheetName val="Financials (2)"/>
      <sheetName val="Financials (3)"/>
      <sheetName val="Financials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XT IS &amp;BS"/>
      <sheetName val="ProductModel"/>
      <sheetName val="Detailed Product Model"/>
      <sheetName val="PM Graph"/>
      <sheetName val="Valuation"/>
      <sheetName val="Breakdown"/>
      <sheetName val="Graphs"/>
      <sheetName val="Sheet2"/>
      <sheetName val="Sheet1"/>
      <sheetName val="Region Sales"/>
      <sheetName val="FAME Persistence"/>
      <sheetName val="QCOM IS &amp;BS (pre-sab10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1DB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y"/>
      <sheetName val="April"/>
      <sheetName val="Fixed Assets"/>
    </sheetNames>
    <sheetDataSet>
      <sheetData sheetId="0" refreshError="1"/>
      <sheetData sheetId="1" refreshError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r 4 96-ET Summary"/>
      <sheetName val="Prepay 1-Qtr 4 96"/>
      <sheetName val="Prepay 2-Qtr 4 96"/>
      <sheetName val="Qtr 4 96-MMMC"/>
      <sheetName val="Qtr 4-ET"/>
      <sheetName val="DSA"/>
    </sheetNames>
    <sheetDataSet>
      <sheetData sheetId="0">
        <row r="1">
          <cell r="A1" t="str">
            <v>SOURCE</v>
          </cell>
        </row>
      </sheetData>
      <sheetData sheetId="1"/>
      <sheetData sheetId="2"/>
      <sheetData sheetId="3"/>
      <sheetData sheetId="4"/>
      <sheetData sheetId="5">
        <row r="1">
          <cell r="A1" t="str">
            <v>SOURCE</v>
          </cell>
          <cell r="B1" t="str">
            <v>VENDOR</v>
          </cell>
          <cell r="C1" t="str">
            <v>INV#</v>
          </cell>
          <cell r="D1" t="str">
            <v>OFFICE</v>
          </cell>
          <cell r="E1" t="str">
            <v>A #</v>
          </cell>
          <cell r="F1" t="str">
            <v>SIZE</v>
          </cell>
          <cell r="G1" t="str">
            <v>SN</v>
          </cell>
          <cell r="H1" t="str">
            <v>ADDITIONAL DESCRIPTION</v>
          </cell>
          <cell r="I1" t="str">
            <v>UNIT COST</v>
          </cell>
          <cell r="J1" t="str">
            <v>TAX PD FAC</v>
          </cell>
          <cell r="K1" t="str">
            <v>ADD TAX</v>
          </cell>
          <cell r="L1" t="str">
            <v>FREIGHT</v>
          </cell>
          <cell r="M1" t="str">
            <v>RAMP</v>
          </cell>
          <cell r="N1" t="str">
            <v>OSA SSS-1</v>
          </cell>
          <cell r="O1" t="str">
            <v>OSA 100-46</v>
          </cell>
          <cell r="P1" t="str">
            <v>INSP FEE</v>
          </cell>
          <cell r="Q1" t="str">
            <v>ARCH OF REC</v>
          </cell>
          <cell r="R1" t="str">
            <v>MISC</v>
          </cell>
          <cell r="S1" t="str">
            <v>JED</v>
          </cell>
          <cell r="T1" t="str">
            <v>TOTAL</v>
          </cell>
          <cell r="U1" t="str">
            <v>SJ6</v>
          </cell>
          <cell r="V1" t="str">
            <v>1201</v>
          </cell>
          <cell r="W1" t="str">
            <v>JEC</v>
          </cell>
          <cell r="X1" t="str">
            <v>LEASE #</v>
          </cell>
          <cell r="Y1" t="str">
            <v>CUSTOMER</v>
          </cell>
          <cell r="Z1" t="str">
            <v>CNTY</v>
          </cell>
          <cell r="AA1" t="str">
            <v>TK</v>
          </cell>
          <cell r="AB1" t="str">
            <v>CNTY RATE</v>
          </cell>
          <cell r="AC1" t="str">
            <v>FAC RATE</v>
          </cell>
          <cell r="AD1" t="str">
            <v>TAX PD</v>
          </cell>
          <cell r="AE1" t="str">
            <v>TAX DUE</v>
          </cell>
        </row>
        <row r="2">
          <cell r="A2" t="str">
            <v>OCT SJ34 96</v>
          </cell>
          <cell r="B2" t="str">
            <v>ENVRPLX</v>
          </cell>
          <cell r="C2" t="str">
            <v>4330</v>
          </cell>
          <cell r="D2" t="str">
            <v>X</v>
          </cell>
          <cell r="F2">
            <v>2440</v>
          </cell>
          <cell r="G2" t="str">
            <v>1078-9</v>
          </cell>
          <cell r="I2">
            <v>23340.86</v>
          </cell>
          <cell r="K2">
            <v>700.23</v>
          </cell>
          <cell r="L2">
            <v>1059.24</v>
          </cell>
          <cell r="N2">
            <v>175</v>
          </cell>
          <cell r="P2">
            <v>175</v>
          </cell>
          <cell r="Q2">
            <v>75</v>
          </cell>
          <cell r="T2">
            <v>25525.33</v>
          </cell>
          <cell r="X2" t="str">
            <v>118143</v>
          </cell>
          <cell r="Y2" t="str">
            <v>HEALDSBURG USD</v>
          </cell>
          <cell r="Z2" t="str">
            <v>SONOMA</v>
          </cell>
          <cell r="AB2">
            <v>7.4999999999999997E-2</v>
          </cell>
          <cell r="AC2">
            <v>0</v>
          </cell>
          <cell r="AE2">
            <v>700.23</v>
          </cell>
        </row>
        <row r="3">
          <cell r="A3" t="str">
            <v>OCT SJ34 96</v>
          </cell>
          <cell r="B3" t="str">
            <v>ENVRPLX</v>
          </cell>
          <cell r="C3" t="str">
            <v>4330</v>
          </cell>
          <cell r="D3" t="str">
            <v>X</v>
          </cell>
          <cell r="F3">
            <v>2440</v>
          </cell>
          <cell r="G3" t="str">
            <v>1080-1</v>
          </cell>
          <cell r="I3">
            <v>23340.86</v>
          </cell>
          <cell r="K3">
            <v>723.57</v>
          </cell>
          <cell r="L3">
            <v>440</v>
          </cell>
          <cell r="N3">
            <v>175</v>
          </cell>
          <cell r="P3">
            <v>175</v>
          </cell>
          <cell r="Q3">
            <v>75</v>
          </cell>
          <cell r="T3">
            <v>24929.43</v>
          </cell>
          <cell r="X3" t="str">
            <v>117977</v>
          </cell>
          <cell r="Y3" t="str">
            <v>LOS ALTOS USD</v>
          </cell>
          <cell r="Z3" t="str">
            <v>SANTA CLARA</v>
          </cell>
          <cell r="AB3">
            <v>7.7499999999999999E-2</v>
          </cell>
          <cell r="AC3">
            <v>0</v>
          </cell>
          <cell r="AE3">
            <v>723.57</v>
          </cell>
        </row>
        <row r="4">
          <cell r="A4" t="str">
            <v>OCT SJ34 96</v>
          </cell>
          <cell r="B4" t="str">
            <v>ENVRPLX</v>
          </cell>
          <cell r="C4" t="str">
            <v>4330</v>
          </cell>
          <cell r="D4" t="str">
            <v>X</v>
          </cell>
          <cell r="F4">
            <v>2440</v>
          </cell>
          <cell r="G4" t="str">
            <v>1084-5</v>
          </cell>
          <cell r="I4">
            <v>23340.86</v>
          </cell>
          <cell r="K4">
            <v>676.88</v>
          </cell>
          <cell r="L4">
            <v>3074.9</v>
          </cell>
          <cell r="N4">
            <v>175</v>
          </cell>
          <cell r="P4">
            <v>175</v>
          </cell>
          <cell r="Q4">
            <v>75</v>
          </cell>
          <cell r="T4">
            <v>27517.64</v>
          </cell>
          <cell r="X4" t="str">
            <v>118169</v>
          </cell>
          <cell r="Y4" t="str">
            <v>JACOBY SD</v>
          </cell>
          <cell r="Z4" t="str">
            <v>HUMBOLDT</v>
          </cell>
          <cell r="AB4">
            <v>7.2499999999999995E-2</v>
          </cell>
          <cell r="AC4">
            <v>0</v>
          </cell>
          <cell r="AE4">
            <v>676.88</v>
          </cell>
        </row>
        <row r="5">
          <cell r="A5" t="str">
            <v>OCT SJ34 96</v>
          </cell>
          <cell r="B5" t="str">
            <v>ENVRPLX</v>
          </cell>
          <cell r="C5" t="str">
            <v>4330</v>
          </cell>
          <cell r="D5" t="str">
            <v>X</v>
          </cell>
          <cell r="F5">
            <v>2440</v>
          </cell>
          <cell r="G5" t="str">
            <v>1086-7</v>
          </cell>
          <cell r="I5">
            <v>23340.86</v>
          </cell>
          <cell r="K5">
            <v>676.88</v>
          </cell>
          <cell r="L5">
            <v>3074.9</v>
          </cell>
          <cell r="N5">
            <v>175</v>
          </cell>
          <cell r="P5">
            <v>175</v>
          </cell>
          <cell r="Q5">
            <v>75</v>
          </cell>
          <cell r="T5">
            <v>27517.64</v>
          </cell>
          <cell r="X5" t="str">
            <v>118170</v>
          </cell>
          <cell r="Y5" t="str">
            <v>JACOBY CREEK SD</v>
          </cell>
          <cell r="Z5" t="str">
            <v>HUMBOLDT</v>
          </cell>
          <cell r="AB5">
            <v>7.2499999999999995E-2</v>
          </cell>
          <cell r="AC5">
            <v>0</v>
          </cell>
          <cell r="AE5">
            <v>676.88</v>
          </cell>
        </row>
        <row r="6">
          <cell r="A6" t="str">
            <v>OCT SJ34 96</v>
          </cell>
          <cell r="B6" t="str">
            <v>ENVRPLX</v>
          </cell>
          <cell r="C6" t="str">
            <v>4330</v>
          </cell>
          <cell r="D6" t="str">
            <v>X</v>
          </cell>
          <cell r="F6">
            <v>2440</v>
          </cell>
          <cell r="G6" t="str">
            <v>1088-9</v>
          </cell>
          <cell r="I6">
            <v>23340.86</v>
          </cell>
          <cell r="K6">
            <v>723.57</v>
          </cell>
          <cell r="L6">
            <v>440</v>
          </cell>
          <cell r="N6">
            <v>175</v>
          </cell>
          <cell r="P6">
            <v>175</v>
          </cell>
          <cell r="Q6">
            <v>75</v>
          </cell>
          <cell r="T6">
            <v>24929.43</v>
          </cell>
          <cell r="X6" t="str">
            <v>118172</v>
          </cell>
          <cell r="Y6" t="str">
            <v>LOS ALTOS USD</v>
          </cell>
          <cell r="Z6" t="str">
            <v>SANTA CLARA</v>
          </cell>
          <cell r="AB6">
            <v>7.7499999999999999E-2</v>
          </cell>
          <cell r="AC6">
            <v>0</v>
          </cell>
          <cell r="AE6">
            <v>723.57</v>
          </cell>
        </row>
        <row r="7">
          <cell r="A7" t="str">
            <v>OCT SJ34 96</v>
          </cell>
          <cell r="B7" t="str">
            <v>ENVRPLX</v>
          </cell>
          <cell r="C7" t="str">
            <v>4330</v>
          </cell>
          <cell r="D7" t="str">
            <v>X</v>
          </cell>
          <cell r="F7">
            <v>2440</v>
          </cell>
          <cell r="G7" t="str">
            <v>1090-1</v>
          </cell>
          <cell r="I7">
            <v>23340.86</v>
          </cell>
          <cell r="K7">
            <v>723.57</v>
          </cell>
          <cell r="L7">
            <v>440</v>
          </cell>
          <cell r="N7">
            <v>175</v>
          </cell>
          <cell r="P7">
            <v>175</v>
          </cell>
          <cell r="Q7">
            <v>75</v>
          </cell>
          <cell r="T7">
            <v>24929.43</v>
          </cell>
          <cell r="X7" t="str">
            <v>117978</v>
          </cell>
          <cell r="Y7" t="str">
            <v>LOS ALTOS USD</v>
          </cell>
          <cell r="Z7" t="str">
            <v>SANTA CLARA</v>
          </cell>
          <cell r="AB7">
            <v>7.7499999999999999E-2</v>
          </cell>
          <cell r="AC7">
            <v>0</v>
          </cell>
          <cell r="AE7">
            <v>723.57</v>
          </cell>
        </row>
        <row r="8">
          <cell r="A8" t="str">
            <v>OCT SJ34 96</v>
          </cell>
          <cell r="B8" t="str">
            <v>ENVRPLX</v>
          </cell>
          <cell r="C8" t="str">
            <v>4330</v>
          </cell>
          <cell r="D8" t="str">
            <v>X</v>
          </cell>
          <cell r="F8">
            <v>2440</v>
          </cell>
          <cell r="G8" t="str">
            <v>1092-3</v>
          </cell>
          <cell r="I8">
            <v>23340.86</v>
          </cell>
          <cell r="K8">
            <v>723.57</v>
          </cell>
          <cell r="L8">
            <v>440</v>
          </cell>
          <cell r="N8">
            <v>175</v>
          </cell>
          <cell r="P8">
            <v>175</v>
          </cell>
          <cell r="Q8">
            <v>75</v>
          </cell>
          <cell r="T8">
            <v>24929.43</v>
          </cell>
          <cell r="X8" t="str">
            <v>117979</v>
          </cell>
          <cell r="Y8" t="str">
            <v>LOS ALTOS USD</v>
          </cell>
          <cell r="Z8" t="str">
            <v>SANTA CLARA</v>
          </cell>
          <cell r="AB8">
            <v>7.7499999999999999E-2</v>
          </cell>
          <cell r="AC8">
            <v>0</v>
          </cell>
          <cell r="AE8">
            <v>723.57</v>
          </cell>
        </row>
        <row r="9">
          <cell r="A9" t="str">
            <v>OCT SJ34 96</v>
          </cell>
          <cell r="B9" t="str">
            <v>ENVRPLX</v>
          </cell>
          <cell r="C9" t="str">
            <v>4330</v>
          </cell>
          <cell r="D9" t="str">
            <v>X</v>
          </cell>
          <cell r="F9">
            <v>2440</v>
          </cell>
          <cell r="G9" t="str">
            <v>1094-5</v>
          </cell>
          <cell r="I9">
            <v>23340.86</v>
          </cell>
          <cell r="K9">
            <v>723.57</v>
          </cell>
          <cell r="L9">
            <v>440</v>
          </cell>
          <cell r="N9">
            <v>175</v>
          </cell>
          <cell r="P9">
            <v>175</v>
          </cell>
          <cell r="Q9">
            <v>75</v>
          </cell>
          <cell r="T9">
            <v>24929.43</v>
          </cell>
          <cell r="X9" t="str">
            <v>117980</v>
          </cell>
          <cell r="Y9" t="str">
            <v>LOS ALTOS USD</v>
          </cell>
          <cell r="Z9" t="str">
            <v>SANTA CLARA</v>
          </cell>
          <cell r="AB9">
            <v>7.7499999999999999E-2</v>
          </cell>
          <cell r="AC9">
            <v>0</v>
          </cell>
          <cell r="AE9">
            <v>723.57</v>
          </cell>
        </row>
        <row r="10">
          <cell r="A10" t="str">
            <v>OCT SJ34 96</v>
          </cell>
          <cell r="B10" t="str">
            <v>ENVRPLX</v>
          </cell>
          <cell r="C10" t="str">
            <v>4330</v>
          </cell>
          <cell r="D10" t="str">
            <v>X</v>
          </cell>
          <cell r="F10">
            <v>2440</v>
          </cell>
          <cell r="G10" t="str">
            <v>1096-7</v>
          </cell>
          <cell r="I10">
            <v>23340.86</v>
          </cell>
          <cell r="K10">
            <v>723.57</v>
          </cell>
          <cell r="L10">
            <v>440</v>
          </cell>
          <cell r="N10">
            <v>175</v>
          </cell>
          <cell r="P10">
            <v>175</v>
          </cell>
          <cell r="Q10">
            <v>75</v>
          </cell>
          <cell r="T10">
            <v>24929.43</v>
          </cell>
          <cell r="X10" t="str">
            <v>117981</v>
          </cell>
          <cell r="Y10" t="str">
            <v>LOS ALTOS USD</v>
          </cell>
          <cell r="Z10" t="str">
            <v>SANTA CLARA</v>
          </cell>
          <cell r="AB10">
            <v>7.7499999999999999E-2</v>
          </cell>
          <cell r="AC10">
            <v>0</v>
          </cell>
          <cell r="AE10">
            <v>723.57</v>
          </cell>
        </row>
        <row r="11">
          <cell r="A11" t="str">
            <v>OCT SJ34 96</v>
          </cell>
          <cell r="B11" t="str">
            <v>ENVRPLX</v>
          </cell>
          <cell r="C11" t="str">
            <v>4330</v>
          </cell>
          <cell r="D11" t="str">
            <v>X</v>
          </cell>
          <cell r="F11">
            <v>2440</v>
          </cell>
          <cell r="G11" t="str">
            <v>1098-9</v>
          </cell>
          <cell r="I11">
            <v>23340.86</v>
          </cell>
          <cell r="K11">
            <v>723.57</v>
          </cell>
          <cell r="L11">
            <v>440</v>
          </cell>
          <cell r="N11">
            <v>175</v>
          </cell>
          <cell r="P11">
            <v>175</v>
          </cell>
          <cell r="Q11">
            <v>75</v>
          </cell>
          <cell r="T11">
            <v>24929.43</v>
          </cell>
          <cell r="X11" t="str">
            <v>117982</v>
          </cell>
          <cell r="Y11" t="str">
            <v>LOS ALTOS USD</v>
          </cell>
          <cell r="Z11" t="str">
            <v>SANTA CLARA</v>
          </cell>
          <cell r="AB11">
            <v>7.7499999999999999E-2</v>
          </cell>
          <cell r="AC11">
            <v>0</v>
          </cell>
          <cell r="AE11">
            <v>723.57</v>
          </cell>
        </row>
        <row r="12">
          <cell r="A12" t="str">
            <v>OCT SJ34 96</v>
          </cell>
          <cell r="B12" t="str">
            <v>MOD STRCT</v>
          </cell>
          <cell r="C12" t="str">
            <v>23096</v>
          </cell>
          <cell r="D12" t="str">
            <v>X</v>
          </cell>
          <cell r="E12" t="str">
            <v>A65714</v>
          </cell>
          <cell r="F12">
            <v>2440</v>
          </cell>
          <cell r="G12" t="str">
            <v>1461-2</v>
          </cell>
          <cell r="I12">
            <v>24999.8</v>
          </cell>
          <cell r="K12">
            <v>774.99</v>
          </cell>
          <cell r="L12">
            <v>686</v>
          </cell>
          <cell r="N12">
            <v>173.1</v>
          </cell>
          <cell r="O12">
            <v>769</v>
          </cell>
          <cell r="P12">
            <v>180</v>
          </cell>
          <cell r="Q12">
            <v>75</v>
          </cell>
          <cell r="T12">
            <v>27657.89</v>
          </cell>
          <cell r="X12" t="str">
            <v>221714</v>
          </cell>
          <cell r="Y12" t="str">
            <v>LAKE ELSINORE USD</v>
          </cell>
          <cell r="Z12" t="str">
            <v>RIVERSIDE</v>
          </cell>
          <cell r="AB12">
            <v>7.7499999999999999E-2</v>
          </cell>
          <cell r="AC12">
            <v>0</v>
          </cell>
          <cell r="AE12">
            <v>774.99</v>
          </cell>
        </row>
        <row r="13">
          <cell r="A13" t="str">
            <v>OCT SJ34 96</v>
          </cell>
          <cell r="B13" t="str">
            <v>MOD STRCT</v>
          </cell>
          <cell r="C13" t="str">
            <v>23096</v>
          </cell>
          <cell r="D13" t="str">
            <v>X</v>
          </cell>
          <cell r="E13" t="str">
            <v>A65714</v>
          </cell>
          <cell r="F13">
            <v>2440</v>
          </cell>
          <cell r="G13" t="str">
            <v>1463-4</v>
          </cell>
          <cell r="I13">
            <v>24999.8</v>
          </cell>
          <cell r="K13">
            <v>774.99</v>
          </cell>
          <cell r="L13">
            <v>686</v>
          </cell>
          <cell r="N13">
            <v>173.1</v>
          </cell>
          <cell r="O13">
            <v>769</v>
          </cell>
          <cell r="P13">
            <v>180</v>
          </cell>
          <cell r="Q13">
            <v>75</v>
          </cell>
          <cell r="T13">
            <v>27657.89</v>
          </cell>
          <cell r="X13" t="str">
            <v>221715</v>
          </cell>
          <cell r="Y13" t="str">
            <v>LAKE ELSINORE USD</v>
          </cell>
          <cell r="Z13" t="str">
            <v>RIVERSIDE</v>
          </cell>
          <cell r="AB13">
            <v>7.7499999999999999E-2</v>
          </cell>
          <cell r="AC13">
            <v>0</v>
          </cell>
          <cell r="AE13">
            <v>774.99</v>
          </cell>
        </row>
        <row r="14">
          <cell r="A14" t="str">
            <v>OCT SJ34 96</v>
          </cell>
          <cell r="B14" t="str">
            <v>MOD STRCT</v>
          </cell>
          <cell r="C14" t="str">
            <v>23096</v>
          </cell>
          <cell r="D14" t="str">
            <v>X</v>
          </cell>
          <cell r="E14" t="str">
            <v>A65714</v>
          </cell>
          <cell r="F14">
            <v>2440</v>
          </cell>
          <cell r="G14" t="str">
            <v>1465-6</v>
          </cell>
          <cell r="I14">
            <v>24999.8</v>
          </cell>
          <cell r="K14">
            <v>774.99</v>
          </cell>
          <cell r="L14">
            <v>686</v>
          </cell>
          <cell r="N14">
            <v>173.1</v>
          </cell>
          <cell r="O14">
            <v>769</v>
          </cell>
          <cell r="P14">
            <v>180</v>
          </cell>
          <cell r="Q14">
            <v>75</v>
          </cell>
          <cell r="T14">
            <v>27657.89</v>
          </cell>
          <cell r="X14" t="str">
            <v>221716</v>
          </cell>
          <cell r="Y14" t="str">
            <v>LAKE ELSINORE USD</v>
          </cell>
          <cell r="Z14" t="str">
            <v>RIVERSIDE</v>
          </cell>
          <cell r="AB14">
            <v>7.7499999999999999E-2</v>
          </cell>
          <cell r="AC14">
            <v>0</v>
          </cell>
          <cell r="AE14">
            <v>774.99</v>
          </cell>
        </row>
        <row r="15">
          <cell r="A15" t="str">
            <v>OCT SJ34 96</v>
          </cell>
          <cell r="B15" t="str">
            <v>MOD STRCT</v>
          </cell>
          <cell r="C15" t="str">
            <v>23096</v>
          </cell>
          <cell r="D15" t="str">
            <v>X</v>
          </cell>
          <cell r="E15" t="str">
            <v>A65714</v>
          </cell>
          <cell r="F15">
            <v>2440</v>
          </cell>
          <cell r="G15" t="str">
            <v>1467-8</v>
          </cell>
          <cell r="I15">
            <v>24999.8</v>
          </cell>
          <cell r="K15">
            <v>774.99</v>
          </cell>
          <cell r="L15">
            <v>686</v>
          </cell>
          <cell r="N15">
            <v>173.1</v>
          </cell>
          <cell r="O15">
            <v>769</v>
          </cell>
          <cell r="P15">
            <v>180</v>
          </cell>
          <cell r="Q15">
            <v>75</v>
          </cell>
          <cell r="T15">
            <v>27657.89</v>
          </cell>
          <cell r="X15" t="str">
            <v>221719</v>
          </cell>
          <cell r="Y15" t="str">
            <v>LAKE ELSINORE USD</v>
          </cell>
          <cell r="Z15" t="str">
            <v>RIVERSIDE</v>
          </cell>
          <cell r="AB15">
            <v>7.7499999999999999E-2</v>
          </cell>
          <cell r="AC15">
            <v>0</v>
          </cell>
          <cell r="AE15">
            <v>774.99</v>
          </cell>
        </row>
        <row r="16">
          <cell r="A16" t="str">
            <v>OCT SJ34 96</v>
          </cell>
          <cell r="B16" t="str">
            <v>MOD STRCT</v>
          </cell>
          <cell r="C16" t="str">
            <v>23096</v>
          </cell>
          <cell r="D16" t="str">
            <v>X</v>
          </cell>
          <cell r="E16" t="str">
            <v>A65714</v>
          </cell>
          <cell r="F16">
            <v>2440</v>
          </cell>
          <cell r="G16" t="str">
            <v>1471-2</v>
          </cell>
          <cell r="I16">
            <v>24999.8</v>
          </cell>
          <cell r="K16">
            <v>774.99</v>
          </cell>
          <cell r="L16">
            <v>686</v>
          </cell>
          <cell r="N16">
            <v>173.1</v>
          </cell>
          <cell r="O16">
            <v>769</v>
          </cell>
          <cell r="P16">
            <v>180</v>
          </cell>
          <cell r="Q16">
            <v>75</v>
          </cell>
          <cell r="T16">
            <v>27657.89</v>
          </cell>
          <cell r="X16" t="str">
            <v>221711</v>
          </cell>
          <cell r="Y16" t="str">
            <v>LAKE ELSINORE USD</v>
          </cell>
          <cell r="Z16" t="str">
            <v>RIVERSIDE</v>
          </cell>
          <cell r="AB16">
            <v>7.7499999999999999E-2</v>
          </cell>
          <cell r="AC16">
            <v>0</v>
          </cell>
          <cell r="AE16">
            <v>774.99</v>
          </cell>
        </row>
        <row r="17">
          <cell r="A17" t="str">
            <v>OCT SJ34 96</v>
          </cell>
          <cell r="B17" t="str">
            <v>MOD STRCT</v>
          </cell>
          <cell r="C17" t="str">
            <v>23096</v>
          </cell>
          <cell r="D17" t="str">
            <v>X</v>
          </cell>
          <cell r="E17" t="str">
            <v>A65714</v>
          </cell>
          <cell r="F17">
            <v>2440</v>
          </cell>
          <cell r="G17" t="str">
            <v>1473-4</v>
          </cell>
          <cell r="I17">
            <v>24999.8</v>
          </cell>
          <cell r="K17">
            <v>774.99</v>
          </cell>
          <cell r="L17">
            <v>784</v>
          </cell>
          <cell r="N17">
            <v>173.1</v>
          </cell>
          <cell r="O17">
            <v>769</v>
          </cell>
          <cell r="P17">
            <v>180</v>
          </cell>
          <cell r="Q17">
            <v>75</v>
          </cell>
          <cell r="T17">
            <v>27755.89</v>
          </cell>
          <cell r="X17" t="str">
            <v>221839</v>
          </cell>
          <cell r="Y17" t="str">
            <v>SANTA ANA USD</v>
          </cell>
          <cell r="Z17" t="str">
            <v>ORANGE</v>
          </cell>
          <cell r="AB17">
            <v>7.7499999999999999E-2</v>
          </cell>
          <cell r="AC17">
            <v>0</v>
          </cell>
          <cell r="AE17">
            <v>774.99</v>
          </cell>
        </row>
        <row r="18">
          <cell r="A18" t="str">
            <v>OCT SJ34 96</v>
          </cell>
          <cell r="B18" t="str">
            <v>MOD STRCT</v>
          </cell>
          <cell r="C18" t="str">
            <v>23096</v>
          </cell>
          <cell r="D18" t="str">
            <v>X</v>
          </cell>
          <cell r="E18" t="str">
            <v>A65714</v>
          </cell>
          <cell r="F18">
            <v>2440</v>
          </cell>
          <cell r="G18" t="str">
            <v>1475-6</v>
          </cell>
          <cell r="I18">
            <v>24999.8</v>
          </cell>
          <cell r="K18">
            <v>774.99</v>
          </cell>
          <cell r="L18">
            <v>784</v>
          </cell>
          <cell r="N18">
            <v>173.1</v>
          </cell>
          <cell r="O18">
            <v>769</v>
          </cell>
          <cell r="P18">
            <v>180</v>
          </cell>
          <cell r="Q18">
            <v>75</v>
          </cell>
          <cell r="T18">
            <v>27755.89</v>
          </cell>
          <cell r="X18" t="str">
            <v>221840</v>
          </cell>
          <cell r="Y18" t="str">
            <v>SANTA ANA USD</v>
          </cell>
          <cell r="Z18" t="str">
            <v>ORANGE</v>
          </cell>
          <cell r="AB18">
            <v>7.7499999999999999E-2</v>
          </cell>
          <cell r="AC18">
            <v>0</v>
          </cell>
          <cell r="AE18">
            <v>774.99</v>
          </cell>
        </row>
        <row r="19">
          <cell r="A19" t="str">
            <v>OCT SJ34 96</v>
          </cell>
          <cell r="B19" t="str">
            <v>MOD STRCT</v>
          </cell>
          <cell r="C19" t="str">
            <v>23096</v>
          </cell>
          <cell r="D19" t="str">
            <v>X</v>
          </cell>
          <cell r="E19" t="str">
            <v>A65714</v>
          </cell>
          <cell r="F19">
            <v>2440</v>
          </cell>
          <cell r="G19" t="str">
            <v>1477-8</v>
          </cell>
          <cell r="I19">
            <v>24999.8</v>
          </cell>
          <cell r="K19">
            <v>774.99</v>
          </cell>
          <cell r="L19">
            <v>784</v>
          </cell>
          <cell r="N19">
            <v>173.1</v>
          </cell>
          <cell r="O19">
            <v>769</v>
          </cell>
          <cell r="P19">
            <v>180</v>
          </cell>
          <cell r="Q19">
            <v>75</v>
          </cell>
          <cell r="T19">
            <v>27755.89</v>
          </cell>
          <cell r="X19" t="str">
            <v>221841</v>
          </cell>
          <cell r="Y19" t="str">
            <v>SANTA ANA USD</v>
          </cell>
          <cell r="Z19" t="str">
            <v>ORANGE</v>
          </cell>
          <cell r="AB19">
            <v>7.7499999999999999E-2</v>
          </cell>
          <cell r="AC19">
            <v>0</v>
          </cell>
          <cell r="AE19">
            <v>774.99</v>
          </cell>
        </row>
        <row r="20">
          <cell r="A20" t="str">
            <v>OCT SJ34 96</v>
          </cell>
          <cell r="B20" t="str">
            <v>MOD STRCT</v>
          </cell>
          <cell r="C20" t="str">
            <v>23096</v>
          </cell>
          <cell r="D20" t="str">
            <v>X</v>
          </cell>
          <cell r="E20" t="str">
            <v>A65714</v>
          </cell>
          <cell r="F20">
            <v>2440</v>
          </cell>
          <cell r="G20" t="str">
            <v>1479-80</v>
          </cell>
          <cell r="I20">
            <v>24999.8</v>
          </cell>
          <cell r="K20">
            <v>774.99</v>
          </cell>
          <cell r="L20">
            <v>784</v>
          </cell>
          <cell r="N20">
            <v>173.1</v>
          </cell>
          <cell r="O20">
            <v>769</v>
          </cell>
          <cell r="P20">
            <v>180</v>
          </cell>
          <cell r="Q20">
            <v>75</v>
          </cell>
          <cell r="T20">
            <v>27755.89</v>
          </cell>
          <cell r="X20" t="str">
            <v>221842</v>
          </cell>
          <cell r="Y20" t="str">
            <v>SANTA ANA USD</v>
          </cell>
          <cell r="Z20" t="str">
            <v>ORANGE</v>
          </cell>
          <cell r="AB20">
            <v>7.7499999999999999E-2</v>
          </cell>
          <cell r="AC20">
            <v>0</v>
          </cell>
          <cell r="AE20">
            <v>774.99</v>
          </cell>
        </row>
        <row r="21">
          <cell r="A21" t="str">
            <v>OCT SJ34 96</v>
          </cell>
          <cell r="B21" t="str">
            <v>MOD STRCT</v>
          </cell>
          <cell r="C21" t="str">
            <v>23096</v>
          </cell>
          <cell r="D21" t="str">
            <v>X</v>
          </cell>
          <cell r="E21" t="str">
            <v>A65714</v>
          </cell>
          <cell r="F21">
            <v>2440</v>
          </cell>
          <cell r="G21" t="str">
            <v>1481-2</v>
          </cell>
          <cell r="I21">
            <v>24999.8</v>
          </cell>
          <cell r="K21">
            <v>774.99</v>
          </cell>
          <cell r="L21">
            <v>784</v>
          </cell>
          <cell r="N21">
            <v>173.1</v>
          </cell>
          <cell r="O21">
            <v>769</v>
          </cell>
          <cell r="P21">
            <v>180</v>
          </cell>
          <cell r="Q21">
            <v>75</v>
          </cell>
          <cell r="T21">
            <v>27755.89</v>
          </cell>
          <cell r="X21" t="str">
            <v>221845</v>
          </cell>
          <cell r="Y21" t="str">
            <v>SANTA ANA USD</v>
          </cell>
          <cell r="Z21" t="str">
            <v>ORANGE</v>
          </cell>
          <cell r="AB21">
            <v>7.7499999999999999E-2</v>
          </cell>
          <cell r="AC21">
            <v>0</v>
          </cell>
          <cell r="AE21">
            <v>774.99</v>
          </cell>
        </row>
        <row r="22">
          <cell r="A22" t="str">
            <v>OCT SJ34 96</v>
          </cell>
          <cell r="B22" t="str">
            <v>MOD STRCT</v>
          </cell>
          <cell r="C22" t="str">
            <v>23097</v>
          </cell>
          <cell r="D22" t="str">
            <v>X</v>
          </cell>
          <cell r="E22" t="str">
            <v>A65714</v>
          </cell>
          <cell r="F22">
            <v>2440</v>
          </cell>
          <cell r="G22" t="str">
            <v>1491-2</v>
          </cell>
          <cell r="I22">
            <v>24999.8</v>
          </cell>
          <cell r="K22">
            <v>774.99</v>
          </cell>
          <cell r="L22">
            <v>1470</v>
          </cell>
          <cell r="N22">
            <v>173.1</v>
          </cell>
          <cell r="O22">
            <v>769</v>
          </cell>
          <cell r="P22">
            <v>180</v>
          </cell>
          <cell r="Q22">
            <v>75</v>
          </cell>
          <cell r="T22">
            <v>28441.89</v>
          </cell>
          <cell r="X22" t="str">
            <v>221848</v>
          </cell>
          <cell r="Y22" t="str">
            <v>SANTA ANA USD</v>
          </cell>
          <cell r="Z22" t="str">
            <v>ORANGE</v>
          </cell>
          <cell r="AB22">
            <v>7.7499999999999999E-2</v>
          </cell>
          <cell r="AC22">
            <v>0</v>
          </cell>
          <cell r="AE22">
            <v>774.99</v>
          </cell>
        </row>
        <row r="23">
          <cell r="A23" t="str">
            <v>OCT SJ34 96</v>
          </cell>
          <cell r="B23" t="str">
            <v>MOD STRCT</v>
          </cell>
          <cell r="C23" t="str">
            <v>23097</v>
          </cell>
          <cell r="D23" t="str">
            <v>X</v>
          </cell>
          <cell r="E23" t="str">
            <v>A65714</v>
          </cell>
          <cell r="F23">
            <v>2440</v>
          </cell>
          <cell r="G23" t="str">
            <v>1493-4</v>
          </cell>
          <cell r="I23">
            <v>24999.8</v>
          </cell>
          <cell r="K23">
            <v>774.99</v>
          </cell>
          <cell r="L23">
            <v>1470</v>
          </cell>
          <cell r="N23">
            <v>173.1</v>
          </cell>
          <cell r="O23">
            <v>769</v>
          </cell>
          <cell r="P23">
            <v>180</v>
          </cell>
          <cell r="Q23">
            <v>75</v>
          </cell>
          <cell r="T23">
            <v>28441.89</v>
          </cell>
          <cell r="X23" t="str">
            <v>221900</v>
          </cell>
          <cell r="Y23" t="str">
            <v>SANTA ANA USD</v>
          </cell>
          <cell r="Z23" t="str">
            <v>ORANGE</v>
          </cell>
          <cell r="AB23">
            <v>7.7499999999999999E-2</v>
          </cell>
          <cell r="AC23">
            <v>0</v>
          </cell>
          <cell r="AE23">
            <v>774.99</v>
          </cell>
        </row>
        <row r="24">
          <cell r="A24" t="str">
            <v>OCT SJ34 96</v>
          </cell>
          <cell r="B24" t="str">
            <v>MOD STRCT</v>
          </cell>
          <cell r="C24" t="str">
            <v>23097</v>
          </cell>
          <cell r="D24" t="str">
            <v>X</v>
          </cell>
          <cell r="E24" t="str">
            <v>A65714</v>
          </cell>
          <cell r="F24">
            <v>2440</v>
          </cell>
          <cell r="G24" t="str">
            <v>1495-6</v>
          </cell>
          <cell r="I24">
            <v>24999.8</v>
          </cell>
          <cell r="K24">
            <v>774.99</v>
          </cell>
          <cell r="L24">
            <v>1470</v>
          </cell>
          <cell r="N24">
            <v>173.1</v>
          </cell>
          <cell r="O24">
            <v>769</v>
          </cell>
          <cell r="P24">
            <v>180</v>
          </cell>
          <cell r="Q24">
            <v>75</v>
          </cell>
          <cell r="T24">
            <v>28441.89</v>
          </cell>
          <cell r="X24" t="str">
            <v>221901</v>
          </cell>
          <cell r="Y24" t="str">
            <v>SANTA ANA USD</v>
          </cell>
          <cell r="Z24" t="str">
            <v>ORANGE</v>
          </cell>
          <cell r="AB24">
            <v>7.7499999999999999E-2</v>
          </cell>
          <cell r="AC24">
            <v>0</v>
          </cell>
          <cell r="AE24">
            <v>774.99</v>
          </cell>
        </row>
        <row r="25">
          <cell r="A25" t="str">
            <v>OCT SJ34 96</v>
          </cell>
          <cell r="B25" t="str">
            <v>MOD STRCT</v>
          </cell>
          <cell r="C25" t="str">
            <v>23097</v>
          </cell>
          <cell r="D25" t="str">
            <v>X</v>
          </cell>
          <cell r="E25" t="str">
            <v>A65714</v>
          </cell>
          <cell r="F25">
            <v>2440</v>
          </cell>
          <cell r="G25" t="str">
            <v>1497-8</v>
          </cell>
          <cell r="I25">
            <v>24999.8</v>
          </cell>
          <cell r="K25">
            <v>774.99</v>
          </cell>
          <cell r="L25">
            <v>1470</v>
          </cell>
          <cell r="N25">
            <v>173.1</v>
          </cell>
          <cell r="O25">
            <v>769</v>
          </cell>
          <cell r="P25">
            <v>180</v>
          </cell>
          <cell r="Q25">
            <v>75</v>
          </cell>
          <cell r="T25">
            <v>28441.89</v>
          </cell>
          <cell r="X25" t="str">
            <v>221902</v>
          </cell>
          <cell r="Y25" t="str">
            <v>SANTA ANA USD</v>
          </cell>
          <cell r="Z25" t="str">
            <v>ORANGE</v>
          </cell>
          <cell r="AB25">
            <v>7.7499999999999999E-2</v>
          </cell>
          <cell r="AC25">
            <v>0</v>
          </cell>
          <cell r="AE25">
            <v>774.99</v>
          </cell>
        </row>
        <row r="26">
          <cell r="A26" t="str">
            <v>OCT SJ34 96</v>
          </cell>
          <cell r="B26" t="str">
            <v>MOD STRCT</v>
          </cell>
          <cell r="C26" t="str">
            <v>23097</v>
          </cell>
          <cell r="D26" t="str">
            <v>X</v>
          </cell>
          <cell r="E26" t="str">
            <v>A65714</v>
          </cell>
          <cell r="F26">
            <v>2440</v>
          </cell>
          <cell r="G26" t="str">
            <v>1499-1500</v>
          </cell>
          <cell r="I26">
            <v>24999.8</v>
          </cell>
          <cell r="K26">
            <v>774.99</v>
          </cell>
          <cell r="L26">
            <v>1470</v>
          </cell>
          <cell r="N26">
            <v>173.1</v>
          </cell>
          <cell r="O26">
            <v>769</v>
          </cell>
          <cell r="P26">
            <v>180</v>
          </cell>
          <cell r="Q26">
            <v>75</v>
          </cell>
          <cell r="T26">
            <v>28441.89</v>
          </cell>
          <cell r="X26" t="str">
            <v>221903</v>
          </cell>
          <cell r="Y26" t="str">
            <v>SANTA ANA USD</v>
          </cell>
          <cell r="Z26" t="str">
            <v>ORANGE</v>
          </cell>
          <cell r="AB26">
            <v>7.7499999999999999E-2</v>
          </cell>
          <cell r="AC26">
            <v>0</v>
          </cell>
          <cell r="AE26">
            <v>774.99</v>
          </cell>
        </row>
        <row r="27">
          <cell r="A27" t="str">
            <v>OCT SJ34 96</v>
          </cell>
          <cell r="B27" t="str">
            <v>MOD STRCT</v>
          </cell>
          <cell r="C27" t="str">
            <v>23097</v>
          </cell>
          <cell r="D27" t="str">
            <v>X</v>
          </cell>
          <cell r="E27" t="str">
            <v>A65714</v>
          </cell>
          <cell r="F27">
            <v>2440</v>
          </cell>
          <cell r="G27" t="str">
            <v>1501-2</v>
          </cell>
          <cell r="I27">
            <v>24999.8</v>
          </cell>
          <cell r="K27">
            <v>774.99</v>
          </cell>
          <cell r="L27">
            <v>1470</v>
          </cell>
          <cell r="N27">
            <v>173.1</v>
          </cell>
          <cell r="O27">
            <v>769</v>
          </cell>
          <cell r="P27">
            <v>180</v>
          </cell>
          <cell r="Q27">
            <v>75</v>
          </cell>
          <cell r="T27">
            <v>28441.89</v>
          </cell>
          <cell r="X27" t="str">
            <v>221904</v>
          </cell>
          <cell r="Y27" t="str">
            <v>SANTA ANA USD</v>
          </cell>
          <cell r="Z27" t="str">
            <v>ORANGE</v>
          </cell>
          <cell r="AB27">
            <v>7.7499999999999999E-2</v>
          </cell>
          <cell r="AC27">
            <v>0</v>
          </cell>
          <cell r="AE27">
            <v>774.99</v>
          </cell>
        </row>
        <row r="28">
          <cell r="A28" t="str">
            <v>OCT SJ34 96</v>
          </cell>
          <cell r="B28" t="str">
            <v>MOD STRCT</v>
          </cell>
          <cell r="C28" t="str">
            <v>23104</v>
          </cell>
          <cell r="D28" t="str">
            <v>X</v>
          </cell>
          <cell r="E28" t="str">
            <v>A65714</v>
          </cell>
          <cell r="F28">
            <v>2440</v>
          </cell>
          <cell r="G28" t="str">
            <v>1503-4</v>
          </cell>
          <cell r="I28">
            <v>24999.8</v>
          </cell>
          <cell r="K28">
            <v>774.99</v>
          </cell>
          <cell r="L28">
            <v>1470</v>
          </cell>
          <cell r="N28">
            <v>173.1</v>
          </cell>
          <cell r="O28">
            <v>769</v>
          </cell>
          <cell r="P28">
            <v>180</v>
          </cell>
          <cell r="Q28">
            <v>75</v>
          </cell>
          <cell r="T28">
            <v>28441.89</v>
          </cell>
          <cell r="X28" t="str">
            <v>221905</v>
          </cell>
          <cell r="Y28" t="str">
            <v>SANTA ANA USD</v>
          </cell>
          <cell r="Z28" t="str">
            <v>ORANGE</v>
          </cell>
          <cell r="AB28">
            <v>7.7499999999999999E-2</v>
          </cell>
          <cell r="AC28">
            <v>0</v>
          </cell>
          <cell r="AE28">
            <v>774.99</v>
          </cell>
        </row>
        <row r="29">
          <cell r="A29" t="str">
            <v>OCT SJ34 96</v>
          </cell>
          <cell r="B29" t="str">
            <v>MOD STRCT</v>
          </cell>
          <cell r="C29" t="str">
            <v>23104</v>
          </cell>
          <cell r="D29" t="str">
            <v>X</v>
          </cell>
          <cell r="E29" t="str">
            <v>A65714</v>
          </cell>
          <cell r="F29">
            <v>2440</v>
          </cell>
          <cell r="G29" t="str">
            <v>1509-10</v>
          </cell>
          <cell r="I29">
            <v>24999.8</v>
          </cell>
          <cell r="K29">
            <v>774.99</v>
          </cell>
          <cell r="L29">
            <v>1470</v>
          </cell>
          <cell r="N29">
            <v>173.1</v>
          </cell>
          <cell r="O29">
            <v>769</v>
          </cell>
          <cell r="P29">
            <v>180</v>
          </cell>
          <cell r="Q29">
            <v>75</v>
          </cell>
          <cell r="T29">
            <v>28441.89</v>
          </cell>
          <cell r="X29" t="str">
            <v>221908</v>
          </cell>
          <cell r="Y29" t="str">
            <v>SANTA ANA USD</v>
          </cell>
          <cell r="Z29" t="str">
            <v>ORANGE</v>
          </cell>
          <cell r="AB29">
            <v>7.7499999999999999E-2</v>
          </cell>
          <cell r="AC29">
            <v>0</v>
          </cell>
          <cell r="AE29">
            <v>774.99</v>
          </cell>
        </row>
        <row r="30">
          <cell r="A30" t="str">
            <v>OCT SJ34 96</v>
          </cell>
          <cell r="B30" t="str">
            <v>MOD STRCT</v>
          </cell>
          <cell r="C30" t="str">
            <v>23104</v>
          </cell>
          <cell r="D30" t="str">
            <v>X</v>
          </cell>
          <cell r="E30" t="str">
            <v>A65714</v>
          </cell>
          <cell r="F30">
            <v>2440</v>
          </cell>
          <cell r="G30" t="str">
            <v>1511-2</v>
          </cell>
          <cell r="I30">
            <v>24999.8</v>
          </cell>
          <cell r="K30">
            <v>774.99</v>
          </cell>
          <cell r="L30">
            <v>1470</v>
          </cell>
          <cell r="N30">
            <v>173.1</v>
          </cell>
          <cell r="O30">
            <v>769</v>
          </cell>
          <cell r="P30">
            <v>180</v>
          </cell>
          <cell r="Q30">
            <v>75</v>
          </cell>
          <cell r="T30">
            <v>28441.89</v>
          </cell>
          <cell r="X30" t="str">
            <v>221909</v>
          </cell>
          <cell r="Y30" t="str">
            <v>SANTA ANA USD</v>
          </cell>
          <cell r="Z30" t="str">
            <v>ORANGE</v>
          </cell>
          <cell r="AB30">
            <v>7.7499999999999999E-2</v>
          </cell>
          <cell r="AC30">
            <v>0</v>
          </cell>
          <cell r="AE30">
            <v>774.99</v>
          </cell>
        </row>
        <row r="31">
          <cell r="A31" t="str">
            <v>OCT SJ34 96</v>
          </cell>
          <cell r="B31" t="str">
            <v>MOD STRCT</v>
          </cell>
          <cell r="C31" t="str">
            <v>23104</v>
          </cell>
          <cell r="D31" t="str">
            <v>X</v>
          </cell>
          <cell r="E31" t="str">
            <v>A65714</v>
          </cell>
          <cell r="F31">
            <v>2440</v>
          </cell>
          <cell r="G31" t="str">
            <v>1515-6</v>
          </cell>
          <cell r="I31">
            <v>24999.8</v>
          </cell>
          <cell r="K31">
            <v>774.99</v>
          </cell>
          <cell r="L31">
            <v>1470</v>
          </cell>
          <cell r="N31">
            <v>173.1</v>
          </cell>
          <cell r="O31">
            <v>769</v>
          </cell>
          <cell r="P31">
            <v>180</v>
          </cell>
          <cell r="Q31">
            <v>75</v>
          </cell>
          <cell r="T31">
            <v>28441.89</v>
          </cell>
          <cell r="X31" t="str">
            <v>221911</v>
          </cell>
          <cell r="Y31" t="str">
            <v>SANTA ANA USD</v>
          </cell>
          <cell r="Z31" t="str">
            <v>ORANGE</v>
          </cell>
          <cell r="AB31">
            <v>7.7499999999999999E-2</v>
          </cell>
          <cell r="AC31">
            <v>0</v>
          </cell>
          <cell r="AE31">
            <v>774.99</v>
          </cell>
        </row>
        <row r="32">
          <cell r="A32" t="str">
            <v>OCT SJ34 96</v>
          </cell>
          <cell r="B32" t="str">
            <v>MOD STRCT</v>
          </cell>
          <cell r="C32" t="str">
            <v>23104</v>
          </cell>
          <cell r="D32" t="str">
            <v>X</v>
          </cell>
          <cell r="E32" t="str">
            <v>A65714</v>
          </cell>
          <cell r="F32">
            <v>2440</v>
          </cell>
          <cell r="G32" t="str">
            <v>1517-8</v>
          </cell>
          <cell r="I32">
            <v>24999.8</v>
          </cell>
          <cell r="K32">
            <v>774.99</v>
          </cell>
          <cell r="L32">
            <v>1470</v>
          </cell>
          <cell r="N32">
            <v>173.1</v>
          </cell>
          <cell r="O32">
            <v>769</v>
          </cell>
          <cell r="P32">
            <v>180</v>
          </cell>
          <cell r="Q32">
            <v>75</v>
          </cell>
          <cell r="T32">
            <v>28441.89</v>
          </cell>
          <cell r="X32" t="str">
            <v>221912</v>
          </cell>
          <cell r="Y32" t="str">
            <v>SANTA ANA USD</v>
          </cell>
          <cell r="Z32" t="str">
            <v>ORANGE</v>
          </cell>
          <cell r="AB32">
            <v>7.7499999999999999E-2</v>
          </cell>
          <cell r="AC32">
            <v>0</v>
          </cell>
          <cell r="AE32">
            <v>774.99</v>
          </cell>
        </row>
        <row r="33">
          <cell r="A33" t="str">
            <v>OCT SJ34 96</v>
          </cell>
          <cell r="B33" t="str">
            <v>MOD STRCT</v>
          </cell>
          <cell r="C33" t="str">
            <v>23104</v>
          </cell>
          <cell r="D33" t="str">
            <v>X</v>
          </cell>
          <cell r="E33" t="str">
            <v>A65714</v>
          </cell>
          <cell r="F33">
            <v>2440</v>
          </cell>
          <cell r="G33" t="str">
            <v>1519-20</v>
          </cell>
          <cell r="I33">
            <v>24999.8</v>
          </cell>
          <cell r="K33">
            <v>774.99</v>
          </cell>
          <cell r="L33">
            <v>1470</v>
          </cell>
          <cell r="N33">
            <v>173.1</v>
          </cell>
          <cell r="O33">
            <v>769</v>
          </cell>
          <cell r="P33">
            <v>180</v>
          </cell>
          <cell r="Q33">
            <v>75</v>
          </cell>
          <cell r="T33">
            <v>28441.89</v>
          </cell>
          <cell r="X33" t="str">
            <v>221917</v>
          </cell>
          <cell r="Y33" t="str">
            <v>SANTA ANA USD</v>
          </cell>
          <cell r="Z33" t="str">
            <v>ORANGE</v>
          </cell>
          <cell r="AB33">
            <v>7.7499999999999999E-2</v>
          </cell>
          <cell r="AC33">
            <v>0</v>
          </cell>
          <cell r="AE33">
            <v>774.99</v>
          </cell>
        </row>
        <row r="34">
          <cell r="A34" t="str">
            <v>OCT SJ34 96</v>
          </cell>
          <cell r="B34" t="str">
            <v>MOD STRCT</v>
          </cell>
          <cell r="C34" t="str">
            <v>23105</v>
          </cell>
          <cell r="D34" t="str">
            <v>X</v>
          </cell>
          <cell r="E34" t="str">
            <v>A65714</v>
          </cell>
          <cell r="F34">
            <v>2440</v>
          </cell>
          <cell r="G34" t="str">
            <v>1521-2</v>
          </cell>
          <cell r="I34">
            <v>24999.8</v>
          </cell>
          <cell r="K34">
            <v>774.99</v>
          </cell>
          <cell r="L34">
            <v>1470</v>
          </cell>
          <cell r="N34">
            <v>173.1</v>
          </cell>
          <cell r="O34">
            <v>769</v>
          </cell>
          <cell r="P34">
            <v>180</v>
          </cell>
          <cell r="Q34">
            <v>75</v>
          </cell>
          <cell r="T34">
            <v>28441.89</v>
          </cell>
          <cell r="X34" t="str">
            <v>221857</v>
          </cell>
          <cell r="Y34" t="str">
            <v>SANTA ANA USD</v>
          </cell>
          <cell r="Z34" t="str">
            <v>ORANGE</v>
          </cell>
          <cell r="AB34">
            <v>7.7499999999999999E-2</v>
          </cell>
          <cell r="AC34">
            <v>0</v>
          </cell>
          <cell r="AE34">
            <v>774.99</v>
          </cell>
        </row>
        <row r="35">
          <cell r="A35" t="str">
            <v>OCT SJ34 96</v>
          </cell>
          <cell r="B35" t="str">
            <v>MOD STRCT</v>
          </cell>
          <cell r="C35" t="str">
            <v>23105</v>
          </cell>
          <cell r="D35" t="str">
            <v>X</v>
          </cell>
          <cell r="E35" t="str">
            <v>A65714</v>
          </cell>
          <cell r="F35">
            <v>2440</v>
          </cell>
          <cell r="G35" t="str">
            <v>1523-4</v>
          </cell>
          <cell r="I35">
            <v>24999.8</v>
          </cell>
          <cell r="K35">
            <v>774.99</v>
          </cell>
          <cell r="L35">
            <v>1470</v>
          </cell>
          <cell r="N35">
            <v>173.1</v>
          </cell>
          <cell r="O35">
            <v>769</v>
          </cell>
          <cell r="P35">
            <v>180</v>
          </cell>
          <cell r="Q35">
            <v>75</v>
          </cell>
          <cell r="T35">
            <v>28441.89</v>
          </cell>
          <cell r="X35" t="str">
            <v>221858</v>
          </cell>
          <cell r="Y35" t="str">
            <v>SANTA ANA USD</v>
          </cell>
          <cell r="Z35" t="str">
            <v>ORANGE</v>
          </cell>
          <cell r="AB35">
            <v>7.7499999999999999E-2</v>
          </cell>
          <cell r="AC35">
            <v>0</v>
          </cell>
          <cell r="AE35">
            <v>774.99</v>
          </cell>
        </row>
        <row r="36">
          <cell r="A36" t="str">
            <v>OCT SJ34 96</v>
          </cell>
          <cell r="B36" t="str">
            <v>MOD STRCT</v>
          </cell>
          <cell r="C36" t="str">
            <v>23105</v>
          </cell>
          <cell r="D36" t="str">
            <v>X</v>
          </cell>
          <cell r="E36" t="str">
            <v>A65714</v>
          </cell>
          <cell r="F36">
            <v>2440</v>
          </cell>
          <cell r="G36" t="str">
            <v>1525-6</v>
          </cell>
          <cell r="I36">
            <v>24999.8</v>
          </cell>
          <cell r="K36">
            <v>774.99</v>
          </cell>
          <cell r="L36">
            <v>1470</v>
          </cell>
          <cell r="N36">
            <v>173.1</v>
          </cell>
          <cell r="O36">
            <v>769</v>
          </cell>
          <cell r="P36">
            <v>180</v>
          </cell>
          <cell r="Q36">
            <v>75</v>
          </cell>
          <cell r="T36">
            <v>28441.89</v>
          </cell>
          <cell r="X36" t="str">
            <v>221913</v>
          </cell>
          <cell r="Y36" t="str">
            <v>SANTA ANA USD</v>
          </cell>
          <cell r="Z36" t="str">
            <v>ORANGE</v>
          </cell>
          <cell r="AB36">
            <v>7.7499999999999999E-2</v>
          </cell>
          <cell r="AC36">
            <v>0</v>
          </cell>
          <cell r="AE36">
            <v>774.99</v>
          </cell>
        </row>
        <row r="37">
          <cell r="A37" t="str">
            <v>OCT SJ34 96</v>
          </cell>
          <cell r="B37" t="str">
            <v>MOD STRCT</v>
          </cell>
          <cell r="C37" t="str">
            <v>23105</v>
          </cell>
          <cell r="D37" t="str">
            <v>X</v>
          </cell>
          <cell r="E37" t="str">
            <v>A65714</v>
          </cell>
          <cell r="F37">
            <v>2440</v>
          </cell>
          <cell r="G37" t="str">
            <v>1527-8</v>
          </cell>
          <cell r="I37">
            <v>24999.8</v>
          </cell>
          <cell r="K37">
            <v>774.99</v>
          </cell>
          <cell r="L37">
            <v>1470</v>
          </cell>
          <cell r="N37">
            <v>173.1</v>
          </cell>
          <cell r="O37">
            <v>769</v>
          </cell>
          <cell r="P37">
            <v>180</v>
          </cell>
          <cell r="Q37">
            <v>75</v>
          </cell>
          <cell r="T37">
            <v>28441.89</v>
          </cell>
          <cell r="X37" t="str">
            <v>221914</v>
          </cell>
          <cell r="Y37" t="str">
            <v>SANTA ANA USD</v>
          </cell>
          <cell r="Z37" t="str">
            <v>ORANGE</v>
          </cell>
          <cell r="AB37">
            <v>7.7499999999999999E-2</v>
          </cell>
          <cell r="AC37">
            <v>0</v>
          </cell>
          <cell r="AE37">
            <v>774.99</v>
          </cell>
        </row>
        <row r="38">
          <cell r="A38" t="str">
            <v>OCT SJ34 96</v>
          </cell>
          <cell r="B38" t="str">
            <v>MOD STRCT</v>
          </cell>
          <cell r="C38" t="str">
            <v>23105</v>
          </cell>
          <cell r="D38" t="str">
            <v>X</v>
          </cell>
          <cell r="E38" t="str">
            <v>A65714</v>
          </cell>
          <cell r="F38">
            <v>2440</v>
          </cell>
          <cell r="G38" t="str">
            <v>1529-30</v>
          </cell>
          <cell r="I38">
            <v>24999.8</v>
          </cell>
          <cell r="K38">
            <v>774.99</v>
          </cell>
          <cell r="L38">
            <v>1470</v>
          </cell>
          <cell r="N38">
            <v>173.1</v>
          </cell>
          <cell r="O38">
            <v>769</v>
          </cell>
          <cell r="P38">
            <v>180</v>
          </cell>
          <cell r="Q38">
            <v>75</v>
          </cell>
          <cell r="T38">
            <v>28441.89</v>
          </cell>
          <cell r="X38" t="str">
            <v>221915</v>
          </cell>
          <cell r="Y38" t="str">
            <v>SANTA ANA USD</v>
          </cell>
          <cell r="Z38" t="str">
            <v>ORANGE</v>
          </cell>
          <cell r="AB38">
            <v>7.7499999999999999E-2</v>
          </cell>
          <cell r="AC38">
            <v>0</v>
          </cell>
          <cell r="AE38">
            <v>774.99</v>
          </cell>
        </row>
        <row r="39">
          <cell r="A39" t="str">
            <v>OCT SJ34 96</v>
          </cell>
          <cell r="B39" t="str">
            <v>MOD STRCT</v>
          </cell>
          <cell r="C39" t="str">
            <v>23105</v>
          </cell>
          <cell r="D39" t="str">
            <v>X</v>
          </cell>
          <cell r="E39" t="str">
            <v>A65714</v>
          </cell>
          <cell r="F39">
            <v>2440</v>
          </cell>
          <cell r="G39" t="str">
            <v>1531-2</v>
          </cell>
          <cell r="I39">
            <v>24999.8</v>
          </cell>
          <cell r="K39">
            <v>774.99</v>
          </cell>
          <cell r="L39">
            <v>1470</v>
          </cell>
          <cell r="N39">
            <v>173.1</v>
          </cell>
          <cell r="O39">
            <v>769</v>
          </cell>
          <cell r="P39">
            <v>180</v>
          </cell>
          <cell r="Q39">
            <v>75</v>
          </cell>
          <cell r="T39">
            <v>28441.89</v>
          </cell>
          <cell r="X39" t="str">
            <v>221916</v>
          </cell>
          <cell r="Y39" t="str">
            <v>SANTA ANA USD</v>
          </cell>
          <cell r="Z39" t="str">
            <v>ORANGE</v>
          </cell>
          <cell r="AB39">
            <v>7.7499999999999999E-2</v>
          </cell>
          <cell r="AC39">
            <v>0</v>
          </cell>
          <cell r="AE39">
            <v>774.99</v>
          </cell>
        </row>
        <row r="40">
          <cell r="A40" t="str">
            <v>OCT SJ34 96</v>
          </cell>
          <cell r="B40" t="str">
            <v>MOD STRCT</v>
          </cell>
          <cell r="C40" t="str">
            <v>23105</v>
          </cell>
          <cell r="D40" t="str">
            <v>X</v>
          </cell>
          <cell r="E40" t="str">
            <v>A65714</v>
          </cell>
          <cell r="F40">
            <v>2440</v>
          </cell>
          <cell r="G40" t="str">
            <v>1533-4</v>
          </cell>
          <cell r="I40">
            <v>24999.8</v>
          </cell>
          <cell r="K40">
            <v>774.99</v>
          </cell>
          <cell r="L40">
            <v>1470</v>
          </cell>
          <cell r="N40">
            <v>173.1</v>
          </cell>
          <cell r="O40">
            <v>769</v>
          </cell>
          <cell r="P40">
            <v>180</v>
          </cell>
          <cell r="Q40">
            <v>75</v>
          </cell>
          <cell r="T40">
            <v>28441.89</v>
          </cell>
          <cell r="X40" t="str">
            <v>221918</v>
          </cell>
          <cell r="Y40" t="str">
            <v>SANTA ANA USD</v>
          </cell>
          <cell r="Z40" t="str">
            <v>ORANGE</v>
          </cell>
          <cell r="AB40">
            <v>7.7499999999999999E-2</v>
          </cell>
          <cell r="AC40">
            <v>0</v>
          </cell>
          <cell r="AE40">
            <v>774.99</v>
          </cell>
        </row>
        <row r="41">
          <cell r="A41" t="str">
            <v>OCT SJ34 96</v>
          </cell>
          <cell r="B41" t="str">
            <v>MOD STRCT</v>
          </cell>
          <cell r="C41" t="str">
            <v>23105</v>
          </cell>
          <cell r="D41" t="str">
            <v>X</v>
          </cell>
          <cell r="E41" t="str">
            <v>A65714</v>
          </cell>
          <cell r="F41">
            <v>2440</v>
          </cell>
          <cell r="G41" t="str">
            <v>1535-6</v>
          </cell>
          <cell r="I41">
            <v>24999.8</v>
          </cell>
          <cell r="K41">
            <v>774.99</v>
          </cell>
          <cell r="L41">
            <v>1470</v>
          </cell>
          <cell r="N41">
            <v>173.1</v>
          </cell>
          <cell r="O41">
            <v>769</v>
          </cell>
          <cell r="P41">
            <v>180</v>
          </cell>
          <cell r="Q41">
            <v>75</v>
          </cell>
          <cell r="T41">
            <v>28441.89</v>
          </cell>
          <cell r="X41" t="str">
            <v>221919</v>
          </cell>
          <cell r="Y41" t="str">
            <v>SANTA ANA USD</v>
          </cell>
          <cell r="Z41" t="str">
            <v>ORANGE</v>
          </cell>
          <cell r="AB41">
            <v>7.7499999999999999E-2</v>
          </cell>
          <cell r="AC41">
            <v>0</v>
          </cell>
          <cell r="AE41">
            <v>774.99</v>
          </cell>
        </row>
        <row r="42">
          <cell r="A42" t="str">
            <v>OCT SJ34 96</v>
          </cell>
          <cell r="B42" t="str">
            <v>MOD STRCT</v>
          </cell>
          <cell r="C42" t="str">
            <v>23105</v>
          </cell>
          <cell r="D42" t="str">
            <v>X</v>
          </cell>
          <cell r="E42" t="str">
            <v>A65714</v>
          </cell>
          <cell r="F42">
            <v>2440</v>
          </cell>
          <cell r="G42" t="str">
            <v>1537-8</v>
          </cell>
          <cell r="I42">
            <v>24999.8</v>
          </cell>
          <cell r="K42">
            <v>774.99</v>
          </cell>
          <cell r="L42">
            <v>1470</v>
          </cell>
          <cell r="N42">
            <v>173.1</v>
          </cell>
          <cell r="O42">
            <v>769</v>
          </cell>
          <cell r="P42">
            <v>180</v>
          </cell>
          <cell r="Q42">
            <v>75</v>
          </cell>
          <cell r="T42">
            <v>28441.89</v>
          </cell>
          <cell r="X42" t="str">
            <v>221920</v>
          </cell>
          <cell r="Y42" t="str">
            <v>SANTA ANA USD</v>
          </cell>
          <cell r="Z42" t="str">
            <v>ORANGE</v>
          </cell>
          <cell r="AB42">
            <v>7.7499999999999999E-2</v>
          </cell>
          <cell r="AC42">
            <v>0</v>
          </cell>
          <cell r="AE42">
            <v>774.99</v>
          </cell>
        </row>
        <row r="43">
          <cell r="A43" t="str">
            <v>OCT SJ34 96</v>
          </cell>
          <cell r="B43" t="str">
            <v>MOD STRCT</v>
          </cell>
          <cell r="C43" t="str">
            <v>23105</v>
          </cell>
          <cell r="D43" t="str">
            <v>X</v>
          </cell>
          <cell r="E43" t="str">
            <v>A65714</v>
          </cell>
          <cell r="F43">
            <v>2440</v>
          </cell>
          <cell r="G43" t="str">
            <v>1539-40</v>
          </cell>
          <cell r="I43">
            <v>24999.8</v>
          </cell>
          <cell r="K43">
            <v>774.99</v>
          </cell>
          <cell r="L43">
            <v>1470</v>
          </cell>
          <cell r="N43">
            <v>173.1</v>
          </cell>
          <cell r="O43">
            <v>769</v>
          </cell>
          <cell r="P43">
            <v>180</v>
          </cell>
          <cell r="Q43">
            <v>75</v>
          </cell>
          <cell r="T43">
            <v>28441.89</v>
          </cell>
          <cell r="X43" t="str">
            <v>221921</v>
          </cell>
          <cell r="Y43" t="str">
            <v>SANTA ANA USD</v>
          </cell>
          <cell r="Z43" t="str">
            <v>ORANGE</v>
          </cell>
          <cell r="AB43">
            <v>7.7499999999999999E-2</v>
          </cell>
          <cell r="AC43">
            <v>0</v>
          </cell>
          <cell r="AE43">
            <v>774.99</v>
          </cell>
        </row>
        <row r="44">
          <cell r="A44" t="str">
            <v>OCT SJ34 96</v>
          </cell>
          <cell r="B44" t="str">
            <v>MOD STRCT</v>
          </cell>
          <cell r="C44" t="str">
            <v>23105</v>
          </cell>
          <cell r="D44" t="str">
            <v>X</v>
          </cell>
          <cell r="E44" t="str">
            <v>A65714</v>
          </cell>
          <cell r="F44">
            <v>2440</v>
          </cell>
          <cell r="G44" t="str">
            <v>1541-2</v>
          </cell>
          <cell r="I44">
            <v>24999.8</v>
          </cell>
          <cell r="K44">
            <v>774.99</v>
          </cell>
          <cell r="L44">
            <v>1470</v>
          </cell>
          <cell r="N44">
            <v>173.1</v>
          </cell>
          <cell r="O44">
            <v>769</v>
          </cell>
          <cell r="P44">
            <v>180</v>
          </cell>
          <cell r="Q44">
            <v>75</v>
          </cell>
          <cell r="T44">
            <v>28441.89</v>
          </cell>
          <cell r="X44" t="str">
            <v>221922</v>
          </cell>
          <cell r="Y44" t="str">
            <v>SANTA ANA USD</v>
          </cell>
          <cell r="Z44" t="str">
            <v>ORANGE</v>
          </cell>
          <cell r="AB44">
            <v>7.7499999999999999E-2</v>
          </cell>
          <cell r="AC44">
            <v>0</v>
          </cell>
          <cell r="AE44">
            <v>774.99</v>
          </cell>
        </row>
        <row r="45">
          <cell r="A45" t="str">
            <v>OCT JE 96</v>
          </cell>
          <cell r="D45" t="str">
            <v>X</v>
          </cell>
          <cell r="E45" t="str">
            <v>ACCRUED</v>
          </cell>
          <cell r="F45">
            <v>2440</v>
          </cell>
          <cell r="G45" t="str">
            <v>1543-4</v>
          </cell>
          <cell r="I45">
            <v>24999.8</v>
          </cell>
          <cell r="K45">
            <v>774.99</v>
          </cell>
          <cell r="L45">
            <v>1470</v>
          </cell>
          <cell r="N45">
            <v>173.1</v>
          </cell>
          <cell r="O45">
            <v>769</v>
          </cell>
          <cell r="P45">
            <v>180</v>
          </cell>
          <cell r="Q45">
            <v>75</v>
          </cell>
          <cell r="T45">
            <v>28441.89</v>
          </cell>
          <cell r="X45" t="str">
            <v>221923</v>
          </cell>
          <cell r="Y45" t="str">
            <v>SANTA ANA USD</v>
          </cell>
          <cell r="Z45" t="str">
            <v>ORANGE</v>
          </cell>
          <cell r="AB45">
            <v>7.7499999999999999E-2</v>
          </cell>
          <cell r="AC45">
            <v>0</v>
          </cell>
          <cell r="AE45">
            <v>774.99</v>
          </cell>
        </row>
        <row r="46">
          <cell r="A46" t="str">
            <v>OCT JE 96</v>
          </cell>
          <cell r="D46" t="str">
            <v>X</v>
          </cell>
          <cell r="E46" t="str">
            <v>ACCRUED</v>
          </cell>
          <cell r="F46">
            <v>2440</v>
          </cell>
          <cell r="G46" t="str">
            <v>1545-6</v>
          </cell>
          <cell r="I46">
            <v>24999.8</v>
          </cell>
          <cell r="K46">
            <v>774.99</v>
          </cell>
          <cell r="L46">
            <v>1470</v>
          </cell>
          <cell r="N46">
            <v>173.1</v>
          </cell>
          <cell r="O46">
            <v>769</v>
          </cell>
          <cell r="P46">
            <v>180</v>
          </cell>
          <cell r="Q46">
            <v>75</v>
          </cell>
          <cell r="T46">
            <v>28441.89</v>
          </cell>
          <cell r="X46" t="str">
            <v>221924</v>
          </cell>
          <cell r="Y46" t="str">
            <v>SANTA ANA USD</v>
          </cell>
          <cell r="Z46" t="str">
            <v>ORANGE</v>
          </cell>
          <cell r="AB46">
            <v>7.7499999999999999E-2</v>
          </cell>
          <cell r="AC46">
            <v>0</v>
          </cell>
          <cell r="AE46">
            <v>774.99</v>
          </cell>
        </row>
        <row r="47">
          <cell r="A47" t="str">
            <v>OCT SJ34 96</v>
          </cell>
          <cell r="B47" t="str">
            <v>AM MOD</v>
          </cell>
          <cell r="C47" t="str">
            <v>1204</v>
          </cell>
          <cell r="D47" t="str">
            <v>X</v>
          </cell>
          <cell r="E47" t="str">
            <v>A65821</v>
          </cell>
          <cell r="F47">
            <v>2440</v>
          </cell>
          <cell r="G47" t="str">
            <v>221AB</v>
          </cell>
          <cell r="I47">
            <v>24640</v>
          </cell>
          <cell r="K47">
            <v>739.2</v>
          </cell>
          <cell r="L47">
            <v>2000</v>
          </cell>
          <cell r="N47">
            <v>145.72</v>
          </cell>
          <cell r="O47">
            <v>25.51</v>
          </cell>
          <cell r="P47">
            <v>180</v>
          </cell>
          <cell r="Q47">
            <v>75</v>
          </cell>
          <cell r="T47">
            <v>27805.43</v>
          </cell>
          <cell r="X47" t="str">
            <v>118353</v>
          </cell>
          <cell r="Y47" t="str">
            <v>SANTA ROSA SCHLS</v>
          </cell>
          <cell r="Z47" t="str">
            <v>SONOMA</v>
          </cell>
          <cell r="AB47">
            <v>7.4999999999999997E-2</v>
          </cell>
          <cell r="AC47">
            <v>0</v>
          </cell>
          <cell r="AE47">
            <v>739.2</v>
          </cell>
        </row>
        <row r="48">
          <cell r="A48" t="str">
            <v>JUL SJ34 96</v>
          </cell>
          <cell r="B48" t="str">
            <v>AU</v>
          </cell>
          <cell r="C48" t="str">
            <v>37351</v>
          </cell>
          <cell r="D48" t="str">
            <v>X</v>
          </cell>
          <cell r="F48">
            <v>2440</v>
          </cell>
          <cell r="G48" t="str">
            <v>5219-20</v>
          </cell>
          <cell r="I48">
            <v>25580</v>
          </cell>
          <cell r="J48">
            <v>0</v>
          </cell>
          <cell r="K48">
            <v>792.98</v>
          </cell>
          <cell r="L48">
            <v>2000</v>
          </cell>
          <cell r="N48">
            <v>175</v>
          </cell>
          <cell r="P48">
            <v>180</v>
          </cell>
          <cell r="Q48">
            <v>75</v>
          </cell>
          <cell r="T48">
            <v>28802.98</v>
          </cell>
          <cell r="X48" t="str">
            <v>221524</v>
          </cell>
          <cell r="Y48" t="str">
            <v>CHILDREN'S DISCOVERY</v>
          </cell>
          <cell r="Z48" t="str">
            <v>RIVERSIDE</v>
          </cell>
          <cell r="AB48">
            <v>7.7499999999999999E-2</v>
          </cell>
          <cell r="AC48">
            <v>0</v>
          </cell>
          <cell r="AD48">
            <v>0</v>
          </cell>
          <cell r="AE48">
            <v>792.98</v>
          </cell>
        </row>
        <row r="49">
          <cell r="A49" t="str">
            <v>SEP SJ34 96</v>
          </cell>
          <cell r="B49" t="str">
            <v>AURORA</v>
          </cell>
          <cell r="C49" t="str">
            <v>37551</v>
          </cell>
          <cell r="D49" t="str">
            <v>X</v>
          </cell>
          <cell r="E49" t="str">
            <v>A65601</v>
          </cell>
          <cell r="F49">
            <v>2440</v>
          </cell>
          <cell r="G49" t="str">
            <v>5491-2</v>
          </cell>
          <cell r="I49">
            <v>25403.599999999999</v>
          </cell>
          <cell r="K49">
            <v>736.7</v>
          </cell>
          <cell r="L49">
            <v>1274</v>
          </cell>
          <cell r="N49">
            <v>177.42</v>
          </cell>
          <cell r="P49">
            <v>180</v>
          </cell>
          <cell r="Q49">
            <v>75</v>
          </cell>
          <cell r="T49">
            <v>27846.720000000001</v>
          </cell>
          <cell r="X49" t="str">
            <v>221741</v>
          </cell>
          <cell r="Y49" t="str">
            <v>ROSEDALE USD</v>
          </cell>
          <cell r="Z49" t="str">
            <v>KERN</v>
          </cell>
          <cell r="AB49">
            <v>7.2499999999999995E-2</v>
          </cell>
          <cell r="AC49">
            <v>0</v>
          </cell>
          <cell r="AD49">
            <v>0</v>
          </cell>
          <cell r="AE49">
            <v>736.7</v>
          </cell>
        </row>
        <row r="50">
          <cell r="A50" t="str">
            <v>SEP SJ34 96</v>
          </cell>
          <cell r="B50" t="str">
            <v>AURORA</v>
          </cell>
          <cell r="C50" t="str">
            <v>37553</v>
          </cell>
          <cell r="D50" t="str">
            <v>X</v>
          </cell>
          <cell r="E50" t="str">
            <v>A65601</v>
          </cell>
          <cell r="F50">
            <v>2440</v>
          </cell>
          <cell r="G50" t="str">
            <v>5577-8</v>
          </cell>
          <cell r="I50">
            <v>25829</v>
          </cell>
          <cell r="K50">
            <v>800.7</v>
          </cell>
          <cell r="L50">
            <v>1430.8</v>
          </cell>
          <cell r="N50">
            <v>177.42</v>
          </cell>
          <cell r="P50">
            <v>180</v>
          </cell>
          <cell r="Q50">
            <v>75</v>
          </cell>
          <cell r="T50">
            <v>28492.92</v>
          </cell>
          <cell r="X50" t="str">
            <v>222008</v>
          </cell>
          <cell r="Y50" t="str">
            <v>BUELLTON USD</v>
          </cell>
          <cell r="Z50" t="str">
            <v>SANTA BARBARA</v>
          </cell>
          <cell r="AB50">
            <v>7.7499999999999999E-2</v>
          </cell>
          <cell r="AC50">
            <v>0</v>
          </cell>
          <cell r="AD50">
            <v>0</v>
          </cell>
          <cell r="AE50">
            <v>800.7</v>
          </cell>
        </row>
        <row r="51">
          <cell r="A51" t="str">
            <v>OCT JE 96</v>
          </cell>
          <cell r="B51" t="str">
            <v>AURORA</v>
          </cell>
          <cell r="C51" t="str">
            <v>3755-4B/5A</v>
          </cell>
          <cell r="D51" t="str">
            <v>X</v>
          </cell>
          <cell r="E51" t="str">
            <v>ACCRUED</v>
          </cell>
          <cell r="F51">
            <v>2440</v>
          </cell>
          <cell r="G51" t="str">
            <v>5587-8</v>
          </cell>
          <cell r="I51">
            <v>25580</v>
          </cell>
          <cell r="K51">
            <v>792.98</v>
          </cell>
          <cell r="L51">
            <v>770</v>
          </cell>
          <cell r="N51">
            <v>177.42</v>
          </cell>
          <cell r="P51">
            <v>180</v>
          </cell>
          <cell r="Q51">
            <v>75</v>
          </cell>
          <cell r="T51">
            <v>27575.4</v>
          </cell>
          <cell r="X51" t="str">
            <v>221783</v>
          </cell>
          <cell r="Y51" t="str">
            <v>YMCA OF SAN BERNARDINO</v>
          </cell>
          <cell r="Z51" t="str">
            <v>SAN BERNARDINO</v>
          </cell>
          <cell r="AB51">
            <v>7.7499999999999999E-2</v>
          </cell>
          <cell r="AC51">
            <v>0</v>
          </cell>
          <cell r="AE51">
            <v>792.98</v>
          </cell>
        </row>
        <row r="52">
          <cell r="A52" t="str">
            <v>OCT JE 96</v>
          </cell>
          <cell r="B52" t="str">
            <v>AURORA</v>
          </cell>
          <cell r="C52" t="str">
            <v>3755-4B/5A</v>
          </cell>
          <cell r="D52" t="str">
            <v>X</v>
          </cell>
          <cell r="E52" t="str">
            <v>ACCRUED</v>
          </cell>
          <cell r="F52">
            <v>2440</v>
          </cell>
          <cell r="G52" t="str">
            <v>5595-6</v>
          </cell>
          <cell r="I52">
            <v>25580</v>
          </cell>
          <cell r="K52">
            <v>792.98</v>
          </cell>
          <cell r="L52">
            <v>440</v>
          </cell>
          <cell r="N52">
            <v>177.42</v>
          </cell>
          <cell r="P52">
            <v>180</v>
          </cell>
          <cell r="Q52">
            <v>75</v>
          </cell>
          <cell r="T52">
            <v>27245.4</v>
          </cell>
          <cell r="X52" t="str">
            <v>117995</v>
          </cell>
          <cell r="Y52" t="str">
            <v>LOS ALTOS USD</v>
          </cell>
          <cell r="Z52" t="str">
            <v>SANTA CLARA</v>
          </cell>
          <cell r="AB52">
            <v>7.7499999999999999E-2</v>
          </cell>
          <cell r="AC52">
            <v>0</v>
          </cell>
          <cell r="AE52">
            <v>792.98</v>
          </cell>
        </row>
        <row r="53">
          <cell r="A53" t="str">
            <v>OCT JE 96</v>
          </cell>
          <cell r="B53" t="str">
            <v>AURORA</v>
          </cell>
          <cell r="C53" t="str">
            <v>3755-4B/5A</v>
          </cell>
          <cell r="D53" t="str">
            <v>X</v>
          </cell>
          <cell r="E53" t="str">
            <v>ACCRUED</v>
          </cell>
          <cell r="F53">
            <v>2440</v>
          </cell>
          <cell r="G53" t="str">
            <v>5601-2</v>
          </cell>
          <cell r="I53">
            <v>25580</v>
          </cell>
          <cell r="K53">
            <v>844.14</v>
          </cell>
          <cell r="L53">
            <v>2940</v>
          </cell>
          <cell r="N53">
            <v>177.42</v>
          </cell>
          <cell r="P53">
            <v>180</v>
          </cell>
          <cell r="Q53">
            <v>75</v>
          </cell>
          <cell r="T53">
            <v>29796.560000000001</v>
          </cell>
          <cell r="X53" t="str">
            <v>118344</v>
          </cell>
          <cell r="Y53" t="str">
            <v>SOQUEL ELEM SD</v>
          </cell>
          <cell r="Z53" t="str">
            <v>SANTA CRUZ</v>
          </cell>
          <cell r="AB53">
            <v>8.2500000000000004E-2</v>
          </cell>
          <cell r="AC53">
            <v>0</v>
          </cell>
          <cell r="AE53">
            <v>844.14</v>
          </cell>
        </row>
        <row r="54">
          <cell r="A54" t="str">
            <v>OCT JE 96</v>
          </cell>
          <cell r="B54" t="str">
            <v>AURORA</v>
          </cell>
          <cell r="C54" t="str">
            <v>3755-4B/5A</v>
          </cell>
          <cell r="D54" t="str">
            <v>X</v>
          </cell>
          <cell r="E54" t="str">
            <v>ACCRUED</v>
          </cell>
          <cell r="F54">
            <v>2440</v>
          </cell>
          <cell r="G54" t="str">
            <v>5603-4</v>
          </cell>
          <cell r="I54">
            <v>25580</v>
          </cell>
          <cell r="K54">
            <v>844.14</v>
          </cell>
          <cell r="L54">
            <v>2599.6</v>
          </cell>
          <cell r="N54">
            <v>177.42</v>
          </cell>
          <cell r="P54">
            <v>180</v>
          </cell>
          <cell r="Q54">
            <v>75</v>
          </cell>
          <cell r="T54">
            <v>29456.16</v>
          </cell>
          <cell r="X54" t="str">
            <v>118350</v>
          </cell>
          <cell r="Y54" t="str">
            <v>SOQUEL ELEM SD</v>
          </cell>
          <cell r="Z54" t="str">
            <v>SANTA CRUZ</v>
          </cell>
          <cell r="AB54">
            <v>8.2500000000000004E-2</v>
          </cell>
          <cell r="AC54">
            <v>0</v>
          </cell>
          <cell r="AE54">
            <v>844.14</v>
          </cell>
        </row>
        <row r="55">
          <cell r="A55" t="str">
            <v>OCT JE 96</v>
          </cell>
          <cell r="B55" t="str">
            <v>AURORA</v>
          </cell>
          <cell r="C55" t="str">
            <v>3755-4B/5A</v>
          </cell>
          <cell r="D55" t="str">
            <v>X</v>
          </cell>
          <cell r="E55" t="str">
            <v>ACCRUED</v>
          </cell>
          <cell r="F55">
            <v>2440</v>
          </cell>
          <cell r="G55" t="str">
            <v>5605-6</v>
          </cell>
          <cell r="I55">
            <v>25580</v>
          </cell>
          <cell r="K55">
            <v>844.14</v>
          </cell>
          <cell r="L55">
            <v>2599.6</v>
          </cell>
          <cell r="N55">
            <v>177.42</v>
          </cell>
          <cell r="P55">
            <v>180</v>
          </cell>
          <cell r="Q55">
            <v>75</v>
          </cell>
          <cell r="T55">
            <v>29456.16</v>
          </cell>
          <cell r="X55" t="str">
            <v>118348</v>
          </cell>
          <cell r="Y55" t="str">
            <v>SOQUEL ELEM SD</v>
          </cell>
          <cell r="Z55" t="str">
            <v>SANTA CRUZ</v>
          </cell>
          <cell r="AB55">
            <v>8.2500000000000004E-2</v>
          </cell>
          <cell r="AC55">
            <v>0</v>
          </cell>
          <cell r="AE55">
            <v>844.14</v>
          </cell>
        </row>
        <row r="56">
          <cell r="A56" t="str">
            <v>OCT JE 96</v>
          </cell>
          <cell r="B56" t="str">
            <v>AURORA</v>
          </cell>
          <cell r="C56" t="str">
            <v>3755-4B/5A</v>
          </cell>
          <cell r="D56" t="str">
            <v>X</v>
          </cell>
          <cell r="E56" t="str">
            <v>ACCRUED</v>
          </cell>
          <cell r="F56">
            <v>2440</v>
          </cell>
          <cell r="G56" t="str">
            <v>5607-8</v>
          </cell>
          <cell r="I56">
            <v>25580</v>
          </cell>
          <cell r="K56">
            <v>844.14</v>
          </cell>
          <cell r="L56">
            <v>1764</v>
          </cell>
          <cell r="N56">
            <v>177.42</v>
          </cell>
          <cell r="P56">
            <v>180</v>
          </cell>
          <cell r="Q56">
            <v>75</v>
          </cell>
          <cell r="T56">
            <v>28620.560000000001</v>
          </cell>
          <cell r="X56" t="str">
            <v>118349</v>
          </cell>
          <cell r="Y56" t="str">
            <v>SOQUEL ELEM SD</v>
          </cell>
          <cell r="Z56" t="str">
            <v>SANTA CRUZ</v>
          </cell>
          <cell r="AB56">
            <v>8.2500000000000004E-2</v>
          </cell>
          <cell r="AC56">
            <v>0</v>
          </cell>
          <cell r="AE56">
            <v>844.14</v>
          </cell>
        </row>
        <row r="57">
          <cell r="A57" t="str">
            <v>OCT JE 96</v>
          </cell>
          <cell r="B57" t="str">
            <v>AURORA</v>
          </cell>
          <cell r="C57" t="str">
            <v>3755-4B/5A</v>
          </cell>
          <cell r="D57" t="str">
            <v>X</v>
          </cell>
          <cell r="E57" t="str">
            <v>ACCRUED</v>
          </cell>
          <cell r="F57">
            <v>2440</v>
          </cell>
          <cell r="G57" t="str">
            <v>5609-10</v>
          </cell>
          <cell r="I57">
            <v>25580</v>
          </cell>
          <cell r="K57">
            <v>844.14</v>
          </cell>
          <cell r="L57">
            <v>2599.6</v>
          </cell>
          <cell r="N57">
            <v>177.42</v>
          </cell>
          <cell r="P57">
            <v>180</v>
          </cell>
          <cell r="Q57">
            <v>75</v>
          </cell>
          <cell r="T57">
            <v>29456.16</v>
          </cell>
          <cell r="X57" t="str">
            <v>118347</v>
          </cell>
          <cell r="Y57" t="str">
            <v>SOQUEL ELEM SD</v>
          </cell>
          <cell r="Z57" t="str">
            <v>SANTA CRUZ</v>
          </cell>
          <cell r="AB57">
            <v>8.2500000000000004E-2</v>
          </cell>
          <cell r="AC57">
            <v>0</v>
          </cell>
          <cell r="AE57">
            <v>844.14</v>
          </cell>
        </row>
        <row r="58">
          <cell r="A58" t="str">
            <v>OCT JE 96</v>
          </cell>
          <cell r="B58" t="str">
            <v>AURORA</v>
          </cell>
          <cell r="C58" t="str">
            <v>3755-4B/5A</v>
          </cell>
          <cell r="D58" t="str">
            <v>X</v>
          </cell>
          <cell r="E58" t="str">
            <v>ACCRUED</v>
          </cell>
          <cell r="F58">
            <v>2440</v>
          </cell>
          <cell r="G58" t="str">
            <v>5611-2</v>
          </cell>
          <cell r="I58">
            <v>25580</v>
          </cell>
          <cell r="K58">
            <v>844.14</v>
          </cell>
          <cell r="L58">
            <v>1764</v>
          </cell>
          <cell r="N58">
            <v>177.42</v>
          </cell>
          <cell r="P58">
            <v>180</v>
          </cell>
          <cell r="Q58">
            <v>75</v>
          </cell>
          <cell r="T58">
            <v>28620.560000000001</v>
          </cell>
          <cell r="X58" t="str">
            <v>118346</v>
          </cell>
          <cell r="Y58" t="str">
            <v>SOQUEL ELEM SD</v>
          </cell>
          <cell r="Z58" t="str">
            <v>SANTA CRUZ</v>
          </cell>
          <cell r="AB58">
            <v>8.2500000000000004E-2</v>
          </cell>
          <cell r="AC58">
            <v>0</v>
          </cell>
          <cell r="AE58">
            <v>844.14</v>
          </cell>
        </row>
        <row r="59">
          <cell r="A59" t="str">
            <v>OCT JE 96</v>
          </cell>
          <cell r="B59" t="str">
            <v>AURORA</v>
          </cell>
          <cell r="C59" t="str">
            <v>3755-4B/5A</v>
          </cell>
          <cell r="D59" t="str">
            <v>X</v>
          </cell>
          <cell r="E59" t="str">
            <v>ACCRUED</v>
          </cell>
          <cell r="F59">
            <v>2440</v>
          </cell>
          <cell r="G59" t="str">
            <v>5615-6</v>
          </cell>
          <cell r="I59">
            <v>25580</v>
          </cell>
          <cell r="K59">
            <v>844.14</v>
          </cell>
          <cell r="L59">
            <v>2680</v>
          </cell>
          <cell r="N59">
            <v>177.42</v>
          </cell>
          <cell r="P59">
            <v>180</v>
          </cell>
          <cell r="Q59">
            <v>75</v>
          </cell>
          <cell r="T59">
            <v>29536.560000000001</v>
          </cell>
          <cell r="X59" t="str">
            <v>118365</v>
          </cell>
          <cell r="Y59" t="str">
            <v>HILLSBOROUGH CITY SD</v>
          </cell>
          <cell r="Z59" t="str">
            <v>SAN MATEO</v>
          </cell>
          <cell r="AB59">
            <v>8.2500000000000004E-2</v>
          </cell>
          <cell r="AC59">
            <v>0</v>
          </cell>
          <cell r="AE59">
            <v>844.14</v>
          </cell>
        </row>
        <row r="60">
          <cell r="A60" t="str">
            <v>OCT JE 96</v>
          </cell>
          <cell r="B60" t="str">
            <v>AURORA</v>
          </cell>
          <cell r="C60" t="str">
            <v>3755-4B/5A</v>
          </cell>
          <cell r="D60" t="str">
            <v>X</v>
          </cell>
          <cell r="E60" t="str">
            <v>ACCRUED</v>
          </cell>
          <cell r="F60">
            <v>2440</v>
          </cell>
          <cell r="G60" t="str">
            <v>5619-20</v>
          </cell>
          <cell r="I60">
            <v>25580</v>
          </cell>
          <cell r="K60">
            <v>792.98</v>
          </cell>
          <cell r="L60">
            <v>2000</v>
          </cell>
          <cell r="N60">
            <v>177.42</v>
          </cell>
          <cell r="P60">
            <v>180</v>
          </cell>
          <cell r="Q60">
            <v>75</v>
          </cell>
          <cell r="T60">
            <v>28805.4</v>
          </cell>
          <cell r="X60" t="str">
            <v>221983</v>
          </cell>
          <cell r="Y60" t="str">
            <v>PALO VERDE SD</v>
          </cell>
          <cell r="Z60" t="str">
            <v>RIVERSIDE</v>
          </cell>
          <cell r="AB60">
            <v>7.7499999999999999E-2</v>
          </cell>
          <cell r="AC60">
            <v>0</v>
          </cell>
          <cell r="AE60">
            <v>792.98</v>
          </cell>
        </row>
        <row r="61">
          <cell r="A61" t="str">
            <v>OCT JE 96</v>
          </cell>
          <cell r="B61" t="str">
            <v>AURORA</v>
          </cell>
          <cell r="C61" t="str">
            <v>3755-4B/5A</v>
          </cell>
          <cell r="D61" t="str">
            <v>X</v>
          </cell>
          <cell r="E61" t="str">
            <v>ACCRUED</v>
          </cell>
          <cell r="F61">
            <v>2440</v>
          </cell>
          <cell r="G61" t="str">
            <v>5621-2</v>
          </cell>
          <cell r="I61">
            <v>25580</v>
          </cell>
          <cell r="K61">
            <v>792.98</v>
          </cell>
          <cell r="L61">
            <v>2000</v>
          </cell>
          <cell r="N61">
            <v>177.42</v>
          </cell>
          <cell r="P61">
            <v>180</v>
          </cell>
          <cell r="Q61">
            <v>75</v>
          </cell>
          <cell r="T61">
            <v>28805.4</v>
          </cell>
          <cell r="X61" t="str">
            <v>221984</v>
          </cell>
          <cell r="Y61" t="str">
            <v>PALO VERDE SD</v>
          </cell>
          <cell r="Z61" t="str">
            <v>RIVERSIDE</v>
          </cell>
          <cell r="AB61">
            <v>7.7499999999999999E-2</v>
          </cell>
          <cell r="AC61">
            <v>0</v>
          </cell>
          <cell r="AE61">
            <v>792.98</v>
          </cell>
        </row>
        <row r="62">
          <cell r="A62" t="str">
            <v>OCT JE 96</v>
          </cell>
          <cell r="B62" t="str">
            <v>AURORA</v>
          </cell>
          <cell r="C62" t="str">
            <v>3755-4B/5A</v>
          </cell>
          <cell r="D62" t="str">
            <v>X</v>
          </cell>
          <cell r="E62" t="str">
            <v>ACCRUED</v>
          </cell>
          <cell r="F62">
            <v>2440</v>
          </cell>
          <cell r="G62" t="str">
            <v>5623-4</v>
          </cell>
          <cell r="I62">
            <v>25580</v>
          </cell>
          <cell r="K62">
            <v>792.98</v>
          </cell>
          <cell r="L62">
            <v>2000</v>
          </cell>
          <cell r="N62">
            <v>177.42</v>
          </cell>
          <cell r="P62">
            <v>180</v>
          </cell>
          <cell r="Q62">
            <v>75</v>
          </cell>
          <cell r="T62">
            <v>28805.4</v>
          </cell>
          <cell r="X62" t="str">
            <v>221985</v>
          </cell>
          <cell r="Y62" t="str">
            <v>PALO VERDE SD</v>
          </cell>
          <cell r="Z62" t="str">
            <v>RIVERSIDE</v>
          </cell>
          <cell r="AB62">
            <v>7.7499999999999999E-2</v>
          </cell>
          <cell r="AC62">
            <v>0</v>
          </cell>
          <cell r="AE62">
            <v>792.98</v>
          </cell>
        </row>
        <row r="63">
          <cell r="A63" t="str">
            <v>OCT JE 96</v>
          </cell>
          <cell r="B63" t="str">
            <v>AURORA</v>
          </cell>
          <cell r="C63" t="str">
            <v>3755-4B/5A</v>
          </cell>
          <cell r="D63" t="str">
            <v>X</v>
          </cell>
          <cell r="E63" t="str">
            <v>ACCRUED</v>
          </cell>
          <cell r="F63">
            <v>2440</v>
          </cell>
          <cell r="G63" t="str">
            <v>5625-6</v>
          </cell>
          <cell r="I63">
            <v>25580</v>
          </cell>
          <cell r="K63">
            <v>792.98</v>
          </cell>
          <cell r="L63">
            <v>2254</v>
          </cell>
          <cell r="N63">
            <v>177.42</v>
          </cell>
          <cell r="P63">
            <v>180</v>
          </cell>
          <cell r="Q63">
            <v>75</v>
          </cell>
          <cell r="T63">
            <v>29059.4</v>
          </cell>
          <cell r="X63" t="str">
            <v>221762</v>
          </cell>
          <cell r="Y63" t="str">
            <v>SANTA ANA USD</v>
          </cell>
          <cell r="Z63" t="str">
            <v>ORANGE</v>
          </cell>
          <cell r="AB63">
            <v>7.7499999999999999E-2</v>
          </cell>
          <cell r="AC63">
            <v>0</v>
          </cell>
          <cell r="AE63">
            <v>792.98</v>
          </cell>
        </row>
        <row r="64">
          <cell r="A64" t="str">
            <v>OCT JE 96</v>
          </cell>
          <cell r="B64" t="str">
            <v>AURORA</v>
          </cell>
          <cell r="C64" t="str">
            <v>3755-4B/5A</v>
          </cell>
          <cell r="D64" t="str">
            <v>X</v>
          </cell>
          <cell r="E64" t="str">
            <v>ACCRUED</v>
          </cell>
          <cell r="F64">
            <v>2440</v>
          </cell>
          <cell r="G64" t="str">
            <v>5627-8</v>
          </cell>
          <cell r="I64">
            <v>25580</v>
          </cell>
          <cell r="K64">
            <v>792.98</v>
          </cell>
          <cell r="L64">
            <v>2254</v>
          </cell>
          <cell r="N64">
            <v>177.42</v>
          </cell>
          <cell r="P64">
            <v>180</v>
          </cell>
          <cell r="Q64">
            <v>75</v>
          </cell>
          <cell r="T64">
            <v>29059.4</v>
          </cell>
          <cell r="X64" t="str">
            <v>221763</v>
          </cell>
          <cell r="Y64" t="str">
            <v>SANTA ANA USD</v>
          </cell>
          <cell r="Z64" t="str">
            <v>ORANGE</v>
          </cell>
          <cell r="AB64">
            <v>7.7499999999999999E-2</v>
          </cell>
          <cell r="AC64">
            <v>0</v>
          </cell>
          <cell r="AE64">
            <v>792.98</v>
          </cell>
        </row>
        <row r="65">
          <cell r="A65" t="str">
            <v>OCT JE 96</v>
          </cell>
          <cell r="B65" t="str">
            <v>AURORA</v>
          </cell>
          <cell r="C65" t="str">
            <v>3755-6A</v>
          </cell>
          <cell r="D65" t="str">
            <v>X</v>
          </cell>
          <cell r="E65" t="str">
            <v>ACCRUED</v>
          </cell>
          <cell r="F65">
            <v>2440</v>
          </cell>
          <cell r="G65" t="str">
            <v>5639-40</v>
          </cell>
          <cell r="I65">
            <v>25850</v>
          </cell>
          <cell r="K65">
            <v>801.35</v>
          </cell>
          <cell r="L65">
            <v>2000</v>
          </cell>
          <cell r="N65">
            <v>177.42</v>
          </cell>
          <cell r="P65">
            <v>180</v>
          </cell>
          <cell r="Q65">
            <v>75</v>
          </cell>
          <cell r="T65">
            <v>29083.77</v>
          </cell>
          <cell r="X65" t="str">
            <v>222014</v>
          </cell>
          <cell r="Y65" t="str">
            <v>LAKE ELSINORE USD</v>
          </cell>
          <cell r="Z65" t="str">
            <v>RIVERSIDE</v>
          </cell>
          <cell r="AB65">
            <v>7.7499999999999999E-2</v>
          </cell>
          <cell r="AC65">
            <v>0</v>
          </cell>
          <cell r="AE65">
            <v>801.35</v>
          </cell>
        </row>
        <row r="66">
          <cell r="A66" t="str">
            <v>OCT JE 96</v>
          </cell>
          <cell r="B66" t="str">
            <v>AURORA</v>
          </cell>
          <cell r="C66" t="str">
            <v>3755-6A</v>
          </cell>
          <cell r="D66" t="str">
            <v>X</v>
          </cell>
          <cell r="E66" t="str">
            <v>ACCRUED</v>
          </cell>
          <cell r="F66">
            <v>2440</v>
          </cell>
          <cell r="G66" t="str">
            <v>5641-2</v>
          </cell>
          <cell r="I66">
            <v>25850</v>
          </cell>
          <cell r="K66">
            <v>801.35</v>
          </cell>
          <cell r="L66">
            <v>2000</v>
          </cell>
          <cell r="N66">
            <v>177.42</v>
          </cell>
          <cell r="P66">
            <v>180</v>
          </cell>
          <cell r="Q66">
            <v>75</v>
          </cell>
          <cell r="T66">
            <v>29083.77</v>
          </cell>
          <cell r="X66" t="str">
            <v>222015</v>
          </cell>
          <cell r="Y66" t="str">
            <v>LAKE ELSINORE USD</v>
          </cell>
          <cell r="Z66" t="str">
            <v>RIVERSIDE</v>
          </cell>
          <cell r="AB66">
            <v>7.7499999999999999E-2</v>
          </cell>
          <cell r="AC66">
            <v>0</v>
          </cell>
          <cell r="AE66">
            <v>801.35</v>
          </cell>
        </row>
        <row r="67">
          <cell r="A67" t="str">
            <v>OCT JE 96</v>
          </cell>
          <cell r="B67" t="str">
            <v>AURORA</v>
          </cell>
          <cell r="C67" t="str">
            <v>3755-6A</v>
          </cell>
          <cell r="D67" t="str">
            <v>X</v>
          </cell>
          <cell r="E67" t="str">
            <v>ACCRUED</v>
          </cell>
          <cell r="F67">
            <v>2440</v>
          </cell>
          <cell r="G67" t="str">
            <v>5643-4</v>
          </cell>
          <cell r="I67">
            <v>25850</v>
          </cell>
          <cell r="K67">
            <v>801.35</v>
          </cell>
          <cell r="L67">
            <v>2000</v>
          </cell>
          <cell r="N67">
            <v>177.42</v>
          </cell>
          <cell r="P67">
            <v>180</v>
          </cell>
          <cell r="Q67">
            <v>75</v>
          </cell>
          <cell r="T67">
            <v>29083.77</v>
          </cell>
          <cell r="X67" t="str">
            <v>222009</v>
          </cell>
          <cell r="Y67" t="str">
            <v>LAKE ELSINORE USD</v>
          </cell>
          <cell r="Z67" t="str">
            <v>RIVERSIDE</v>
          </cell>
          <cell r="AB67">
            <v>7.7499999999999999E-2</v>
          </cell>
          <cell r="AC67">
            <v>0</v>
          </cell>
          <cell r="AE67">
            <v>801.35</v>
          </cell>
        </row>
        <row r="68">
          <cell r="A68" t="str">
            <v>OCT JE 96</v>
          </cell>
          <cell r="B68" t="str">
            <v>AURORA</v>
          </cell>
          <cell r="C68" t="str">
            <v>3755-9A</v>
          </cell>
          <cell r="D68" t="str">
            <v>X</v>
          </cell>
          <cell r="E68" t="str">
            <v>ACCRUED</v>
          </cell>
          <cell r="F68">
            <v>2440</v>
          </cell>
          <cell r="G68" t="str">
            <v>5645-6</v>
          </cell>
          <cell r="I68">
            <v>24234.44</v>
          </cell>
          <cell r="K68">
            <v>751.27</v>
          </cell>
          <cell r="L68">
            <v>2000</v>
          </cell>
          <cell r="N68">
            <v>177.42</v>
          </cell>
          <cell r="P68">
            <v>180</v>
          </cell>
          <cell r="Q68">
            <v>75</v>
          </cell>
          <cell r="T68">
            <v>27418.13</v>
          </cell>
          <cell r="X68" t="str">
            <v>222010</v>
          </cell>
          <cell r="Y68" t="str">
            <v>LAKE ELSINORE USD</v>
          </cell>
          <cell r="Z68" t="str">
            <v>RIVERSIDE</v>
          </cell>
          <cell r="AB68">
            <v>7.7499999999999999E-2</v>
          </cell>
          <cell r="AC68">
            <v>0</v>
          </cell>
          <cell r="AE68">
            <v>751.27</v>
          </cell>
        </row>
        <row r="69">
          <cell r="A69" t="str">
            <v>OCT JE 96</v>
          </cell>
          <cell r="B69" t="str">
            <v>AURORA</v>
          </cell>
          <cell r="C69" t="str">
            <v>3755-9A</v>
          </cell>
          <cell r="D69" t="str">
            <v>X</v>
          </cell>
          <cell r="E69" t="str">
            <v>ACCRUED</v>
          </cell>
          <cell r="F69">
            <v>2440</v>
          </cell>
          <cell r="G69" t="str">
            <v>5647-8</v>
          </cell>
          <cell r="I69">
            <v>24234.44</v>
          </cell>
          <cell r="K69">
            <v>751.27</v>
          </cell>
          <cell r="L69">
            <v>2000</v>
          </cell>
          <cell r="N69">
            <v>177.42</v>
          </cell>
          <cell r="P69">
            <v>180</v>
          </cell>
          <cell r="Q69">
            <v>75</v>
          </cell>
          <cell r="T69">
            <v>27418.13</v>
          </cell>
          <cell r="X69" t="str">
            <v>222011</v>
          </cell>
          <cell r="Y69" t="str">
            <v>LAKE ELSINORE USD</v>
          </cell>
          <cell r="Z69" t="str">
            <v>RIVERSIDE</v>
          </cell>
          <cell r="AB69">
            <v>7.7499999999999999E-2</v>
          </cell>
          <cell r="AC69">
            <v>0</v>
          </cell>
          <cell r="AE69">
            <v>751.27</v>
          </cell>
        </row>
        <row r="70">
          <cell r="A70" t="str">
            <v>OCT JE 96</v>
          </cell>
          <cell r="B70" t="str">
            <v>AURORA</v>
          </cell>
          <cell r="C70" t="str">
            <v>3755-9A</v>
          </cell>
          <cell r="D70" t="str">
            <v>X</v>
          </cell>
          <cell r="E70" t="str">
            <v>ACCRUED</v>
          </cell>
          <cell r="F70">
            <v>2440</v>
          </cell>
          <cell r="G70" t="str">
            <v>5649-50</v>
          </cell>
          <cell r="I70">
            <v>24234.44</v>
          </cell>
          <cell r="K70">
            <v>751.27</v>
          </cell>
          <cell r="L70">
            <v>2000</v>
          </cell>
          <cell r="N70">
            <v>177.42</v>
          </cell>
          <cell r="P70">
            <v>180</v>
          </cell>
          <cell r="Q70">
            <v>75</v>
          </cell>
          <cell r="T70">
            <v>27418.13</v>
          </cell>
          <cell r="X70" t="str">
            <v>222012</v>
          </cell>
          <cell r="Y70" t="str">
            <v>LAKE ELSINORE USD</v>
          </cell>
          <cell r="Z70" t="str">
            <v>RIVERSIDE</v>
          </cell>
          <cell r="AB70">
            <v>7.7499999999999999E-2</v>
          </cell>
          <cell r="AC70">
            <v>0</v>
          </cell>
          <cell r="AE70">
            <v>751.27</v>
          </cell>
        </row>
        <row r="71">
          <cell r="A71" t="str">
            <v>OCT JE 96</v>
          </cell>
          <cell r="B71" t="str">
            <v>AURORA</v>
          </cell>
          <cell r="C71" t="str">
            <v>3755-9A</v>
          </cell>
          <cell r="D71" t="str">
            <v>X</v>
          </cell>
          <cell r="E71" t="str">
            <v>ACCRUED</v>
          </cell>
          <cell r="F71">
            <v>2440</v>
          </cell>
          <cell r="G71" t="str">
            <v>5651-2</v>
          </cell>
          <cell r="I71">
            <v>24234.44</v>
          </cell>
          <cell r="K71">
            <v>751.27</v>
          </cell>
          <cell r="L71">
            <v>2000</v>
          </cell>
          <cell r="N71">
            <v>177.42</v>
          </cell>
          <cell r="P71">
            <v>180</v>
          </cell>
          <cell r="Q71">
            <v>75</v>
          </cell>
          <cell r="T71">
            <v>27418.13</v>
          </cell>
          <cell r="X71" t="str">
            <v>222013</v>
          </cell>
          <cell r="Y71" t="str">
            <v>LAKE ELSINORE USD</v>
          </cell>
          <cell r="Z71" t="str">
            <v>RIVERSIDE</v>
          </cell>
          <cell r="AB71">
            <v>7.7499999999999999E-2</v>
          </cell>
          <cell r="AC71">
            <v>0</v>
          </cell>
          <cell r="AE71">
            <v>751.27</v>
          </cell>
        </row>
        <row r="72">
          <cell r="A72" t="str">
            <v>OCT SJ34 96</v>
          </cell>
          <cell r="B72" t="str">
            <v>MOD TECH</v>
          </cell>
          <cell r="C72" t="str">
            <v>2159</v>
          </cell>
          <cell r="D72" t="str">
            <v>X</v>
          </cell>
          <cell r="F72">
            <v>3640</v>
          </cell>
          <cell r="G72" t="str">
            <v>7254-5-6</v>
          </cell>
          <cell r="I72">
            <v>63814.77</v>
          </cell>
          <cell r="K72">
            <v>2105.89</v>
          </cell>
          <cell r="L72">
            <v>2000</v>
          </cell>
          <cell r="N72">
            <v>600</v>
          </cell>
          <cell r="P72">
            <v>270</v>
          </cell>
          <cell r="Q72">
            <v>112.5</v>
          </cell>
          <cell r="T72">
            <v>68903.16</v>
          </cell>
          <cell r="X72" t="str">
            <v>221087</v>
          </cell>
          <cell r="Y72" t="str">
            <v>CASTAIC USD</v>
          </cell>
          <cell r="Z72" t="str">
            <v>LOS ANGELES</v>
          </cell>
          <cell r="AB72">
            <v>8.2500000000000004E-2</v>
          </cell>
          <cell r="AC72">
            <v>0</v>
          </cell>
          <cell r="AE72">
            <v>2105.89</v>
          </cell>
        </row>
        <row r="73">
          <cell r="A73" t="str">
            <v>OCT SJ34 96</v>
          </cell>
          <cell r="B73" t="str">
            <v>MOD TECH</v>
          </cell>
          <cell r="C73" t="str">
            <v>2159</v>
          </cell>
          <cell r="D73" t="str">
            <v>X</v>
          </cell>
          <cell r="F73">
            <v>3640</v>
          </cell>
          <cell r="G73" t="str">
            <v>7257-8-9</v>
          </cell>
          <cell r="I73">
            <v>63814.77</v>
          </cell>
          <cell r="K73">
            <v>2105.89</v>
          </cell>
          <cell r="L73">
            <v>2000</v>
          </cell>
          <cell r="N73">
            <v>600</v>
          </cell>
          <cell r="P73">
            <v>270</v>
          </cell>
          <cell r="Q73">
            <v>112.5</v>
          </cell>
          <cell r="T73">
            <v>68903.16</v>
          </cell>
          <cell r="X73" t="str">
            <v>221087</v>
          </cell>
          <cell r="Y73" t="str">
            <v>CASTAIC USD</v>
          </cell>
          <cell r="Z73" t="str">
            <v>LOS ANGELES</v>
          </cell>
          <cell r="AB73">
            <v>8.2500000000000004E-2</v>
          </cell>
          <cell r="AC73">
            <v>0</v>
          </cell>
          <cell r="AE73">
            <v>2105.89</v>
          </cell>
        </row>
        <row r="74">
          <cell r="A74" t="str">
            <v>OCT SJ34 96</v>
          </cell>
          <cell r="B74" t="str">
            <v>MOD TECH</v>
          </cell>
          <cell r="C74" t="str">
            <v>2159</v>
          </cell>
          <cell r="D74" t="str">
            <v>X</v>
          </cell>
          <cell r="F74">
            <v>3640</v>
          </cell>
          <cell r="G74" t="str">
            <v>7260-1-2</v>
          </cell>
          <cell r="I74">
            <v>63814.77</v>
          </cell>
          <cell r="K74">
            <v>2105.89</v>
          </cell>
          <cell r="L74">
            <v>2000</v>
          </cell>
          <cell r="N74">
            <v>600</v>
          </cell>
          <cell r="P74">
            <v>270</v>
          </cell>
          <cell r="Q74">
            <v>112.5</v>
          </cell>
          <cell r="T74">
            <v>68903.16</v>
          </cell>
          <cell r="X74" t="str">
            <v>221087</v>
          </cell>
          <cell r="Y74" t="str">
            <v>CASTAIC USD</v>
          </cell>
          <cell r="Z74" t="str">
            <v>LOS ANGELES</v>
          </cell>
          <cell r="AB74">
            <v>8.2500000000000004E-2</v>
          </cell>
          <cell r="AC74">
            <v>0</v>
          </cell>
          <cell r="AE74">
            <v>2105.89</v>
          </cell>
        </row>
        <row r="75">
          <cell r="A75" t="str">
            <v>OCT SJ34 96</v>
          </cell>
          <cell r="B75" t="str">
            <v>MOD TECH</v>
          </cell>
          <cell r="C75" t="str">
            <v>2159</v>
          </cell>
          <cell r="D75" t="str">
            <v>X</v>
          </cell>
          <cell r="F75">
            <v>3640</v>
          </cell>
          <cell r="G75" t="str">
            <v>7263-4-5</v>
          </cell>
          <cell r="I75">
            <v>63814.77</v>
          </cell>
          <cell r="K75">
            <v>2105.89</v>
          </cell>
          <cell r="L75">
            <v>2000</v>
          </cell>
          <cell r="N75">
            <v>600</v>
          </cell>
          <cell r="P75">
            <v>270</v>
          </cell>
          <cell r="Q75">
            <v>112.5</v>
          </cell>
          <cell r="T75">
            <v>68903.16</v>
          </cell>
          <cell r="X75" t="str">
            <v>221087</v>
          </cell>
          <cell r="Y75" t="str">
            <v>CASTAIC USD</v>
          </cell>
          <cell r="Z75" t="str">
            <v>LOS ANGELES</v>
          </cell>
          <cell r="AB75">
            <v>8.2500000000000004E-2</v>
          </cell>
          <cell r="AC75">
            <v>0</v>
          </cell>
          <cell r="AE75">
            <v>2105.89</v>
          </cell>
        </row>
        <row r="76">
          <cell r="A76" t="str">
            <v>OCT SJ34 96</v>
          </cell>
          <cell r="B76" t="str">
            <v>MOD TECH</v>
          </cell>
          <cell r="C76" t="str">
            <v>2159</v>
          </cell>
          <cell r="D76" t="str">
            <v>X</v>
          </cell>
          <cell r="F76">
            <v>3640</v>
          </cell>
          <cell r="G76" t="str">
            <v>7266-7&amp;7711</v>
          </cell>
          <cell r="I76">
            <v>63814.8</v>
          </cell>
          <cell r="K76">
            <v>2105.89</v>
          </cell>
          <cell r="L76">
            <v>2000</v>
          </cell>
          <cell r="N76">
            <v>600</v>
          </cell>
          <cell r="P76">
            <v>270</v>
          </cell>
          <cell r="Q76">
            <v>112.5</v>
          </cell>
          <cell r="T76">
            <v>68903.19</v>
          </cell>
          <cell r="X76" t="str">
            <v>221087</v>
          </cell>
          <cell r="Y76" t="str">
            <v>CASTAIC USD</v>
          </cell>
          <cell r="Z76" t="str">
            <v>LOS ANGELES</v>
          </cell>
          <cell r="AB76">
            <v>8.2500000000000004E-2</v>
          </cell>
          <cell r="AC76">
            <v>0</v>
          </cell>
          <cell r="AE76">
            <v>2105.89</v>
          </cell>
        </row>
        <row r="77">
          <cell r="A77" t="str">
            <v>OCT JE 96</v>
          </cell>
          <cell r="B77" t="str">
            <v>MODTECH</v>
          </cell>
          <cell r="D77" t="str">
            <v>X</v>
          </cell>
          <cell r="E77" t="str">
            <v>ACCRUED</v>
          </cell>
          <cell r="F77">
            <v>2440</v>
          </cell>
          <cell r="G77" t="str">
            <v>8542-3</v>
          </cell>
          <cell r="I77">
            <v>24773</v>
          </cell>
          <cell r="K77">
            <v>767.96</v>
          </cell>
          <cell r="L77">
            <v>2000</v>
          </cell>
          <cell r="N77">
            <v>136.94999999999999</v>
          </cell>
          <cell r="O77">
            <v>17.91</v>
          </cell>
          <cell r="P77">
            <v>180</v>
          </cell>
          <cell r="Q77">
            <v>75</v>
          </cell>
          <cell r="T77">
            <v>27950.82</v>
          </cell>
          <cell r="X77" t="str">
            <v>222025</v>
          </cell>
          <cell r="Y77" t="str">
            <v>ONTARIO MONTCLAIR</v>
          </cell>
          <cell r="Z77" t="str">
            <v>SAN BERNARDINO</v>
          </cell>
          <cell r="AB77">
            <v>7.7499999999999999E-2</v>
          </cell>
          <cell r="AC77">
            <v>0</v>
          </cell>
          <cell r="AE77">
            <v>767.96</v>
          </cell>
        </row>
        <row r="78">
          <cell r="A78" t="str">
            <v>OCT JE 96</v>
          </cell>
          <cell r="B78" t="str">
            <v>MODTECH</v>
          </cell>
          <cell r="D78" t="str">
            <v>X</v>
          </cell>
          <cell r="E78" t="str">
            <v>ACCRUED</v>
          </cell>
          <cell r="F78">
            <v>2440</v>
          </cell>
          <cell r="G78" t="str">
            <v>8544-5</v>
          </cell>
          <cell r="I78">
            <v>24773</v>
          </cell>
          <cell r="K78">
            <v>767.96</v>
          </cell>
          <cell r="L78">
            <v>2000</v>
          </cell>
          <cell r="N78">
            <v>137.19999999999999</v>
          </cell>
          <cell r="O78">
            <v>17.809999999999999</v>
          </cell>
          <cell r="P78">
            <v>180</v>
          </cell>
          <cell r="Q78">
            <v>75</v>
          </cell>
          <cell r="T78">
            <v>27950.97</v>
          </cell>
          <cell r="X78" t="str">
            <v>222019</v>
          </cell>
          <cell r="Y78" t="str">
            <v>ONTARIO MONTCLAIR</v>
          </cell>
          <cell r="Z78" t="str">
            <v>SAN BERNARDINO</v>
          </cell>
          <cell r="AB78">
            <v>7.7499999999999999E-2</v>
          </cell>
          <cell r="AC78">
            <v>0</v>
          </cell>
          <cell r="AE78">
            <v>767.96</v>
          </cell>
        </row>
        <row r="79">
          <cell r="A79" t="str">
            <v>OCT JE 96</v>
          </cell>
          <cell r="B79" t="str">
            <v>MODTECH</v>
          </cell>
          <cell r="D79" t="str">
            <v>X</v>
          </cell>
          <cell r="E79" t="str">
            <v>ACCRUED</v>
          </cell>
          <cell r="F79">
            <v>2440</v>
          </cell>
          <cell r="G79" t="str">
            <v>8546-7</v>
          </cell>
          <cell r="I79">
            <v>24773</v>
          </cell>
          <cell r="K79">
            <v>767.96</v>
          </cell>
          <cell r="L79">
            <v>2000</v>
          </cell>
          <cell r="N79">
            <v>137.19999999999999</v>
          </cell>
          <cell r="O79">
            <v>17.809999999999999</v>
          </cell>
          <cell r="P79">
            <v>180</v>
          </cell>
          <cell r="Q79">
            <v>75</v>
          </cell>
          <cell r="T79">
            <v>27950.97</v>
          </cell>
          <cell r="X79" t="str">
            <v>222021</v>
          </cell>
          <cell r="Y79" t="str">
            <v>ONTARIO MONTCLAIR</v>
          </cell>
          <cell r="Z79" t="str">
            <v>SAN BERNARDINO</v>
          </cell>
          <cell r="AB79">
            <v>7.7499999999999999E-2</v>
          </cell>
          <cell r="AC79">
            <v>0</v>
          </cell>
          <cell r="AE79">
            <v>767.96</v>
          </cell>
        </row>
        <row r="80">
          <cell r="A80" t="str">
            <v>OCT JE 96</v>
          </cell>
          <cell r="B80" t="str">
            <v>MODTECH</v>
          </cell>
          <cell r="D80" t="str">
            <v>X</v>
          </cell>
          <cell r="E80" t="str">
            <v>ACCRUED</v>
          </cell>
          <cell r="F80">
            <v>2440</v>
          </cell>
          <cell r="G80" t="str">
            <v>8548-9</v>
          </cell>
          <cell r="I80">
            <v>24773</v>
          </cell>
          <cell r="K80">
            <v>767.96</v>
          </cell>
          <cell r="L80">
            <v>2000</v>
          </cell>
          <cell r="N80">
            <v>137.19999999999999</v>
          </cell>
          <cell r="O80">
            <v>17.809999999999999</v>
          </cell>
          <cell r="P80">
            <v>180</v>
          </cell>
          <cell r="Q80">
            <v>75</v>
          </cell>
          <cell r="T80">
            <v>27950.97</v>
          </cell>
          <cell r="X80" t="str">
            <v>222018</v>
          </cell>
          <cell r="Y80" t="str">
            <v>ONTARIO MONTCLAIR</v>
          </cell>
          <cell r="Z80" t="str">
            <v>SAN BERNARDINO</v>
          </cell>
          <cell r="AB80">
            <v>7.7499999999999999E-2</v>
          </cell>
          <cell r="AC80">
            <v>0</v>
          </cell>
          <cell r="AE80">
            <v>767.96</v>
          </cell>
        </row>
        <row r="81">
          <cell r="A81" t="str">
            <v>OCT JE 96</v>
          </cell>
          <cell r="B81" t="str">
            <v>MODTECH</v>
          </cell>
          <cell r="D81" t="str">
            <v>X</v>
          </cell>
          <cell r="E81" t="str">
            <v>ACCRUED</v>
          </cell>
          <cell r="F81">
            <v>2440</v>
          </cell>
          <cell r="G81" t="str">
            <v>8550-1</v>
          </cell>
          <cell r="I81">
            <v>24773</v>
          </cell>
          <cell r="K81">
            <v>767.96</v>
          </cell>
          <cell r="L81">
            <v>2000</v>
          </cell>
          <cell r="N81">
            <v>137.19999999999999</v>
          </cell>
          <cell r="O81">
            <v>17.809999999999999</v>
          </cell>
          <cell r="P81">
            <v>180</v>
          </cell>
          <cell r="Q81">
            <v>75</v>
          </cell>
          <cell r="T81">
            <v>27950.97</v>
          </cell>
          <cell r="X81" t="str">
            <v>221836</v>
          </cell>
          <cell r="Y81" t="str">
            <v>ONTARIO MONTCLAIR</v>
          </cell>
          <cell r="Z81" t="str">
            <v>SAN BERNARDINO</v>
          </cell>
          <cell r="AB81">
            <v>7.7499999999999999E-2</v>
          </cell>
          <cell r="AC81">
            <v>0</v>
          </cell>
          <cell r="AE81">
            <v>767.96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ing-ID #"/>
      <sheetName val="RPM BS"/>
      <sheetName val="RPM IS "/>
      <sheetName val="RPM G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flow analysis1"/>
    </sheetNames>
    <definedNames>
      <definedName name="Sample"/>
    </defined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QP_DOW"/>
      <sheetName val="__FDSCACHE__"/>
      <sheetName val="Debt"/>
      <sheetName val="DOW_Live_Sheet"/>
      <sheetName val="DOW_Validation_Sheet"/>
      <sheetName val="DOW_Annotation_Sheet"/>
      <sheetName val="DOW_Exchange_Sheet"/>
      <sheetName val="Prime factor"/>
      <sheetName val="PF IS (2009-)"/>
      <sheetName val="variance"/>
      <sheetName val="CF"/>
      <sheetName val="BS"/>
      <sheetName val="Welcome"/>
      <sheetName val="Annual IS"/>
      <sheetName val="IS (2001-2008)"/>
      <sheetName val="DC"/>
      <sheetName val="Sales Trends"/>
      <sheetName val="JVs"/>
      <sheetName val="SOTP"/>
      <sheetName val="Integration"/>
      <sheetName val="PE"/>
      <sheetName val="EV Calculation"/>
      <sheetName val="Segments"/>
      <sheetName val="Trends"/>
      <sheetName val="Synergies"/>
      <sheetName val="earnings surprise"/>
      <sheetName val="13-18 Expansions"/>
      <sheetName val="Graphs"/>
      <sheetName val="Geographic"/>
      <sheetName val="YoY"/>
      <sheetName val="Sheet1"/>
      <sheetName val="Sadara"/>
    </sheetNames>
    <sheetDataSet>
      <sheetData sheetId="0"/>
      <sheetData sheetId="1"/>
      <sheetData sheetId="2"/>
      <sheetData sheetId="3">
        <row r="1">
          <cell r="A1" t="str">
            <v>Issuer: Dow Chemical Company</v>
          </cell>
          <cell r="F1">
            <v>1994</v>
          </cell>
          <cell r="G1">
            <v>1995</v>
          </cell>
          <cell r="H1">
            <v>1996</v>
          </cell>
          <cell r="I1">
            <v>1997</v>
          </cell>
          <cell r="J1">
            <v>1998</v>
          </cell>
          <cell r="K1">
            <v>1999</v>
          </cell>
          <cell r="L1">
            <v>2000</v>
          </cell>
          <cell r="M1">
            <v>2001</v>
          </cell>
          <cell r="N1">
            <v>2002</v>
          </cell>
          <cell r="O1" t="str">
            <v>2003 Q1</v>
          </cell>
          <cell r="P1" t="str">
            <v>2003 Q2</v>
          </cell>
          <cell r="Q1" t="str">
            <v>2003 Q3</v>
          </cell>
          <cell r="R1" t="str">
            <v>2003 Q4</v>
          </cell>
          <cell r="S1">
            <v>2003</v>
          </cell>
          <cell r="T1" t="str">
            <v>2004 Q1</v>
          </cell>
          <cell r="U1" t="str">
            <v>2004 Q2</v>
          </cell>
          <cell r="V1" t="str">
            <v>2004 Q3</v>
          </cell>
          <cell r="W1" t="str">
            <v>2004 Q4</v>
          </cell>
          <cell r="X1">
            <v>2004</v>
          </cell>
          <cell r="Y1" t="str">
            <v>2005 Q1</v>
          </cell>
          <cell r="Z1" t="str">
            <v>2005 Q2</v>
          </cell>
          <cell r="AA1" t="str">
            <v>2005 Q3</v>
          </cell>
          <cell r="AB1" t="str">
            <v>2005 Q4</v>
          </cell>
          <cell r="AC1">
            <v>2005</v>
          </cell>
          <cell r="AD1" t="str">
            <v>2006 Q1</v>
          </cell>
          <cell r="AE1" t="str">
            <v>2006 Q2</v>
          </cell>
          <cell r="AF1" t="str">
            <v>2006 Q3</v>
          </cell>
          <cell r="AG1" t="str">
            <v>2006 Q4</v>
          </cell>
          <cell r="AH1">
            <v>2006</v>
          </cell>
          <cell r="AI1" t="str">
            <v>2007 Q1</v>
          </cell>
          <cell r="AJ1" t="str">
            <v>2007 Q2</v>
          </cell>
          <cell r="AK1" t="str">
            <v>2007 Q3</v>
          </cell>
          <cell r="AL1" t="str">
            <v>2007 Q4</v>
          </cell>
          <cell r="AM1">
            <v>2007</v>
          </cell>
          <cell r="AN1" t="str">
            <v>2008 Q1</v>
          </cell>
          <cell r="AO1" t="str">
            <v>2008 Q2</v>
          </cell>
          <cell r="AP1" t="str">
            <v>2008 Q3</v>
          </cell>
          <cell r="AQ1" t="str">
            <v>2008 Q4</v>
          </cell>
          <cell r="AR1">
            <v>2008</v>
          </cell>
          <cell r="AS1" t="str">
            <v>2009 Q1</v>
          </cell>
          <cell r="AT1" t="str">
            <v>2009 Q2</v>
          </cell>
          <cell r="AU1" t="str">
            <v>2009 Q3</v>
          </cell>
          <cell r="AV1" t="str">
            <v>2009 Q4</v>
          </cell>
          <cell r="AW1">
            <v>2009</v>
          </cell>
          <cell r="AX1" t="str">
            <v>2010 Q1</v>
          </cell>
          <cell r="AY1" t="str">
            <v>2010 Q2</v>
          </cell>
          <cell r="AZ1" t="str">
            <v>2010 Q3</v>
          </cell>
          <cell r="BA1" t="str">
            <v>2010 Q4</v>
          </cell>
          <cell r="BB1">
            <v>2010</v>
          </cell>
          <cell r="BC1" t="str">
            <v>2011 Q1</v>
          </cell>
          <cell r="BD1" t="str">
            <v>2011 Q2</v>
          </cell>
          <cell r="BE1" t="str">
            <v>2011 Q3</v>
          </cell>
          <cell r="BF1" t="str">
            <v>2011 Q4</v>
          </cell>
          <cell r="BG1">
            <v>2011</v>
          </cell>
          <cell r="BH1" t="str">
            <v>2012 Q1</v>
          </cell>
          <cell r="BI1" t="str">
            <v>2012 Q2</v>
          </cell>
          <cell r="BJ1" t="str">
            <v>2012 Q3</v>
          </cell>
          <cell r="BK1" t="str">
            <v>2012 Q4</v>
          </cell>
          <cell r="BL1">
            <v>2012</v>
          </cell>
          <cell r="BM1" t="str">
            <v>2013 Q1</v>
          </cell>
          <cell r="BN1" t="str">
            <v>2013 Q2</v>
          </cell>
          <cell r="BO1" t="str">
            <v>2013 Q3</v>
          </cell>
          <cell r="BP1" t="str">
            <v>2013 Q4</v>
          </cell>
          <cell r="BQ1">
            <v>2013</v>
          </cell>
          <cell r="BR1" t="str">
            <v>2014 Q1</v>
          </cell>
          <cell r="BS1" t="str">
            <v>2014 Q2</v>
          </cell>
          <cell r="BT1" t="str">
            <v>2014 Q3</v>
          </cell>
          <cell r="BU1" t="str">
            <v>2014 Q4</v>
          </cell>
          <cell r="BV1">
            <v>2014</v>
          </cell>
          <cell r="BW1">
            <v>2015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Actual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</row>
        <row r="3">
          <cell r="F3">
            <v>34699</v>
          </cell>
          <cell r="G3">
            <v>35064</v>
          </cell>
          <cell r="H3">
            <v>35430</v>
          </cell>
          <cell r="I3">
            <v>35795</v>
          </cell>
          <cell r="J3">
            <v>36160</v>
          </cell>
          <cell r="K3">
            <v>36525</v>
          </cell>
          <cell r="L3">
            <v>36891</v>
          </cell>
          <cell r="M3">
            <v>37256</v>
          </cell>
          <cell r="N3">
            <v>37621</v>
          </cell>
          <cell r="O3">
            <v>37711</v>
          </cell>
          <cell r="P3">
            <v>37802</v>
          </cell>
          <cell r="Q3">
            <v>37894</v>
          </cell>
          <cell r="R3">
            <v>37986</v>
          </cell>
          <cell r="S3">
            <v>37986</v>
          </cell>
          <cell r="T3">
            <v>38077</v>
          </cell>
          <cell r="U3">
            <v>38168</v>
          </cell>
          <cell r="V3">
            <v>38260</v>
          </cell>
          <cell r="W3">
            <v>38352</v>
          </cell>
          <cell r="X3">
            <v>38352</v>
          </cell>
          <cell r="Y3">
            <v>38442</v>
          </cell>
          <cell r="Z3">
            <v>38533</v>
          </cell>
          <cell r="AA3">
            <v>38625</v>
          </cell>
          <cell r="AB3">
            <v>38717</v>
          </cell>
          <cell r="AC3">
            <v>38717</v>
          </cell>
          <cell r="AD3">
            <v>38807</v>
          </cell>
          <cell r="AE3">
            <v>38898</v>
          </cell>
          <cell r="AF3">
            <v>38990</v>
          </cell>
          <cell r="AG3">
            <v>39082</v>
          </cell>
          <cell r="AH3">
            <v>39082</v>
          </cell>
          <cell r="AI3">
            <v>39172</v>
          </cell>
          <cell r="AJ3">
            <v>39263</v>
          </cell>
          <cell r="AK3">
            <v>39355</v>
          </cell>
          <cell r="AL3">
            <v>39447</v>
          </cell>
          <cell r="AM3">
            <v>39447</v>
          </cell>
          <cell r="AN3">
            <v>39538</v>
          </cell>
          <cell r="AO3">
            <v>39629</v>
          </cell>
          <cell r="AP3">
            <v>39721</v>
          </cell>
          <cell r="AQ3">
            <v>39813</v>
          </cell>
          <cell r="AR3">
            <v>39813</v>
          </cell>
          <cell r="AS3">
            <v>39903</v>
          </cell>
          <cell r="AT3">
            <v>39994</v>
          </cell>
          <cell r="AU3">
            <v>40086</v>
          </cell>
          <cell r="AV3">
            <v>40178</v>
          </cell>
          <cell r="AW3">
            <v>40178</v>
          </cell>
          <cell r="AX3">
            <v>40268</v>
          </cell>
          <cell r="AY3">
            <v>40359</v>
          </cell>
          <cell r="AZ3">
            <v>40451</v>
          </cell>
          <cell r="BA3">
            <v>40543</v>
          </cell>
          <cell r="BB3">
            <v>40543</v>
          </cell>
          <cell r="BC3">
            <v>40633</v>
          </cell>
          <cell r="BD3">
            <v>40724</v>
          </cell>
          <cell r="BE3">
            <v>40816</v>
          </cell>
          <cell r="BF3">
            <v>40908</v>
          </cell>
          <cell r="BG3">
            <v>40908</v>
          </cell>
          <cell r="BH3">
            <v>40999</v>
          </cell>
          <cell r="BI3">
            <v>41090</v>
          </cell>
          <cell r="BJ3">
            <v>41182</v>
          </cell>
          <cell r="BK3">
            <v>41274</v>
          </cell>
          <cell r="BL3">
            <v>41274</v>
          </cell>
          <cell r="BM3">
            <v>41364</v>
          </cell>
          <cell r="BN3">
            <v>41455</v>
          </cell>
          <cell r="BO3">
            <v>41547</v>
          </cell>
          <cell r="BP3">
            <v>41639</v>
          </cell>
          <cell r="BQ3">
            <v>41639</v>
          </cell>
          <cell r="BR3">
            <v>41729</v>
          </cell>
          <cell r="BS3">
            <v>41820</v>
          </cell>
          <cell r="BT3">
            <v>41912</v>
          </cell>
          <cell r="BU3">
            <v>42004</v>
          </cell>
          <cell r="BV3">
            <v>42004</v>
          </cell>
          <cell r="BW3">
            <v>42369</v>
          </cell>
        </row>
        <row r="4">
          <cell r="A4" t="str">
            <v>Issuer: Dow Chemical Company</v>
          </cell>
          <cell r="B4" t="str">
            <v>15TTAB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Dow Chemical Company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4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16742</v>
          </cell>
          <cell r="G11">
            <v>20200</v>
          </cell>
          <cell r="H11">
            <v>20053</v>
          </cell>
          <cell r="I11">
            <v>20018</v>
          </cell>
          <cell r="J11">
            <v>18441</v>
          </cell>
          <cell r="K11">
            <v>19989</v>
          </cell>
          <cell r="L11">
            <v>29798</v>
          </cell>
          <cell r="M11">
            <v>28075</v>
          </cell>
          <cell r="N11">
            <v>27609</v>
          </cell>
          <cell r="O11">
            <v>8081</v>
          </cell>
          <cell r="P11">
            <v>8242</v>
          </cell>
          <cell r="Q11">
            <v>7977</v>
          </cell>
          <cell r="R11">
            <v>8332</v>
          </cell>
          <cell r="S11">
            <v>32632</v>
          </cell>
          <cell r="T11">
            <v>9309</v>
          </cell>
          <cell r="U11">
            <v>9844</v>
          </cell>
          <cell r="V11">
            <v>10072</v>
          </cell>
          <cell r="W11">
            <v>10936</v>
          </cell>
          <cell r="X11">
            <v>40161</v>
          </cell>
          <cell r="Y11">
            <v>11679</v>
          </cell>
          <cell r="Z11">
            <v>11450</v>
          </cell>
          <cell r="AA11">
            <v>11261</v>
          </cell>
          <cell r="AB11">
            <v>11917</v>
          </cell>
          <cell r="AC11">
            <v>46307</v>
          </cell>
          <cell r="AD11">
            <v>12020</v>
          </cell>
          <cell r="AE11">
            <v>12509</v>
          </cell>
          <cell r="AF11">
            <v>12359</v>
          </cell>
          <cell r="AG11">
            <v>12236</v>
          </cell>
          <cell r="AH11">
            <v>49124</v>
          </cell>
          <cell r="AI11">
            <v>12432</v>
          </cell>
          <cell r="AJ11">
            <v>13265</v>
          </cell>
          <cell r="AK11">
            <v>13589</v>
          </cell>
          <cell r="AL11">
            <v>14227</v>
          </cell>
          <cell r="AM11">
            <v>53513</v>
          </cell>
          <cell r="AN11">
            <v>14824</v>
          </cell>
          <cell r="AO11">
            <v>9087</v>
          </cell>
          <cell r="AP11">
            <v>15411</v>
          </cell>
          <cell r="AQ11">
            <v>10899</v>
          </cell>
          <cell r="AR11">
            <v>57514</v>
          </cell>
          <cell r="AS11">
            <v>10810</v>
          </cell>
          <cell r="AT11">
            <v>11322</v>
          </cell>
          <cell r="AU11">
            <v>12046</v>
          </cell>
          <cell r="AV11">
            <v>12466</v>
          </cell>
          <cell r="AW11">
            <v>46644</v>
          </cell>
          <cell r="AX11">
            <v>13417</v>
          </cell>
          <cell r="AY11">
            <v>13618</v>
          </cell>
          <cell r="AZ11">
            <v>12868</v>
          </cell>
          <cell r="BA11">
            <v>13771</v>
          </cell>
          <cell r="BB11">
            <v>53674</v>
          </cell>
          <cell r="BC11">
            <v>14733</v>
          </cell>
          <cell r="BD11">
            <v>16046</v>
          </cell>
          <cell r="BE11">
            <v>15109</v>
          </cell>
          <cell r="BF11">
            <v>14097</v>
          </cell>
          <cell r="BG11">
            <v>59985</v>
          </cell>
          <cell r="BH11">
            <v>14719</v>
          </cell>
          <cell r="BI11">
            <v>14513</v>
          </cell>
          <cell r="BJ11">
            <v>13637</v>
          </cell>
          <cell r="BK11">
            <v>13917</v>
          </cell>
          <cell r="BL11">
            <v>56786</v>
          </cell>
          <cell r="BM11">
            <v>14383</v>
          </cell>
          <cell r="BN11">
            <v>14577</v>
          </cell>
          <cell r="BO11">
            <v>13791.03</v>
          </cell>
          <cell r="BP11">
            <v>14513.77</v>
          </cell>
          <cell r="BQ11">
            <v>57264.800000000003</v>
          </cell>
          <cell r="BR11">
            <v>14981.74</v>
          </cell>
          <cell r="BS11">
            <v>15280.37</v>
          </cell>
          <cell r="BT11">
            <v>14449.12515</v>
          </cell>
          <cell r="BU11">
            <v>15209.974850000001</v>
          </cell>
          <cell r="BV11">
            <v>59921.21</v>
          </cell>
          <cell r="BW11">
            <v>62816.481984500002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-10872</v>
          </cell>
          <cell r="G12">
            <v>-11933</v>
          </cell>
          <cell r="H12">
            <v>-12849</v>
          </cell>
          <cell r="I12">
            <v>-13443</v>
          </cell>
          <cell r="J12">
            <v>-12582</v>
          </cell>
          <cell r="K12">
            <v>-14207</v>
          </cell>
          <cell r="L12">
            <v>-22711</v>
          </cell>
          <cell r="M12">
            <v>-22255</v>
          </cell>
          <cell r="N12">
            <v>-22020</v>
          </cell>
          <cell r="O12">
            <v>-6730</v>
          </cell>
          <cell r="P12">
            <v>-6544</v>
          </cell>
          <cell r="Q12">
            <v>-6427</v>
          </cell>
          <cell r="R12">
            <v>-6723</v>
          </cell>
          <cell r="S12">
            <v>-26424</v>
          </cell>
          <cell r="T12">
            <v>-7445</v>
          </cell>
          <cell r="U12">
            <v>-7887</v>
          </cell>
          <cell r="V12">
            <v>-8182</v>
          </cell>
          <cell r="W12">
            <v>-8826</v>
          </cell>
          <cell r="X12">
            <v>-32340</v>
          </cell>
          <cell r="Y12">
            <v>-8864</v>
          </cell>
          <cell r="Z12">
            <v>-8849.2999999999993</v>
          </cell>
          <cell r="AA12">
            <v>-9156</v>
          </cell>
          <cell r="AB12">
            <v>-9503</v>
          </cell>
          <cell r="AC12">
            <v>-36372.300000000003</v>
          </cell>
          <cell r="AD12">
            <v>-9348</v>
          </cell>
          <cell r="AE12">
            <v>-10153</v>
          </cell>
          <cell r="AF12">
            <v>-10108</v>
          </cell>
          <cell r="AG12">
            <v>-10013</v>
          </cell>
          <cell r="AH12">
            <v>-39622</v>
          </cell>
          <cell r="AI12">
            <v>-10139</v>
          </cell>
          <cell r="AJ12">
            <v>-10924</v>
          </cell>
          <cell r="AK12">
            <v>-11365</v>
          </cell>
          <cell r="AL12">
            <v>-12013</v>
          </cell>
          <cell r="AM12">
            <v>-44441</v>
          </cell>
          <cell r="AN12">
            <v>-12413</v>
          </cell>
          <cell r="AO12">
            <v>-7683</v>
          </cell>
          <cell r="AP12">
            <v>-13343</v>
          </cell>
          <cell r="AQ12">
            <v>-9811</v>
          </cell>
          <cell r="AR12">
            <v>-49713</v>
          </cell>
          <cell r="AS12">
            <v>-9407</v>
          </cell>
          <cell r="AT12">
            <v>-9555</v>
          </cell>
          <cell r="AU12">
            <v>-10330</v>
          </cell>
          <cell r="AV12">
            <v>-10860</v>
          </cell>
          <cell r="AW12">
            <v>-40152</v>
          </cell>
          <cell r="AX12">
            <v>-11541</v>
          </cell>
          <cell r="AY12">
            <v>-11580</v>
          </cell>
          <cell r="AZ12">
            <v>-10841</v>
          </cell>
          <cell r="BA12">
            <v>-11727</v>
          </cell>
          <cell r="BB12">
            <v>-45689</v>
          </cell>
          <cell r="BC12">
            <v>-12117</v>
          </cell>
          <cell r="BD12">
            <v>-13551</v>
          </cell>
          <cell r="BE12">
            <v>-12928</v>
          </cell>
          <cell r="BF12">
            <v>-12296</v>
          </cell>
          <cell r="BG12">
            <v>-50892</v>
          </cell>
          <cell r="BH12">
            <v>-12285</v>
          </cell>
          <cell r="BI12">
            <v>-12200</v>
          </cell>
          <cell r="BJ12">
            <v>-11368</v>
          </cell>
          <cell r="BK12">
            <v>-11917</v>
          </cell>
          <cell r="BL12">
            <v>-47770</v>
          </cell>
          <cell r="BM12">
            <v>-11696</v>
          </cell>
          <cell r="BN12">
            <v>-12091</v>
          </cell>
          <cell r="BO12">
            <v>-11307.9092</v>
          </cell>
          <cell r="BP12">
            <v>-12300.0038</v>
          </cell>
          <cell r="BQ12">
            <v>-47394.913</v>
          </cell>
          <cell r="BR12">
            <v>-12140.933237499999</v>
          </cell>
          <cell r="BS12">
            <v>-12561.119699999999</v>
          </cell>
          <cell r="BT12">
            <v>-11770.740594749999</v>
          </cell>
          <cell r="BU12">
            <v>-12755.787743749999</v>
          </cell>
          <cell r="BV12">
            <v>-49228.581275999997</v>
          </cell>
          <cell r="BW12">
            <v>-51187.119493830003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-2005</v>
          </cell>
          <cell r="G13">
            <v>-2187</v>
          </cell>
          <cell r="H13">
            <v>-2136</v>
          </cell>
          <cell r="I13">
            <v>-1880</v>
          </cell>
          <cell r="J13">
            <v>-1666</v>
          </cell>
          <cell r="K13">
            <v>-1530</v>
          </cell>
          <cell r="L13">
            <v>-1825</v>
          </cell>
          <cell r="M13">
            <v>-1765</v>
          </cell>
          <cell r="N13">
            <v>-1598</v>
          </cell>
          <cell r="O13">
            <v>-355</v>
          </cell>
          <cell r="P13">
            <v>-354</v>
          </cell>
          <cell r="Q13">
            <v>-334</v>
          </cell>
          <cell r="R13">
            <v>-349</v>
          </cell>
          <cell r="S13">
            <v>-1392</v>
          </cell>
          <cell r="T13">
            <v>-363</v>
          </cell>
          <cell r="U13">
            <v>-347</v>
          </cell>
          <cell r="V13">
            <v>-341</v>
          </cell>
          <cell r="W13">
            <v>-385</v>
          </cell>
          <cell r="X13">
            <v>-1436</v>
          </cell>
          <cell r="Y13">
            <v>-391</v>
          </cell>
          <cell r="Z13">
            <v>-383</v>
          </cell>
          <cell r="AA13">
            <v>-379</v>
          </cell>
          <cell r="AB13">
            <v>-392</v>
          </cell>
          <cell r="AC13">
            <v>-1545</v>
          </cell>
          <cell r="AD13">
            <v>-388</v>
          </cell>
          <cell r="AE13">
            <v>-402</v>
          </cell>
          <cell r="AF13">
            <v>-420</v>
          </cell>
          <cell r="AG13">
            <v>-453</v>
          </cell>
          <cell r="AH13">
            <v>-1663</v>
          </cell>
          <cell r="AI13">
            <v>-418</v>
          </cell>
          <cell r="AJ13">
            <v>-477</v>
          </cell>
          <cell r="AK13">
            <v>-476</v>
          </cell>
          <cell r="AL13">
            <v>-493</v>
          </cell>
          <cell r="AM13">
            <v>-1864</v>
          </cell>
          <cell r="AN13">
            <v>-498</v>
          </cell>
          <cell r="AO13">
            <v>-444</v>
          </cell>
          <cell r="AP13">
            <v>-498</v>
          </cell>
          <cell r="AQ13">
            <v>-458</v>
          </cell>
          <cell r="AR13">
            <v>-1969</v>
          </cell>
          <cell r="AS13">
            <v>-696</v>
          </cell>
          <cell r="AT13">
            <v>-663</v>
          </cell>
          <cell r="AU13">
            <v>-657</v>
          </cell>
          <cell r="AV13">
            <v>-698</v>
          </cell>
          <cell r="AW13">
            <v>-2714</v>
          </cell>
          <cell r="AX13">
            <v>-662</v>
          </cell>
          <cell r="AY13">
            <v>-648</v>
          </cell>
          <cell r="AZ13">
            <v>-590</v>
          </cell>
          <cell r="BA13">
            <v>-659</v>
          </cell>
          <cell r="BB13">
            <v>-2559</v>
          </cell>
          <cell r="BC13">
            <v>-700</v>
          </cell>
          <cell r="BD13">
            <v>-695</v>
          </cell>
          <cell r="BE13">
            <v>-691</v>
          </cell>
          <cell r="BF13">
            <v>-702</v>
          </cell>
          <cell r="BG13">
            <v>-2788</v>
          </cell>
          <cell r="BH13">
            <v>-707</v>
          </cell>
          <cell r="BI13">
            <v>-674</v>
          </cell>
          <cell r="BJ13">
            <v>-739</v>
          </cell>
          <cell r="BK13">
            <v>-741</v>
          </cell>
          <cell r="BL13">
            <v>-2861</v>
          </cell>
          <cell r="BM13">
            <v>-771</v>
          </cell>
          <cell r="BN13">
            <v>-716</v>
          </cell>
          <cell r="BO13">
            <v>-761.17</v>
          </cell>
          <cell r="BP13">
            <v>-763.23</v>
          </cell>
          <cell r="BQ13">
            <v>-3011.4</v>
          </cell>
          <cell r="BR13">
            <v>-794.13</v>
          </cell>
          <cell r="BS13">
            <v>-737.48</v>
          </cell>
          <cell r="BT13">
            <v>-784.00509999999997</v>
          </cell>
          <cell r="BU13">
            <v>-786.12689999999998</v>
          </cell>
          <cell r="BV13">
            <v>-3101.7420000000002</v>
          </cell>
          <cell r="BW13">
            <v>-3194.7942600000001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-12877</v>
          </cell>
          <cell r="G14">
            <v>-14120</v>
          </cell>
          <cell r="H14">
            <v>-14985</v>
          </cell>
          <cell r="I14">
            <v>-15323</v>
          </cell>
          <cell r="J14">
            <v>-14248</v>
          </cell>
          <cell r="K14">
            <v>-15737</v>
          </cell>
          <cell r="L14">
            <v>-24536</v>
          </cell>
          <cell r="M14">
            <v>-24020</v>
          </cell>
          <cell r="N14">
            <v>-23618</v>
          </cell>
          <cell r="O14">
            <v>-7085</v>
          </cell>
          <cell r="P14">
            <v>-6898</v>
          </cell>
          <cell r="Q14">
            <v>-6761</v>
          </cell>
          <cell r="R14">
            <v>-7072</v>
          </cell>
          <cell r="S14">
            <v>-27816</v>
          </cell>
          <cell r="T14">
            <v>-7808</v>
          </cell>
          <cell r="U14">
            <v>-8234</v>
          </cell>
          <cell r="V14">
            <v>-8523</v>
          </cell>
          <cell r="W14">
            <v>-9211</v>
          </cell>
          <cell r="X14">
            <v>-33776</v>
          </cell>
          <cell r="Y14">
            <v>-9255</v>
          </cell>
          <cell r="Z14">
            <v>-9232.2999999999993</v>
          </cell>
          <cell r="AA14">
            <v>-9535</v>
          </cell>
          <cell r="AB14">
            <v>-9895</v>
          </cell>
          <cell r="AC14">
            <v>-37917.300000000003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-41285</v>
          </cell>
          <cell r="AI14">
            <v>-10557</v>
          </cell>
          <cell r="AJ14">
            <v>-11401</v>
          </cell>
          <cell r="AK14">
            <v>-11841</v>
          </cell>
          <cell r="AL14">
            <v>-12506</v>
          </cell>
          <cell r="AM14">
            <v>-46305</v>
          </cell>
          <cell r="AN14">
            <v>-12911</v>
          </cell>
          <cell r="AO14">
            <v>-8127</v>
          </cell>
          <cell r="AP14">
            <v>-13841</v>
          </cell>
          <cell r="AQ14">
            <v>-10269</v>
          </cell>
          <cell r="AR14">
            <v>-51682</v>
          </cell>
          <cell r="AS14">
            <v>-10103</v>
          </cell>
          <cell r="AT14">
            <v>-10218</v>
          </cell>
          <cell r="AU14">
            <v>-10987</v>
          </cell>
          <cell r="AV14">
            <v>-11558</v>
          </cell>
          <cell r="AW14">
            <v>-42866</v>
          </cell>
          <cell r="AX14">
            <v>-12203</v>
          </cell>
          <cell r="AY14">
            <v>-12228</v>
          </cell>
          <cell r="AZ14">
            <v>-11431</v>
          </cell>
          <cell r="BA14">
            <v>-12386</v>
          </cell>
          <cell r="BB14">
            <v>-48248</v>
          </cell>
          <cell r="BC14">
            <v>-12817</v>
          </cell>
          <cell r="BD14">
            <v>-14246</v>
          </cell>
          <cell r="BE14">
            <v>-13619</v>
          </cell>
          <cell r="BF14">
            <v>-12998</v>
          </cell>
          <cell r="BG14">
            <v>-53680</v>
          </cell>
          <cell r="BH14">
            <v>-12992</v>
          </cell>
          <cell r="BI14">
            <v>-12874</v>
          </cell>
          <cell r="BJ14">
            <v>-12107</v>
          </cell>
          <cell r="BK14">
            <v>-12658</v>
          </cell>
          <cell r="BL14">
            <v>-50631</v>
          </cell>
          <cell r="BM14">
            <v>-12467</v>
          </cell>
          <cell r="BN14">
            <v>-12807</v>
          </cell>
          <cell r="BO14">
            <v>-12069.0792</v>
          </cell>
          <cell r="BP14">
            <v>-13063.2338</v>
          </cell>
          <cell r="BQ14">
            <v>-50406.313000000002</v>
          </cell>
          <cell r="BR14">
            <v>-12935.0632375</v>
          </cell>
          <cell r="BS14">
            <v>-13298.599700000001</v>
          </cell>
          <cell r="BT14">
            <v>-12554.74569475</v>
          </cell>
          <cell r="BU14">
            <v>-13541.91464375</v>
          </cell>
          <cell r="BV14">
            <v>-52330.323276000003</v>
          </cell>
          <cell r="BW14">
            <v>-54381.913753829998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-783</v>
          </cell>
          <cell r="G15">
            <v>-808</v>
          </cell>
          <cell r="H15">
            <v>-761</v>
          </cell>
          <cell r="I15">
            <v>-785</v>
          </cell>
          <cell r="J15">
            <v>-1156</v>
          </cell>
          <cell r="K15">
            <v>-851</v>
          </cell>
          <cell r="L15">
            <v>-1125</v>
          </cell>
          <cell r="M15">
            <v>-1141</v>
          </cell>
          <cell r="N15">
            <v>-1066</v>
          </cell>
          <cell r="O15">
            <v>-237</v>
          </cell>
          <cell r="P15">
            <v>-246</v>
          </cell>
          <cell r="Q15">
            <v>-247</v>
          </cell>
          <cell r="R15">
            <v>-251</v>
          </cell>
          <cell r="S15">
            <v>-981</v>
          </cell>
          <cell r="T15">
            <v>-251</v>
          </cell>
          <cell r="U15">
            <v>-262</v>
          </cell>
          <cell r="V15">
            <v>-248</v>
          </cell>
          <cell r="W15">
            <v>-261</v>
          </cell>
          <cell r="X15">
            <v>-1022</v>
          </cell>
          <cell r="Y15">
            <v>-255</v>
          </cell>
          <cell r="Z15">
            <v>-271</v>
          </cell>
          <cell r="AA15">
            <v>-264</v>
          </cell>
          <cell r="AB15">
            <v>-283</v>
          </cell>
          <cell r="AC15">
            <v>-1073</v>
          </cell>
          <cell r="AD15">
            <v>-278</v>
          </cell>
          <cell r="AE15">
            <v>-287</v>
          </cell>
          <cell r="AF15">
            <v>-291</v>
          </cell>
          <cell r="AG15">
            <v>-308</v>
          </cell>
          <cell r="AH15">
            <v>-1164</v>
          </cell>
          <cell r="AI15">
            <v>-302</v>
          </cell>
          <cell r="AJ15">
            <v>-320</v>
          </cell>
          <cell r="AK15">
            <v>-329</v>
          </cell>
          <cell r="AL15">
            <v>-354</v>
          </cell>
          <cell r="AM15">
            <v>-1305</v>
          </cell>
          <cell r="AN15">
            <v>-331</v>
          </cell>
          <cell r="AO15">
            <v>-292</v>
          </cell>
          <cell r="AP15">
            <v>-334</v>
          </cell>
          <cell r="AQ15">
            <v>-310</v>
          </cell>
          <cell r="AR15">
            <v>-1310</v>
          </cell>
          <cell r="AS15">
            <v>-369</v>
          </cell>
          <cell r="AT15">
            <v>-381</v>
          </cell>
          <cell r="AU15">
            <v>-400</v>
          </cell>
          <cell r="AV15">
            <v>-419</v>
          </cell>
          <cell r="AW15">
            <v>-1569</v>
          </cell>
          <cell r="AX15">
            <v>-407</v>
          </cell>
          <cell r="AY15">
            <v>-407</v>
          </cell>
          <cell r="AZ15">
            <v>-403</v>
          </cell>
          <cell r="BA15">
            <v>-443</v>
          </cell>
          <cell r="BB15">
            <v>-1660</v>
          </cell>
          <cell r="BC15">
            <v>-400</v>
          </cell>
          <cell r="BD15">
            <v>-411</v>
          </cell>
          <cell r="BE15">
            <v>-402</v>
          </cell>
          <cell r="BF15">
            <v>-433</v>
          </cell>
          <cell r="BG15">
            <v>-1646</v>
          </cell>
          <cell r="BH15">
            <v>-405</v>
          </cell>
          <cell r="BI15">
            <v>-406</v>
          </cell>
          <cell r="BJ15">
            <v>-434</v>
          </cell>
          <cell r="BK15">
            <v>-463</v>
          </cell>
          <cell r="BL15">
            <v>-1708</v>
          </cell>
          <cell r="BM15">
            <v>-435</v>
          </cell>
          <cell r="BN15">
            <v>-417</v>
          </cell>
          <cell r="BO15">
            <v>-455.7</v>
          </cell>
          <cell r="BP15">
            <v>-486.15</v>
          </cell>
          <cell r="BQ15">
            <v>-1793.85</v>
          </cell>
          <cell r="BR15">
            <v>-456.75</v>
          </cell>
          <cell r="BS15">
            <v>-437.85</v>
          </cell>
          <cell r="BT15">
            <v>-478.48500000000001</v>
          </cell>
          <cell r="BU15">
            <v>-510.45749999999998</v>
          </cell>
          <cell r="BV15">
            <v>-1883.5425</v>
          </cell>
          <cell r="BW15">
            <v>-1977.719625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AC16">
            <v>-30</v>
          </cell>
          <cell r="AH16">
            <v>-30</v>
          </cell>
          <cell r="AI16">
            <v>-29</v>
          </cell>
          <cell r="AJ16">
            <v>-28</v>
          </cell>
          <cell r="AK16">
            <v>-27</v>
          </cell>
          <cell r="AL16">
            <v>-26</v>
          </cell>
          <cell r="AM16">
            <v>-30</v>
          </cell>
          <cell r="AN16">
            <v>-29</v>
          </cell>
          <cell r="AO16">
            <v>-28</v>
          </cell>
          <cell r="AP16">
            <v>-27</v>
          </cell>
          <cell r="AQ16">
            <v>-26</v>
          </cell>
          <cell r="AR16">
            <v>-30</v>
          </cell>
          <cell r="AS16">
            <v>-29</v>
          </cell>
          <cell r="AT16">
            <v>-28</v>
          </cell>
          <cell r="AU16">
            <v>-27</v>
          </cell>
          <cell r="AV16">
            <v>-26</v>
          </cell>
          <cell r="AW16">
            <v>-30</v>
          </cell>
          <cell r="AX16">
            <v>-29</v>
          </cell>
          <cell r="AY16">
            <v>-28</v>
          </cell>
          <cell r="AZ16">
            <v>-27</v>
          </cell>
          <cell r="BA16">
            <v>-26</v>
          </cell>
          <cell r="BB16">
            <v>-30</v>
          </cell>
          <cell r="BC16">
            <v>-26</v>
          </cell>
          <cell r="BD16">
            <v>-26</v>
          </cell>
          <cell r="BE16">
            <v>-26</v>
          </cell>
          <cell r="BF16">
            <v>-26</v>
          </cell>
          <cell r="BG16">
            <v>-30</v>
          </cell>
          <cell r="BH16">
            <v>-26</v>
          </cell>
          <cell r="BI16">
            <v>-26</v>
          </cell>
          <cell r="BJ16">
            <v>-26</v>
          </cell>
          <cell r="BK16">
            <v>-26</v>
          </cell>
          <cell r="BL16">
            <v>-30</v>
          </cell>
          <cell r="BM16">
            <v>-26</v>
          </cell>
          <cell r="BN16">
            <v>-26</v>
          </cell>
          <cell r="BO16">
            <v>-26</v>
          </cell>
          <cell r="BP16">
            <v>-26</v>
          </cell>
          <cell r="BQ16">
            <v>-30</v>
          </cell>
          <cell r="BR16">
            <v>-26</v>
          </cell>
          <cell r="BS16">
            <v>-26</v>
          </cell>
          <cell r="BT16">
            <v>-26</v>
          </cell>
          <cell r="BU16">
            <v>-26</v>
          </cell>
          <cell r="BV16">
            <v>-30</v>
          </cell>
          <cell r="BW16">
            <v>-30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40</v>
          </cell>
          <cell r="O17">
            <v>39</v>
          </cell>
          <cell r="P17">
            <v>90</v>
          </cell>
          <cell r="Q17">
            <v>74</v>
          </cell>
          <cell r="R17">
            <v>119</v>
          </cell>
          <cell r="S17">
            <v>322</v>
          </cell>
          <cell r="T17">
            <v>112</v>
          </cell>
          <cell r="U17">
            <v>267</v>
          </cell>
          <cell r="V17">
            <v>267</v>
          </cell>
          <cell r="W17">
            <v>323</v>
          </cell>
          <cell r="X17">
            <v>969</v>
          </cell>
          <cell r="Y17">
            <v>287</v>
          </cell>
          <cell r="Z17">
            <v>312</v>
          </cell>
          <cell r="AA17">
            <v>279</v>
          </cell>
          <cell r="AB17">
            <v>265</v>
          </cell>
          <cell r="AC17">
            <v>1143</v>
          </cell>
          <cell r="AD17">
            <v>198</v>
          </cell>
          <cell r="AE17">
            <v>285</v>
          </cell>
          <cell r="AF17">
            <v>321</v>
          </cell>
          <cell r="AG17">
            <v>377</v>
          </cell>
          <cell r="AH17">
            <v>1181</v>
          </cell>
          <cell r="AI17">
            <v>343</v>
          </cell>
          <cell r="AJ17">
            <v>385</v>
          </cell>
          <cell r="AK17">
            <v>366</v>
          </cell>
          <cell r="AL17">
            <v>356</v>
          </cell>
          <cell r="AM17">
            <v>1450</v>
          </cell>
          <cell r="AN17">
            <v>320</v>
          </cell>
          <cell r="AO17">
            <v>62</v>
          </cell>
          <cell r="AP17">
            <v>232</v>
          </cell>
          <cell r="AQ17">
            <v>36</v>
          </cell>
          <cell r="AR17">
            <v>876</v>
          </cell>
          <cell r="AS17">
            <v>632.5</v>
          </cell>
          <cell r="AT17">
            <v>791.5</v>
          </cell>
          <cell r="AU17">
            <v>864.5</v>
          </cell>
          <cell r="AV17">
            <v>943.5</v>
          </cell>
          <cell r="AW17">
            <v>3232</v>
          </cell>
          <cell r="AX17">
            <v>1016</v>
          </cell>
          <cell r="AY17">
            <v>897</v>
          </cell>
          <cell r="AZ17">
            <v>877</v>
          </cell>
          <cell r="BA17">
            <v>966</v>
          </cell>
          <cell r="BB17">
            <v>3756</v>
          </cell>
          <cell r="BC17">
            <v>929</v>
          </cell>
          <cell r="BD17">
            <v>953</v>
          </cell>
          <cell r="BE17">
            <v>925</v>
          </cell>
          <cell r="BF17">
            <v>925</v>
          </cell>
          <cell r="BG17">
            <v>3732</v>
          </cell>
          <cell r="BH17">
            <v>767</v>
          </cell>
          <cell r="BI17">
            <v>727</v>
          </cell>
          <cell r="BJ17">
            <v>702</v>
          </cell>
          <cell r="BK17">
            <v>810</v>
          </cell>
          <cell r="BL17">
            <v>3006</v>
          </cell>
          <cell r="BM17">
            <v>811</v>
          </cell>
          <cell r="BN17">
            <v>774</v>
          </cell>
          <cell r="BO17">
            <v>704.101</v>
          </cell>
          <cell r="BP17">
            <v>870.55999999999904</v>
          </cell>
          <cell r="BQ17">
            <v>3159.6610000000001</v>
          </cell>
          <cell r="BR17">
            <v>871.61499999999899</v>
          </cell>
          <cell r="BS17">
            <v>831.99519999999904</v>
          </cell>
          <cell r="BT17">
            <v>796.05447500000105</v>
          </cell>
          <cell r="BU17">
            <v>916.62969999999905</v>
          </cell>
          <cell r="BV17">
            <v>3416.2943749999999</v>
          </cell>
          <cell r="BW17">
            <v>3644.7120024999999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-14962</v>
          </cell>
          <cell r="G18">
            <v>-16370</v>
          </cell>
          <cell r="H18">
            <v>-17044</v>
          </cell>
          <cell r="I18">
            <v>-17405</v>
          </cell>
          <cell r="J18">
            <v>-16709</v>
          </cell>
          <cell r="K18">
            <v>-17889</v>
          </cell>
          <cell r="L18">
            <v>-27399</v>
          </cell>
          <cell r="M18">
            <v>-26976</v>
          </cell>
          <cell r="N18">
            <v>-26509</v>
          </cell>
          <cell r="O18">
            <v>-7731</v>
          </cell>
          <cell r="P18">
            <v>-7495</v>
          </cell>
          <cell r="Q18">
            <v>-7382</v>
          </cell>
          <cell r="R18">
            <v>-7683</v>
          </cell>
          <cell r="S18">
            <v>-30291</v>
          </cell>
          <cell r="T18">
            <v>-8438</v>
          </cell>
          <cell r="U18">
            <v>-8703</v>
          </cell>
          <cell r="V18">
            <v>-9038</v>
          </cell>
          <cell r="W18">
            <v>-9635</v>
          </cell>
          <cell r="X18">
            <v>-35814</v>
          </cell>
          <cell r="Y18">
            <v>-9710</v>
          </cell>
          <cell r="Z18">
            <v>-9655.2999999999993</v>
          </cell>
          <cell r="AA18">
            <v>-9987</v>
          </cell>
          <cell r="AB18">
            <v>-10454</v>
          </cell>
          <cell r="AC18">
            <v>-39806.300000000003</v>
          </cell>
          <cell r="AD18">
            <v>-10283</v>
          </cell>
          <cell r="AE18">
            <v>-11040</v>
          </cell>
          <cell r="AF18">
            <v>-11003</v>
          </cell>
          <cell r="AG18">
            <v>-10896</v>
          </cell>
          <cell r="AH18">
            <v>-43222</v>
          </cell>
          <cell r="AI18">
            <v>-10993</v>
          </cell>
          <cell r="AJ18">
            <v>-11828</v>
          </cell>
          <cell r="AK18">
            <v>-12325</v>
          </cell>
          <cell r="AL18">
            <v>-13045</v>
          </cell>
          <cell r="AM18">
            <v>-48191</v>
          </cell>
          <cell r="AN18">
            <v>-13439</v>
          </cell>
          <cell r="AO18">
            <v>-8832</v>
          </cell>
          <cell r="AP18">
            <v>-14469</v>
          </cell>
          <cell r="AQ18">
            <v>-11072</v>
          </cell>
          <cell r="AR18">
            <v>-54210</v>
          </cell>
          <cell r="AS18">
            <v>-10452</v>
          </cell>
          <cell r="AT18">
            <v>-10532</v>
          </cell>
          <cell r="AU18">
            <v>-11243</v>
          </cell>
          <cell r="AV18">
            <v>-11803</v>
          </cell>
          <cell r="AW18">
            <v>-44030</v>
          </cell>
          <cell r="AX18">
            <v>-12351</v>
          </cell>
          <cell r="AY18">
            <v>-12472</v>
          </cell>
          <cell r="AZ18">
            <v>-11673</v>
          </cell>
          <cell r="BA18">
            <v>-12618</v>
          </cell>
          <cell r="BB18">
            <v>-49114</v>
          </cell>
          <cell r="BC18">
            <v>-13019</v>
          </cell>
          <cell r="BD18">
            <v>-14401</v>
          </cell>
          <cell r="BE18">
            <v>-13810</v>
          </cell>
          <cell r="BF18">
            <v>-13247</v>
          </cell>
          <cell r="BG18">
            <v>-54477</v>
          </cell>
          <cell r="BH18">
            <v>-13309</v>
          </cell>
          <cell r="BI18">
            <v>-13227</v>
          </cell>
          <cell r="BJ18">
            <v>-12504</v>
          </cell>
          <cell r="BK18">
            <v>-12991</v>
          </cell>
          <cell r="BL18">
            <v>-52031</v>
          </cell>
          <cell r="BM18">
            <v>-12759</v>
          </cell>
          <cell r="BN18">
            <v>-13109</v>
          </cell>
          <cell r="BO18">
            <v>-12479.028200000001</v>
          </cell>
          <cell r="BP18">
            <v>-13352.023800000001</v>
          </cell>
          <cell r="BQ18">
            <v>-51699.052000000003</v>
          </cell>
          <cell r="BR18">
            <v>-13201.558237499999</v>
          </cell>
          <cell r="BS18">
            <v>-13576.6345</v>
          </cell>
          <cell r="BT18">
            <v>-12908.693219749999</v>
          </cell>
          <cell r="BU18">
            <v>-13822.40644375</v>
          </cell>
          <cell r="BV18">
            <v>-53509.292400999999</v>
          </cell>
          <cell r="BW18">
            <v>-55480.876796329998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-13660</v>
          </cell>
          <cell r="G19">
            <v>-14928</v>
          </cell>
          <cell r="H19">
            <v>-15746</v>
          </cell>
          <cell r="I19">
            <v>-16108</v>
          </cell>
          <cell r="J19">
            <v>-15404</v>
          </cell>
          <cell r="K19">
            <v>-16588</v>
          </cell>
          <cell r="L19">
            <v>-25661</v>
          </cell>
          <cell r="M19">
            <v>-25161</v>
          </cell>
          <cell r="N19">
            <v>-24684</v>
          </cell>
          <cell r="O19">
            <v>-7283</v>
          </cell>
          <cell r="P19">
            <v>-7054</v>
          </cell>
          <cell r="Q19">
            <v>-6934</v>
          </cell>
          <cell r="R19">
            <v>-7204</v>
          </cell>
          <cell r="S19">
            <v>-28475</v>
          </cell>
          <cell r="T19">
            <v>-7947</v>
          </cell>
          <cell r="U19">
            <v>-8229</v>
          </cell>
          <cell r="V19">
            <v>-8504</v>
          </cell>
          <cell r="W19">
            <v>-9149</v>
          </cell>
          <cell r="X19">
            <v>-33829</v>
          </cell>
          <cell r="Y19">
            <v>-9223</v>
          </cell>
          <cell r="Z19">
            <v>-9191.2999999999993</v>
          </cell>
          <cell r="AA19">
            <v>-9520</v>
          </cell>
          <cell r="AB19">
            <v>-9913</v>
          </cell>
          <cell r="AC19">
            <v>-37847.300000000003</v>
          </cell>
          <cell r="AD19">
            <v>-9816</v>
          </cell>
          <cell r="AE19">
            <v>-10557</v>
          </cell>
          <cell r="AF19">
            <v>-10498</v>
          </cell>
          <cell r="AG19">
            <v>-10397</v>
          </cell>
          <cell r="AH19">
            <v>-41268</v>
          </cell>
          <cell r="AI19">
            <v>-10516</v>
          </cell>
          <cell r="AJ19">
            <v>-11336</v>
          </cell>
          <cell r="AK19">
            <v>-11804</v>
          </cell>
          <cell r="AL19">
            <v>-12504</v>
          </cell>
          <cell r="AM19">
            <v>-46160</v>
          </cell>
          <cell r="AN19">
            <v>-12922</v>
          </cell>
          <cell r="AO19">
            <v>-8357</v>
          </cell>
          <cell r="AP19">
            <v>-13943</v>
          </cell>
          <cell r="AQ19">
            <v>-10543</v>
          </cell>
          <cell r="AR19">
            <v>-52116</v>
          </cell>
          <cell r="AS19">
            <v>-9839.5</v>
          </cell>
          <cell r="AT19">
            <v>-9807.5</v>
          </cell>
          <cell r="AU19">
            <v>-10522.5</v>
          </cell>
          <cell r="AV19">
            <v>-11033.5</v>
          </cell>
          <cell r="AW19">
            <v>-41203</v>
          </cell>
          <cell r="AX19">
            <v>-11594</v>
          </cell>
          <cell r="AY19">
            <v>-11738</v>
          </cell>
          <cell r="AZ19">
            <v>-10957</v>
          </cell>
          <cell r="BA19">
            <v>-11863</v>
          </cell>
          <cell r="BB19">
            <v>-46152</v>
          </cell>
          <cell r="BC19">
            <v>-12288</v>
          </cell>
          <cell r="BD19">
            <v>-13704</v>
          </cell>
          <cell r="BE19">
            <v>-13096</v>
          </cell>
          <cell r="BF19">
            <v>-12506</v>
          </cell>
          <cell r="BG19">
            <v>-51594</v>
          </cell>
          <cell r="BH19">
            <v>-12630</v>
          </cell>
          <cell r="BI19">
            <v>-12553</v>
          </cell>
          <cell r="BJ19">
            <v>-11839</v>
          </cell>
          <cell r="BK19">
            <v>-12311</v>
          </cell>
          <cell r="BL19">
            <v>-49333</v>
          </cell>
          <cell r="BM19">
            <v>-12091</v>
          </cell>
          <cell r="BN19">
            <v>-12450</v>
          </cell>
          <cell r="BO19">
            <v>-11820.6782</v>
          </cell>
          <cell r="BP19">
            <v>-12678.8238</v>
          </cell>
          <cell r="BQ19">
            <v>-49040.502</v>
          </cell>
          <cell r="BR19">
            <v>-12520.198237500001</v>
          </cell>
          <cell r="BS19">
            <v>-12904.4545</v>
          </cell>
          <cell r="BT19">
            <v>-12237.176219749999</v>
          </cell>
          <cell r="BU19">
            <v>-13135.742443749999</v>
          </cell>
          <cell r="BV19">
            <v>-50797.571401000001</v>
          </cell>
          <cell r="BW19">
            <v>-52714.921376329999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3082</v>
          </cell>
          <cell r="G20">
            <v>5272</v>
          </cell>
          <cell r="H20">
            <v>4307</v>
          </cell>
          <cell r="I20">
            <v>3910</v>
          </cell>
          <cell r="J20">
            <v>3037</v>
          </cell>
          <cell r="K20">
            <v>3401</v>
          </cell>
          <cell r="L20">
            <v>4137</v>
          </cell>
          <cell r="M20">
            <v>2914</v>
          </cell>
          <cell r="N20">
            <v>2925</v>
          </cell>
          <cell r="O20">
            <v>798</v>
          </cell>
          <cell r="P20">
            <v>1188</v>
          </cell>
          <cell r="Q20">
            <v>1043</v>
          </cell>
          <cell r="R20">
            <v>1128</v>
          </cell>
          <cell r="S20">
            <v>4157</v>
          </cell>
          <cell r="T20">
            <v>1362</v>
          </cell>
          <cell r="U20">
            <v>1615</v>
          </cell>
          <cell r="V20">
            <v>1568</v>
          </cell>
          <cell r="W20">
            <v>1787</v>
          </cell>
          <cell r="X20">
            <v>6332</v>
          </cell>
          <cell r="Y20">
            <v>2456</v>
          </cell>
          <cell r="Z20">
            <v>2258.6999999999998</v>
          </cell>
          <cell r="AA20">
            <v>1741</v>
          </cell>
          <cell r="AB20">
            <v>2004</v>
          </cell>
          <cell r="AC20">
            <v>8459.7000000000007</v>
          </cell>
          <cell r="AD20">
            <v>2204</v>
          </cell>
          <cell r="AE20">
            <v>1952</v>
          </cell>
          <cell r="AF20">
            <v>1861</v>
          </cell>
          <cell r="AG20">
            <v>1839</v>
          </cell>
          <cell r="AH20">
            <v>7856</v>
          </cell>
          <cell r="AI20">
            <v>1916</v>
          </cell>
          <cell r="AJ20">
            <v>1929</v>
          </cell>
          <cell r="AK20">
            <v>1785</v>
          </cell>
          <cell r="AL20">
            <v>1723</v>
          </cell>
          <cell r="AM20">
            <v>7353</v>
          </cell>
          <cell r="AN20">
            <v>1902</v>
          </cell>
          <cell r="AO20">
            <v>730</v>
          </cell>
          <cell r="AP20">
            <v>1468</v>
          </cell>
          <cell r="AQ20">
            <v>356</v>
          </cell>
          <cell r="AR20">
            <v>5398</v>
          </cell>
          <cell r="AS20">
            <v>970.5</v>
          </cell>
          <cell r="AT20">
            <v>1514.5</v>
          </cell>
          <cell r="AU20">
            <v>1523.5</v>
          </cell>
          <cell r="AV20">
            <v>1432.5</v>
          </cell>
          <cell r="AW20">
            <v>5441</v>
          </cell>
          <cell r="AX20">
            <v>1823</v>
          </cell>
          <cell r="AY20">
            <v>1880</v>
          </cell>
          <cell r="AZ20">
            <v>1911</v>
          </cell>
          <cell r="BA20">
            <v>1908</v>
          </cell>
          <cell r="BB20">
            <v>7522</v>
          </cell>
          <cell r="BC20">
            <v>2445</v>
          </cell>
          <cell r="BD20">
            <v>2342</v>
          </cell>
          <cell r="BE20">
            <v>2013</v>
          </cell>
          <cell r="BF20">
            <v>1591</v>
          </cell>
          <cell r="BG20">
            <v>8391</v>
          </cell>
          <cell r="BH20">
            <v>2089</v>
          </cell>
          <cell r="BI20">
            <v>1960</v>
          </cell>
          <cell r="BJ20">
            <v>1798</v>
          </cell>
          <cell r="BK20">
            <v>1606</v>
          </cell>
          <cell r="BL20">
            <v>7453</v>
          </cell>
          <cell r="BM20">
            <v>2292</v>
          </cell>
          <cell r="BN20">
            <v>2127</v>
          </cell>
          <cell r="BO20">
            <v>1970.3517999999999</v>
          </cell>
          <cell r="BP20">
            <v>1834.9462000000001</v>
          </cell>
          <cell r="BQ20">
            <v>8224.2980000000007</v>
          </cell>
          <cell r="BR20">
            <v>2461.5417625</v>
          </cell>
          <cell r="BS20">
            <v>2375.9155000000001</v>
          </cell>
          <cell r="BT20">
            <v>2211.9489302500001</v>
          </cell>
          <cell r="BU20">
            <v>2074.2324062500002</v>
          </cell>
          <cell r="BV20">
            <v>9123.6385989999999</v>
          </cell>
          <cell r="BW20">
            <v>10101.560608170001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-1259</v>
          </cell>
          <cell r="G21">
            <v>-1404</v>
          </cell>
          <cell r="H21">
            <v>-1259</v>
          </cell>
          <cell r="I21">
            <v>-1236</v>
          </cell>
          <cell r="J21">
            <v>-1217</v>
          </cell>
          <cell r="K21">
            <v>-1155</v>
          </cell>
          <cell r="L21">
            <v>-1599</v>
          </cell>
          <cell r="M21">
            <v>-1637</v>
          </cell>
          <cell r="N21">
            <v>-1760</v>
          </cell>
          <cell r="O21">
            <v>-433</v>
          </cell>
          <cell r="P21">
            <v>-426</v>
          </cell>
          <cell r="Q21">
            <v>-434</v>
          </cell>
          <cell r="R21">
            <v>-460</v>
          </cell>
          <cell r="S21">
            <v>-1753</v>
          </cell>
          <cell r="T21">
            <v>-462</v>
          </cell>
          <cell r="U21">
            <v>-458</v>
          </cell>
          <cell r="V21">
            <v>-515</v>
          </cell>
          <cell r="W21">
            <v>-469</v>
          </cell>
          <cell r="X21">
            <v>-1904</v>
          </cell>
          <cell r="Y21">
            <v>-473</v>
          </cell>
          <cell r="Z21">
            <v>-451</v>
          </cell>
          <cell r="AA21">
            <v>-454</v>
          </cell>
          <cell r="AB21">
            <v>-526</v>
          </cell>
          <cell r="AC21">
            <v>-1904</v>
          </cell>
          <cell r="AD21">
            <v>-455</v>
          </cell>
          <cell r="AE21">
            <v>-471</v>
          </cell>
          <cell r="AF21">
            <v>-492</v>
          </cell>
          <cell r="AG21">
            <v>-486</v>
          </cell>
          <cell r="AH21">
            <v>-1904</v>
          </cell>
          <cell r="AI21">
            <v>-466</v>
          </cell>
          <cell r="AJ21">
            <v>-474</v>
          </cell>
          <cell r="AK21">
            <v>-499</v>
          </cell>
          <cell r="AL21">
            <v>-520</v>
          </cell>
          <cell r="AM21">
            <v>-1959</v>
          </cell>
          <cell r="AN21">
            <v>-495</v>
          </cell>
          <cell r="AO21">
            <v>-455</v>
          </cell>
          <cell r="AP21">
            <v>-505</v>
          </cell>
          <cell r="AQ21">
            <v>-505</v>
          </cell>
          <cell r="AR21">
            <v>-2002</v>
          </cell>
          <cell r="AS21">
            <v>-612.5</v>
          </cell>
          <cell r="AT21">
            <v>-612.5</v>
          </cell>
          <cell r="AU21">
            <v>-612.5</v>
          </cell>
          <cell r="AV21">
            <v>-612.5</v>
          </cell>
          <cell r="AW21">
            <v>-2450</v>
          </cell>
          <cell r="AX21">
            <v>-629</v>
          </cell>
          <cell r="AY21">
            <v>-609</v>
          </cell>
          <cell r="AZ21">
            <v>-592</v>
          </cell>
          <cell r="BA21">
            <v>-623</v>
          </cell>
          <cell r="BB21">
            <v>-2453</v>
          </cell>
          <cell r="BC21">
            <v>-608</v>
          </cell>
          <cell r="BD21">
            <v>-572</v>
          </cell>
          <cell r="BE21">
            <v>-589</v>
          </cell>
          <cell r="BF21">
            <v>-618</v>
          </cell>
          <cell r="BG21">
            <v>-2387</v>
          </cell>
          <cell r="BH21">
            <v>-557</v>
          </cell>
          <cell r="BI21">
            <v>-552</v>
          </cell>
          <cell r="BJ21">
            <v>-548</v>
          </cell>
          <cell r="BK21">
            <v>-563</v>
          </cell>
          <cell r="BL21">
            <v>-2220</v>
          </cell>
          <cell r="BM21">
            <v>-553</v>
          </cell>
          <cell r="BN21">
            <v>-544</v>
          </cell>
          <cell r="BO21">
            <v>-543.35</v>
          </cell>
          <cell r="BP21">
            <v>-558.20000000000005</v>
          </cell>
          <cell r="BQ21">
            <v>-2198.5500000000002</v>
          </cell>
          <cell r="BR21">
            <v>-566.36</v>
          </cell>
          <cell r="BS21">
            <v>-557.17999999999995</v>
          </cell>
          <cell r="BT21">
            <v>-561.51700000000005</v>
          </cell>
          <cell r="BU21">
            <v>-576.66399999999999</v>
          </cell>
          <cell r="BV21">
            <v>-2261.721</v>
          </cell>
          <cell r="BW21">
            <v>-2325.9554199999998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-43</v>
          </cell>
          <cell r="G22">
            <v>-38</v>
          </cell>
          <cell r="H22">
            <v>-39</v>
          </cell>
          <cell r="I22">
            <v>-61</v>
          </cell>
          <cell r="J22">
            <v>-88</v>
          </cell>
          <cell r="K22">
            <v>-146</v>
          </cell>
          <cell r="L22">
            <v>-139</v>
          </cell>
          <cell r="M22">
            <v>-178</v>
          </cell>
          <cell r="N22">
            <v>-65</v>
          </cell>
          <cell r="O22">
            <v>-15</v>
          </cell>
          <cell r="P22">
            <v>-15</v>
          </cell>
          <cell r="Q22">
            <v>-14</v>
          </cell>
          <cell r="R22">
            <v>-19</v>
          </cell>
          <cell r="S22">
            <v>-63</v>
          </cell>
          <cell r="T22">
            <v>-29</v>
          </cell>
          <cell r="U22">
            <v>-16</v>
          </cell>
          <cell r="V22">
            <v>-19</v>
          </cell>
          <cell r="W22">
            <v>-17</v>
          </cell>
          <cell r="X22">
            <v>-81</v>
          </cell>
          <cell r="Y22">
            <v>-14</v>
          </cell>
          <cell r="Z22">
            <v>-13</v>
          </cell>
          <cell r="AA22">
            <v>-13</v>
          </cell>
          <cell r="AB22">
            <v>-15</v>
          </cell>
          <cell r="AC22">
            <v>-55</v>
          </cell>
          <cell r="AD22">
            <v>-12</v>
          </cell>
          <cell r="AE22">
            <v>-12</v>
          </cell>
          <cell r="AF22">
            <v>-13</v>
          </cell>
          <cell r="AG22">
            <v>-13</v>
          </cell>
          <cell r="AH22">
            <v>-50</v>
          </cell>
          <cell r="AI22">
            <v>-11</v>
          </cell>
          <cell r="AJ22">
            <v>-18</v>
          </cell>
          <cell r="AK22">
            <v>-22</v>
          </cell>
          <cell r="AL22">
            <v>-21</v>
          </cell>
          <cell r="AM22">
            <v>-72</v>
          </cell>
          <cell r="AN22">
            <v>-22</v>
          </cell>
          <cell r="AO22">
            <v>-20</v>
          </cell>
          <cell r="AP22">
            <v>-21</v>
          </cell>
          <cell r="AQ22">
            <v>-24</v>
          </cell>
          <cell r="AR22">
            <v>-92</v>
          </cell>
          <cell r="AS22">
            <v>0</v>
          </cell>
          <cell r="AT22">
            <v>-112</v>
          </cell>
          <cell r="AU22">
            <v>-108</v>
          </cell>
          <cell r="AV22">
            <v>-157</v>
          </cell>
          <cell r="AW22">
            <v>-377</v>
          </cell>
          <cell r="AX22">
            <v>-128</v>
          </cell>
          <cell r="AY22">
            <v>-125</v>
          </cell>
          <cell r="AZ22">
            <v>-124</v>
          </cell>
          <cell r="BA22">
            <v>-132</v>
          </cell>
          <cell r="BB22">
            <v>-509</v>
          </cell>
          <cell r="BC22">
            <v>-123</v>
          </cell>
          <cell r="BD22">
            <v>-125</v>
          </cell>
          <cell r="BE22">
            <v>-125</v>
          </cell>
          <cell r="BF22">
            <v>-123</v>
          </cell>
          <cell r="BG22">
            <v>-496</v>
          </cell>
          <cell r="BH22">
            <v>-122</v>
          </cell>
          <cell r="BI22">
            <v>-122</v>
          </cell>
          <cell r="BJ22">
            <v>-117</v>
          </cell>
          <cell r="BK22">
            <v>-117</v>
          </cell>
          <cell r="BL22">
            <v>-478</v>
          </cell>
          <cell r="BM22">
            <v>-115</v>
          </cell>
          <cell r="BN22">
            <v>-115</v>
          </cell>
          <cell r="BO22">
            <v>-115</v>
          </cell>
          <cell r="BP22">
            <v>-115</v>
          </cell>
          <cell r="BQ22">
            <v>-460</v>
          </cell>
          <cell r="BR22">
            <v>-115</v>
          </cell>
          <cell r="BS22">
            <v>-115</v>
          </cell>
          <cell r="BT22">
            <v>-110</v>
          </cell>
          <cell r="BU22">
            <v>-110</v>
          </cell>
          <cell r="BV22">
            <v>-450</v>
          </cell>
          <cell r="BW22">
            <v>-440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1780</v>
          </cell>
          <cell r="G23">
            <v>3830</v>
          </cell>
          <cell r="H23">
            <v>3009</v>
          </cell>
          <cell r="I23">
            <v>2613</v>
          </cell>
          <cell r="J23">
            <v>1732</v>
          </cell>
          <cell r="K23">
            <v>2100</v>
          </cell>
          <cell r="L23">
            <v>2399</v>
          </cell>
          <cell r="M23">
            <v>1099</v>
          </cell>
          <cell r="N23">
            <v>1100</v>
          </cell>
          <cell r="O23">
            <v>350</v>
          </cell>
          <cell r="P23">
            <v>747</v>
          </cell>
          <cell r="Q23">
            <v>595</v>
          </cell>
          <cell r="R23">
            <v>649</v>
          </cell>
          <cell r="S23">
            <v>2341</v>
          </cell>
          <cell r="T23">
            <v>871</v>
          </cell>
          <cell r="U23">
            <v>1141</v>
          </cell>
          <cell r="V23">
            <v>1034</v>
          </cell>
          <cell r="W23">
            <v>1301</v>
          </cell>
          <cell r="X23">
            <v>4347</v>
          </cell>
          <cell r="Y23">
            <v>1969</v>
          </cell>
          <cell r="Z23">
            <v>1794.7</v>
          </cell>
          <cell r="AA23">
            <v>1274</v>
          </cell>
          <cell r="AB23">
            <v>1463</v>
          </cell>
          <cell r="AC23">
            <v>6500.7</v>
          </cell>
          <cell r="AD23">
            <v>1737</v>
          </cell>
          <cell r="AE23">
            <v>1469</v>
          </cell>
          <cell r="AF23">
            <v>1356</v>
          </cell>
          <cell r="AG23">
            <v>1340</v>
          </cell>
          <cell r="AH23">
            <v>5902</v>
          </cell>
          <cell r="AI23">
            <v>1439</v>
          </cell>
          <cell r="AJ23">
            <v>1437</v>
          </cell>
          <cell r="AK23">
            <v>1264</v>
          </cell>
          <cell r="AL23">
            <v>1182</v>
          </cell>
          <cell r="AM23">
            <v>5322</v>
          </cell>
          <cell r="AN23">
            <v>1385</v>
          </cell>
          <cell r="AO23">
            <v>255</v>
          </cell>
          <cell r="AP23">
            <v>942</v>
          </cell>
          <cell r="AQ23">
            <v>-173</v>
          </cell>
          <cell r="AR23">
            <v>3304</v>
          </cell>
          <cell r="AS23">
            <v>358</v>
          </cell>
          <cell r="AT23">
            <v>790</v>
          </cell>
          <cell r="AU23">
            <v>803</v>
          </cell>
          <cell r="AV23">
            <v>663</v>
          </cell>
          <cell r="AW23">
            <v>2614</v>
          </cell>
          <cell r="AX23">
            <v>1066</v>
          </cell>
          <cell r="AY23">
            <v>1146</v>
          </cell>
          <cell r="AZ23">
            <v>1195</v>
          </cell>
          <cell r="BA23">
            <v>1153</v>
          </cell>
          <cell r="BB23">
            <v>4560</v>
          </cell>
          <cell r="BC23">
            <v>1714</v>
          </cell>
          <cell r="BD23">
            <v>1645</v>
          </cell>
          <cell r="BE23">
            <v>1299</v>
          </cell>
          <cell r="BF23">
            <v>850</v>
          </cell>
          <cell r="BG23">
            <v>5508</v>
          </cell>
          <cell r="BH23">
            <v>1410</v>
          </cell>
          <cell r="BI23">
            <v>1286</v>
          </cell>
          <cell r="BJ23">
            <v>1133</v>
          </cell>
          <cell r="BK23">
            <v>926</v>
          </cell>
          <cell r="BL23">
            <v>4755</v>
          </cell>
          <cell r="BM23">
            <v>1624</v>
          </cell>
          <cell r="BN23">
            <v>1468</v>
          </cell>
          <cell r="BO23">
            <v>1312.0018</v>
          </cell>
          <cell r="BP23">
            <v>1161.7462</v>
          </cell>
          <cell r="BQ23">
            <v>5565.7479999999996</v>
          </cell>
          <cell r="BR23">
            <v>1780.1817625000001</v>
          </cell>
          <cell r="BS23">
            <v>1703.7355</v>
          </cell>
          <cell r="BT23">
            <v>1540.4319302500001</v>
          </cell>
          <cell r="BU23">
            <v>1387.56840625</v>
          </cell>
          <cell r="BV23">
            <v>6411.9175990000003</v>
          </cell>
          <cell r="BW23">
            <v>7335.6051881699996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98</v>
          </cell>
          <cell r="G24">
            <v>289</v>
          </cell>
          <cell r="H24">
            <v>286</v>
          </cell>
          <cell r="I24">
            <v>182</v>
          </cell>
          <cell r="J24">
            <v>139</v>
          </cell>
          <cell r="K24">
            <v>121</v>
          </cell>
          <cell r="L24">
            <v>146</v>
          </cell>
          <cell r="M24">
            <v>85</v>
          </cell>
          <cell r="N24">
            <v>66</v>
          </cell>
          <cell r="O24">
            <v>20</v>
          </cell>
          <cell r="P24">
            <v>18</v>
          </cell>
          <cell r="Q24">
            <v>22</v>
          </cell>
          <cell r="R24">
            <v>32</v>
          </cell>
          <cell r="S24">
            <v>92</v>
          </cell>
          <cell r="T24">
            <v>18</v>
          </cell>
          <cell r="U24">
            <v>21</v>
          </cell>
          <cell r="V24">
            <v>19</v>
          </cell>
          <cell r="W24">
            <v>28</v>
          </cell>
          <cell r="X24">
            <v>86</v>
          </cell>
          <cell r="Y24">
            <v>29</v>
          </cell>
          <cell r="Z24">
            <v>27</v>
          </cell>
          <cell r="AA24">
            <v>42</v>
          </cell>
          <cell r="AB24">
            <v>40</v>
          </cell>
          <cell r="AC24">
            <v>138</v>
          </cell>
          <cell r="AD24">
            <v>42</v>
          </cell>
          <cell r="AE24">
            <v>38</v>
          </cell>
          <cell r="AF24">
            <v>48</v>
          </cell>
          <cell r="AG24">
            <v>57</v>
          </cell>
          <cell r="AH24">
            <v>185</v>
          </cell>
          <cell r="AI24">
            <v>40</v>
          </cell>
          <cell r="AJ24">
            <v>33</v>
          </cell>
          <cell r="AK24">
            <v>28</v>
          </cell>
          <cell r="AL24">
            <v>29</v>
          </cell>
          <cell r="AM24">
            <v>130</v>
          </cell>
          <cell r="AN24">
            <v>24</v>
          </cell>
          <cell r="AO24">
            <v>12</v>
          </cell>
          <cell r="AP24">
            <v>23</v>
          </cell>
          <cell r="AQ24">
            <v>14</v>
          </cell>
          <cell r="AR24">
            <v>86</v>
          </cell>
          <cell r="AS24">
            <v>0</v>
          </cell>
          <cell r="AT24">
            <v>9</v>
          </cell>
          <cell r="AU24">
            <v>6</v>
          </cell>
          <cell r="AV24">
            <v>12</v>
          </cell>
          <cell r="AW24">
            <v>27</v>
          </cell>
          <cell r="AX24">
            <v>7</v>
          </cell>
          <cell r="AY24">
            <v>10</v>
          </cell>
          <cell r="AZ24">
            <v>7</v>
          </cell>
          <cell r="BA24">
            <v>13</v>
          </cell>
          <cell r="BB24">
            <v>37</v>
          </cell>
          <cell r="BC24">
            <v>7</v>
          </cell>
          <cell r="BD24">
            <v>10</v>
          </cell>
          <cell r="BE24">
            <v>9</v>
          </cell>
          <cell r="BF24">
            <v>14</v>
          </cell>
          <cell r="BG24">
            <v>40</v>
          </cell>
          <cell r="BH24">
            <v>6</v>
          </cell>
          <cell r="BI24">
            <v>10</v>
          </cell>
          <cell r="BJ24">
            <v>10</v>
          </cell>
          <cell r="BK24">
            <v>15</v>
          </cell>
          <cell r="BL24">
            <v>41</v>
          </cell>
          <cell r="BM24">
            <v>8</v>
          </cell>
          <cell r="BN24">
            <v>10</v>
          </cell>
          <cell r="BO24">
            <v>10</v>
          </cell>
          <cell r="BP24">
            <v>15</v>
          </cell>
          <cell r="BQ24">
            <v>43</v>
          </cell>
          <cell r="BR24">
            <v>8</v>
          </cell>
          <cell r="BS24">
            <v>10</v>
          </cell>
          <cell r="BT24">
            <v>10</v>
          </cell>
          <cell r="BU24">
            <v>15</v>
          </cell>
          <cell r="BV24">
            <v>43</v>
          </cell>
          <cell r="BW24">
            <v>43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-362</v>
          </cell>
          <cell r="G25">
            <v>-434</v>
          </cell>
          <cell r="H25">
            <v>-494</v>
          </cell>
          <cell r="I25">
            <v>-471</v>
          </cell>
          <cell r="J25">
            <v>-493</v>
          </cell>
          <cell r="K25">
            <v>-431</v>
          </cell>
          <cell r="L25">
            <v>-665</v>
          </cell>
          <cell r="M25">
            <v>-733</v>
          </cell>
          <cell r="N25">
            <v>-774</v>
          </cell>
          <cell r="O25">
            <v>-215</v>
          </cell>
          <cell r="P25">
            <v>-207</v>
          </cell>
          <cell r="Q25">
            <v>-204</v>
          </cell>
          <cell r="R25">
            <v>-202</v>
          </cell>
          <cell r="S25">
            <v>-828</v>
          </cell>
          <cell r="T25">
            <v>-186</v>
          </cell>
          <cell r="U25">
            <v>-182</v>
          </cell>
          <cell r="V25">
            <v>-193</v>
          </cell>
          <cell r="W25">
            <v>-186</v>
          </cell>
          <cell r="X25">
            <v>-747</v>
          </cell>
          <cell r="Y25">
            <v>-187</v>
          </cell>
          <cell r="Z25">
            <v>-188</v>
          </cell>
          <cell r="AA25">
            <v>-168</v>
          </cell>
          <cell r="AB25">
            <v>-159</v>
          </cell>
          <cell r="AC25">
            <v>-702</v>
          </cell>
          <cell r="AD25">
            <v>-156</v>
          </cell>
          <cell r="AE25">
            <v>-151</v>
          </cell>
          <cell r="AF25">
            <v>-155</v>
          </cell>
          <cell r="AG25">
            <v>-154</v>
          </cell>
          <cell r="AH25">
            <v>-616</v>
          </cell>
          <cell r="AI25">
            <v>-146</v>
          </cell>
          <cell r="AJ25">
            <v>-129</v>
          </cell>
          <cell r="AK25">
            <v>-148</v>
          </cell>
          <cell r="AL25">
            <v>-161</v>
          </cell>
          <cell r="AM25">
            <v>-584</v>
          </cell>
          <cell r="AN25">
            <v>-145</v>
          </cell>
          <cell r="AO25">
            <v>-154</v>
          </cell>
          <cell r="AP25">
            <v>-160</v>
          </cell>
          <cell r="AQ25">
            <v>-192</v>
          </cell>
          <cell r="AR25">
            <v>-648</v>
          </cell>
          <cell r="AS25">
            <v>-577</v>
          </cell>
          <cell r="AT25">
            <v>-525</v>
          </cell>
          <cell r="AU25">
            <v>-488</v>
          </cell>
          <cell r="AV25">
            <v>-404</v>
          </cell>
          <cell r="AW25">
            <v>-1994</v>
          </cell>
          <cell r="AX25">
            <v>-376</v>
          </cell>
          <cell r="AY25">
            <v>-367</v>
          </cell>
          <cell r="AZ25">
            <v>-362</v>
          </cell>
          <cell r="BA25">
            <v>-368</v>
          </cell>
          <cell r="BB25">
            <v>-1473</v>
          </cell>
          <cell r="BC25">
            <v>-377</v>
          </cell>
          <cell r="BD25">
            <v>-328</v>
          </cell>
          <cell r="BE25">
            <v>-305</v>
          </cell>
          <cell r="BF25">
            <v>-331</v>
          </cell>
          <cell r="BG25">
            <v>-1341</v>
          </cell>
          <cell r="BH25">
            <v>-329</v>
          </cell>
          <cell r="BI25">
            <v>-312</v>
          </cell>
          <cell r="BJ25">
            <v>-318</v>
          </cell>
          <cell r="BK25">
            <v>-310</v>
          </cell>
          <cell r="BL25">
            <v>-1269</v>
          </cell>
          <cell r="BM25">
            <v>-296</v>
          </cell>
          <cell r="BN25">
            <v>-279</v>
          </cell>
          <cell r="BO25">
            <v>-256.875</v>
          </cell>
          <cell r="BP25">
            <v>-256.875</v>
          </cell>
          <cell r="BQ25">
            <v>-1088.75</v>
          </cell>
          <cell r="BR25">
            <v>-256.875</v>
          </cell>
          <cell r="BS25">
            <v>-256.875</v>
          </cell>
          <cell r="BT25">
            <v>-256.875</v>
          </cell>
          <cell r="BU25">
            <v>-256.875</v>
          </cell>
          <cell r="BV25">
            <v>-1027.5</v>
          </cell>
          <cell r="BW25">
            <v>-1027.5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-264</v>
          </cell>
          <cell r="G26">
            <v>-145</v>
          </cell>
          <cell r="H26">
            <v>-208</v>
          </cell>
          <cell r="I26">
            <v>-289</v>
          </cell>
          <cell r="J26">
            <v>-354</v>
          </cell>
          <cell r="K26">
            <v>-310</v>
          </cell>
          <cell r="L26">
            <v>-519</v>
          </cell>
          <cell r="M26">
            <v>-648</v>
          </cell>
          <cell r="N26">
            <v>-708</v>
          </cell>
          <cell r="O26">
            <v>-195</v>
          </cell>
          <cell r="P26">
            <v>-189</v>
          </cell>
          <cell r="Q26">
            <v>-182</v>
          </cell>
          <cell r="R26">
            <v>-170</v>
          </cell>
          <cell r="S26">
            <v>-736</v>
          </cell>
          <cell r="T26">
            <v>-168</v>
          </cell>
          <cell r="U26">
            <v>-161</v>
          </cell>
          <cell r="V26">
            <v>-174</v>
          </cell>
          <cell r="W26">
            <v>-158</v>
          </cell>
          <cell r="X26">
            <v>-661</v>
          </cell>
          <cell r="Y26">
            <v>-158</v>
          </cell>
          <cell r="Z26">
            <v>-161</v>
          </cell>
          <cell r="AA26">
            <v>-126</v>
          </cell>
          <cell r="AB26">
            <v>-119</v>
          </cell>
          <cell r="AC26">
            <v>-564</v>
          </cell>
          <cell r="AD26">
            <v>-114</v>
          </cell>
          <cell r="AE26">
            <v>-113</v>
          </cell>
          <cell r="AF26">
            <v>-107</v>
          </cell>
          <cell r="AG26">
            <v>-97</v>
          </cell>
          <cell r="AH26">
            <v>-431</v>
          </cell>
          <cell r="AI26">
            <v>-106</v>
          </cell>
          <cell r="AJ26">
            <v>-96</v>
          </cell>
          <cell r="AK26">
            <v>-120</v>
          </cell>
          <cell r="AL26">
            <v>-132</v>
          </cell>
          <cell r="AM26">
            <v>-454</v>
          </cell>
          <cell r="AN26">
            <v>-121</v>
          </cell>
          <cell r="AO26">
            <v>-142</v>
          </cell>
          <cell r="AP26">
            <v>-137</v>
          </cell>
          <cell r="AQ26">
            <v>-178</v>
          </cell>
          <cell r="AR26">
            <v>-562</v>
          </cell>
          <cell r="AS26">
            <v>-577</v>
          </cell>
          <cell r="AT26">
            <v>-516</v>
          </cell>
          <cell r="AU26">
            <v>-482</v>
          </cell>
          <cell r="AV26">
            <v>-392</v>
          </cell>
          <cell r="AW26">
            <v>-1967</v>
          </cell>
          <cell r="AX26">
            <v>-369</v>
          </cell>
          <cell r="AY26">
            <v>-357</v>
          </cell>
          <cell r="AZ26">
            <v>-355</v>
          </cell>
          <cell r="BA26">
            <v>-355</v>
          </cell>
          <cell r="BB26">
            <v>-1436</v>
          </cell>
          <cell r="BC26">
            <v>-370</v>
          </cell>
          <cell r="BD26">
            <v>-318</v>
          </cell>
          <cell r="BE26">
            <v>-296</v>
          </cell>
          <cell r="BF26">
            <v>-317</v>
          </cell>
          <cell r="BG26">
            <v>-1301</v>
          </cell>
          <cell r="BH26">
            <v>-323</v>
          </cell>
          <cell r="BI26">
            <v>-302</v>
          </cell>
          <cell r="BJ26">
            <v>-308</v>
          </cell>
          <cell r="BK26">
            <v>-295</v>
          </cell>
          <cell r="BL26">
            <v>-1228</v>
          </cell>
          <cell r="BM26">
            <v>-288</v>
          </cell>
          <cell r="BN26">
            <v>-269</v>
          </cell>
          <cell r="BO26">
            <v>-246.875</v>
          </cell>
          <cell r="BP26">
            <v>-241.875</v>
          </cell>
          <cell r="BQ26">
            <v>-1045.75</v>
          </cell>
          <cell r="BR26">
            <v>-248.875</v>
          </cell>
          <cell r="BS26">
            <v>-246.875</v>
          </cell>
          <cell r="BT26">
            <v>-246.875</v>
          </cell>
          <cell r="BU26">
            <v>-241.875</v>
          </cell>
          <cell r="BV26">
            <v>-984.5</v>
          </cell>
          <cell r="BW26">
            <v>-984.5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-13</v>
          </cell>
          <cell r="G27">
            <v>-260</v>
          </cell>
          <cell r="H27">
            <v>66</v>
          </cell>
          <cell r="I27">
            <v>75</v>
          </cell>
          <cell r="J27">
            <v>64</v>
          </cell>
          <cell r="K27">
            <v>82</v>
          </cell>
          <cell r="L27">
            <v>354</v>
          </cell>
          <cell r="M27">
            <v>29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V27">
            <v>0</v>
          </cell>
          <cell r="BW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V28">
            <v>0</v>
          </cell>
          <cell r="BW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123</v>
          </cell>
          <cell r="G29">
            <v>104</v>
          </cell>
          <cell r="H29">
            <v>421</v>
          </cell>
          <cell r="I29">
            <v>549</v>
          </cell>
          <cell r="J29">
            <v>570</v>
          </cell>
          <cell r="K29">
            <v>294</v>
          </cell>
          <cell r="L29">
            <v>352</v>
          </cell>
          <cell r="M29">
            <v>-1093</v>
          </cell>
          <cell r="N29">
            <v>-1054</v>
          </cell>
          <cell r="O29">
            <v>-6</v>
          </cell>
          <cell r="P29">
            <v>52</v>
          </cell>
          <cell r="Q29">
            <v>69</v>
          </cell>
          <cell r="R29">
            <v>31</v>
          </cell>
          <cell r="S29">
            <v>146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V29">
            <v>0</v>
          </cell>
          <cell r="BW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1626</v>
          </cell>
          <cell r="G30">
            <v>3529</v>
          </cell>
          <cell r="H30">
            <v>3288</v>
          </cell>
          <cell r="I30">
            <v>2948</v>
          </cell>
          <cell r="J30">
            <v>2012</v>
          </cell>
          <cell r="K30">
            <v>2166</v>
          </cell>
          <cell r="L30">
            <v>2586</v>
          </cell>
          <cell r="M30">
            <v>-613</v>
          </cell>
          <cell r="N30">
            <v>-622</v>
          </cell>
          <cell r="O30">
            <v>149</v>
          </cell>
          <cell r="P30">
            <v>610</v>
          </cell>
          <cell r="Q30">
            <v>482</v>
          </cell>
          <cell r="R30">
            <v>510</v>
          </cell>
          <cell r="S30">
            <v>1751</v>
          </cell>
          <cell r="T30">
            <v>703</v>
          </cell>
          <cell r="U30">
            <v>980</v>
          </cell>
          <cell r="V30">
            <v>860</v>
          </cell>
          <cell r="W30">
            <v>1143</v>
          </cell>
          <cell r="X30">
            <v>3686</v>
          </cell>
          <cell r="Y30">
            <v>1811</v>
          </cell>
          <cell r="Z30">
            <v>1633.7</v>
          </cell>
          <cell r="AA30">
            <v>1148</v>
          </cell>
          <cell r="AB30">
            <v>1344</v>
          </cell>
          <cell r="AC30">
            <v>5936.7</v>
          </cell>
          <cell r="AD30">
            <v>1623</v>
          </cell>
          <cell r="AE30">
            <v>1356</v>
          </cell>
          <cell r="AF30">
            <v>1249</v>
          </cell>
          <cell r="AG30">
            <v>1243</v>
          </cell>
          <cell r="AH30">
            <v>5471</v>
          </cell>
          <cell r="AI30">
            <v>1333</v>
          </cell>
          <cell r="AJ30">
            <v>1341</v>
          </cell>
          <cell r="AK30">
            <v>1144</v>
          </cell>
          <cell r="AL30">
            <v>1050</v>
          </cell>
          <cell r="AN30">
            <v>1264</v>
          </cell>
          <cell r="AO30">
            <v>113</v>
          </cell>
          <cell r="AP30">
            <v>805</v>
          </cell>
          <cell r="AQ30">
            <v>-351</v>
          </cell>
          <cell r="AR30">
            <v>2742</v>
          </cell>
          <cell r="AS30">
            <v>-219</v>
          </cell>
          <cell r="AT30">
            <v>274</v>
          </cell>
          <cell r="AU30">
            <v>321</v>
          </cell>
          <cell r="AV30">
            <v>271</v>
          </cell>
          <cell r="AW30">
            <v>647</v>
          </cell>
          <cell r="AX30">
            <v>697</v>
          </cell>
          <cell r="AY30">
            <v>789</v>
          </cell>
          <cell r="AZ30">
            <v>840</v>
          </cell>
          <cell r="BA30">
            <v>798</v>
          </cell>
          <cell r="BB30">
            <v>3124</v>
          </cell>
          <cell r="BC30">
            <v>1344</v>
          </cell>
          <cell r="BD30">
            <v>1327</v>
          </cell>
          <cell r="BE30">
            <v>1003</v>
          </cell>
          <cell r="BF30">
            <v>533</v>
          </cell>
          <cell r="BG30">
            <v>4207</v>
          </cell>
          <cell r="BH30">
            <v>1087</v>
          </cell>
          <cell r="BI30">
            <v>984</v>
          </cell>
          <cell r="BJ30">
            <v>825</v>
          </cell>
          <cell r="BK30">
            <v>631</v>
          </cell>
          <cell r="BL30">
            <v>3527</v>
          </cell>
          <cell r="BM30">
            <v>1336</v>
          </cell>
          <cell r="BN30">
            <v>1199</v>
          </cell>
          <cell r="BO30">
            <v>1065.1268</v>
          </cell>
          <cell r="BP30">
            <v>919.87119999999697</v>
          </cell>
          <cell r="BQ30">
            <v>4519.9979999999996</v>
          </cell>
          <cell r="BR30">
            <v>1531.3067625000001</v>
          </cell>
          <cell r="BS30">
            <v>1456.8605</v>
          </cell>
          <cell r="BT30">
            <v>1293.5569302500001</v>
          </cell>
          <cell r="BU30">
            <v>1145.69340625</v>
          </cell>
          <cell r="BV30">
            <v>5427.4175990000003</v>
          </cell>
          <cell r="BW30">
            <v>6351.1051881699996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R32">
            <v>0</v>
          </cell>
          <cell r="AW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  <cell r="F35">
            <v>-362</v>
          </cell>
          <cell r="G35">
            <v>-434</v>
          </cell>
          <cell r="H35">
            <v>-494</v>
          </cell>
          <cell r="I35">
            <v>-471</v>
          </cell>
          <cell r="J35">
            <v>-493</v>
          </cell>
          <cell r="K35">
            <v>-431</v>
          </cell>
          <cell r="L35">
            <v>-665</v>
          </cell>
          <cell r="M35">
            <v>-733</v>
          </cell>
          <cell r="N35">
            <v>-774</v>
          </cell>
          <cell r="O35">
            <v>-215</v>
          </cell>
          <cell r="P35">
            <v>-207</v>
          </cell>
          <cell r="Q35">
            <v>-204</v>
          </cell>
          <cell r="R35">
            <v>-202</v>
          </cell>
          <cell r="S35">
            <v>-828</v>
          </cell>
          <cell r="T35">
            <v>-186</v>
          </cell>
          <cell r="U35">
            <v>-182</v>
          </cell>
          <cell r="V35">
            <v>-193</v>
          </cell>
          <cell r="W35">
            <v>-186</v>
          </cell>
          <cell r="X35">
            <v>-747</v>
          </cell>
          <cell r="Y35">
            <v>-187</v>
          </cell>
          <cell r="Z35">
            <v>-188</v>
          </cell>
          <cell r="AA35">
            <v>-168</v>
          </cell>
          <cell r="AB35">
            <v>-159</v>
          </cell>
          <cell r="AC35">
            <v>-702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-616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-584</v>
          </cell>
          <cell r="AR35">
            <v>0</v>
          </cell>
          <cell r="AW35">
            <v>0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R36">
            <v>0</v>
          </cell>
          <cell r="AW36">
            <v>0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F38">
            <v>569</v>
          </cell>
          <cell r="G38">
            <v>2839</v>
          </cell>
          <cell r="H38">
            <v>1903</v>
          </cell>
          <cell r="I38">
            <v>235</v>
          </cell>
          <cell r="J38">
            <v>123</v>
          </cell>
          <cell r="K38">
            <v>506</v>
          </cell>
          <cell r="L38">
            <v>278</v>
          </cell>
          <cell r="M38">
            <v>220</v>
          </cell>
          <cell r="N38">
            <v>1484</v>
          </cell>
          <cell r="O38">
            <v>1931</v>
          </cell>
          <cell r="P38">
            <v>2276</v>
          </cell>
          <cell r="Q38">
            <v>2566</v>
          </cell>
          <cell r="R38">
            <v>2392</v>
          </cell>
          <cell r="S38">
            <v>2392</v>
          </cell>
          <cell r="T38">
            <v>1926</v>
          </cell>
          <cell r="U38">
            <v>2294</v>
          </cell>
          <cell r="V38">
            <v>2402</v>
          </cell>
          <cell r="W38">
            <v>3108</v>
          </cell>
          <cell r="X38">
            <v>3108</v>
          </cell>
          <cell r="Y38">
            <v>3532.25</v>
          </cell>
          <cell r="Z38">
            <v>3846.2</v>
          </cell>
          <cell r="AA38">
            <v>3697.45</v>
          </cell>
          <cell r="AB38">
            <v>3806</v>
          </cell>
          <cell r="AC38">
            <v>3806</v>
          </cell>
          <cell r="AD38">
            <v>2757</v>
          </cell>
          <cell r="AE38">
            <v>2757</v>
          </cell>
          <cell r="AF38">
            <v>2757</v>
          </cell>
          <cell r="AG38">
            <v>2757</v>
          </cell>
          <cell r="AH38">
            <v>2757</v>
          </cell>
          <cell r="AI38">
            <v>1736</v>
          </cell>
          <cell r="AJ38">
            <v>1736</v>
          </cell>
          <cell r="AK38">
            <v>1736</v>
          </cell>
          <cell r="AL38">
            <v>1736</v>
          </cell>
          <cell r="AM38">
            <v>1736</v>
          </cell>
          <cell r="AN38">
            <v>2800</v>
          </cell>
          <cell r="AO38">
            <v>2800</v>
          </cell>
          <cell r="AP38">
            <v>2800</v>
          </cell>
          <cell r="AQ38">
            <v>2800</v>
          </cell>
          <cell r="AR38">
            <v>2800</v>
          </cell>
          <cell r="AS38">
            <v>2956</v>
          </cell>
          <cell r="AT38">
            <v>2648</v>
          </cell>
          <cell r="AU38">
            <v>2581</v>
          </cell>
          <cell r="AV38">
            <v>2846</v>
          </cell>
          <cell r="AW38">
            <v>2846</v>
          </cell>
          <cell r="AX38">
            <v>7039</v>
          </cell>
          <cell r="AY38">
            <v>7039</v>
          </cell>
          <cell r="AZ38">
            <v>7039</v>
          </cell>
          <cell r="BA38">
            <v>7039</v>
          </cell>
          <cell r="BB38">
            <v>7039</v>
          </cell>
          <cell r="BC38">
            <v>3562</v>
          </cell>
          <cell r="BD38">
            <v>2223</v>
          </cell>
          <cell r="BE38">
            <v>2206</v>
          </cell>
          <cell r="BF38">
            <v>5446</v>
          </cell>
          <cell r="BG38">
            <v>5446</v>
          </cell>
          <cell r="BH38">
            <v>3608</v>
          </cell>
          <cell r="BI38">
            <v>4130</v>
          </cell>
          <cell r="BJ38">
            <v>3885</v>
          </cell>
          <cell r="BK38">
            <v>4318</v>
          </cell>
          <cell r="BL38">
            <v>4318</v>
          </cell>
          <cell r="BM38">
            <v>3514</v>
          </cell>
          <cell r="BN38">
            <v>4883</v>
          </cell>
          <cell r="BO38">
            <v>1736.1694110824501</v>
          </cell>
          <cell r="BP38">
            <v>1736.1694110824501</v>
          </cell>
          <cell r="BQ38">
            <v>1736.1694110824501</v>
          </cell>
          <cell r="BR38">
            <v>3236.6179030401199</v>
          </cell>
          <cell r="BS38">
            <v>3236.6179030401199</v>
          </cell>
          <cell r="BT38">
            <v>3236.6179030401199</v>
          </cell>
          <cell r="BU38">
            <v>3236.6179030401199</v>
          </cell>
          <cell r="BV38">
            <v>3236.6179030401199</v>
          </cell>
          <cell r="BW38">
            <v>5893.5715628160997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F39">
            <v>4458</v>
          </cell>
          <cell r="G39">
            <v>4109</v>
          </cell>
          <cell r="H39">
            <v>4396</v>
          </cell>
          <cell r="I39">
            <v>4958</v>
          </cell>
          <cell r="J39">
            <v>4537</v>
          </cell>
          <cell r="K39">
            <v>4614</v>
          </cell>
          <cell r="L39">
            <v>6419</v>
          </cell>
          <cell r="M39">
            <v>5098</v>
          </cell>
          <cell r="N39">
            <v>5485</v>
          </cell>
          <cell r="O39">
            <v>5276</v>
          </cell>
          <cell r="P39">
            <v>5521</v>
          </cell>
          <cell r="Q39">
            <v>5328</v>
          </cell>
          <cell r="R39">
            <v>5820</v>
          </cell>
          <cell r="S39">
            <v>5820</v>
          </cell>
          <cell r="T39">
            <v>6380</v>
          </cell>
          <cell r="U39">
            <v>6582</v>
          </cell>
          <cell r="V39">
            <v>6901</v>
          </cell>
          <cell r="W39">
            <v>7357</v>
          </cell>
          <cell r="X39">
            <v>7357</v>
          </cell>
          <cell r="Y39">
            <v>7951</v>
          </cell>
          <cell r="Z39">
            <v>7791</v>
          </cell>
          <cell r="AA39">
            <v>7841</v>
          </cell>
          <cell r="AB39">
            <v>7926</v>
          </cell>
          <cell r="AC39">
            <v>7926</v>
          </cell>
          <cell r="AD39">
            <v>8048</v>
          </cell>
          <cell r="AE39">
            <v>8048</v>
          </cell>
          <cell r="AF39">
            <v>8048</v>
          </cell>
          <cell r="AG39">
            <v>8048</v>
          </cell>
          <cell r="AH39">
            <v>8048</v>
          </cell>
          <cell r="AI39">
            <v>9684</v>
          </cell>
          <cell r="AJ39">
            <v>9684</v>
          </cell>
          <cell r="AK39">
            <v>9684</v>
          </cell>
          <cell r="AL39">
            <v>9684</v>
          </cell>
          <cell r="AM39">
            <v>9684</v>
          </cell>
          <cell r="AN39">
            <v>6856</v>
          </cell>
          <cell r="AO39">
            <v>6856</v>
          </cell>
          <cell r="AP39">
            <v>6856</v>
          </cell>
          <cell r="AQ39">
            <v>6856</v>
          </cell>
          <cell r="AR39">
            <v>6856</v>
          </cell>
          <cell r="AS39">
            <v>6533</v>
          </cell>
          <cell r="AT39">
            <v>8603</v>
          </cell>
          <cell r="AU39">
            <v>8787</v>
          </cell>
          <cell r="AV39">
            <v>9195</v>
          </cell>
          <cell r="AW39">
            <v>9195</v>
          </cell>
          <cell r="AX39">
            <v>9044</v>
          </cell>
          <cell r="AY39">
            <v>9044</v>
          </cell>
          <cell r="AZ39">
            <v>9044</v>
          </cell>
          <cell r="BA39">
            <v>9044</v>
          </cell>
          <cell r="BB39">
            <v>9044</v>
          </cell>
          <cell r="BC39">
            <v>10353</v>
          </cell>
          <cell r="BD39">
            <v>10751</v>
          </cell>
          <cell r="BE39">
            <v>10116</v>
          </cell>
          <cell r="BF39">
            <v>9626</v>
          </cell>
          <cell r="BG39">
            <v>9626</v>
          </cell>
          <cell r="BH39">
            <v>10506</v>
          </cell>
          <cell r="BI39">
            <v>9887</v>
          </cell>
          <cell r="BJ39">
            <v>9966</v>
          </cell>
          <cell r="BK39">
            <v>9679</v>
          </cell>
          <cell r="BL39">
            <v>9679</v>
          </cell>
          <cell r="BM39">
            <v>10405</v>
          </cell>
          <cell r="BN39">
            <v>10478</v>
          </cell>
          <cell r="BO39">
            <v>9679</v>
          </cell>
          <cell r="BP39">
            <v>9679</v>
          </cell>
          <cell r="BQ39">
            <v>9679</v>
          </cell>
          <cell r="BR39">
            <v>9679</v>
          </cell>
          <cell r="BS39">
            <v>9679</v>
          </cell>
          <cell r="BT39">
            <v>9679</v>
          </cell>
          <cell r="BU39">
            <v>9679</v>
          </cell>
          <cell r="BV39">
            <v>9679</v>
          </cell>
          <cell r="BW39">
            <v>9679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>
            <v>2712</v>
          </cell>
          <cell r="G40">
            <v>2748</v>
          </cell>
          <cell r="H40">
            <v>2815</v>
          </cell>
          <cell r="I40">
            <v>2921</v>
          </cell>
          <cell r="J40">
            <v>2810</v>
          </cell>
          <cell r="K40">
            <v>2786</v>
          </cell>
          <cell r="L40">
            <v>4213</v>
          </cell>
          <cell r="M40">
            <v>4440</v>
          </cell>
          <cell r="N40">
            <v>4208</v>
          </cell>
          <cell r="O40">
            <v>4229</v>
          </cell>
          <cell r="P40">
            <v>4235</v>
          </cell>
          <cell r="Q40">
            <v>4167</v>
          </cell>
          <cell r="R40">
            <v>4050</v>
          </cell>
          <cell r="S40">
            <v>4050</v>
          </cell>
          <cell r="T40">
            <v>4325</v>
          </cell>
          <cell r="U40">
            <v>4360</v>
          </cell>
          <cell r="V40">
            <v>4702</v>
          </cell>
          <cell r="W40">
            <v>4957</v>
          </cell>
          <cell r="X40">
            <v>4957</v>
          </cell>
          <cell r="Y40">
            <v>5349</v>
          </cell>
          <cell r="Z40">
            <v>5194</v>
          </cell>
          <cell r="AA40">
            <v>5269</v>
          </cell>
          <cell r="AB40">
            <v>5319</v>
          </cell>
          <cell r="AC40">
            <v>5319</v>
          </cell>
          <cell r="AD40">
            <v>6058</v>
          </cell>
          <cell r="AE40">
            <v>6058</v>
          </cell>
          <cell r="AF40">
            <v>6058</v>
          </cell>
          <cell r="AG40">
            <v>6058</v>
          </cell>
          <cell r="AH40">
            <v>6058</v>
          </cell>
          <cell r="AI40">
            <v>6885</v>
          </cell>
          <cell r="AJ40">
            <v>6885</v>
          </cell>
          <cell r="AK40">
            <v>6885</v>
          </cell>
          <cell r="AL40">
            <v>6885</v>
          </cell>
          <cell r="AM40">
            <v>6885</v>
          </cell>
          <cell r="AN40">
            <v>6036</v>
          </cell>
          <cell r="AO40">
            <v>6036</v>
          </cell>
          <cell r="AP40">
            <v>6036</v>
          </cell>
          <cell r="AQ40">
            <v>6036</v>
          </cell>
          <cell r="AR40">
            <v>6036</v>
          </cell>
          <cell r="AS40">
            <v>5916</v>
          </cell>
          <cell r="AT40">
            <v>6684</v>
          </cell>
          <cell r="AU40">
            <v>6970</v>
          </cell>
          <cell r="AV40">
            <v>6847</v>
          </cell>
          <cell r="AW40">
            <v>6847</v>
          </cell>
          <cell r="AX40">
            <v>7087</v>
          </cell>
          <cell r="AY40">
            <v>7087</v>
          </cell>
          <cell r="AZ40">
            <v>7087</v>
          </cell>
          <cell r="BA40">
            <v>7087</v>
          </cell>
          <cell r="BB40">
            <v>7087</v>
          </cell>
          <cell r="BC40">
            <v>8132</v>
          </cell>
          <cell r="BD40">
            <v>8739</v>
          </cell>
          <cell r="BE40">
            <v>8416</v>
          </cell>
          <cell r="BF40">
            <v>7577</v>
          </cell>
          <cell r="BG40">
            <v>7577</v>
          </cell>
          <cell r="BH40">
            <v>8882</v>
          </cell>
          <cell r="BI40">
            <v>8380</v>
          </cell>
          <cell r="BJ40">
            <v>8630</v>
          </cell>
          <cell r="BK40">
            <v>8476</v>
          </cell>
          <cell r="BL40">
            <v>8476</v>
          </cell>
          <cell r="BM40">
            <v>9335</v>
          </cell>
          <cell r="BN40">
            <v>8836</v>
          </cell>
          <cell r="BO40">
            <v>8476</v>
          </cell>
          <cell r="BP40">
            <v>8476</v>
          </cell>
          <cell r="BQ40">
            <v>8476</v>
          </cell>
          <cell r="BR40">
            <v>8476</v>
          </cell>
          <cell r="BS40">
            <v>8476</v>
          </cell>
          <cell r="BT40">
            <v>8476</v>
          </cell>
          <cell r="BU40">
            <v>8476</v>
          </cell>
          <cell r="BV40">
            <v>8476</v>
          </cell>
          <cell r="BW40">
            <v>8476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F41">
            <v>954</v>
          </cell>
          <cell r="G41">
            <v>858</v>
          </cell>
          <cell r="H41">
            <v>716</v>
          </cell>
          <cell r="I41">
            <v>526</v>
          </cell>
          <cell r="J41">
            <v>570</v>
          </cell>
          <cell r="K41">
            <v>941</v>
          </cell>
          <cell r="L41">
            <v>413</v>
          </cell>
          <cell r="M41">
            <v>550</v>
          </cell>
          <cell r="N41">
            <v>198</v>
          </cell>
          <cell r="O41">
            <v>259</v>
          </cell>
          <cell r="P41">
            <v>218</v>
          </cell>
          <cell r="Q41">
            <v>180</v>
          </cell>
          <cell r="R41">
            <v>740</v>
          </cell>
          <cell r="S41">
            <v>740</v>
          </cell>
          <cell r="T41">
            <v>601</v>
          </cell>
          <cell r="U41">
            <v>342</v>
          </cell>
          <cell r="V41">
            <v>376</v>
          </cell>
          <cell r="W41">
            <v>468</v>
          </cell>
          <cell r="X41">
            <v>468</v>
          </cell>
          <cell r="Y41">
            <v>571.75</v>
          </cell>
          <cell r="Z41">
            <v>572.79999999999905</v>
          </cell>
          <cell r="AA41">
            <v>596.54999999999905</v>
          </cell>
          <cell r="AB41">
            <v>353</v>
          </cell>
          <cell r="AC41">
            <v>353</v>
          </cell>
          <cell r="AD41">
            <v>346</v>
          </cell>
          <cell r="AE41">
            <v>346</v>
          </cell>
          <cell r="AF41">
            <v>346</v>
          </cell>
          <cell r="AG41">
            <v>346</v>
          </cell>
          <cell r="AH41">
            <v>346</v>
          </cell>
          <cell r="AI41">
            <v>349</v>
          </cell>
          <cell r="AJ41">
            <v>349</v>
          </cell>
          <cell r="AK41">
            <v>349</v>
          </cell>
          <cell r="AL41">
            <v>349</v>
          </cell>
          <cell r="AM41">
            <v>349</v>
          </cell>
          <cell r="AN41">
            <v>368</v>
          </cell>
          <cell r="AO41">
            <v>368</v>
          </cell>
          <cell r="AP41">
            <v>368</v>
          </cell>
          <cell r="AQ41">
            <v>368</v>
          </cell>
          <cell r="AR41">
            <v>368</v>
          </cell>
          <cell r="AS41">
            <v>201</v>
          </cell>
          <cell r="AT41">
            <v>448</v>
          </cell>
          <cell r="AU41">
            <v>689</v>
          </cell>
          <cell r="AV41">
            <v>672</v>
          </cell>
          <cell r="AW41">
            <v>672</v>
          </cell>
          <cell r="AX41">
            <v>611</v>
          </cell>
          <cell r="AY41">
            <v>611</v>
          </cell>
          <cell r="AZ41">
            <v>611</v>
          </cell>
          <cell r="BA41">
            <v>611</v>
          </cell>
          <cell r="BB41">
            <v>611</v>
          </cell>
          <cell r="BC41">
            <v>936</v>
          </cell>
          <cell r="BD41">
            <v>986</v>
          </cell>
          <cell r="BE41">
            <v>1016</v>
          </cell>
          <cell r="BF41">
            <v>773</v>
          </cell>
          <cell r="BG41">
            <v>773</v>
          </cell>
          <cell r="BH41">
            <v>913</v>
          </cell>
          <cell r="BI41">
            <v>801</v>
          </cell>
          <cell r="BJ41">
            <v>984</v>
          </cell>
          <cell r="BK41">
            <v>1211</v>
          </cell>
          <cell r="BL41">
            <v>1211</v>
          </cell>
          <cell r="BM41">
            <v>994</v>
          </cell>
          <cell r="BN41">
            <v>1130</v>
          </cell>
          <cell r="BO41">
            <v>1211</v>
          </cell>
          <cell r="BP41">
            <v>1211</v>
          </cell>
          <cell r="BQ41">
            <v>1211</v>
          </cell>
          <cell r="BR41">
            <v>1211</v>
          </cell>
          <cell r="BS41">
            <v>1211</v>
          </cell>
          <cell r="BT41">
            <v>1211</v>
          </cell>
          <cell r="BU41">
            <v>1211</v>
          </cell>
          <cell r="BV41">
            <v>1211</v>
          </cell>
          <cell r="BW41">
            <v>1211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F42">
            <v>8693</v>
          </cell>
          <cell r="G42">
            <v>10554</v>
          </cell>
          <cell r="H42">
            <v>9830</v>
          </cell>
          <cell r="I42">
            <v>8640</v>
          </cell>
          <cell r="J42">
            <v>8040</v>
          </cell>
          <cell r="K42">
            <v>8847</v>
          </cell>
          <cell r="L42">
            <v>11323</v>
          </cell>
          <cell r="M42">
            <v>10308</v>
          </cell>
          <cell r="N42">
            <v>11375</v>
          </cell>
          <cell r="O42">
            <v>11695</v>
          </cell>
          <cell r="P42">
            <v>12250</v>
          </cell>
          <cell r="Q42">
            <v>12241</v>
          </cell>
          <cell r="R42">
            <v>13002</v>
          </cell>
          <cell r="S42">
            <v>13002</v>
          </cell>
          <cell r="T42">
            <v>13232</v>
          </cell>
          <cell r="U42">
            <v>13578</v>
          </cell>
          <cell r="V42">
            <v>14381</v>
          </cell>
          <cell r="W42">
            <v>15890</v>
          </cell>
          <cell r="X42">
            <v>15890</v>
          </cell>
          <cell r="Y42">
            <v>17404</v>
          </cell>
          <cell r="Z42">
            <v>17404</v>
          </cell>
          <cell r="AA42">
            <v>17404</v>
          </cell>
          <cell r="AB42">
            <v>17404</v>
          </cell>
          <cell r="AC42">
            <v>17404</v>
          </cell>
          <cell r="AD42">
            <v>17209</v>
          </cell>
          <cell r="AE42">
            <v>17209</v>
          </cell>
          <cell r="AF42">
            <v>17209</v>
          </cell>
          <cell r="AG42">
            <v>17209</v>
          </cell>
          <cell r="AH42">
            <v>17209</v>
          </cell>
          <cell r="AI42">
            <v>18654</v>
          </cell>
          <cell r="AJ42">
            <v>18654</v>
          </cell>
          <cell r="AK42">
            <v>18654</v>
          </cell>
          <cell r="AL42">
            <v>18654</v>
          </cell>
          <cell r="AM42">
            <v>18654</v>
          </cell>
          <cell r="AN42">
            <v>16060</v>
          </cell>
          <cell r="AO42">
            <v>16060</v>
          </cell>
          <cell r="AP42">
            <v>16060</v>
          </cell>
          <cell r="AQ42">
            <v>16060</v>
          </cell>
          <cell r="AR42">
            <v>16060</v>
          </cell>
          <cell r="AS42">
            <v>15606</v>
          </cell>
          <cell r="AT42">
            <v>18383</v>
          </cell>
          <cell r="AU42">
            <v>19027</v>
          </cell>
          <cell r="AV42">
            <v>19560</v>
          </cell>
          <cell r="AW42">
            <v>19560</v>
          </cell>
          <cell r="AX42">
            <v>23781</v>
          </cell>
          <cell r="AY42">
            <v>23781</v>
          </cell>
          <cell r="AZ42">
            <v>23781</v>
          </cell>
          <cell r="BA42">
            <v>23781</v>
          </cell>
          <cell r="BB42">
            <v>23781</v>
          </cell>
          <cell r="BC42">
            <v>22983</v>
          </cell>
          <cell r="BD42">
            <v>22699</v>
          </cell>
          <cell r="BE42">
            <v>21754</v>
          </cell>
          <cell r="BF42">
            <v>23422</v>
          </cell>
          <cell r="BG42">
            <v>23422</v>
          </cell>
          <cell r="BH42">
            <v>23909</v>
          </cell>
          <cell r="BI42">
            <v>23198</v>
          </cell>
          <cell r="BJ42">
            <v>23465</v>
          </cell>
          <cell r="BK42">
            <v>23684</v>
          </cell>
          <cell r="BL42">
            <v>23684</v>
          </cell>
          <cell r="BM42">
            <v>24248</v>
          </cell>
          <cell r="BN42">
            <v>25327</v>
          </cell>
          <cell r="BO42">
            <v>21102.169411082501</v>
          </cell>
          <cell r="BP42">
            <v>21102.169411082501</v>
          </cell>
          <cell r="BQ42">
            <v>21102.169411082501</v>
          </cell>
          <cell r="BR42">
            <v>22602.6179030401</v>
          </cell>
          <cell r="BS42">
            <v>22602.6179030401</v>
          </cell>
          <cell r="BT42">
            <v>22602.6179030401</v>
          </cell>
          <cell r="BU42">
            <v>22602.6179030401</v>
          </cell>
          <cell r="BV42">
            <v>22602.6179030401</v>
          </cell>
          <cell r="BW42">
            <v>25259.571562816102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F43">
            <v>23210</v>
          </cell>
          <cell r="G43">
            <v>23218</v>
          </cell>
          <cell r="H43">
            <v>23737</v>
          </cell>
          <cell r="I43">
            <v>23345</v>
          </cell>
          <cell r="J43">
            <v>24435</v>
          </cell>
          <cell r="K43">
            <v>24276</v>
          </cell>
          <cell r="L43">
            <v>34852</v>
          </cell>
          <cell r="M43">
            <v>35890</v>
          </cell>
          <cell r="N43">
            <v>37934</v>
          </cell>
          <cell r="O43">
            <v>38447</v>
          </cell>
          <cell r="P43">
            <v>39101</v>
          </cell>
          <cell r="Q43">
            <v>39307</v>
          </cell>
          <cell r="R43">
            <v>40812</v>
          </cell>
          <cell r="S43">
            <v>40812</v>
          </cell>
          <cell r="T43">
            <v>40783</v>
          </cell>
          <cell r="U43">
            <v>40271</v>
          </cell>
          <cell r="V43">
            <v>40397</v>
          </cell>
          <cell r="W43">
            <v>41898</v>
          </cell>
          <cell r="X43">
            <v>41898</v>
          </cell>
          <cell r="Y43">
            <v>41934</v>
          </cell>
          <cell r="Z43">
            <v>41934</v>
          </cell>
          <cell r="AA43">
            <v>41934</v>
          </cell>
          <cell r="AB43">
            <v>41934</v>
          </cell>
          <cell r="AC43">
            <v>41934</v>
          </cell>
          <cell r="AD43">
            <v>44381</v>
          </cell>
          <cell r="AE43">
            <v>44381</v>
          </cell>
          <cell r="AF43">
            <v>44381</v>
          </cell>
          <cell r="AG43">
            <v>44381</v>
          </cell>
          <cell r="AH43">
            <v>44381</v>
          </cell>
          <cell r="AI43">
            <v>47708</v>
          </cell>
          <cell r="AJ43">
            <v>47708</v>
          </cell>
          <cell r="AK43">
            <v>47708</v>
          </cell>
          <cell r="AL43">
            <v>47708</v>
          </cell>
          <cell r="AM43">
            <v>47708</v>
          </cell>
          <cell r="AN43">
            <v>49984</v>
          </cell>
          <cell r="AO43">
            <v>49984</v>
          </cell>
          <cell r="AP43">
            <v>49984</v>
          </cell>
          <cell r="AQ43">
            <v>49984</v>
          </cell>
          <cell r="AR43">
            <v>49984</v>
          </cell>
          <cell r="AS43">
            <v>47370</v>
          </cell>
          <cell r="AT43">
            <v>51673</v>
          </cell>
          <cell r="AU43">
            <v>53105</v>
          </cell>
          <cell r="AV43">
            <v>53567</v>
          </cell>
          <cell r="AW43">
            <v>53567</v>
          </cell>
          <cell r="AX43">
            <v>52170.318946033804</v>
          </cell>
          <cell r="AY43">
            <v>52170.318946033804</v>
          </cell>
          <cell r="AZ43">
            <v>52170.318946033804</v>
          </cell>
          <cell r="BA43">
            <v>52170.318946033804</v>
          </cell>
          <cell r="BB43">
            <v>51648</v>
          </cell>
          <cell r="BC43">
            <v>52825</v>
          </cell>
          <cell r="BD43">
            <v>53888</v>
          </cell>
          <cell r="BE43">
            <v>52839</v>
          </cell>
          <cell r="BF43">
            <v>52216</v>
          </cell>
          <cell r="BG43">
            <v>52216</v>
          </cell>
          <cell r="BH43">
            <v>53013</v>
          </cell>
          <cell r="BI43">
            <v>52924</v>
          </cell>
          <cell r="BJ43">
            <v>53417</v>
          </cell>
          <cell r="BK43">
            <v>54366</v>
          </cell>
          <cell r="BL43">
            <v>54366</v>
          </cell>
          <cell r="BM43">
            <v>54144</v>
          </cell>
          <cell r="BN43">
            <v>54366</v>
          </cell>
          <cell r="BO43">
            <v>52973.665312172998</v>
          </cell>
          <cell r="BP43">
            <v>52973.665312172998</v>
          </cell>
          <cell r="BQ43">
            <v>52012.157003424698</v>
          </cell>
          <cell r="BR43">
            <v>50082.9056400685</v>
          </cell>
          <cell r="BS43">
            <v>50082.9056400685</v>
          </cell>
          <cell r="BT43">
            <v>50082.9056400685</v>
          </cell>
          <cell r="BU43">
            <v>50082.9056400685</v>
          </cell>
          <cell r="BV43">
            <v>50082.9056400685</v>
          </cell>
          <cell r="BW43">
            <v>48958.1766809521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F44">
            <v>-14484</v>
          </cell>
          <cell r="G44">
            <v>-15105</v>
          </cell>
          <cell r="H44">
            <v>-15253</v>
          </cell>
          <cell r="I44">
            <v>-15293</v>
          </cell>
          <cell r="J44">
            <v>-15988</v>
          </cell>
          <cell r="K44">
            <v>-15786</v>
          </cell>
          <cell r="L44">
            <v>-21141</v>
          </cell>
          <cell r="M44">
            <v>-22311</v>
          </cell>
          <cell r="N44">
            <v>-24137</v>
          </cell>
          <cell r="O44">
            <v>-24781</v>
          </cell>
          <cell r="P44">
            <v>-25447</v>
          </cell>
          <cell r="Q44">
            <v>-25797</v>
          </cell>
          <cell r="R44">
            <v>-26595</v>
          </cell>
          <cell r="S44">
            <v>-26595</v>
          </cell>
          <cell r="T44">
            <v>-26847</v>
          </cell>
          <cell r="U44">
            <v>-26723</v>
          </cell>
          <cell r="V44">
            <v>-26915</v>
          </cell>
          <cell r="W44">
            <v>-28070</v>
          </cell>
          <cell r="X44">
            <v>-28070</v>
          </cell>
          <cell r="Y44">
            <v>-28397</v>
          </cell>
          <cell r="Z44">
            <v>-28397</v>
          </cell>
          <cell r="AA44">
            <v>-28397</v>
          </cell>
          <cell r="AB44">
            <v>-28397</v>
          </cell>
          <cell r="AC44">
            <v>-28397</v>
          </cell>
          <cell r="AD44">
            <v>-30659</v>
          </cell>
          <cell r="AE44">
            <v>-30659</v>
          </cell>
          <cell r="AF44">
            <v>-30659</v>
          </cell>
          <cell r="AG44">
            <v>-30659</v>
          </cell>
          <cell r="AH44">
            <v>-30659</v>
          </cell>
          <cell r="AI44">
            <v>-33320</v>
          </cell>
          <cell r="AJ44">
            <v>-33320</v>
          </cell>
          <cell r="AK44">
            <v>-33320</v>
          </cell>
          <cell r="AL44">
            <v>-33320</v>
          </cell>
          <cell r="AM44">
            <v>-33320</v>
          </cell>
          <cell r="AN44">
            <v>-35322</v>
          </cell>
          <cell r="AO44">
            <v>-35322</v>
          </cell>
          <cell r="AP44">
            <v>-35322</v>
          </cell>
          <cell r="AQ44">
            <v>-35322</v>
          </cell>
          <cell r="AR44">
            <v>-35322</v>
          </cell>
          <cell r="AS44">
            <v>-33547</v>
          </cell>
          <cell r="AT44">
            <v>-34296</v>
          </cell>
          <cell r="AU44">
            <v>-35168</v>
          </cell>
          <cell r="AV44">
            <v>-35426</v>
          </cell>
          <cell r="AW44">
            <v>-35426</v>
          </cell>
          <cell r="AX44">
            <v>-34502.318946033804</v>
          </cell>
          <cell r="AY44">
            <v>-34502.318946033804</v>
          </cell>
          <cell r="AZ44">
            <v>-34502.318946033804</v>
          </cell>
          <cell r="BA44">
            <v>-34502.318946033804</v>
          </cell>
          <cell r="BB44">
            <v>-33980</v>
          </cell>
          <cell r="BC44">
            <v>-35040</v>
          </cell>
          <cell r="BD44">
            <v>-35839</v>
          </cell>
          <cell r="BE44">
            <v>-35046</v>
          </cell>
          <cell r="BF44">
            <v>-34917</v>
          </cell>
          <cell r="BG44">
            <v>-34917</v>
          </cell>
          <cell r="BH44">
            <v>-35734</v>
          </cell>
          <cell r="BI44">
            <v>-35571</v>
          </cell>
          <cell r="BJ44">
            <v>-35860</v>
          </cell>
          <cell r="BK44">
            <v>-36846</v>
          </cell>
          <cell r="BL44">
            <v>-36846</v>
          </cell>
          <cell r="BM44">
            <v>-36876</v>
          </cell>
          <cell r="BN44">
            <v>-37164</v>
          </cell>
          <cell r="BO44">
            <v>-36212.215312173001</v>
          </cell>
          <cell r="BP44">
            <v>-36212.215312173001</v>
          </cell>
          <cell r="BQ44">
            <v>-36846</v>
          </cell>
          <cell r="BR44">
            <v>-35479.296524703997</v>
          </cell>
          <cell r="BS44">
            <v>-35479.296524703997</v>
          </cell>
          <cell r="BT44">
            <v>-35479.296524703997</v>
          </cell>
          <cell r="BU44">
            <v>-35479.296524703997</v>
          </cell>
          <cell r="BV44">
            <v>-36846</v>
          </cell>
          <cell r="BW44">
            <v>-36846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F45">
            <v>8726</v>
          </cell>
          <cell r="G45">
            <v>8113</v>
          </cell>
          <cell r="H45">
            <v>8484</v>
          </cell>
          <cell r="I45">
            <v>8052</v>
          </cell>
          <cell r="J45">
            <v>8447</v>
          </cell>
          <cell r="K45">
            <v>8490</v>
          </cell>
          <cell r="L45">
            <v>13711</v>
          </cell>
          <cell r="M45">
            <v>13579</v>
          </cell>
          <cell r="N45">
            <v>13797</v>
          </cell>
          <cell r="O45">
            <v>13666</v>
          </cell>
          <cell r="P45">
            <v>13654</v>
          </cell>
          <cell r="Q45">
            <v>13510</v>
          </cell>
          <cell r="R45">
            <v>14217</v>
          </cell>
          <cell r="S45">
            <v>14217</v>
          </cell>
          <cell r="T45">
            <v>13936</v>
          </cell>
          <cell r="U45">
            <v>13548</v>
          </cell>
          <cell r="V45">
            <v>13482</v>
          </cell>
          <cell r="W45">
            <v>13828</v>
          </cell>
          <cell r="X45">
            <v>13828</v>
          </cell>
          <cell r="Y45">
            <v>13537</v>
          </cell>
          <cell r="Z45">
            <v>13537</v>
          </cell>
          <cell r="AA45">
            <v>13537</v>
          </cell>
          <cell r="AB45">
            <v>13537</v>
          </cell>
          <cell r="AC45">
            <v>13537</v>
          </cell>
          <cell r="AD45">
            <v>13722</v>
          </cell>
          <cell r="AE45">
            <v>13722</v>
          </cell>
          <cell r="AF45">
            <v>13722</v>
          </cell>
          <cell r="AG45">
            <v>13722</v>
          </cell>
          <cell r="AH45">
            <v>13722</v>
          </cell>
          <cell r="AI45">
            <v>14388</v>
          </cell>
          <cell r="AJ45">
            <v>14388</v>
          </cell>
          <cell r="AK45">
            <v>14388</v>
          </cell>
          <cell r="AL45">
            <v>14388</v>
          </cell>
          <cell r="AM45">
            <v>14388</v>
          </cell>
          <cell r="AN45">
            <v>14662</v>
          </cell>
          <cell r="AO45">
            <v>14662</v>
          </cell>
          <cell r="AP45">
            <v>14662</v>
          </cell>
          <cell r="AQ45">
            <v>14662</v>
          </cell>
          <cell r="AR45">
            <v>14662</v>
          </cell>
          <cell r="AS45">
            <v>13823</v>
          </cell>
          <cell r="AT45">
            <v>17377</v>
          </cell>
          <cell r="AU45">
            <v>17937</v>
          </cell>
          <cell r="AV45">
            <v>18141</v>
          </cell>
          <cell r="AW45">
            <v>18141</v>
          </cell>
          <cell r="AX45">
            <v>17668</v>
          </cell>
          <cell r="AY45">
            <v>17668</v>
          </cell>
          <cell r="AZ45">
            <v>17668</v>
          </cell>
          <cell r="BA45">
            <v>17668</v>
          </cell>
          <cell r="BB45">
            <v>17668</v>
          </cell>
          <cell r="BC45">
            <v>17785</v>
          </cell>
          <cell r="BD45">
            <v>18049</v>
          </cell>
          <cell r="BE45">
            <v>17793</v>
          </cell>
          <cell r="BF45">
            <v>17299</v>
          </cell>
          <cell r="BG45">
            <v>17299</v>
          </cell>
          <cell r="BH45">
            <v>17279</v>
          </cell>
          <cell r="BI45">
            <v>17353</v>
          </cell>
          <cell r="BJ45">
            <v>17557</v>
          </cell>
          <cell r="BK45">
            <v>17520</v>
          </cell>
          <cell r="BL45">
            <v>17520</v>
          </cell>
          <cell r="BM45">
            <v>17268</v>
          </cell>
          <cell r="BN45">
            <v>17202</v>
          </cell>
          <cell r="BO45">
            <v>16761.45</v>
          </cell>
          <cell r="BP45">
            <v>16761.45</v>
          </cell>
          <cell r="BQ45">
            <v>16761.45</v>
          </cell>
          <cell r="BR45">
            <v>16139.728999999999</v>
          </cell>
          <cell r="BS45">
            <v>16139.728999999999</v>
          </cell>
          <cell r="BT45">
            <v>16139.728999999999</v>
          </cell>
          <cell r="BU45">
            <v>16139.728999999999</v>
          </cell>
          <cell r="BV45">
            <v>16139.728999999999</v>
          </cell>
          <cell r="BW45">
            <v>15777.273579999999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F46">
            <v>5041</v>
          </cell>
          <cell r="G46">
            <v>835</v>
          </cell>
          <cell r="H46">
            <v>1076</v>
          </cell>
          <cell r="I46">
            <v>1973</v>
          </cell>
          <cell r="J46">
            <v>1887</v>
          </cell>
          <cell r="K46">
            <v>2185</v>
          </cell>
          <cell r="L46">
            <v>2387</v>
          </cell>
          <cell r="M46">
            <v>4083</v>
          </cell>
          <cell r="N46">
            <v>6991</v>
          </cell>
          <cell r="O46">
            <v>4182</v>
          </cell>
          <cell r="P46">
            <v>4196</v>
          </cell>
          <cell r="Q46">
            <v>4196</v>
          </cell>
          <cell r="R46">
            <v>4211</v>
          </cell>
          <cell r="S46">
            <v>7031</v>
          </cell>
          <cell r="T46">
            <v>4222</v>
          </cell>
          <cell r="U46">
            <v>4155</v>
          </cell>
          <cell r="V46">
            <v>4159</v>
          </cell>
          <cell r="W46">
            <v>4194</v>
          </cell>
          <cell r="X46">
            <v>6839</v>
          </cell>
          <cell r="Y46">
            <v>4135</v>
          </cell>
          <cell r="Z46">
            <v>4135</v>
          </cell>
          <cell r="AA46">
            <v>4135</v>
          </cell>
          <cell r="AB46">
            <v>4135</v>
          </cell>
          <cell r="AC46">
            <v>6723</v>
          </cell>
          <cell r="AD46">
            <v>4301</v>
          </cell>
          <cell r="AE46">
            <v>4301</v>
          </cell>
          <cell r="AF46">
            <v>4301</v>
          </cell>
          <cell r="AG46">
            <v>4301</v>
          </cell>
          <cell r="AH46">
            <v>6941</v>
          </cell>
          <cell r="AI46">
            <v>5027</v>
          </cell>
          <cell r="AJ46">
            <v>5027</v>
          </cell>
          <cell r="AK46">
            <v>5027</v>
          </cell>
          <cell r="AL46">
            <v>5027</v>
          </cell>
          <cell r="AM46">
            <v>7925</v>
          </cell>
          <cell r="AN46">
            <v>4160</v>
          </cell>
          <cell r="AO46">
            <v>4160</v>
          </cell>
          <cell r="AP46">
            <v>4160</v>
          </cell>
          <cell r="AQ46">
            <v>4160</v>
          </cell>
          <cell r="AR46">
            <v>7617</v>
          </cell>
          <cell r="AS46">
            <v>4205</v>
          </cell>
          <cell r="AT46">
            <v>18544</v>
          </cell>
          <cell r="AU46">
            <v>18581</v>
          </cell>
          <cell r="AV46">
            <v>19080</v>
          </cell>
          <cell r="AW46">
            <v>32194</v>
          </cell>
          <cell r="AX46">
            <v>18497</v>
          </cell>
          <cell r="AY46">
            <v>18497</v>
          </cell>
          <cell r="AZ46">
            <v>18497</v>
          </cell>
          <cell r="BA46">
            <v>18497</v>
          </cell>
          <cell r="BB46">
            <v>31464</v>
          </cell>
          <cell r="BC46">
            <v>18501</v>
          </cell>
          <cell r="BD46">
            <v>18468</v>
          </cell>
          <cell r="BE46">
            <v>18206</v>
          </cell>
          <cell r="BF46">
            <v>17991</v>
          </cell>
          <cell r="BG46">
            <v>30921</v>
          </cell>
          <cell r="BH46">
            <v>17956</v>
          </cell>
          <cell r="BI46">
            <v>17794</v>
          </cell>
          <cell r="BJ46">
            <v>17782</v>
          </cell>
          <cell r="BK46">
            <v>17450</v>
          </cell>
          <cell r="BL46">
            <v>17450</v>
          </cell>
          <cell r="BM46">
            <v>17272</v>
          </cell>
          <cell r="BN46">
            <v>17175</v>
          </cell>
          <cell r="BO46">
            <v>17450</v>
          </cell>
          <cell r="BP46">
            <v>17450</v>
          </cell>
          <cell r="BQ46">
            <v>17450</v>
          </cell>
          <cell r="BR46">
            <v>17450</v>
          </cell>
          <cell r="BS46">
            <v>17450</v>
          </cell>
          <cell r="BT46">
            <v>17450</v>
          </cell>
          <cell r="BU46">
            <v>17450</v>
          </cell>
          <cell r="BV46">
            <v>17450</v>
          </cell>
          <cell r="BW46">
            <v>17450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F47">
            <v>-676</v>
          </cell>
          <cell r="G47">
            <v>-177</v>
          </cell>
          <cell r="H47">
            <v>-177</v>
          </cell>
          <cell r="I47">
            <v>-211</v>
          </cell>
          <cell r="J47">
            <v>-246</v>
          </cell>
          <cell r="K47">
            <v>-351</v>
          </cell>
          <cell r="L47">
            <v>-459</v>
          </cell>
          <cell r="M47">
            <v>-346</v>
          </cell>
          <cell r="N47">
            <v>3189</v>
          </cell>
          <cell r="O47">
            <v>-362</v>
          </cell>
          <cell r="P47">
            <v>-383</v>
          </cell>
          <cell r="Q47">
            <v>-380</v>
          </cell>
          <cell r="R47">
            <v>-406</v>
          </cell>
          <cell r="S47">
            <v>3226</v>
          </cell>
          <cell r="T47">
            <v>-424</v>
          </cell>
          <cell r="U47">
            <v>-443</v>
          </cell>
          <cell r="V47">
            <v>-471</v>
          </cell>
          <cell r="W47">
            <v>-507</v>
          </cell>
          <cell r="X47">
            <v>3152</v>
          </cell>
          <cell r="Y47">
            <v>-552</v>
          </cell>
          <cell r="Z47">
            <v>-552</v>
          </cell>
          <cell r="AA47">
            <v>-552</v>
          </cell>
          <cell r="AB47">
            <v>-552</v>
          </cell>
          <cell r="AC47">
            <v>3140</v>
          </cell>
          <cell r="AD47">
            <v>-602</v>
          </cell>
          <cell r="AE47">
            <v>-602</v>
          </cell>
          <cell r="AF47">
            <v>-602</v>
          </cell>
          <cell r="AG47">
            <v>-602</v>
          </cell>
          <cell r="AH47">
            <v>3242</v>
          </cell>
          <cell r="AI47">
            <v>-674</v>
          </cell>
          <cell r="AJ47">
            <v>-674</v>
          </cell>
          <cell r="AK47">
            <v>-674</v>
          </cell>
          <cell r="AL47">
            <v>-674</v>
          </cell>
          <cell r="AM47">
            <v>3572</v>
          </cell>
          <cell r="AN47">
            <v>-766</v>
          </cell>
          <cell r="AO47">
            <v>-766</v>
          </cell>
          <cell r="AP47">
            <v>-766</v>
          </cell>
          <cell r="AQ47">
            <v>-766</v>
          </cell>
          <cell r="AR47">
            <v>3394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13114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12967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12930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V47">
            <v>0</v>
          </cell>
          <cell r="BW47">
            <v>0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F48">
            <v>4365</v>
          </cell>
          <cell r="G48">
            <v>658</v>
          </cell>
          <cell r="H48">
            <v>899</v>
          </cell>
          <cell r="I48">
            <v>1762</v>
          </cell>
          <cell r="J48">
            <v>1641</v>
          </cell>
          <cell r="K48">
            <v>1834</v>
          </cell>
          <cell r="L48">
            <v>1928</v>
          </cell>
          <cell r="M48">
            <v>3737</v>
          </cell>
          <cell r="N48">
            <v>3802</v>
          </cell>
          <cell r="O48">
            <v>3820</v>
          </cell>
          <cell r="P48">
            <v>3813</v>
          </cell>
          <cell r="Q48">
            <v>3816</v>
          </cell>
          <cell r="R48">
            <v>3805</v>
          </cell>
          <cell r="S48">
            <v>3805</v>
          </cell>
          <cell r="T48">
            <v>3798</v>
          </cell>
          <cell r="U48">
            <v>3712</v>
          </cell>
          <cell r="V48">
            <v>3688</v>
          </cell>
          <cell r="W48">
            <v>3687</v>
          </cell>
          <cell r="X48">
            <v>3687</v>
          </cell>
          <cell r="Y48">
            <v>3583</v>
          </cell>
          <cell r="Z48">
            <v>3583</v>
          </cell>
          <cell r="AA48">
            <v>3583</v>
          </cell>
          <cell r="AB48">
            <v>3583</v>
          </cell>
          <cell r="AC48">
            <v>3583</v>
          </cell>
          <cell r="AD48">
            <v>3699</v>
          </cell>
          <cell r="AE48">
            <v>3699</v>
          </cell>
          <cell r="AF48">
            <v>3699</v>
          </cell>
          <cell r="AG48">
            <v>3699</v>
          </cell>
          <cell r="AH48">
            <v>3699</v>
          </cell>
          <cell r="AI48">
            <v>4353</v>
          </cell>
          <cell r="AJ48">
            <v>4353</v>
          </cell>
          <cell r="AK48">
            <v>4353</v>
          </cell>
          <cell r="AL48">
            <v>4353</v>
          </cell>
          <cell r="AM48">
            <v>4353</v>
          </cell>
          <cell r="AN48">
            <v>3394</v>
          </cell>
          <cell r="AO48">
            <v>3394</v>
          </cell>
          <cell r="AP48">
            <v>3394</v>
          </cell>
          <cell r="AQ48">
            <v>3394</v>
          </cell>
          <cell r="AR48">
            <v>4223</v>
          </cell>
          <cell r="AS48">
            <v>4205</v>
          </cell>
          <cell r="AT48">
            <v>18544</v>
          </cell>
          <cell r="AU48">
            <v>18581</v>
          </cell>
          <cell r="AV48">
            <v>19080</v>
          </cell>
          <cell r="AW48">
            <v>19080</v>
          </cell>
          <cell r="AX48">
            <v>18497</v>
          </cell>
          <cell r="AY48">
            <v>18497</v>
          </cell>
          <cell r="AZ48">
            <v>18497</v>
          </cell>
          <cell r="BA48">
            <v>18497</v>
          </cell>
          <cell r="BB48">
            <v>18497</v>
          </cell>
          <cell r="BC48">
            <v>18501</v>
          </cell>
          <cell r="BD48">
            <v>18468</v>
          </cell>
          <cell r="BE48">
            <v>18206</v>
          </cell>
          <cell r="BF48">
            <v>17991</v>
          </cell>
          <cell r="BG48">
            <v>17991</v>
          </cell>
          <cell r="BH48">
            <v>17956</v>
          </cell>
          <cell r="BI48">
            <v>17794</v>
          </cell>
          <cell r="BJ48">
            <v>17782</v>
          </cell>
          <cell r="BK48">
            <v>17450</v>
          </cell>
          <cell r="BL48">
            <v>17450</v>
          </cell>
          <cell r="BM48">
            <v>17272</v>
          </cell>
          <cell r="BN48">
            <v>17450</v>
          </cell>
          <cell r="BO48">
            <v>17450</v>
          </cell>
          <cell r="BP48">
            <v>17450</v>
          </cell>
          <cell r="BQ48">
            <v>17450</v>
          </cell>
          <cell r="BR48">
            <v>17450</v>
          </cell>
          <cell r="BS48">
            <v>17450</v>
          </cell>
          <cell r="BT48">
            <v>17450</v>
          </cell>
          <cell r="BU48">
            <v>17450</v>
          </cell>
          <cell r="BV48">
            <v>17450</v>
          </cell>
          <cell r="BW48">
            <v>17450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  <cell r="F49">
            <v>931</v>
          </cell>
          <cell r="G49">
            <v>848</v>
          </cell>
          <cell r="H49">
            <v>1387</v>
          </cell>
          <cell r="I49">
            <v>1206</v>
          </cell>
          <cell r="J49">
            <v>1311</v>
          </cell>
          <cell r="K49">
            <v>1359</v>
          </cell>
          <cell r="L49">
            <v>2096</v>
          </cell>
          <cell r="M49">
            <v>1581</v>
          </cell>
          <cell r="N49">
            <v>1565</v>
          </cell>
          <cell r="O49">
            <v>1596</v>
          </cell>
          <cell r="P49">
            <v>1721</v>
          </cell>
          <cell r="Q49">
            <v>1800</v>
          </cell>
          <cell r="R49">
            <v>1878</v>
          </cell>
          <cell r="S49">
            <v>1878</v>
          </cell>
          <cell r="T49">
            <v>1906</v>
          </cell>
          <cell r="U49">
            <v>2242</v>
          </cell>
          <cell r="V49">
            <v>2484</v>
          </cell>
          <cell r="W49">
            <v>2698</v>
          </cell>
          <cell r="X49">
            <v>2698</v>
          </cell>
          <cell r="Y49">
            <v>2285</v>
          </cell>
          <cell r="Z49">
            <v>2285</v>
          </cell>
          <cell r="AA49">
            <v>2285</v>
          </cell>
          <cell r="AB49">
            <v>2285</v>
          </cell>
          <cell r="AC49">
            <v>2285</v>
          </cell>
          <cell r="AD49">
            <v>2735</v>
          </cell>
          <cell r="AE49">
            <v>2735</v>
          </cell>
          <cell r="AF49">
            <v>2735</v>
          </cell>
          <cell r="AG49">
            <v>2735</v>
          </cell>
          <cell r="AH49">
            <v>2735</v>
          </cell>
          <cell r="AI49">
            <v>3089</v>
          </cell>
          <cell r="AJ49">
            <v>3089</v>
          </cell>
          <cell r="AK49">
            <v>3089</v>
          </cell>
          <cell r="AL49">
            <v>3089</v>
          </cell>
          <cell r="AM49">
            <v>3089</v>
          </cell>
          <cell r="AN49">
            <v>3204</v>
          </cell>
          <cell r="AO49">
            <v>3204</v>
          </cell>
          <cell r="AP49">
            <v>3204</v>
          </cell>
          <cell r="AQ49">
            <v>3204</v>
          </cell>
          <cell r="AR49">
            <v>3204</v>
          </cell>
          <cell r="AS49">
            <v>2869.88855895197</v>
          </cell>
          <cell r="AT49">
            <v>3272.8370305676899</v>
          </cell>
          <cell r="AU49">
            <v>3296.3423580785998</v>
          </cell>
          <cell r="AV49">
            <v>3355.1056768559001</v>
          </cell>
          <cell r="AW49">
            <v>3355.1056768559001</v>
          </cell>
          <cell r="AX49">
            <v>3572.2501310043699</v>
          </cell>
          <cell r="AY49">
            <v>3572.2501310043699</v>
          </cell>
          <cell r="AZ49">
            <v>3572.2501310043699</v>
          </cell>
          <cell r="BA49">
            <v>3572.2501310043699</v>
          </cell>
          <cell r="BB49">
            <v>3572.2501310043699</v>
          </cell>
          <cell r="BC49">
            <v>3417.7865502183399</v>
          </cell>
          <cell r="BD49">
            <v>3520.2026200873402</v>
          </cell>
          <cell r="BE49">
            <v>3544.2675982532801</v>
          </cell>
          <cell r="BF49">
            <v>3949.4546724890802</v>
          </cell>
          <cell r="BG49">
            <v>3949.4546724890802</v>
          </cell>
          <cell r="BH49">
            <v>3906.3615720523999</v>
          </cell>
          <cell r="BI49">
            <v>3902.44401746725</v>
          </cell>
          <cell r="BJ49">
            <v>4013.2548471615701</v>
          </cell>
          <cell r="BK49">
            <v>3916.9949344978199</v>
          </cell>
          <cell r="BL49">
            <v>3916.9949344978199</v>
          </cell>
          <cell r="BM49">
            <v>3726.1540611353698</v>
          </cell>
          <cell r="BN49">
            <v>3757.49449781659</v>
          </cell>
          <cell r="BO49">
            <v>3934.9037554585202</v>
          </cell>
          <cell r="BP49">
            <v>3934.9037554585202</v>
          </cell>
          <cell r="BQ49">
            <v>3934.9037554585202</v>
          </cell>
          <cell r="BR49">
            <v>3934.9037554585202</v>
          </cell>
          <cell r="BS49">
            <v>3934.9037554585202</v>
          </cell>
          <cell r="BT49">
            <v>3934.9037554585202</v>
          </cell>
          <cell r="BU49">
            <v>3934.9037554585202</v>
          </cell>
          <cell r="BV49">
            <v>3934.9037554585202</v>
          </cell>
          <cell r="BW49">
            <v>3934.9037554585202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>
            <v>1859</v>
          </cell>
          <cell r="G50">
            <v>1872</v>
          </cell>
          <cell r="H50">
            <v>2497</v>
          </cell>
          <cell r="I50">
            <v>2929</v>
          </cell>
          <cell r="J50">
            <v>2615</v>
          </cell>
          <cell r="K50">
            <v>3262</v>
          </cell>
          <cell r="L50">
            <v>3202</v>
          </cell>
          <cell r="M50">
            <v>2241</v>
          </cell>
          <cell r="N50">
            <v>2266</v>
          </cell>
          <cell r="O50">
            <v>2263</v>
          </cell>
          <cell r="P50">
            <v>2129</v>
          </cell>
          <cell r="Q50">
            <v>2232</v>
          </cell>
          <cell r="R50">
            <v>2201</v>
          </cell>
          <cell r="S50">
            <v>2201</v>
          </cell>
          <cell r="T50">
            <v>2208</v>
          </cell>
          <cell r="U50">
            <v>2219</v>
          </cell>
          <cell r="V50">
            <v>2276</v>
          </cell>
          <cell r="W50">
            <v>2330</v>
          </cell>
          <cell r="X50">
            <v>2330</v>
          </cell>
          <cell r="Y50">
            <v>2430</v>
          </cell>
          <cell r="Z50">
            <v>2430</v>
          </cell>
          <cell r="AA50">
            <v>2430</v>
          </cell>
          <cell r="AB50">
            <v>2430</v>
          </cell>
          <cell r="AC50">
            <v>2430</v>
          </cell>
          <cell r="AD50">
            <v>2431</v>
          </cell>
          <cell r="AE50">
            <v>2431</v>
          </cell>
          <cell r="AF50">
            <v>2431</v>
          </cell>
          <cell r="AG50">
            <v>2431</v>
          </cell>
          <cell r="AH50">
            <v>2431</v>
          </cell>
          <cell r="AI50">
            <v>2874</v>
          </cell>
          <cell r="AJ50">
            <v>2874</v>
          </cell>
          <cell r="AK50">
            <v>2874</v>
          </cell>
          <cell r="AL50">
            <v>2874</v>
          </cell>
          <cell r="AM50">
            <v>2874</v>
          </cell>
          <cell r="AN50">
            <v>2521</v>
          </cell>
          <cell r="AO50">
            <v>2521</v>
          </cell>
          <cell r="AP50">
            <v>2521</v>
          </cell>
          <cell r="AQ50">
            <v>2521</v>
          </cell>
          <cell r="AR50">
            <v>2521</v>
          </cell>
          <cell r="AS50">
            <v>2258.11144104804</v>
          </cell>
          <cell r="AT50">
            <v>2575.1629694323101</v>
          </cell>
          <cell r="AU50">
            <v>2593.6576419214002</v>
          </cell>
          <cell r="AV50">
            <v>2639.8943231440999</v>
          </cell>
          <cell r="AW50">
            <v>2639.8943231440999</v>
          </cell>
          <cell r="AX50">
            <v>2810.7498689956301</v>
          </cell>
          <cell r="AY50">
            <v>2810.7498689956301</v>
          </cell>
          <cell r="AZ50">
            <v>2810.7498689956301</v>
          </cell>
          <cell r="BA50">
            <v>2810.7498689956301</v>
          </cell>
          <cell r="BB50">
            <v>2810.7498689956301</v>
          </cell>
          <cell r="BC50">
            <v>2689.2134497816601</v>
          </cell>
          <cell r="BD50">
            <v>2769.7973799126598</v>
          </cell>
          <cell r="BE50">
            <v>2788.7324017467199</v>
          </cell>
          <cell r="BF50">
            <v>3107.5453275109198</v>
          </cell>
          <cell r="BG50">
            <v>3107.5453275109198</v>
          </cell>
          <cell r="BH50">
            <v>3073.6384279476001</v>
          </cell>
          <cell r="BI50">
            <v>3070.55598253275</v>
          </cell>
          <cell r="BJ50">
            <v>3157.7451528384299</v>
          </cell>
          <cell r="BK50">
            <v>3082.0050655021801</v>
          </cell>
          <cell r="BL50">
            <v>3082.0050655021801</v>
          </cell>
          <cell r="BM50">
            <v>2931.8459388646302</v>
          </cell>
          <cell r="BN50">
            <v>2956.50550218341</v>
          </cell>
          <cell r="BO50">
            <v>3096.0962445414798</v>
          </cell>
          <cell r="BP50">
            <v>3096.0962445414798</v>
          </cell>
          <cell r="BQ50">
            <v>3096.0962445414798</v>
          </cell>
          <cell r="BR50">
            <v>3096.0962445414798</v>
          </cell>
          <cell r="BS50">
            <v>3096.0962445414798</v>
          </cell>
          <cell r="BT50">
            <v>3096.0962445414798</v>
          </cell>
          <cell r="BU50">
            <v>3096.0962445414798</v>
          </cell>
          <cell r="BV50">
            <v>3096.0962445414798</v>
          </cell>
          <cell r="BW50">
            <v>3096.0962445414798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F51">
            <v>1971</v>
          </cell>
          <cell r="G51">
            <v>1537</v>
          </cell>
          <cell r="H51">
            <v>1576</v>
          </cell>
          <cell r="I51">
            <v>1451</v>
          </cell>
          <cell r="J51">
            <v>1776</v>
          </cell>
          <cell r="K51">
            <v>1707</v>
          </cell>
          <cell r="L51">
            <v>3731</v>
          </cell>
          <cell r="M51">
            <v>4069</v>
          </cell>
          <cell r="N51">
            <v>6757</v>
          </cell>
          <cell r="O51">
            <v>6847</v>
          </cell>
          <cell r="P51">
            <v>6930</v>
          </cell>
          <cell r="Q51">
            <v>6706</v>
          </cell>
          <cell r="R51">
            <v>6788</v>
          </cell>
          <cell r="S51">
            <v>6788</v>
          </cell>
          <cell r="T51">
            <v>6802</v>
          </cell>
          <cell r="U51">
            <v>6885</v>
          </cell>
          <cell r="V51">
            <v>7038</v>
          </cell>
          <cell r="W51">
            <v>7452</v>
          </cell>
          <cell r="X51">
            <v>7452</v>
          </cell>
          <cell r="Y51">
            <v>6695</v>
          </cell>
          <cell r="Z51">
            <v>6695</v>
          </cell>
          <cell r="AA51">
            <v>6695</v>
          </cell>
          <cell r="AB51">
            <v>6695</v>
          </cell>
          <cell r="AC51">
            <v>6695</v>
          </cell>
          <cell r="AD51">
            <v>5785</v>
          </cell>
          <cell r="AE51">
            <v>5785</v>
          </cell>
          <cell r="AF51">
            <v>5785</v>
          </cell>
          <cell r="AG51">
            <v>5785</v>
          </cell>
          <cell r="AH51">
            <v>5785</v>
          </cell>
          <cell r="AI51">
            <v>5443</v>
          </cell>
          <cell r="AJ51">
            <v>5443</v>
          </cell>
          <cell r="AK51">
            <v>5443</v>
          </cell>
          <cell r="AL51">
            <v>5443</v>
          </cell>
          <cell r="AM51">
            <v>5443</v>
          </cell>
          <cell r="AN51">
            <v>6001</v>
          </cell>
          <cell r="AO51">
            <v>6001</v>
          </cell>
          <cell r="AP51">
            <v>6001</v>
          </cell>
          <cell r="AQ51">
            <v>6001</v>
          </cell>
          <cell r="AR51">
            <v>6001</v>
          </cell>
          <cell r="AS51">
            <v>5397</v>
          </cell>
          <cell r="AT51">
            <v>6016</v>
          </cell>
          <cell r="AU51">
            <v>5595</v>
          </cell>
          <cell r="AV51">
            <v>3161</v>
          </cell>
          <cell r="AW51">
            <v>3161</v>
          </cell>
          <cell r="AX51">
            <v>3259</v>
          </cell>
          <cell r="AY51">
            <v>3259</v>
          </cell>
          <cell r="AZ51">
            <v>3259</v>
          </cell>
          <cell r="BA51">
            <v>3259</v>
          </cell>
          <cell r="BB51">
            <v>3259</v>
          </cell>
          <cell r="BC51">
            <v>3066</v>
          </cell>
          <cell r="BD51">
            <v>2941</v>
          </cell>
          <cell r="BE51">
            <v>2865</v>
          </cell>
          <cell r="BF51">
            <v>3455</v>
          </cell>
          <cell r="BG51">
            <v>3455</v>
          </cell>
          <cell r="BH51">
            <v>3472</v>
          </cell>
          <cell r="BI51">
            <v>3524</v>
          </cell>
          <cell r="BJ51">
            <v>3393</v>
          </cell>
          <cell r="BK51">
            <v>3952</v>
          </cell>
          <cell r="BL51">
            <v>3952</v>
          </cell>
          <cell r="BM51">
            <v>3858</v>
          </cell>
          <cell r="BN51">
            <v>3724</v>
          </cell>
          <cell r="BO51">
            <v>3952</v>
          </cell>
          <cell r="BP51">
            <v>3952</v>
          </cell>
          <cell r="BQ51">
            <v>3952</v>
          </cell>
          <cell r="BR51">
            <v>3952</v>
          </cell>
          <cell r="BS51">
            <v>3952</v>
          </cell>
          <cell r="BT51">
            <v>3952</v>
          </cell>
          <cell r="BU51">
            <v>3952</v>
          </cell>
          <cell r="BV51">
            <v>3952</v>
          </cell>
          <cell r="BW51">
            <v>3952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F52">
            <v>26545</v>
          </cell>
          <cell r="G52">
            <v>23582</v>
          </cell>
          <cell r="H52">
            <v>24673</v>
          </cell>
          <cell r="I52">
            <v>24040</v>
          </cell>
          <cell r="J52">
            <v>23830</v>
          </cell>
          <cell r="K52">
            <v>25499</v>
          </cell>
          <cell r="L52">
            <v>35991</v>
          </cell>
          <cell r="M52">
            <v>35515</v>
          </cell>
          <cell r="N52">
            <v>39562</v>
          </cell>
          <cell r="O52">
            <v>39887</v>
          </cell>
          <cell r="P52">
            <v>40497</v>
          </cell>
          <cell r="Q52">
            <v>40305</v>
          </cell>
          <cell r="R52">
            <v>41891</v>
          </cell>
          <cell r="S52">
            <v>41891</v>
          </cell>
          <cell r="T52">
            <v>41882</v>
          </cell>
          <cell r="U52">
            <v>42184</v>
          </cell>
          <cell r="V52">
            <v>43349</v>
          </cell>
          <cell r="W52">
            <v>45885</v>
          </cell>
          <cell r="X52">
            <v>45885</v>
          </cell>
          <cell r="Y52">
            <v>45934</v>
          </cell>
          <cell r="Z52">
            <v>45934</v>
          </cell>
          <cell r="AA52">
            <v>45934</v>
          </cell>
          <cell r="AB52">
            <v>45934</v>
          </cell>
          <cell r="AC52">
            <v>45934</v>
          </cell>
          <cell r="AD52">
            <v>45581</v>
          </cell>
          <cell r="AE52">
            <v>45581</v>
          </cell>
          <cell r="AF52">
            <v>45581</v>
          </cell>
          <cell r="AG52">
            <v>45581</v>
          </cell>
          <cell r="AH52">
            <v>45581</v>
          </cell>
          <cell r="AI52">
            <v>48801</v>
          </cell>
          <cell r="AJ52">
            <v>48801</v>
          </cell>
          <cell r="AK52">
            <v>48801</v>
          </cell>
          <cell r="AL52">
            <v>48801</v>
          </cell>
          <cell r="AM52">
            <v>48801</v>
          </cell>
          <cell r="AN52">
            <v>45842</v>
          </cell>
          <cell r="AO52">
            <v>45842</v>
          </cell>
          <cell r="AP52">
            <v>45842</v>
          </cell>
          <cell r="AQ52">
            <v>45842</v>
          </cell>
          <cell r="AR52">
            <v>45842</v>
          </cell>
          <cell r="AS52">
            <v>44159</v>
          </cell>
          <cell r="AT52">
            <v>66168</v>
          </cell>
          <cell r="AU52">
            <v>67030</v>
          </cell>
          <cell r="AV52">
            <v>65937</v>
          </cell>
          <cell r="AW52">
            <v>65937</v>
          </cell>
          <cell r="AX52">
            <v>69588</v>
          </cell>
          <cell r="AY52">
            <v>69588</v>
          </cell>
          <cell r="AZ52">
            <v>69588</v>
          </cell>
          <cell r="BA52">
            <v>69588</v>
          </cell>
          <cell r="BB52">
            <v>69588</v>
          </cell>
          <cell r="BC52">
            <v>68442</v>
          </cell>
          <cell r="BD52">
            <v>68447</v>
          </cell>
          <cell r="BE52">
            <v>66951</v>
          </cell>
          <cell r="BF52">
            <v>69224</v>
          </cell>
          <cell r="BG52">
            <v>69224</v>
          </cell>
          <cell r="BH52">
            <v>69596</v>
          </cell>
          <cell r="BI52">
            <v>68842</v>
          </cell>
          <cell r="BJ52">
            <v>69368</v>
          </cell>
          <cell r="BK52">
            <v>69605</v>
          </cell>
          <cell r="BL52">
            <v>69605</v>
          </cell>
          <cell r="BM52">
            <v>69304</v>
          </cell>
          <cell r="BN52">
            <v>70417</v>
          </cell>
          <cell r="BO52">
            <v>66296.6194110824</v>
          </cell>
          <cell r="BP52">
            <v>66296.6194110824</v>
          </cell>
          <cell r="BQ52">
            <v>66296.6194110824</v>
          </cell>
          <cell r="BR52">
            <v>67175.346903040103</v>
          </cell>
          <cell r="BS52">
            <v>67175.346903040103</v>
          </cell>
          <cell r="BT52">
            <v>67175.346903040103</v>
          </cell>
          <cell r="BU52">
            <v>67175.346903040103</v>
          </cell>
          <cell r="BV52">
            <v>67175.346903040103</v>
          </cell>
          <cell r="BW52">
            <v>69469.845142816106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F53">
            <v>2562</v>
          </cell>
          <cell r="G53">
            <v>2246</v>
          </cell>
          <cell r="H53">
            <v>2320</v>
          </cell>
          <cell r="I53">
            <v>2691</v>
          </cell>
          <cell r="J53">
            <v>2663</v>
          </cell>
          <cell r="K53">
            <v>2869</v>
          </cell>
          <cell r="L53">
            <v>4569</v>
          </cell>
          <cell r="M53">
            <v>3639</v>
          </cell>
          <cell r="N53">
            <v>4623</v>
          </cell>
          <cell r="O53">
            <v>4667</v>
          </cell>
          <cell r="P53">
            <v>4628</v>
          </cell>
          <cell r="Q53">
            <v>4588</v>
          </cell>
          <cell r="R53">
            <v>4884</v>
          </cell>
          <cell r="S53">
            <v>4884</v>
          </cell>
          <cell r="T53">
            <v>3112</v>
          </cell>
          <cell r="U53">
            <v>5396</v>
          </cell>
          <cell r="V53">
            <v>5693</v>
          </cell>
          <cell r="W53">
            <v>5895</v>
          </cell>
          <cell r="X53">
            <v>5895</v>
          </cell>
          <cell r="Y53">
            <v>5760</v>
          </cell>
          <cell r="Z53">
            <v>5760</v>
          </cell>
          <cell r="AA53">
            <v>5760</v>
          </cell>
          <cell r="AB53">
            <v>5760</v>
          </cell>
          <cell r="AC53">
            <v>5760</v>
          </cell>
          <cell r="AD53">
            <v>5674</v>
          </cell>
          <cell r="AE53">
            <v>5674</v>
          </cell>
          <cell r="AF53">
            <v>5674</v>
          </cell>
          <cell r="AG53">
            <v>5674</v>
          </cell>
          <cell r="AH53">
            <v>5674</v>
          </cell>
          <cell r="AI53">
            <v>6536</v>
          </cell>
          <cell r="AJ53">
            <v>6536</v>
          </cell>
          <cell r="AK53">
            <v>6536</v>
          </cell>
          <cell r="AL53">
            <v>6536</v>
          </cell>
          <cell r="AM53">
            <v>6536</v>
          </cell>
          <cell r="AN53">
            <v>5533</v>
          </cell>
          <cell r="AO53">
            <v>5533</v>
          </cell>
          <cell r="AP53">
            <v>5533</v>
          </cell>
          <cell r="AQ53">
            <v>5533</v>
          </cell>
          <cell r="AR53">
            <v>5533</v>
          </cell>
          <cell r="AS53">
            <v>4857</v>
          </cell>
          <cell r="AT53">
            <v>5432</v>
          </cell>
          <cell r="AU53">
            <v>5705</v>
          </cell>
          <cell r="AV53">
            <v>6167</v>
          </cell>
          <cell r="AW53">
            <v>6167</v>
          </cell>
          <cell r="AX53">
            <v>6605</v>
          </cell>
          <cell r="AY53">
            <v>6605</v>
          </cell>
          <cell r="AZ53">
            <v>6605</v>
          </cell>
          <cell r="BA53">
            <v>6605</v>
          </cell>
          <cell r="BB53">
            <v>6605</v>
          </cell>
          <cell r="BC53">
            <v>7099</v>
          </cell>
          <cell r="BD53">
            <v>7198</v>
          </cell>
          <cell r="BE53">
            <v>6689</v>
          </cell>
          <cell r="BF53">
            <v>6994</v>
          </cell>
          <cell r="BG53">
            <v>6994</v>
          </cell>
          <cell r="BH53">
            <v>7313</v>
          </cell>
          <cell r="BI53">
            <v>6848</v>
          </cell>
          <cell r="BJ53">
            <v>6965</v>
          </cell>
          <cell r="BK53">
            <v>7337</v>
          </cell>
          <cell r="BL53">
            <v>7337</v>
          </cell>
          <cell r="BM53">
            <v>7161</v>
          </cell>
          <cell r="BN53">
            <v>7135</v>
          </cell>
          <cell r="BO53">
            <v>7337</v>
          </cell>
          <cell r="BP53">
            <v>7337</v>
          </cell>
          <cell r="BQ53">
            <v>7337</v>
          </cell>
          <cell r="BR53">
            <v>7337</v>
          </cell>
          <cell r="BS53">
            <v>7337</v>
          </cell>
          <cell r="BT53">
            <v>7337</v>
          </cell>
          <cell r="BU53">
            <v>7337</v>
          </cell>
          <cell r="BV53">
            <v>7337</v>
          </cell>
          <cell r="BW53">
            <v>7337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>
            <v>1275</v>
          </cell>
          <cell r="G54">
            <v>698</v>
          </cell>
          <cell r="H54">
            <v>1272</v>
          </cell>
          <cell r="I54">
            <v>2062</v>
          </cell>
          <cell r="J54">
            <v>1826</v>
          </cell>
          <cell r="K54">
            <v>1035</v>
          </cell>
          <cell r="L54">
            <v>2837</v>
          </cell>
          <cell r="M54">
            <v>1617</v>
          </cell>
          <cell r="N54">
            <v>1377</v>
          </cell>
          <cell r="O54">
            <v>1391</v>
          </cell>
          <cell r="P54">
            <v>1846</v>
          </cell>
          <cell r="Q54">
            <v>1457</v>
          </cell>
          <cell r="R54">
            <v>1346</v>
          </cell>
          <cell r="S54">
            <v>1346</v>
          </cell>
          <cell r="T54">
            <v>1305</v>
          </cell>
          <cell r="U54">
            <v>344</v>
          </cell>
          <cell r="V54">
            <v>658</v>
          </cell>
          <cell r="W54">
            <v>965</v>
          </cell>
          <cell r="X54">
            <v>965</v>
          </cell>
          <cell r="Y54">
            <v>1520</v>
          </cell>
          <cell r="Z54">
            <v>1520</v>
          </cell>
          <cell r="AA54">
            <v>1520</v>
          </cell>
          <cell r="AB54">
            <v>1520</v>
          </cell>
          <cell r="AC54">
            <v>1520</v>
          </cell>
          <cell r="AD54">
            <v>1510</v>
          </cell>
          <cell r="AE54">
            <v>1510</v>
          </cell>
          <cell r="AF54">
            <v>1510</v>
          </cell>
          <cell r="AG54">
            <v>1510</v>
          </cell>
          <cell r="AH54">
            <v>1510</v>
          </cell>
          <cell r="AI54">
            <v>2134</v>
          </cell>
          <cell r="AJ54">
            <v>2134</v>
          </cell>
          <cell r="AK54">
            <v>2134</v>
          </cell>
          <cell r="AL54">
            <v>2134</v>
          </cell>
          <cell r="AM54">
            <v>2134</v>
          </cell>
          <cell r="AN54">
            <v>3814</v>
          </cell>
          <cell r="AO54">
            <v>3814</v>
          </cell>
          <cell r="AP54">
            <v>3814</v>
          </cell>
          <cell r="AQ54">
            <v>3814</v>
          </cell>
          <cell r="AR54">
            <v>3814</v>
          </cell>
          <cell r="AS54">
            <v>2067</v>
          </cell>
          <cell r="AT54">
            <v>1785</v>
          </cell>
          <cell r="AU54">
            <v>3054</v>
          </cell>
          <cell r="AV54">
            <v>3221</v>
          </cell>
          <cell r="AW54">
            <v>3221</v>
          </cell>
          <cell r="AX54">
            <v>3222</v>
          </cell>
          <cell r="AY54">
            <v>3222</v>
          </cell>
          <cell r="AZ54">
            <v>3222</v>
          </cell>
          <cell r="BA54">
            <v>3222</v>
          </cell>
          <cell r="BB54">
            <v>3222</v>
          </cell>
          <cell r="BC54">
            <v>2316</v>
          </cell>
          <cell r="BD54">
            <v>1577</v>
          </cell>
          <cell r="BE54">
            <v>2561</v>
          </cell>
          <cell r="BF54">
            <v>3290</v>
          </cell>
          <cell r="BG54">
            <v>3290</v>
          </cell>
          <cell r="BH54">
            <v>2353</v>
          </cell>
          <cell r="BI54">
            <v>2353</v>
          </cell>
          <cell r="BJ54">
            <v>2186</v>
          </cell>
          <cell r="BK54">
            <v>1068</v>
          </cell>
          <cell r="BL54">
            <v>1068</v>
          </cell>
          <cell r="BM54">
            <v>1333</v>
          </cell>
          <cell r="BN54">
            <v>1351</v>
          </cell>
          <cell r="BO54">
            <v>1068</v>
          </cell>
          <cell r="BP54">
            <v>1068</v>
          </cell>
          <cell r="BQ54">
            <v>1068</v>
          </cell>
          <cell r="BR54">
            <v>1068</v>
          </cell>
          <cell r="BS54">
            <v>1068</v>
          </cell>
          <cell r="BT54">
            <v>1068</v>
          </cell>
          <cell r="BU54">
            <v>1068</v>
          </cell>
          <cell r="BV54">
            <v>1068</v>
          </cell>
          <cell r="BW54">
            <v>1068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F55">
            <v>2781</v>
          </cell>
          <cell r="G55">
            <v>2657</v>
          </cell>
          <cell r="H55">
            <v>2412</v>
          </cell>
          <cell r="I55">
            <v>2258</v>
          </cell>
          <cell r="J55">
            <v>2353</v>
          </cell>
          <cell r="K55">
            <v>2391</v>
          </cell>
          <cell r="L55">
            <v>2767</v>
          </cell>
          <cell r="M55">
            <v>2869</v>
          </cell>
          <cell r="N55">
            <v>2856</v>
          </cell>
          <cell r="O55">
            <v>2993</v>
          </cell>
          <cell r="P55">
            <v>3113</v>
          </cell>
          <cell r="Q55">
            <v>3108</v>
          </cell>
          <cell r="R55">
            <v>3304</v>
          </cell>
          <cell r="S55">
            <v>3304</v>
          </cell>
          <cell r="T55">
            <v>5130</v>
          </cell>
          <cell r="U55">
            <v>3160</v>
          </cell>
          <cell r="V55">
            <v>3523</v>
          </cell>
          <cell r="W55">
            <v>3646</v>
          </cell>
          <cell r="X55">
            <v>3646</v>
          </cell>
          <cell r="Y55">
            <v>3383</v>
          </cell>
          <cell r="Z55">
            <v>3383</v>
          </cell>
          <cell r="AA55">
            <v>3383</v>
          </cell>
          <cell r="AB55">
            <v>3383</v>
          </cell>
          <cell r="AC55">
            <v>3383</v>
          </cell>
          <cell r="AD55">
            <v>3417</v>
          </cell>
          <cell r="AE55">
            <v>3417</v>
          </cell>
          <cell r="AF55">
            <v>3417</v>
          </cell>
          <cell r="AG55">
            <v>3417</v>
          </cell>
          <cell r="AH55">
            <v>3417</v>
          </cell>
          <cell r="AI55">
            <v>3775</v>
          </cell>
          <cell r="AJ55">
            <v>3775</v>
          </cell>
          <cell r="AK55">
            <v>3775</v>
          </cell>
          <cell r="AL55">
            <v>3775</v>
          </cell>
          <cell r="AM55">
            <v>3775</v>
          </cell>
          <cell r="AN55">
            <v>3761</v>
          </cell>
          <cell r="AO55">
            <v>3761</v>
          </cell>
          <cell r="AP55">
            <v>3761</v>
          </cell>
          <cell r="AQ55">
            <v>3761</v>
          </cell>
          <cell r="AR55">
            <v>3761</v>
          </cell>
          <cell r="AS55">
            <v>2828</v>
          </cell>
          <cell r="AT55">
            <v>3910</v>
          </cell>
          <cell r="AU55">
            <v>3575</v>
          </cell>
          <cell r="AV55">
            <v>3718</v>
          </cell>
          <cell r="AW55">
            <v>3718</v>
          </cell>
          <cell r="AX55">
            <v>4069</v>
          </cell>
          <cell r="AY55">
            <v>4069</v>
          </cell>
          <cell r="AZ55">
            <v>4069</v>
          </cell>
          <cell r="BA55">
            <v>4069</v>
          </cell>
          <cell r="BB55">
            <v>4069</v>
          </cell>
          <cell r="BC55">
            <v>3569</v>
          </cell>
          <cell r="BD55">
            <v>3654</v>
          </cell>
          <cell r="BE55">
            <v>3637</v>
          </cell>
          <cell r="BF55">
            <v>3350</v>
          </cell>
          <cell r="BG55">
            <v>3350</v>
          </cell>
          <cell r="BH55">
            <v>3799</v>
          </cell>
          <cell r="BI55">
            <v>3428</v>
          </cell>
          <cell r="BJ55">
            <v>3644</v>
          </cell>
          <cell r="BK55">
            <v>3088</v>
          </cell>
          <cell r="BL55">
            <v>3088</v>
          </cell>
          <cell r="BM55">
            <v>3946</v>
          </cell>
          <cell r="BN55">
            <v>4127</v>
          </cell>
          <cell r="BO55">
            <v>3088</v>
          </cell>
          <cell r="BP55">
            <v>3088</v>
          </cell>
          <cell r="BQ55">
            <v>3088</v>
          </cell>
          <cell r="BR55">
            <v>3088</v>
          </cell>
          <cell r="BS55">
            <v>3088</v>
          </cell>
          <cell r="BT55">
            <v>3088</v>
          </cell>
          <cell r="BU55">
            <v>3088</v>
          </cell>
          <cell r="BV55">
            <v>3088</v>
          </cell>
          <cell r="BW55">
            <v>3088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F56">
            <v>6618</v>
          </cell>
          <cell r="G56">
            <v>5601</v>
          </cell>
          <cell r="H56">
            <v>6004</v>
          </cell>
          <cell r="I56">
            <v>7011</v>
          </cell>
          <cell r="J56">
            <v>6842</v>
          </cell>
          <cell r="K56">
            <v>6295</v>
          </cell>
          <cell r="L56">
            <v>10173</v>
          </cell>
          <cell r="M56">
            <v>8125</v>
          </cell>
          <cell r="N56">
            <v>8856</v>
          </cell>
          <cell r="O56">
            <v>9051</v>
          </cell>
          <cell r="P56">
            <v>9587</v>
          </cell>
          <cell r="Q56">
            <v>9153</v>
          </cell>
          <cell r="R56">
            <v>9534</v>
          </cell>
          <cell r="S56">
            <v>9534</v>
          </cell>
          <cell r="T56">
            <v>9547</v>
          </cell>
          <cell r="U56">
            <v>8900</v>
          </cell>
          <cell r="V56">
            <v>9874</v>
          </cell>
          <cell r="W56">
            <v>10506</v>
          </cell>
          <cell r="X56">
            <v>10506</v>
          </cell>
          <cell r="Y56">
            <v>10663</v>
          </cell>
          <cell r="Z56">
            <v>10663</v>
          </cell>
          <cell r="AA56">
            <v>10663</v>
          </cell>
          <cell r="AB56">
            <v>10663</v>
          </cell>
          <cell r="AC56">
            <v>10663</v>
          </cell>
          <cell r="AD56">
            <v>10601</v>
          </cell>
          <cell r="AE56">
            <v>10601</v>
          </cell>
          <cell r="AF56">
            <v>10601</v>
          </cell>
          <cell r="AG56">
            <v>10601</v>
          </cell>
          <cell r="AH56">
            <v>10601</v>
          </cell>
          <cell r="AI56">
            <v>12445</v>
          </cell>
          <cell r="AJ56">
            <v>12445</v>
          </cell>
          <cell r="AK56">
            <v>12445</v>
          </cell>
          <cell r="AL56">
            <v>12445</v>
          </cell>
          <cell r="AM56">
            <v>12445</v>
          </cell>
          <cell r="AN56">
            <v>13108</v>
          </cell>
          <cell r="AO56">
            <v>13108</v>
          </cell>
          <cell r="AP56">
            <v>13108</v>
          </cell>
          <cell r="AQ56">
            <v>13108</v>
          </cell>
          <cell r="AR56">
            <v>13108</v>
          </cell>
          <cell r="AS56">
            <v>9752</v>
          </cell>
          <cell r="AT56">
            <v>11127</v>
          </cell>
          <cell r="AU56">
            <v>12334</v>
          </cell>
          <cell r="AV56">
            <v>13106</v>
          </cell>
          <cell r="AW56">
            <v>13106</v>
          </cell>
          <cell r="AX56">
            <v>13896</v>
          </cell>
          <cell r="AY56">
            <v>13896</v>
          </cell>
          <cell r="AZ56">
            <v>13896</v>
          </cell>
          <cell r="BA56">
            <v>13896</v>
          </cell>
          <cell r="BB56">
            <v>13896</v>
          </cell>
          <cell r="BC56">
            <v>12984</v>
          </cell>
          <cell r="BD56">
            <v>12429</v>
          </cell>
          <cell r="BE56">
            <v>12887</v>
          </cell>
          <cell r="BF56">
            <v>13634</v>
          </cell>
          <cell r="BG56">
            <v>13634</v>
          </cell>
          <cell r="BH56">
            <v>13465</v>
          </cell>
          <cell r="BI56">
            <v>12629</v>
          </cell>
          <cell r="BJ56">
            <v>12795</v>
          </cell>
          <cell r="BK56">
            <v>11493</v>
          </cell>
          <cell r="BL56">
            <v>11493</v>
          </cell>
          <cell r="BM56">
            <v>12440</v>
          </cell>
          <cell r="BN56">
            <v>12613</v>
          </cell>
          <cell r="BO56">
            <v>11493</v>
          </cell>
          <cell r="BP56">
            <v>11493</v>
          </cell>
          <cell r="BQ56">
            <v>11493</v>
          </cell>
          <cell r="BR56">
            <v>11493</v>
          </cell>
          <cell r="BS56">
            <v>11493</v>
          </cell>
          <cell r="BT56">
            <v>11493</v>
          </cell>
          <cell r="BU56">
            <v>11493</v>
          </cell>
          <cell r="BV56">
            <v>11493</v>
          </cell>
          <cell r="BW56">
            <v>11493</v>
          </cell>
        </row>
        <row r="57">
          <cell r="B57" t="str">
            <v>Long-term  debt</v>
          </cell>
          <cell r="C57" t="str">
            <v>LT_DEBT</v>
          </cell>
          <cell r="D57" t="str">
            <v>USD</v>
          </cell>
          <cell r="F57">
            <v>5303</v>
          </cell>
          <cell r="G57">
            <v>4705</v>
          </cell>
          <cell r="H57">
            <v>4196</v>
          </cell>
          <cell r="I57">
            <v>4196</v>
          </cell>
          <cell r="J57">
            <v>4051</v>
          </cell>
          <cell r="K57">
            <v>5022</v>
          </cell>
          <cell r="L57">
            <v>6613</v>
          </cell>
          <cell r="M57">
            <v>9266</v>
          </cell>
          <cell r="N57">
            <v>11659</v>
          </cell>
          <cell r="O57">
            <v>12045</v>
          </cell>
          <cell r="P57">
            <v>11636</v>
          </cell>
          <cell r="Q57">
            <v>11695</v>
          </cell>
          <cell r="R57">
            <v>11763</v>
          </cell>
          <cell r="S57">
            <v>11763</v>
          </cell>
          <cell r="T57">
            <v>11799</v>
          </cell>
          <cell r="U57">
            <v>12241</v>
          </cell>
          <cell r="V57">
            <v>11785</v>
          </cell>
          <cell r="W57">
            <v>11629</v>
          </cell>
          <cell r="X57">
            <v>11629</v>
          </cell>
          <cell r="Y57">
            <v>9186</v>
          </cell>
          <cell r="Z57">
            <v>9186</v>
          </cell>
          <cell r="AA57">
            <v>9186</v>
          </cell>
          <cell r="AB57">
            <v>9186</v>
          </cell>
          <cell r="AC57">
            <v>9186</v>
          </cell>
          <cell r="AD57">
            <v>8036</v>
          </cell>
          <cell r="AE57">
            <v>8036</v>
          </cell>
          <cell r="AF57">
            <v>8036</v>
          </cell>
          <cell r="AG57">
            <v>8036</v>
          </cell>
          <cell r="AH57">
            <v>8036</v>
          </cell>
          <cell r="AI57">
            <v>7581</v>
          </cell>
          <cell r="AJ57">
            <v>7581</v>
          </cell>
          <cell r="AK57">
            <v>7581</v>
          </cell>
          <cell r="AL57">
            <v>7581</v>
          </cell>
          <cell r="AM57">
            <v>7581</v>
          </cell>
          <cell r="AN57">
            <v>8042</v>
          </cell>
          <cell r="AO57">
            <v>8042</v>
          </cell>
          <cell r="AP57">
            <v>8042</v>
          </cell>
          <cell r="AQ57">
            <v>8042</v>
          </cell>
          <cell r="AR57">
            <v>8042</v>
          </cell>
          <cell r="AS57">
            <v>10897</v>
          </cell>
          <cell r="AT57">
            <v>21983</v>
          </cell>
          <cell r="AU57">
            <v>20631</v>
          </cell>
          <cell r="AV57">
            <v>19152</v>
          </cell>
          <cell r="AW57">
            <v>19152</v>
          </cell>
          <cell r="AX57">
            <v>20605</v>
          </cell>
          <cell r="AY57">
            <v>20605</v>
          </cell>
          <cell r="AZ57">
            <v>20605</v>
          </cell>
          <cell r="BA57">
            <v>20605</v>
          </cell>
          <cell r="BB57">
            <v>20605</v>
          </cell>
          <cell r="BC57">
            <v>19078</v>
          </cell>
          <cell r="BD57">
            <v>18511</v>
          </cell>
          <cell r="BE57">
            <v>17042</v>
          </cell>
          <cell r="BF57">
            <v>18310</v>
          </cell>
          <cell r="BG57">
            <v>18310</v>
          </cell>
          <cell r="BH57">
            <v>18224</v>
          </cell>
          <cell r="BI57">
            <v>18304</v>
          </cell>
          <cell r="BJ57">
            <v>18216</v>
          </cell>
          <cell r="BK57">
            <v>19919</v>
          </cell>
          <cell r="BL57">
            <v>19919</v>
          </cell>
          <cell r="BM57">
            <v>18753</v>
          </cell>
          <cell r="BN57">
            <v>17475</v>
          </cell>
          <cell r="BO57">
            <v>17475</v>
          </cell>
          <cell r="BP57">
            <v>17475</v>
          </cell>
          <cell r="BQ57">
            <v>17475</v>
          </cell>
          <cell r="BR57">
            <v>17475</v>
          </cell>
          <cell r="BS57">
            <v>17475</v>
          </cell>
          <cell r="BT57">
            <v>17475</v>
          </cell>
          <cell r="BU57">
            <v>17475</v>
          </cell>
          <cell r="BV57">
            <v>17475</v>
          </cell>
          <cell r="BW57">
            <v>17475</v>
          </cell>
        </row>
        <row r="58">
          <cell r="B58" t="str">
            <v>Other long-term liabilities</v>
          </cell>
          <cell r="C58" t="str">
            <v>OTH_LT_CRED_GQ</v>
          </cell>
          <cell r="D58" t="str">
            <v>USD</v>
          </cell>
          <cell r="F58">
            <v>3884</v>
          </cell>
          <cell r="G58">
            <v>3799</v>
          </cell>
          <cell r="H58">
            <v>4394</v>
          </cell>
          <cell r="I58">
            <v>4482</v>
          </cell>
          <cell r="J58">
            <v>4933</v>
          </cell>
          <cell r="K58">
            <v>4901</v>
          </cell>
          <cell r="L58">
            <v>6415</v>
          </cell>
          <cell r="M58">
            <v>6774</v>
          </cell>
          <cell r="N58">
            <v>10055</v>
          </cell>
          <cell r="O58">
            <v>9912</v>
          </cell>
          <cell r="P58">
            <v>10069</v>
          </cell>
          <cell r="Q58">
            <v>10129</v>
          </cell>
          <cell r="R58">
            <v>10043</v>
          </cell>
          <cell r="S58">
            <v>10043</v>
          </cell>
          <cell r="T58">
            <v>9664</v>
          </cell>
          <cell r="U58">
            <v>9740</v>
          </cell>
          <cell r="V58">
            <v>9758</v>
          </cell>
          <cell r="W58">
            <v>10031</v>
          </cell>
          <cell r="X58">
            <v>10031</v>
          </cell>
          <cell r="Y58">
            <v>9425</v>
          </cell>
          <cell r="Z58">
            <v>9425</v>
          </cell>
          <cell r="AA58">
            <v>9425</v>
          </cell>
          <cell r="AB58">
            <v>9425</v>
          </cell>
          <cell r="AC58">
            <v>9425</v>
          </cell>
          <cell r="AD58">
            <v>8514</v>
          </cell>
          <cell r="AE58">
            <v>8514</v>
          </cell>
          <cell r="AF58">
            <v>8514</v>
          </cell>
          <cell r="AG58">
            <v>8514</v>
          </cell>
          <cell r="AH58">
            <v>8514</v>
          </cell>
          <cell r="AI58">
            <v>7972</v>
          </cell>
          <cell r="AJ58">
            <v>7972</v>
          </cell>
          <cell r="AK58">
            <v>7972</v>
          </cell>
          <cell r="AL58">
            <v>7972</v>
          </cell>
          <cell r="AM58">
            <v>7972</v>
          </cell>
          <cell r="AN58">
            <v>10244</v>
          </cell>
          <cell r="AO58">
            <v>10244</v>
          </cell>
          <cell r="AP58">
            <v>10244</v>
          </cell>
          <cell r="AQ58">
            <v>10244</v>
          </cell>
          <cell r="AR58">
            <v>10244</v>
          </cell>
          <cell r="AS58">
            <v>9831</v>
          </cell>
          <cell r="AT58">
            <v>12835</v>
          </cell>
          <cell r="AU58">
            <v>12820</v>
          </cell>
          <cell r="AV58">
            <v>12555</v>
          </cell>
          <cell r="AW58">
            <v>12555</v>
          </cell>
          <cell r="AX58">
            <v>12445</v>
          </cell>
          <cell r="AY58">
            <v>12445</v>
          </cell>
          <cell r="AZ58">
            <v>12445</v>
          </cell>
          <cell r="BA58">
            <v>12445</v>
          </cell>
          <cell r="BB58">
            <v>12445</v>
          </cell>
          <cell r="BC58">
            <v>12543</v>
          </cell>
          <cell r="BD58">
            <v>12468</v>
          </cell>
          <cell r="BE58">
            <v>11881</v>
          </cell>
          <cell r="BF58">
            <v>13842</v>
          </cell>
          <cell r="BG58">
            <v>13842</v>
          </cell>
          <cell r="BH58">
            <v>13711</v>
          </cell>
          <cell r="BI58">
            <v>13538</v>
          </cell>
          <cell r="BJ58">
            <v>13249</v>
          </cell>
          <cell r="BK58">
            <v>16179</v>
          </cell>
          <cell r="BL58">
            <v>16179</v>
          </cell>
          <cell r="BM58">
            <v>15968</v>
          </cell>
          <cell r="BN58">
            <v>15707</v>
          </cell>
          <cell r="BO58">
            <v>15279</v>
          </cell>
          <cell r="BP58">
            <v>15279</v>
          </cell>
          <cell r="BQ58">
            <v>15279</v>
          </cell>
          <cell r="BR58">
            <v>14779</v>
          </cell>
          <cell r="BS58">
            <v>14779</v>
          </cell>
          <cell r="BT58">
            <v>14779</v>
          </cell>
          <cell r="BU58">
            <v>14779</v>
          </cell>
          <cell r="BV58">
            <v>14779</v>
          </cell>
          <cell r="BW58">
            <v>14779</v>
          </cell>
        </row>
        <row r="59">
          <cell r="B59" t="str">
            <v>Total long-term liabilities</v>
          </cell>
          <cell r="C59" t="str">
            <v>TOT_LT_LIAB</v>
          </cell>
          <cell r="D59" t="str">
            <v>USD</v>
          </cell>
          <cell r="F59">
            <v>9209</v>
          </cell>
          <cell r="G59">
            <v>8845</v>
          </cell>
          <cell r="H59">
            <v>8624</v>
          </cell>
          <cell r="I59">
            <v>8727</v>
          </cell>
          <cell r="J59">
            <v>9027</v>
          </cell>
          <cell r="K59">
            <v>10473</v>
          </cell>
          <cell r="L59">
            <v>13528</v>
          </cell>
          <cell r="M59">
            <v>17040</v>
          </cell>
          <cell r="N59">
            <v>22714</v>
          </cell>
          <cell r="O59">
            <v>22957</v>
          </cell>
          <cell r="P59">
            <v>22705</v>
          </cell>
          <cell r="Q59">
            <v>22824</v>
          </cell>
          <cell r="R59">
            <v>22806</v>
          </cell>
          <cell r="S59">
            <v>22806</v>
          </cell>
          <cell r="T59">
            <v>22463</v>
          </cell>
          <cell r="U59">
            <v>22981</v>
          </cell>
          <cell r="V59">
            <v>22543</v>
          </cell>
          <cell r="W59">
            <v>21660</v>
          </cell>
          <cell r="X59">
            <v>21660</v>
          </cell>
          <cell r="Y59">
            <v>18611</v>
          </cell>
          <cell r="Z59">
            <v>18611</v>
          </cell>
          <cell r="AA59">
            <v>18611</v>
          </cell>
          <cell r="AB59">
            <v>18611</v>
          </cell>
          <cell r="AC59">
            <v>18611</v>
          </cell>
          <cell r="AD59">
            <v>16550</v>
          </cell>
          <cell r="AE59">
            <v>16550</v>
          </cell>
          <cell r="AF59">
            <v>16550</v>
          </cell>
          <cell r="AG59">
            <v>16550</v>
          </cell>
          <cell r="AH59">
            <v>16550</v>
          </cell>
          <cell r="AI59">
            <v>15553</v>
          </cell>
          <cell r="AJ59">
            <v>15553</v>
          </cell>
          <cell r="AK59">
            <v>15553</v>
          </cell>
          <cell r="AL59">
            <v>15553</v>
          </cell>
          <cell r="AM59">
            <v>15553</v>
          </cell>
          <cell r="AN59">
            <v>18286</v>
          </cell>
          <cell r="AO59">
            <v>18286</v>
          </cell>
          <cell r="AP59">
            <v>18286</v>
          </cell>
          <cell r="AQ59">
            <v>18286</v>
          </cell>
          <cell r="AR59">
            <v>18286</v>
          </cell>
          <cell r="AS59">
            <v>21228</v>
          </cell>
          <cell r="AT59">
            <v>38818</v>
          </cell>
          <cell r="AU59">
            <v>37451</v>
          </cell>
          <cell r="AV59">
            <v>35707</v>
          </cell>
          <cell r="AW59">
            <v>35707</v>
          </cell>
          <cell r="AX59">
            <v>37050</v>
          </cell>
          <cell r="AY59">
            <v>37050</v>
          </cell>
          <cell r="AZ59">
            <v>37050</v>
          </cell>
          <cell r="BA59">
            <v>37050</v>
          </cell>
          <cell r="BB59">
            <v>37050</v>
          </cell>
          <cell r="BC59">
            <v>35621</v>
          </cell>
          <cell r="BD59">
            <v>34979</v>
          </cell>
          <cell r="BE59">
            <v>32923</v>
          </cell>
          <cell r="BF59">
            <v>36152</v>
          </cell>
          <cell r="BG59">
            <v>36152</v>
          </cell>
          <cell r="BH59">
            <v>35935</v>
          </cell>
          <cell r="BI59">
            <v>35842</v>
          </cell>
          <cell r="BJ59">
            <v>35465</v>
          </cell>
          <cell r="BK59">
            <v>40098</v>
          </cell>
          <cell r="BL59">
            <v>40098</v>
          </cell>
          <cell r="BM59">
            <v>38721</v>
          </cell>
          <cell r="BN59">
            <v>37182</v>
          </cell>
          <cell r="BO59">
            <v>36754</v>
          </cell>
          <cell r="BP59">
            <v>36754</v>
          </cell>
          <cell r="BQ59">
            <v>36754</v>
          </cell>
          <cell r="BR59">
            <v>36254</v>
          </cell>
          <cell r="BS59">
            <v>36254</v>
          </cell>
          <cell r="BT59">
            <v>36254</v>
          </cell>
          <cell r="BU59">
            <v>36254</v>
          </cell>
          <cell r="BV59">
            <v>36254</v>
          </cell>
          <cell r="BW59">
            <v>36254</v>
          </cell>
        </row>
        <row r="60">
          <cell r="B60" t="str">
            <v>Total liabilities</v>
          </cell>
          <cell r="C60" t="str">
            <v>TOT_LIAB</v>
          </cell>
          <cell r="D60" t="str">
            <v>USD</v>
          </cell>
          <cell r="F60">
            <v>15827</v>
          </cell>
          <cell r="G60">
            <v>14446</v>
          </cell>
          <cell r="H60">
            <v>14628</v>
          </cell>
          <cell r="I60">
            <v>15738</v>
          </cell>
          <cell r="J60">
            <v>15869</v>
          </cell>
          <cell r="K60">
            <v>16768</v>
          </cell>
          <cell r="L60">
            <v>23701</v>
          </cell>
          <cell r="M60">
            <v>25165</v>
          </cell>
          <cell r="N60">
            <v>31570</v>
          </cell>
          <cell r="O60">
            <v>32008</v>
          </cell>
          <cell r="P60">
            <v>32292</v>
          </cell>
          <cell r="Q60">
            <v>31977</v>
          </cell>
          <cell r="R60">
            <v>32340</v>
          </cell>
          <cell r="S60">
            <v>32340</v>
          </cell>
          <cell r="T60">
            <v>32010</v>
          </cell>
          <cell r="U60">
            <v>31881</v>
          </cell>
          <cell r="V60">
            <v>32417</v>
          </cell>
          <cell r="W60">
            <v>32166</v>
          </cell>
          <cell r="X60">
            <v>32166</v>
          </cell>
          <cell r="Y60">
            <v>29274</v>
          </cell>
          <cell r="Z60">
            <v>29274</v>
          </cell>
          <cell r="AA60">
            <v>29274</v>
          </cell>
          <cell r="AB60">
            <v>29274</v>
          </cell>
          <cell r="AC60">
            <v>29274</v>
          </cell>
          <cell r="AD60">
            <v>27151</v>
          </cell>
          <cell r="AE60">
            <v>27151</v>
          </cell>
          <cell r="AF60">
            <v>27151</v>
          </cell>
          <cell r="AG60">
            <v>27151</v>
          </cell>
          <cell r="AH60">
            <v>27151</v>
          </cell>
          <cell r="AI60">
            <v>27998</v>
          </cell>
          <cell r="AJ60">
            <v>27998</v>
          </cell>
          <cell r="AK60">
            <v>27998</v>
          </cell>
          <cell r="AL60">
            <v>27998</v>
          </cell>
          <cell r="AM60">
            <v>27998</v>
          </cell>
          <cell r="AN60">
            <v>31394</v>
          </cell>
          <cell r="AO60">
            <v>31394</v>
          </cell>
          <cell r="AP60">
            <v>31394</v>
          </cell>
          <cell r="AQ60">
            <v>31394</v>
          </cell>
          <cell r="AR60">
            <v>31394</v>
          </cell>
          <cell r="AS60">
            <v>30980</v>
          </cell>
          <cell r="AT60">
            <v>49945</v>
          </cell>
          <cell r="AU60">
            <v>49785</v>
          </cell>
          <cell r="AV60">
            <v>48813</v>
          </cell>
          <cell r="AW60">
            <v>48813</v>
          </cell>
          <cell r="AX60">
            <v>50946</v>
          </cell>
          <cell r="AY60">
            <v>50946</v>
          </cell>
          <cell r="AZ60">
            <v>50946</v>
          </cell>
          <cell r="BA60">
            <v>50946</v>
          </cell>
          <cell r="BB60">
            <v>50946</v>
          </cell>
          <cell r="BC60">
            <v>48605</v>
          </cell>
          <cell r="BD60">
            <v>47408</v>
          </cell>
          <cell r="BE60">
            <v>45810</v>
          </cell>
          <cell r="BF60">
            <v>49786</v>
          </cell>
          <cell r="BG60">
            <v>49786</v>
          </cell>
          <cell r="BH60">
            <v>49400</v>
          </cell>
          <cell r="BI60">
            <v>48471</v>
          </cell>
          <cell r="BJ60">
            <v>48260</v>
          </cell>
          <cell r="BK60">
            <v>51591</v>
          </cell>
          <cell r="BL60">
            <v>51591</v>
          </cell>
          <cell r="BM60">
            <v>51161</v>
          </cell>
          <cell r="BN60">
            <v>49795</v>
          </cell>
          <cell r="BO60">
            <v>48247</v>
          </cell>
          <cell r="BP60">
            <v>48247</v>
          </cell>
          <cell r="BQ60">
            <v>48247</v>
          </cell>
          <cell r="BR60">
            <v>47747</v>
          </cell>
          <cell r="BS60">
            <v>47747</v>
          </cell>
          <cell r="BT60">
            <v>47747</v>
          </cell>
          <cell r="BU60">
            <v>47747</v>
          </cell>
          <cell r="BV60">
            <v>47747</v>
          </cell>
          <cell r="BW60">
            <v>47747</v>
          </cell>
        </row>
        <row r="61">
          <cell r="B61" t="str">
            <v>Preferred shares</v>
          </cell>
          <cell r="C61" t="str">
            <v>PREF_SH</v>
          </cell>
          <cell r="D61" t="str">
            <v>USD</v>
          </cell>
          <cell r="F61">
            <v>22</v>
          </cell>
          <cell r="G61">
            <v>341</v>
          </cell>
          <cell r="H61">
            <v>34</v>
          </cell>
          <cell r="I61">
            <v>49</v>
          </cell>
          <cell r="J61">
            <v>43</v>
          </cell>
          <cell r="K61">
            <v>550</v>
          </cell>
          <cell r="L61">
            <v>500</v>
          </cell>
          <cell r="M61">
            <v>1000</v>
          </cell>
          <cell r="N61">
            <v>1000</v>
          </cell>
          <cell r="O61">
            <v>1000</v>
          </cell>
          <cell r="P61">
            <v>1000</v>
          </cell>
          <cell r="Q61">
            <v>1000</v>
          </cell>
          <cell r="R61">
            <v>1000</v>
          </cell>
          <cell r="S61">
            <v>1000</v>
          </cell>
          <cell r="T61">
            <v>1000</v>
          </cell>
          <cell r="U61">
            <v>1000</v>
          </cell>
          <cell r="V61">
            <v>1000</v>
          </cell>
          <cell r="W61">
            <v>1000</v>
          </cell>
          <cell r="X61">
            <v>1000</v>
          </cell>
          <cell r="Y61">
            <v>1000</v>
          </cell>
          <cell r="Z61">
            <v>1000</v>
          </cell>
          <cell r="AA61">
            <v>1000</v>
          </cell>
          <cell r="AB61">
            <v>1000</v>
          </cell>
          <cell r="AC61">
            <v>1000</v>
          </cell>
          <cell r="AD61">
            <v>1000</v>
          </cell>
          <cell r="AE61">
            <v>1000</v>
          </cell>
          <cell r="AF61">
            <v>1000</v>
          </cell>
          <cell r="AG61">
            <v>1000</v>
          </cell>
          <cell r="AH61">
            <v>1000</v>
          </cell>
          <cell r="AI61">
            <v>1000</v>
          </cell>
          <cell r="AJ61">
            <v>1000</v>
          </cell>
          <cell r="AK61">
            <v>1000</v>
          </cell>
          <cell r="AL61">
            <v>1000</v>
          </cell>
          <cell r="AM61">
            <v>1000</v>
          </cell>
          <cell r="AN61">
            <v>500</v>
          </cell>
          <cell r="AO61">
            <v>500</v>
          </cell>
          <cell r="AP61">
            <v>500</v>
          </cell>
          <cell r="AQ61">
            <v>500</v>
          </cell>
          <cell r="AR61">
            <v>500</v>
          </cell>
          <cell r="AS61">
            <v>500</v>
          </cell>
          <cell r="AT61">
            <v>4000</v>
          </cell>
          <cell r="AU61">
            <v>4000</v>
          </cell>
          <cell r="AV61">
            <v>4000</v>
          </cell>
          <cell r="AW61">
            <v>1000</v>
          </cell>
          <cell r="AX61">
            <v>4000</v>
          </cell>
          <cell r="AY61">
            <v>4000</v>
          </cell>
          <cell r="AZ61">
            <v>4000</v>
          </cell>
          <cell r="BA61">
            <v>4000</v>
          </cell>
          <cell r="BB61">
            <v>1000</v>
          </cell>
          <cell r="BC61">
            <v>4000</v>
          </cell>
          <cell r="BD61">
            <v>4000</v>
          </cell>
          <cell r="BE61">
            <v>4000</v>
          </cell>
          <cell r="BF61">
            <v>4000</v>
          </cell>
          <cell r="BG61">
            <v>1000</v>
          </cell>
          <cell r="BH61">
            <v>4000</v>
          </cell>
          <cell r="BI61">
            <v>4000</v>
          </cell>
          <cell r="BJ61">
            <v>4000</v>
          </cell>
          <cell r="BK61">
            <v>4000</v>
          </cell>
          <cell r="BL61">
            <v>1000</v>
          </cell>
          <cell r="BM61">
            <v>4000</v>
          </cell>
          <cell r="BN61">
            <v>4000</v>
          </cell>
          <cell r="BO61">
            <v>4000</v>
          </cell>
          <cell r="BP61">
            <v>4000</v>
          </cell>
          <cell r="BQ61">
            <v>1000</v>
          </cell>
          <cell r="BR61">
            <v>4000</v>
          </cell>
          <cell r="BS61">
            <v>4000</v>
          </cell>
          <cell r="BT61">
            <v>4000</v>
          </cell>
          <cell r="BU61">
            <v>4000</v>
          </cell>
          <cell r="BV61">
            <v>1000</v>
          </cell>
          <cell r="BW61">
            <v>1000</v>
          </cell>
        </row>
        <row r="62">
          <cell r="B62" t="str">
            <v>Total common equity</v>
          </cell>
          <cell r="C62" t="str">
            <v>ORD_SH_FUND</v>
          </cell>
          <cell r="D62" t="str">
            <v>USD</v>
          </cell>
          <cell r="F62">
            <v>8212</v>
          </cell>
          <cell r="G62">
            <v>7361</v>
          </cell>
          <cell r="H62">
            <v>7954</v>
          </cell>
          <cell r="I62">
            <v>7626</v>
          </cell>
          <cell r="J62">
            <v>7429</v>
          </cell>
          <cell r="K62">
            <v>8323</v>
          </cell>
          <cell r="L62">
            <v>11840</v>
          </cell>
          <cell r="M62">
            <v>9993</v>
          </cell>
          <cell r="N62">
            <v>7626</v>
          </cell>
          <cell r="O62">
            <v>7539</v>
          </cell>
          <cell r="P62">
            <v>7850</v>
          </cell>
          <cell r="Q62">
            <v>7960</v>
          </cell>
          <cell r="R62">
            <v>9175</v>
          </cell>
          <cell r="S62">
            <v>9175</v>
          </cell>
          <cell r="T62">
            <v>9479</v>
          </cell>
          <cell r="U62">
            <v>9898</v>
          </cell>
          <cell r="V62">
            <v>10513</v>
          </cell>
          <cell r="W62">
            <v>12270</v>
          </cell>
          <cell r="X62">
            <v>12270</v>
          </cell>
          <cell r="Y62">
            <v>15324</v>
          </cell>
          <cell r="Z62">
            <v>15324</v>
          </cell>
          <cell r="AA62">
            <v>15324</v>
          </cell>
          <cell r="AB62">
            <v>15324</v>
          </cell>
          <cell r="AC62">
            <v>15324</v>
          </cell>
          <cell r="AD62">
            <v>17065</v>
          </cell>
          <cell r="AE62">
            <v>17065</v>
          </cell>
          <cell r="AF62">
            <v>17065</v>
          </cell>
          <cell r="AG62">
            <v>17065</v>
          </cell>
          <cell r="AH62">
            <v>17065</v>
          </cell>
          <cell r="AI62">
            <v>19389</v>
          </cell>
          <cell r="AJ62">
            <v>19389</v>
          </cell>
          <cell r="AK62">
            <v>19389</v>
          </cell>
          <cell r="AL62">
            <v>19389</v>
          </cell>
          <cell r="AM62">
            <v>19389</v>
          </cell>
          <cell r="AN62">
            <v>13879</v>
          </cell>
          <cell r="AO62">
            <v>13879</v>
          </cell>
          <cell r="AP62">
            <v>13879</v>
          </cell>
          <cell r="AQ62">
            <v>13879</v>
          </cell>
          <cell r="AR62">
            <v>13879</v>
          </cell>
          <cell r="AS62">
            <v>13116</v>
          </cell>
          <cell r="AT62">
            <v>15719</v>
          </cell>
          <cell r="AU62">
            <v>16729</v>
          </cell>
          <cell r="AV62">
            <v>16555</v>
          </cell>
          <cell r="AW62">
            <v>16555</v>
          </cell>
          <cell r="AX62">
            <v>17839</v>
          </cell>
          <cell r="AY62">
            <v>17839</v>
          </cell>
          <cell r="AZ62">
            <v>17839</v>
          </cell>
          <cell r="BA62">
            <v>17839</v>
          </cell>
          <cell r="BB62">
            <v>17839</v>
          </cell>
          <cell r="BC62">
            <v>19021</v>
          </cell>
          <cell r="BD62">
            <v>20185</v>
          </cell>
          <cell r="BE62">
            <v>20152</v>
          </cell>
          <cell r="BF62">
            <v>18281</v>
          </cell>
          <cell r="BG62">
            <v>18281</v>
          </cell>
          <cell r="BH62">
            <v>19026</v>
          </cell>
          <cell r="BI62">
            <v>19121</v>
          </cell>
          <cell r="BJ62">
            <v>19830</v>
          </cell>
          <cell r="BK62">
            <v>16877</v>
          </cell>
          <cell r="BL62">
            <v>16877</v>
          </cell>
          <cell r="BM62">
            <v>16998</v>
          </cell>
          <cell r="BN62">
            <v>19211</v>
          </cell>
          <cell r="BO62">
            <v>16912.6194110824</v>
          </cell>
          <cell r="BP62">
            <v>16912.6194110824</v>
          </cell>
          <cell r="BQ62">
            <v>16912.6194110824</v>
          </cell>
          <cell r="BR62">
            <v>18291.346903040099</v>
          </cell>
          <cell r="BS62">
            <v>18291.346903040099</v>
          </cell>
          <cell r="BT62">
            <v>18291.346903040099</v>
          </cell>
          <cell r="BU62">
            <v>18291.346903040099</v>
          </cell>
          <cell r="BV62">
            <v>18291.346903040099</v>
          </cell>
          <cell r="BW62">
            <v>20585.845142816099</v>
          </cell>
        </row>
        <row r="63">
          <cell r="B63" t="str">
            <v>Minority interest</v>
          </cell>
          <cell r="C63" t="str">
            <v>MINORITIES</v>
          </cell>
          <cell r="D63" t="str">
            <v>USD</v>
          </cell>
          <cell r="F63">
            <v>2506</v>
          </cell>
          <cell r="G63">
            <v>1775</v>
          </cell>
          <cell r="H63">
            <v>2091</v>
          </cell>
          <cell r="I63">
            <v>676</v>
          </cell>
          <cell r="J63">
            <v>532</v>
          </cell>
          <cell r="K63">
            <v>408</v>
          </cell>
          <cell r="L63">
            <v>450</v>
          </cell>
          <cell r="M63">
            <v>357</v>
          </cell>
          <cell r="N63">
            <v>366</v>
          </cell>
          <cell r="O63">
            <v>340</v>
          </cell>
          <cell r="P63">
            <v>355</v>
          </cell>
          <cell r="Q63">
            <v>368</v>
          </cell>
          <cell r="R63">
            <v>376</v>
          </cell>
          <cell r="S63">
            <v>376</v>
          </cell>
          <cell r="T63">
            <v>393</v>
          </cell>
          <cell r="U63">
            <v>405</v>
          </cell>
          <cell r="V63">
            <v>419</v>
          </cell>
          <cell r="W63">
            <v>449</v>
          </cell>
          <cell r="X63">
            <v>449</v>
          </cell>
          <cell r="Y63">
            <v>336</v>
          </cell>
          <cell r="Z63">
            <v>336</v>
          </cell>
          <cell r="AA63">
            <v>336</v>
          </cell>
          <cell r="AB63">
            <v>336</v>
          </cell>
          <cell r="AC63">
            <v>336</v>
          </cell>
          <cell r="AD63">
            <v>365</v>
          </cell>
          <cell r="AE63">
            <v>365</v>
          </cell>
          <cell r="AF63">
            <v>365</v>
          </cell>
          <cell r="AG63">
            <v>365</v>
          </cell>
          <cell r="AH63">
            <v>365</v>
          </cell>
          <cell r="AI63">
            <v>414</v>
          </cell>
          <cell r="AJ63">
            <v>414</v>
          </cell>
          <cell r="AK63">
            <v>414</v>
          </cell>
          <cell r="AL63">
            <v>414</v>
          </cell>
          <cell r="AM63">
            <v>414</v>
          </cell>
          <cell r="AN63">
            <v>69</v>
          </cell>
          <cell r="AO63">
            <v>69</v>
          </cell>
          <cell r="AP63">
            <v>69</v>
          </cell>
          <cell r="AQ63">
            <v>69</v>
          </cell>
          <cell r="AR63">
            <v>69</v>
          </cell>
          <cell r="AS63">
            <v>63</v>
          </cell>
          <cell r="AT63">
            <v>504</v>
          </cell>
          <cell r="AU63">
            <v>516</v>
          </cell>
          <cell r="AV63">
            <v>569</v>
          </cell>
          <cell r="AW63">
            <v>569</v>
          </cell>
          <cell r="AX63">
            <v>803</v>
          </cell>
          <cell r="AY63">
            <v>803</v>
          </cell>
          <cell r="AZ63">
            <v>803</v>
          </cell>
          <cell r="BA63">
            <v>803</v>
          </cell>
          <cell r="BB63">
            <v>803</v>
          </cell>
          <cell r="BC63">
            <v>816</v>
          </cell>
          <cell r="BD63">
            <v>854</v>
          </cell>
          <cell r="BE63">
            <v>989</v>
          </cell>
          <cell r="BF63">
            <v>1157</v>
          </cell>
          <cell r="BG63">
            <v>1157</v>
          </cell>
          <cell r="BH63">
            <v>1172</v>
          </cell>
          <cell r="BI63">
            <v>1250</v>
          </cell>
          <cell r="BJ63">
            <v>1278</v>
          </cell>
          <cell r="BK63">
            <v>1137</v>
          </cell>
          <cell r="BL63">
            <v>1137</v>
          </cell>
          <cell r="BM63">
            <v>1145</v>
          </cell>
          <cell r="BN63">
            <v>1136</v>
          </cell>
          <cell r="BO63">
            <v>1137</v>
          </cell>
          <cell r="BP63">
            <v>1137</v>
          </cell>
          <cell r="BQ63">
            <v>1137</v>
          </cell>
          <cell r="BR63">
            <v>1137</v>
          </cell>
          <cell r="BS63">
            <v>1137</v>
          </cell>
          <cell r="BT63">
            <v>1137</v>
          </cell>
          <cell r="BU63">
            <v>1137</v>
          </cell>
          <cell r="BV63">
            <v>1137</v>
          </cell>
          <cell r="BW63">
            <v>1137</v>
          </cell>
        </row>
        <row r="64">
          <cell r="B64" t="str">
            <v>Total shareholders' equity</v>
          </cell>
          <cell r="C64" t="str">
            <v>EQ</v>
          </cell>
          <cell r="D64" t="str">
            <v>USD</v>
          </cell>
          <cell r="F64">
            <v>10718</v>
          </cell>
          <cell r="G64">
            <v>9136</v>
          </cell>
          <cell r="H64">
            <v>10045</v>
          </cell>
          <cell r="I64">
            <v>8302</v>
          </cell>
          <cell r="J64">
            <v>7961</v>
          </cell>
          <cell r="K64">
            <v>8731</v>
          </cell>
          <cell r="L64">
            <v>12290</v>
          </cell>
          <cell r="M64">
            <v>10350</v>
          </cell>
          <cell r="N64">
            <v>7992</v>
          </cell>
          <cell r="O64">
            <v>7879</v>
          </cell>
          <cell r="P64">
            <v>8205</v>
          </cell>
          <cell r="Q64">
            <v>8328</v>
          </cell>
          <cell r="R64">
            <v>9551</v>
          </cell>
          <cell r="S64">
            <v>9551</v>
          </cell>
          <cell r="T64">
            <v>9872</v>
          </cell>
          <cell r="U64">
            <v>10303</v>
          </cell>
          <cell r="V64">
            <v>10932</v>
          </cell>
          <cell r="W64">
            <v>13719</v>
          </cell>
          <cell r="X64">
            <v>13719</v>
          </cell>
          <cell r="Y64">
            <v>16660</v>
          </cell>
          <cell r="Z64">
            <v>16660</v>
          </cell>
          <cell r="AA64">
            <v>16660</v>
          </cell>
          <cell r="AB64">
            <v>16660</v>
          </cell>
          <cell r="AC64">
            <v>16660</v>
          </cell>
          <cell r="AD64">
            <v>18430</v>
          </cell>
          <cell r="AE64">
            <v>18430</v>
          </cell>
          <cell r="AF64">
            <v>18430</v>
          </cell>
          <cell r="AG64">
            <v>18430</v>
          </cell>
          <cell r="AH64">
            <v>18430</v>
          </cell>
          <cell r="AI64">
            <v>20803</v>
          </cell>
          <cell r="AJ64">
            <v>20803</v>
          </cell>
          <cell r="AK64">
            <v>20803</v>
          </cell>
          <cell r="AL64">
            <v>20803</v>
          </cell>
          <cell r="AM64">
            <v>20803</v>
          </cell>
          <cell r="AN64">
            <v>14448</v>
          </cell>
          <cell r="AO64">
            <v>14448</v>
          </cell>
          <cell r="AP64">
            <v>14448</v>
          </cell>
          <cell r="AQ64">
            <v>14448</v>
          </cell>
          <cell r="AR64">
            <v>14448</v>
          </cell>
          <cell r="AS64">
            <v>13179</v>
          </cell>
          <cell r="AT64">
            <v>16223</v>
          </cell>
          <cell r="AU64">
            <v>17245</v>
          </cell>
          <cell r="AV64">
            <v>17124</v>
          </cell>
          <cell r="AW64">
            <v>17124</v>
          </cell>
          <cell r="AX64">
            <v>18642</v>
          </cell>
          <cell r="AY64">
            <v>18642</v>
          </cell>
          <cell r="AZ64">
            <v>18642</v>
          </cell>
          <cell r="BA64">
            <v>18642</v>
          </cell>
          <cell r="BB64">
            <v>18642</v>
          </cell>
          <cell r="BC64">
            <v>19837</v>
          </cell>
          <cell r="BD64">
            <v>21039</v>
          </cell>
          <cell r="BE64">
            <v>21141</v>
          </cell>
          <cell r="BF64">
            <v>19438</v>
          </cell>
          <cell r="BG64">
            <v>19438</v>
          </cell>
          <cell r="BH64">
            <v>20198</v>
          </cell>
          <cell r="BI64">
            <v>20371</v>
          </cell>
          <cell r="BJ64">
            <v>21108</v>
          </cell>
          <cell r="BK64">
            <v>18014</v>
          </cell>
          <cell r="BL64">
            <v>18014</v>
          </cell>
          <cell r="BM64">
            <v>18143</v>
          </cell>
          <cell r="BN64">
            <v>20347</v>
          </cell>
          <cell r="BO64">
            <v>18049.6194110824</v>
          </cell>
          <cell r="BP64">
            <v>18049.6194110824</v>
          </cell>
          <cell r="BQ64">
            <v>18049.6194110824</v>
          </cell>
          <cell r="BR64">
            <v>19428.346903040099</v>
          </cell>
          <cell r="BS64">
            <v>19428.346903040099</v>
          </cell>
          <cell r="BT64">
            <v>19428.346903040099</v>
          </cell>
          <cell r="BU64">
            <v>19428.346903040099</v>
          </cell>
          <cell r="BV64">
            <v>19428.346903040099</v>
          </cell>
          <cell r="BW64">
            <v>21722.845142816099</v>
          </cell>
        </row>
        <row r="65">
          <cell r="B65" t="str">
            <v>Total liabilities and equity</v>
          </cell>
          <cell r="C65" t="str">
            <v>TOT_LIAB_EQ</v>
          </cell>
          <cell r="D65" t="str">
            <v>USD</v>
          </cell>
          <cell r="F65">
            <v>26545</v>
          </cell>
          <cell r="G65">
            <v>23582</v>
          </cell>
          <cell r="H65">
            <v>24673</v>
          </cell>
          <cell r="I65">
            <v>24040</v>
          </cell>
          <cell r="J65">
            <v>23830</v>
          </cell>
          <cell r="K65">
            <v>25499</v>
          </cell>
          <cell r="L65">
            <v>35991</v>
          </cell>
          <cell r="M65">
            <v>35515</v>
          </cell>
          <cell r="N65">
            <v>39562</v>
          </cell>
          <cell r="O65">
            <v>39887</v>
          </cell>
          <cell r="P65">
            <v>40497</v>
          </cell>
          <cell r="Q65">
            <v>40305</v>
          </cell>
          <cell r="R65">
            <v>41891</v>
          </cell>
          <cell r="S65">
            <v>41891</v>
          </cell>
          <cell r="T65">
            <v>41882</v>
          </cell>
          <cell r="U65">
            <v>42184</v>
          </cell>
          <cell r="V65">
            <v>43349</v>
          </cell>
          <cell r="W65">
            <v>45885</v>
          </cell>
          <cell r="X65">
            <v>45885</v>
          </cell>
          <cell r="Y65">
            <v>45934</v>
          </cell>
          <cell r="Z65">
            <v>45934</v>
          </cell>
          <cell r="AA65">
            <v>45934</v>
          </cell>
          <cell r="AB65">
            <v>45934</v>
          </cell>
          <cell r="AC65">
            <v>45934</v>
          </cell>
          <cell r="AD65">
            <v>45581</v>
          </cell>
          <cell r="AE65">
            <v>45581</v>
          </cell>
          <cell r="AF65">
            <v>45581</v>
          </cell>
          <cell r="AG65">
            <v>45581</v>
          </cell>
          <cell r="AH65">
            <v>45581</v>
          </cell>
          <cell r="AI65">
            <v>48801</v>
          </cell>
          <cell r="AJ65">
            <v>48801</v>
          </cell>
          <cell r="AK65">
            <v>48801</v>
          </cell>
          <cell r="AL65">
            <v>48801</v>
          </cell>
          <cell r="AM65">
            <v>48801</v>
          </cell>
          <cell r="AN65">
            <v>45842</v>
          </cell>
          <cell r="AO65">
            <v>45842</v>
          </cell>
          <cell r="AP65">
            <v>45842</v>
          </cell>
          <cell r="AQ65">
            <v>45842</v>
          </cell>
          <cell r="AR65">
            <v>45842</v>
          </cell>
          <cell r="AS65">
            <v>44159</v>
          </cell>
          <cell r="AT65">
            <v>66168</v>
          </cell>
          <cell r="AU65">
            <v>67030</v>
          </cell>
          <cell r="AV65">
            <v>65937</v>
          </cell>
          <cell r="AW65">
            <v>65937</v>
          </cell>
          <cell r="AX65">
            <v>69588</v>
          </cell>
          <cell r="AY65">
            <v>69588</v>
          </cell>
          <cell r="AZ65">
            <v>69588</v>
          </cell>
          <cell r="BA65">
            <v>69588</v>
          </cell>
          <cell r="BB65">
            <v>69588</v>
          </cell>
          <cell r="BC65">
            <v>68442</v>
          </cell>
          <cell r="BD65">
            <v>68447</v>
          </cell>
          <cell r="BE65">
            <v>66951</v>
          </cell>
          <cell r="BF65">
            <v>69224</v>
          </cell>
          <cell r="BG65">
            <v>69224</v>
          </cell>
          <cell r="BH65">
            <v>69598</v>
          </cell>
          <cell r="BI65">
            <v>68842</v>
          </cell>
          <cell r="BJ65">
            <v>69368</v>
          </cell>
          <cell r="BK65">
            <v>69605</v>
          </cell>
          <cell r="BL65">
            <v>69605</v>
          </cell>
          <cell r="BM65">
            <v>69304</v>
          </cell>
          <cell r="BN65">
            <v>70142</v>
          </cell>
          <cell r="BO65">
            <v>66296.6194110824</v>
          </cell>
          <cell r="BP65">
            <v>66296.6194110824</v>
          </cell>
          <cell r="BQ65">
            <v>66296.6194110824</v>
          </cell>
          <cell r="BR65">
            <v>67175.346903040103</v>
          </cell>
          <cell r="BS65">
            <v>67175.346903040103</v>
          </cell>
          <cell r="BT65">
            <v>67175.346903040103</v>
          </cell>
          <cell r="BU65">
            <v>67175.346903040103</v>
          </cell>
          <cell r="BV65">
            <v>67175.346903040103</v>
          </cell>
          <cell r="BW65">
            <v>69469.845142816106</v>
          </cell>
        </row>
        <row r="66">
          <cell r="A66" t="str">
            <v>Additional Balance Sheet Items</v>
          </cell>
        </row>
        <row r="67">
          <cell r="B67" t="str">
            <v>Net debt</v>
          </cell>
          <cell r="C67" t="str">
            <v>NET_DEBT</v>
          </cell>
          <cell r="D67" t="str">
            <v>USD</v>
          </cell>
          <cell r="F67">
            <v>6009</v>
          </cell>
          <cell r="G67">
            <v>2564</v>
          </cell>
          <cell r="H67">
            <v>3565</v>
          </cell>
          <cell r="I67">
            <v>6023</v>
          </cell>
          <cell r="J67">
            <v>5754</v>
          </cell>
          <cell r="K67">
            <v>5551</v>
          </cell>
          <cell r="L67">
            <v>9172</v>
          </cell>
          <cell r="M67">
            <v>10663</v>
          </cell>
          <cell r="N67">
            <v>11552</v>
          </cell>
          <cell r="O67">
            <v>11505</v>
          </cell>
          <cell r="P67">
            <v>11206</v>
          </cell>
          <cell r="Q67">
            <v>10586</v>
          </cell>
          <cell r="R67">
            <v>10717</v>
          </cell>
          <cell r="S67">
            <v>10717</v>
          </cell>
          <cell r="T67">
            <v>11178</v>
          </cell>
          <cell r="U67">
            <v>10291</v>
          </cell>
          <cell r="V67">
            <v>10041</v>
          </cell>
          <cell r="W67">
            <v>9486</v>
          </cell>
          <cell r="X67">
            <v>9486</v>
          </cell>
          <cell r="Y67">
            <v>7173.75</v>
          </cell>
          <cell r="Z67">
            <v>6859.8</v>
          </cell>
          <cell r="AA67">
            <v>7008.55</v>
          </cell>
          <cell r="AB67">
            <v>6900</v>
          </cell>
          <cell r="AC67">
            <v>6900</v>
          </cell>
          <cell r="AD67">
            <v>6789</v>
          </cell>
          <cell r="AE67">
            <v>6789</v>
          </cell>
          <cell r="AF67">
            <v>6789</v>
          </cell>
          <cell r="AG67">
            <v>6789</v>
          </cell>
          <cell r="AH67">
            <v>6789</v>
          </cell>
          <cell r="AI67">
            <v>7979</v>
          </cell>
          <cell r="AJ67">
            <v>7979</v>
          </cell>
          <cell r="AK67">
            <v>7979</v>
          </cell>
          <cell r="AL67">
            <v>7979</v>
          </cell>
          <cell r="AM67">
            <v>7979</v>
          </cell>
          <cell r="AN67">
            <v>9056</v>
          </cell>
          <cell r="AO67">
            <v>9056</v>
          </cell>
          <cell r="AP67">
            <v>9056</v>
          </cell>
          <cell r="AQ67">
            <v>9056</v>
          </cell>
          <cell r="AR67">
            <v>9056</v>
          </cell>
          <cell r="AS67">
            <v>10008</v>
          </cell>
          <cell r="AT67">
            <v>21120</v>
          </cell>
          <cell r="AU67">
            <v>21104</v>
          </cell>
          <cell r="AV67">
            <v>19527</v>
          </cell>
          <cell r="AW67">
            <v>19527</v>
          </cell>
          <cell r="AX67">
            <v>16788</v>
          </cell>
          <cell r="AY67">
            <v>16788</v>
          </cell>
          <cell r="AZ67">
            <v>16788</v>
          </cell>
          <cell r="BA67">
            <v>16788</v>
          </cell>
          <cell r="BB67">
            <v>16788</v>
          </cell>
          <cell r="BC67">
            <v>17832</v>
          </cell>
          <cell r="BD67">
            <v>17865</v>
          </cell>
          <cell r="BE67">
            <v>17397</v>
          </cell>
          <cell r="BF67">
            <v>16154</v>
          </cell>
          <cell r="BG67">
            <v>16154</v>
          </cell>
          <cell r="BH67">
            <v>16969</v>
          </cell>
          <cell r="BI67">
            <v>16527</v>
          </cell>
          <cell r="BJ67">
            <v>16517</v>
          </cell>
          <cell r="BK67">
            <v>16669</v>
          </cell>
          <cell r="BL67">
            <v>16669</v>
          </cell>
          <cell r="BM67">
            <v>16572</v>
          </cell>
          <cell r="BN67">
            <v>13943</v>
          </cell>
          <cell r="BO67">
            <v>16806.830588917499</v>
          </cell>
          <cell r="BP67">
            <v>16806.830588917499</v>
          </cell>
          <cell r="BQ67">
            <v>16806.830588917499</v>
          </cell>
          <cell r="BR67">
            <v>15306.3820969599</v>
          </cell>
          <cell r="BS67">
            <v>15306.3820969599</v>
          </cell>
          <cell r="BT67">
            <v>15306.3820969599</v>
          </cell>
          <cell r="BU67">
            <v>15306.3820969599</v>
          </cell>
          <cell r="BV67">
            <v>15306.3820969599</v>
          </cell>
          <cell r="BW67">
            <v>12649.4284371839</v>
          </cell>
        </row>
        <row r="68">
          <cell r="B68" t="str">
            <v>Capitalized leases</v>
          </cell>
          <cell r="C68" t="str">
            <v>CAP_LEASES</v>
          </cell>
          <cell r="D68" t="str">
            <v>USD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R68">
            <v>0</v>
          </cell>
          <cell r="AW68">
            <v>0</v>
          </cell>
        </row>
        <row r="69">
          <cell r="B69" t="str">
            <v>Deferred income taxes</v>
          </cell>
          <cell r="C69" t="str">
            <v>DEF_INC_TAX</v>
          </cell>
          <cell r="D69" t="str">
            <v>USD</v>
          </cell>
          <cell r="F69">
            <v>821</v>
          </cell>
          <cell r="G69">
            <v>312</v>
          </cell>
          <cell r="H69">
            <v>-83</v>
          </cell>
          <cell r="I69">
            <v>-73</v>
          </cell>
          <cell r="J69">
            <v>169</v>
          </cell>
          <cell r="K69">
            <v>-45</v>
          </cell>
          <cell r="L69">
            <v>1018</v>
          </cell>
          <cell r="M69">
            <v>1758</v>
          </cell>
          <cell r="N69">
            <v>2861</v>
          </cell>
          <cell r="O69">
            <v>2896</v>
          </cell>
          <cell r="P69">
            <v>2856</v>
          </cell>
          <cell r="Q69">
            <v>2834</v>
          </cell>
          <cell r="R69">
            <v>3446</v>
          </cell>
          <cell r="S69">
            <v>3446</v>
          </cell>
          <cell r="T69">
            <v>3367</v>
          </cell>
          <cell r="U69">
            <v>3225</v>
          </cell>
          <cell r="V69">
            <v>3243</v>
          </cell>
          <cell r="W69">
            <v>3247</v>
          </cell>
          <cell r="X69">
            <v>3247</v>
          </cell>
          <cell r="Y69">
            <v>2383</v>
          </cell>
          <cell r="Z69">
            <v>2383</v>
          </cell>
          <cell r="AA69">
            <v>2383</v>
          </cell>
          <cell r="AB69">
            <v>2383</v>
          </cell>
          <cell r="AC69">
            <v>2383</v>
          </cell>
          <cell r="AD69">
            <v>2949</v>
          </cell>
          <cell r="AE69">
            <v>2949</v>
          </cell>
          <cell r="AF69">
            <v>2949</v>
          </cell>
          <cell r="AG69">
            <v>2949</v>
          </cell>
          <cell r="AH69">
            <v>2949</v>
          </cell>
          <cell r="AI69">
            <v>1503</v>
          </cell>
          <cell r="AJ69">
            <v>1503</v>
          </cell>
          <cell r="AK69">
            <v>1503</v>
          </cell>
          <cell r="AL69">
            <v>1503</v>
          </cell>
          <cell r="AM69">
            <v>1503</v>
          </cell>
          <cell r="AN69">
            <v>3434</v>
          </cell>
          <cell r="AO69">
            <v>3434</v>
          </cell>
          <cell r="AP69">
            <v>3434</v>
          </cell>
          <cell r="AQ69">
            <v>3434</v>
          </cell>
          <cell r="AR69">
            <v>3434</v>
          </cell>
          <cell r="AS69">
            <v>3389</v>
          </cell>
          <cell r="AT69">
            <v>1271</v>
          </cell>
          <cell r="AU69">
            <v>1277</v>
          </cell>
          <cell r="AV69">
            <v>1348</v>
          </cell>
          <cell r="AW69">
            <v>1348</v>
          </cell>
          <cell r="AX69">
            <v>1290</v>
          </cell>
          <cell r="AY69">
            <v>1290</v>
          </cell>
          <cell r="AZ69">
            <v>1290</v>
          </cell>
          <cell r="BA69">
            <v>1290</v>
          </cell>
          <cell r="BB69">
            <v>1290</v>
          </cell>
          <cell r="BC69">
            <v>1741</v>
          </cell>
          <cell r="BD69">
            <v>1690</v>
          </cell>
          <cell r="BE69">
            <v>1609</v>
          </cell>
          <cell r="BF69">
            <v>2112</v>
          </cell>
          <cell r="BG69">
            <v>2112</v>
          </cell>
          <cell r="BH69">
            <v>2250</v>
          </cell>
          <cell r="BI69">
            <v>2257</v>
          </cell>
          <cell r="BJ69">
            <v>2273</v>
          </cell>
          <cell r="BK69">
            <v>3612</v>
          </cell>
          <cell r="BL69">
            <v>3612</v>
          </cell>
          <cell r="BM69">
            <v>3342</v>
          </cell>
          <cell r="BN69">
            <v>3296</v>
          </cell>
          <cell r="BO69">
            <v>3612</v>
          </cell>
          <cell r="BP69">
            <v>3612</v>
          </cell>
          <cell r="BQ69">
            <v>3612</v>
          </cell>
          <cell r="BR69">
            <v>3612</v>
          </cell>
          <cell r="BS69">
            <v>3612</v>
          </cell>
          <cell r="BT69">
            <v>3612</v>
          </cell>
          <cell r="BU69">
            <v>3612</v>
          </cell>
          <cell r="BV69">
            <v>3612</v>
          </cell>
          <cell r="BW69">
            <v>3612</v>
          </cell>
        </row>
        <row r="70">
          <cell r="B70" t="str">
            <v>Associates (mkt value) used in EV calculation</v>
          </cell>
          <cell r="C70" t="str">
            <v>MV_ASSOCIATES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R70">
            <v>0</v>
          </cell>
          <cell r="AW70">
            <v>0</v>
          </cell>
        </row>
        <row r="71">
          <cell r="B71" t="str">
            <v>Net debt adjustment</v>
          </cell>
          <cell r="C71" t="str">
            <v>NET_DEBT_ADJ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R71">
            <v>0</v>
          </cell>
          <cell r="AW71">
            <v>0</v>
          </cell>
        </row>
        <row r="72">
          <cell r="B72" t="str">
            <v>Company borrowing margin</v>
          </cell>
          <cell r="C72" t="str">
            <v>CO_BOR_MARGIN</v>
          </cell>
          <cell r="F72">
            <v>5.5031924597000001E-2</v>
          </cell>
          <cell r="G72">
            <v>8.0325744956999998E-2</v>
          </cell>
          <cell r="H72">
            <v>9.0343818581000004E-2</v>
          </cell>
          <cell r="I72">
            <v>7.5263662512000007E-2</v>
          </cell>
          <cell r="J72">
            <v>8.3886336566000003E-2</v>
          </cell>
          <cell r="K72">
            <v>7.1157338616000002E-2</v>
          </cell>
          <cell r="L72">
            <v>7.0370370370000004E-2</v>
          </cell>
          <cell r="M72">
            <v>6.7352751998999996E-2</v>
          </cell>
          <cell r="N72">
            <v>5.9374041117000002E-2</v>
          </cell>
          <cell r="O72">
            <v>1.6001786245999999E-2</v>
          </cell>
          <cell r="P72">
            <v>1.5353805073E-2</v>
          </cell>
          <cell r="Q72">
            <v>1.5510948905E-2</v>
          </cell>
          <cell r="R72">
            <v>1.5409260813E-2</v>
          </cell>
          <cell r="S72">
            <v>6.3162712639999993E-2</v>
          </cell>
          <cell r="T72">
            <v>1.4194139194E-2</v>
          </cell>
          <cell r="U72">
            <v>1.4461660707E-2</v>
          </cell>
          <cell r="V72">
            <v>1.5510728923999999E-2</v>
          </cell>
          <cell r="W72">
            <v>1.4768937588999999E-2</v>
          </cell>
          <cell r="X72">
            <v>5.9313959027999998E-2</v>
          </cell>
          <cell r="Y72">
            <v>1.7466841024E-2</v>
          </cell>
          <cell r="Z72">
            <v>1.7560246591000001E-2</v>
          </cell>
          <cell r="AA72">
            <v>1.5692135251000001E-2</v>
          </cell>
          <cell r="AB72">
            <v>1.4851485148999999E-2</v>
          </cell>
          <cell r="AC72">
            <v>6.5570708014000001E-2</v>
          </cell>
          <cell r="AH72">
            <v>6.4529645925000004E-2</v>
          </cell>
          <cell r="AM72">
            <v>6.0113226968999997E-2</v>
          </cell>
          <cell r="AN72">
            <v>1.2230094467E-2</v>
          </cell>
          <cell r="AO72">
            <v>1.2989203778999999E-2</v>
          </cell>
          <cell r="AP72">
            <v>1.3495276653E-2</v>
          </cell>
          <cell r="AQ72">
            <v>1.6194331983999999E-2</v>
          </cell>
          <cell r="AR72">
            <v>5.4655870444999997E-2</v>
          </cell>
          <cell r="AS72">
            <v>4.4507867941999998E-2</v>
          </cell>
          <cell r="AT72">
            <v>2.2088522382999999E-2</v>
          </cell>
          <cell r="AU72">
            <v>2.0603757653000002E-2</v>
          </cell>
          <cell r="AV72">
            <v>1.8057479998E-2</v>
          </cell>
          <cell r="AW72">
            <v>8.9125284942000005E-2</v>
          </cell>
          <cell r="AX72">
            <v>1.5780417174E-2</v>
          </cell>
          <cell r="AY72">
            <v>1.5402694422000001E-2</v>
          </cell>
          <cell r="AZ72">
            <v>1.5192848449E-2</v>
          </cell>
          <cell r="BA72">
            <v>1.5444663617000001E-2</v>
          </cell>
          <cell r="BB72">
            <v>6.1820623662000002E-2</v>
          </cell>
          <cell r="BC72">
            <v>1.7621763110999999E-2</v>
          </cell>
          <cell r="BD72">
            <v>1.6328156113000002E-2</v>
          </cell>
          <cell r="BE72">
            <v>1.5558843034E-2</v>
          </cell>
          <cell r="BF72">
            <v>1.5324074074000001E-2</v>
          </cell>
          <cell r="BG72">
            <v>6.2083333333E-2</v>
          </cell>
          <cell r="BH72">
            <v>1.5988725275999999E-2</v>
          </cell>
          <cell r="BI72">
            <v>1.5103838892E-2</v>
          </cell>
          <cell r="BJ72">
            <v>1.5586707186E-2</v>
          </cell>
          <cell r="BK72">
            <v>1.4771048744000001E-2</v>
          </cell>
          <cell r="BL72">
            <v>6.0466002764E-2</v>
          </cell>
          <cell r="BM72">
            <v>1.4736632479999999E-2</v>
          </cell>
          <cell r="BN72">
            <v>1.4819929884000001E-2</v>
          </cell>
          <cell r="BO72">
            <v>1.3852936418000001E-2</v>
          </cell>
          <cell r="BP72">
            <v>1.3852936418000001E-2</v>
          </cell>
          <cell r="BQ72">
            <v>5.8714878929999999E-2</v>
          </cell>
          <cell r="BR72">
            <v>1.3852936418000001E-2</v>
          </cell>
          <cell r="BS72">
            <v>1.3852936418000001E-2</v>
          </cell>
          <cell r="BT72">
            <v>1.3852936418000001E-2</v>
          </cell>
          <cell r="BU72">
            <v>1.3852936418000001E-2</v>
          </cell>
          <cell r="BV72">
            <v>5.5411745672000003E-2</v>
          </cell>
          <cell r="BW72">
            <v>5.5411745672000003E-2</v>
          </cell>
        </row>
        <row r="73">
          <cell r="B73" t="str">
            <v>Unfunded pensions &amp; other provisions</v>
          </cell>
          <cell r="C73" t="str">
            <v>UNF_PENS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R73">
            <v>0</v>
          </cell>
          <cell r="AW73">
            <v>0</v>
          </cell>
        </row>
        <row r="74">
          <cell r="B74" t="str">
            <v>Unfunded pension liabilities (off balance sheet)</v>
          </cell>
          <cell r="C74" t="str">
            <v>UNF_PENS_OFF</v>
          </cell>
          <cell r="D74" t="str">
            <v>USD</v>
          </cell>
          <cell r="F74">
            <v>128</v>
          </cell>
          <cell r="G74">
            <v>89</v>
          </cell>
          <cell r="H74">
            <v>-206</v>
          </cell>
          <cell r="I74">
            <v>-1104</v>
          </cell>
          <cell r="J74">
            <v>1146</v>
          </cell>
          <cell r="K74">
            <v>-609</v>
          </cell>
          <cell r="L74">
            <v>-691</v>
          </cell>
          <cell r="M74">
            <v>127</v>
          </cell>
          <cell r="N74">
            <v>3066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3059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</row>
        <row r="75">
          <cell r="B75" t="str">
            <v>Unfunded pension liabilities &amp; other, used in EV</v>
          </cell>
          <cell r="C75" t="str">
            <v>UNF_PENS_LIAB_OTH</v>
          </cell>
          <cell r="D75" t="str">
            <v>USD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R75">
            <v>0</v>
          </cell>
          <cell r="AW75">
            <v>0</v>
          </cell>
        </row>
        <row r="76">
          <cell r="B76" t="str">
            <v>Adjustment for unfunded pensions &amp; goodwill</v>
          </cell>
          <cell r="C76" t="str">
            <v>ADJ_UNF_PENS_GOOD</v>
          </cell>
          <cell r="D76" t="str">
            <v>USD</v>
          </cell>
          <cell r="F76">
            <v>-4237</v>
          </cell>
          <cell r="G76">
            <v>-569</v>
          </cell>
          <cell r="H76">
            <v>-1105</v>
          </cell>
          <cell r="I76">
            <v>-2866</v>
          </cell>
          <cell r="J76">
            <v>-495</v>
          </cell>
          <cell r="K76">
            <v>-2443</v>
          </cell>
          <cell r="L76">
            <v>-2619</v>
          </cell>
          <cell r="M76">
            <v>-3610</v>
          </cell>
          <cell r="N76">
            <v>-736</v>
          </cell>
          <cell r="O76">
            <v>-3820</v>
          </cell>
          <cell r="P76">
            <v>-3813</v>
          </cell>
          <cell r="Q76">
            <v>-3816</v>
          </cell>
          <cell r="R76">
            <v>-3805</v>
          </cell>
          <cell r="S76">
            <v>-746</v>
          </cell>
          <cell r="T76">
            <v>-3798</v>
          </cell>
          <cell r="U76">
            <v>-3712</v>
          </cell>
          <cell r="V76">
            <v>-3688</v>
          </cell>
          <cell r="W76">
            <v>-3687</v>
          </cell>
          <cell r="X76">
            <v>-3687</v>
          </cell>
          <cell r="Y76">
            <v>-3583</v>
          </cell>
          <cell r="Z76">
            <v>-3583</v>
          </cell>
          <cell r="AA76">
            <v>-3583</v>
          </cell>
          <cell r="AB76">
            <v>-3583</v>
          </cell>
          <cell r="AC76">
            <v>-3583</v>
          </cell>
          <cell r="AH76">
            <v>-3699</v>
          </cell>
          <cell r="AM76">
            <v>-4353</v>
          </cell>
          <cell r="AN76">
            <v>-3394</v>
          </cell>
          <cell r="AO76">
            <v>-3394</v>
          </cell>
          <cell r="AP76">
            <v>-3394</v>
          </cell>
          <cell r="AQ76">
            <v>-3394</v>
          </cell>
          <cell r="AR76">
            <v>-4223</v>
          </cell>
          <cell r="AS76">
            <v>-4205</v>
          </cell>
          <cell r="AT76">
            <v>-18544</v>
          </cell>
          <cell r="AU76">
            <v>-18581</v>
          </cell>
          <cell r="AV76">
            <v>-19080</v>
          </cell>
          <cell r="AW76">
            <v>-19080</v>
          </cell>
          <cell r="AX76">
            <v>-18497</v>
          </cell>
          <cell r="AY76">
            <v>-18497</v>
          </cell>
          <cell r="AZ76">
            <v>-18497</v>
          </cell>
          <cell r="BA76">
            <v>-18497</v>
          </cell>
          <cell r="BB76">
            <v>-18497</v>
          </cell>
          <cell r="BC76">
            <v>-18501</v>
          </cell>
          <cell r="BD76">
            <v>-18468</v>
          </cell>
          <cell r="BE76">
            <v>-18206</v>
          </cell>
          <cell r="BF76">
            <v>-17991</v>
          </cell>
          <cell r="BG76">
            <v>-17991</v>
          </cell>
          <cell r="BH76">
            <v>-17956</v>
          </cell>
          <cell r="BI76">
            <v>-17794</v>
          </cell>
          <cell r="BJ76">
            <v>-17782</v>
          </cell>
          <cell r="BK76">
            <v>-17450</v>
          </cell>
          <cell r="BL76">
            <v>-17450</v>
          </cell>
          <cell r="BM76">
            <v>-17272</v>
          </cell>
          <cell r="BN76">
            <v>-17450</v>
          </cell>
          <cell r="BO76">
            <v>-17450</v>
          </cell>
          <cell r="BP76">
            <v>-17450</v>
          </cell>
          <cell r="BQ76">
            <v>-17450</v>
          </cell>
          <cell r="BR76">
            <v>-17450</v>
          </cell>
          <cell r="BS76">
            <v>-17450</v>
          </cell>
          <cell r="BT76">
            <v>-17450</v>
          </cell>
          <cell r="BU76">
            <v>-17450</v>
          </cell>
          <cell r="BV76">
            <v>-17450</v>
          </cell>
          <cell r="BW76">
            <v>-17450</v>
          </cell>
        </row>
        <row r="77">
          <cell r="B77" t="str">
            <v>Other GCI adjustments</v>
          </cell>
          <cell r="C77" t="str">
            <v>OTH_GCI_ADJ</v>
          </cell>
          <cell r="D77" t="str">
            <v>USD</v>
          </cell>
        </row>
        <row r="78">
          <cell r="B78" t="str">
            <v>GCI inflator</v>
          </cell>
          <cell r="C78" t="str">
            <v>GCI_INFL</v>
          </cell>
          <cell r="F78">
            <v>1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>
            <v>1</v>
          </cell>
          <cell r="N78">
            <v>1</v>
          </cell>
          <cell r="O78">
            <v>1</v>
          </cell>
          <cell r="P78">
            <v>1</v>
          </cell>
          <cell r="Q78">
            <v>1</v>
          </cell>
          <cell r="R78">
            <v>1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1</v>
          </cell>
          <cell r="AA78">
            <v>1</v>
          </cell>
          <cell r="AB78">
            <v>1</v>
          </cell>
          <cell r="AC78">
            <v>1</v>
          </cell>
          <cell r="AH78">
            <v>1</v>
          </cell>
          <cell r="AM78">
            <v>1</v>
          </cell>
        </row>
        <row r="79">
          <cell r="B79" t="str">
            <v>Minority interest</v>
          </cell>
          <cell r="C79" t="str">
            <v>BAL_MINO_INT</v>
          </cell>
          <cell r="D79" t="str">
            <v>USD</v>
          </cell>
          <cell r="F79">
            <v>2506</v>
          </cell>
          <cell r="G79">
            <v>1775</v>
          </cell>
          <cell r="H79">
            <v>2091</v>
          </cell>
          <cell r="I79">
            <v>676</v>
          </cell>
          <cell r="J79">
            <v>532</v>
          </cell>
          <cell r="K79">
            <v>408</v>
          </cell>
          <cell r="L79">
            <v>450</v>
          </cell>
          <cell r="M79">
            <v>357</v>
          </cell>
          <cell r="N79">
            <v>366</v>
          </cell>
          <cell r="O79">
            <v>340</v>
          </cell>
          <cell r="P79">
            <v>355</v>
          </cell>
          <cell r="Q79">
            <v>368</v>
          </cell>
          <cell r="R79">
            <v>376</v>
          </cell>
          <cell r="S79">
            <v>376</v>
          </cell>
          <cell r="T79">
            <v>393</v>
          </cell>
          <cell r="U79">
            <v>405</v>
          </cell>
          <cell r="V79">
            <v>419</v>
          </cell>
          <cell r="W79">
            <v>449</v>
          </cell>
          <cell r="X79">
            <v>449</v>
          </cell>
          <cell r="Y79">
            <v>336</v>
          </cell>
          <cell r="Z79">
            <v>336</v>
          </cell>
          <cell r="AA79">
            <v>336</v>
          </cell>
          <cell r="AB79">
            <v>336</v>
          </cell>
          <cell r="AC79">
            <v>336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365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414</v>
          </cell>
          <cell r="AN79">
            <v>69</v>
          </cell>
          <cell r="AO79">
            <v>69</v>
          </cell>
          <cell r="AP79">
            <v>69</v>
          </cell>
          <cell r="AQ79">
            <v>69</v>
          </cell>
          <cell r="AR79">
            <v>69</v>
          </cell>
          <cell r="AS79">
            <v>63</v>
          </cell>
          <cell r="AT79">
            <v>504</v>
          </cell>
          <cell r="AU79">
            <v>516</v>
          </cell>
          <cell r="AV79">
            <v>569</v>
          </cell>
          <cell r="AW79">
            <v>569</v>
          </cell>
          <cell r="AX79">
            <v>803</v>
          </cell>
          <cell r="AY79">
            <v>803</v>
          </cell>
          <cell r="AZ79">
            <v>803</v>
          </cell>
          <cell r="BA79">
            <v>803</v>
          </cell>
          <cell r="BB79">
            <v>803</v>
          </cell>
          <cell r="BC79">
            <v>816</v>
          </cell>
          <cell r="BD79">
            <v>854</v>
          </cell>
          <cell r="BE79">
            <v>989</v>
          </cell>
          <cell r="BF79">
            <v>1157</v>
          </cell>
          <cell r="BG79">
            <v>1157</v>
          </cell>
          <cell r="BH79">
            <v>1172</v>
          </cell>
          <cell r="BI79">
            <v>1250</v>
          </cell>
          <cell r="BJ79">
            <v>1278</v>
          </cell>
          <cell r="BK79">
            <v>1137</v>
          </cell>
          <cell r="BL79">
            <v>1137</v>
          </cell>
          <cell r="BM79">
            <v>1145</v>
          </cell>
          <cell r="BN79">
            <v>1136</v>
          </cell>
          <cell r="BO79">
            <v>1137</v>
          </cell>
          <cell r="BP79">
            <v>1137</v>
          </cell>
          <cell r="BQ79">
            <v>1137</v>
          </cell>
          <cell r="BR79">
            <v>1137</v>
          </cell>
          <cell r="BS79">
            <v>1137</v>
          </cell>
          <cell r="BT79">
            <v>1137</v>
          </cell>
          <cell r="BU79">
            <v>1137</v>
          </cell>
          <cell r="BV79">
            <v>1137</v>
          </cell>
          <cell r="BW79">
            <v>1137</v>
          </cell>
        </row>
        <row r="80">
          <cell r="A80" t="str">
            <v>Cash Flow Statement</v>
          </cell>
        </row>
        <row r="81">
          <cell r="B81" t="str">
            <v>Minority interest add-back</v>
          </cell>
          <cell r="C81" t="str">
            <v>CF_INC_MINORITY</v>
          </cell>
          <cell r="D81" t="str">
            <v>USD</v>
          </cell>
          <cell r="F81">
            <v>200</v>
          </cell>
          <cell r="G81">
            <v>196</v>
          </cell>
          <cell r="H81">
            <v>194</v>
          </cell>
          <cell r="I81">
            <v>99</v>
          </cell>
          <cell r="J81">
            <v>17</v>
          </cell>
          <cell r="K81">
            <v>69</v>
          </cell>
          <cell r="L81">
            <v>72</v>
          </cell>
          <cell r="M81">
            <v>32</v>
          </cell>
          <cell r="N81">
            <v>63</v>
          </cell>
          <cell r="O81">
            <v>17</v>
          </cell>
          <cell r="P81">
            <v>31</v>
          </cell>
          <cell r="Q81">
            <v>23</v>
          </cell>
          <cell r="R81">
            <v>23</v>
          </cell>
          <cell r="S81">
            <v>94</v>
          </cell>
          <cell r="T81">
            <v>30</v>
          </cell>
          <cell r="U81">
            <v>31</v>
          </cell>
          <cell r="V81">
            <v>29</v>
          </cell>
          <cell r="W81">
            <v>32</v>
          </cell>
          <cell r="X81">
            <v>122</v>
          </cell>
          <cell r="Y81">
            <v>20</v>
          </cell>
          <cell r="Z81">
            <v>21</v>
          </cell>
          <cell r="AA81">
            <v>19</v>
          </cell>
          <cell r="AB81">
            <v>22</v>
          </cell>
          <cell r="AC81">
            <v>82</v>
          </cell>
          <cell r="AD81">
            <v>23.25</v>
          </cell>
          <cell r="AE81">
            <v>23.25</v>
          </cell>
          <cell r="AF81">
            <v>23.25</v>
          </cell>
          <cell r="AG81">
            <v>23.25</v>
          </cell>
          <cell r="AH81">
            <v>93</v>
          </cell>
          <cell r="AI81">
            <v>24.5</v>
          </cell>
          <cell r="AJ81">
            <v>24.5</v>
          </cell>
          <cell r="AK81">
            <v>24.5</v>
          </cell>
          <cell r="AL81">
            <v>24.5</v>
          </cell>
          <cell r="AM81">
            <v>98</v>
          </cell>
          <cell r="AN81">
            <v>24</v>
          </cell>
          <cell r="AO81">
            <v>11</v>
          </cell>
          <cell r="AP81">
            <v>20</v>
          </cell>
          <cell r="AQ81">
            <v>12</v>
          </cell>
          <cell r="AR81">
            <v>75</v>
          </cell>
          <cell r="AS81">
            <v>9</v>
          </cell>
          <cell r="AT81">
            <v>12</v>
          </cell>
          <cell r="AU81">
            <v>-1</v>
          </cell>
          <cell r="AV81">
            <v>0</v>
          </cell>
          <cell r="AW81">
            <v>0</v>
          </cell>
          <cell r="AX81">
            <v>1</v>
          </cell>
          <cell r="AY81">
            <v>8</v>
          </cell>
          <cell r="AZ81">
            <v>0</v>
          </cell>
          <cell r="BA81">
            <v>2</v>
          </cell>
          <cell r="BB81">
            <v>0</v>
          </cell>
          <cell r="BC81">
            <v>11</v>
          </cell>
          <cell r="BD81">
            <v>10</v>
          </cell>
          <cell r="BE81">
            <v>3</v>
          </cell>
          <cell r="BF81">
            <v>18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V81">
            <v>0</v>
          </cell>
          <cell r="BW81">
            <v>0</v>
          </cell>
        </row>
        <row r="82">
          <cell r="B82" t="str">
            <v>Depreciation &amp; amortization add-back</v>
          </cell>
          <cell r="C82" t="str">
            <v>DEPR_AMORT</v>
          </cell>
          <cell r="D82" t="str">
            <v>USD</v>
          </cell>
          <cell r="F82">
            <v>1302</v>
          </cell>
          <cell r="G82">
            <v>1442</v>
          </cell>
          <cell r="H82">
            <v>1298</v>
          </cell>
          <cell r="I82">
            <v>1297</v>
          </cell>
          <cell r="J82">
            <v>1305</v>
          </cell>
          <cell r="K82">
            <v>1301</v>
          </cell>
          <cell r="L82">
            <v>1738</v>
          </cell>
          <cell r="M82">
            <v>1815</v>
          </cell>
          <cell r="N82">
            <v>1825</v>
          </cell>
          <cell r="O82">
            <v>470</v>
          </cell>
          <cell r="P82">
            <v>465</v>
          </cell>
          <cell r="Q82">
            <v>466</v>
          </cell>
          <cell r="R82">
            <v>502</v>
          </cell>
          <cell r="S82">
            <v>1903</v>
          </cell>
          <cell r="T82">
            <v>514</v>
          </cell>
          <cell r="U82">
            <v>502</v>
          </cell>
          <cell r="V82">
            <v>559</v>
          </cell>
          <cell r="W82">
            <v>513</v>
          </cell>
          <cell r="X82">
            <v>2088</v>
          </cell>
          <cell r="Y82">
            <v>487</v>
          </cell>
          <cell r="Z82">
            <v>464</v>
          </cell>
          <cell r="AA82">
            <v>467</v>
          </cell>
          <cell r="AB82">
            <v>661</v>
          </cell>
          <cell r="AC82">
            <v>2079</v>
          </cell>
          <cell r="AD82">
            <v>488.5</v>
          </cell>
          <cell r="AE82">
            <v>488.5</v>
          </cell>
          <cell r="AF82">
            <v>488.5</v>
          </cell>
          <cell r="AG82">
            <v>488.5</v>
          </cell>
          <cell r="AH82">
            <v>1954</v>
          </cell>
          <cell r="AI82">
            <v>507.75</v>
          </cell>
          <cell r="AJ82">
            <v>507.75</v>
          </cell>
          <cell r="AK82">
            <v>507.75</v>
          </cell>
          <cell r="AL82">
            <v>507.75</v>
          </cell>
          <cell r="AM82">
            <v>2031</v>
          </cell>
          <cell r="AN82">
            <v>523.5</v>
          </cell>
          <cell r="AO82">
            <v>523.5</v>
          </cell>
          <cell r="AP82">
            <v>523.5</v>
          </cell>
          <cell r="AQ82">
            <v>523.5</v>
          </cell>
          <cell r="AR82">
            <v>2094</v>
          </cell>
          <cell r="AS82">
            <v>706.75</v>
          </cell>
          <cell r="AT82">
            <v>706.75</v>
          </cell>
          <cell r="AU82">
            <v>706.75</v>
          </cell>
          <cell r="AV82">
            <v>706.75</v>
          </cell>
          <cell r="AW82">
            <v>2827</v>
          </cell>
          <cell r="AX82">
            <v>740.5</v>
          </cell>
          <cell r="AY82">
            <v>740.5</v>
          </cell>
          <cell r="AZ82">
            <v>740.5</v>
          </cell>
          <cell r="BA82">
            <v>740.5</v>
          </cell>
          <cell r="BB82">
            <v>2962</v>
          </cell>
          <cell r="BC82">
            <v>720.75</v>
          </cell>
          <cell r="BD82">
            <v>720.75</v>
          </cell>
          <cell r="BE82">
            <v>720.75</v>
          </cell>
          <cell r="BF82">
            <v>720.75</v>
          </cell>
          <cell r="BG82">
            <v>2883</v>
          </cell>
          <cell r="BH82">
            <v>674.5</v>
          </cell>
          <cell r="BI82">
            <v>674.5</v>
          </cell>
          <cell r="BJ82">
            <v>674.5</v>
          </cell>
          <cell r="BK82">
            <v>674.5</v>
          </cell>
          <cell r="BL82">
            <v>2698</v>
          </cell>
          <cell r="BM82">
            <v>664.63750000000005</v>
          </cell>
          <cell r="BN82">
            <v>664.63750000000005</v>
          </cell>
          <cell r="BO82">
            <v>664.63750000000005</v>
          </cell>
          <cell r="BP82">
            <v>664.63750000000005</v>
          </cell>
          <cell r="BQ82">
            <v>2658.55</v>
          </cell>
          <cell r="BR82">
            <v>677.93025</v>
          </cell>
          <cell r="BS82">
            <v>677.93025</v>
          </cell>
          <cell r="BT82">
            <v>677.93025</v>
          </cell>
          <cell r="BU82">
            <v>677.93025</v>
          </cell>
          <cell r="BV82">
            <v>2711.721</v>
          </cell>
          <cell r="BW82">
            <v>2765.9554199999998</v>
          </cell>
        </row>
        <row r="83">
          <cell r="B83" t="str">
            <v>(Increase)/decrease in working capital</v>
          </cell>
          <cell r="C83" t="str">
            <v>WORK_CAP</v>
          </cell>
          <cell r="D83" t="str">
            <v>USD</v>
          </cell>
          <cell r="F83">
            <v>288</v>
          </cell>
          <cell r="G83">
            <v>-705</v>
          </cell>
          <cell r="H83">
            <v>-250</v>
          </cell>
          <cell r="I83">
            <v>603</v>
          </cell>
          <cell r="J83">
            <v>743</v>
          </cell>
          <cell r="K83">
            <v>265</v>
          </cell>
          <cell r="L83">
            <v>-1303</v>
          </cell>
          <cell r="M83">
            <v>3</v>
          </cell>
          <cell r="N83">
            <v>-52</v>
          </cell>
          <cell r="O83">
            <v>300</v>
          </cell>
          <cell r="P83">
            <v>-61</v>
          </cell>
          <cell r="Q83">
            <v>280</v>
          </cell>
          <cell r="R83">
            <v>-198</v>
          </cell>
          <cell r="S83">
            <v>321</v>
          </cell>
          <cell r="T83">
            <v>-1025</v>
          </cell>
          <cell r="U83">
            <v>380</v>
          </cell>
          <cell r="V83">
            <v>-265</v>
          </cell>
          <cell r="W83">
            <v>-167</v>
          </cell>
          <cell r="X83">
            <v>-1077</v>
          </cell>
          <cell r="Y83">
            <v>-184.5</v>
          </cell>
          <cell r="Z83">
            <v>-184.5</v>
          </cell>
          <cell r="AA83">
            <v>-184.5</v>
          </cell>
          <cell r="AB83">
            <v>-184.5</v>
          </cell>
          <cell r="AC83">
            <v>-738</v>
          </cell>
          <cell r="AD83">
            <v>-290</v>
          </cell>
          <cell r="AE83">
            <v>-290</v>
          </cell>
          <cell r="AF83">
            <v>-290</v>
          </cell>
          <cell r="AG83">
            <v>-290</v>
          </cell>
          <cell r="AH83">
            <v>-1160</v>
          </cell>
          <cell r="AI83">
            <v>-232.75</v>
          </cell>
          <cell r="AJ83">
            <v>-232.75</v>
          </cell>
          <cell r="AK83">
            <v>-232.75</v>
          </cell>
          <cell r="AL83">
            <v>-232.75</v>
          </cell>
          <cell r="AM83">
            <v>-931</v>
          </cell>
          <cell r="AN83">
            <v>317.5</v>
          </cell>
          <cell r="AO83">
            <v>317.5</v>
          </cell>
          <cell r="AP83">
            <v>317.5</v>
          </cell>
          <cell r="AQ83">
            <v>317.5</v>
          </cell>
          <cell r="AR83">
            <v>1270</v>
          </cell>
          <cell r="AS83">
            <v>-21.75</v>
          </cell>
          <cell r="AT83">
            <v>-21.75</v>
          </cell>
          <cell r="AU83">
            <v>-21.75</v>
          </cell>
          <cell r="AV83">
            <v>-21.75</v>
          </cell>
          <cell r="AW83">
            <v>-87</v>
          </cell>
          <cell r="AX83">
            <v>-44.25</v>
          </cell>
          <cell r="AY83">
            <v>-44.25</v>
          </cell>
          <cell r="AZ83">
            <v>-44.25</v>
          </cell>
          <cell r="BA83">
            <v>-44.25</v>
          </cell>
          <cell r="BB83">
            <v>-177</v>
          </cell>
          <cell r="BC83">
            <v>-280</v>
          </cell>
          <cell r="BD83">
            <v>-280</v>
          </cell>
          <cell r="BE83">
            <v>-280</v>
          </cell>
          <cell r="BF83">
            <v>-280</v>
          </cell>
          <cell r="BG83">
            <v>-1120</v>
          </cell>
          <cell r="BH83">
            <v>-51.75</v>
          </cell>
          <cell r="BI83">
            <v>-51.75</v>
          </cell>
          <cell r="BJ83">
            <v>-51.75</v>
          </cell>
          <cell r="BK83">
            <v>-51.75</v>
          </cell>
          <cell r="BL83">
            <v>-207</v>
          </cell>
          <cell r="BM83">
            <v>-225</v>
          </cell>
          <cell r="BN83">
            <v>-225</v>
          </cell>
          <cell r="BO83">
            <v>-225</v>
          </cell>
          <cell r="BP83">
            <v>-225</v>
          </cell>
          <cell r="BQ83">
            <v>-900</v>
          </cell>
          <cell r="BR83">
            <v>-125</v>
          </cell>
          <cell r="BS83">
            <v>-125</v>
          </cell>
          <cell r="BT83">
            <v>-125</v>
          </cell>
          <cell r="BU83">
            <v>-125</v>
          </cell>
          <cell r="BV83">
            <v>-500</v>
          </cell>
          <cell r="BW83">
            <v>0</v>
          </cell>
        </row>
        <row r="84">
          <cell r="B84" t="str">
            <v>Other operating cash flow items</v>
          </cell>
          <cell r="C84" t="str">
            <v>OTH_OP_CF</v>
          </cell>
          <cell r="D84" t="str">
            <v>USD</v>
          </cell>
          <cell r="F84">
            <v>166</v>
          </cell>
          <cell r="G84">
            <v>524</v>
          </cell>
          <cell r="H84">
            <v>244</v>
          </cell>
          <cell r="I84">
            <v>-172</v>
          </cell>
          <cell r="J84">
            <v>-436</v>
          </cell>
          <cell r="K84">
            <v>17</v>
          </cell>
          <cell r="L84">
            <v>-500</v>
          </cell>
          <cell r="M84">
            <v>352</v>
          </cell>
          <cell r="N84">
            <v>592</v>
          </cell>
          <cell r="O84">
            <v>-40</v>
          </cell>
          <cell r="P84">
            <v>30</v>
          </cell>
          <cell r="Q84">
            <v>14</v>
          </cell>
          <cell r="R84">
            <v>-339</v>
          </cell>
          <cell r="S84">
            <v>-335</v>
          </cell>
          <cell r="T84">
            <v>107</v>
          </cell>
          <cell r="U84">
            <v>-961</v>
          </cell>
          <cell r="V84">
            <v>-112</v>
          </cell>
          <cell r="W84">
            <v>-2068</v>
          </cell>
          <cell r="X84">
            <v>-944</v>
          </cell>
          <cell r="Y84">
            <v>-301.25</v>
          </cell>
          <cell r="Z84">
            <v>-257.25</v>
          </cell>
          <cell r="AA84">
            <v>-350.25</v>
          </cell>
          <cell r="AB84">
            <v>-237.25</v>
          </cell>
          <cell r="AC84">
            <v>-1401</v>
          </cell>
          <cell r="AD84">
            <v>-217</v>
          </cell>
          <cell r="AE84">
            <v>-217</v>
          </cell>
          <cell r="AF84">
            <v>-217</v>
          </cell>
          <cell r="AG84">
            <v>-217</v>
          </cell>
          <cell r="AH84">
            <v>-868</v>
          </cell>
          <cell r="AI84">
            <v>-16.25</v>
          </cell>
          <cell r="AJ84">
            <v>-16.25</v>
          </cell>
          <cell r="AK84">
            <v>-16.25</v>
          </cell>
          <cell r="AL84">
            <v>-16.25</v>
          </cell>
          <cell r="AM84">
            <v>-65</v>
          </cell>
          <cell r="AN84">
            <v>240.25</v>
          </cell>
          <cell r="AO84">
            <v>240.25</v>
          </cell>
          <cell r="AP84">
            <v>240.25</v>
          </cell>
          <cell r="AQ84">
            <v>240.25</v>
          </cell>
          <cell r="AR84">
            <v>961</v>
          </cell>
          <cell r="AS84">
            <v>-335.25</v>
          </cell>
          <cell r="AT84">
            <v>-335.25</v>
          </cell>
          <cell r="AU84">
            <v>-335.25</v>
          </cell>
          <cell r="AV84">
            <v>-335.25</v>
          </cell>
          <cell r="AW84">
            <v>-1341</v>
          </cell>
          <cell r="AX84">
            <v>-251</v>
          </cell>
          <cell r="AY84">
            <v>-251</v>
          </cell>
          <cell r="AZ84">
            <v>-251</v>
          </cell>
          <cell r="BA84">
            <v>-251</v>
          </cell>
          <cell r="BB84">
            <v>-1004</v>
          </cell>
          <cell r="BC84">
            <v>-167</v>
          </cell>
          <cell r="BD84">
            <v>-167</v>
          </cell>
          <cell r="BE84">
            <v>-167</v>
          </cell>
          <cell r="BF84">
            <v>-167</v>
          </cell>
          <cell r="BG84">
            <v>-668</v>
          </cell>
          <cell r="BH84">
            <v>121</v>
          </cell>
          <cell r="BI84">
            <v>121</v>
          </cell>
          <cell r="BJ84">
            <v>121</v>
          </cell>
          <cell r="BK84">
            <v>121</v>
          </cell>
          <cell r="BL84">
            <v>484</v>
          </cell>
          <cell r="BM84">
            <v>-332.5</v>
          </cell>
          <cell r="BN84">
            <v>-332.5</v>
          </cell>
          <cell r="BO84">
            <v>-332.5</v>
          </cell>
          <cell r="BP84">
            <v>-332.5</v>
          </cell>
          <cell r="BQ84">
            <v>-1330</v>
          </cell>
          <cell r="BR84">
            <v>-125</v>
          </cell>
          <cell r="BS84">
            <v>-125</v>
          </cell>
          <cell r="BT84">
            <v>-125</v>
          </cell>
          <cell r="BU84">
            <v>-125</v>
          </cell>
          <cell r="BV84">
            <v>-500</v>
          </cell>
          <cell r="BW84">
            <v>0</v>
          </cell>
        </row>
        <row r="85">
          <cell r="B85" t="str">
            <v>Cash flow from operating activities</v>
          </cell>
          <cell r="C85" t="str">
            <v>CF_OPS</v>
          </cell>
          <cell r="D85" t="str">
            <v>USD</v>
          </cell>
          <cell r="F85">
            <v>2728</v>
          </cell>
          <cell r="G85">
            <v>3348</v>
          </cell>
          <cell r="H85">
            <v>3393</v>
          </cell>
          <cell r="I85">
            <v>3635</v>
          </cell>
          <cell r="J85">
            <v>2939</v>
          </cell>
          <cell r="K85">
            <v>2983</v>
          </cell>
          <cell r="L85">
            <v>1682</v>
          </cell>
          <cell r="M85">
            <v>1789</v>
          </cell>
          <cell r="N85">
            <v>2023</v>
          </cell>
          <cell r="O85">
            <v>832</v>
          </cell>
          <cell r="P85">
            <v>858</v>
          </cell>
          <cell r="Q85">
            <v>1115</v>
          </cell>
          <cell r="R85">
            <v>463</v>
          </cell>
          <cell r="S85">
            <v>3268</v>
          </cell>
          <cell r="T85">
            <v>95</v>
          </cell>
          <cell r="U85">
            <v>620</v>
          </cell>
          <cell r="V85">
            <v>828</v>
          </cell>
          <cell r="W85">
            <v>-884</v>
          </cell>
          <cell r="X85">
            <v>2766</v>
          </cell>
          <cell r="Y85">
            <v>1325.25</v>
          </cell>
          <cell r="Z85">
            <v>1214.95</v>
          </cell>
          <cell r="AA85">
            <v>752.25</v>
          </cell>
          <cell r="AB85">
            <v>1264.25</v>
          </cell>
          <cell r="AC85">
            <v>4301.7</v>
          </cell>
          <cell r="AD85">
            <v>1040</v>
          </cell>
          <cell r="AE85">
            <v>1040</v>
          </cell>
          <cell r="AF85">
            <v>1040</v>
          </cell>
          <cell r="AG85">
            <v>1040</v>
          </cell>
          <cell r="AH85">
            <v>4160</v>
          </cell>
          <cell r="AI85">
            <v>1188.875</v>
          </cell>
          <cell r="AJ85">
            <v>1188.875</v>
          </cell>
          <cell r="AK85">
            <v>1188.875</v>
          </cell>
          <cell r="AL85">
            <v>1188.875</v>
          </cell>
          <cell r="AM85">
            <v>4755.5</v>
          </cell>
          <cell r="AN85">
            <v>2046.25</v>
          </cell>
          <cell r="AO85">
            <v>1212.25</v>
          </cell>
          <cell r="AP85">
            <v>1658.25</v>
          </cell>
          <cell r="AQ85">
            <v>519.25</v>
          </cell>
          <cell r="AR85">
            <v>6086</v>
          </cell>
          <cell r="AS85">
            <v>195.75</v>
          </cell>
          <cell r="AT85">
            <v>-2653.16872324723</v>
          </cell>
          <cell r="AU85">
            <v>621.75</v>
          </cell>
          <cell r="AV85">
            <v>550.75</v>
          </cell>
          <cell r="AW85">
            <v>-1304.91872324723</v>
          </cell>
          <cell r="AX85">
            <v>937.25</v>
          </cell>
          <cell r="AY85">
            <v>1067.25</v>
          </cell>
          <cell r="AZ85">
            <v>1065.25</v>
          </cell>
          <cell r="BA85">
            <v>985.25</v>
          </cell>
          <cell r="BB85">
            <v>4044</v>
          </cell>
          <cell r="BC85">
            <v>1236.75</v>
          </cell>
          <cell r="BD85">
            <v>1275.75</v>
          </cell>
          <cell r="BE85">
            <v>1005.75</v>
          </cell>
          <cell r="BF85">
            <v>580.75</v>
          </cell>
          <cell r="BG85">
            <v>4057</v>
          </cell>
          <cell r="BH85">
            <v>1457.75</v>
          </cell>
          <cell r="BI85">
            <v>1392.75</v>
          </cell>
          <cell r="BJ85">
            <v>1240.75</v>
          </cell>
          <cell r="BK85">
            <v>1132.904</v>
          </cell>
          <cell r="BL85">
            <v>5224.1540000000005</v>
          </cell>
          <cell r="BM85">
            <v>926.13750000000005</v>
          </cell>
          <cell r="BN85">
            <v>877.13750000000005</v>
          </cell>
          <cell r="BO85">
            <v>768.51481042491696</v>
          </cell>
          <cell r="BP85">
            <v>706.21160065753202</v>
          </cell>
          <cell r="BQ85">
            <v>3278.00141108245</v>
          </cell>
          <cell r="BR85">
            <v>1449.24797673582</v>
          </cell>
          <cell r="BS85">
            <v>1400.9005418617801</v>
          </cell>
          <cell r="BT85">
            <v>1289.09033145939</v>
          </cell>
          <cell r="BU85">
            <v>1204.9504419006801</v>
          </cell>
          <cell r="BV85">
            <v>5344.1892919576703</v>
          </cell>
          <cell r="BW85">
            <v>7077.2555797759696</v>
          </cell>
        </row>
        <row r="86">
          <cell r="B86" t="str">
            <v>Capital expenditures, Capex</v>
          </cell>
          <cell r="C86" t="str">
            <v>CAPEX</v>
          </cell>
          <cell r="D86" t="str">
            <v>USD</v>
          </cell>
          <cell r="F86">
            <v>-966</v>
          </cell>
          <cell r="G86">
            <v>-1310</v>
          </cell>
          <cell r="H86">
            <v>-1218</v>
          </cell>
          <cell r="I86">
            <v>-1198</v>
          </cell>
          <cell r="J86">
            <v>-1546</v>
          </cell>
          <cell r="K86">
            <v>-1412</v>
          </cell>
          <cell r="L86">
            <v>-1808</v>
          </cell>
          <cell r="M86">
            <v>-1587</v>
          </cell>
          <cell r="N86">
            <v>-1623</v>
          </cell>
          <cell r="O86">
            <v>-223</v>
          </cell>
          <cell r="P86">
            <v>-272</v>
          </cell>
          <cell r="Q86">
            <v>-256</v>
          </cell>
          <cell r="R86">
            <v>-349</v>
          </cell>
          <cell r="S86">
            <v>-1100</v>
          </cell>
          <cell r="T86">
            <v>-201</v>
          </cell>
          <cell r="U86">
            <v>-329</v>
          </cell>
          <cell r="V86">
            <v>-321</v>
          </cell>
          <cell r="W86">
            <v>-482</v>
          </cell>
          <cell r="X86">
            <v>-1333</v>
          </cell>
          <cell r="Y86">
            <v>-399.25</v>
          </cell>
          <cell r="Z86">
            <v>-399.25</v>
          </cell>
          <cell r="AA86">
            <v>-399.25</v>
          </cell>
          <cell r="AB86">
            <v>-399.25</v>
          </cell>
          <cell r="AC86">
            <v>-1597</v>
          </cell>
          <cell r="AD86">
            <v>-443.75</v>
          </cell>
          <cell r="AE86">
            <v>-443.75</v>
          </cell>
          <cell r="AF86">
            <v>-443.75</v>
          </cell>
          <cell r="AG86">
            <v>-443.75</v>
          </cell>
          <cell r="AH86">
            <v>-1775</v>
          </cell>
          <cell r="AI86">
            <v>-518.75</v>
          </cell>
          <cell r="AJ86">
            <v>-518.75</v>
          </cell>
          <cell r="AK86">
            <v>-518.75</v>
          </cell>
          <cell r="AL86">
            <v>-518.75</v>
          </cell>
          <cell r="AM86">
            <v>-2075</v>
          </cell>
          <cell r="AN86">
            <v>-569</v>
          </cell>
          <cell r="AO86">
            <v>-569</v>
          </cell>
          <cell r="AP86">
            <v>-569</v>
          </cell>
          <cell r="AQ86">
            <v>-569</v>
          </cell>
          <cell r="AR86">
            <v>-2276</v>
          </cell>
          <cell r="AS86">
            <v>-420.75</v>
          </cell>
          <cell r="AT86">
            <v>-420.75</v>
          </cell>
          <cell r="AU86">
            <v>-420.75</v>
          </cell>
          <cell r="AV86">
            <v>-420.75</v>
          </cell>
          <cell r="AW86">
            <v>-1683</v>
          </cell>
          <cell r="AX86">
            <v>-532.5</v>
          </cell>
          <cell r="AY86">
            <v>-532.5</v>
          </cell>
          <cell r="AZ86">
            <v>-532.5</v>
          </cell>
          <cell r="BA86">
            <v>-532.5</v>
          </cell>
          <cell r="BB86">
            <v>-2130</v>
          </cell>
          <cell r="BC86">
            <v>-700</v>
          </cell>
          <cell r="BD86">
            <v>-700</v>
          </cell>
          <cell r="BE86">
            <v>-700</v>
          </cell>
          <cell r="BF86">
            <v>-700</v>
          </cell>
          <cell r="BG86">
            <v>-2800</v>
          </cell>
          <cell r="BH86">
            <v>-653.5</v>
          </cell>
          <cell r="BI86">
            <v>-653.5</v>
          </cell>
          <cell r="BJ86">
            <v>-653.5</v>
          </cell>
          <cell r="BK86">
            <v>-653.5</v>
          </cell>
          <cell r="BL86">
            <v>-2614</v>
          </cell>
          <cell r="BM86">
            <v>-475</v>
          </cell>
          <cell r="BN86">
            <v>-475</v>
          </cell>
          <cell r="BO86">
            <v>-475</v>
          </cell>
          <cell r="BP86">
            <v>-475</v>
          </cell>
          <cell r="BQ86">
            <v>-1900</v>
          </cell>
          <cell r="BR86">
            <v>-522.5</v>
          </cell>
          <cell r="BS86">
            <v>-522.5</v>
          </cell>
          <cell r="BT86">
            <v>-522.5</v>
          </cell>
          <cell r="BU86">
            <v>-522.5</v>
          </cell>
          <cell r="BV86">
            <v>-2090</v>
          </cell>
          <cell r="BW86">
            <v>-2403.5</v>
          </cell>
        </row>
        <row r="87">
          <cell r="B87" t="str">
            <v>Acquisitions</v>
          </cell>
          <cell r="C87" t="str">
            <v>ACQ</v>
          </cell>
          <cell r="D87" t="str">
            <v>USD</v>
          </cell>
          <cell r="F87">
            <v>-104</v>
          </cell>
          <cell r="G87">
            <v>4216</v>
          </cell>
          <cell r="H87">
            <v>-981</v>
          </cell>
          <cell r="I87">
            <v>-1176</v>
          </cell>
          <cell r="J87">
            <v>461</v>
          </cell>
          <cell r="K87">
            <v>-1228</v>
          </cell>
          <cell r="L87">
            <v>893</v>
          </cell>
          <cell r="M87">
            <v>-1290</v>
          </cell>
          <cell r="N87">
            <v>-3</v>
          </cell>
          <cell r="O87">
            <v>-80</v>
          </cell>
          <cell r="P87">
            <v>-882</v>
          </cell>
          <cell r="Q87">
            <v>1207</v>
          </cell>
          <cell r="R87">
            <v>-288</v>
          </cell>
          <cell r="S87">
            <v>-43</v>
          </cell>
          <cell r="T87">
            <v>-140</v>
          </cell>
          <cell r="U87">
            <v>748</v>
          </cell>
          <cell r="V87">
            <v>15</v>
          </cell>
          <cell r="W87">
            <v>-3</v>
          </cell>
          <cell r="X87">
            <v>620</v>
          </cell>
          <cell r="Y87">
            <v>-495</v>
          </cell>
          <cell r="Z87">
            <v>-495</v>
          </cell>
          <cell r="AA87">
            <v>-495</v>
          </cell>
          <cell r="AB87">
            <v>-495</v>
          </cell>
          <cell r="AC87">
            <v>-1980</v>
          </cell>
          <cell r="AD87">
            <v>-456.75</v>
          </cell>
          <cell r="AE87">
            <v>-456.75</v>
          </cell>
          <cell r="AF87">
            <v>-456.75</v>
          </cell>
          <cell r="AG87">
            <v>-456.75</v>
          </cell>
          <cell r="AH87">
            <v>-1827</v>
          </cell>
          <cell r="AI87">
            <v>-767.5</v>
          </cell>
          <cell r="AJ87">
            <v>-767.5</v>
          </cell>
          <cell r="AK87">
            <v>-767.5</v>
          </cell>
          <cell r="AL87">
            <v>-767.5</v>
          </cell>
          <cell r="AM87">
            <v>-3070</v>
          </cell>
          <cell r="AN87">
            <v>-396.25</v>
          </cell>
          <cell r="AO87">
            <v>-396.25</v>
          </cell>
          <cell r="AP87">
            <v>-396.25</v>
          </cell>
          <cell r="AQ87">
            <v>-396.25</v>
          </cell>
          <cell r="AR87">
            <v>-1585</v>
          </cell>
          <cell r="AS87">
            <v>-3795.25</v>
          </cell>
          <cell r="AT87">
            <v>-3795.25</v>
          </cell>
          <cell r="AU87">
            <v>-3795.25</v>
          </cell>
          <cell r="AV87">
            <v>-3795.25</v>
          </cell>
          <cell r="AW87">
            <v>-15181</v>
          </cell>
          <cell r="AX87">
            <v>255.25</v>
          </cell>
          <cell r="AY87">
            <v>255.25</v>
          </cell>
          <cell r="AZ87">
            <v>255.25</v>
          </cell>
          <cell r="BA87">
            <v>255.25</v>
          </cell>
          <cell r="BB87">
            <v>1021</v>
          </cell>
          <cell r="BC87">
            <v>-54.25</v>
          </cell>
          <cell r="BD87">
            <v>-54.25</v>
          </cell>
          <cell r="BE87">
            <v>-54.25</v>
          </cell>
          <cell r="BF87">
            <v>-54.25</v>
          </cell>
          <cell r="BG87">
            <v>-217</v>
          </cell>
          <cell r="BH87">
            <v>-156.5</v>
          </cell>
          <cell r="BI87">
            <v>-156.5</v>
          </cell>
          <cell r="BJ87">
            <v>-156.5</v>
          </cell>
          <cell r="BK87">
            <v>-156.5</v>
          </cell>
          <cell r="BL87">
            <v>-626</v>
          </cell>
          <cell r="BM87">
            <v>-93.25</v>
          </cell>
          <cell r="BN87">
            <v>-93.25</v>
          </cell>
          <cell r="BO87">
            <v>-93.25</v>
          </cell>
          <cell r="BP87">
            <v>-93.25</v>
          </cell>
          <cell r="BQ87">
            <v>-373</v>
          </cell>
          <cell r="BV87">
            <v>0</v>
          </cell>
          <cell r="BW87">
            <v>0</v>
          </cell>
        </row>
        <row r="88">
          <cell r="B88" t="str">
            <v>Divestitures</v>
          </cell>
          <cell r="C88" t="str">
            <v>DIVEST</v>
          </cell>
          <cell r="D88" t="str">
            <v>USD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610</v>
          </cell>
          <cell r="Z88">
            <v>610</v>
          </cell>
          <cell r="AA88">
            <v>610</v>
          </cell>
          <cell r="AB88">
            <v>610</v>
          </cell>
          <cell r="AC88">
            <v>2440</v>
          </cell>
          <cell r="AD88">
            <v>76.5</v>
          </cell>
          <cell r="AE88">
            <v>76.5</v>
          </cell>
          <cell r="AF88">
            <v>76.5</v>
          </cell>
          <cell r="AG88">
            <v>76.5</v>
          </cell>
          <cell r="AH88">
            <v>306</v>
          </cell>
          <cell r="AI88">
            <v>60.25</v>
          </cell>
          <cell r="AJ88">
            <v>60.25</v>
          </cell>
          <cell r="AK88">
            <v>60.25</v>
          </cell>
          <cell r="AL88">
            <v>60.25</v>
          </cell>
          <cell r="AM88">
            <v>241</v>
          </cell>
          <cell r="AN88">
            <v>279.5</v>
          </cell>
          <cell r="AO88">
            <v>279.5</v>
          </cell>
          <cell r="AP88">
            <v>279.5</v>
          </cell>
          <cell r="AQ88">
            <v>279.5</v>
          </cell>
          <cell r="AR88">
            <v>1118</v>
          </cell>
          <cell r="AS88">
            <v>353.25</v>
          </cell>
          <cell r="AT88">
            <v>353.25</v>
          </cell>
          <cell r="AU88">
            <v>353.25</v>
          </cell>
          <cell r="AV88">
            <v>353.25</v>
          </cell>
          <cell r="AW88">
            <v>1413</v>
          </cell>
          <cell r="AX88">
            <v>46.75</v>
          </cell>
          <cell r="AY88">
            <v>46.75</v>
          </cell>
          <cell r="AZ88">
            <v>46.75</v>
          </cell>
          <cell r="BA88">
            <v>46.75</v>
          </cell>
          <cell r="BB88">
            <v>187</v>
          </cell>
          <cell r="BC88">
            <v>37.25</v>
          </cell>
          <cell r="BD88">
            <v>37.25</v>
          </cell>
          <cell r="BE88">
            <v>37.25</v>
          </cell>
          <cell r="BF88">
            <v>37.25</v>
          </cell>
          <cell r="BG88">
            <v>149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V88">
            <v>0</v>
          </cell>
          <cell r="BW88">
            <v>0</v>
          </cell>
        </row>
        <row r="89">
          <cell r="B89" t="str">
            <v>Other investing cash flow items</v>
          </cell>
          <cell r="C89" t="str">
            <v>OTH_INV_CF</v>
          </cell>
          <cell r="D89" t="str">
            <v>USD</v>
          </cell>
          <cell r="F89">
            <v>-219</v>
          </cell>
          <cell r="G89">
            <v>-28</v>
          </cell>
          <cell r="H89">
            <v>0</v>
          </cell>
          <cell r="I89">
            <v>-909</v>
          </cell>
          <cell r="J89">
            <v>-10</v>
          </cell>
          <cell r="K89">
            <v>0</v>
          </cell>
          <cell r="L89">
            <v>-179</v>
          </cell>
          <cell r="M89">
            <v>203</v>
          </cell>
          <cell r="N89">
            <v>0</v>
          </cell>
          <cell r="O89">
            <v>-29</v>
          </cell>
          <cell r="P89">
            <v>915</v>
          </cell>
          <cell r="Q89">
            <v>-1172</v>
          </cell>
          <cell r="R89">
            <v>-247</v>
          </cell>
          <cell r="S89">
            <v>-533</v>
          </cell>
          <cell r="T89">
            <v>-57</v>
          </cell>
          <cell r="V89">
            <v>3</v>
          </cell>
          <cell r="W89">
            <v>57</v>
          </cell>
          <cell r="X89">
            <v>60</v>
          </cell>
          <cell r="Y89">
            <v>10.25</v>
          </cell>
          <cell r="Z89">
            <v>10.25</v>
          </cell>
          <cell r="AA89">
            <v>10.25</v>
          </cell>
          <cell r="AB89">
            <v>10.25</v>
          </cell>
          <cell r="AC89">
            <v>41</v>
          </cell>
          <cell r="AD89">
            <v>347.25</v>
          </cell>
          <cell r="AE89">
            <v>347.25</v>
          </cell>
          <cell r="AF89">
            <v>347.25</v>
          </cell>
          <cell r="AG89">
            <v>347.25</v>
          </cell>
          <cell r="AH89">
            <v>1389</v>
          </cell>
          <cell r="AI89">
            <v>463.875</v>
          </cell>
          <cell r="AJ89">
            <v>463.875</v>
          </cell>
          <cell r="AK89">
            <v>463.875</v>
          </cell>
          <cell r="AL89">
            <v>463.875</v>
          </cell>
          <cell r="AM89">
            <v>1855.5</v>
          </cell>
          <cell r="AN89">
            <v>-340.75</v>
          </cell>
          <cell r="AO89">
            <v>-340.75</v>
          </cell>
          <cell r="AP89">
            <v>-340.75</v>
          </cell>
          <cell r="AQ89">
            <v>-340.75</v>
          </cell>
          <cell r="AR89">
            <v>-1363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V89">
            <v>0</v>
          </cell>
          <cell r="BW89">
            <v>0</v>
          </cell>
        </row>
        <row r="90">
          <cell r="B90" t="str">
            <v>Cash flow from investing</v>
          </cell>
          <cell r="C90" t="str">
            <v>CF_INV</v>
          </cell>
          <cell r="D90" t="str">
            <v>USD</v>
          </cell>
          <cell r="F90">
            <v>-1289</v>
          </cell>
          <cell r="G90">
            <v>2878</v>
          </cell>
          <cell r="H90">
            <v>-2199</v>
          </cell>
          <cell r="I90">
            <v>-3283</v>
          </cell>
          <cell r="J90">
            <v>-1095</v>
          </cell>
          <cell r="K90">
            <v>-2640</v>
          </cell>
          <cell r="L90">
            <v>-1094</v>
          </cell>
          <cell r="M90">
            <v>-2674</v>
          </cell>
          <cell r="N90">
            <v>-1626</v>
          </cell>
          <cell r="O90">
            <v>-332</v>
          </cell>
          <cell r="P90">
            <v>-239</v>
          </cell>
          <cell r="Q90">
            <v>-221</v>
          </cell>
          <cell r="R90">
            <v>-884</v>
          </cell>
          <cell r="S90">
            <v>-1676</v>
          </cell>
          <cell r="T90">
            <v>-398</v>
          </cell>
          <cell r="U90">
            <v>-306</v>
          </cell>
          <cell r="V90">
            <v>-225</v>
          </cell>
          <cell r="W90">
            <v>-428</v>
          </cell>
          <cell r="X90">
            <v>-653</v>
          </cell>
          <cell r="Y90">
            <v>-274</v>
          </cell>
          <cell r="Z90">
            <v>-274</v>
          </cell>
          <cell r="AA90">
            <v>-274</v>
          </cell>
          <cell r="AB90">
            <v>-274</v>
          </cell>
          <cell r="AC90">
            <v>-1096</v>
          </cell>
          <cell r="AD90">
            <v>-476.75</v>
          </cell>
          <cell r="AE90">
            <v>-476.75</v>
          </cell>
          <cell r="AF90">
            <v>-476.75</v>
          </cell>
          <cell r="AG90">
            <v>-476.75</v>
          </cell>
          <cell r="AH90">
            <v>-1907</v>
          </cell>
          <cell r="AI90">
            <v>-762.125</v>
          </cell>
          <cell r="AJ90">
            <v>-762.125</v>
          </cell>
          <cell r="AK90">
            <v>-762.125</v>
          </cell>
          <cell r="AL90">
            <v>-762.125</v>
          </cell>
          <cell r="AM90">
            <v>-3048.5</v>
          </cell>
          <cell r="AN90">
            <v>-1026.5</v>
          </cell>
          <cell r="AO90">
            <v>-1026.5</v>
          </cell>
          <cell r="AP90">
            <v>-1026.5</v>
          </cell>
          <cell r="AQ90">
            <v>-1026.5</v>
          </cell>
          <cell r="AR90">
            <v>-4106</v>
          </cell>
          <cell r="AS90">
            <v>-3862.75</v>
          </cell>
          <cell r="AT90">
            <v>-3862.75</v>
          </cell>
          <cell r="AU90">
            <v>-3862.75</v>
          </cell>
          <cell r="AV90">
            <v>-3862.75</v>
          </cell>
          <cell r="AW90">
            <v>-15451</v>
          </cell>
          <cell r="AX90">
            <v>-230.5</v>
          </cell>
          <cell r="AY90">
            <v>-230.5</v>
          </cell>
          <cell r="AZ90">
            <v>-230.5</v>
          </cell>
          <cell r="BA90">
            <v>-230.5</v>
          </cell>
          <cell r="BB90">
            <v>-922</v>
          </cell>
          <cell r="BC90">
            <v>-717</v>
          </cell>
          <cell r="BD90">
            <v>-717</v>
          </cell>
          <cell r="BE90">
            <v>-717</v>
          </cell>
          <cell r="BF90">
            <v>-717</v>
          </cell>
          <cell r="BG90">
            <v>-2868</v>
          </cell>
          <cell r="BH90">
            <v>-810</v>
          </cell>
          <cell r="BI90">
            <v>-810</v>
          </cell>
          <cell r="BJ90">
            <v>-810</v>
          </cell>
          <cell r="BK90">
            <v>-810</v>
          </cell>
          <cell r="BL90">
            <v>-3240</v>
          </cell>
          <cell r="BM90">
            <v>-568.25</v>
          </cell>
          <cell r="BN90">
            <v>-568.25</v>
          </cell>
          <cell r="BO90">
            <v>-568.25</v>
          </cell>
          <cell r="BP90">
            <v>-568.25</v>
          </cell>
          <cell r="BQ90">
            <v>-2273</v>
          </cell>
          <cell r="BR90">
            <v>-522.5</v>
          </cell>
          <cell r="BS90">
            <v>-522.5</v>
          </cell>
          <cell r="BT90">
            <v>-522.5</v>
          </cell>
          <cell r="BU90">
            <v>-522.5</v>
          </cell>
          <cell r="BV90">
            <v>-2090</v>
          </cell>
          <cell r="BW90">
            <v>-2403.5</v>
          </cell>
        </row>
        <row r="91">
          <cell r="B91" t="str">
            <v>Dividends paid</v>
          </cell>
          <cell r="C91" t="str">
            <v>DIV_PAID</v>
          </cell>
          <cell r="D91" t="str">
            <v>USD</v>
          </cell>
          <cell r="F91">
            <v>-723</v>
          </cell>
          <cell r="G91">
            <v>-766</v>
          </cell>
          <cell r="H91">
            <v>-749</v>
          </cell>
          <cell r="I91">
            <v>-758</v>
          </cell>
          <cell r="J91">
            <v>-786</v>
          </cell>
          <cell r="K91">
            <v>-771</v>
          </cell>
          <cell r="L91">
            <v>-904</v>
          </cell>
          <cell r="M91">
            <v>-1063</v>
          </cell>
          <cell r="N91">
            <v>-1217</v>
          </cell>
          <cell r="O91">
            <v>-306</v>
          </cell>
          <cell r="P91">
            <v>-306</v>
          </cell>
          <cell r="Q91">
            <v>-308</v>
          </cell>
          <cell r="R91">
            <v>-309</v>
          </cell>
          <cell r="S91">
            <v>-1229</v>
          </cell>
          <cell r="T91">
            <v>-310</v>
          </cell>
          <cell r="U91">
            <v>-315</v>
          </cell>
          <cell r="V91">
            <v>-938</v>
          </cell>
          <cell r="W91">
            <v>-314</v>
          </cell>
          <cell r="X91">
            <v>-1252</v>
          </cell>
          <cell r="Y91">
            <v>-321.75</v>
          </cell>
          <cell r="Z91">
            <v>-321.75</v>
          </cell>
          <cell r="AA91">
            <v>-321.75</v>
          </cell>
          <cell r="AB91">
            <v>-321.75</v>
          </cell>
          <cell r="AC91">
            <v>-1287</v>
          </cell>
          <cell r="AD91">
            <v>-351</v>
          </cell>
          <cell r="AE91">
            <v>-351</v>
          </cell>
          <cell r="AF91">
            <v>-351</v>
          </cell>
          <cell r="AG91">
            <v>-351</v>
          </cell>
          <cell r="AH91">
            <v>-1404</v>
          </cell>
          <cell r="AI91">
            <v>-378</v>
          </cell>
          <cell r="AJ91">
            <v>-378</v>
          </cell>
          <cell r="AK91">
            <v>-378</v>
          </cell>
          <cell r="AL91">
            <v>-378</v>
          </cell>
          <cell r="AM91">
            <v>-1512</v>
          </cell>
          <cell r="AN91">
            <v>-390.75</v>
          </cell>
          <cell r="AO91">
            <v>-390.75</v>
          </cell>
          <cell r="AP91">
            <v>-390.75</v>
          </cell>
          <cell r="AQ91">
            <v>-390.75</v>
          </cell>
          <cell r="AR91">
            <v>-1563</v>
          </cell>
          <cell r="AS91">
            <v>-257.5</v>
          </cell>
          <cell r="AT91">
            <v>-257.5</v>
          </cell>
          <cell r="AU91">
            <v>-257.5</v>
          </cell>
          <cell r="AV91">
            <v>-257.5</v>
          </cell>
          <cell r="AW91">
            <v>-1030</v>
          </cell>
          <cell r="AX91">
            <v>-253.5</v>
          </cell>
          <cell r="AY91">
            <v>-253.5</v>
          </cell>
          <cell r="AZ91">
            <v>-253.5</v>
          </cell>
          <cell r="BA91">
            <v>-253.5</v>
          </cell>
          <cell r="BB91">
            <v>-1014</v>
          </cell>
          <cell r="BC91">
            <v>-314.5</v>
          </cell>
          <cell r="BD91">
            <v>-314.5</v>
          </cell>
          <cell r="BE91">
            <v>-314.5</v>
          </cell>
          <cell r="BF91">
            <v>-314.5</v>
          </cell>
          <cell r="BG91">
            <v>-1258</v>
          </cell>
          <cell r="BH91">
            <v>-512.5</v>
          </cell>
          <cell r="BI91">
            <v>-512.5</v>
          </cell>
          <cell r="BJ91">
            <v>-512.5</v>
          </cell>
          <cell r="BK91">
            <v>-512.5</v>
          </cell>
          <cell r="BL91">
            <v>-2050</v>
          </cell>
          <cell r="BM91">
            <v>-285.70800000000003</v>
          </cell>
          <cell r="BN91">
            <v>-285.70800000000003</v>
          </cell>
          <cell r="BO91">
            <v>-285.70800000000003</v>
          </cell>
          <cell r="BP91">
            <v>-285.70800000000003</v>
          </cell>
          <cell r="BQ91">
            <v>-1142.8320000000001</v>
          </cell>
          <cell r="BR91">
            <v>-438.43520000000001</v>
          </cell>
          <cell r="BS91">
            <v>-438.43520000000001</v>
          </cell>
          <cell r="BT91">
            <v>-438.43520000000001</v>
          </cell>
          <cell r="BU91">
            <v>-438.43520000000001</v>
          </cell>
          <cell r="BV91">
            <v>-1753.7408</v>
          </cell>
          <cell r="BW91">
            <v>-2016.8019200000001</v>
          </cell>
        </row>
        <row r="92">
          <cell r="B92" t="str">
            <v>Common stock issuance/(repurchase)</v>
          </cell>
          <cell r="C92" t="str">
            <v>SH_REPUR</v>
          </cell>
          <cell r="D92" t="str">
            <v>USD</v>
          </cell>
          <cell r="F92">
            <v>72</v>
          </cell>
          <cell r="G92">
            <v>-1957</v>
          </cell>
          <cell r="H92">
            <v>-988</v>
          </cell>
          <cell r="I92">
            <v>-1463</v>
          </cell>
          <cell r="J92">
            <v>-600</v>
          </cell>
          <cell r="K92">
            <v>187</v>
          </cell>
          <cell r="L92">
            <v>146</v>
          </cell>
          <cell r="M92">
            <v>141</v>
          </cell>
          <cell r="N92">
            <v>132</v>
          </cell>
          <cell r="O92">
            <v>25</v>
          </cell>
          <cell r="P92">
            <v>67</v>
          </cell>
          <cell r="Q92">
            <v>41</v>
          </cell>
          <cell r="R92">
            <v>164</v>
          </cell>
          <cell r="S92">
            <v>297</v>
          </cell>
          <cell r="T92">
            <v>228</v>
          </cell>
          <cell r="U92">
            <v>67</v>
          </cell>
          <cell r="V92">
            <v>385</v>
          </cell>
          <cell r="W92">
            <v>306</v>
          </cell>
          <cell r="X92">
            <v>691</v>
          </cell>
          <cell r="Y92">
            <v>82.5</v>
          </cell>
          <cell r="Z92">
            <v>82.5</v>
          </cell>
          <cell r="AA92">
            <v>82.5</v>
          </cell>
          <cell r="AB92">
            <v>82.5</v>
          </cell>
          <cell r="AC92">
            <v>330</v>
          </cell>
          <cell r="AD92">
            <v>-126.25</v>
          </cell>
          <cell r="AE92">
            <v>-126.25</v>
          </cell>
          <cell r="AF92">
            <v>-126.25</v>
          </cell>
          <cell r="AG92">
            <v>-126.25</v>
          </cell>
          <cell r="AH92">
            <v>-505</v>
          </cell>
          <cell r="AI92">
            <v>-263</v>
          </cell>
          <cell r="AJ92">
            <v>-263</v>
          </cell>
          <cell r="AK92">
            <v>-263</v>
          </cell>
          <cell r="AL92">
            <v>-263</v>
          </cell>
          <cell r="AM92">
            <v>-1052</v>
          </cell>
          <cell r="AN92">
            <v>-206.5</v>
          </cell>
          <cell r="AO92">
            <v>-206.5</v>
          </cell>
          <cell r="AP92">
            <v>-206.5</v>
          </cell>
          <cell r="AQ92">
            <v>-206.5</v>
          </cell>
          <cell r="AR92">
            <v>-826</v>
          </cell>
          <cell r="AS92">
            <v>1999</v>
          </cell>
          <cell r="AT92">
            <v>1999</v>
          </cell>
          <cell r="AU92">
            <v>1999</v>
          </cell>
          <cell r="AV92">
            <v>1999</v>
          </cell>
          <cell r="AW92">
            <v>7996</v>
          </cell>
          <cell r="AX92">
            <v>66</v>
          </cell>
          <cell r="AY92">
            <v>66</v>
          </cell>
          <cell r="AZ92">
            <v>66</v>
          </cell>
          <cell r="BA92">
            <v>66</v>
          </cell>
          <cell r="BB92">
            <v>264</v>
          </cell>
          <cell r="BC92">
            <v>78.75</v>
          </cell>
          <cell r="BD92">
            <v>78.75</v>
          </cell>
          <cell r="BE92">
            <v>78.75</v>
          </cell>
          <cell r="BF92">
            <v>78.75</v>
          </cell>
          <cell r="BG92">
            <v>315</v>
          </cell>
          <cell r="BH92">
            <v>73.75</v>
          </cell>
          <cell r="BI92">
            <v>73.75</v>
          </cell>
          <cell r="BJ92">
            <v>73.75</v>
          </cell>
          <cell r="BK92">
            <v>73.75</v>
          </cell>
          <cell r="BL92">
            <v>295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V92">
            <v>0</v>
          </cell>
          <cell r="BW92">
            <v>0</v>
          </cell>
        </row>
        <row r="93">
          <cell r="B93" t="str">
            <v>Increase/(decrease) in total debt</v>
          </cell>
          <cell r="C93" t="str">
            <v>CHG_LT_DEBT</v>
          </cell>
          <cell r="D93" t="str">
            <v>USD</v>
          </cell>
          <cell r="F93">
            <v>-269</v>
          </cell>
          <cell r="G93">
            <v>-1094</v>
          </cell>
          <cell r="H93">
            <v>-238</v>
          </cell>
          <cell r="I93">
            <v>273</v>
          </cell>
          <cell r="J93">
            <v>-537</v>
          </cell>
          <cell r="K93">
            <v>262</v>
          </cell>
          <cell r="L93">
            <v>-25</v>
          </cell>
          <cell r="M93">
            <v>1333</v>
          </cell>
          <cell r="N93">
            <v>1950</v>
          </cell>
          <cell r="O93">
            <v>255</v>
          </cell>
          <cell r="P93">
            <v>-255</v>
          </cell>
          <cell r="Q93">
            <v>-231</v>
          </cell>
          <cell r="R93">
            <v>-144</v>
          </cell>
          <cell r="S93">
            <v>-235</v>
          </cell>
          <cell r="T93">
            <v>-59</v>
          </cell>
          <cell r="U93">
            <v>-143</v>
          </cell>
          <cell r="V93">
            <v>-700</v>
          </cell>
          <cell r="W93">
            <v>-79</v>
          </cell>
          <cell r="X93">
            <v>-779</v>
          </cell>
          <cell r="Y93">
            <v>-370.25</v>
          </cell>
          <cell r="Z93">
            <v>-370.25</v>
          </cell>
          <cell r="AA93">
            <v>-370.25</v>
          </cell>
          <cell r="AB93">
            <v>-370.25</v>
          </cell>
          <cell r="AC93">
            <v>-1481</v>
          </cell>
          <cell r="AD93">
            <v>-334</v>
          </cell>
          <cell r="AE93">
            <v>-334</v>
          </cell>
          <cell r="AF93">
            <v>-334</v>
          </cell>
          <cell r="AG93">
            <v>-334</v>
          </cell>
          <cell r="AH93">
            <v>-1336</v>
          </cell>
          <cell r="AI93">
            <v>-28.25</v>
          </cell>
          <cell r="AJ93">
            <v>-28.25</v>
          </cell>
          <cell r="AK93">
            <v>-28.25</v>
          </cell>
          <cell r="AL93">
            <v>-28.25</v>
          </cell>
          <cell r="AM93">
            <v>-113</v>
          </cell>
          <cell r="AN93">
            <v>379.5</v>
          </cell>
          <cell r="AO93">
            <v>379.5</v>
          </cell>
          <cell r="AP93">
            <v>379.5</v>
          </cell>
          <cell r="AQ93">
            <v>379.5</v>
          </cell>
          <cell r="AR93">
            <v>1518</v>
          </cell>
          <cell r="AS93">
            <v>1518.75</v>
          </cell>
          <cell r="AT93">
            <v>1518.75</v>
          </cell>
          <cell r="AU93">
            <v>1518.75</v>
          </cell>
          <cell r="AV93">
            <v>1518.75</v>
          </cell>
          <cell r="AW93">
            <v>6075</v>
          </cell>
          <cell r="AX93">
            <v>115</v>
          </cell>
          <cell r="AY93">
            <v>115</v>
          </cell>
          <cell r="AZ93">
            <v>115</v>
          </cell>
          <cell r="BA93">
            <v>115</v>
          </cell>
          <cell r="BB93">
            <v>460</v>
          </cell>
          <cell r="BC93">
            <v>-646</v>
          </cell>
          <cell r="BD93">
            <v>-646</v>
          </cell>
          <cell r="BE93">
            <v>-646</v>
          </cell>
          <cell r="BF93">
            <v>-646</v>
          </cell>
          <cell r="BG93">
            <v>-2584</v>
          </cell>
          <cell r="BH93">
            <v>-194.75</v>
          </cell>
          <cell r="BI93">
            <v>-194.75</v>
          </cell>
          <cell r="BJ93">
            <v>-194.75</v>
          </cell>
          <cell r="BK93">
            <v>-194.75</v>
          </cell>
          <cell r="BL93">
            <v>-779</v>
          </cell>
          <cell r="BM93">
            <v>-611</v>
          </cell>
          <cell r="BN93">
            <v>-611</v>
          </cell>
          <cell r="BO93">
            <v>-611</v>
          </cell>
          <cell r="BP93">
            <v>-611</v>
          </cell>
          <cell r="BQ93">
            <v>-2444</v>
          </cell>
          <cell r="BV93">
            <v>0</v>
          </cell>
          <cell r="BW93">
            <v>0</v>
          </cell>
        </row>
        <row r="94">
          <cell r="B94" t="str">
            <v>Other financing cash flow items</v>
          </cell>
          <cell r="C94" t="str">
            <v>OTH_FIN_CF</v>
          </cell>
          <cell r="D94" t="str">
            <v>USD</v>
          </cell>
          <cell r="F94">
            <v>-357</v>
          </cell>
          <cell r="G94">
            <v>-139</v>
          </cell>
          <cell r="H94">
            <v>-155</v>
          </cell>
          <cell r="I94">
            <v>-72</v>
          </cell>
          <cell r="J94">
            <v>-33</v>
          </cell>
          <cell r="K94">
            <v>362</v>
          </cell>
          <cell r="L94">
            <v>-74</v>
          </cell>
          <cell r="M94">
            <v>420</v>
          </cell>
          <cell r="N94">
            <v>-78</v>
          </cell>
          <cell r="O94">
            <v>-27</v>
          </cell>
          <cell r="P94">
            <v>258</v>
          </cell>
          <cell r="Q94">
            <v>-15</v>
          </cell>
          <cell r="R94">
            <v>-5</v>
          </cell>
          <cell r="S94">
            <v>-58</v>
          </cell>
          <cell r="T94">
            <v>-22</v>
          </cell>
          <cell r="U94">
            <v>-23</v>
          </cell>
          <cell r="V94">
            <v>-55</v>
          </cell>
          <cell r="W94">
            <v>-2</v>
          </cell>
          <cell r="X94">
            <v>-57</v>
          </cell>
          <cell r="Y94">
            <v>-17.5</v>
          </cell>
          <cell r="Z94">
            <v>-17.5</v>
          </cell>
          <cell r="AA94">
            <v>-17.5</v>
          </cell>
          <cell r="AB94">
            <v>-17.5</v>
          </cell>
          <cell r="AC94">
            <v>-70</v>
          </cell>
          <cell r="AD94">
            <v>-14.25</v>
          </cell>
          <cell r="AE94">
            <v>-14.25</v>
          </cell>
          <cell r="AF94">
            <v>-14.25</v>
          </cell>
          <cell r="AG94">
            <v>-14.25</v>
          </cell>
          <cell r="AH94">
            <v>-57</v>
          </cell>
          <cell r="AI94">
            <v>-12.75</v>
          </cell>
          <cell r="AJ94">
            <v>-12.75</v>
          </cell>
          <cell r="AK94">
            <v>-12.75</v>
          </cell>
          <cell r="AL94">
            <v>-12.75</v>
          </cell>
          <cell r="AM94">
            <v>-51</v>
          </cell>
          <cell r="AN94">
            <v>-11.25</v>
          </cell>
          <cell r="AO94">
            <v>-11.25</v>
          </cell>
          <cell r="AP94">
            <v>-11.25</v>
          </cell>
          <cell r="AQ94">
            <v>-11.25</v>
          </cell>
          <cell r="AR94">
            <v>-45</v>
          </cell>
          <cell r="AS94">
            <v>69.5</v>
          </cell>
          <cell r="AT94">
            <v>69.5</v>
          </cell>
          <cell r="AU94">
            <v>69.5</v>
          </cell>
          <cell r="AV94">
            <v>69.5</v>
          </cell>
          <cell r="AW94">
            <v>278</v>
          </cell>
          <cell r="AX94">
            <v>315.25</v>
          </cell>
          <cell r="AY94">
            <v>315.25</v>
          </cell>
          <cell r="AZ94">
            <v>315.25</v>
          </cell>
          <cell r="BA94">
            <v>315.25</v>
          </cell>
          <cell r="BB94">
            <v>1261</v>
          </cell>
          <cell r="BC94">
            <v>295.25</v>
          </cell>
          <cell r="BD94">
            <v>295.25</v>
          </cell>
          <cell r="BE94">
            <v>295.25</v>
          </cell>
          <cell r="BF94">
            <v>295.25</v>
          </cell>
          <cell r="BG94">
            <v>1181</v>
          </cell>
          <cell r="BH94">
            <v>121.25</v>
          </cell>
          <cell r="BI94">
            <v>121.25</v>
          </cell>
          <cell r="BJ94">
            <v>121.25</v>
          </cell>
          <cell r="BK94">
            <v>121.25</v>
          </cell>
          <cell r="BL94">
            <v>485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V94">
            <v>0</v>
          </cell>
          <cell r="BW94">
            <v>0</v>
          </cell>
        </row>
        <row r="95">
          <cell r="B95" t="str">
            <v>Cash flow from financing</v>
          </cell>
          <cell r="C95" t="str">
            <v>CF_FIN</v>
          </cell>
          <cell r="D95" t="str">
            <v>USD</v>
          </cell>
          <cell r="F95">
            <v>-1277</v>
          </cell>
          <cell r="G95">
            <v>-3956</v>
          </cell>
          <cell r="H95">
            <v>-2130</v>
          </cell>
          <cell r="I95">
            <v>-2020</v>
          </cell>
          <cell r="J95">
            <v>-1956</v>
          </cell>
          <cell r="K95">
            <v>40</v>
          </cell>
          <cell r="L95">
            <v>-857</v>
          </cell>
          <cell r="M95">
            <v>831</v>
          </cell>
          <cell r="N95">
            <v>787</v>
          </cell>
          <cell r="O95">
            <v>-53</v>
          </cell>
          <cell r="P95">
            <v>-274</v>
          </cell>
          <cell r="Q95">
            <v>-604</v>
          </cell>
          <cell r="R95">
            <v>-294</v>
          </cell>
          <cell r="S95">
            <v>-1225</v>
          </cell>
          <cell r="T95">
            <v>-163</v>
          </cell>
          <cell r="U95">
            <v>-414</v>
          </cell>
          <cell r="V95">
            <v>-1308</v>
          </cell>
          <cell r="W95">
            <v>-89</v>
          </cell>
          <cell r="X95">
            <v>-1397</v>
          </cell>
          <cell r="Y95">
            <v>-627</v>
          </cell>
          <cell r="Z95">
            <v>-627</v>
          </cell>
          <cell r="AA95">
            <v>-627</v>
          </cell>
          <cell r="AB95">
            <v>-627</v>
          </cell>
          <cell r="AC95">
            <v>-2508</v>
          </cell>
          <cell r="AD95">
            <v>-825.5</v>
          </cell>
          <cell r="AE95">
            <v>-825.5</v>
          </cell>
          <cell r="AF95">
            <v>-825.5</v>
          </cell>
          <cell r="AG95">
            <v>-825.5</v>
          </cell>
          <cell r="AH95">
            <v>-3302</v>
          </cell>
          <cell r="AI95">
            <v>-682</v>
          </cell>
          <cell r="AJ95">
            <v>-682</v>
          </cell>
          <cell r="AK95">
            <v>-682</v>
          </cell>
          <cell r="AL95">
            <v>-682</v>
          </cell>
          <cell r="AM95">
            <v>-2728</v>
          </cell>
          <cell r="AN95">
            <v>-229</v>
          </cell>
          <cell r="AO95">
            <v>-229</v>
          </cell>
          <cell r="AP95">
            <v>-229</v>
          </cell>
          <cell r="AQ95">
            <v>-229</v>
          </cell>
          <cell r="AR95">
            <v>-916</v>
          </cell>
          <cell r="AS95">
            <v>3329.75</v>
          </cell>
          <cell r="AT95">
            <v>3329.75</v>
          </cell>
          <cell r="AU95">
            <v>3329.75</v>
          </cell>
          <cell r="AV95">
            <v>3329.75</v>
          </cell>
          <cell r="AW95">
            <v>13319</v>
          </cell>
          <cell r="AX95">
            <v>242.75</v>
          </cell>
          <cell r="AY95">
            <v>242.75</v>
          </cell>
          <cell r="AZ95">
            <v>242.75</v>
          </cell>
          <cell r="BA95">
            <v>242.75</v>
          </cell>
          <cell r="BB95">
            <v>971</v>
          </cell>
          <cell r="BC95">
            <v>-586.5</v>
          </cell>
          <cell r="BD95">
            <v>-586.5</v>
          </cell>
          <cell r="BE95">
            <v>-586.5</v>
          </cell>
          <cell r="BF95">
            <v>-586.5</v>
          </cell>
          <cell r="BG95">
            <v>-2346</v>
          </cell>
          <cell r="BH95">
            <v>-512.25</v>
          </cell>
          <cell r="BI95">
            <v>-512.25</v>
          </cell>
          <cell r="BJ95">
            <v>-512.25</v>
          </cell>
          <cell r="BK95">
            <v>-512.25</v>
          </cell>
          <cell r="BL95">
            <v>-2049</v>
          </cell>
          <cell r="BM95">
            <v>-896.70799999999997</v>
          </cell>
          <cell r="BN95">
            <v>-896.70799999999997</v>
          </cell>
          <cell r="BO95">
            <v>-896.70799999999997</v>
          </cell>
          <cell r="BP95">
            <v>-896.70799999999997</v>
          </cell>
          <cell r="BQ95">
            <v>-3586.8319999999999</v>
          </cell>
          <cell r="BR95">
            <v>-438.43520000000001</v>
          </cell>
          <cell r="BS95">
            <v>-438.43520000000001</v>
          </cell>
          <cell r="BT95">
            <v>-438.43520000000001</v>
          </cell>
          <cell r="BU95">
            <v>-438.43520000000001</v>
          </cell>
          <cell r="BV95">
            <v>-1753.7408</v>
          </cell>
          <cell r="BW95">
            <v>-2016.8019200000001</v>
          </cell>
        </row>
        <row r="96">
          <cell r="B96" t="str">
            <v>Total cash flow</v>
          </cell>
          <cell r="C96" t="str">
            <v>TOT_CF</v>
          </cell>
          <cell r="D96" t="str">
            <v>USD</v>
          </cell>
          <cell r="F96">
            <v>0</v>
          </cell>
          <cell r="G96">
            <v>0</v>
          </cell>
          <cell r="H96">
            <v>-269</v>
          </cell>
          <cell r="I96">
            <v>-58</v>
          </cell>
          <cell r="J96">
            <v>1184</v>
          </cell>
          <cell r="K96">
            <v>447</v>
          </cell>
          <cell r="L96">
            <v>345</v>
          </cell>
          <cell r="M96">
            <v>792</v>
          </cell>
          <cell r="N96">
            <v>290</v>
          </cell>
          <cell r="O96">
            <v>1082</v>
          </cell>
          <cell r="P96">
            <v>-778</v>
          </cell>
          <cell r="Q96">
            <v>367</v>
          </cell>
          <cell r="R96">
            <v>-466</v>
          </cell>
          <cell r="S96">
            <v>368</v>
          </cell>
          <cell r="T96">
            <v>-466</v>
          </cell>
          <cell r="U96">
            <v>108</v>
          </cell>
          <cell r="V96">
            <v>10</v>
          </cell>
          <cell r="W96">
            <v>-1401</v>
          </cell>
          <cell r="X96">
            <v>716</v>
          </cell>
          <cell r="Y96">
            <v>424.25</v>
          </cell>
          <cell r="Z96">
            <v>313.95000000000101</v>
          </cell>
          <cell r="AA96">
            <v>-148.75</v>
          </cell>
          <cell r="AB96">
            <v>363.25</v>
          </cell>
          <cell r="AC96">
            <v>697.69999999999698</v>
          </cell>
          <cell r="AD96">
            <v>-262.25</v>
          </cell>
          <cell r="AE96">
            <v>-262.25</v>
          </cell>
          <cell r="AF96">
            <v>-262.25</v>
          </cell>
          <cell r="AG96">
            <v>-262.25</v>
          </cell>
          <cell r="AH96">
            <v>-1049</v>
          </cell>
          <cell r="AI96">
            <v>-255.25</v>
          </cell>
          <cell r="AJ96">
            <v>-255.25</v>
          </cell>
          <cell r="AK96">
            <v>-255.25</v>
          </cell>
          <cell r="AL96">
            <v>-255.25</v>
          </cell>
          <cell r="AM96">
            <v>-1021</v>
          </cell>
          <cell r="AN96">
            <v>790.75</v>
          </cell>
          <cell r="AO96">
            <v>-43.25</v>
          </cell>
          <cell r="AP96">
            <v>402.75</v>
          </cell>
          <cell r="AQ96">
            <v>-736.25</v>
          </cell>
          <cell r="AR96">
            <v>1064</v>
          </cell>
          <cell r="AS96">
            <v>-337.25</v>
          </cell>
          <cell r="AT96">
            <v>-3186.16872324723</v>
          </cell>
          <cell r="AU96">
            <v>88.75</v>
          </cell>
          <cell r="AV96">
            <v>17.75</v>
          </cell>
          <cell r="AW96">
            <v>-3436.91872324723</v>
          </cell>
          <cell r="AX96">
            <v>949.5</v>
          </cell>
          <cell r="AY96">
            <v>1079.5</v>
          </cell>
          <cell r="AZ96">
            <v>1077.5</v>
          </cell>
          <cell r="BA96">
            <v>997.5</v>
          </cell>
          <cell r="BB96">
            <v>4093</v>
          </cell>
          <cell r="BC96">
            <v>-66.75</v>
          </cell>
          <cell r="BD96">
            <v>-27.75</v>
          </cell>
          <cell r="BE96">
            <v>-297.75</v>
          </cell>
          <cell r="BF96">
            <v>-722.75</v>
          </cell>
          <cell r="BG96">
            <v>-1157</v>
          </cell>
          <cell r="BH96">
            <v>135.5</v>
          </cell>
          <cell r="BI96">
            <v>70.5</v>
          </cell>
          <cell r="BJ96">
            <v>-81.5</v>
          </cell>
          <cell r="BK96">
            <v>-189.346</v>
          </cell>
          <cell r="BL96">
            <v>-64.846000000000004</v>
          </cell>
          <cell r="BM96">
            <v>-538.82050000000004</v>
          </cell>
          <cell r="BN96">
            <v>-587.82050000000004</v>
          </cell>
          <cell r="BO96">
            <v>-696.44318957508301</v>
          </cell>
          <cell r="BP96">
            <v>-758.74639934246898</v>
          </cell>
          <cell r="BQ96">
            <v>-2581.8305889175499</v>
          </cell>
          <cell r="BR96">
            <v>488.31277673582002</v>
          </cell>
          <cell r="BS96">
            <v>439.96534186177598</v>
          </cell>
          <cell r="BT96">
            <v>328.15513145939002</v>
          </cell>
          <cell r="BU96">
            <v>244.01524190068301</v>
          </cell>
          <cell r="BV96">
            <v>1500.4484919576701</v>
          </cell>
          <cell r="BW96">
            <v>2656.9536597759702</v>
          </cell>
        </row>
        <row r="97">
          <cell r="A97" t="str">
            <v>Additional Cash Flow Items</v>
          </cell>
        </row>
        <row r="98">
          <cell r="B98" t="str">
            <v>Associate and JV add-back</v>
          </cell>
          <cell r="C98" t="str">
            <v>ASSOC_JV_ADDBK</v>
          </cell>
          <cell r="D98" t="str">
            <v>USD</v>
          </cell>
        </row>
        <row r="99">
          <cell r="B99" t="str">
            <v>Profit/(loss) on sale of assets</v>
          </cell>
          <cell r="C99" t="str">
            <v>PL_SALE_ASSETS</v>
          </cell>
          <cell r="D99" t="str">
            <v>USD</v>
          </cell>
        </row>
        <row r="100">
          <cell r="B100" t="str">
            <v>Other non-cash adjustments</v>
          </cell>
          <cell r="C100" t="str">
            <v>OTH_NONCASH_ADJ</v>
          </cell>
          <cell r="D100" t="str">
            <v>USD</v>
          </cell>
        </row>
        <row r="101">
          <cell r="B101" t="str">
            <v>Other DACF adjustments</v>
          </cell>
          <cell r="C101" t="str">
            <v>OTH_DACF_ADJ</v>
          </cell>
          <cell r="D101" t="str">
            <v>USD</v>
          </cell>
        </row>
        <row r="102">
          <cell r="B102" t="str">
            <v>Cash interest expense</v>
          </cell>
          <cell r="C102" t="str">
            <v>CASH_INT_EXP</v>
          </cell>
          <cell r="D102" t="str">
            <v>USD</v>
          </cell>
        </row>
        <row r="103">
          <cell r="B103" t="str">
            <v>Cash tax expense</v>
          </cell>
          <cell r="C103" t="str">
            <v>CASH_TAX_EXP</v>
          </cell>
          <cell r="D103" t="str">
            <v>USD</v>
          </cell>
        </row>
        <row r="104">
          <cell r="B104" t="str">
            <v>Dividends received from associates/JVs</v>
          </cell>
          <cell r="C104" t="str">
            <v>DIVDS_ASSOC_JV</v>
          </cell>
          <cell r="D104" t="str">
            <v>USD</v>
          </cell>
        </row>
        <row r="105">
          <cell r="B105" t="str">
            <v>Capex maintenance</v>
          </cell>
          <cell r="C105" t="str">
            <v>CAPEX_MAINTENANCE</v>
          </cell>
          <cell r="D105" t="str">
            <v>USD</v>
          </cell>
        </row>
        <row r="106">
          <cell r="B106" t="str">
            <v>Capex expansion</v>
          </cell>
          <cell r="C106" t="str">
            <v>CAPEX_EXPANSION</v>
          </cell>
          <cell r="D106" t="str">
            <v>USD</v>
          </cell>
        </row>
        <row r="107">
          <cell r="B107" t="str">
            <v>Non-PP&amp;E capex</v>
          </cell>
          <cell r="C107" t="str">
            <v>NONPPE_CAPEX</v>
          </cell>
          <cell r="D107" t="str">
            <v>USD</v>
          </cell>
        </row>
        <row r="108">
          <cell r="B108" t="str">
            <v>Dividends paid to minorities</v>
          </cell>
          <cell r="C108" t="str">
            <v>DIVDS_PD_MINORITIES</v>
          </cell>
          <cell r="D108" t="str">
            <v>USD</v>
          </cell>
        </row>
        <row r="109">
          <cell r="A109" t="str">
            <v>Other Items</v>
          </cell>
        </row>
        <row r="110">
          <cell r="B110" t="str">
            <v>Number of employees</v>
          </cell>
          <cell r="C110" t="str">
            <v>EMPLOYEES</v>
          </cell>
          <cell r="N110">
            <v>49.959000000000003</v>
          </cell>
          <cell r="S110">
            <v>46.372</v>
          </cell>
          <cell r="X110">
            <v>43.203000000000003</v>
          </cell>
        </row>
        <row r="111">
          <cell r="A111" t="str">
            <v>Geographical Breakdown</v>
          </cell>
        </row>
        <row r="112">
          <cell r="B112" t="str">
            <v>% of total cash balance held overseas (outside the US)</v>
          </cell>
          <cell r="C112" t="str">
            <v>CASH_PCT_OS_US</v>
          </cell>
        </row>
        <row r="113">
          <cell r="B113" t="str">
            <v>Sales - Total % Americas</v>
          </cell>
          <cell r="C113" t="str">
            <v>SALES_TOT_AM</v>
          </cell>
          <cell r="AH113">
            <v>0.36992101620399997</v>
          </cell>
          <cell r="AM113">
            <v>0.341431054136</v>
          </cell>
          <cell r="AR113">
            <v>0.32094794311000002</v>
          </cell>
          <cell r="AW113">
            <v>0.32094794311000002</v>
          </cell>
          <cell r="BB113">
            <v>0.43598651115999998</v>
          </cell>
          <cell r="BG113">
            <v>0.43598651115999998</v>
          </cell>
          <cell r="BL113">
            <v>0.43598651115999998</v>
          </cell>
          <cell r="BQ113">
            <v>0.43099999999999999</v>
          </cell>
          <cell r="BV113">
            <v>0.42599999999999999</v>
          </cell>
          <cell r="BW113">
            <v>0.42099999999999999</v>
          </cell>
        </row>
        <row r="114">
          <cell r="B114" t="str">
            <v>Sales - % United States</v>
          </cell>
          <cell r="C114" t="str">
            <v>SALES_US</v>
          </cell>
          <cell r="AH114">
            <v>0.36992101620399997</v>
          </cell>
          <cell r="AM114">
            <v>0.341431054136</v>
          </cell>
          <cell r="AR114">
            <v>0.32094794311000002</v>
          </cell>
          <cell r="AW114">
            <v>0.32094794311000002</v>
          </cell>
          <cell r="BB114">
            <v>0.32598651115999999</v>
          </cell>
          <cell r="BG114">
            <v>0.32598651115999999</v>
          </cell>
          <cell r="BL114">
            <v>0.32598651115999999</v>
          </cell>
          <cell r="BQ114">
            <v>0.32598651115999999</v>
          </cell>
          <cell r="BV114">
            <v>0.32598651115999999</v>
          </cell>
          <cell r="BW114">
            <v>0.32598651115999999</v>
          </cell>
        </row>
        <row r="115">
          <cell r="B115" t="str">
            <v>Sales - % Canada</v>
          </cell>
          <cell r="C115" t="str">
            <v>SALES_CANADA</v>
          </cell>
          <cell r="AH115">
            <v>0</v>
          </cell>
          <cell r="AM115">
            <v>0</v>
          </cell>
          <cell r="AR115">
            <v>0</v>
          </cell>
          <cell r="AW115">
            <v>0</v>
          </cell>
          <cell r="BB115">
            <v>0</v>
          </cell>
          <cell r="BG115">
            <v>0</v>
          </cell>
          <cell r="BL115">
            <v>0</v>
          </cell>
          <cell r="BQ115">
            <v>0</v>
          </cell>
          <cell r="BV115">
            <v>0</v>
          </cell>
          <cell r="BW115">
            <v>0</v>
          </cell>
        </row>
        <row r="116">
          <cell r="B116" t="str">
            <v>Sales - % Argentina</v>
          </cell>
          <cell r="C116" t="str">
            <v>SALES_ARGENTINA</v>
          </cell>
        </row>
        <row r="117">
          <cell r="B117" t="str">
            <v>Sales - % Brazil</v>
          </cell>
          <cell r="C117" t="str">
            <v>SALES_BRAZIL</v>
          </cell>
          <cell r="AH117">
            <v>0</v>
          </cell>
          <cell r="AM117">
            <v>0</v>
          </cell>
          <cell r="AR117">
            <v>0</v>
          </cell>
          <cell r="AW117">
            <v>0</v>
          </cell>
          <cell r="BB117">
            <v>0</v>
          </cell>
          <cell r="BG117">
            <v>0</v>
          </cell>
          <cell r="BL117">
            <v>0</v>
          </cell>
          <cell r="BQ117">
            <v>0</v>
          </cell>
          <cell r="BV117">
            <v>0</v>
          </cell>
          <cell r="BW117">
            <v>0</v>
          </cell>
        </row>
        <row r="118">
          <cell r="B118" t="str">
            <v>Sales - % Chile</v>
          </cell>
          <cell r="C118" t="str">
            <v>SALES_CHILE</v>
          </cell>
        </row>
        <row r="119">
          <cell r="B119" t="str">
            <v>Sales - % Colombia</v>
          </cell>
          <cell r="C119" t="str">
            <v>SALES_COLOMBIA</v>
          </cell>
        </row>
        <row r="120">
          <cell r="B120" t="str">
            <v>Sales - % Mexico</v>
          </cell>
          <cell r="C120" t="str">
            <v>SALES_MEXICO</v>
          </cell>
        </row>
        <row r="121">
          <cell r="B121" t="str">
            <v>Sales - % Venezuela</v>
          </cell>
          <cell r="C121" t="str">
            <v>SALES_VENEZUELA</v>
          </cell>
        </row>
        <row r="122">
          <cell r="B122" t="str">
            <v>Sales - % Other Americas</v>
          </cell>
          <cell r="C122" t="str">
            <v>SALES_OTH_AM</v>
          </cell>
          <cell r="AH122">
            <v>0</v>
          </cell>
          <cell r="AM122">
            <v>0</v>
          </cell>
          <cell r="AR122">
            <v>0</v>
          </cell>
          <cell r="AW122">
            <v>0</v>
          </cell>
          <cell r="BB122">
            <v>0.11</v>
          </cell>
          <cell r="BG122">
            <v>0.11</v>
          </cell>
          <cell r="BL122">
            <v>0.11</v>
          </cell>
          <cell r="BQ122">
            <v>0.11</v>
          </cell>
          <cell r="BV122">
            <v>0.11</v>
          </cell>
          <cell r="BW122">
            <v>0.11</v>
          </cell>
        </row>
        <row r="123">
          <cell r="B123" t="str">
            <v>Sales - Total % EMEA</v>
          </cell>
          <cell r="C123" t="str">
            <v>SALES_TOT_EMEA</v>
          </cell>
          <cell r="AH123">
            <v>0.34150313492399997</v>
          </cell>
          <cell r="AM123">
            <v>0.36652775961</v>
          </cell>
          <cell r="AR123">
            <v>0.37990750078199997</v>
          </cell>
          <cell r="AW123">
            <v>0.37990750078199997</v>
          </cell>
          <cell r="BB123">
            <v>0.34400268286300001</v>
          </cell>
          <cell r="BG123">
            <v>0.34400268286300001</v>
          </cell>
          <cell r="BL123">
            <v>0.34400268286300001</v>
          </cell>
          <cell r="BQ123">
            <v>0.33900000000000002</v>
          </cell>
          <cell r="BV123">
            <v>0.33400000000000002</v>
          </cell>
          <cell r="BW123">
            <v>0.32900000000000001</v>
          </cell>
        </row>
        <row r="124">
          <cell r="B124" t="str">
            <v>Sales - % UK</v>
          </cell>
          <cell r="C124" t="str">
            <v>SALES_UK</v>
          </cell>
          <cell r="AH124">
            <v>0</v>
          </cell>
          <cell r="AM124">
            <v>0</v>
          </cell>
          <cell r="AR124">
            <v>0</v>
          </cell>
          <cell r="AW124">
            <v>0</v>
          </cell>
          <cell r="BB124">
            <v>0</v>
          </cell>
          <cell r="BG124">
            <v>0.05</v>
          </cell>
          <cell r="BL124">
            <v>0.05</v>
          </cell>
          <cell r="BQ124">
            <v>0.05</v>
          </cell>
          <cell r="BV124">
            <v>0.05</v>
          </cell>
          <cell r="BW124">
            <v>0.05</v>
          </cell>
        </row>
        <row r="125">
          <cell r="B125" t="str">
            <v>Sales - % Western Europe-Ex UK</v>
          </cell>
          <cell r="C125" t="str">
            <v>SALES_EU_EX_UK</v>
          </cell>
          <cell r="AH125">
            <v>0</v>
          </cell>
          <cell r="AM125">
            <v>0</v>
          </cell>
          <cell r="AR125">
            <v>0</v>
          </cell>
          <cell r="AW125">
            <v>0</v>
          </cell>
          <cell r="BB125">
            <v>0</v>
          </cell>
          <cell r="BG125">
            <v>0.11466756095400001</v>
          </cell>
          <cell r="BL125">
            <v>0.11466756095400001</v>
          </cell>
          <cell r="BQ125">
            <v>0.113</v>
          </cell>
          <cell r="BV125">
            <v>0.111333333333</v>
          </cell>
          <cell r="BW125">
            <v>0.10966666666700001</v>
          </cell>
        </row>
        <row r="142">
          <cell r="B142" t="str">
            <v>Sales - % Central &amp; Eastern Europe</v>
          </cell>
          <cell r="C142" t="str">
            <v>SALES_CEE</v>
          </cell>
        </row>
        <row r="143">
          <cell r="B143" t="str">
            <v>Sales - % Middle East</v>
          </cell>
          <cell r="C143" t="str">
            <v>SALES_ME</v>
          </cell>
          <cell r="AH143">
            <v>0</v>
          </cell>
          <cell r="AM143">
            <v>0</v>
          </cell>
          <cell r="AR143">
            <v>0</v>
          </cell>
          <cell r="AW143">
            <v>0</v>
          </cell>
          <cell r="BB143">
            <v>0</v>
          </cell>
          <cell r="BG143">
            <v>0.179335121909</v>
          </cell>
          <cell r="BL143">
            <v>0.179335121909</v>
          </cell>
          <cell r="BQ143">
            <v>0.17599999999999999</v>
          </cell>
          <cell r="BV143">
            <v>0.17266666666700001</v>
          </cell>
          <cell r="BW143">
            <v>0.16933333333299999</v>
          </cell>
        </row>
        <row r="144">
          <cell r="B144" t="str">
            <v>Sales - % Total Africa</v>
          </cell>
          <cell r="C144" t="str">
            <v>SALES_TOT_AFRICA</v>
          </cell>
        </row>
        <row r="145">
          <cell r="B145" t="str">
            <v>Sales - % Russia</v>
          </cell>
          <cell r="C145" t="str">
            <v>SALES_RUSSIA</v>
          </cell>
          <cell r="AH145">
            <v>0</v>
          </cell>
          <cell r="AM145">
            <v>0</v>
          </cell>
          <cell r="AR145">
            <v>0</v>
          </cell>
          <cell r="AW145">
            <v>0</v>
          </cell>
          <cell r="BB145">
            <v>0</v>
          </cell>
          <cell r="BG145">
            <v>0</v>
          </cell>
          <cell r="BL145">
            <v>0</v>
          </cell>
          <cell r="BQ145">
            <v>0</v>
          </cell>
          <cell r="BV145">
            <v>0</v>
          </cell>
          <cell r="BW145">
            <v>0</v>
          </cell>
        </row>
        <row r="146">
          <cell r="B146" t="str">
            <v>Sales - % Other EMEA</v>
          </cell>
          <cell r="C146" t="str">
            <v>SALES_OTH_EMEA</v>
          </cell>
          <cell r="AH146">
            <v>0.34150313492399997</v>
          </cell>
          <cell r="AM146">
            <v>0.36652775961</v>
          </cell>
          <cell r="AR146">
            <v>0.37990750078199997</v>
          </cell>
          <cell r="AW146">
            <v>0.37990750078199997</v>
          </cell>
          <cell r="BB146">
            <v>0.34400268286300001</v>
          </cell>
          <cell r="BG146">
            <v>0</v>
          </cell>
          <cell r="BL146">
            <v>0</v>
          </cell>
          <cell r="BQ146">
            <v>0</v>
          </cell>
          <cell r="BV146">
            <v>0</v>
          </cell>
          <cell r="BW146">
            <v>0</v>
          </cell>
        </row>
        <row r="147">
          <cell r="B147" t="str">
            <v>Sales - Total % Asia (incl Australia &amp; New Zealand)</v>
          </cell>
          <cell r="C147" t="str">
            <v>SALES_TOT_ASIA</v>
          </cell>
          <cell r="AH147">
            <v>0.288575848872</v>
          </cell>
          <cell r="AI147">
            <v>1</v>
          </cell>
          <cell r="AJ147">
            <v>1</v>
          </cell>
          <cell r="AK147">
            <v>1</v>
          </cell>
          <cell r="AL147">
            <v>1</v>
          </cell>
          <cell r="AM147">
            <v>0.292041186254</v>
          </cell>
          <cell r="AN147">
            <v>1</v>
          </cell>
          <cell r="AO147">
            <v>1</v>
          </cell>
          <cell r="AP147">
            <v>1</v>
          </cell>
          <cell r="AQ147">
            <v>1</v>
          </cell>
          <cell r="AR147">
            <v>0.299144556108</v>
          </cell>
          <cell r="AS147">
            <v>1</v>
          </cell>
          <cell r="AT147">
            <v>1</v>
          </cell>
          <cell r="AU147">
            <v>1</v>
          </cell>
          <cell r="AV147">
            <v>1</v>
          </cell>
          <cell r="AW147">
            <v>0.299144556108</v>
          </cell>
          <cell r="AX147">
            <v>1</v>
          </cell>
          <cell r="AY147">
            <v>1</v>
          </cell>
          <cell r="AZ147">
            <v>1</v>
          </cell>
          <cell r="BA147">
            <v>1</v>
          </cell>
          <cell r="BB147">
            <v>0.22001080597700001</v>
          </cell>
          <cell r="BC147">
            <v>1</v>
          </cell>
          <cell r="BD147">
            <v>1</v>
          </cell>
          <cell r="BE147">
            <v>1</v>
          </cell>
          <cell r="BF147">
            <v>1</v>
          </cell>
          <cell r="BG147">
            <v>0.22001080597700001</v>
          </cell>
          <cell r="BL147">
            <v>0.22001080597700001</v>
          </cell>
          <cell r="BQ147">
            <v>0.23</v>
          </cell>
          <cell r="BV147">
            <v>0.24</v>
          </cell>
          <cell r="BW147">
            <v>0.25</v>
          </cell>
        </row>
        <row r="148">
          <cell r="B148" t="str">
            <v>Sales - % Japan</v>
          </cell>
          <cell r="C148" t="str">
            <v>SALES_JAPAN</v>
          </cell>
          <cell r="AH148">
            <v>0</v>
          </cell>
          <cell r="AM148">
            <v>0</v>
          </cell>
          <cell r="AR148">
            <v>0</v>
          </cell>
          <cell r="AW148">
            <v>0</v>
          </cell>
          <cell r="BB148">
            <v>0</v>
          </cell>
          <cell r="BG148">
            <v>0</v>
          </cell>
          <cell r="BL148">
            <v>0</v>
          </cell>
          <cell r="BQ148">
            <v>0</v>
          </cell>
          <cell r="BV148">
            <v>0</v>
          </cell>
          <cell r="BW148">
            <v>0</v>
          </cell>
        </row>
        <row r="149">
          <cell r="B149" t="str">
            <v>Sales - % China</v>
          </cell>
          <cell r="C149" t="str">
            <v>SALES_CHINA</v>
          </cell>
          <cell r="AH149">
            <v>0.05</v>
          </cell>
          <cell r="AM149">
            <v>0.06</v>
          </cell>
          <cell r="AR149">
            <v>7.0000000000000007E-2</v>
          </cell>
          <cell r="AW149">
            <v>7.0000000000000007E-2</v>
          </cell>
          <cell r="BB149">
            <v>7.0000000000000007E-2</v>
          </cell>
          <cell r="BG149">
            <v>7.3351671251000006E-2</v>
          </cell>
          <cell r="BL149">
            <v>7.4999999999999997E-2</v>
          </cell>
          <cell r="BQ149">
            <v>0.08</v>
          </cell>
          <cell r="BV149">
            <v>0.09</v>
          </cell>
          <cell r="BW149">
            <v>0.1</v>
          </cell>
        </row>
        <row r="150">
          <cell r="B150" t="str">
            <v>Sales - % India</v>
          </cell>
          <cell r="C150" t="str">
            <v>SALES_INDIA</v>
          </cell>
          <cell r="AH150">
            <v>0</v>
          </cell>
          <cell r="AM150">
            <v>0</v>
          </cell>
          <cell r="AR150">
            <v>0</v>
          </cell>
          <cell r="AW150">
            <v>0</v>
          </cell>
          <cell r="BB150">
            <v>0</v>
          </cell>
          <cell r="BG150">
            <v>0</v>
          </cell>
          <cell r="BL150">
            <v>0</v>
          </cell>
          <cell r="BQ150">
            <v>0</v>
          </cell>
          <cell r="BV150">
            <v>0</v>
          </cell>
          <cell r="BW150">
            <v>0</v>
          </cell>
        </row>
        <row r="154">
          <cell r="B154" t="str">
            <v>Sales - % Other Asia</v>
          </cell>
          <cell r="C154" t="str">
            <v>SALES_OTH_AEJ</v>
          </cell>
          <cell r="AH154">
            <v>0.288575848872</v>
          </cell>
          <cell r="AM154">
            <v>0.292041186254</v>
          </cell>
          <cell r="AR154">
            <v>0.299144556108</v>
          </cell>
          <cell r="AW154">
            <v>0.299144556108</v>
          </cell>
          <cell r="BB154">
            <v>0.22001080597700001</v>
          </cell>
          <cell r="BG154">
            <v>0.22001080597700001</v>
          </cell>
          <cell r="BL154">
            <v>0.22001080597700001</v>
          </cell>
          <cell r="BQ154">
            <v>0.23</v>
          </cell>
          <cell r="BV154">
            <v>0.24</v>
          </cell>
          <cell r="BW154">
            <v>0.25</v>
          </cell>
        </row>
        <row r="155">
          <cell r="B155" t="str">
            <v>Sales - % Others</v>
          </cell>
          <cell r="C155" t="str">
            <v>SALES_OTHER</v>
          </cell>
          <cell r="AH155">
            <v>0</v>
          </cell>
          <cell r="AM155">
            <v>0</v>
          </cell>
          <cell r="AR155">
            <v>0</v>
          </cell>
          <cell r="AW155">
            <v>0</v>
          </cell>
          <cell r="BB155">
            <v>0</v>
          </cell>
          <cell r="BG155">
            <v>0</v>
          </cell>
          <cell r="BL155">
            <v>0</v>
          </cell>
          <cell r="BQ155">
            <v>0</v>
          </cell>
          <cell r="BV155">
            <v>0</v>
          </cell>
          <cell r="BW155">
            <v>0</v>
          </cell>
        </row>
        <row r="193">
          <cell r="B193" t="str">
            <v>Sales -% Consumer (C)</v>
          </cell>
          <cell r="C193" t="str">
            <v>SALES_CONS</v>
          </cell>
        </row>
        <row r="194">
          <cell r="B194" t="str">
            <v>Sales -% Industry (I)</v>
          </cell>
          <cell r="C194" t="str">
            <v>SALES_IND</v>
          </cell>
        </row>
        <row r="195">
          <cell r="B195" t="str">
            <v>Sales -% Government (G)</v>
          </cell>
          <cell r="C195" t="str">
            <v>SALES_GOV</v>
          </cell>
        </row>
        <row r="196">
          <cell r="B196" t="str">
            <v>Sales - % Industry Sub-Segment: Financial Services</v>
          </cell>
          <cell r="C196" t="str">
            <v>SALES_FINAN</v>
          </cell>
        </row>
        <row r="197">
          <cell r="B197" t="str">
            <v>Sales (%) SMB</v>
          </cell>
          <cell r="C197" t="str">
            <v>SALES_SMB</v>
          </cell>
        </row>
        <row r="201">
          <cell r="B201" t="str">
            <v>Sales - % from Captive Financing Business</v>
          </cell>
          <cell r="C201" t="str">
            <v>REV_FIN_SEGMENT</v>
          </cell>
        </row>
        <row r="202">
          <cell r="B202" t="str">
            <v>Operating Earnings - % from Captive Financing Business</v>
          </cell>
          <cell r="C202" t="str">
            <v>EBIT_FIN_SEGMENT</v>
          </cell>
        </row>
        <row r="203">
          <cell r="A203" t="str">
            <v>Commodities Exposure - Sales</v>
          </cell>
        </row>
        <row r="204">
          <cell r="B204" t="str">
            <v>Sales - % Oil/Petrol/Fuel</v>
          </cell>
          <cell r="C204" t="str">
            <v>SALES_OIL_PETRO_FUEL</v>
          </cell>
        </row>
        <row r="205">
          <cell r="B205" t="str">
            <v>Sales - % Oil derivatives/NGLs/plastics</v>
          </cell>
          <cell r="C205" t="str">
            <v>SALES_OIL_DERIV_NGLS_PLASTICS</v>
          </cell>
        </row>
        <row r="206">
          <cell r="B206" t="str">
            <v>Sales - % Nat Gas</v>
          </cell>
          <cell r="C206" t="str">
            <v>SALES_NAT_GAS</v>
          </cell>
        </row>
        <row r="207">
          <cell r="B207" t="str">
            <v>Sales - % Rubber</v>
          </cell>
          <cell r="C207" t="str">
            <v>SALES_RUBBER</v>
          </cell>
        </row>
        <row r="208">
          <cell r="B208" t="str">
            <v>Sales - % Potash</v>
          </cell>
          <cell r="C208" t="str">
            <v>SALES_POTASH</v>
          </cell>
        </row>
        <row r="209">
          <cell r="B209" t="str">
            <v>Sales - % Nitrogen</v>
          </cell>
          <cell r="C209" t="str">
            <v>SALES_NITROGEN</v>
          </cell>
        </row>
        <row r="210">
          <cell r="B210" t="str">
            <v>Sales - % Phosphate</v>
          </cell>
          <cell r="C210" t="str">
            <v>SALES_PHOSPHATE</v>
          </cell>
        </row>
        <row r="211">
          <cell r="B211" t="str">
            <v>Sales - % Wheat</v>
          </cell>
          <cell r="C211" t="str">
            <v>SALES_WHEAT</v>
          </cell>
        </row>
        <row r="212">
          <cell r="B212" t="str">
            <v>Sales - % Sugar</v>
          </cell>
          <cell r="C212" t="str">
            <v>SALES_SUGAR</v>
          </cell>
        </row>
        <row r="213">
          <cell r="B213" t="str">
            <v>Sales - % Soybean</v>
          </cell>
          <cell r="C213" t="str">
            <v>SALES_SOYBEAN</v>
          </cell>
        </row>
        <row r="214">
          <cell r="B214" t="str">
            <v>Sales - % Corn</v>
          </cell>
          <cell r="C214" t="str">
            <v>SALES_CORN</v>
          </cell>
        </row>
        <row r="215">
          <cell r="B215" t="str">
            <v>Sales - % Cotton</v>
          </cell>
          <cell r="C215" t="str">
            <v>SALES_COTTON</v>
          </cell>
        </row>
        <row r="216">
          <cell r="B216" t="str">
            <v>Sales - % Coffee</v>
          </cell>
          <cell r="C216" t="str">
            <v>SALES_COFFEE</v>
          </cell>
        </row>
        <row r="217">
          <cell r="B217" t="str">
            <v>Sales - % Other commodity</v>
          </cell>
          <cell r="C217" t="str">
            <v>SALES_OTH_COMMODITY</v>
          </cell>
        </row>
        <row r="218">
          <cell r="A218" t="str">
            <v>Commodities Exposure - Expense</v>
          </cell>
        </row>
        <row r="219">
          <cell r="B219" t="str">
            <v>Expense - % Oil/Petrol/Fuel</v>
          </cell>
          <cell r="C219" t="str">
            <v>EXP_OIL_PETRO_FUEL</v>
          </cell>
        </row>
        <row r="220">
          <cell r="B220" t="str">
            <v>Expense - % Oil derivatives/NGLs/plastics</v>
          </cell>
          <cell r="C220" t="str">
            <v>EXP_OIL_DERIV_NGLS_PLASTICS</v>
          </cell>
        </row>
        <row r="221">
          <cell r="B221" t="str">
            <v>Expense - % Nat Gas</v>
          </cell>
          <cell r="C221" t="str">
            <v>EXP_NAT_GAS</v>
          </cell>
        </row>
        <row r="222">
          <cell r="B222" t="str">
            <v>Expense - % Coal: thermal</v>
          </cell>
          <cell r="C222" t="str">
            <v>EXP_COAL_THERMAL</v>
          </cell>
        </row>
        <row r="223">
          <cell r="B223" t="str">
            <v>Expense - % Coal: met</v>
          </cell>
          <cell r="C223" t="str">
            <v>EXP_COAL_MET</v>
          </cell>
        </row>
        <row r="224">
          <cell r="B224" t="str">
            <v>Expense - % Water</v>
          </cell>
          <cell r="C224" t="str">
            <v>EXP_WATER</v>
          </cell>
        </row>
        <row r="225">
          <cell r="B225" t="str">
            <v>Expense - % Other commodity</v>
          </cell>
          <cell r="C225" t="str">
            <v>EXP_OTH_COMMODITY</v>
          </cell>
        </row>
        <row r="226">
          <cell r="A226" t="str">
            <v>FX Exposure - Sales</v>
          </cell>
        </row>
        <row r="227">
          <cell r="B227" t="str">
            <v>Sales - % FX: British Pounds/Pence</v>
          </cell>
          <cell r="C227" t="str">
            <v>SALES_FX_GPB</v>
          </cell>
        </row>
        <row r="228">
          <cell r="B228" t="str">
            <v>Sales - % FX: Euro</v>
          </cell>
          <cell r="C228" t="str">
            <v>SALES_FX_EUR</v>
          </cell>
        </row>
        <row r="229">
          <cell r="B229" t="str">
            <v>Sales - % FX: New Russian Ruble</v>
          </cell>
          <cell r="C229" t="str">
            <v>SALES_FX_RUB</v>
          </cell>
        </row>
        <row r="230">
          <cell r="B230" t="str">
            <v>Sales - % FX: U.S. Dollar</v>
          </cell>
          <cell r="C230" t="str">
            <v>SALES_FX_USD</v>
          </cell>
        </row>
        <row r="231">
          <cell r="B231" t="str">
            <v>Sales - % FX: Brazilian Real</v>
          </cell>
          <cell r="C231" t="str">
            <v>SALES_FX_BRL</v>
          </cell>
        </row>
        <row r="232">
          <cell r="B232" t="str">
            <v>Sales - % FX: Japanese Yen</v>
          </cell>
          <cell r="C232" t="str">
            <v>SALES_FX_YEN</v>
          </cell>
        </row>
        <row r="233">
          <cell r="B233" t="str">
            <v>Sales - % FX: Chinese Renminbi</v>
          </cell>
          <cell r="C233" t="str">
            <v>SALES_FX_CNY</v>
          </cell>
        </row>
        <row r="234">
          <cell r="B234" t="str">
            <v>Sales - % FX: Indian Rupee</v>
          </cell>
          <cell r="C234" t="str">
            <v>SALES_FX_INR</v>
          </cell>
        </row>
        <row r="235">
          <cell r="B235" t="str">
            <v>Sales - % FX: Canadian Dollar</v>
          </cell>
          <cell r="C235" t="str">
            <v>SALES_FX_CAD</v>
          </cell>
        </row>
        <row r="236">
          <cell r="B236" t="str">
            <v>Sales - % FX: Mexican Peso</v>
          </cell>
          <cell r="C236" t="str">
            <v>SALES_FX_MXN</v>
          </cell>
        </row>
        <row r="237">
          <cell r="B237" t="str">
            <v>Sales - % FX: Colombian Peso</v>
          </cell>
          <cell r="C237" t="str">
            <v>SALES_FX_COP</v>
          </cell>
        </row>
        <row r="238">
          <cell r="B238" t="str">
            <v>Sales - % FX: Argentine Peso</v>
          </cell>
          <cell r="C238" t="str">
            <v>SALES_FX_ARS</v>
          </cell>
        </row>
        <row r="239">
          <cell r="B239" t="str">
            <v>Sales - % FX: Chilean Peso</v>
          </cell>
          <cell r="C239" t="str">
            <v>SALES_FX_CLP</v>
          </cell>
        </row>
        <row r="240">
          <cell r="B240" t="str">
            <v>Sales - % FX: Venezuelan bolivar</v>
          </cell>
          <cell r="C240" t="str">
            <v>SALES_FX_VEF</v>
          </cell>
        </row>
        <row r="241">
          <cell r="A241" t="str">
            <v>Security: Dow Chemical Company</v>
          </cell>
          <cell r="B241" t="str">
            <v>15TUZF</v>
          </cell>
        </row>
        <row r="242">
          <cell r="A242" t="str">
            <v>Reference Data</v>
          </cell>
        </row>
        <row r="243">
          <cell r="B243" t="str">
            <v>Ticker</v>
          </cell>
          <cell r="C243" t="str">
            <v>Ticker</v>
          </cell>
          <cell r="E243" t="str">
            <v>DOW</v>
          </cell>
        </row>
        <row r="244">
          <cell r="B244" t="str">
            <v>Security Name</v>
          </cell>
          <cell r="C244" t="str">
            <v>Security Name</v>
          </cell>
          <cell r="E244" t="str">
            <v>Dow Chemical Company</v>
          </cell>
        </row>
        <row r="245">
          <cell r="B245" t="str">
            <v>Interim Type</v>
          </cell>
          <cell r="C245" t="str">
            <v>Interim Type</v>
          </cell>
          <cell r="E245" t="str">
            <v>Q</v>
          </cell>
        </row>
        <row r="246">
          <cell r="B246" t="str">
            <v>Publishing Currency</v>
          </cell>
          <cell r="C246" t="str">
            <v>PUB_CURRENCY_ISO</v>
          </cell>
          <cell r="E246" t="str">
            <v>USD</v>
          </cell>
        </row>
        <row r="247">
          <cell r="B247" t="str">
            <v>Pricing Currency</v>
          </cell>
          <cell r="C247" t="str">
            <v>PRICE_CURRENCY_ISO</v>
          </cell>
          <cell r="E247" t="str">
            <v>USD</v>
          </cell>
        </row>
        <row r="248">
          <cell r="B248" t="str">
            <v>Reporting Currency</v>
          </cell>
          <cell r="C248" t="str">
            <v>CURRENCY_ISO</v>
          </cell>
          <cell r="E248" t="str">
            <v>USD</v>
          </cell>
        </row>
        <row r="249">
          <cell r="A249" t="str">
            <v>General Information</v>
          </cell>
        </row>
        <row r="250">
          <cell r="B250" t="str">
            <v>Americas Investment List</v>
          </cell>
          <cell r="C250" t="str">
            <v>AMER_LIST</v>
          </cell>
          <cell r="E250" t="str">
            <v>Buy</v>
          </cell>
        </row>
        <row r="251">
          <cell r="B251" t="str">
            <v>Americas Conviction List</v>
          </cell>
          <cell r="C251" t="str">
            <v>AMER_CONVICTION</v>
          </cell>
        </row>
        <row r="252">
          <cell r="B252" t="str">
            <v>Legal rating</v>
          </cell>
          <cell r="C252" t="str">
            <v>LEGAL_RATING</v>
          </cell>
        </row>
        <row r="253">
          <cell r="B253" t="str">
            <v>Target price</v>
          </cell>
          <cell r="C253" t="str">
            <v>TARGET_PRICE</v>
          </cell>
          <cell r="D253" t="str">
            <v>USD</v>
          </cell>
          <cell r="E253">
            <v>43</v>
          </cell>
        </row>
        <row r="254">
          <cell r="B254" t="str">
            <v>Target price period</v>
          </cell>
          <cell r="C254" t="str">
            <v>TP_PERIOD</v>
          </cell>
          <cell r="E254" t="str">
            <v>12 months</v>
          </cell>
        </row>
        <row r="255">
          <cell r="B255" t="str">
            <v>Current shares outstanding (mn)</v>
          </cell>
          <cell r="C255" t="str">
            <v>NUM_SH</v>
          </cell>
          <cell r="E255">
            <v>1191.4000000000001</v>
          </cell>
        </row>
        <row r="256">
          <cell r="B256" t="str">
            <v>Free float</v>
          </cell>
          <cell r="C256" t="str">
            <v>FREE_FLOAT</v>
          </cell>
        </row>
        <row r="257">
          <cell r="A257" t="str">
            <v>Publishing Items</v>
          </cell>
        </row>
        <row r="258">
          <cell r="B258" t="str">
            <v>Book value per share, BVPS (Pub)</v>
          </cell>
          <cell r="C258" t="str">
            <v>BVPS_PUB</v>
          </cell>
          <cell r="D258" t="str">
            <v>USD</v>
          </cell>
          <cell r="F258">
            <v>9.914282</v>
          </cell>
          <cell r="G258">
            <v>9.1486450000000001</v>
          </cell>
          <cell r="H258">
            <v>10.567291000000001</v>
          </cell>
          <cell r="I258">
            <v>10.826235</v>
          </cell>
          <cell r="J258">
            <v>10.896157000000001</v>
          </cell>
          <cell r="K258">
            <v>12.361503000000001</v>
          </cell>
          <cell r="L258">
            <v>13.090104999999999</v>
          </cell>
          <cell r="M258">
            <v>11.081170999999999</v>
          </cell>
          <cell r="N258">
            <v>8.3756179999999993</v>
          </cell>
          <cell r="O258">
            <v>8.2151029999999992</v>
          </cell>
          <cell r="P258">
            <v>8.5150229999999993</v>
          </cell>
          <cell r="Q258">
            <v>8.5914730000000006</v>
          </cell>
          <cell r="R258">
            <v>9.8264969999999998</v>
          </cell>
          <cell r="S258">
            <v>9.8927169999999993</v>
          </cell>
          <cell r="T258">
            <v>10.152082999999999</v>
          </cell>
          <cell r="U258">
            <v>10.442030000000001</v>
          </cell>
          <cell r="V258">
            <v>11.050032</v>
          </cell>
          <cell r="W258">
            <v>12.724256</v>
          </cell>
          <cell r="X258">
            <v>12.876077</v>
          </cell>
          <cell r="Y258">
            <v>15.765432000000001</v>
          </cell>
          <cell r="Z258">
            <v>15.697603000000001</v>
          </cell>
          <cell r="AA258">
            <v>15.662305999999999</v>
          </cell>
          <cell r="AB258">
            <v>15.616020000000001</v>
          </cell>
          <cell r="AC258">
            <v>15.685150999999999</v>
          </cell>
          <cell r="AD258">
            <v>17.400836000000002</v>
          </cell>
          <cell r="AE258">
            <v>17.491800000000001</v>
          </cell>
          <cell r="AF258">
            <v>17.594597</v>
          </cell>
          <cell r="AG258">
            <v>17.572856000000002</v>
          </cell>
          <cell r="AH258">
            <v>17.514690000000002</v>
          </cell>
          <cell r="AI258">
            <v>19.867814325238001</v>
          </cell>
          <cell r="AJ258">
            <v>20.029958677686</v>
          </cell>
          <cell r="AK258">
            <v>20.165366614665</v>
          </cell>
          <cell r="AL258">
            <v>20.249608355090999</v>
          </cell>
          <cell r="AM258">
            <v>20.077144114525002</v>
          </cell>
          <cell r="AN258">
            <v>14.584909625892999</v>
          </cell>
          <cell r="AO258">
            <v>14.891630901288</v>
          </cell>
          <cell r="AP258">
            <v>14.859743040685</v>
          </cell>
          <cell r="AQ258">
            <v>14.904424398625</v>
          </cell>
          <cell r="AR258">
            <v>14.779830679942</v>
          </cell>
          <cell r="AS258">
            <v>13.446791060078001</v>
          </cell>
          <cell r="AT258">
            <v>15.180106228874999</v>
          </cell>
          <cell r="AU258">
            <v>14.927277594361</v>
          </cell>
          <cell r="AV258">
            <v>14.686834634493</v>
          </cell>
          <cell r="AW258">
            <v>15.548980933596001</v>
          </cell>
          <cell r="AX258">
            <v>15.677124527639</v>
          </cell>
          <cell r="AY258">
            <v>15.370829114877999</v>
          </cell>
          <cell r="AZ258">
            <v>15.573112178088</v>
          </cell>
          <cell r="BA258">
            <v>15.467788086361001</v>
          </cell>
          <cell r="BB258">
            <v>15.585697748072</v>
          </cell>
          <cell r="BC258">
            <v>16.380468480882001</v>
          </cell>
          <cell r="BD258">
            <v>17.387371866654998</v>
          </cell>
          <cell r="BE258">
            <v>17.35894564562</v>
          </cell>
          <cell r="BF258">
            <v>15.768998533597999</v>
          </cell>
          <cell r="BG258">
            <v>15.751674816363</v>
          </cell>
          <cell r="BH258">
            <v>16.279626935911999</v>
          </cell>
          <cell r="BI258">
            <v>16.251062383137999</v>
          </cell>
          <cell r="BJ258">
            <v>16.812208562950001</v>
          </cell>
          <cell r="BK258">
            <v>14.280045250744999</v>
          </cell>
          <cell r="BL258">
            <v>14.343082853464001</v>
          </cell>
          <cell r="BM258">
            <v>14.312899966319</v>
          </cell>
          <cell r="BN258">
            <v>16.124727211684</v>
          </cell>
          <cell r="BO258">
            <v>14.195584531712999</v>
          </cell>
          <cell r="BP258">
            <v>14.195584531712999</v>
          </cell>
          <cell r="BQ258">
            <v>14.206912857392</v>
          </cell>
          <cell r="BR258">
            <v>15.352817612087</v>
          </cell>
          <cell r="BS258">
            <v>15.352817612087</v>
          </cell>
          <cell r="BT258">
            <v>15.352817612087</v>
          </cell>
          <cell r="BU258">
            <v>15.352817612087</v>
          </cell>
          <cell r="BV258">
            <v>15.352817612087</v>
          </cell>
          <cell r="BW258">
            <v>17.278701647487001</v>
          </cell>
        </row>
        <row r="259">
          <cell r="B259" t="str">
            <v>DPS, dividend per share (Pub)</v>
          </cell>
          <cell r="C259" t="str">
            <v>DPS_PUB</v>
          </cell>
          <cell r="D259" t="str">
            <v>USD</v>
          </cell>
          <cell r="F259">
            <v>0.86666699999999997</v>
          </cell>
          <cell r="G259">
            <v>0.93</v>
          </cell>
          <cell r="H259">
            <v>1</v>
          </cell>
          <cell r="I259">
            <v>1.08</v>
          </cell>
          <cell r="J259">
            <v>1.1599999999999999</v>
          </cell>
          <cell r="K259">
            <v>1.1599999999999999</v>
          </cell>
          <cell r="L259">
            <v>1.1599999999999999</v>
          </cell>
          <cell r="M259">
            <v>1.2949999999999999</v>
          </cell>
          <cell r="N259">
            <v>1.34</v>
          </cell>
          <cell r="O259">
            <v>0.33500000000000002</v>
          </cell>
          <cell r="P259">
            <v>0.33500000000000002</v>
          </cell>
          <cell r="Q259">
            <v>0.33500000000000002</v>
          </cell>
          <cell r="R259">
            <v>0.33500000000000002</v>
          </cell>
          <cell r="S259">
            <v>1.34</v>
          </cell>
          <cell r="T259">
            <v>0.33500000000000002</v>
          </cell>
          <cell r="U259">
            <v>0.33500000000000002</v>
          </cell>
          <cell r="V259">
            <v>0.33500000000000002</v>
          </cell>
          <cell r="W259">
            <v>0.34</v>
          </cell>
          <cell r="X259">
            <v>1.34</v>
          </cell>
          <cell r="Y259">
            <v>0.33500000000000002</v>
          </cell>
          <cell r="Z259">
            <v>0.33500000000000002</v>
          </cell>
          <cell r="AA259">
            <v>0.33500000000000002</v>
          </cell>
          <cell r="AB259">
            <v>0.33500000000000002</v>
          </cell>
          <cell r="AC259">
            <v>1.34</v>
          </cell>
          <cell r="AD259">
            <v>0.375</v>
          </cell>
          <cell r="AE259">
            <v>0.375</v>
          </cell>
          <cell r="AF259">
            <v>0.375</v>
          </cell>
          <cell r="AG259">
            <v>0.375</v>
          </cell>
          <cell r="AH259">
            <v>1.5</v>
          </cell>
          <cell r="AI259">
            <v>0.375</v>
          </cell>
          <cell r="AJ259">
            <v>0.375</v>
          </cell>
          <cell r="AK259">
            <v>0.42</v>
          </cell>
          <cell r="AL259">
            <v>0.42</v>
          </cell>
          <cell r="AM259">
            <v>1.64</v>
          </cell>
          <cell r="AN259">
            <v>0.42</v>
          </cell>
          <cell r="AO259">
            <v>0.42</v>
          </cell>
          <cell r="AP259">
            <v>0.42</v>
          </cell>
          <cell r="AQ259">
            <v>0.42</v>
          </cell>
          <cell r="AR259">
            <v>1.68</v>
          </cell>
          <cell r="AS259">
            <v>0.15</v>
          </cell>
          <cell r="AT259">
            <v>0.15</v>
          </cell>
          <cell r="AU259">
            <v>0.15</v>
          </cell>
          <cell r="AV259">
            <v>0.15</v>
          </cell>
          <cell r="AW259">
            <v>0.6</v>
          </cell>
          <cell r="AX259">
            <v>0.15</v>
          </cell>
          <cell r="AY259">
            <v>0.15</v>
          </cell>
          <cell r="AZ259">
            <v>0.15</v>
          </cell>
          <cell r="BA259">
            <v>0.15</v>
          </cell>
          <cell r="BB259">
            <v>0.6</v>
          </cell>
          <cell r="BC259">
            <v>0.15</v>
          </cell>
          <cell r="BD259">
            <v>0.25</v>
          </cell>
          <cell r="BE259">
            <v>0.25</v>
          </cell>
          <cell r="BF259">
            <v>0.25</v>
          </cell>
          <cell r="BG259">
            <v>0.9</v>
          </cell>
          <cell r="BH259">
            <v>0.25</v>
          </cell>
          <cell r="BI259">
            <v>0.32</v>
          </cell>
          <cell r="BJ259">
            <v>0.32</v>
          </cell>
          <cell r="BK259">
            <v>0.32</v>
          </cell>
          <cell r="BL259">
            <v>1.21</v>
          </cell>
          <cell r="BM259">
            <v>0.32</v>
          </cell>
          <cell r="BN259">
            <v>0.32</v>
          </cell>
          <cell r="BO259">
            <v>0.32</v>
          </cell>
          <cell r="BP259">
            <v>0.32</v>
          </cell>
          <cell r="BQ259">
            <v>1.28</v>
          </cell>
          <cell r="BR259">
            <v>0.32</v>
          </cell>
          <cell r="BS259">
            <v>0.32</v>
          </cell>
          <cell r="BT259">
            <v>0.32</v>
          </cell>
          <cell r="BU259">
            <v>0.32</v>
          </cell>
          <cell r="BV259">
            <v>1.472</v>
          </cell>
          <cell r="BW259">
            <v>1.6928000000000001</v>
          </cell>
        </row>
        <row r="260">
          <cell r="B260" t="str">
            <v>EBITDA (Pub)</v>
          </cell>
          <cell r="C260" t="str">
            <v>EBITDA_PUB</v>
          </cell>
          <cell r="D260" t="str">
            <v>USD</v>
          </cell>
          <cell r="F260">
            <v>3069</v>
          </cell>
          <cell r="G260">
            <v>5012</v>
          </cell>
          <cell r="H260">
            <v>4373</v>
          </cell>
          <cell r="I260">
            <v>3985</v>
          </cell>
          <cell r="J260">
            <v>3101</v>
          </cell>
          <cell r="K260">
            <v>3483</v>
          </cell>
          <cell r="L260">
            <v>4491</v>
          </cell>
          <cell r="M260">
            <v>2943</v>
          </cell>
          <cell r="N260">
            <v>2925</v>
          </cell>
          <cell r="O260">
            <v>798</v>
          </cell>
          <cell r="P260">
            <v>1188</v>
          </cell>
          <cell r="Q260">
            <v>1043</v>
          </cell>
          <cell r="R260">
            <v>1128</v>
          </cell>
          <cell r="S260">
            <v>4157</v>
          </cell>
          <cell r="T260">
            <v>1362</v>
          </cell>
          <cell r="U260">
            <v>1615</v>
          </cell>
          <cell r="V260">
            <v>1568</v>
          </cell>
          <cell r="W260">
            <v>1787</v>
          </cell>
          <cell r="X260">
            <v>6332</v>
          </cell>
          <cell r="Y260">
            <v>2456</v>
          </cell>
          <cell r="Z260">
            <v>2258.6999999999998</v>
          </cell>
          <cell r="AA260">
            <v>1741</v>
          </cell>
          <cell r="AB260">
            <v>2004</v>
          </cell>
          <cell r="AC260">
            <v>8459.7000000000007</v>
          </cell>
          <cell r="AD260">
            <v>2204</v>
          </cell>
          <cell r="AE260">
            <v>1952</v>
          </cell>
          <cell r="AF260">
            <v>1861</v>
          </cell>
          <cell r="AG260">
            <v>1839</v>
          </cell>
          <cell r="AH260">
            <v>7856</v>
          </cell>
          <cell r="AI260">
            <v>1916</v>
          </cell>
          <cell r="AJ260">
            <v>1929</v>
          </cell>
          <cell r="AK260">
            <v>1785</v>
          </cell>
          <cell r="AL260">
            <v>1723</v>
          </cell>
          <cell r="AM260">
            <v>7353</v>
          </cell>
          <cell r="AN260">
            <v>1902</v>
          </cell>
          <cell r="AO260">
            <v>730</v>
          </cell>
          <cell r="AP260">
            <v>1468</v>
          </cell>
          <cell r="AQ260">
            <v>356</v>
          </cell>
          <cell r="AR260">
            <v>5398</v>
          </cell>
          <cell r="AS260">
            <v>970.5</v>
          </cell>
          <cell r="AT260">
            <v>1514.5</v>
          </cell>
          <cell r="AU260">
            <v>1523.5</v>
          </cell>
          <cell r="AV260">
            <v>1432.5</v>
          </cell>
          <cell r="AW260">
            <v>5441</v>
          </cell>
          <cell r="AX260">
            <v>1823</v>
          </cell>
          <cell r="AY260">
            <v>1880</v>
          </cell>
          <cell r="AZ260">
            <v>1911</v>
          </cell>
          <cell r="BA260">
            <v>1908</v>
          </cell>
          <cell r="BB260">
            <v>7522</v>
          </cell>
          <cell r="BC260">
            <v>2445</v>
          </cell>
          <cell r="BD260">
            <v>2342</v>
          </cell>
          <cell r="BE260">
            <v>2013</v>
          </cell>
          <cell r="BF260">
            <v>1591</v>
          </cell>
          <cell r="BG260">
            <v>8391</v>
          </cell>
          <cell r="BH260">
            <v>2089</v>
          </cell>
          <cell r="BI260">
            <v>1960</v>
          </cell>
          <cell r="BJ260">
            <v>1798</v>
          </cell>
          <cell r="BK260">
            <v>1606</v>
          </cell>
          <cell r="BL260">
            <v>7453</v>
          </cell>
          <cell r="BM260">
            <v>2292</v>
          </cell>
          <cell r="BN260">
            <v>2127</v>
          </cell>
          <cell r="BO260">
            <v>1970.3517999999999</v>
          </cell>
          <cell r="BP260">
            <v>1834.9462000000001</v>
          </cell>
          <cell r="BQ260">
            <v>8224.2980000000007</v>
          </cell>
          <cell r="BR260">
            <v>2461.5417625</v>
          </cell>
          <cell r="BS260">
            <v>2375.9155000000001</v>
          </cell>
          <cell r="BT260">
            <v>2211.9489302500001</v>
          </cell>
          <cell r="BU260">
            <v>2074.2324062500002</v>
          </cell>
          <cell r="BV260">
            <v>9123.6385989999999</v>
          </cell>
          <cell r="BW260">
            <v>10101.560608170001</v>
          </cell>
        </row>
        <row r="261">
          <cell r="B261" t="str">
            <v>EPS (Pub)</v>
          </cell>
          <cell r="C261" t="str">
            <v>EPS_PUB</v>
          </cell>
          <cell r="D261" t="str">
            <v>USD</v>
          </cell>
          <cell r="F261">
            <v>1.1324399999999999</v>
          </cell>
          <cell r="G261">
            <v>2.5826500000000001</v>
          </cell>
          <cell r="H261">
            <v>2.5335459999999999</v>
          </cell>
          <cell r="I261">
            <v>2.5667230000000001</v>
          </cell>
          <cell r="J261">
            <v>1.9213849999999999</v>
          </cell>
          <cell r="K261">
            <v>1.976831</v>
          </cell>
          <cell r="L261">
            <v>1.8518520000000001</v>
          </cell>
          <cell r="M261">
            <v>-0.42692400000000003</v>
          </cell>
          <cell r="N261">
            <v>-0.37122500000000003</v>
          </cell>
          <cell r="O261">
            <v>9.2622999999999997E-2</v>
          </cell>
          <cell r="P261">
            <v>0.42629400000000001</v>
          </cell>
          <cell r="Q261">
            <v>0.35833799999999999</v>
          </cell>
          <cell r="R261">
            <v>0.50272899999999998</v>
          </cell>
          <cell r="S261">
            <v>1.379983</v>
          </cell>
          <cell r="T261">
            <v>0.50230300000000006</v>
          </cell>
          <cell r="U261">
            <v>0.70571600000000001</v>
          </cell>
          <cell r="V261">
            <v>0.64851800000000004</v>
          </cell>
          <cell r="W261">
            <v>0.85346900000000003</v>
          </cell>
          <cell r="X261">
            <v>2.7100050000000002</v>
          </cell>
          <cell r="Y261">
            <v>1.341564</v>
          </cell>
          <cell r="Z261">
            <v>1.2002660000000001</v>
          </cell>
          <cell r="AA261">
            <v>0.81868399999999997</v>
          </cell>
          <cell r="AB261">
            <v>1.022114</v>
          </cell>
          <cell r="AC261">
            <v>4.3805620000000003</v>
          </cell>
          <cell r="AD261">
            <v>1.2378910000000001</v>
          </cell>
          <cell r="AE261">
            <v>1.0485850000000001</v>
          </cell>
          <cell r="AF261">
            <v>0.97948199999999996</v>
          </cell>
          <cell r="AG261">
            <v>0.98239100000000001</v>
          </cell>
          <cell r="AH261">
            <v>4.2501220000000002</v>
          </cell>
          <cell r="AI261">
            <v>0.99702800000000003</v>
          </cell>
          <cell r="AJ261">
            <v>1.0733470000000001</v>
          </cell>
          <cell r="AK261">
            <v>0.83619344773799997</v>
          </cell>
          <cell r="AL261">
            <v>0.842297650131</v>
          </cell>
          <cell r="AM261">
            <v>3.7488665893620001</v>
          </cell>
          <cell r="AN261">
            <v>0.98886086591</v>
          </cell>
          <cell r="AO261">
            <v>0.12875536480700001</v>
          </cell>
          <cell r="AP261">
            <v>0.59635974304100003</v>
          </cell>
          <cell r="AQ261">
            <v>-0.61640893470799996</v>
          </cell>
          <cell r="AR261">
            <v>1.795431553165</v>
          </cell>
          <cell r="AS261">
            <v>-0.16711092885000001</v>
          </cell>
          <cell r="AT261">
            <v>4.7320135200000002E-2</v>
          </cell>
          <cell r="AU261">
            <v>0.24359775140500001</v>
          </cell>
          <cell r="AV261">
            <v>0.17831795599700001</v>
          </cell>
          <cell r="AW261">
            <v>0.33812341504600002</v>
          </cell>
          <cell r="AX261">
            <v>0.43149661657400001</v>
          </cell>
          <cell r="AY261">
            <v>0.53784162578799999</v>
          </cell>
          <cell r="AZ261">
            <v>0.54124836316000002</v>
          </cell>
          <cell r="BA261">
            <v>0.466487470736</v>
          </cell>
          <cell r="BB261">
            <v>1.9771530917589999</v>
          </cell>
          <cell r="BC261">
            <v>0.819841543231</v>
          </cell>
          <cell r="BD261">
            <v>0.85450943233700005</v>
          </cell>
          <cell r="BE261">
            <v>0.61848565767899999</v>
          </cell>
          <cell r="BF261">
            <v>0.245549038213</v>
          </cell>
          <cell r="BG261">
            <v>2.5286302048549998</v>
          </cell>
          <cell r="BH261">
            <v>0.61093522717500004</v>
          </cell>
          <cell r="BI261">
            <v>0.55158932517399994</v>
          </cell>
          <cell r="BJ261">
            <v>0.42136498516300003</v>
          </cell>
          <cell r="BK261">
            <v>0.32927278127100001</v>
          </cell>
          <cell r="BL261">
            <v>1.9114654365229999</v>
          </cell>
          <cell r="BM261">
            <v>0.68962613674600004</v>
          </cell>
          <cell r="BN261">
            <v>0.64378042638900002</v>
          </cell>
          <cell r="BO261">
            <v>0.55512616285500005</v>
          </cell>
          <cell r="BP261">
            <v>0.50283204688399996</v>
          </cell>
          <cell r="BQ261">
            <v>2.3910717888890001</v>
          </cell>
          <cell r="BR261">
            <v>0.85724167092100001</v>
          </cell>
          <cell r="BS261">
            <v>0.81666131598299996</v>
          </cell>
          <cell r="BT261">
            <v>0.72281356509899997</v>
          </cell>
          <cell r="BU261">
            <v>0.65219086108799995</v>
          </cell>
          <cell r="BV261">
            <v>3.048907413092</v>
          </cell>
          <cell r="BW261">
            <v>3.6186840353999998</v>
          </cell>
        </row>
        <row r="262">
          <cell r="B262" t="str">
            <v>EPS (excl. ESO) (Pub)</v>
          </cell>
          <cell r="C262" t="str">
            <v>EPS_PUB_EX_ESO</v>
          </cell>
          <cell r="D262" t="str">
            <v>USD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4.3805624504210003</v>
          </cell>
          <cell r="AD262">
            <v>1.2378910000000001</v>
          </cell>
          <cell r="AE262">
            <v>1.0485850000000001</v>
          </cell>
          <cell r="AF262">
            <v>0.52788900000000005</v>
          </cell>
          <cell r="AG262">
            <v>1.004016</v>
          </cell>
          <cell r="AH262">
            <v>4.2501220000000002</v>
          </cell>
          <cell r="AI262">
            <v>0.99702800000000003</v>
          </cell>
          <cell r="AJ262">
            <v>1.0733470000000001</v>
          </cell>
          <cell r="AK262">
            <v>0.83619344773799997</v>
          </cell>
          <cell r="AL262">
            <v>0.842297650131</v>
          </cell>
          <cell r="AM262">
            <v>3.7488665893620001</v>
          </cell>
          <cell r="AN262">
            <v>0.98886086591</v>
          </cell>
          <cell r="AO262">
            <v>0.12875536480700001</v>
          </cell>
          <cell r="AP262">
            <v>0.59635974304100003</v>
          </cell>
          <cell r="AQ262">
            <v>-0.61640893470799996</v>
          </cell>
          <cell r="AR262">
            <v>1.795431553165</v>
          </cell>
          <cell r="AS262">
            <v>-0.16711092885000001</v>
          </cell>
          <cell r="AT262">
            <v>4.7320135200000002E-2</v>
          </cell>
          <cell r="AU262">
            <v>0.24359775140500001</v>
          </cell>
          <cell r="AV262">
            <v>0.17831795599700001</v>
          </cell>
          <cell r="AW262">
            <v>0.33812341504600002</v>
          </cell>
          <cell r="AX262">
            <v>0.43149661657400001</v>
          </cell>
          <cell r="AY262">
            <v>0.53784162578799999</v>
          </cell>
          <cell r="AZ262">
            <v>0.54124836316000002</v>
          </cell>
          <cell r="BA262">
            <v>0.466487470736</v>
          </cell>
          <cell r="BB262">
            <v>1.9771530917589999</v>
          </cell>
          <cell r="BC262">
            <v>0.819841543231</v>
          </cell>
          <cell r="BD262">
            <v>0.85450943233700005</v>
          </cell>
          <cell r="BE262">
            <v>0.61848565767899999</v>
          </cell>
          <cell r="BF262">
            <v>0.249288363668</v>
          </cell>
          <cell r="BG262">
            <v>2.552183185059</v>
          </cell>
          <cell r="BH262">
            <v>0.61093522717500004</v>
          </cell>
          <cell r="BI262">
            <v>0.55158932517399994</v>
          </cell>
          <cell r="BJ262">
            <v>0.42136498516300003</v>
          </cell>
          <cell r="BK262">
            <v>0.32927278127100001</v>
          </cell>
          <cell r="BL262">
            <v>1.9114654365229999</v>
          </cell>
          <cell r="BM262">
            <v>0.68962613674600004</v>
          </cell>
          <cell r="BN262">
            <v>0.64629847238500004</v>
          </cell>
          <cell r="BO262">
            <v>0.55512616285500005</v>
          </cell>
          <cell r="BP262">
            <v>0.50283204688399996</v>
          </cell>
          <cell r="BQ262">
            <v>2.3935918443299999</v>
          </cell>
          <cell r="BR262">
            <v>0.85724167092100001</v>
          </cell>
          <cell r="BS262">
            <v>0.81666131598299996</v>
          </cell>
          <cell r="BT262">
            <v>0.72281356509899997</v>
          </cell>
          <cell r="BU262">
            <v>0.65219086108799995</v>
          </cell>
          <cell r="BV262">
            <v>3.048907413092</v>
          </cell>
          <cell r="BW262">
            <v>3.6186840353999998</v>
          </cell>
        </row>
        <row r="263">
          <cell r="B263" t="str">
            <v>EV adjustment (Pub)</v>
          </cell>
          <cell r="C263" t="str">
            <v>EV_ADJ_PUB</v>
          </cell>
          <cell r="D263" t="str">
            <v>USD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R263">
            <v>0</v>
          </cell>
          <cell r="AW263">
            <v>0</v>
          </cell>
        </row>
        <row r="264">
          <cell r="B264" t="str">
            <v>Net debt (Pub)</v>
          </cell>
          <cell r="C264" t="str">
            <v>NET_DEBT_PUB</v>
          </cell>
          <cell r="D264" t="str">
            <v>USD</v>
          </cell>
          <cell r="F264">
            <v>6009</v>
          </cell>
          <cell r="G264">
            <v>2564</v>
          </cell>
          <cell r="H264">
            <v>3565</v>
          </cell>
          <cell r="I264">
            <v>6023</v>
          </cell>
          <cell r="J264">
            <v>5754</v>
          </cell>
          <cell r="K264">
            <v>5551</v>
          </cell>
          <cell r="L264">
            <v>9172</v>
          </cell>
          <cell r="M264">
            <v>10663</v>
          </cell>
          <cell r="N264">
            <v>11552</v>
          </cell>
          <cell r="O264">
            <v>11505</v>
          </cell>
          <cell r="P264">
            <v>11206</v>
          </cell>
          <cell r="Q264">
            <v>10586</v>
          </cell>
          <cell r="R264">
            <v>10717</v>
          </cell>
          <cell r="S264">
            <v>10717</v>
          </cell>
          <cell r="T264">
            <v>11178</v>
          </cell>
          <cell r="U264">
            <v>10291</v>
          </cell>
          <cell r="V264">
            <v>10041</v>
          </cell>
          <cell r="W264">
            <v>9486</v>
          </cell>
          <cell r="X264">
            <v>9486</v>
          </cell>
          <cell r="Y264">
            <v>7173.75</v>
          </cell>
          <cell r="Z264">
            <v>6859.8</v>
          </cell>
          <cell r="AA264">
            <v>7008.55</v>
          </cell>
          <cell r="AB264">
            <v>6900</v>
          </cell>
          <cell r="AC264">
            <v>6900</v>
          </cell>
          <cell r="AD264">
            <v>6789</v>
          </cell>
          <cell r="AE264">
            <v>6789</v>
          </cell>
          <cell r="AF264">
            <v>6789</v>
          </cell>
          <cell r="AG264">
            <v>6789</v>
          </cell>
          <cell r="AH264">
            <v>6789</v>
          </cell>
          <cell r="AI264">
            <v>7979</v>
          </cell>
          <cell r="AJ264">
            <v>7979</v>
          </cell>
          <cell r="AK264">
            <v>7979</v>
          </cell>
          <cell r="AL264">
            <v>7979</v>
          </cell>
          <cell r="AM264">
            <v>7979</v>
          </cell>
          <cell r="AN264">
            <v>9056</v>
          </cell>
          <cell r="AO264">
            <v>9056</v>
          </cell>
          <cell r="AP264">
            <v>9056</v>
          </cell>
          <cell r="AQ264">
            <v>9056</v>
          </cell>
          <cell r="AR264">
            <v>9056</v>
          </cell>
          <cell r="AS264">
            <v>10008</v>
          </cell>
          <cell r="AT264">
            <v>21120</v>
          </cell>
          <cell r="AU264">
            <v>21104</v>
          </cell>
          <cell r="AV264">
            <v>19527</v>
          </cell>
          <cell r="AW264">
            <v>19527</v>
          </cell>
          <cell r="AX264">
            <v>16788</v>
          </cell>
          <cell r="AY264">
            <v>16788</v>
          </cell>
          <cell r="AZ264">
            <v>16788</v>
          </cell>
          <cell r="BA264">
            <v>16788</v>
          </cell>
          <cell r="BB264">
            <v>16788</v>
          </cell>
          <cell r="BC264">
            <v>17832</v>
          </cell>
          <cell r="BD264">
            <v>17865</v>
          </cell>
          <cell r="BE264">
            <v>17397</v>
          </cell>
          <cell r="BF264">
            <v>16154</v>
          </cell>
          <cell r="BG264">
            <v>16154</v>
          </cell>
          <cell r="BH264">
            <v>16969</v>
          </cell>
          <cell r="BI264">
            <v>16527</v>
          </cell>
          <cell r="BJ264">
            <v>16517</v>
          </cell>
          <cell r="BK264">
            <v>16669</v>
          </cell>
          <cell r="BL264">
            <v>16669</v>
          </cell>
          <cell r="BM264">
            <v>16572</v>
          </cell>
          <cell r="BN264">
            <v>13943</v>
          </cell>
          <cell r="BO264">
            <v>16806.830588917499</v>
          </cell>
          <cell r="BP264">
            <v>16806.830588917499</v>
          </cell>
          <cell r="BQ264">
            <v>16806.830588917499</v>
          </cell>
          <cell r="BR264">
            <v>15306.3820969599</v>
          </cell>
          <cell r="BS264">
            <v>15306.3820969599</v>
          </cell>
          <cell r="BT264">
            <v>15306.3820969599</v>
          </cell>
          <cell r="BU264">
            <v>15306.3820969599</v>
          </cell>
          <cell r="BV264">
            <v>15306.3820969599</v>
          </cell>
          <cell r="BW264">
            <v>12649.4284371839</v>
          </cell>
        </row>
        <row r="265">
          <cell r="B265" t="str">
            <v>Net income (Pub)</v>
          </cell>
          <cell r="C265" t="str">
            <v>NI_PUB</v>
          </cell>
          <cell r="D265" t="str">
            <v>USD</v>
          </cell>
          <cell r="F265">
            <v>931</v>
          </cell>
          <cell r="G265">
            <v>2071</v>
          </cell>
          <cell r="H265">
            <v>1900</v>
          </cell>
          <cell r="I265">
            <v>1802</v>
          </cell>
          <cell r="J265">
            <v>1304</v>
          </cell>
          <cell r="K265">
            <v>1326</v>
          </cell>
          <cell r="L265">
            <v>1675</v>
          </cell>
          <cell r="M265">
            <v>-385</v>
          </cell>
          <cell r="N265">
            <v>-338</v>
          </cell>
          <cell r="O265">
            <v>76</v>
          </cell>
          <cell r="P265">
            <v>393</v>
          </cell>
          <cell r="Q265">
            <v>332</v>
          </cell>
          <cell r="R265">
            <v>929</v>
          </cell>
          <cell r="S265">
            <v>1730</v>
          </cell>
          <cell r="T265">
            <v>469</v>
          </cell>
          <cell r="U265">
            <v>685</v>
          </cell>
          <cell r="V265">
            <v>617</v>
          </cell>
          <cell r="W265">
            <v>1026</v>
          </cell>
          <cell r="X265">
            <v>2797</v>
          </cell>
          <cell r="Y265">
            <v>1353</v>
          </cell>
          <cell r="Z265">
            <v>1264.7</v>
          </cell>
          <cell r="AA265">
            <v>801</v>
          </cell>
          <cell r="AB265">
            <v>1095</v>
          </cell>
          <cell r="AC265">
            <v>4513.7</v>
          </cell>
          <cell r="AD265">
            <v>1214</v>
          </cell>
          <cell r="AE265">
            <v>1023</v>
          </cell>
          <cell r="AF265">
            <v>512</v>
          </cell>
          <cell r="AG265">
            <v>975</v>
          </cell>
          <cell r="AH265">
            <v>4141</v>
          </cell>
          <cell r="AI265">
            <v>973</v>
          </cell>
          <cell r="AJ265">
            <v>1039</v>
          </cell>
          <cell r="AK265">
            <v>804</v>
          </cell>
          <cell r="AL265">
            <v>806.5</v>
          </cell>
          <cell r="AM265">
            <v>3622.5</v>
          </cell>
          <cell r="AN265">
            <v>941</v>
          </cell>
          <cell r="AO265">
            <v>120</v>
          </cell>
          <cell r="AP265">
            <v>557</v>
          </cell>
          <cell r="AQ265">
            <v>-574</v>
          </cell>
          <cell r="AR265">
            <v>1686</v>
          </cell>
          <cell r="AS265">
            <v>-163</v>
          </cell>
          <cell r="AT265">
            <v>49</v>
          </cell>
          <cell r="AU265">
            <v>273</v>
          </cell>
          <cell r="AV265">
            <v>201</v>
          </cell>
          <cell r="AW265">
            <v>360</v>
          </cell>
          <cell r="AX265">
            <v>491</v>
          </cell>
          <cell r="AY265">
            <v>614</v>
          </cell>
          <cell r="AZ265">
            <v>620</v>
          </cell>
          <cell r="BA265">
            <v>538</v>
          </cell>
          <cell r="BB265">
            <v>2263</v>
          </cell>
          <cell r="BC265">
            <v>952</v>
          </cell>
          <cell r="BD265">
            <v>992</v>
          </cell>
          <cell r="BE265">
            <v>729</v>
          </cell>
          <cell r="BF265">
            <v>289</v>
          </cell>
          <cell r="BG265">
            <v>2962</v>
          </cell>
          <cell r="BH265">
            <v>714</v>
          </cell>
          <cell r="BI265">
            <v>649</v>
          </cell>
          <cell r="BJ265">
            <v>497</v>
          </cell>
          <cell r="BK265">
            <v>389.154</v>
          </cell>
          <cell r="BL265">
            <v>2249.154</v>
          </cell>
          <cell r="BM265">
            <v>819</v>
          </cell>
          <cell r="BN265">
            <v>770</v>
          </cell>
          <cell r="BO265">
            <v>661.37731042491703</v>
          </cell>
          <cell r="BP265">
            <v>599.07410065753197</v>
          </cell>
          <cell r="BQ265">
            <v>2849.4514110824498</v>
          </cell>
          <cell r="BR265">
            <v>1021.31772673582</v>
          </cell>
          <cell r="BS265">
            <v>972.97029186177599</v>
          </cell>
          <cell r="BT265">
            <v>861.16008145938997</v>
          </cell>
          <cell r="BU265">
            <v>777.02019190068302</v>
          </cell>
          <cell r="BV265">
            <v>3632.4682919576699</v>
          </cell>
          <cell r="BW265">
            <v>4311.3001597759703</v>
          </cell>
        </row>
        <row r="266">
          <cell r="B266" t="str">
            <v>EBIT, operating profit (Pub)</v>
          </cell>
          <cell r="C266" t="str">
            <v>EBIT_PUB</v>
          </cell>
          <cell r="D266" t="str">
            <v>USD</v>
          </cell>
          <cell r="F266">
            <v>1767</v>
          </cell>
          <cell r="G266">
            <v>3570</v>
          </cell>
          <cell r="H266">
            <v>3075</v>
          </cell>
          <cell r="I266">
            <v>2688</v>
          </cell>
          <cell r="J266">
            <v>1796</v>
          </cell>
          <cell r="K266">
            <v>2182</v>
          </cell>
          <cell r="L266">
            <v>2753</v>
          </cell>
          <cell r="M266">
            <v>1128</v>
          </cell>
          <cell r="N266">
            <v>1100</v>
          </cell>
          <cell r="O266">
            <v>350</v>
          </cell>
          <cell r="P266">
            <v>747</v>
          </cell>
          <cell r="Q266">
            <v>595</v>
          </cell>
          <cell r="R266">
            <v>649</v>
          </cell>
          <cell r="S266">
            <v>2341</v>
          </cell>
          <cell r="T266">
            <v>871</v>
          </cell>
          <cell r="U266">
            <v>1141</v>
          </cell>
          <cell r="V266">
            <v>1034</v>
          </cell>
          <cell r="W266">
            <v>1301</v>
          </cell>
          <cell r="X266">
            <v>4347</v>
          </cell>
          <cell r="Y266">
            <v>1969</v>
          </cell>
          <cell r="Z266">
            <v>1794.7</v>
          </cell>
          <cell r="AA266">
            <v>1274</v>
          </cell>
          <cell r="AB266">
            <v>1463</v>
          </cell>
          <cell r="AC266">
            <v>6500.7</v>
          </cell>
          <cell r="AD266">
            <v>1737</v>
          </cell>
          <cell r="AE266">
            <v>1469</v>
          </cell>
          <cell r="AF266">
            <v>1356</v>
          </cell>
          <cell r="AG266">
            <v>1340</v>
          </cell>
          <cell r="AH266">
            <v>5902</v>
          </cell>
          <cell r="AI266">
            <v>1439</v>
          </cell>
          <cell r="AJ266">
            <v>1437</v>
          </cell>
          <cell r="AK266">
            <v>1264</v>
          </cell>
          <cell r="AL266">
            <v>1182</v>
          </cell>
          <cell r="AM266">
            <v>5322</v>
          </cell>
          <cell r="AN266">
            <v>1385</v>
          </cell>
          <cell r="AO266">
            <v>255</v>
          </cell>
          <cell r="AP266">
            <v>942</v>
          </cell>
          <cell r="AQ266">
            <v>-173</v>
          </cell>
          <cell r="AR266">
            <v>3304</v>
          </cell>
          <cell r="AS266">
            <v>358</v>
          </cell>
          <cell r="AT266">
            <v>790</v>
          </cell>
          <cell r="AU266">
            <v>803</v>
          </cell>
          <cell r="AV266">
            <v>663</v>
          </cell>
          <cell r="AW266">
            <v>2614</v>
          </cell>
          <cell r="AX266">
            <v>1066</v>
          </cell>
          <cell r="AY266">
            <v>1146</v>
          </cell>
          <cell r="AZ266">
            <v>1195</v>
          </cell>
          <cell r="BA266">
            <v>1153</v>
          </cell>
          <cell r="BB266">
            <v>4560</v>
          </cell>
          <cell r="BC266">
            <v>1714</v>
          </cell>
          <cell r="BD266">
            <v>1645</v>
          </cell>
          <cell r="BE266">
            <v>1299</v>
          </cell>
          <cell r="BF266">
            <v>850</v>
          </cell>
          <cell r="BG266">
            <v>5508</v>
          </cell>
          <cell r="BH266">
            <v>1410</v>
          </cell>
          <cell r="BI266">
            <v>1286</v>
          </cell>
          <cell r="BJ266">
            <v>1133</v>
          </cell>
          <cell r="BK266">
            <v>926</v>
          </cell>
          <cell r="BL266">
            <v>4755</v>
          </cell>
          <cell r="BM266">
            <v>1624</v>
          </cell>
          <cell r="BN266">
            <v>1468</v>
          </cell>
          <cell r="BO266">
            <v>1312.0018</v>
          </cell>
          <cell r="BP266">
            <v>1161.7462</v>
          </cell>
          <cell r="BQ266">
            <v>5565.7479999999996</v>
          </cell>
          <cell r="BR266">
            <v>1780.1817625000001</v>
          </cell>
          <cell r="BS266">
            <v>1703.7355</v>
          </cell>
          <cell r="BT266">
            <v>1540.4319302500001</v>
          </cell>
          <cell r="BU266">
            <v>1387.56840625</v>
          </cell>
          <cell r="BV266">
            <v>6411.9175990000003</v>
          </cell>
          <cell r="BW266">
            <v>7335.6051881699996</v>
          </cell>
        </row>
        <row r="267">
          <cell r="B267" t="str">
            <v>Pre-tax profit (Pub)</v>
          </cell>
          <cell r="C267" t="str">
            <v>PTP_PUB</v>
          </cell>
          <cell r="D267" t="str">
            <v>USD</v>
          </cell>
          <cell r="F267">
            <v>1626</v>
          </cell>
          <cell r="G267">
            <v>3529</v>
          </cell>
          <cell r="H267">
            <v>3288</v>
          </cell>
          <cell r="I267">
            <v>2948</v>
          </cell>
          <cell r="J267">
            <v>2012</v>
          </cell>
          <cell r="K267">
            <v>2166</v>
          </cell>
          <cell r="L267">
            <v>2586</v>
          </cell>
          <cell r="M267">
            <v>-613</v>
          </cell>
          <cell r="N267">
            <v>-622</v>
          </cell>
          <cell r="O267">
            <v>149</v>
          </cell>
          <cell r="P267">
            <v>610</v>
          </cell>
          <cell r="Q267">
            <v>482</v>
          </cell>
          <cell r="R267">
            <v>510</v>
          </cell>
          <cell r="S267">
            <v>1751</v>
          </cell>
          <cell r="T267">
            <v>703</v>
          </cell>
          <cell r="U267">
            <v>980</v>
          </cell>
          <cell r="V267">
            <v>860</v>
          </cell>
          <cell r="W267">
            <v>1143</v>
          </cell>
          <cell r="X267">
            <v>3686</v>
          </cell>
          <cell r="Y267">
            <v>1811</v>
          </cell>
          <cell r="Z267">
            <v>1633.7</v>
          </cell>
          <cell r="AA267">
            <v>1148</v>
          </cell>
          <cell r="AB267">
            <v>1344</v>
          </cell>
          <cell r="AC267">
            <v>5936.7</v>
          </cell>
          <cell r="AD267">
            <v>1623</v>
          </cell>
          <cell r="AE267">
            <v>1356</v>
          </cell>
          <cell r="AF267">
            <v>1249</v>
          </cell>
          <cell r="AG267">
            <v>1243</v>
          </cell>
          <cell r="AH267">
            <v>5471</v>
          </cell>
          <cell r="AI267">
            <v>1333</v>
          </cell>
          <cell r="AJ267">
            <v>1341</v>
          </cell>
          <cell r="AK267">
            <v>1144</v>
          </cell>
          <cell r="AL267">
            <v>1050</v>
          </cell>
          <cell r="AM267">
            <v>0</v>
          </cell>
          <cell r="AN267">
            <v>1264</v>
          </cell>
          <cell r="AO267">
            <v>113</v>
          </cell>
          <cell r="AP267">
            <v>805</v>
          </cell>
          <cell r="AQ267">
            <v>-351</v>
          </cell>
          <cell r="AR267">
            <v>2742</v>
          </cell>
          <cell r="AS267">
            <v>-219</v>
          </cell>
          <cell r="AT267">
            <v>274</v>
          </cell>
          <cell r="AU267">
            <v>321</v>
          </cell>
          <cell r="AV267">
            <v>271</v>
          </cell>
          <cell r="AW267">
            <v>647</v>
          </cell>
          <cell r="AX267">
            <v>697</v>
          </cell>
          <cell r="AY267">
            <v>789</v>
          </cell>
          <cell r="AZ267">
            <v>840</v>
          </cell>
          <cell r="BA267">
            <v>798</v>
          </cell>
          <cell r="BB267">
            <v>3124</v>
          </cell>
          <cell r="BC267">
            <v>1344</v>
          </cell>
          <cell r="BD267">
            <v>1327</v>
          </cell>
          <cell r="BE267">
            <v>1003</v>
          </cell>
          <cell r="BF267">
            <v>533</v>
          </cell>
          <cell r="BG267">
            <v>4207</v>
          </cell>
          <cell r="BH267">
            <v>1087</v>
          </cell>
          <cell r="BI267">
            <v>984</v>
          </cell>
          <cell r="BJ267">
            <v>825</v>
          </cell>
          <cell r="BK267">
            <v>631</v>
          </cell>
          <cell r="BL267">
            <v>3527</v>
          </cell>
          <cell r="BM267">
            <v>1336</v>
          </cell>
          <cell r="BN267">
            <v>1199</v>
          </cell>
          <cell r="BO267">
            <v>1065.1268</v>
          </cell>
          <cell r="BP267">
            <v>919.87119999999697</v>
          </cell>
          <cell r="BQ267">
            <v>4519.9979999999996</v>
          </cell>
          <cell r="BR267">
            <v>1531.3067625000001</v>
          </cell>
          <cell r="BS267">
            <v>1456.8605</v>
          </cell>
          <cell r="BT267">
            <v>1293.5569302500001</v>
          </cell>
          <cell r="BU267">
            <v>1145.69340625</v>
          </cell>
          <cell r="BV267">
            <v>5427.4175990000003</v>
          </cell>
          <cell r="BW267">
            <v>6351.1051881699996</v>
          </cell>
        </row>
        <row r="268">
          <cell r="B268" t="str">
            <v>Sales, revenue (Pub)</v>
          </cell>
          <cell r="C268" t="str">
            <v>REVS_PUB</v>
          </cell>
          <cell r="D268" t="str">
            <v>USD</v>
          </cell>
          <cell r="F268">
            <v>16742</v>
          </cell>
          <cell r="G268">
            <v>20200</v>
          </cell>
          <cell r="H268">
            <v>20053</v>
          </cell>
          <cell r="I268">
            <v>20018</v>
          </cell>
          <cell r="J268">
            <v>18441</v>
          </cell>
          <cell r="K268">
            <v>19989</v>
          </cell>
          <cell r="L268">
            <v>29798</v>
          </cell>
          <cell r="M268">
            <v>28075</v>
          </cell>
          <cell r="N268">
            <v>27609</v>
          </cell>
          <cell r="O268">
            <v>8081</v>
          </cell>
          <cell r="P268">
            <v>8242</v>
          </cell>
          <cell r="Q268">
            <v>7977</v>
          </cell>
          <cell r="R268">
            <v>8332</v>
          </cell>
          <cell r="S268">
            <v>32632</v>
          </cell>
          <cell r="T268">
            <v>9309</v>
          </cell>
          <cell r="U268">
            <v>9844</v>
          </cell>
          <cell r="V268">
            <v>10072</v>
          </cell>
          <cell r="W268">
            <v>10936</v>
          </cell>
          <cell r="X268">
            <v>40161</v>
          </cell>
          <cell r="Y268">
            <v>11679</v>
          </cell>
          <cell r="Z268">
            <v>11450</v>
          </cell>
          <cell r="AA268">
            <v>11261</v>
          </cell>
          <cell r="AB268">
            <v>11917</v>
          </cell>
          <cell r="AC268">
            <v>46307</v>
          </cell>
          <cell r="AD268">
            <v>12020</v>
          </cell>
          <cell r="AE268">
            <v>12509</v>
          </cell>
          <cell r="AF268">
            <v>12359</v>
          </cell>
          <cell r="AG268">
            <v>12236</v>
          </cell>
          <cell r="AH268">
            <v>49124</v>
          </cell>
          <cell r="AI268">
            <v>12432</v>
          </cell>
          <cell r="AJ268">
            <v>13265</v>
          </cell>
          <cell r="AK268">
            <v>13589</v>
          </cell>
          <cell r="AL268">
            <v>14227</v>
          </cell>
          <cell r="AM268">
            <v>53513</v>
          </cell>
          <cell r="AN268">
            <v>14824</v>
          </cell>
          <cell r="AO268">
            <v>9087</v>
          </cell>
          <cell r="AP268">
            <v>15411</v>
          </cell>
          <cell r="AQ268">
            <v>10899</v>
          </cell>
          <cell r="AR268">
            <v>57514</v>
          </cell>
          <cell r="AS268">
            <v>10810</v>
          </cell>
          <cell r="AT268">
            <v>11322</v>
          </cell>
          <cell r="AU268">
            <v>12046</v>
          </cell>
          <cell r="AV268">
            <v>12466</v>
          </cell>
          <cell r="AW268">
            <v>46644</v>
          </cell>
          <cell r="AX268">
            <v>13417</v>
          </cell>
          <cell r="AY268">
            <v>13618</v>
          </cell>
          <cell r="AZ268">
            <v>12868</v>
          </cell>
          <cell r="BA268">
            <v>13771</v>
          </cell>
          <cell r="BB268">
            <v>53674</v>
          </cell>
          <cell r="BC268">
            <v>14733</v>
          </cell>
          <cell r="BD268">
            <v>16046</v>
          </cell>
          <cell r="BE268">
            <v>15109</v>
          </cell>
          <cell r="BF268">
            <v>14097</v>
          </cell>
          <cell r="BG268">
            <v>59985</v>
          </cell>
          <cell r="BH268">
            <v>14719</v>
          </cell>
          <cell r="BI268">
            <v>14513</v>
          </cell>
          <cell r="BJ268">
            <v>13637</v>
          </cell>
          <cell r="BK268">
            <v>13917</v>
          </cell>
          <cell r="BL268">
            <v>56786</v>
          </cell>
          <cell r="BM268">
            <v>14383</v>
          </cell>
          <cell r="BN268">
            <v>14577</v>
          </cell>
          <cell r="BO268">
            <v>13791.03</v>
          </cell>
          <cell r="BP268">
            <v>14513.77</v>
          </cell>
          <cell r="BQ268">
            <v>57264.800000000003</v>
          </cell>
          <cell r="BR268">
            <v>14981.74</v>
          </cell>
          <cell r="BS268">
            <v>15280.37</v>
          </cell>
          <cell r="BT268">
            <v>14449.12515</v>
          </cell>
          <cell r="BU268">
            <v>15209.974850000001</v>
          </cell>
          <cell r="BV268">
            <v>59921.21</v>
          </cell>
          <cell r="BW268">
            <v>62816.481984500002</v>
          </cell>
        </row>
        <row r="269">
          <cell r="B269" t="str">
            <v>Total shareholders' equity (Pub)</v>
          </cell>
          <cell r="C269" t="str">
            <v>EQ_PUB</v>
          </cell>
          <cell r="D269" t="str">
            <v>USD</v>
          </cell>
          <cell r="F269">
            <v>10718</v>
          </cell>
          <cell r="G269">
            <v>9136</v>
          </cell>
          <cell r="H269">
            <v>10045</v>
          </cell>
          <cell r="I269">
            <v>8302</v>
          </cell>
          <cell r="J269">
            <v>7961</v>
          </cell>
          <cell r="K269">
            <v>8731</v>
          </cell>
          <cell r="L269">
            <v>12290</v>
          </cell>
          <cell r="M269">
            <v>10350</v>
          </cell>
          <cell r="N269">
            <v>7992</v>
          </cell>
          <cell r="O269">
            <v>7879</v>
          </cell>
          <cell r="P269">
            <v>8205</v>
          </cell>
          <cell r="Q269">
            <v>8328</v>
          </cell>
          <cell r="R269">
            <v>9551</v>
          </cell>
          <cell r="S269">
            <v>9551</v>
          </cell>
          <cell r="T269">
            <v>9872</v>
          </cell>
          <cell r="U269">
            <v>10303</v>
          </cell>
          <cell r="V269">
            <v>10932</v>
          </cell>
          <cell r="W269">
            <v>13719</v>
          </cell>
          <cell r="X269">
            <v>13719</v>
          </cell>
          <cell r="Y269">
            <v>16660</v>
          </cell>
          <cell r="Z269">
            <v>16660</v>
          </cell>
          <cell r="AA269">
            <v>16660</v>
          </cell>
          <cell r="AB269">
            <v>16660</v>
          </cell>
          <cell r="AC269">
            <v>16660</v>
          </cell>
          <cell r="AD269">
            <v>18430</v>
          </cell>
          <cell r="AE269">
            <v>18430</v>
          </cell>
          <cell r="AF269">
            <v>18430</v>
          </cell>
          <cell r="AG269">
            <v>18430</v>
          </cell>
          <cell r="AH269">
            <v>18430</v>
          </cell>
          <cell r="AI269">
            <v>20803</v>
          </cell>
          <cell r="AJ269">
            <v>20803</v>
          </cell>
          <cell r="AK269">
            <v>20803</v>
          </cell>
          <cell r="AL269">
            <v>20803</v>
          </cell>
          <cell r="AM269">
            <v>20803</v>
          </cell>
          <cell r="AN269">
            <v>14448</v>
          </cell>
          <cell r="AO269">
            <v>14448</v>
          </cell>
          <cell r="AP269">
            <v>14448</v>
          </cell>
          <cell r="AQ269">
            <v>14448</v>
          </cell>
          <cell r="AR269">
            <v>14448</v>
          </cell>
          <cell r="AS269">
            <v>13179</v>
          </cell>
          <cell r="AT269">
            <v>16223</v>
          </cell>
          <cell r="AU269">
            <v>17245</v>
          </cell>
          <cell r="AV269">
            <v>17124</v>
          </cell>
          <cell r="AW269">
            <v>17124</v>
          </cell>
          <cell r="AX269">
            <v>18642</v>
          </cell>
          <cell r="AY269">
            <v>18642</v>
          </cell>
          <cell r="AZ269">
            <v>18642</v>
          </cell>
          <cell r="BA269">
            <v>18642</v>
          </cell>
          <cell r="BB269">
            <v>18642</v>
          </cell>
          <cell r="BC269">
            <v>19837</v>
          </cell>
          <cell r="BD269">
            <v>21039</v>
          </cell>
          <cell r="BE269">
            <v>21141</v>
          </cell>
          <cell r="BF269">
            <v>19438</v>
          </cell>
          <cell r="BG269">
            <v>19438</v>
          </cell>
          <cell r="BH269">
            <v>20198</v>
          </cell>
          <cell r="BI269">
            <v>20371</v>
          </cell>
          <cell r="BJ269">
            <v>21108</v>
          </cell>
          <cell r="BK269">
            <v>18014</v>
          </cell>
          <cell r="BL269">
            <v>18014</v>
          </cell>
          <cell r="BM269">
            <v>18143</v>
          </cell>
          <cell r="BN269">
            <v>20347</v>
          </cell>
          <cell r="BO269">
            <v>18049.6194110824</v>
          </cell>
          <cell r="BP269">
            <v>18049.6194110824</v>
          </cell>
          <cell r="BQ269">
            <v>18049.6194110824</v>
          </cell>
          <cell r="BR269">
            <v>19428.346903040099</v>
          </cell>
          <cell r="BS269">
            <v>19428.346903040099</v>
          </cell>
          <cell r="BT269">
            <v>19428.346903040099</v>
          </cell>
          <cell r="BU269">
            <v>19428.346903040099</v>
          </cell>
          <cell r="BV269">
            <v>19428.346903040099</v>
          </cell>
          <cell r="BW269">
            <v>21722.845142816099</v>
          </cell>
        </row>
        <row r="270">
          <cell r="A270" t="str">
            <v>Income Statement</v>
          </cell>
        </row>
        <row r="271">
          <cell r="B271" t="str">
            <v>Provision for income tax</v>
          </cell>
          <cell r="C271" t="str">
            <v>PROV_INC_TAX</v>
          </cell>
          <cell r="D271" t="str">
            <v>USD</v>
          </cell>
          <cell r="F271">
            <v>-654</v>
          </cell>
          <cell r="G271">
            <v>-1442</v>
          </cell>
          <cell r="H271">
            <v>-1187</v>
          </cell>
          <cell r="I271">
            <v>-1041</v>
          </cell>
          <cell r="J271">
            <v>-685</v>
          </cell>
          <cell r="K271">
            <v>-766</v>
          </cell>
          <cell r="L271">
            <v>-839</v>
          </cell>
          <cell r="M271">
            <v>228</v>
          </cell>
          <cell r="N271">
            <v>280</v>
          </cell>
          <cell r="O271">
            <v>-47</v>
          </cell>
          <cell r="P271">
            <v>-186</v>
          </cell>
          <cell r="Q271">
            <v>-127</v>
          </cell>
          <cell r="R271">
            <v>-12</v>
          </cell>
          <cell r="S271">
            <v>-372</v>
          </cell>
          <cell r="T271">
            <v>-204</v>
          </cell>
          <cell r="U271">
            <v>-281</v>
          </cell>
          <cell r="V271">
            <v>-214</v>
          </cell>
          <cell r="W271">
            <v>-288</v>
          </cell>
          <cell r="X271">
            <v>-987</v>
          </cell>
          <cell r="Y271">
            <v>-487</v>
          </cell>
          <cell r="Z271">
            <v>-441</v>
          </cell>
          <cell r="AA271">
            <v>-328</v>
          </cell>
          <cell r="AB271">
            <v>-319</v>
          </cell>
          <cell r="AC271">
            <v>-1575</v>
          </cell>
          <cell r="AD271">
            <v>-384</v>
          </cell>
          <cell r="AE271">
            <v>-310</v>
          </cell>
          <cell r="AF271">
            <v>-278</v>
          </cell>
          <cell r="AG271">
            <v>-265</v>
          </cell>
          <cell r="AH271">
            <v>-1237</v>
          </cell>
          <cell r="AI271">
            <v>-335</v>
          </cell>
          <cell r="AJ271">
            <v>-277</v>
          </cell>
          <cell r="AK271">
            <v>-317</v>
          </cell>
          <cell r="AL271">
            <v>-218.5</v>
          </cell>
          <cell r="AM271">
            <v>-1147.5</v>
          </cell>
          <cell r="AN271">
            <v>-299</v>
          </cell>
          <cell r="AO271">
            <v>18</v>
          </cell>
          <cell r="AP271">
            <v>-228</v>
          </cell>
          <cell r="AQ271">
            <v>-211</v>
          </cell>
          <cell r="AR271">
            <v>-981</v>
          </cell>
          <cell r="AS271">
            <v>244</v>
          </cell>
          <cell r="AT271">
            <v>-71</v>
          </cell>
          <cell r="AU271">
            <v>36</v>
          </cell>
          <cell r="AV271">
            <v>15</v>
          </cell>
          <cell r="AW271">
            <v>224</v>
          </cell>
          <cell r="AX271">
            <v>-120</v>
          </cell>
          <cell r="AY271">
            <v>-82</v>
          </cell>
          <cell r="AZ271">
            <v>-135</v>
          </cell>
          <cell r="BA271">
            <v>-173</v>
          </cell>
          <cell r="BB271">
            <v>-510</v>
          </cell>
          <cell r="BC271">
            <v>-296</v>
          </cell>
          <cell r="BD271">
            <v>-240</v>
          </cell>
          <cell r="BE271">
            <v>-186</v>
          </cell>
          <cell r="BF271">
            <v>-141</v>
          </cell>
          <cell r="BG271">
            <v>-863</v>
          </cell>
          <cell r="BH271">
            <v>-265</v>
          </cell>
          <cell r="BI271">
            <v>-244</v>
          </cell>
          <cell r="BJ271">
            <v>-234</v>
          </cell>
          <cell r="BK271">
            <v>-167.846</v>
          </cell>
          <cell r="BL271">
            <v>-910.846</v>
          </cell>
          <cell r="BM271">
            <v>-407</v>
          </cell>
          <cell r="BN271">
            <v>-326</v>
          </cell>
          <cell r="BO271">
            <v>-308.88677200000001</v>
          </cell>
          <cell r="BP271">
            <v>-248.36522399999899</v>
          </cell>
          <cell r="BQ271">
            <v>-1290.251996</v>
          </cell>
          <cell r="BR271">
            <v>-398.13975825</v>
          </cell>
          <cell r="BS271">
            <v>-378.78372999999999</v>
          </cell>
          <cell r="BT271">
            <v>-336.32480186499998</v>
          </cell>
          <cell r="BU271">
            <v>-297.880285625</v>
          </cell>
          <cell r="BV271">
            <v>-1411.1285757400001</v>
          </cell>
          <cell r="BW271">
            <v>-1651.2873489241999</v>
          </cell>
        </row>
        <row r="272">
          <cell r="B272" t="str">
            <v>Minority interest</v>
          </cell>
          <cell r="C272" t="str">
            <v>INC_MINORITY</v>
          </cell>
          <cell r="D272" t="str">
            <v>USD</v>
          </cell>
          <cell r="F272">
            <v>-200</v>
          </cell>
          <cell r="G272">
            <v>-196</v>
          </cell>
          <cell r="H272">
            <v>-194</v>
          </cell>
          <cell r="I272">
            <v>-99</v>
          </cell>
          <cell r="J272">
            <v>-17</v>
          </cell>
          <cell r="K272">
            <v>-69</v>
          </cell>
          <cell r="L272">
            <v>-72</v>
          </cell>
          <cell r="M272">
            <v>-32</v>
          </cell>
          <cell r="N272">
            <v>-63</v>
          </cell>
          <cell r="O272">
            <v>-17</v>
          </cell>
          <cell r="P272">
            <v>-31</v>
          </cell>
          <cell r="Q272">
            <v>-23</v>
          </cell>
          <cell r="R272">
            <v>-23</v>
          </cell>
          <cell r="S272">
            <v>-94</v>
          </cell>
          <cell r="T272">
            <v>-30</v>
          </cell>
          <cell r="U272">
            <v>-31</v>
          </cell>
          <cell r="V272">
            <v>-29</v>
          </cell>
          <cell r="W272">
            <v>-32</v>
          </cell>
          <cell r="X272">
            <v>-122</v>
          </cell>
          <cell r="Y272">
            <v>-20</v>
          </cell>
          <cell r="Z272">
            <v>-21</v>
          </cell>
          <cell r="AA272">
            <v>-19</v>
          </cell>
          <cell r="AB272">
            <v>-22</v>
          </cell>
          <cell r="AC272">
            <v>-82</v>
          </cell>
          <cell r="AD272">
            <v>-25</v>
          </cell>
          <cell r="AE272">
            <v>-23</v>
          </cell>
          <cell r="AF272">
            <v>-21</v>
          </cell>
          <cell r="AG272">
            <v>-24</v>
          </cell>
          <cell r="AH272">
            <v>-93</v>
          </cell>
          <cell r="AI272">
            <v>-25</v>
          </cell>
          <cell r="AJ272">
            <v>-25</v>
          </cell>
          <cell r="AK272">
            <v>-23</v>
          </cell>
          <cell r="AL272">
            <v>-25</v>
          </cell>
          <cell r="AM272">
            <v>-98</v>
          </cell>
          <cell r="AN272">
            <v>-24</v>
          </cell>
          <cell r="AO272">
            <v>-11</v>
          </cell>
          <cell r="AP272">
            <v>-20</v>
          </cell>
          <cell r="AQ272">
            <v>-12</v>
          </cell>
          <cell r="AR272">
            <v>-75</v>
          </cell>
          <cell r="AS272">
            <v>-9</v>
          </cell>
          <cell r="AT272">
            <v>-12</v>
          </cell>
          <cell r="AU272">
            <v>1</v>
          </cell>
          <cell r="AV272">
            <v>0</v>
          </cell>
          <cell r="AW272">
            <v>-20</v>
          </cell>
          <cell r="AX272">
            <v>-1</v>
          </cell>
          <cell r="AY272">
            <v>-8</v>
          </cell>
          <cell r="AZ272">
            <v>0</v>
          </cell>
          <cell r="BA272">
            <v>-2</v>
          </cell>
          <cell r="BB272">
            <v>-11</v>
          </cell>
          <cell r="BC272">
            <v>-11</v>
          </cell>
          <cell r="BD272">
            <v>-10</v>
          </cell>
          <cell r="BE272">
            <v>-3</v>
          </cell>
          <cell r="BF272">
            <v>-18</v>
          </cell>
          <cell r="BG272">
            <v>-42</v>
          </cell>
          <cell r="BH272">
            <v>-23</v>
          </cell>
          <cell r="BI272">
            <v>-6</v>
          </cell>
          <cell r="BJ272">
            <v>-9</v>
          </cell>
          <cell r="BK272">
            <v>11</v>
          </cell>
          <cell r="BL272">
            <v>-27</v>
          </cell>
          <cell r="BM272">
            <v>-25</v>
          </cell>
          <cell r="BN272">
            <v>-18</v>
          </cell>
          <cell r="BO272">
            <v>-9.8627175750829998</v>
          </cell>
          <cell r="BP272">
            <v>12.568124657534</v>
          </cell>
          <cell r="BQ272">
            <v>-40.294592917548997</v>
          </cell>
          <cell r="BR272">
            <v>-26.849277514179999</v>
          </cell>
          <cell r="BS272">
            <v>-20.106478138223</v>
          </cell>
          <cell r="BT272">
            <v>-11.072046925612</v>
          </cell>
          <cell r="BU272">
            <v>14.207071275684999</v>
          </cell>
          <cell r="BV272">
            <v>-43.820731302329001</v>
          </cell>
          <cell r="BW272">
            <v>-48.517679469826</v>
          </cell>
        </row>
        <row r="273">
          <cell r="B273" t="str">
            <v>Net income (pre-preferred dividends)</v>
          </cell>
          <cell r="C273" t="str">
            <v>NI_PRE_PREF</v>
          </cell>
          <cell r="D273" t="str">
            <v>USD</v>
          </cell>
          <cell r="F273">
            <v>772</v>
          </cell>
          <cell r="G273">
            <v>1891</v>
          </cell>
          <cell r="H273">
            <v>1907</v>
          </cell>
          <cell r="I273">
            <v>1808</v>
          </cell>
          <cell r="J273">
            <v>1310</v>
          </cell>
          <cell r="K273">
            <v>1331</v>
          </cell>
          <cell r="L273">
            <v>1675</v>
          </cell>
          <cell r="M273">
            <v>-417</v>
          </cell>
          <cell r="N273">
            <v>-405</v>
          </cell>
          <cell r="O273">
            <v>85</v>
          </cell>
          <cell r="P273">
            <v>393</v>
          </cell>
          <cell r="Q273">
            <v>332</v>
          </cell>
          <cell r="R273">
            <v>475</v>
          </cell>
          <cell r="S273">
            <v>1285</v>
          </cell>
          <cell r="T273">
            <v>469</v>
          </cell>
          <cell r="U273">
            <v>668</v>
          </cell>
          <cell r="V273">
            <v>617</v>
          </cell>
          <cell r="W273">
            <v>823</v>
          </cell>
          <cell r="X273">
            <v>2577</v>
          </cell>
          <cell r="Y273">
            <v>1304</v>
          </cell>
          <cell r="Z273">
            <v>1171.7</v>
          </cell>
          <cell r="AA273">
            <v>801</v>
          </cell>
          <cell r="AB273">
            <v>1003</v>
          </cell>
          <cell r="AC273">
            <v>4279.7</v>
          </cell>
          <cell r="AD273">
            <v>1214</v>
          </cell>
          <cell r="AE273">
            <v>1023</v>
          </cell>
          <cell r="AF273">
            <v>950</v>
          </cell>
          <cell r="AG273">
            <v>954</v>
          </cell>
          <cell r="AH273">
            <v>4141</v>
          </cell>
          <cell r="AI273">
            <v>973</v>
          </cell>
          <cell r="AJ273">
            <v>1039</v>
          </cell>
          <cell r="AK273">
            <v>804</v>
          </cell>
          <cell r="AL273">
            <v>806.5</v>
          </cell>
          <cell r="AM273">
            <v>3622.5</v>
          </cell>
          <cell r="AN273">
            <v>941</v>
          </cell>
          <cell r="AO273">
            <v>120</v>
          </cell>
          <cell r="AP273">
            <v>557</v>
          </cell>
          <cell r="AQ273">
            <v>-574</v>
          </cell>
          <cell r="AR273">
            <v>1686</v>
          </cell>
          <cell r="AS273">
            <v>16</v>
          </cell>
          <cell r="AT273">
            <v>191</v>
          </cell>
          <cell r="AU273">
            <v>358</v>
          </cell>
          <cell r="AV273">
            <v>286</v>
          </cell>
          <cell r="AW273">
            <v>851</v>
          </cell>
          <cell r="AX273">
            <v>576</v>
          </cell>
          <cell r="AY273">
            <v>699</v>
          </cell>
          <cell r="AZ273">
            <v>705</v>
          </cell>
          <cell r="BA273">
            <v>623</v>
          </cell>
          <cell r="BB273">
            <v>2603</v>
          </cell>
          <cell r="BC273">
            <v>1037</v>
          </cell>
          <cell r="BD273">
            <v>1077</v>
          </cell>
          <cell r="BE273">
            <v>814</v>
          </cell>
          <cell r="BF273">
            <v>374</v>
          </cell>
          <cell r="BG273">
            <v>3302</v>
          </cell>
          <cell r="BH273">
            <v>799</v>
          </cell>
          <cell r="BI273">
            <v>734</v>
          </cell>
          <cell r="BJ273">
            <v>582</v>
          </cell>
          <cell r="BK273">
            <v>474.154</v>
          </cell>
          <cell r="BL273">
            <v>2589.154</v>
          </cell>
          <cell r="BM273">
            <v>904</v>
          </cell>
          <cell r="BN273">
            <v>855</v>
          </cell>
          <cell r="BO273">
            <v>746.37731042491703</v>
          </cell>
          <cell r="BP273">
            <v>684.07410065753197</v>
          </cell>
          <cell r="BQ273">
            <v>3189.4514110824498</v>
          </cell>
          <cell r="BR273">
            <v>1106.3177267358201</v>
          </cell>
          <cell r="BS273">
            <v>1057.97029186178</v>
          </cell>
          <cell r="BT273">
            <v>946.16008145938997</v>
          </cell>
          <cell r="BU273">
            <v>862.02019190068302</v>
          </cell>
          <cell r="BV273">
            <v>3972.4682919576699</v>
          </cell>
          <cell r="BW273">
            <v>4651.3001597759703</v>
          </cell>
        </row>
        <row r="274">
          <cell r="B274" t="str">
            <v>Preferred dividends</v>
          </cell>
          <cell r="C274" t="str">
            <v>PREF_DIV</v>
          </cell>
          <cell r="D274" t="str">
            <v>USD</v>
          </cell>
          <cell r="F274">
            <v>-7</v>
          </cell>
          <cell r="G274">
            <v>-7</v>
          </cell>
          <cell r="H274">
            <v>-7</v>
          </cell>
          <cell r="I274">
            <v>-6</v>
          </cell>
          <cell r="J274">
            <v>-6</v>
          </cell>
          <cell r="K274">
            <v>-5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-179</v>
          </cell>
          <cell r="AT274">
            <v>-142</v>
          </cell>
          <cell r="AU274">
            <v>-85</v>
          </cell>
          <cell r="AV274">
            <v>-85</v>
          </cell>
          <cell r="AW274">
            <v>-491</v>
          </cell>
          <cell r="AX274">
            <v>-85</v>
          </cell>
          <cell r="AY274">
            <v>-85</v>
          </cell>
          <cell r="AZ274">
            <v>-85</v>
          </cell>
          <cell r="BA274">
            <v>-85</v>
          </cell>
          <cell r="BB274">
            <v>-340</v>
          </cell>
          <cell r="BC274">
            <v>-85</v>
          </cell>
          <cell r="BD274">
            <v>-85</v>
          </cell>
          <cell r="BE274">
            <v>-85</v>
          </cell>
          <cell r="BF274">
            <v>-85</v>
          </cell>
          <cell r="BG274">
            <v>-340</v>
          </cell>
          <cell r="BH274">
            <v>-85</v>
          </cell>
          <cell r="BI274">
            <v>-85</v>
          </cell>
          <cell r="BJ274">
            <v>-85</v>
          </cell>
          <cell r="BK274">
            <v>-85</v>
          </cell>
          <cell r="BL274">
            <v>-340</v>
          </cell>
          <cell r="BM274">
            <v>-85</v>
          </cell>
          <cell r="BN274">
            <v>-85</v>
          </cell>
          <cell r="BO274">
            <v>-85</v>
          </cell>
          <cell r="BP274">
            <v>-85</v>
          </cell>
          <cell r="BQ274">
            <v>-340</v>
          </cell>
          <cell r="BR274">
            <v>-85</v>
          </cell>
          <cell r="BS274">
            <v>-85</v>
          </cell>
          <cell r="BT274">
            <v>-85</v>
          </cell>
          <cell r="BU274">
            <v>-85</v>
          </cell>
          <cell r="BV274">
            <v>-340</v>
          </cell>
          <cell r="BW274">
            <v>-340</v>
          </cell>
        </row>
        <row r="275">
          <cell r="B275" t="str">
            <v>Net income (pre-exceptionals)</v>
          </cell>
          <cell r="C275" t="str">
            <v>NET_EARNING</v>
          </cell>
          <cell r="D275" t="str">
            <v>USD</v>
          </cell>
          <cell r="F275">
            <v>765</v>
          </cell>
          <cell r="G275">
            <v>1884</v>
          </cell>
          <cell r="H275">
            <v>1900</v>
          </cell>
          <cell r="I275">
            <v>1802</v>
          </cell>
          <cell r="J275">
            <v>1304</v>
          </cell>
          <cell r="K275">
            <v>1326</v>
          </cell>
          <cell r="L275">
            <v>1675</v>
          </cell>
          <cell r="M275">
            <v>-417</v>
          </cell>
          <cell r="N275">
            <v>-405</v>
          </cell>
          <cell r="O275">
            <v>85</v>
          </cell>
          <cell r="P275">
            <v>393</v>
          </cell>
          <cell r="Q275">
            <v>332</v>
          </cell>
          <cell r="R275">
            <v>475</v>
          </cell>
          <cell r="S275">
            <v>1285</v>
          </cell>
          <cell r="T275">
            <v>469</v>
          </cell>
          <cell r="U275">
            <v>668</v>
          </cell>
          <cell r="V275">
            <v>617</v>
          </cell>
          <cell r="W275">
            <v>823</v>
          </cell>
          <cell r="X275">
            <v>2577</v>
          </cell>
          <cell r="Y275">
            <v>1304</v>
          </cell>
          <cell r="Z275">
            <v>1171.7</v>
          </cell>
          <cell r="AA275">
            <v>801</v>
          </cell>
          <cell r="AB275">
            <v>1003</v>
          </cell>
          <cell r="AC275">
            <v>4279.7</v>
          </cell>
          <cell r="AD275">
            <v>1214</v>
          </cell>
          <cell r="AE275">
            <v>1023</v>
          </cell>
          <cell r="AF275">
            <v>950</v>
          </cell>
          <cell r="AG275">
            <v>954</v>
          </cell>
          <cell r="AH275">
            <v>4141</v>
          </cell>
          <cell r="AI275">
            <v>973</v>
          </cell>
          <cell r="AJ275">
            <v>1039</v>
          </cell>
          <cell r="AK275">
            <v>804</v>
          </cell>
          <cell r="AL275">
            <v>806.5</v>
          </cell>
          <cell r="AM275">
            <v>3622.5</v>
          </cell>
          <cell r="AN275">
            <v>941</v>
          </cell>
          <cell r="AO275">
            <v>120</v>
          </cell>
          <cell r="AP275">
            <v>557</v>
          </cell>
          <cell r="AQ275">
            <v>-574</v>
          </cell>
          <cell r="AR275">
            <v>1686</v>
          </cell>
          <cell r="AS275">
            <v>-163</v>
          </cell>
          <cell r="AT275">
            <v>49</v>
          </cell>
          <cell r="AU275">
            <v>273</v>
          </cell>
          <cell r="AV275">
            <v>201</v>
          </cell>
          <cell r="AW275">
            <v>360</v>
          </cell>
          <cell r="AX275">
            <v>491</v>
          </cell>
          <cell r="AY275">
            <v>614</v>
          </cell>
          <cell r="AZ275">
            <v>620</v>
          </cell>
          <cell r="BA275">
            <v>538</v>
          </cell>
          <cell r="BB275">
            <v>2263</v>
          </cell>
          <cell r="BC275">
            <v>952</v>
          </cell>
          <cell r="BD275">
            <v>992</v>
          </cell>
          <cell r="BE275">
            <v>729</v>
          </cell>
          <cell r="BF275">
            <v>289</v>
          </cell>
          <cell r="BG275">
            <v>2962</v>
          </cell>
          <cell r="BH275">
            <v>714</v>
          </cell>
          <cell r="BI275">
            <v>649</v>
          </cell>
          <cell r="BJ275">
            <v>497</v>
          </cell>
          <cell r="BK275">
            <v>389.154</v>
          </cell>
          <cell r="BL275">
            <v>2249.154</v>
          </cell>
          <cell r="BM275">
            <v>819</v>
          </cell>
          <cell r="BN275">
            <v>770</v>
          </cell>
          <cell r="BO275">
            <v>661.37731042491703</v>
          </cell>
          <cell r="BP275">
            <v>599.07410065753197</v>
          </cell>
          <cell r="BQ275">
            <v>2849.4514110824498</v>
          </cell>
          <cell r="BR275">
            <v>1021.31772673582</v>
          </cell>
          <cell r="BS275">
            <v>972.97029186177599</v>
          </cell>
          <cell r="BT275">
            <v>861.16008145938997</v>
          </cell>
          <cell r="BU275">
            <v>777.02019190068302</v>
          </cell>
          <cell r="BV275">
            <v>3632.4682919576699</v>
          </cell>
          <cell r="BW275">
            <v>4311.3001597759703</v>
          </cell>
        </row>
        <row r="276">
          <cell r="B276" t="str">
            <v>Post-tax exceptionals</v>
          </cell>
          <cell r="C276" t="str">
            <v>TAX_EXC</v>
          </cell>
          <cell r="D276" t="str">
            <v>USD</v>
          </cell>
          <cell r="F276">
            <v>166</v>
          </cell>
          <cell r="G276">
            <v>187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32</v>
          </cell>
          <cell r="N276">
            <v>67</v>
          </cell>
          <cell r="O276">
            <v>-9</v>
          </cell>
          <cell r="P276">
            <v>0</v>
          </cell>
          <cell r="Q276">
            <v>0</v>
          </cell>
          <cell r="R276">
            <v>454</v>
          </cell>
          <cell r="S276">
            <v>445</v>
          </cell>
          <cell r="T276">
            <v>0</v>
          </cell>
          <cell r="U276">
            <v>17</v>
          </cell>
          <cell r="V276">
            <v>0</v>
          </cell>
          <cell r="W276">
            <v>203</v>
          </cell>
          <cell r="X276">
            <v>220</v>
          </cell>
          <cell r="Y276">
            <v>49</v>
          </cell>
          <cell r="Z276">
            <v>93</v>
          </cell>
          <cell r="AA276">
            <v>0</v>
          </cell>
          <cell r="AB276">
            <v>92</v>
          </cell>
          <cell r="AC276">
            <v>234</v>
          </cell>
          <cell r="AD276">
            <v>0</v>
          </cell>
          <cell r="AE276">
            <v>0</v>
          </cell>
          <cell r="AF276">
            <v>-438</v>
          </cell>
          <cell r="AG276">
            <v>21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V276">
            <v>0</v>
          </cell>
          <cell r="BW276">
            <v>0</v>
          </cell>
        </row>
        <row r="277">
          <cell r="B277" t="str">
            <v>Net income (post-exceptionals)</v>
          </cell>
          <cell r="C277" t="str">
            <v>NET_INC</v>
          </cell>
          <cell r="D277" t="str">
            <v>USD</v>
          </cell>
          <cell r="F277">
            <v>931</v>
          </cell>
          <cell r="G277">
            <v>2071</v>
          </cell>
          <cell r="H277">
            <v>1900</v>
          </cell>
          <cell r="I277">
            <v>1802</v>
          </cell>
          <cell r="J277">
            <v>1304</v>
          </cell>
          <cell r="K277">
            <v>1326</v>
          </cell>
          <cell r="L277">
            <v>1675</v>
          </cell>
          <cell r="M277">
            <v>-385</v>
          </cell>
          <cell r="N277">
            <v>-338</v>
          </cell>
          <cell r="O277">
            <v>76</v>
          </cell>
          <cell r="P277">
            <v>393</v>
          </cell>
          <cell r="Q277">
            <v>332</v>
          </cell>
          <cell r="R277">
            <v>929</v>
          </cell>
          <cell r="S277">
            <v>1730</v>
          </cell>
          <cell r="T277">
            <v>469</v>
          </cell>
          <cell r="U277">
            <v>685</v>
          </cell>
          <cell r="V277">
            <v>617</v>
          </cell>
          <cell r="W277">
            <v>1026</v>
          </cell>
          <cell r="X277">
            <v>2797</v>
          </cell>
          <cell r="Y277">
            <v>1353</v>
          </cell>
          <cell r="Z277">
            <v>1264.7</v>
          </cell>
          <cell r="AA277">
            <v>801</v>
          </cell>
          <cell r="AB277">
            <v>1095</v>
          </cell>
          <cell r="AC277">
            <v>4513.7</v>
          </cell>
          <cell r="AD277">
            <v>1214</v>
          </cell>
          <cell r="AE277">
            <v>1023</v>
          </cell>
          <cell r="AF277">
            <v>512</v>
          </cell>
          <cell r="AG277">
            <v>975</v>
          </cell>
          <cell r="AH277">
            <v>4141</v>
          </cell>
          <cell r="AI277">
            <v>973</v>
          </cell>
          <cell r="AJ277">
            <v>1039</v>
          </cell>
          <cell r="AK277">
            <v>804</v>
          </cell>
          <cell r="AL277">
            <v>806.5</v>
          </cell>
          <cell r="AM277">
            <v>3622.5</v>
          </cell>
          <cell r="AN277">
            <v>941</v>
          </cell>
          <cell r="AO277">
            <v>120</v>
          </cell>
          <cell r="AP277">
            <v>557</v>
          </cell>
          <cell r="AQ277">
            <v>-574</v>
          </cell>
          <cell r="AR277">
            <v>1686</v>
          </cell>
          <cell r="AS277">
            <v>-163</v>
          </cell>
          <cell r="AT277">
            <v>49</v>
          </cell>
          <cell r="AU277">
            <v>273</v>
          </cell>
          <cell r="AV277">
            <v>201</v>
          </cell>
          <cell r="AW277">
            <v>360</v>
          </cell>
          <cell r="AX277">
            <v>491</v>
          </cell>
          <cell r="AY277">
            <v>614</v>
          </cell>
          <cell r="AZ277">
            <v>620</v>
          </cell>
          <cell r="BA277">
            <v>538</v>
          </cell>
          <cell r="BB277">
            <v>2263</v>
          </cell>
          <cell r="BC277">
            <v>952</v>
          </cell>
          <cell r="BD277">
            <v>992</v>
          </cell>
          <cell r="BE277">
            <v>729</v>
          </cell>
          <cell r="BF277">
            <v>289</v>
          </cell>
          <cell r="BG277">
            <v>2962</v>
          </cell>
          <cell r="BH277">
            <v>714</v>
          </cell>
          <cell r="BI277">
            <v>649</v>
          </cell>
          <cell r="BJ277">
            <v>497</v>
          </cell>
          <cell r="BK277">
            <v>389.154</v>
          </cell>
          <cell r="BL277">
            <v>2249.154</v>
          </cell>
          <cell r="BM277">
            <v>819</v>
          </cell>
          <cell r="BN277">
            <v>770</v>
          </cell>
          <cell r="BO277">
            <v>661.37731042491703</v>
          </cell>
          <cell r="BP277">
            <v>599.07410065753197</v>
          </cell>
          <cell r="BQ277">
            <v>2849.4514110824498</v>
          </cell>
          <cell r="BR277">
            <v>1021.31772673582</v>
          </cell>
          <cell r="BS277">
            <v>972.97029186177599</v>
          </cell>
          <cell r="BT277">
            <v>861.16008145938997</v>
          </cell>
          <cell r="BU277">
            <v>777.02019190068302</v>
          </cell>
          <cell r="BV277">
            <v>3632.4682919576699</v>
          </cell>
          <cell r="BW277">
            <v>4311.3001597759703</v>
          </cell>
        </row>
        <row r="278">
          <cell r="B278" t="str">
            <v>EPS (pre-exceptionals, basic)</v>
          </cell>
          <cell r="C278" t="str">
            <v>EPS</v>
          </cell>
          <cell r="D278" t="str">
            <v>USD</v>
          </cell>
          <cell r="F278">
            <v>0.92357800000000001</v>
          </cell>
          <cell r="G278">
            <v>2.3415360000000001</v>
          </cell>
          <cell r="H278">
            <v>2.5713900000000001</v>
          </cell>
          <cell r="I278">
            <v>2.6047989999999999</v>
          </cell>
          <cell r="J278">
            <v>1.9445269999999999</v>
          </cell>
          <cell r="K278">
            <v>2.0084819999999999</v>
          </cell>
          <cell r="L278">
            <v>1.8752800000000001</v>
          </cell>
          <cell r="M278">
            <v>-0.46240900000000001</v>
          </cell>
          <cell r="N278">
            <v>-0.44481100000000001</v>
          </cell>
          <cell r="O278">
            <v>9.2937000000000006E-2</v>
          </cell>
          <cell r="P278">
            <v>0.42843100000000001</v>
          </cell>
          <cell r="Q278">
            <v>0.36094799999999999</v>
          </cell>
          <cell r="R278">
            <v>0.50829199999999997</v>
          </cell>
          <cell r="S278">
            <v>1.3906080000000001</v>
          </cell>
          <cell r="T278">
            <v>0.50338099999999997</v>
          </cell>
          <cell r="U278">
            <v>0.71215399999999995</v>
          </cell>
          <cell r="V278">
            <v>0.65575499999999998</v>
          </cell>
          <cell r="W278">
            <v>0.86695500000000003</v>
          </cell>
          <cell r="X278">
            <v>2.7411979999999998</v>
          </cell>
          <cell r="Y278">
            <v>1.35975</v>
          </cell>
          <cell r="Z278">
            <v>1.21533</v>
          </cell>
          <cell r="AA278">
            <v>0.82987999999999995</v>
          </cell>
          <cell r="AB278">
            <v>1.037873</v>
          </cell>
          <cell r="AC278">
            <v>4.44102</v>
          </cell>
          <cell r="AD278">
            <v>1.254262</v>
          </cell>
          <cell r="AE278">
            <v>1.0617540000000001</v>
          </cell>
          <cell r="AF278">
            <v>0.99051199999999995</v>
          </cell>
          <cell r="AG278">
            <v>0.99572099999999997</v>
          </cell>
          <cell r="AH278">
            <v>4.303903</v>
          </cell>
          <cell r="AI278">
            <v>1.0101739999999999</v>
          </cell>
          <cell r="AJ278">
            <v>1.0881860000000001</v>
          </cell>
          <cell r="AK278">
            <v>0.83828589302500001</v>
          </cell>
          <cell r="AL278">
            <v>0.85307806219600002</v>
          </cell>
          <cell r="AM278">
            <v>3.7897243813660002</v>
          </cell>
          <cell r="AN278">
            <v>0.99534588534000001</v>
          </cell>
          <cell r="AO278">
            <v>0.129701686122</v>
          </cell>
          <cell r="AP278">
            <v>0.60203199308300004</v>
          </cell>
          <cell r="AQ278">
            <v>-0.62040639861699998</v>
          </cell>
          <cell r="AR278">
            <v>1.8026301721369999</v>
          </cell>
          <cell r="AS278">
            <v>-0.16711092885000001</v>
          </cell>
          <cell r="AT278">
            <v>4.7753630249999998E-2</v>
          </cell>
          <cell r="AU278">
            <v>0.24630097437699999</v>
          </cell>
          <cell r="AV278">
            <v>0.180592991914</v>
          </cell>
          <cell r="AW278">
            <v>0.34099789244399997</v>
          </cell>
          <cell r="AX278">
            <v>0.43937360179000001</v>
          </cell>
          <cell r="AY278">
            <v>0.54558379242900001</v>
          </cell>
          <cell r="AZ278">
            <v>0.55091523013999999</v>
          </cell>
          <cell r="BA278">
            <v>0.47501324386400001</v>
          </cell>
          <cell r="BB278">
            <v>2.0111533248910001</v>
          </cell>
          <cell r="BC278">
            <v>0.83545414655600003</v>
          </cell>
          <cell r="BD278">
            <v>0.86290883785700001</v>
          </cell>
          <cell r="BE278">
            <v>0.63223690098800001</v>
          </cell>
          <cell r="BF278">
            <v>0.24989019824700001</v>
          </cell>
          <cell r="BG278">
            <v>2.5764045140520002</v>
          </cell>
          <cell r="BH278">
            <v>0.62038674249199999</v>
          </cell>
          <cell r="BI278">
            <v>0.55484312216800002</v>
          </cell>
          <cell r="BJ278">
            <v>0.42380830561999999</v>
          </cell>
          <cell r="BK278">
            <v>0.33102585913600002</v>
          </cell>
          <cell r="BL278">
            <v>1.9269261784639999</v>
          </cell>
          <cell r="BM278">
            <v>0.69342138684300003</v>
          </cell>
          <cell r="BN278">
            <v>0.64918640924000004</v>
          </cell>
          <cell r="BO278">
            <v>0.55839432098800001</v>
          </cell>
          <cell r="BP278">
            <v>0.50454463586099996</v>
          </cell>
          <cell r="BQ278">
            <v>2.405116381369</v>
          </cell>
          <cell r="BR278">
            <v>0.85615584627499997</v>
          </cell>
          <cell r="BS278">
            <v>0.81218862038200001</v>
          </cell>
          <cell r="BT278">
            <v>0.71987023600400002</v>
          </cell>
          <cell r="BU278">
            <v>0.64793282105299999</v>
          </cell>
          <cell r="BV278">
            <v>3.0356751728070002</v>
          </cell>
          <cell r="BW278">
            <v>3.5673059088299999</v>
          </cell>
        </row>
        <row r="279">
          <cell r="B279" t="str">
            <v>EPS (pre-exceptionals, diluted)</v>
          </cell>
          <cell r="C279" t="str">
            <v>EPS_FUL_DIL</v>
          </cell>
          <cell r="D279" t="str">
            <v>USD</v>
          </cell>
          <cell r="F279">
            <v>0.932029</v>
          </cell>
          <cell r="G279">
            <v>2.3502360000000002</v>
          </cell>
          <cell r="H279">
            <v>2.5335459999999999</v>
          </cell>
          <cell r="I279">
            <v>2.5667230000000001</v>
          </cell>
          <cell r="J279">
            <v>1.9213849999999999</v>
          </cell>
          <cell r="K279">
            <v>1.976831</v>
          </cell>
          <cell r="L279">
            <v>1.8518520000000001</v>
          </cell>
          <cell r="M279">
            <v>-0.46240900000000001</v>
          </cell>
          <cell r="N279">
            <v>-0.44481100000000001</v>
          </cell>
          <cell r="O279">
            <v>9.2622999999999997E-2</v>
          </cell>
          <cell r="P279">
            <v>0.42629400000000001</v>
          </cell>
          <cell r="Q279">
            <v>0.35833799999999999</v>
          </cell>
          <cell r="R279">
            <v>0.50272899999999998</v>
          </cell>
          <cell r="S279">
            <v>1.379983</v>
          </cell>
          <cell r="T279">
            <v>0.50230300000000006</v>
          </cell>
          <cell r="U279">
            <v>0.70571600000000001</v>
          </cell>
          <cell r="V279">
            <v>0.64851800000000004</v>
          </cell>
          <cell r="W279">
            <v>0.85346900000000003</v>
          </cell>
          <cell r="X279">
            <v>2.7100050000000002</v>
          </cell>
          <cell r="Y279">
            <v>1.341564</v>
          </cell>
          <cell r="Z279">
            <v>1.2002660000000001</v>
          </cell>
          <cell r="AA279">
            <v>0.81868399999999997</v>
          </cell>
          <cell r="AB279">
            <v>1.022114</v>
          </cell>
          <cell r="AC279">
            <v>4.3805620000000003</v>
          </cell>
          <cell r="AD279">
            <v>1.2378910000000001</v>
          </cell>
          <cell r="AE279">
            <v>1.0485850000000001</v>
          </cell>
          <cell r="AF279">
            <v>0.97948199999999996</v>
          </cell>
          <cell r="AG279">
            <v>0.98239100000000001</v>
          </cell>
          <cell r="AH279">
            <v>4.2501220000000002</v>
          </cell>
          <cell r="AI279">
            <v>0.99702800000000003</v>
          </cell>
          <cell r="AJ279">
            <v>1.0733470000000001</v>
          </cell>
          <cell r="AK279">
            <v>0.83619344773799997</v>
          </cell>
          <cell r="AL279">
            <v>0.842297650131</v>
          </cell>
          <cell r="AM279">
            <v>3.7488665893620001</v>
          </cell>
          <cell r="AN279">
            <v>0.98886086591</v>
          </cell>
          <cell r="AO279">
            <v>0.12875536480700001</v>
          </cell>
          <cell r="AP279">
            <v>0.59635974304100003</v>
          </cell>
          <cell r="AQ279">
            <v>-0.61640893470799996</v>
          </cell>
          <cell r="AR279">
            <v>1.795431553165</v>
          </cell>
          <cell r="AS279">
            <v>-0.16711092885000001</v>
          </cell>
          <cell r="AT279">
            <v>4.7320135200000002E-2</v>
          </cell>
          <cell r="AU279">
            <v>0.24359775140500001</v>
          </cell>
          <cell r="AV279">
            <v>0.17831795599700001</v>
          </cell>
          <cell r="AW279">
            <v>0.33812341504600002</v>
          </cell>
          <cell r="AX279">
            <v>0.43149661657400001</v>
          </cell>
          <cell r="AY279">
            <v>0.53784162578799999</v>
          </cell>
          <cell r="AZ279">
            <v>0.54124836316000002</v>
          </cell>
          <cell r="BA279">
            <v>0.466487470736</v>
          </cell>
          <cell r="BB279">
            <v>1.9771530917589999</v>
          </cell>
          <cell r="BC279">
            <v>0.819841543231</v>
          </cell>
          <cell r="BD279">
            <v>0.85450943233700005</v>
          </cell>
          <cell r="BE279">
            <v>0.61848565767899999</v>
          </cell>
          <cell r="BF279">
            <v>0.245549038213</v>
          </cell>
          <cell r="BG279">
            <v>2.5286302048549998</v>
          </cell>
          <cell r="BH279">
            <v>0.61093522717500004</v>
          </cell>
          <cell r="BI279">
            <v>0.55158932517399994</v>
          </cell>
          <cell r="BJ279">
            <v>0.42136498516300003</v>
          </cell>
          <cell r="BK279">
            <v>0.32927278127100001</v>
          </cell>
          <cell r="BL279">
            <v>1.9114654365229999</v>
          </cell>
          <cell r="BM279">
            <v>0.68962613674600004</v>
          </cell>
          <cell r="BN279">
            <v>0.64378042638900002</v>
          </cell>
          <cell r="BO279">
            <v>0.55512616285500005</v>
          </cell>
          <cell r="BP279">
            <v>0.50283204688399996</v>
          </cell>
          <cell r="BQ279">
            <v>2.3910717888890001</v>
          </cell>
          <cell r="BR279">
            <v>0.85724167092100001</v>
          </cell>
          <cell r="BS279">
            <v>0.81666131598299996</v>
          </cell>
          <cell r="BT279">
            <v>0.72281356509899997</v>
          </cell>
          <cell r="BU279">
            <v>0.65219086108799995</v>
          </cell>
          <cell r="BV279">
            <v>3.048907413092</v>
          </cell>
          <cell r="BW279">
            <v>3.6186840353999998</v>
          </cell>
        </row>
        <row r="280">
          <cell r="B280" t="str">
            <v>EPS (post-exceptionals, basic)</v>
          </cell>
          <cell r="C280" t="str">
            <v>EPS_POST_BASIC</v>
          </cell>
          <cell r="D280" t="str">
            <v>USD</v>
          </cell>
          <cell r="F280">
            <v>1.1239889999999999</v>
          </cell>
          <cell r="G280">
            <v>2.57395</v>
          </cell>
          <cell r="H280">
            <v>2.5713900000000001</v>
          </cell>
          <cell r="I280">
            <v>2.6047989999999999</v>
          </cell>
          <cell r="J280">
            <v>1.9445269999999999</v>
          </cell>
          <cell r="K280">
            <v>2.0084819999999999</v>
          </cell>
          <cell r="L280">
            <v>1.8752800000000001</v>
          </cell>
          <cell r="M280">
            <v>-0.42692400000000003</v>
          </cell>
          <cell r="N280">
            <v>-0.37122500000000003</v>
          </cell>
          <cell r="O280">
            <v>8.3096000000000003E-2</v>
          </cell>
          <cell r="P280">
            <v>0.42843100000000001</v>
          </cell>
          <cell r="Q280">
            <v>0.36094799999999999</v>
          </cell>
          <cell r="R280">
            <v>1.0058469999999999</v>
          </cell>
          <cell r="S280">
            <v>1.878322</v>
          </cell>
          <cell r="T280">
            <v>0.50338099999999997</v>
          </cell>
          <cell r="U280">
            <v>0.73027699999999995</v>
          </cell>
          <cell r="V280">
            <v>0.65575499999999998</v>
          </cell>
          <cell r="W280">
            <v>1.0807960000000001</v>
          </cell>
          <cell r="X280">
            <v>2.9752149999999999</v>
          </cell>
          <cell r="Y280">
            <v>1.4108449999999999</v>
          </cell>
          <cell r="Z280">
            <v>1.311793</v>
          </cell>
          <cell r="AA280">
            <v>0.82987999999999995</v>
          </cell>
          <cell r="AB280">
            <v>1.1330709999999999</v>
          </cell>
          <cell r="AC280">
            <v>4.6838410000000001</v>
          </cell>
          <cell r="AD280">
            <v>1.254262</v>
          </cell>
          <cell r="AE280">
            <v>1.0617540000000001</v>
          </cell>
          <cell r="AF280">
            <v>0.53383400000000003</v>
          </cell>
          <cell r="AG280">
            <v>1.017639</v>
          </cell>
          <cell r="AH280">
            <v>4.303903</v>
          </cell>
          <cell r="AI280">
            <v>1.0101739999999999</v>
          </cell>
          <cell r="AJ280">
            <v>1.0881860000000001</v>
          </cell>
          <cell r="AK280">
            <v>0.83828589302500001</v>
          </cell>
          <cell r="AL280">
            <v>0.85307806219600002</v>
          </cell>
          <cell r="AM280">
            <v>3.7897243813660002</v>
          </cell>
          <cell r="AN280">
            <v>0.99534588534000001</v>
          </cell>
          <cell r="AO280">
            <v>0.129701686122</v>
          </cell>
          <cell r="AP280">
            <v>0.60203199308300004</v>
          </cell>
          <cell r="AQ280">
            <v>-0.62040639861699998</v>
          </cell>
          <cell r="AR280">
            <v>1.8026301721369999</v>
          </cell>
          <cell r="AS280">
            <v>-0.16711092885000001</v>
          </cell>
          <cell r="AT280">
            <v>4.7753630249999998E-2</v>
          </cell>
          <cell r="AU280">
            <v>0.24630097437699999</v>
          </cell>
          <cell r="AV280">
            <v>0.180592991914</v>
          </cell>
          <cell r="AW280">
            <v>0.34099789244399997</v>
          </cell>
          <cell r="AX280">
            <v>0.43937360179000001</v>
          </cell>
          <cell r="AY280">
            <v>0.54558379242900001</v>
          </cell>
          <cell r="AZ280">
            <v>0.55091523013999999</v>
          </cell>
          <cell r="BA280">
            <v>0.47501324386400001</v>
          </cell>
          <cell r="BB280">
            <v>2.0111533248910001</v>
          </cell>
          <cell r="BC280">
            <v>0.83545414655600003</v>
          </cell>
          <cell r="BD280">
            <v>0.86290883785700001</v>
          </cell>
          <cell r="BE280">
            <v>0.63223690098800001</v>
          </cell>
          <cell r="BF280">
            <v>0.24989019824700001</v>
          </cell>
          <cell r="BG280">
            <v>2.5764045140520002</v>
          </cell>
          <cell r="BH280">
            <v>0.62038674249199999</v>
          </cell>
          <cell r="BI280">
            <v>0.55484312216800002</v>
          </cell>
          <cell r="BJ280">
            <v>0.42380830561999999</v>
          </cell>
          <cell r="BK280">
            <v>0.33102585913600002</v>
          </cell>
          <cell r="BL280">
            <v>1.9269261784639999</v>
          </cell>
          <cell r="BM280">
            <v>0.69342138684300003</v>
          </cell>
          <cell r="BN280">
            <v>0.64918640924000004</v>
          </cell>
          <cell r="BO280">
            <v>0.55839432098800001</v>
          </cell>
          <cell r="BP280">
            <v>0.50454463586099996</v>
          </cell>
          <cell r="BQ280">
            <v>2.405116381369</v>
          </cell>
          <cell r="BR280">
            <v>0.85615584627499997</v>
          </cell>
          <cell r="BS280">
            <v>0.81218862038200001</v>
          </cell>
          <cell r="BT280">
            <v>0.71987023600400002</v>
          </cell>
          <cell r="BU280">
            <v>0.64793282105299999</v>
          </cell>
          <cell r="BV280">
            <v>3.0356751728070002</v>
          </cell>
          <cell r="BW280">
            <v>3.5673059088299999</v>
          </cell>
        </row>
        <row r="281">
          <cell r="B281" t="str">
            <v>EPS (post-exceptionals, diluted)</v>
          </cell>
          <cell r="C281" t="str">
            <v>FULLY_DIL_EPS</v>
          </cell>
          <cell r="D281" t="str">
            <v>USD</v>
          </cell>
          <cell r="F281">
            <v>1.1324399999999999</v>
          </cell>
          <cell r="G281">
            <v>2.5826500000000001</v>
          </cell>
          <cell r="H281">
            <v>2.5335459999999999</v>
          </cell>
          <cell r="I281">
            <v>2.5667230000000001</v>
          </cell>
          <cell r="J281">
            <v>1.9213849999999999</v>
          </cell>
          <cell r="K281">
            <v>1.976831</v>
          </cell>
          <cell r="L281">
            <v>1.8518520000000001</v>
          </cell>
          <cell r="M281">
            <v>-0.42692400000000003</v>
          </cell>
          <cell r="N281">
            <v>-0.37122500000000003</v>
          </cell>
          <cell r="O281">
            <v>8.7816000000000005E-2</v>
          </cell>
          <cell r="P281">
            <v>0.42629400000000001</v>
          </cell>
          <cell r="Q281">
            <v>0.36033799999999999</v>
          </cell>
          <cell r="R281">
            <v>0.99496600000000002</v>
          </cell>
          <cell r="S281">
            <v>1.869413</v>
          </cell>
          <cell r="T281">
            <v>0.50230300000000006</v>
          </cell>
          <cell r="U281">
            <v>0.72265000000000001</v>
          </cell>
          <cell r="V281">
            <v>0.64851800000000004</v>
          </cell>
          <cell r="W281">
            <v>1.063984</v>
          </cell>
          <cell r="X281">
            <v>2.9364810000000001</v>
          </cell>
          <cell r="Y281">
            <v>1.391975</v>
          </cell>
          <cell r="Z281">
            <v>1.295534</v>
          </cell>
          <cell r="AA281">
            <v>0.81868399999999997</v>
          </cell>
          <cell r="AB281">
            <v>1.1158669999999999</v>
          </cell>
          <cell r="AC281">
            <v>4.6220590000000001</v>
          </cell>
          <cell r="AD281">
            <v>1.2378910000000001</v>
          </cell>
          <cell r="AE281">
            <v>1.0485850000000001</v>
          </cell>
          <cell r="AF281">
            <v>0.52788900000000005</v>
          </cell>
          <cell r="AG281">
            <v>1.004016</v>
          </cell>
          <cell r="AH281">
            <v>4.2501220000000002</v>
          </cell>
          <cell r="AI281">
            <v>0.99702800000000003</v>
          </cell>
          <cell r="AJ281">
            <v>1.0733470000000001</v>
          </cell>
          <cell r="AK281">
            <v>0.83619344773799997</v>
          </cell>
          <cell r="AL281">
            <v>0.842297650131</v>
          </cell>
          <cell r="AM281">
            <v>3.7488665893620001</v>
          </cell>
          <cell r="AN281">
            <v>0.98886086591</v>
          </cell>
          <cell r="AO281">
            <v>0.12875536480700001</v>
          </cell>
          <cell r="AP281">
            <v>0.59635974304100003</v>
          </cell>
          <cell r="AQ281">
            <v>-0.61640893470799996</v>
          </cell>
          <cell r="AR281">
            <v>1.795431553165</v>
          </cell>
          <cell r="AS281">
            <v>-0.16711092885000001</v>
          </cell>
          <cell r="AT281">
            <v>4.7320135200000002E-2</v>
          </cell>
          <cell r="AU281">
            <v>0.24359775140500001</v>
          </cell>
          <cell r="AV281">
            <v>0.17831795599700001</v>
          </cell>
          <cell r="AW281">
            <v>0.33812341504600002</v>
          </cell>
          <cell r="AX281">
            <v>0.43149661657400001</v>
          </cell>
          <cell r="AY281">
            <v>0.53784162578799999</v>
          </cell>
          <cell r="AZ281">
            <v>0.54124836316000002</v>
          </cell>
          <cell r="BA281">
            <v>0.466487470736</v>
          </cell>
          <cell r="BB281">
            <v>1.9771530917589999</v>
          </cell>
          <cell r="BC281">
            <v>0.819841543231</v>
          </cell>
          <cell r="BD281">
            <v>0.85450943233700005</v>
          </cell>
          <cell r="BE281">
            <v>0.61848565767899999</v>
          </cell>
          <cell r="BF281">
            <v>0.249288363668</v>
          </cell>
          <cell r="BG281">
            <v>2.552183185059</v>
          </cell>
          <cell r="BH281">
            <v>0.61093522717500004</v>
          </cell>
          <cell r="BI281">
            <v>0.55158932517399994</v>
          </cell>
          <cell r="BJ281">
            <v>0.42136498516300003</v>
          </cell>
          <cell r="BK281">
            <v>0.32927278127100001</v>
          </cell>
          <cell r="BL281">
            <v>1.9114654365229999</v>
          </cell>
          <cell r="BM281">
            <v>0.68962613674600004</v>
          </cell>
          <cell r="BN281">
            <v>0.64629847238500004</v>
          </cell>
          <cell r="BO281">
            <v>0.55512616285500005</v>
          </cell>
          <cell r="BP281">
            <v>0.50283204688399996</v>
          </cell>
          <cell r="BQ281">
            <v>2.3935918443299999</v>
          </cell>
          <cell r="BR281">
            <v>0.85724167092100001</v>
          </cell>
          <cell r="BS281">
            <v>0.81666131598299996</v>
          </cell>
          <cell r="BT281">
            <v>0.72281356509899997</v>
          </cell>
          <cell r="BU281">
            <v>0.65219086108799995</v>
          </cell>
          <cell r="BV281">
            <v>3.048907413092</v>
          </cell>
          <cell r="BW281">
            <v>3.6186840353999998</v>
          </cell>
        </row>
        <row r="282">
          <cell r="B282" t="str">
            <v>Common dividends paid</v>
          </cell>
          <cell r="C282" t="str">
            <v>COMMON_DIV_PAID</v>
          </cell>
          <cell r="D282" t="str">
            <v>USD</v>
          </cell>
          <cell r="F282">
            <v>-723</v>
          </cell>
          <cell r="G282">
            <v>-766</v>
          </cell>
          <cell r="H282">
            <v>-749</v>
          </cell>
          <cell r="I282">
            <v>-758</v>
          </cell>
          <cell r="J282">
            <v>-786</v>
          </cell>
          <cell r="K282">
            <v>-771</v>
          </cell>
          <cell r="L282">
            <v>-904</v>
          </cell>
          <cell r="M282">
            <v>-1063</v>
          </cell>
          <cell r="N282">
            <v>-1217</v>
          </cell>
          <cell r="O282">
            <v>-306</v>
          </cell>
          <cell r="P282">
            <v>-306</v>
          </cell>
          <cell r="Q282">
            <v>-308</v>
          </cell>
          <cell r="R282">
            <v>-309</v>
          </cell>
          <cell r="S282">
            <v>-1229</v>
          </cell>
          <cell r="T282">
            <v>-310</v>
          </cell>
          <cell r="U282">
            <v>-313</v>
          </cell>
          <cell r="V282">
            <v>-315</v>
          </cell>
          <cell r="W282">
            <v>-314</v>
          </cell>
          <cell r="X282">
            <v>-1252</v>
          </cell>
          <cell r="Y282">
            <v>-321.26499999999999</v>
          </cell>
          <cell r="Z282">
            <v>-322.9735</v>
          </cell>
          <cell r="AA282">
            <v>-323.34199999999998</v>
          </cell>
          <cell r="AB282">
            <v>-323.74400000000003</v>
          </cell>
          <cell r="AC282">
            <v>-1291.3244999999999</v>
          </cell>
          <cell r="AD282">
            <v>-362.96249999999998</v>
          </cell>
          <cell r="AE282">
            <v>-361.3125</v>
          </cell>
          <cell r="AF282">
            <v>-359.66250000000002</v>
          </cell>
          <cell r="AG282">
            <v>-359.28750000000002</v>
          </cell>
          <cell r="AH282">
            <v>-1443.2249999999999</v>
          </cell>
          <cell r="AI282">
            <v>-361.2</v>
          </cell>
          <cell r="AJ282">
            <v>-358.05</v>
          </cell>
          <cell r="AK282">
            <v>-402.822</v>
          </cell>
          <cell r="AL282">
            <v>-397.06799999999998</v>
          </cell>
          <cell r="AM282">
            <v>-1567.2249999999999</v>
          </cell>
          <cell r="AN282">
            <v>-397.06799999999998</v>
          </cell>
          <cell r="AO282">
            <v>-388.584</v>
          </cell>
          <cell r="AP282">
            <v>-388.584</v>
          </cell>
          <cell r="AQ282">
            <v>-388.584</v>
          </cell>
          <cell r="AR282">
            <v>-1571.3040000000001</v>
          </cell>
          <cell r="AS282">
            <v>-146.31</v>
          </cell>
          <cell r="AT282">
            <v>-153.91499999999999</v>
          </cell>
          <cell r="AU282">
            <v>-166.26</v>
          </cell>
          <cell r="AV282">
            <v>-166.95</v>
          </cell>
          <cell r="AW282">
            <v>-633.43499999999995</v>
          </cell>
          <cell r="AX282">
            <v>-167.625</v>
          </cell>
          <cell r="AY282">
            <v>-168.81</v>
          </cell>
          <cell r="AZ282">
            <v>-168.81</v>
          </cell>
          <cell r="BA282">
            <v>-169.89</v>
          </cell>
          <cell r="BB282">
            <v>-675.13499999999999</v>
          </cell>
          <cell r="BC282">
            <v>-170.92500000000001</v>
          </cell>
          <cell r="BD282">
            <v>-287.39999999999998</v>
          </cell>
          <cell r="BE282">
            <v>-288.26220000000001</v>
          </cell>
          <cell r="BF282">
            <v>-289.12698660000001</v>
          </cell>
          <cell r="BG282">
            <v>-1034.6977679399999</v>
          </cell>
          <cell r="BH282">
            <v>-287.72375</v>
          </cell>
          <cell r="BI282">
            <v>-374.30399999999997</v>
          </cell>
          <cell r="BJ282">
            <v>-375.26400000000001</v>
          </cell>
          <cell r="BK282">
            <v>-376.19200000000001</v>
          </cell>
          <cell r="BL282">
            <v>-1412.3407374999999</v>
          </cell>
          <cell r="BM282">
            <v>-377.952</v>
          </cell>
          <cell r="BN282">
            <v>-379.55200000000002</v>
          </cell>
          <cell r="BO282">
            <v>-379.01664</v>
          </cell>
          <cell r="BP282">
            <v>-379.95391999999998</v>
          </cell>
          <cell r="BQ282">
            <v>-1516.4745600000001</v>
          </cell>
          <cell r="BR282">
            <v>-381.73151999999999</v>
          </cell>
          <cell r="BS282">
            <v>-383.34751999999997</v>
          </cell>
          <cell r="BT282">
            <v>-382.80680640000003</v>
          </cell>
          <cell r="BU282">
            <v>-383.75345920000001</v>
          </cell>
          <cell r="BV282">
            <v>-1761.3852014399999</v>
          </cell>
          <cell r="BW282">
            <v>-2045.8489114725601</v>
          </cell>
        </row>
        <row r="283">
          <cell r="B283" t="str">
            <v>DPS, dividend per share</v>
          </cell>
          <cell r="C283" t="str">
            <v>DPS</v>
          </cell>
          <cell r="D283" t="str">
            <v>USD</v>
          </cell>
          <cell r="F283">
            <v>0.86666699999999997</v>
          </cell>
          <cell r="G283">
            <v>0.93</v>
          </cell>
          <cell r="H283">
            <v>1</v>
          </cell>
          <cell r="I283">
            <v>1.08</v>
          </cell>
          <cell r="J283">
            <v>1.1599999999999999</v>
          </cell>
          <cell r="K283">
            <v>1.1599999999999999</v>
          </cell>
          <cell r="L283">
            <v>1.1599999999999999</v>
          </cell>
          <cell r="M283">
            <v>1.2949999999999999</v>
          </cell>
          <cell r="N283">
            <v>1.34</v>
          </cell>
          <cell r="O283">
            <v>0.33500000000000002</v>
          </cell>
          <cell r="P283">
            <v>0.33500000000000002</v>
          </cell>
          <cell r="Q283">
            <v>0.33500000000000002</v>
          </cell>
          <cell r="R283">
            <v>0.33500000000000002</v>
          </cell>
          <cell r="S283">
            <v>1.34</v>
          </cell>
          <cell r="T283">
            <v>0.33500000000000002</v>
          </cell>
          <cell r="U283">
            <v>0.33500000000000002</v>
          </cell>
          <cell r="V283">
            <v>0.33500000000000002</v>
          </cell>
          <cell r="W283">
            <v>0.34</v>
          </cell>
          <cell r="X283">
            <v>1.34</v>
          </cell>
          <cell r="Y283">
            <v>0.33500000000000002</v>
          </cell>
          <cell r="Z283">
            <v>0.33500000000000002</v>
          </cell>
          <cell r="AA283">
            <v>0.33500000000000002</v>
          </cell>
          <cell r="AB283">
            <v>0.33500000000000002</v>
          </cell>
          <cell r="AC283">
            <v>1.34</v>
          </cell>
          <cell r="AD283">
            <v>0.375</v>
          </cell>
          <cell r="AE283">
            <v>0.375</v>
          </cell>
          <cell r="AF283">
            <v>0.375</v>
          </cell>
          <cell r="AG283">
            <v>0.375</v>
          </cell>
          <cell r="AH283">
            <v>1.5</v>
          </cell>
          <cell r="AI283">
            <v>0.375</v>
          </cell>
          <cell r="AJ283">
            <v>0.375</v>
          </cell>
          <cell r="AK283">
            <v>0.42</v>
          </cell>
          <cell r="AL283">
            <v>0.42</v>
          </cell>
          <cell r="AM283">
            <v>1.64</v>
          </cell>
          <cell r="AN283">
            <v>0.42</v>
          </cell>
          <cell r="AO283">
            <v>0.42</v>
          </cell>
          <cell r="AP283">
            <v>0.42</v>
          </cell>
          <cell r="AQ283">
            <v>0.42</v>
          </cell>
          <cell r="AR283">
            <v>1.68</v>
          </cell>
          <cell r="AS283">
            <v>0.15</v>
          </cell>
          <cell r="AT283">
            <v>0.15</v>
          </cell>
          <cell r="AU283">
            <v>0.15</v>
          </cell>
          <cell r="AV283">
            <v>0.15</v>
          </cell>
          <cell r="AW283">
            <v>0.6</v>
          </cell>
          <cell r="AX283">
            <v>0.15</v>
          </cell>
          <cell r="AY283">
            <v>0.15</v>
          </cell>
          <cell r="AZ283">
            <v>0.15</v>
          </cell>
          <cell r="BA283">
            <v>0.15</v>
          </cell>
          <cell r="BB283">
            <v>0.6</v>
          </cell>
          <cell r="BC283">
            <v>0.15</v>
          </cell>
          <cell r="BD283">
            <v>0.25</v>
          </cell>
          <cell r="BE283">
            <v>0.25</v>
          </cell>
          <cell r="BF283">
            <v>0.25</v>
          </cell>
          <cell r="BG283">
            <v>0.9</v>
          </cell>
          <cell r="BH283">
            <v>0.25</v>
          </cell>
          <cell r="BI283">
            <v>0.32</v>
          </cell>
          <cell r="BJ283">
            <v>0.32</v>
          </cell>
          <cell r="BK283">
            <v>0.32</v>
          </cell>
          <cell r="BL283">
            <v>1.21</v>
          </cell>
          <cell r="BM283">
            <v>0.32</v>
          </cell>
          <cell r="BN283">
            <v>0.32</v>
          </cell>
          <cell r="BO283">
            <v>0.32</v>
          </cell>
          <cell r="BP283">
            <v>0.32</v>
          </cell>
          <cell r="BQ283">
            <v>1.28</v>
          </cell>
          <cell r="BR283">
            <v>0.32</v>
          </cell>
          <cell r="BS283">
            <v>0.32</v>
          </cell>
          <cell r="BT283">
            <v>0.32</v>
          </cell>
          <cell r="BU283">
            <v>0.32</v>
          </cell>
          <cell r="BV283">
            <v>1.472</v>
          </cell>
          <cell r="BW283">
            <v>1.6928000000000001</v>
          </cell>
        </row>
        <row r="284">
          <cell r="B284" t="str">
            <v>Weighted average shares outstanding, basic</v>
          </cell>
          <cell r="C284" t="str">
            <v>SH</v>
          </cell>
          <cell r="F284">
            <v>828.3</v>
          </cell>
          <cell r="G284">
            <v>804.6</v>
          </cell>
          <cell r="H284">
            <v>745.8</v>
          </cell>
          <cell r="I284">
            <v>698.1</v>
          </cell>
          <cell r="J284">
            <v>676.2</v>
          </cell>
          <cell r="K284">
            <v>666.75</v>
          </cell>
          <cell r="L284">
            <v>898.85</v>
          </cell>
          <cell r="M284">
            <v>901.8</v>
          </cell>
          <cell r="N284">
            <v>910.5</v>
          </cell>
          <cell r="O284">
            <v>916.15</v>
          </cell>
          <cell r="P284">
            <v>919.6</v>
          </cell>
          <cell r="Q284">
            <v>923.15</v>
          </cell>
          <cell r="R284">
            <v>928.65</v>
          </cell>
          <cell r="S284">
            <v>922.45</v>
          </cell>
          <cell r="T284">
            <v>932.7</v>
          </cell>
          <cell r="U284">
            <v>942.95</v>
          </cell>
          <cell r="V284">
            <v>946.15</v>
          </cell>
          <cell r="W284">
            <v>956.8</v>
          </cell>
          <cell r="X284">
            <v>940.1</v>
          </cell>
          <cell r="Y284">
            <v>965.5</v>
          </cell>
          <cell r="Z284">
            <v>970.15</v>
          </cell>
          <cell r="AA284">
            <v>971.8</v>
          </cell>
          <cell r="AB284">
            <v>973.85</v>
          </cell>
          <cell r="AC284">
            <v>970.32500000000005</v>
          </cell>
          <cell r="AD284">
            <v>974.3</v>
          </cell>
          <cell r="AE284">
            <v>969.55</v>
          </cell>
          <cell r="AF284">
            <v>964.5</v>
          </cell>
          <cell r="AG284">
            <v>964.6</v>
          </cell>
          <cell r="AH284">
            <v>968.23749999999995</v>
          </cell>
          <cell r="AI284">
            <v>969.55</v>
          </cell>
          <cell r="AJ284">
            <v>961.4</v>
          </cell>
          <cell r="AK284">
            <v>960.3</v>
          </cell>
          <cell r="AL284">
            <v>951.45</v>
          </cell>
          <cell r="AM284">
            <v>960.67499999999995</v>
          </cell>
          <cell r="AN284">
            <v>948.5</v>
          </cell>
          <cell r="AO284">
            <v>928.6</v>
          </cell>
          <cell r="AP284">
            <v>929.6</v>
          </cell>
          <cell r="AQ284">
            <v>928.2</v>
          </cell>
          <cell r="AR284">
            <v>937.17499999999995</v>
          </cell>
          <cell r="AS284">
            <v>975.4</v>
          </cell>
          <cell r="AT284">
            <v>1030.8</v>
          </cell>
          <cell r="AU284">
            <v>1114.55</v>
          </cell>
          <cell r="AV284">
            <v>1120.0999999999999</v>
          </cell>
          <cell r="AW284">
            <v>1060.2125000000001</v>
          </cell>
          <cell r="AX284">
            <v>1127.7</v>
          </cell>
          <cell r="AY284">
            <v>1133.5</v>
          </cell>
          <cell r="AZ284">
            <v>1135.45</v>
          </cell>
          <cell r="BA284">
            <v>1142.95</v>
          </cell>
          <cell r="BB284">
            <v>1134.9000000000001</v>
          </cell>
          <cell r="BC284">
            <v>1150.3499999999999</v>
          </cell>
          <cell r="BD284">
            <v>1155.25</v>
          </cell>
          <cell r="BE284">
            <v>1156.9744000000001</v>
          </cell>
          <cell r="BF284">
            <v>1157.9039732000001</v>
          </cell>
          <cell r="BG284">
            <v>1155.1195932999999</v>
          </cell>
          <cell r="BH284">
            <v>1159.7974999999999</v>
          </cell>
          <cell r="BI284">
            <v>1173.1500000000001</v>
          </cell>
          <cell r="BJ284">
            <v>1176.0999999999999</v>
          </cell>
          <cell r="BK284">
            <v>1178.7294999999999</v>
          </cell>
          <cell r="BL284">
            <v>1171.94425</v>
          </cell>
          <cell r="BM284">
            <v>1184.3499999999999</v>
          </cell>
          <cell r="BN284">
            <v>1188.75</v>
          </cell>
          <cell r="BO284">
            <v>1187.9135000000001</v>
          </cell>
          <cell r="BP284">
            <v>1189.3779999999999</v>
          </cell>
          <cell r="BQ284">
            <v>1187.5978749999999</v>
          </cell>
          <cell r="BR284">
            <v>1192.1555000000001</v>
          </cell>
          <cell r="BS284">
            <v>1194.6804999999999</v>
          </cell>
          <cell r="BT284">
            <v>1193.8356349999999</v>
          </cell>
          <cell r="BU284">
            <v>1195.3147799999999</v>
          </cell>
          <cell r="BV284">
            <v>1193.9966037500001</v>
          </cell>
          <cell r="BW284">
            <v>1199.9795697874999</v>
          </cell>
        </row>
        <row r="285">
          <cell r="B285" t="str">
            <v>Diluted average shares outstanding (mn)</v>
          </cell>
          <cell r="C285" t="str">
            <v>DILUTE_SHARES</v>
          </cell>
          <cell r="F285">
            <v>828.3</v>
          </cell>
          <cell r="G285">
            <v>804.6</v>
          </cell>
          <cell r="H285">
            <v>752.7</v>
          </cell>
          <cell r="I285">
            <v>704.4</v>
          </cell>
          <cell r="J285">
            <v>681.8</v>
          </cell>
          <cell r="K285">
            <v>673.3</v>
          </cell>
          <cell r="L285">
            <v>904.5</v>
          </cell>
          <cell r="M285">
            <v>901.8</v>
          </cell>
          <cell r="N285">
            <v>910.5</v>
          </cell>
          <cell r="O285">
            <v>917.7</v>
          </cell>
          <cell r="P285">
            <v>921.9</v>
          </cell>
          <cell r="Q285">
            <v>926.5</v>
          </cell>
          <cell r="R285">
            <v>933.7</v>
          </cell>
          <cell r="S285">
            <v>926.1</v>
          </cell>
          <cell r="T285">
            <v>933.7</v>
          </cell>
          <cell r="U285">
            <v>947.9</v>
          </cell>
          <cell r="V285">
            <v>951.4</v>
          </cell>
          <cell r="W285">
            <v>964.3</v>
          </cell>
          <cell r="X285">
            <v>953.8</v>
          </cell>
          <cell r="Y285">
            <v>972</v>
          </cell>
          <cell r="Z285">
            <v>976.2</v>
          </cell>
          <cell r="AA285">
            <v>978.4</v>
          </cell>
          <cell r="AB285">
            <v>981.3</v>
          </cell>
          <cell r="AC285">
            <v>976.97500000000002</v>
          </cell>
          <cell r="AD285">
            <v>980.7</v>
          </cell>
          <cell r="AE285">
            <v>975.6</v>
          </cell>
          <cell r="AF285">
            <v>969.9</v>
          </cell>
          <cell r="AG285">
            <v>971.1</v>
          </cell>
          <cell r="AH285">
            <v>974.32500000000005</v>
          </cell>
          <cell r="AI285">
            <v>975.9</v>
          </cell>
          <cell r="AJ285">
            <v>968</v>
          </cell>
          <cell r="AK285">
            <v>961.5</v>
          </cell>
          <cell r="AL285">
            <v>957.5</v>
          </cell>
          <cell r="AM285">
            <v>965.72500000000002</v>
          </cell>
          <cell r="AN285">
            <v>951.6</v>
          </cell>
          <cell r="AO285">
            <v>932</v>
          </cell>
          <cell r="AP285">
            <v>934</v>
          </cell>
          <cell r="AQ285">
            <v>931.2</v>
          </cell>
          <cell r="AR285">
            <v>939.05</v>
          </cell>
          <cell r="AS285">
            <v>975.4</v>
          </cell>
          <cell r="AT285">
            <v>1035.5</v>
          </cell>
          <cell r="AU285">
            <v>1120.7</v>
          </cell>
          <cell r="AV285">
            <v>1127.2</v>
          </cell>
          <cell r="AW285">
            <v>1064.7</v>
          </cell>
          <cell r="AX285">
            <v>1137.9000000000001</v>
          </cell>
          <cell r="AY285">
            <v>1141.5999999999999</v>
          </cell>
          <cell r="AZ285">
            <v>1145.5</v>
          </cell>
          <cell r="BA285">
            <v>1153.3</v>
          </cell>
          <cell r="BB285">
            <v>1144.575</v>
          </cell>
          <cell r="BC285">
            <v>1161.2</v>
          </cell>
          <cell r="BD285">
            <v>1160.9000000000001</v>
          </cell>
          <cell r="BE285">
            <v>1160.9000000000001</v>
          </cell>
          <cell r="BF285">
            <v>1159.3</v>
          </cell>
          <cell r="BG285">
            <v>1160.575</v>
          </cell>
          <cell r="BH285">
            <v>1168.7</v>
          </cell>
          <cell r="BI285">
            <v>1176.5999999999999</v>
          </cell>
          <cell r="BJ285">
            <v>1179.5</v>
          </cell>
          <cell r="BK285">
            <v>1181.8589999999999</v>
          </cell>
          <cell r="BL285">
            <v>1176.6647499999999</v>
          </cell>
          <cell r="BM285">
            <v>1187.5999999999999</v>
          </cell>
          <cell r="BN285">
            <v>1191.4000000000001</v>
          </cell>
          <cell r="BO285">
            <v>1191.4000000000001</v>
          </cell>
          <cell r="BP285">
            <v>1191.4000000000001</v>
          </cell>
          <cell r="BQ285">
            <v>1190.45</v>
          </cell>
          <cell r="BR285">
            <v>1191.4000000000001</v>
          </cell>
          <cell r="BS285">
            <v>1191.4000000000001</v>
          </cell>
          <cell r="BT285">
            <v>1191.4000000000001</v>
          </cell>
          <cell r="BU285">
            <v>1191.4000000000001</v>
          </cell>
          <cell r="BV285">
            <v>1191.4000000000001</v>
          </cell>
          <cell r="BW285">
            <v>1191.4000000000001</v>
          </cell>
        </row>
        <row r="286">
          <cell r="B286" t="str">
            <v>Period-end shares outstanding</v>
          </cell>
          <cell r="C286" t="str">
            <v>NON_OP_ADD</v>
          </cell>
          <cell r="F286">
            <v>828.3</v>
          </cell>
          <cell r="G286">
            <v>804.6</v>
          </cell>
          <cell r="H286">
            <v>752.7</v>
          </cell>
          <cell r="I286">
            <v>704.4</v>
          </cell>
          <cell r="J286">
            <v>681.8</v>
          </cell>
          <cell r="K286">
            <v>673.3</v>
          </cell>
          <cell r="L286">
            <v>904.5</v>
          </cell>
          <cell r="M286">
            <v>901.8</v>
          </cell>
          <cell r="N286">
            <v>910.5</v>
          </cell>
          <cell r="O286">
            <v>917.7</v>
          </cell>
          <cell r="P286">
            <v>921.9</v>
          </cell>
          <cell r="Q286">
            <v>926.5</v>
          </cell>
          <cell r="R286">
            <v>933.7</v>
          </cell>
          <cell r="S286">
            <v>927.45</v>
          </cell>
          <cell r="T286">
            <v>933.7</v>
          </cell>
          <cell r="U286">
            <v>947.9</v>
          </cell>
          <cell r="V286">
            <v>951.4</v>
          </cell>
          <cell r="W286">
            <v>964.3</v>
          </cell>
          <cell r="X286">
            <v>952.93</v>
          </cell>
          <cell r="Y286">
            <v>972</v>
          </cell>
          <cell r="Z286">
            <v>976.2</v>
          </cell>
          <cell r="AA286">
            <v>978.4</v>
          </cell>
          <cell r="AB286">
            <v>981.3</v>
          </cell>
          <cell r="AC286">
            <v>976.97500000000002</v>
          </cell>
          <cell r="AD286">
            <v>980.7</v>
          </cell>
          <cell r="AE286">
            <v>975.6</v>
          </cell>
          <cell r="AF286">
            <v>969.9</v>
          </cell>
          <cell r="AG286">
            <v>971.1</v>
          </cell>
          <cell r="AH286">
            <v>974.32500000000005</v>
          </cell>
          <cell r="AI286">
            <v>975.9</v>
          </cell>
          <cell r="AJ286">
            <v>968</v>
          </cell>
          <cell r="AK286">
            <v>961.5</v>
          </cell>
          <cell r="AL286">
            <v>957.5</v>
          </cell>
          <cell r="AM286">
            <v>965.72500000000002</v>
          </cell>
          <cell r="AN286">
            <v>951.6</v>
          </cell>
          <cell r="AO286">
            <v>932</v>
          </cell>
          <cell r="AP286">
            <v>934</v>
          </cell>
          <cell r="AQ286">
            <v>931.2</v>
          </cell>
          <cell r="AR286">
            <v>939.05</v>
          </cell>
          <cell r="AS286">
            <v>975.4</v>
          </cell>
          <cell r="AT286">
            <v>1035.5</v>
          </cell>
          <cell r="AU286">
            <v>1120.7</v>
          </cell>
          <cell r="AV286">
            <v>1127.2</v>
          </cell>
          <cell r="AW286">
            <v>1064.7</v>
          </cell>
          <cell r="AX286">
            <v>1137.9000000000001</v>
          </cell>
          <cell r="AY286">
            <v>1160.575</v>
          </cell>
          <cell r="AZ286">
            <v>1145.5</v>
          </cell>
          <cell r="BA286">
            <v>1153.3</v>
          </cell>
          <cell r="BB286">
            <v>1144.575</v>
          </cell>
          <cell r="BC286">
            <v>1161.2</v>
          </cell>
          <cell r="BD286">
            <v>1160.9000000000001</v>
          </cell>
          <cell r="BE286">
            <v>1160.9000000000001</v>
          </cell>
          <cell r="BF286">
            <v>1159.3</v>
          </cell>
          <cell r="BG286">
            <v>1160.575</v>
          </cell>
          <cell r="BH286">
            <v>1168.7</v>
          </cell>
          <cell r="BI286">
            <v>1176.5999999999999</v>
          </cell>
          <cell r="BJ286">
            <v>1179.5</v>
          </cell>
          <cell r="BK286">
            <v>1181.8589999999999</v>
          </cell>
          <cell r="BL286">
            <v>1176.6647499999999</v>
          </cell>
          <cell r="BM286">
            <v>1187.5999999999999</v>
          </cell>
          <cell r="BN286">
            <v>1191.4000000000001</v>
          </cell>
          <cell r="BO286">
            <v>1191.4000000000001</v>
          </cell>
          <cell r="BP286">
            <v>1191.4000000000001</v>
          </cell>
          <cell r="BQ286">
            <v>1190.45</v>
          </cell>
          <cell r="BR286">
            <v>1191.4000000000001</v>
          </cell>
          <cell r="BS286">
            <v>1191.4000000000001</v>
          </cell>
          <cell r="BT286">
            <v>1191.4000000000001</v>
          </cell>
          <cell r="BU286">
            <v>1191.4000000000001</v>
          </cell>
          <cell r="BV286">
            <v>1191.4000000000001</v>
          </cell>
          <cell r="BW286">
            <v>1191.4000000000001</v>
          </cell>
        </row>
        <row r="287">
          <cell r="A287" t="str">
            <v>Additional Income Statement Items</v>
          </cell>
        </row>
        <row r="288">
          <cell r="B288" t="str">
            <v>Marginal tax rate</v>
          </cell>
          <cell r="C288" t="str">
            <v>MARGIN_TAX_RATE</v>
          </cell>
          <cell r="F288">
            <v>0.3</v>
          </cell>
          <cell r="G288">
            <v>0.3</v>
          </cell>
          <cell r="H288">
            <v>0.3</v>
          </cell>
          <cell r="I288">
            <v>0.3</v>
          </cell>
          <cell r="J288">
            <v>0.3</v>
          </cell>
          <cell r="K288">
            <v>0.3</v>
          </cell>
          <cell r="L288">
            <v>0.3</v>
          </cell>
          <cell r="M288">
            <v>0.3</v>
          </cell>
          <cell r="N288">
            <v>0.3</v>
          </cell>
          <cell r="O288">
            <v>0.3</v>
          </cell>
          <cell r="P288">
            <v>0.3</v>
          </cell>
          <cell r="Q288">
            <v>0.3</v>
          </cell>
          <cell r="R288">
            <v>0.3</v>
          </cell>
          <cell r="S288">
            <v>0.3</v>
          </cell>
          <cell r="T288">
            <v>0.3</v>
          </cell>
          <cell r="U288">
            <v>0.3</v>
          </cell>
          <cell r="V288">
            <v>0.3</v>
          </cell>
          <cell r="W288">
            <v>0.3</v>
          </cell>
          <cell r="X288">
            <v>0.3</v>
          </cell>
          <cell r="Y288">
            <v>0.3</v>
          </cell>
          <cell r="Z288">
            <v>0.3</v>
          </cell>
          <cell r="AA288">
            <v>0.3</v>
          </cell>
          <cell r="AB288">
            <v>0.3</v>
          </cell>
          <cell r="AC288">
            <v>0.3</v>
          </cell>
          <cell r="AD288">
            <v>0.3</v>
          </cell>
          <cell r="AE288">
            <v>0.3</v>
          </cell>
          <cell r="AF288">
            <v>0.3</v>
          </cell>
          <cell r="AG288">
            <v>0.3</v>
          </cell>
          <cell r="AH288">
            <v>0.3</v>
          </cell>
          <cell r="AI288">
            <v>0.3</v>
          </cell>
          <cell r="AJ288">
            <v>0.3</v>
          </cell>
          <cell r="AK288">
            <v>0.3</v>
          </cell>
          <cell r="AL288">
            <v>0.3</v>
          </cell>
          <cell r="AM288">
            <v>0.3</v>
          </cell>
          <cell r="AN288">
            <v>0.3</v>
          </cell>
          <cell r="AO288">
            <v>0.3</v>
          </cell>
          <cell r="AP288">
            <v>0.3</v>
          </cell>
          <cell r="AQ288">
            <v>0.3</v>
          </cell>
          <cell r="AR288">
            <v>0.3</v>
          </cell>
          <cell r="AS288">
            <v>0.3</v>
          </cell>
          <cell r="AT288">
            <v>0.3</v>
          </cell>
          <cell r="AU288">
            <v>0.3</v>
          </cell>
          <cell r="AV288">
            <v>0.3</v>
          </cell>
          <cell r="AW288">
            <v>0.3</v>
          </cell>
          <cell r="AX288">
            <v>0.3</v>
          </cell>
          <cell r="AY288">
            <v>0.3</v>
          </cell>
          <cell r="AZ288">
            <v>0.3</v>
          </cell>
          <cell r="BA288">
            <v>0.3</v>
          </cell>
          <cell r="BB288">
            <v>0.3</v>
          </cell>
          <cell r="BC288">
            <v>0.3</v>
          </cell>
          <cell r="BD288">
            <v>0.3</v>
          </cell>
          <cell r="BE288">
            <v>0.3</v>
          </cell>
          <cell r="BF288">
            <v>0.3</v>
          </cell>
          <cell r="BG288">
            <v>0.3</v>
          </cell>
          <cell r="BH288">
            <v>0.3</v>
          </cell>
          <cell r="BI288">
            <v>0.3</v>
          </cell>
          <cell r="BJ288">
            <v>0.3</v>
          </cell>
          <cell r="BK288">
            <v>0.3</v>
          </cell>
          <cell r="BL288">
            <v>0.3</v>
          </cell>
          <cell r="BM288">
            <v>0.3</v>
          </cell>
          <cell r="BN288">
            <v>0.3</v>
          </cell>
          <cell r="BO288">
            <v>0.3</v>
          </cell>
          <cell r="BP288">
            <v>0.3</v>
          </cell>
          <cell r="BQ288">
            <v>0.3</v>
          </cell>
          <cell r="BR288">
            <v>0.3</v>
          </cell>
          <cell r="BS288">
            <v>0.3</v>
          </cell>
          <cell r="BT288">
            <v>0.3</v>
          </cell>
          <cell r="BU288">
            <v>0.3</v>
          </cell>
          <cell r="BV288">
            <v>0.3</v>
          </cell>
          <cell r="BW288">
            <v>0.3</v>
          </cell>
        </row>
        <row r="289">
          <cell r="A289" t="str">
            <v>ESO</v>
          </cell>
        </row>
        <row r="290">
          <cell r="B290" t="str">
            <v>Fair value of grant</v>
          </cell>
          <cell r="C290" t="str">
            <v>FV_GRANT</v>
          </cell>
          <cell r="D290" t="str">
            <v>USD</v>
          </cell>
        </row>
        <row r="291">
          <cell r="B291" t="str">
            <v>ESO expense (post-tax)</v>
          </cell>
          <cell r="C291" t="str">
            <v>ESO_POST_TAX</v>
          </cell>
          <cell r="D291" t="str">
            <v>USD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W291">
            <v>0</v>
          </cell>
          <cell r="BB291">
            <v>0</v>
          </cell>
          <cell r="BG291">
            <v>0</v>
          </cell>
          <cell r="BL291">
            <v>0</v>
          </cell>
          <cell r="BQ291">
            <v>0</v>
          </cell>
          <cell r="BV291">
            <v>0</v>
          </cell>
          <cell r="BW291">
            <v>0</v>
          </cell>
        </row>
        <row r="292">
          <cell r="B292" t="str">
            <v>EPS (excl. ESO expense, basic)</v>
          </cell>
          <cell r="C292" t="str">
            <v>EPS_EX_ESO_B</v>
          </cell>
          <cell r="D292" t="str">
            <v>USD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1.254262</v>
          </cell>
          <cell r="AE292">
            <v>1.0617540000000001</v>
          </cell>
          <cell r="AF292">
            <v>0.99051199999999995</v>
          </cell>
          <cell r="AG292">
            <v>0.99572099999999997</v>
          </cell>
          <cell r="AH292">
            <v>4.303903</v>
          </cell>
          <cell r="AI292">
            <v>1.0101739999999999</v>
          </cell>
          <cell r="AJ292">
            <v>1.0881860000000001</v>
          </cell>
          <cell r="AK292">
            <v>0.83828589302500001</v>
          </cell>
          <cell r="AL292">
            <v>0.85307806219600002</v>
          </cell>
          <cell r="AM292">
            <v>3.7897243813660002</v>
          </cell>
          <cell r="AN292">
            <v>0.99534588534000001</v>
          </cell>
          <cell r="AO292">
            <v>0.129701686122</v>
          </cell>
          <cell r="AP292">
            <v>0.60203199308300004</v>
          </cell>
          <cell r="AQ292">
            <v>-0.62040639861699998</v>
          </cell>
          <cell r="AR292">
            <v>1.8026301721369999</v>
          </cell>
          <cell r="AS292">
            <v>-0.16711092885000001</v>
          </cell>
          <cell r="AT292">
            <v>4.7753630249999998E-2</v>
          </cell>
          <cell r="AU292">
            <v>0.24630097437699999</v>
          </cell>
          <cell r="AV292">
            <v>0.180592991914</v>
          </cell>
          <cell r="AW292">
            <v>0.34099789244399997</v>
          </cell>
          <cell r="AX292">
            <v>0.43937360179000001</v>
          </cell>
          <cell r="AY292">
            <v>0.54558379242900001</v>
          </cell>
          <cell r="AZ292">
            <v>0.55091523013999999</v>
          </cell>
          <cell r="BA292">
            <v>0.47501324386400001</v>
          </cell>
          <cell r="BB292">
            <v>2.0111533248910001</v>
          </cell>
          <cell r="BC292">
            <v>0.83545414655600003</v>
          </cell>
          <cell r="BD292">
            <v>0.86290883785700001</v>
          </cell>
          <cell r="BE292">
            <v>0.63223690098800001</v>
          </cell>
          <cell r="BF292">
            <v>0.24989019824700001</v>
          </cell>
          <cell r="BG292">
            <v>2.5764045140520002</v>
          </cell>
          <cell r="BH292">
            <v>0.62038674249199999</v>
          </cell>
          <cell r="BI292">
            <v>0.55484312216800002</v>
          </cell>
          <cell r="BJ292">
            <v>0.42380830561999999</v>
          </cell>
          <cell r="BK292">
            <v>0.33102585913600002</v>
          </cell>
          <cell r="BL292">
            <v>1.9269261784639999</v>
          </cell>
          <cell r="BM292">
            <v>0.69342138684300003</v>
          </cell>
          <cell r="BN292">
            <v>0.64918640924000004</v>
          </cell>
          <cell r="BO292">
            <v>0.55839432098800001</v>
          </cell>
          <cell r="BP292">
            <v>0.50454463586099996</v>
          </cell>
          <cell r="BQ292">
            <v>2.405116381369</v>
          </cell>
          <cell r="BR292">
            <v>0.85615584627499997</v>
          </cell>
          <cell r="BS292">
            <v>0.81218862038200001</v>
          </cell>
          <cell r="BT292">
            <v>0.71987023600400002</v>
          </cell>
          <cell r="BU292">
            <v>0.64793282105299999</v>
          </cell>
          <cell r="BV292">
            <v>3.0356751728070002</v>
          </cell>
          <cell r="BW292">
            <v>3.5673059088299999</v>
          </cell>
        </row>
        <row r="293">
          <cell r="B293" t="str">
            <v>EPS (excl. ESO expense, diluted)</v>
          </cell>
          <cell r="C293" t="str">
            <v>EPS_EX_ESO_D</v>
          </cell>
          <cell r="D293" t="str">
            <v>USD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1.2378910000000001</v>
          </cell>
          <cell r="AE293">
            <v>1.0485850000000001</v>
          </cell>
          <cell r="AF293">
            <v>0.52788900000000005</v>
          </cell>
          <cell r="AG293">
            <v>1.004016</v>
          </cell>
          <cell r="AH293">
            <v>4.2501220000000002</v>
          </cell>
          <cell r="AI293">
            <v>0.99702800000000003</v>
          </cell>
          <cell r="AJ293">
            <v>1.0733470000000001</v>
          </cell>
          <cell r="AK293">
            <v>0.83619344773799997</v>
          </cell>
          <cell r="AL293">
            <v>0.842297650131</v>
          </cell>
          <cell r="AM293">
            <v>3.7488665893620001</v>
          </cell>
          <cell r="AN293">
            <v>0.98886086591</v>
          </cell>
          <cell r="AO293">
            <v>0.12875536480700001</v>
          </cell>
          <cell r="AP293">
            <v>0.59635974304100003</v>
          </cell>
          <cell r="AQ293">
            <v>-0.61640893470799996</v>
          </cell>
          <cell r="AR293">
            <v>1.795431553165</v>
          </cell>
          <cell r="AS293">
            <v>-0.16711092885000001</v>
          </cell>
          <cell r="AT293">
            <v>4.7320135200000002E-2</v>
          </cell>
          <cell r="AU293">
            <v>0.24359775140500001</v>
          </cell>
          <cell r="AV293">
            <v>0.17831795599700001</v>
          </cell>
          <cell r="AW293">
            <v>0.33812341504600002</v>
          </cell>
          <cell r="AX293">
            <v>0.43149661657400001</v>
          </cell>
          <cell r="AY293">
            <v>0.53784162578799999</v>
          </cell>
          <cell r="AZ293">
            <v>0.54124836316000002</v>
          </cell>
          <cell r="BA293">
            <v>0.466487470736</v>
          </cell>
          <cell r="BB293">
            <v>1.9771530917589999</v>
          </cell>
          <cell r="BC293">
            <v>0.819841543231</v>
          </cell>
          <cell r="BD293">
            <v>0.85450943233700005</v>
          </cell>
          <cell r="BE293">
            <v>0.61848565767899999</v>
          </cell>
          <cell r="BF293">
            <v>0.249288363668</v>
          </cell>
          <cell r="BG293">
            <v>2.552183185059</v>
          </cell>
          <cell r="BH293">
            <v>0.61093522717500004</v>
          </cell>
          <cell r="BI293">
            <v>0.55158932517399994</v>
          </cell>
          <cell r="BJ293">
            <v>0.42136498516300003</v>
          </cell>
          <cell r="BK293">
            <v>0.32927278127100001</v>
          </cell>
          <cell r="BL293">
            <v>1.9114654365229999</v>
          </cell>
          <cell r="BM293">
            <v>0.68962613674600004</v>
          </cell>
          <cell r="BN293">
            <v>0.64629847238500004</v>
          </cell>
          <cell r="BO293">
            <v>0.55512616285500005</v>
          </cell>
          <cell r="BP293">
            <v>0.50283204688399996</v>
          </cell>
          <cell r="BQ293">
            <v>2.3935918443299999</v>
          </cell>
          <cell r="BR293">
            <v>0.85724167092100001</v>
          </cell>
          <cell r="BS293">
            <v>0.81666131598299996</v>
          </cell>
          <cell r="BT293">
            <v>0.72281356509899997</v>
          </cell>
          <cell r="BU293">
            <v>0.65219086108799995</v>
          </cell>
          <cell r="BV293">
            <v>3.048907413092</v>
          </cell>
          <cell r="BW293">
            <v>3.6186840353999998</v>
          </cell>
        </row>
        <row r="294">
          <cell r="B294" t="str">
            <v>Year that ESO expense takes effect</v>
          </cell>
          <cell r="C294" t="str">
            <v>ESO_YEAR</v>
          </cell>
        </row>
        <row r="295">
          <cell r="A295" t="str">
            <v>Balance Sheet</v>
          </cell>
        </row>
        <row r="296">
          <cell r="B296" t="str">
            <v>BVPS, book value per share</v>
          </cell>
          <cell r="C296" t="str">
            <v>BVPS</v>
          </cell>
          <cell r="D296" t="str">
            <v>USD</v>
          </cell>
          <cell r="F296">
            <v>9.914282</v>
          </cell>
          <cell r="G296">
            <v>9.1486450000000001</v>
          </cell>
          <cell r="H296">
            <v>10.567291000000001</v>
          </cell>
          <cell r="I296">
            <v>10.826235</v>
          </cell>
          <cell r="J296">
            <v>10.896157000000001</v>
          </cell>
          <cell r="K296">
            <v>12.361503000000001</v>
          </cell>
          <cell r="L296">
            <v>13.090104999999999</v>
          </cell>
          <cell r="M296">
            <v>11.081170999999999</v>
          </cell>
          <cell r="N296">
            <v>8.3756179999999993</v>
          </cell>
          <cell r="O296">
            <v>8.2151029999999992</v>
          </cell>
          <cell r="P296">
            <v>8.5150229999999993</v>
          </cell>
          <cell r="Q296">
            <v>8.5914730000000006</v>
          </cell>
          <cell r="R296">
            <v>9.8264969999999998</v>
          </cell>
          <cell r="S296">
            <v>9.8927169999999993</v>
          </cell>
          <cell r="T296">
            <v>10.152082999999999</v>
          </cell>
          <cell r="U296">
            <v>10.442030000000001</v>
          </cell>
          <cell r="V296">
            <v>11.050032</v>
          </cell>
          <cell r="W296">
            <v>12.724256</v>
          </cell>
          <cell r="X296">
            <v>12.876077</v>
          </cell>
          <cell r="Y296">
            <v>15.765432000000001</v>
          </cell>
          <cell r="Z296">
            <v>15.697603000000001</v>
          </cell>
          <cell r="AA296">
            <v>15.662305999999999</v>
          </cell>
          <cell r="AB296">
            <v>15.616020000000001</v>
          </cell>
          <cell r="AC296">
            <v>15.685150999999999</v>
          </cell>
          <cell r="AD296">
            <v>17.400836000000002</v>
          </cell>
          <cell r="AE296">
            <v>17.491800000000001</v>
          </cell>
          <cell r="AF296">
            <v>17.594597</v>
          </cell>
          <cell r="AG296">
            <v>17.572856000000002</v>
          </cell>
          <cell r="AH296">
            <v>17.514690000000002</v>
          </cell>
          <cell r="AI296">
            <v>19.867814325238001</v>
          </cell>
          <cell r="AJ296">
            <v>20.029958677686</v>
          </cell>
          <cell r="AK296">
            <v>20.165366614665</v>
          </cell>
          <cell r="AL296">
            <v>20.249608355090999</v>
          </cell>
          <cell r="AM296">
            <v>20.077144114525002</v>
          </cell>
          <cell r="AN296">
            <v>14.584909625892999</v>
          </cell>
          <cell r="AO296">
            <v>14.891630901288</v>
          </cell>
          <cell r="AP296">
            <v>14.859743040685</v>
          </cell>
          <cell r="AQ296">
            <v>14.904424398625</v>
          </cell>
          <cell r="AR296">
            <v>14.779830679942</v>
          </cell>
          <cell r="AS296">
            <v>13.446791060078001</v>
          </cell>
          <cell r="AT296">
            <v>15.180106228874999</v>
          </cell>
          <cell r="AU296">
            <v>14.927277594361</v>
          </cell>
          <cell r="AV296">
            <v>14.686834634493</v>
          </cell>
          <cell r="AW296">
            <v>15.548980933596001</v>
          </cell>
          <cell r="AX296">
            <v>15.677124527639</v>
          </cell>
          <cell r="AY296">
            <v>15.370829114877999</v>
          </cell>
          <cell r="AZ296">
            <v>15.573112178088</v>
          </cell>
          <cell r="BA296">
            <v>15.467788086361001</v>
          </cell>
          <cell r="BB296">
            <v>15.585697748072</v>
          </cell>
          <cell r="BC296">
            <v>16.380468480882001</v>
          </cell>
          <cell r="BD296">
            <v>17.387371866654998</v>
          </cell>
          <cell r="BE296">
            <v>17.35894564562</v>
          </cell>
          <cell r="BF296">
            <v>15.768998533597999</v>
          </cell>
          <cell r="BG296">
            <v>15.751674816363</v>
          </cell>
          <cell r="BH296">
            <v>16.279626935911999</v>
          </cell>
          <cell r="BI296">
            <v>16.251062383137999</v>
          </cell>
          <cell r="BJ296">
            <v>16.812208562950001</v>
          </cell>
          <cell r="BK296">
            <v>14.280045250744999</v>
          </cell>
          <cell r="BL296">
            <v>14.343082853464001</v>
          </cell>
          <cell r="BM296">
            <v>14.312899966319</v>
          </cell>
          <cell r="BN296">
            <v>16.124727211684</v>
          </cell>
          <cell r="BO296">
            <v>14.195584531712999</v>
          </cell>
          <cell r="BP296">
            <v>14.195584531712999</v>
          </cell>
          <cell r="BQ296">
            <v>14.206912857392</v>
          </cell>
          <cell r="BR296">
            <v>15.352817612087</v>
          </cell>
          <cell r="BS296">
            <v>15.352817612087</v>
          </cell>
          <cell r="BT296">
            <v>15.352817612087</v>
          </cell>
          <cell r="BU296">
            <v>15.352817612087</v>
          </cell>
          <cell r="BV296">
            <v>15.352817612087</v>
          </cell>
          <cell r="BW296">
            <v>17.278701647487001</v>
          </cell>
        </row>
        <row r="297">
          <cell r="A297" t="str">
            <v>Additional Balance Sheet Items</v>
          </cell>
        </row>
        <row r="298">
          <cell r="B298" t="str">
            <v>Total repurchase authorization</v>
          </cell>
          <cell r="C298" t="str">
            <v>REPUR_TOT_AUTH</v>
          </cell>
          <cell r="D298" t="str">
            <v>USD</v>
          </cell>
          <cell r="E298">
            <v>1500</v>
          </cell>
        </row>
        <row r="299">
          <cell r="B299" t="str">
            <v>Remaining repurchase authorization</v>
          </cell>
          <cell r="C299" t="str">
            <v>REPUR_REMAINING</v>
          </cell>
          <cell r="D299" t="str">
            <v>USD</v>
          </cell>
          <cell r="E299">
            <v>1500</v>
          </cell>
        </row>
        <row r="300">
          <cell r="B300" t="str">
            <v>Suspended repurchase authorization</v>
          </cell>
          <cell r="C300" t="str">
            <v>REPUR_SUSPENDED</v>
          </cell>
          <cell r="D300" t="str">
            <v>USD</v>
          </cell>
          <cell r="E300">
            <v>0</v>
          </cell>
        </row>
        <row r="301">
          <cell r="B301" t="str">
            <v>Shares repurchased during period</v>
          </cell>
          <cell r="C301" t="str">
            <v>REPUR_ACTUAL</v>
          </cell>
          <cell r="D301" t="str">
            <v>USD</v>
          </cell>
          <cell r="AV301">
            <v>0</v>
          </cell>
        </row>
        <row r="302">
          <cell r="A302" t="str">
            <v>Cash Flow Statement</v>
          </cell>
        </row>
        <row r="303">
          <cell r="B303" t="str">
            <v>Net income (pre-preferred dividends)</v>
          </cell>
          <cell r="C303" t="str">
            <v>CF_NI_PRE_PREF</v>
          </cell>
          <cell r="D303" t="str">
            <v>USD</v>
          </cell>
          <cell r="F303">
            <v>772</v>
          </cell>
          <cell r="G303">
            <v>1891</v>
          </cell>
          <cell r="H303">
            <v>1907</v>
          </cell>
          <cell r="I303">
            <v>1808</v>
          </cell>
          <cell r="J303">
            <v>1310</v>
          </cell>
          <cell r="K303">
            <v>1331</v>
          </cell>
          <cell r="L303">
            <v>1675</v>
          </cell>
          <cell r="M303">
            <v>-417</v>
          </cell>
          <cell r="N303">
            <v>-405</v>
          </cell>
          <cell r="O303">
            <v>85</v>
          </cell>
          <cell r="P303">
            <v>393</v>
          </cell>
          <cell r="Q303">
            <v>332</v>
          </cell>
          <cell r="R303">
            <v>929</v>
          </cell>
          <cell r="S303">
            <v>1739</v>
          </cell>
          <cell r="T303">
            <v>469</v>
          </cell>
          <cell r="U303">
            <v>668</v>
          </cell>
          <cell r="V303">
            <v>634</v>
          </cell>
          <cell r="W303">
            <v>806</v>
          </cell>
          <cell r="X303">
            <v>2577</v>
          </cell>
          <cell r="Y303">
            <v>1304</v>
          </cell>
          <cell r="Z303">
            <v>1171.7</v>
          </cell>
          <cell r="AA303">
            <v>801</v>
          </cell>
          <cell r="AB303">
            <v>1003</v>
          </cell>
          <cell r="AC303">
            <v>4279.7</v>
          </cell>
          <cell r="AD303">
            <v>1035.25</v>
          </cell>
          <cell r="AE303">
            <v>1035.25</v>
          </cell>
          <cell r="AF303">
            <v>1035.25</v>
          </cell>
          <cell r="AG303">
            <v>1035.25</v>
          </cell>
          <cell r="AH303">
            <v>4141</v>
          </cell>
          <cell r="AI303">
            <v>905.625</v>
          </cell>
          <cell r="AJ303">
            <v>905.625</v>
          </cell>
          <cell r="AK303">
            <v>905.625</v>
          </cell>
          <cell r="AL303">
            <v>905.625</v>
          </cell>
          <cell r="AM303">
            <v>3622.5</v>
          </cell>
          <cell r="AN303">
            <v>941</v>
          </cell>
          <cell r="AO303">
            <v>120</v>
          </cell>
          <cell r="AP303">
            <v>557</v>
          </cell>
          <cell r="AQ303">
            <v>-574</v>
          </cell>
          <cell r="AR303">
            <v>1686</v>
          </cell>
          <cell r="AS303">
            <v>-163</v>
          </cell>
          <cell r="AT303">
            <v>-3014.91872324723</v>
          </cell>
          <cell r="AU303">
            <v>273</v>
          </cell>
          <cell r="AV303">
            <v>201</v>
          </cell>
          <cell r="AW303">
            <v>-2703.91872324723</v>
          </cell>
          <cell r="AX303">
            <v>491</v>
          </cell>
          <cell r="AY303">
            <v>614</v>
          </cell>
          <cell r="AZ303">
            <v>620</v>
          </cell>
          <cell r="BA303">
            <v>538</v>
          </cell>
          <cell r="BB303">
            <v>2263</v>
          </cell>
          <cell r="BC303">
            <v>952</v>
          </cell>
          <cell r="BD303">
            <v>992</v>
          </cell>
          <cell r="BE303">
            <v>729</v>
          </cell>
          <cell r="BF303">
            <v>289</v>
          </cell>
          <cell r="BG303">
            <v>2962</v>
          </cell>
          <cell r="BH303">
            <v>714</v>
          </cell>
          <cell r="BI303">
            <v>649</v>
          </cell>
          <cell r="BJ303">
            <v>497</v>
          </cell>
          <cell r="BK303">
            <v>389.154</v>
          </cell>
          <cell r="BL303">
            <v>2249.154</v>
          </cell>
          <cell r="BM303">
            <v>819</v>
          </cell>
          <cell r="BN303">
            <v>770</v>
          </cell>
          <cell r="BO303">
            <v>661.37731042491703</v>
          </cell>
          <cell r="BP303">
            <v>599.07410065753197</v>
          </cell>
          <cell r="BQ303">
            <v>2849.4514110824498</v>
          </cell>
          <cell r="BR303">
            <v>1021.31772673582</v>
          </cell>
          <cell r="BS303">
            <v>972.97029186177599</v>
          </cell>
          <cell r="BT303">
            <v>861.16008145938997</v>
          </cell>
          <cell r="BU303">
            <v>777.02019190068302</v>
          </cell>
          <cell r="BV303">
            <v>3632.4682919576699</v>
          </cell>
          <cell r="BW303">
            <v>4311.3001597759703</v>
          </cell>
        </row>
        <row r="304">
          <cell r="A304" t="str">
            <v>Other Items</v>
          </cell>
        </row>
        <row r="305">
          <cell r="B305" t="str">
            <v>Beta</v>
          </cell>
          <cell r="C305" t="str">
            <v>BETA_ANALYST</v>
          </cell>
        </row>
        <row r="306">
          <cell r="B306" t="str">
            <v>Market equity risk premium</v>
          </cell>
          <cell r="C306" t="str">
            <v>MKT_EQ_RISK_PREM</v>
          </cell>
        </row>
        <row r="307">
          <cell r="B307" t="str">
            <v>Risk-free rate</v>
          </cell>
          <cell r="C307" t="str">
            <v>RISK_FR_RATE</v>
          </cell>
        </row>
      </sheetData>
      <sheetData sheetId="4">
        <row r="1">
          <cell r="A1" t="str">
            <v>Issuer: Dow Chemical Company</v>
          </cell>
          <cell r="F1">
            <v>1994</v>
          </cell>
          <cell r="G1">
            <v>1995</v>
          </cell>
          <cell r="H1">
            <v>1996</v>
          </cell>
          <cell r="I1">
            <v>1997</v>
          </cell>
          <cell r="J1">
            <v>1998</v>
          </cell>
          <cell r="K1">
            <v>1999</v>
          </cell>
          <cell r="L1">
            <v>2000</v>
          </cell>
          <cell r="M1">
            <v>2001</v>
          </cell>
          <cell r="N1">
            <v>2002</v>
          </cell>
          <cell r="O1" t="str">
            <v>2003 Q1</v>
          </cell>
          <cell r="P1" t="str">
            <v>2003 Q2</v>
          </cell>
          <cell r="Q1" t="str">
            <v>2003 Q3</v>
          </cell>
          <cell r="R1" t="str">
            <v>2003 Q4</v>
          </cell>
          <cell r="S1">
            <v>2003</v>
          </cell>
          <cell r="T1" t="str">
            <v>2004 Q1</v>
          </cell>
          <cell r="U1" t="str">
            <v>2004 Q2</v>
          </cell>
          <cell r="V1" t="str">
            <v>2004 Q3</v>
          </cell>
          <cell r="W1" t="str">
            <v>2004 Q4</v>
          </cell>
          <cell r="X1">
            <v>2004</v>
          </cell>
          <cell r="Y1" t="str">
            <v>2005 Q1</v>
          </cell>
          <cell r="Z1" t="str">
            <v>2005 Q2</v>
          </cell>
          <cell r="AA1" t="str">
            <v>2005 Q3</v>
          </cell>
          <cell r="AB1" t="str">
            <v>2005 Q4</v>
          </cell>
          <cell r="AC1">
            <v>2005</v>
          </cell>
          <cell r="AD1" t="str">
            <v>2006 Q1</v>
          </cell>
          <cell r="AE1" t="str">
            <v>2006 Q2</v>
          </cell>
          <cell r="AF1" t="str">
            <v>2006 Q3</v>
          </cell>
          <cell r="AG1" t="str">
            <v>2006 Q4</v>
          </cell>
          <cell r="AH1">
            <v>2006</v>
          </cell>
          <cell r="AI1" t="str">
            <v>2007 Q1</v>
          </cell>
          <cell r="AJ1" t="str">
            <v>2007 Q2</v>
          </cell>
          <cell r="AK1" t="str">
            <v>2007 Q3</v>
          </cell>
          <cell r="AL1" t="str">
            <v>2007 Q4</v>
          </cell>
          <cell r="AM1">
            <v>2007</v>
          </cell>
          <cell r="AN1" t="str">
            <v>2008 Q1</v>
          </cell>
          <cell r="AO1" t="str">
            <v>2008 Q2</v>
          </cell>
          <cell r="AP1" t="str">
            <v>2008 Q3</v>
          </cell>
          <cell r="AQ1" t="str">
            <v>2008 Q4</v>
          </cell>
          <cell r="AR1">
            <v>2008</v>
          </cell>
          <cell r="AS1" t="str">
            <v>2009 Q1</v>
          </cell>
          <cell r="AT1" t="str">
            <v>2009 Q2</v>
          </cell>
          <cell r="AU1" t="str">
            <v>2009 Q3</v>
          </cell>
          <cell r="AV1" t="str">
            <v>2009 Q4</v>
          </cell>
          <cell r="AW1">
            <v>2009</v>
          </cell>
          <cell r="AX1" t="str">
            <v>2010 Q1</v>
          </cell>
          <cell r="AY1" t="str">
            <v>2010 Q2</v>
          </cell>
          <cell r="AZ1" t="str">
            <v>2010 Q3</v>
          </cell>
          <cell r="BA1" t="str">
            <v>2010 Q4</v>
          </cell>
          <cell r="BB1">
            <v>2010</v>
          </cell>
          <cell r="BC1" t="str">
            <v>2011 Q1</v>
          </cell>
          <cell r="BD1" t="str">
            <v>2011 Q2</v>
          </cell>
          <cell r="BE1" t="str">
            <v>2011 Q3</v>
          </cell>
          <cell r="BF1" t="str">
            <v>2011 Q4</v>
          </cell>
          <cell r="BG1">
            <v>2011</v>
          </cell>
          <cell r="BH1" t="str">
            <v>2012 Q1</v>
          </cell>
          <cell r="BI1" t="str">
            <v>2012 Q2</v>
          </cell>
          <cell r="BJ1" t="str">
            <v>2012 Q3</v>
          </cell>
          <cell r="BK1" t="str">
            <v>2012 Q4</v>
          </cell>
          <cell r="BL1">
            <v>2012</v>
          </cell>
          <cell r="BM1" t="str">
            <v>2013 Q1</v>
          </cell>
          <cell r="BN1" t="str">
            <v>2013 Q2</v>
          </cell>
          <cell r="BO1" t="str">
            <v>2013 Q3</v>
          </cell>
          <cell r="BP1" t="str">
            <v>2013 Q4</v>
          </cell>
          <cell r="BQ1">
            <v>2013</v>
          </cell>
          <cell r="BR1" t="str">
            <v>2014 Q1</v>
          </cell>
          <cell r="BS1" t="str">
            <v>2014 Q2</v>
          </cell>
          <cell r="BT1" t="str">
            <v>2014 Q3</v>
          </cell>
          <cell r="BU1" t="str">
            <v>2014 Q4</v>
          </cell>
          <cell r="BV1">
            <v>2014</v>
          </cell>
          <cell r="BW1">
            <v>2015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Estimate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V2" t="str">
            <v>Estimate</v>
          </cell>
          <cell r="BW2" t="str">
            <v>Estimate</v>
          </cell>
        </row>
        <row r="3">
          <cell r="F3" t="str">
            <v>IGNORED</v>
          </cell>
          <cell r="G3" t="str">
            <v>IGNORED</v>
          </cell>
          <cell r="H3" t="str">
            <v>IGNORED</v>
          </cell>
          <cell r="I3" t="str">
            <v>IGNORED</v>
          </cell>
          <cell r="J3" t="str">
            <v>IGNORED</v>
          </cell>
          <cell r="K3" t="str">
            <v>IGNORED</v>
          </cell>
          <cell r="L3" t="str">
            <v>IGNORED</v>
          </cell>
          <cell r="M3" t="str">
            <v>IGNORED</v>
          </cell>
          <cell r="N3" t="str">
            <v>IGNORED</v>
          </cell>
          <cell r="O3" t="str">
            <v>IGNORED</v>
          </cell>
          <cell r="P3" t="str">
            <v>IGNORED</v>
          </cell>
          <cell r="Q3" t="str">
            <v>IGNORED</v>
          </cell>
          <cell r="R3" t="str">
            <v>IGNORED</v>
          </cell>
          <cell r="S3" t="str">
            <v>IGNORED</v>
          </cell>
          <cell r="T3" t="str">
            <v>IGNORED</v>
          </cell>
          <cell r="U3" t="str">
            <v>IGNORED</v>
          </cell>
          <cell r="V3" t="str">
            <v>IGNORED</v>
          </cell>
          <cell r="W3" t="str">
            <v>IGNORED</v>
          </cell>
          <cell r="X3" t="str">
            <v>IGNORED</v>
          </cell>
          <cell r="Y3" t="str">
            <v>IGNORED</v>
          </cell>
          <cell r="Z3" t="str">
            <v>IGNORED</v>
          </cell>
          <cell r="AA3" t="str">
            <v>IGNORED</v>
          </cell>
          <cell r="AB3" t="str">
            <v>IGNORED</v>
          </cell>
          <cell r="AC3" t="str">
            <v>IGNORED</v>
          </cell>
          <cell r="AD3" t="str">
            <v>IGNORED</v>
          </cell>
          <cell r="AE3" t="str">
            <v>IGNORED</v>
          </cell>
          <cell r="AF3" t="str">
            <v>IGNORED</v>
          </cell>
          <cell r="AG3" t="str">
            <v>IGNORED</v>
          </cell>
          <cell r="AH3" t="str">
            <v>IGNORED</v>
          </cell>
          <cell r="AI3" t="str">
            <v>IGNORED</v>
          </cell>
          <cell r="AJ3" t="str">
            <v>IGNORED</v>
          </cell>
          <cell r="AK3" t="str">
            <v>IGNORED</v>
          </cell>
          <cell r="AL3" t="str">
            <v>IGNORED</v>
          </cell>
          <cell r="AM3" t="str">
            <v>IGNORED</v>
          </cell>
          <cell r="AN3" t="str">
            <v>IGNORED</v>
          </cell>
          <cell r="AO3" t="str">
            <v>IGNORED</v>
          </cell>
          <cell r="AP3" t="str">
            <v>IGNORED</v>
          </cell>
          <cell r="AQ3" t="str">
            <v>IGNORED</v>
          </cell>
          <cell r="AR3" t="str">
            <v>IGNORED</v>
          </cell>
          <cell r="AS3" t="str">
            <v>IGNORED</v>
          </cell>
          <cell r="AT3" t="str">
            <v>IGNORED</v>
          </cell>
          <cell r="AU3" t="str">
            <v>IGNORED</v>
          </cell>
          <cell r="AV3" t="str">
            <v>IGNORED</v>
          </cell>
          <cell r="AW3" t="str">
            <v>IGNORED</v>
          </cell>
          <cell r="AX3" t="str">
            <v>IGNORED</v>
          </cell>
          <cell r="AY3" t="str">
            <v>IGNORED</v>
          </cell>
          <cell r="AZ3" t="str">
            <v>IGNORED</v>
          </cell>
          <cell r="BA3" t="str">
            <v>IGNORED</v>
          </cell>
          <cell r="BB3" t="str">
            <v>IGNORED</v>
          </cell>
          <cell r="BC3" t="str">
            <v>IGNORED</v>
          </cell>
          <cell r="BD3" t="str">
            <v>IGNORED</v>
          </cell>
          <cell r="BE3" t="str">
            <v>IGNORED</v>
          </cell>
          <cell r="BF3" t="str">
            <v>IGNORED</v>
          </cell>
          <cell r="BG3" t="str">
            <v>IGNORED</v>
          </cell>
          <cell r="BH3" t="str">
            <v>IGNORED</v>
          </cell>
          <cell r="BI3" t="str">
            <v>IGNORED</v>
          </cell>
          <cell r="BJ3" t="str">
            <v>IGNORED</v>
          </cell>
          <cell r="BK3" t="str">
            <v>IGNORED</v>
          </cell>
          <cell r="BL3" t="str">
            <v>IGNORED</v>
          </cell>
          <cell r="BM3" t="str">
            <v>IGNORED</v>
          </cell>
          <cell r="BN3" t="str">
            <v>IGNORED</v>
          </cell>
          <cell r="BO3" t="str">
            <v>IGNORED</v>
          </cell>
          <cell r="BP3" t="str">
            <v>IGNORED</v>
          </cell>
          <cell r="BQ3" t="str">
            <v>IGNORED</v>
          </cell>
          <cell r="BR3" t="str">
            <v>IGNORED</v>
          </cell>
          <cell r="BS3" t="str">
            <v>IGNORED</v>
          </cell>
          <cell r="BT3" t="str">
            <v>IGNORED</v>
          </cell>
          <cell r="BU3" t="str">
            <v>IGNORED</v>
          </cell>
          <cell r="BV3" t="str">
            <v>IGNORED</v>
          </cell>
          <cell r="BW3" t="str">
            <v>IGNORED</v>
          </cell>
        </row>
        <row r="4">
          <cell r="A4" t="str">
            <v>Issuer: Dow Chemical Company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Dow Chemical Company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 t="str">
            <v>IGNORED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 t="str">
            <v>IGNORED</v>
          </cell>
          <cell r="G11" t="str">
            <v>IGNORED</v>
          </cell>
          <cell r="H11" t="str">
            <v>IGNORED</v>
          </cell>
          <cell r="I11" t="str">
            <v>IGNORED</v>
          </cell>
          <cell r="J11" t="str">
            <v>IGNORED</v>
          </cell>
          <cell r="K11" t="str">
            <v>IGNORED</v>
          </cell>
          <cell r="L11" t="str">
            <v>IGNORED</v>
          </cell>
          <cell r="M11" t="str">
            <v>IGNORED</v>
          </cell>
          <cell r="N11" t="str">
            <v>IGNORED</v>
          </cell>
          <cell r="O11" t="str">
            <v>IGNORED</v>
          </cell>
          <cell r="P11" t="str">
            <v>IGNORED</v>
          </cell>
          <cell r="Q11" t="str">
            <v>IGNORED</v>
          </cell>
          <cell r="R11" t="str">
            <v>IGNORED</v>
          </cell>
          <cell r="S11" t="str">
            <v>IGNORED</v>
          </cell>
          <cell r="T11" t="str">
            <v>IGNORED</v>
          </cell>
          <cell r="U11" t="str">
            <v>IGNORED</v>
          </cell>
          <cell r="V11" t="str">
            <v>IGNORED</v>
          </cell>
          <cell r="W11" t="str">
            <v>IGNORED</v>
          </cell>
          <cell r="X11" t="str">
            <v>IGNORED</v>
          </cell>
          <cell r="Y11" t="str">
            <v>IGNORED</v>
          </cell>
          <cell r="Z11" t="str">
            <v>IGNORED</v>
          </cell>
          <cell r="AA11" t="str">
            <v>IGNORED</v>
          </cell>
          <cell r="AB11" t="str">
            <v>IGNORED</v>
          </cell>
          <cell r="AC11" t="str">
            <v>IGNORED</v>
          </cell>
          <cell r="AD11" t="str">
            <v>IGNORED</v>
          </cell>
          <cell r="AE11" t="str">
            <v>IGNORED</v>
          </cell>
          <cell r="AF11" t="str">
            <v>IGNORED</v>
          </cell>
          <cell r="AG11" t="str">
            <v>IGNORED</v>
          </cell>
          <cell r="AH11" t="str">
            <v>IGNORED</v>
          </cell>
          <cell r="AI11" t="str">
            <v>IGNORED</v>
          </cell>
          <cell r="AJ11" t="str">
            <v>IGNORED</v>
          </cell>
          <cell r="AK11" t="str">
            <v>IGNORED</v>
          </cell>
          <cell r="AL11" t="str">
            <v>IGNORED</v>
          </cell>
          <cell r="AM11" t="str">
            <v>IGNORED</v>
          </cell>
          <cell r="AN11" t="str">
            <v>IGNORED</v>
          </cell>
          <cell r="AO11" t="str">
            <v>IGNORED</v>
          </cell>
          <cell r="AP11" t="str">
            <v>IGNORED</v>
          </cell>
          <cell r="AQ11" t="str">
            <v>IGNORED</v>
          </cell>
          <cell r="AR11" t="str">
            <v>IGNORED</v>
          </cell>
          <cell r="AS11" t="str">
            <v>IGNORED</v>
          </cell>
          <cell r="AT11" t="str">
            <v>IGNORED</v>
          </cell>
          <cell r="AU11" t="str">
            <v>IGNORED</v>
          </cell>
          <cell r="AV11" t="str">
            <v>IGNORED</v>
          </cell>
          <cell r="AW11" t="str">
            <v>IGNORED</v>
          </cell>
          <cell r="AX11" t="str">
            <v>IGNORED</v>
          </cell>
          <cell r="AY11" t="str">
            <v>IGNORED</v>
          </cell>
          <cell r="AZ11" t="str">
            <v>IGNORED</v>
          </cell>
          <cell r="BA11" t="str">
            <v>IGNORED</v>
          </cell>
          <cell r="BB11" t="str">
            <v>IGNORED</v>
          </cell>
          <cell r="BC11" t="str">
            <v>IGNORED</v>
          </cell>
          <cell r="BD11" t="str">
            <v>IGNORED</v>
          </cell>
          <cell r="BE11" t="str">
            <v>IGNORED</v>
          </cell>
          <cell r="BF11" t="str">
            <v>IGNORED</v>
          </cell>
          <cell r="BG11" t="str">
            <v>IGNORED</v>
          </cell>
          <cell r="BH11" t="str">
            <v>IGNORED</v>
          </cell>
          <cell r="BI11" t="str">
            <v>IGNORED</v>
          </cell>
          <cell r="BJ11" t="str">
            <v>IGNORED</v>
          </cell>
          <cell r="BK11" t="str">
            <v>IGNORED</v>
          </cell>
          <cell r="BL11" t="str">
            <v>IGNORED</v>
          </cell>
          <cell r="BM11" t="str">
            <v>IGNORED</v>
          </cell>
          <cell r="BN11" t="str">
            <v>IGNORED</v>
          </cell>
          <cell r="BO11" t="str">
            <v>IGNORED</v>
          </cell>
          <cell r="BP11" t="str">
            <v>IGNORED</v>
          </cell>
          <cell r="BQ11" t="str">
            <v>IGNORED</v>
          </cell>
          <cell r="BR11" t="str">
            <v>IGNORED</v>
          </cell>
          <cell r="BS11" t="str">
            <v>IGNORED</v>
          </cell>
          <cell r="BT11" t="str">
            <v>IGNORED</v>
          </cell>
          <cell r="BU11" t="str">
            <v>IGNORED</v>
          </cell>
          <cell r="BV11" t="str">
            <v>IGNORED</v>
          </cell>
          <cell r="BW11" t="str">
            <v>IGNORED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 t="str">
            <v>IGNORED</v>
          </cell>
          <cell r="G12" t="str">
            <v>IGNORED</v>
          </cell>
          <cell r="H12" t="str">
            <v>IGNORED</v>
          </cell>
          <cell r="I12" t="str">
            <v>IGNORED</v>
          </cell>
          <cell r="J12" t="str">
            <v>IGNORED</v>
          </cell>
          <cell r="K12" t="str">
            <v>IGNORED</v>
          </cell>
          <cell r="L12" t="str">
            <v>IGNORED</v>
          </cell>
          <cell r="M12" t="str">
            <v>IGNORED</v>
          </cell>
          <cell r="N12" t="str">
            <v>IGNORED</v>
          </cell>
          <cell r="O12" t="str">
            <v>IGNORED</v>
          </cell>
          <cell r="P12" t="str">
            <v>IGNORED</v>
          </cell>
          <cell r="Q12" t="str">
            <v>IGNORED</v>
          </cell>
          <cell r="R12" t="str">
            <v>IGNORED</v>
          </cell>
          <cell r="S12" t="str">
            <v>IGNORED</v>
          </cell>
          <cell r="T12" t="str">
            <v>IGNORED</v>
          </cell>
          <cell r="U12" t="str">
            <v>IGNORED</v>
          </cell>
          <cell r="V12" t="str">
            <v>IGNORED</v>
          </cell>
          <cell r="W12" t="str">
            <v>IGNORED</v>
          </cell>
          <cell r="X12" t="str">
            <v>IGNORED</v>
          </cell>
          <cell r="Y12" t="str">
            <v>IGNORED</v>
          </cell>
          <cell r="Z12" t="str">
            <v>IGNORED</v>
          </cell>
          <cell r="AA12" t="str">
            <v>IGNORED</v>
          </cell>
          <cell r="AB12" t="str">
            <v>IGNORED</v>
          </cell>
          <cell r="AC12" t="str">
            <v>IGNORED</v>
          </cell>
          <cell r="AD12" t="str">
            <v>IGNORED</v>
          </cell>
          <cell r="AE12" t="str">
            <v>IGNORED</v>
          </cell>
          <cell r="AF12" t="str">
            <v>IGNORED</v>
          </cell>
          <cell r="AG12" t="str">
            <v>IGNORED</v>
          </cell>
          <cell r="AH12" t="str">
            <v>IGNORED</v>
          </cell>
          <cell r="AI12" t="str">
            <v>IGNORED</v>
          </cell>
          <cell r="AJ12" t="str">
            <v>IGNORED</v>
          </cell>
          <cell r="AK12" t="str">
            <v>IGNORED</v>
          </cell>
          <cell r="AL12" t="str">
            <v>IGNORED</v>
          </cell>
          <cell r="AM12" t="str">
            <v>IGNORED</v>
          </cell>
          <cell r="AN12" t="str">
            <v>IGNORED</v>
          </cell>
          <cell r="AO12" t="str">
            <v>IGNORED</v>
          </cell>
          <cell r="AP12" t="str">
            <v>IGNORED</v>
          </cell>
          <cell r="AQ12" t="str">
            <v>IGNORED</v>
          </cell>
          <cell r="AR12" t="str">
            <v>IGNORED</v>
          </cell>
          <cell r="AS12" t="str">
            <v>IGNORED</v>
          </cell>
          <cell r="AT12" t="str">
            <v>IGNORED</v>
          </cell>
          <cell r="AU12" t="str">
            <v>IGNORED</v>
          </cell>
          <cell r="AV12" t="str">
            <v>IGNORED</v>
          </cell>
          <cell r="AW12" t="str">
            <v>IGNORED</v>
          </cell>
          <cell r="AX12" t="str">
            <v>IGNORED</v>
          </cell>
          <cell r="AY12" t="str">
            <v>IGNORED</v>
          </cell>
          <cell r="AZ12" t="str">
            <v>IGNORED</v>
          </cell>
          <cell r="BA12" t="str">
            <v>IGNORED</v>
          </cell>
          <cell r="BB12" t="str">
            <v>IGNORED</v>
          </cell>
          <cell r="BC12" t="str">
            <v>IGNORED</v>
          </cell>
          <cell r="BD12" t="str">
            <v>IGNORED</v>
          </cell>
          <cell r="BE12" t="str">
            <v>IGNORED</v>
          </cell>
          <cell r="BF12" t="str">
            <v>IGNORED</v>
          </cell>
          <cell r="BG12" t="str">
            <v>IGNORED</v>
          </cell>
          <cell r="BH12" t="str">
            <v>IGNORED</v>
          </cell>
          <cell r="BI12" t="str">
            <v>IGNORED</v>
          </cell>
          <cell r="BJ12" t="str">
            <v>IGNORED</v>
          </cell>
          <cell r="BK12" t="str">
            <v>IGNORED</v>
          </cell>
          <cell r="BL12" t="str">
            <v>IGNORED</v>
          </cell>
          <cell r="BM12" t="str">
            <v>IGNORED</v>
          </cell>
          <cell r="BN12" t="str">
            <v>IGNORED</v>
          </cell>
          <cell r="BO12" t="str">
            <v>IGNORED</v>
          </cell>
          <cell r="BP12" t="str">
            <v>IGNORED</v>
          </cell>
          <cell r="BQ12" t="str">
            <v>IGNORED</v>
          </cell>
          <cell r="BR12" t="str">
            <v>IGNORED</v>
          </cell>
          <cell r="BS12" t="str">
            <v>IGNORED</v>
          </cell>
          <cell r="BT12" t="str">
            <v>IGNORED</v>
          </cell>
          <cell r="BU12" t="str">
            <v>IGNORED</v>
          </cell>
          <cell r="BV12" t="str">
            <v>IGNORED</v>
          </cell>
          <cell r="BW12" t="str">
            <v>IGNORED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 t="str">
            <v>IGNORED</v>
          </cell>
          <cell r="G13" t="str">
            <v>IGNORED</v>
          </cell>
          <cell r="H13" t="str">
            <v>IGNORED</v>
          </cell>
          <cell r="I13" t="str">
            <v>IGNORED</v>
          </cell>
          <cell r="J13" t="str">
            <v>IGNORED</v>
          </cell>
          <cell r="K13" t="str">
            <v>IGNORED</v>
          </cell>
          <cell r="L13" t="str">
            <v>IGNORED</v>
          </cell>
          <cell r="M13" t="str">
            <v>IGNORED</v>
          </cell>
          <cell r="N13" t="str">
            <v>IGNORED</v>
          </cell>
          <cell r="O13" t="str">
            <v>IGNORED</v>
          </cell>
          <cell r="P13" t="str">
            <v>IGNORED</v>
          </cell>
          <cell r="Q13" t="str">
            <v>IGNORED</v>
          </cell>
          <cell r="R13" t="str">
            <v>IGNORED</v>
          </cell>
          <cell r="S13" t="str">
            <v>IGNORED</v>
          </cell>
          <cell r="T13" t="str">
            <v>IGNORED</v>
          </cell>
          <cell r="U13" t="str">
            <v>IGNORED</v>
          </cell>
          <cell r="V13" t="str">
            <v>IGNORED</v>
          </cell>
          <cell r="W13" t="str">
            <v>IGNORED</v>
          </cell>
          <cell r="X13" t="str">
            <v>IGNORED</v>
          </cell>
          <cell r="Y13" t="str">
            <v>IGNORED</v>
          </cell>
          <cell r="Z13" t="str">
            <v>IGNORED</v>
          </cell>
          <cell r="AA13" t="str">
            <v>IGNORED</v>
          </cell>
          <cell r="AB13" t="str">
            <v>IGNORED</v>
          </cell>
          <cell r="AC13" t="str">
            <v>IGNORED</v>
          </cell>
          <cell r="AD13" t="str">
            <v>IGNORED</v>
          </cell>
          <cell r="AE13" t="str">
            <v>IGNORED</v>
          </cell>
          <cell r="AF13" t="str">
            <v>IGNORED</v>
          </cell>
          <cell r="AG13" t="str">
            <v>IGNORED</v>
          </cell>
          <cell r="AH13" t="str">
            <v>IGNORED</v>
          </cell>
          <cell r="AI13" t="str">
            <v>IGNORED</v>
          </cell>
          <cell r="AJ13" t="str">
            <v>IGNORED</v>
          </cell>
          <cell r="AK13" t="str">
            <v>IGNORED</v>
          </cell>
          <cell r="AL13" t="str">
            <v>IGNORED</v>
          </cell>
          <cell r="AM13" t="str">
            <v>IGNORED</v>
          </cell>
          <cell r="AN13" t="str">
            <v>IGNORED</v>
          </cell>
          <cell r="AO13" t="str">
            <v>IGNORED</v>
          </cell>
          <cell r="AP13" t="str">
            <v>IGNORED</v>
          </cell>
          <cell r="AQ13" t="str">
            <v>IGNORED</v>
          </cell>
          <cell r="AR13" t="str">
            <v>IGNORED</v>
          </cell>
          <cell r="AS13" t="str">
            <v>IGNORED</v>
          </cell>
          <cell r="AT13" t="str">
            <v>IGNORED</v>
          </cell>
          <cell r="AU13" t="str">
            <v>IGNORED</v>
          </cell>
          <cell r="AV13" t="str">
            <v>IGNORED</v>
          </cell>
          <cell r="AW13" t="str">
            <v>IGNORED</v>
          </cell>
          <cell r="AX13" t="str">
            <v>IGNORED</v>
          </cell>
          <cell r="AY13" t="str">
            <v>IGNORED</v>
          </cell>
          <cell r="AZ13" t="str">
            <v>IGNORED</v>
          </cell>
          <cell r="BA13" t="str">
            <v>IGNORED</v>
          </cell>
          <cell r="BB13" t="str">
            <v>IGNORED</v>
          </cell>
          <cell r="BC13" t="str">
            <v>IGNORED</v>
          </cell>
          <cell r="BD13" t="str">
            <v>IGNORED</v>
          </cell>
          <cell r="BE13" t="str">
            <v>IGNORED</v>
          </cell>
          <cell r="BF13" t="str">
            <v>IGNORED</v>
          </cell>
          <cell r="BG13" t="str">
            <v>IGNORED</v>
          </cell>
          <cell r="BH13" t="str">
            <v>IGNORED</v>
          </cell>
          <cell r="BI13" t="str">
            <v>IGNORED</v>
          </cell>
          <cell r="BJ13" t="str">
            <v>IGNORED</v>
          </cell>
          <cell r="BK13" t="str">
            <v>IGNORED</v>
          </cell>
          <cell r="BL13" t="str">
            <v>IGNORED</v>
          </cell>
          <cell r="BM13" t="str">
            <v>IGNORED</v>
          </cell>
          <cell r="BN13" t="str">
            <v>IGNORED</v>
          </cell>
          <cell r="BO13" t="str">
            <v>IGNORED</v>
          </cell>
          <cell r="BP13" t="str">
            <v>IGNORED</v>
          </cell>
          <cell r="BQ13" t="str">
            <v>IGNORED</v>
          </cell>
          <cell r="BR13" t="str">
            <v>IGNORED</v>
          </cell>
          <cell r="BS13" t="str">
            <v>IGNORED</v>
          </cell>
          <cell r="BT13" t="str">
            <v>IGNORED</v>
          </cell>
          <cell r="BU13" t="str">
            <v>IGNORED</v>
          </cell>
          <cell r="BV13" t="str">
            <v>IGNORED</v>
          </cell>
          <cell r="BW13" t="str">
            <v>IGNORED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 t="str">
            <v>IGNORED</v>
          </cell>
          <cell r="G14" t="str">
            <v>IGNORED</v>
          </cell>
          <cell r="H14" t="str">
            <v>IGNORED</v>
          </cell>
          <cell r="I14" t="str">
            <v>IGNORED</v>
          </cell>
          <cell r="J14" t="str">
            <v>IGNORED</v>
          </cell>
          <cell r="K14" t="str">
            <v>IGNORED</v>
          </cell>
          <cell r="L14" t="str">
            <v>IGNORED</v>
          </cell>
          <cell r="M14" t="str">
            <v>IGNORED</v>
          </cell>
          <cell r="N14" t="str">
            <v>IGNORED</v>
          </cell>
          <cell r="O14" t="str">
            <v>IGNORED</v>
          </cell>
          <cell r="P14" t="str">
            <v>IGNORED</v>
          </cell>
          <cell r="Q14" t="str">
            <v>IGNORED</v>
          </cell>
          <cell r="R14" t="str">
            <v>IGNORED</v>
          </cell>
          <cell r="S14" t="str">
            <v>IGNORED</v>
          </cell>
          <cell r="T14" t="str">
            <v>IGNORED</v>
          </cell>
          <cell r="U14" t="str">
            <v>IGNORED</v>
          </cell>
          <cell r="V14" t="str">
            <v>IGNORED</v>
          </cell>
          <cell r="W14" t="str">
            <v>IGNORED</v>
          </cell>
          <cell r="X14" t="str">
            <v>IGNORED</v>
          </cell>
          <cell r="Y14" t="str">
            <v>IGNORED</v>
          </cell>
          <cell r="Z14" t="str">
            <v>IGNORED</v>
          </cell>
          <cell r="AA14" t="str">
            <v>IGNORED</v>
          </cell>
          <cell r="AB14" t="str">
            <v>IGNORED</v>
          </cell>
          <cell r="AC14" t="str">
            <v>IGNORED</v>
          </cell>
          <cell r="AD14" t="str">
            <v>IGNORED</v>
          </cell>
          <cell r="AE14" t="str">
            <v>IGNORED</v>
          </cell>
          <cell r="AF14" t="str">
            <v>IGNORED</v>
          </cell>
          <cell r="AG14" t="str">
            <v>IGNORED</v>
          </cell>
          <cell r="AH14" t="str">
            <v>IGNORED</v>
          </cell>
          <cell r="AI14" t="str">
            <v>IGNORED</v>
          </cell>
          <cell r="AJ14" t="str">
            <v>IGNORED</v>
          </cell>
          <cell r="AK14" t="str">
            <v>IGNORED</v>
          </cell>
          <cell r="AL14" t="str">
            <v>IGNORED</v>
          </cell>
          <cell r="AM14" t="str">
            <v>IGNORED</v>
          </cell>
          <cell r="AN14" t="str">
            <v>IGNORED</v>
          </cell>
          <cell r="AO14" t="str">
            <v>IGNORED</v>
          </cell>
          <cell r="AP14" t="str">
            <v>IGNORED</v>
          </cell>
          <cell r="AQ14" t="str">
            <v>IGNORED</v>
          </cell>
          <cell r="AR14" t="str">
            <v>IGNORED</v>
          </cell>
          <cell r="AS14" t="str">
            <v>IGNORED</v>
          </cell>
          <cell r="AT14" t="str">
            <v>IGNORED</v>
          </cell>
          <cell r="AU14" t="str">
            <v>IGNORED</v>
          </cell>
          <cell r="AV14" t="str">
            <v>IGNORED</v>
          </cell>
          <cell r="AW14" t="str">
            <v>IGNORED</v>
          </cell>
          <cell r="AX14" t="str">
            <v>IGNORED</v>
          </cell>
          <cell r="AY14" t="str">
            <v>IGNORED</v>
          </cell>
          <cell r="AZ14" t="str">
            <v>IGNORED</v>
          </cell>
          <cell r="BA14" t="str">
            <v>IGNORED</v>
          </cell>
          <cell r="BB14" t="str">
            <v>IGNORED</v>
          </cell>
          <cell r="BC14" t="str">
            <v>IGNORED</v>
          </cell>
          <cell r="BD14" t="str">
            <v>IGNORED</v>
          </cell>
          <cell r="BE14" t="str">
            <v>IGNORED</v>
          </cell>
          <cell r="BF14" t="str">
            <v>IGNORED</v>
          </cell>
          <cell r="BG14" t="str">
            <v>IGNORED</v>
          </cell>
          <cell r="BH14" t="str">
            <v>IGNORED</v>
          </cell>
          <cell r="BI14" t="str">
            <v>IGNORED</v>
          </cell>
          <cell r="BJ14" t="str">
            <v>IGNORED</v>
          </cell>
          <cell r="BK14" t="str">
            <v>IGNORED</v>
          </cell>
          <cell r="BL14" t="str">
            <v>IGNORED</v>
          </cell>
          <cell r="BM14" t="str">
            <v>IGNORED</v>
          </cell>
          <cell r="BN14" t="str">
            <v>IGNORED</v>
          </cell>
          <cell r="BO14" t="str">
            <v>IGNORED</v>
          </cell>
          <cell r="BP14" t="str">
            <v>IGNORED</v>
          </cell>
          <cell r="BQ14" t="str">
            <v>IGNORED</v>
          </cell>
          <cell r="BR14" t="str">
            <v>IGNORED</v>
          </cell>
          <cell r="BS14" t="str">
            <v>IGNORED</v>
          </cell>
          <cell r="BT14" t="str">
            <v>IGNORED</v>
          </cell>
          <cell r="BU14" t="str">
            <v>IGNORED</v>
          </cell>
          <cell r="BV14" t="str">
            <v>IGNORED</v>
          </cell>
          <cell r="BW14" t="str">
            <v>IGNORED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 t="str">
            <v>IGNORED</v>
          </cell>
          <cell r="G15" t="str">
            <v>IGNORED</v>
          </cell>
          <cell r="H15" t="str">
            <v>IGNORED</v>
          </cell>
          <cell r="I15" t="str">
            <v>IGNORED</v>
          </cell>
          <cell r="J15" t="str">
            <v>IGNORED</v>
          </cell>
          <cell r="K15" t="str">
            <v>IGNORED</v>
          </cell>
          <cell r="L15" t="str">
            <v>IGNORED</v>
          </cell>
          <cell r="M15" t="str">
            <v>IGNORED</v>
          </cell>
          <cell r="N15" t="str">
            <v>IGNORED</v>
          </cell>
          <cell r="O15" t="str">
            <v>IGNORED</v>
          </cell>
          <cell r="P15" t="str">
            <v>IGNORED</v>
          </cell>
          <cell r="Q15" t="str">
            <v>IGNORED</v>
          </cell>
          <cell r="R15" t="str">
            <v>IGNORED</v>
          </cell>
          <cell r="S15" t="str">
            <v>IGNORED</v>
          </cell>
          <cell r="T15" t="str">
            <v>IGNORED</v>
          </cell>
          <cell r="U15" t="str">
            <v>IGNORED</v>
          </cell>
          <cell r="V15" t="str">
            <v>IGNORED</v>
          </cell>
          <cell r="W15" t="str">
            <v>IGNORED</v>
          </cell>
          <cell r="X15" t="str">
            <v>IGNORED</v>
          </cell>
          <cell r="Y15" t="str">
            <v>IGNORED</v>
          </cell>
          <cell r="Z15" t="str">
            <v>IGNORED</v>
          </cell>
          <cell r="AA15" t="str">
            <v>IGNORED</v>
          </cell>
          <cell r="AB15" t="str">
            <v>IGNORED</v>
          </cell>
          <cell r="AC15" t="str">
            <v>IGNORED</v>
          </cell>
          <cell r="AD15" t="str">
            <v>IGNORED</v>
          </cell>
          <cell r="AE15" t="str">
            <v>IGNORED</v>
          </cell>
          <cell r="AF15" t="str">
            <v>IGNORED</v>
          </cell>
          <cell r="AG15" t="str">
            <v>IGNORED</v>
          </cell>
          <cell r="AH15" t="str">
            <v>IGNORED</v>
          </cell>
          <cell r="AI15" t="str">
            <v>IGNORED</v>
          </cell>
          <cell r="AJ15" t="str">
            <v>IGNORED</v>
          </cell>
          <cell r="AK15" t="str">
            <v>IGNORED</v>
          </cell>
          <cell r="AL15" t="str">
            <v>IGNORED</v>
          </cell>
          <cell r="AM15" t="str">
            <v>IGNORED</v>
          </cell>
          <cell r="AN15" t="str">
            <v>IGNORED</v>
          </cell>
          <cell r="AO15" t="str">
            <v>IGNORED</v>
          </cell>
          <cell r="AP15" t="str">
            <v>IGNORED</v>
          </cell>
          <cell r="AQ15" t="str">
            <v>IGNORED</v>
          </cell>
          <cell r="AR15" t="str">
            <v>IGNORED</v>
          </cell>
          <cell r="AS15" t="str">
            <v>IGNORED</v>
          </cell>
          <cell r="AT15" t="str">
            <v>IGNORED</v>
          </cell>
          <cell r="AU15" t="str">
            <v>IGNORED</v>
          </cell>
          <cell r="AV15" t="str">
            <v>IGNORED</v>
          </cell>
          <cell r="AW15" t="str">
            <v>IGNORED</v>
          </cell>
          <cell r="AX15" t="str">
            <v>IGNORED</v>
          </cell>
          <cell r="AY15" t="str">
            <v>IGNORED</v>
          </cell>
          <cell r="AZ15" t="str">
            <v>IGNORED</v>
          </cell>
          <cell r="BA15" t="str">
            <v>IGNORED</v>
          </cell>
          <cell r="BB15" t="str">
            <v>IGNORED</v>
          </cell>
          <cell r="BC15" t="str">
            <v>IGNORED</v>
          </cell>
          <cell r="BD15" t="str">
            <v>IGNORED</v>
          </cell>
          <cell r="BE15" t="str">
            <v>IGNORED</v>
          </cell>
          <cell r="BF15" t="str">
            <v>IGNORED</v>
          </cell>
          <cell r="BG15" t="str">
            <v>IGNORED</v>
          </cell>
          <cell r="BH15" t="str">
            <v>IGNORED</v>
          </cell>
          <cell r="BI15" t="str">
            <v>IGNORED</v>
          </cell>
          <cell r="BJ15" t="str">
            <v>IGNORED</v>
          </cell>
          <cell r="BK15" t="str">
            <v>IGNORED</v>
          </cell>
          <cell r="BL15" t="str">
            <v>IGNORED</v>
          </cell>
          <cell r="BM15" t="str">
            <v>IGNORED</v>
          </cell>
          <cell r="BN15" t="str">
            <v>IGNORED</v>
          </cell>
          <cell r="BO15" t="str">
            <v>IGNORED</v>
          </cell>
          <cell r="BP15" t="str">
            <v>IGNORED</v>
          </cell>
          <cell r="BQ15" t="str">
            <v>IGNORED</v>
          </cell>
          <cell r="BR15" t="str">
            <v>IGNORED</v>
          </cell>
          <cell r="BS15" t="str">
            <v>IGNORED</v>
          </cell>
          <cell r="BT15" t="str">
            <v>IGNORED</v>
          </cell>
          <cell r="BU15" t="str">
            <v>IGNORED</v>
          </cell>
          <cell r="BV15" t="str">
            <v>IGNORED</v>
          </cell>
          <cell r="BW15" t="str">
            <v>IGNORED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 t="str">
            <v>IGNORED</v>
          </cell>
          <cell r="G16" t="str">
            <v>IGNORED</v>
          </cell>
          <cell r="H16" t="str">
            <v>IGNORED</v>
          </cell>
          <cell r="I16" t="str">
            <v>IGNORED</v>
          </cell>
          <cell r="J16" t="str">
            <v>IGNORED</v>
          </cell>
          <cell r="K16" t="str">
            <v>IGNORED</v>
          </cell>
          <cell r="L16" t="str">
            <v>IGNORED</v>
          </cell>
          <cell r="M16" t="str">
            <v>IGNORED</v>
          </cell>
          <cell r="N16" t="str">
            <v>IGNORED</v>
          </cell>
          <cell r="O16" t="str">
            <v>IGNORED</v>
          </cell>
          <cell r="P16" t="str">
            <v>IGNORED</v>
          </cell>
          <cell r="Q16" t="str">
            <v>IGNORED</v>
          </cell>
          <cell r="R16" t="str">
            <v>IGNORED</v>
          </cell>
          <cell r="S16" t="str">
            <v>IGNORED</v>
          </cell>
          <cell r="T16" t="str">
            <v>IGNORED</v>
          </cell>
          <cell r="U16" t="str">
            <v>IGNORED</v>
          </cell>
          <cell r="V16" t="str">
            <v>IGNORED</v>
          </cell>
          <cell r="W16" t="str">
            <v>IGNORED</v>
          </cell>
          <cell r="X16" t="str">
            <v>IGNORED</v>
          </cell>
          <cell r="Y16" t="str">
            <v>IGNORED</v>
          </cell>
          <cell r="Z16" t="str">
            <v>IGNORED</v>
          </cell>
          <cell r="AA16" t="str">
            <v>IGNORED</v>
          </cell>
          <cell r="AB16" t="str">
            <v>IGNORED</v>
          </cell>
          <cell r="AC16" t="str">
            <v>IGNORED</v>
          </cell>
          <cell r="AD16" t="str">
            <v>IGNORED</v>
          </cell>
          <cell r="AE16" t="str">
            <v>IGNORED</v>
          </cell>
          <cell r="AF16" t="str">
            <v>IGNORED</v>
          </cell>
          <cell r="AG16" t="str">
            <v>IGNORED</v>
          </cell>
          <cell r="AH16" t="str">
            <v>IGNORED</v>
          </cell>
          <cell r="AI16" t="str">
            <v>IGNORED</v>
          </cell>
          <cell r="AJ16" t="str">
            <v>IGNORED</v>
          </cell>
          <cell r="AK16" t="str">
            <v>IGNORED</v>
          </cell>
          <cell r="AL16" t="str">
            <v>IGNORED</v>
          </cell>
          <cell r="AM16" t="str">
            <v>IGNORED</v>
          </cell>
          <cell r="AN16" t="str">
            <v>IGNORED</v>
          </cell>
          <cell r="AO16" t="str">
            <v>IGNORED</v>
          </cell>
          <cell r="AP16" t="str">
            <v>IGNORED</v>
          </cell>
          <cell r="AQ16" t="str">
            <v>IGNORED</v>
          </cell>
          <cell r="AR16" t="str">
            <v>IGNORED</v>
          </cell>
          <cell r="AS16" t="str">
            <v>IGNORED</v>
          </cell>
          <cell r="AT16" t="str">
            <v>IGNORED</v>
          </cell>
          <cell r="AU16" t="str">
            <v>IGNORED</v>
          </cell>
          <cell r="AV16" t="str">
            <v>IGNORED</v>
          </cell>
          <cell r="AW16" t="str">
            <v>IGNORED</v>
          </cell>
          <cell r="AX16" t="str">
            <v>IGNORED</v>
          </cell>
          <cell r="AY16" t="str">
            <v>IGNORED</v>
          </cell>
          <cell r="AZ16" t="str">
            <v>IGNORED</v>
          </cell>
          <cell r="BA16" t="str">
            <v>IGNORED</v>
          </cell>
          <cell r="BB16" t="str">
            <v>IGNORED</v>
          </cell>
          <cell r="BC16" t="str">
            <v>IGNORED</v>
          </cell>
          <cell r="BD16" t="str">
            <v>IGNORED</v>
          </cell>
          <cell r="BE16" t="str">
            <v>IGNORED</v>
          </cell>
          <cell r="BF16" t="str">
            <v>IGNORED</v>
          </cell>
          <cell r="BG16" t="str">
            <v>IGNORED</v>
          </cell>
          <cell r="BH16" t="str">
            <v>IGNORED</v>
          </cell>
          <cell r="BI16" t="str">
            <v>IGNORED</v>
          </cell>
          <cell r="BJ16" t="str">
            <v>IGNORED</v>
          </cell>
          <cell r="BK16" t="str">
            <v>IGNORED</v>
          </cell>
          <cell r="BL16" t="str">
            <v>IGNORED</v>
          </cell>
          <cell r="BM16" t="str">
            <v>IGNORED</v>
          </cell>
          <cell r="BN16" t="str">
            <v>IGNORED</v>
          </cell>
          <cell r="BO16" t="str">
            <v>IGNORED</v>
          </cell>
          <cell r="BP16" t="str">
            <v>IGNORED</v>
          </cell>
          <cell r="BQ16" t="str">
            <v>IGNORED</v>
          </cell>
          <cell r="BR16" t="str">
            <v>IGNORED</v>
          </cell>
          <cell r="BS16" t="str">
            <v>IGNORED</v>
          </cell>
          <cell r="BT16" t="str">
            <v>IGNORED</v>
          </cell>
          <cell r="BU16" t="str">
            <v>IGNORED</v>
          </cell>
          <cell r="BV16" t="str">
            <v>IGNORED</v>
          </cell>
          <cell r="BW16" t="str">
            <v>IGNORED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 t="str">
            <v>IGNORED</v>
          </cell>
          <cell r="G17" t="str">
            <v>IGNORED</v>
          </cell>
          <cell r="H17" t="str">
            <v>IGNORED</v>
          </cell>
          <cell r="I17" t="str">
            <v>IGNORED</v>
          </cell>
          <cell r="J17" t="str">
            <v>IGNORED</v>
          </cell>
          <cell r="K17" t="str">
            <v>IGNORED</v>
          </cell>
          <cell r="L17" t="str">
            <v>IGNORED</v>
          </cell>
          <cell r="M17" t="str">
            <v>IGNORED</v>
          </cell>
          <cell r="N17" t="str">
            <v>IGNORED</v>
          </cell>
          <cell r="O17" t="str">
            <v>IGNORED</v>
          </cell>
          <cell r="P17" t="str">
            <v>IGNORED</v>
          </cell>
          <cell r="Q17" t="str">
            <v>IGNORED</v>
          </cell>
          <cell r="R17" t="str">
            <v>IGNORED</v>
          </cell>
          <cell r="S17" t="str">
            <v>IGNORED</v>
          </cell>
          <cell r="T17" t="str">
            <v>IGNORED</v>
          </cell>
          <cell r="U17" t="str">
            <v>IGNORED</v>
          </cell>
          <cell r="V17" t="str">
            <v>IGNORED</v>
          </cell>
          <cell r="W17" t="str">
            <v>IGNORED</v>
          </cell>
          <cell r="X17" t="str">
            <v>IGNORED</v>
          </cell>
          <cell r="Y17" t="str">
            <v>IGNORED</v>
          </cell>
          <cell r="Z17" t="str">
            <v>IGNORED</v>
          </cell>
          <cell r="AA17" t="str">
            <v>IGNORED</v>
          </cell>
          <cell r="AB17" t="str">
            <v>IGNORED</v>
          </cell>
          <cell r="AC17" t="str">
            <v>IGNORED</v>
          </cell>
          <cell r="AD17" t="str">
            <v>IGNORED</v>
          </cell>
          <cell r="AE17" t="str">
            <v>IGNORED</v>
          </cell>
          <cell r="AF17" t="str">
            <v>IGNORED</v>
          </cell>
          <cell r="AG17" t="str">
            <v>IGNORED</v>
          </cell>
          <cell r="AH17" t="str">
            <v>IGNORED</v>
          </cell>
          <cell r="AI17" t="str">
            <v>IGNORED</v>
          </cell>
          <cell r="AJ17" t="str">
            <v>IGNORED</v>
          </cell>
          <cell r="AK17" t="str">
            <v>IGNORED</v>
          </cell>
          <cell r="AL17" t="str">
            <v>IGNORED</v>
          </cell>
          <cell r="AM17" t="str">
            <v>IGNORED</v>
          </cell>
          <cell r="AN17" t="str">
            <v>IGNORED</v>
          </cell>
          <cell r="AO17" t="str">
            <v>IGNORED</v>
          </cell>
          <cell r="AP17" t="str">
            <v>IGNORED</v>
          </cell>
          <cell r="AQ17" t="str">
            <v>IGNORED</v>
          </cell>
          <cell r="AR17" t="str">
            <v>IGNORED</v>
          </cell>
          <cell r="AS17" t="str">
            <v>IGNORED</v>
          </cell>
          <cell r="AT17" t="str">
            <v>IGNORED</v>
          </cell>
          <cell r="AU17" t="str">
            <v>IGNORED</v>
          </cell>
          <cell r="AV17" t="str">
            <v>IGNORED</v>
          </cell>
          <cell r="AW17" t="str">
            <v>IGNORED</v>
          </cell>
          <cell r="AX17" t="str">
            <v>IGNORED</v>
          </cell>
          <cell r="AY17" t="str">
            <v>IGNORED</v>
          </cell>
          <cell r="AZ17" t="str">
            <v>IGNORED</v>
          </cell>
          <cell r="BA17" t="str">
            <v>IGNORED</v>
          </cell>
          <cell r="BB17" t="str">
            <v>IGNORED</v>
          </cell>
          <cell r="BC17" t="str">
            <v>IGNORED</v>
          </cell>
          <cell r="BD17" t="str">
            <v>IGNORED</v>
          </cell>
          <cell r="BE17" t="str">
            <v>IGNORED</v>
          </cell>
          <cell r="BF17" t="str">
            <v>IGNORED</v>
          </cell>
          <cell r="BG17" t="str">
            <v>IGNORED</v>
          </cell>
          <cell r="BH17" t="str">
            <v>IGNORED</v>
          </cell>
          <cell r="BI17" t="str">
            <v>IGNORED</v>
          </cell>
          <cell r="BJ17" t="str">
            <v>IGNORED</v>
          </cell>
          <cell r="BK17" t="str">
            <v>IGNORED</v>
          </cell>
          <cell r="BL17" t="str">
            <v>IGNORED</v>
          </cell>
          <cell r="BM17" t="str">
            <v>IGNORED</v>
          </cell>
          <cell r="BN17" t="str">
            <v>IGNORED</v>
          </cell>
          <cell r="BO17" t="str">
            <v>IGNORED</v>
          </cell>
          <cell r="BP17" t="str">
            <v>IGNORED</v>
          </cell>
          <cell r="BQ17" t="str">
            <v>IGNORED</v>
          </cell>
          <cell r="BR17" t="str">
            <v>IGNORED</v>
          </cell>
          <cell r="BS17" t="str">
            <v>IGNORED</v>
          </cell>
          <cell r="BT17" t="str">
            <v>IGNORED</v>
          </cell>
          <cell r="BU17" t="str">
            <v>IGNORED</v>
          </cell>
          <cell r="BV17" t="str">
            <v>IGNORED</v>
          </cell>
          <cell r="BW17" t="str">
            <v>IGNORED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 t="str">
            <v>IGNORED</v>
          </cell>
          <cell r="G18" t="str">
            <v>IGNORED</v>
          </cell>
          <cell r="H18" t="str">
            <v>IGNORED</v>
          </cell>
          <cell r="I18" t="str">
            <v>IGNORED</v>
          </cell>
          <cell r="J18" t="str">
            <v>IGNORED</v>
          </cell>
          <cell r="K18" t="str">
            <v>IGNORED</v>
          </cell>
          <cell r="L18" t="str">
            <v>IGNORED</v>
          </cell>
          <cell r="M18" t="str">
            <v>IGNORED</v>
          </cell>
          <cell r="N18" t="str">
            <v>IGNORED</v>
          </cell>
          <cell r="O18" t="str">
            <v>IGNORED</v>
          </cell>
          <cell r="P18" t="str">
            <v>IGNORED</v>
          </cell>
          <cell r="Q18" t="str">
            <v>IGNORED</v>
          </cell>
          <cell r="R18" t="str">
            <v>IGNORED</v>
          </cell>
          <cell r="S18" t="str">
            <v>IGNORED</v>
          </cell>
          <cell r="T18" t="str">
            <v>IGNORED</v>
          </cell>
          <cell r="U18" t="str">
            <v>IGNORED</v>
          </cell>
          <cell r="V18" t="str">
            <v>IGNORED</v>
          </cell>
          <cell r="W18" t="str">
            <v>IGNORED</v>
          </cell>
          <cell r="X18" t="str">
            <v>IGNORED</v>
          </cell>
          <cell r="Y18" t="str">
            <v>IGNORED</v>
          </cell>
          <cell r="Z18" t="str">
            <v>IGNORED</v>
          </cell>
          <cell r="AA18" t="str">
            <v>IGNORED</v>
          </cell>
          <cell r="AB18" t="str">
            <v>IGNORED</v>
          </cell>
          <cell r="AC18" t="str">
            <v>IGNORED</v>
          </cell>
          <cell r="AD18" t="str">
            <v>IGNORED</v>
          </cell>
          <cell r="AE18" t="str">
            <v>IGNORED</v>
          </cell>
          <cell r="AF18" t="str">
            <v>IGNORED</v>
          </cell>
          <cell r="AG18" t="str">
            <v>IGNORED</v>
          </cell>
          <cell r="AH18" t="str">
            <v>IGNORED</v>
          </cell>
          <cell r="AI18" t="str">
            <v>IGNORED</v>
          </cell>
          <cell r="AJ18" t="str">
            <v>IGNORED</v>
          </cell>
          <cell r="AK18" t="str">
            <v>IGNORED</v>
          </cell>
          <cell r="AL18" t="str">
            <v>IGNORED</v>
          </cell>
          <cell r="AM18" t="str">
            <v>IGNORED</v>
          </cell>
          <cell r="AN18" t="str">
            <v>IGNORED</v>
          </cell>
          <cell r="AO18" t="str">
            <v>IGNORED</v>
          </cell>
          <cell r="AP18" t="str">
            <v>IGNORED</v>
          </cell>
          <cell r="AQ18" t="str">
            <v>IGNORED</v>
          </cell>
          <cell r="AR18" t="str">
            <v>IGNORED</v>
          </cell>
          <cell r="AS18" t="str">
            <v>IGNORED</v>
          </cell>
          <cell r="AT18" t="str">
            <v>IGNORED</v>
          </cell>
          <cell r="AU18" t="str">
            <v>IGNORED</v>
          </cell>
          <cell r="AV18" t="str">
            <v>IGNORED</v>
          </cell>
          <cell r="AW18" t="str">
            <v>IGNORED</v>
          </cell>
          <cell r="AX18" t="str">
            <v>IGNORED</v>
          </cell>
          <cell r="AY18" t="str">
            <v>IGNORED</v>
          </cell>
          <cell r="AZ18" t="str">
            <v>IGNORED</v>
          </cell>
          <cell r="BA18" t="str">
            <v>IGNORED</v>
          </cell>
          <cell r="BB18" t="str">
            <v>IGNORED</v>
          </cell>
          <cell r="BC18" t="str">
            <v>IGNORED</v>
          </cell>
          <cell r="BD18" t="str">
            <v>IGNORED</v>
          </cell>
          <cell r="BE18" t="str">
            <v>IGNORED</v>
          </cell>
          <cell r="BF18" t="str">
            <v>IGNORED</v>
          </cell>
          <cell r="BG18" t="str">
            <v>IGNORED</v>
          </cell>
          <cell r="BH18" t="str">
            <v>IGNORED</v>
          </cell>
          <cell r="BI18" t="str">
            <v>IGNORED</v>
          </cell>
          <cell r="BJ18" t="str">
            <v>IGNORED</v>
          </cell>
          <cell r="BK18" t="str">
            <v>IGNORED</v>
          </cell>
          <cell r="BL18" t="str">
            <v>IGNORED</v>
          </cell>
          <cell r="BM18" t="str">
            <v>IGNORED</v>
          </cell>
          <cell r="BN18" t="str">
            <v>IGNORED</v>
          </cell>
          <cell r="BO18" t="str">
            <v>IGNORED</v>
          </cell>
          <cell r="BP18" t="str">
            <v>IGNORED</v>
          </cell>
          <cell r="BQ18" t="str">
            <v>IGNORED</v>
          </cell>
          <cell r="BR18" t="str">
            <v>IGNORED</v>
          </cell>
          <cell r="BS18" t="str">
            <v>IGNORED</v>
          </cell>
          <cell r="BT18" t="str">
            <v>IGNORED</v>
          </cell>
          <cell r="BU18" t="str">
            <v>IGNORED</v>
          </cell>
          <cell r="BV18" t="str">
            <v>IGNORED</v>
          </cell>
          <cell r="BW18" t="str">
            <v>IGNORED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 t="str">
            <v>IGNORED</v>
          </cell>
          <cell r="G19" t="str">
            <v>IGNORED</v>
          </cell>
          <cell r="H19" t="str">
            <v>IGNORED</v>
          </cell>
          <cell r="I19" t="str">
            <v>IGNORED</v>
          </cell>
          <cell r="J19" t="str">
            <v>IGNORED</v>
          </cell>
          <cell r="K19" t="str">
            <v>IGNORED</v>
          </cell>
          <cell r="L19" t="str">
            <v>IGNORED</v>
          </cell>
          <cell r="M19" t="str">
            <v>IGNORED</v>
          </cell>
          <cell r="N19" t="str">
            <v>IGNORED</v>
          </cell>
          <cell r="O19" t="str">
            <v>IGNORED</v>
          </cell>
          <cell r="P19" t="str">
            <v>IGNORED</v>
          </cell>
          <cell r="Q19" t="str">
            <v>IGNORED</v>
          </cell>
          <cell r="R19" t="str">
            <v>IGNORED</v>
          </cell>
          <cell r="S19" t="str">
            <v>IGNORED</v>
          </cell>
          <cell r="T19" t="str">
            <v>IGNORED</v>
          </cell>
          <cell r="U19" t="str">
            <v>IGNORED</v>
          </cell>
          <cell r="V19" t="str">
            <v>IGNORED</v>
          </cell>
          <cell r="W19" t="str">
            <v>IGNORED</v>
          </cell>
          <cell r="X19" t="str">
            <v>IGNORED</v>
          </cell>
          <cell r="Y19" t="str">
            <v>IGNORED</v>
          </cell>
          <cell r="Z19" t="str">
            <v>IGNORED</v>
          </cell>
          <cell r="AA19" t="str">
            <v>IGNORED</v>
          </cell>
          <cell r="AB19" t="str">
            <v>IGNORED</v>
          </cell>
          <cell r="AC19" t="str">
            <v>IGNORED</v>
          </cell>
          <cell r="AD19" t="str">
            <v>IGNORED</v>
          </cell>
          <cell r="AE19" t="str">
            <v>IGNORED</v>
          </cell>
          <cell r="AF19" t="str">
            <v>IGNORED</v>
          </cell>
          <cell r="AG19" t="str">
            <v>IGNORED</v>
          </cell>
          <cell r="AH19" t="str">
            <v>IGNORED</v>
          </cell>
          <cell r="AI19" t="str">
            <v>IGNORED</v>
          </cell>
          <cell r="AJ19" t="str">
            <v>IGNORED</v>
          </cell>
          <cell r="AK19" t="str">
            <v>IGNORED</v>
          </cell>
          <cell r="AL19" t="str">
            <v>IGNORED</v>
          </cell>
          <cell r="AM19" t="str">
            <v>IGNORED</v>
          </cell>
          <cell r="AN19" t="str">
            <v>IGNORED</v>
          </cell>
          <cell r="AO19" t="str">
            <v>IGNORED</v>
          </cell>
          <cell r="AP19" t="str">
            <v>IGNORED</v>
          </cell>
          <cell r="AQ19" t="str">
            <v>IGNORED</v>
          </cell>
          <cell r="AR19" t="str">
            <v>IGNORED</v>
          </cell>
          <cell r="AS19" t="str">
            <v>IGNORED</v>
          </cell>
          <cell r="AT19" t="str">
            <v>IGNORED</v>
          </cell>
          <cell r="AU19" t="str">
            <v>IGNORED</v>
          </cell>
          <cell r="AV19" t="str">
            <v>IGNORED</v>
          </cell>
          <cell r="AW19" t="str">
            <v>IGNORED</v>
          </cell>
          <cell r="AX19" t="str">
            <v>IGNORED</v>
          </cell>
          <cell r="AY19" t="str">
            <v>IGNORED</v>
          </cell>
          <cell r="AZ19" t="str">
            <v>IGNORED</v>
          </cell>
          <cell r="BA19" t="str">
            <v>IGNORED</v>
          </cell>
          <cell r="BB19" t="str">
            <v>IGNORED</v>
          </cell>
          <cell r="BC19" t="str">
            <v>IGNORED</v>
          </cell>
          <cell r="BD19" t="str">
            <v>IGNORED</v>
          </cell>
          <cell r="BE19" t="str">
            <v>IGNORED</v>
          </cell>
          <cell r="BF19" t="str">
            <v>IGNORED</v>
          </cell>
          <cell r="BG19" t="str">
            <v>IGNORED</v>
          </cell>
          <cell r="BH19" t="str">
            <v>IGNORED</v>
          </cell>
          <cell r="BI19" t="str">
            <v>IGNORED</v>
          </cell>
          <cell r="BJ19" t="str">
            <v>IGNORED</v>
          </cell>
          <cell r="BK19" t="str">
            <v>IGNORED</v>
          </cell>
          <cell r="BL19" t="str">
            <v>IGNORED</v>
          </cell>
          <cell r="BM19" t="str">
            <v>IGNORED</v>
          </cell>
          <cell r="BN19" t="str">
            <v>IGNORED</v>
          </cell>
          <cell r="BO19" t="str">
            <v>IGNORED</v>
          </cell>
          <cell r="BP19" t="str">
            <v>IGNORED</v>
          </cell>
          <cell r="BQ19" t="str">
            <v>IGNORED</v>
          </cell>
          <cell r="BR19" t="str">
            <v>IGNORED</v>
          </cell>
          <cell r="BS19" t="str">
            <v>IGNORED</v>
          </cell>
          <cell r="BT19" t="str">
            <v>IGNORED</v>
          </cell>
          <cell r="BU19" t="str">
            <v>IGNORED</v>
          </cell>
          <cell r="BV19" t="str">
            <v>IGNORED</v>
          </cell>
          <cell r="BW19" t="str">
            <v>IGNORED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 t="str">
            <v>IGNORED</v>
          </cell>
          <cell r="G20" t="str">
            <v>IGNORED</v>
          </cell>
          <cell r="H20" t="str">
            <v>IGNORED</v>
          </cell>
          <cell r="I20" t="str">
            <v>IGNORED</v>
          </cell>
          <cell r="J20" t="str">
            <v>IGNORED</v>
          </cell>
          <cell r="K20" t="str">
            <v>IGNORED</v>
          </cell>
          <cell r="L20" t="str">
            <v>IGNORED</v>
          </cell>
          <cell r="M20" t="str">
            <v>IGNORED</v>
          </cell>
          <cell r="N20" t="str">
            <v>IGNORED</v>
          </cell>
          <cell r="O20" t="str">
            <v>IGNORED</v>
          </cell>
          <cell r="P20" t="str">
            <v>IGNORED</v>
          </cell>
          <cell r="Q20" t="str">
            <v>IGNORED</v>
          </cell>
          <cell r="R20" t="str">
            <v>IGNORED</v>
          </cell>
          <cell r="S20" t="str">
            <v>IGNORED</v>
          </cell>
          <cell r="T20" t="str">
            <v>IGNORED</v>
          </cell>
          <cell r="U20" t="str">
            <v>IGNORED</v>
          </cell>
          <cell r="V20" t="str">
            <v>IGNORED</v>
          </cell>
          <cell r="W20" t="str">
            <v>IGNORED</v>
          </cell>
          <cell r="X20" t="str">
            <v>IGNORED</v>
          </cell>
          <cell r="Y20" t="str">
            <v>IGNORED</v>
          </cell>
          <cell r="Z20" t="str">
            <v>IGNORED</v>
          </cell>
          <cell r="AA20" t="str">
            <v>IGNORED</v>
          </cell>
          <cell r="AB20" t="str">
            <v>IGNORED</v>
          </cell>
          <cell r="AC20" t="str">
            <v>IGNORED</v>
          </cell>
          <cell r="AD20" t="str">
            <v>IGNORED</v>
          </cell>
          <cell r="AE20" t="str">
            <v>IGNORED</v>
          </cell>
          <cell r="AF20" t="str">
            <v>IGNORED</v>
          </cell>
          <cell r="AG20" t="str">
            <v>IGNORED</v>
          </cell>
          <cell r="AH20" t="str">
            <v>IGNORED</v>
          </cell>
          <cell r="AI20" t="str">
            <v>IGNORED</v>
          </cell>
          <cell r="AJ20" t="str">
            <v>IGNORED</v>
          </cell>
          <cell r="AK20" t="str">
            <v>IGNORED</v>
          </cell>
          <cell r="AL20" t="str">
            <v>IGNORED</v>
          </cell>
          <cell r="AM20" t="str">
            <v>IGNORED</v>
          </cell>
          <cell r="AN20" t="str">
            <v>IGNORED</v>
          </cell>
          <cell r="AO20" t="str">
            <v>IGNORED</v>
          </cell>
          <cell r="AP20" t="str">
            <v>IGNORED</v>
          </cell>
          <cell r="AQ20" t="str">
            <v>IGNORED</v>
          </cell>
          <cell r="AR20" t="str">
            <v>IGNORED</v>
          </cell>
          <cell r="AS20" t="str">
            <v>IGNORED</v>
          </cell>
          <cell r="AT20" t="str">
            <v>IGNORED</v>
          </cell>
          <cell r="AU20" t="str">
            <v>IGNORED</v>
          </cell>
          <cell r="AV20" t="str">
            <v>IGNORED</v>
          </cell>
          <cell r="AW20" t="str">
            <v>IGNORED</v>
          </cell>
          <cell r="AX20" t="str">
            <v>IGNORED</v>
          </cell>
          <cell r="AY20" t="str">
            <v>IGNORED</v>
          </cell>
          <cell r="AZ20" t="str">
            <v>IGNORED</v>
          </cell>
          <cell r="BA20" t="str">
            <v>IGNORED</v>
          </cell>
          <cell r="BB20" t="str">
            <v>IGNORED</v>
          </cell>
          <cell r="BC20" t="str">
            <v>IGNORED</v>
          </cell>
          <cell r="BD20" t="str">
            <v>IGNORED</v>
          </cell>
          <cell r="BE20" t="str">
            <v>IGNORED</v>
          </cell>
          <cell r="BF20" t="str">
            <v>IGNORED</v>
          </cell>
          <cell r="BG20" t="str">
            <v>IGNORED</v>
          </cell>
          <cell r="BH20" t="str">
            <v>IGNORED</v>
          </cell>
          <cell r="BI20" t="str">
            <v>IGNORED</v>
          </cell>
          <cell r="BJ20" t="str">
            <v>IGNORED</v>
          </cell>
          <cell r="BK20" t="str">
            <v>IGNORED</v>
          </cell>
          <cell r="BL20" t="str">
            <v>IGNORED</v>
          </cell>
          <cell r="BM20" t="str">
            <v>IGNORED</v>
          </cell>
          <cell r="BN20" t="str">
            <v>IGNORED</v>
          </cell>
          <cell r="BO20" t="str">
            <v>IGNORED</v>
          </cell>
          <cell r="BP20" t="str">
            <v>IGNORED</v>
          </cell>
          <cell r="BQ20" t="str">
            <v>IGNORED</v>
          </cell>
          <cell r="BR20" t="str">
            <v>IGNORED</v>
          </cell>
          <cell r="BS20" t="str">
            <v>IGNORED</v>
          </cell>
          <cell r="BT20" t="str">
            <v>IGNORED</v>
          </cell>
          <cell r="BU20" t="str">
            <v>IGNORED</v>
          </cell>
          <cell r="BV20" t="str">
            <v>IGNORED</v>
          </cell>
          <cell r="BW20" t="str">
            <v>IGNORED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 t="str">
            <v>IGNORED</v>
          </cell>
          <cell r="G21" t="str">
            <v>IGNORED</v>
          </cell>
          <cell r="H21" t="str">
            <v>IGNORED</v>
          </cell>
          <cell r="I21" t="str">
            <v>IGNORED</v>
          </cell>
          <cell r="J21" t="str">
            <v>IGNORED</v>
          </cell>
          <cell r="K21" t="str">
            <v>IGNORED</v>
          </cell>
          <cell r="L21" t="str">
            <v>IGNORED</v>
          </cell>
          <cell r="M21" t="str">
            <v>IGNORED</v>
          </cell>
          <cell r="N21" t="str">
            <v>IGNORED</v>
          </cell>
          <cell r="O21" t="str">
            <v>IGNORED</v>
          </cell>
          <cell r="P21" t="str">
            <v>IGNORED</v>
          </cell>
          <cell r="Q21" t="str">
            <v>IGNORED</v>
          </cell>
          <cell r="R21" t="str">
            <v>IGNORED</v>
          </cell>
          <cell r="S21" t="str">
            <v>IGNORED</v>
          </cell>
          <cell r="T21" t="str">
            <v>IGNORED</v>
          </cell>
          <cell r="U21" t="str">
            <v>IGNORED</v>
          </cell>
          <cell r="V21" t="str">
            <v>IGNORED</v>
          </cell>
          <cell r="W21" t="str">
            <v>IGNORED</v>
          </cell>
          <cell r="X21" t="str">
            <v>IGNORED</v>
          </cell>
          <cell r="Y21" t="str">
            <v>IGNORED</v>
          </cell>
          <cell r="Z21" t="str">
            <v>IGNORED</v>
          </cell>
          <cell r="AA21" t="str">
            <v>IGNORED</v>
          </cell>
          <cell r="AB21" t="str">
            <v>IGNORED</v>
          </cell>
          <cell r="AC21" t="str">
            <v>IGNORED</v>
          </cell>
          <cell r="AD21" t="str">
            <v>IGNORED</v>
          </cell>
          <cell r="AE21" t="str">
            <v>IGNORED</v>
          </cell>
          <cell r="AF21" t="str">
            <v>IGNORED</v>
          </cell>
          <cell r="AG21" t="str">
            <v>IGNORED</v>
          </cell>
          <cell r="AH21" t="str">
            <v>IGNORED</v>
          </cell>
          <cell r="AI21" t="str">
            <v>IGNORED</v>
          </cell>
          <cell r="AJ21" t="str">
            <v>IGNORED</v>
          </cell>
          <cell r="AK21" t="str">
            <v>IGNORED</v>
          </cell>
          <cell r="AL21" t="str">
            <v>IGNORED</v>
          </cell>
          <cell r="AM21" t="str">
            <v>IGNORED</v>
          </cell>
          <cell r="AN21" t="str">
            <v>IGNORED</v>
          </cell>
          <cell r="AO21" t="str">
            <v>IGNORED</v>
          </cell>
          <cell r="AP21" t="str">
            <v>IGNORED</v>
          </cell>
          <cell r="AQ21" t="str">
            <v>IGNORED</v>
          </cell>
          <cell r="AR21" t="str">
            <v>IGNORED</v>
          </cell>
          <cell r="AS21" t="str">
            <v>IGNORED</v>
          </cell>
          <cell r="AT21" t="str">
            <v>IGNORED</v>
          </cell>
          <cell r="AU21" t="str">
            <v>IGNORED</v>
          </cell>
          <cell r="AV21" t="str">
            <v>IGNORED</v>
          </cell>
          <cell r="AW21" t="str">
            <v>IGNORED</v>
          </cell>
          <cell r="AX21" t="str">
            <v>IGNORED</v>
          </cell>
          <cell r="AY21" t="str">
            <v>IGNORED</v>
          </cell>
          <cell r="AZ21" t="str">
            <v>IGNORED</v>
          </cell>
          <cell r="BA21" t="str">
            <v>IGNORED</v>
          </cell>
          <cell r="BB21" t="str">
            <v>IGNORED</v>
          </cell>
          <cell r="BC21" t="str">
            <v>IGNORED</v>
          </cell>
          <cell r="BD21" t="str">
            <v>IGNORED</v>
          </cell>
          <cell r="BE21" t="str">
            <v>IGNORED</v>
          </cell>
          <cell r="BF21" t="str">
            <v>IGNORED</v>
          </cell>
          <cell r="BG21" t="str">
            <v>IGNORED</v>
          </cell>
          <cell r="BH21" t="str">
            <v>IGNORED</v>
          </cell>
          <cell r="BI21" t="str">
            <v>IGNORED</v>
          </cell>
          <cell r="BJ21" t="str">
            <v>IGNORED</v>
          </cell>
          <cell r="BK21" t="str">
            <v>IGNORED</v>
          </cell>
          <cell r="BL21" t="str">
            <v>IGNORED</v>
          </cell>
          <cell r="BM21" t="str">
            <v>IGNORED</v>
          </cell>
          <cell r="BN21" t="str">
            <v>IGNORED</v>
          </cell>
          <cell r="BO21" t="str">
            <v>IGNORED</v>
          </cell>
          <cell r="BP21" t="str">
            <v>IGNORED</v>
          </cell>
          <cell r="BQ21" t="str">
            <v>IGNORED</v>
          </cell>
          <cell r="BR21" t="str">
            <v>IGNORED</v>
          </cell>
          <cell r="BS21" t="str">
            <v>IGNORED</v>
          </cell>
          <cell r="BT21" t="str">
            <v>IGNORED</v>
          </cell>
          <cell r="BU21" t="str">
            <v>IGNORED</v>
          </cell>
          <cell r="BV21" t="str">
            <v>IGNORED</v>
          </cell>
          <cell r="BW21" t="str">
            <v>IGNORED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 t="str">
            <v>IGNORED</v>
          </cell>
          <cell r="G22" t="str">
            <v>IGNORED</v>
          </cell>
          <cell r="H22" t="str">
            <v>IGNORED</v>
          </cell>
          <cell r="I22" t="str">
            <v>IGNORED</v>
          </cell>
          <cell r="J22" t="str">
            <v>IGNORED</v>
          </cell>
          <cell r="K22" t="str">
            <v>IGNORED</v>
          </cell>
          <cell r="L22" t="str">
            <v>IGNORED</v>
          </cell>
          <cell r="M22" t="str">
            <v>IGNORED</v>
          </cell>
          <cell r="N22" t="str">
            <v>IGNORED</v>
          </cell>
          <cell r="O22" t="str">
            <v>IGNORED</v>
          </cell>
          <cell r="P22" t="str">
            <v>IGNORED</v>
          </cell>
          <cell r="Q22" t="str">
            <v>IGNORED</v>
          </cell>
          <cell r="R22" t="str">
            <v>IGNORED</v>
          </cell>
          <cell r="S22" t="str">
            <v>IGNORED</v>
          </cell>
          <cell r="T22" t="str">
            <v>IGNORED</v>
          </cell>
          <cell r="U22" t="str">
            <v>IGNORED</v>
          </cell>
          <cell r="V22" t="str">
            <v>IGNORED</v>
          </cell>
          <cell r="W22" t="str">
            <v>IGNORED</v>
          </cell>
          <cell r="X22" t="str">
            <v>IGNORED</v>
          </cell>
          <cell r="Y22" t="str">
            <v>IGNORED</v>
          </cell>
          <cell r="Z22" t="str">
            <v>IGNORED</v>
          </cell>
          <cell r="AA22" t="str">
            <v>IGNORED</v>
          </cell>
          <cell r="AB22" t="str">
            <v>IGNORED</v>
          </cell>
          <cell r="AC22" t="str">
            <v>IGNORED</v>
          </cell>
          <cell r="AD22" t="str">
            <v>IGNORED</v>
          </cell>
          <cell r="AE22" t="str">
            <v>IGNORED</v>
          </cell>
          <cell r="AF22" t="str">
            <v>IGNORED</v>
          </cell>
          <cell r="AG22" t="str">
            <v>IGNORED</v>
          </cell>
          <cell r="AH22" t="str">
            <v>IGNORED</v>
          </cell>
          <cell r="AI22" t="str">
            <v>IGNORED</v>
          </cell>
          <cell r="AJ22" t="str">
            <v>IGNORED</v>
          </cell>
          <cell r="AK22" t="str">
            <v>IGNORED</v>
          </cell>
          <cell r="AL22" t="str">
            <v>IGNORED</v>
          </cell>
          <cell r="AM22" t="str">
            <v>IGNORED</v>
          </cell>
          <cell r="AN22" t="str">
            <v>IGNORED</v>
          </cell>
          <cell r="AO22" t="str">
            <v>IGNORED</v>
          </cell>
          <cell r="AP22" t="str">
            <v>IGNORED</v>
          </cell>
          <cell r="AQ22" t="str">
            <v>IGNORED</v>
          </cell>
          <cell r="AR22" t="str">
            <v>IGNORED</v>
          </cell>
          <cell r="AS22" t="str">
            <v>IGNORED</v>
          </cell>
          <cell r="AT22" t="str">
            <v>IGNORED</v>
          </cell>
          <cell r="AU22" t="str">
            <v>IGNORED</v>
          </cell>
          <cell r="AV22" t="str">
            <v>IGNORED</v>
          </cell>
          <cell r="AW22" t="str">
            <v>IGNORED</v>
          </cell>
          <cell r="AX22" t="str">
            <v>IGNORED</v>
          </cell>
          <cell r="AY22" t="str">
            <v>IGNORED</v>
          </cell>
          <cell r="AZ22" t="str">
            <v>IGNORED</v>
          </cell>
          <cell r="BA22" t="str">
            <v>IGNORED</v>
          </cell>
          <cell r="BB22" t="str">
            <v>IGNORED</v>
          </cell>
          <cell r="BC22" t="str">
            <v>IGNORED</v>
          </cell>
          <cell r="BD22" t="str">
            <v>IGNORED</v>
          </cell>
          <cell r="BE22" t="str">
            <v>IGNORED</v>
          </cell>
          <cell r="BF22" t="str">
            <v>IGNORED</v>
          </cell>
          <cell r="BG22" t="str">
            <v>IGNORED</v>
          </cell>
          <cell r="BH22" t="str">
            <v>IGNORED</v>
          </cell>
          <cell r="BI22" t="str">
            <v>IGNORED</v>
          </cell>
          <cell r="BJ22" t="str">
            <v>IGNORED</v>
          </cell>
          <cell r="BK22" t="str">
            <v>IGNORED</v>
          </cell>
          <cell r="BL22" t="str">
            <v>IGNORED</v>
          </cell>
          <cell r="BM22" t="str">
            <v>IGNORED</v>
          </cell>
          <cell r="BN22" t="str">
            <v>IGNORED</v>
          </cell>
          <cell r="BO22" t="str">
            <v>IGNORED</v>
          </cell>
          <cell r="BP22" t="str">
            <v>IGNORED</v>
          </cell>
          <cell r="BQ22" t="str">
            <v>IGNORED</v>
          </cell>
          <cell r="BR22" t="str">
            <v>IGNORED</v>
          </cell>
          <cell r="BS22" t="str">
            <v>IGNORED</v>
          </cell>
          <cell r="BT22" t="str">
            <v>IGNORED</v>
          </cell>
          <cell r="BU22" t="str">
            <v>IGNORED</v>
          </cell>
          <cell r="BV22" t="str">
            <v>IGNORED</v>
          </cell>
          <cell r="BW22" t="str">
            <v>IGNORED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 t="str">
            <v>IGNORED</v>
          </cell>
          <cell r="G23" t="str">
            <v>IGNORED</v>
          </cell>
          <cell r="H23" t="str">
            <v>IGNORED</v>
          </cell>
          <cell r="I23" t="str">
            <v>IGNORED</v>
          </cell>
          <cell r="J23" t="str">
            <v>IGNORED</v>
          </cell>
          <cell r="K23" t="str">
            <v>IGNORED</v>
          </cell>
          <cell r="L23" t="str">
            <v>IGNORED</v>
          </cell>
          <cell r="M23" t="str">
            <v>IGNORED</v>
          </cell>
          <cell r="N23" t="str">
            <v>IGNORED</v>
          </cell>
          <cell r="O23" t="str">
            <v>IGNORED</v>
          </cell>
          <cell r="P23" t="str">
            <v>IGNORED</v>
          </cell>
          <cell r="Q23" t="str">
            <v>IGNORED</v>
          </cell>
          <cell r="R23" t="str">
            <v>IGNORED</v>
          </cell>
          <cell r="S23" t="str">
            <v>IGNORED</v>
          </cell>
          <cell r="T23" t="str">
            <v>IGNORED</v>
          </cell>
          <cell r="U23" t="str">
            <v>IGNORED</v>
          </cell>
          <cell r="V23" t="str">
            <v>IGNORED</v>
          </cell>
          <cell r="W23" t="str">
            <v>IGNORED</v>
          </cell>
          <cell r="X23" t="str">
            <v>IGNORED</v>
          </cell>
          <cell r="Y23" t="str">
            <v>IGNORED</v>
          </cell>
          <cell r="Z23" t="str">
            <v>IGNORED</v>
          </cell>
          <cell r="AA23" t="str">
            <v>IGNORED</v>
          </cell>
          <cell r="AB23" t="str">
            <v>IGNORED</v>
          </cell>
          <cell r="AC23" t="str">
            <v>IGNORED</v>
          </cell>
          <cell r="AD23" t="str">
            <v>IGNORED</v>
          </cell>
          <cell r="AE23" t="str">
            <v>IGNORED</v>
          </cell>
          <cell r="AF23" t="str">
            <v>IGNORED</v>
          </cell>
          <cell r="AG23" t="str">
            <v>IGNORED</v>
          </cell>
          <cell r="AH23" t="str">
            <v>IGNORED</v>
          </cell>
          <cell r="AI23" t="str">
            <v>IGNORED</v>
          </cell>
          <cell r="AJ23" t="str">
            <v>IGNORED</v>
          </cell>
          <cell r="AK23" t="str">
            <v>IGNORED</v>
          </cell>
          <cell r="AL23" t="str">
            <v>IGNORED</v>
          </cell>
          <cell r="AM23" t="str">
            <v>IGNORED</v>
          </cell>
          <cell r="AN23" t="str">
            <v>IGNORED</v>
          </cell>
          <cell r="AO23" t="str">
            <v>IGNORED</v>
          </cell>
          <cell r="AP23" t="str">
            <v>IGNORED</v>
          </cell>
          <cell r="AQ23" t="str">
            <v>IGNORED</v>
          </cell>
          <cell r="AR23" t="str">
            <v>IGNORED</v>
          </cell>
          <cell r="AS23" t="str">
            <v>IGNORED</v>
          </cell>
          <cell r="AT23" t="str">
            <v>IGNORED</v>
          </cell>
          <cell r="AU23" t="str">
            <v>IGNORED</v>
          </cell>
          <cell r="AV23" t="str">
            <v>IGNORED</v>
          </cell>
          <cell r="AW23" t="str">
            <v>IGNORED</v>
          </cell>
          <cell r="AX23" t="str">
            <v>IGNORED</v>
          </cell>
          <cell r="AY23" t="str">
            <v>IGNORED</v>
          </cell>
          <cell r="AZ23" t="str">
            <v>IGNORED</v>
          </cell>
          <cell r="BA23" t="str">
            <v>IGNORED</v>
          </cell>
          <cell r="BB23" t="str">
            <v>IGNORED</v>
          </cell>
          <cell r="BC23" t="str">
            <v>IGNORED</v>
          </cell>
          <cell r="BD23" t="str">
            <v>IGNORED</v>
          </cell>
          <cell r="BE23" t="str">
            <v>IGNORED</v>
          </cell>
          <cell r="BF23" t="str">
            <v>IGNORED</v>
          </cell>
          <cell r="BG23" t="str">
            <v>IGNORED</v>
          </cell>
          <cell r="BH23" t="str">
            <v>IGNORED</v>
          </cell>
          <cell r="BI23" t="str">
            <v>IGNORED</v>
          </cell>
          <cell r="BJ23" t="str">
            <v>IGNORED</v>
          </cell>
          <cell r="BK23" t="str">
            <v>IGNORED</v>
          </cell>
          <cell r="BL23" t="str">
            <v>IGNORED</v>
          </cell>
          <cell r="BM23" t="str">
            <v>IGNORED</v>
          </cell>
          <cell r="BN23" t="str">
            <v>IGNORED</v>
          </cell>
          <cell r="BO23" t="str">
            <v>IGNORED</v>
          </cell>
          <cell r="BP23" t="str">
            <v>IGNORED</v>
          </cell>
          <cell r="BQ23" t="str">
            <v>IGNORED</v>
          </cell>
          <cell r="BR23" t="str">
            <v>IGNORED</v>
          </cell>
          <cell r="BS23" t="str">
            <v>IGNORED</v>
          </cell>
          <cell r="BT23" t="str">
            <v>IGNORED</v>
          </cell>
          <cell r="BU23" t="str">
            <v>IGNORED</v>
          </cell>
          <cell r="BV23" t="str">
            <v>IGNORED</v>
          </cell>
          <cell r="BW23" t="str">
            <v>IGNORED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 t="str">
            <v>IGNORED</v>
          </cell>
          <cell r="G24" t="str">
            <v>IGNORED</v>
          </cell>
          <cell r="H24" t="str">
            <v>IGNORED</v>
          </cell>
          <cell r="I24" t="str">
            <v>IGNORED</v>
          </cell>
          <cell r="J24" t="str">
            <v>IGNORED</v>
          </cell>
          <cell r="K24" t="str">
            <v>IGNORED</v>
          </cell>
          <cell r="L24" t="str">
            <v>IGNORED</v>
          </cell>
          <cell r="M24" t="str">
            <v>IGNORED</v>
          </cell>
          <cell r="N24" t="str">
            <v>IGNORED</v>
          </cell>
          <cell r="O24" t="str">
            <v>IGNORED</v>
          </cell>
          <cell r="P24" t="str">
            <v>IGNORED</v>
          </cell>
          <cell r="Q24" t="str">
            <v>IGNORED</v>
          </cell>
          <cell r="R24" t="str">
            <v>IGNORED</v>
          </cell>
          <cell r="S24" t="str">
            <v>IGNORED</v>
          </cell>
          <cell r="T24" t="str">
            <v>IGNORED</v>
          </cell>
          <cell r="U24" t="str">
            <v>IGNORED</v>
          </cell>
          <cell r="V24" t="str">
            <v>IGNORED</v>
          </cell>
          <cell r="W24" t="str">
            <v>IGNORED</v>
          </cell>
          <cell r="X24" t="str">
            <v>IGNORED</v>
          </cell>
          <cell r="Y24" t="str">
            <v>IGNORED</v>
          </cell>
          <cell r="Z24" t="str">
            <v>IGNORED</v>
          </cell>
          <cell r="AA24" t="str">
            <v>IGNORED</v>
          </cell>
          <cell r="AB24" t="str">
            <v>IGNORED</v>
          </cell>
          <cell r="AC24" t="str">
            <v>IGNORED</v>
          </cell>
          <cell r="AD24" t="str">
            <v>IGNORED</v>
          </cell>
          <cell r="AE24" t="str">
            <v>IGNORED</v>
          </cell>
          <cell r="AF24" t="str">
            <v>IGNORED</v>
          </cell>
          <cell r="AG24" t="str">
            <v>IGNORED</v>
          </cell>
          <cell r="AH24" t="str">
            <v>IGNORED</v>
          </cell>
          <cell r="AI24" t="str">
            <v>IGNORED</v>
          </cell>
          <cell r="AJ24" t="str">
            <v>IGNORED</v>
          </cell>
          <cell r="AK24" t="str">
            <v>IGNORED</v>
          </cell>
          <cell r="AL24" t="str">
            <v>IGNORED</v>
          </cell>
          <cell r="AM24" t="str">
            <v>IGNORED</v>
          </cell>
          <cell r="AN24" t="str">
            <v>IGNORED</v>
          </cell>
          <cell r="AO24" t="str">
            <v>IGNORED</v>
          </cell>
          <cell r="AP24" t="str">
            <v>IGNORED</v>
          </cell>
          <cell r="AQ24" t="str">
            <v>IGNORED</v>
          </cell>
          <cell r="AR24" t="str">
            <v>IGNORED</v>
          </cell>
          <cell r="AS24" t="str">
            <v>IGNORED</v>
          </cell>
          <cell r="AT24" t="str">
            <v>IGNORED</v>
          </cell>
          <cell r="AU24" t="str">
            <v>IGNORED</v>
          </cell>
          <cell r="AV24" t="str">
            <v>IGNORED</v>
          </cell>
          <cell r="AW24" t="str">
            <v>IGNORED</v>
          </cell>
          <cell r="AX24" t="str">
            <v>IGNORED</v>
          </cell>
          <cell r="AY24" t="str">
            <v>IGNORED</v>
          </cell>
          <cell r="AZ24" t="str">
            <v>IGNORED</v>
          </cell>
          <cell r="BA24" t="str">
            <v>IGNORED</v>
          </cell>
          <cell r="BB24" t="str">
            <v>IGNORED</v>
          </cell>
          <cell r="BC24" t="str">
            <v>IGNORED</v>
          </cell>
          <cell r="BD24" t="str">
            <v>IGNORED</v>
          </cell>
          <cell r="BE24" t="str">
            <v>IGNORED</v>
          </cell>
          <cell r="BF24" t="str">
            <v>IGNORED</v>
          </cell>
          <cell r="BG24" t="str">
            <v>IGNORED</v>
          </cell>
          <cell r="BH24" t="str">
            <v>IGNORED</v>
          </cell>
          <cell r="BI24" t="str">
            <v>IGNORED</v>
          </cell>
          <cell r="BJ24" t="str">
            <v>IGNORED</v>
          </cell>
          <cell r="BK24" t="str">
            <v>IGNORED</v>
          </cell>
          <cell r="BL24" t="str">
            <v>IGNORED</v>
          </cell>
          <cell r="BM24" t="str">
            <v>IGNORED</v>
          </cell>
          <cell r="BN24" t="str">
            <v>IGNORED</v>
          </cell>
          <cell r="BO24" t="str">
            <v>IGNORED</v>
          </cell>
          <cell r="BP24" t="str">
            <v>IGNORED</v>
          </cell>
          <cell r="BQ24" t="str">
            <v>IGNORED</v>
          </cell>
          <cell r="BR24" t="str">
            <v>IGNORED</v>
          </cell>
          <cell r="BS24" t="str">
            <v>IGNORED</v>
          </cell>
          <cell r="BT24" t="str">
            <v>IGNORED</v>
          </cell>
          <cell r="BU24" t="str">
            <v>IGNORED</v>
          </cell>
          <cell r="BV24" t="str">
            <v>IGNORED</v>
          </cell>
          <cell r="BW24" t="str">
            <v>IGNORED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 t="str">
            <v>IGNORED</v>
          </cell>
          <cell r="G25" t="str">
            <v>IGNORED</v>
          </cell>
          <cell r="H25" t="str">
            <v>IGNORED</v>
          </cell>
          <cell r="I25" t="str">
            <v>IGNORED</v>
          </cell>
          <cell r="J25" t="str">
            <v>IGNORED</v>
          </cell>
          <cell r="K25" t="str">
            <v>IGNORED</v>
          </cell>
          <cell r="L25" t="str">
            <v>IGNORED</v>
          </cell>
          <cell r="M25" t="str">
            <v>IGNORED</v>
          </cell>
          <cell r="N25" t="str">
            <v>IGNORED</v>
          </cell>
          <cell r="O25" t="str">
            <v>IGNORED</v>
          </cell>
          <cell r="P25" t="str">
            <v>IGNORED</v>
          </cell>
          <cell r="Q25" t="str">
            <v>IGNORED</v>
          </cell>
          <cell r="R25" t="str">
            <v>IGNORED</v>
          </cell>
          <cell r="S25" t="str">
            <v>IGNORED</v>
          </cell>
          <cell r="T25" t="str">
            <v>IGNORED</v>
          </cell>
          <cell r="U25" t="str">
            <v>IGNORED</v>
          </cell>
          <cell r="V25" t="str">
            <v>IGNORED</v>
          </cell>
          <cell r="W25" t="str">
            <v>IGNORED</v>
          </cell>
          <cell r="X25" t="str">
            <v>IGNORED</v>
          </cell>
          <cell r="Y25" t="str">
            <v>IGNORED</v>
          </cell>
          <cell r="Z25" t="str">
            <v>IGNORED</v>
          </cell>
          <cell r="AA25" t="str">
            <v>IGNORED</v>
          </cell>
          <cell r="AB25" t="str">
            <v>IGNORED</v>
          </cell>
          <cell r="AC25" t="str">
            <v>IGNORED</v>
          </cell>
          <cell r="AD25" t="str">
            <v>IGNORED</v>
          </cell>
          <cell r="AE25" t="str">
            <v>IGNORED</v>
          </cell>
          <cell r="AF25" t="str">
            <v>IGNORED</v>
          </cell>
          <cell r="AG25" t="str">
            <v>IGNORED</v>
          </cell>
          <cell r="AH25" t="str">
            <v>IGNORED</v>
          </cell>
          <cell r="AI25" t="str">
            <v>IGNORED</v>
          </cell>
          <cell r="AJ25" t="str">
            <v>IGNORED</v>
          </cell>
          <cell r="AK25" t="str">
            <v>IGNORED</v>
          </cell>
          <cell r="AL25" t="str">
            <v>IGNORED</v>
          </cell>
          <cell r="AM25" t="str">
            <v>IGNORED</v>
          </cell>
          <cell r="AN25" t="str">
            <v>IGNORED</v>
          </cell>
          <cell r="AO25" t="str">
            <v>IGNORED</v>
          </cell>
          <cell r="AP25" t="str">
            <v>IGNORED</v>
          </cell>
          <cell r="AQ25" t="str">
            <v>IGNORED</v>
          </cell>
          <cell r="AR25" t="str">
            <v>IGNORED</v>
          </cell>
          <cell r="AS25" t="str">
            <v>IGNORED</v>
          </cell>
          <cell r="AT25" t="str">
            <v>IGNORED</v>
          </cell>
          <cell r="AU25" t="str">
            <v>IGNORED</v>
          </cell>
          <cell r="AV25" t="str">
            <v>IGNORED</v>
          </cell>
          <cell r="AW25" t="str">
            <v>IGNORED</v>
          </cell>
          <cell r="AX25" t="str">
            <v>IGNORED</v>
          </cell>
          <cell r="AY25" t="str">
            <v>IGNORED</v>
          </cell>
          <cell r="AZ25" t="str">
            <v>IGNORED</v>
          </cell>
          <cell r="BA25" t="str">
            <v>IGNORED</v>
          </cell>
          <cell r="BB25" t="str">
            <v>IGNORED</v>
          </cell>
          <cell r="BC25" t="str">
            <v>IGNORED</v>
          </cell>
          <cell r="BD25" t="str">
            <v>IGNORED</v>
          </cell>
          <cell r="BE25" t="str">
            <v>IGNORED</v>
          </cell>
          <cell r="BF25" t="str">
            <v>IGNORED</v>
          </cell>
          <cell r="BG25" t="str">
            <v>IGNORED</v>
          </cell>
          <cell r="BH25" t="str">
            <v>IGNORED</v>
          </cell>
          <cell r="BI25" t="str">
            <v>IGNORED</v>
          </cell>
          <cell r="BJ25" t="str">
            <v>IGNORED</v>
          </cell>
          <cell r="BK25" t="str">
            <v>IGNORED</v>
          </cell>
          <cell r="BL25" t="str">
            <v>IGNORED</v>
          </cell>
          <cell r="BM25" t="str">
            <v>IGNORED</v>
          </cell>
          <cell r="BN25" t="str">
            <v>IGNORED</v>
          </cell>
          <cell r="BO25" t="str">
            <v>IGNORED</v>
          </cell>
          <cell r="BP25" t="str">
            <v>IGNORED</v>
          </cell>
          <cell r="BQ25" t="str">
            <v>IGNORED</v>
          </cell>
          <cell r="BR25" t="str">
            <v>IGNORED</v>
          </cell>
          <cell r="BS25" t="str">
            <v>IGNORED</v>
          </cell>
          <cell r="BT25" t="str">
            <v>IGNORED</v>
          </cell>
          <cell r="BU25" t="str">
            <v>IGNORED</v>
          </cell>
          <cell r="BV25" t="str">
            <v>IGNORED</v>
          </cell>
          <cell r="BW25" t="str">
            <v>IGNORED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 t="str">
            <v>IGNORED</v>
          </cell>
          <cell r="G26" t="str">
            <v>IGNORED</v>
          </cell>
          <cell r="H26" t="str">
            <v>IGNORED</v>
          </cell>
          <cell r="I26" t="str">
            <v>IGNORED</v>
          </cell>
          <cell r="J26" t="str">
            <v>IGNORED</v>
          </cell>
          <cell r="K26" t="str">
            <v>IGNORED</v>
          </cell>
          <cell r="L26" t="str">
            <v>IGNORED</v>
          </cell>
          <cell r="M26" t="str">
            <v>IGNORED</v>
          </cell>
          <cell r="N26" t="str">
            <v>IGNORED</v>
          </cell>
          <cell r="O26" t="str">
            <v>IGNORED</v>
          </cell>
          <cell r="P26" t="str">
            <v>IGNORED</v>
          </cell>
          <cell r="Q26" t="str">
            <v>IGNORED</v>
          </cell>
          <cell r="R26" t="str">
            <v>IGNORED</v>
          </cell>
          <cell r="S26" t="str">
            <v>IGNORED</v>
          </cell>
          <cell r="T26" t="str">
            <v>IGNORED</v>
          </cell>
          <cell r="U26" t="str">
            <v>IGNORED</v>
          </cell>
          <cell r="V26" t="str">
            <v>IGNORED</v>
          </cell>
          <cell r="W26" t="str">
            <v>IGNORED</v>
          </cell>
          <cell r="X26" t="str">
            <v>IGNORED</v>
          </cell>
          <cell r="Y26" t="str">
            <v>IGNORED</v>
          </cell>
          <cell r="Z26" t="str">
            <v>IGNORED</v>
          </cell>
          <cell r="AA26" t="str">
            <v>IGNORED</v>
          </cell>
          <cell r="AB26" t="str">
            <v>IGNORED</v>
          </cell>
          <cell r="AC26" t="str">
            <v>IGNORED</v>
          </cell>
          <cell r="AD26" t="str">
            <v>IGNORED</v>
          </cell>
          <cell r="AE26" t="str">
            <v>IGNORED</v>
          </cell>
          <cell r="AF26" t="str">
            <v>IGNORED</v>
          </cell>
          <cell r="AG26" t="str">
            <v>IGNORED</v>
          </cell>
          <cell r="AH26" t="str">
            <v>IGNORED</v>
          </cell>
          <cell r="AI26" t="str">
            <v>IGNORED</v>
          </cell>
          <cell r="AJ26" t="str">
            <v>IGNORED</v>
          </cell>
          <cell r="AK26" t="str">
            <v>IGNORED</v>
          </cell>
          <cell r="AL26" t="str">
            <v>IGNORED</v>
          </cell>
          <cell r="AM26" t="str">
            <v>IGNORED</v>
          </cell>
          <cell r="AN26" t="str">
            <v>IGNORED</v>
          </cell>
          <cell r="AO26" t="str">
            <v>IGNORED</v>
          </cell>
          <cell r="AP26" t="str">
            <v>IGNORED</v>
          </cell>
          <cell r="AQ26" t="str">
            <v>IGNORED</v>
          </cell>
          <cell r="AR26" t="str">
            <v>IGNORED</v>
          </cell>
          <cell r="AS26" t="str">
            <v>IGNORED</v>
          </cell>
          <cell r="AT26" t="str">
            <v>IGNORED</v>
          </cell>
          <cell r="AU26" t="str">
            <v>IGNORED</v>
          </cell>
          <cell r="AV26" t="str">
            <v>IGNORED</v>
          </cell>
          <cell r="AW26" t="str">
            <v>IGNORED</v>
          </cell>
          <cell r="AX26" t="str">
            <v>IGNORED</v>
          </cell>
          <cell r="AY26" t="str">
            <v>IGNORED</v>
          </cell>
          <cell r="AZ26" t="str">
            <v>IGNORED</v>
          </cell>
          <cell r="BA26" t="str">
            <v>IGNORED</v>
          </cell>
          <cell r="BB26" t="str">
            <v>IGNORED</v>
          </cell>
          <cell r="BC26" t="str">
            <v>IGNORED</v>
          </cell>
          <cell r="BD26" t="str">
            <v>IGNORED</v>
          </cell>
          <cell r="BE26" t="str">
            <v>IGNORED</v>
          </cell>
          <cell r="BF26" t="str">
            <v>IGNORED</v>
          </cell>
          <cell r="BG26" t="str">
            <v>IGNORED</v>
          </cell>
          <cell r="BH26" t="str">
            <v>IGNORED</v>
          </cell>
          <cell r="BI26" t="str">
            <v>IGNORED</v>
          </cell>
          <cell r="BJ26" t="str">
            <v>IGNORED</v>
          </cell>
          <cell r="BK26" t="str">
            <v>IGNORED</v>
          </cell>
          <cell r="BL26" t="str">
            <v>IGNORED</v>
          </cell>
          <cell r="BM26" t="str">
            <v>IGNORED</v>
          </cell>
          <cell r="BN26" t="str">
            <v>IGNORED</v>
          </cell>
          <cell r="BO26" t="str">
            <v>IGNORED</v>
          </cell>
          <cell r="BP26" t="str">
            <v>IGNORED</v>
          </cell>
          <cell r="BQ26" t="str">
            <v>IGNORED</v>
          </cell>
          <cell r="BR26" t="str">
            <v>IGNORED</v>
          </cell>
          <cell r="BS26" t="str">
            <v>IGNORED</v>
          </cell>
          <cell r="BT26" t="str">
            <v>IGNORED</v>
          </cell>
          <cell r="BU26" t="str">
            <v>IGNORED</v>
          </cell>
          <cell r="BV26" t="str">
            <v>IGNORED</v>
          </cell>
          <cell r="BW26" t="str">
            <v>IGNORED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 t="str">
            <v>IGNORED</v>
          </cell>
          <cell r="G27" t="str">
            <v>IGNORED</v>
          </cell>
          <cell r="H27" t="str">
            <v>IGNORED</v>
          </cell>
          <cell r="I27" t="str">
            <v>IGNORED</v>
          </cell>
          <cell r="J27" t="str">
            <v>IGNORED</v>
          </cell>
          <cell r="K27" t="str">
            <v>IGNORED</v>
          </cell>
          <cell r="L27" t="str">
            <v>IGNORED</v>
          </cell>
          <cell r="M27" t="str">
            <v>IGNORED</v>
          </cell>
          <cell r="N27" t="str">
            <v>IGNORED</v>
          </cell>
          <cell r="O27" t="str">
            <v>IGNORED</v>
          </cell>
          <cell r="P27" t="str">
            <v>IGNORED</v>
          </cell>
          <cell r="Q27" t="str">
            <v>IGNORED</v>
          </cell>
          <cell r="R27" t="str">
            <v>IGNORED</v>
          </cell>
          <cell r="S27" t="str">
            <v>IGNORED</v>
          </cell>
          <cell r="T27" t="str">
            <v>IGNORED</v>
          </cell>
          <cell r="U27" t="str">
            <v>IGNORED</v>
          </cell>
          <cell r="V27" t="str">
            <v>IGNORED</v>
          </cell>
          <cell r="W27" t="str">
            <v>IGNORED</v>
          </cell>
          <cell r="X27" t="str">
            <v>IGNORED</v>
          </cell>
          <cell r="Y27" t="str">
            <v>IGNORED</v>
          </cell>
          <cell r="Z27" t="str">
            <v>IGNORED</v>
          </cell>
          <cell r="AA27" t="str">
            <v>IGNORED</v>
          </cell>
          <cell r="AB27" t="str">
            <v>IGNORED</v>
          </cell>
          <cell r="AC27" t="str">
            <v>IGNORED</v>
          </cell>
          <cell r="AD27" t="str">
            <v>IGNORED</v>
          </cell>
          <cell r="AE27" t="str">
            <v>IGNORED</v>
          </cell>
          <cell r="AF27" t="str">
            <v>IGNORED</v>
          </cell>
          <cell r="AG27" t="str">
            <v>IGNORED</v>
          </cell>
          <cell r="AH27" t="str">
            <v>IGNORED</v>
          </cell>
          <cell r="AI27" t="str">
            <v>IGNORED</v>
          </cell>
          <cell r="AJ27" t="str">
            <v>IGNORED</v>
          </cell>
          <cell r="AK27" t="str">
            <v>IGNORED</v>
          </cell>
          <cell r="AL27" t="str">
            <v>IGNORED</v>
          </cell>
          <cell r="AM27" t="str">
            <v>IGNORED</v>
          </cell>
          <cell r="AN27" t="str">
            <v>IGNORED</v>
          </cell>
          <cell r="AO27" t="str">
            <v>IGNORED</v>
          </cell>
          <cell r="AP27" t="str">
            <v>IGNORED</v>
          </cell>
          <cell r="AQ27" t="str">
            <v>IGNORED</v>
          </cell>
          <cell r="AR27" t="str">
            <v>IGNORED</v>
          </cell>
          <cell r="AS27" t="str">
            <v>IGNORED</v>
          </cell>
          <cell r="AT27" t="str">
            <v>IGNORED</v>
          </cell>
          <cell r="AU27" t="str">
            <v>IGNORED</v>
          </cell>
          <cell r="AV27" t="str">
            <v>IGNORED</v>
          </cell>
          <cell r="AW27" t="str">
            <v>IGNORED</v>
          </cell>
          <cell r="AX27" t="str">
            <v>IGNORED</v>
          </cell>
          <cell r="AY27" t="str">
            <v>IGNORED</v>
          </cell>
          <cell r="AZ27" t="str">
            <v>IGNORED</v>
          </cell>
          <cell r="BA27" t="str">
            <v>IGNORED</v>
          </cell>
          <cell r="BB27" t="str">
            <v>IGNORED</v>
          </cell>
          <cell r="BC27" t="str">
            <v>IGNORED</v>
          </cell>
          <cell r="BD27" t="str">
            <v>IGNORED</v>
          </cell>
          <cell r="BE27" t="str">
            <v>IGNORED</v>
          </cell>
          <cell r="BF27" t="str">
            <v>IGNORED</v>
          </cell>
          <cell r="BG27" t="str">
            <v>IGNORED</v>
          </cell>
          <cell r="BH27" t="str">
            <v>IGNORED</v>
          </cell>
          <cell r="BI27" t="str">
            <v>IGNORED</v>
          </cell>
          <cell r="BJ27" t="str">
            <v>IGNORED</v>
          </cell>
          <cell r="BK27" t="str">
            <v>IGNORED</v>
          </cell>
          <cell r="BL27" t="str">
            <v>IGNORED</v>
          </cell>
          <cell r="BM27" t="str">
            <v>IGNORED</v>
          </cell>
          <cell r="BN27" t="str">
            <v>IGNORED</v>
          </cell>
          <cell r="BO27" t="str">
            <v>IGNORED</v>
          </cell>
          <cell r="BP27" t="str">
            <v>IGNORED</v>
          </cell>
          <cell r="BQ27" t="str">
            <v>IGNORED</v>
          </cell>
          <cell r="BR27" t="str">
            <v>IGNORED</v>
          </cell>
          <cell r="BS27" t="str">
            <v>IGNORED</v>
          </cell>
          <cell r="BT27" t="str">
            <v>IGNORED</v>
          </cell>
          <cell r="BU27" t="str">
            <v>IGNORED</v>
          </cell>
          <cell r="BV27" t="str">
            <v>IGNORED</v>
          </cell>
          <cell r="BW27" t="str">
            <v>IGNORED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 t="str">
            <v>IGNORED</v>
          </cell>
          <cell r="G28" t="str">
            <v>IGNORED</v>
          </cell>
          <cell r="H28" t="str">
            <v>IGNORED</v>
          </cell>
          <cell r="I28" t="str">
            <v>IGNORED</v>
          </cell>
          <cell r="J28" t="str">
            <v>IGNORED</v>
          </cell>
          <cell r="K28" t="str">
            <v>IGNORED</v>
          </cell>
          <cell r="L28" t="str">
            <v>IGNORED</v>
          </cell>
          <cell r="M28" t="str">
            <v>IGNORED</v>
          </cell>
          <cell r="N28" t="str">
            <v>IGNORED</v>
          </cell>
          <cell r="O28" t="str">
            <v>IGNORED</v>
          </cell>
          <cell r="P28" t="str">
            <v>IGNORED</v>
          </cell>
          <cell r="Q28" t="str">
            <v>IGNORED</v>
          </cell>
          <cell r="R28" t="str">
            <v>IGNORED</v>
          </cell>
          <cell r="S28" t="str">
            <v>IGNORED</v>
          </cell>
          <cell r="T28" t="str">
            <v>IGNORED</v>
          </cell>
          <cell r="U28" t="str">
            <v>IGNORED</v>
          </cell>
          <cell r="V28" t="str">
            <v>IGNORED</v>
          </cell>
          <cell r="W28" t="str">
            <v>IGNORED</v>
          </cell>
          <cell r="X28" t="str">
            <v>IGNORED</v>
          </cell>
          <cell r="Y28" t="str">
            <v>IGNORED</v>
          </cell>
          <cell r="Z28" t="str">
            <v>IGNORED</v>
          </cell>
          <cell r="AA28" t="str">
            <v>IGNORED</v>
          </cell>
          <cell r="AB28" t="str">
            <v>IGNORED</v>
          </cell>
          <cell r="AC28" t="str">
            <v>IGNORED</v>
          </cell>
          <cell r="AD28" t="str">
            <v>IGNORED</v>
          </cell>
          <cell r="AE28" t="str">
            <v>IGNORED</v>
          </cell>
          <cell r="AF28" t="str">
            <v>IGNORED</v>
          </cell>
          <cell r="AG28" t="str">
            <v>IGNORED</v>
          </cell>
          <cell r="AH28" t="str">
            <v>IGNORED</v>
          </cell>
          <cell r="AI28" t="str">
            <v>IGNORED</v>
          </cell>
          <cell r="AJ28" t="str">
            <v>IGNORED</v>
          </cell>
          <cell r="AK28" t="str">
            <v>IGNORED</v>
          </cell>
          <cell r="AL28" t="str">
            <v>IGNORED</v>
          </cell>
          <cell r="AM28" t="str">
            <v>IGNORED</v>
          </cell>
          <cell r="AN28" t="str">
            <v>IGNORED</v>
          </cell>
          <cell r="AO28" t="str">
            <v>IGNORED</v>
          </cell>
          <cell r="AP28" t="str">
            <v>IGNORED</v>
          </cell>
          <cell r="AQ28" t="str">
            <v>IGNORED</v>
          </cell>
          <cell r="AR28" t="str">
            <v>IGNORED</v>
          </cell>
          <cell r="AS28" t="str">
            <v>IGNORED</v>
          </cell>
          <cell r="AT28" t="str">
            <v>IGNORED</v>
          </cell>
          <cell r="AU28" t="str">
            <v>IGNORED</v>
          </cell>
          <cell r="AV28" t="str">
            <v>IGNORED</v>
          </cell>
          <cell r="AW28" t="str">
            <v>IGNORED</v>
          </cell>
          <cell r="AX28" t="str">
            <v>IGNORED</v>
          </cell>
          <cell r="AY28" t="str">
            <v>IGNORED</v>
          </cell>
          <cell r="AZ28" t="str">
            <v>IGNORED</v>
          </cell>
          <cell r="BA28" t="str">
            <v>IGNORED</v>
          </cell>
          <cell r="BB28" t="str">
            <v>IGNORED</v>
          </cell>
          <cell r="BC28" t="str">
            <v>IGNORED</v>
          </cell>
          <cell r="BD28" t="str">
            <v>IGNORED</v>
          </cell>
          <cell r="BE28" t="str">
            <v>IGNORED</v>
          </cell>
          <cell r="BF28" t="str">
            <v>IGNORED</v>
          </cell>
          <cell r="BG28" t="str">
            <v>IGNORED</v>
          </cell>
          <cell r="BH28" t="str">
            <v>IGNORED</v>
          </cell>
          <cell r="BI28" t="str">
            <v>IGNORED</v>
          </cell>
          <cell r="BJ28" t="str">
            <v>IGNORED</v>
          </cell>
          <cell r="BK28" t="str">
            <v>IGNORED</v>
          </cell>
          <cell r="BL28" t="str">
            <v>IGNORED</v>
          </cell>
          <cell r="BM28" t="str">
            <v>IGNORED</v>
          </cell>
          <cell r="BN28" t="str">
            <v>IGNORED</v>
          </cell>
          <cell r="BO28" t="str">
            <v>IGNORED</v>
          </cell>
          <cell r="BP28" t="str">
            <v>IGNORED</v>
          </cell>
          <cell r="BQ28" t="str">
            <v>IGNORED</v>
          </cell>
          <cell r="BR28" t="str">
            <v>IGNORED</v>
          </cell>
          <cell r="BS28" t="str">
            <v>IGNORED</v>
          </cell>
          <cell r="BT28" t="str">
            <v>IGNORED</v>
          </cell>
          <cell r="BU28" t="str">
            <v>IGNORED</v>
          </cell>
          <cell r="BV28" t="str">
            <v>IGNORED</v>
          </cell>
          <cell r="BW28" t="str">
            <v>IGNORED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 t="str">
            <v>IGNORED</v>
          </cell>
          <cell r="G29" t="str">
            <v>IGNORED</v>
          </cell>
          <cell r="H29" t="str">
            <v>IGNORED</v>
          </cell>
          <cell r="I29" t="str">
            <v>IGNORED</v>
          </cell>
          <cell r="J29" t="str">
            <v>IGNORED</v>
          </cell>
          <cell r="K29" t="str">
            <v>IGNORED</v>
          </cell>
          <cell r="L29" t="str">
            <v>IGNORED</v>
          </cell>
          <cell r="M29" t="str">
            <v>IGNORED</v>
          </cell>
          <cell r="N29" t="str">
            <v>IGNORED</v>
          </cell>
          <cell r="O29" t="str">
            <v>IGNORED</v>
          </cell>
          <cell r="P29" t="str">
            <v>IGNORED</v>
          </cell>
          <cell r="Q29" t="str">
            <v>IGNORED</v>
          </cell>
          <cell r="R29" t="str">
            <v>IGNORED</v>
          </cell>
          <cell r="S29" t="str">
            <v>IGNORED</v>
          </cell>
          <cell r="T29" t="str">
            <v>IGNORED</v>
          </cell>
          <cell r="U29" t="str">
            <v>IGNORED</v>
          </cell>
          <cell r="V29" t="str">
            <v>IGNORED</v>
          </cell>
          <cell r="W29" t="str">
            <v>IGNORED</v>
          </cell>
          <cell r="X29" t="str">
            <v>IGNORED</v>
          </cell>
          <cell r="Y29" t="str">
            <v>IGNORED</v>
          </cell>
          <cell r="Z29" t="str">
            <v>IGNORED</v>
          </cell>
          <cell r="AA29" t="str">
            <v>IGNORED</v>
          </cell>
          <cell r="AB29" t="str">
            <v>IGNORED</v>
          </cell>
          <cell r="AC29" t="str">
            <v>IGNORED</v>
          </cell>
          <cell r="AD29" t="str">
            <v>IGNORED</v>
          </cell>
          <cell r="AE29" t="str">
            <v>IGNORED</v>
          </cell>
          <cell r="AF29" t="str">
            <v>IGNORED</v>
          </cell>
          <cell r="AG29" t="str">
            <v>IGNORED</v>
          </cell>
          <cell r="AH29" t="str">
            <v>IGNORED</v>
          </cell>
          <cell r="AI29" t="str">
            <v>IGNORED</v>
          </cell>
          <cell r="AJ29" t="str">
            <v>IGNORED</v>
          </cell>
          <cell r="AK29" t="str">
            <v>IGNORED</v>
          </cell>
          <cell r="AL29" t="str">
            <v>IGNORED</v>
          </cell>
          <cell r="AM29" t="str">
            <v>IGNORED</v>
          </cell>
          <cell r="AN29" t="str">
            <v>IGNORED</v>
          </cell>
          <cell r="AO29" t="str">
            <v>IGNORED</v>
          </cell>
          <cell r="AP29" t="str">
            <v>IGNORED</v>
          </cell>
          <cell r="AQ29" t="str">
            <v>IGNORED</v>
          </cell>
          <cell r="AR29" t="str">
            <v>IGNORED</v>
          </cell>
          <cell r="AS29" t="str">
            <v>IGNORED</v>
          </cell>
          <cell r="AT29" t="str">
            <v>IGNORED</v>
          </cell>
          <cell r="AU29" t="str">
            <v>IGNORED</v>
          </cell>
          <cell r="AV29" t="str">
            <v>IGNORED</v>
          </cell>
          <cell r="AW29" t="str">
            <v>IGNORED</v>
          </cell>
          <cell r="AX29" t="str">
            <v>IGNORED</v>
          </cell>
          <cell r="AY29" t="str">
            <v>IGNORED</v>
          </cell>
          <cell r="AZ29" t="str">
            <v>IGNORED</v>
          </cell>
          <cell r="BA29" t="str">
            <v>IGNORED</v>
          </cell>
          <cell r="BB29" t="str">
            <v>IGNORED</v>
          </cell>
          <cell r="BC29" t="str">
            <v>IGNORED</v>
          </cell>
          <cell r="BD29" t="str">
            <v>IGNORED</v>
          </cell>
          <cell r="BE29" t="str">
            <v>IGNORED</v>
          </cell>
          <cell r="BF29" t="str">
            <v>IGNORED</v>
          </cell>
          <cell r="BG29" t="str">
            <v>IGNORED</v>
          </cell>
          <cell r="BH29" t="str">
            <v>IGNORED</v>
          </cell>
          <cell r="BI29" t="str">
            <v>IGNORED</v>
          </cell>
          <cell r="BJ29" t="str">
            <v>IGNORED</v>
          </cell>
          <cell r="BK29" t="str">
            <v>IGNORED</v>
          </cell>
          <cell r="BL29" t="str">
            <v>IGNORED</v>
          </cell>
          <cell r="BM29" t="str">
            <v>IGNORED</v>
          </cell>
          <cell r="BN29" t="str">
            <v>IGNORED</v>
          </cell>
          <cell r="BO29" t="str">
            <v>IGNORED</v>
          </cell>
          <cell r="BP29" t="str">
            <v>IGNORED</v>
          </cell>
          <cell r="BQ29" t="str">
            <v>IGNORED</v>
          </cell>
          <cell r="BR29" t="str">
            <v>IGNORED</v>
          </cell>
          <cell r="BS29" t="str">
            <v>IGNORED</v>
          </cell>
          <cell r="BT29" t="str">
            <v>IGNORED</v>
          </cell>
          <cell r="BU29" t="str">
            <v>IGNORED</v>
          </cell>
          <cell r="BV29" t="str">
            <v>IGNORED</v>
          </cell>
          <cell r="BW29" t="str">
            <v>IGNORED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 t="str">
            <v>IGNORED</v>
          </cell>
          <cell r="G30" t="str">
            <v>IGNORED</v>
          </cell>
          <cell r="H30" t="str">
            <v>IGNORED</v>
          </cell>
          <cell r="I30" t="str">
            <v>IGNORED</v>
          </cell>
          <cell r="J30" t="str">
            <v>IGNORED</v>
          </cell>
          <cell r="K30" t="str">
            <v>IGNORED</v>
          </cell>
          <cell r="L30" t="str">
            <v>IGNORED</v>
          </cell>
          <cell r="M30" t="str">
            <v>IGNORED</v>
          </cell>
          <cell r="N30" t="str">
            <v>IGNORED</v>
          </cell>
          <cell r="O30" t="str">
            <v>IGNORED</v>
          </cell>
          <cell r="P30" t="str">
            <v>IGNORED</v>
          </cell>
          <cell r="Q30" t="str">
            <v>IGNORED</v>
          </cell>
          <cell r="R30" t="str">
            <v>IGNORED</v>
          </cell>
          <cell r="S30" t="str">
            <v>IGNORED</v>
          </cell>
          <cell r="T30" t="str">
            <v>IGNORED</v>
          </cell>
          <cell r="U30" t="str">
            <v>IGNORED</v>
          </cell>
          <cell r="V30" t="str">
            <v>IGNORED</v>
          </cell>
          <cell r="W30" t="str">
            <v>IGNORED</v>
          </cell>
          <cell r="X30" t="str">
            <v>IGNORED</v>
          </cell>
          <cell r="Y30" t="str">
            <v>IGNORED</v>
          </cell>
          <cell r="Z30" t="str">
            <v>IGNORED</v>
          </cell>
          <cell r="AA30" t="str">
            <v>IGNORED</v>
          </cell>
          <cell r="AB30" t="str">
            <v>IGNORED</v>
          </cell>
          <cell r="AC30" t="str">
            <v>IGNORED</v>
          </cell>
          <cell r="AD30" t="str">
            <v>IGNORED</v>
          </cell>
          <cell r="AE30" t="str">
            <v>IGNORED</v>
          </cell>
          <cell r="AF30" t="str">
            <v>IGNORED</v>
          </cell>
          <cell r="AG30" t="str">
            <v>IGNORED</v>
          </cell>
          <cell r="AH30" t="str">
            <v>IGNORED</v>
          </cell>
          <cell r="AI30" t="str">
            <v>IGNORED</v>
          </cell>
          <cell r="AJ30" t="str">
            <v>IGNORED</v>
          </cell>
          <cell r="AK30" t="str">
            <v>IGNORED</v>
          </cell>
          <cell r="AL30" t="str">
            <v>IGNORED</v>
          </cell>
          <cell r="AM30" t="str">
            <v>IGNORED</v>
          </cell>
          <cell r="AN30" t="str">
            <v>IGNORED</v>
          </cell>
          <cell r="AO30" t="str">
            <v>IGNORED</v>
          </cell>
          <cell r="AP30" t="str">
            <v>IGNORED</v>
          </cell>
          <cell r="AQ30" t="str">
            <v>IGNORED</v>
          </cell>
          <cell r="AR30" t="str">
            <v>IGNORED</v>
          </cell>
          <cell r="AS30" t="str">
            <v>IGNORED</v>
          </cell>
          <cell r="AT30" t="str">
            <v>IGNORED</v>
          </cell>
          <cell r="AU30" t="str">
            <v>IGNORED</v>
          </cell>
          <cell r="AV30" t="str">
            <v>IGNORED</v>
          </cell>
          <cell r="AW30" t="str">
            <v>IGNORED</v>
          </cell>
          <cell r="AX30" t="str">
            <v>IGNORED</v>
          </cell>
          <cell r="AY30" t="str">
            <v>IGNORED</v>
          </cell>
          <cell r="AZ30" t="str">
            <v>IGNORED</v>
          </cell>
          <cell r="BA30" t="str">
            <v>IGNORED</v>
          </cell>
          <cell r="BB30" t="str">
            <v>IGNORED</v>
          </cell>
          <cell r="BC30" t="str">
            <v>IGNORED</v>
          </cell>
          <cell r="BD30" t="str">
            <v>IGNORED</v>
          </cell>
          <cell r="BE30" t="str">
            <v>IGNORED</v>
          </cell>
          <cell r="BF30" t="str">
            <v>IGNORED</v>
          </cell>
          <cell r="BG30" t="str">
            <v>IGNORED</v>
          </cell>
          <cell r="BH30" t="str">
            <v>IGNORED</v>
          </cell>
          <cell r="BI30" t="str">
            <v>IGNORED</v>
          </cell>
          <cell r="BJ30" t="str">
            <v>IGNORED</v>
          </cell>
          <cell r="BK30" t="str">
            <v>IGNORED</v>
          </cell>
          <cell r="BL30" t="str">
            <v>IGNORED</v>
          </cell>
          <cell r="BM30" t="str">
            <v>IGNORED</v>
          </cell>
          <cell r="BN30" t="str">
            <v>IGNORED</v>
          </cell>
          <cell r="BO30" t="str">
            <v>IGNORED</v>
          </cell>
          <cell r="BP30" t="str">
            <v>IGNORED</v>
          </cell>
          <cell r="BQ30" t="str">
            <v>IGNORED</v>
          </cell>
          <cell r="BR30" t="str">
            <v>IGNORED</v>
          </cell>
          <cell r="BS30" t="str">
            <v>IGNORED</v>
          </cell>
          <cell r="BT30" t="str">
            <v>IGNORED</v>
          </cell>
          <cell r="BU30" t="str">
            <v>IGNORED</v>
          </cell>
          <cell r="BV30" t="str">
            <v>IGNORED</v>
          </cell>
          <cell r="BW30" t="str">
            <v>IGNORED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F32" t="str">
            <v>IGNORED</v>
          </cell>
          <cell r="G32" t="str">
            <v>IGNORED</v>
          </cell>
          <cell r="H32" t="str">
            <v>IGNORED</v>
          </cell>
          <cell r="I32" t="str">
            <v>IGNORED</v>
          </cell>
          <cell r="J32" t="str">
            <v>IGNORED</v>
          </cell>
          <cell r="K32" t="str">
            <v>IGNORED</v>
          </cell>
          <cell r="L32" t="str">
            <v>IGNORED</v>
          </cell>
          <cell r="M32" t="str">
            <v>IGNORED</v>
          </cell>
          <cell r="N32" t="str">
            <v>IGNORED</v>
          </cell>
          <cell r="O32" t="str">
            <v>IGNORED</v>
          </cell>
          <cell r="P32" t="str">
            <v>IGNORED</v>
          </cell>
          <cell r="Q32" t="str">
            <v>IGNORED</v>
          </cell>
          <cell r="R32" t="str">
            <v>IGNORED</v>
          </cell>
          <cell r="S32" t="str">
            <v>IGNORED</v>
          </cell>
          <cell r="T32" t="str">
            <v>IGNORED</v>
          </cell>
          <cell r="U32" t="str">
            <v>IGNORED</v>
          </cell>
          <cell r="V32" t="str">
            <v>IGNORED</v>
          </cell>
          <cell r="W32" t="str">
            <v>IGNORED</v>
          </cell>
          <cell r="X32" t="str">
            <v>IGNORED</v>
          </cell>
          <cell r="Y32" t="str">
            <v>IGNORED</v>
          </cell>
          <cell r="Z32" t="str">
            <v>IGNORED</v>
          </cell>
          <cell r="AA32" t="str">
            <v>IGNORED</v>
          </cell>
          <cell r="AB32" t="str">
            <v>IGNORED</v>
          </cell>
          <cell r="AC32" t="str">
            <v>IGNORED</v>
          </cell>
          <cell r="AD32" t="str">
            <v>IGNORED</v>
          </cell>
          <cell r="AE32" t="str">
            <v>IGNORED</v>
          </cell>
          <cell r="AF32" t="str">
            <v>IGNORED</v>
          </cell>
          <cell r="AG32" t="str">
            <v>IGNORED</v>
          </cell>
          <cell r="AH32" t="str">
            <v>IGNORED</v>
          </cell>
          <cell r="AI32" t="str">
            <v>IGNORED</v>
          </cell>
          <cell r="AJ32" t="str">
            <v>IGNORED</v>
          </cell>
          <cell r="AK32" t="str">
            <v>IGNORED</v>
          </cell>
          <cell r="AL32" t="str">
            <v>IGNORED</v>
          </cell>
          <cell r="AM32" t="str">
            <v>IGNORED</v>
          </cell>
          <cell r="AN32" t="str">
            <v>IGNORED</v>
          </cell>
          <cell r="AO32" t="str">
            <v>IGNORED</v>
          </cell>
          <cell r="AP32" t="str">
            <v>IGNORED</v>
          </cell>
          <cell r="AQ32" t="str">
            <v>IGNORED</v>
          </cell>
          <cell r="AR32" t="str">
            <v>IGNORED</v>
          </cell>
          <cell r="AS32" t="str">
            <v>IGNORED</v>
          </cell>
          <cell r="AT32" t="str">
            <v>IGNORED</v>
          </cell>
          <cell r="AU32" t="str">
            <v>IGNORED</v>
          </cell>
          <cell r="AV32" t="str">
            <v>IGNORED</v>
          </cell>
          <cell r="AW32" t="str">
            <v>IGNORED</v>
          </cell>
          <cell r="AX32" t="str">
            <v>IGNORED</v>
          </cell>
          <cell r="AY32" t="str">
            <v>IGNORED</v>
          </cell>
          <cell r="AZ32" t="str">
            <v>IGNORED</v>
          </cell>
          <cell r="BA32" t="str">
            <v>IGNORED</v>
          </cell>
          <cell r="BB32" t="str">
            <v>IGNORED</v>
          </cell>
          <cell r="BC32" t="str">
            <v>IGNORED</v>
          </cell>
          <cell r="BD32" t="str">
            <v>IGNORED</v>
          </cell>
          <cell r="BE32" t="str">
            <v>IGNORED</v>
          </cell>
          <cell r="BF32" t="str">
            <v>IGNORED</v>
          </cell>
          <cell r="BG32" t="str">
            <v>IGNORED</v>
          </cell>
          <cell r="BH32" t="str">
            <v>IGNORED</v>
          </cell>
          <cell r="BI32" t="str">
            <v>IGNORED</v>
          </cell>
          <cell r="BJ32" t="str">
            <v>IGNORED</v>
          </cell>
          <cell r="BK32" t="str">
            <v>IGNORED</v>
          </cell>
          <cell r="BL32" t="str">
            <v>IGNORED</v>
          </cell>
          <cell r="BM32" t="str">
            <v>IGNORED</v>
          </cell>
          <cell r="BN32" t="str">
            <v>IGNORED</v>
          </cell>
          <cell r="BO32" t="str">
            <v>IGNORED</v>
          </cell>
          <cell r="BP32" t="str">
            <v>IGNORED</v>
          </cell>
          <cell r="BQ32" t="str">
            <v>IGNORED</v>
          </cell>
          <cell r="BR32" t="str">
            <v>IGNORED</v>
          </cell>
          <cell r="BS32" t="str">
            <v>IGNORED</v>
          </cell>
          <cell r="BT32" t="str">
            <v>IGNORED</v>
          </cell>
          <cell r="BU32" t="str">
            <v>IGNORED</v>
          </cell>
          <cell r="BV32" t="str">
            <v>IGNORED</v>
          </cell>
          <cell r="BW32" t="str">
            <v>IGNORED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  <cell r="F33" t="str">
            <v>IGNORED</v>
          </cell>
          <cell r="G33" t="str">
            <v>IGNORED</v>
          </cell>
          <cell r="H33" t="str">
            <v>IGNORED</v>
          </cell>
          <cell r="I33" t="str">
            <v>IGNORED</v>
          </cell>
          <cell r="J33" t="str">
            <v>IGNORED</v>
          </cell>
          <cell r="K33" t="str">
            <v>IGNORED</v>
          </cell>
          <cell r="L33" t="str">
            <v>IGNORED</v>
          </cell>
          <cell r="M33" t="str">
            <v>IGNORED</v>
          </cell>
          <cell r="N33" t="str">
            <v>IGNORED</v>
          </cell>
          <cell r="O33" t="str">
            <v>IGNORED</v>
          </cell>
          <cell r="P33" t="str">
            <v>IGNORED</v>
          </cell>
          <cell r="Q33" t="str">
            <v>IGNORED</v>
          </cell>
          <cell r="R33" t="str">
            <v>IGNORED</v>
          </cell>
          <cell r="S33" t="str">
            <v>IGNORED</v>
          </cell>
          <cell r="T33" t="str">
            <v>IGNORED</v>
          </cell>
          <cell r="U33" t="str">
            <v>IGNORED</v>
          </cell>
          <cell r="V33" t="str">
            <v>IGNORED</v>
          </cell>
          <cell r="W33" t="str">
            <v>IGNORED</v>
          </cell>
          <cell r="X33" t="str">
            <v>IGNORED</v>
          </cell>
          <cell r="Y33" t="str">
            <v>IGNORED</v>
          </cell>
          <cell r="Z33" t="str">
            <v>IGNORED</v>
          </cell>
          <cell r="AA33" t="str">
            <v>IGNORED</v>
          </cell>
          <cell r="AB33" t="str">
            <v>IGNORED</v>
          </cell>
          <cell r="AC33" t="str">
            <v>IGNORED</v>
          </cell>
          <cell r="AD33" t="str">
            <v>IGNORED</v>
          </cell>
          <cell r="AE33" t="str">
            <v>IGNORED</v>
          </cell>
          <cell r="AF33" t="str">
            <v>IGNORED</v>
          </cell>
          <cell r="AG33" t="str">
            <v>IGNORED</v>
          </cell>
          <cell r="AH33" t="str">
            <v>IGNORED</v>
          </cell>
          <cell r="AI33" t="str">
            <v>IGNORED</v>
          </cell>
          <cell r="AJ33" t="str">
            <v>IGNORED</v>
          </cell>
          <cell r="AK33" t="str">
            <v>IGNORED</v>
          </cell>
          <cell r="AL33" t="str">
            <v>IGNORED</v>
          </cell>
          <cell r="AM33" t="str">
            <v>IGNORED</v>
          </cell>
          <cell r="AN33" t="str">
            <v>IGNORED</v>
          </cell>
          <cell r="AO33" t="str">
            <v>IGNORED</v>
          </cell>
          <cell r="AP33" t="str">
            <v>IGNORED</v>
          </cell>
          <cell r="AQ33" t="str">
            <v>IGNORED</v>
          </cell>
          <cell r="AR33" t="str">
            <v>IGNORED</v>
          </cell>
          <cell r="AS33" t="str">
            <v>IGNORED</v>
          </cell>
          <cell r="AT33" t="str">
            <v>IGNORED</v>
          </cell>
          <cell r="AU33" t="str">
            <v>IGNORED</v>
          </cell>
          <cell r="AV33" t="str">
            <v>IGNORED</v>
          </cell>
          <cell r="AW33" t="str">
            <v>IGNORED</v>
          </cell>
          <cell r="AX33" t="str">
            <v>IGNORED</v>
          </cell>
          <cell r="AY33" t="str">
            <v>IGNORED</v>
          </cell>
          <cell r="AZ33" t="str">
            <v>IGNORED</v>
          </cell>
          <cell r="BA33" t="str">
            <v>IGNORED</v>
          </cell>
          <cell r="BB33" t="str">
            <v>IGNORED</v>
          </cell>
          <cell r="BC33" t="str">
            <v>IGNORED</v>
          </cell>
          <cell r="BD33" t="str">
            <v>IGNORED</v>
          </cell>
          <cell r="BE33" t="str">
            <v>IGNORED</v>
          </cell>
          <cell r="BF33" t="str">
            <v>IGNORED</v>
          </cell>
          <cell r="BG33" t="str">
            <v>IGNORED</v>
          </cell>
          <cell r="BH33" t="str">
            <v>IGNORED</v>
          </cell>
          <cell r="BI33" t="str">
            <v>IGNORED</v>
          </cell>
          <cell r="BJ33" t="str">
            <v>IGNORED</v>
          </cell>
          <cell r="BK33" t="str">
            <v>IGNORED</v>
          </cell>
          <cell r="BL33" t="str">
            <v>IGNORED</v>
          </cell>
          <cell r="BM33" t="str">
            <v>IGNORED</v>
          </cell>
          <cell r="BN33" t="str">
            <v>IGNORED</v>
          </cell>
          <cell r="BO33" t="str">
            <v>IGNORED</v>
          </cell>
          <cell r="BP33" t="str">
            <v>IGNORED</v>
          </cell>
          <cell r="BQ33" t="str">
            <v>IGNORED</v>
          </cell>
          <cell r="BR33" t="str">
            <v>IGNORED</v>
          </cell>
          <cell r="BS33" t="str">
            <v>IGNORED</v>
          </cell>
          <cell r="BT33" t="str">
            <v>IGNORED</v>
          </cell>
          <cell r="BU33" t="str">
            <v>IGNORED</v>
          </cell>
          <cell r="BV33" t="str">
            <v>IGNORED</v>
          </cell>
          <cell r="BW33" t="str">
            <v>IGNORED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  <cell r="F34" t="str">
            <v>IGNORED</v>
          </cell>
          <cell r="G34" t="str">
            <v>IGNORED</v>
          </cell>
          <cell r="H34" t="str">
            <v>IGNORED</v>
          </cell>
          <cell r="I34" t="str">
            <v>IGNORED</v>
          </cell>
          <cell r="J34" t="str">
            <v>IGNORED</v>
          </cell>
          <cell r="K34" t="str">
            <v>IGNORED</v>
          </cell>
          <cell r="L34" t="str">
            <v>IGNORED</v>
          </cell>
          <cell r="M34" t="str">
            <v>IGNORED</v>
          </cell>
          <cell r="N34" t="str">
            <v>IGNORED</v>
          </cell>
          <cell r="O34" t="str">
            <v>IGNORED</v>
          </cell>
          <cell r="P34" t="str">
            <v>IGNORED</v>
          </cell>
          <cell r="Q34" t="str">
            <v>IGNORED</v>
          </cell>
          <cell r="R34" t="str">
            <v>IGNORED</v>
          </cell>
          <cell r="S34" t="str">
            <v>IGNORED</v>
          </cell>
          <cell r="T34" t="str">
            <v>IGNORED</v>
          </cell>
          <cell r="U34" t="str">
            <v>IGNORED</v>
          </cell>
          <cell r="V34" t="str">
            <v>IGNORED</v>
          </cell>
          <cell r="W34" t="str">
            <v>IGNORED</v>
          </cell>
          <cell r="X34" t="str">
            <v>IGNORED</v>
          </cell>
          <cell r="Y34" t="str">
            <v>IGNORED</v>
          </cell>
          <cell r="Z34" t="str">
            <v>IGNORED</v>
          </cell>
          <cell r="AA34" t="str">
            <v>IGNORED</v>
          </cell>
          <cell r="AB34" t="str">
            <v>IGNORED</v>
          </cell>
          <cell r="AC34" t="str">
            <v>IGNORED</v>
          </cell>
          <cell r="AD34" t="str">
            <v>IGNORED</v>
          </cell>
          <cell r="AE34" t="str">
            <v>IGNORED</v>
          </cell>
          <cell r="AF34" t="str">
            <v>IGNORED</v>
          </cell>
          <cell r="AG34" t="str">
            <v>IGNORED</v>
          </cell>
          <cell r="AH34" t="str">
            <v>IGNORED</v>
          </cell>
          <cell r="AI34" t="str">
            <v>IGNORED</v>
          </cell>
          <cell r="AJ34" t="str">
            <v>IGNORED</v>
          </cell>
          <cell r="AK34" t="str">
            <v>IGNORED</v>
          </cell>
          <cell r="AL34" t="str">
            <v>IGNORED</v>
          </cell>
          <cell r="AM34" t="str">
            <v>IGNORED</v>
          </cell>
          <cell r="AN34" t="str">
            <v>IGNORED</v>
          </cell>
          <cell r="AO34" t="str">
            <v>IGNORED</v>
          </cell>
          <cell r="AP34" t="str">
            <v>IGNORED</v>
          </cell>
          <cell r="AQ34" t="str">
            <v>IGNORED</v>
          </cell>
          <cell r="AR34" t="str">
            <v>IGNORED</v>
          </cell>
          <cell r="AS34" t="str">
            <v>IGNORED</v>
          </cell>
          <cell r="AT34" t="str">
            <v>IGNORED</v>
          </cell>
          <cell r="AU34" t="str">
            <v>IGNORED</v>
          </cell>
          <cell r="AV34" t="str">
            <v>IGNORED</v>
          </cell>
          <cell r="AW34" t="str">
            <v>IGNORED</v>
          </cell>
          <cell r="AX34" t="str">
            <v>IGNORED</v>
          </cell>
          <cell r="AY34" t="str">
            <v>IGNORED</v>
          </cell>
          <cell r="AZ34" t="str">
            <v>IGNORED</v>
          </cell>
          <cell r="BA34" t="str">
            <v>IGNORED</v>
          </cell>
          <cell r="BB34" t="str">
            <v>IGNORED</v>
          </cell>
          <cell r="BC34" t="str">
            <v>IGNORED</v>
          </cell>
          <cell r="BD34" t="str">
            <v>IGNORED</v>
          </cell>
          <cell r="BE34" t="str">
            <v>IGNORED</v>
          </cell>
          <cell r="BF34" t="str">
            <v>IGNORED</v>
          </cell>
          <cell r="BG34" t="str">
            <v>IGNORED</v>
          </cell>
          <cell r="BH34" t="str">
            <v>IGNORED</v>
          </cell>
          <cell r="BI34" t="str">
            <v>IGNORED</v>
          </cell>
          <cell r="BJ34" t="str">
            <v>IGNORED</v>
          </cell>
          <cell r="BK34" t="str">
            <v>IGNORED</v>
          </cell>
          <cell r="BL34" t="str">
            <v>IGNORED</v>
          </cell>
          <cell r="BM34" t="str">
            <v>IGNORED</v>
          </cell>
          <cell r="BN34" t="str">
            <v>IGNORED</v>
          </cell>
          <cell r="BO34" t="str">
            <v>IGNORED</v>
          </cell>
          <cell r="BP34" t="str">
            <v>IGNORED</v>
          </cell>
          <cell r="BQ34" t="str">
            <v>IGNORED</v>
          </cell>
          <cell r="BR34" t="str">
            <v>IGNORED</v>
          </cell>
          <cell r="BS34" t="str">
            <v>IGNORED</v>
          </cell>
          <cell r="BT34" t="str">
            <v>IGNORED</v>
          </cell>
          <cell r="BU34" t="str">
            <v>IGNORED</v>
          </cell>
          <cell r="BV34" t="str">
            <v>IGNORED</v>
          </cell>
          <cell r="BW34" t="str">
            <v>IGNORED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  <cell r="F35" t="str">
            <v>IGNORED</v>
          </cell>
          <cell r="G35" t="str">
            <v>IGNORED</v>
          </cell>
          <cell r="H35" t="str">
            <v>IGNORED</v>
          </cell>
          <cell r="I35" t="str">
            <v>IGNORED</v>
          </cell>
          <cell r="J35" t="str">
            <v>IGNORED</v>
          </cell>
          <cell r="K35" t="str">
            <v>IGNORED</v>
          </cell>
          <cell r="L35" t="str">
            <v>IGNORED</v>
          </cell>
          <cell r="M35" t="str">
            <v>IGNORED</v>
          </cell>
          <cell r="N35" t="str">
            <v>IGNORED</v>
          </cell>
          <cell r="O35" t="str">
            <v>IGNORED</v>
          </cell>
          <cell r="P35" t="str">
            <v>IGNORED</v>
          </cell>
          <cell r="Q35" t="str">
            <v>IGNORED</v>
          </cell>
          <cell r="R35" t="str">
            <v>IGNORED</v>
          </cell>
          <cell r="S35" t="str">
            <v>IGNORED</v>
          </cell>
          <cell r="T35" t="str">
            <v>IGNORED</v>
          </cell>
          <cell r="U35" t="str">
            <v>IGNORED</v>
          </cell>
          <cell r="V35" t="str">
            <v>IGNORED</v>
          </cell>
          <cell r="W35" t="str">
            <v>IGNORED</v>
          </cell>
          <cell r="X35" t="str">
            <v>IGNORED</v>
          </cell>
          <cell r="Y35" t="str">
            <v>IGNORED</v>
          </cell>
          <cell r="Z35" t="str">
            <v>IGNORED</v>
          </cell>
          <cell r="AA35" t="str">
            <v>IGNORED</v>
          </cell>
          <cell r="AB35" t="str">
            <v>IGNORED</v>
          </cell>
          <cell r="AC35" t="str">
            <v>IGNORED</v>
          </cell>
          <cell r="AD35" t="str">
            <v>IGNORED</v>
          </cell>
          <cell r="AE35" t="str">
            <v>IGNORED</v>
          </cell>
          <cell r="AF35" t="str">
            <v>IGNORED</v>
          </cell>
          <cell r="AG35" t="str">
            <v>IGNORED</v>
          </cell>
          <cell r="AH35" t="str">
            <v>IGNORED</v>
          </cell>
          <cell r="AI35" t="str">
            <v>IGNORED</v>
          </cell>
          <cell r="AJ35" t="str">
            <v>IGNORED</v>
          </cell>
          <cell r="AK35" t="str">
            <v>IGNORED</v>
          </cell>
          <cell r="AL35" t="str">
            <v>IGNORED</v>
          </cell>
          <cell r="AM35" t="str">
            <v>IGNORED</v>
          </cell>
          <cell r="AN35" t="str">
            <v>IGNORED</v>
          </cell>
          <cell r="AO35" t="str">
            <v>IGNORED</v>
          </cell>
          <cell r="AP35" t="str">
            <v>IGNORED</v>
          </cell>
          <cell r="AQ35" t="str">
            <v>IGNORED</v>
          </cell>
          <cell r="AR35" t="str">
            <v>IGNORED</v>
          </cell>
          <cell r="AS35" t="str">
            <v>IGNORED</v>
          </cell>
          <cell r="AT35" t="str">
            <v>IGNORED</v>
          </cell>
          <cell r="AU35" t="str">
            <v>IGNORED</v>
          </cell>
          <cell r="AV35" t="str">
            <v>IGNORED</v>
          </cell>
          <cell r="AW35" t="str">
            <v>IGNORED</v>
          </cell>
          <cell r="AX35" t="str">
            <v>IGNORED</v>
          </cell>
          <cell r="AY35" t="str">
            <v>IGNORED</v>
          </cell>
          <cell r="AZ35" t="str">
            <v>IGNORED</v>
          </cell>
          <cell r="BA35" t="str">
            <v>IGNORED</v>
          </cell>
          <cell r="BB35" t="str">
            <v>IGNORED</v>
          </cell>
          <cell r="BC35" t="str">
            <v>IGNORED</v>
          </cell>
          <cell r="BD35" t="str">
            <v>IGNORED</v>
          </cell>
          <cell r="BE35" t="str">
            <v>IGNORED</v>
          </cell>
          <cell r="BF35" t="str">
            <v>IGNORED</v>
          </cell>
          <cell r="BG35" t="str">
            <v>IGNORED</v>
          </cell>
          <cell r="BH35" t="str">
            <v>IGNORED</v>
          </cell>
          <cell r="BI35" t="str">
            <v>IGNORED</v>
          </cell>
          <cell r="BJ35" t="str">
            <v>IGNORED</v>
          </cell>
          <cell r="BK35" t="str">
            <v>IGNORED</v>
          </cell>
          <cell r="BL35" t="str">
            <v>IGNORED</v>
          </cell>
          <cell r="BM35" t="str">
            <v>IGNORED</v>
          </cell>
          <cell r="BN35" t="str">
            <v>IGNORED</v>
          </cell>
          <cell r="BO35" t="str">
            <v>IGNORED</v>
          </cell>
          <cell r="BP35" t="str">
            <v>IGNORED</v>
          </cell>
          <cell r="BQ35" t="str">
            <v>IGNORED</v>
          </cell>
          <cell r="BR35" t="str">
            <v>IGNORED</v>
          </cell>
          <cell r="BS35" t="str">
            <v>IGNORED</v>
          </cell>
          <cell r="BT35" t="str">
            <v>IGNORED</v>
          </cell>
          <cell r="BU35" t="str">
            <v>IGNORED</v>
          </cell>
          <cell r="BV35" t="str">
            <v>IGNORED</v>
          </cell>
          <cell r="BW35" t="str">
            <v>IGNORED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  <cell r="F36" t="str">
            <v>IGNORED</v>
          </cell>
          <cell r="G36" t="str">
            <v>IGNORED</v>
          </cell>
          <cell r="H36" t="str">
            <v>IGNORED</v>
          </cell>
          <cell r="I36" t="str">
            <v>IGNORED</v>
          </cell>
          <cell r="J36" t="str">
            <v>IGNORED</v>
          </cell>
          <cell r="K36" t="str">
            <v>IGNORED</v>
          </cell>
          <cell r="L36" t="str">
            <v>IGNORED</v>
          </cell>
          <cell r="M36" t="str">
            <v>IGNORED</v>
          </cell>
          <cell r="N36" t="str">
            <v>IGNORED</v>
          </cell>
          <cell r="O36" t="str">
            <v>IGNORED</v>
          </cell>
          <cell r="P36" t="str">
            <v>IGNORED</v>
          </cell>
          <cell r="Q36" t="str">
            <v>IGNORED</v>
          </cell>
          <cell r="R36" t="str">
            <v>IGNORED</v>
          </cell>
          <cell r="S36" t="str">
            <v>IGNORED</v>
          </cell>
          <cell r="T36" t="str">
            <v>IGNORED</v>
          </cell>
          <cell r="U36" t="str">
            <v>IGNORED</v>
          </cell>
          <cell r="V36" t="str">
            <v>IGNORED</v>
          </cell>
          <cell r="W36" t="str">
            <v>IGNORED</v>
          </cell>
          <cell r="X36" t="str">
            <v>IGNORED</v>
          </cell>
          <cell r="Y36" t="str">
            <v>IGNORED</v>
          </cell>
          <cell r="Z36" t="str">
            <v>IGNORED</v>
          </cell>
          <cell r="AA36" t="str">
            <v>IGNORED</v>
          </cell>
          <cell r="AB36" t="str">
            <v>IGNORED</v>
          </cell>
          <cell r="AC36" t="str">
            <v>IGNORED</v>
          </cell>
          <cell r="AD36" t="str">
            <v>IGNORED</v>
          </cell>
          <cell r="AE36" t="str">
            <v>IGNORED</v>
          </cell>
          <cell r="AF36" t="str">
            <v>IGNORED</v>
          </cell>
          <cell r="AG36" t="str">
            <v>IGNORED</v>
          </cell>
          <cell r="AH36" t="str">
            <v>IGNORED</v>
          </cell>
          <cell r="AI36" t="str">
            <v>IGNORED</v>
          </cell>
          <cell r="AJ36" t="str">
            <v>IGNORED</v>
          </cell>
          <cell r="AK36" t="str">
            <v>IGNORED</v>
          </cell>
          <cell r="AL36" t="str">
            <v>IGNORED</v>
          </cell>
          <cell r="AM36" t="str">
            <v>IGNORED</v>
          </cell>
          <cell r="AN36" t="str">
            <v>IGNORED</v>
          </cell>
          <cell r="AO36" t="str">
            <v>IGNORED</v>
          </cell>
          <cell r="AP36" t="str">
            <v>IGNORED</v>
          </cell>
          <cell r="AQ36" t="str">
            <v>IGNORED</v>
          </cell>
          <cell r="AR36" t="str">
            <v>IGNORED</v>
          </cell>
          <cell r="AS36" t="str">
            <v>IGNORED</v>
          </cell>
          <cell r="AT36" t="str">
            <v>IGNORED</v>
          </cell>
          <cell r="AU36" t="str">
            <v>IGNORED</v>
          </cell>
          <cell r="AV36" t="str">
            <v>IGNORED</v>
          </cell>
          <cell r="AW36" t="str">
            <v>IGNORED</v>
          </cell>
          <cell r="AX36" t="str">
            <v>IGNORED</v>
          </cell>
          <cell r="AY36" t="str">
            <v>IGNORED</v>
          </cell>
          <cell r="AZ36" t="str">
            <v>IGNORED</v>
          </cell>
          <cell r="BA36" t="str">
            <v>IGNORED</v>
          </cell>
          <cell r="BB36" t="str">
            <v>IGNORED</v>
          </cell>
          <cell r="BC36" t="str">
            <v>IGNORED</v>
          </cell>
          <cell r="BD36" t="str">
            <v>IGNORED</v>
          </cell>
          <cell r="BE36" t="str">
            <v>IGNORED</v>
          </cell>
          <cell r="BF36" t="str">
            <v>IGNORED</v>
          </cell>
          <cell r="BG36" t="str">
            <v>IGNORED</v>
          </cell>
          <cell r="BH36" t="str">
            <v>IGNORED</v>
          </cell>
          <cell r="BI36" t="str">
            <v>IGNORED</v>
          </cell>
          <cell r="BJ36" t="str">
            <v>IGNORED</v>
          </cell>
          <cell r="BK36" t="str">
            <v>IGNORED</v>
          </cell>
          <cell r="BL36" t="str">
            <v>IGNORED</v>
          </cell>
          <cell r="BM36" t="str">
            <v>IGNORED</v>
          </cell>
          <cell r="BN36" t="str">
            <v>IGNORED</v>
          </cell>
          <cell r="BO36" t="str">
            <v>IGNORED</v>
          </cell>
          <cell r="BP36" t="str">
            <v>IGNORED</v>
          </cell>
          <cell r="BQ36" t="str">
            <v>IGNORED</v>
          </cell>
          <cell r="BR36" t="str">
            <v>IGNORED</v>
          </cell>
          <cell r="BS36" t="str">
            <v>IGNORED</v>
          </cell>
          <cell r="BT36" t="str">
            <v>IGNORED</v>
          </cell>
          <cell r="BU36" t="str">
            <v>IGNORED</v>
          </cell>
          <cell r="BV36" t="str">
            <v>IGNORED</v>
          </cell>
          <cell r="BW36" t="str">
            <v>IGNORED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F38" t="str">
            <v>IGNORED</v>
          </cell>
          <cell r="G38" t="str">
            <v>IGNORED</v>
          </cell>
          <cell r="H38" t="str">
            <v>IGNORED</v>
          </cell>
          <cell r="I38" t="str">
            <v>IGNORED</v>
          </cell>
          <cell r="J38" t="str">
            <v>IGNORED</v>
          </cell>
          <cell r="K38" t="str">
            <v>IGNORED</v>
          </cell>
          <cell r="L38" t="str">
            <v>IGNORED</v>
          </cell>
          <cell r="M38" t="str">
            <v>IGNORED</v>
          </cell>
          <cell r="N38" t="str">
            <v>IGNORED</v>
          </cell>
          <cell r="O38" t="str">
            <v>IGNORED</v>
          </cell>
          <cell r="P38" t="str">
            <v>IGNORED</v>
          </cell>
          <cell r="Q38" t="str">
            <v>IGNORED</v>
          </cell>
          <cell r="R38" t="str">
            <v>IGNORED</v>
          </cell>
          <cell r="S38" t="str">
            <v>IGNORED</v>
          </cell>
          <cell r="T38" t="str">
            <v>IGNORED</v>
          </cell>
          <cell r="U38" t="str">
            <v>IGNORED</v>
          </cell>
          <cell r="V38" t="str">
            <v>IGNORED</v>
          </cell>
          <cell r="W38" t="str">
            <v>IGNORED</v>
          </cell>
          <cell r="X38" t="str">
            <v>IGNORED</v>
          </cell>
          <cell r="Y38" t="str">
            <v>IGNORED</v>
          </cell>
          <cell r="Z38" t="str">
            <v>IGNORED</v>
          </cell>
          <cell r="AA38" t="str">
            <v>IGNORED</v>
          </cell>
          <cell r="AB38" t="str">
            <v>IGNORED</v>
          </cell>
          <cell r="AC38" t="str">
            <v>IGNORED</v>
          </cell>
          <cell r="AD38" t="str">
            <v>IGNORED</v>
          </cell>
          <cell r="AE38" t="str">
            <v>IGNORED</v>
          </cell>
          <cell r="AF38" t="str">
            <v>IGNORED</v>
          </cell>
          <cell r="AG38" t="str">
            <v>IGNORED</v>
          </cell>
          <cell r="AH38" t="str">
            <v>IGNORED</v>
          </cell>
          <cell r="AI38" t="str">
            <v>IGNORED</v>
          </cell>
          <cell r="AJ38" t="str">
            <v>IGNORED</v>
          </cell>
          <cell r="AK38" t="str">
            <v>IGNORED</v>
          </cell>
          <cell r="AL38" t="str">
            <v>IGNORED</v>
          </cell>
          <cell r="AM38" t="str">
            <v>IGNORED</v>
          </cell>
          <cell r="AN38" t="str">
            <v>IGNORED</v>
          </cell>
          <cell r="AO38" t="str">
            <v>IGNORED</v>
          </cell>
          <cell r="AP38" t="str">
            <v>IGNORED</v>
          </cell>
          <cell r="AQ38" t="str">
            <v>IGNORED</v>
          </cell>
          <cell r="AR38" t="str">
            <v>IGNORED</v>
          </cell>
          <cell r="AS38" t="str">
            <v>IGNORED</v>
          </cell>
          <cell r="AT38" t="str">
            <v>IGNORED</v>
          </cell>
          <cell r="AU38" t="str">
            <v>IGNORED</v>
          </cell>
          <cell r="AV38" t="str">
            <v>IGNORED</v>
          </cell>
          <cell r="AW38" t="str">
            <v>IGNORED</v>
          </cell>
          <cell r="AX38" t="str">
            <v>IGNORED</v>
          </cell>
          <cell r="AY38" t="str">
            <v>IGNORED</v>
          </cell>
          <cell r="AZ38" t="str">
            <v>IGNORED</v>
          </cell>
          <cell r="BA38" t="str">
            <v>IGNORED</v>
          </cell>
          <cell r="BB38" t="str">
            <v>IGNORED</v>
          </cell>
          <cell r="BC38" t="str">
            <v>IGNORED</v>
          </cell>
          <cell r="BD38" t="str">
            <v>IGNORED</v>
          </cell>
          <cell r="BE38" t="str">
            <v>IGNORED</v>
          </cell>
          <cell r="BF38" t="str">
            <v>IGNORED</v>
          </cell>
          <cell r="BG38" t="str">
            <v>IGNORED</v>
          </cell>
          <cell r="BH38" t="str">
            <v>IGNORED</v>
          </cell>
          <cell r="BI38" t="str">
            <v>IGNORED</v>
          </cell>
          <cell r="BJ38" t="str">
            <v>IGNORED</v>
          </cell>
          <cell r="BK38" t="str">
            <v>IGNORED</v>
          </cell>
          <cell r="BL38" t="str">
            <v>IGNORED</v>
          </cell>
          <cell r="BM38" t="str">
            <v>IGNORED</v>
          </cell>
          <cell r="BN38" t="str">
            <v>IGNORED</v>
          </cell>
          <cell r="BO38" t="str">
            <v>IGNORED</v>
          </cell>
          <cell r="BP38" t="str">
            <v>IGNORED</v>
          </cell>
          <cell r="BQ38" t="str">
            <v>IGNORED</v>
          </cell>
          <cell r="BR38" t="str">
            <v>IGNORED</v>
          </cell>
          <cell r="BS38" t="str">
            <v>IGNORED</v>
          </cell>
          <cell r="BT38" t="str">
            <v>IGNORED</v>
          </cell>
          <cell r="BU38" t="str">
            <v>IGNORED</v>
          </cell>
          <cell r="BV38" t="str">
            <v>IGNORED</v>
          </cell>
          <cell r="BW38" t="str">
            <v>IGNORED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F39" t="str">
            <v>IGNORED</v>
          </cell>
          <cell r="G39" t="str">
            <v>IGNORED</v>
          </cell>
          <cell r="H39" t="str">
            <v>IGNORED</v>
          </cell>
          <cell r="I39" t="str">
            <v>IGNORED</v>
          </cell>
          <cell r="J39" t="str">
            <v>IGNORED</v>
          </cell>
          <cell r="K39" t="str">
            <v>IGNORED</v>
          </cell>
          <cell r="L39" t="str">
            <v>IGNORED</v>
          </cell>
          <cell r="M39" t="str">
            <v>IGNORED</v>
          </cell>
          <cell r="N39" t="str">
            <v>IGNORED</v>
          </cell>
          <cell r="O39" t="str">
            <v>IGNORED</v>
          </cell>
          <cell r="P39" t="str">
            <v>IGNORED</v>
          </cell>
          <cell r="Q39" t="str">
            <v>IGNORED</v>
          </cell>
          <cell r="R39" t="str">
            <v>IGNORED</v>
          </cell>
          <cell r="S39" t="str">
            <v>IGNORED</v>
          </cell>
          <cell r="T39" t="str">
            <v>IGNORED</v>
          </cell>
          <cell r="U39" t="str">
            <v>IGNORED</v>
          </cell>
          <cell r="V39" t="str">
            <v>IGNORED</v>
          </cell>
          <cell r="W39" t="str">
            <v>IGNORED</v>
          </cell>
          <cell r="X39" t="str">
            <v>IGNORED</v>
          </cell>
          <cell r="Y39" t="str">
            <v>IGNORED</v>
          </cell>
          <cell r="Z39" t="str">
            <v>IGNORED</v>
          </cell>
          <cell r="AA39" t="str">
            <v>IGNORED</v>
          </cell>
          <cell r="AB39" t="str">
            <v>IGNORED</v>
          </cell>
          <cell r="AC39" t="str">
            <v>IGNORED</v>
          </cell>
          <cell r="AD39" t="str">
            <v>IGNORED</v>
          </cell>
          <cell r="AE39" t="str">
            <v>IGNORED</v>
          </cell>
          <cell r="AF39" t="str">
            <v>IGNORED</v>
          </cell>
          <cell r="AG39" t="str">
            <v>IGNORED</v>
          </cell>
          <cell r="AH39" t="str">
            <v>IGNORED</v>
          </cell>
          <cell r="AI39" t="str">
            <v>IGNORED</v>
          </cell>
          <cell r="AJ39" t="str">
            <v>IGNORED</v>
          </cell>
          <cell r="AK39" t="str">
            <v>IGNORED</v>
          </cell>
          <cell r="AL39" t="str">
            <v>IGNORED</v>
          </cell>
          <cell r="AM39" t="str">
            <v>IGNORED</v>
          </cell>
          <cell r="AN39" t="str">
            <v>IGNORED</v>
          </cell>
          <cell r="AO39" t="str">
            <v>IGNORED</v>
          </cell>
          <cell r="AP39" t="str">
            <v>IGNORED</v>
          </cell>
          <cell r="AQ39" t="str">
            <v>IGNORED</v>
          </cell>
          <cell r="AR39" t="str">
            <v>IGNORED</v>
          </cell>
          <cell r="AS39" t="str">
            <v>IGNORED</v>
          </cell>
          <cell r="AT39" t="str">
            <v>IGNORED</v>
          </cell>
          <cell r="AU39" t="str">
            <v>IGNORED</v>
          </cell>
          <cell r="AV39" t="str">
            <v>IGNORED</v>
          </cell>
          <cell r="AW39" t="str">
            <v>IGNORED</v>
          </cell>
          <cell r="AX39" t="str">
            <v>IGNORED</v>
          </cell>
          <cell r="AY39" t="str">
            <v>IGNORED</v>
          </cell>
          <cell r="AZ39" t="str">
            <v>IGNORED</v>
          </cell>
          <cell r="BA39" t="str">
            <v>IGNORED</v>
          </cell>
          <cell r="BB39" t="str">
            <v>IGNORED</v>
          </cell>
          <cell r="BC39" t="str">
            <v>IGNORED</v>
          </cell>
          <cell r="BD39" t="str">
            <v>IGNORED</v>
          </cell>
          <cell r="BE39" t="str">
            <v>IGNORED</v>
          </cell>
          <cell r="BF39" t="str">
            <v>IGNORED</v>
          </cell>
          <cell r="BG39" t="str">
            <v>IGNORED</v>
          </cell>
          <cell r="BH39" t="str">
            <v>IGNORED</v>
          </cell>
          <cell r="BI39" t="str">
            <v>IGNORED</v>
          </cell>
          <cell r="BJ39" t="str">
            <v>IGNORED</v>
          </cell>
          <cell r="BK39" t="str">
            <v>IGNORED</v>
          </cell>
          <cell r="BL39" t="str">
            <v>IGNORED</v>
          </cell>
          <cell r="BM39" t="str">
            <v>IGNORED</v>
          </cell>
          <cell r="BN39" t="str">
            <v>IGNORED</v>
          </cell>
          <cell r="BO39" t="str">
            <v>IGNORED</v>
          </cell>
          <cell r="BP39" t="str">
            <v>IGNORED</v>
          </cell>
          <cell r="BQ39" t="str">
            <v>IGNORED</v>
          </cell>
          <cell r="BR39" t="str">
            <v>IGNORED</v>
          </cell>
          <cell r="BS39" t="str">
            <v>IGNORED</v>
          </cell>
          <cell r="BT39" t="str">
            <v>IGNORED</v>
          </cell>
          <cell r="BU39" t="str">
            <v>IGNORED</v>
          </cell>
          <cell r="BV39" t="str">
            <v>IGNORED</v>
          </cell>
          <cell r="BW39" t="str">
            <v>IGNORED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 t="str">
            <v>IGNORED</v>
          </cell>
          <cell r="G40" t="str">
            <v>IGNORED</v>
          </cell>
          <cell r="H40" t="str">
            <v>IGNORED</v>
          </cell>
          <cell r="I40" t="str">
            <v>IGNORED</v>
          </cell>
          <cell r="J40" t="str">
            <v>IGNORED</v>
          </cell>
          <cell r="K40" t="str">
            <v>IGNORED</v>
          </cell>
          <cell r="L40" t="str">
            <v>IGNORED</v>
          </cell>
          <cell r="M40" t="str">
            <v>IGNORED</v>
          </cell>
          <cell r="N40" t="str">
            <v>IGNORED</v>
          </cell>
          <cell r="O40" t="str">
            <v>IGNORED</v>
          </cell>
          <cell r="P40" t="str">
            <v>IGNORED</v>
          </cell>
          <cell r="Q40" t="str">
            <v>IGNORED</v>
          </cell>
          <cell r="R40" t="str">
            <v>IGNORED</v>
          </cell>
          <cell r="S40" t="str">
            <v>IGNORED</v>
          </cell>
          <cell r="T40" t="str">
            <v>IGNORED</v>
          </cell>
          <cell r="U40" t="str">
            <v>IGNORED</v>
          </cell>
          <cell r="V40" t="str">
            <v>IGNORED</v>
          </cell>
          <cell r="W40" t="str">
            <v>IGNORED</v>
          </cell>
          <cell r="X40" t="str">
            <v>IGNORED</v>
          </cell>
          <cell r="Y40" t="str">
            <v>IGNORED</v>
          </cell>
          <cell r="Z40" t="str">
            <v>IGNORED</v>
          </cell>
          <cell r="AA40" t="str">
            <v>IGNORED</v>
          </cell>
          <cell r="AB40" t="str">
            <v>IGNORED</v>
          </cell>
          <cell r="AC40" t="str">
            <v>IGNORED</v>
          </cell>
          <cell r="AD40" t="str">
            <v>IGNORED</v>
          </cell>
          <cell r="AE40" t="str">
            <v>IGNORED</v>
          </cell>
          <cell r="AF40" t="str">
            <v>IGNORED</v>
          </cell>
          <cell r="AG40" t="str">
            <v>IGNORED</v>
          </cell>
          <cell r="AH40" t="str">
            <v>IGNORED</v>
          </cell>
          <cell r="AI40" t="str">
            <v>IGNORED</v>
          </cell>
          <cell r="AJ40" t="str">
            <v>IGNORED</v>
          </cell>
          <cell r="AK40" t="str">
            <v>IGNORED</v>
          </cell>
          <cell r="AL40" t="str">
            <v>IGNORED</v>
          </cell>
          <cell r="AM40" t="str">
            <v>IGNORED</v>
          </cell>
          <cell r="AN40" t="str">
            <v>IGNORED</v>
          </cell>
          <cell r="AO40" t="str">
            <v>IGNORED</v>
          </cell>
          <cell r="AP40" t="str">
            <v>IGNORED</v>
          </cell>
          <cell r="AQ40" t="str">
            <v>IGNORED</v>
          </cell>
          <cell r="AR40" t="str">
            <v>IGNORED</v>
          </cell>
          <cell r="AS40" t="str">
            <v>IGNORED</v>
          </cell>
          <cell r="AT40" t="str">
            <v>IGNORED</v>
          </cell>
          <cell r="AU40" t="str">
            <v>IGNORED</v>
          </cell>
          <cell r="AV40" t="str">
            <v>IGNORED</v>
          </cell>
          <cell r="AW40" t="str">
            <v>IGNORED</v>
          </cell>
          <cell r="AX40" t="str">
            <v>IGNORED</v>
          </cell>
          <cell r="AY40" t="str">
            <v>IGNORED</v>
          </cell>
          <cell r="AZ40" t="str">
            <v>IGNORED</v>
          </cell>
          <cell r="BA40" t="str">
            <v>IGNORED</v>
          </cell>
          <cell r="BB40" t="str">
            <v>IGNORED</v>
          </cell>
          <cell r="BC40" t="str">
            <v>IGNORED</v>
          </cell>
          <cell r="BD40" t="str">
            <v>IGNORED</v>
          </cell>
          <cell r="BE40" t="str">
            <v>IGNORED</v>
          </cell>
          <cell r="BF40" t="str">
            <v>IGNORED</v>
          </cell>
          <cell r="BG40" t="str">
            <v>IGNORED</v>
          </cell>
          <cell r="BH40" t="str">
            <v>IGNORED</v>
          </cell>
          <cell r="BI40" t="str">
            <v>IGNORED</v>
          </cell>
          <cell r="BJ40" t="str">
            <v>IGNORED</v>
          </cell>
          <cell r="BK40" t="str">
            <v>IGNORED</v>
          </cell>
          <cell r="BL40" t="str">
            <v>IGNORED</v>
          </cell>
          <cell r="BM40" t="str">
            <v>IGNORED</v>
          </cell>
          <cell r="BN40" t="str">
            <v>IGNORED</v>
          </cell>
          <cell r="BO40" t="str">
            <v>IGNORED</v>
          </cell>
          <cell r="BP40" t="str">
            <v>IGNORED</v>
          </cell>
          <cell r="BQ40" t="str">
            <v>IGNORED</v>
          </cell>
          <cell r="BR40" t="str">
            <v>IGNORED</v>
          </cell>
          <cell r="BS40" t="str">
            <v>IGNORED</v>
          </cell>
          <cell r="BT40" t="str">
            <v>IGNORED</v>
          </cell>
          <cell r="BU40" t="str">
            <v>IGNORED</v>
          </cell>
          <cell r="BV40" t="str">
            <v>IGNORED</v>
          </cell>
          <cell r="BW40" t="str">
            <v>IGNORED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F41" t="str">
            <v>IGNORED</v>
          </cell>
          <cell r="G41" t="str">
            <v>IGNORED</v>
          </cell>
          <cell r="H41" t="str">
            <v>IGNORED</v>
          </cell>
          <cell r="I41" t="str">
            <v>IGNORED</v>
          </cell>
          <cell r="J41" t="str">
            <v>IGNORED</v>
          </cell>
          <cell r="K41" t="str">
            <v>IGNORED</v>
          </cell>
          <cell r="L41" t="str">
            <v>IGNORED</v>
          </cell>
          <cell r="M41" t="str">
            <v>IGNORED</v>
          </cell>
          <cell r="N41" t="str">
            <v>IGNORED</v>
          </cell>
          <cell r="O41" t="str">
            <v>IGNORED</v>
          </cell>
          <cell r="P41" t="str">
            <v>IGNORED</v>
          </cell>
          <cell r="Q41" t="str">
            <v>IGNORED</v>
          </cell>
          <cell r="R41" t="str">
            <v>IGNORED</v>
          </cell>
          <cell r="S41" t="str">
            <v>IGNORED</v>
          </cell>
          <cell r="T41" t="str">
            <v>IGNORED</v>
          </cell>
          <cell r="U41" t="str">
            <v>IGNORED</v>
          </cell>
          <cell r="V41" t="str">
            <v>IGNORED</v>
          </cell>
          <cell r="W41" t="str">
            <v>IGNORED</v>
          </cell>
          <cell r="X41" t="str">
            <v>IGNORED</v>
          </cell>
          <cell r="Y41" t="str">
            <v>IGNORED</v>
          </cell>
          <cell r="Z41" t="str">
            <v>IGNORED</v>
          </cell>
          <cell r="AA41" t="str">
            <v>IGNORED</v>
          </cell>
          <cell r="AB41" t="str">
            <v>IGNORED</v>
          </cell>
          <cell r="AC41" t="str">
            <v>IGNORED</v>
          </cell>
          <cell r="AD41" t="str">
            <v>IGNORED</v>
          </cell>
          <cell r="AE41" t="str">
            <v>IGNORED</v>
          </cell>
          <cell r="AF41" t="str">
            <v>IGNORED</v>
          </cell>
          <cell r="AG41" t="str">
            <v>IGNORED</v>
          </cell>
          <cell r="AH41" t="str">
            <v>IGNORED</v>
          </cell>
          <cell r="AI41" t="str">
            <v>IGNORED</v>
          </cell>
          <cell r="AJ41" t="str">
            <v>IGNORED</v>
          </cell>
          <cell r="AK41" t="str">
            <v>IGNORED</v>
          </cell>
          <cell r="AL41" t="str">
            <v>IGNORED</v>
          </cell>
          <cell r="AM41" t="str">
            <v>IGNORED</v>
          </cell>
          <cell r="AN41" t="str">
            <v>IGNORED</v>
          </cell>
          <cell r="AO41" t="str">
            <v>IGNORED</v>
          </cell>
          <cell r="AP41" t="str">
            <v>IGNORED</v>
          </cell>
          <cell r="AQ41" t="str">
            <v>IGNORED</v>
          </cell>
          <cell r="AR41" t="str">
            <v>IGNORED</v>
          </cell>
          <cell r="AS41" t="str">
            <v>IGNORED</v>
          </cell>
          <cell r="AT41" t="str">
            <v>IGNORED</v>
          </cell>
          <cell r="AU41" t="str">
            <v>IGNORED</v>
          </cell>
          <cell r="AV41" t="str">
            <v>IGNORED</v>
          </cell>
          <cell r="AW41" t="str">
            <v>IGNORED</v>
          </cell>
          <cell r="AX41" t="str">
            <v>IGNORED</v>
          </cell>
          <cell r="AY41" t="str">
            <v>IGNORED</v>
          </cell>
          <cell r="AZ41" t="str">
            <v>IGNORED</v>
          </cell>
          <cell r="BA41" t="str">
            <v>IGNORED</v>
          </cell>
          <cell r="BB41" t="str">
            <v>IGNORED</v>
          </cell>
          <cell r="BC41" t="str">
            <v>IGNORED</v>
          </cell>
          <cell r="BD41" t="str">
            <v>IGNORED</v>
          </cell>
          <cell r="BE41" t="str">
            <v>IGNORED</v>
          </cell>
          <cell r="BF41" t="str">
            <v>IGNORED</v>
          </cell>
          <cell r="BG41" t="str">
            <v>IGNORED</v>
          </cell>
          <cell r="BH41" t="str">
            <v>IGNORED</v>
          </cell>
          <cell r="BI41" t="str">
            <v>IGNORED</v>
          </cell>
          <cell r="BJ41" t="str">
            <v>IGNORED</v>
          </cell>
          <cell r="BK41" t="str">
            <v>IGNORED</v>
          </cell>
          <cell r="BL41" t="str">
            <v>IGNORED</v>
          </cell>
          <cell r="BM41" t="str">
            <v>IGNORED</v>
          </cell>
          <cell r="BN41" t="str">
            <v>IGNORED</v>
          </cell>
          <cell r="BO41" t="str">
            <v>IGNORED</v>
          </cell>
          <cell r="BP41" t="str">
            <v>IGNORED</v>
          </cell>
          <cell r="BQ41" t="str">
            <v>IGNORED</v>
          </cell>
          <cell r="BR41" t="str">
            <v>IGNORED</v>
          </cell>
          <cell r="BS41" t="str">
            <v>IGNORED</v>
          </cell>
          <cell r="BT41" t="str">
            <v>IGNORED</v>
          </cell>
          <cell r="BU41" t="str">
            <v>IGNORED</v>
          </cell>
          <cell r="BV41" t="str">
            <v>IGNORED</v>
          </cell>
          <cell r="BW41" t="str">
            <v>IGNORED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F42" t="str">
            <v>IGNORED</v>
          </cell>
          <cell r="G42" t="str">
            <v>IGNORED</v>
          </cell>
          <cell r="H42" t="str">
            <v>IGNORED</v>
          </cell>
          <cell r="I42" t="str">
            <v>IGNORED</v>
          </cell>
          <cell r="J42" t="str">
            <v>IGNORED</v>
          </cell>
          <cell r="K42" t="str">
            <v>IGNORED</v>
          </cell>
          <cell r="L42" t="str">
            <v>IGNORED</v>
          </cell>
          <cell r="M42" t="str">
            <v>IGNORED</v>
          </cell>
          <cell r="N42" t="str">
            <v>IGNORED</v>
          </cell>
          <cell r="O42" t="str">
            <v>IGNORED</v>
          </cell>
          <cell r="P42" t="str">
            <v>IGNORED</v>
          </cell>
          <cell r="Q42" t="str">
            <v>IGNORED</v>
          </cell>
          <cell r="R42" t="str">
            <v>IGNORED</v>
          </cell>
          <cell r="S42" t="str">
            <v>IGNORED</v>
          </cell>
          <cell r="T42" t="str">
            <v>IGNORED</v>
          </cell>
          <cell r="U42" t="str">
            <v>IGNORED</v>
          </cell>
          <cell r="V42" t="str">
            <v>IGNORED</v>
          </cell>
          <cell r="W42" t="str">
            <v>IGNORED</v>
          </cell>
          <cell r="X42" t="str">
            <v>IGNORED</v>
          </cell>
          <cell r="Y42" t="str">
            <v>IGNORED</v>
          </cell>
          <cell r="Z42" t="str">
            <v>IGNORED</v>
          </cell>
          <cell r="AA42" t="str">
            <v>IGNORED</v>
          </cell>
          <cell r="AB42" t="str">
            <v>IGNORED</v>
          </cell>
          <cell r="AC42" t="str">
            <v>IGNORED</v>
          </cell>
          <cell r="AD42" t="str">
            <v>IGNORED</v>
          </cell>
          <cell r="AE42" t="str">
            <v>IGNORED</v>
          </cell>
          <cell r="AF42" t="str">
            <v>IGNORED</v>
          </cell>
          <cell r="AG42" t="str">
            <v>IGNORED</v>
          </cell>
          <cell r="AH42" t="str">
            <v>IGNORED</v>
          </cell>
          <cell r="AI42" t="str">
            <v>IGNORED</v>
          </cell>
          <cell r="AJ42" t="str">
            <v>IGNORED</v>
          </cell>
          <cell r="AK42" t="str">
            <v>IGNORED</v>
          </cell>
          <cell r="AL42" t="str">
            <v>IGNORED</v>
          </cell>
          <cell r="AM42" t="str">
            <v>IGNORED</v>
          </cell>
          <cell r="AN42" t="str">
            <v>IGNORED</v>
          </cell>
          <cell r="AO42" t="str">
            <v>IGNORED</v>
          </cell>
          <cell r="AP42" t="str">
            <v>IGNORED</v>
          </cell>
          <cell r="AQ42" t="str">
            <v>IGNORED</v>
          </cell>
          <cell r="AR42" t="str">
            <v>IGNORED</v>
          </cell>
          <cell r="AS42" t="str">
            <v>IGNORED</v>
          </cell>
          <cell r="AT42" t="str">
            <v>IGNORED</v>
          </cell>
          <cell r="AU42" t="str">
            <v>IGNORED</v>
          </cell>
          <cell r="AV42" t="str">
            <v>IGNORED</v>
          </cell>
          <cell r="AW42" t="str">
            <v>IGNORED</v>
          </cell>
          <cell r="AX42" t="str">
            <v>IGNORED</v>
          </cell>
          <cell r="AY42" t="str">
            <v>IGNORED</v>
          </cell>
          <cell r="AZ42" t="str">
            <v>IGNORED</v>
          </cell>
          <cell r="BA42" t="str">
            <v>IGNORED</v>
          </cell>
          <cell r="BB42" t="str">
            <v>IGNORED</v>
          </cell>
          <cell r="BC42" t="str">
            <v>IGNORED</v>
          </cell>
          <cell r="BD42" t="str">
            <v>IGNORED</v>
          </cell>
          <cell r="BE42" t="str">
            <v>IGNORED</v>
          </cell>
          <cell r="BF42" t="str">
            <v>IGNORED</v>
          </cell>
          <cell r="BG42" t="str">
            <v>IGNORED</v>
          </cell>
          <cell r="BH42" t="str">
            <v>IGNORED</v>
          </cell>
          <cell r="BI42" t="str">
            <v>IGNORED</v>
          </cell>
          <cell r="BJ42" t="str">
            <v>IGNORED</v>
          </cell>
          <cell r="BK42" t="str">
            <v>IGNORED</v>
          </cell>
          <cell r="BL42" t="str">
            <v>IGNORED</v>
          </cell>
          <cell r="BM42" t="str">
            <v>IGNORED</v>
          </cell>
          <cell r="BN42" t="str">
            <v>IGNORED</v>
          </cell>
          <cell r="BO42" t="str">
            <v>IGNORED</v>
          </cell>
          <cell r="BP42" t="str">
            <v>IGNORED</v>
          </cell>
          <cell r="BQ42" t="str">
            <v>IGNORED</v>
          </cell>
          <cell r="BR42" t="str">
            <v>IGNORED</v>
          </cell>
          <cell r="BS42" t="str">
            <v>IGNORED</v>
          </cell>
          <cell r="BT42" t="str">
            <v>IGNORED</v>
          </cell>
          <cell r="BU42" t="str">
            <v>IGNORED</v>
          </cell>
          <cell r="BV42" t="str">
            <v>IGNORED</v>
          </cell>
          <cell r="BW42" t="str">
            <v>IGNORED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F43" t="str">
            <v>IGNORED</v>
          </cell>
          <cell r="G43" t="str">
            <v>IGNORED</v>
          </cell>
          <cell r="H43" t="str">
            <v>IGNORED</v>
          </cell>
          <cell r="I43" t="str">
            <v>IGNORED</v>
          </cell>
          <cell r="J43" t="str">
            <v>IGNORED</v>
          </cell>
          <cell r="K43" t="str">
            <v>IGNORED</v>
          </cell>
          <cell r="L43" t="str">
            <v>IGNORED</v>
          </cell>
          <cell r="M43" t="str">
            <v>IGNORED</v>
          </cell>
          <cell r="N43" t="str">
            <v>IGNORED</v>
          </cell>
          <cell r="O43" t="str">
            <v>IGNORED</v>
          </cell>
          <cell r="P43" t="str">
            <v>IGNORED</v>
          </cell>
          <cell r="Q43" t="str">
            <v>IGNORED</v>
          </cell>
          <cell r="R43" t="str">
            <v>IGNORED</v>
          </cell>
          <cell r="S43" t="str">
            <v>IGNORED</v>
          </cell>
          <cell r="T43" t="str">
            <v>IGNORED</v>
          </cell>
          <cell r="U43" t="str">
            <v>IGNORED</v>
          </cell>
          <cell r="V43" t="str">
            <v>IGNORED</v>
          </cell>
          <cell r="W43" t="str">
            <v>IGNORED</v>
          </cell>
          <cell r="X43" t="str">
            <v>IGNORED</v>
          </cell>
          <cell r="Y43" t="str">
            <v>IGNORED</v>
          </cell>
          <cell r="Z43" t="str">
            <v>IGNORED</v>
          </cell>
          <cell r="AA43" t="str">
            <v>IGNORED</v>
          </cell>
          <cell r="AB43" t="str">
            <v>IGNORED</v>
          </cell>
          <cell r="AC43" t="str">
            <v>IGNORED</v>
          </cell>
          <cell r="AD43" t="str">
            <v>IGNORED</v>
          </cell>
          <cell r="AE43" t="str">
            <v>IGNORED</v>
          </cell>
          <cell r="AF43" t="str">
            <v>IGNORED</v>
          </cell>
          <cell r="AG43" t="str">
            <v>IGNORED</v>
          </cell>
          <cell r="AH43" t="str">
            <v>IGNORED</v>
          </cell>
          <cell r="AI43" t="str">
            <v>IGNORED</v>
          </cell>
          <cell r="AJ43" t="str">
            <v>IGNORED</v>
          </cell>
          <cell r="AK43" t="str">
            <v>IGNORED</v>
          </cell>
          <cell r="AL43" t="str">
            <v>IGNORED</v>
          </cell>
          <cell r="AM43" t="str">
            <v>IGNORED</v>
          </cell>
          <cell r="AN43" t="str">
            <v>IGNORED</v>
          </cell>
          <cell r="AO43" t="str">
            <v>IGNORED</v>
          </cell>
          <cell r="AP43" t="str">
            <v>IGNORED</v>
          </cell>
          <cell r="AQ43" t="str">
            <v>IGNORED</v>
          </cell>
          <cell r="AR43" t="str">
            <v>IGNORED</v>
          </cell>
          <cell r="AS43" t="str">
            <v>IGNORED</v>
          </cell>
          <cell r="AT43" t="str">
            <v>IGNORED</v>
          </cell>
          <cell r="AU43" t="str">
            <v>IGNORED</v>
          </cell>
          <cell r="AV43" t="str">
            <v>IGNORED</v>
          </cell>
          <cell r="AW43" t="str">
            <v>IGNORED</v>
          </cell>
          <cell r="AX43" t="str">
            <v>IGNORED</v>
          </cell>
          <cell r="AY43" t="str">
            <v>IGNORED</v>
          </cell>
          <cell r="AZ43" t="str">
            <v>IGNORED</v>
          </cell>
          <cell r="BA43" t="str">
            <v>IGNORED</v>
          </cell>
          <cell r="BB43" t="str">
            <v>IGNORED</v>
          </cell>
          <cell r="BC43" t="str">
            <v>IGNORED</v>
          </cell>
          <cell r="BD43" t="str">
            <v>IGNORED</v>
          </cell>
          <cell r="BE43" t="str">
            <v>IGNORED</v>
          </cell>
          <cell r="BF43" t="str">
            <v>IGNORED</v>
          </cell>
          <cell r="BG43" t="str">
            <v>IGNORED</v>
          </cell>
          <cell r="BH43" t="str">
            <v>IGNORED</v>
          </cell>
          <cell r="BI43" t="str">
            <v>IGNORED</v>
          </cell>
          <cell r="BJ43" t="str">
            <v>IGNORED</v>
          </cell>
          <cell r="BK43" t="str">
            <v>IGNORED</v>
          </cell>
          <cell r="BL43" t="str">
            <v>IGNORED</v>
          </cell>
          <cell r="BM43" t="str">
            <v>IGNORED</v>
          </cell>
          <cell r="BN43" t="str">
            <v>IGNORED</v>
          </cell>
          <cell r="BO43" t="str">
            <v>IGNORED</v>
          </cell>
          <cell r="BP43" t="str">
            <v>IGNORED</v>
          </cell>
          <cell r="BQ43" t="str">
            <v>IGNORED</v>
          </cell>
          <cell r="BR43" t="str">
            <v>IGNORED</v>
          </cell>
          <cell r="BS43" t="str">
            <v>IGNORED</v>
          </cell>
          <cell r="BT43" t="str">
            <v>IGNORED</v>
          </cell>
          <cell r="BU43" t="str">
            <v>IGNORED</v>
          </cell>
          <cell r="BV43" t="str">
            <v>IGNORED</v>
          </cell>
          <cell r="BW43" t="str">
            <v>IGNORED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F44" t="str">
            <v>IGNORED</v>
          </cell>
          <cell r="G44" t="str">
            <v>IGNORED</v>
          </cell>
          <cell r="H44" t="str">
            <v>IGNORED</v>
          </cell>
          <cell r="I44" t="str">
            <v>IGNORED</v>
          </cell>
          <cell r="J44" t="str">
            <v>IGNORED</v>
          </cell>
          <cell r="K44" t="str">
            <v>IGNORED</v>
          </cell>
          <cell r="L44" t="str">
            <v>IGNORED</v>
          </cell>
          <cell r="M44" t="str">
            <v>IGNORED</v>
          </cell>
          <cell r="N44" t="str">
            <v>IGNORED</v>
          </cell>
          <cell r="O44" t="str">
            <v>IGNORED</v>
          </cell>
          <cell r="P44" t="str">
            <v>IGNORED</v>
          </cell>
          <cell r="Q44" t="str">
            <v>IGNORED</v>
          </cell>
          <cell r="R44" t="str">
            <v>IGNORED</v>
          </cell>
          <cell r="S44" t="str">
            <v>IGNORED</v>
          </cell>
          <cell r="T44" t="str">
            <v>IGNORED</v>
          </cell>
          <cell r="U44" t="str">
            <v>IGNORED</v>
          </cell>
          <cell r="V44" t="str">
            <v>IGNORED</v>
          </cell>
          <cell r="W44" t="str">
            <v>IGNORED</v>
          </cell>
          <cell r="X44" t="str">
            <v>IGNORED</v>
          </cell>
          <cell r="Y44" t="str">
            <v>IGNORED</v>
          </cell>
          <cell r="Z44" t="str">
            <v>IGNORED</v>
          </cell>
          <cell r="AA44" t="str">
            <v>IGNORED</v>
          </cell>
          <cell r="AB44" t="str">
            <v>IGNORED</v>
          </cell>
          <cell r="AC44" t="str">
            <v>IGNORED</v>
          </cell>
          <cell r="AD44" t="str">
            <v>IGNORED</v>
          </cell>
          <cell r="AE44" t="str">
            <v>IGNORED</v>
          </cell>
          <cell r="AF44" t="str">
            <v>IGNORED</v>
          </cell>
          <cell r="AG44" t="str">
            <v>IGNORED</v>
          </cell>
          <cell r="AH44" t="str">
            <v>IGNORED</v>
          </cell>
          <cell r="AI44" t="str">
            <v>IGNORED</v>
          </cell>
          <cell r="AJ44" t="str">
            <v>IGNORED</v>
          </cell>
          <cell r="AK44" t="str">
            <v>IGNORED</v>
          </cell>
          <cell r="AL44" t="str">
            <v>IGNORED</v>
          </cell>
          <cell r="AM44" t="str">
            <v>IGNORED</v>
          </cell>
          <cell r="AN44" t="str">
            <v>IGNORED</v>
          </cell>
          <cell r="AO44" t="str">
            <v>IGNORED</v>
          </cell>
          <cell r="AP44" t="str">
            <v>IGNORED</v>
          </cell>
          <cell r="AQ44" t="str">
            <v>IGNORED</v>
          </cell>
          <cell r="AR44" t="str">
            <v>IGNORED</v>
          </cell>
          <cell r="AS44" t="str">
            <v>IGNORED</v>
          </cell>
          <cell r="AT44" t="str">
            <v>IGNORED</v>
          </cell>
          <cell r="AU44" t="str">
            <v>IGNORED</v>
          </cell>
          <cell r="AV44" t="str">
            <v>IGNORED</v>
          </cell>
          <cell r="AW44" t="str">
            <v>IGNORED</v>
          </cell>
          <cell r="AX44" t="str">
            <v>IGNORED</v>
          </cell>
          <cell r="AY44" t="str">
            <v>IGNORED</v>
          </cell>
          <cell r="AZ44" t="str">
            <v>IGNORED</v>
          </cell>
          <cell r="BA44" t="str">
            <v>IGNORED</v>
          </cell>
          <cell r="BB44" t="str">
            <v>IGNORED</v>
          </cell>
          <cell r="BC44" t="str">
            <v>IGNORED</v>
          </cell>
          <cell r="BD44" t="str">
            <v>IGNORED</v>
          </cell>
          <cell r="BE44" t="str">
            <v>IGNORED</v>
          </cell>
          <cell r="BF44" t="str">
            <v>IGNORED</v>
          </cell>
          <cell r="BG44" t="str">
            <v>IGNORED</v>
          </cell>
          <cell r="BH44" t="str">
            <v>IGNORED</v>
          </cell>
          <cell r="BI44" t="str">
            <v>IGNORED</v>
          </cell>
          <cell r="BJ44" t="str">
            <v>IGNORED</v>
          </cell>
          <cell r="BK44" t="str">
            <v>IGNORED</v>
          </cell>
          <cell r="BL44" t="str">
            <v>IGNORED</v>
          </cell>
          <cell r="BM44" t="str">
            <v>IGNORED</v>
          </cell>
          <cell r="BN44" t="str">
            <v>IGNORED</v>
          </cell>
          <cell r="BO44" t="str">
            <v>IGNORED</v>
          </cell>
          <cell r="BP44" t="str">
            <v>IGNORED</v>
          </cell>
          <cell r="BQ44" t="str">
            <v>IGNORED</v>
          </cell>
          <cell r="BR44" t="str">
            <v>IGNORED</v>
          </cell>
          <cell r="BS44" t="str">
            <v>IGNORED</v>
          </cell>
          <cell r="BT44" t="str">
            <v>IGNORED</v>
          </cell>
          <cell r="BU44" t="str">
            <v>IGNORED</v>
          </cell>
          <cell r="BV44" t="str">
            <v>IGNORED</v>
          </cell>
          <cell r="BW44" t="str">
            <v>IGNORED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F45" t="str">
            <v>IGNORED</v>
          </cell>
          <cell r="G45" t="str">
            <v>IGNORED</v>
          </cell>
          <cell r="H45" t="str">
            <v>IGNORED</v>
          </cell>
          <cell r="I45" t="str">
            <v>IGNORED</v>
          </cell>
          <cell r="J45" t="str">
            <v>IGNORED</v>
          </cell>
          <cell r="K45" t="str">
            <v>IGNORED</v>
          </cell>
          <cell r="L45" t="str">
            <v>IGNORED</v>
          </cell>
          <cell r="M45" t="str">
            <v>IGNORED</v>
          </cell>
          <cell r="N45" t="str">
            <v>IGNORED</v>
          </cell>
          <cell r="O45" t="str">
            <v>IGNORED</v>
          </cell>
          <cell r="P45" t="str">
            <v>IGNORED</v>
          </cell>
          <cell r="Q45" t="str">
            <v>IGNORED</v>
          </cell>
          <cell r="R45" t="str">
            <v>IGNORED</v>
          </cell>
          <cell r="S45" t="str">
            <v>IGNORED</v>
          </cell>
          <cell r="T45" t="str">
            <v>IGNORED</v>
          </cell>
          <cell r="U45" t="str">
            <v>IGNORED</v>
          </cell>
          <cell r="V45" t="str">
            <v>IGNORED</v>
          </cell>
          <cell r="W45" t="str">
            <v>IGNORED</v>
          </cell>
          <cell r="X45" t="str">
            <v>IGNORED</v>
          </cell>
          <cell r="Y45" t="str">
            <v>IGNORED</v>
          </cell>
          <cell r="Z45" t="str">
            <v>IGNORED</v>
          </cell>
          <cell r="AA45" t="str">
            <v>IGNORED</v>
          </cell>
          <cell r="AB45" t="str">
            <v>IGNORED</v>
          </cell>
          <cell r="AC45" t="str">
            <v>IGNORED</v>
          </cell>
          <cell r="AD45" t="str">
            <v>IGNORED</v>
          </cell>
          <cell r="AE45" t="str">
            <v>IGNORED</v>
          </cell>
          <cell r="AF45" t="str">
            <v>IGNORED</v>
          </cell>
          <cell r="AG45" t="str">
            <v>IGNORED</v>
          </cell>
          <cell r="AH45" t="str">
            <v>IGNORED</v>
          </cell>
          <cell r="AI45" t="str">
            <v>IGNORED</v>
          </cell>
          <cell r="AJ45" t="str">
            <v>IGNORED</v>
          </cell>
          <cell r="AK45" t="str">
            <v>IGNORED</v>
          </cell>
          <cell r="AL45" t="str">
            <v>IGNORED</v>
          </cell>
          <cell r="AM45" t="str">
            <v>IGNORED</v>
          </cell>
          <cell r="AN45" t="str">
            <v>IGNORED</v>
          </cell>
          <cell r="AO45" t="str">
            <v>IGNORED</v>
          </cell>
          <cell r="AP45" t="str">
            <v>IGNORED</v>
          </cell>
          <cell r="AQ45" t="str">
            <v>IGNORED</v>
          </cell>
          <cell r="AR45" t="str">
            <v>IGNORED</v>
          </cell>
          <cell r="AS45" t="str">
            <v>IGNORED</v>
          </cell>
          <cell r="AT45" t="str">
            <v>IGNORED</v>
          </cell>
          <cell r="AU45" t="str">
            <v>IGNORED</v>
          </cell>
          <cell r="AV45" t="str">
            <v>IGNORED</v>
          </cell>
          <cell r="AW45" t="str">
            <v>IGNORED</v>
          </cell>
          <cell r="AX45" t="str">
            <v>IGNORED</v>
          </cell>
          <cell r="AY45" t="str">
            <v>IGNORED</v>
          </cell>
          <cell r="AZ45" t="str">
            <v>IGNORED</v>
          </cell>
          <cell r="BA45" t="str">
            <v>IGNORED</v>
          </cell>
          <cell r="BB45" t="str">
            <v>IGNORED</v>
          </cell>
          <cell r="BC45" t="str">
            <v>IGNORED</v>
          </cell>
          <cell r="BD45" t="str">
            <v>IGNORED</v>
          </cell>
          <cell r="BE45" t="str">
            <v>IGNORED</v>
          </cell>
          <cell r="BF45" t="str">
            <v>IGNORED</v>
          </cell>
          <cell r="BG45" t="str">
            <v>IGNORED</v>
          </cell>
          <cell r="BH45" t="str">
            <v>IGNORED</v>
          </cell>
          <cell r="BI45" t="str">
            <v>IGNORED</v>
          </cell>
          <cell r="BJ45" t="str">
            <v>IGNORED</v>
          </cell>
          <cell r="BK45" t="str">
            <v>IGNORED</v>
          </cell>
          <cell r="BL45" t="str">
            <v>IGNORED</v>
          </cell>
          <cell r="BM45" t="str">
            <v>IGNORED</v>
          </cell>
          <cell r="BN45" t="str">
            <v>IGNORED</v>
          </cell>
          <cell r="BO45" t="str">
            <v>IGNORED</v>
          </cell>
          <cell r="BP45" t="str">
            <v>IGNORED</v>
          </cell>
          <cell r="BQ45" t="str">
            <v>IGNORED</v>
          </cell>
          <cell r="BR45" t="str">
            <v>IGNORED</v>
          </cell>
          <cell r="BS45" t="str">
            <v>IGNORED</v>
          </cell>
          <cell r="BT45" t="str">
            <v>IGNORED</v>
          </cell>
          <cell r="BU45" t="str">
            <v>IGNORED</v>
          </cell>
          <cell r="BV45" t="str">
            <v>IGNORED</v>
          </cell>
          <cell r="BW45" t="str">
            <v>IGNORED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F46" t="str">
            <v>IGNORED</v>
          </cell>
          <cell r="G46" t="str">
            <v>IGNORED</v>
          </cell>
          <cell r="H46" t="str">
            <v>IGNORED</v>
          </cell>
          <cell r="I46" t="str">
            <v>IGNORED</v>
          </cell>
          <cell r="J46" t="str">
            <v>IGNORED</v>
          </cell>
          <cell r="K46" t="str">
            <v>IGNORED</v>
          </cell>
          <cell r="L46" t="str">
            <v>IGNORED</v>
          </cell>
          <cell r="M46" t="str">
            <v>IGNORED</v>
          </cell>
          <cell r="N46" t="str">
            <v>IGNORED</v>
          </cell>
          <cell r="O46" t="str">
            <v>IGNORED</v>
          </cell>
          <cell r="P46" t="str">
            <v>IGNORED</v>
          </cell>
          <cell r="Q46" t="str">
            <v>IGNORED</v>
          </cell>
          <cell r="R46" t="str">
            <v>IGNORED</v>
          </cell>
          <cell r="S46" t="str">
            <v>IGNORED</v>
          </cell>
          <cell r="T46" t="str">
            <v>IGNORED</v>
          </cell>
          <cell r="U46" t="str">
            <v>IGNORED</v>
          </cell>
          <cell r="V46" t="str">
            <v>IGNORED</v>
          </cell>
          <cell r="W46" t="str">
            <v>IGNORED</v>
          </cell>
          <cell r="X46" t="str">
            <v>IGNORED</v>
          </cell>
          <cell r="Y46" t="str">
            <v>IGNORED</v>
          </cell>
          <cell r="Z46" t="str">
            <v>IGNORED</v>
          </cell>
          <cell r="AA46" t="str">
            <v>IGNORED</v>
          </cell>
          <cell r="AB46" t="str">
            <v>IGNORED</v>
          </cell>
          <cell r="AC46" t="str">
            <v>IGNORED</v>
          </cell>
          <cell r="AD46" t="str">
            <v>IGNORED</v>
          </cell>
          <cell r="AE46" t="str">
            <v>IGNORED</v>
          </cell>
          <cell r="AF46" t="str">
            <v>IGNORED</v>
          </cell>
          <cell r="AG46" t="str">
            <v>IGNORED</v>
          </cell>
          <cell r="AH46" t="str">
            <v>IGNORED</v>
          </cell>
          <cell r="AI46" t="str">
            <v>IGNORED</v>
          </cell>
          <cell r="AJ46" t="str">
            <v>IGNORED</v>
          </cell>
          <cell r="AK46" t="str">
            <v>IGNORED</v>
          </cell>
          <cell r="AL46" t="str">
            <v>IGNORED</v>
          </cell>
          <cell r="AM46" t="str">
            <v>IGNORED</v>
          </cell>
          <cell r="AN46" t="str">
            <v>IGNORED</v>
          </cell>
          <cell r="AO46" t="str">
            <v>IGNORED</v>
          </cell>
          <cell r="AP46" t="str">
            <v>IGNORED</v>
          </cell>
          <cell r="AQ46" t="str">
            <v>IGNORED</v>
          </cell>
          <cell r="AR46" t="str">
            <v>IGNORED</v>
          </cell>
          <cell r="AS46" t="str">
            <v>IGNORED</v>
          </cell>
          <cell r="AT46" t="str">
            <v>IGNORED</v>
          </cell>
          <cell r="AU46" t="str">
            <v>IGNORED</v>
          </cell>
          <cell r="AV46" t="str">
            <v>IGNORED</v>
          </cell>
          <cell r="AW46" t="str">
            <v>IGNORED</v>
          </cell>
          <cell r="AX46" t="str">
            <v>IGNORED</v>
          </cell>
          <cell r="AY46" t="str">
            <v>IGNORED</v>
          </cell>
          <cell r="AZ46" t="str">
            <v>IGNORED</v>
          </cell>
          <cell r="BA46" t="str">
            <v>IGNORED</v>
          </cell>
          <cell r="BB46" t="str">
            <v>IGNORED</v>
          </cell>
          <cell r="BC46" t="str">
            <v>IGNORED</v>
          </cell>
          <cell r="BD46" t="str">
            <v>IGNORED</v>
          </cell>
          <cell r="BE46" t="str">
            <v>IGNORED</v>
          </cell>
          <cell r="BF46" t="str">
            <v>IGNORED</v>
          </cell>
          <cell r="BG46" t="str">
            <v>IGNORED</v>
          </cell>
          <cell r="BH46" t="str">
            <v>IGNORED</v>
          </cell>
          <cell r="BI46" t="str">
            <v>IGNORED</v>
          </cell>
          <cell r="BJ46" t="str">
            <v>IGNORED</v>
          </cell>
          <cell r="BK46" t="str">
            <v>IGNORED</v>
          </cell>
          <cell r="BL46" t="str">
            <v>IGNORED</v>
          </cell>
          <cell r="BM46" t="str">
            <v>IGNORED</v>
          </cell>
          <cell r="BN46" t="str">
            <v>IGNORED</v>
          </cell>
          <cell r="BO46" t="str">
            <v>IGNORED</v>
          </cell>
          <cell r="BP46" t="str">
            <v>IGNORED</v>
          </cell>
          <cell r="BQ46" t="str">
            <v>IGNORED</v>
          </cell>
          <cell r="BR46" t="str">
            <v>IGNORED</v>
          </cell>
          <cell r="BS46" t="str">
            <v>IGNORED</v>
          </cell>
          <cell r="BT46" t="str">
            <v>IGNORED</v>
          </cell>
          <cell r="BU46" t="str">
            <v>IGNORED</v>
          </cell>
          <cell r="BV46" t="str">
            <v>IGNORED</v>
          </cell>
          <cell r="BW46" t="str">
            <v>IGNORED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F47" t="str">
            <v>IGNORED</v>
          </cell>
          <cell r="G47" t="str">
            <v>IGNORED</v>
          </cell>
          <cell r="H47" t="str">
            <v>IGNORED</v>
          </cell>
          <cell r="I47" t="str">
            <v>IGNORED</v>
          </cell>
          <cell r="J47" t="str">
            <v>IGNORED</v>
          </cell>
          <cell r="K47" t="str">
            <v>IGNORED</v>
          </cell>
          <cell r="L47" t="str">
            <v>IGNORED</v>
          </cell>
          <cell r="M47" t="str">
            <v>IGNORED</v>
          </cell>
          <cell r="N47" t="str">
            <v>IGNORED</v>
          </cell>
          <cell r="O47" t="str">
            <v>IGNORED</v>
          </cell>
          <cell r="P47" t="str">
            <v>IGNORED</v>
          </cell>
          <cell r="Q47" t="str">
            <v>IGNORED</v>
          </cell>
          <cell r="R47" t="str">
            <v>IGNORED</v>
          </cell>
          <cell r="S47" t="str">
            <v>IGNORED</v>
          </cell>
          <cell r="T47" t="str">
            <v>IGNORED</v>
          </cell>
          <cell r="U47" t="str">
            <v>IGNORED</v>
          </cell>
          <cell r="V47" t="str">
            <v>IGNORED</v>
          </cell>
          <cell r="W47" t="str">
            <v>IGNORED</v>
          </cell>
          <cell r="X47" t="str">
            <v>IGNORED</v>
          </cell>
          <cell r="Y47" t="str">
            <v>IGNORED</v>
          </cell>
          <cell r="Z47" t="str">
            <v>IGNORED</v>
          </cell>
          <cell r="AA47" t="str">
            <v>IGNORED</v>
          </cell>
          <cell r="AB47" t="str">
            <v>IGNORED</v>
          </cell>
          <cell r="AC47" t="str">
            <v>IGNORED</v>
          </cell>
          <cell r="AD47" t="str">
            <v>IGNORED</v>
          </cell>
          <cell r="AE47" t="str">
            <v>IGNORED</v>
          </cell>
          <cell r="AF47" t="str">
            <v>IGNORED</v>
          </cell>
          <cell r="AG47" t="str">
            <v>IGNORED</v>
          </cell>
          <cell r="AH47" t="str">
            <v>IGNORED</v>
          </cell>
          <cell r="AI47" t="str">
            <v>IGNORED</v>
          </cell>
          <cell r="AJ47" t="str">
            <v>IGNORED</v>
          </cell>
          <cell r="AK47" t="str">
            <v>IGNORED</v>
          </cell>
          <cell r="AL47" t="str">
            <v>IGNORED</v>
          </cell>
          <cell r="AM47" t="str">
            <v>IGNORED</v>
          </cell>
          <cell r="AN47" t="str">
            <v>IGNORED</v>
          </cell>
          <cell r="AO47" t="str">
            <v>IGNORED</v>
          </cell>
          <cell r="AP47" t="str">
            <v>IGNORED</v>
          </cell>
          <cell r="AQ47" t="str">
            <v>IGNORED</v>
          </cell>
          <cell r="AR47" t="str">
            <v>IGNORED</v>
          </cell>
          <cell r="AS47" t="str">
            <v>IGNORED</v>
          </cell>
          <cell r="AT47" t="str">
            <v>IGNORED</v>
          </cell>
          <cell r="AU47" t="str">
            <v>IGNORED</v>
          </cell>
          <cell r="AV47" t="str">
            <v>IGNORED</v>
          </cell>
          <cell r="AW47" t="str">
            <v>IGNORED</v>
          </cell>
          <cell r="AX47" t="str">
            <v>IGNORED</v>
          </cell>
          <cell r="AY47" t="str">
            <v>IGNORED</v>
          </cell>
          <cell r="AZ47" t="str">
            <v>IGNORED</v>
          </cell>
          <cell r="BA47" t="str">
            <v>IGNORED</v>
          </cell>
          <cell r="BB47" t="str">
            <v>IGNORED</v>
          </cell>
          <cell r="BC47" t="str">
            <v>IGNORED</v>
          </cell>
          <cell r="BD47" t="str">
            <v>IGNORED</v>
          </cell>
          <cell r="BE47" t="str">
            <v>IGNORED</v>
          </cell>
          <cell r="BF47" t="str">
            <v>IGNORED</v>
          </cell>
          <cell r="BG47" t="str">
            <v>IGNORED</v>
          </cell>
          <cell r="BH47" t="str">
            <v>IGNORED</v>
          </cell>
          <cell r="BI47" t="str">
            <v>IGNORED</v>
          </cell>
          <cell r="BJ47" t="str">
            <v>IGNORED</v>
          </cell>
          <cell r="BK47" t="str">
            <v>IGNORED</v>
          </cell>
          <cell r="BL47" t="str">
            <v>IGNORED</v>
          </cell>
          <cell r="BM47" t="str">
            <v>IGNORED</v>
          </cell>
          <cell r="BN47" t="str">
            <v>IGNORED</v>
          </cell>
          <cell r="BO47" t="str">
            <v>IGNORED</v>
          </cell>
          <cell r="BP47" t="str">
            <v>IGNORED</v>
          </cell>
          <cell r="BQ47" t="str">
            <v>IGNORED</v>
          </cell>
          <cell r="BR47" t="str">
            <v>IGNORED</v>
          </cell>
          <cell r="BS47" t="str">
            <v>IGNORED</v>
          </cell>
          <cell r="BT47" t="str">
            <v>IGNORED</v>
          </cell>
          <cell r="BU47" t="str">
            <v>IGNORED</v>
          </cell>
          <cell r="BV47" t="str">
            <v>IGNORED</v>
          </cell>
          <cell r="BW47" t="str">
            <v>IGNORED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F48" t="str">
            <v>IGNORED</v>
          </cell>
          <cell r="G48" t="str">
            <v>IGNORED</v>
          </cell>
          <cell r="H48" t="str">
            <v>IGNORED</v>
          </cell>
          <cell r="I48" t="str">
            <v>IGNORED</v>
          </cell>
          <cell r="J48" t="str">
            <v>IGNORED</v>
          </cell>
          <cell r="K48" t="str">
            <v>IGNORED</v>
          </cell>
          <cell r="L48" t="str">
            <v>IGNORED</v>
          </cell>
          <cell r="M48" t="str">
            <v>IGNORED</v>
          </cell>
          <cell r="N48" t="str">
            <v>IGNORED</v>
          </cell>
          <cell r="O48" t="str">
            <v>IGNORED</v>
          </cell>
          <cell r="P48" t="str">
            <v>IGNORED</v>
          </cell>
          <cell r="Q48" t="str">
            <v>IGNORED</v>
          </cell>
          <cell r="R48" t="str">
            <v>IGNORED</v>
          </cell>
          <cell r="S48" t="str">
            <v>IGNORED</v>
          </cell>
          <cell r="T48" t="str">
            <v>IGNORED</v>
          </cell>
          <cell r="U48" t="str">
            <v>IGNORED</v>
          </cell>
          <cell r="V48" t="str">
            <v>IGNORED</v>
          </cell>
          <cell r="W48" t="str">
            <v>IGNORED</v>
          </cell>
          <cell r="X48" t="str">
            <v>IGNORED</v>
          </cell>
          <cell r="Y48" t="str">
            <v>IGNORED</v>
          </cell>
          <cell r="Z48" t="str">
            <v>IGNORED</v>
          </cell>
          <cell r="AA48" t="str">
            <v>IGNORED</v>
          </cell>
          <cell r="AB48" t="str">
            <v>IGNORED</v>
          </cell>
          <cell r="AC48" t="str">
            <v>IGNORED</v>
          </cell>
          <cell r="AD48" t="str">
            <v>IGNORED</v>
          </cell>
          <cell r="AE48" t="str">
            <v>IGNORED</v>
          </cell>
          <cell r="AF48" t="str">
            <v>IGNORED</v>
          </cell>
          <cell r="AG48" t="str">
            <v>IGNORED</v>
          </cell>
          <cell r="AH48" t="str">
            <v>IGNORED</v>
          </cell>
          <cell r="AI48" t="str">
            <v>IGNORED</v>
          </cell>
          <cell r="AJ48" t="str">
            <v>IGNORED</v>
          </cell>
          <cell r="AK48" t="str">
            <v>IGNORED</v>
          </cell>
          <cell r="AL48" t="str">
            <v>IGNORED</v>
          </cell>
          <cell r="AM48" t="str">
            <v>IGNORED</v>
          </cell>
          <cell r="AN48" t="str">
            <v>IGNORED</v>
          </cell>
          <cell r="AO48" t="str">
            <v>IGNORED</v>
          </cell>
          <cell r="AP48" t="str">
            <v>IGNORED</v>
          </cell>
          <cell r="AQ48" t="str">
            <v>IGNORED</v>
          </cell>
          <cell r="AR48" t="str">
            <v>IGNORED</v>
          </cell>
          <cell r="AS48" t="str">
            <v>IGNORED</v>
          </cell>
          <cell r="AT48" t="str">
            <v>IGNORED</v>
          </cell>
          <cell r="AU48" t="str">
            <v>IGNORED</v>
          </cell>
          <cell r="AV48" t="str">
            <v>IGNORED</v>
          </cell>
          <cell r="AW48" t="str">
            <v>IGNORED</v>
          </cell>
          <cell r="AX48" t="str">
            <v>IGNORED</v>
          </cell>
          <cell r="AY48" t="str">
            <v>IGNORED</v>
          </cell>
          <cell r="AZ48" t="str">
            <v>IGNORED</v>
          </cell>
          <cell r="BA48" t="str">
            <v>IGNORED</v>
          </cell>
          <cell r="BB48" t="str">
            <v>IGNORED</v>
          </cell>
          <cell r="BC48" t="str">
            <v>IGNORED</v>
          </cell>
          <cell r="BD48" t="str">
            <v>IGNORED</v>
          </cell>
          <cell r="BE48" t="str">
            <v>IGNORED</v>
          </cell>
          <cell r="BF48" t="str">
            <v>IGNORED</v>
          </cell>
          <cell r="BG48" t="str">
            <v>IGNORED</v>
          </cell>
          <cell r="BH48" t="str">
            <v>IGNORED</v>
          </cell>
          <cell r="BI48" t="str">
            <v>IGNORED</v>
          </cell>
          <cell r="BJ48" t="str">
            <v>IGNORED</v>
          </cell>
          <cell r="BK48" t="str">
            <v>IGNORED</v>
          </cell>
          <cell r="BL48" t="str">
            <v>IGNORED</v>
          </cell>
          <cell r="BM48" t="str">
            <v>IGNORED</v>
          </cell>
          <cell r="BN48" t="str">
            <v>IGNORED</v>
          </cell>
          <cell r="BO48" t="str">
            <v>IGNORED</v>
          </cell>
          <cell r="BP48" t="str">
            <v>IGNORED</v>
          </cell>
          <cell r="BQ48" t="str">
            <v>IGNORED</v>
          </cell>
          <cell r="BR48" t="str">
            <v>IGNORED</v>
          </cell>
          <cell r="BS48" t="str">
            <v>IGNORED</v>
          </cell>
          <cell r="BT48" t="str">
            <v>IGNORED</v>
          </cell>
          <cell r="BU48" t="str">
            <v>IGNORED</v>
          </cell>
          <cell r="BV48" t="str">
            <v>IGNORED</v>
          </cell>
          <cell r="BW48" t="str">
            <v>IGNORED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  <cell r="F49" t="str">
            <v>IGNORED</v>
          </cell>
          <cell r="G49" t="str">
            <v>IGNORED</v>
          </cell>
          <cell r="H49" t="str">
            <v>IGNORED</v>
          </cell>
          <cell r="I49" t="str">
            <v>IGNORED</v>
          </cell>
          <cell r="J49" t="str">
            <v>IGNORED</v>
          </cell>
          <cell r="K49" t="str">
            <v>IGNORED</v>
          </cell>
          <cell r="L49" t="str">
            <v>IGNORED</v>
          </cell>
          <cell r="M49" t="str">
            <v>IGNORED</v>
          </cell>
          <cell r="N49" t="str">
            <v>IGNORED</v>
          </cell>
          <cell r="O49" t="str">
            <v>IGNORED</v>
          </cell>
          <cell r="P49" t="str">
            <v>IGNORED</v>
          </cell>
          <cell r="Q49" t="str">
            <v>IGNORED</v>
          </cell>
          <cell r="R49" t="str">
            <v>IGNORED</v>
          </cell>
          <cell r="S49" t="str">
            <v>IGNORED</v>
          </cell>
          <cell r="T49" t="str">
            <v>IGNORED</v>
          </cell>
          <cell r="U49" t="str">
            <v>IGNORED</v>
          </cell>
          <cell r="V49" t="str">
            <v>IGNORED</v>
          </cell>
          <cell r="W49" t="str">
            <v>IGNORED</v>
          </cell>
          <cell r="X49" t="str">
            <v>IGNORED</v>
          </cell>
          <cell r="Y49" t="str">
            <v>IGNORED</v>
          </cell>
          <cell r="Z49" t="str">
            <v>IGNORED</v>
          </cell>
          <cell r="AA49" t="str">
            <v>IGNORED</v>
          </cell>
          <cell r="AB49" t="str">
            <v>IGNORED</v>
          </cell>
          <cell r="AC49" t="str">
            <v>IGNORED</v>
          </cell>
          <cell r="AD49" t="str">
            <v>IGNORED</v>
          </cell>
          <cell r="AE49" t="str">
            <v>IGNORED</v>
          </cell>
          <cell r="AF49" t="str">
            <v>IGNORED</v>
          </cell>
          <cell r="AG49" t="str">
            <v>IGNORED</v>
          </cell>
          <cell r="AH49" t="str">
            <v>IGNORED</v>
          </cell>
          <cell r="AI49" t="str">
            <v>IGNORED</v>
          </cell>
          <cell r="AJ49" t="str">
            <v>IGNORED</v>
          </cell>
          <cell r="AK49" t="str">
            <v>IGNORED</v>
          </cell>
          <cell r="AL49" t="str">
            <v>IGNORED</v>
          </cell>
          <cell r="AM49" t="str">
            <v>IGNORED</v>
          </cell>
          <cell r="AN49" t="str">
            <v>IGNORED</v>
          </cell>
          <cell r="AO49" t="str">
            <v>IGNORED</v>
          </cell>
          <cell r="AP49" t="str">
            <v>IGNORED</v>
          </cell>
          <cell r="AQ49" t="str">
            <v>IGNORED</v>
          </cell>
          <cell r="AR49" t="str">
            <v>IGNORED</v>
          </cell>
          <cell r="AS49" t="str">
            <v>IGNORED</v>
          </cell>
          <cell r="AT49" t="str">
            <v>IGNORED</v>
          </cell>
          <cell r="AU49" t="str">
            <v>IGNORED</v>
          </cell>
          <cell r="AV49" t="str">
            <v>IGNORED</v>
          </cell>
          <cell r="AW49" t="str">
            <v>IGNORED</v>
          </cell>
          <cell r="AX49" t="str">
            <v>IGNORED</v>
          </cell>
          <cell r="AY49" t="str">
            <v>IGNORED</v>
          </cell>
          <cell r="AZ49" t="str">
            <v>IGNORED</v>
          </cell>
          <cell r="BA49" t="str">
            <v>IGNORED</v>
          </cell>
          <cell r="BB49" t="str">
            <v>IGNORED</v>
          </cell>
          <cell r="BC49" t="str">
            <v>IGNORED</v>
          </cell>
          <cell r="BD49" t="str">
            <v>IGNORED</v>
          </cell>
          <cell r="BE49" t="str">
            <v>IGNORED</v>
          </cell>
          <cell r="BF49" t="str">
            <v>IGNORED</v>
          </cell>
          <cell r="BG49" t="str">
            <v>IGNORED</v>
          </cell>
          <cell r="BH49" t="str">
            <v>IGNORED</v>
          </cell>
          <cell r="BI49" t="str">
            <v>IGNORED</v>
          </cell>
          <cell r="BJ49" t="str">
            <v>IGNORED</v>
          </cell>
          <cell r="BK49" t="str">
            <v>IGNORED</v>
          </cell>
          <cell r="BL49" t="str">
            <v>IGNORED</v>
          </cell>
          <cell r="BM49" t="str">
            <v>IGNORED</v>
          </cell>
          <cell r="BN49" t="str">
            <v>IGNORED</v>
          </cell>
          <cell r="BO49" t="str">
            <v>IGNORED</v>
          </cell>
          <cell r="BP49" t="str">
            <v>IGNORED</v>
          </cell>
          <cell r="BQ49" t="str">
            <v>IGNORED</v>
          </cell>
          <cell r="BR49" t="str">
            <v>IGNORED</v>
          </cell>
          <cell r="BS49" t="str">
            <v>IGNORED</v>
          </cell>
          <cell r="BT49" t="str">
            <v>IGNORED</v>
          </cell>
          <cell r="BU49" t="str">
            <v>IGNORED</v>
          </cell>
          <cell r="BV49" t="str">
            <v>IGNORED</v>
          </cell>
          <cell r="BW49" t="str">
            <v>IGNORED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 t="str">
            <v>IGNORED</v>
          </cell>
          <cell r="G50" t="str">
            <v>IGNORED</v>
          </cell>
          <cell r="H50" t="str">
            <v>IGNORED</v>
          </cell>
          <cell r="I50" t="str">
            <v>IGNORED</v>
          </cell>
          <cell r="J50" t="str">
            <v>IGNORED</v>
          </cell>
          <cell r="K50" t="str">
            <v>IGNORED</v>
          </cell>
          <cell r="L50" t="str">
            <v>IGNORED</v>
          </cell>
          <cell r="M50" t="str">
            <v>IGNORED</v>
          </cell>
          <cell r="N50" t="str">
            <v>IGNORED</v>
          </cell>
          <cell r="O50" t="str">
            <v>IGNORED</v>
          </cell>
          <cell r="P50" t="str">
            <v>IGNORED</v>
          </cell>
          <cell r="Q50" t="str">
            <v>IGNORED</v>
          </cell>
          <cell r="R50" t="str">
            <v>IGNORED</v>
          </cell>
          <cell r="S50" t="str">
            <v>IGNORED</v>
          </cell>
          <cell r="T50" t="str">
            <v>IGNORED</v>
          </cell>
          <cell r="U50" t="str">
            <v>IGNORED</v>
          </cell>
          <cell r="V50" t="str">
            <v>IGNORED</v>
          </cell>
          <cell r="W50" t="str">
            <v>IGNORED</v>
          </cell>
          <cell r="X50" t="str">
            <v>IGNORED</v>
          </cell>
          <cell r="Y50" t="str">
            <v>IGNORED</v>
          </cell>
          <cell r="Z50" t="str">
            <v>IGNORED</v>
          </cell>
          <cell r="AA50" t="str">
            <v>IGNORED</v>
          </cell>
          <cell r="AB50" t="str">
            <v>IGNORED</v>
          </cell>
          <cell r="AC50" t="str">
            <v>IGNORED</v>
          </cell>
          <cell r="AD50" t="str">
            <v>IGNORED</v>
          </cell>
          <cell r="AE50" t="str">
            <v>IGNORED</v>
          </cell>
          <cell r="AF50" t="str">
            <v>IGNORED</v>
          </cell>
          <cell r="AG50" t="str">
            <v>IGNORED</v>
          </cell>
          <cell r="AH50" t="str">
            <v>IGNORED</v>
          </cell>
          <cell r="AI50" t="str">
            <v>IGNORED</v>
          </cell>
          <cell r="AJ50" t="str">
            <v>IGNORED</v>
          </cell>
          <cell r="AK50" t="str">
            <v>IGNORED</v>
          </cell>
          <cell r="AL50" t="str">
            <v>IGNORED</v>
          </cell>
          <cell r="AM50" t="str">
            <v>IGNORED</v>
          </cell>
          <cell r="AN50" t="str">
            <v>IGNORED</v>
          </cell>
          <cell r="AO50" t="str">
            <v>IGNORED</v>
          </cell>
          <cell r="AP50" t="str">
            <v>IGNORED</v>
          </cell>
          <cell r="AQ50" t="str">
            <v>IGNORED</v>
          </cell>
          <cell r="AR50" t="str">
            <v>IGNORED</v>
          </cell>
          <cell r="AS50" t="str">
            <v>IGNORED</v>
          </cell>
          <cell r="AT50" t="str">
            <v>IGNORED</v>
          </cell>
          <cell r="AU50" t="str">
            <v>IGNORED</v>
          </cell>
          <cell r="AV50" t="str">
            <v>IGNORED</v>
          </cell>
          <cell r="AW50" t="str">
            <v>IGNORED</v>
          </cell>
          <cell r="AX50" t="str">
            <v>IGNORED</v>
          </cell>
          <cell r="AY50" t="str">
            <v>IGNORED</v>
          </cell>
          <cell r="AZ50" t="str">
            <v>IGNORED</v>
          </cell>
          <cell r="BA50" t="str">
            <v>IGNORED</v>
          </cell>
          <cell r="BB50" t="str">
            <v>IGNORED</v>
          </cell>
          <cell r="BC50" t="str">
            <v>IGNORED</v>
          </cell>
          <cell r="BD50" t="str">
            <v>IGNORED</v>
          </cell>
          <cell r="BE50" t="str">
            <v>IGNORED</v>
          </cell>
          <cell r="BF50" t="str">
            <v>IGNORED</v>
          </cell>
          <cell r="BG50" t="str">
            <v>IGNORED</v>
          </cell>
          <cell r="BH50" t="str">
            <v>IGNORED</v>
          </cell>
          <cell r="BI50" t="str">
            <v>IGNORED</v>
          </cell>
          <cell r="BJ50" t="str">
            <v>IGNORED</v>
          </cell>
          <cell r="BK50" t="str">
            <v>IGNORED</v>
          </cell>
          <cell r="BL50" t="str">
            <v>IGNORED</v>
          </cell>
          <cell r="BM50" t="str">
            <v>IGNORED</v>
          </cell>
          <cell r="BN50" t="str">
            <v>IGNORED</v>
          </cell>
          <cell r="BO50" t="str">
            <v>IGNORED</v>
          </cell>
          <cell r="BP50" t="str">
            <v>IGNORED</v>
          </cell>
          <cell r="BQ50" t="str">
            <v>IGNORED</v>
          </cell>
          <cell r="BR50" t="str">
            <v>IGNORED</v>
          </cell>
          <cell r="BS50" t="str">
            <v>IGNORED</v>
          </cell>
          <cell r="BT50" t="str">
            <v>IGNORED</v>
          </cell>
          <cell r="BU50" t="str">
            <v>IGNORED</v>
          </cell>
          <cell r="BV50" t="str">
            <v>IGNORED</v>
          </cell>
          <cell r="BW50" t="str">
            <v>IGNORED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F51" t="str">
            <v>IGNORED</v>
          </cell>
          <cell r="G51" t="str">
            <v>IGNORED</v>
          </cell>
          <cell r="H51" t="str">
            <v>IGNORED</v>
          </cell>
          <cell r="I51" t="str">
            <v>IGNORED</v>
          </cell>
          <cell r="J51" t="str">
            <v>IGNORED</v>
          </cell>
          <cell r="K51" t="str">
            <v>IGNORED</v>
          </cell>
          <cell r="L51" t="str">
            <v>IGNORED</v>
          </cell>
          <cell r="M51" t="str">
            <v>IGNORED</v>
          </cell>
          <cell r="N51" t="str">
            <v>IGNORED</v>
          </cell>
          <cell r="O51" t="str">
            <v>IGNORED</v>
          </cell>
          <cell r="P51" t="str">
            <v>IGNORED</v>
          </cell>
          <cell r="Q51" t="str">
            <v>IGNORED</v>
          </cell>
          <cell r="R51" t="str">
            <v>IGNORED</v>
          </cell>
          <cell r="S51" t="str">
            <v>IGNORED</v>
          </cell>
          <cell r="T51" t="str">
            <v>IGNORED</v>
          </cell>
          <cell r="U51" t="str">
            <v>IGNORED</v>
          </cell>
          <cell r="V51" t="str">
            <v>IGNORED</v>
          </cell>
          <cell r="W51" t="str">
            <v>IGNORED</v>
          </cell>
          <cell r="X51" t="str">
            <v>IGNORED</v>
          </cell>
          <cell r="Y51" t="str">
            <v>IGNORED</v>
          </cell>
          <cell r="Z51" t="str">
            <v>IGNORED</v>
          </cell>
          <cell r="AA51" t="str">
            <v>IGNORED</v>
          </cell>
          <cell r="AB51" t="str">
            <v>IGNORED</v>
          </cell>
          <cell r="AC51" t="str">
            <v>IGNORED</v>
          </cell>
          <cell r="AD51" t="str">
            <v>IGNORED</v>
          </cell>
          <cell r="AE51" t="str">
            <v>IGNORED</v>
          </cell>
          <cell r="AF51" t="str">
            <v>IGNORED</v>
          </cell>
          <cell r="AG51" t="str">
            <v>IGNORED</v>
          </cell>
          <cell r="AH51" t="str">
            <v>IGNORED</v>
          </cell>
          <cell r="AI51" t="str">
            <v>IGNORED</v>
          </cell>
          <cell r="AJ51" t="str">
            <v>IGNORED</v>
          </cell>
          <cell r="AK51" t="str">
            <v>IGNORED</v>
          </cell>
          <cell r="AL51" t="str">
            <v>IGNORED</v>
          </cell>
          <cell r="AM51" t="str">
            <v>IGNORED</v>
          </cell>
          <cell r="AN51" t="str">
            <v>IGNORED</v>
          </cell>
          <cell r="AO51" t="str">
            <v>IGNORED</v>
          </cell>
          <cell r="AP51" t="str">
            <v>IGNORED</v>
          </cell>
          <cell r="AQ51" t="str">
            <v>IGNORED</v>
          </cell>
          <cell r="AR51" t="str">
            <v>IGNORED</v>
          </cell>
          <cell r="AS51" t="str">
            <v>IGNORED</v>
          </cell>
          <cell r="AT51" t="str">
            <v>IGNORED</v>
          </cell>
          <cell r="AU51" t="str">
            <v>IGNORED</v>
          </cell>
          <cell r="AV51" t="str">
            <v>IGNORED</v>
          </cell>
          <cell r="AW51" t="str">
            <v>IGNORED</v>
          </cell>
          <cell r="AX51" t="str">
            <v>IGNORED</v>
          </cell>
          <cell r="AY51" t="str">
            <v>IGNORED</v>
          </cell>
          <cell r="AZ51" t="str">
            <v>IGNORED</v>
          </cell>
          <cell r="BA51" t="str">
            <v>IGNORED</v>
          </cell>
          <cell r="BB51" t="str">
            <v>IGNORED</v>
          </cell>
          <cell r="BC51" t="str">
            <v>IGNORED</v>
          </cell>
          <cell r="BD51" t="str">
            <v>IGNORED</v>
          </cell>
          <cell r="BE51" t="str">
            <v>IGNORED</v>
          </cell>
          <cell r="BF51" t="str">
            <v>IGNORED</v>
          </cell>
          <cell r="BG51" t="str">
            <v>IGNORED</v>
          </cell>
          <cell r="BH51" t="str">
            <v>IGNORED</v>
          </cell>
          <cell r="BI51" t="str">
            <v>IGNORED</v>
          </cell>
          <cell r="BJ51" t="str">
            <v>IGNORED</v>
          </cell>
          <cell r="BK51" t="str">
            <v>IGNORED</v>
          </cell>
          <cell r="BL51" t="str">
            <v>IGNORED</v>
          </cell>
          <cell r="BM51" t="str">
            <v>IGNORED</v>
          </cell>
          <cell r="BN51" t="str">
            <v>IGNORED</v>
          </cell>
          <cell r="BO51" t="str">
            <v>IGNORED</v>
          </cell>
          <cell r="BP51" t="str">
            <v>IGNORED</v>
          </cell>
          <cell r="BQ51" t="str">
            <v>IGNORED</v>
          </cell>
          <cell r="BR51" t="str">
            <v>IGNORED</v>
          </cell>
          <cell r="BS51" t="str">
            <v>IGNORED</v>
          </cell>
          <cell r="BT51" t="str">
            <v>IGNORED</v>
          </cell>
          <cell r="BU51" t="str">
            <v>IGNORED</v>
          </cell>
          <cell r="BV51" t="str">
            <v>IGNORED</v>
          </cell>
          <cell r="BW51" t="str">
            <v>IGNORED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F52" t="str">
            <v>IGNORED</v>
          </cell>
          <cell r="G52" t="str">
            <v>IGNORED</v>
          </cell>
          <cell r="H52" t="str">
            <v>IGNORED</v>
          </cell>
          <cell r="I52" t="str">
            <v>IGNORED</v>
          </cell>
          <cell r="J52" t="str">
            <v>IGNORED</v>
          </cell>
          <cell r="K52" t="str">
            <v>IGNORED</v>
          </cell>
          <cell r="L52" t="str">
            <v>IGNORED</v>
          </cell>
          <cell r="M52" t="str">
            <v>IGNORED</v>
          </cell>
          <cell r="N52" t="str">
            <v>IGNORED</v>
          </cell>
          <cell r="O52" t="str">
            <v>IGNORED</v>
          </cell>
          <cell r="P52" t="str">
            <v>IGNORED</v>
          </cell>
          <cell r="Q52" t="str">
            <v>IGNORED</v>
          </cell>
          <cell r="R52" t="str">
            <v>IGNORED</v>
          </cell>
          <cell r="S52" t="str">
            <v>IGNORED</v>
          </cell>
          <cell r="T52" t="str">
            <v>IGNORED</v>
          </cell>
          <cell r="U52" t="str">
            <v>IGNORED</v>
          </cell>
          <cell r="V52" t="str">
            <v>IGNORED</v>
          </cell>
          <cell r="W52" t="str">
            <v>IGNORED</v>
          </cell>
          <cell r="X52" t="str">
            <v>IGNORED</v>
          </cell>
          <cell r="Y52" t="str">
            <v>IGNORED</v>
          </cell>
          <cell r="Z52" t="str">
            <v>IGNORED</v>
          </cell>
          <cell r="AA52" t="str">
            <v>IGNORED</v>
          </cell>
          <cell r="AB52" t="str">
            <v>IGNORED</v>
          </cell>
          <cell r="AC52" t="str">
            <v>IGNORED</v>
          </cell>
          <cell r="AD52" t="str">
            <v>IGNORED</v>
          </cell>
          <cell r="AE52" t="str">
            <v>IGNORED</v>
          </cell>
          <cell r="AF52" t="str">
            <v>IGNORED</v>
          </cell>
          <cell r="AG52" t="str">
            <v>IGNORED</v>
          </cell>
          <cell r="AH52" t="str">
            <v>IGNORED</v>
          </cell>
          <cell r="AI52" t="str">
            <v>IGNORED</v>
          </cell>
          <cell r="AJ52" t="str">
            <v>IGNORED</v>
          </cell>
          <cell r="AK52" t="str">
            <v>IGNORED</v>
          </cell>
          <cell r="AL52" t="str">
            <v>IGNORED</v>
          </cell>
          <cell r="AM52" t="str">
            <v>IGNORED</v>
          </cell>
          <cell r="AN52" t="str">
            <v>IGNORED</v>
          </cell>
          <cell r="AO52" t="str">
            <v>IGNORED</v>
          </cell>
          <cell r="AP52" t="str">
            <v>IGNORED</v>
          </cell>
          <cell r="AQ52" t="str">
            <v>IGNORED</v>
          </cell>
          <cell r="AR52" t="str">
            <v>IGNORED</v>
          </cell>
          <cell r="AS52" t="str">
            <v>IGNORED</v>
          </cell>
          <cell r="AT52" t="str">
            <v>IGNORED</v>
          </cell>
          <cell r="AU52" t="str">
            <v>IGNORED</v>
          </cell>
          <cell r="AV52" t="str">
            <v>IGNORED</v>
          </cell>
          <cell r="AW52" t="str">
            <v>IGNORED</v>
          </cell>
          <cell r="AX52" t="str">
            <v>IGNORED</v>
          </cell>
          <cell r="AY52" t="str">
            <v>IGNORED</v>
          </cell>
          <cell r="AZ52" t="str">
            <v>IGNORED</v>
          </cell>
          <cell r="BA52" t="str">
            <v>IGNORED</v>
          </cell>
          <cell r="BB52" t="str">
            <v>IGNORED</v>
          </cell>
          <cell r="BC52" t="str">
            <v>IGNORED</v>
          </cell>
          <cell r="BD52" t="str">
            <v>IGNORED</v>
          </cell>
          <cell r="BE52" t="str">
            <v>IGNORED</v>
          </cell>
          <cell r="BF52" t="str">
            <v>IGNORED</v>
          </cell>
          <cell r="BG52" t="str">
            <v>IGNORED</v>
          </cell>
          <cell r="BH52" t="str">
            <v>IGNORED</v>
          </cell>
          <cell r="BI52" t="str">
            <v>IGNORED</v>
          </cell>
          <cell r="BJ52" t="str">
            <v>IGNORED</v>
          </cell>
          <cell r="BK52" t="str">
            <v>IGNORED</v>
          </cell>
          <cell r="BL52" t="str">
            <v>IGNORED</v>
          </cell>
          <cell r="BM52" t="str">
            <v>IGNORED</v>
          </cell>
          <cell r="BN52" t="str">
            <v>IGNORED</v>
          </cell>
          <cell r="BO52" t="str">
            <v>IGNORED</v>
          </cell>
          <cell r="BP52" t="str">
            <v>IGNORED</v>
          </cell>
          <cell r="BQ52" t="str">
            <v>IGNORED</v>
          </cell>
          <cell r="BR52" t="str">
            <v>IGNORED</v>
          </cell>
          <cell r="BS52" t="str">
            <v>IGNORED</v>
          </cell>
          <cell r="BT52" t="str">
            <v>IGNORED</v>
          </cell>
          <cell r="BU52" t="str">
            <v>IGNORED</v>
          </cell>
          <cell r="BV52" t="str">
            <v>IGNORED</v>
          </cell>
          <cell r="BW52" t="str">
            <v>IGNORED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F53" t="str">
            <v>IGNORED</v>
          </cell>
          <cell r="G53" t="str">
            <v>IGNORED</v>
          </cell>
          <cell r="H53" t="str">
            <v>IGNORED</v>
          </cell>
          <cell r="I53" t="str">
            <v>IGNORED</v>
          </cell>
          <cell r="J53" t="str">
            <v>IGNORED</v>
          </cell>
          <cell r="K53" t="str">
            <v>IGNORED</v>
          </cell>
          <cell r="L53" t="str">
            <v>IGNORED</v>
          </cell>
          <cell r="M53" t="str">
            <v>IGNORED</v>
          </cell>
          <cell r="N53" t="str">
            <v>IGNORED</v>
          </cell>
          <cell r="O53" t="str">
            <v>IGNORED</v>
          </cell>
          <cell r="P53" t="str">
            <v>IGNORED</v>
          </cell>
          <cell r="Q53" t="str">
            <v>IGNORED</v>
          </cell>
          <cell r="R53" t="str">
            <v>IGNORED</v>
          </cell>
          <cell r="S53" t="str">
            <v>IGNORED</v>
          </cell>
          <cell r="T53" t="str">
            <v>IGNORED</v>
          </cell>
          <cell r="U53" t="str">
            <v>IGNORED</v>
          </cell>
          <cell r="V53" t="str">
            <v>IGNORED</v>
          </cell>
          <cell r="W53" t="str">
            <v>IGNORED</v>
          </cell>
          <cell r="X53" t="str">
            <v>IGNORED</v>
          </cell>
          <cell r="Y53" t="str">
            <v>IGNORED</v>
          </cell>
          <cell r="Z53" t="str">
            <v>IGNORED</v>
          </cell>
          <cell r="AA53" t="str">
            <v>IGNORED</v>
          </cell>
          <cell r="AB53" t="str">
            <v>IGNORED</v>
          </cell>
          <cell r="AC53" t="str">
            <v>IGNORED</v>
          </cell>
          <cell r="AD53" t="str">
            <v>IGNORED</v>
          </cell>
          <cell r="AE53" t="str">
            <v>IGNORED</v>
          </cell>
          <cell r="AF53" t="str">
            <v>IGNORED</v>
          </cell>
          <cell r="AG53" t="str">
            <v>IGNORED</v>
          </cell>
          <cell r="AH53" t="str">
            <v>IGNORED</v>
          </cell>
          <cell r="AI53" t="str">
            <v>IGNORED</v>
          </cell>
          <cell r="AJ53" t="str">
            <v>IGNORED</v>
          </cell>
          <cell r="AK53" t="str">
            <v>IGNORED</v>
          </cell>
          <cell r="AL53" t="str">
            <v>IGNORED</v>
          </cell>
          <cell r="AM53" t="str">
            <v>IGNORED</v>
          </cell>
          <cell r="AN53" t="str">
            <v>IGNORED</v>
          </cell>
          <cell r="AO53" t="str">
            <v>IGNORED</v>
          </cell>
          <cell r="AP53" t="str">
            <v>IGNORED</v>
          </cell>
          <cell r="AQ53" t="str">
            <v>IGNORED</v>
          </cell>
          <cell r="AR53" t="str">
            <v>IGNORED</v>
          </cell>
          <cell r="AS53" t="str">
            <v>IGNORED</v>
          </cell>
          <cell r="AT53" t="str">
            <v>IGNORED</v>
          </cell>
          <cell r="AU53" t="str">
            <v>IGNORED</v>
          </cell>
          <cell r="AV53" t="str">
            <v>IGNORED</v>
          </cell>
          <cell r="AW53" t="str">
            <v>IGNORED</v>
          </cell>
          <cell r="AX53" t="str">
            <v>IGNORED</v>
          </cell>
          <cell r="AY53" t="str">
            <v>IGNORED</v>
          </cell>
          <cell r="AZ53" t="str">
            <v>IGNORED</v>
          </cell>
          <cell r="BA53" t="str">
            <v>IGNORED</v>
          </cell>
          <cell r="BB53" t="str">
            <v>IGNORED</v>
          </cell>
          <cell r="BC53" t="str">
            <v>IGNORED</v>
          </cell>
          <cell r="BD53" t="str">
            <v>IGNORED</v>
          </cell>
          <cell r="BE53" t="str">
            <v>IGNORED</v>
          </cell>
          <cell r="BF53" t="str">
            <v>IGNORED</v>
          </cell>
          <cell r="BG53" t="str">
            <v>IGNORED</v>
          </cell>
          <cell r="BH53" t="str">
            <v>IGNORED</v>
          </cell>
          <cell r="BI53" t="str">
            <v>IGNORED</v>
          </cell>
          <cell r="BJ53" t="str">
            <v>IGNORED</v>
          </cell>
          <cell r="BK53" t="str">
            <v>IGNORED</v>
          </cell>
          <cell r="BL53" t="str">
            <v>IGNORED</v>
          </cell>
          <cell r="BM53" t="str">
            <v>IGNORED</v>
          </cell>
          <cell r="BN53" t="str">
            <v>IGNORED</v>
          </cell>
          <cell r="BO53" t="str">
            <v>IGNORED</v>
          </cell>
          <cell r="BP53" t="str">
            <v>IGNORED</v>
          </cell>
          <cell r="BQ53" t="str">
            <v>IGNORED</v>
          </cell>
          <cell r="BR53" t="str">
            <v>IGNORED</v>
          </cell>
          <cell r="BS53" t="str">
            <v>IGNORED</v>
          </cell>
          <cell r="BT53" t="str">
            <v>IGNORED</v>
          </cell>
          <cell r="BU53" t="str">
            <v>IGNORED</v>
          </cell>
          <cell r="BV53" t="str">
            <v>IGNORED</v>
          </cell>
          <cell r="BW53" t="str">
            <v>IGNORED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 t="str">
            <v>IGNORED</v>
          </cell>
          <cell r="G54" t="str">
            <v>IGNORED</v>
          </cell>
          <cell r="H54" t="str">
            <v>IGNORED</v>
          </cell>
          <cell r="I54" t="str">
            <v>IGNORED</v>
          </cell>
          <cell r="J54" t="str">
            <v>IGNORED</v>
          </cell>
          <cell r="K54" t="str">
            <v>IGNORED</v>
          </cell>
          <cell r="L54" t="str">
            <v>IGNORED</v>
          </cell>
          <cell r="M54" t="str">
            <v>IGNORED</v>
          </cell>
          <cell r="N54" t="str">
            <v>IGNORED</v>
          </cell>
          <cell r="O54" t="str">
            <v>IGNORED</v>
          </cell>
          <cell r="P54" t="str">
            <v>IGNORED</v>
          </cell>
          <cell r="Q54" t="str">
            <v>IGNORED</v>
          </cell>
          <cell r="R54" t="str">
            <v>IGNORED</v>
          </cell>
          <cell r="S54" t="str">
            <v>IGNORED</v>
          </cell>
          <cell r="T54" t="str">
            <v>IGNORED</v>
          </cell>
          <cell r="U54" t="str">
            <v>IGNORED</v>
          </cell>
          <cell r="V54" t="str">
            <v>IGNORED</v>
          </cell>
          <cell r="W54" t="str">
            <v>IGNORED</v>
          </cell>
          <cell r="X54" t="str">
            <v>IGNORED</v>
          </cell>
          <cell r="Y54" t="str">
            <v>IGNORED</v>
          </cell>
          <cell r="Z54" t="str">
            <v>IGNORED</v>
          </cell>
          <cell r="AA54" t="str">
            <v>IGNORED</v>
          </cell>
          <cell r="AB54" t="str">
            <v>IGNORED</v>
          </cell>
          <cell r="AC54" t="str">
            <v>IGNORED</v>
          </cell>
          <cell r="AD54" t="str">
            <v>IGNORED</v>
          </cell>
          <cell r="AE54" t="str">
            <v>IGNORED</v>
          </cell>
          <cell r="AF54" t="str">
            <v>IGNORED</v>
          </cell>
          <cell r="AG54" t="str">
            <v>IGNORED</v>
          </cell>
          <cell r="AH54" t="str">
            <v>IGNORED</v>
          </cell>
          <cell r="AI54" t="str">
            <v>IGNORED</v>
          </cell>
          <cell r="AJ54" t="str">
            <v>IGNORED</v>
          </cell>
          <cell r="AK54" t="str">
            <v>IGNORED</v>
          </cell>
          <cell r="AL54" t="str">
            <v>IGNORED</v>
          </cell>
          <cell r="AM54" t="str">
            <v>IGNORED</v>
          </cell>
          <cell r="AN54" t="str">
            <v>IGNORED</v>
          </cell>
          <cell r="AO54" t="str">
            <v>IGNORED</v>
          </cell>
          <cell r="AP54" t="str">
            <v>IGNORED</v>
          </cell>
          <cell r="AQ54" t="str">
            <v>IGNORED</v>
          </cell>
          <cell r="AR54" t="str">
            <v>IGNORED</v>
          </cell>
          <cell r="AS54" t="str">
            <v>IGNORED</v>
          </cell>
          <cell r="AT54" t="str">
            <v>IGNORED</v>
          </cell>
          <cell r="AU54" t="str">
            <v>IGNORED</v>
          </cell>
          <cell r="AV54" t="str">
            <v>IGNORED</v>
          </cell>
          <cell r="AW54" t="str">
            <v>IGNORED</v>
          </cell>
          <cell r="AX54" t="str">
            <v>IGNORED</v>
          </cell>
          <cell r="AY54" t="str">
            <v>IGNORED</v>
          </cell>
          <cell r="AZ54" t="str">
            <v>IGNORED</v>
          </cell>
          <cell r="BA54" t="str">
            <v>IGNORED</v>
          </cell>
          <cell r="BB54" t="str">
            <v>IGNORED</v>
          </cell>
          <cell r="BC54" t="str">
            <v>IGNORED</v>
          </cell>
          <cell r="BD54" t="str">
            <v>IGNORED</v>
          </cell>
          <cell r="BE54" t="str">
            <v>IGNORED</v>
          </cell>
          <cell r="BF54" t="str">
            <v>IGNORED</v>
          </cell>
          <cell r="BG54" t="str">
            <v>IGNORED</v>
          </cell>
          <cell r="BH54" t="str">
            <v>IGNORED</v>
          </cell>
          <cell r="BI54" t="str">
            <v>IGNORED</v>
          </cell>
          <cell r="BJ54" t="str">
            <v>IGNORED</v>
          </cell>
          <cell r="BK54" t="str">
            <v>IGNORED</v>
          </cell>
          <cell r="BL54" t="str">
            <v>IGNORED</v>
          </cell>
          <cell r="BM54" t="str">
            <v>IGNORED</v>
          </cell>
          <cell r="BN54" t="str">
            <v>IGNORED</v>
          </cell>
          <cell r="BO54" t="str">
            <v>IGNORED</v>
          </cell>
          <cell r="BP54" t="str">
            <v>IGNORED</v>
          </cell>
          <cell r="BQ54" t="str">
            <v>IGNORED</v>
          </cell>
          <cell r="BR54" t="str">
            <v>IGNORED</v>
          </cell>
          <cell r="BS54" t="str">
            <v>IGNORED</v>
          </cell>
          <cell r="BT54" t="str">
            <v>IGNORED</v>
          </cell>
          <cell r="BU54" t="str">
            <v>IGNORED</v>
          </cell>
          <cell r="BV54" t="str">
            <v>IGNORED</v>
          </cell>
          <cell r="BW54" t="str">
            <v>IGNORED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F55" t="str">
            <v>IGNORED</v>
          </cell>
          <cell r="G55" t="str">
            <v>IGNORED</v>
          </cell>
          <cell r="H55" t="str">
            <v>IGNORED</v>
          </cell>
          <cell r="I55" t="str">
            <v>IGNORED</v>
          </cell>
          <cell r="J55" t="str">
            <v>IGNORED</v>
          </cell>
          <cell r="K55" t="str">
            <v>IGNORED</v>
          </cell>
          <cell r="L55" t="str">
            <v>IGNORED</v>
          </cell>
          <cell r="M55" t="str">
            <v>IGNORED</v>
          </cell>
          <cell r="N55" t="str">
            <v>IGNORED</v>
          </cell>
          <cell r="O55" t="str">
            <v>IGNORED</v>
          </cell>
          <cell r="P55" t="str">
            <v>IGNORED</v>
          </cell>
          <cell r="Q55" t="str">
            <v>IGNORED</v>
          </cell>
          <cell r="R55" t="str">
            <v>IGNORED</v>
          </cell>
          <cell r="S55" t="str">
            <v>IGNORED</v>
          </cell>
          <cell r="T55" t="str">
            <v>IGNORED</v>
          </cell>
          <cell r="U55" t="str">
            <v>IGNORED</v>
          </cell>
          <cell r="V55" t="str">
            <v>IGNORED</v>
          </cell>
          <cell r="W55" t="str">
            <v>IGNORED</v>
          </cell>
          <cell r="X55" t="str">
            <v>IGNORED</v>
          </cell>
          <cell r="Y55" t="str">
            <v>IGNORED</v>
          </cell>
          <cell r="Z55" t="str">
            <v>IGNORED</v>
          </cell>
          <cell r="AA55" t="str">
            <v>IGNORED</v>
          </cell>
          <cell r="AB55" t="str">
            <v>IGNORED</v>
          </cell>
          <cell r="AC55" t="str">
            <v>IGNORED</v>
          </cell>
          <cell r="AD55" t="str">
            <v>IGNORED</v>
          </cell>
          <cell r="AE55" t="str">
            <v>IGNORED</v>
          </cell>
          <cell r="AF55" t="str">
            <v>IGNORED</v>
          </cell>
          <cell r="AG55" t="str">
            <v>IGNORED</v>
          </cell>
          <cell r="AH55" t="str">
            <v>IGNORED</v>
          </cell>
          <cell r="AI55" t="str">
            <v>IGNORED</v>
          </cell>
          <cell r="AJ55" t="str">
            <v>IGNORED</v>
          </cell>
          <cell r="AK55" t="str">
            <v>IGNORED</v>
          </cell>
          <cell r="AL55" t="str">
            <v>IGNORED</v>
          </cell>
          <cell r="AM55" t="str">
            <v>IGNORED</v>
          </cell>
          <cell r="AN55" t="str">
            <v>IGNORED</v>
          </cell>
          <cell r="AO55" t="str">
            <v>IGNORED</v>
          </cell>
          <cell r="AP55" t="str">
            <v>IGNORED</v>
          </cell>
          <cell r="AQ55" t="str">
            <v>IGNORED</v>
          </cell>
          <cell r="AR55" t="str">
            <v>IGNORED</v>
          </cell>
          <cell r="AS55" t="str">
            <v>IGNORED</v>
          </cell>
          <cell r="AT55" t="str">
            <v>IGNORED</v>
          </cell>
          <cell r="AU55" t="str">
            <v>IGNORED</v>
          </cell>
          <cell r="AV55" t="str">
            <v>IGNORED</v>
          </cell>
          <cell r="AW55" t="str">
            <v>IGNORED</v>
          </cell>
          <cell r="AX55" t="str">
            <v>IGNORED</v>
          </cell>
          <cell r="AY55" t="str">
            <v>IGNORED</v>
          </cell>
          <cell r="AZ55" t="str">
            <v>IGNORED</v>
          </cell>
          <cell r="BA55" t="str">
            <v>IGNORED</v>
          </cell>
          <cell r="BB55" t="str">
            <v>IGNORED</v>
          </cell>
          <cell r="BC55" t="str">
            <v>IGNORED</v>
          </cell>
          <cell r="BD55" t="str">
            <v>IGNORED</v>
          </cell>
          <cell r="BE55" t="str">
            <v>IGNORED</v>
          </cell>
          <cell r="BF55" t="str">
            <v>IGNORED</v>
          </cell>
          <cell r="BG55" t="str">
            <v>IGNORED</v>
          </cell>
          <cell r="BH55" t="str">
            <v>IGNORED</v>
          </cell>
          <cell r="BI55" t="str">
            <v>IGNORED</v>
          </cell>
          <cell r="BJ55" t="str">
            <v>IGNORED</v>
          </cell>
          <cell r="BK55" t="str">
            <v>IGNORED</v>
          </cell>
          <cell r="BL55" t="str">
            <v>IGNORED</v>
          </cell>
          <cell r="BM55" t="str">
            <v>IGNORED</v>
          </cell>
          <cell r="BN55" t="str">
            <v>IGNORED</v>
          </cell>
          <cell r="BO55" t="str">
            <v>IGNORED</v>
          </cell>
          <cell r="BP55" t="str">
            <v>IGNORED</v>
          </cell>
          <cell r="BQ55" t="str">
            <v>IGNORED</v>
          </cell>
          <cell r="BR55" t="str">
            <v>IGNORED</v>
          </cell>
          <cell r="BS55" t="str">
            <v>IGNORED</v>
          </cell>
          <cell r="BT55" t="str">
            <v>IGNORED</v>
          </cell>
          <cell r="BU55" t="str">
            <v>IGNORED</v>
          </cell>
          <cell r="BV55" t="str">
            <v>IGNORED</v>
          </cell>
          <cell r="BW55" t="str">
            <v>IGNORED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F56" t="str">
            <v>IGNORED</v>
          </cell>
          <cell r="G56" t="str">
            <v>IGNORED</v>
          </cell>
          <cell r="H56" t="str">
            <v>IGNORED</v>
          </cell>
          <cell r="I56" t="str">
            <v>IGNORED</v>
          </cell>
          <cell r="J56" t="str">
            <v>IGNORED</v>
          </cell>
          <cell r="K56" t="str">
            <v>IGNORED</v>
          </cell>
          <cell r="L56" t="str">
            <v>IGNORED</v>
          </cell>
          <cell r="M56" t="str">
            <v>IGNORED</v>
          </cell>
          <cell r="N56" t="str">
            <v>IGNORED</v>
          </cell>
          <cell r="O56" t="str">
            <v>IGNORED</v>
          </cell>
          <cell r="P56" t="str">
            <v>IGNORED</v>
          </cell>
          <cell r="Q56" t="str">
            <v>IGNORED</v>
          </cell>
          <cell r="R56" t="str">
            <v>IGNORED</v>
          </cell>
          <cell r="S56" t="str">
            <v>IGNORED</v>
          </cell>
          <cell r="T56" t="str">
            <v>IGNORED</v>
          </cell>
          <cell r="U56" t="str">
            <v>IGNORED</v>
          </cell>
          <cell r="V56" t="str">
            <v>IGNORED</v>
          </cell>
          <cell r="W56" t="str">
            <v>IGNORED</v>
          </cell>
          <cell r="X56" t="str">
            <v>IGNORED</v>
          </cell>
          <cell r="Y56" t="str">
            <v>IGNORED</v>
          </cell>
          <cell r="Z56" t="str">
            <v>IGNORED</v>
          </cell>
          <cell r="AA56" t="str">
            <v>IGNORED</v>
          </cell>
          <cell r="AB56" t="str">
            <v>IGNORED</v>
          </cell>
          <cell r="AC56" t="str">
            <v>IGNORED</v>
          </cell>
          <cell r="AD56" t="str">
            <v>IGNORED</v>
          </cell>
          <cell r="AE56" t="str">
            <v>IGNORED</v>
          </cell>
          <cell r="AF56" t="str">
            <v>IGNORED</v>
          </cell>
          <cell r="AG56" t="str">
            <v>IGNORED</v>
          </cell>
          <cell r="AH56" t="str">
            <v>IGNORED</v>
          </cell>
          <cell r="AI56" t="str">
            <v>IGNORED</v>
          </cell>
          <cell r="AJ56" t="str">
            <v>IGNORED</v>
          </cell>
          <cell r="AK56" t="str">
            <v>IGNORED</v>
          </cell>
          <cell r="AL56" t="str">
            <v>IGNORED</v>
          </cell>
          <cell r="AM56" t="str">
            <v>IGNORED</v>
          </cell>
          <cell r="AN56" t="str">
            <v>IGNORED</v>
          </cell>
          <cell r="AO56" t="str">
            <v>IGNORED</v>
          </cell>
          <cell r="AP56" t="str">
            <v>IGNORED</v>
          </cell>
          <cell r="AQ56" t="str">
            <v>IGNORED</v>
          </cell>
          <cell r="AR56" t="str">
            <v>IGNORED</v>
          </cell>
          <cell r="AS56" t="str">
            <v>IGNORED</v>
          </cell>
          <cell r="AT56" t="str">
            <v>IGNORED</v>
          </cell>
          <cell r="AU56" t="str">
            <v>IGNORED</v>
          </cell>
          <cell r="AV56" t="str">
            <v>IGNORED</v>
          </cell>
          <cell r="AW56" t="str">
            <v>IGNORED</v>
          </cell>
          <cell r="AX56" t="str">
            <v>IGNORED</v>
          </cell>
          <cell r="AY56" t="str">
            <v>IGNORED</v>
          </cell>
          <cell r="AZ56" t="str">
            <v>IGNORED</v>
          </cell>
          <cell r="BA56" t="str">
            <v>IGNORED</v>
          </cell>
          <cell r="BB56" t="str">
            <v>IGNORED</v>
          </cell>
          <cell r="BC56" t="str">
            <v>IGNORED</v>
          </cell>
          <cell r="BD56" t="str">
            <v>IGNORED</v>
          </cell>
          <cell r="BE56" t="str">
            <v>IGNORED</v>
          </cell>
          <cell r="BF56" t="str">
            <v>IGNORED</v>
          </cell>
          <cell r="BG56" t="str">
            <v>IGNORED</v>
          </cell>
          <cell r="BH56" t="str">
            <v>IGNORED</v>
          </cell>
          <cell r="BI56" t="str">
            <v>IGNORED</v>
          </cell>
          <cell r="BJ56" t="str">
            <v>IGNORED</v>
          </cell>
          <cell r="BK56" t="str">
            <v>IGNORED</v>
          </cell>
          <cell r="BL56" t="str">
            <v>IGNORED</v>
          </cell>
          <cell r="BM56" t="str">
            <v>IGNORED</v>
          </cell>
          <cell r="BN56" t="str">
            <v>IGNORED</v>
          </cell>
          <cell r="BO56" t="str">
            <v>IGNORED</v>
          </cell>
          <cell r="BP56" t="str">
            <v>IGNORED</v>
          </cell>
          <cell r="BQ56" t="str">
            <v>IGNORED</v>
          </cell>
          <cell r="BR56" t="str">
            <v>IGNORED</v>
          </cell>
          <cell r="BS56" t="str">
            <v>IGNORED</v>
          </cell>
          <cell r="BT56" t="str">
            <v>IGNORED</v>
          </cell>
          <cell r="BU56" t="str">
            <v>IGNORED</v>
          </cell>
          <cell r="BV56" t="str">
            <v>IGNORED</v>
          </cell>
          <cell r="BW56" t="str">
            <v>IGNORED</v>
          </cell>
        </row>
        <row r="57">
          <cell r="B57" t="str">
            <v>Long-term  debt</v>
          </cell>
          <cell r="C57" t="str">
            <v>LT_DEBT</v>
          </cell>
          <cell r="D57" t="str">
            <v>USD</v>
          </cell>
          <cell r="F57" t="str">
            <v>IGNORED</v>
          </cell>
          <cell r="G57" t="str">
            <v>IGNORED</v>
          </cell>
          <cell r="H57" t="str">
            <v>IGNORED</v>
          </cell>
          <cell r="I57" t="str">
            <v>IGNORED</v>
          </cell>
          <cell r="J57" t="str">
            <v>IGNORED</v>
          </cell>
          <cell r="K57" t="str">
            <v>IGNORED</v>
          </cell>
          <cell r="L57" t="str">
            <v>IGNORED</v>
          </cell>
          <cell r="M57" t="str">
            <v>IGNORED</v>
          </cell>
          <cell r="N57" t="str">
            <v>IGNORED</v>
          </cell>
          <cell r="O57" t="str">
            <v>IGNORED</v>
          </cell>
          <cell r="P57" t="str">
            <v>IGNORED</v>
          </cell>
          <cell r="Q57" t="str">
            <v>IGNORED</v>
          </cell>
          <cell r="R57" t="str">
            <v>IGNORED</v>
          </cell>
          <cell r="S57" t="str">
            <v>IGNORED</v>
          </cell>
          <cell r="T57" t="str">
            <v>IGNORED</v>
          </cell>
          <cell r="U57" t="str">
            <v>IGNORED</v>
          </cell>
          <cell r="V57" t="str">
            <v>IGNORED</v>
          </cell>
          <cell r="W57" t="str">
            <v>IGNORED</v>
          </cell>
          <cell r="X57" t="str">
            <v>IGNORED</v>
          </cell>
          <cell r="Y57" t="str">
            <v>IGNORED</v>
          </cell>
          <cell r="Z57" t="str">
            <v>IGNORED</v>
          </cell>
          <cell r="AA57" t="str">
            <v>IGNORED</v>
          </cell>
          <cell r="AB57" t="str">
            <v>IGNORED</v>
          </cell>
          <cell r="AC57" t="str">
            <v>IGNORED</v>
          </cell>
          <cell r="AD57" t="str">
            <v>IGNORED</v>
          </cell>
          <cell r="AE57" t="str">
            <v>IGNORED</v>
          </cell>
          <cell r="AF57" t="str">
            <v>IGNORED</v>
          </cell>
          <cell r="AG57" t="str">
            <v>IGNORED</v>
          </cell>
          <cell r="AH57" t="str">
            <v>IGNORED</v>
          </cell>
          <cell r="AI57" t="str">
            <v>IGNORED</v>
          </cell>
          <cell r="AJ57" t="str">
            <v>IGNORED</v>
          </cell>
          <cell r="AK57" t="str">
            <v>IGNORED</v>
          </cell>
          <cell r="AL57" t="str">
            <v>IGNORED</v>
          </cell>
          <cell r="AM57" t="str">
            <v>IGNORED</v>
          </cell>
          <cell r="AN57" t="str">
            <v>IGNORED</v>
          </cell>
          <cell r="AO57" t="str">
            <v>IGNORED</v>
          </cell>
          <cell r="AP57" t="str">
            <v>IGNORED</v>
          </cell>
          <cell r="AQ57" t="str">
            <v>IGNORED</v>
          </cell>
          <cell r="AR57" t="str">
            <v>IGNORED</v>
          </cell>
          <cell r="AS57" t="str">
            <v>IGNORED</v>
          </cell>
          <cell r="AT57" t="str">
            <v>IGNORED</v>
          </cell>
          <cell r="AU57" t="str">
            <v>IGNORED</v>
          </cell>
          <cell r="AV57" t="str">
            <v>IGNORED</v>
          </cell>
          <cell r="AW57" t="str">
            <v>IGNORED</v>
          </cell>
          <cell r="AX57" t="str">
            <v>IGNORED</v>
          </cell>
          <cell r="AY57" t="str">
            <v>IGNORED</v>
          </cell>
          <cell r="AZ57" t="str">
            <v>IGNORED</v>
          </cell>
          <cell r="BA57" t="str">
            <v>IGNORED</v>
          </cell>
          <cell r="BB57" t="str">
            <v>IGNORED</v>
          </cell>
          <cell r="BC57" t="str">
            <v>IGNORED</v>
          </cell>
          <cell r="BD57" t="str">
            <v>IGNORED</v>
          </cell>
          <cell r="BE57" t="str">
            <v>IGNORED</v>
          </cell>
          <cell r="BF57" t="str">
            <v>IGNORED</v>
          </cell>
          <cell r="BG57" t="str">
            <v>IGNORED</v>
          </cell>
          <cell r="BH57" t="str">
            <v>IGNORED</v>
          </cell>
          <cell r="BI57" t="str">
            <v>IGNORED</v>
          </cell>
          <cell r="BJ57" t="str">
            <v>IGNORED</v>
          </cell>
          <cell r="BK57" t="str">
            <v>IGNORED</v>
          </cell>
          <cell r="BL57" t="str">
            <v>IGNORED</v>
          </cell>
          <cell r="BM57" t="str">
            <v>IGNORED</v>
          </cell>
          <cell r="BN57" t="str">
            <v>IGNORED</v>
          </cell>
          <cell r="BO57" t="str">
            <v>IGNORED</v>
          </cell>
          <cell r="BP57" t="str">
            <v>IGNORED</v>
          </cell>
          <cell r="BQ57" t="str">
            <v>IGNORED</v>
          </cell>
          <cell r="BR57" t="str">
            <v>IGNORED</v>
          </cell>
          <cell r="BS57" t="str">
            <v>IGNORED</v>
          </cell>
          <cell r="BT57" t="str">
            <v>IGNORED</v>
          </cell>
          <cell r="BU57" t="str">
            <v>IGNORED</v>
          </cell>
          <cell r="BV57" t="str">
            <v>IGNORED</v>
          </cell>
          <cell r="BW57" t="str">
            <v>IGNORED</v>
          </cell>
        </row>
        <row r="58">
          <cell r="B58" t="str">
            <v>Other long-term liabilities</v>
          </cell>
          <cell r="C58" t="str">
            <v>OTH_LT_CRED_GQ</v>
          </cell>
          <cell r="D58" t="str">
            <v>USD</v>
          </cell>
          <cell r="F58" t="str">
            <v>IGNORED</v>
          </cell>
          <cell r="G58" t="str">
            <v>IGNORED</v>
          </cell>
          <cell r="H58" t="str">
            <v>IGNORED</v>
          </cell>
          <cell r="I58" t="str">
            <v>IGNORED</v>
          </cell>
          <cell r="J58" t="str">
            <v>IGNORED</v>
          </cell>
          <cell r="K58" t="str">
            <v>IGNORED</v>
          </cell>
          <cell r="L58" t="str">
            <v>IGNORED</v>
          </cell>
          <cell r="M58" t="str">
            <v>IGNORED</v>
          </cell>
          <cell r="N58" t="str">
            <v>IGNORED</v>
          </cell>
          <cell r="O58" t="str">
            <v>IGNORED</v>
          </cell>
          <cell r="P58" t="str">
            <v>IGNORED</v>
          </cell>
          <cell r="Q58" t="str">
            <v>IGNORED</v>
          </cell>
          <cell r="R58" t="str">
            <v>IGNORED</v>
          </cell>
          <cell r="S58" t="str">
            <v>IGNORED</v>
          </cell>
          <cell r="T58" t="str">
            <v>IGNORED</v>
          </cell>
          <cell r="U58" t="str">
            <v>IGNORED</v>
          </cell>
          <cell r="V58" t="str">
            <v>IGNORED</v>
          </cell>
          <cell r="W58" t="str">
            <v>IGNORED</v>
          </cell>
          <cell r="X58" t="str">
            <v>IGNORED</v>
          </cell>
          <cell r="Y58" t="str">
            <v>IGNORED</v>
          </cell>
          <cell r="Z58" t="str">
            <v>IGNORED</v>
          </cell>
          <cell r="AA58" t="str">
            <v>IGNORED</v>
          </cell>
          <cell r="AB58" t="str">
            <v>IGNORED</v>
          </cell>
          <cell r="AC58" t="str">
            <v>IGNORED</v>
          </cell>
          <cell r="AD58" t="str">
            <v>IGNORED</v>
          </cell>
          <cell r="AE58" t="str">
            <v>IGNORED</v>
          </cell>
          <cell r="AF58" t="str">
            <v>IGNORED</v>
          </cell>
          <cell r="AG58" t="str">
            <v>IGNORED</v>
          </cell>
          <cell r="AH58" t="str">
            <v>IGNORED</v>
          </cell>
          <cell r="AI58" t="str">
            <v>IGNORED</v>
          </cell>
          <cell r="AJ58" t="str">
            <v>IGNORED</v>
          </cell>
          <cell r="AK58" t="str">
            <v>IGNORED</v>
          </cell>
          <cell r="AL58" t="str">
            <v>IGNORED</v>
          </cell>
          <cell r="AM58" t="str">
            <v>IGNORED</v>
          </cell>
          <cell r="AN58" t="str">
            <v>IGNORED</v>
          </cell>
          <cell r="AO58" t="str">
            <v>IGNORED</v>
          </cell>
          <cell r="AP58" t="str">
            <v>IGNORED</v>
          </cell>
          <cell r="AQ58" t="str">
            <v>IGNORED</v>
          </cell>
          <cell r="AR58" t="str">
            <v>IGNORED</v>
          </cell>
          <cell r="AS58" t="str">
            <v>IGNORED</v>
          </cell>
          <cell r="AT58" t="str">
            <v>IGNORED</v>
          </cell>
          <cell r="AU58" t="str">
            <v>IGNORED</v>
          </cell>
          <cell r="AV58" t="str">
            <v>IGNORED</v>
          </cell>
          <cell r="AW58" t="str">
            <v>IGNORED</v>
          </cell>
          <cell r="AX58" t="str">
            <v>IGNORED</v>
          </cell>
          <cell r="AY58" t="str">
            <v>IGNORED</v>
          </cell>
          <cell r="AZ58" t="str">
            <v>IGNORED</v>
          </cell>
          <cell r="BA58" t="str">
            <v>IGNORED</v>
          </cell>
          <cell r="BB58" t="str">
            <v>IGNORED</v>
          </cell>
          <cell r="BC58" t="str">
            <v>IGNORED</v>
          </cell>
          <cell r="BD58" t="str">
            <v>IGNORED</v>
          </cell>
          <cell r="BE58" t="str">
            <v>IGNORED</v>
          </cell>
          <cell r="BF58" t="str">
            <v>IGNORED</v>
          </cell>
          <cell r="BG58" t="str">
            <v>IGNORED</v>
          </cell>
          <cell r="BH58" t="str">
            <v>IGNORED</v>
          </cell>
          <cell r="BI58" t="str">
            <v>IGNORED</v>
          </cell>
          <cell r="BJ58" t="str">
            <v>IGNORED</v>
          </cell>
          <cell r="BK58" t="str">
            <v>IGNORED</v>
          </cell>
          <cell r="BL58" t="str">
            <v>IGNORED</v>
          </cell>
          <cell r="BM58" t="str">
            <v>IGNORED</v>
          </cell>
          <cell r="BN58" t="str">
            <v>IGNORED</v>
          </cell>
          <cell r="BO58" t="str">
            <v>IGNORED</v>
          </cell>
          <cell r="BP58" t="str">
            <v>IGNORED</v>
          </cell>
          <cell r="BQ58" t="str">
            <v>IGNORED</v>
          </cell>
          <cell r="BR58" t="str">
            <v>IGNORED</v>
          </cell>
          <cell r="BS58" t="str">
            <v>IGNORED</v>
          </cell>
          <cell r="BT58" t="str">
            <v>IGNORED</v>
          </cell>
          <cell r="BU58" t="str">
            <v>IGNORED</v>
          </cell>
          <cell r="BV58" t="str">
            <v>IGNORED</v>
          </cell>
          <cell r="BW58" t="str">
            <v>IGNORED</v>
          </cell>
        </row>
        <row r="59">
          <cell r="B59" t="str">
            <v>Total long-term liabilities</v>
          </cell>
          <cell r="C59" t="str">
            <v>TOT_LT_LIAB</v>
          </cell>
          <cell r="D59" t="str">
            <v>USD</v>
          </cell>
          <cell r="F59" t="str">
            <v>IGNORED</v>
          </cell>
          <cell r="G59" t="str">
            <v>IGNORED</v>
          </cell>
          <cell r="H59" t="str">
            <v>IGNORED</v>
          </cell>
          <cell r="I59" t="str">
            <v>IGNORED</v>
          </cell>
          <cell r="J59" t="str">
            <v>IGNORED</v>
          </cell>
          <cell r="K59" t="str">
            <v>IGNORED</v>
          </cell>
          <cell r="L59" t="str">
            <v>IGNORED</v>
          </cell>
          <cell r="M59" t="str">
            <v>IGNORED</v>
          </cell>
          <cell r="N59" t="str">
            <v>IGNORED</v>
          </cell>
          <cell r="O59" t="str">
            <v>IGNORED</v>
          </cell>
          <cell r="P59" t="str">
            <v>IGNORED</v>
          </cell>
          <cell r="Q59" t="str">
            <v>IGNORED</v>
          </cell>
          <cell r="R59" t="str">
            <v>IGNORED</v>
          </cell>
          <cell r="S59" t="str">
            <v>IGNORED</v>
          </cell>
          <cell r="T59" t="str">
            <v>IGNORED</v>
          </cell>
          <cell r="U59" t="str">
            <v>IGNORED</v>
          </cell>
          <cell r="V59" t="str">
            <v>IGNORED</v>
          </cell>
          <cell r="W59" t="str">
            <v>IGNORED</v>
          </cell>
          <cell r="X59" t="str">
            <v>IGNORED</v>
          </cell>
          <cell r="Y59" t="str">
            <v>IGNORED</v>
          </cell>
          <cell r="Z59" t="str">
            <v>IGNORED</v>
          </cell>
          <cell r="AA59" t="str">
            <v>IGNORED</v>
          </cell>
          <cell r="AB59" t="str">
            <v>IGNORED</v>
          </cell>
          <cell r="AC59" t="str">
            <v>IGNORED</v>
          </cell>
          <cell r="AD59" t="str">
            <v>IGNORED</v>
          </cell>
          <cell r="AE59" t="str">
            <v>IGNORED</v>
          </cell>
          <cell r="AF59" t="str">
            <v>IGNORED</v>
          </cell>
          <cell r="AG59" t="str">
            <v>IGNORED</v>
          </cell>
          <cell r="AH59" t="str">
            <v>IGNORED</v>
          </cell>
          <cell r="AI59" t="str">
            <v>IGNORED</v>
          </cell>
          <cell r="AJ59" t="str">
            <v>IGNORED</v>
          </cell>
          <cell r="AK59" t="str">
            <v>IGNORED</v>
          </cell>
          <cell r="AL59" t="str">
            <v>IGNORED</v>
          </cell>
          <cell r="AM59" t="str">
            <v>IGNORED</v>
          </cell>
          <cell r="AN59" t="str">
            <v>IGNORED</v>
          </cell>
          <cell r="AO59" t="str">
            <v>IGNORED</v>
          </cell>
          <cell r="AP59" t="str">
            <v>IGNORED</v>
          </cell>
          <cell r="AQ59" t="str">
            <v>IGNORED</v>
          </cell>
          <cell r="AR59" t="str">
            <v>IGNORED</v>
          </cell>
          <cell r="AS59" t="str">
            <v>IGNORED</v>
          </cell>
          <cell r="AT59" t="str">
            <v>IGNORED</v>
          </cell>
          <cell r="AU59" t="str">
            <v>IGNORED</v>
          </cell>
          <cell r="AV59" t="str">
            <v>IGNORED</v>
          </cell>
          <cell r="AW59" t="str">
            <v>IGNORED</v>
          </cell>
          <cell r="AX59" t="str">
            <v>IGNORED</v>
          </cell>
          <cell r="AY59" t="str">
            <v>IGNORED</v>
          </cell>
          <cell r="AZ59" t="str">
            <v>IGNORED</v>
          </cell>
          <cell r="BA59" t="str">
            <v>IGNORED</v>
          </cell>
          <cell r="BB59" t="str">
            <v>IGNORED</v>
          </cell>
          <cell r="BC59" t="str">
            <v>IGNORED</v>
          </cell>
          <cell r="BD59" t="str">
            <v>IGNORED</v>
          </cell>
          <cell r="BE59" t="str">
            <v>IGNORED</v>
          </cell>
          <cell r="BF59" t="str">
            <v>IGNORED</v>
          </cell>
          <cell r="BG59" t="str">
            <v>IGNORED</v>
          </cell>
          <cell r="BH59" t="str">
            <v>IGNORED</v>
          </cell>
          <cell r="BI59" t="str">
            <v>IGNORED</v>
          </cell>
          <cell r="BJ59" t="str">
            <v>IGNORED</v>
          </cell>
          <cell r="BK59" t="str">
            <v>IGNORED</v>
          </cell>
          <cell r="BL59" t="str">
            <v>IGNORED</v>
          </cell>
          <cell r="BM59" t="str">
            <v>IGNORED</v>
          </cell>
          <cell r="BN59" t="str">
            <v>IGNORED</v>
          </cell>
          <cell r="BO59" t="str">
            <v>IGNORED</v>
          </cell>
          <cell r="BP59" t="str">
            <v>IGNORED</v>
          </cell>
          <cell r="BQ59" t="str">
            <v>IGNORED</v>
          </cell>
          <cell r="BR59" t="str">
            <v>IGNORED</v>
          </cell>
          <cell r="BS59" t="str">
            <v>IGNORED</v>
          </cell>
          <cell r="BT59" t="str">
            <v>IGNORED</v>
          </cell>
          <cell r="BU59" t="str">
            <v>IGNORED</v>
          </cell>
          <cell r="BV59" t="str">
            <v>IGNORED</v>
          </cell>
          <cell r="BW59" t="str">
            <v>IGNORED</v>
          </cell>
        </row>
        <row r="60">
          <cell r="B60" t="str">
            <v>Total liabilities</v>
          </cell>
          <cell r="C60" t="str">
            <v>TOT_LIAB</v>
          </cell>
          <cell r="D60" t="str">
            <v>USD</v>
          </cell>
          <cell r="F60" t="str">
            <v>IGNORED</v>
          </cell>
          <cell r="G60" t="str">
            <v>IGNORED</v>
          </cell>
          <cell r="H60" t="str">
            <v>IGNORED</v>
          </cell>
          <cell r="I60" t="str">
            <v>IGNORED</v>
          </cell>
          <cell r="J60" t="str">
            <v>IGNORED</v>
          </cell>
          <cell r="K60" t="str">
            <v>IGNORED</v>
          </cell>
          <cell r="L60" t="str">
            <v>IGNORED</v>
          </cell>
          <cell r="M60" t="str">
            <v>IGNORED</v>
          </cell>
          <cell r="N60" t="str">
            <v>IGNORED</v>
          </cell>
          <cell r="O60" t="str">
            <v>IGNORED</v>
          </cell>
          <cell r="P60" t="str">
            <v>IGNORED</v>
          </cell>
          <cell r="Q60" t="str">
            <v>IGNORED</v>
          </cell>
          <cell r="R60" t="str">
            <v>IGNORED</v>
          </cell>
          <cell r="S60" t="str">
            <v>IGNORED</v>
          </cell>
          <cell r="T60" t="str">
            <v>IGNORED</v>
          </cell>
          <cell r="U60" t="str">
            <v>IGNORED</v>
          </cell>
          <cell r="V60" t="str">
            <v>IGNORED</v>
          </cell>
          <cell r="W60" t="str">
            <v>IGNORED</v>
          </cell>
          <cell r="X60" t="str">
            <v>IGNORED</v>
          </cell>
          <cell r="Y60" t="str">
            <v>IGNORED</v>
          </cell>
          <cell r="Z60" t="str">
            <v>IGNORED</v>
          </cell>
          <cell r="AA60" t="str">
            <v>IGNORED</v>
          </cell>
          <cell r="AB60" t="str">
            <v>IGNORED</v>
          </cell>
          <cell r="AC60" t="str">
            <v>IGNORED</v>
          </cell>
          <cell r="AD60" t="str">
            <v>IGNORED</v>
          </cell>
          <cell r="AE60" t="str">
            <v>IGNORED</v>
          </cell>
          <cell r="AF60" t="str">
            <v>IGNORED</v>
          </cell>
          <cell r="AG60" t="str">
            <v>IGNORED</v>
          </cell>
          <cell r="AH60" t="str">
            <v>IGNORED</v>
          </cell>
          <cell r="AI60" t="str">
            <v>IGNORED</v>
          </cell>
          <cell r="AJ60" t="str">
            <v>IGNORED</v>
          </cell>
          <cell r="AK60" t="str">
            <v>IGNORED</v>
          </cell>
          <cell r="AL60" t="str">
            <v>IGNORED</v>
          </cell>
          <cell r="AM60" t="str">
            <v>IGNORED</v>
          </cell>
          <cell r="AN60" t="str">
            <v>IGNORED</v>
          </cell>
          <cell r="AO60" t="str">
            <v>IGNORED</v>
          </cell>
          <cell r="AP60" t="str">
            <v>IGNORED</v>
          </cell>
          <cell r="AQ60" t="str">
            <v>IGNORED</v>
          </cell>
          <cell r="AR60" t="str">
            <v>IGNORED</v>
          </cell>
          <cell r="AS60" t="str">
            <v>IGNORED</v>
          </cell>
          <cell r="AT60" t="str">
            <v>IGNORED</v>
          </cell>
          <cell r="AU60" t="str">
            <v>IGNORED</v>
          </cell>
          <cell r="AV60" t="str">
            <v>IGNORED</v>
          </cell>
          <cell r="AW60" t="str">
            <v>IGNORED</v>
          </cell>
          <cell r="AX60" t="str">
            <v>IGNORED</v>
          </cell>
          <cell r="AY60" t="str">
            <v>IGNORED</v>
          </cell>
          <cell r="AZ60" t="str">
            <v>IGNORED</v>
          </cell>
          <cell r="BA60" t="str">
            <v>IGNORED</v>
          </cell>
          <cell r="BB60" t="str">
            <v>IGNORED</v>
          </cell>
          <cell r="BC60" t="str">
            <v>IGNORED</v>
          </cell>
          <cell r="BD60" t="str">
            <v>IGNORED</v>
          </cell>
          <cell r="BE60" t="str">
            <v>IGNORED</v>
          </cell>
          <cell r="BF60" t="str">
            <v>IGNORED</v>
          </cell>
          <cell r="BG60" t="str">
            <v>IGNORED</v>
          </cell>
          <cell r="BH60" t="str">
            <v>IGNORED</v>
          </cell>
          <cell r="BI60" t="str">
            <v>IGNORED</v>
          </cell>
          <cell r="BJ60" t="str">
            <v>IGNORED</v>
          </cell>
          <cell r="BK60" t="str">
            <v>IGNORED</v>
          </cell>
          <cell r="BL60" t="str">
            <v>IGNORED</v>
          </cell>
          <cell r="BM60" t="str">
            <v>IGNORED</v>
          </cell>
          <cell r="BN60" t="str">
            <v>IGNORED</v>
          </cell>
          <cell r="BO60" t="str">
            <v>IGNORED</v>
          </cell>
          <cell r="BP60" t="str">
            <v>IGNORED</v>
          </cell>
          <cell r="BQ60" t="str">
            <v>IGNORED</v>
          </cell>
          <cell r="BR60" t="str">
            <v>IGNORED</v>
          </cell>
          <cell r="BS60" t="str">
            <v>IGNORED</v>
          </cell>
          <cell r="BT60" t="str">
            <v>IGNORED</v>
          </cell>
          <cell r="BU60" t="str">
            <v>IGNORED</v>
          </cell>
          <cell r="BV60" t="str">
            <v>IGNORED</v>
          </cell>
          <cell r="BW60" t="str">
            <v>IGNORED</v>
          </cell>
        </row>
        <row r="61">
          <cell r="B61" t="str">
            <v>Preferred shares</v>
          </cell>
          <cell r="C61" t="str">
            <v>PREF_SH</v>
          </cell>
          <cell r="D61" t="str">
            <v>USD</v>
          </cell>
          <cell r="F61" t="str">
            <v>IGNORED</v>
          </cell>
          <cell r="G61" t="str">
            <v>IGNORED</v>
          </cell>
          <cell r="H61" t="str">
            <v>IGNORED</v>
          </cell>
          <cell r="I61" t="str">
            <v>IGNORED</v>
          </cell>
          <cell r="J61" t="str">
            <v>IGNORED</v>
          </cell>
          <cell r="K61" t="str">
            <v>IGNORED</v>
          </cell>
          <cell r="L61" t="str">
            <v>IGNORED</v>
          </cell>
          <cell r="M61" t="str">
            <v>IGNORED</v>
          </cell>
          <cell r="N61" t="str">
            <v>IGNORED</v>
          </cell>
          <cell r="O61" t="str">
            <v>IGNORED</v>
          </cell>
          <cell r="P61" t="str">
            <v>IGNORED</v>
          </cell>
          <cell r="Q61" t="str">
            <v>IGNORED</v>
          </cell>
          <cell r="R61" t="str">
            <v>IGNORED</v>
          </cell>
          <cell r="S61" t="str">
            <v>IGNORED</v>
          </cell>
          <cell r="T61" t="str">
            <v>IGNORED</v>
          </cell>
          <cell r="U61" t="str">
            <v>IGNORED</v>
          </cell>
          <cell r="V61" t="str">
            <v>IGNORED</v>
          </cell>
          <cell r="W61" t="str">
            <v>IGNORED</v>
          </cell>
          <cell r="X61" t="str">
            <v>IGNORED</v>
          </cell>
          <cell r="Y61" t="str">
            <v>IGNORED</v>
          </cell>
          <cell r="Z61" t="str">
            <v>IGNORED</v>
          </cell>
          <cell r="AA61" t="str">
            <v>IGNORED</v>
          </cell>
          <cell r="AB61" t="str">
            <v>IGNORED</v>
          </cell>
          <cell r="AC61" t="str">
            <v>IGNORED</v>
          </cell>
          <cell r="AD61" t="str">
            <v>IGNORED</v>
          </cell>
          <cell r="AE61" t="str">
            <v>IGNORED</v>
          </cell>
          <cell r="AF61" t="str">
            <v>IGNORED</v>
          </cell>
          <cell r="AG61" t="str">
            <v>IGNORED</v>
          </cell>
          <cell r="AH61" t="str">
            <v>IGNORED</v>
          </cell>
          <cell r="AI61" t="str">
            <v>IGNORED</v>
          </cell>
          <cell r="AJ61" t="str">
            <v>IGNORED</v>
          </cell>
          <cell r="AK61" t="str">
            <v>IGNORED</v>
          </cell>
          <cell r="AL61" t="str">
            <v>IGNORED</v>
          </cell>
          <cell r="AM61" t="str">
            <v>IGNORED</v>
          </cell>
          <cell r="AN61" t="str">
            <v>IGNORED</v>
          </cell>
          <cell r="AO61" t="str">
            <v>IGNORED</v>
          </cell>
          <cell r="AP61" t="str">
            <v>IGNORED</v>
          </cell>
          <cell r="AQ61" t="str">
            <v>IGNORED</v>
          </cell>
          <cell r="AR61" t="str">
            <v>IGNORED</v>
          </cell>
          <cell r="AS61" t="str">
            <v>IGNORED</v>
          </cell>
          <cell r="AT61" t="str">
            <v>IGNORED</v>
          </cell>
          <cell r="AU61" t="str">
            <v>IGNORED</v>
          </cell>
          <cell r="AV61" t="str">
            <v>IGNORED</v>
          </cell>
          <cell r="AW61" t="str">
            <v>IGNORED</v>
          </cell>
          <cell r="AX61" t="str">
            <v>IGNORED</v>
          </cell>
          <cell r="AY61" t="str">
            <v>IGNORED</v>
          </cell>
          <cell r="AZ61" t="str">
            <v>IGNORED</v>
          </cell>
          <cell r="BA61" t="str">
            <v>IGNORED</v>
          </cell>
          <cell r="BB61" t="str">
            <v>IGNORED</v>
          </cell>
          <cell r="BC61" t="str">
            <v>IGNORED</v>
          </cell>
          <cell r="BD61" t="str">
            <v>IGNORED</v>
          </cell>
          <cell r="BE61" t="str">
            <v>IGNORED</v>
          </cell>
          <cell r="BF61" t="str">
            <v>IGNORED</v>
          </cell>
          <cell r="BG61" t="str">
            <v>IGNORED</v>
          </cell>
          <cell r="BH61" t="str">
            <v>IGNORED</v>
          </cell>
          <cell r="BI61" t="str">
            <v>IGNORED</v>
          </cell>
          <cell r="BJ61" t="str">
            <v>IGNORED</v>
          </cell>
          <cell r="BK61" t="str">
            <v>IGNORED</v>
          </cell>
          <cell r="BL61" t="str">
            <v>IGNORED</v>
          </cell>
          <cell r="BM61" t="str">
            <v>IGNORED</v>
          </cell>
          <cell r="BN61" t="str">
            <v>IGNORED</v>
          </cell>
          <cell r="BO61" t="str">
            <v>IGNORED</v>
          </cell>
          <cell r="BP61" t="str">
            <v>IGNORED</v>
          </cell>
          <cell r="BQ61" t="str">
            <v>IGNORED</v>
          </cell>
          <cell r="BR61" t="str">
            <v>IGNORED</v>
          </cell>
          <cell r="BS61" t="str">
            <v>IGNORED</v>
          </cell>
          <cell r="BT61" t="str">
            <v>IGNORED</v>
          </cell>
          <cell r="BU61" t="str">
            <v>IGNORED</v>
          </cell>
          <cell r="BV61" t="str">
            <v>IGNORED</v>
          </cell>
          <cell r="BW61" t="str">
            <v>IGNORED</v>
          </cell>
        </row>
        <row r="62">
          <cell r="B62" t="str">
            <v>Total common equity</v>
          </cell>
          <cell r="C62" t="str">
            <v>ORD_SH_FUND</v>
          </cell>
          <cell r="D62" t="str">
            <v>USD</v>
          </cell>
          <cell r="F62" t="str">
            <v>IGNORED</v>
          </cell>
          <cell r="G62" t="str">
            <v>IGNORED</v>
          </cell>
          <cell r="H62" t="str">
            <v>IGNORED</v>
          </cell>
          <cell r="I62" t="str">
            <v>IGNORED</v>
          </cell>
          <cell r="J62" t="str">
            <v>IGNORED</v>
          </cell>
          <cell r="K62" t="str">
            <v>IGNORED</v>
          </cell>
          <cell r="L62" t="str">
            <v>IGNORED</v>
          </cell>
          <cell r="M62" t="str">
            <v>IGNORED</v>
          </cell>
          <cell r="N62" t="str">
            <v>IGNORED</v>
          </cell>
          <cell r="O62" t="str">
            <v>IGNORED</v>
          </cell>
          <cell r="P62" t="str">
            <v>IGNORED</v>
          </cell>
          <cell r="Q62" t="str">
            <v>IGNORED</v>
          </cell>
          <cell r="R62" t="str">
            <v>IGNORED</v>
          </cell>
          <cell r="S62" t="str">
            <v>IGNORED</v>
          </cell>
          <cell r="T62" t="str">
            <v>IGNORED</v>
          </cell>
          <cell r="U62" t="str">
            <v>IGNORED</v>
          </cell>
          <cell r="V62" t="str">
            <v>IGNORED</v>
          </cell>
          <cell r="W62" t="str">
            <v>IGNORED</v>
          </cell>
          <cell r="X62" t="str">
            <v>IGNORED</v>
          </cell>
          <cell r="Y62" t="str">
            <v>IGNORED</v>
          </cell>
          <cell r="Z62" t="str">
            <v>IGNORED</v>
          </cell>
          <cell r="AA62" t="str">
            <v>IGNORED</v>
          </cell>
          <cell r="AB62" t="str">
            <v>IGNORED</v>
          </cell>
          <cell r="AC62" t="str">
            <v>IGNORED</v>
          </cell>
          <cell r="AD62" t="str">
            <v>IGNORED</v>
          </cell>
          <cell r="AE62" t="str">
            <v>IGNORED</v>
          </cell>
          <cell r="AF62" t="str">
            <v>IGNORED</v>
          </cell>
          <cell r="AG62" t="str">
            <v>IGNORED</v>
          </cell>
          <cell r="AH62" t="str">
            <v>IGNORED</v>
          </cell>
          <cell r="AI62" t="str">
            <v>IGNORED</v>
          </cell>
          <cell r="AJ62" t="str">
            <v>IGNORED</v>
          </cell>
          <cell r="AK62" t="str">
            <v>IGNORED</v>
          </cell>
          <cell r="AL62" t="str">
            <v>IGNORED</v>
          </cell>
          <cell r="AM62" t="str">
            <v>IGNORED</v>
          </cell>
          <cell r="AN62" t="str">
            <v>IGNORED</v>
          </cell>
          <cell r="AO62" t="str">
            <v>IGNORED</v>
          </cell>
          <cell r="AP62" t="str">
            <v>IGNORED</v>
          </cell>
          <cell r="AQ62" t="str">
            <v>IGNORED</v>
          </cell>
          <cell r="AR62" t="str">
            <v>IGNORED</v>
          </cell>
          <cell r="AS62" t="str">
            <v>IGNORED</v>
          </cell>
          <cell r="AT62" t="str">
            <v>IGNORED</v>
          </cell>
          <cell r="AU62" t="str">
            <v>IGNORED</v>
          </cell>
          <cell r="AV62" t="str">
            <v>IGNORED</v>
          </cell>
          <cell r="AW62" t="str">
            <v>IGNORED</v>
          </cell>
          <cell r="AX62" t="str">
            <v>IGNORED</v>
          </cell>
          <cell r="AY62" t="str">
            <v>IGNORED</v>
          </cell>
          <cell r="AZ62" t="str">
            <v>IGNORED</v>
          </cell>
          <cell r="BA62" t="str">
            <v>IGNORED</v>
          </cell>
          <cell r="BB62" t="str">
            <v>IGNORED</v>
          </cell>
          <cell r="BC62" t="str">
            <v>IGNORED</v>
          </cell>
          <cell r="BD62" t="str">
            <v>IGNORED</v>
          </cell>
          <cell r="BE62" t="str">
            <v>IGNORED</v>
          </cell>
          <cell r="BF62" t="str">
            <v>IGNORED</v>
          </cell>
          <cell r="BG62" t="str">
            <v>IGNORED</v>
          </cell>
          <cell r="BH62" t="str">
            <v>IGNORED</v>
          </cell>
          <cell r="BI62" t="str">
            <v>IGNORED</v>
          </cell>
          <cell r="BJ62" t="str">
            <v>IGNORED</v>
          </cell>
          <cell r="BK62" t="str">
            <v>IGNORED</v>
          </cell>
          <cell r="BL62" t="str">
            <v>IGNORED</v>
          </cell>
          <cell r="BM62" t="str">
            <v>IGNORED</v>
          </cell>
          <cell r="BN62" t="str">
            <v>IGNORED</v>
          </cell>
          <cell r="BO62" t="str">
            <v>IGNORED</v>
          </cell>
          <cell r="BP62" t="str">
            <v>IGNORED</v>
          </cell>
          <cell r="BQ62" t="str">
            <v>IGNORED</v>
          </cell>
          <cell r="BR62" t="str">
            <v>IGNORED</v>
          </cell>
          <cell r="BS62" t="str">
            <v>IGNORED</v>
          </cell>
          <cell r="BT62" t="str">
            <v>IGNORED</v>
          </cell>
          <cell r="BU62" t="str">
            <v>IGNORED</v>
          </cell>
          <cell r="BV62" t="str">
            <v>IGNORED</v>
          </cell>
          <cell r="BW62" t="str">
            <v>IGNORED</v>
          </cell>
        </row>
        <row r="63">
          <cell r="B63" t="str">
            <v>Minority interest</v>
          </cell>
          <cell r="C63" t="str">
            <v>MINORITIES</v>
          </cell>
          <cell r="D63" t="str">
            <v>USD</v>
          </cell>
          <cell r="F63" t="str">
            <v>IGNORED</v>
          </cell>
          <cell r="G63" t="str">
            <v>IGNORED</v>
          </cell>
          <cell r="H63" t="str">
            <v>IGNORED</v>
          </cell>
          <cell r="I63" t="str">
            <v>IGNORED</v>
          </cell>
          <cell r="J63" t="str">
            <v>IGNORED</v>
          </cell>
          <cell r="K63" t="str">
            <v>IGNORED</v>
          </cell>
          <cell r="L63" t="str">
            <v>IGNORED</v>
          </cell>
          <cell r="M63" t="str">
            <v>IGNORED</v>
          </cell>
          <cell r="N63" t="str">
            <v>IGNORED</v>
          </cell>
          <cell r="O63" t="str">
            <v>IGNORED</v>
          </cell>
          <cell r="P63" t="str">
            <v>IGNORED</v>
          </cell>
          <cell r="Q63" t="str">
            <v>IGNORED</v>
          </cell>
          <cell r="R63" t="str">
            <v>IGNORED</v>
          </cell>
          <cell r="S63" t="str">
            <v>IGNORED</v>
          </cell>
          <cell r="T63" t="str">
            <v>IGNORED</v>
          </cell>
          <cell r="U63" t="str">
            <v>IGNORED</v>
          </cell>
          <cell r="V63" t="str">
            <v>IGNORED</v>
          </cell>
          <cell r="W63" t="str">
            <v>IGNORED</v>
          </cell>
          <cell r="X63" t="str">
            <v>IGNORED</v>
          </cell>
          <cell r="Y63" t="str">
            <v>IGNORED</v>
          </cell>
          <cell r="Z63" t="str">
            <v>IGNORED</v>
          </cell>
          <cell r="AA63" t="str">
            <v>IGNORED</v>
          </cell>
          <cell r="AB63" t="str">
            <v>IGNORED</v>
          </cell>
          <cell r="AC63" t="str">
            <v>IGNORED</v>
          </cell>
          <cell r="AD63" t="str">
            <v>IGNORED</v>
          </cell>
          <cell r="AE63" t="str">
            <v>IGNORED</v>
          </cell>
          <cell r="AF63" t="str">
            <v>IGNORED</v>
          </cell>
          <cell r="AG63" t="str">
            <v>IGNORED</v>
          </cell>
          <cell r="AH63" t="str">
            <v>IGNORED</v>
          </cell>
          <cell r="AI63" t="str">
            <v>IGNORED</v>
          </cell>
          <cell r="AJ63" t="str">
            <v>IGNORED</v>
          </cell>
          <cell r="AK63" t="str">
            <v>IGNORED</v>
          </cell>
          <cell r="AL63" t="str">
            <v>IGNORED</v>
          </cell>
          <cell r="AM63" t="str">
            <v>IGNORED</v>
          </cell>
          <cell r="AN63" t="str">
            <v>IGNORED</v>
          </cell>
          <cell r="AO63" t="str">
            <v>IGNORED</v>
          </cell>
          <cell r="AP63" t="str">
            <v>IGNORED</v>
          </cell>
          <cell r="AQ63" t="str">
            <v>IGNORED</v>
          </cell>
          <cell r="AR63" t="str">
            <v>IGNORED</v>
          </cell>
          <cell r="AS63" t="str">
            <v>IGNORED</v>
          </cell>
          <cell r="AT63" t="str">
            <v>IGNORED</v>
          </cell>
          <cell r="AU63" t="str">
            <v>IGNORED</v>
          </cell>
          <cell r="AV63" t="str">
            <v>IGNORED</v>
          </cell>
          <cell r="AW63" t="str">
            <v>IGNORED</v>
          </cell>
          <cell r="AX63" t="str">
            <v>IGNORED</v>
          </cell>
          <cell r="AY63" t="str">
            <v>IGNORED</v>
          </cell>
          <cell r="AZ63" t="str">
            <v>IGNORED</v>
          </cell>
          <cell r="BA63" t="str">
            <v>IGNORED</v>
          </cell>
          <cell r="BB63" t="str">
            <v>IGNORED</v>
          </cell>
          <cell r="BC63" t="str">
            <v>IGNORED</v>
          </cell>
          <cell r="BD63" t="str">
            <v>IGNORED</v>
          </cell>
          <cell r="BE63" t="str">
            <v>IGNORED</v>
          </cell>
          <cell r="BF63" t="str">
            <v>IGNORED</v>
          </cell>
          <cell r="BG63" t="str">
            <v>IGNORED</v>
          </cell>
          <cell r="BH63" t="str">
            <v>IGNORED</v>
          </cell>
          <cell r="BI63" t="str">
            <v>IGNORED</v>
          </cell>
          <cell r="BJ63" t="str">
            <v>IGNORED</v>
          </cell>
          <cell r="BK63" t="str">
            <v>IGNORED</v>
          </cell>
          <cell r="BL63" t="str">
            <v>IGNORED</v>
          </cell>
          <cell r="BM63" t="str">
            <v>IGNORED</v>
          </cell>
          <cell r="BN63" t="str">
            <v>IGNORED</v>
          </cell>
          <cell r="BO63" t="str">
            <v>IGNORED</v>
          </cell>
          <cell r="BP63" t="str">
            <v>IGNORED</v>
          </cell>
          <cell r="BQ63" t="str">
            <v>IGNORED</v>
          </cell>
          <cell r="BR63" t="str">
            <v>IGNORED</v>
          </cell>
          <cell r="BS63" t="str">
            <v>IGNORED</v>
          </cell>
          <cell r="BT63" t="str">
            <v>IGNORED</v>
          </cell>
          <cell r="BU63" t="str">
            <v>IGNORED</v>
          </cell>
          <cell r="BV63" t="str">
            <v>IGNORED</v>
          </cell>
          <cell r="BW63" t="str">
            <v>IGNORED</v>
          </cell>
        </row>
        <row r="64">
          <cell r="B64" t="str">
            <v>Total shareholders' equity</v>
          </cell>
          <cell r="C64" t="str">
            <v>EQ</v>
          </cell>
          <cell r="D64" t="str">
            <v>USD</v>
          </cell>
          <cell r="F64" t="str">
            <v>IGNORED</v>
          </cell>
          <cell r="G64" t="str">
            <v>IGNORED</v>
          </cell>
          <cell r="H64" t="str">
            <v>IGNORED</v>
          </cell>
          <cell r="I64" t="str">
            <v>IGNORED</v>
          </cell>
          <cell r="J64" t="str">
            <v>IGNORED</v>
          </cell>
          <cell r="K64" t="str">
            <v>IGNORED</v>
          </cell>
          <cell r="L64" t="str">
            <v>IGNORED</v>
          </cell>
          <cell r="M64" t="str">
            <v>IGNORED</v>
          </cell>
          <cell r="N64" t="str">
            <v>IGNORED</v>
          </cell>
          <cell r="O64" t="str">
            <v>IGNORED</v>
          </cell>
          <cell r="P64" t="str">
            <v>IGNORED</v>
          </cell>
          <cell r="Q64" t="str">
            <v>IGNORED</v>
          </cell>
          <cell r="R64" t="str">
            <v>IGNORED</v>
          </cell>
          <cell r="S64" t="str">
            <v>IGNORED</v>
          </cell>
          <cell r="T64" t="str">
            <v>IGNORED</v>
          </cell>
          <cell r="U64" t="str">
            <v>IGNORED</v>
          </cell>
          <cell r="V64" t="str">
            <v>IGNORED</v>
          </cell>
          <cell r="W64" t="str">
            <v>IGNORED</v>
          </cell>
          <cell r="X64" t="str">
            <v>IGNORED</v>
          </cell>
          <cell r="Y64" t="str">
            <v>IGNORED</v>
          </cell>
          <cell r="Z64" t="str">
            <v>IGNORED</v>
          </cell>
          <cell r="AA64" t="str">
            <v>IGNORED</v>
          </cell>
          <cell r="AB64" t="str">
            <v>IGNORED</v>
          </cell>
          <cell r="AC64" t="str">
            <v>IGNORED</v>
          </cell>
          <cell r="AD64" t="str">
            <v>IGNORED</v>
          </cell>
          <cell r="AE64" t="str">
            <v>IGNORED</v>
          </cell>
          <cell r="AF64" t="str">
            <v>IGNORED</v>
          </cell>
          <cell r="AG64" t="str">
            <v>IGNORED</v>
          </cell>
          <cell r="AH64" t="str">
            <v>IGNORED</v>
          </cell>
          <cell r="AI64" t="str">
            <v>IGNORED</v>
          </cell>
          <cell r="AJ64" t="str">
            <v>IGNORED</v>
          </cell>
          <cell r="AK64" t="str">
            <v>IGNORED</v>
          </cell>
          <cell r="AL64" t="str">
            <v>IGNORED</v>
          </cell>
          <cell r="AM64" t="str">
            <v>IGNORED</v>
          </cell>
          <cell r="AN64" t="str">
            <v>IGNORED</v>
          </cell>
          <cell r="AO64" t="str">
            <v>IGNORED</v>
          </cell>
          <cell r="AP64" t="str">
            <v>IGNORED</v>
          </cell>
          <cell r="AQ64" t="str">
            <v>IGNORED</v>
          </cell>
          <cell r="AR64" t="str">
            <v>IGNORED</v>
          </cell>
          <cell r="AS64" t="str">
            <v>IGNORED</v>
          </cell>
          <cell r="AT64" t="str">
            <v>IGNORED</v>
          </cell>
          <cell r="AU64" t="str">
            <v>IGNORED</v>
          </cell>
          <cell r="AV64" t="str">
            <v>IGNORED</v>
          </cell>
          <cell r="AW64" t="str">
            <v>IGNORED</v>
          </cell>
          <cell r="AX64" t="str">
            <v>IGNORED</v>
          </cell>
          <cell r="AY64" t="str">
            <v>IGNORED</v>
          </cell>
          <cell r="AZ64" t="str">
            <v>IGNORED</v>
          </cell>
          <cell r="BA64" t="str">
            <v>IGNORED</v>
          </cell>
          <cell r="BB64" t="str">
            <v>IGNORED</v>
          </cell>
          <cell r="BC64" t="str">
            <v>IGNORED</v>
          </cell>
          <cell r="BD64" t="str">
            <v>IGNORED</v>
          </cell>
          <cell r="BE64" t="str">
            <v>IGNORED</v>
          </cell>
          <cell r="BF64" t="str">
            <v>IGNORED</v>
          </cell>
          <cell r="BG64" t="str">
            <v>IGNORED</v>
          </cell>
          <cell r="BH64" t="str">
            <v>IGNORED</v>
          </cell>
          <cell r="BI64" t="str">
            <v>IGNORED</v>
          </cell>
          <cell r="BJ64" t="str">
            <v>IGNORED</v>
          </cell>
          <cell r="BK64" t="str">
            <v>IGNORED</v>
          </cell>
          <cell r="BL64" t="str">
            <v>IGNORED</v>
          </cell>
          <cell r="BM64" t="str">
            <v>IGNORED</v>
          </cell>
          <cell r="BN64" t="str">
            <v>IGNORED</v>
          </cell>
          <cell r="BO64" t="str">
            <v>IGNORED</v>
          </cell>
          <cell r="BP64" t="str">
            <v>IGNORED</v>
          </cell>
          <cell r="BQ64" t="str">
            <v>IGNORED</v>
          </cell>
          <cell r="BR64" t="str">
            <v>IGNORED</v>
          </cell>
          <cell r="BS64" t="str">
            <v>IGNORED</v>
          </cell>
          <cell r="BT64" t="str">
            <v>IGNORED</v>
          </cell>
          <cell r="BU64" t="str">
            <v>IGNORED</v>
          </cell>
          <cell r="BV64" t="str">
            <v>IGNORED</v>
          </cell>
          <cell r="BW64" t="str">
            <v>IGNORED</v>
          </cell>
        </row>
        <row r="65">
          <cell r="B65" t="str">
            <v>Total liabilities and equity</v>
          </cell>
          <cell r="C65" t="str">
            <v>TOT_LIAB_EQ</v>
          </cell>
          <cell r="D65" t="str">
            <v>USD</v>
          </cell>
          <cell r="F65" t="str">
            <v>IGNORED</v>
          </cell>
          <cell r="G65" t="str">
            <v>IGNORED</v>
          </cell>
          <cell r="H65" t="str">
            <v>IGNORED</v>
          </cell>
          <cell r="I65" t="str">
            <v>IGNORED</v>
          </cell>
          <cell r="J65" t="str">
            <v>IGNORED</v>
          </cell>
          <cell r="K65" t="str">
            <v>IGNORED</v>
          </cell>
          <cell r="L65" t="str">
            <v>IGNORED</v>
          </cell>
          <cell r="M65" t="str">
            <v>IGNORED</v>
          </cell>
          <cell r="N65" t="str">
            <v>IGNORED</v>
          </cell>
          <cell r="O65" t="str">
            <v>IGNORED</v>
          </cell>
          <cell r="P65" t="str">
            <v>IGNORED</v>
          </cell>
          <cell r="Q65" t="str">
            <v>IGNORED</v>
          </cell>
          <cell r="R65" t="str">
            <v>IGNORED</v>
          </cell>
          <cell r="S65" t="str">
            <v>IGNORED</v>
          </cell>
          <cell r="T65" t="str">
            <v>IGNORED</v>
          </cell>
          <cell r="U65" t="str">
            <v>IGNORED</v>
          </cell>
          <cell r="V65" t="str">
            <v>IGNORED</v>
          </cell>
          <cell r="W65" t="str">
            <v>IGNORED</v>
          </cell>
          <cell r="X65" t="str">
            <v>IGNORED</v>
          </cell>
          <cell r="Y65" t="str">
            <v>IGNORED</v>
          </cell>
          <cell r="Z65" t="str">
            <v>IGNORED</v>
          </cell>
          <cell r="AA65" t="str">
            <v>IGNORED</v>
          </cell>
          <cell r="AB65" t="str">
            <v>IGNORED</v>
          </cell>
          <cell r="AC65" t="str">
            <v>IGNORED</v>
          </cell>
          <cell r="AD65" t="str">
            <v>IGNORED</v>
          </cell>
          <cell r="AE65" t="str">
            <v>IGNORED</v>
          </cell>
          <cell r="AF65" t="str">
            <v>IGNORED</v>
          </cell>
          <cell r="AG65" t="str">
            <v>IGNORED</v>
          </cell>
          <cell r="AH65" t="str">
            <v>IGNORED</v>
          </cell>
          <cell r="AI65" t="str">
            <v>IGNORED</v>
          </cell>
          <cell r="AJ65" t="str">
            <v>IGNORED</v>
          </cell>
          <cell r="AK65" t="str">
            <v>IGNORED</v>
          </cell>
          <cell r="AL65" t="str">
            <v>IGNORED</v>
          </cell>
          <cell r="AM65" t="str">
            <v>IGNORED</v>
          </cell>
          <cell r="AN65" t="str">
            <v>IGNORED</v>
          </cell>
          <cell r="AO65" t="str">
            <v>IGNORED</v>
          </cell>
          <cell r="AP65" t="str">
            <v>IGNORED</v>
          </cell>
          <cell r="AQ65" t="str">
            <v>IGNORED</v>
          </cell>
          <cell r="AR65" t="str">
            <v>IGNORED</v>
          </cell>
          <cell r="AS65" t="str">
            <v>IGNORED</v>
          </cell>
          <cell r="AT65" t="str">
            <v>IGNORED</v>
          </cell>
          <cell r="AU65" t="str">
            <v>IGNORED</v>
          </cell>
          <cell r="AV65" t="str">
            <v>IGNORED</v>
          </cell>
          <cell r="AW65" t="str">
            <v>IGNORED</v>
          </cell>
          <cell r="AX65" t="str">
            <v>IGNORED</v>
          </cell>
          <cell r="AY65" t="str">
            <v>IGNORED</v>
          </cell>
          <cell r="AZ65" t="str">
            <v>IGNORED</v>
          </cell>
          <cell r="BA65" t="str">
            <v>IGNORED</v>
          </cell>
          <cell r="BB65" t="str">
            <v>IGNORED</v>
          </cell>
          <cell r="BC65" t="str">
            <v>IGNORED</v>
          </cell>
          <cell r="BD65" t="str">
            <v>IGNORED</v>
          </cell>
          <cell r="BE65" t="str">
            <v>IGNORED</v>
          </cell>
          <cell r="BF65" t="str">
            <v>IGNORED</v>
          </cell>
          <cell r="BG65" t="str">
            <v>IGNORED</v>
          </cell>
          <cell r="BH65" t="str">
            <v>IGNORED</v>
          </cell>
          <cell r="BI65" t="str">
            <v>IGNORED</v>
          </cell>
          <cell r="BJ65" t="str">
            <v>IGNORED</v>
          </cell>
          <cell r="BK65" t="str">
            <v>IGNORED</v>
          </cell>
          <cell r="BL65" t="str">
            <v>IGNORED</v>
          </cell>
          <cell r="BM65" t="str">
            <v>IGNORED</v>
          </cell>
          <cell r="BN65" t="str">
            <v>IGNORED</v>
          </cell>
          <cell r="BO65" t="str">
            <v>IGNORED</v>
          </cell>
          <cell r="BP65" t="str">
            <v>IGNORED</v>
          </cell>
          <cell r="BQ65" t="str">
            <v>IGNORED</v>
          </cell>
          <cell r="BR65" t="str">
            <v>IGNORED</v>
          </cell>
          <cell r="BS65" t="str">
            <v>IGNORED</v>
          </cell>
          <cell r="BT65" t="str">
            <v>IGNORED</v>
          </cell>
          <cell r="BU65" t="str">
            <v>IGNORED</v>
          </cell>
          <cell r="BV65" t="str">
            <v>IGNORED</v>
          </cell>
          <cell r="BW65" t="str">
            <v>IGNORED</v>
          </cell>
        </row>
        <row r="66">
          <cell r="A66" t="str">
            <v>Additional Balance Sheet Items</v>
          </cell>
        </row>
        <row r="67">
          <cell r="B67" t="str">
            <v>Net debt</v>
          </cell>
          <cell r="C67" t="str">
            <v>NET_DEBT</v>
          </cell>
          <cell r="D67" t="str">
            <v>USD</v>
          </cell>
          <cell r="F67" t="str">
            <v>IGNORED</v>
          </cell>
          <cell r="G67" t="str">
            <v>IGNORED</v>
          </cell>
          <cell r="H67" t="str">
            <v>IGNORED</v>
          </cell>
          <cell r="I67" t="str">
            <v>IGNORED</v>
          </cell>
          <cell r="J67" t="str">
            <v>IGNORED</v>
          </cell>
          <cell r="K67" t="str">
            <v>IGNORED</v>
          </cell>
          <cell r="L67" t="str">
            <v>IGNORED</v>
          </cell>
          <cell r="M67" t="str">
            <v>IGNORED</v>
          </cell>
          <cell r="N67" t="str">
            <v>IGNORED</v>
          </cell>
          <cell r="O67" t="str">
            <v>IGNORED</v>
          </cell>
          <cell r="P67" t="str">
            <v>IGNORED</v>
          </cell>
          <cell r="Q67" t="str">
            <v>IGNORED</v>
          </cell>
          <cell r="R67" t="str">
            <v>IGNORED</v>
          </cell>
          <cell r="S67" t="str">
            <v>IGNORED</v>
          </cell>
          <cell r="T67" t="str">
            <v>IGNORED</v>
          </cell>
          <cell r="U67" t="str">
            <v>IGNORED</v>
          </cell>
          <cell r="V67" t="str">
            <v>IGNORED</v>
          </cell>
          <cell r="W67" t="str">
            <v>IGNORED</v>
          </cell>
          <cell r="X67" t="str">
            <v>IGNORED</v>
          </cell>
          <cell r="Y67" t="str">
            <v>IGNORED</v>
          </cell>
          <cell r="Z67" t="str">
            <v>IGNORED</v>
          </cell>
          <cell r="AA67" t="str">
            <v>IGNORED</v>
          </cell>
          <cell r="AB67" t="str">
            <v>IGNORED</v>
          </cell>
          <cell r="AC67" t="str">
            <v>IGNORED</v>
          </cell>
          <cell r="AD67" t="str">
            <v>IGNORED</v>
          </cell>
          <cell r="AE67" t="str">
            <v>IGNORED</v>
          </cell>
          <cell r="AF67" t="str">
            <v>IGNORED</v>
          </cell>
          <cell r="AG67" t="str">
            <v>IGNORED</v>
          </cell>
          <cell r="AH67" t="str">
            <v>IGNORED</v>
          </cell>
          <cell r="AI67" t="str">
            <v>IGNORED</v>
          </cell>
          <cell r="AJ67" t="str">
            <v>IGNORED</v>
          </cell>
          <cell r="AK67" t="str">
            <v>IGNORED</v>
          </cell>
          <cell r="AL67" t="str">
            <v>IGNORED</v>
          </cell>
          <cell r="AM67" t="str">
            <v>IGNORED</v>
          </cell>
          <cell r="AN67" t="str">
            <v>IGNORED</v>
          </cell>
          <cell r="AO67" t="str">
            <v>IGNORED</v>
          </cell>
          <cell r="AP67" t="str">
            <v>IGNORED</v>
          </cell>
          <cell r="AQ67" t="str">
            <v>IGNORED</v>
          </cell>
          <cell r="AR67" t="str">
            <v>IGNORED</v>
          </cell>
          <cell r="AS67" t="str">
            <v>IGNORED</v>
          </cell>
          <cell r="AT67" t="str">
            <v>IGNORED</v>
          </cell>
          <cell r="AU67" t="str">
            <v>IGNORED</v>
          </cell>
          <cell r="AV67" t="str">
            <v>IGNORED</v>
          </cell>
          <cell r="AW67" t="str">
            <v>IGNORED</v>
          </cell>
          <cell r="AX67" t="str">
            <v>IGNORED</v>
          </cell>
          <cell r="AY67" t="str">
            <v>IGNORED</v>
          </cell>
          <cell r="AZ67" t="str">
            <v>IGNORED</v>
          </cell>
          <cell r="BA67" t="str">
            <v>IGNORED</v>
          </cell>
          <cell r="BB67" t="str">
            <v>IGNORED</v>
          </cell>
          <cell r="BC67" t="str">
            <v>IGNORED</v>
          </cell>
          <cell r="BD67" t="str">
            <v>IGNORED</v>
          </cell>
          <cell r="BE67" t="str">
            <v>IGNORED</v>
          </cell>
          <cell r="BF67" t="str">
            <v>IGNORED</v>
          </cell>
          <cell r="BG67" t="str">
            <v>IGNORED</v>
          </cell>
          <cell r="BH67" t="str">
            <v>IGNORED</v>
          </cell>
          <cell r="BI67" t="str">
            <v>IGNORED</v>
          </cell>
          <cell r="BJ67" t="str">
            <v>IGNORED</v>
          </cell>
          <cell r="BK67" t="str">
            <v>IGNORED</v>
          </cell>
          <cell r="BL67" t="str">
            <v>IGNORED</v>
          </cell>
          <cell r="BM67" t="str">
            <v>IGNORED</v>
          </cell>
          <cell r="BN67" t="str">
            <v>IGNORED</v>
          </cell>
          <cell r="BO67" t="str">
            <v>IGNORED</v>
          </cell>
          <cell r="BP67" t="str">
            <v>IGNORED</v>
          </cell>
          <cell r="BQ67" t="str">
            <v>IGNORED</v>
          </cell>
          <cell r="BR67" t="str">
            <v>IGNORED</v>
          </cell>
          <cell r="BS67" t="str">
            <v>IGNORED</v>
          </cell>
          <cell r="BT67" t="str">
            <v>IGNORED</v>
          </cell>
          <cell r="BU67" t="str">
            <v>IGNORED</v>
          </cell>
          <cell r="BV67" t="str">
            <v>IGNORED</v>
          </cell>
          <cell r="BW67" t="str">
            <v>IGNORED</v>
          </cell>
        </row>
        <row r="68">
          <cell r="B68" t="str">
            <v>Capitalized leases</v>
          </cell>
          <cell r="C68" t="str">
            <v>CAP_LEASES</v>
          </cell>
          <cell r="D68" t="str">
            <v>USD</v>
          </cell>
          <cell r="F68" t="str">
            <v>IGNORED</v>
          </cell>
          <cell r="G68" t="str">
            <v>IGNORED</v>
          </cell>
          <cell r="H68" t="str">
            <v>IGNORED</v>
          </cell>
          <cell r="I68" t="str">
            <v>IGNORED</v>
          </cell>
          <cell r="J68" t="str">
            <v>IGNORED</v>
          </cell>
          <cell r="K68" t="str">
            <v>IGNORED</v>
          </cell>
          <cell r="L68" t="str">
            <v>IGNORED</v>
          </cell>
          <cell r="M68" t="str">
            <v>IGNORED</v>
          </cell>
          <cell r="N68" t="str">
            <v>IGNORED</v>
          </cell>
          <cell r="O68" t="str">
            <v>IGNORED</v>
          </cell>
          <cell r="P68" t="str">
            <v>IGNORED</v>
          </cell>
          <cell r="Q68" t="str">
            <v>IGNORED</v>
          </cell>
          <cell r="R68" t="str">
            <v>IGNORED</v>
          </cell>
          <cell r="S68" t="str">
            <v>IGNORED</v>
          </cell>
          <cell r="T68" t="str">
            <v>IGNORED</v>
          </cell>
          <cell r="U68" t="str">
            <v>IGNORED</v>
          </cell>
          <cell r="V68" t="str">
            <v>IGNORED</v>
          </cell>
          <cell r="W68" t="str">
            <v>IGNORED</v>
          </cell>
          <cell r="X68" t="str">
            <v>IGNORED</v>
          </cell>
          <cell r="Y68" t="str">
            <v>IGNORED</v>
          </cell>
          <cell r="Z68" t="str">
            <v>IGNORED</v>
          </cell>
          <cell r="AA68" t="str">
            <v>IGNORED</v>
          </cell>
          <cell r="AB68" t="str">
            <v>IGNORED</v>
          </cell>
          <cell r="AC68" t="str">
            <v>IGNORED</v>
          </cell>
          <cell r="AD68" t="str">
            <v>IGNORED</v>
          </cell>
          <cell r="AE68" t="str">
            <v>IGNORED</v>
          </cell>
          <cell r="AF68" t="str">
            <v>IGNORED</v>
          </cell>
          <cell r="AG68" t="str">
            <v>IGNORED</v>
          </cell>
          <cell r="AH68" t="str">
            <v>IGNORED</v>
          </cell>
          <cell r="AI68" t="str">
            <v>IGNORED</v>
          </cell>
          <cell r="AJ68" t="str">
            <v>IGNORED</v>
          </cell>
          <cell r="AK68" t="str">
            <v>IGNORED</v>
          </cell>
          <cell r="AL68" t="str">
            <v>IGNORED</v>
          </cell>
          <cell r="AM68" t="str">
            <v>IGNORED</v>
          </cell>
          <cell r="AN68" t="str">
            <v>IGNORED</v>
          </cell>
          <cell r="AO68" t="str">
            <v>IGNORED</v>
          </cell>
          <cell r="AP68" t="str">
            <v>IGNORED</v>
          </cell>
          <cell r="AQ68" t="str">
            <v>IGNORED</v>
          </cell>
          <cell r="AR68" t="str">
            <v>IGNORED</v>
          </cell>
          <cell r="AS68" t="str">
            <v>IGNORED</v>
          </cell>
          <cell r="AT68" t="str">
            <v>IGNORED</v>
          </cell>
          <cell r="AU68" t="str">
            <v>IGNORED</v>
          </cell>
          <cell r="AV68" t="str">
            <v>IGNORED</v>
          </cell>
          <cell r="AW68" t="str">
            <v>IGNORED</v>
          </cell>
          <cell r="AX68" t="str">
            <v>IGNORED</v>
          </cell>
          <cell r="AY68" t="str">
            <v>IGNORED</v>
          </cell>
          <cell r="AZ68" t="str">
            <v>IGNORED</v>
          </cell>
          <cell r="BA68" t="str">
            <v>IGNORED</v>
          </cell>
          <cell r="BB68" t="str">
            <v>IGNORED</v>
          </cell>
          <cell r="BC68" t="str">
            <v>IGNORED</v>
          </cell>
          <cell r="BD68" t="str">
            <v>IGNORED</v>
          </cell>
          <cell r="BE68" t="str">
            <v>IGNORED</v>
          </cell>
          <cell r="BF68" t="str">
            <v>IGNORED</v>
          </cell>
          <cell r="BG68" t="str">
            <v>IGNORED</v>
          </cell>
          <cell r="BH68" t="str">
            <v>IGNORED</v>
          </cell>
          <cell r="BI68" t="str">
            <v>IGNORED</v>
          </cell>
          <cell r="BJ68" t="str">
            <v>IGNORED</v>
          </cell>
          <cell r="BK68" t="str">
            <v>IGNORED</v>
          </cell>
          <cell r="BL68" t="str">
            <v>IGNORED</v>
          </cell>
          <cell r="BM68" t="str">
            <v>IGNORED</v>
          </cell>
          <cell r="BN68" t="str">
            <v>IGNORED</v>
          </cell>
          <cell r="BO68" t="str">
            <v>IGNORED</v>
          </cell>
          <cell r="BP68" t="str">
            <v>IGNORED</v>
          </cell>
          <cell r="BQ68" t="str">
            <v>IGNORED</v>
          </cell>
          <cell r="BR68" t="str">
            <v>IGNORED</v>
          </cell>
          <cell r="BS68" t="str">
            <v>IGNORED</v>
          </cell>
          <cell r="BT68" t="str">
            <v>IGNORED</v>
          </cell>
          <cell r="BU68" t="str">
            <v>IGNORED</v>
          </cell>
          <cell r="BV68" t="str">
            <v>IGNORED</v>
          </cell>
          <cell r="BW68" t="str">
            <v>IGNORED</v>
          </cell>
        </row>
        <row r="69">
          <cell r="B69" t="str">
            <v>Deferred income taxes</v>
          </cell>
          <cell r="C69" t="str">
            <v>DEF_INC_TAX</v>
          </cell>
          <cell r="D69" t="str">
            <v>USD</v>
          </cell>
          <cell r="F69" t="str">
            <v>IGNORED</v>
          </cell>
          <cell r="G69" t="str">
            <v>IGNORED</v>
          </cell>
          <cell r="H69" t="str">
            <v>IGNORED</v>
          </cell>
          <cell r="I69" t="str">
            <v>IGNORED</v>
          </cell>
          <cell r="J69" t="str">
            <v>IGNORED</v>
          </cell>
          <cell r="K69" t="str">
            <v>IGNORED</v>
          </cell>
          <cell r="L69" t="str">
            <v>IGNORED</v>
          </cell>
          <cell r="M69" t="str">
            <v>IGNORED</v>
          </cell>
          <cell r="N69" t="str">
            <v>IGNORED</v>
          </cell>
          <cell r="O69" t="str">
            <v>IGNORED</v>
          </cell>
          <cell r="P69" t="str">
            <v>IGNORED</v>
          </cell>
          <cell r="Q69" t="str">
            <v>IGNORED</v>
          </cell>
          <cell r="R69" t="str">
            <v>IGNORED</v>
          </cell>
          <cell r="S69" t="str">
            <v>IGNORED</v>
          </cell>
          <cell r="T69" t="str">
            <v>IGNORED</v>
          </cell>
          <cell r="U69" t="str">
            <v>IGNORED</v>
          </cell>
          <cell r="V69" t="str">
            <v>IGNORED</v>
          </cell>
          <cell r="W69" t="str">
            <v>IGNORED</v>
          </cell>
          <cell r="X69" t="str">
            <v>IGNORED</v>
          </cell>
          <cell r="Y69" t="str">
            <v>IGNORED</v>
          </cell>
          <cell r="Z69" t="str">
            <v>IGNORED</v>
          </cell>
          <cell r="AA69" t="str">
            <v>IGNORED</v>
          </cell>
          <cell r="AB69" t="str">
            <v>IGNORED</v>
          </cell>
          <cell r="AC69" t="str">
            <v>IGNORED</v>
          </cell>
          <cell r="AD69" t="str">
            <v>IGNORED</v>
          </cell>
          <cell r="AE69" t="str">
            <v>IGNORED</v>
          </cell>
          <cell r="AF69" t="str">
            <v>IGNORED</v>
          </cell>
          <cell r="AG69" t="str">
            <v>IGNORED</v>
          </cell>
          <cell r="AH69" t="str">
            <v>IGNORED</v>
          </cell>
          <cell r="AI69" t="str">
            <v>IGNORED</v>
          </cell>
          <cell r="AJ69" t="str">
            <v>IGNORED</v>
          </cell>
          <cell r="AK69" t="str">
            <v>IGNORED</v>
          </cell>
          <cell r="AL69" t="str">
            <v>IGNORED</v>
          </cell>
          <cell r="AM69" t="str">
            <v>IGNORED</v>
          </cell>
          <cell r="AN69" t="str">
            <v>IGNORED</v>
          </cell>
          <cell r="AO69" t="str">
            <v>IGNORED</v>
          </cell>
          <cell r="AP69" t="str">
            <v>IGNORED</v>
          </cell>
          <cell r="AQ69" t="str">
            <v>IGNORED</v>
          </cell>
          <cell r="AR69" t="str">
            <v>IGNORED</v>
          </cell>
          <cell r="AS69" t="str">
            <v>IGNORED</v>
          </cell>
          <cell r="AT69" t="str">
            <v>IGNORED</v>
          </cell>
          <cell r="AU69" t="str">
            <v>IGNORED</v>
          </cell>
          <cell r="AV69" t="str">
            <v>IGNORED</v>
          </cell>
          <cell r="AW69" t="str">
            <v>IGNORED</v>
          </cell>
          <cell r="AX69" t="str">
            <v>IGNORED</v>
          </cell>
          <cell r="AY69" t="str">
            <v>IGNORED</v>
          </cell>
          <cell r="AZ69" t="str">
            <v>IGNORED</v>
          </cell>
          <cell r="BA69" t="str">
            <v>IGNORED</v>
          </cell>
          <cell r="BB69" t="str">
            <v>IGNORED</v>
          </cell>
          <cell r="BC69" t="str">
            <v>IGNORED</v>
          </cell>
          <cell r="BD69" t="str">
            <v>IGNORED</v>
          </cell>
          <cell r="BE69" t="str">
            <v>IGNORED</v>
          </cell>
          <cell r="BF69" t="str">
            <v>IGNORED</v>
          </cell>
          <cell r="BG69" t="str">
            <v>IGNORED</v>
          </cell>
          <cell r="BH69" t="str">
            <v>IGNORED</v>
          </cell>
          <cell r="BI69" t="str">
            <v>IGNORED</v>
          </cell>
          <cell r="BJ69" t="str">
            <v>IGNORED</v>
          </cell>
          <cell r="BK69" t="str">
            <v>IGNORED</v>
          </cell>
          <cell r="BL69" t="str">
            <v>IGNORED</v>
          </cell>
          <cell r="BM69" t="str">
            <v>IGNORED</v>
          </cell>
          <cell r="BN69" t="str">
            <v>IGNORED</v>
          </cell>
          <cell r="BO69" t="str">
            <v>IGNORED</v>
          </cell>
          <cell r="BP69" t="str">
            <v>IGNORED</v>
          </cell>
          <cell r="BQ69" t="str">
            <v>IGNORED</v>
          </cell>
          <cell r="BR69" t="str">
            <v>IGNORED</v>
          </cell>
          <cell r="BS69" t="str">
            <v>IGNORED</v>
          </cell>
          <cell r="BT69" t="str">
            <v>IGNORED</v>
          </cell>
          <cell r="BU69" t="str">
            <v>IGNORED</v>
          </cell>
          <cell r="BV69" t="str">
            <v>IGNORED</v>
          </cell>
          <cell r="BW69" t="str">
            <v>IGNORED</v>
          </cell>
        </row>
        <row r="70">
          <cell r="B70" t="str">
            <v>Associates (mkt value) used in EV calculation</v>
          </cell>
          <cell r="C70" t="str">
            <v>MV_ASSOCIATES</v>
          </cell>
          <cell r="D70" t="str">
            <v>USD</v>
          </cell>
          <cell r="F70" t="str">
            <v>IGNORED</v>
          </cell>
          <cell r="G70" t="str">
            <v>IGNORED</v>
          </cell>
          <cell r="H70" t="str">
            <v>IGNORED</v>
          </cell>
          <cell r="I70" t="str">
            <v>IGNORED</v>
          </cell>
          <cell r="J70" t="str">
            <v>IGNORED</v>
          </cell>
          <cell r="K70" t="str">
            <v>IGNORED</v>
          </cell>
          <cell r="L70" t="str">
            <v>IGNORED</v>
          </cell>
          <cell r="M70" t="str">
            <v>IGNORED</v>
          </cell>
          <cell r="N70" t="str">
            <v>IGNORED</v>
          </cell>
          <cell r="O70" t="str">
            <v>IGNORED</v>
          </cell>
          <cell r="P70" t="str">
            <v>IGNORED</v>
          </cell>
          <cell r="Q70" t="str">
            <v>IGNORED</v>
          </cell>
          <cell r="R70" t="str">
            <v>IGNORED</v>
          </cell>
          <cell r="S70" t="str">
            <v>IGNORED</v>
          </cell>
          <cell r="T70" t="str">
            <v>IGNORED</v>
          </cell>
          <cell r="U70" t="str">
            <v>IGNORED</v>
          </cell>
          <cell r="V70" t="str">
            <v>IGNORED</v>
          </cell>
          <cell r="W70" t="str">
            <v>IGNORED</v>
          </cell>
          <cell r="X70" t="str">
            <v>IGNORED</v>
          </cell>
          <cell r="Y70" t="str">
            <v>IGNORED</v>
          </cell>
          <cell r="Z70" t="str">
            <v>IGNORED</v>
          </cell>
          <cell r="AA70" t="str">
            <v>IGNORED</v>
          </cell>
          <cell r="AB70" t="str">
            <v>IGNORED</v>
          </cell>
          <cell r="AC70" t="str">
            <v>IGNORED</v>
          </cell>
          <cell r="AD70" t="str">
            <v>IGNORED</v>
          </cell>
          <cell r="AE70" t="str">
            <v>IGNORED</v>
          </cell>
          <cell r="AF70" t="str">
            <v>IGNORED</v>
          </cell>
          <cell r="AG70" t="str">
            <v>IGNORED</v>
          </cell>
          <cell r="AH70" t="str">
            <v>IGNORED</v>
          </cell>
          <cell r="AI70" t="str">
            <v>IGNORED</v>
          </cell>
          <cell r="AJ70" t="str">
            <v>IGNORED</v>
          </cell>
          <cell r="AK70" t="str">
            <v>IGNORED</v>
          </cell>
          <cell r="AL70" t="str">
            <v>IGNORED</v>
          </cell>
          <cell r="AM70" t="str">
            <v>IGNORED</v>
          </cell>
          <cell r="AN70" t="str">
            <v>IGNORED</v>
          </cell>
          <cell r="AO70" t="str">
            <v>IGNORED</v>
          </cell>
          <cell r="AP70" t="str">
            <v>IGNORED</v>
          </cell>
          <cell r="AQ70" t="str">
            <v>IGNORED</v>
          </cell>
          <cell r="AR70" t="str">
            <v>IGNORED</v>
          </cell>
          <cell r="AS70" t="str">
            <v>IGNORED</v>
          </cell>
          <cell r="AT70" t="str">
            <v>IGNORED</v>
          </cell>
          <cell r="AU70" t="str">
            <v>IGNORED</v>
          </cell>
          <cell r="AV70" t="str">
            <v>IGNORED</v>
          </cell>
          <cell r="AW70" t="str">
            <v>IGNORED</v>
          </cell>
          <cell r="AX70" t="str">
            <v>IGNORED</v>
          </cell>
          <cell r="AY70" t="str">
            <v>IGNORED</v>
          </cell>
          <cell r="AZ70" t="str">
            <v>IGNORED</v>
          </cell>
          <cell r="BA70" t="str">
            <v>IGNORED</v>
          </cell>
          <cell r="BB70" t="str">
            <v>IGNORED</v>
          </cell>
          <cell r="BC70" t="str">
            <v>IGNORED</v>
          </cell>
          <cell r="BD70" t="str">
            <v>IGNORED</v>
          </cell>
          <cell r="BE70" t="str">
            <v>IGNORED</v>
          </cell>
          <cell r="BF70" t="str">
            <v>IGNORED</v>
          </cell>
          <cell r="BG70" t="str">
            <v>IGNORED</v>
          </cell>
          <cell r="BH70" t="str">
            <v>IGNORED</v>
          </cell>
          <cell r="BI70" t="str">
            <v>IGNORED</v>
          </cell>
          <cell r="BJ70" t="str">
            <v>IGNORED</v>
          </cell>
          <cell r="BK70" t="str">
            <v>IGNORED</v>
          </cell>
          <cell r="BL70" t="str">
            <v>IGNORED</v>
          </cell>
          <cell r="BM70" t="str">
            <v>IGNORED</v>
          </cell>
          <cell r="BN70" t="str">
            <v>IGNORED</v>
          </cell>
          <cell r="BO70" t="str">
            <v>IGNORED</v>
          </cell>
          <cell r="BP70" t="str">
            <v>IGNORED</v>
          </cell>
          <cell r="BQ70" t="str">
            <v>IGNORED</v>
          </cell>
          <cell r="BR70" t="str">
            <v>IGNORED</v>
          </cell>
          <cell r="BS70" t="str">
            <v>IGNORED</v>
          </cell>
          <cell r="BT70" t="str">
            <v>IGNORED</v>
          </cell>
          <cell r="BU70" t="str">
            <v>IGNORED</v>
          </cell>
          <cell r="BV70" t="str">
            <v>IGNORED</v>
          </cell>
          <cell r="BW70" t="str">
            <v>IGNORED</v>
          </cell>
        </row>
        <row r="71">
          <cell r="B71" t="str">
            <v>Net debt adjustment</v>
          </cell>
          <cell r="C71" t="str">
            <v>NET_DEBT_ADJ</v>
          </cell>
          <cell r="D71" t="str">
            <v>USD</v>
          </cell>
          <cell r="F71" t="str">
            <v>IGNORED</v>
          </cell>
          <cell r="G71" t="str">
            <v>IGNORED</v>
          </cell>
          <cell r="H71" t="str">
            <v>IGNORED</v>
          </cell>
          <cell r="I71" t="str">
            <v>IGNORED</v>
          </cell>
          <cell r="J71" t="str">
            <v>IGNORED</v>
          </cell>
          <cell r="K71" t="str">
            <v>IGNORED</v>
          </cell>
          <cell r="L71" t="str">
            <v>IGNORED</v>
          </cell>
          <cell r="M71" t="str">
            <v>IGNORED</v>
          </cell>
          <cell r="N71" t="str">
            <v>IGNORED</v>
          </cell>
          <cell r="O71" t="str">
            <v>IGNORED</v>
          </cell>
          <cell r="P71" t="str">
            <v>IGNORED</v>
          </cell>
          <cell r="Q71" t="str">
            <v>IGNORED</v>
          </cell>
          <cell r="R71" t="str">
            <v>IGNORED</v>
          </cell>
          <cell r="S71" t="str">
            <v>IGNORED</v>
          </cell>
          <cell r="T71" t="str">
            <v>IGNORED</v>
          </cell>
          <cell r="U71" t="str">
            <v>IGNORED</v>
          </cell>
          <cell r="V71" t="str">
            <v>IGNORED</v>
          </cell>
          <cell r="W71" t="str">
            <v>IGNORED</v>
          </cell>
          <cell r="X71" t="str">
            <v>IGNORED</v>
          </cell>
          <cell r="Y71" t="str">
            <v>IGNORED</v>
          </cell>
          <cell r="Z71" t="str">
            <v>IGNORED</v>
          </cell>
          <cell r="AA71" t="str">
            <v>IGNORED</v>
          </cell>
          <cell r="AB71" t="str">
            <v>IGNORED</v>
          </cell>
          <cell r="AC71" t="str">
            <v>IGNORED</v>
          </cell>
          <cell r="AD71" t="str">
            <v>IGNORED</v>
          </cell>
          <cell r="AE71" t="str">
            <v>IGNORED</v>
          </cell>
          <cell r="AF71" t="str">
            <v>IGNORED</v>
          </cell>
          <cell r="AG71" t="str">
            <v>IGNORED</v>
          </cell>
          <cell r="AH71" t="str">
            <v>IGNORED</v>
          </cell>
          <cell r="AI71" t="str">
            <v>IGNORED</v>
          </cell>
          <cell r="AJ71" t="str">
            <v>IGNORED</v>
          </cell>
          <cell r="AK71" t="str">
            <v>IGNORED</v>
          </cell>
          <cell r="AL71" t="str">
            <v>IGNORED</v>
          </cell>
          <cell r="AM71" t="str">
            <v>IGNORED</v>
          </cell>
          <cell r="AN71" t="str">
            <v>IGNORED</v>
          </cell>
          <cell r="AO71" t="str">
            <v>IGNORED</v>
          </cell>
          <cell r="AP71" t="str">
            <v>IGNORED</v>
          </cell>
          <cell r="AQ71" t="str">
            <v>IGNORED</v>
          </cell>
          <cell r="AR71" t="str">
            <v>IGNORED</v>
          </cell>
          <cell r="AS71" t="str">
            <v>IGNORED</v>
          </cell>
          <cell r="AT71" t="str">
            <v>IGNORED</v>
          </cell>
          <cell r="AU71" t="str">
            <v>IGNORED</v>
          </cell>
          <cell r="AV71" t="str">
            <v>IGNORED</v>
          </cell>
          <cell r="AW71" t="str">
            <v>IGNORED</v>
          </cell>
          <cell r="AX71" t="str">
            <v>IGNORED</v>
          </cell>
          <cell r="AY71" t="str">
            <v>IGNORED</v>
          </cell>
          <cell r="AZ71" t="str">
            <v>IGNORED</v>
          </cell>
          <cell r="BA71" t="str">
            <v>IGNORED</v>
          </cell>
          <cell r="BB71" t="str">
            <v>IGNORED</v>
          </cell>
          <cell r="BC71" t="str">
            <v>IGNORED</v>
          </cell>
          <cell r="BD71" t="str">
            <v>IGNORED</v>
          </cell>
          <cell r="BE71" t="str">
            <v>IGNORED</v>
          </cell>
          <cell r="BF71" t="str">
            <v>IGNORED</v>
          </cell>
          <cell r="BG71" t="str">
            <v>IGNORED</v>
          </cell>
          <cell r="BH71" t="str">
            <v>IGNORED</v>
          </cell>
          <cell r="BI71" t="str">
            <v>IGNORED</v>
          </cell>
          <cell r="BJ71" t="str">
            <v>IGNORED</v>
          </cell>
          <cell r="BK71" t="str">
            <v>IGNORED</v>
          </cell>
          <cell r="BL71" t="str">
            <v>IGNORED</v>
          </cell>
          <cell r="BM71" t="str">
            <v>IGNORED</v>
          </cell>
          <cell r="BN71" t="str">
            <v>IGNORED</v>
          </cell>
          <cell r="BO71" t="str">
            <v>IGNORED</v>
          </cell>
          <cell r="BP71" t="str">
            <v>IGNORED</v>
          </cell>
          <cell r="BQ71" t="str">
            <v>IGNORED</v>
          </cell>
          <cell r="BR71" t="str">
            <v>IGNORED</v>
          </cell>
          <cell r="BS71" t="str">
            <v>IGNORED</v>
          </cell>
          <cell r="BT71" t="str">
            <v>IGNORED</v>
          </cell>
          <cell r="BU71" t="str">
            <v>IGNORED</v>
          </cell>
          <cell r="BV71" t="str">
            <v>IGNORED</v>
          </cell>
          <cell r="BW71" t="str">
            <v>IGNORED</v>
          </cell>
        </row>
        <row r="72">
          <cell r="B72" t="str">
            <v>Company borrowing margin</v>
          </cell>
          <cell r="C72" t="str">
            <v>CO_BOR_MARGIN</v>
          </cell>
          <cell r="F72" t="str">
            <v>IGNORED</v>
          </cell>
          <cell r="G72" t="str">
            <v>IGNORED</v>
          </cell>
          <cell r="H72" t="str">
            <v>IGNORED</v>
          </cell>
          <cell r="I72" t="str">
            <v>IGNORED</v>
          </cell>
          <cell r="J72" t="str">
            <v>IGNORED</v>
          </cell>
          <cell r="K72" t="str">
            <v>IGNORED</v>
          </cell>
          <cell r="L72" t="str">
            <v>IGNORED</v>
          </cell>
          <cell r="M72" t="str">
            <v>IGNORED</v>
          </cell>
          <cell r="N72" t="str">
            <v>IGNORED</v>
          </cell>
          <cell r="O72" t="str">
            <v>IGNORED</v>
          </cell>
          <cell r="P72" t="str">
            <v>IGNORED</v>
          </cell>
          <cell r="Q72" t="str">
            <v>IGNORED</v>
          </cell>
          <cell r="R72" t="str">
            <v>IGNORED</v>
          </cell>
          <cell r="S72" t="str">
            <v>IGNORED</v>
          </cell>
          <cell r="T72" t="str">
            <v>IGNORED</v>
          </cell>
          <cell r="U72" t="str">
            <v>IGNORED</v>
          </cell>
          <cell r="V72" t="str">
            <v>IGNORED</v>
          </cell>
          <cell r="W72" t="str">
            <v>IGNORED</v>
          </cell>
          <cell r="X72" t="str">
            <v>IGNORED</v>
          </cell>
          <cell r="Y72" t="str">
            <v>IGNORED</v>
          </cell>
          <cell r="Z72" t="str">
            <v>IGNORED</v>
          </cell>
          <cell r="AA72" t="str">
            <v>IGNORED</v>
          </cell>
          <cell r="AB72" t="str">
            <v>IGNORED</v>
          </cell>
          <cell r="AC72" t="str">
            <v>IGNORED</v>
          </cell>
          <cell r="AD72" t="str">
            <v>IGNORED</v>
          </cell>
          <cell r="AE72" t="str">
            <v>IGNORED</v>
          </cell>
          <cell r="AF72" t="str">
            <v>IGNORED</v>
          </cell>
          <cell r="AG72" t="str">
            <v>IGNORED</v>
          </cell>
          <cell r="AH72" t="str">
            <v>IGNORED</v>
          </cell>
          <cell r="AI72" t="str">
            <v>IGNORED</v>
          </cell>
          <cell r="AJ72" t="str">
            <v>IGNORED</v>
          </cell>
          <cell r="AK72" t="str">
            <v>IGNORED</v>
          </cell>
          <cell r="AL72" t="str">
            <v>IGNORED</v>
          </cell>
          <cell r="AM72" t="str">
            <v>IGNORED</v>
          </cell>
          <cell r="AN72" t="str">
            <v>IGNORED</v>
          </cell>
          <cell r="AO72" t="str">
            <v>IGNORED</v>
          </cell>
          <cell r="AP72" t="str">
            <v>IGNORED</v>
          </cell>
          <cell r="AQ72" t="str">
            <v>IGNORED</v>
          </cell>
          <cell r="AR72" t="str">
            <v>IGNORED</v>
          </cell>
          <cell r="AS72" t="str">
            <v>IGNORED</v>
          </cell>
          <cell r="AT72" t="str">
            <v>IGNORED</v>
          </cell>
          <cell r="AU72" t="str">
            <v>IGNORED</v>
          </cell>
          <cell r="AV72" t="str">
            <v>IGNORED</v>
          </cell>
          <cell r="AW72" t="str">
            <v>IGNORED</v>
          </cell>
          <cell r="AX72" t="str">
            <v>IGNORED</v>
          </cell>
          <cell r="AY72" t="str">
            <v>IGNORED</v>
          </cell>
          <cell r="AZ72" t="str">
            <v>IGNORED</v>
          </cell>
          <cell r="BA72" t="str">
            <v>IGNORED</v>
          </cell>
          <cell r="BB72" t="str">
            <v>IGNORED</v>
          </cell>
          <cell r="BC72" t="str">
            <v>IGNORED</v>
          </cell>
          <cell r="BD72" t="str">
            <v>IGNORED</v>
          </cell>
          <cell r="BE72" t="str">
            <v>IGNORED</v>
          </cell>
          <cell r="BF72" t="str">
            <v>IGNORED</v>
          </cell>
          <cell r="BG72" t="str">
            <v>IGNORED</v>
          </cell>
          <cell r="BH72" t="str">
            <v>IGNORED</v>
          </cell>
          <cell r="BI72" t="str">
            <v>IGNORED</v>
          </cell>
          <cell r="BJ72" t="str">
            <v>IGNORED</v>
          </cell>
          <cell r="BK72" t="str">
            <v>IGNORED</v>
          </cell>
          <cell r="BL72" t="str">
            <v>IGNORED</v>
          </cell>
          <cell r="BM72" t="str">
            <v>IGNORED</v>
          </cell>
          <cell r="BN72" t="str">
            <v>IGNORED</v>
          </cell>
          <cell r="BO72" t="str">
            <v>IGNORED</v>
          </cell>
          <cell r="BP72" t="str">
            <v>IGNORED</v>
          </cell>
          <cell r="BQ72" t="str">
            <v>IGNORED</v>
          </cell>
          <cell r="BR72" t="str">
            <v>IGNORED</v>
          </cell>
          <cell r="BS72" t="str">
            <v>IGNORED</v>
          </cell>
          <cell r="BT72" t="str">
            <v>IGNORED</v>
          </cell>
          <cell r="BU72" t="str">
            <v>IGNORED</v>
          </cell>
          <cell r="BV72" t="str">
            <v>IGNORED</v>
          </cell>
          <cell r="BW72" t="str">
            <v>IGNORED</v>
          </cell>
        </row>
        <row r="73">
          <cell r="B73" t="str">
            <v>Unfunded pensions &amp; other provisions</v>
          </cell>
          <cell r="C73" t="str">
            <v>UNF_PENS</v>
          </cell>
          <cell r="D73" t="str">
            <v>USD</v>
          </cell>
          <cell r="F73" t="str">
            <v>IGNORED</v>
          </cell>
          <cell r="G73" t="str">
            <v>IGNORED</v>
          </cell>
          <cell r="H73" t="str">
            <v>IGNORED</v>
          </cell>
          <cell r="I73" t="str">
            <v>IGNORED</v>
          </cell>
          <cell r="J73" t="str">
            <v>IGNORED</v>
          </cell>
          <cell r="K73" t="str">
            <v>IGNORED</v>
          </cell>
          <cell r="L73" t="str">
            <v>IGNORED</v>
          </cell>
          <cell r="M73" t="str">
            <v>IGNORED</v>
          </cell>
          <cell r="N73" t="str">
            <v>IGNORED</v>
          </cell>
          <cell r="O73" t="str">
            <v>IGNORED</v>
          </cell>
          <cell r="P73" t="str">
            <v>IGNORED</v>
          </cell>
          <cell r="Q73" t="str">
            <v>IGNORED</v>
          </cell>
          <cell r="R73" t="str">
            <v>IGNORED</v>
          </cell>
          <cell r="S73" t="str">
            <v>IGNORED</v>
          </cell>
          <cell r="T73" t="str">
            <v>IGNORED</v>
          </cell>
          <cell r="U73" t="str">
            <v>IGNORED</v>
          </cell>
          <cell r="V73" t="str">
            <v>IGNORED</v>
          </cell>
          <cell r="W73" t="str">
            <v>IGNORED</v>
          </cell>
          <cell r="X73" t="str">
            <v>IGNORED</v>
          </cell>
          <cell r="Y73" t="str">
            <v>IGNORED</v>
          </cell>
          <cell r="Z73" t="str">
            <v>IGNORED</v>
          </cell>
          <cell r="AA73" t="str">
            <v>IGNORED</v>
          </cell>
          <cell r="AB73" t="str">
            <v>IGNORED</v>
          </cell>
          <cell r="AC73" t="str">
            <v>IGNORED</v>
          </cell>
          <cell r="AD73" t="str">
            <v>IGNORED</v>
          </cell>
          <cell r="AE73" t="str">
            <v>IGNORED</v>
          </cell>
          <cell r="AF73" t="str">
            <v>IGNORED</v>
          </cell>
          <cell r="AG73" t="str">
            <v>IGNORED</v>
          </cell>
          <cell r="AH73" t="str">
            <v>IGNORED</v>
          </cell>
          <cell r="AI73" t="str">
            <v>IGNORED</v>
          </cell>
          <cell r="AJ73" t="str">
            <v>IGNORED</v>
          </cell>
          <cell r="AK73" t="str">
            <v>IGNORED</v>
          </cell>
          <cell r="AL73" t="str">
            <v>IGNORED</v>
          </cell>
          <cell r="AM73" t="str">
            <v>IGNORED</v>
          </cell>
          <cell r="AN73" t="str">
            <v>IGNORED</v>
          </cell>
          <cell r="AO73" t="str">
            <v>IGNORED</v>
          </cell>
          <cell r="AP73" t="str">
            <v>IGNORED</v>
          </cell>
          <cell r="AQ73" t="str">
            <v>IGNORED</v>
          </cell>
          <cell r="AR73" t="str">
            <v>IGNORED</v>
          </cell>
          <cell r="AS73" t="str">
            <v>IGNORED</v>
          </cell>
          <cell r="AT73" t="str">
            <v>IGNORED</v>
          </cell>
          <cell r="AU73" t="str">
            <v>IGNORED</v>
          </cell>
          <cell r="AV73" t="str">
            <v>IGNORED</v>
          </cell>
          <cell r="AW73" t="str">
            <v>IGNORED</v>
          </cell>
          <cell r="AX73" t="str">
            <v>IGNORED</v>
          </cell>
          <cell r="AY73" t="str">
            <v>IGNORED</v>
          </cell>
          <cell r="AZ73" t="str">
            <v>IGNORED</v>
          </cell>
          <cell r="BA73" t="str">
            <v>IGNORED</v>
          </cell>
          <cell r="BB73" t="str">
            <v>IGNORED</v>
          </cell>
          <cell r="BC73" t="str">
            <v>IGNORED</v>
          </cell>
          <cell r="BD73" t="str">
            <v>IGNORED</v>
          </cell>
          <cell r="BE73" t="str">
            <v>IGNORED</v>
          </cell>
          <cell r="BF73" t="str">
            <v>IGNORED</v>
          </cell>
          <cell r="BG73" t="str">
            <v>IGNORED</v>
          </cell>
          <cell r="BH73" t="str">
            <v>IGNORED</v>
          </cell>
          <cell r="BI73" t="str">
            <v>IGNORED</v>
          </cell>
          <cell r="BJ73" t="str">
            <v>IGNORED</v>
          </cell>
          <cell r="BK73" t="str">
            <v>IGNORED</v>
          </cell>
          <cell r="BL73" t="str">
            <v>IGNORED</v>
          </cell>
          <cell r="BM73" t="str">
            <v>IGNORED</v>
          </cell>
          <cell r="BN73" t="str">
            <v>IGNORED</v>
          </cell>
          <cell r="BO73" t="str">
            <v>IGNORED</v>
          </cell>
          <cell r="BP73" t="str">
            <v>IGNORED</v>
          </cell>
          <cell r="BQ73" t="str">
            <v>IGNORED</v>
          </cell>
          <cell r="BR73" t="str">
            <v>IGNORED</v>
          </cell>
          <cell r="BS73" t="str">
            <v>IGNORED</v>
          </cell>
          <cell r="BT73" t="str">
            <v>IGNORED</v>
          </cell>
          <cell r="BU73" t="str">
            <v>IGNORED</v>
          </cell>
          <cell r="BV73" t="str">
            <v>IGNORED</v>
          </cell>
          <cell r="BW73" t="str">
            <v>IGNORED</v>
          </cell>
        </row>
        <row r="74">
          <cell r="B74" t="str">
            <v>Unfunded pension liabilities (off balance sheet)</v>
          </cell>
          <cell r="C74" t="str">
            <v>UNF_PENS_OFF</v>
          </cell>
          <cell r="D74" t="str">
            <v>USD</v>
          </cell>
          <cell r="F74" t="str">
            <v>IGNORED</v>
          </cell>
          <cell r="G74" t="str">
            <v>IGNORED</v>
          </cell>
          <cell r="H74" t="str">
            <v>IGNORED</v>
          </cell>
          <cell r="I74" t="str">
            <v>IGNORED</v>
          </cell>
          <cell r="J74" t="str">
            <v>IGNORED</v>
          </cell>
          <cell r="K74" t="str">
            <v>IGNORED</v>
          </cell>
          <cell r="L74" t="str">
            <v>IGNORED</v>
          </cell>
          <cell r="M74" t="str">
            <v>IGNORED</v>
          </cell>
          <cell r="N74" t="str">
            <v>IGNORED</v>
          </cell>
          <cell r="O74" t="str">
            <v>IGNORED</v>
          </cell>
          <cell r="P74" t="str">
            <v>IGNORED</v>
          </cell>
          <cell r="Q74" t="str">
            <v>IGNORED</v>
          </cell>
          <cell r="R74" t="str">
            <v>IGNORED</v>
          </cell>
          <cell r="S74" t="str">
            <v>IGNORED</v>
          </cell>
          <cell r="T74" t="str">
            <v>IGNORED</v>
          </cell>
          <cell r="U74" t="str">
            <v>IGNORED</v>
          </cell>
          <cell r="V74" t="str">
            <v>IGNORED</v>
          </cell>
          <cell r="W74" t="str">
            <v>IGNORED</v>
          </cell>
          <cell r="X74" t="str">
            <v>IGNORED</v>
          </cell>
          <cell r="Y74" t="str">
            <v>IGNORED</v>
          </cell>
          <cell r="Z74" t="str">
            <v>IGNORED</v>
          </cell>
          <cell r="AA74" t="str">
            <v>IGNORED</v>
          </cell>
          <cell r="AB74" t="str">
            <v>IGNORED</v>
          </cell>
          <cell r="AC74" t="str">
            <v>IGNORED</v>
          </cell>
          <cell r="AD74" t="str">
            <v>IGNORED</v>
          </cell>
          <cell r="AE74" t="str">
            <v>IGNORED</v>
          </cell>
          <cell r="AF74" t="str">
            <v>IGNORED</v>
          </cell>
          <cell r="AG74" t="str">
            <v>IGNORED</v>
          </cell>
          <cell r="AH74" t="str">
            <v>IGNORED</v>
          </cell>
          <cell r="AI74" t="str">
            <v>IGNORED</v>
          </cell>
          <cell r="AJ74" t="str">
            <v>IGNORED</v>
          </cell>
          <cell r="AK74" t="str">
            <v>IGNORED</v>
          </cell>
          <cell r="AL74" t="str">
            <v>IGNORED</v>
          </cell>
          <cell r="AM74" t="str">
            <v>IGNORED</v>
          </cell>
          <cell r="AN74" t="str">
            <v>IGNORED</v>
          </cell>
          <cell r="AO74" t="str">
            <v>IGNORED</v>
          </cell>
          <cell r="AP74" t="str">
            <v>IGNORED</v>
          </cell>
          <cell r="AQ74" t="str">
            <v>IGNORED</v>
          </cell>
          <cell r="AR74" t="str">
            <v>IGNORED</v>
          </cell>
          <cell r="AS74" t="str">
            <v>IGNORED</v>
          </cell>
          <cell r="AT74" t="str">
            <v>IGNORED</v>
          </cell>
          <cell r="AU74" t="str">
            <v>IGNORED</v>
          </cell>
          <cell r="AV74" t="str">
            <v>IGNORED</v>
          </cell>
          <cell r="AW74" t="str">
            <v>IGNORED</v>
          </cell>
          <cell r="AX74" t="str">
            <v>IGNORED</v>
          </cell>
          <cell r="AY74" t="str">
            <v>IGNORED</v>
          </cell>
          <cell r="AZ74" t="str">
            <v>IGNORED</v>
          </cell>
          <cell r="BA74" t="str">
            <v>IGNORED</v>
          </cell>
          <cell r="BB74" t="str">
            <v>IGNORED</v>
          </cell>
          <cell r="BC74" t="str">
            <v>IGNORED</v>
          </cell>
          <cell r="BD74" t="str">
            <v>IGNORED</v>
          </cell>
          <cell r="BE74" t="str">
            <v>IGNORED</v>
          </cell>
          <cell r="BF74" t="str">
            <v>IGNORED</v>
          </cell>
          <cell r="BG74" t="str">
            <v>IGNORED</v>
          </cell>
          <cell r="BH74" t="str">
            <v>IGNORED</v>
          </cell>
          <cell r="BI74" t="str">
            <v>IGNORED</v>
          </cell>
          <cell r="BJ74" t="str">
            <v>IGNORED</v>
          </cell>
          <cell r="BK74" t="str">
            <v>IGNORED</v>
          </cell>
          <cell r="BL74" t="str">
            <v>IGNORED</v>
          </cell>
          <cell r="BM74" t="str">
            <v>IGNORED</v>
          </cell>
          <cell r="BN74" t="str">
            <v>IGNORED</v>
          </cell>
          <cell r="BO74" t="str">
            <v>IGNORED</v>
          </cell>
          <cell r="BP74" t="str">
            <v>IGNORED</v>
          </cell>
          <cell r="BQ74" t="str">
            <v>IGNORED</v>
          </cell>
          <cell r="BR74" t="str">
            <v>IGNORED</v>
          </cell>
          <cell r="BS74" t="str">
            <v>IGNORED</v>
          </cell>
          <cell r="BT74" t="str">
            <v>IGNORED</v>
          </cell>
          <cell r="BU74" t="str">
            <v>IGNORED</v>
          </cell>
          <cell r="BV74" t="str">
            <v>IGNORED</v>
          </cell>
          <cell r="BW74" t="str">
            <v>IGNORED</v>
          </cell>
        </row>
        <row r="75">
          <cell r="B75" t="str">
            <v>Unfunded pension liabilities &amp; other, used in EV</v>
          </cell>
          <cell r="C75" t="str">
            <v>UNF_PENS_LIAB_OTH</v>
          </cell>
          <cell r="D75" t="str">
            <v>USD</v>
          </cell>
          <cell r="F75" t="str">
            <v>IGNORED</v>
          </cell>
          <cell r="G75" t="str">
            <v>IGNORED</v>
          </cell>
          <cell r="H75" t="str">
            <v>IGNORED</v>
          </cell>
          <cell r="I75" t="str">
            <v>IGNORED</v>
          </cell>
          <cell r="J75" t="str">
            <v>IGNORED</v>
          </cell>
          <cell r="K75" t="str">
            <v>IGNORED</v>
          </cell>
          <cell r="L75" t="str">
            <v>IGNORED</v>
          </cell>
          <cell r="M75" t="str">
            <v>IGNORED</v>
          </cell>
          <cell r="N75" t="str">
            <v>IGNORED</v>
          </cell>
          <cell r="O75" t="str">
            <v>IGNORED</v>
          </cell>
          <cell r="P75" t="str">
            <v>IGNORED</v>
          </cell>
          <cell r="Q75" t="str">
            <v>IGNORED</v>
          </cell>
          <cell r="R75" t="str">
            <v>IGNORED</v>
          </cell>
          <cell r="S75" t="str">
            <v>IGNORED</v>
          </cell>
          <cell r="T75" t="str">
            <v>IGNORED</v>
          </cell>
          <cell r="U75" t="str">
            <v>IGNORED</v>
          </cell>
          <cell r="V75" t="str">
            <v>IGNORED</v>
          </cell>
          <cell r="W75" t="str">
            <v>IGNORED</v>
          </cell>
          <cell r="X75" t="str">
            <v>IGNORED</v>
          </cell>
          <cell r="Y75" t="str">
            <v>IGNORED</v>
          </cell>
          <cell r="Z75" t="str">
            <v>IGNORED</v>
          </cell>
          <cell r="AA75" t="str">
            <v>IGNORED</v>
          </cell>
          <cell r="AB75" t="str">
            <v>IGNORED</v>
          </cell>
          <cell r="AC75" t="str">
            <v>IGNORED</v>
          </cell>
          <cell r="AD75" t="str">
            <v>IGNORED</v>
          </cell>
          <cell r="AE75" t="str">
            <v>IGNORED</v>
          </cell>
          <cell r="AF75" t="str">
            <v>IGNORED</v>
          </cell>
          <cell r="AG75" t="str">
            <v>IGNORED</v>
          </cell>
          <cell r="AH75" t="str">
            <v>IGNORED</v>
          </cell>
          <cell r="AI75" t="str">
            <v>IGNORED</v>
          </cell>
          <cell r="AJ75" t="str">
            <v>IGNORED</v>
          </cell>
          <cell r="AK75" t="str">
            <v>IGNORED</v>
          </cell>
          <cell r="AL75" t="str">
            <v>IGNORED</v>
          </cell>
          <cell r="AM75" t="str">
            <v>IGNORED</v>
          </cell>
          <cell r="AN75" t="str">
            <v>IGNORED</v>
          </cell>
          <cell r="AO75" t="str">
            <v>IGNORED</v>
          </cell>
          <cell r="AP75" t="str">
            <v>IGNORED</v>
          </cell>
          <cell r="AQ75" t="str">
            <v>IGNORED</v>
          </cell>
          <cell r="AR75" t="str">
            <v>IGNORED</v>
          </cell>
          <cell r="AS75" t="str">
            <v>IGNORED</v>
          </cell>
          <cell r="AT75" t="str">
            <v>IGNORED</v>
          </cell>
          <cell r="AU75" t="str">
            <v>IGNORED</v>
          </cell>
          <cell r="AV75" t="str">
            <v>IGNORED</v>
          </cell>
          <cell r="AW75" t="str">
            <v>IGNORED</v>
          </cell>
          <cell r="AX75" t="str">
            <v>IGNORED</v>
          </cell>
          <cell r="AY75" t="str">
            <v>IGNORED</v>
          </cell>
          <cell r="AZ75" t="str">
            <v>IGNORED</v>
          </cell>
          <cell r="BA75" t="str">
            <v>IGNORED</v>
          </cell>
          <cell r="BB75" t="str">
            <v>IGNORED</v>
          </cell>
          <cell r="BC75" t="str">
            <v>IGNORED</v>
          </cell>
          <cell r="BD75" t="str">
            <v>IGNORED</v>
          </cell>
          <cell r="BE75" t="str">
            <v>IGNORED</v>
          </cell>
          <cell r="BF75" t="str">
            <v>IGNORED</v>
          </cell>
          <cell r="BG75" t="str">
            <v>IGNORED</v>
          </cell>
          <cell r="BH75" t="str">
            <v>IGNORED</v>
          </cell>
          <cell r="BI75" t="str">
            <v>IGNORED</v>
          </cell>
          <cell r="BJ75" t="str">
            <v>IGNORED</v>
          </cell>
          <cell r="BK75" t="str">
            <v>IGNORED</v>
          </cell>
          <cell r="BL75" t="str">
            <v>IGNORED</v>
          </cell>
          <cell r="BM75" t="str">
            <v>IGNORED</v>
          </cell>
          <cell r="BN75" t="str">
            <v>IGNORED</v>
          </cell>
          <cell r="BO75" t="str">
            <v>IGNORED</v>
          </cell>
          <cell r="BP75" t="str">
            <v>IGNORED</v>
          </cell>
          <cell r="BQ75" t="str">
            <v>IGNORED</v>
          </cell>
          <cell r="BR75" t="str">
            <v>IGNORED</v>
          </cell>
          <cell r="BS75" t="str">
            <v>IGNORED</v>
          </cell>
          <cell r="BT75" t="str">
            <v>IGNORED</v>
          </cell>
          <cell r="BU75" t="str">
            <v>IGNORED</v>
          </cell>
          <cell r="BV75" t="str">
            <v>IGNORED</v>
          </cell>
          <cell r="BW75" t="str">
            <v>IGNORED</v>
          </cell>
        </row>
        <row r="76">
          <cell r="B76" t="str">
            <v>Adjustment for unfunded pensions &amp; goodwill</v>
          </cell>
          <cell r="C76" t="str">
            <v>ADJ_UNF_PENS_GOOD</v>
          </cell>
          <cell r="D76" t="str">
            <v>USD</v>
          </cell>
          <cell r="F76" t="str">
            <v>IGNORED</v>
          </cell>
          <cell r="G76" t="str">
            <v>IGNORED</v>
          </cell>
          <cell r="H76" t="str">
            <v>IGNORED</v>
          </cell>
          <cell r="I76" t="str">
            <v>IGNORED</v>
          </cell>
          <cell r="J76" t="str">
            <v>IGNORED</v>
          </cell>
          <cell r="K76" t="str">
            <v>IGNORED</v>
          </cell>
          <cell r="L76" t="str">
            <v>IGNORED</v>
          </cell>
          <cell r="M76" t="str">
            <v>IGNORED</v>
          </cell>
          <cell r="N76" t="str">
            <v>IGNORED</v>
          </cell>
          <cell r="O76" t="str">
            <v>IGNORED</v>
          </cell>
          <cell r="P76" t="str">
            <v>IGNORED</v>
          </cell>
          <cell r="Q76" t="str">
            <v>IGNORED</v>
          </cell>
          <cell r="R76" t="str">
            <v>IGNORED</v>
          </cell>
          <cell r="S76" t="str">
            <v>IGNORED</v>
          </cell>
          <cell r="T76" t="str">
            <v>IGNORED</v>
          </cell>
          <cell r="U76" t="str">
            <v>IGNORED</v>
          </cell>
          <cell r="V76" t="str">
            <v>IGNORED</v>
          </cell>
          <cell r="W76" t="str">
            <v>IGNORED</v>
          </cell>
          <cell r="X76" t="str">
            <v>IGNORED</v>
          </cell>
          <cell r="Y76" t="str">
            <v>IGNORED</v>
          </cell>
          <cell r="Z76" t="str">
            <v>IGNORED</v>
          </cell>
          <cell r="AA76" t="str">
            <v>IGNORED</v>
          </cell>
          <cell r="AB76" t="str">
            <v>IGNORED</v>
          </cell>
          <cell r="AC76" t="str">
            <v>IGNORED</v>
          </cell>
          <cell r="AD76" t="str">
            <v>IGNORED</v>
          </cell>
          <cell r="AE76" t="str">
            <v>IGNORED</v>
          </cell>
          <cell r="AF76" t="str">
            <v>IGNORED</v>
          </cell>
          <cell r="AG76" t="str">
            <v>IGNORED</v>
          </cell>
          <cell r="AH76" t="str">
            <v>IGNORED</v>
          </cell>
          <cell r="AI76" t="str">
            <v>IGNORED</v>
          </cell>
          <cell r="AJ76" t="str">
            <v>IGNORED</v>
          </cell>
          <cell r="AK76" t="str">
            <v>IGNORED</v>
          </cell>
          <cell r="AL76" t="str">
            <v>IGNORED</v>
          </cell>
          <cell r="AM76" t="str">
            <v>IGNORED</v>
          </cell>
          <cell r="AN76" t="str">
            <v>IGNORED</v>
          </cell>
          <cell r="AO76" t="str">
            <v>IGNORED</v>
          </cell>
          <cell r="AP76" t="str">
            <v>IGNORED</v>
          </cell>
          <cell r="AQ76" t="str">
            <v>IGNORED</v>
          </cell>
          <cell r="AR76" t="str">
            <v>IGNORED</v>
          </cell>
          <cell r="AS76" t="str">
            <v>IGNORED</v>
          </cell>
          <cell r="AT76" t="str">
            <v>IGNORED</v>
          </cell>
          <cell r="AU76" t="str">
            <v>IGNORED</v>
          </cell>
          <cell r="AV76" t="str">
            <v>IGNORED</v>
          </cell>
          <cell r="AW76" t="str">
            <v>IGNORED</v>
          </cell>
          <cell r="AX76" t="str">
            <v>IGNORED</v>
          </cell>
          <cell r="AY76" t="str">
            <v>IGNORED</v>
          </cell>
          <cell r="AZ76" t="str">
            <v>IGNORED</v>
          </cell>
          <cell r="BA76" t="str">
            <v>IGNORED</v>
          </cell>
          <cell r="BB76" t="str">
            <v>IGNORED</v>
          </cell>
          <cell r="BC76" t="str">
            <v>IGNORED</v>
          </cell>
          <cell r="BD76" t="str">
            <v>IGNORED</v>
          </cell>
          <cell r="BE76" t="str">
            <v>IGNORED</v>
          </cell>
          <cell r="BF76" t="str">
            <v>IGNORED</v>
          </cell>
          <cell r="BG76" t="str">
            <v>IGNORED</v>
          </cell>
          <cell r="BH76" t="str">
            <v>IGNORED</v>
          </cell>
          <cell r="BI76" t="str">
            <v>IGNORED</v>
          </cell>
          <cell r="BJ76" t="str">
            <v>IGNORED</v>
          </cell>
          <cell r="BK76" t="str">
            <v>IGNORED</v>
          </cell>
          <cell r="BL76" t="str">
            <v>IGNORED</v>
          </cell>
          <cell r="BM76" t="str">
            <v>IGNORED</v>
          </cell>
          <cell r="BN76" t="str">
            <v>IGNORED</v>
          </cell>
          <cell r="BO76" t="str">
            <v>IGNORED</v>
          </cell>
          <cell r="BP76" t="str">
            <v>IGNORED</v>
          </cell>
          <cell r="BQ76" t="str">
            <v>IGNORED</v>
          </cell>
          <cell r="BR76" t="str">
            <v>IGNORED</v>
          </cell>
          <cell r="BS76" t="str">
            <v>IGNORED</v>
          </cell>
          <cell r="BT76" t="str">
            <v>IGNORED</v>
          </cell>
          <cell r="BU76" t="str">
            <v>IGNORED</v>
          </cell>
          <cell r="BV76" t="str">
            <v>IGNORED</v>
          </cell>
          <cell r="BW76" t="str">
            <v>IGNORED</v>
          </cell>
        </row>
        <row r="77">
          <cell r="B77" t="str">
            <v>Other GCI adjustments</v>
          </cell>
          <cell r="C77" t="str">
            <v>OTH_GCI_ADJ</v>
          </cell>
          <cell r="D77" t="str">
            <v>USD</v>
          </cell>
          <cell r="F77" t="str">
            <v>IGNORED</v>
          </cell>
          <cell r="G77" t="str">
            <v>IGNORED</v>
          </cell>
          <cell r="H77" t="str">
            <v>IGNORED</v>
          </cell>
          <cell r="I77" t="str">
            <v>IGNORED</v>
          </cell>
          <cell r="J77" t="str">
            <v>IGNORED</v>
          </cell>
          <cell r="K77" t="str">
            <v>IGNORED</v>
          </cell>
          <cell r="L77" t="str">
            <v>IGNORED</v>
          </cell>
          <cell r="M77" t="str">
            <v>IGNORED</v>
          </cell>
          <cell r="N77" t="str">
            <v>IGNORED</v>
          </cell>
          <cell r="O77" t="str">
            <v>IGNORED</v>
          </cell>
          <cell r="P77" t="str">
            <v>IGNORED</v>
          </cell>
          <cell r="Q77" t="str">
            <v>IGNORED</v>
          </cell>
          <cell r="R77" t="str">
            <v>IGNORED</v>
          </cell>
          <cell r="S77" t="str">
            <v>IGNORED</v>
          </cell>
          <cell r="T77" t="str">
            <v>IGNORED</v>
          </cell>
          <cell r="U77" t="str">
            <v>IGNORED</v>
          </cell>
          <cell r="V77" t="str">
            <v>IGNORED</v>
          </cell>
          <cell r="W77" t="str">
            <v>IGNORED</v>
          </cell>
          <cell r="X77" t="str">
            <v>IGNORED</v>
          </cell>
          <cell r="Y77" t="str">
            <v>IGNORED</v>
          </cell>
          <cell r="Z77" t="str">
            <v>IGNORED</v>
          </cell>
          <cell r="AA77" t="str">
            <v>IGNORED</v>
          </cell>
          <cell r="AB77" t="str">
            <v>IGNORED</v>
          </cell>
          <cell r="AC77" t="str">
            <v>IGNORED</v>
          </cell>
          <cell r="AD77" t="str">
            <v>IGNORED</v>
          </cell>
          <cell r="AE77" t="str">
            <v>IGNORED</v>
          </cell>
          <cell r="AF77" t="str">
            <v>IGNORED</v>
          </cell>
          <cell r="AG77" t="str">
            <v>IGNORED</v>
          </cell>
          <cell r="AH77" t="str">
            <v>IGNORED</v>
          </cell>
          <cell r="AI77" t="str">
            <v>IGNORED</v>
          </cell>
          <cell r="AJ77" t="str">
            <v>IGNORED</v>
          </cell>
          <cell r="AK77" t="str">
            <v>IGNORED</v>
          </cell>
          <cell r="AL77" t="str">
            <v>IGNORED</v>
          </cell>
          <cell r="AM77" t="str">
            <v>IGNORED</v>
          </cell>
          <cell r="AN77" t="str">
            <v>IGNORED</v>
          </cell>
          <cell r="AO77" t="str">
            <v>IGNORED</v>
          </cell>
          <cell r="AP77" t="str">
            <v>IGNORED</v>
          </cell>
          <cell r="AQ77" t="str">
            <v>IGNORED</v>
          </cell>
          <cell r="AR77" t="str">
            <v>IGNORED</v>
          </cell>
          <cell r="AS77" t="str">
            <v>IGNORED</v>
          </cell>
          <cell r="AT77" t="str">
            <v>IGNORED</v>
          </cell>
          <cell r="AU77" t="str">
            <v>IGNORED</v>
          </cell>
          <cell r="AV77" t="str">
            <v>IGNORED</v>
          </cell>
          <cell r="AW77" t="str">
            <v>IGNORED</v>
          </cell>
          <cell r="AX77" t="str">
            <v>IGNORED</v>
          </cell>
          <cell r="AY77" t="str">
            <v>IGNORED</v>
          </cell>
          <cell r="AZ77" t="str">
            <v>IGNORED</v>
          </cell>
          <cell r="BA77" t="str">
            <v>IGNORED</v>
          </cell>
          <cell r="BB77" t="str">
            <v>IGNORED</v>
          </cell>
          <cell r="BC77" t="str">
            <v>IGNORED</v>
          </cell>
          <cell r="BD77" t="str">
            <v>IGNORED</v>
          </cell>
          <cell r="BE77" t="str">
            <v>IGNORED</v>
          </cell>
          <cell r="BF77" t="str">
            <v>IGNORED</v>
          </cell>
          <cell r="BG77" t="str">
            <v>IGNORED</v>
          </cell>
          <cell r="BH77" t="str">
            <v>IGNORED</v>
          </cell>
          <cell r="BI77" t="str">
            <v>IGNORED</v>
          </cell>
          <cell r="BJ77" t="str">
            <v>IGNORED</v>
          </cell>
          <cell r="BK77" t="str">
            <v>IGNORED</v>
          </cell>
          <cell r="BL77" t="str">
            <v>IGNORED</v>
          </cell>
          <cell r="BM77" t="str">
            <v>IGNORED</v>
          </cell>
          <cell r="BN77" t="str">
            <v>IGNORED</v>
          </cell>
          <cell r="BO77" t="str">
            <v>IGNORED</v>
          </cell>
          <cell r="BP77" t="str">
            <v>IGNORED</v>
          </cell>
          <cell r="BQ77" t="str">
            <v>IGNORED</v>
          </cell>
          <cell r="BR77" t="str">
            <v>IGNORED</v>
          </cell>
          <cell r="BS77" t="str">
            <v>IGNORED</v>
          </cell>
          <cell r="BT77" t="str">
            <v>IGNORED</v>
          </cell>
          <cell r="BU77" t="str">
            <v>IGNORED</v>
          </cell>
          <cell r="BV77" t="str">
            <v>IGNORED</v>
          </cell>
          <cell r="BW77" t="str">
            <v>IGNORED</v>
          </cell>
        </row>
        <row r="78">
          <cell r="B78" t="str">
            <v>GCI inflator</v>
          </cell>
          <cell r="C78" t="str">
            <v>GCI_INFL</v>
          </cell>
          <cell r="F78" t="str">
            <v>IGNORED</v>
          </cell>
          <cell r="G78" t="str">
            <v>IGNORED</v>
          </cell>
          <cell r="H78" t="str">
            <v>IGNORED</v>
          </cell>
          <cell r="I78" t="str">
            <v>IGNORED</v>
          </cell>
          <cell r="J78" t="str">
            <v>IGNORED</v>
          </cell>
          <cell r="K78" t="str">
            <v>IGNORED</v>
          </cell>
          <cell r="L78" t="str">
            <v>IGNORED</v>
          </cell>
          <cell r="M78" t="str">
            <v>IGNORED</v>
          </cell>
          <cell r="N78" t="str">
            <v>IGNORED</v>
          </cell>
          <cell r="O78" t="str">
            <v>IGNORED</v>
          </cell>
          <cell r="P78" t="str">
            <v>IGNORED</v>
          </cell>
          <cell r="Q78" t="str">
            <v>IGNORED</v>
          </cell>
          <cell r="R78" t="str">
            <v>IGNORED</v>
          </cell>
          <cell r="S78" t="str">
            <v>IGNORED</v>
          </cell>
          <cell r="T78" t="str">
            <v>IGNORED</v>
          </cell>
          <cell r="U78" t="str">
            <v>IGNORED</v>
          </cell>
          <cell r="V78" t="str">
            <v>IGNORED</v>
          </cell>
          <cell r="W78" t="str">
            <v>IGNORED</v>
          </cell>
          <cell r="X78" t="str">
            <v>IGNORED</v>
          </cell>
          <cell r="Y78" t="str">
            <v>IGNORED</v>
          </cell>
          <cell r="Z78" t="str">
            <v>IGNORED</v>
          </cell>
          <cell r="AA78" t="str">
            <v>IGNORED</v>
          </cell>
          <cell r="AB78" t="str">
            <v>IGNORED</v>
          </cell>
          <cell r="AC78" t="str">
            <v>IGNORED</v>
          </cell>
          <cell r="AD78" t="str">
            <v>IGNORED</v>
          </cell>
          <cell r="AE78" t="str">
            <v>IGNORED</v>
          </cell>
          <cell r="AF78" t="str">
            <v>IGNORED</v>
          </cell>
          <cell r="AG78" t="str">
            <v>IGNORED</v>
          </cell>
          <cell r="AH78" t="str">
            <v>IGNORED</v>
          </cell>
          <cell r="AI78" t="str">
            <v>IGNORED</v>
          </cell>
          <cell r="AJ78" t="str">
            <v>IGNORED</v>
          </cell>
          <cell r="AK78" t="str">
            <v>IGNORED</v>
          </cell>
          <cell r="AL78" t="str">
            <v>IGNORED</v>
          </cell>
          <cell r="AM78" t="str">
            <v>IGNORED</v>
          </cell>
          <cell r="AN78" t="str">
            <v>IGNORED</v>
          </cell>
          <cell r="AO78" t="str">
            <v>IGNORED</v>
          </cell>
          <cell r="AP78" t="str">
            <v>IGNORED</v>
          </cell>
          <cell r="AQ78" t="str">
            <v>IGNORED</v>
          </cell>
          <cell r="AR78" t="str">
            <v>IGNORED</v>
          </cell>
          <cell r="AS78" t="str">
            <v>IGNORED</v>
          </cell>
          <cell r="AT78" t="str">
            <v>IGNORED</v>
          </cell>
          <cell r="AU78" t="str">
            <v>IGNORED</v>
          </cell>
          <cell r="AV78" t="str">
            <v>IGNORED</v>
          </cell>
          <cell r="AW78" t="str">
            <v>IGNORED</v>
          </cell>
          <cell r="AX78" t="str">
            <v>IGNORED</v>
          </cell>
          <cell r="AY78" t="str">
            <v>IGNORED</v>
          </cell>
          <cell r="AZ78" t="str">
            <v>IGNORED</v>
          </cell>
          <cell r="BA78" t="str">
            <v>IGNORED</v>
          </cell>
          <cell r="BB78" t="str">
            <v>IGNORED</v>
          </cell>
          <cell r="BC78" t="str">
            <v>IGNORED</v>
          </cell>
          <cell r="BD78" t="str">
            <v>IGNORED</v>
          </cell>
          <cell r="BE78" t="str">
            <v>IGNORED</v>
          </cell>
          <cell r="BF78" t="str">
            <v>IGNORED</v>
          </cell>
          <cell r="BG78" t="str">
            <v>IGNORED</v>
          </cell>
          <cell r="BH78" t="str">
            <v>IGNORED</v>
          </cell>
          <cell r="BI78" t="str">
            <v>IGNORED</v>
          </cell>
          <cell r="BJ78" t="str">
            <v>IGNORED</v>
          </cell>
          <cell r="BK78" t="str">
            <v>IGNORED</v>
          </cell>
          <cell r="BL78" t="str">
            <v>IGNORED</v>
          </cell>
          <cell r="BM78" t="str">
            <v>IGNORED</v>
          </cell>
          <cell r="BN78" t="str">
            <v>IGNORED</v>
          </cell>
          <cell r="BO78" t="str">
            <v>IGNORED</v>
          </cell>
          <cell r="BP78" t="str">
            <v>IGNORED</v>
          </cell>
          <cell r="BQ78" t="str">
            <v>IGNORED</v>
          </cell>
          <cell r="BR78" t="str">
            <v>IGNORED</v>
          </cell>
          <cell r="BS78" t="str">
            <v>IGNORED</v>
          </cell>
          <cell r="BT78" t="str">
            <v>IGNORED</v>
          </cell>
          <cell r="BU78" t="str">
            <v>IGNORED</v>
          </cell>
          <cell r="BV78" t="str">
            <v>IGNORED</v>
          </cell>
          <cell r="BW78" t="str">
            <v>IGNORED</v>
          </cell>
        </row>
        <row r="79">
          <cell r="B79" t="str">
            <v>Minority interest</v>
          </cell>
          <cell r="C79" t="str">
            <v>BAL_MINO_INT</v>
          </cell>
          <cell r="D79" t="str">
            <v>USD</v>
          </cell>
          <cell r="F79" t="str">
            <v>IGNORED</v>
          </cell>
          <cell r="G79" t="str">
            <v>IGNORED</v>
          </cell>
          <cell r="H79" t="str">
            <v>IGNORED</v>
          </cell>
          <cell r="I79" t="str">
            <v>IGNORED</v>
          </cell>
          <cell r="J79" t="str">
            <v>IGNORED</v>
          </cell>
          <cell r="K79" t="str">
            <v>IGNORED</v>
          </cell>
          <cell r="L79" t="str">
            <v>IGNORED</v>
          </cell>
          <cell r="M79" t="str">
            <v>IGNORED</v>
          </cell>
          <cell r="N79" t="str">
            <v>IGNORED</v>
          </cell>
          <cell r="O79" t="str">
            <v>IGNORED</v>
          </cell>
          <cell r="P79" t="str">
            <v>IGNORED</v>
          </cell>
          <cell r="Q79" t="str">
            <v>IGNORED</v>
          </cell>
          <cell r="R79" t="str">
            <v>IGNORED</v>
          </cell>
          <cell r="S79" t="str">
            <v>IGNORED</v>
          </cell>
          <cell r="T79" t="str">
            <v>IGNORED</v>
          </cell>
          <cell r="U79" t="str">
            <v>IGNORED</v>
          </cell>
          <cell r="V79" t="str">
            <v>IGNORED</v>
          </cell>
          <cell r="W79" t="str">
            <v>IGNORED</v>
          </cell>
          <cell r="X79" t="str">
            <v>IGNORED</v>
          </cell>
          <cell r="Y79" t="str">
            <v>IGNORED</v>
          </cell>
          <cell r="Z79" t="str">
            <v>IGNORED</v>
          </cell>
          <cell r="AA79" t="str">
            <v>IGNORED</v>
          </cell>
          <cell r="AB79" t="str">
            <v>IGNORED</v>
          </cell>
          <cell r="AC79" t="str">
            <v>IGNORED</v>
          </cell>
          <cell r="AD79" t="str">
            <v>IGNORED</v>
          </cell>
          <cell r="AE79" t="str">
            <v>IGNORED</v>
          </cell>
          <cell r="AF79" t="str">
            <v>IGNORED</v>
          </cell>
          <cell r="AG79" t="str">
            <v>IGNORED</v>
          </cell>
          <cell r="AH79" t="str">
            <v>IGNORED</v>
          </cell>
          <cell r="AI79" t="str">
            <v>IGNORED</v>
          </cell>
          <cell r="AJ79" t="str">
            <v>IGNORED</v>
          </cell>
          <cell r="AK79" t="str">
            <v>IGNORED</v>
          </cell>
          <cell r="AL79" t="str">
            <v>IGNORED</v>
          </cell>
          <cell r="AM79" t="str">
            <v>IGNORED</v>
          </cell>
          <cell r="AN79" t="str">
            <v>IGNORED</v>
          </cell>
          <cell r="AO79" t="str">
            <v>IGNORED</v>
          </cell>
          <cell r="AP79" t="str">
            <v>IGNORED</v>
          </cell>
          <cell r="AQ79" t="str">
            <v>IGNORED</v>
          </cell>
          <cell r="AR79" t="str">
            <v>IGNORED</v>
          </cell>
          <cell r="AS79" t="str">
            <v>IGNORED</v>
          </cell>
          <cell r="AT79" t="str">
            <v>IGNORED</v>
          </cell>
          <cell r="AU79" t="str">
            <v>IGNORED</v>
          </cell>
          <cell r="AV79" t="str">
            <v>IGNORED</v>
          </cell>
          <cell r="AW79" t="str">
            <v>IGNORED</v>
          </cell>
          <cell r="AX79" t="str">
            <v>IGNORED</v>
          </cell>
          <cell r="AY79" t="str">
            <v>IGNORED</v>
          </cell>
          <cell r="AZ79" t="str">
            <v>IGNORED</v>
          </cell>
          <cell r="BA79" t="str">
            <v>IGNORED</v>
          </cell>
          <cell r="BB79" t="str">
            <v>IGNORED</v>
          </cell>
          <cell r="BC79" t="str">
            <v>IGNORED</v>
          </cell>
          <cell r="BD79" t="str">
            <v>IGNORED</v>
          </cell>
          <cell r="BE79" t="str">
            <v>IGNORED</v>
          </cell>
          <cell r="BF79" t="str">
            <v>IGNORED</v>
          </cell>
          <cell r="BG79" t="str">
            <v>IGNORED</v>
          </cell>
          <cell r="BH79" t="str">
            <v>IGNORED</v>
          </cell>
          <cell r="BI79" t="str">
            <v>IGNORED</v>
          </cell>
          <cell r="BJ79" t="str">
            <v>IGNORED</v>
          </cell>
          <cell r="BK79" t="str">
            <v>IGNORED</v>
          </cell>
          <cell r="BL79" t="str">
            <v>IGNORED</v>
          </cell>
          <cell r="BM79" t="str">
            <v>IGNORED</v>
          </cell>
          <cell r="BN79" t="str">
            <v>IGNORED</v>
          </cell>
          <cell r="BO79" t="str">
            <v>IGNORED</v>
          </cell>
          <cell r="BP79" t="str">
            <v>IGNORED</v>
          </cell>
          <cell r="BQ79" t="str">
            <v>IGNORED</v>
          </cell>
          <cell r="BR79" t="str">
            <v>IGNORED</v>
          </cell>
          <cell r="BS79" t="str">
            <v>IGNORED</v>
          </cell>
          <cell r="BT79" t="str">
            <v>IGNORED</v>
          </cell>
          <cell r="BU79" t="str">
            <v>IGNORED</v>
          </cell>
          <cell r="BV79" t="str">
            <v>IGNORED</v>
          </cell>
          <cell r="BW79" t="str">
            <v>IGNORED</v>
          </cell>
        </row>
        <row r="80">
          <cell r="A80" t="str">
            <v>Cash Flow Statement</v>
          </cell>
        </row>
        <row r="81">
          <cell r="B81" t="str">
            <v>Minority interest add-back</v>
          </cell>
          <cell r="C81" t="str">
            <v>CF_INC_MINORITY</v>
          </cell>
          <cell r="D81" t="str">
            <v>USD</v>
          </cell>
          <cell r="F81" t="str">
            <v>IGNORED</v>
          </cell>
          <cell r="G81" t="str">
            <v>IGNORED</v>
          </cell>
          <cell r="H81" t="str">
            <v>IGNORED</v>
          </cell>
          <cell r="I81" t="str">
            <v>IGNORED</v>
          </cell>
          <cell r="J81" t="str">
            <v>IGNORED</v>
          </cell>
          <cell r="K81" t="str">
            <v>IGNORED</v>
          </cell>
          <cell r="L81" t="str">
            <v>IGNORED</v>
          </cell>
          <cell r="M81" t="str">
            <v>IGNORED</v>
          </cell>
          <cell r="N81" t="str">
            <v>IGNORED</v>
          </cell>
          <cell r="O81" t="str">
            <v>IGNORED</v>
          </cell>
          <cell r="P81" t="str">
            <v>IGNORED</v>
          </cell>
          <cell r="Q81" t="str">
            <v>IGNORED</v>
          </cell>
          <cell r="R81" t="str">
            <v>IGNORED</v>
          </cell>
          <cell r="S81" t="str">
            <v>IGNORED</v>
          </cell>
          <cell r="T81" t="str">
            <v>IGNORED</v>
          </cell>
          <cell r="U81" t="str">
            <v>IGNORED</v>
          </cell>
          <cell r="V81" t="str">
            <v>IGNORED</v>
          </cell>
          <cell r="W81" t="str">
            <v>IGNORED</v>
          </cell>
          <cell r="X81" t="str">
            <v>IGNORED</v>
          </cell>
          <cell r="Y81" t="str">
            <v>IGNORED</v>
          </cell>
          <cell r="Z81" t="str">
            <v>IGNORED</v>
          </cell>
          <cell r="AA81" t="str">
            <v>IGNORED</v>
          </cell>
          <cell r="AB81" t="str">
            <v>IGNORED</v>
          </cell>
          <cell r="AC81" t="str">
            <v>IGNORED</v>
          </cell>
          <cell r="AD81" t="str">
            <v>IGNORED</v>
          </cell>
          <cell r="AE81" t="str">
            <v>IGNORED</v>
          </cell>
          <cell r="AF81" t="str">
            <v>IGNORED</v>
          </cell>
          <cell r="AG81" t="str">
            <v>IGNORED</v>
          </cell>
          <cell r="AH81" t="str">
            <v>IGNORED</v>
          </cell>
          <cell r="AI81" t="str">
            <v>IGNORED</v>
          </cell>
          <cell r="AJ81" t="str">
            <v>IGNORED</v>
          </cell>
          <cell r="AK81" t="str">
            <v>IGNORED</v>
          </cell>
          <cell r="AL81" t="str">
            <v>IGNORED</v>
          </cell>
          <cell r="AM81" t="str">
            <v>IGNORED</v>
          </cell>
          <cell r="AN81" t="str">
            <v>IGNORED</v>
          </cell>
          <cell r="AO81" t="str">
            <v>IGNORED</v>
          </cell>
          <cell r="AP81" t="str">
            <v>IGNORED</v>
          </cell>
          <cell r="AQ81" t="str">
            <v>IGNORED</v>
          </cell>
          <cell r="AR81" t="str">
            <v>IGNORED</v>
          </cell>
          <cell r="AS81" t="str">
            <v>IGNORED</v>
          </cell>
          <cell r="AT81" t="str">
            <v>IGNORED</v>
          </cell>
          <cell r="AU81" t="str">
            <v>IGNORED</v>
          </cell>
          <cell r="AV81" t="str">
            <v>IGNORED</v>
          </cell>
          <cell r="AW81" t="str">
            <v>IGNORED</v>
          </cell>
          <cell r="AX81" t="str">
            <v>IGNORED</v>
          </cell>
          <cell r="AY81" t="str">
            <v>IGNORED</v>
          </cell>
          <cell r="AZ81" t="str">
            <v>IGNORED</v>
          </cell>
          <cell r="BA81" t="str">
            <v>IGNORED</v>
          </cell>
          <cell r="BB81" t="str">
            <v>IGNORED</v>
          </cell>
          <cell r="BC81" t="str">
            <v>IGNORED</v>
          </cell>
          <cell r="BD81" t="str">
            <v>IGNORED</v>
          </cell>
          <cell r="BE81" t="str">
            <v>IGNORED</v>
          </cell>
          <cell r="BF81" t="str">
            <v>IGNORED</v>
          </cell>
          <cell r="BG81" t="str">
            <v>IGNORED</v>
          </cell>
          <cell r="BH81" t="str">
            <v>IGNORED</v>
          </cell>
          <cell r="BI81" t="str">
            <v>IGNORED</v>
          </cell>
          <cell r="BJ81" t="str">
            <v>IGNORED</v>
          </cell>
          <cell r="BK81" t="str">
            <v>IGNORED</v>
          </cell>
          <cell r="BL81" t="str">
            <v>IGNORED</v>
          </cell>
          <cell r="BM81" t="str">
            <v>IGNORED</v>
          </cell>
          <cell r="BN81" t="str">
            <v>IGNORED</v>
          </cell>
          <cell r="BO81" t="str">
            <v>IGNORED</v>
          </cell>
          <cell r="BP81" t="str">
            <v>IGNORED</v>
          </cell>
          <cell r="BQ81" t="str">
            <v>IGNORED</v>
          </cell>
          <cell r="BR81" t="str">
            <v>IGNORED</v>
          </cell>
          <cell r="BS81" t="str">
            <v>IGNORED</v>
          </cell>
          <cell r="BT81" t="str">
            <v>IGNORED</v>
          </cell>
          <cell r="BU81" t="str">
            <v>IGNORED</v>
          </cell>
          <cell r="BV81" t="str">
            <v>IGNORED</v>
          </cell>
          <cell r="BW81" t="str">
            <v>IGNORED</v>
          </cell>
        </row>
        <row r="82">
          <cell r="B82" t="str">
            <v>Depreciation &amp; amortization add-back</v>
          </cell>
          <cell r="C82" t="str">
            <v>DEPR_AMORT</v>
          </cell>
          <cell r="D82" t="str">
            <v>USD</v>
          </cell>
          <cell r="F82" t="str">
            <v>IGNORED</v>
          </cell>
          <cell r="G82" t="str">
            <v>IGNORED</v>
          </cell>
          <cell r="H82" t="str">
            <v>IGNORED</v>
          </cell>
          <cell r="I82" t="str">
            <v>IGNORED</v>
          </cell>
          <cell r="J82" t="str">
            <v>IGNORED</v>
          </cell>
          <cell r="K82" t="str">
            <v>IGNORED</v>
          </cell>
          <cell r="L82" t="str">
            <v>IGNORED</v>
          </cell>
          <cell r="M82" t="str">
            <v>IGNORED</v>
          </cell>
          <cell r="N82" t="str">
            <v>IGNORED</v>
          </cell>
          <cell r="O82" t="str">
            <v>IGNORED</v>
          </cell>
          <cell r="P82" t="str">
            <v>IGNORED</v>
          </cell>
          <cell r="Q82" t="str">
            <v>IGNORED</v>
          </cell>
          <cell r="R82" t="str">
            <v>IGNORED</v>
          </cell>
          <cell r="S82" t="str">
            <v>IGNORED</v>
          </cell>
          <cell r="T82" t="str">
            <v>IGNORED</v>
          </cell>
          <cell r="U82" t="str">
            <v>IGNORED</v>
          </cell>
          <cell r="V82" t="str">
            <v>IGNORED</v>
          </cell>
          <cell r="W82" t="str">
            <v>IGNORED</v>
          </cell>
          <cell r="X82" t="str">
            <v>IGNORED</v>
          </cell>
          <cell r="Y82" t="str">
            <v>IGNORED</v>
          </cell>
          <cell r="Z82" t="str">
            <v>IGNORED</v>
          </cell>
          <cell r="AA82" t="str">
            <v>IGNORED</v>
          </cell>
          <cell r="AB82" t="str">
            <v>IGNORED</v>
          </cell>
          <cell r="AC82" t="str">
            <v>IGNORED</v>
          </cell>
          <cell r="AD82" t="str">
            <v>IGNORED</v>
          </cell>
          <cell r="AE82" t="str">
            <v>IGNORED</v>
          </cell>
          <cell r="AF82" t="str">
            <v>IGNORED</v>
          </cell>
          <cell r="AG82" t="str">
            <v>IGNORED</v>
          </cell>
          <cell r="AH82" t="str">
            <v>IGNORED</v>
          </cell>
          <cell r="AI82" t="str">
            <v>IGNORED</v>
          </cell>
          <cell r="AJ82" t="str">
            <v>IGNORED</v>
          </cell>
          <cell r="AK82" t="str">
            <v>IGNORED</v>
          </cell>
          <cell r="AL82" t="str">
            <v>IGNORED</v>
          </cell>
          <cell r="AM82" t="str">
            <v>IGNORED</v>
          </cell>
          <cell r="AN82" t="str">
            <v>IGNORED</v>
          </cell>
          <cell r="AO82" t="str">
            <v>IGNORED</v>
          </cell>
          <cell r="AP82" t="str">
            <v>IGNORED</v>
          </cell>
          <cell r="AQ82" t="str">
            <v>IGNORED</v>
          </cell>
          <cell r="AR82" t="str">
            <v>IGNORED</v>
          </cell>
          <cell r="AS82" t="str">
            <v>IGNORED</v>
          </cell>
          <cell r="AT82" t="str">
            <v>IGNORED</v>
          </cell>
          <cell r="AU82" t="str">
            <v>IGNORED</v>
          </cell>
          <cell r="AV82" t="str">
            <v>IGNORED</v>
          </cell>
          <cell r="AW82" t="str">
            <v>IGNORED</v>
          </cell>
          <cell r="AX82" t="str">
            <v>IGNORED</v>
          </cell>
          <cell r="AY82" t="str">
            <v>IGNORED</v>
          </cell>
          <cell r="AZ82" t="str">
            <v>IGNORED</v>
          </cell>
          <cell r="BA82" t="str">
            <v>IGNORED</v>
          </cell>
          <cell r="BB82" t="str">
            <v>IGNORED</v>
          </cell>
          <cell r="BC82" t="str">
            <v>IGNORED</v>
          </cell>
          <cell r="BD82" t="str">
            <v>IGNORED</v>
          </cell>
          <cell r="BE82" t="str">
            <v>IGNORED</v>
          </cell>
          <cell r="BF82" t="str">
            <v>IGNORED</v>
          </cell>
          <cell r="BG82" t="str">
            <v>IGNORED</v>
          </cell>
          <cell r="BH82" t="str">
            <v>IGNORED</v>
          </cell>
          <cell r="BI82" t="str">
            <v>IGNORED</v>
          </cell>
          <cell r="BJ82" t="str">
            <v>IGNORED</v>
          </cell>
          <cell r="BK82" t="str">
            <v>IGNORED</v>
          </cell>
          <cell r="BL82" t="str">
            <v>IGNORED</v>
          </cell>
          <cell r="BM82" t="str">
            <v>IGNORED</v>
          </cell>
          <cell r="BN82" t="str">
            <v>IGNORED</v>
          </cell>
          <cell r="BO82" t="str">
            <v>IGNORED</v>
          </cell>
          <cell r="BP82" t="str">
            <v>IGNORED</v>
          </cell>
          <cell r="BQ82" t="str">
            <v>IGNORED</v>
          </cell>
          <cell r="BR82" t="str">
            <v>IGNORED</v>
          </cell>
          <cell r="BS82" t="str">
            <v>IGNORED</v>
          </cell>
          <cell r="BT82" t="str">
            <v>IGNORED</v>
          </cell>
          <cell r="BU82" t="str">
            <v>IGNORED</v>
          </cell>
          <cell r="BV82" t="str">
            <v>IGNORED</v>
          </cell>
          <cell r="BW82" t="str">
            <v>IGNORED</v>
          </cell>
        </row>
        <row r="83">
          <cell r="B83" t="str">
            <v>(Increase)/decrease in working capital</v>
          </cell>
          <cell r="C83" t="str">
            <v>WORK_CAP</v>
          </cell>
          <cell r="D83" t="str">
            <v>USD</v>
          </cell>
          <cell r="F83" t="str">
            <v>IGNORED</v>
          </cell>
          <cell r="G83" t="str">
            <v>IGNORED</v>
          </cell>
          <cell r="H83" t="str">
            <v>IGNORED</v>
          </cell>
          <cell r="I83" t="str">
            <v>IGNORED</v>
          </cell>
          <cell r="J83" t="str">
            <v>IGNORED</v>
          </cell>
          <cell r="K83" t="str">
            <v>IGNORED</v>
          </cell>
          <cell r="L83" t="str">
            <v>IGNORED</v>
          </cell>
          <cell r="M83" t="str">
            <v>IGNORED</v>
          </cell>
          <cell r="N83" t="str">
            <v>IGNORED</v>
          </cell>
          <cell r="O83" t="str">
            <v>IGNORED</v>
          </cell>
          <cell r="P83" t="str">
            <v>IGNORED</v>
          </cell>
          <cell r="Q83" t="str">
            <v>IGNORED</v>
          </cell>
          <cell r="R83" t="str">
            <v>IGNORED</v>
          </cell>
          <cell r="S83" t="str">
            <v>IGNORED</v>
          </cell>
          <cell r="T83" t="str">
            <v>IGNORED</v>
          </cell>
          <cell r="U83" t="str">
            <v>IGNORED</v>
          </cell>
          <cell r="V83" t="str">
            <v>IGNORED</v>
          </cell>
          <cell r="W83" t="str">
            <v>IGNORED</v>
          </cell>
          <cell r="X83" t="str">
            <v>IGNORED</v>
          </cell>
          <cell r="Y83" t="str">
            <v>IGNORED</v>
          </cell>
          <cell r="Z83" t="str">
            <v>IGNORED</v>
          </cell>
          <cell r="AA83" t="str">
            <v>IGNORED</v>
          </cell>
          <cell r="AB83" t="str">
            <v>IGNORED</v>
          </cell>
          <cell r="AC83" t="str">
            <v>IGNORED</v>
          </cell>
          <cell r="AD83" t="str">
            <v>IGNORED</v>
          </cell>
          <cell r="AE83" t="str">
            <v>IGNORED</v>
          </cell>
          <cell r="AF83" t="str">
            <v>IGNORED</v>
          </cell>
          <cell r="AG83" t="str">
            <v>IGNORED</v>
          </cell>
          <cell r="AH83" t="str">
            <v>IGNORED</v>
          </cell>
          <cell r="AI83" t="str">
            <v>IGNORED</v>
          </cell>
          <cell r="AJ83" t="str">
            <v>IGNORED</v>
          </cell>
          <cell r="AK83" t="str">
            <v>IGNORED</v>
          </cell>
          <cell r="AL83" t="str">
            <v>IGNORED</v>
          </cell>
          <cell r="AM83" t="str">
            <v>IGNORED</v>
          </cell>
          <cell r="AN83" t="str">
            <v>IGNORED</v>
          </cell>
          <cell r="AO83" t="str">
            <v>IGNORED</v>
          </cell>
          <cell r="AP83" t="str">
            <v>IGNORED</v>
          </cell>
          <cell r="AQ83" t="str">
            <v>IGNORED</v>
          </cell>
          <cell r="AR83" t="str">
            <v>IGNORED</v>
          </cell>
          <cell r="AS83" t="str">
            <v>IGNORED</v>
          </cell>
          <cell r="AT83" t="str">
            <v>IGNORED</v>
          </cell>
          <cell r="AU83" t="str">
            <v>IGNORED</v>
          </cell>
          <cell r="AV83" t="str">
            <v>IGNORED</v>
          </cell>
          <cell r="AW83" t="str">
            <v>IGNORED</v>
          </cell>
          <cell r="AX83" t="str">
            <v>IGNORED</v>
          </cell>
          <cell r="AY83" t="str">
            <v>IGNORED</v>
          </cell>
          <cell r="AZ83" t="str">
            <v>IGNORED</v>
          </cell>
          <cell r="BA83" t="str">
            <v>IGNORED</v>
          </cell>
          <cell r="BB83" t="str">
            <v>IGNORED</v>
          </cell>
          <cell r="BC83" t="str">
            <v>IGNORED</v>
          </cell>
          <cell r="BD83" t="str">
            <v>IGNORED</v>
          </cell>
          <cell r="BE83" t="str">
            <v>IGNORED</v>
          </cell>
          <cell r="BF83" t="str">
            <v>IGNORED</v>
          </cell>
          <cell r="BG83" t="str">
            <v>IGNORED</v>
          </cell>
          <cell r="BH83" t="str">
            <v>IGNORED</v>
          </cell>
          <cell r="BI83" t="str">
            <v>IGNORED</v>
          </cell>
          <cell r="BJ83" t="str">
            <v>IGNORED</v>
          </cell>
          <cell r="BK83" t="str">
            <v>IGNORED</v>
          </cell>
          <cell r="BL83" t="str">
            <v>IGNORED</v>
          </cell>
          <cell r="BM83" t="str">
            <v>IGNORED</v>
          </cell>
          <cell r="BN83" t="str">
            <v>IGNORED</v>
          </cell>
          <cell r="BO83" t="str">
            <v>IGNORED</v>
          </cell>
          <cell r="BP83" t="str">
            <v>IGNORED</v>
          </cell>
          <cell r="BQ83" t="str">
            <v>IGNORED</v>
          </cell>
          <cell r="BR83" t="str">
            <v>IGNORED</v>
          </cell>
          <cell r="BS83" t="str">
            <v>IGNORED</v>
          </cell>
          <cell r="BT83" t="str">
            <v>IGNORED</v>
          </cell>
          <cell r="BU83" t="str">
            <v>IGNORED</v>
          </cell>
          <cell r="BV83" t="str">
            <v>IGNORED</v>
          </cell>
          <cell r="BW83" t="str">
            <v>IGNORED</v>
          </cell>
        </row>
        <row r="84">
          <cell r="B84" t="str">
            <v>Other operating cash flow items</v>
          </cell>
          <cell r="C84" t="str">
            <v>OTH_OP_CF</v>
          </cell>
          <cell r="D84" t="str">
            <v>USD</v>
          </cell>
          <cell r="F84" t="str">
            <v>IGNORED</v>
          </cell>
          <cell r="G84" t="str">
            <v>IGNORED</v>
          </cell>
          <cell r="H84" t="str">
            <v>IGNORED</v>
          </cell>
          <cell r="I84" t="str">
            <v>IGNORED</v>
          </cell>
          <cell r="J84" t="str">
            <v>IGNORED</v>
          </cell>
          <cell r="K84" t="str">
            <v>IGNORED</v>
          </cell>
          <cell r="L84" t="str">
            <v>IGNORED</v>
          </cell>
          <cell r="M84" t="str">
            <v>IGNORED</v>
          </cell>
          <cell r="N84" t="str">
            <v>IGNORED</v>
          </cell>
          <cell r="O84" t="str">
            <v>IGNORED</v>
          </cell>
          <cell r="P84" t="str">
            <v>IGNORED</v>
          </cell>
          <cell r="Q84" t="str">
            <v>IGNORED</v>
          </cell>
          <cell r="R84" t="str">
            <v>IGNORED</v>
          </cell>
          <cell r="S84" t="str">
            <v>IGNORED</v>
          </cell>
          <cell r="T84" t="str">
            <v>IGNORED</v>
          </cell>
          <cell r="U84" t="str">
            <v>IGNORED</v>
          </cell>
          <cell r="V84" t="str">
            <v>IGNORED</v>
          </cell>
          <cell r="W84" t="str">
            <v>IGNORED</v>
          </cell>
          <cell r="X84" t="str">
            <v>IGNORED</v>
          </cell>
          <cell r="Y84" t="str">
            <v>IGNORED</v>
          </cell>
          <cell r="Z84" t="str">
            <v>IGNORED</v>
          </cell>
          <cell r="AA84" t="str">
            <v>IGNORED</v>
          </cell>
          <cell r="AB84" t="str">
            <v>IGNORED</v>
          </cell>
          <cell r="AC84" t="str">
            <v>IGNORED</v>
          </cell>
          <cell r="AD84" t="str">
            <v>IGNORED</v>
          </cell>
          <cell r="AE84" t="str">
            <v>IGNORED</v>
          </cell>
          <cell r="AF84" t="str">
            <v>IGNORED</v>
          </cell>
          <cell r="AG84" t="str">
            <v>IGNORED</v>
          </cell>
          <cell r="AH84" t="str">
            <v>IGNORED</v>
          </cell>
          <cell r="AI84" t="str">
            <v>IGNORED</v>
          </cell>
          <cell r="AJ84" t="str">
            <v>IGNORED</v>
          </cell>
          <cell r="AK84" t="str">
            <v>IGNORED</v>
          </cell>
          <cell r="AL84" t="str">
            <v>IGNORED</v>
          </cell>
          <cell r="AM84" t="str">
            <v>IGNORED</v>
          </cell>
          <cell r="AN84" t="str">
            <v>IGNORED</v>
          </cell>
          <cell r="AO84" t="str">
            <v>IGNORED</v>
          </cell>
          <cell r="AP84" t="str">
            <v>IGNORED</v>
          </cell>
          <cell r="AQ84" t="str">
            <v>IGNORED</v>
          </cell>
          <cell r="AR84" t="str">
            <v>IGNORED</v>
          </cell>
          <cell r="AS84" t="str">
            <v>IGNORED</v>
          </cell>
          <cell r="AT84" t="str">
            <v>IGNORED</v>
          </cell>
          <cell r="AU84" t="str">
            <v>IGNORED</v>
          </cell>
          <cell r="AV84" t="str">
            <v>IGNORED</v>
          </cell>
          <cell r="AW84" t="str">
            <v>IGNORED</v>
          </cell>
          <cell r="AX84" t="str">
            <v>IGNORED</v>
          </cell>
          <cell r="AY84" t="str">
            <v>IGNORED</v>
          </cell>
          <cell r="AZ84" t="str">
            <v>IGNORED</v>
          </cell>
          <cell r="BA84" t="str">
            <v>IGNORED</v>
          </cell>
          <cell r="BB84" t="str">
            <v>IGNORED</v>
          </cell>
          <cell r="BC84" t="str">
            <v>IGNORED</v>
          </cell>
          <cell r="BD84" t="str">
            <v>IGNORED</v>
          </cell>
          <cell r="BE84" t="str">
            <v>IGNORED</v>
          </cell>
          <cell r="BF84" t="str">
            <v>IGNORED</v>
          </cell>
          <cell r="BG84" t="str">
            <v>IGNORED</v>
          </cell>
          <cell r="BH84" t="str">
            <v>IGNORED</v>
          </cell>
          <cell r="BI84" t="str">
            <v>IGNORED</v>
          </cell>
          <cell r="BJ84" t="str">
            <v>IGNORED</v>
          </cell>
          <cell r="BK84" t="str">
            <v>IGNORED</v>
          </cell>
          <cell r="BL84" t="str">
            <v>IGNORED</v>
          </cell>
          <cell r="BM84" t="str">
            <v>IGNORED</v>
          </cell>
          <cell r="BN84" t="str">
            <v>IGNORED</v>
          </cell>
          <cell r="BO84" t="str">
            <v>IGNORED</v>
          </cell>
          <cell r="BP84" t="str">
            <v>IGNORED</v>
          </cell>
          <cell r="BQ84" t="str">
            <v>IGNORED</v>
          </cell>
          <cell r="BR84" t="str">
            <v>IGNORED</v>
          </cell>
          <cell r="BS84" t="str">
            <v>IGNORED</v>
          </cell>
          <cell r="BT84" t="str">
            <v>IGNORED</v>
          </cell>
          <cell r="BU84" t="str">
            <v>IGNORED</v>
          </cell>
          <cell r="BV84" t="str">
            <v>IGNORED</v>
          </cell>
          <cell r="BW84" t="str">
            <v>IGNORED</v>
          </cell>
        </row>
        <row r="85">
          <cell r="B85" t="str">
            <v>Cash flow from operating activities</v>
          </cell>
          <cell r="C85" t="str">
            <v>CF_OPS</v>
          </cell>
          <cell r="D85" t="str">
            <v>USD</v>
          </cell>
          <cell r="F85" t="str">
            <v>IGNORED</v>
          </cell>
          <cell r="G85" t="str">
            <v>IGNORED</v>
          </cell>
          <cell r="H85" t="str">
            <v>IGNORED</v>
          </cell>
          <cell r="I85" t="str">
            <v>IGNORED</v>
          </cell>
          <cell r="J85" t="str">
            <v>IGNORED</v>
          </cell>
          <cell r="K85" t="str">
            <v>IGNORED</v>
          </cell>
          <cell r="L85" t="str">
            <v>IGNORED</v>
          </cell>
          <cell r="M85" t="str">
            <v>IGNORED</v>
          </cell>
          <cell r="N85" t="str">
            <v>IGNORED</v>
          </cell>
          <cell r="O85" t="str">
            <v>IGNORED</v>
          </cell>
          <cell r="P85" t="str">
            <v>IGNORED</v>
          </cell>
          <cell r="Q85" t="str">
            <v>IGNORED</v>
          </cell>
          <cell r="R85" t="str">
            <v>IGNORED</v>
          </cell>
          <cell r="S85" t="str">
            <v>IGNORED</v>
          </cell>
          <cell r="T85" t="str">
            <v>IGNORED</v>
          </cell>
          <cell r="U85" t="str">
            <v>IGNORED</v>
          </cell>
          <cell r="V85" t="str">
            <v>IGNORED</v>
          </cell>
          <cell r="W85" t="str">
            <v>IGNORED</v>
          </cell>
          <cell r="X85" t="str">
            <v>IGNORED</v>
          </cell>
          <cell r="Y85" t="str">
            <v>IGNORED</v>
          </cell>
          <cell r="Z85" t="str">
            <v>IGNORED</v>
          </cell>
          <cell r="AA85" t="str">
            <v>IGNORED</v>
          </cell>
          <cell r="AB85" t="str">
            <v>IGNORED</v>
          </cell>
          <cell r="AC85" t="str">
            <v>IGNORED</v>
          </cell>
          <cell r="AD85" t="str">
            <v>IGNORED</v>
          </cell>
          <cell r="AE85" t="str">
            <v>IGNORED</v>
          </cell>
          <cell r="AF85" t="str">
            <v>IGNORED</v>
          </cell>
          <cell r="AG85" t="str">
            <v>IGNORED</v>
          </cell>
          <cell r="AH85" t="str">
            <v>IGNORED</v>
          </cell>
          <cell r="AI85" t="str">
            <v>IGNORED</v>
          </cell>
          <cell r="AJ85" t="str">
            <v>IGNORED</v>
          </cell>
          <cell r="AK85" t="str">
            <v>IGNORED</v>
          </cell>
          <cell r="AL85" t="str">
            <v>IGNORED</v>
          </cell>
          <cell r="AM85" t="str">
            <v>IGNORED</v>
          </cell>
          <cell r="AN85" t="str">
            <v>IGNORED</v>
          </cell>
          <cell r="AO85" t="str">
            <v>IGNORED</v>
          </cell>
          <cell r="AP85" t="str">
            <v>IGNORED</v>
          </cell>
          <cell r="AQ85" t="str">
            <v>IGNORED</v>
          </cell>
          <cell r="AR85" t="str">
            <v>IGNORED</v>
          </cell>
          <cell r="AS85" t="str">
            <v>IGNORED</v>
          </cell>
          <cell r="AT85" t="str">
            <v>IGNORED</v>
          </cell>
          <cell r="AU85" t="str">
            <v>IGNORED</v>
          </cell>
          <cell r="AV85" t="str">
            <v>IGNORED</v>
          </cell>
          <cell r="AW85" t="str">
            <v>IGNORED</v>
          </cell>
          <cell r="AX85" t="str">
            <v>IGNORED</v>
          </cell>
          <cell r="AY85" t="str">
            <v>IGNORED</v>
          </cell>
          <cell r="AZ85" t="str">
            <v>IGNORED</v>
          </cell>
          <cell r="BA85" t="str">
            <v>IGNORED</v>
          </cell>
          <cell r="BB85" t="str">
            <v>IGNORED</v>
          </cell>
          <cell r="BC85" t="str">
            <v>IGNORED</v>
          </cell>
          <cell r="BD85" t="str">
            <v>IGNORED</v>
          </cell>
          <cell r="BE85" t="str">
            <v>IGNORED</v>
          </cell>
          <cell r="BF85" t="str">
            <v>IGNORED</v>
          </cell>
          <cell r="BG85" t="str">
            <v>IGNORED</v>
          </cell>
          <cell r="BH85" t="str">
            <v>IGNORED</v>
          </cell>
          <cell r="BI85" t="str">
            <v>IGNORED</v>
          </cell>
          <cell r="BJ85" t="str">
            <v>IGNORED</v>
          </cell>
          <cell r="BK85" t="str">
            <v>IGNORED</v>
          </cell>
          <cell r="BL85" t="str">
            <v>IGNORED</v>
          </cell>
          <cell r="BM85" t="str">
            <v>IGNORED</v>
          </cell>
          <cell r="BN85" t="str">
            <v>IGNORED</v>
          </cell>
          <cell r="BO85" t="str">
            <v>IGNORED</v>
          </cell>
          <cell r="BP85" t="str">
            <v>IGNORED</v>
          </cell>
          <cell r="BQ85" t="str">
            <v>IGNORED</v>
          </cell>
          <cell r="BR85" t="str">
            <v>IGNORED</v>
          </cell>
          <cell r="BS85" t="str">
            <v>IGNORED</v>
          </cell>
          <cell r="BT85" t="str">
            <v>IGNORED</v>
          </cell>
          <cell r="BU85" t="str">
            <v>IGNORED</v>
          </cell>
          <cell r="BV85" t="str">
            <v>IGNORED</v>
          </cell>
          <cell r="BW85" t="str">
            <v>IGNORED</v>
          </cell>
        </row>
        <row r="86">
          <cell r="B86" t="str">
            <v>Capital expenditures, Capex</v>
          </cell>
          <cell r="C86" t="str">
            <v>CAPEX</v>
          </cell>
          <cell r="D86" t="str">
            <v>USD</v>
          </cell>
          <cell r="F86" t="str">
            <v>IGNORED</v>
          </cell>
          <cell r="G86" t="str">
            <v>IGNORED</v>
          </cell>
          <cell r="H86" t="str">
            <v>IGNORED</v>
          </cell>
          <cell r="I86" t="str">
            <v>IGNORED</v>
          </cell>
          <cell r="J86" t="str">
            <v>IGNORED</v>
          </cell>
          <cell r="K86" t="str">
            <v>IGNORED</v>
          </cell>
          <cell r="L86" t="str">
            <v>IGNORED</v>
          </cell>
          <cell r="M86" t="str">
            <v>IGNORED</v>
          </cell>
          <cell r="N86" t="str">
            <v>IGNORED</v>
          </cell>
          <cell r="O86" t="str">
            <v>IGNORED</v>
          </cell>
          <cell r="P86" t="str">
            <v>IGNORED</v>
          </cell>
          <cell r="Q86" t="str">
            <v>IGNORED</v>
          </cell>
          <cell r="R86" t="str">
            <v>IGNORED</v>
          </cell>
          <cell r="S86" t="str">
            <v>IGNORED</v>
          </cell>
          <cell r="T86" t="str">
            <v>IGNORED</v>
          </cell>
          <cell r="U86" t="str">
            <v>IGNORED</v>
          </cell>
          <cell r="V86" t="str">
            <v>IGNORED</v>
          </cell>
          <cell r="W86" t="str">
            <v>IGNORED</v>
          </cell>
          <cell r="X86" t="str">
            <v>IGNORED</v>
          </cell>
          <cell r="Y86" t="str">
            <v>IGNORED</v>
          </cell>
          <cell r="Z86" t="str">
            <v>IGNORED</v>
          </cell>
          <cell r="AA86" t="str">
            <v>IGNORED</v>
          </cell>
          <cell r="AB86" t="str">
            <v>IGNORED</v>
          </cell>
          <cell r="AC86" t="str">
            <v>IGNORED</v>
          </cell>
          <cell r="AD86" t="str">
            <v>IGNORED</v>
          </cell>
          <cell r="AE86" t="str">
            <v>IGNORED</v>
          </cell>
          <cell r="AF86" t="str">
            <v>IGNORED</v>
          </cell>
          <cell r="AG86" t="str">
            <v>IGNORED</v>
          </cell>
          <cell r="AH86" t="str">
            <v>IGNORED</v>
          </cell>
          <cell r="AI86" t="str">
            <v>IGNORED</v>
          </cell>
          <cell r="AJ86" t="str">
            <v>IGNORED</v>
          </cell>
          <cell r="AK86" t="str">
            <v>IGNORED</v>
          </cell>
          <cell r="AL86" t="str">
            <v>IGNORED</v>
          </cell>
          <cell r="AM86" t="str">
            <v>IGNORED</v>
          </cell>
          <cell r="AN86" t="str">
            <v>IGNORED</v>
          </cell>
          <cell r="AO86" t="str">
            <v>IGNORED</v>
          </cell>
          <cell r="AP86" t="str">
            <v>IGNORED</v>
          </cell>
          <cell r="AQ86" t="str">
            <v>IGNORED</v>
          </cell>
          <cell r="AR86" t="str">
            <v>IGNORED</v>
          </cell>
          <cell r="AS86" t="str">
            <v>IGNORED</v>
          </cell>
          <cell r="AT86" t="str">
            <v>IGNORED</v>
          </cell>
          <cell r="AU86" t="str">
            <v>IGNORED</v>
          </cell>
          <cell r="AV86" t="str">
            <v>IGNORED</v>
          </cell>
          <cell r="AW86" t="str">
            <v>IGNORED</v>
          </cell>
          <cell r="AX86" t="str">
            <v>IGNORED</v>
          </cell>
          <cell r="AY86" t="str">
            <v>IGNORED</v>
          </cell>
          <cell r="AZ86" t="str">
            <v>IGNORED</v>
          </cell>
          <cell r="BA86" t="str">
            <v>IGNORED</v>
          </cell>
          <cell r="BB86" t="str">
            <v>IGNORED</v>
          </cell>
          <cell r="BC86" t="str">
            <v>IGNORED</v>
          </cell>
          <cell r="BD86" t="str">
            <v>IGNORED</v>
          </cell>
          <cell r="BE86" t="str">
            <v>IGNORED</v>
          </cell>
          <cell r="BF86" t="str">
            <v>IGNORED</v>
          </cell>
          <cell r="BG86" t="str">
            <v>IGNORED</v>
          </cell>
          <cell r="BH86" t="str">
            <v>IGNORED</v>
          </cell>
          <cell r="BI86" t="str">
            <v>IGNORED</v>
          </cell>
          <cell r="BJ86" t="str">
            <v>IGNORED</v>
          </cell>
          <cell r="BK86" t="str">
            <v>IGNORED</v>
          </cell>
          <cell r="BL86" t="str">
            <v>IGNORED</v>
          </cell>
          <cell r="BM86" t="str">
            <v>IGNORED</v>
          </cell>
          <cell r="BN86" t="str">
            <v>IGNORED</v>
          </cell>
          <cell r="BO86" t="str">
            <v>IGNORED</v>
          </cell>
          <cell r="BP86" t="str">
            <v>IGNORED</v>
          </cell>
          <cell r="BQ86" t="str">
            <v>IGNORED</v>
          </cell>
          <cell r="BR86" t="str">
            <v>IGNORED</v>
          </cell>
          <cell r="BS86" t="str">
            <v>IGNORED</v>
          </cell>
          <cell r="BT86" t="str">
            <v>IGNORED</v>
          </cell>
          <cell r="BU86" t="str">
            <v>IGNORED</v>
          </cell>
          <cell r="BV86" t="str">
            <v>IGNORED</v>
          </cell>
          <cell r="BW86" t="str">
            <v>IGNORED</v>
          </cell>
        </row>
        <row r="87">
          <cell r="B87" t="str">
            <v>Acquisitions</v>
          </cell>
          <cell r="C87" t="str">
            <v>ACQ</v>
          </cell>
          <cell r="D87" t="str">
            <v>USD</v>
          </cell>
          <cell r="F87" t="str">
            <v>IGNORED</v>
          </cell>
          <cell r="G87" t="str">
            <v>IGNORED</v>
          </cell>
          <cell r="H87" t="str">
            <v>IGNORED</v>
          </cell>
          <cell r="I87" t="str">
            <v>IGNORED</v>
          </cell>
          <cell r="J87" t="str">
            <v>IGNORED</v>
          </cell>
          <cell r="K87" t="str">
            <v>IGNORED</v>
          </cell>
          <cell r="L87" t="str">
            <v>IGNORED</v>
          </cell>
          <cell r="M87" t="str">
            <v>IGNORED</v>
          </cell>
          <cell r="N87" t="str">
            <v>IGNORED</v>
          </cell>
          <cell r="O87" t="str">
            <v>IGNORED</v>
          </cell>
          <cell r="P87" t="str">
            <v>IGNORED</v>
          </cell>
          <cell r="Q87" t="str">
            <v>IGNORED</v>
          </cell>
          <cell r="R87" t="str">
            <v>IGNORED</v>
          </cell>
          <cell r="S87" t="str">
            <v>IGNORED</v>
          </cell>
          <cell r="T87" t="str">
            <v>IGNORED</v>
          </cell>
          <cell r="U87" t="str">
            <v>IGNORED</v>
          </cell>
          <cell r="V87" t="str">
            <v>IGNORED</v>
          </cell>
          <cell r="W87" t="str">
            <v>IGNORED</v>
          </cell>
          <cell r="X87" t="str">
            <v>IGNORED</v>
          </cell>
          <cell r="Y87" t="str">
            <v>IGNORED</v>
          </cell>
          <cell r="Z87" t="str">
            <v>IGNORED</v>
          </cell>
          <cell r="AA87" t="str">
            <v>IGNORED</v>
          </cell>
          <cell r="AB87" t="str">
            <v>IGNORED</v>
          </cell>
          <cell r="AC87" t="str">
            <v>IGNORED</v>
          </cell>
          <cell r="AD87" t="str">
            <v>IGNORED</v>
          </cell>
          <cell r="AE87" t="str">
            <v>IGNORED</v>
          </cell>
          <cell r="AF87" t="str">
            <v>IGNORED</v>
          </cell>
          <cell r="AG87" t="str">
            <v>IGNORED</v>
          </cell>
          <cell r="AH87" t="str">
            <v>IGNORED</v>
          </cell>
          <cell r="AI87" t="str">
            <v>IGNORED</v>
          </cell>
          <cell r="AJ87" t="str">
            <v>IGNORED</v>
          </cell>
          <cell r="AK87" t="str">
            <v>IGNORED</v>
          </cell>
          <cell r="AL87" t="str">
            <v>IGNORED</v>
          </cell>
          <cell r="AM87" t="str">
            <v>IGNORED</v>
          </cell>
          <cell r="AN87" t="str">
            <v>IGNORED</v>
          </cell>
          <cell r="AO87" t="str">
            <v>IGNORED</v>
          </cell>
          <cell r="AP87" t="str">
            <v>IGNORED</v>
          </cell>
          <cell r="AQ87" t="str">
            <v>IGNORED</v>
          </cell>
          <cell r="AR87" t="str">
            <v>IGNORED</v>
          </cell>
          <cell r="AS87" t="str">
            <v>IGNORED</v>
          </cell>
          <cell r="AT87" t="str">
            <v>IGNORED</v>
          </cell>
          <cell r="AU87" t="str">
            <v>IGNORED</v>
          </cell>
          <cell r="AV87" t="str">
            <v>IGNORED</v>
          </cell>
          <cell r="AW87" t="str">
            <v>IGNORED</v>
          </cell>
          <cell r="AX87" t="str">
            <v>IGNORED</v>
          </cell>
          <cell r="AY87" t="str">
            <v>IGNORED</v>
          </cell>
          <cell r="AZ87" t="str">
            <v>IGNORED</v>
          </cell>
          <cell r="BA87" t="str">
            <v>IGNORED</v>
          </cell>
          <cell r="BB87" t="str">
            <v>IGNORED</v>
          </cell>
          <cell r="BC87" t="str">
            <v>IGNORED</v>
          </cell>
          <cell r="BD87" t="str">
            <v>IGNORED</v>
          </cell>
          <cell r="BE87" t="str">
            <v>IGNORED</v>
          </cell>
          <cell r="BF87" t="str">
            <v>IGNORED</v>
          </cell>
          <cell r="BG87" t="str">
            <v>IGNORED</v>
          </cell>
          <cell r="BH87" t="str">
            <v>IGNORED</v>
          </cell>
          <cell r="BI87" t="str">
            <v>IGNORED</v>
          </cell>
          <cell r="BJ87" t="str">
            <v>IGNORED</v>
          </cell>
          <cell r="BK87" t="str">
            <v>IGNORED</v>
          </cell>
          <cell r="BL87" t="str">
            <v>IGNORED</v>
          </cell>
          <cell r="BM87" t="str">
            <v>IGNORED</v>
          </cell>
          <cell r="BN87" t="str">
            <v>IGNORED</v>
          </cell>
          <cell r="BO87" t="str">
            <v>IGNORED</v>
          </cell>
          <cell r="BP87" t="str">
            <v>IGNORED</v>
          </cell>
          <cell r="BQ87" t="str">
            <v>IGNORED</v>
          </cell>
          <cell r="BR87" t="str">
            <v>IGNORED</v>
          </cell>
          <cell r="BS87" t="str">
            <v>IGNORED</v>
          </cell>
          <cell r="BT87" t="str">
            <v>IGNORED</v>
          </cell>
          <cell r="BU87" t="str">
            <v>IGNORED</v>
          </cell>
          <cell r="BV87" t="str">
            <v>IGNORED</v>
          </cell>
          <cell r="BW87" t="str">
            <v>IGNORED</v>
          </cell>
        </row>
        <row r="88">
          <cell r="B88" t="str">
            <v>Divestitures</v>
          </cell>
          <cell r="C88" t="str">
            <v>DIVEST</v>
          </cell>
          <cell r="D88" t="str">
            <v>USD</v>
          </cell>
          <cell r="F88" t="str">
            <v>IGNORED</v>
          </cell>
          <cell r="G88" t="str">
            <v>IGNORED</v>
          </cell>
          <cell r="H88" t="str">
            <v>IGNORED</v>
          </cell>
          <cell r="I88" t="str">
            <v>IGNORED</v>
          </cell>
          <cell r="J88" t="str">
            <v>IGNORED</v>
          </cell>
          <cell r="K88" t="str">
            <v>IGNORED</v>
          </cell>
          <cell r="L88" t="str">
            <v>IGNORED</v>
          </cell>
          <cell r="M88" t="str">
            <v>IGNORED</v>
          </cell>
          <cell r="N88" t="str">
            <v>IGNORED</v>
          </cell>
          <cell r="O88" t="str">
            <v>IGNORED</v>
          </cell>
          <cell r="P88" t="str">
            <v>IGNORED</v>
          </cell>
          <cell r="Q88" t="str">
            <v>IGNORED</v>
          </cell>
          <cell r="R88" t="str">
            <v>IGNORED</v>
          </cell>
          <cell r="S88" t="str">
            <v>IGNORED</v>
          </cell>
          <cell r="T88" t="str">
            <v>IGNORED</v>
          </cell>
          <cell r="U88" t="str">
            <v>IGNORED</v>
          </cell>
          <cell r="V88" t="str">
            <v>IGNORED</v>
          </cell>
          <cell r="W88" t="str">
            <v>IGNORED</v>
          </cell>
          <cell r="X88" t="str">
            <v>IGNORED</v>
          </cell>
          <cell r="Y88" t="str">
            <v>IGNORED</v>
          </cell>
          <cell r="Z88" t="str">
            <v>IGNORED</v>
          </cell>
          <cell r="AA88" t="str">
            <v>IGNORED</v>
          </cell>
          <cell r="AB88" t="str">
            <v>IGNORED</v>
          </cell>
          <cell r="AC88" t="str">
            <v>IGNORED</v>
          </cell>
          <cell r="AD88" t="str">
            <v>IGNORED</v>
          </cell>
          <cell r="AE88" t="str">
            <v>IGNORED</v>
          </cell>
          <cell r="AF88" t="str">
            <v>IGNORED</v>
          </cell>
          <cell r="AG88" t="str">
            <v>IGNORED</v>
          </cell>
          <cell r="AH88" t="str">
            <v>IGNORED</v>
          </cell>
          <cell r="AI88" t="str">
            <v>IGNORED</v>
          </cell>
          <cell r="AJ88" t="str">
            <v>IGNORED</v>
          </cell>
          <cell r="AK88" t="str">
            <v>IGNORED</v>
          </cell>
          <cell r="AL88" t="str">
            <v>IGNORED</v>
          </cell>
          <cell r="AM88" t="str">
            <v>IGNORED</v>
          </cell>
          <cell r="AN88" t="str">
            <v>IGNORED</v>
          </cell>
          <cell r="AO88" t="str">
            <v>IGNORED</v>
          </cell>
          <cell r="AP88" t="str">
            <v>IGNORED</v>
          </cell>
          <cell r="AQ88" t="str">
            <v>IGNORED</v>
          </cell>
          <cell r="AR88" t="str">
            <v>IGNORED</v>
          </cell>
          <cell r="AS88" t="str">
            <v>IGNORED</v>
          </cell>
          <cell r="AT88" t="str">
            <v>IGNORED</v>
          </cell>
          <cell r="AU88" t="str">
            <v>IGNORED</v>
          </cell>
          <cell r="AV88" t="str">
            <v>IGNORED</v>
          </cell>
          <cell r="AW88" t="str">
            <v>IGNORED</v>
          </cell>
          <cell r="AX88" t="str">
            <v>IGNORED</v>
          </cell>
          <cell r="AY88" t="str">
            <v>IGNORED</v>
          </cell>
          <cell r="AZ88" t="str">
            <v>IGNORED</v>
          </cell>
          <cell r="BA88" t="str">
            <v>IGNORED</v>
          </cell>
          <cell r="BB88" t="str">
            <v>IGNORED</v>
          </cell>
          <cell r="BC88" t="str">
            <v>IGNORED</v>
          </cell>
          <cell r="BD88" t="str">
            <v>IGNORED</v>
          </cell>
          <cell r="BE88" t="str">
            <v>IGNORED</v>
          </cell>
          <cell r="BF88" t="str">
            <v>IGNORED</v>
          </cell>
          <cell r="BG88" t="str">
            <v>IGNORED</v>
          </cell>
          <cell r="BH88" t="str">
            <v>IGNORED</v>
          </cell>
          <cell r="BI88" t="str">
            <v>IGNORED</v>
          </cell>
          <cell r="BJ88" t="str">
            <v>IGNORED</v>
          </cell>
          <cell r="BK88" t="str">
            <v>IGNORED</v>
          </cell>
          <cell r="BL88" t="str">
            <v>IGNORED</v>
          </cell>
          <cell r="BM88" t="str">
            <v>IGNORED</v>
          </cell>
          <cell r="BN88" t="str">
            <v>IGNORED</v>
          </cell>
          <cell r="BO88" t="str">
            <v>IGNORED</v>
          </cell>
          <cell r="BP88" t="str">
            <v>IGNORED</v>
          </cell>
          <cell r="BQ88" t="str">
            <v>IGNORED</v>
          </cell>
          <cell r="BR88" t="str">
            <v>IGNORED</v>
          </cell>
          <cell r="BS88" t="str">
            <v>IGNORED</v>
          </cell>
          <cell r="BT88" t="str">
            <v>IGNORED</v>
          </cell>
          <cell r="BU88" t="str">
            <v>IGNORED</v>
          </cell>
          <cell r="BV88" t="str">
            <v>IGNORED</v>
          </cell>
          <cell r="BW88" t="str">
            <v>IGNORED</v>
          </cell>
        </row>
        <row r="89">
          <cell r="B89" t="str">
            <v>Other investing cash flow items</v>
          </cell>
          <cell r="C89" t="str">
            <v>OTH_INV_CF</v>
          </cell>
          <cell r="D89" t="str">
            <v>USD</v>
          </cell>
          <cell r="F89" t="str">
            <v>IGNORED</v>
          </cell>
          <cell r="G89" t="str">
            <v>IGNORED</v>
          </cell>
          <cell r="H89" t="str">
            <v>IGNORED</v>
          </cell>
          <cell r="I89" t="str">
            <v>IGNORED</v>
          </cell>
          <cell r="J89" t="str">
            <v>IGNORED</v>
          </cell>
          <cell r="K89" t="str">
            <v>IGNORED</v>
          </cell>
          <cell r="L89" t="str">
            <v>IGNORED</v>
          </cell>
          <cell r="M89" t="str">
            <v>IGNORED</v>
          </cell>
          <cell r="N89" t="str">
            <v>IGNORED</v>
          </cell>
          <cell r="O89" t="str">
            <v>IGNORED</v>
          </cell>
          <cell r="P89" t="str">
            <v>IGNORED</v>
          </cell>
          <cell r="Q89" t="str">
            <v>IGNORED</v>
          </cell>
          <cell r="R89" t="str">
            <v>IGNORED</v>
          </cell>
          <cell r="S89" t="str">
            <v>IGNORED</v>
          </cell>
          <cell r="T89" t="str">
            <v>IGNORED</v>
          </cell>
          <cell r="U89" t="str">
            <v>IGNORED</v>
          </cell>
          <cell r="V89" t="str">
            <v>IGNORED</v>
          </cell>
          <cell r="W89" t="str">
            <v>IGNORED</v>
          </cell>
          <cell r="X89" t="str">
            <v>IGNORED</v>
          </cell>
          <cell r="Y89" t="str">
            <v>IGNORED</v>
          </cell>
          <cell r="Z89" t="str">
            <v>IGNORED</v>
          </cell>
          <cell r="AA89" t="str">
            <v>IGNORED</v>
          </cell>
          <cell r="AB89" t="str">
            <v>IGNORED</v>
          </cell>
          <cell r="AC89" t="str">
            <v>IGNORED</v>
          </cell>
          <cell r="AD89" t="str">
            <v>IGNORED</v>
          </cell>
          <cell r="AE89" t="str">
            <v>IGNORED</v>
          </cell>
          <cell r="AF89" t="str">
            <v>IGNORED</v>
          </cell>
          <cell r="AG89" t="str">
            <v>IGNORED</v>
          </cell>
          <cell r="AH89" t="str">
            <v>IGNORED</v>
          </cell>
          <cell r="AI89" t="str">
            <v>IGNORED</v>
          </cell>
          <cell r="AJ89" t="str">
            <v>IGNORED</v>
          </cell>
          <cell r="AK89" t="str">
            <v>IGNORED</v>
          </cell>
          <cell r="AL89" t="str">
            <v>IGNORED</v>
          </cell>
          <cell r="AM89" t="str">
            <v>IGNORED</v>
          </cell>
          <cell r="AN89" t="str">
            <v>IGNORED</v>
          </cell>
          <cell r="AO89" t="str">
            <v>IGNORED</v>
          </cell>
          <cell r="AP89" t="str">
            <v>IGNORED</v>
          </cell>
          <cell r="AQ89" t="str">
            <v>IGNORED</v>
          </cell>
          <cell r="AR89" t="str">
            <v>IGNORED</v>
          </cell>
          <cell r="AS89" t="str">
            <v>IGNORED</v>
          </cell>
          <cell r="AT89" t="str">
            <v>IGNORED</v>
          </cell>
          <cell r="AU89" t="str">
            <v>IGNORED</v>
          </cell>
          <cell r="AV89" t="str">
            <v>IGNORED</v>
          </cell>
          <cell r="AW89" t="str">
            <v>IGNORED</v>
          </cell>
          <cell r="AX89" t="str">
            <v>IGNORED</v>
          </cell>
          <cell r="AY89" t="str">
            <v>IGNORED</v>
          </cell>
          <cell r="AZ89" t="str">
            <v>IGNORED</v>
          </cell>
          <cell r="BA89" t="str">
            <v>IGNORED</v>
          </cell>
          <cell r="BB89" t="str">
            <v>IGNORED</v>
          </cell>
          <cell r="BC89" t="str">
            <v>IGNORED</v>
          </cell>
          <cell r="BD89" t="str">
            <v>IGNORED</v>
          </cell>
          <cell r="BE89" t="str">
            <v>IGNORED</v>
          </cell>
          <cell r="BF89" t="str">
            <v>IGNORED</v>
          </cell>
          <cell r="BG89" t="str">
            <v>IGNORED</v>
          </cell>
          <cell r="BH89" t="str">
            <v>IGNORED</v>
          </cell>
          <cell r="BI89" t="str">
            <v>IGNORED</v>
          </cell>
          <cell r="BJ89" t="str">
            <v>IGNORED</v>
          </cell>
          <cell r="BK89" t="str">
            <v>IGNORED</v>
          </cell>
          <cell r="BL89" t="str">
            <v>IGNORED</v>
          </cell>
          <cell r="BM89" t="str">
            <v>IGNORED</v>
          </cell>
          <cell r="BN89" t="str">
            <v>IGNORED</v>
          </cell>
          <cell r="BO89" t="str">
            <v>IGNORED</v>
          </cell>
          <cell r="BP89" t="str">
            <v>IGNORED</v>
          </cell>
          <cell r="BQ89" t="str">
            <v>IGNORED</v>
          </cell>
          <cell r="BR89" t="str">
            <v>IGNORED</v>
          </cell>
          <cell r="BS89" t="str">
            <v>IGNORED</v>
          </cell>
          <cell r="BT89" t="str">
            <v>IGNORED</v>
          </cell>
          <cell r="BU89" t="str">
            <v>IGNORED</v>
          </cell>
          <cell r="BV89" t="str">
            <v>IGNORED</v>
          </cell>
          <cell r="BW89" t="str">
            <v>IGNORED</v>
          </cell>
        </row>
        <row r="90">
          <cell r="B90" t="str">
            <v>Cash flow from investing</v>
          </cell>
          <cell r="C90" t="str">
            <v>CF_INV</v>
          </cell>
          <cell r="D90" t="str">
            <v>USD</v>
          </cell>
          <cell r="F90" t="str">
            <v>IGNORED</v>
          </cell>
          <cell r="G90" t="str">
            <v>IGNORED</v>
          </cell>
          <cell r="H90" t="str">
            <v>IGNORED</v>
          </cell>
          <cell r="I90" t="str">
            <v>IGNORED</v>
          </cell>
          <cell r="J90" t="str">
            <v>IGNORED</v>
          </cell>
          <cell r="K90" t="str">
            <v>IGNORED</v>
          </cell>
          <cell r="L90" t="str">
            <v>IGNORED</v>
          </cell>
          <cell r="M90" t="str">
            <v>IGNORED</v>
          </cell>
          <cell r="N90" t="str">
            <v>IGNORED</v>
          </cell>
          <cell r="O90" t="str">
            <v>IGNORED</v>
          </cell>
          <cell r="P90" t="str">
            <v>IGNORED</v>
          </cell>
          <cell r="Q90" t="str">
            <v>IGNORED</v>
          </cell>
          <cell r="R90" t="str">
            <v>IGNORED</v>
          </cell>
          <cell r="S90" t="str">
            <v>IGNORED</v>
          </cell>
          <cell r="T90" t="str">
            <v>IGNORED</v>
          </cell>
          <cell r="U90" t="str">
            <v>IGNORED</v>
          </cell>
          <cell r="V90" t="str">
            <v>IGNORED</v>
          </cell>
          <cell r="W90" t="str">
            <v>IGNORED</v>
          </cell>
          <cell r="X90" t="str">
            <v>IGNORED</v>
          </cell>
          <cell r="Y90" t="str">
            <v>IGNORED</v>
          </cell>
          <cell r="Z90" t="str">
            <v>IGNORED</v>
          </cell>
          <cell r="AA90" t="str">
            <v>IGNORED</v>
          </cell>
          <cell r="AB90" t="str">
            <v>IGNORED</v>
          </cell>
          <cell r="AC90" t="str">
            <v>IGNORED</v>
          </cell>
          <cell r="AD90" t="str">
            <v>IGNORED</v>
          </cell>
          <cell r="AE90" t="str">
            <v>IGNORED</v>
          </cell>
          <cell r="AF90" t="str">
            <v>IGNORED</v>
          </cell>
          <cell r="AG90" t="str">
            <v>IGNORED</v>
          </cell>
          <cell r="AH90" t="str">
            <v>IGNORED</v>
          </cell>
          <cell r="AI90" t="str">
            <v>IGNORED</v>
          </cell>
          <cell r="AJ90" t="str">
            <v>IGNORED</v>
          </cell>
          <cell r="AK90" t="str">
            <v>IGNORED</v>
          </cell>
          <cell r="AL90" t="str">
            <v>IGNORED</v>
          </cell>
          <cell r="AM90" t="str">
            <v>IGNORED</v>
          </cell>
          <cell r="AN90" t="str">
            <v>IGNORED</v>
          </cell>
          <cell r="AO90" t="str">
            <v>IGNORED</v>
          </cell>
          <cell r="AP90" t="str">
            <v>IGNORED</v>
          </cell>
          <cell r="AQ90" t="str">
            <v>IGNORED</v>
          </cell>
          <cell r="AR90" t="str">
            <v>IGNORED</v>
          </cell>
          <cell r="AS90" t="str">
            <v>IGNORED</v>
          </cell>
          <cell r="AT90" t="str">
            <v>IGNORED</v>
          </cell>
          <cell r="AU90" t="str">
            <v>IGNORED</v>
          </cell>
          <cell r="AV90" t="str">
            <v>IGNORED</v>
          </cell>
          <cell r="AW90" t="str">
            <v>IGNORED</v>
          </cell>
          <cell r="AX90" t="str">
            <v>IGNORED</v>
          </cell>
          <cell r="AY90" t="str">
            <v>IGNORED</v>
          </cell>
          <cell r="AZ90" t="str">
            <v>IGNORED</v>
          </cell>
          <cell r="BA90" t="str">
            <v>IGNORED</v>
          </cell>
          <cell r="BB90" t="str">
            <v>IGNORED</v>
          </cell>
          <cell r="BC90" t="str">
            <v>IGNORED</v>
          </cell>
          <cell r="BD90" t="str">
            <v>IGNORED</v>
          </cell>
          <cell r="BE90" t="str">
            <v>IGNORED</v>
          </cell>
          <cell r="BF90" t="str">
            <v>IGNORED</v>
          </cell>
          <cell r="BG90" t="str">
            <v>IGNORED</v>
          </cell>
          <cell r="BH90" t="str">
            <v>IGNORED</v>
          </cell>
          <cell r="BI90" t="str">
            <v>IGNORED</v>
          </cell>
          <cell r="BJ90" t="str">
            <v>IGNORED</v>
          </cell>
          <cell r="BK90" t="str">
            <v>IGNORED</v>
          </cell>
          <cell r="BL90" t="str">
            <v>IGNORED</v>
          </cell>
          <cell r="BM90" t="str">
            <v>IGNORED</v>
          </cell>
          <cell r="BN90" t="str">
            <v>IGNORED</v>
          </cell>
          <cell r="BO90" t="str">
            <v>IGNORED</v>
          </cell>
          <cell r="BP90" t="str">
            <v>IGNORED</v>
          </cell>
          <cell r="BQ90" t="str">
            <v>IGNORED</v>
          </cell>
          <cell r="BR90" t="str">
            <v>IGNORED</v>
          </cell>
          <cell r="BS90" t="str">
            <v>IGNORED</v>
          </cell>
          <cell r="BT90" t="str">
            <v>IGNORED</v>
          </cell>
          <cell r="BU90" t="str">
            <v>IGNORED</v>
          </cell>
          <cell r="BV90" t="str">
            <v>IGNORED</v>
          </cell>
          <cell r="BW90" t="str">
            <v>IGNORED</v>
          </cell>
        </row>
        <row r="91">
          <cell r="B91" t="str">
            <v>Dividends paid</v>
          </cell>
          <cell r="C91" t="str">
            <v>DIV_PAID</v>
          </cell>
          <cell r="D91" t="str">
            <v>USD</v>
          </cell>
          <cell r="F91" t="str">
            <v>IGNORED</v>
          </cell>
          <cell r="G91" t="str">
            <v>IGNORED</v>
          </cell>
          <cell r="H91" t="str">
            <v>IGNORED</v>
          </cell>
          <cell r="I91" t="str">
            <v>IGNORED</v>
          </cell>
          <cell r="J91" t="str">
            <v>IGNORED</v>
          </cell>
          <cell r="K91" t="str">
            <v>IGNORED</v>
          </cell>
          <cell r="L91" t="str">
            <v>IGNORED</v>
          </cell>
          <cell r="M91" t="str">
            <v>IGNORED</v>
          </cell>
          <cell r="N91" t="str">
            <v>IGNORED</v>
          </cell>
          <cell r="O91" t="str">
            <v>IGNORED</v>
          </cell>
          <cell r="P91" t="str">
            <v>IGNORED</v>
          </cell>
          <cell r="Q91" t="str">
            <v>IGNORED</v>
          </cell>
          <cell r="R91" t="str">
            <v>IGNORED</v>
          </cell>
          <cell r="S91" t="str">
            <v>IGNORED</v>
          </cell>
          <cell r="T91" t="str">
            <v>IGNORED</v>
          </cell>
          <cell r="U91" t="str">
            <v>IGNORED</v>
          </cell>
          <cell r="V91" t="str">
            <v>IGNORED</v>
          </cell>
          <cell r="W91" t="str">
            <v>IGNORED</v>
          </cell>
          <cell r="X91" t="str">
            <v>IGNORED</v>
          </cell>
          <cell r="Y91" t="str">
            <v>IGNORED</v>
          </cell>
          <cell r="Z91" t="str">
            <v>IGNORED</v>
          </cell>
          <cell r="AA91" t="str">
            <v>IGNORED</v>
          </cell>
          <cell r="AB91" t="str">
            <v>IGNORED</v>
          </cell>
          <cell r="AC91" t="str">
            <v>IGNORED</v>
          </cell>
          <cell r="AD91" t="str">
            <v>IGNORED</v>
          </cell>
          <cell r="AE91" t="str">
            <v>IGNORED</v>
          </cell>
          <cell r="AF91" t="str">
            <v>IGNORED</v>
          </cell>
          <cell r="AG91" t="str">
            <v>IGNORED</v>
          </cell>
          <cell r="AH91" t="str">
            <v>IGNORED</v>
          </cell>
          <cell r="AI91" t="str">
            <v>IGNORED</v>
          </cell>
          <cell r="AJ91" t="str">
            <v>IGNORED</v>
          </cell>
          <cell r="AK91" t="str">
            <v>IGNORED</v>
          </cell>
          <cell r="AL91" t="str">
            <v>IGNORED</v>
          </cell>
          <cell r="AM91" t="str">
            <v>IGNORED</v>
          </cell>
          <cell r="AN91" t="str">
            <v>IGNORED</v>
          </cell>
          <cell r="AO91" t="str">
            <v>IGNORED</v>
          </cell>
          <cell r="AP91" t="str">
            <v>IGNORED</v>
          </cell>
          <cell r="AQ91" t="str">
            <v>IGNORED</v>
          </cell>
          <cell r="AR91" t="str">
            <v>IGNORED</v>
          </cell>
          <cell r="AS91" t="str">
            <v>IGNORED</v>
          </cell>
          <cell r="AT91" t="str">
            <v>IGNORED</v>
          </cell>
          <cell r="AU91" t="str">
            <v>IGNORED</v>
          </cell>
          <cell r="AV91" t="str">
            <v>IGNORED</v>
          </cell>
          <cell r="AW91" t="str">
            <v>IGNORED</v>
          </cell>
          <cell r="AX91" t="str">
            <v>IGNORED</v>
          </cell>
          <cell r="AY91" t="str">
            <v>IGNORED</v>
          </cell>
          <cell r="AZ91" t="str">
            <v>IGNORED</v>
          </cell>
          <cell r="BA91" t="str">
            <v>IGNORED</v>
          </cell>
          <cell r="BB91" t="str">
            <v>IGNORED</v>
          </cell>
          <cell r="BC91" t="str">
            <v>IGNORED</v>
          </cell>
          <cell r="BD91" t="str">
            <v>IGNORED</v>
          </cell>
          <cell r="BE91" t="str">
            <v>IGNORED</v>
          </cell>
          <cell r="BF91" t="str">
            <v>IGNORED</v>
          </cell>
          <cell r="BG91" t="str">
            <v>IGNORED</v>
          </cell>
          <cell r="BH91" t="str">
            <v>IGNORED</v>
          </cell>
          <cell r="BI91" t="str">
            <v>IGNORED</v>
          </cell>
          <cell r="BJ91" t="str">
            <v>IGNORED</v>
          </cell>
          <cell r="BK91" t="str">
            <v>IGNORED</v>
          </cell>
          <cell r="BL91" t="str">
            <v>IGNORED</v>
          </cell>
          <cell r="BM91" t="str">
            <v>IGNORED</v>
          </cell>
          <cell r="BN91" t="str">
            <v>IGNORED</v>
          </cell>
          <cell r="BO91" t="str">
            <v>IGNORED</v>
          </cell>
          <cell r="BP91" t="str">
            <v>IGNORED</v>
          </cell>
          <cell r="BQ91" t="str">
            <v>IGNORED</v>
          </cell>
          <cell r="BR91" t="str">
            <v>IGNORED</v>
          </cell>
          <cell r="BS91" t="str">
            <v>IGNORED</v>
          </cell>
          <cell r="BT91" t="str">
            <v>IGNORED</v>
          </cell>
          <cell r="BU91" t="str">
            <v>IGNORED</v>
          </cell>
          <cell r="BV91" t="str">
            <v>IGNORED</v>
          </cell>
          <cell r="BW91" t="str">
            <v>IGNORED</v>
          </cell>
        </row>
        <row r="92">
          <cell r="B92" t="str">
            <v>Common stock issuance/(repurchase)</v>
          </cell>
          <cell r="C92" t="str">
            <v>SH_REPUR</v>
          </cell>
          <cell r="D92" t="str">
            <v>USD</v>
          </cell>
          <cell r="F92" t="str">
            <v>IGNORED</v>
          </cell>
          <cell r="G92" t="str">
            <v>IGNORED</v>
          </cell>
          <cell r="H92" t="str">
            <v>IGNORED</v>
          </cell>
          <cell r="I92" t="str">
            <v>IGNORED</v>
          </cell>
          <cell r="J92" t="str">
            <v>IGNORED</v>
          </cell>
          <cell r="K92" t="str">
            <v>IGNORED</v>
          </cell>
          <cell r="L92" t="str">
            <v>IGNORED</v>
          </cell>
          <cell r="M92" t="str">
            <v>IGNORED</v>
          </cell>
          <cell r="N92" t="str">
            <v>IGNORED</v>
          </cell>
          <cell r="O92" t="str">
            <v>IGNORED</v>
          </cell>
          <cell r="P92" t="str">
            <v>IGNORED</v>
          </cell>
          <cell r="Q92" t="str">
            <v>IGNORED</v>
          </cell>
          <cell r="R92" t="str">
            <v>IGNORED</v>
          </cell>
          <cell r="S92" t="str">
            <v>IGNORED</v>
          </cell>
          <cell r="T92" t="str">
            <v>IGNORED</v>
          </cell>
          <cell r="U92" t="str">
            <v>IGNORED</v>
          </cell>
          <cell r="V92" t="str">
            <v>IGNORED</v>
          </cell>
          <cell r="W92" t="str">
            <v>IGNORED</v>
          </cell>
          <cell r="X92" t="str">
            <v>IGNORED</v>
          </cell>
          <cell r="Y92" t="str">
            <v>IGNORED</v>
          </cell>
          <cell r="Z92" t="str">
            <v>IGNORED</v>
          </cell>
          <cell r="AA92" t="str">
            <v>IGNORED</v>
          </cell>
          <cell r="AB92" t="str">
            <v>IGNORED</v>
          </cell>
          <cell r="AC92" t="str">
            <v>IGNORED</v>
          </cell>
          <cell r="AD92" t="str">
            <v>IGNORED</v>
          </cell>
          <cell r="AE92" t="str">
            <v>IGNORED</v>
          </cell>
          <cell r="AF92" t="str">
            <v>IGNORED</v>
          </cell>
          <cell r="AG92" t="str">
            <v>IGNORED</v>
          </cell>
          <cell r="AH92" t="str">
            <v>IGNORED</v>
          </cell>
          <cell r="AI92" t="str">
            <v>IGNORED</v>
          </cell>
          <cell r="AJ92" t="str">
            <v>IGNORED</v>
          </cell>
          <cell r="AK92" t="str">
            <v>IGNORED</v>
          </cell>
          <cell r="AL92" t="str">
            <v>IGNORED</v>
          </cell>
          <cell r="AM92" t="str">
            <v>IGNORED</v>
          </cell>
          <cell r="AN92" t="str">
            <v>IGNORED</v>
          </cell>
          <cell r="AO92" t="str">
            <v>IGNORED</v>
          </cell>
          <cell r="AP92" t="str">
            <v>IGNORED</v>
          </cell>
          <cell r="AQ92" t="str">
            <v>IGNORED</v>
          </cell>
          <cell r="AR92" t="str">
            <v>IGNORED</v>
          </cell>
          <cell r="AS92" t="str">
            <v>IGNORED</v>
          </cell>
          <cell r="AT92" t="str">
            <v>IGNORED</v>
          </cell>
          <cell r="AU92" t="str">
            <v>IGNORED</v>
          </cell>
          <cell r="AV92" t="str">
            <v>IGNORED</v>
          </cell>
          <cell r="AW92" t="str">
            <v>IGNORED</v>
          </cell>
          <cell r="AX92" t="str">
            <v>IGNORED</v>
          </cell>
          <cell r="AY92" t="str">
            <v>IGNORED</v>
          </cell>
          <cell r="AZ92" t="str">
            <v>IGNORED</v>
          </cell>
          <cell r="BA92" t="str">
            <v>IGNORED</v>
          </cell>
          <cell r="BB92" t="str">
            <v>IGNORED</v>
          </cell>
          <cell r="BC92" t="str">
            <v>IGNORED</v>
          </cell>
          <cell r="BD92" t="str">
            <v>IGNORED</v>
          </cell>
          <cell r="BE92" t="str">
            <v>IGNORED</v>
          </cell>
          <cell r="BF92" t="str">
            <v>IGNORED</v>
          </cell>
          <cell r="BG92" t="str">
            <v>IGNORED</v>
          </cell>
          <cell r="BH92" t="str">
            <v>IGNORED</v>
          </cell>
          <cell r="BI92" t="str">
            <v>IGNORED</v>
          </cell>
          <cell r="BJ92" t="str">
            <v>IGNORED</v>
          </cell>
          <cell r="BK92" t="str">
            <v>IGNORED</v>
          </cell>
          <cell r="BL92" t="str">
            <v>IGNORED</v>
          </cell>
          <cell r="BM92" t="str">
            <v>IGNORED</v>
          </cell>
          <cell r="BN92" t="str">
            <v>IGNORED</v>
          </cell>
          <cell r="BO92" t="str">
            <v>IGNORED</v>
          </cell>
          <cell r="BP92" t="str">
            <v>IGNORED</v>
          </cell>
          <cell r="BQ92" t="str">
            <v>IGNORED</v>
          </cell>
          <cell r="BR92" t="str">
            <v>IGNORED</v>
          </cell>
          <cell r="BS92" t="str">
            <v>IGNORED</v>
          </cell>
          <cell r="BT92" t="str">
            <v>IGNORED</v>
          </cell>
          <cell r="BU92" t="str">
            <v>IGNORED</v>
          </cell>
          <cell r="BV92" t="str">
            <v>IGNORED</v>
          </cell>
          <cell r="BW92" t="str">
            <v>IGNORED</v>
          </cell>
        </row>
        <row r="93">
          <cell r="B93" t="str">
            <v>Increase/(decrease) in total debt</v>
          </cell>
          <cell r="C93" t="str">
            <v>CHG_LT_DEBT</v>
          </cell>
          <cell r="D93" t="str">
            <v>USD</v>
          </cell>
          <cell r="F93" t="str">
            <v>IGNORED</v>
          </cell>
          <cell r="G93" t="str">
            <v>IGNORED</v>
          </cell>
          <cell r="H93" t="str">
            <v>IGNORED</v>
          </cell>
          <cell r="I93" t="str">
            <v>IGNORED</v>
          </cell>
          <cell r="J93" t="str">
            <v>IGNORED</v>
          </cell>
          <cell r="K93" t="str">
            <v>IGNORED</v>
          </cell>
          <cell r="L93" t="str">
            <v>IGNORED</v>
          </cell>
          <cell r="M93" t="str">
            <v>IGNORED</v>
          </cell>
          <cell r="N93" t="str">
            <v>IGNORED</v>
          </cell>
          <cell r="O93" t="str">
            <v>IGNORED</v>
          </cell>
          <cell r="P93" t="str">
            <v>IGNORED</v>
          </cell>
          <cell r="Q93" t="str">
            <v>IGNORED</v>
          </cell>
          <cell r="R93" t="str">
            <v>IGNORED</v>
          </cell>
          <cell r="S93" t="str">
            <v>IGNORED</v>
          </cell>
          <cell r="T93" t="str">
            <v>IGNORED</v>
          </cell>
          <cell r="U93" t="str">
            <v>IGNORED</v>
          </cell>
          <cell r="V93" t="str">
            <v>IGNORED</v>
          </cell>
          <cell r="W93" t="str">
            <v>IGNORED</v>
          </cell>
          <cell r="X93" t="str">
            <v>IGNORED</v>
          </cell>
          <cell r="Y93" t="str">
            <v>IGNORED</v>
          </cell>
          <cell r="Z93" t="str">
            <v>IGNORED</v>
          </cell>
          <cell r="AA93" t="str">
            <v>IGNORED</v>
          </cell>
          <cell r="AB93" t="str">
            <v>IGNORED</v>
          </cell>
          <cell r="AC93" t="str">
            <v>IGNORED</v>
          </cell>
          <cell r="AD93" t="str">
            <v>IGNORED</v>
          </cell>
          <cell r="AE93" t="str">
            <v>IGNORED</v>
          </cell>
          <cell r="AF93" t="str">
            <v>IGNORED</v>
          </cell>
          <cell r="AG93" t="str">
            <v>IGNORED</v>
          </cell>
          <cell r="AH93" t="str">
            <v>IGNORED</v>
          </cell>
          <cell r="AI93" t="str">
            <v>IGNORED</v>
          </cell>
          <cell r="AJ93" t="str">
            <v>IGNORED</v>
          </cell>
          <cell r="AK93" t="str">
            <v>IGNORED</v>
          </cell>
          <cell r="AL93" t="str">
            <v>IGNORED</v>
          </cell>
          <cell r="AM93" t="str">
            <v>IGNORED</v>
          </cell>
          <cell r="AN93" t="str">
            <v>IGNORED</v>
          </cell>
          <cell r="AO93" t="str">
            <v>IGNORED</v>
          </cell>
          <cell r="AP93" t="str">
            <v>IGNORED</v>
          </cell>
          <cell r="AQ93" t="str">
            <v>IGNORED</v>
          </cell>
          <cell r="AR93" t="str">
            <v>IGNORED</v>
          </cell>
          <cell r="AS93" t="str">
            <v>IGNORED</v>
          </cell>
          <cell r="AT93" t="str">
            <v>IGNORED</v>
          </cell>
          <cell r="AU93" t="str">
            <v>IGNORED</v>
          </cell>
          <cell r="AV93" t="str">
            <v>IGNORED</v>
          </cell>
          <cell r="AW93" t="str">
            <v>IGNORED</v>
          </cell>
          <cell r="AX93" t="str">
            <v>IGNORED</v>
          </cell>
          <cell r="AY93" t="str">
            <v>IGNORED</v>
          </cell>
          <cell r="AZ93" t="str">
            <v>IGNORED</v>
          </cell>
          <cell r="BA93" t="str">
            <v>IGNORED</v>
          </cell>
          <cell r="BB93" t="str">
            <v>IGNORED</v>
          </cell>
          <cell r="BC93" t="str">
            <v>IGNORED</v>
          </cell>
          <cell r="BD93" t="str">
            <v>IGNORED</v>
          </cell>
          <cell r="BE93" t="str">
            <v>IGNORED</v>
          </cell>
          <cell r="BF93" t="str">
            <v>IGNORED</v>
          </cell>
          <cell r="BG93" t="str">
            <v>IGNORED</v>
          </cell>
          <cell r="BH93" t="str">
            <v>IGNORED</v>
          </cell>
          <cell r="BI93" t="str">
            <v>IGNORED</v>
          </cell>
          <cell r="BJ93" t="str">
            <v>IGNORED</v>
          </cell>
          <cell r="BK93" t="str">
            <v>IGNORED</v>
          </cell>
          <cell r="BL93" t="str">
            <v>IGNORED</v>
          </cell>
          <cell r="BM93" t="str">
            <v>IGNORED</v>
          </cell>
          <cell r="BN93" t="str">
            <v>IGNORED</v>
          </cell>
          <cell r="BO93" t="str">
            <v>IGNORED</v>
          </cell>
          <cell r="BP93" t="str">
            <v>IGNORED</v>
          </cell>
          <cell r="BQ93" t="str">
            <v>IGNORED</v>
          </cell>
          <cell r="BR93" t="str">
            <v>IGNORED</v>
          </cell>
          <cell r="BS93" t="str">
            <v>IGNORED</v>
          </cell>
          <cell r="BT93" t="str">
            <v>IGNORED</v>
          </cell>
          <cell r="BU93" t="str">
            <v>IGNORED</v>
          </cell>
          <cell r="BV93" t="str">
            <v>IGNORED</v>
          </cell>
          <cell r="BW93" t="str">
            <v>IGNORED</v>
          </cell>
        </row>
        <row r="94">
          <cell r="B94" t="str">
            <v>Other financing cash flow items</v>
          </cell>
          <cell r="C94" t="str">
            <v>OTH_FIN_CF</v>
          </cell>
          <cell r="D94" t="str">
            <v>USD</v>
          </cell>
          <cell r="F94" t="str">
            <v>IGNORED</v>
          </cell>
          <cell r="G94" t="str">
            <v>IGNORED</v>
          </cell>
          <cell r="H94" t="str">
            <v>IGNORED</v>
          </cell>
          <cell r="I94" t="str">
            <v>IGNORED</v>
          </cell>
          <cell r="J94" t="str">
            <v>IGNORED</v>
          </cell>
          <cell r="K94" t="str">
            <v>IGNORED</v>
          </cell>
          <cell r="L94" t="str">
            <v>IGNORED</v>
          </cell>
          <cell r="M94" t="str">
            <v>IGNORED</v>
          </cell>
          <cell r="N94" t="str">
            <v>IGNORED</v>
          </cell>
          <cell r="O94" t="str">
            <v>IGNORED</v>
          </cell>
          <cell r="P94" t="str">
            <v>IGNORED</v>
          </cell>
          <cell r="Q94" t="str">
            <v>IGNORED</v>
          </cell>
          <cell r="R94" t="str">
            <v>IGNORED</v>
          </cell>
          <cell r="S94" t="str">
            <v>IGNORED</v>
          </cell>
          <cell r="T94" t="str">
            <v>IGNORED</v>
          </cell>
          <cell r="U94" t="str">
            <v>IGNORED</v>
          </cell>
          <cell r="V94" t="str">
            <v>IGNORED</v>
          </cell>
          <cell r="W94" t="str">
            <v>IGNORED</v>
          </cell>
          <cell r="X94" t="str">
            <v>IGNORED</v>
          </cell>
          <cell r="Y94" t="str">
            <v>IGNORED</v>
          </cell>
          <cell r="Z94" t="str">
            <v>IGNORED</v>
          </cell>
          <cell r="AA94" t="str">
            <v>IGNORED</v>
          </cell>
          <cell r="AB94" t="str">
            <v>IGNORED</v>
          </cell>
          <cell r="AC94" t="str">
            <v>IGNORED</v>
          </cell>
          <cell r="AD94" t="str">
            <v>IGNORED</v>
          </cell>
          <cell r="AE94" t="str">
            <v>IGNORED</v>
          </cell>
          <cell r="AF94" t="str">
            <v>IGNORED</v>
          </cell>
          <cell r="AG94" t="str">
            <v>IGNORED</v>
          </cell>
          <cell r="AH94" t="str">
            <v>IGNORED</v>
          </cell>
          <cell r="AI94" t="str">
            <v>IGNORED</v>
          </cell>
          <cell r="AJ94" t="str">
            <v>IGNORED</v>
          </cell>
          <cell r="AK94" t="str">
            <v>IGNORED</v>
          </cell>
          <cell r="AL94" t="str">
            <v>IGNORED</v>
          </cell>
          <cell r="AM94" t="str">
            <v>IGNORED</v>
          </cell>
          <cell r="AN94" t="str">
            <v>IGNORED</v>
          </cell>
          <cell r="AO94" t="str">
            <v>IGNORED</v>
          </cell>
          <cell r="AP94" t="str">
            <v>IGNORED</v>
          </cell>
          <cell r="AQ94" t="str">
            <v>IGNORED</v>
          </cell>
          <cell r="AR94" t="str">
            <v>IGNORED</v>
          </cell>
          <cell r="AS94" t="str">
            <v>IGNORED</v>
          </cell>
          <cell r="AT94" t="str">
            <v>IGNORED</v>
          </cell>
          <cell r="AU94" t="str">
            <v>IGNORED</v>
          </cell>
          <cell r="AV94" t="str">
            <v>IGNORED</v>
          </cell>
          <cell r="AW94" t="str">
            <v>IGNORED</v>
          </cell>
          <cell r="AX94" t="str">
            <v>IGNORED</v>
          </cell>
          <cell r="AY94" t="str">
            <v>IGNORED</v>
          </cell>
          <cell r="AZ94" t="str">
            <v>IGNORED</v>
          </cell>
          <cell r="BA94" t="str">
            <v>IGNORED</v>
          </cell>
          <cell r="BB94" t="str">
            <v>IGNORED</v>
          </cell>
          <cell r="BC94" t="str">
            <v>IGNORED</v>
          </cell>
          <cell r="BD94" t="str">
            <v>IGNORED</v>
          </cell>
          <cell r="BE94" t="str">
            <v>IGNORED</v>
          </cell>
          <cell r="BF94" t="str">
            <v>IGNORED</v>
          </cell>
          <cell r="BG94" t="str">
            <v>IGNORED</v>
          </cell>
          <cell r="BH94" t="str">
            <v>IGNORED</v>
          </cell>
          <cell r="BI94" t="str">
            <v>IGNORED</v>
          </cell>
          <cell r="BJ94" t="str">
            <v>IGNORED</v>
          </cell>
          <cell r="BK94" t="str">
            <v>IGNORED</v>
          </cell>
          <cell r="BL94" t="str">
            <v>IGNORED</v>
          </cell>
          <cell r="BM94" t="str">
            <v>IGNORED</v>
          </cell>
          <cell r="BN94" t="str">
            <v>IGNORED</v>
          </cell>
          <cell r="BO94" t="str">
            <v>IGNORED</v>
          </cell>
          <cell r="BP94" t="str">
            <v>IGNORED</v>
          </cell>
          <cell r="BQ94" t="str">
            <v>IGNORED</v>
          </cell>
          <cell r="BR94" t="str">
            <v>IGNORED</v>
          </cell>
          <cell r="BS94" t="str">
            <v>IGNORED</v>
          </cell>
          <cell r="BT94" t="str">
            <v>IGNORED</v>
          </cell>
          <cell r="BU94" t="str">
            <v>IGNORED</v>
          </cell>
          <cell r="BV94" t="str">
            <v>IGNORED</v>
          </cell>
          <cell r="BW94" t="str">
            <v>IGNORED</v>
          </cell>
        </row>
        <row r="95">
          <cell r="B95" t="str">
            <v>Cash flow from financing</v>
          </cell>
          <cell r="C95" t="str">
            <v>CF_FIN</v>
          </cell>
          <cell r="D95" t="str">
            <v>USD</v>
          </cell>
          <cell r="F95" t="str">
            <v>IGNORED</v>
          </cell>
          <cell r="G95" t="str">
            <v>IGNORED</v>
          </cell>
          <cell r="H95" t="str">
            <v>IGNORED</v>
          </cell>
          <cell r="I95" t="str">
            <v>IGNORED</v>
          </cell>
          <cell r="J95" t="str">
            <v>IGNORED</v>
          </cell>
          <cell r="K95" t="str">
            <v>IGNORED</v>
          </cell>
          <cell r="L95" t="str">
            <v>IGNORED</v>
          </cell>
          <cell r="M95" t="str">
            <v>IGNORED</v>
          </cell>
          <cell r="N95" t="str">
            <v>IGNORED</v>
          </cell>
          <cell r="O95" t="str">
            <v>IGNORED</v>
          </cell>
          <cell r="P95" t="str">
            <v>IGNORED</v>
          </cell>
          <cell r="Q95" t="str">
            <v>IGNORED</v>
          </cell>
          <cell r="R95" t="str">
            <v>IGNORED</v>
          </cell>
          <cell r="S95" t="str">
            <v>IGNORED</v>
          </cell>
          <cell r="T95" t="str">
            <v>IGNORED</v>
          </cell>
          <cell r="U95" t="str">
            <v>IGNORED</v>
          </cell>
          <cell r="V95" t="str">
            <v>IGNORED</v>
          </cell>
          <cell r="W95" t="str">
            <v>IGNORED</v>
          </cell>
          <cell r="X95" t="str">
            <v>IGNORED</v>
          </cell>
          <cell r="Y95" t="str">
            <v>IGNORED</v>
          </cell>
          <cell r="Z95" t="str">
            <v>IGNORED</v>
          </cell>
          <cell r="AA95" t="str">
            <v>IGNORED</v>
          </cell>
          <cell r="AB95" t="str">
            <v>IGNORED</v>
          </cell>
          <cell r="AC95" t="str">
            <v>IGNORED</v>
          </cell>
          <cell r="AD95" t="str">
            <v>IGNORED</v>
          </cell>
          <cell r="AE95" t="str">
            <v>IGNORED</v>
          </cell>
          <cell r="AF95" t="str">
            <v>IGNORED</v>
          </cell>
          <cell r="AG95" t="str">
            <v>IGNORED</v>
          </cell>
          <cell r="AH95" t="str">
            <v>IGNORED</v>
          </cell>
          <cell r="AI95" t="str">
            <v>IGNORED</v>
          </cell>
          <cell r="AJ95" t="str">
            <v>IGNORED</v>
          </cell>
          <cell r="AK95" t="str">
            <v>IGNORED</v>
          </cell>
          <cell r="AL95" t="str">
            <v>IGNORED</v>
          </cell>
          <cell r="AM95" t="str">
            <v>IGNORED</v>
          </cell>
          <cell r="AN95" t="str">
            <v>IGNORED</v>
          </cell>
          <cell r="AO95" t="str">
            <v>IGNORED</v>
          </cell>
          <cell r="AP95" t="str">
            <v>IGNORED</v>
          </cell>
          <cell r="AQ95" t="str">
            <v>IGNORED</v>
          </cell>
          <cell r="AR95" t="str">
            <v>IGNORED</v>
          </cell>
          <cell r="AS95" t="str">
            <v>IGNORED</v>
          </cell>
          <cell r="AT95" t="str">
            <v>IGNORED</v>
          </cell>
          <cell r="AU95" t="str">
            <v>IGNORED</v>
          </cell>
          <cell r="AV95" t="str">
            <v>IGNORED</v>
          </cell>
          <cell r="AW95" t="str">
            <v>IGNORED</v>
          </cell>
          <cell r="AX95" t="str">
            <v>IGNORED</v>
          </cell>
          <cell r="AY95" t="str">
            <v>IGNORED</v>
          </cell>
          <cell r="AZ95" t="str">
            <v>IGNORED</v>
          </cell>
          <cell r="BA95" t="str">
            <v>IGNORED</v>
          </cell>
          <cell r="BB95" t="str">
            <v>IGNORED</v>
          </cell>
          <cell r="BC95" t="str">
            <v>IGNORED</v>
          </cell>
          <cell r="BD95" t="str">
            <v>IGNORED</v>
          </cell>
          <cell r="BE95" t="str">
            <v>IGNORED</v>
          </cell>
          <cell r="BF95" t="str">
            <v>IGNORED</v>
          </cell>
          <cell r="BG95" t="str">
            <v>IGNORED</v>
          </cell>
          <cell r="BH95" t="str">
            <v>IGNORED</v>
          </cell>
          <cell r="BI95" t="str">
            <v>IGNORED</v>
          </cell>
          <cell r="BJ95" t="str">
            <v>IGNORED</v>
          </cell>
          <cell r="BK95" t="str">
            <v>IGNORED</v>
          </cell>
          <cell r="BL95" t="str">
            <v>IGNORED</v>
          </cell>
          <cell r="BM95" t="str">
            <v>IGNORED</v>
          </cell>
          <cell r="BN95" t="str">
            <v>IGNORED</v>
          </cell>
          <cell r="BO95" t="str">
            <v>IGNORED</v>
          </cell>
          <cell r="BP95" t="str">
            <v>IGNORED</v>
          </cell>
          <cell r="BQ95" t="str">
            <v>IGNORED</v>
          </cell>
          <cell r="BR95" t="str">
            <v>IGNORED</v>
          </cell>
          <cell r="BS95" t="str">
            <v>IGNORED</v>
          </cell>
          <cell r="BT95" t="str">
            <v>IGNORED</v>
          </cell>
          <cell r="BU95" t="str">
            <v>IGNORED</v>
          </cell>
          <cell r="BV95" t="str">
            <v>IGNORED</v>
          </cell>
          <cell r="BW95" t="str">
            <v>IGNORED</v>
          </cell>
        </row>
        <row r="96">
          <cell r="B96" t="str">
            <v>Total cash flow</v>
          </cell>
          <cell r="C96" t="str">
            <v>TOT_CF</v>
          </cell>
          <cell r="D96" t="str">
            <v>USD</v>
          </cell>
          <cell r="F96" t="str">
            <v>IGNORED</v>
          </cell>
          <cell r="G96" t="str">
            <v>IGNORED</v>
          </cell>
          <cell r="H96" t="str">
            <v>IGNORED</v>
          </cell>
          <cell r="I96" t="str">
            <v>IGNORED</v>
          </cell>
          <cell r="J96" t="str">
            <v>IGNORED</v>
          </cell>
          <cell r="K96" t="str">
            <v>IGNORED</v>
          </cell>
          <cell r="L96" t="str">
            <v>IGNORED</v>
          </cell>
          <cell r="M96" t="str">
            <v>IGNORED</v>
          </cell>
          <cell r="N96" t="str">
            <v>IGNORED</v>
          </cell>
          <cell r="O96" t="str">
            <v>IGNORED</v>
          </cell>
          <cell r="P96" t="str">
            <v>IGNORED</v>
          </cell>
          <cell r="Q96" t="str">
            <v>IGNORED</v>
          </cell>
          <cell r="R96" t="str">
            <v>IGNORED</v>
          </cell>
          <cell r="S96" t="str">
            <v>IGNORED</v>
          </cell>
          <cell r="T96" t="str">
            <v>IGNORED</v>
          </cell>
          <cell r="U96" t="str">
            <v>IGNORED</v>
          </cell>
          <cell r="V96" t="str">
            <v>IGNORED</v>
          </cell>
          <cell r="W96" t="str">
            <v>IGNORED</v>
          </cell>
          <cell r="X96" t="str">
            <v>IGNORED</v>
          </cell>
          <cell r="Y96" t="str">
            <v>IGNORED</v>
          </cell>
          <cell r="Z96" t="str">
            <v>IGNORED</v>
          </cell>
          <cell r="AA96" t="str">
            <v>IGNORED</v>
          </cell>
          <cell r="AB96" t="str">
            <v>IGNORED</v>
          </cell>
          <cell r="AC96" t="str">
            <v>IGNORED</v>
          </cell>
          <cell r="AD96" t="str">
            <v>IGNORED</v>
          </cell>
          <cell r="AE96" t="str">
            <v>IGNORED</v>
          </cell>
          <cell r="AF96" t="str">
            <v>IGNORED</v>
          </cell>
          <cell r="AG96" t="str">
            <v>IGNORED</v>
          </cell>
          <cell r="AH96" t="str">
            <v>IGNORED</v>
          </cell>
          <cell r="AI96" t="str">
            <v>IGNORED</v>
          </cell>
          <cell r="AJ96" t="str">
            <v>IGNORED</v>
          </cell>
          <cell r="AK96" t="str">
            <v>IGNORED</v>
          </cell>
          <cell r="AL96" t="str">
            <v>IGNORED</v>
          </cell>
          <cell r="AM96" t="str">
            <v>IGNORED</v>
          </cell>
          <cell r="AN96" t="str">
            <v>IGNORED</v>
          </cell>
          <cell r="AO96" t="str">
            <v>IGNORED</v>
          </cell>
          <cell r="AP96" t="str">
            <v>IGNORED</v>
          </cell>
          <cell r="AQ96" t="str">
            <v>IGNORED</v>
          </cell>
          <cell r="AR96" t="str">
            <v>IGNORED</v>
          </cell>
          <cell r="AS96" t="str">
            <v>IGNORED</v>
          </cell>
          <cell r="AT96" t="str">
            <v>IGNORED</v>
          </cell>
          <cell r="AU96" t="str">
            <v>IGNORED</v>
          </cell>
          <cell r="AV96" t="str">
            <v>IGNORED</v>
          </cell>
          <cell r="AW96" t="str">
            <v>IGNORED</v>
          </cell>
          <cell r="AX96" t="str">
            <v>IGNORED</v>
          </cell>
          <cell r="AY96" t="str">
            <v>IGNORED</v>
          </cell>
          <cell r="AZ96" t="str">
            <v>IGNORED</v>
          </cell>
          <cell r="BA96" t="str">
            <v>IGNORED</v>
          </cell>
          <cell r="BB96" t="str">
            <v>IGNORED</v>
          </cell>
          <cell r="BC96" t="str">
            <v>IGNORED</v>
          </cell>
          <cell r="BD96" t="str">
            <v>IGNORED</v>
          </cell>
          <cell r="BE96" t="str">
            <v>IGNORED</v>
          </cell>
          <cell r="BF96" t="str">
            <v>IGNORED</v>
          </cell>
          <cell r="BG96" t="str">
            <v>IGNORED</v>
          </cell>
          <cell r="BH96" t="str">
            <v>IGNORED</v>
          </cell>
          <cell r="BI96" t="str">
            <v>IGNORED</v>
          </cell>
          <cell r="BJ96" t="str">
            <v>IGNORED</v>
          </cell>
          <cell r="BK96" t="str">
            <v>IGNORED</v>
          </cell>
          <cell r="BL96" t="str">
            <v>IGNORED</v>
          </cell>
          <cell r="BM96" t="str">
            <v>IGNORED</v>
          </cell>
          <cell r="BN96" t="str">
            <v>IGNORED</v>
          </cell>
          <cell r="BO96" t="str">
            <v>IGNORED</v>
          </cell>
          <cell r="BP96" t="str">
            <v>IGNORED</v>
          </cell>
          <cell r="BQ96" t="str">
            <v>IGNORED</v>
          </cell>
          <cell r="BR96" t="str">
            <v>IGNORED</v>
          </cell>
          <cell r="BS96" t="str">
            <v>IGNORED</v>
          </cell>
          <cell r="BT96" t="str">
            <v>IGNORED</v>
          </cell>
          <cell r="BU96" t="str">
            <v>IGNORED</v>
          </cell>
          <cell r="BV96" t="str">
            <v>IGNORED</v>
          </cell>
          <cell r="BW96" t="str">
            <v>IGNORED</v>
          </cell>
        </row>
        <row r="97">
          <cell r="A97" t="str">
            <v>Additional Cash Flow Items</v>
          </cell>
        </row>
        <row r="98">
          <cell r="B98" t="str">
            <v>Associate and JV add-back</v>
          </cell>
          <cell r="C98" t="str">
            <v>ASSOC_JV_ADDBK</v>
          </cell>
          <cell r="D98" t="str">
            <v>USD</v>
          </cell>
          <cell r="F98" t="str">
            <v>IGNORED</v>
          </cell>
          <cell r="G98" t="str">
            <v>IGNORED</v>
          </cell>
          <cell r="H98" t="str">
            <v>IGNORED</v>
          </cell>
          <cell r="I98" t="str">
            <v>IGNORED</v>
          </cell>
          <cell r="J98" t="str">
            <v>IGNORED</v>
          </cell>
          <cell r="K98" t="str">
            <v>IGNORED</v>
          </cell>
          <cell r="L98" t="str">
            <v>IGNORED</v>
          </cell>
          <cell r="M98" t="str">
            <v>IGNORED</v>
          </cell>
          <cell r="N98" t="str">
            <v>IGNORED</v>
          </cell>
          <cell r="O98" t="str">
            <v>IGNORED</v>
          </cell>
          <cell r="P98" t="str">
            <v>IGNORED</v>
          </cell>
          <cell r="Q98" t="str">
            <v>IGNORED</v>
          </cell>
          <cell r="R98" t="str">
            <v>IGNORED</v>
          </cell>
          <cell r="S98" t="str">
            <v>IGNORED</v>
          </cell>
          <cell r="T98" t="str">
            <v>IGNORED</v>
          </cell>
          <cell r="U98" t="str">
            <v>IGNORED</v>
          </cell>
          <cell r="V98" t="str">
            <v>IGNORED</v>
          </cell>
          <cell r="W98" t="str">
            <v>IGNORED</v>
          </cell>
          <cell r="X98" t="str">
            <v>IGNORED</v>
          </cell>
          <cell r="Y98" t="str">
            <v>IGNORED</v>
          </cell>
          <cell r="Z98" t="str">
            <v>IGNORED</v>
          </cell>
          <cell r="AA98" t="str">
            <v>IGNORED</v>
          </cell>
          <cell r="AB98" t="str">
            <v>IGNORED</v>
          </cell>
          <cell r="AC98" t="str">
            <v>IGNORED</v>
          </cell>
          <cell r="AD98" t="str">
            <v>IGNORED</v>
          </cell>
          <cell r="AE98" t="str">
            <v>IGNORED</v>
          </cell>
          <cell r="AF98" t="str">
            <v>IGNORED</v>
          </cell>
          <cell r="AG98" t="str">
            <v>IGNORED</v>
          </cell>
          <cell r="AH98" t="str">
            <v>IGNORED</v>
          </cell>
          <cell r="AI98" t="str">
            <v>IGNORED</v>
          </cell>
          <cell r="AJ98" t="str">
            <v>IGNORED</v>
          </cell>
          <cell r="AK98" t="str">
            <v>IGNORED</v>
          </cell>
          <cell r="AL98" t="str">
            <v>IGNORED</v>
          </cell>
          <cell r="AM98" t="str">
            <v>IGNORED</v>
          </cell>
          <cell r="AN98" t="str">
            <v>IGNORED</v>
          </cell>
          <cell r="AO98" t="str">
            <v>IGNORED</v>
          </cell>
          <cell r="AP98" t="str">
            <v>IGNORED</v>
          </cell>
          <cell r="AQ98" t="str">
            <v>IGNORED</v>
          </cell>
          <cell r="AR98" t="str">
            <v>IGNORED</v>
          </cell>
          <cell r="AS98" t="str">
            <v>IGNORED</v>
          </cell>
          <cell r="AT98" t="str">
            <v>IGNORED</v>
          </cell>
          <cell r="AU98" t="str">
            <v>IGNORED</v>
          </cell>
          <cell r="AV98" t="str">
            <v>IGNORED</v>
          </cell>
          <cell r="AW98" t="str">
            <v>IGNORED</v>
          </cell>
          <cell r="AX98" t="str">
            <v>IGNORED</v>
          </cell>
          <cell r="AY98" t="str">
            <v>IGNORED</v>
          </cell>
          <cell r="AZ98" t="str">
            <v>IGNORED</v>
          </cell>
          <cell r="BA98" t="str">
            <v>IGNORED</v>
          </cell>
          <cell r="BB98" t="str">
            <v>IGNORED</v>
          </cell>
          <cell r="BC98" t="str">
            <v>IGNORED</v>
          </cell>
          <cell r="BD98" t="str">
            <v>IGNORED</v>
          </cell>
          <cell r="BE98" t="str">
            <v>IGNORED</v>
          </cell>
          <cell r="BF98" t="str">
            <v>IGNORED</v>
          </cell>
          <cell r="BG98" t="str">
            <v>IGNORED</v>
          </cell>
          <cell r="BH98" t="str">
            <v>IGNORED</v>
          </cell>
          <cell r="BI98" t="str">
            <v>IGNORED</v>
          </cell>
          <cell r="BJ98" t="str">
            <v>IGNORED</v>
          </cell>
          <cell r="BK98" t="str">
            <v>IGNORED</v>
          </cell>
          <cell r="BL98" t="str">
            <v>IGNORED</v>
          </cell>
          <cell r="BM98" t="str">
            <v>IGNORED</v>
          </cell>
          <cell r="BN98" t="str">
            <v>IGNORED</v>
          </cell>
          <cell r="BO98" t="str">
            <v>IGNORED</v>
          </cell>
          <cell r="BP98" t="str">
            <v>IGNORED</v>
          </cell>
          <cell r="BQ98" t="str">
            <v>IGNORED</v>
          </cell>
          <cell r="BR98" t="str">
            <v>IGNORED</v>
          </cell>
          <cell r="BS98" t="str">
            <v>IGNORED</v>
          </cell>
          <cell r="BT98" t="str">
            <v>IGNORED</v>
          </cell>
          <cell r="BU98" t="str">
            <v>IGNORED</v>
          </cell>
          <cell r="BV98" t="str">
            <v>IGNORED</v>
          </cell>
          <cell r="BW98" t="str">
            <v>IGNORED</v>
          </cell>
        </row>
        <row r="99">
          <cell r="B99" t="str">
            <v>Profit/(loss) on sale of assets</v>
          </cell>
          <cell r="C99" t="str">
            <v>PL_SALE_ASSETS</v>
          </cell>
          <cell r="D99" t="str">
            <v>USD</v>
          </cell>
          <cell r="F99" t="str">
            <v>IGNORED</v>
          </cell>
          <cell r="G99" t="str">
            <v>IGNORED</v>
          </cell>
          <cell r="H99" t="str">
            <v>IGNORED</v>
          </cell>
          <cell r="I99" t="str">
            <v>IGNORED</v>
          </cell>
          <cell r="J99" t="str">
            <v>IGNORED</v>
          </cell>
          <cell r="K99" t="str">
            <v>IGNORED</v>
          </cell>
          <cell r="L99" t="str">
            <v>IGNORED</v>
          </cell>
          <cell r="M99" t="str">
            <v>IGNORED</v>
          </cell>
          <cell r="N99" t="str">
            <v>IGNORED</v>
          </cell>
          <cell r="O99" t="str">
            <v>IGNORED</v>
          </cell>
          <cell r="P99" t="str">
            <v>IGNORED</v>
          </cell>
          <cell r="Q99" t="str">
            <v>IGNORED</v>
          </cell>
          <cell r="R99" t="str">
            <v>IGNORED</v>
          </cell>
          <cell r="S99" t="str">
            <v>IGNORED</v>
          </cell>
          <cell r="T99" t="str">
            <v>IGNORED</v>
          </cell>
          <cell r="U99" t="str">
            <v>IGNORED</v>
          </cell>
          <cell r="V99" t="str">
            <v>IGNORED</v>
          </cell>
          <cell r="W99" t="str">
            <v>IGNORED</v>
          </cell>
          <cell r="X99" t="str">
            <v>IGNORED</v>
          </cell>
          <cell r="Y99" t="str">
            <v>IGNORED</v>
          </cell>
          <cell r="Z99" t="str">
            <v>IGNORED</v>
          </cell>
          <cell r="AA99" t="str">
            <v>IGNORED</v>
          </cell>
          <cell r="AB99" t="str">
            <v>IGNORED</v>
          </cell>
          <cell r="AC99" t="str">
            <v>IGNORED</v>
          </cell>
          <cell r="AD99" t="str">
            <v>IGNORED</v>
          </cell>
          <cell r="AE99" t="str">
            <v>IGNORED</v>
          </cell>
          <cell r="AF99" t="str">
            <v>IGNORED</v>
          </cell>
          <cell r="AG99" t="str">
            <v>IGNORED</v>
          </cell>
          <cell r="AH99" t="str">
            <v>IGNORED</v>
          </cell>
          <cell r="AI99" t="str">
            <v>IGNORED</v>
          </cell>
          <cell r="AJ99" t="str">
            <v>IGNORED</v>
          </cell>
          <cell r="AK99" t="str">
            <v>IGNORED</v>
          </cell>
          <cell r="AL99" t="str">
            <v>IGNORED</v>
          </cell>
          <cell r="AM99" t="str">
            <v>IGNORED</v>
          </cell>
          <cell r="AN99" t="str">
            <v>IGNORED</v>
          </cell>
          <cell r="AO99" t="str">
            <v>IGNORED</v>
          </cell>
          <cell r="AP99" t="str">
            <v>IGNORED</v>
          </cell>
          <cell r="AQ99" t="str">
            <v>IGNORED</v>
          </cell>
          <cell r="AR99" t="str">
            <v>IGNORED</v>
          </cell>
          <cell r="AS99" t="str">
            <v>IGNORED</v>
          </cell>
          <cell r="AT99" t="str">
            <v>IGNORED</v>
          </cell>
          <cell r="AU99" t="str">
            <v>IGNORED</v>
          </cell>
          <cell r="AV99" t="str">
            <v>IGNORED</v>
          </cell>
          <cell r="AW99" t="str">
            <v>IGNORED</v>
          </cell>
          <cell r="AX99" t="str">
            <v>IGNORED</v>
          </cell>
          <cell r="AY99" t="str">
            <v>IGNORED</v>
          </cell>
          <cell r="AZ99" t="str">
            <v>IGNORED</v>
          </cell>
          <cell r="BA99" t="str">
            <v>IGNORED</v>
          </cell>
          <cell r="BB99" t="str">
            <v>IGNORED</v>
          </cell>
          <cell r="BC99" t="str">
            <v>IGNORED</v>
          </cell>
          <cell r="BD99" t="str">
            <v>IGNORED</v>
          </cell>
          <cell r="BE99" t="str">
            <v>IGNORED</v>
          </cell>
          <cell r="BF99" t="str">
            <v>IGNORED</v>
          </cell>
          <cell r="BG99" t="str">
            <v>IGNORED</v>
          </cell>
          <cell r="BH99" t="str">
            <v>IGNORED</v>
          </cell>
          <cell r="BI99" t="str">
            <v>IGNORED</v>
          </cell>
          <cell r="BJ99" t="str">
            <v>IGNORED</v>
          </cell>
          <cell r="BK99" t="str">
            <v>IGNORED</v>
          </cell>
          <cell r="BL99" t="str">
            <v>IGNORED</v>
          </cell>
          <cell r="BM99" t="str">
            <v>IGNORED</v>
          </cell>
          <cell r="BN99" t="str">
            <v>IGNORED</v>
          </cell>
          <cell r="BO99" t="str">
            <v>IGNORED</v>
          </cell>
          <cell r="BP99" t="str">
            <v>IGNORED</v>
          </cell>
          <cell r="BQ99" t="str">
            <v>IGNORED</v>
          </cell>
          <cell r="BR99" t="str">
            <v>IGNORED</v>
          </cell>
          <cell r="BS99" t="str">
            <v>IGNORED</v>
          </cell>
          <cell r="BT99" t="str">
            <v>IGNORED</v>
          </cell>
          <cell r="BU99" t="str">
            <v>IGNORED</v>
          </cell>
          <cell r="BV99" t="str">
            <v>IGNORED</v>
          </cell>
          <cell r="BW99" t="str">
            <v>IGNORED</v>
          </cell>
        </row>
        <row r="100">
          <cell r="B100" t="str">
            <v>Other non-cash adjustments</v>
          </cell>
          <cell r="C100" t="str">
            <v>OTH_NONCASH_ADJ</v>
          </cell>
          <cell r="D100" t="str">
            <v>USD</v>
          </cell>
          <cell r="F100" t="str">
            <v>IGNORED</v>
          </cell>
          <cell r="G100" t="str">
            <v>IGNORED</v>
          </cell>
          <cell r="H100" t="str">
            <v>IGNORED</v>
          </cell>
          <cell r="I100" t="str">
            <v>IGNORED</v>
          </cell>
          <cell r="J100" t="str">
            <v>IGNORED</v>
          </cell>
          <cell r="K100" t="str">
            <v>IGNORED</v>
          </cell>
          <cell r="L100" t="str">
            <v>IGNORED</v>
          </cell>
          <cell r="M100" t="str">
            <v>IGNORED</v>
          </cell>
          <cell r="N100" t="str">
            <v>IGNORED</v>
          </cell>
          <cell r="O100" t="str">
            <v>IGNORED</v>
          </cell>
          <cell r="P100" t="str">
            <v>IGNORED</v>
          </cell>
          <cell r="Q100" t="str">
            <v>IGNORED</v>
          </cell>
          <cell r="R100" t="str">
            <v>IGNORED</v>
          </cell>
          <cell r="S100" t="str">
            <v>IGNORED</v>
          </cell>
          <cell r="T100" t="str">
            <v>IGNORED</v>
          </cell>
          <cell r="U100" t="str">
            <v>IGNORED</v>
          </cell>
          <cell r="V100" t="str">
            <v>IGNORED</v>
          </cell>
          <cell r="W100" t="str">
            <v>IGNORED</v>
          </cell>
          <cell r="X100" t="str">
            <v>IGNORED</v>
          </cell>
          <cell r="Y100" t="str">
            <v>IGNORED</v>
          </cell>
          <cell r="Z100" t="str">
            <v>IGNORED</v>
          </cell>
          <cell r="AA100" t="str">
            <v>IGNORED</v>
          </cell>
          <cell r="AB100" t="str">
            <v>IGNORED</v>
          </cell>
          <cell r="AC100" t="str">
            <v>IGNORED</v>
          </cell>
          <cell r="AD100" t="str">
            <v>IGNORED</v>
          </cell>
          <cell r="AE100" t="str">
            <v>IGNORED</v>
          </cell>
          <cell r="AF100" t="str">
            <v>IGNORED</v>
          </cell>
          <cell r="AG100" t="str">
            <v>IGNORED</v>
          </cell>
          <cell r="AH100" t="str">
            <v>IGNORED</v>
          </cell>
          <cell r="AI100" t="str">
            <v>IGNORED</v>
          </cell>
          <cell r="AJ100" t="str">
            <v>IGNORED</v>
          </cell>
          <cell r="AK100" t="str">
            <v>IGNORED</v>
          </cell>
          <cell r="AL100" t="str">
            <v>IGNORED</v>
          </cell>
          <cell r="AM100" t="str">
            <v>IGNORED</v>
          </cell>
          <cell r="AN100" t="str">
            <v>IGNORED</v>
          </cell>
          <cell r="AO100" t="str">
            <v>IGNORED</v>
          </cell>
          <cell r="AP100" t="str">
            <v>IGNORED</v>
          </cell>
          <cell r="AQ100" t="str">
            <v>IGNORED</v>
          </cell>
          <cell r="AR100" t="str">
            <v>IGNORED</v>
          </cell>
          <cell r="AS100" t="str">
            <v>IGNORED</v>
          </cell>
          <cell r="AT100" t="str">
            <v>IGNORED</v>
          </cell>
          <cell r="AU100" t="str">
            <v>IGNORED</v>
          </cell>
          <cell r="AV100" t="str">
            <v>IGNORED</v>
          </cell>
          <cell r="AW100" t="str">
            <v>IGNORED</v>
          </cell>
          <cell r="AX100" t="str">
            <v>IGNORED</v>
          </cell>
          <cell r="AY100" t="str">
            <v>IGNORED</v>
          </cell>
          <cell r="AZ100" t="str">
            <v>IGNORED</v>
          </cell>
          <cell r="BA100" t="str">
            <v>IGNORED</v>
          </cell>
          <cell r="BB100" t="str">
            <v>IGNORED</v>
          </cell>
          <cell r="BC100" t="str">
            <v>IGNORED</v>
          </cell>
          <cell r="BD100" t="str">
            <v>IGNORED</v>
          </cell>
          <cell r="BE100" t="str">
            <v>IGNORED</v>
          </cell>
          <cell r="BF100" t="str">
            <v>IGNORED</v>
          </cell>
          <cell r="BG100" t="str">
            <v>IGNORED</v>
          </cell>
          <cell r="BH100" t="str">
            <v>IGNORED</v>
          </cell>
          <cell r="BI100" t="str">
            <v>IGNORED</v>
          </cell>
          <cell r="BJ100" t="str">
            <v>IGNORED</v>
          </cell>
          <cell r="BK100" t="str">
            <v>IGNORED</v>
          </cell>
          <cell r="BL100" t="str">
            <v>IGNORED</v>
          </cell>
          <cell r="BM100" t="str">
            <v>IGNORED</v>
          </cell>
          <cell r="BN100" t="str">
            <v>IGNORED</v>
          </cell>
          <cell r="BO100" t="str">
            <v>IGNORED</v>
          </cell>
          <cell r="BP100" t="str">
            <v>IGNORED</v>
          </cell>
          <cell r="BQ100" t="str">
            <v>IGNORED</v>
          </cell>
          <cell r="BR100" t="str">
            <v>IGNORED</v>
          </cell>
          <cell r="BS100" t="str">
            <v>IGNORED</v>
          </cell>
          <cell r="BT100" t="str">
            <v>IGNORED</v>
          </cell>
          <cell r="BU100" t="str">
            <v>IGNORED</v>
          </cell>
          <cell r="BV100" t="str">
            <v>IGNORED</v>
          </cell>
          <cell r="BW100" t="str">
            <v>IGNORED</v>
          </cell>
        </row>
        <row r="101">
          <cell r="B101" t="str">
            <v>Other DACF adjustments</v>
          </cell>
          <cell r="C101" t="str">
            <v>OTH_DACF_ADJ</v>
          </cell>
          <cell r="D101" t="str">
            <v>USD</v>
          </cell>
          <cell r="F101" t="str">
            <v>IGNORED</v>
          </cell>
          <cell r="G101" t="str">
            <v>IGNORED</v>
          </cell>
          <cell r="H101" t="str">
            <v>IGNORED</v>
          </cell>
          <cell r="I101" t="str">
            <v>IGNORED</v>
          </cell>
          <cell r="J101" t="str">
            <v>IGNORED</v>
          </cell>
          <cell r="K101" t="str">
            <v>IGNORED</v>
          </cell>
          <cell r="L101" t="str">
            <v>IGNORED</v>
          </cell>
          <cell r="M101" t="str">
            <v>IGNORED</v>
          </cell>
          <cell r="N101" t="str">
            <v>IGNORED</v>
          </cell>
          <cell r="O101" t="str">
            <v>IGNORED</v>
          </cell>
          <cell r="P101" t="str">
            <v>IGNORED</v>
          </cell>
          <cell r="Q101" t="str">
            <v>IGNORED</v>
          </cell>
          <cell r="R101" t="str">
            <v>IGNORED</v>
          </cell>
          <cell r="S101" t="str">
            <v>IGNORED</v>
          </cell>
          <cell r="T101" t="str">
            <v>IGNORED</v>
          </cell>
          <cell r="U101" t="str">
            <v>IGNORED</v>
          </cell>
          <cell r="V101" t="str">
            <v>IGNORED</v>
          </cell>
          <cell r="W101" t="str">
            <v>IGNORED</v>
          </cell>
          <cell r="X101" t="str">
            <v>IGNORED</v>
          </cell>
          <cell r="Y101" t="str">
            <v>IGNORED</v>
          </cell>
          <cell r="Z101" t="str">
            <v>IGNORED</v>
          </cell>
          <cell r="AA101" t="str">
            <v>IGNORED</v>
          </cell>
          <cell r="AB101" t="str">
            <v>IGNORED</v>
          </cell>
          <cell r="AC101" t="str">
            <v>IGNORED</v>
          </cell>
          <cell r="AD101" t="str">
            <v>IGNORED</v>
          </cell>
          <cell r="AE101" t="str">
            <v>IGNORED</v>
          </cell>
          <cell r="AF101" t="str">
            <v>IGNORED</v>
          </cell>
          <cell r="AG101" t="str">
            <v>IGNORED</v>
          </cell>
          <cell r="AH101" t="str">
            <v>IGNORED</v>
          </cell>
          <cell r="AI101" t="str">
            <v>IGNORED</v>
          </cell>
          <cell r="AJ101" t="str">
            <v>IGNORED</v>
          </cell>
          <cell r="AK101" t="str">
            <v>IGNORED</v>
          </cell>
          <cell r="AL101" t="str">
            <v>IGNORED</v>
          </cell>
          <cell r="AM101" t="str">
            <v>IGNORED</v>
          </cell>
          <cell r="AN101" t="str">
            <v>IGNORED</v>
          </cell>
          <cell r="AO101" t="str">
            <v>IGNORED</v>
          </cell>
          <cell r="AP101" t="str">
            <v>IGNORED</v>
          </cell>
          <cell r="AQ101" t="str">
            <v>IGNORED</v>
          </cell>
          <cell r="AR101" t="str">
            <v>IGNORED</v>
          </cell>
          <cell r="AS101" t="str">
            <v>IGNORED</v>
          </cell>
          <cell r="AT101" t="str">
            <v>IGNORED</v>
          </cell>
          <cell r="AU101" t="str">
            <v>IGNORED</v>
          </cell>
          <cell r="AV101" t="str">
            <v>IGNORED</v>
          </cell>
          <cell r="AW101" t="str">
            <v>IGNORED</v>
          </cell>
          <cell r="AX101" t="str">
            <v>IGNORED</v>
          </cell>
          <cell r="AY101" t="str">
            <v>IGNORED</v>
          </cell>
          <cell r="AZ101" t="str">
            <v>IGNORED</v>
          </cell>
          <cell r="BA101" t="str">
            <v>IGNORED</v>
          </cell>
          <cell r="BB101" t="str">
            <v>IGNORED</v>
          </cell>
          <cell r="BC101" t="str">
            <v>IGNORED</v>
          </cell>
          <cell r="BD101" t="str">
            <v>IGNORED</v>
          </cell>
          <cell r="BE101" t="str">
            <v>IGNORED</v>
          </cell>
          <cell r="BF101" t="str">
            <v>IGNORED</v>
          </cell>
          <cell r="BG101" t="str">
            <v>IGNORED</v>
          </cell>
          <cell r="BH101" t="str">
            <v>IGNORED</v>
          </cell>
          <cell r="BI101" t="str">
            <v>IGNORED</v>
          </cell>
          <cell r="BJ101" t="str">
            <v>IGNORED</v>
          </cell>
          <cell r="BK101" t="str">
            <v>IGNORED</v>
          </cell>
          <cell r="BL101" t="str">
            <v>IGNORED</v>
          </cell>
          <cell r="BM101" t="str">
            <v>IGNORED</v>
          </cell>
          <cell r="BN101" t="str">
            <v>IGNORED</v>
          </cell>
          <cell r="BO101" t="str">
            <v>IGNORED</v>
          </cell>
          <cell r="BP101" t="str">
            <v>IGNORED</v>
          </cell>
          <cell r="BQ101" t="str">
            <v>IGNORED</v>
          </cell>
          <cell r="BR101" t="str">
            <v>IGNORED</v>
          </cell>
          <cell r="BS101" t="str">
            <v>IGNORED</v>
          </cell>
          <cell r="BT101" t="str">
            <v>IGNORED</v>
          </cell>
          <cell r="BU101" t="str">
            <v>IGNORED</v>
          </cell>
          <cell r="BV101" t="str">
            <v>IGNORED</v>
          </cell>
          <cell r="BW101" t="str">
            <v>IGNORED</v>
          </cell>
        </row>
        <row r="102">
          <cell r="B102" t="str">
            <v>Cash interest expense</v>
          </cell>
          <cell r="C102" t="str">
            <v>CASH_INT_EXP</v>
          </cell>
          <cell r="D102" t="str">
            <v>USD</v>
          </cell>
          <cell r="F102" t="str">
            <v>IGNORED</v>
          </cell>
          <cell r="G102" t="str">
            <v>IGNORED</v>
          </cell>
          <cell r="H102" t="str">
            <v>IGNORED</v>
          </cell>
          <cell r="I102" t="str">
            <v>IGNORED</v>
          </cell>
          <cell r="J102" t="str">
            <v>IGNORED</v>
          </cell>
          <cell r="K102" t="str">
            <v>IGNORED</v>
          </cell>
          <cell r="L102" t="str">
            <v>IGNORED</v>
          </cell>
          <cell r="M102" t="str">
            <v>IGNORED</v>
          </cell>
          <cell r="N102" t="str">
            <v>IGNORED</v>
          </cell>
          <cell r="O102" t="str">
            <v>IGNORED</v>
          </cell>
          <cell r="P102" t="str">
            <v>IGNORED</v>
          </cell>
          <cell r="Q102" t="str">
            <v>IGNORED</v>
          </cell>
          <cell r="R102" t="str">
            <v>IGNORED</v>
          </cell>
          <cell r="S102" t="str">
            <v>IGNORED</v>
          </cell>
          <cell r="T102" t="str">
            <v>IGNORED</v>
          </cell>
          <cell r="U102" t="str">
            <v>IGNORED</v>
          </cell>
          <cell r="V102" t="str">
            <v>IGNORED</v>
          </cell>
          <cell r="W102" t="str">
            <v>IGNORED</v>
          </cell>
          <cell r="X102" t="str">
            <v>IGNORED</v>
          </cell>
          <cell r="Y102" t="str">
            <v>IGNORED</v>
          </cell>
          <cell r="Z102" t="str">
            <v>IGNORED</v>
          </cell>
          <cell r="AA102" t="str">
            <v>IGNORED</v>
          </cell>
          <cell r="AB102" t="str">
            <v>IGNORED</v>
          </cell>
          <cell r="AC102" t="str">
            <v>IGNORED</v>
          </cell>
          <cell r="AD102" t="str">
            <v>IGNORED</v>
          </cell>
          <cell r="AE102" t="str">
            <v>IGNORED</v>
          </cell>
          <cell r="AF102" t="str">
            <v>IGNORED</v>
          </cell>
          <cell r="AG102" t="str">
            <v>IGNORED</v>
          </cell>
          <cell r="AH102" t="str">
            <v>IGNORED</v>
          </cell>
          <cell r="AI102" t="str">
            <v>IGNORED</v>
          </cell>
          <cell r="AJ102" t="str">
            <v>IGNORED</v>
          </cell>
          <cell r="AK102" t="str">
            <v>IGNORED</v>
          </cell>
          <cell r="AL102" t="str">
            <v>IGNORED</v>
          </cell>
          <cell r="AM102" t="str">
            <v>IGNORED</v>
          </cell>
          <cell r="AN102" t="str">
            <v>IGNORED</v>
          </cell>
          <cell r="AO102" t="str">
            <v>IGNORED</v>
          </cell>
          <cell r="AP102" t="str">
            <v>IGNORED</v>
          </cell>
          <cell r="AQ102" t="str">
            <v>IGNORED</v>
          </cell>
          <cell r="AR102" t="str">
            <v>IGNORED</v>
          </cell>
          <cell r="AS102" t="str">
            <v>IGNORED</v>
          </cell>
          <cell r="AT102" t="str">
            <v>IGNORED</v>
          </cell>
          <cell r="AU102" t="str">
            <v>IGNORED</v>
          </cell>
          <cell r="AV102" t="str">
            <v>IGNORED</v>
          </cell>
          <cell r="AW102" t="str">
            <v>IGNORED</v>
          </cell>
          <cell r="AX102" t="str">
            <v>IGNORED</v>
          </cell>
          <cell r="AY102" t="str">
            <v>IGNORED</v>
          </cell>
          <cell r="AZ102" t="str">
            <v>IGNORED</v>
          </cell>
          <cell r="BA102" t="str">
            <v>IGNORED</v>
          </cell>
          <cell r="BB102" t="str">
            <v>IGNORED</v>
          </cell>
          <cell r="BC102" t="str">
            <v>IGNORED</v>
          </cell>
          <cell r="BD102" t="str">
            <v>IGNORED</v>
          </cell>
          <cell r="BE102" t="str">
            <v>IGNORED</v>
          </cell>
          <cell r="BF102" t="str">
            <v>IGNORED</v>
          </cell>
          <cell r="BG102" t="str">
            <v>IGNORED</v>
          </cell>
          <cell r="BH102" t="str">
            <v>IGNORED</v>
          </cell>
          <cell r="BI102" t="str">
            <v>IGNORED</v>
          </cell>
          <cell r="BJ102" t="str">
            <v>IGNORED</v>
          </cell>
          <cell r="BK102" t="str">
            <v>IGNORED</v>
          </cell>
          <cell r="BL102" t="str">
            <v>IGNORED</v>
          </cell>
          <cell r="BM102" t="str">
            <v>IGNORED</v>
          </cell>
          <cell r="BN102" t="str">
            <v>IGNORED</v>
          </cell>
          <cell r="BO102" t="str">
            <v>IGNORED</v>
          </cell>
          <cell r="BP102" t="str">
            <v>IGNORED</v>
          </cell>
          <cell r="BQ102" t="str">
            <v>IGNORED</v>
          </cell>
          <cell r="BR102" t="str">
            <v>IGNORED</v>
          </cell>
          <cell r="BS102" t="str">
            <v>IGNORED</v>
          </cell>
          <cell r="BT102" t="str">
            <v>IGNORED</v>
          </cell>
          <cell r="BU102" t="str">
            <v>IGNORED</v>
          </cell>
          <cell r="BV102" t="str">
            <v>IGNORED</v>
          </cell>
          <cell r="BW102" t="str">
            <v>IGNORED</v>
          </cell>
        </row>
        <row r="103">
          <cell r="B103" t="str">
            <v>Cash tax expense</v>
          </cell>
          <cell r="C103" t="str">
            <v>CASH_TAX_EXP</v>
          </cell>
          <cell r="D103" t="str">
            <v>USD</v>
          </cell>
          <cell r="F103" t="str">
            <v>IGNORED</v>
          </cell>
          <cell r="G103" t="str">
            <v>IGNORED</v>
          </cell>
          <cell r="H103" t="str">
            <v>IGNORED</v>
          </cell>
          <cell r="I103" t="str">
            <v>IGNORED</v>
          </cell>
          <cell r="J103" t="str">
            <v>IGNORED</v>
          </cell>
          <cell r="K103" t="str">
            <v>IGNORED</v>
          </cell>
          <cell r="L103" t="str">
            <v>IGNORED</v>
          </cell>
          <cell r="M103" t="str">
            <v>IGNORED</v>
          </cell>
          <cell r="N103" t="str">
            <v>IGNORED</v>
          </cell>
          <cell r="O103" t="str">
            <v>IGNORED</v>
          </cell>
          <cell r="P103" t="str">
            <v>IGNORED</v>
          </cell>
          <cell r="Q103" t="str">
            <v>IGNORED</v>
          </cell>
          <cell r="R103" t="str">
            <v>IGNORED</v>
          </cell>
          <cell r="S103" t="str">
            <v>IGNORED</v>
          </cell>
          <cell r="T103" t="str">
            <v>IGNORED</v>
          </cell>
          <cell r="U103" t="str">
            <v>IGNORED</v>
          </cell>
          <cell r="V103" t="str">
            <v>IGNORED</v>
          </cell>
          <cell r="W103" t="str">
            <v>IGNORED</v>
          </cell>
          <cell r="X103" t="str">
            <v>IGNORED</v>
          </cell>
          <cell r="Y103" t="str">
            <v>IGNORED</v>
          </cell>
          <cell r="Z103" t="str">
            <v>IGNORED</v>
          </cell>
          <cell r="AA103" t="str">
            <v>IGNORED</v>
          </cell>
          <cell r="AB103" t="str">
            <v>IGNORED</v>
          </cell>
          <cell r="AC103" t="str">
            <v>IGNORED</v>
          </cell>
          <cell r="AD103" t="str">
            <v>IGNORED</v>
          </cell>
          <cell r="AE103" t="str">
            <v>IGNORED</v>
          </cell>
          <cell r="AF103" t="str">
            <v>IGNORED</v>
          </cell>
          <cell r="AG103" t="str">
            <v>IGNORED</v>
          </cell>
          <cell r="AH103" t="str">
            <v>IGNORED</v>
          </cell>
          <cell r="AI103" t="str">
            <v>IGNORED</v>
          </cell>
          <cell r="AJ103" t="str">
            <v>IGNORED</v>
          </cell>
          <cell r="AK103" t="str">
            <v>IGNORED</v>
          </cell>
          <cell r="AL103" t="str">
            <v>IGNORED</v>
          </cell>
          <cell r="AM103" t="str">
            <v>IGNORED</v>
          </cell>
          <cell r="AN103" t="str">
            <v>IGNORED</v>
          </cell>
          <cell r="AO103" t="str">
            <v>IGNORED</v>
          </cell>
          <cell r="AP103" t="str">
            <v>IGNORED</v>
          </cell>
          <cell r="AQ103" t="str">
            <v>IGNORED</v>
          </cell>
          <cell r="AR103" t="str">
            <v>IGNORED</v>
          </cell>
          <cell r="AS103" t="str">
            <v>IGNORED</v>
          </cell>
          <cell r="AT103" t="str">
            <v>IGNORED</v>
          </cell>
          <cell r="AU103" t="str">
            <v>IGNORED</v>
          </cell>
          <cell r="AV103" t="str">
            <v>IGNORED</v>
          </cell>
          <cell r="AW103" t="str">
            <v>IGNORED</v>
          </cell>
          <cell r="AX103" t="str">
            <v>IGNORED</v>
          </cell>
          <cell r="AY103" t="str">
            <v>IGNORED</v>
          </cell>
          <cell r="AZ103" t="str">
            <v>IGNORED</v>
          </cell>
          <cell r="BA103" t="str">
            <v>IGNORED</v>
          </cell>
          <cell r="BB103" t="str">
            <v>IGNORED</v>
          </cell>
          <cell r="BC103" t="str">
            <v>IGNORED</v>
          </cell>
          <cell r="BD103" t="str">
            <v>IGNORED</v>
          </cell>
          <cell r="BE103" t="str">
            <v>IGNORED</v>
          </cell>
          <cell r="BF103" t="str">
            <v>IGNORED</v>
          </cell>
          <cell r="BG103" t="str">
            <v>IGNORED</v>
          </cell>
          <cell r="BH103" t="str">
            <v>IGNORED</v>
          </cell>
          <cell r="BI103" t="str">
            <v>IGNORED</v>
          </cell>
          <cell r="BJ103" t="str">
            <v>IGNORED</v>
          </cell>
          <cell r="BK103" t="str">
            <v>IGNORED</v>
          </cell>
          <cell r="BL103" t="str">
            <v>IGNORED</v>
          </cell>
          <cell r="BM103" t="str">
            <v>IGNORED</v>
          </cell>
          <cell r="BN103" t="str">
            <v>IGNORED</v>
          </cell>
          <cell r="BO103" t="str">
            <v>IGNORED</v>
          </cell>
          <cell r="BP103" t="str">
            <v>IGNORED</v>
          </cell>
          <cell r="BQ103" t="str">
            <v>IGNORED</v>
          </cell>
          <cell r="BR103" t="str">
            <v>IGNORED</v>
          </cell>
          <cell r="BS103" t="str">
            <v>IGNORED</v>
          </cell>
          <cell r="BT103" t="str">
            <v>IGNORED</v>
          </cell>
          <cell r="BU103" t="str">
            <v>IGNORED</v>
          </cell>
          <cell r="BV103" t="str">
            <v>IGNORED</v>
          </cell>
          <cell r="BW103" t="str">
            <v>IGNORED</v>
          </cell>
        </row>
        <row r="104">
          <cell r="B104" t="str">
            <v>Dividends received from associates/JVs</v>
          </cell>
          <cell r="C104" t="str">
            <v>DIVDS_ASSOC_JV</v>
          </cell>
          <cell r="D104" t="str">
            <v>USD</v>
          </cell>
          <cell r="F104" t="str">
            <v>IGNORED</v>
          </cell>
          <cell r="G104" t="str">
            <v>IGNORED</v>
          </cell>
          <cell r="H104" t="str">
            <v>IGNORED</v>
          </cell>
          <cell r="I104" t="str">
            <v>IGNORED</v>
          </cell>
          <cell r="J104" t="str">
            <v>IGNORED</v>
          </cell>
          <cell r="K104" t="str">
            <v>IGNORED</v>
          </cell>
          <cell r="L104" t="str">
            <v>IGNORED</v>
          </cell>
          <cell r="M104" t="str">
            <v>IGNORED</v>
          </cell>
          <cell r="N104" t="str">
            <v>IGNORED</v>
          </cell>
          <cell r="O104" t="str">
            <v>IGNORED</v>
          </cell>
          <cell r="P104" t="str">
            <v>IGNORED</v>
          </cell>
          <cell r="Q104" t="str">
            <v>IGNORED</v>
          </cell>
          <cell r="R104" t="str">
            <v>IGNORED</v>
          </cell>
          <cell r="S104" t="str">
            <v>IGNORED</v>
          </cell>
          <cell r="T104" t="str">
            <v>IGNORED</v>
          </cell>
          <cell r="U104" t="str">
            <v>IGNORED</v>
          </cell>
          <cell r="V104" t="str">
            <v>IGNORED</v>
          </cell>
          <cell r="W104" t="str">
            <v>IGNORED</v>
          </cell>
          <cell r="X104" t="str">
            <v>IGNORED</v>
          </cell>
          <cell r="Y104" t="str">
            <v>IGNORED</v>
          </cell>
          <cell r="Z104" t="str">
            <v>IGNORED</v>
          </cell>
          <cell r="AA104" t="str">
            <v>IGNORED</v>
          </cell>
          <cell r="AB104" t="str">
            <v>IGNORED</v>
          </cell>
          <cell r="AC104" t="str">
            <v>IGNORED</v>
          </cell>
          <cell r="AD104" t="str">
            <v>IGNORED</v>
          </cell>
          <cell r="AE104" t="str">
            <v>IGNORED</v>
          </cell>
          <cell r="AF104" t="str">
            <v>IGNORED</v>
          </cell>
          <cell r="AG104" t="str">
            <v>IGNORED</v>
          </cell>
          <cell r="AH104" t="str">
            <v>IGNORED</v>
          </cell>
          <cell r="AI104" t="str">
            <v>IGNORED</v>
          </cell>
          <cell r="AJ104" t="str">
            <v>IGNORED</v>
          </cell>
          <cell r="AK104" t="str">
            <v>IGNORED</v>
          </cell>
          <cell r="AL104" t="str">
            <v>IGNORED</v>
          </cell>
          <cell r="AM104" t="str">
            <v>IGNORED</v>
          </cell>
          <cell r="AN104" t="str">
            <v>IGNORED</v>
          </cell>
          <cell r="AO104" t="str">
            <v>IGNORED</v>
          </cell>
          <cell r="AP104" t="str">
            <v>IGNORED</v>
          </cell>
          <cell r="AQ104" t="str">
            <v>IGNORED</v>
          </cell>
          <cell r="AR104" t="str">
            <v>IGNORED</v>
          </cell>
          <cell r="AS104" t="str">
            <v>IGNORED</v>
          </cell>
          <cell r="AT104" t="str">
            <v>IGNORED</v>
          </cell>
          <cell r="AU104" t="str">
            <v>IGNORED</v>
          </cell>
          <cell r="AV104" t="str">
            <v>IGNORED</v>
          </cell>
          <cell r="AW104" t="str">
            <v>IGNORED</v>
          </cell>
          <cell r="AX104" t="str">
            <v>IGNORED</v>
          </cell>
          <cell r="AY104" t="str">
            <v>IGNORED</v>
          </cell>
          <cell r="AZ104" t="str">
            <v>IGNORED</v>
          </cell>
          <cell r="BA104" t="str">
            <v>IGNORED</v>
          </cell>
          <cell r="BB104" t="str">
            <v>IGNORED</v>
          </cell>
          <cell r="BC104" t="str">
            <v>IGNORED</v>
          </cell>
          <cell r="BD104" t="str">
            <v>IGNORED</v>
          </cell>
          <cell r="BE104" t="str">
            <v>IGNORED</v>
          </cell>
          <cell r="BF104" t="str">
            <v>IGNORED</v>
          </cell>
          <cell r="BG104" t="str">
            <v>IGNORED</v>
          </cell>
          <cell r="BH104" t="str">
            <v>IGNORED</v>
          </cell>
          <cell r="BI104" t="str">
            <v>IGNORED</v>
          </cell>
          <cell r="BJ104" t="str">
            <v>IGNORED</v>
          </cell>
          <cell r="BK104" t="str">
            <v>IGNORED</v>
          </cell>
          <cell r="BL104" t="str">
            <v>IGNORED</v>
          </cell>
          <cell r="BM104" t="str">
            <v>IGNORED</v>
          </cell>
          <cell r="BN104" t="str">
            <v>IGNORED</v>
          </cell>
          <cell r="BO104" t="str">
            <v>IGNORED</v>
          </cell>
          <cell r="BP104" t="str">
            <v>IGNORED</v>
          </cell>
          <cell r="BQ104" t="str">
            <v>IGNORED</v>
          </cell>
          <cell r="BR104" t="str">
            <v>IGNORED</v>
          </cell>
          <cell r="BS104" t="str">
            <v>IGNORED</v>
          </cell>
          <cell r="BT104" t="str">
            <v>IGNORED</v>
          </cell>
          <cell r="BU104" t="str">
            <v>IGNORED</v>
          </cell>
          <cell r="BV104" t="str">
            <v>IGNORED</v>
          </cell>
          <cell r="BW104" t="str">
            <v>IGNORED</v>
          </cell>
        </row>
        <row r="105">
          <cell r="B105" t="str">
            <v>Capex maintenance</v>
          </cell>
          <cell r="C105" t="str">
            <v>CAPEX_MAINTENANCE</v>
          </cell>
          <cell r="D105" t="str">
            <v>USD</v>
          </cell>
          <cell r="F105" t="str">
            <v>IGNORED</v>
          </cell>
          <cell r="G105" t="str">
            <v>IGNORED</v>
          </cell>
          <cell r="H105" t="str">
            <v>IGNORED</v>
          </cell>
          <cell r="I105" t="str">
            <v>IGNORED</v>
          </cell>
          <cell r="J105" t="str">
            <v>IGNORED</v>
          </cell>
          <cell r="K105" t="str">
            <v>IGNORED</v>
          </cell>
          <cell r="L105" t="str">
            <v>IGNORED</v>
          </cell>
          <cell r="M105" t="str">
            <v>IGNORED</v>
          </cell>
          <cell r="N105" t="str">
            <v>IGNORED</v>
          </cell>
          <cell r="O105" t="str">
            <v>IGNORED</v>
          </cell>
          <cell r="P105" t="str">
            <v>IGNORED</v>
          </cell>
          <cell r="Q105" t="str">
            <v>IGNORED</v>
          </cell>
          <cell r="R105" t="str">
            <v>IGNORED</v>
          </cell>
          <cell r="S105" t="str">
            <v>IGNORED</v>
          </cell>
          <cell r="T105" t="str">
            <v>IGNORED</v>
          </cell>
          <cell r="U105" t="str">
            <v>IGNORED</v>
          </cell>
          <cell r="V105" t="str">
            <v>IGNORED</v>
          </cell>
          <cell r="W105" t="str">
            <v>IGNORED</v>
          </cell>
          <cell r="X105" t="str">
            <v>IGNORED</v>
          </cell>
          <cell r="Y105" t="str">
            <v>IGNORED</v>
          </cell>
          <cell r="Z105" t="str">
            <v>IGNORED</v>
          </cell>
          <cell r="AA105" t="str">
            <v>IGNORED</v>
          </cell>
          <cell r="AB105" t="str">
            <v>IGNORED</v>
          </cell>
          <cell r="AC105" t="str">
            <v>IGNORED</v>
          </cell>
          <cell r="AD105" t="str">
            <v>IGNORED</v>
          </cell>
          <cell r="AE105" t="str">
            <v>IGNORED</v>
          </cell>
          <cell r="AF105" t="str">
            <v>IGNORED</v>
          </cell>
          <cell r="AG105" t="str">
            <v>IGNORED</v>
          </cell>
          <cell r="AH105" t="str">
            <v>IGNORED</v>
          </cell>
          <cell r="AI105" t="str">
            <v>IGNORED</v>
          </cell>
          <cell r="AJ105" t="str">
            <v>IGNORED</v>
          </cell>
          <cell r="AK105" t="str">
            <v>IGNORED</v>
          </cell>
          <cell r="AL105" t="str">
            <v>IGNORED</v>
          </cell>
          <cell r="AM105" t="str">
            <v>IGNORED</v>
          </cell>
          <cell r="AN105" t="str">
            <v>IGNORED</v>
          </cell>
          <cell r="AO105" t="str">
            <v>IGNORED</v>
          </cell>
          <cell r="AP105" t="str">
            <v>IGNORED</v>
          </cell>
          <cell r="AQ105" t="str">
            <v>IGNORED</v>
          </cell>
          <cell r="AR105" t="str">
            <v>IGNORED</v>
          </cell>
          <cell r="AS105" t="str">
            <v>IGNORED</v>
          </cell>
          <cell r="AT105" t="str">
            <v>IGNORED</v>
          </cell>
          <cell r="AU105" t="str">
            <v>IGNORED</v>
          </cell>
          <cell r="AV105" t="str">
            <v>IGNORED</v>
          </cell>
          <cell r="AW105" t="str">
            <v>IGNORED</v>
          </cell>
          <cell r="AX105" t="str">
            <v>IGNORED</v>
          </cell>
          <cell r="AY105" t="str">
            <v>IGNORED</v>
          </cell>
          <cell r="AZ105" t="str">
            <v>IGNORED</v>
          </cell>
          <cell r="BA105" t="str">
            <v>IGNORED</v>
          </cell>
          <cell r="BB105" t="str">
            <v>IGNORED</v>
          </cell>
          <cell r="BC105" t="str">
            <v>IGNORED</v>
          </cell>
          <cell r="BD105" t="str">
            <v>IGNORED</v>
          </cell>
          <cell r="BE105" t="str">
            <v>IGNORED</v>
          </cell>
          <cell r="BF105" t="str">
            <v>IGNORED</v>
          </cell>
          <cell r="BG105" t="str">
            <v>IGNORED</v>
          </cell>
          <cell r="BH105" t="str">
            <v>IGNORED</v>
          </cell>
          <cell r="BI105" t="str">
            <v>IGNORED</v>
          </cell>
          <cell r="BJ105" t="str">
            <v>IGNORED</v>
          </cell>
          <cell r="BK105" t="str">
            <v>IGNORED</v>
          </cell>
          <cell r="BL105" t="str">
            <v>IGNORED</v>
          </cell>
          <cell r="BM105" t="str">
            <v>IGNORED</v>
          </cell>
          <cell r="BN105" t="str">
            <v>IGNORED</v>
          </cell>
          <cell r="BO105" t="str">
            <v>IGNORED</v>
          </cell>
          <cell r="BP105" t="str">
            <v>IGNORED</v>
          </cell>
          <cell r="BQ105" t="str">
            <v>IGNORED</v>
          </cell>
          <cell r="BR105" t="str">
            <v>IGNORED</v>
          </cell>
          <cell r="BS105" t="str">
            <v>IGNORED</v>
          </cell>
          <cell r="BT105" t="str">
            <v>IGNORED</v>
          </cell>
          <cell r="BU105" t="str">
            <v>IGNORED</v>
          </cell>
          <cell r="BV105" t="str">
            <v>IGNORED</v>
          </cell>
          <cell r="BW105" t="str">
            <v>IGNORED</v>
          </cell>
        </row>
        <row r="106">
          <cell r="B106" t="str">
            <v>Capex expansion</v>
          </cell>
          <cell r="C106" t="str">
            <v>CAPEX_EXPANSION</v>
          </cell>
          <cell r="D106" t="str">
            <v>USD</v>
          </cell>
          <cell r="F106" t="str">
            <v>IGNORED</v>
          </cell>
          <cell r="G106" t="str">
            <v>IGNORED</v>
          </cell>
          <cell r="H106" t="str">
            <v>IGNORED</v>
          </cell>
          <cell r="I106" t="str">
            <v>IGNORED</v>
          </cell>
          <cell r="J106" t="str">
            <v>IGNORED</v>
          </cell>
          <cell r="K106" t="str">
            <v>IGNORED</v>
          </cell>
          <cell r="L106" t="str">
            <v>IGNORED</v>
          </cell>
          <cell r="M106" t="str">
            <v>IGNORED</v>
          </cell>
          <cell r="N106" t="str">
            <v>IGNORED</v>
          </cell>
          <cell r="O106" t="str">
            <v>IGNORED</v>
          </cell>
          <cell r="P106" t="str">
            <v>IGNORED</v>
          </cell>
          <cell r="Q106" t="str">
            <v>IGNORED</v>
          </cell>
          <cell r="R106" t="str">
            <v>IGNORED</v>
          </cell>
          <cell r="S106" t="str">
            <v>IGNORED</v>
          </cell>
          <cell r="T106" t="str">
            <v>IGNORED</v>
          </cell>
          <cell r="U106" t="str">
            <v>IGNORED</v>
          </cell>
          <cell r="V106" t="str">
            <v>IGNORED</v>
          </cell>
          <cell r="W106" t="str">
            <v>IGNORED</v>
          </cell>
          <cell r="X106" t="str">
            <v>IGNORED</v>
          </cell>
          <cell r="Y106" t="str">
            <v>IGNORED</v>
          </cell>
          <cell r="Z106" t="str">
            <v>IGNORED</v>
          </cell>
          <cell r="AA106" t="str">
            <v>IGNORED</v>
          </cell>
          <cell r="AB106" t="str">
            <v>IGNORED</v>
          </cell>
          <cell r="AC106" t="str">
            <v>IGNORED</v>
          </cell>
          <cell r="AD106" t="str">
            <v>IGNORED</v>
          </cell>
          <cell r="AE106" t="str">
            <v>IGNORED</v>
          </cell>
          <cell r="AF106" t="str">
            <v>IGNORED</v>
          </cell>
          <cell r="AG106" t="str">
            <v>IGNORED</v>
          </cell>
          <cell r="AH106" t="str">
            <v>IGNORED</v>
          </cell>
          <cell r="AI106" t="str">
            <v>IGNORED</v>
          </cell>
          <cell r="AJ106" t="str">
            <v>IGNORED</v>
          </cell>
          <cell r="AK106" t="str">
            <v>IGNORED</v>
          </cell>
          <cell r="AL106" t="str">
            <v>IGNORED</v>
          </cell>
          <cell r="AM106" t="str">
            <v>IGNORED</v>
          </cell>
          <cell r="AN106" t="str">
            <v>IGNORED</v>
          </cell>
          <cell r="AO106" t="str">
            <v>IGNORED</v>
          </cell>
          <cell r="AP106" t="str">
            <v>IGNORED</v>
          </cell>
          <cell r="AQ106" t="str">
            <v>IGNORED</v>
          </cell>
          <cell r="AR106" t="str">
            <v>IGNORED</v>
          </cell>
          <cell r="AS106" t="str">
            <v>IGNORED</v>
          </cell>
          <cell r="AT106" t="str">
            <v>IGNORED</v>
          </cell>
          <cell r="AU106" t="str">
            <v>IGNORED</v>
          </cell>
          <cell r="AV106" t="str">
            <v>IGNORED</v>
          </cell>
          <cell r="AW106" t="str">
            <v>IGNORED</v>
          </cell>
          <cell r="AX106" t="str">
            <v>IGNORED</v>
          </cell>
          <cell r="AY106" t="str">
            <v>IGNORED</v>
          </cell>
          <cell r="AZ106" t="str">
            <v>IGNORED</v>
          </cell>
          <cell r="BA106" t="str">
            <v>IGNORED</v>
          </cell>
          <cell r="BB106" t="str">
            <v>IGNORED</v>
          </cell>
          <cell r="BC106" t="str">
            <v>IGNORED</v>
          </cell>
          <cell r="BD106" t="str">
            <v>IGNORED</v>
          </cell>
          <cell r="BE106" t="str">
            <v>IGNORED</v>
          </cell>
          <cell r="BF106" t="str">
            <v>IGNORED</v>
          </cell>
          <cell r="BG106" t="str">
            <v>IGNORED</v>
          </cell>
          <cell r="BH106" t="str">
            <v>IGNORED</v>
          </cell>
          <cell r="BI106" t="str">
            <v>IGNORED</v>
          </cell>
          <cell r="BJ106" t="str">
            <v>IGNORED</v>
          </cell>
          <cell r="BK106" t="str">
            <v>IGNORED</v>
          </cell>
          <cell r="BL106" t="str">
            <v>IGNORED</v>
          </cell>
          <cell r="BM106" t="str">
            <v>IGNORED</v>
          </cell>
          <cell r="BN106" t="str">
            <v>IGNORED</v>
          </cell>
          <cell r="BO106" t="str">
            <v>IGNORED</v>
          </cell>
          <cell r="BP106" t="str">
            <v>IGNORED</v>
          </cell>
          <cell r="BQ106" t="str">
            <v>IGNORED</v>
          </cell>
          <cell r="BR106" t="str">
            <v>IGNORED</v>
          </cell>
          <cell r="BS106" t="str">
            <v>IGNORED</v>
          </cell>
          <cell r="BT106" t="str">
            <v>IGNORED</v>
          </cell>
          <cell r="BU106" t="str">
            <v>IGNORED</v>
          </cell>
          <cell r="BV106" t="str">
            <v>IGNORED</v>
          </cell>
          <cell r="BW106" t="str">
            <v>IGNORED</v>
          </cell>
        </row>
        <row r="107">
          <cell r="B107" t="str">
            <v>Non-PP&amp;E capex</v>
          </cell>
          <cell r="C107" t="str">
            <v>NONPPE_CAPEX</v>
          </cell>
          <cell r="D107" t="str">
            <v>USD</v>
          </cell>
          <cell r="F107" t="str">
            <v>IGNORED</v>
          </cell>
          <cell r="G107" t="str">
            <v>IGNORED</v>
          </cell>
          <cell r="H107" t="str">
            <v>IGNORED</v>
          </cell>
          <cell r="I107" t="str">
            <v>IGNORED</v>
          </cell>
          <cell r="J107" t="str">
            <v>IGNORED</v>
          </cell>
          <cell r="K107" t="str">
            <v>IGNORED</v>
          </cell>
          <cell r="L107" t="str">
            <v>IGNORED</v>
          </cell>
          <cell r="M107" t="str">
            <v>IGNORED</v>
          </cell>
          <cell r="N107" t="str">
            <v>IGNORED</v>
          </cell>
          <cell r="O107" t="str">
            <v>IGNORED</v>
          </cell>
          <cell r="P107" t="str">
            <v>IGNORED</v>
          </cell>
          <cell r="Q107" t="str">
            <v>IGNORED</v>
          </cell>
          <cell r="R107" t="str">
            <v>IGNORED</v>
          </cell>
          <cell r="S107" t="str">
            <v>IGNORED</v>
          </cell>
          <cell r="T107" t="str">
            <v>IGNORED</v>
          </cell>
          <cell r="U107" t="str">
            <v>IGNORED</v>
          </cell>
          <cell r="V107" t="str">
            <v>IGNORED</v>
          </cell>
          <cell r="W107" t="str">
            <v>IGNORED</v>
          </cell>
          <cell r="X107" t="str">
            <v>IGNORED</v>
          </cell>
          <cell r="Y107" t="str">
            <v>IGNORED</v>
          </cell>
          <cell r="Z107" t="str">
            <v>IGNORED</v>
          </cell>
          <cell r="AA107" t="str">
            <v>IGNORED</v>
          </cell>
          <cell r="AB107" t="str">
            <v>IGNORED</v>
          </cell>
          <cell r="AC107" t="str">
            <v>IGNORED</v>
          </cell>
          <cell r="AD107" t="str">
            <v>IGNORED</v>
          </cell>
          <cell r="AE107" t="str">
            <v>IGNORED</v>
          </cell>
          <cell r="AF107" t="str">
            <v>IGNORED</v>
          </cell>
          <cell r="AG107" t="str">
            <v>IGNORED</v>
          </cell>
          <cell r="AH107" t="str">
            <v>IGNORED</v>
          </cell>
          <cell r="AI107" t="str">
            <v>IGNORED</v>
          </cell>
          <cell r="AJ107" t="str">
            <v>IGNORED</v>
          </cell>
          <cell r="AK107" t="str">
            <v>IGNORED</v>
          </cell>
          <cell r="AL107" t="str">
            <v>IGNORED</v>
          </cell>
          <cell r="AM107" t="str">
            <v>IGNORED</v>
          </cell>
          <cell r="AN107" t="str">
            <v>IGNORED</v>
          </cell>
          <cell r="AO107" t="str">
            <v>IGNORED</v>
          </cell>
          <cell r="AP107" t="str">
            <v>IGNORED</v>
          </cell>
          <cell r="AQ107" t="str">
            <v>IGNORED</v>
          </cell>
          <cell r="AR107" t="str">
            <v>IGNORED</v>
          </cell>
          <cell r="AS107" t="str">
            <v>IGNORED</v>
          </cell>
          <cell r="AT107" t="str">
            <v>IGNORED</v>
          </cell>
          <cell r="AU107" t="str">
            <v>IGNORED</v>
          </cell>
          <cell r="AV107" t="str">
            <v>IGNORED</v>
          </cell>
          <cell r="AW107" t="str">
            <v>IGNORED</v>
          </cell>
          <cell r="AX107" t="str">
            <v>IGNORED</v>
          </cell>
          <cell r="AY107" t="str">
            <v>IGNORED</v>
          </cell>
          <cell r="AZ107" t="str">
            <v>IGNORED</v>
          </cell>
          <cell r="BA107" t="str">
            <v>IGNORED</v>
          </cell>
          <cell r="BB107" t="str">
            <v>IGNORED</v>
          </cell>
          <cell r="BC107" t="str">
            <v>IGNORED</v>
          </cell>
          <cell r="BD107" t="str">
            <v>IGNORED</v>
          </cell>
          <cell r="BE107" t="str">
            <v>IGNORED</v>
          </cell>
          <cell r="BF107" t="str">
            <v>IGNORED</v>
          </cell>
          <cell r="BG107" t="str">
            <v>IGNORED</v>
          </cell>
          <cell r="BH107" t="str">
            <v>IGNORED</v>
          </cell>
          <cell r="BI107" t="str">
            <v>IGNORED</v>
          </cell>
          <cell r="BJ107" t="str">
            <v>IGNORED</v>
          </cell>
          <cell r="BK107" t="str">
            <v>IGNORED</v>
          </cell>
          <cell r="BL107" t="str">
            <v>IGNORED</v>
          </cell>
          <cell r="BM107" t="str">
            <v>IGNORED</v>
          </cell>
          <cell r="BN107" t="str">
            <v>IGNORED</v>
          </cell>
          <cell r="BO107" t="str">
            <v>IGNORED</v>
          </cell>
          <cell r="BP107" t="str">
            <v>IGNORED</v>
          </cell>
          <cell r="BQ107" t="str">
            <v>IGNORED</v>
          </cell>
          <cell r="BR107" t="str">
            <v>IGNORED</v>
          </cell>
          <cell r="BS107" t="str">
            <v>IGNORED</v>
          </cell>
          <cell r="BT107" t="str">
            <v>IGNORED</v>
          </cell>
          <cell r="BU107" t="str">
            <v>IGNORED</v>
          </cell>
          <cell r="BV107" t="str">
            <v>IGNORED</v>
          </cell>
          <cell r="BW107" t="str">
            <v>IGNORED</v>
          </cell>
        </row>
        <row r="108">
          <cell r="B108" t="str">
            <v>Dividends paid to minorities</v>
          </cell>
          <cell r="C108" t="str">
            <v>DIVDS_PD_MINORITIES</v>
          </cell>
          <cell r="D108" t="str">
            <v>USD</v>
          </cell>
          <cell r="F108" t="str">
            <v>IGNORED</v>
          </cell>
          <cell r="G108" t="str">
            <v>IGNORED</v>
          </cell>
          <cell r="H108" t="str">
            <v>IGNORED</v>
          </cell>
          <cell r="I108" t="str">
            <v>IGNORED</v>
          </cell>
          <cell r="J108" t="str">
            <v>IGNORED</v>
          </cell>
          <cell r="K108" t="str">
            <v>IGNORED</v>
          </cell>
          <cell r="L108" t="str">
            <v>IGNORED</v>
          </cell>
          <cell r="M108" t="str">
            <v>IGNORED</v>
          </cell>
          <cell r="N108" t="str">
            <v>IGNORED</v>
          </cell>
          <cell r="O108" t="str">
            <v>IGNORED</v>
          </cell>
          <cell r="P108" t="str">
            <v>IGNORED</v>
          </cell>
          <cell r="Q108" t="str">
            <v>IGNORED</v>
          </cell>
          <cell r="R108" t="str">
            <v>IGNORED</v>
          </cell>
          <cell r="S108" t="str">
            <v>IGNORED</v>
          </cell>
          <cell r="T108" t="str">
            <v>IGNORED</v>
          </cell>
          <cell r="U108" t="str">
            <v>IGNORED</v>
          </cell>
          <cell r="V108" t="str">
            <v>IGNORED</v>
          </cell>
          <cell r="W108" t="str">
            <v>IGNORED</v>
          </cell>
          <cell r="X108" t="str">
            <v>IGNORED</v>
          </cell>
          <cell r="Y108" t="str">
            <v>IGNORED</v>
          </cell>
          <cell r="Z108" t="str">
            <v>IGNORED</v>
          </cell>
          <cell r="AA108" t="str">
            <v>IGNORED</v>
          </cell>
          <cell r="AB108" t="str">
            <v>IGNORED</v>
          </cell>
          <cell r="AC108" t="str">
            <v>IGNORED</v>
          </cell>
          <cell r="AD108" t="str">
            <v>IGNORED</v>
          </cell>
          <cell r="AE108" t="str">
            <v>IGNORED</v>
          </cell>
          <cell r="AF108" t="str">
            <v>IGNORED</v>
          </cell>
          <cell r="AG108" t="str">
            <v>IGNORED</v>
          </cell>
          <cell r="AH108" t="str">
            <v>IGNORED</v>
          </cell>
          <cell r="AI108" t="str">
            <v>IGNORED</v>
          </cell>
          <cell r="AJ108" t="str">
            <v>IGNORED</v>
          </cell>
          <cell r="AK108" t="str">
            <v>IGNORED</v>
          </cell>
          <cell r="AL108" t="str">
            <v>IGNORED</v>
          </cell>
          <cell r="AM108" t="str">
            <v>IGNORED</v>
          </cell>
          <cell r="AN108" t="str">
            <v>IGNORED</v>
          </cell>
          <cell r="AO108" t="str">
            <v>IGNORED</v>
          </cell>
          <cell r="AP108" t="str">
            <v>IGNORED</v>
          </cell>
          <cell r="AQ108" t="str">
            <v>IGNORED</v>
          </cell>
          <cell r="AR108" t="str">
            <v>IGNORED</v>
          </cell>
          <cell r="AS108" t="str">
            <v>IGNORED</v>
          </cell>
          <cell r="AT108" t="str">
            <v>IGNORED</v>
          </cell>
          <cell r="AU108" t="str">
            <v>IGNORED</v>
          </cell>
          <cell r="AV108" t="str">
            <v>IGNORED</v>
          </cell>
          <cell r="AW108" t="str">
            <v>IGNORED</v>
          </cell>
          <cell r="AX108" t="str">
            <v>IGNORED</v>
          </cell>
          <cell r="AY108" t="str">
            <v>IGNORED</v>
          </cell>
          <cell r="AZ108" t="str">
            <v>IGNORED</v>
          </cell>
          <cell r="BA108" t="str">
            <v>IGNORED</v>
          </cell>
          <cell r="BB108" t="str">
            <v>IGNORED</v>
          </cell>
          <cell r="BC108" t="str">
            <v>IGNORED</v>
          </cell>
          <cell r="BD108" t="str">
            <v>IGNORED</v>
          </cell>
          <cell r="BE108" t="str">
            <v>IGNORED</v>
          </cell>
          <cell r="BF108" t="str">
            <v>IGNORED</v>
          </cell>
          <cell r="BG108" t="str">
            <v>IGNORED</v>
          </cell>
          <cell r="BH108" t="str">
            <v>IGNORED</v>
          </cell>
          <cell r="BI108" t="str">
            <v>IGNORED</v>
          </cell>
          <cell r="BJ108" t="str">
            <v>IGNORED</v>
          </cell>
          <cell r="BK108" t="str">
            <v>IGNORED</v>
          </cell>
          <cell r="BL108" t="str">
            <v>IGNORED</v>
          </cell>
          <cell r="BM108" t="str">
            <v>IGNORED</v>
          </cell>
          <cell r="BN108" t="str">
            <v>IGNORED</v>
          </cell>
          <cell r="BO108" t="str">
            <v>IGNORED</v>
          </cell>
          <cell r="BP108" t="str">
            <v>IGNORED</v>
          </cell>
          <cell r="BQ108" t="str">
            <v>IGNORED</v>
          </cell>
          <cell r="BR108" t="str">
            <v>IGNORED</v>
          </cell>
          <cell r="BS108" t="str">
            <v>IGNORED</v>
          </cell>
          <cell r="BT108" t="str">
            <v>IGNORED</v>
          </cell>
          <cell r="BU108" t="str">
            <v>IGNORED</v>
          </cell>
          <cell r="BV108" t="str">
            <v>IGNORED</v>
          </cell>
          <cell r="BW108" t="str">
            <v>IGNORED</v>
          </cell>
        </row>
        <row r="109">
          <cell r="A109" t="str">
            <v>Other Items</v>
          </cell>
        </row>
        <row r="110">
          <cell r="B110" t="str">
            <v>Number of employees</v>
          </cell>
          <cell r="C110" t="str">
            <v>EMPLOYEES</v>
          </cell>
          <cell r="F110" t="str">
            <v>IGNORED</v>
          </cell>
          <cell r="G110" t="str">
            <v>IGNORED</v>
          </cell>
          <cell r="H110" t="str">
            <v>IGNORED</v>
          </cell>
          <cell r="I110" t="str">
            <v>IGNORED</v>
          </cell>
          <cell r="J110" t="str">
            <v>IGNORED</v>
          </cell>
          <cell r="K110" t="str">
            <v>IGNORED</v>
          </cell>
          <cell r="L110" t="str">
            <v>IGNORED</v>
          </cell>
          <cell r="M110" t="str">
            <v>IGNORED</v>
          </cell>
          <cell r="N110" t="str">
            <v>IGNORED</v>
          </cell>
          <cell r="O110" t="str">
            <v>IGNORED</v>
          </cell>
          <cell r="P110" t="str">
            <v>IGNORED</v>
          </cell>
          <cell r="Q110" t="str">
            <v>IGNORED</v>
          </cell>
          <cell r="R110" t="str">
            <v>IGNORED</v>
          </cell>
          <cell r="S110" t="str">
            <v>IGNORED</v>
          </cell>
          <cell r="T110" t="str">
            <v>IGNORED</v>
          </cell>
          <cell r="U110" t="str">
            <v>IGNORED</v>
          </cell>
          <cell r="V110" t="str">
            <v>IGNORED</v>
          </cell>
          <cell r="W110" t="str">
            <v>IGNORED</v>
          </cell>
          <cell r="X110" t="str">
            <v>IGNORED</v>
          </cell>
          <cell r="Y110" t="str">
            <v>IGNORED</v>
          </cell>
          <cell r="Z110" t="str">
            <v>IGNORED</v>
          </cell>
          <cell r="AA110" t="str">
            <v>IGNORED</v>
          </cell>
          <cell r="AB110" t="str">
            <v>IGNORED</v>
          </cell>
          <cell r="AC110" t="str">
            <v>IGNORED</v>
          </cell>
          <cell r="AD110" t="str">
            <v>IGNORED</v>
          </cell>
          <cell r="AE110" t="str">
            <v>IGNORED</v>
          </cell>
          <cell r="AF110" t="str">
            <v>IGNORED</v>
          </cell>
          <cell r="AG110" t="str">
            <v>IGNORED</v>
          </cell>
          <cell r="AH110" t="str">
            <v>IGNORED</v>
          </cell>
          <cell r="AI110" t="str">
            <v>IGNORED</v>
          </cell>
          <cell r="AJ110" t="str">
            <v>IGNORED</v>
          </cell>
          <cell r="AK110" t="str">
            <v>IGNORED</v>
          </cell>
          <cell r="AL110" t="str">
            <v>IGNORED</v>
          </cell>
          <cell r="AM110" t="str">
            <v>IGNORED</v>
          </cell>
          <cell r="AN110" t="str">
            <v>IGNORED</v>
          </cell>
          <cell r="AO110" t="str">
            <v>IGNORED</v>
          </cell>
          <cell r="AP110" t="str">
            <v>IGNORED</v>
          </cell>
          <cell r="AQ110" t="str">
            <v>IGNORED</v>
          </cell>
          <cell r="AR110" t="str">
            <v>IGNORED</v>
          </cell>
          <cell r="AS110" t="str">
            <v>IGNORED</v>
          </cell>
          <cell r="AT110" t="str">
            <v>IGNORED</v>
          </cell>
          <cell r="AU110" t="str">
            <v>IGNORED</v>
          </cell>
          <cell r="AV110" t="str">
            <v>IGNORED</v>
          </cell>
          <cell r="AW110" t="str">
            <v>IGNORED</v>
          </cell>
          <cell r="AX110" t="str">
            <v>IGNORED</v>
          </cell>
          <cell r="AY110" t="str">
            <v>IGNORED</v>
          </cell>
          <cell r="AZ110" t="str">
            <v>IGNORED</v>
          </cell>
          <cell r="BA110" t="str">
            <v>IGNORED</v>
          </cell>
          <cell r="BB110" t="str">
            <v>IGNORED</v>
          </cell>
          <cell r="BC110" t="str">
            <v>IGNORED</v>
          </cell>
          <cell r="BD110" t="str">
            <v>IGNORED</v>
          </cell>
          <cell r="BE110" t="str">
            <v>IGNORED</v>
          </cell>
          <cell r="BF110" t="str">
            <v>IGNORED</v>
          </cell>
          <cell r="BG110" t="str">
            <v>IGNORED</v>
          </cell>
          <cell r="BH110" t="str">
            <v>IGNORED</v>
          </cell>
          <cell r="BI110" t="str">
            <v>IGNORED</v>
          </cell>
          <cell r="BJ110" t="str">
            <v>IGNORED</v>
          </cell>
          <cell r="BK110" t="str">
            <v>IGNORED</v>
          </cell>
          <cell r="BL110" t="str">
            <v>IGNORED</v>
          </cell>
          <cell r="BM110" t="str">
            <v>IGNORED</v>
          </cell>
          <cell r="BN110" t="str">
            <v>IGNORED</v>
          </cell>
          <cell r="BO110" t="str">
            <v>IGNORED</v>
          </cell>
          <cell r="BP110" t="str">
            <v>IGNORED</v>
          </cell>
          <cell r="BQ110" t="str">
            <v>IGNORED</v>
          </cell>
          <cell r="BR110" t="str">
            <v>IGNORED</v>
          </cell>
          <cell r="BS110" t="str">
            <v>IGNORED</v>
          </cell>
          <cell r="BT110" t="str">
            <v>IGNORED</v>
          </cell>
          <cell r="BU110" t="str">
            <v>IGNORED</v>
          </cell>
          <cell r="BV110" t="str">
            <v>IGNORED</v>
          </cell>
          <cell r="BW110" t="str">
            <v>IGNORED</v>
          </cell>
        </row>
        <row r="111">
          <cell r="A111" t="str">
            <v>Geographical Breakdown</v>
          </cell>
        </row>
        <row r="112">
          <cell r="B112" t="str">
            <v>% of total cash balance held overseas (outside the US)</v>
          </cell>
          <cell r="C112" t="str">
            <v>CASH_PCT_OS_US</v>
          </cell>
          <cell r="F112" t="str">
            <v>IGNORED</v>
          </cell>
          <cell r="G112" t="str">
            <v>IGNORED</v>
          </cell>
          <cell r="H112" t="str">
            <v>IGNORED</v>
          </cell>
          <cell r="I112" t="str">
            <v>IGNORED</v>
          </cell>
          <cell r="J112" t="str">
            <v>IGNORED</v>
          </cell>
          <cell r="K112" t="str">
            <v>IGNORED</v>
          </cell>
          <cell r="L112" t="str">
            <v>IGNORED</v>
          </cell>
          <cell r="M112" t="str">
            <v>IGNORED</v>
          </cell>
          <cell r="N112" t="str">
            <v>IGNORED</v>
          </cell>
          <cell r="O112" t="str">
            <v>IGNORED</v>
          </cell>
          <cell r="P112" t="str">
            <v>IGNORED</v>
          </cell>
          <cell r="Q112" t="str">
            <v>IGNORED</v>
          </cell>
          <cell r="R112" t="str">
            <v>IGNORED</v>
          </cell>
          <cell r="S112" t="str">
            <v>IGNORED</v>
          </cell>
          <cell r="T112" t="str">
            <v>IGNORED</v>
          </cell>
          <cell r="U112" t="str">
            <v>IGNORED</v>
          </cell>
          <cell r="V112" t="str">
            <v>IGNORED</v>
          </cell>
          <cell r="W112" t="str">
            <v>IGNORED</v>
          </cell>
          <cell r="X112" t="str">
            <v>IGNORED</v>
          </cell>
          <cell r="Y112" t="str">
            <v>IGNORED</v>
          </cell>
          <cell r="Z112" t="str">
            <v>IGNORED</v>
          </cell>
          <cell r="AA112" t="str">
            <v>IGNORED</v>
          </cell>
          <cell r="AB112" t="str">
            <v>IGNORED</v>
          </cell>
          <cell r="AC112" t="str">
            <v>IGNORED</v>
          </cell>
          <cell r="AD112" t="str">
            <v>IGNORED</v>
          </cell>
          <cell r="AE112" t="str">
            <v>IGNORED</v>
          </cell>
          <cell r="AF112" t="str">
            <v>IGNORED</v>
          </cell>
          <cell r="AG112" t="str">
            <v>IGNORED</v>
          </cell>
          <cell r="AH112" t="str">
            <v>IGNORED</v>
          </cell>
          <cell r="AI112" t="str">
            <v>IGNORED</v>
          </cell>
          <cell r="AJ112" t="str">
            <v>IGNORED</v>
          </cell>
          <cell r="AK112" t="str">
            <v>IGNORED</v>
          </cell>
          <cell r="AL112" t="str">
            <v>IGNORED</v>
          </cell>
          <cell r="AM112" t="str">
            <v>IGNORED</v>
          </cell>
          <cell r="AN112" t="str">
            <v>IGNORED</v>
          </cell>
          <cell r="AO112" t="str">
            <v>IGNORED</v>
          </cell>
          <cell r="AP112" t="str">
            <v>IGNORED</v>
          </cell>
          <cell r="AQ112" t="str">
            <v>IGNORED</v>
          </cell>
          <cell r="AR112" t="str">
            <v>IGNORED</v>
          </cell>
          <cell r="AS112" t="str">
            <v>IGNORED</v>
          </cell>
          <cell r="AT112" t="str">
            <v>IGNORED</v>
          </cell>
          <cell r="AU112" t="str">
            <v>IGNORED</v>
          </cell>
          <cell r="AV112" t="str">
            <v>IGNORED</v>
          </cell>
          <cell r="AW112" t="str">
            <v>IGNORED</v>
          </cell>
          <cell r="AX112" t="str">
            <v>IGNORED</v>
          </cell>
          <cell r="AY112" t="str">
            <v>IGNORED</v>
          </cell>
          <cell r="AZ112" t="str">
            <v>IGNORED</v>
          </cell>
          <cell r="BA112" t="str">
            <v>IGNORED</v>
          </cell>
          <cell r="BB112" t="str">
            <v>IGNORED</v>
          </cell>
          <cell r="BC112" t="str">
            <v>IGNORED</v>
          </cell>
          <cell r="BD112" t="str">
            <v>IGNORED</v>
          </cell>
          <cell r="BE112" t="str">
            <v>IGNORED</v>
          </cell>
          <cell r="BF112" t="str">
            <v>IGNORED</v>
          </cell>
          <cell r="BG112" t="str">
            <v>IGNORED</v>
          </cell>
          <cell r="BH112" t="str">
            <v>IGNORED</v>
          </cell>
          <cell r="BI112" t="str">
            <v>IGNORED</v>
          </cell>
          <cell r="BJ112" t="str">
            <v>IGNORED</v>
          </cell>
          <cell r="BK112" t="str">
            <v>IGNORED</v>
          </cell>
          <cell r="BL112" t="str">
            <v>IGNORED</v>
          </cell>
          <cell r="BM112" t="str">
            <v>IGNORED</v>
          </cell>
          <cell r="BN112" t="str">
            <v>IGNORED</v>
          </cell>
          <cell r="BO112" t="str">
            <v>IGNORED</v>
          </cell>
          <cell r="BP112" t="str">
            <v>IGNORED</v>
          </cell>
          <cell r="BQ112" t="str">
            <v>IGNORED</v>
          </cell>
          <cell r="BR112" t="str">
            <v>IGNORED</v>
          </cell>
          <cell r="BS112" t="str">
            <v>IGNORED</v>
          </cell>
          <cell r="BT112" t="str">
            <v>IGNORED</v>
          </cell>
          <cell r="BU112" t="str">
            <v>IGNORED</v>
          </cell>
          <cell r="BV112" t="str">
            <v>IGNORED</v>
          </cell>
          <cell r="BW112" t="str">
            <v>IGNORED</v>
          </cell>
        </row>
        <row r="113">
          <cell r="B113" t="str">
            <v>Sales - Total % Americas</v>
          </cell>
          <cell r="C113" t="str">
            <v>SALES_TOT_AM</v>
          </cell>
          <cell r="F113" t="str">
            <v>IGNORED</v>
          </cell>
          <cell r="G113" t="str">
            <v>IGNORED</v>
          </cell>
          <cell r="H113" t="str">
            <v>IGNORED</v>
          </cell>
          <cell r="I113" t="str">
            <v>IGNORED</v>
          </cell>
          <cell r="J113" t="str">
            <v>IGNORED</v>
          </cell>
          <cell r="K113" t="str">
            <v>IGNORED</v>
          </cell>
          <cell r="L113" t="str">
            <v>IGNORED</v>
          </cell>
          <cell r="M113" t="str">
            <v>IGNORED</v>
          </cell>
          <cell r="N113" t="str">
            <v>IGNORED</v>
          </cell>
          <cell r="O113" t="str">
            <v>IGNORED</v>
          </cell>
          <cell r="P113" t="str">
            <v>IGNORED</v>
          </cell>
          <cell r="Q113" t="str">
            <v>IGNORED</v>
          </cell>
          <cell r="R113" t="str">
            <v>IGNORED</v>
          </cell>
          <cell r="S113" t="str">
            <v>IGNORED</v>
          </cell>
          <cell r="T113" t="str">
            <v>IGNORED</v>
          </cell>
          <cell r="U113" t="str">
            <v>IGNORED</v>
          </cell>
          <cell r="V113" t="str">
            <v>IGNORED</v>
          </cell>
          <cell r="W113" t="str">
            <v>IGNORED</v>
          </cell>
          <cell r="X113" t="str">
            <v>IGNORED</v>
          </cell>
          <cell r="Y113" t="str">
            <v>IGNORED</v>
          </cell>
          <cell r="Z113" t="str">
            <v>IGNORED</v>
          </cell>
          <cell r="AA113" t="str">
            <v>IGNORED</v>
          </cell>
          <cell r="AB113" t="str">
            <v>IGNORED</v>
          </cell>
          <cell r="AC113" t="str">
            <v>IGNORED</v>
          </cell>
          <cell r="AD113" t="str">
            <v>IGNORED</v>
          </cell>
          <cell r="AE113" t="str">
            <v>IGNORED</v>
          </cell>
          <cell r="AF113" t="str">
            <v>IGNORED</v>
          </cell>
          <cell r="AG113" t="str">
            <v>IGNORED</v>
          </cell>
          <cell r="AH113" t="str">
            <v>IGNORED</v>
          </cell>
          <cell r="AI113" t="str">
            <v>IGNORED</v>
          </cell>
          <cell r="AJ113" t="str">
            <v>IGNORED</v>
          </cell>
          <cell r="AK113" t="str">
            <v>IGNORED</v>
          </cell>
          <cell r="AL113" t="str">
            <v>IGNORED</v>
          </cell>
          <cell r="AM113" t="str">
            <v>IGNORED</v>
          </cell>
          <cell r="AN113" t="str">
            <v>IGNORED</v>
          </cell>
          <cell r="AO113" t="str">
            <v>IGNORED</v>
          </cell>
          <cell r="AP113" t="str">
            <v>IGNORED</v>
          </cell>
          <cell r="AQ113" t="str">
            <v>IGNORED</v>
          </cell>
          <cell r="AR113" t="str">
            <v>IGNORED</v>
          </cell>
          <cell r="AS113" t="str">
            <v>IGNORED</v>
          </cell>
          <cell r="AT113" t="str">
            <v>IGNORED</v>
          </cell>
          <cell r="AU113" t="str">
            <v>IGNORED</v>
          </cell>
          <cell r="AV113" t="str">
            <v>IGNORED</v>
          </cell>
          <cell r="AW113" t="str">
            <v>IGNORED</v>
          </cell>
          <cell r="AX113" t="str">
            <v>IGNORED</v>
          </cell>
          <cell r="AY113" t="str">
            <v>IGNORED</v>
          </cell>
          <cell r="AZ113" t="str">
            <v>IGNORED</v>
          </cell>
          <cell r="BA113" t="str">
            <v>IGNORED</v>
          </cell>
          <cell r="BB113" t="str">
            <v>IGNORED</v>
          </cell>
          <cell r="BC113" t="str">
            <v>IGNORED</v>
          </cell>
          <cell r="BD113" t="str">
            <v>IGNORED</v>
          </cell>
          <cell r="BE113" t="str">
            <v>IGNORED</v>
          </cell>
          <cell r="BF113" t="str">
            <v>IGNORED</v>
          </cell>
          <cell r="BG113" t="str">
            <v>IGNORED</v>
          </cell>
          <cell r="BH113" t="str">
            <v>IGNORED</v>
          </cell>
          <cell r="BI113" t="str">
            <v>IGNORED</v>
          </cell>
          <cell r="BJ113" t="str">
            <v>IGNORED</v>
          </cell>
          <cell r="BK113" t="str">
            <v>IGNORED</v>
          </cell>
          <cell r="BL113" t="str">
            <v>IGNORED</v>
          </cell>
          <cell r="BM113" t="str">
            <v>IGNORED</v>
          </cell>
          <cell r="BN113" t="str">
            <v>IGNORED</v>
          </cell>
          <cell r="BO113" t="str">
            <v>IGNORED</v>
          </cell>
          <cell r="BP113" t="str">
            <v>IGNORED</v>
          </cell>
          <cell r="BQ113" t="str">
            <v>IGNORED</v>
          </cell>
          <cell r="BR113" t="str">
            <v>IGNORED</v>
          </cell>
          <cell r="BS113" t="str">
            <v>IGNORED</v>
          </cell>
          <cell r="BT113" t="str">
            <v>IGNORED</v>
          </cell>
          <cell r="BU113" t="str">
            <v>IGNORED</v>
          </cell>
          <cell r="BV113" t="str">
            <v>IGNORED</v>
          </cell>
          <cell r="BW113" t="str">
            <v>IGNORED</v>
          </cell>
        </row>
        <row r="114">
          <cell r="B114" t="str">
            <v>Sales - % United States</v>
          </cell>
          <cell r="C114" t="str">
            <v>SALES_US</v>
          </cell>
          <cell r="F114" t="str">
            <v>IGNORED</v>
          </cell>
          <cell r="G114" t="str">
            <v>IGNORED</v>
          </cell>
          <cell r="H114" t="str">
            <v>IGNORED</v>
          </cell>
          <cell r="I114" t="str">
            <v>IGNORED</v>
          </cell>
          <cell r="J114" t="str">
            <v>IGNORED</v>
          </cell>
          <cell r="K114" t="str">
            <v>IGNORED</v>
          </cell>
          <cell r="L114" t="str">
            <v>IGNORED</v>
          </cell>
          <cell r="M114" t="str">
            <v>IGNORED</v>
          </cell>
          <cell r="N114" t="str">
            <v>IGNORED</v>
          </cell>
          <cell r="O114" t="str">
            <v>IGNORED</v>
          </cell>
          <cell r="P114" t="str">
            <v>IGNORED</v>
          </cell>
          <cell r="Q114" t="str">
            <v>IGNORED</v>
          </cell>
          <cell r="R114" t="str">
            <v>IGNORED</v>
          </cell>
          <cell r="S114" t="str">
            <v>IGNORED</v>
          </cell>
          <cell r="T114" t="str">
            <v>IGNORED</v>
          </cell>
          <cell r="U114" t="str">
            <v>IGNORED</v>
          </cell>
          <cell r="V114" t="str">
            <v>IGNORED</v>
          </cell>
          <cell r="W114" t="str">
            <v>IGNORED</v>
          </cell>
          <cell r="X114" t="str">
            <v>IGNORED</v>
          </cell>
          <cell r="Y114" t="str">
            <v>IGNORED</v>
          </cell>
          <cell r="Z114" t="str">
            <v>IGNORED</v>
          </cell>
          <cell r="AA114" t="str">
            <v>IGNORED</v>
          </cell>
          <cell r="AB114" t="str">
            <v>IGNORED</v>
          </cell>
          <cell r="AC114" t="str">
            <v>IGNORED</v>
          </cell>
          <cell r="AD114" t="str">
            <v>IGNORED</v>
          </cell>
          <cell r="AE114" t="str">
            <v>IGNORED</v>
          </cell>
          <cell r="AF114" t="str">
            <v>IGNORED</v>
          </cell>
          <cell r="AG114" t="str">
            <v>IGNORED</v>
          </cell>
          <cell r="AH114" t="str">
            <v>IGNORED</v>
          </cell>
          <cell r="AI114" t="str">
            <v>IGNORED</v>
          </cell>
          <cell r="AJ114" t="str">
            <v>IGNORED</v>
          </cell>
          <cell r="AK114" t="str">
            <v>IGNORED</v>
          </cell>
          <cell r="AL114" t="str">
            <v>IGNORED</v>
          </cell>
          <cell r="AM114" t="str">
            <v>IGNORED</v>
          </cell>
          <cell r="AN114" t="str">
            <v>IGNORED</v>
          </cell>
          <cell r="AO114" t="str">
            <v>IGNORED</v>
          </cell>
          <cell r="AP114" t="str">
            <v>IGNORED</v>
          </cell>
          <cell r="AQ114" t="str">
            <v>IGNORED</v>
          </cell>
          <cell r="AR114" t="str">
            <v>IGNORED</v>
          </cell>
          <cell r="AS114" t="str">
            <v>IGNORED</v>
          </cell>
          <cell r="AT114" t="str">
            <v>IGNORED</v>
          </cell>
          <cell r="AU114" t="str">
            <v>IGNORED</v>
          </cell>
          <cell r="AV114" t="str">
            <v>IGNORED</v>
          </cell>
          <cell r="AW114" t="str">
            <v>IGNORED</v>
          </cell>
          <cell r="AX114" t="str">
            <v>IGNORED</v>
          </cell>
          <cell r="AY114" t="str">
            <v>IGNORED</v>
          </cell>
          <cell r="AZ114" t="str">
            <v>IGNORED</v>
          </cell>
          <cell r="BA114" t="str">
            <v>IGNORED</v>
          </cell>
          <cell r="BB114" t="str">
            <v>IGNORED</v>
          </cell>
          <cell r="BC114" t="str">
            <v>IGNORED</v>
          </cell>
          <cell r="BD114" t="str">
            <v>IGNORED</v>
          </cell>
          <cell r="BE114" t="str">
            <v>IGNORED</v>
          </cell>
          <cell r="BF114" t="str">
            <v>IGNORED</v>
          </cell>
          <cell r="BG114" t="str">
            <v>IGNORED</v>
          </cell>
          <cell r="BH114" t="str">
            <v>IGNORED</v>
          </cell>
          <cell r="BI114" t="str">
            <v>IGNORED</v>
          </cell>
          <cell r="BJ114" t="str">
            <v>IGNORED</v>
          </cell>
          <cell r="BK114" t="str">
            <v>IGNORED</v>
          </cell>
          <cell r="BL114" t="str">
            <v>IGNORED</v>
          </cell>
          <cell r="BM114" t="str">
            <v>IGNORED</v>
          </cell>
          <cell r="BN114" t="str">
            <v>IGNORED</v>
          </cell>
          <cell r="BO114" t="str">
            <v>IGNORED</v>
          </cell>
          <cell r="BP114" t="str">
            <v>IGNORED</v>
          </cell>
          <cell r="BQ114" t="str">
            <v>IGNORED</v>
          </cell>
          <cell r="BR114" t="str">
            <v>IGNORED</v>
          </cell>
          <cell r="BS114" t="str">
            <v>IGNORED</v>
          </cell>
          <cell r="BT114" t="str">
            <v>IGNORED</v>
          </cell>
          <cell r="BU114" t="str">
            <v>IGNORED</v>
          </cell>
          <cell r="BV114" t="str">
            <v>IGNORED</v>
          </cell>
          <cell r="BW114" t="str">
            <v>IGNORED</v>
          </cell>
        </row>
        <row r="115">
          <cell r="B115" t="str">
            <v>Sales - % Canada</v>
          </cell>
          <cell r="C115" t="str">
            <v>SALES_CANADA</v>
          </cell>
          <cell r="F115" t="str">
            <v>IGNORED</v>
          </cell>
          <cell r="G115" t="str">
            <v>IGNORED</v>
          </cell>
          <cell r="H115" t="str">
            <v>IGNORED</v>
          </cell>
          <cell r="I115" t="str">
            <v>IGNORED</v>
          </cell>
          <cell r="J115" t="str">
            <v>IGNORED</v>
          </cell>
          <cell r="K115" t="str">
            <v>IGNORED</v>
          </cell>
          <cell r="L115" t="str">
            <v>IGNORED</v>
          </cell>
          <cell r="M115" t="str">
            <v>IGNORED</v>
          </cell>
          <cell r="N115" t="str">
            <v>IGNORED</v>
          </cell>
          <cell r="O115" t="str">
            <v>IGNORED</v>
          </cell>
          <cell r="P115" t="str">
            <v>IGNORED</v>
          </cell>
          <cell r="Q115" t="str">
            <v>IGNORED</v>
          </cell>
          <cell r="R115" t="str">
            <v>IGNORED</v>
          </cell>
          <cell r="S115" t="str">
            <v>IGNORED</v>
          </cell>
          <cell r="T115" t="str">
            <v>IGNORED</v>
          </cell>
          <cell r="U115" t="str">
            <v>IGNORED</v>
          </cell>
          <cell r="V115" t="str">
            <v>IGNORED</v>
          </cell>
          <cell r="W115" t="str">
            <v>IGNORED</v>
          </cell>
          <cell r="X115" t="str">
            <v>IGNORED</v>
          </cell>
          <cell r="Y115" t="str">
            <v>IGNORED</v>
          </cell>
          <cell r="Z115" t="str">
            <v>IGNORED</v>
          </cell>
          <cell r="AA115" t="str">
            <v>IGNORED</v>
          </cell>
          <cell r="AB115" t="str">
            <v>IGNORED</v>
          </cell>
          <cell r="AC115" t="str">
            <v>IGNORED</v>
          </cell>
          <cell r="AD115" t="str">
            <v>IGNORED</v>
          </cell>
          <cell r="AE115" t="str">
            <v>IGNORED</v>
          </cell>
          <cell r="AF115" t="str">
            <v>IGNORED</v>
          </cell>
          <cell r="AG115" t="str">
            <v>IGNORED</v>
          </cell>
          <cell r="AH115" t="str">
            <v>IGNORED</v>
          </cell>
          <cell r="AI115" t="str">
            <v>IGNORED</v>
          </cell>
          <cell r="AJ115" t="str">
            <v>IGNORED</v>
          </cell>
          <cell r="AK115" t="str">
            <v>IGNORED</v>
          </cell>
          <cell r="AL115" t="str">
            <v>IGNORED</v>
          </cell>
          <cell r="AM115" t="str">
            <v>IGNORED</v>
          </cell>
          <cell r="AN115" t="str">
            <v>IGNORED</v>
          </cell>
          <cell r="AO115" t="str">
            <v>IGNORED</v>
          </cell>
          <cell r="AP115" t="str">
            <v>IGNORED</v>
          </cell>
          <cell r="AQ115" t="str">
            <v>IGNORED</v>
          </cell>
          <cell r="AR115" t="str">
            <v>IGNORED</v>
          </cell>
          <cell r="AS115" t="str">
            <v>IGNORED</v>
          </cell>
          <cell r="AT115" t="str">
            <v>IGNORED</v>
          </cell>
          <cell r="AU115" t="str">
            <v>IGNORED</v>
          </cell>
          <cell r="AV115" t="str">
            <v>IGNORED</v>
          </cell>
          <cell r="AW115" t="str">
            <v>IGNORED</v>
          </cell>
          <cell r="AX115" t="str">
            <v>IGNORED</v>
          </cell>
          <cell r="AY115" t="str">
            <v>IGNORED</v>
          </cell>
          <cell r="AZ115" t="str">
            <v>IGNORED</v>
          </cell>
          <cell r="BA115" t="str">
            <v>IGNORED</v>
          </cell>
          <cell r="BB115" t="str">
            <v>IGNORED</v>
          </cell>
          <cell r="BC115" t="str">
            <v>IGNORED</v>
          </cell>
          <cell r="BD115" t="str">
            <v>IGNORED</v>
          </cell>
          <cell r="BE115" t="str">
            <v>IGNORED</v>
          </cell>
          <cell r="BF115" t="str">
            <v>IGNORED</v>
          </cell>
          <cell r="BG115" t="str">
            <v>IGNORED</v>
          </cell>
          <cell r="BH115" t="str">
            <v>IGNORED</v>
          </cell>
          <cell r="BI115" t="str">
            <v>IGNORED</v>
          </cell>
          <cell r="BJ115" t="str">
            <v>IGNORED</v>
          </cell>
          <cell r="BK115" t="str">
            <v>IGNORED</v>
          </cell>
          <cell r="BL115" t="str">
            <v>IGNORED</v>
          </cell>
          <cell r="BM115" t="str">
            <v>IGNORED</v>
          </cell>
          <cell r="BN115" t="str">
            <v>IGNORED</v>
          </cell>
          <cell r="BO115" t="str">
            <v>IGNORED</v>
          </cell>
          <cell r="BP115" t="str">
            <v>IGNORED</v>
          </cell>
          <cell r="BQ115" t="str">
            <v>IGNORED</v>
          </cell>
          <cell r="BR115" t="str">
            <v>IGNORED</v>
          </cell>
          <cell r="BS115" t="str">
            <v>IGNORED</v>
          </cell>
          <cell r="BT115" t="str">
            <v>IGNORED</v>
          </cell>
          <cell r="BU115" t="str">
            <v>IGNORED</v>
          </cell>
          <cell r="BV115" t="str">
            <v>IGNORED</v>
          </cell>
          <cell r="BW115" t="str">
            <v>IGNORED</v>
          </cell>
        </row>
        <row r="116">
          <cell r="B116" t="str">
            <v>Sales - % Argentina</v>
          </cell>
          <cell r="C116" t="str">
            <v>SALES_ARGENTINA</v>
          </cell>
          <cell r="F116" t="str">
            <v>IGNORED</v>
          </cell>
          <cell r="G116" t="str">
            <v>IGNORED</v>
          </cell>
          <cell r="H116" t="str">
            <v>IGNORED</v>
          </cell>
          <cell r="I116" t="str">
            <v>IGNORED</v>
          </cell>
          <cell r="J116" t="str">
            <v>IGNORED</v>
          </cell>
          <cell r="K116" t="str">
            <v>IGNORED</v>
          </cell>
          <cell r="L116" t="str">
            <v>IGNORED</v>
          </cell>
          <cell r="M116" t="str">
            <v>IGNORED</v>
          </cell>
          <cell r="N116" t="str">
            <v>IGNORED</v>
          </cell>
          <cell r="O116" t="str">
            <v>IGNORED</v>
          </cell>
          <cell r="P116" t="str">
            <v>IGNORED</v>
          </cell>
          <cell r="Q116" t="str">
            <v>IGNORED</v>
          </cell>
          <cell r="R116" t="str">
            <v>IGNORED</v>
          </cell>
          <cell r="S116" t="str">
            <v>IGNORED</v>
          </cell>
          <cell r="T116" t="str">
            <v>IGNORED</v>
          </cell>
          <cell r="U116" t="str">
            <v>IGNORED</v>
          </cell>
          <cell r="V116" t="str">
            <v>IGNORED</v>
          </cell>
          <cell r="W116" t="str">
            <v>IGNORED</v>
          </cell>
          <cell r="X116" t="str">
            <v>IGNORED</v>
          </cell>
          <cell r="Y116" t="str">
            <v>IGNORED</v>
          </cell>
          <cell r="Z116" t="str">
            <v>IGNORED</v>
          </cell>
          <cell r="AA116" t="str">
            <v>IGNORED</v>
          </cell>
          <cell r="AB116" t="str">
            <v>IGNORED</v>
          </cell>
          <cell r="AC116" t="str">
            <v>IGNORED</v>
          </cell>
          <cell r="AD116" t="str">
            <v>IGNORED</v>
          </cell>
          <cell r="AE116" t="str">
            <v>IGNORED</v>
          </cell>
          <cell r="AF116" t="str">
            <v>IGNORED</v>
          </cell>
          <cell r="AG116" t="str">
            <v>IGNORED</v>
          </cell>
          <cell r="AH116" t="str">
            <v>IGNORED</v>
          </cell>
          <cell r="AI116" t="str">
            <v>IGNORED</v>
          </cell>
          <cell r="AJ116" t="str">
            <v>IGNORED</v>
          </cell>
          <cell r="AK116" t="str">
            <v>IGNORED</v>
          </cell>
          <cell r="AL116" t="str">
            <v>IGNORED</v>
          </cell>
          <cell r="AM116" t="str">
            <v>IGNORED</v>
          </cell>
          <cell r="AN116" t="str">
            <v>IGNORED</v>
          </cell>
          <cell r="AO116" t="str">
            <v>IGNORED</v>
          </cell>
          <cell r="AP116" t="str">
            <v>IGNORED</v>
          </cell>
          <cell r="AQ116" t="str">
            <v>IGNORED</v>
          </cell>
          <cell r="AR116" t="str">
            <v>IGNORED</v>
          </cell>
          <cell r="AS116" t="str">
            <v>IGNORED</v>
          </cell>
          <cell r="AT116" t="str">
            <v>IGNORED</v>
          </cell>
          <cell r="AU116" t="str">
            <v>IGNORED</v>
          </cell>
          <cell r="AV116" t="str">
            <v>IGNORED</v>
          </cell>
          <cell r="AW116" t="str">
            <v>IGNORED</v>
          </cell>
          <cell r="AX116" t="str">
            <v>IGNORED</v>
          </cell>
          <cell r="AY116" t="str">
            <v>IGNORED</v>
          </cell>
          <cell r="AZ116" t="str">
            <v>IGNORED</v>
          </cell>
          <cell r="BA116" t="str">
            <v>IGNORED</v>
          </cell>
          <cell r="BB116" t="str">
            <v>IGNORED</v>
          </cell>
          <cell r="BC116" t="str">
            <v>IGNORED</v>
          </cell>
          <cell r="BD116" t="str">
            <v>IGNORED</v>
          </cell>
          <cell r="BE116" t="str">
            <v>IGNORED</v>
          </cell>
          <cell r="BF116" t="str">
            <v>IGNORED</v>
          </cell>
          <cell r="BG116" t="str">
            <v>IGNORED</v>
          </cell>
          <cell r="BH116" t="str">
            <v>IGNORED</v>
          </cell>
          <cell r="BI116" t="str">
            <v>IGNORED</v>
          </cell>
          <cell r="BJ116" t="str">
            <v>IGNORED</v>
          </cell>
          <cell r="BK116" t="str">
            <v>IGNORED</v>
          </cell>
          <cell r="BL116" t="str">
            <v>IGNORED</v>
          </cell>
          <cell r="BM116" t="str">
            <v>IGNORED</v>
          </cell>
          <cell r="BN116" t="str">
            <v>IGNORED</v>
          </cell>
          <cell r="BO116" t="str">
            <v>IGNORED</v>
          </cell>
          <cell r="BP116" t="str">
            <v>IGNORED</v>
          </cell>
          <cell r="BQ116" t="str">
            <v>IGNORED</v>
          </cell>
          <cell r="BR116" t="str">
            <v>IGNORED</v>
          </cell>
          <cell r="BS116" t="str">
            <v>IGNORED</v>
          </cell>
          <cell r="BT116" t="str">
            <v>IGNORED</v>
          </cell>
          <cell r="BU116" t="str">
            <v>IGNORED</v>
          </cell>
          <cell r="BV116" t="str">
            <v>IGNORED</v>
          </cell>
          <cell r="BW116" t="str">
            <v>IGNORED</v>
          </cell>
        </row>
        <row r="117">
          <cell r="B117" t="str">
            <v>Sales - % Brazil</v>
          </cell>
          <cell r="C117" t="str">
            <v>SALES_BRAZIL</v>
          </cell>
          <cell r="F117" t="str">
            <v>IGNORED</v>
          </cell>
          <cell r="G117" t="str">
            <v>IGNORED</v>
          </cell>
          <cell r="H117" t="str">
            <v>IGNORED</v>
          </cell>
          <cell r="I117" t="str">
            <v>IGNORED</v>
          </cell>
          <cell r="J117" t="str">
            <v>IGNORED</v>
          </cell>
          <cell r="K117" t="str">
            <v>IGNORED</v>
          </cell>
          <cell r="L117" t="str">
            <v>IGNORED</v>
          </cell>
          <cell r="M117" t="str">
            <v>IGNORED</v>
          </cell>
          <cell r="N117" t="str">
            <v>IGNORED</v>
          </cell>
          <cell r="O117" t="str">
            <v>IGNORED</v>
          </cell>
          <cell r="P117" t="str">
            <v>IGNORED</v>
          </cell>
          <cell r="Q117" t="str">
            <v>IGNORED</v>
          </cell>
          <cell r="R117" t="str">
            <v>IGNORED</v>
          </cell>
          <cell r="S117" t="str">
            <v>IGNORED</v>
          </cell>
          <cell r="T117" t="str">
            <v>IGNORED</v>
          </cell>
          <cell r="U117" t="str">
            <v>IGNORED</v>
          </cell>
          <cell r="V117" t="str">
            <v>IGNORED</v>
          </cell>
          <cell r="W117" t="str">
            <v>IGNORED</v>
          </cell>
          <cell r="X117" t="str">
            <v>IGNORED</v>
          </cell>
          <cell r="Y117" t="str">
            <v>IGNORED</v>
          </cell>
          <cell r="Z117" t="str">
            <v>IGNORED</v>
          </cell>
          <cell r="AA117" t="str">
            <v>IGNORED</v>
          </cell>
          <cell r="AB117" t="str">
            <v>IGNORED</v>
          </cell>
          <cell r="AC117" t="str">
            <v>IGNORED</v>
          </cell>
          <cell r="AD117" t="str">
            <v>IGNORED</v>
          </cell>
          <cell r="AE117" t="str">
            <v>IGNORED</v>
          </cell>
          <cell r="AF117" t="str">
            <v>IGNORED</v>
          </cell>
          <cell r="AG117" t="str">
            <v>IGNORED</v>
          </cell>
          <cell r="AH117" t="str">
            <v>IGNORED</v>
          </cell>
          <cell r="AI117" t="str">
            <v>IGNORED</v>
          </cell>
          <cell r="AJ117" t="str">
            <v>IGNORED</v>
          </cell>
          <cell r="AK117" t="str">
            <v>IGNORED</v>
          </cell>
          <cell r="AL117" t="str">
            <v>IGNORED</v>
          </cell>
          <cell r="AM117" t="str">
            <v>IGNORED</v>
          </cell>
          <cell r="AN117" t="str">
            <v>IGNORED</v>
          </cell>
          <cell r="AO117" t="str">
            <v>IGNORED</v>
          </cell>
          <cell r="AP117" t="str">
            <v>IGNORED</v>
          </cell>
          <cell r="AQ117" t="str">
            <v>IGNORED</v>
          </cell>
          <cell r="AR117" t="str">
            <v>IGNORED</v>
          </cell>
          <cell r="AS117" t="str">
            <v>IGNORED</v>
          </cell>
          <cell r="AT117" t="str">
            <v>IGNORED</v>
          </cell>
          <cell r="AU117" t="str">
            <v>IGNORED</v>
          </cell>
          <cell r="AV117" t="str">
            <v>IGNORED</v>
          </cell>
          <cell r="AW117" t="str">
            <v>IGNORED</v>
          </cell>
          <cell r="AX117" t="str">
            <v>IGNORED</v>
          </cell>
          <cell r="AY117" t="str">
            <v>IGNORED</v>
          </cell>
          <cell r="AZ117" t="str">
            <v>IGNORED</v>
          </cell>
          <cell r="BA117" t="str">
            <v>IGNORED</v>
          </cell>
          <cell r="BB117" t="str">
            <v>IGNORED</v>
          </cell>
          <cell r="BC117" t="str">
            <v>IGNORED</v>
          </cell>
          <cell r="BD117" t="str">
            <v>IGNORED</v>
          </cell>
          <cell r="BE117" t="str">
            <v>IGNORED</v>
          </cell>
          <cell r="BF117" t="str">
            <v>IGNORED</v>
          </cell>
          <cell r="BG117" t="str">
            <v>IGNORED</v>
          </cell>
          <cell r="BH117" t="str">
            <v>IGNORED</v>
          </cell>
          <cell r="BI117" t="str">
            <v>IGNORED</v>
          </cell>
          <cell r="BJ117" t="str">
            <v>IGNORED</v>
          </cell>
          <cell r="BK117" t="str">
            <v>IGNORED</v>
          </cell>
          <cell r="BL117" t="str">
            <v>IGNORED</v>
          </cell>
          <cell r="BM117" t="str">
            <v>IGNORED</v>
          </cell>
          <cell r="BN117" t="str">
            <v>IGNORED</v>
          </cell>
          <cell r="BO117" t="str">
            <v>IGNORED</v>
          </cell>
          <cell r="BP117" t="str">
            <v>IGNORED</v>
          </cell>
          <cell r="BQ117" t="str">
            <v>IGNORED</v>
          </cell>
          <cell r="BR117" t="str">
            <v>IGNORED</v>
          </cell>
          <cell r="BS117" t="str">
            <v>IGNORED</v>
          </cell>
          <cell r="BT117" t="str">
            <v>IGNORED</v>
          </cell>
          <cell r="BU117" t="str">
            <v>IGNORED</v>
          </cell>
          <cell r="BV117" t="str">
            <v>IGNORED</v>
          </cell>
          <cell r="BW117" t="str">
            <v>IGNORED</v>
          </cell>
        </row>
        <row r="118">
          <cell r="B118" t="str">
            <v>Sales - % Chile</v>
          </cell>
          <cell r="C118" t="str">
            <v>SALES_CHILE</v>
          </cell>
          <cell r="F118" t="str">
            <v>IGNORED</v>
          </cell>
          <cell r="G118" t="str">
            <v>IGNORED</v>
          </cell>
          <cell r="H118" t="str">
            <v>IGNORED</v>
          </cell>
          <cell r="I118" t="str">
            <v>IGNORED</v>
          </cell>
          <cell r="J118" t="str">
            <v>IGNORED</v>
          </cell>
          <cell r="K118" t="str">
            <v>IGNORED</v>
          </cell>
          <cell r="L118" t="str">
            <v>IGNORED</v>
          </cell>
          <cell r="M118" t="str">
            <v>IGNORED</v>
          </cell>
          <cell r="N118" t="str">
            <v>IGNORED</v>
          </cell>
          <cell r="O118" t="str">
            <v>IGNORED</v>
          </cell>
          <cell r="P118" t="str">
            <v>IGNORED</v>
          </cell>
          <cell r="Q118" t="str">
            <v>IGNORED</v>
          </cell>
          <cell r="R118" t="str">
            <v>IGNORED</v>
          </cell>
          <cell r="S118" t="str">
            <v>IGNORED</v>
          </cell>
          <cell r="T118" t="str">
            <v>IGNORED</v>
          </cell>
          <cell r="U118" t="str">
            <v>IGNORED</v>
          </cell>
          <cell r="V118" t="str">
            <v>IGNORED</v>
          </cell>
          <cell r="W118" t="str">
            <v>IGNORED</v>
          </cell>
          <cell r="X118" t="str">
            <v>IGNORED</v>
          </cell>
          <cell r="Y118" t="str">
            <v>IGNORED</v>
          </cell>
          <cell r="Z118" t="str">
            <v>IGNORED</v>
          </cell>
          <cell r="AA118" t="str">
            <v>IGNORED</v>
          </cell>
          <cell r="AB118" t="str">
            <v>IGNORED</v>
          </cell>
          <cell r="AC118" t="str">
            <v>IGNORED</v>
          </cell>
          <cell r="AD118" t="str">
            <v>IGNORED</v>
          </cell>
          <cell r="AE118" t="str">
            <v>IGNORED</v>
          </cell>
          <cell r="AF118" t="str">
            <v>IGNORED</v>
          </cell>
          <cell r="AG118" t="str">
            <v>IGNORED</v>
          </cell>
          <cell r="AH118" t="str">
            <v>IGNORED</v>
          </cell>
          <cell r="AI118" t="str">
            <v>IGNORED</v>
          </cell>
          <cell r="AJ118" t="str">
            <v>IGNORED</v>
          </cell>
          <cell r="AK118" t="str">
            <v>IGNORED</v>
          </cell>
          <cell r="AL118" t="str">
            <v>IGNORED</v>
          </cell>
          <cell r="AM118" t="str">
            <v>IGNORED</v>
          </cell>
          <cell r="AN118" t="str">
            <v>IGNORED</v>
          </cell>
          <cell r="AO118" t="str">
            <v>IGNORED</v>
          </cell>
          <cell r="AP118" t="str">
            <v>IGNORED</v>
          </cell>
          <cell r="AQ118" t="str">
            <v>IGNORED</v>
          </cell>
          <cell r="AR118" t="str">
            <v>IGNORED</v>
          </cell>
          <cell r="AS118" t="str">
            <v>IGNORED</v>
          </cell>
          <cell r="AT118" t="str">
            <v>IGNORED</v>
          </cell>
          <cell r="AU118" t="str">
            <v>IGNORED</v>
          </cell>
          <cell r="AV118" t="str">
            <v>IGNORED</v>
          </cell>
          <cell r="AW118" t="str">
            <v>IGNORED</v>
          </cell>
          <cell r="AX118" t="str">
            <v>IGNORED</v>
          </cell>
          <cell r="AY118" t="str">
            <v>IGNORED</v>
          </cell>
          <cell r="AZ118" t="str">
            <v>IGNORED</v>
          </cell>
          <cell r="BA118" t="str">
            <v>IGNORED</v>
          </cell>
          <cell r="BB118" t="str">
            <v>IGNORED</v>
          </cell>
          <cell r="BC118" t="str">
            <v>IGNORED</v>
          </cell>
          <cell r="BD118" t="str">
            <v>IGNORED</v>
          </cell>
          <cell r="BE118" t="str">
            <v>IGNORED</v>
          </cell>
          <cell r="BF118" t="str">
            <v>IGNORED</v>
          </cell>
          <cell r="BG118" t="str">
            <v>IGNORED</v>
          </cell>
          <cell r="BH118" t="str">
            <v>IGNORED</v>
          </cell>
          <cell r="BI118" t="str">
            <v>IGNORED</v>
          </cell>
          <cell r="BJ118" t="str">
            <v>IGNORED</v>
          </cell>
          <cell r="BK118" t="str">
            <v>IGNORED</v>
          </cell>
          <cell r="BL118" t="str">
            <v>IGNORED</v>
          </cell>
          <cell r="BM118" t="str">
            <v>IGNORED</v>
          </cell>
          <cell r="BN118" t="str">
            <v>IGNORED</v>
          </cell>
          <cell r="BO118" t="str">
            <v>IGNORED</v>
          </cell>
          <cell r="BP118" t="str">
            <v>IGNORED</v>
          </cell>
          <cell r="BQ118" t="str">
            <v>IGNORED</v>
          </cell>
          <cell r="BR118" t="str">
            <v>IGNORED</v>
          </cell>
          <cell r="BS118" t="str">
            <v>IGNORED</v>
          </cell>
          <cell r="BT118" t="str">
            <v>IGNORED</v>
          </cell>
          <cell r="BU118" t="str">
            <v>IGNORED</v>
          </cell>
          <cell r="BV118" t="str">
            <v>IGNORED</v>
          </cell>
          <cell r="BW118" t="str">
            <v>IGNORED</v>
          </cell>
        </row>
        <row r="119">
          <cell r="B119" t="str">
            <v>Sales - % Colombia</v>
          </cell>
          <cell r="C119" t="str">
            <v>SALES_COLOMBIA</v>
          </cell>
          <cell r="F119" t="str">
            <v>IGNORED</v>
          </cell>
          <cell r="G119" t="str">
            <v>IGNORED</v>
          </cell>
          <cell r="H119" t="str">
            <v>IGNORED</v>
          </cell>
          <cell r="I119" t="str">
            <v>IGNORED</v>
          </cell>
          <cell r="J119" t="str">
            <v>IGNORED</v>
          </cell>
          <cell r="K119" t="str">
            <v>IGNORED</v>
          </cell>
          <cell r="L119" t="str">
            <v>IGNORED</v>
          </cell>
          <cell r="M119" t="str">
            <v>IGNORED</v>
          </cell>
          <cell r="N119" t="str">
            <v>IGNORED</v>
          </cell>
          <cell r="O119" t="str">
            <v>IGNORED</v>
          </cell>
          <cell r="P119" t="str">
            <v>IGNORED</v>
          </cell>
          <cell r="Q119" t="str">
            <v>IGNORED</v>
          </cell>
          <cell r="R119" t="str">
            <v>IGNORED</v>
          </cell>
          <cell r="S119" t="str">
            <v>IGNORED</v>
          </cell>
          <cell r="T119" t="str">
            <v>IGNORED</v>
          </cell>
          <cell r="U119" t="str">
            <v>IGNORED</v>
          </cell>
          <cell r="V119" t="str">
            <v>IGNORED</v>
          </cell>
          <cell r="W119" t="str">
            <v>IGNORED</v>
          </cell>
          <cell r="X119" t="str">
            <v>IGNORED</v>
          </cell>
          <cell r="Y119" t="str">
            <v>IGNORED</v>
          </cell>
          <cell r="Z119" t="str">
            <v>IGNORED</v>
          </cell>
          <cell r="AA119" t="str">
            <v>IGNORED</v>
          </cell>
          <cell r="AB119" t="str">
            <v>IGNORED</v>
          </cell>
          <cell r="AC119" t="str">
            <v>IGNORED</v>
          </cell>
          <cell r="AD119" t="str">
            <v>IGNORED</v>
          </cell>
          <cell r="AE119" t="str">
            <v>IGNORED</v>
          </cell>
          <cell r="AF119" t="str">
            <v>IGNORED</v>
          </cell>
          <cell r="AG119" t="str">
            <v>IGNORED</v>
          </cell>
          <cell r="AH119" t="str">
            <v>IGNORED</v>
          </cell>
          <cell r="AI119" t="str">
            <v>IGNORED</v>
          </cell>
          <cell r="AJ119" t="str">
            <v>IGNORED</v>
          </cell>
          <cell r="AK119" t="str">
            <v>IGNORED</v>
          </cell>
          <cell r="AL119" t="str">
            <v>IGNORED</v>
          </cell>
          <cell r="AM119" t="str">
            <v>IGNORED</v>
          </cell>
          <cell r="AN119" t="str">
            <v>IGNORED</v>
          </cell>
          <cell r="AO119" t="str">
            <v>IGNORED</v>
          </cell>
          <cell r="AP119" t="str">
            <v>IGNORED</v>
          </cell>
          <cell r="AQ119" t="str">
            <v>IGNORED</v>
          </cell>
          <cell r="AR119" t="str">
            <v>IGNORED</v>
          </cell>
          <cell r="AS119" t="str">
            <v>IGNORED</v>
          </cell>
          <cell r="AT119" t="str">
            <v>IGNORED</v>
          </cell>
          <cell r="AU119" t="str">
            <v>IGNORED</v>
          </cell>
          <cell r="AV119" t="str">
            <v>IGNORED</v>
          </cell>
          <cell r="AW119" t="str">
            <v>IGNORED</v>
          </cell>
          <cell r="AX119" t="str">
            <v>IGNORED</v>
          </cell>
          <cell r="AY119" t="str">
            <v>IGNORED</v>
          </cell>
          <cell r="AZ119" t="str">
            <v>IGNORED</v>
          </cell>
          <cell r="BA119" t="str">
            <v>IGNORED</v>
          </cell>
          <cell r="BB119" t="str">
            <v>IGNORED</v>
          </cell>
          <cell r="BC119" t="str">
            <v>IGNORED</v>
          </cell>
          <cell r="BD119" t="str">
            <v>IGNORED</v>
          </cell>
          <cell r="BE119" t="str">
            <v>IGNORED</v>
          </cell>
          <cell r="BF119" t="str">
            <v>IGNORED</v>
          </cell>
          <cell r="BG119" t="str">
            <v>IGNORED</v>
          </cell>
          <cell r="BH119" t="str">
            <v>IGNORED</v>
          </cell>
          <cell r="BI119" t="str">
            <v>IGNORED</v>
          </cell>
          <cell r="BJ119" t="str">
            <v>IGNORED</v>
          </cell>
          <cell r="BK119" t="str">
            <v>IGNORED</v>
          </cell>
          <cell r="BL119" t="str">
            <v>IGNORED</v>
          </cell>
          <cell r="BM119" t="str">
            <v>IGNORED</v>
          </cell>
          <cell r="BN119" t="str">
            <v>IGNORED</v>
          </cell>
          <cell r="BO119" t="str">
            <v>IGNORED</v>
          </cell>
          <cell r="BP119" t="str">
            <v>IGNORED</v>
          </cell>
          <cell r="BQ119" t="str">
            <v>IGNORED</v>
          </cell>
          <cell r="BR119" t="str">
            <v>IGNORED</v>
          </cell>
          <cell r="BS119" t="str">
            <v>IGNORED</v>
          </cell>
          <cell r="BT119" t="str">
            <v>IGNORED</v>
          </cell>
          <cell r="BU119" t="str">
            <v>IGNORED</v>
          </cell>
          <cell r="BV119" t="str">
            <v>IGNORED</v>
          </cell>
          <cell r="BW119" t="str">
            <v>IGNORED</v>
          </cell>
        </row>
        <row r="120">
          <cell r="B120" t="str">
            <v>Sales - % Mexico</v>
          </cell>
          <cell r="C120" t="str">
            <v>SALES_MEXICO</v>
          </cell>
          <cell r="F120" t="str">
            <v>IGNORED</v>
          </cell>
          <cell r="G120" t="str">
            <v>IGNORED</v>
          </cell>
          <cell r="H120" t="str">
            <v>IGNORED</v>
          </cell>
          <cell r="I120" t="str">
            <v>IGNORED</v>
          </cell>
          <cell r="J120" t="str">
            <v>IGNORED</v>
          </cell>
          <cell r="K120" t="str">
            <v>IGNORED</v>
          </cell>
          <cell r="L120" t="str">
            <v>IGNORED</v>
          </cell>
          <cell r="M120" t="str">
            <v>IGNORED</v>
          </cell>
          <cell r="N120" t="str">
            <v>IGNORED</v>
          </cell>
          <cell r="O120" t="str">
            <v>IGNORED</v>
          </cell>
          <cell r="P120" t="str">
            <v>IGNORED</v>
          </cell>
          <cell r="Q120" t="str">
            <v>IGNORED</v>
          </cell>
          <cell r="R120" t="str">
            <v>IGNORED</v>
          </cell>
          <cell r="S120" t="str">
            <v>IGNORED</v>
          </cell>
          <cell r="T120" t="str">
            <v>IGNORED</v>
          </cell>
          <cell r="U120" t="str">
            <v>IGNORED</v>
          </cell>
          <cell r="V120" t="str">
            <v>IGNORED</v>
          </cell>
          <cell r="W120" t="str">
            <v>IGNORED</v>
          </cell>
          <cell r="X120" t="str">
            <v>IGNORED</v>
          </cell>
          <cell r="Y120" t="str">
            <v>IGNORED</v>
          </cell>
          <cell r="Z120" t="str">
            <v>IGNORED</v>
          </cell>
          <cell r="AA120" t="str">
            <v>IGNORED</v>
          </cell>
          <cell r="AB120" t="str">
            <v>IGNORED</v>
          </cell>
          <cell r="AC120" t="str">
            <v>IGNORED</v>
          </cell>
          <cell r="AD120" t="str">
            <v>IGNORED</v>
          </cell>
          <cell r="AE120" t="str">
            <v>IGNORED</v>
          </cell>
          <cell r="AF120" t="str">
            <v>IGNORED</v>
          </cell>
          <cell r="AG120" t="str">
            <v>IGNORED</v>
          </cell>
          <cell r="AH120" t="str">
            <v>IGNORED</v>
          </cell>
          <cell r="AI120" t="str">
            <v>IGNORED</v>
          </cell>
          <cell r="AJ120" t="str">
            <v>IGNORED</v>
          </cell>
          <cell r="AK120" t="str">
            <v>IGNORED</v>
          </cell>
          <cell r="AL120" t="str">
            <v>IGNORED</v>
          </cell>
          <cell r="AM120" t="str">
            <v>IGNORED</v>
          </cell>
          <cell r="AN120" t="str">
            <v>IGNORED</v>
          </cell>
          <cell r="AO120" t="str">
            <v>IGNORED</v>
          </cell>
          <cell r="AP120" t="str">
            <v>IGNORED</v>
          </cell>
          <cell r="AQ120" t="str">
            <v>IGNORED</v>
          </cell>
          <cell r="AR120" t="str">
            <v>IGNORED</v>
          </cell>
          <cell r="AS120" t="str">
            <v>IGNORED</v>
          </cell>
          <cell r="AT120" t="str">
            <v>IGNORED</v>
          </cell>
          <cell r="AU120" t="str">
            <v>IGNORED</v>
          </cell>
          <cell r="AV120" t="str">
            <v>IGNORED</v>
          </cell>
          <cell r="AW120" t="str">
            <v>IGNORED</v>
          </cell>
          <cell r="AX120" t="str">
            <v>IGNORED</v>
          </cell>
          <cell r="AY120" t="str">
            <v>IGNORED</v>
          </cell>
          <cell r="AZ120" t="str">
            <v>IGNORED</v>
          </cell>
          <cell r="BA120" t="str">
            <v>IGNORED</v>
          </cell>
          <cell r="BB120" t="str">
            <v>IGNORED</v>
          </cell>
          <cell r="BC120" t="str">
            <v>IGNORED</v>
          </cell>
          <cell r="BD120" t="str">
            <v>IGNORED</v>
          </cell>
          <cell r="BE120" t="str">
            <v>IGNORED</v>
          </cell>
          <cell r="BF120" t="str">
            <v>IGNORED</v>
          </cell>
          <cell r="BG120" t="str">
            <v>IGNORED</v>
          </cell>
          <cell r="BH120" t="str">
            <v>IGNORED</v>
          </cell>
          <cell r="BI120" t="str">
            <v>IGNORED</v>
          </cell>
          <cell r="BJ120" t="str">
            <v>IGNORED</v>
          </cell>
          <cell r="BK120" t="str">
            <v>IGNORED</v>
          </cell>
          <cell r="BL120" t="str">
            <v>IGNORED</v>
          </cell>
          <cell r="BM120" t="str">
            <v>IGNORED</v>
          </cell>
          <cell r="BN120" t="str">
            <v>IGNORED</v>
          </cell>
          <cell r="BO120" t="str">
            <v>IGNORED</v>
          </cell>
          <cell r="BP120" t="str">
            <v>IGNORED</v>
          </cell>
          <cell r="BQ120" t="str">
            <v>IGNORED</v>
          </cell>
          <cell r="BR120" t="str">
            <v>IGNORED</v>
          </cell>
          <cell r="BS120" t="str">
            <v>IGNORED</v>
          </cell>
          <cell r="BT120" t="str">
            <v>IGNORED</v>
          </cell>
          <cell r="BU120" t="str">
            <v>IGNORED</v>
          </cell>
          <cell r="BV120" t="str">
            <v>IGNORED</v>
          </cell>
          <cell r="BW120" t="str">
            <v>IGNORED</v>
          </cell>
        </row>
        <row r="121">
          <cell r="B121" t="str">
            <v>Sales - % Venezuela</v>
          </cell>
          <cell r="C121" t="str">
            <v>SALES_VENEZUELA</v>
          </cell>
          <cell r="F121" t="str">
            <v>IGNORED</v>
          </cell>
          <cell r="G121" t="str">
            <v>IGNORED</v>
          </cell>
          <cell r="H121" t="str">
            <v>IGNORED</v>
          </cell>
          <cell r="I121" t="str">
            <v>IGNORED</v>
          </cell>
          <cell r="J121" t="str">
            <v>IGNORED</v>
          </cell>
          <cell r="K121" t="str">
            <v>IGNORED</v>
          </cell>
          <cell r="L121" t="str">
            <v>IGNORED</v>
          </cell>
          <cell r="M121" t="str">
            <v>IGNORED</v>
          </cell>
          <cell r="N121" t="str">
            <v>IGNORED</v>
          </cell>
          <cell r="O121" t="str">
            <v>IGNORED</v>
          </cell>
          <cell r="P121" t="str">
            <v>IGNORED</v>
          </cell>
          <cell r="Q121" t="str">
            <v>IGNORED</v>
          </cell>
          <cell r="R121" t="str">
            <v>IGNORED</v>
          </cell>
          <cell r="S121" t="str">
            <v>IGNORED</v>
          </cell>
          <cell r="T121" t="str">
            <v>IGNORED</v>
          </cell>
          <cell r="U121" t="str">
            <v>IGNORED</v>
          </cell>
          <cell r="V121" t="str">
            <v>IGNORED</v>
          </cell>
          <cell r="W121" t="str">
            <v>IGNORED</v>
          </cell>
          <cell r="X121" t="str">
            <v>IGNORED</v>
          </cell>
          <cell r="Y121" t="str">
            <v>IGNORED</v>
          </cell>
          <cell r="Z121" t="str">
            <v>IGNORED</v>
          </cell>
          <cell r="AA121" t="str">
            <v>IGNORED</v>
          </cell>
          <cell r="AB121" t="str">
            <v>IGNORED</v>
          </cell>
          <cell r="AC121" t="str">
            <v>IGNORED</v>
          </cell>
          <cell r="AD121" t="str">
            <v>IGNORED</v>
          </cell>
          <cell r="AE121" t="str">
            <v>IGNORED</v>
          </cell>
          <cell r="AF121" t="str">
            <v>IGNORED</v>
          </cell>
          <cell r="AG121" t="str">
            <v>IGNORED</v>
          </cell>
          <cell r="AH121" t="str">
            <v>IGNORED</v>
          </cell>
          <cell r="AI121" t="str">
            <v>IGNORED</v>
          </cell>
          <cell r="AJ121" t="str">
            <v>IGNORED</v>
          </cell>
          <cell r="AK121" t="str">
            <v>IGNORED</v>
          </cell>
          <cell r="AL121" t="str">
            <v>IGNORED</v>
          </cell>
          <cell r="AM121" t="str">
            <v>IGNORED</v>
          </cell>
          <cell r="AN121" t="str">
            <v>IGNORED</v>
          </cell>
          <cell r="AO121" t="str">
            <v>IGNORED</v>
          </cell>
          <cell r="AP121" t="str">
            <v>IGNORED</v>
          </cell>
          <cell r="AQ121" t="str">
            <v>IGNORED</v>
          </cell>
          <cell r="AR121" t="str">
            <v>IGNORED</v>
          </cell>
          <cell r="AS121" t="str">
            <v>IGNORED</v>
          </cell>
          <cell r="AT121" t="str">
            <v>IGNORED</v>
          </cell>
          <cell r="AU121" t="str">
            <v>IGNORED</v>
          </cell>
          <cell r="AV121" t="str">
            <v>IGNORED</v>
          </cell>
          <cell r="AW121" t="str">
            <v>IGNORED</v>
          </cell>
          <cell r="AX121" t="str">
            <v>IGNORED</v>
          </cell>
          <cell r="AY121" t="str">
            <v>IGNORED</v>
          </cell>
          <cell r="AZ121" t="str">
            <v>IGNORED</v>
          </cell>
          <cell r="BA121" t="str">
            <v>IGNORED</v>
          </cell>
          <cell r="BB121" t="str">
            <v>IGNORED</v>
          </cell>
          <cell r="BC121" t="str">
            <v>IGNORED</v>
          </cell>
          <cell r="BD121" t="str">
            <v>IGNORED</v>
          </cell>
          <cell r="BE121" t="str">
            <v>IGNORED</v>
          </cell>
          <cell r="BF121" t="str">
            <v>IGNORED</v>
          </cell>
          <cell r="BG121" t="str">
            <v>IGNORED</v>
          </cell>
          <cell r="BH121" t="str">
            <v>IGNORED</v>
          </cell>
          <cell r="BI121" t="str">
            <v>IGNORED</v>
          </cell>
          <cell r="BJ121" t="str">
            <v>IGNORED</v>
          </cell>
          <cell r="BK121" t="str">
            <v>IGNORED</v>
          </cell>
          <cell r="BL121" t="str">
            <v>IGNORED</v>
          </cell>
          <cell r="BM121" t="str">
            <v>IGNORED</v>
          </cell>
          <cell r="BN121" t="str">
            <v>IGNORED</v>
          </cell>
          <cell r="BO121" t="str">
            <v>IGNORED</v>
          </cell>
          <cell r="BP121" t="str">
            <v>IGNORED</v>
          </cell>
          <cell r="BQ121" t="str">
            <v>IGNORED</v>
          </cell>
          <cell r="BR121" t="str">
            <v>IGNORED</v>
          </cell>
          <cell r="BS121" t="str">
            <v>IGNORED</v>
          </cell>
          <cell r="BT121" t="str">
            <v>IGNORED</v>
          </cell>
          <cell r="BU121" t="str">
            <v>IGNORED</v>
          </cell>
          <cell r="BV121" t="str">
            <v>IGNORED</v>
          </cell>
          <cell r="BW121" t="str">
            <v>IGNORED</v>
          </cell>
        </row>
        <row r="122">
          <cell r="B122" t="str">
            <v>Sales - % Other Americas</v>
          </cell>
          <cell r="C122" t="str">
            <v>SALES_OTH_AM</v>
          </cell>
          <cell r="F122" t="str">
            <v>IGNORED</v>
          </cell>
          <cell r="G122" t="str">
            <v>IGNORED</v>
          </cell>
          <cell r="H122" t="str">
            <v>IGNORED</v>
          </cell>
          <cell r="I122" t="str">
            <v>IGNORED</v>
          </cell>
          <cell r="J122" t="str">
            <v>IGNORED</v>
          </cell>
          <cell r="K122" t="str">
            <v>IGNORED</v>
          </cell>
          <cell r="L122" t="str">
            <v>IGNORED</v>
          </cell>
          <cell r="M122" t="str">
            <v>IGNORED</v>
          </cell>
          <cell r="N122" t="str">
            <v>IGNORED</v>
          </cell>
          <cell r="O122" t="str">
            <v>IGNORED</v>
          </cell>
          <cell r="P122" t="str">
            <v>IGNORED</v>
          </cell>
          <cell r="Q122" t="str">
            <v>IGNORED</v>
          </cell>
          <cell r="R122" t="str">
            <v>IGNORED</v>
          </cell>
          <cell r="S122" t="str">
            <v>IGNORED</v>
          </cell>
          <cell r="T122" t="str">
            <v>IGNORED</v>
          </cell>
          <cell r="U122" t="str">
            <v>IGNORED</v>
          </cell>
          <cell r="V122" t="str">
            <v>IGNORED</v>
          </cell>
          <cell r="W122" t="str">
            <v>IGNORED</v>
          </cell>
          <cell r="X122" t="str">
            <v>IGNORED</v>
          </cell>
          <cell r="Y122" t="str">
            <v>IGNORED</v>
          </cell>
          <cell r="Z122" t="str">
            <v>IGNORED</v>
          </cell>
          <cell r="AA122" t="str">
            <v>IGNORED</v>
          </cell>
          <cell r="AB122" t="str">
            <v>IGNORED</v>
          </cell>
          <cell r="AC122" t="str">
            <v>IGNORED</v>
          </cell>
          <cell r="AD122" t="str">
            <v>IGNORED</v>
          </cell>
          <cell r="AE122" t="str">
            <v>IGNORED</v>
          </cell>
          <cell r="AF122" t="str">
            <v>IGNORED</v>
          </cell>
          <cell r="AG122" t="str">
            <v>IGNORED</v>
          </cell>
          <cell r="AH122" t="str">
            <v>IGNORED</v>
          </cell>
          <cell r="AI122" t="str">
            <v>IGNORED</v>
          </cell>
          <cell r="AJ122" t="str">
            <v>IGNORED</v>
          </cell>
          <cell r="AK122" t="str">
            <v>IGNORED</v>
          </cell>
          <cell r="AL122" t="str">
            <v>IGNORED</v>
          </cell>
          <cell r="AM122" t="str">
            <v>IGNORED</v>
          </cell>
          <cell r="AN122" t="str">
            <v>IGNORED</v>
          </cell>
          <cell r="AO122" t="str">
            <v>IGNORED</v>
          </cell>
          <cell r="AP122" t="str">
            <v>IGNORED</v>
          </cell>
          <cell r="AQ122" t="str">
            <v>IGNORED</v>
          </cell>
          <cell r="AR122" t="str">
            <v>IGNORED</v>
          </cell>
          <cell r="AS122" t="str">
            <v>IGNORED</v>
          </cell>
          <cell r="AT122" t="str">
            <v>IGNORED</v>
          </cell>
          <cell r="AU122" t="str">
            <v>IGNORED</v>
          </cell>
          <cell r="AV122" t="str">
            <v>IGNORED</v>
          </cell>
          <cell r="AW122" t="str">
            <v>IGNORED</v>
          </cell>
          <cell r="AX122" t="str">
            <v>IGNORED</v>
          </cell>
          <cell r="AY122" t="str">
            <v>IGNORED</v>
          </cell>
          <cell r="AZ122" t="str">
            <v>IGNORED</v>
          </cell>
          <cell r="BA122" t="str">
            <v>IGNORED</v>
          </cell>
          <cell r="BB122" t="str">
            <v>IGNORED</v>
          </cell>
          <cell r="BC122" t="str">
            <v>IGNORED</v>
          </cell>
          <cell r="BD122" t="str">
            <v>IGNORED</v>
          </cell>
          <cell r="BE122" t="str">
            <v>IGNORED</v>
          </cell>
          <cell r="BF122" t="str">
            <v>IGNORED</v>
          </cell>
          <cell r="BG122" t="str">
            <v>IGNORED</v>
          </cell>
          <cell r="BH122" t="str">
            <v>IGNORED</v>
          </cell>
          <cell r="BI122" t="str">
            <v>IGNORED</v>
          </cell>
          <cell r="BJ122" t="str">
            <v>IGNORED</v>
          </cell>
          <cell r="BK122" t="str">
            <v>IGNORED</v>
          </cell>
          <cell r="BL122" t="str">
            <v>IGNORED</v>
          </cell>
          <cell r="BM122" t="str">
            <v>IGNORED</v>
          </cell>
          <cell r="BN122" t="str">
            <v>IGNORED</v>
          </cell>
          <cell r="BO122" t="str">
            <v>IGNORED</v>
          </cell>
          <cell r="BP122" t="str">
            <v>IGNORED</v>
          </cell>
          <cell r="BQ122" t="str">
            <v>IGNORED</v>
          </cell>
          <cell r="BR122" t="str">
            <v>IGNORED</v>
          </cell>
          <cell r="BS122" t="str">
            <v>IGNORED</v>
          </cell>
          <cell r="BT122" t="str">
            <v>IGNORED</v>
          </cell>
          <cell r="BU122" t="str">
            <v>IGNORED</v>
          </cell>
          <cell r="BV122" t="str">
            <v>IGNORED</v>
          </cell>
          <cell r="BW122" t="str">
            <v>IGNORED</v>
          </cell>
        </row>
        <row r="123">
          <cell r="B123" t="str">
            <v>Sales - Total % EMEA</v>
          </cell>
          <cell r="C123" t="str">
            <v>SALES_TOT_EMEA</v>
          </cell>
          <cell r="F123" t="str">
            <v>IGNORED</v>
          </cell>
          <cell r="G123" t="str">
            <v>IGNORED</v>
          </cell>
          <cell r="H123" t="str">
            <v>IGNORED</v>
          </cell>
          <cell r="I123" t="str">
            <v>IGNORED</v>
          </cell>
          <cell r="J123" t="str">
            <v>IGNORED</v>
          </cell>
          <cell r="K123" t="str">
            <v>IGNORED</v>
          </cell>
          <cell r="L123" t="str">
            <v>IGNORED</v>
          </cell>
          <cell r="M123" t="str">
            <v>IGNORED</v>
          </cell>
          <cell r="N123" t="str">
            <v>IGNORED</v>
          </cell>
          <cell r="O123" t="str">
            <v>IGNORED</v>
          </cell>
          <cell r="P123" t="str">
            <v>IGNORED</v>
          </cell>
          <cell r="Q123" t="str">
            <v>IGNORED</v>
          </cell>
          <cell r="R123" t="str">
            <v>IGNORED</v>
          </cell>
          <cell r="S123" t="str">
            <v>IGNORED</v>
          </cell>
          <cell r="T123" t="str">
            <v>IGNORED</v>
          </cell>
          <cell r="U123" t="str">
            <v>IGNORED</v>
          </cell>
          <cell r="V123" t="str">
            <v>IGNORED</v>
          </cell>
          <cell r="W123" t="str">
            <v>IGNORED</v>
          </cell>
          <cell r="X123" t="str">
            <v>IGNORED</v>
          </cell>
          <cell r="Y123" t="str">
            <v>IGNORED</v>
          </cell>
          <cell r="Z123" t="str">
            <v>IGNORED</v>
          </cell>
          <cell r="AA123" t="str">
            <v>IGNORED</v>
          </cell>
          <cell r="AB123" t="str">
            <v>IGNORED</v>
          </cell>
          <cell r="AC123" t="str">
            <v>IGNORED</v>
          </cell>
          <cell r="AD123" t="str">
            <v>IGNORED</v>
          </cell>
          <cell r="AE123" t="str">
            <v>IGNORED</v>
          </cell>
          <cell r="AF123" t="str">
            <v>IGNORED</v>
          </cell>
          <cell r="AG123" t="str">
            <v>IGNORED</v>
          </cell>
          <cell r="AH123" t="str">
            <v>IGNORED</v>
          </cell>
          <cell r="AI123" t="str">
            <v>IGNORED</v>
          </cell>
          <cell r="AJ123" t="str">
            <v>IGNORED</v>
          </cell>
          <cell r="AK123" t="str">
            <v>IGNORED</v>
          </cell>
          <cell r="AL123" t="str">
            <v>IGNORED</v>
          </cell>
          <cell r="AM123" t="str">
            <v>IGNORED</v>
          </cell>
          <cell r="AN123" t="str">
            <v>IGNORED</v>
          </cell>
          <cell r="AO123" t="str">
            <v>IGNORED</v>
          </cell>
          <cell r="AP123" t="str">
            <v>IGNORED</v>
          </cell>
          <cell r="AQ123" t="str">
            <v>IGNORED</v>
          </cell>
          <cell r="AR123" t="str">
            <v>IGNORED</v>
          </cell>
          <cell r="AS123" t="str">
            <v>IGNORED</v>
          </cell>
          <cell r="AT123" t="str">
            <v>IGNORED</v>
          </cell>
          <cell r="AU123" t="str">
            <v>IGNORED</v>
          </cell>
          <cell r="AV123" t="str">
            <v>IGNORED</v>
          </cell>
          <cell r="AW123" t="str">
            <v>IGNORED</v>
          </cell>
          <cell r="AX123" t="str">
            <v>IGNORED</v>
          </cell>
          <cell r="AY123" t="str">
            <v>IGNORED</v>
          </cell>
          <cell r="AZ123" t="str">
            <v>IGNORED</v>
          </cell>
          <cell r="BA123" t="str">
            <v>IGNORED</v>
          </cell>
          <cell r="BB123" t="str">
            <v>IGNORED</v>
          </cell>
          <cell r="BC123" t="str">
            <v>IGNORED</v>
          </cell>
          <cell r="BD123" t="str">
            <v>IGNORED</v>
          </cell>
          <cell r="BE123" t="str">
            <v>IGNORED</v>
          </cell>
          <cell r="BF123" t="str">
            <v>IGNORED</v>
          </cell>
          <cell r="BG123" t="str">
            <v>IGNORED</v>
          </cell>
          <cell r="BH123" t="str">
            <v>IGNORED</v>
          </cell>
          <cell r="BI123" t="str">
            <v>IGNORED</v>
          </cell>
          <cell r="BJ123" t="str">
            <v>IGNORED</v>
          </cell>
          <cell r="BK123" t="str">
            <v>IGNORED</v>
          </cell>
          <cell r="BL123" t="str">
            <v>IGNORED</v>
          </cell>
          <cell r="BM123" t="str">
            <v>IGNORED</v>
          </cell>
          <cell r="BN123" t="str">
            <v>IGNORED</v>
          </cell>
          <cell r="BO123" t="str">
            <v>IGNORED</v>
          </cell>
          <cell r="BP123" t="str">
            <v>IGNORED</v>
          </cell>
          <cell r="BQ123" t="str">
            <v>IGNORED</v>
          </cell>
          <cell r="BR123" t="str">
            <v>IGNORED</v>
          </cell>
          <cell r="BS123" t="str">
            <v>IGNORED</v>
          </cell>
          <cell r="BT123" t="str">
            <v>IGNORED</v>
          </cell>
          <cell r="BU123" t="str">
            <v>IGNORED</v>
          </cell>
          <cell r="BV123" t="str">
            <v>IGNORED</v>
          </cell>
          <cell r="BW123" t="str">
            <v>IGNORED</v>
          </cell>
        </row>
        <row r="124">
          <cell r="B124" t="str">
            <v>Sales - % UK</v>
          </cell>
          <cell r="C124" t="str">
            <v>SALES_UK</v>
          </cell>
          <cell r="F124" t="str">
            <v>IGNORED</v>
          </cell>
          <cell r="G124" t="str">
            <v>IGNORED</v>
          </cell>
          <cell r="H124" t="str">
            <v>IGNORED</v>
          </cell>
          <cell r="I124" t="str">
            <v>IGNORED</v>
          </cell>
          <cell r="J124" t="str">
            <v>IGNORED</v>
          </cell>
          <cell r="K124" t="str">
            <v>IGNORED</v>
          </cell>
          <cell r="L124" t="str">
            <v>IGNORED</v>
          </cell>
          <cell r="M124" t="str">
            <v>IGNORED</v>
          </cell>
          <cell r="N124" t="str">
            <v>IGNORED</v>
          </cell>
          <cell r="O124" t="str">
            <v>IGNORED</v>
          </cell>
          <cell r="P124" t="str">
            <v>IGNORED</v>
          </cell>
          <cell r="Q124" t="str">
            <v>IGNORED</v>
          </cell>
          <cell r="R124" t="str">
            <v>IGNORED</v>
          </cell>
          <cell r="S124" t="str">
            <v>IGNORED</v>
          </cell>
          <cell r="T124" t="str">
            <v>IGNORED</v>
          </cell>
          <cell r="U124" t="str">
            <v>IGNORED</v>
          </cell>
          <cell r="V124" t="str">
            <v>IGNORED</v>
          </cell>
          <cell r="W124" t="str">
            <v>IGNORED</v>
          </cell>
          <cell r="X124" t="str">
            <v>IGNORED</v>
          </cell>
          <cell r="Y124" t="str">
            <v>IGNORED</v>
          </cell>
          <cell r="Z124" t="str">
            <v>IGNORED</v>
          </cell>
          <cell r="AA124" t="str">
            <v>IGNORED</v>
          </cell>
          <cell r="AB124" t="str">
            <v>IGNORED</v>
          </cell>
          <cell r="AC124" t="str">
            <v>IGNORED</v>
          </cell>
          <cell r="AD124" t="str">
            <v>IGNORED</v>
          </cell>
          <cell r="AE124" t="str">
            <v>IGNORED</v>
          </cell>
          <cell r="AF124" t="str">
            <v>IGNORED</v>
          </cell>
          <cell r="AG124" t="str">
            <v>IGNORED</v>
          </cell>
          <cell r="AH124" t="str">
            <v>IGNORED</v>
          </cell>
          <cell r="AI124" t="str">
            <v>IGNORED</v>
          </cell>
          <cell r="AJ124" t="str">
            <v>IGNORED</v>
          </cell>
          <cell r="AK124" t="str">
            <v>IGNORED</v>
          </cell>
          <cell r="AL124" t="str">
            <v>IGNORED</v>
          </cell>
          <cell r="AM124" t="str">
            <v>IGNORED</v>
          </cell>
          <cell r="AN124" t="str">
            <v>IGNORED</v>
          </cell>
          <cell r="AO124" t="str">
            <v>IGNORED</v>
          </cell>
          <cell r="AP124" t="str">
            <v>IGNORED</v>
          </cell>
          <cell r="AQ124" t="str">
            <v>IGNORED</v>
          </cell>
          <cell r="AR124" t="str">
            <v>IGNORED</v>
          </cell>
          <cell r="AS124" t="str">
            <v>IGNORED</v>
          </cell>
          <cell r="AT124" t="str">
            <v>IGNORED</v>
          </cell>
          <cell r="AU124" t="str">
            <v>IGNORED</v>
          </cell>
          <cell r="AV124" t="str">
            <v>IGNORED</v>
          </cell>
          <cell r="AW124" t="str">
            <v>IGNORED</v>
          </cell>
          <cell r="AX124" t="str">
            <v>IGNORED</v>
          </cell>
          <cell r="AY124" t="str">
            <v>IGNORED</v>
          </cell>
          <cell r="AZ124" t="str">
            <v>IGNORED</v>
          </cell>
          <cell r="BA124" t="str">
            <v>IGNORED</v>
          </cell>
          <cell r="BB124" t="str">
            <v>IGNORED</v>
          </cell>
          <cell r="BC124" t="str">
            <v>IGNORED</v>
          </cell>
          <cell r="BD124" t="str">
            <v>IGNORED</v>
          </cell>
          <cell r="BE124" t="str">
            <v>IGNORED</v>
          </cell>
          <cell r="BF124" t="str">
            <v>IGNORED</v>
          </cell>
          <cell r="BG124" t="str">
            <v>IGNORED</v>
          </cell>
          <cell r="BH124" t="str">
            <v>IGNORED</v>
          </cell>
          <cell r="BI124" t="str">
            <v>IGNORED</v>
          </cell>
          <cell r="BJ124" t="str">
            <v>IGNORED</v>
          </cell>
          <cell r="BK124" t="str">
            <v>IGNORED</v>
          </cell>
          <cell r="BL124" t="str">
            <v>IGNORED</v>
          </cell>
          <cell r="BM124" t="str">
            <v>IGNORED</v>
          </cell>
          <cell r="BN124" t="str">
            <v>IGNORED</v>
          </cell>
          <cell r="BO124" t="str">
            <v>IGNORED</v>
          </cell>
          <cell r="BP124" t="str">
            <v>IGNORED</v>
          </cell>
          <cell r="BQ124" t="str">
            <v>IGNORED</v>
          </cell>
          <cell r="BR124" t="str">
            <v>IGNORED</v>
          </cell>
          <cell r="BS124" t="str">
            <v>IGNORED</v>
          </cell>
          <cell r="BT124" t="str">
            <v>IGNORED</v>
          </cell>
          <cell r="BU124" t="str">
            <v>IGNORED</v>
          </cell>
          <cell r="BV124" t="str">
            <v>IGNORED</v>
          </cell>
          <cell r="BW124" t="str">
            <v>IGNORED</v>
          </cell>
        </row>
        <row r="125">
          <cell r="B125" t="str">
            <v>Sales - % Western Europe-Ex UK</v>
          </cell>
          <cell r="C125" t="str">
            <v>SALES_EU_EX_UK</v>
          </cell>
          <cell r="F125" t="str">
            <v>IGNORED</v>
          </cell>
          <cell r="G125" t="str">
            <v>IGNORED</v>
          </cell>
          <cell r="H125" t="str">
            <v>IGNORED</v>
          </cell>
          <cell r="I125" t="str">
            <v>IGNORED</v>
          </cell>
          <cell r="J125" t="str">
            <v>IGNORED</v>
          </cell>
          <cell r="K125" t="str">
            <v>IGNORED</v>
          </cell>
          <cell r="L125" t="str">
            <v>IGNORED</v>
          </cell>
          <cell r="M125" t="str">
            <v>IGNORED</v>
          </cell>
          <cell r="N125" t="str">
            <v>IGNORED</v>
          </cell>
          <cell r="O125" t="str">
            <v>IGNORED</v>
          </cell>
          <cell r="P125" t="str">
            <v>IGNORED</v>
          </cell>
          <cell r="Q125" t="str">
            <v>IGNORED</v>
          </cell>
          <cell r="R125" t="str">
            <v>IGNORED</v>
          </cell>
          <cell r="S125" t="str">
            <v>IGNORED</v>
          </cell>
          <cell r="T125" t="str">
            <v>IGNORED</v>
          </cell>
          <cell r="U125" t="str">
            <v>IGNORED</v>
          </cell>
          <cell r="V125" t="str">
            <v>IGNORED</v>
          </cell>
          <cell r="W125" t="str">
            <v>IGNORED</v>
          </cell>
          <cell r="X125" t="str">
            <v>IGNORED</v>
          </cell>
          <cell r="Y125" t="str">
            <v>IGNORED</v>
          </cell>
          <cell r="Z125" t="str">
            <v>IGNORED</v>
          </cell>
          <cell r="AA125" t="str">
            <v>IGNORED</v>
          </cell>
          <cell r="AB125" t="str">
            <v>IGNORED</v>
          </cell>
          <cell r="AC125" t="str">
            <v>IGNORED</v>
          </cell>
          <cell r="AD125" t="str">
            <v>IGNORED</v>
          </cell>
          <cell r="AE125" t="str">
            <v>IGNORED</v>
          </cell>
          <cell r="AF125" t="str">
            <v>IGNORED</v>
          </cell>
          <cell r="AG125" t="str">
            <v>IGNORED</v>
          </cell>
          <cell r="AH125" t="str">
            <v>IGNORED</v>
          </cell>
          <cell r="AI125" t="str">
            <v>IGNORED</v>
          </cell>
          <cell r="AJ125" t="str">
            <v>IGNORED</v>
          </cell>
          <cell r="AK125" t="str">
            <v>IGNORED</v>
          </cell>
          <cell r="AL125" t="str">
            <v>IGNORED</v>
          </cell>
          <cell r="AM125" t="str">
            <v>IGNORED</v>
          </cell>
          <cell r="AN125" t="str">
            <v>IGNORED</v>
          </cell>
          <cell r="AO125" t="str">
            <v>IGNORED</v>
          </cell>
          <cell r="AP125" t="str">
            <v>IGNORED</v>
          </cell>
          <cell r="AQ125" t="str">
            <v>IGNORED</v>
          </cell>
          <cell r="AR125" t="str">
            <v>IGNORED</v>
          </cell>
          <cell r="AS125" t="str">
            <v>IGNORED</v>
          </cell>
          <cell r="AT125" t="str">
            <v>IGNORED</v>
          </cell>
          <cell r="AU125" t="str">
            <v>IGNORED</v>
          </cell>
          <cell r="AV125" t="str">
            <v>IGNORED</v>
          </cell>
          <cell r="AW125" t="str">
            <v>IGNORED</v>
          </cell>
          <cell r="AX125" t="str">
            <v>IGNORED</v>
          </cell>
          <cell r="AY125" t="str">
            <v>IGNORED</v>
          </cell>
          <cell r="AZ125" t="str">
            <v>IGNORED</v>
          </cell>
          <cell r="BA125" t="str">
            <v>IGNORED</v>
          </cell>
          <cell r="BB125" t="str">
            <v>IGNORED</v>
          </cell>
          <cell r="BC125" t="str">
            <v>IGNORED</v>
          </cell>
          <cell r="BD125" t="str">
            <v>IGNORED</v>
          </cell>
          <cell r="BE125" t="str">
            <v>IGNORED</v>
          </cell>
          <cell r="BF125" t="str">
            <v>IGNORED</v>
          </cell>
          <cell r="BG125" t="str">
            <v>IGNORED</v>
          </cell>
          <cell r="BH125" t="str">
            <v>IGNORED</v>
          </cell>
          <cell r="BI125" t="str">
            <v>IGNORED</v>
          </cell>
          <cell r="BJ125" t="str">
            <v>IGNORED</v>
          </cell>
          <cell r="BK125" t="str">
            <v>IGNORED</v>
          </cell>
          <cell r="BL125" t="str">
            <v>IGNORED</v>
          </cell>
          <cell r="BM125" t="str">
            <v>IGNORED</v>
          </cell>
          <cell r="BN125" t="str">
            <v>IGNORED</v>
          </cell>
          <cell r="BO125" t="str">
            <v>IGNORED</v>
          </cell>
          <cell r="BP125" t="str">
            <v>IGNORED</v>
          </cell>
          <cell r="BQ125" t="str">
            <v>IGNORED</v>
          </cell>
          <cell r="BR125" t="str">
            <v>IGNORED</v>
          </cell>
          <cell r="BS125" t="str">
            <v>IGNORED</v>
          </cell>
          <cell r="BT125" t="str">
            <v>IGNORED</v>
          </cell>
          <cell r="BU125" t="str">
            <v>IGNORED</v>
          </cell>
          <cell r="BV125" t="str">
            <v>IGNORED</v>
          </cell>
          <cell r="BW125" t="str">
            <v>IGNORED</v>
          </cell>
        </row>
        <row r="142">
          <cell r="B142" t="str">
            <v>Sales - % Central &amp; Eastern Europe</v>
          </cell>
          <cell r="C142" t="str">
            <v>SALES_CEE</v>
          </cell>
          <cell r="F142" t="str">
            <v>IGNORED</v>
          </cell>
          <cell r="G142" t="str">
            <v>IGNORED</v>
          </cell>
          <cell r="H142" t="str">
            <v>IGNORED</v>
          </cell>
          <cell r="I142" t="str">
            <v>IGNORED</v>
          </cell>
          <cell r="J142" t="str">
            <v>IGNORED</v>
          </cell>
          <cell r="K142" t="str">
            <v>IGNORED</v>
          </cell>
          <cell r="L142" t="str">
            <v>IGNORED</v>
          </cell>
          <cell r="M142" t="str">
            <v>IGNORED</v>
          </cell>
          <cell r="N142" t="str">
            <v>IGNORED</v>
          </cell>
          <cell r="O142" t="str">
            <v>IGNORED</v>
          </cell>
          <cell r="P142" t="str">
            <v>IGNORED</v>
          </cell>
          <cell r="Q142" t="str">
            <v>IGNORED</v>
          </cell>
          <cell r="R142" t="str">
            <v>IGNORED</v>
          </cell>
          <cell r="S142" t="str">
            <v>IGNORED</v>
          </cell>
          <cell r="T142" t="str">
            <v>IGNORED</v>
          </cell>
          <cell r="U142" t="str">
            <v>IGNORED</v>
          </cell>
          <cell r="V142" t="str">
            <v>IGNORED</v>
          </cell>
          <cell r="W142" t="str">
            <v>IGNORED</v>
          </cell>
          <cell r="X142" t="str">
            <v>IGNORED</v>
          </cell>
          <cell r="Y142" t="str">
            <v>IGNORED</v>
          </cell>
          <cell r="Z142" t="str">
            <v>IGNORED</v>
          </cell>
          <cell r="AA142" t="str">
            <v>IGNORED</v>
          </cell>
          <cell r="AB142" t="str">
            <v>IGNORED</v>
          </cell>
          <cell r="AC142" t="str">
            <v>IGNORED</v>
          </cell>
          <cell r="AD142" t="str">
            <v>IGNORED</v>
          </cell>
          <cell r="AE142" t="str">
            <v>IGNORED</v>
          </cell>
          <cell r="AF142" t="str">
            <v>IGNORED</v>
          </cell>
          <cell r="AG142" t="str">
            <v>IGNORED</v>
          </cell>
          <cell r="AH142" t="str">
            <v>IGNORED</v>
          </cell>
          <cell r="AI142" t="str">
            <v>IGNORED</v>
          </cell>
          <cell r="AJ142" t="str">
            <v>IGNORED</v>
          </cell>
          <cell r="AK142" t="str">
            <v>IGNORED</v>
          </cell>
          <cell r="AL142" t="str">
            <v>IGNORED</v>
          </cell>
          <cell r="AM142" t="str">
            <v>IGNORED</v>
          </cell>
          <cell r="AN142" t="str">
            <v>IGNORED</v>
          </cell>
          <cell r="AO142" t="str">
            <v>IGNORED</v>
          </cell>
          <cell r="AP142" t="str">
            <v>IGNORED</v>
          </cell>
          <cell r="AQ142" t="str">
            <v>IGNORED</v>
          </cell>
          <cell r="AR142" t="str">
            <v>IGNORED</v>
          </cell>
          <cell r="AS142" t="str">
            <v>IGNORED</v>
          </cell>
          <cell r="AT142" t="str">
            <v>IGNORED</v>
          </cell>
          <cell r="AU142" t="str">
            <v>IGNORED</v>
          </cell>
          <cell r="AV142" t="str">
            <v>IGNORED</v>
          </cell>
          <cell r="AW142" t="str">
            <v>IGNORED</v>
          </cell>
          <cell r="AX142" t="str">
            <v>IGNORED</v>
          </cell>
          <cell r="AY142" t="str">
            <v>IGNORED</v>
          </cell>
          <cell r="AZ142" t="str">
            <v>IGNORED</v>
          </cell>
          <cell r="BA142" t="str">
            <v>IGNORED</v>
          </cell>
          <cell r="BB142" t="str">
            <v>IGNORED</v>
          </cell>
          <cell r="BC142" t="str">
            <v>IGNORED</v>
          </cell>
          <cell r="BD142" t="str">
            <v>IGNORED</v>
          </cell>
          <cell r="BE142" t="str">
            <v>IGNORED</v>
          </cell>
          <cell r="BF142" t="str">
            <v>IGNORED</v>
          </cell>
          <cell r="BG142" t="str">
            <v>IGNORED</v>
          </cell>
          <cell r="BH142" t="str">
            <v>IGNORED</v>
          </cell>
          <cell r="BI142" t="str">
            <v>IGNORED</v>
          </cell>
          <cell r="BJ142" t="str">
            <v>IGNORED</v>
          </cell>
          <cell r="BK142" t="str">
            <v>IGNORED</v>
          </cell>
          <cell r="BL142" t="str">
            <v>IGNORED</v>
          </cell>
          <cell r="BM142" t="str">
            <v>IGNORED</v>
          </cell>
          <cell r="BN142" t="str">
            <v>IGNORED</v>
          </cell>
          <cell r="BO142" t="str">
            <v>IGNORED</v>
          </cell>
          <cell r="BP142" t="str">
            <v>IGNORED</v>
          </cell>
          <cell r="BQ142" t="str">
            <v>IGNORED</v>
          </cell>
          <cell r="BR142" t="str">
            <v>IGNORED</v>
          </cell>
          <cell r="BS142" t="str">
            <v>IGNORED</v>
          </cell>
          <cell r="BT142" t="str">
            <v>IGNORED</v>
          </cell>
          <cell r="BU142" t="str">
            <v>IGNORED</v>
          </cell>
          <cell r="BV142" t="str">
            <v>IGNORED</v>
          </cell>
          <cell r="BW142" t="str">
            <v>IGNORED</v>
          </cell>
        </row>
        <row r="143">
          <cell r="B143" t="str">
            <v>Sales - % Middle East</v>
          </cell>
          <cell r="C143" t="str">
            <v>SALES_ME</v>
          </cell>
          <cell r="F143" t="str">
            <v>IGNORED</v>
          </cell>
          <cell r="G143" t="str">
            <v>IGNORED</v>
          </cell>
          <cell r="H143" t="str">
            <v>IGNORED</v>
          </cell>
          <cell r="I143" t="str">
            <v>IGNORED</v>
          </cell>
          <cell r="J143" t="str">
            <v>IGNORED</v>
          </cell>
          <cell r="K143" t="str">
            <v>IGNORED</v>
          </cell>
          <cell r="L143" t="str">
            <v>IGNORED</v>
          </cell>
          <cell r="M143" t="str">
            <v>IGNORED</v>
          </cell>
          <cell r="N143" t="str">
            <v>IGNORED</v>
          </cell>
          <cell r="O143" t="str">
            <v>IGNORED</v>
          </cell>
          <cell r="P143" t="str">
            <v>IGNORED</v>
          </cell>
          <cell r="Q143" t="str">
            <v>IGNORED</v>
          </cell>
          <cell r="R143" t="str">
            <v>IGNORED</v>
          </cell>
          <cell r="S143" t="str">
            <v>IGNORED</v>
          </cell>
          <cell r="T143" t="str">
            <v>IGNORED</v>
          </cell>
          <cell r="U143" t="str">
            <v>IGNORED</v>
          </cell>
          <cell r="V143" t="str">
            <v>IGNORED</v>
          </cell>
          <cell r="W143" t="str">
            <v>IGNORED</v>
          </cell>
          <cell r="X143" t="str">
            <v>IGNORED</v>
          </cell>
          <cell r="Y143" t="str">
            <v>IGNORED</v>
          </cell>
          <cell r="Z143" t="str">
            <v>IGNORED</v>
          </cell>
          <cell r="AA143" t="str">
            <v>IGNORED</v>
          </cell>
          <cell r="AB143" t="str">
            <v>IGNORED</v>
          </cell>
          <cell r="AC143" t="str">
            <v>IGNORED</v>
          </cell>
          <cell r="AD143" t="str">
            <v>IGNORED</v>
          </cell>
          <cell r="AE143" t="str">
            <v>IGNORED</v>
          </cell>
          <cell r="AF143" t="str">
            <v>IGNORED</v>
          </cell>
          <cell r="AG143" t="str">
            <v>IGNORED</v>
          </cell>
          <cell r="AH143" t="str">
            <v>IGNORED</v>
          </cell>
          <cell r="AI143" t="str">
            <v>IGNORED</v>
          </cell>
          <cell r="AJ143" t="str">
            <v>IGNORED</v>
          </cell>
          <cell r="AK143" t="str">
            <v>IGNORED</v>
          </cell>
          <cell r="AL143" t="str">
            <v>IGNORED</v>
          </cell>
          <cell r="AM143" t="str">
            <v>IGNORED</v>
          </cell>
          <cell r="AN143" t="str">
            <v>IGNORED</v>
          </cell>
          <cell r="AO143" t="str">
            <v>IGNORED</v>
          </cell>
          <cell r="AP143" t="str">
            <v>IGNORED</v>
          </cell>
          <cell r="AQ143" t="str">
            <v>IGNORED</v>
          </cell>
          <cell r="AR143" t="str">
            <v>IGNORED</v>
          </cell>
          <cell r="AS143" t="str">
            <v>IGNORED</v>
          </cell>
          <cell r="AT143" t="str">
            <v>IGNORED</v>
          </cell>
          <cell r="AU143" t="str">
            <v>IGNORED</v>
          </cell>
          <cell r="AV143" t="str">
            <v>IGNORED</v>
          </cell>
          <cell r="AW143" t="str">
            <v>IGNORED</v>
          </cell>
          <cell r="AX143" t="str">
            <v>IGNORED</v>
          </cell>
          <cell r="AY143" t="str">
            <v>IGNORED</v>
          </cell>
          <cell r="AZ143" t="str">
            <v>IGNORED</v>
          </cell>
          <cell r="BA143" t="str">
            <v>IGNORED</v>
          </cell>
          <cell r="BB143" t="str">
            <v>IGNORED</v>
          </cell>
          <cell r="BC143" t="str">
            <v>IGNORED</v>
          </cell>
          <cell r="BD143" t="str">
            <v>IGNORED</v>
          </cell>
          <cell r="BE143" t="str">
            <v>IGNORED</v>
          </cell>
          <cell r="BF143" t="str">
            <v>IGNORED</v>
          </cell>
          <cell r="BG143" t="str">
            <v>IGNORED</v>
          </cell>
          <cell r="BH143" t="str">
            <v>IGNORED</v>
          </cell>
          <cell r="BI143" t="str">
            <v>IGNORED</v>
          </cell>
          <cell r="BJ143" t="str">
            <v>IGNORED</v>
          </cell>
          <cell r="BK143" t="str">
            <v>IGNORED</v>
          </cell>
          <cell r="BL143" t="str">
            <v>IGNORED</v>
          </cell>
          <cell r="BM143" t="str">
            <v>IGNORED</v>
          </cell>
          <cell r="BN143" t="str">
            <v>IGNORED</v>
          </cell>
          <cell r="BO143" t="str">
            <v>IGNORED</v>
          </cell>
          <cell r="BP143" t="str">
            <v>IGNORED</v>
          </cell>
          <cell r="BQ143" t="str">
            <v>IGNORED</v>
          </cell>
          <cell r="BR143" t="str">
            <v>IGNORED</v>
          </cell>
          <cell r="BS143" t="str">
            <v>IGNORED</v>
          </cell>
          <cell r="BT143" t="str">
            <v>IGNORED</v>
          </cell>
          <cell r="BU143" t="str">
            <v>IGNORED</v>
          </cell>
          <cell r="BV143" t="str">
            <v>IGNORED</v>
          </cell>
          <cell r="BW143" t="str">
            <v>IGNORED</v>
          </cell>
        </row>
        <row r="144">
          <cell r="B144" t="str">
            <v>Sales - % Total Africa</v>
          </cell>
          <cell r="C144" t="str">
            <v>SALES_TOT_AFRICA</v>
          </cell>
          <cell r="F144" t="str">
            <v>IGNORED</v>
          </cell>
          <cell r="G144" t="str">
            <v>IGNORED</v>
          </cell>
          <cell r="H144" t="str">
            <v>IGNORED</v>
          </cell>
          <cell r="I144" t="str">
            <v>IGNORED</v>
          </cell>
          <cell r="J144" t="str">
            <v>IGNORED</v>
          </cell>
          <cell r="K144" t="str">
            <v>IGNORED</v>
          </cell>
          <cell r="L144" t="str">
            <v>IGNORED</v>
          </cell>
          <cell r="M144" t="str">
            <v>IGNORED</v>
          </cell>
          <cell r="N144" t="str">
            <v>IGNORED</v>
          </cell>
          <cell r="O144" t="str">
            <v>IGNORED</v>
          </cell>
          <cell r="P144" t="str">
            <v>IGNORED</v>
          </cell>
          <cell r="Q144" t="str">
            <v>IGNORED</v>
          </cell>
          <cell r="R144" t="str">
            <v>IGNORED</v>
          </cell>
          <cell r="S144" t="str">
            <v>IGNORED</v>
          </cell>
          <cell r="T144" t="str">
            <v>IGNORED</v>
          </cell>
          <cell r="U144" t="str">
            <v>IGNORED</v>
          </cell>
          <cell r="V144" t="str">
            <v>IGNORED</v>
          </cell>
          <cell r="W144" t="str">
            <v>IGNORED</v>
          </cell>
          <cell r="X144" t="str">
            <v>IGNORED</v>
          </cell>
          <cell r="Y144" t="str">
            <v>IGNORED</v>
          </cell>
          <cell r="Z144" t="str">
            <v>IGNORED</v>
          </cell>
          <cell r="AA144" t="str">
            <v>IGNORED</v>
          </cell>
          <cell r="AB144" t="str">
            <v>IGNORED</v>
          </cell>
          <cell r="AC144" t="str">
            <v>IGNORED</v>
          </cell>
          <cell r="AD144" t="str">
            <v>IGNORED</v>
          </cell>
          <cell r="AE144" t="str">
            <v>IGNORED</v>
          </cell>
          <cell r="AF144" t="str">
            <v>IGNORED</v>
          </cell>
          <cell r="AG144" t="str">
            <v>IGNORED</v>
          </cell>
          <cell r="AH144" t="str">
            <v>IGNORED</v>
          </cell>
          <cell r="AI144" t="str">
            <v>IGNORED</v>
          </cell>
          <cell r="AJ144" t="str">
            <v>IGNORED</v>
          </cell>
          <cell r="AK144" t="str">
            <v>IGNORED</v>
          </cell>
          <cell r="AL144" t="str">
            <v>IGNORED</v>
          </cell>
          <cell r="AM144" t="str">
            <v>IGNORED</v>
          </cell>
          <cell r="AN144" t="str">
            <v>IGNORED</v>
          </cell>
          <cell r="AO144" t="str">
            <v>IGNORED</v>
          </cell>
          <cell r="AP144" t="str">
            <v>IGNORED</v>
          </cell>
          <cell r="AQ144" t="str">
            <v>IGNORED</v>
          </cell>
          <cell r="AR144" t="str">
            <v>IGNORED</v>
          </cell>
          <cell r="AS144" t="str">
            <v>IGNORED</v>
          </cell>
          <cell r="AT144" t="str">
            <v>IGNORED</v>
          </cell>
          <cell r="AU144" t="str">
            <v>IGNORED</v>
          </cell>
          <cell r="AV144" t="str">
            <v>IGNORED</v>
          </cell>
          <cell r="AW144" t="str">
            <v>IGNORED</v>
          </cell>
          <cell r="AX144" t="str">
            <v>IGNORED</v>
          </cell>
          <cell r="AY144" t="str">
            <v>IGNORED</v>
          </cell>
          <cell r="AZ144" t="str">
            <v>IGNORED</v>
          </cell>
          <cell r="BA144" t="str">
            <v>IGNORED</v>
          </cell>
          <cell r="BB144" t="str">
            <v>IGNORED</v>
          </cell>
          <cell r="BC144" t="str">
            <v>IGNORED</v>
          </cell>
          <cell r="BD144" t="str">
            <v>IGNORED</v>
          </cell>
          <cell r="BE144" t="str">
            <v>IGNORED</v>
          </cell>
          <cell r="BF144" t="str">
            <v>IGNORED</v>
          </cell>
          <cell r="BG144" t="str">
            <v>IGNORED</v>
          </cell>
          <cell r="BH144" t="str">
            <v>IGNORED</v>
          </cell>
          <cell r="BI144" t="str">
            <v>IGNORED</v>
          </cell>
          <cell r="BJ144" t="str">
            <v>IGNORED</v>
          </cell>
          <cell r="BK144" t="str">
            <v>IGNORED</v>
          </cell>
          <cell r="BL144" t="str">
            <v>IGNORED</v>
          </cell>
          <cell r="BM144" t="str">
            <v>IGNORED</v>
          </cell>
          <cell r="BN144" t="str">
            <v>IGNORED</v>
          </cell>
          <cell r="BO144" t="str">
            <v>IGNORED</v>
          </cell>
          <cell r="BP144" t="str">
            <v>IGNORED</v>
          </cell>
          <cell r="BQ144" t="str">
            <v>IGNORED</v>
          </cell>
          <cell r="BR144" t="str">
            <v>IGNORED</v>
          </cell>
          <cell r="BS144" t="str">
            <v>IGNORED</v>
          </cell>
          <cell r="BT144" t="str">
            <v>IGNORED</v>
          </cell>
          <cell r="BU144" t="str">
            <v>IGNORED</v>
          </cell>
          <cell r="BV144" t="str">
            <v>IGNORED</v>
          </cell>
          <cell r="BW144" t="str">
            <v>IGNORED</v>
          </cell>
        </row>
        <row r="145">
          <cell r="B145" t="str">
            <v>Sales - % Russia</v>
          </cell>
          <cell r="C145" t="str">
            <v>SALES_RUSSIA</v>
          </cell>
          <cell r="F145" t="str">
            <v>IGNORED</v>
          </cell>
          <cell r="G145" t="str">
            <v>IGNORED</v>
          </cell>
          <cell r="H145" t="str">
            <v>IGNORED</v>
          </cell>
          <cell r="I145" t="str">
            <v>IGNORED</v>
          </cell>
          <cell r="J145" t="str">
            <v>IGNORED</v>
          </cell>
          <cell r="K145" t="str">
            <v>IGNORED</v>
          </cell>
          <cell r="L145" t="str">
            <v>IGNORED</v>
          </cell>
          <cell r="M145" t="str">
            <v>IGNORED</v>
          </cell>
          <cell r="N145" t="str">
            <v>IGNORED</v>
          </cell>
          <cell r="O145" t="str">
            <v>IGNORED</v>
          </cell>
          <cell r="P145" t="str">
            <v>IGNORED</v>
          </cell>
          <cell r="Q145" t="str">
            <v>IGNORED</v>
          </cell>
          <cell r="R145" t="str">
            <v>IGNORED</v>
          </cell>
          <cell r="S145" t="str">
            <v>IGNORED</v>
          </cell>
          <cell r="T145" t="str">
            <v>IGNORED</v>
          </cell>
          <cell r="U145" t="str">
            <v>IGNORED</v>
          </cell>
          <cell r="V145" t="str">
            <v>IGNORED</v>
          </cell>
          <cell r="W145" t="str">
            <v>IGNORED</v>
          </cell>
          <cell r="X145" t="str">
            <v>IGNORED</v>
          </cell>
          <cell r="Y145" t="str">
            <v>IGNORED</v>
          </cell>
          <cell r="Z145" t="str">
            <v>IGNORED</v>
          </cell>
          <cell r="AA145" t="str">
            <v>IGNORED</v>
          </cell>
          <cell r="AB145" t="str">
            <v>IGNORED</v>
          </cell>
          <cell r="AC145" t="str">
            <v>IGNORED</v>
          </cell>
          <cell r="AD145" t="str">
            <v>IGNORED</v>
          </cell>
          <cell r="AE145" t="str">
            <v>IGNORED</v>
          </cell>
          <cell r="AF145" t="str">
            <v>IGNORED</v>
          </cell>
          <cell r="AG145" t="str">
            <v>IGNORED</v>
          </cell>
          <cell r="AH145" t="str">
            <v>IGNORED</v>
          </cell>
          <cell r="AI145" t="str">
            <v>IGNORED</v>
          </cell>
          <cell r="AJ145" t="str">
            <v>IGNORED</v>
          </cell>
          <cell r="AK145" t="str">
            <v>IGNORED</v>
          </cell>
          <cell r="AL145" t="str">
            <v>IGNORED</v>
          </cell>
          <cell r="AM145" t="str">
            <v>IGNORED</v>
          </cell>
          <cell r="AN145" t="str">
            <v>IGNORED</v>
          </cell>
          <cell r="AO145" t="str">
            <v>IGNORED</v>
          </cell>
          <cell r="AP145" t="str">
            <v>IGNORED</v>
          </cell>
          <cell r="AQ145" t="str">
            <v>IGNORED</v>
          </cell>
          <cell r="AR145" t="str">
            <v>IGNORED</v>
          </cell>
          <cell r="AS145" t="str">
            <v>IGNORED</v>
          </cell>
          <cell r="AT145" t="str">
            <v>IGNORED</v>
          </cell>
          <cell r="AU145" t="str">
            <v>IGNORED</v>
          </cell>
          <cell r="AV145" t="str">
            <v>IGNORED</v>
          </cell>
          <cell r="AW145" t="str">
            <v>IGNORED</v>
          </cell>
          <cell r="AX145" t="str">
            <v>IGNORED</v>
          </cell>
          <cell r="AY145" t="str">
            <v>IGNORED</v>
          </cell>
          <cell r="AZ145" t="str">
            <v>IGNORED</v>
          </cell>
          <cell r="BA145" t="str">
            <v>IGNORED</v>
          </cell>
          <cell r="BB145" t="str">
            <v>IGNORED</v>
          </cell>
          <cell r="BC145" t="str">
            <v>IGNORED</v>
          </cell>
          <cell r="BD145" t="str">
            <v>IGNORED</v>
          </cell>
          <cell r="BE145" t="str">
            <v>IGNORED</v>
          </cell>
          <cell r="BF145" t="str">
            <v>IGNORED</v>
          </cell>
          <cell r="BG145" t="str">
            <v>IGNORED</v>
          </cell>
          <cell r="BH145" t="str">
            <v>IGNORED</v>
          </cell>
          <cell r="BI145" t="str">
            <v>IGNORED</v>
          </cell>
          <cell r="BJ145" t="str">
            <v>IGNORED</v>
          </cell>
          <cell r="BK145" t="str">
            <v>IGNORED</v>
          </cell>
          <cell r="BL145" t="str">
            <v>IGNORED</v>
          </cell>
          <cell r="BM145" t="str">
            <v>IGNORED</v>
          </cell>
          <cell r="BN145" t="str">
            <v>IGNORED</v>
          </cell>
          <cell r="BO145" t="str">
            <v>IGNORED</v>
          </cell>
          <cell r="BP145" t="str">
            <v>IGNORED</v>
          </cell>
          <cell r="BQ145" t="str">
            <v>IGNORED</v>
          </cell>
          <cell r="BR145" t="str">
            <v>IGNORED</v>
          </cell>
          <cell r="BS145" t="str">
            <v>IGNORED</v>
          </cell>
          <cell r="BT145" t="str">
            <v>IGNORED</v>
          </cell>
          <cell r="BU145" t="str">
            <v>IGNORED</v>
          </cell>
          <cell r="BV145" t="str">
            <v>IGNORED</v>
          </cell>
          <cell r="BW145" t="str">
            <v>IGNORED</v>
          </cell>
        </row>
        <row r="146">
          <cell r="B146" t="str">
            <v>Sales - % Other EMEA</v>
          </cell>
          <cell r="C146" t="str">
            <v>SALES_OTH_EMEA</v>
          </cell>
          <cell r="F146" t="str">
            <v>IGNORED</v>
          </cell>
          <cell r="G146" t="str">
            <v>IGNORED</v>
          </cell>
          <cell r="H146" t="str">
            <v>IGNORED</v>
          </cell>
          <cell r="I146" t="str">
            <v>IGNORED</v>
          </cell>
          <cell r="J146" t="str">
            <v>IGNORED</v>
          </cell>
          <cell r="K146" t="str">
            <v>IGNORED</v>
          </cell>
          <cell r="L146" t="str">
            <v>IGNORED</v>
          </cell>
          <cell r="M146" t="str">
            <v>IGNORED</v>
          </cell>
          <cell r="N146" t="str">
            <v>IGNORED</v>
          </cell>
          <cell r="O146" t="str">
            <v>IGNORED</v>
          </cell>
          <cell r="P146" t="str">
            <v>IGNORED</v>
          </cell>
          <cell r="Q146" t="str">
            <v>IGNORED</v>
          </cell>
          <cell r="R146" t="str">
            <v>IGNORED</v>
          </cell>
          <cell r="S146" t="str">
            <v>IGNORED</v>
          </cell>
          <cell r="T146" t="str">
            <v>IGNORED</v>
          </cell>
          <cell r="U146" t="str">
            <v>IGNORED</v>
          </cell>
          <cell r="V146" t="str">
            <v>IGNORED</v>
          </cell>
          <cell r="W146" t="str">
            <v>IGNORED</v>
          </cell>
          <cell r="X146" t="str">
            <v>IGNORED</v>
          </cell>
          <cell r="Y146" t="str">
            <v>IGNORED</v>
          </cell>
          <cell r="Z146" t="str">
            <v>IGNORED</v>
          </cell>
          <cell r="AA146" t="str">
            <v>IGNORED</v>
          </cell>
          <cell r="AB146" t="str">
            <v>IGNORED</v>
          </cell>
          <cell r="AC146" t="str">
            <v>IGNORED</v>
          </cell>
          <cell r="AD146" t="str">
            <v>IGNORED</v>
          </cell>
          <cell r="AE146" t="str">
            <v>IGNORED</v>
          </cell>
          <cell r="AF146" t="str">
            <v>IGNORED</v>
          </cell>
          <cell r="AG146" t="str">
            <v>IGNORED</v>
          </cell>
          <cell r="AH146" t="str">
            <v>IGNORED</v>
          </cell>
          <cell r="AI146" t="str">
            <v>IGNORED</v>
          </cell>
          <cell r="AJ146" t="str">
            <v>IGNORED</v>
          </cell>
          <cell r="AK146" t="str">
            <v>IGNORED</v>
          </cell>
          <cell r="AL146" t="str">
            <v>IGNORED</v>
          </cell>
          <cell r="AM146" t="str">
            <v>IGNORED</v>
          </cell>
          <cell r="AN146" t="str">
            <v>IGNORED</v>
          </cell>
          <cell r="AO146" t="str">
            <v>IGNORED</v>
          </cell>
          <cell r="AP146" t="str">
            <v>IGNORED</v>
          </cell>
          <cell r="AQ146" t="str">
            <v>IGNORED</v>
          </cell>
          <cell r="AR146" t="str">
            <v>IGNORED</v>
          </cell>
          <cell r="AS146" t="str">
            <v>IGNORED</v>
          </cell>
          <cell r="AT146" t="str">
            <v>IGNORED</v>
          </cell>
          <cell r="AU146" t="str">
            <v>IGNORED</v>
          </cell>
          <cell r="AV146" t="str">
            <v>IGNORED</v>
          </cell>
          <cell r="AW146" t="str">
            <v>IGNORED</v>
          </cell>
          <cell r="AX146" t="str">
            <v>IGNORED</v>
          </cell>
          <cell r="AY146" t="str">
            <v>IGNORED</v>
          </cell>
          <cell r="AZ146" t="str">
            <v>IGNORED</v>
          </cell>
          <cell r="BA146" t="str">
            <v>IGNORED</v>
          </cell>
          <cell r="BB146" t="str">
            <v>IGNORED</v>
          </cell>
          <cell r="BC146" t="str">
            <v>IGNORED</v>
          </cell>
          <cell r="BD146" t="str">
            <v>IGNORED</v>
          </cell>
          <cell r="BE146" t="str">
            <v>IGNORED</v>
          </cell>
          <cell r="BF146" t="str">
            <v>IGNORED</v>
          </cell>
          <cell r="BG146" t="str">
            <v>IGNORED</v>
          </cell>
          <cell r="BH146" t="str">
            <v>IGNORED</v>
          </cell>
          <cell r="BI146" t="str">
            <v>IGNORED</v>
          </cell>
          <cell r="BJ146" t="str">
            <v>IGNORED</v>
          </cell>
          <cell r="BK146" t="str">
            <v>IGNORED</v>
          </cell>
          <cell r="BL146" t="str">
            <v>IGNORED</v>
          </cell>
          <cell r="BM146" t="str">
            <v>IGNORED</v>
          </cell>
          <cell r="BN146" t="str">
            <v>IGNORED</v>
          </cell>
          <cell r="BO146" t="str">
            <v>IGNORED</v>
          </cell>
          <cell r="BP146" t="str">
            <v>IGNORED</v>
          </cell>
          <cell r="BQ146" t="str">
            <v>IGNORED</v>
          </cell>
          <cell r="BR146" t="str">
            <v>IGNORED</v>
          </cell>
          <cell r="BS146" t="str">
            <v>IGNORED</v>
          </cell>
          <cell r="BT146" t="str">
            <v>IGNORED</v>
          </cell>
          <cell r="BU146" t="str">
            <v>IGNORED</v>
          </cell>
          <cell r="BV146" t="str">
            <v>IGNORED</v>
          </cell>
          <cell r="BW146" t="str">
            <v>IGNORED</v>
          </cell>
        </row>
        <row r="147">
          <cell r="B147" t="str">
            <v>Sales - Total % Asia (incl Australia &amp; New Zealand)</v>
          </cell>
          <cell r="C147" t="str">
            <v>SALES_TOT_ASIA</v>
          </cell>
          <cell r="F147" t="str">
            <v>IGNORED</v>
          </cell>
          <cell r="G147" t="str">
            <v>IGNORED</v>
          </cell>
          <cell r="H147" t="str">
            <v>IGNORED</v>
          </cell>
          <cell r="I147" t="str">
            <v>IGNORED</v>
          </cell>
          <cell r="J147" t="str">
            <v>IGNORED</v>
          </cell>
          <cell r="K147" t="str">
            <v>IGNORED</v>
          </cell>
          <cell r="L147" t="str">
            <v>IGNORED</v>
          </cell>
          <cell r="M147" t="str">
            <v>IGNORED</v>
          </cell>
          <cell r="N147" t="str">
            <v>IGNORED</v>
          </cell>
          <cell r="O147" t="str">
            <v>IGNORED</v>
          </cell>
          <cell r="P147" t="str">
            <v>IGNORED</v>
          </cell>
          <cell r="Q147" t="str">
            <v>IGNORED</v>
          </cell>
          <cell r="R147" t="str">
            <v>IGNORED</v>
          </cell>
          <cell r="S147" t="str">
            <v>IGNORED</v>
          </cell>
          <cell r="T147" t="str">
            <v>IGNORED</v>
          </cell>
          <cell r="U147" t="str">
            <v>IGNORED</v>
          </cell>
          <cell r="V147" t="str">
            <v>IGNORED</v>
          </cell>
          <cell r="W147" t="str">
            <v>IGNORED</v>
          </cell>
          <cell r="X147" t="str">
            <v>IGNORED</v>
          </cell>
          <cell r="Y147" t="str">
            <v>IGNORED</v>
          </cell>
          <cell r="Z147" t="str">
            <v>IGNORED</v>
          </cell>
          <cell r="AA147" t="str">
            <v>IGNORED</v>
          </cell>
          <cell r="AB147" t="str">
            <v>IGNORED</v>
          </cell>
          <cell r="AC147" t="str">
            <v>IGNORED</v>
          </cell>
          <cell r="AD147" t="str">
            <v>IGNORED</v>
          </cell>
          <cell r="AE147" t="str">
            <v>IGNORED</v>
          </cell>
          <cell r="AF147" t="str">
            <v>IGNORED</v>
          </cell>
          <cell r="AG147" t="str">
            <v>IGNORED</v>
          </cell>
          <cell r="AH147" t="str">
            <v>IGNORED</v>
          </cell>
          <cell r="AI147" t="str">
            <v>IGNORED</v>
          </cell>
          <cell r="AJ147" t="str">
            <v>IGNORED</v>
          </cell>
          <cell r="AK147" t="str">
            <v>IGNORED</v>
          </cell>
          <cell r="AL147" t="str">
            <v>IGNORED</v>
          </cell>
          <cell r="AM147" t="str">
            <v>IGNORED</v>
          </cell>
          <cell r="AN147" t="str">
            <v>IGNORED</v>
          </cell>
          <cell r="AO147" t="str">
            <v>IGNORED</v>
          </cell>
          <cell r="AP147" t="str">
            <v>IGNORED</v>
          </cell>
          <cell r="AQ147" t="str">
            <v>IGNORED</v>
          </cell>
          <cell r="AR147" t="str">
            <v>IGNORED</v>
          </cell>
          <cell r="AS147" t="str">
            <v>IGNORED</v>
          </cell>
          <cell r="AT147" t="str">
            <v>IGNORED</v>
          </cell>
          <cell r="AU147" t="str">
            <v>IGNORED</v>
          </cell>
          <cell r="AV147" t="str">
            <v>IGNORED</v>
          </cell>
          <cell r="AW147" t="str">
            <v>IGNORED</v>
          </cell>
          <cell r="AX147" t="str">
            <v>IGNORED</v>
          </cell>
          <cell r="AY147" t="str">
            <v>IGNORED</v>
          </cell>
          <cell r="AZ147" t="str">
            <v>IGNORED</v>
          </cell>
          <cell r="BA147" t="str">
            <v>IGNORED</v>
          </cell>
          <cell r="BB147" t="str">
            <v>IGNORED</v>
          </cell>
          <cell r="BC147" t="str">
            <v>IGNORED</v>
          </cell>
          <cell r="BD147" t="str">
            <v>IGNORED</v>
          </cell>
          <cell r="BE147" t="str">
            <v>IGNORED</v>
          </cell>
          <cell r="BF147" t="str">
            <v>IGNORED</v>
          </cell>
          <cell r="BG147" t="str">
            <v>IGNORED</v>
          </cell>
          <cell r="BH147" t="str">
            <v>IGNORED</v>
          </cell>
          <cell r="BI147" t="str">
            <v>IGNORED</v>
          </cell>
          <cell r="BJ147" t="str">
            <v>IGNORED</v>
          </cell>
          <cell r="BK147" t="str">
            <v>IGNORED</v>
          </cell>
          <cell r="BL147" t="str">
            <v>IGNORED</v>
          </cell>
          <cell r="BM147" t="str">
            <v>IGNORED</v>
          </cell>
          <cell r="BN147" t="str">
            <v>IGNORED</v>
          </cell>
          <cell r="BO147" t="str">
            <v>IGNORED</v>
          </cell>
          <cell r="BP147" t="str">
            <v>IGNORED</v>
          </cell>
          <cell r="BQ147" t="str">
            <v>IGNORED</v>
          </cell>
          <cell r="BR147" t="str">
            <v>IGNORED</v>
          </cell>
          <cell r="BS147" t="str">
            <v>IGNORED</v>
          </cell>
          <cell r="BT147" t="str">
            <v>IGNORED</v>
          </cell>
          <cell r="BU147" t="str">
            <v>IGNORED</v>
          </cell>
          <cell r="BV147" t="str">
            <v>IGNORED</v>
          </cell>
          <cell r="BW147" t="str">
            <v>IGNORED</v>
          </cell>
        </row>
        <row r="148">
          <cell r="B148" t="str">
            <v>Sales - % Japan</v>
          </cell>
          <cell r="C148" t="str">
            <v>SALES_JAPAN</v>
          </cell>
          <cell r="F148" t="str">
            <v>IGNORED</v>
          </cell>
          <cell r="G148" t="str">
            <v>IGNORED</v>
          </cell>
          <cell r="H148" t="str">
            <v>IGNORED</v>
          </cell>
          <cell r="I148" t="str">
            <v>IGNORED</v>
          </cell>
          <cell r="J148" t="str">
            <v>IGNORED</v>
          </cell>
          <cell r="K148" t="str">
            <v>IGNORED</v>
          </cell>
          <cell r="L148" t="str">
            <v>IGNORED</v>
          </cell>
          <cell r="M148" t="str">
            <v>IGNORED</v>
          </cell>
          <cell r="N148" t="str">
            <v>IGNORED</v>
          </cell>
          <cell r="O148" t="str">
            <v>IGNORED</v>
          </cell>
          <cell r="P148" t="str">
            <v>IGNORED</v>
          </cell>
          <cell r="Q148" t="str">
            <v>IGNORED</v>
          </cell>
          <cell r="R148" t="str">
            <v>IGNORED</v>
          </cell>
          <cell r="S148" t="str">
            <v>IGNORED</v>
          </cell>
          <cell r="T148" t="str">
            <v>IGNORED</v>
          </cell>
          <cell r="U148" t="str">
            <v>IGNORED</v>
          </cell>
          <cell r="V148" t="str">
            <v>IGNORED</v>
          </cell>
          <cell r="W148" t="str">
            <v>IGNORED</v>
          </cell>
          <cell r="X148" t="str">
            <v>IGNORED</v>
          </cell>
          <cell r="Y148" t="str">
            <v>IGNORED</v>
          </cell>
          <cell r="Z148" t="str">
            <v>IGNORED</v>
          </cell>
          <cell r="AA148" t="str">
            <v>IGNORED</v>
          </cell>
          <cell r="AB148" t="str">
            <v>IGNORED</v>
          </cell>
          <cell r="AC148" t="str">
            <v>IGNORED</v>
          </cell>
          <cell r="AD148" t="str">
            <v>IGNORED</v>
          </cell>
          <cell r="AE148" t="str">
            <v>IGNORED</v>
          </cell>
          <cell r="AF148" t="str">
            <v>IGNORED</v>
          </cell>
          <cell r="AG148" t="str">
            <v>IGNORED</v>
          </cell>
          <cell r="AH148" t="str">
            <v>IGNORED</v>
          </cell>
          <cell r="AI148" t="str">
            <v>IGNORED</v>
          </cell>
          <cell r="AJ148" t="str">
            <v>IGNORED</v>
          </cell>
          <cell r="AK148" t="str">
            <v>IGNORED</v>
          </cell>
          <cell r="AL148" t="str">
            <v>IGNORED</v>
          </cell>
          <cell r="AM148" t="str">
            <v>IGNORED</v>
          </cell>
          <cell r="AN148" t="str">
            <v>IGNORED</v>
          </cell>
          <cell r="AO148" t="str">
            <v>IGNORED</v>
          </cell>
          <cell r="AP148" t="str">
            <v>IGNORED</v>
          </cell>
          <cell r="AQ148" t="str">
            <v>IGNORED</v>
          </cell>
          <cell r="AR148" t="str">
            <v>IGNORED</v>
          </cell>
          <cell r="AS148" t="str">
            <v>IGNORED</v>
          </cell>
          <cell r="AT148" t="str">
            <v>IGNORED</v>
          </cell>
          <cell r="AU148" t="str">
            <v>IGNORED</v>
          </cell>
          <cell r="AV148" t="str">
            <v>IGNORED</v>
          </cell>
          <cell r="AW148" t="str">
            <v>IGNORED</v>
          </cell>
          <cell r="AX148" t="str">
            <v>IGNORED</v>
          </cell>
          <cell r="AY148" t="str">
            <v>IGNORED</v>
          </cell>
          <cell r="AZ148" t="str">
            <v>IGNORED</v>
          </cell>
          <cell r="BA148" t="str">
            <v>IGNORED</v>
          </cell>
          <cell r="BB148" t="str">
            <v>IGNORED</v>
          </cell>
          <cell r="BC148" t="str">
            <v>IGNORED</v>
          </cell>
          <cell r="BD148" t="str">
            <v>IGNORED</v>
          </cell>
          <cell r="BE148" t="str">
            <v>IGNORED</v>
          </cell>
          <cell r="BF148" t="str">
            <v>IGNORED</v>
          </cell>
          <cell r="BG148" t="str">
            <v>IGNORED</v>
          </cell>
          <cell r="BH148" t="str">
            <v>IGNORED</v>
          </cell>
          <cell r="BI148" t="str">
            <v>IGNORED</v>
          </cell>
          <cell r="BJ148" t="str">
            <v>IGNORED</v>
          </cell>
          <cell r="BK148" t="str">
            <v>IGNORED</v>
          </cell>
          <cell r="BL148" t="str">
            <v>IGNORED</v>
          </cell>
          <cell r="BM148" t="str">
            <v>IGNORED</v>
          </cell>
          <cell r="BN148" t="str">
            <v>IGNORED</v>
          </cell>
          <cell r="BO148" t="str">
            <v>IGNORED</v>
          </cell>
          <cell r="BP148" t="str">
            <v>IGNORED</v>
          </cell>
          <cell r="BQ148" t="str">
            <v>IGNORED</v>
          </cell>
          <cell r="BR148" t="str">
            <v>IGNORED</v>
          </cell>
          <cell r="BS148" t="str">
            <v>IGNORED</v>
          </cell>
          <cell r="BT148" t="str">
            <v>IGNORED</v>
          </cell>
          <cell r="BU148" t="str">
            <v>IGNORED</v>
          </cell>
          <cell r="BV148" t="str">
            <v>IGNORED</v>
          </cell>
          <cell r="BW148" t="str">
            <v>IGNORED</v>
          </cell>
        </row>
        <row r="149">
          <cell r="B149" t="str">
            <v>Sales - % China</v>
          </cell>
          <cell r="C149" t="str">
            <v>SALES_CHINA</v>
          </cell>
          <cell r="F149" t="str">
            <v>IGNORED</v>
          </cell>
          <cell r="G149" t="str">
            <v>IGNORED</v>
          </cell>
          <cell r="H149" t="str">
            <v>IGNORED</v>
          </cell>
          <cell r="I149" t="str">
            <v>IGNORED</v>
          </cell>
          <cell r="J149" t="str">
            <v>IGNORED</v>
          </cell>
          <cell r="K149" t="str">
            <v>IGNORED</v>
          </cell>
          <cell r="L149" t="str">
            <v>IGNORED</v>
          </cell>
          <cell r="M149" t="str">
            <v>IGNORED</v>
          </cell>
          <cell r="N149" t="str">
            <v>IGNORED</v>
          </cell>
          <cell r="O149" t="str">
            <v>IGNORED</v>
          </cell>
          <cell r="P149" t="str">
            <v>IGNORED</v>
          </cell>
          <cell r="Q149" t="str">
            <v>IGNORED</v>
          </cell>
          <cell r="R149" t="str">
            <v>IGNORED</v>
          </cell>
          <cell r="S149" t="str">
            <v>IGNORED</v>
          </cell>
          <cell r="T149" t="str">
            <v>IGNORED</v>
          </cell>
          <cell r="U149" t="str">
            <v>IGNORED</v>
          </cell>
          <cell r="V149" t="str">
            <v>IGNORED</v>
          </cell>
          <cell r="W149" t="str">
            <v>IGNORED</v>
          </cell>
          <cell r="X149" t="str">
            <v>IGNORED</v>
          </cell>
          <cell r="Y149" t="str">
            <v>IGNORED</v>
          </cell>
          <cell r="Z149" t="str">
            <v>IGNORED</v>
          </cell>
          <cell r="AA149" t="str">
            <v>IGNORED</v>
          </cell>
          <cell r="AB149" t="str">
            <v>IGNORED</v>
          </cell>
          <cell r="AC149" t="str">
            <v>IGNORED</v>
          </cell>
          <cell r="AD149" t="str">
            <v>IGNORED</v>
          </cell>
          <cell r="AE149" t="str">
            <v>IGNORED</v>
          </cell>
          <cell r="AF149" t="str">
            <v>IGNORED</v>
          </cell>
          <cell r="AG149" t="str">
            <v>IGNORED</v>
          </cell>
          <cell r="AH149" t="str">
            <v>IGNORED</v>
          </cell>
          <cell r="AI149" t="str">
            <v>IGNORED</v>
          </cell>
          <cell r="AJ149" t="str">
            <v>IGNORED</v>
          </cell>
          <cell r="AK149" t="str">
            <v>IGNORED</v>
          </cell>
          <cell r="AL149" t="str">
            <v>IGNORED</v>
          </cell>
          <cell r="AM149" t="str">
            <v>IGNORED</v>
          </cell>
          <cell r="AN149" t="str">
            <v>IGNORED</v>
          </cell>
          <cell r="AO149" t="str">
            <v>IGNORED</v>
          </cell>
          <cell r="AP149" t="str">
            <v>IGNORED</v>
          </cell>
          <cell r="AQ149" t="str">
            <v>IGNORED</v>
          </cell>
          <cell r="AR149" t="str">
            <v>IGNORED</v>
          </cell>
          <cell r="AS149" t="str">
            <v>IGNORED</v>
          </cell>
          <cell r="AT149" t="str">
            <v>IGNORED</v>
          </cell>
          <cell r="AU149" t="str">
            <v>IGNORED</v>
          </cell>
          <cell r="AV149" t="str">
            <v>IGNORED</v>
          </cell>
          <cell r="AW149" t="str">
            <v>IGNORED</v>
          </cell>
          <cell r="AX149" t="str">
            <v>IGNORED</v>
          </cell>
          <cell r="AY149" t="str">
            <v>IGNORED</v>
          </cell>
          <cell r="AZ149" t="str">
            <v>IGNORED</v>
          </cell>
          <cell r="BA149" t="str">
            <v>IGNORED</v>
          </cell>
          <cell r="BB149" t="str">
            <v>IGNORED</v>
          </cell>
          <cell r="BC149" t="str">
            <v>IGNORED</v>
          </cell>
          <cell r="BD149" t="str">
            <v>IGNORED</v>
          </cell>
          <cell r="BE149" t="str">
            <v>IGNORED</v>
          </cell>
          <cell r="BF149" t="str">
            <v>IGNORED</v>
          </cell>
          <cell r="BG149" t="str">
            <v>IGNORED</v>
          </cell>
          <cell r="BH149" t="str">
            <v>IGNORED</v>
          </cell>
          <cell r="BI149" t="str">
            <v>IGNORED</v>
          </cell>
          <cell r="BJ149" t="str">
            <v>IGNORED</v>
          </cell>
          <cell r="BK149" t="str">
            <v>IGNORED</v>
          </cell>
          <cell r="BL149" t="str">
            <v>IGNORED</v>
          </cell>
          <cell r="BM149" t="str">
            <v>IGNORED</v>
          </cell>
          <cell r="BN149" t="str">
            <v>IGNORED</v>
          </cell>
          <cell r="BO149" t="str">
            <v>IGNORED</v>
          </cell>
          <cell r="BP149" t="str">
            <v>IGNORED</v>
          </cell>
          <cell r="BQ149" t="str">
            <v>IGNORED</v>
          </cell>
          <cell r="BR149" t="str">
            <v>IGNORED</v>
          </cell>
          <cell r="BS149" t="str">
            <v>IGNORED</v>
          </cell>
          <cell r="BT149" t="str">
            <v>IGNORED</v>
          </cell>
          <cell r="BU149" t="str">
            <v>IGNORED</v>
          </cell>
          <cell r="BV149" t="str">
            <v>IGNORED</v>
          </cell>
          <cell r="BW149" t="str">
            <v>IGNORED</v>
          </cell>
        </row>
        <row r="150">
          <cell r="B150" t="str">
            <v>Sales - % India</v>
          </cell>
          <cell r="C150" t="str">
            <v>SALES_INDIA</v>
          </cell>
          <cell r="F150" t="str">
            <v>IGNORED</v>
          </cell>
          <cell r="G150" t="str">
            <v>IGNORED</v>
          </cell>
          <cell r="H150" t="str">
            <v>IGNORED</v>
          </cell>
          <cell r="I150" t="str">
            <v>IGNORED</v>
          </cell>
          <cell r="J150" t="str">
            <v>IGNORED</v>
          </cell>
          <cell r="K150" t="str">
            <v>IGNORED</v>
          </cell>
          <cell r="L150" t="str">
            <v>IGNORED</v>
          </cell>
          <cell r="M150" t="str">
            <v>IGNORED</v>
          </cell>
          <cell r="N150" t="str">
            <v>IGNORED</v>
          </cell>
          <cell r="O150" t="str">
            <v>IGNORED</v>
          </cell>
          <cell r="P150" t="str">
            <v>IGNORED</v>
          </cell>
          <cell r="Q150" t="str">
            <v>IGNORED</v>
          </cell>
          <cell r="R150" t="str">
            <v>IGNORED</v>
          </cell>
          <cell r="S150" t="str">
            <v>IGNORED</v>
          </cell>
          <cell r="T150" t="str">
            <v>IGNORED</v>
          </cell>
          <cell r="U150" t="str">
            <v>IGNORED</v>
          </cell>
          <cell r="V150" t="str">
            <v>IGNORED</v>
          </cell>
          <cell r="W150" t="str">
            <v>IGNORED</v>
          </cell>
          <cell r="X150" t="str">
            <v>IGNORED</v>
          </cell>
          <cell r="Y150" t="str">
            <v>IGNORED</v>
          </cell>
          <cell r="Z150" t="str">
            <v>IGNORED</v>
          </cell>
          <cell r="AA150" t="str">
            <v>IGNORED</v>
          </cell>
          <cell r="AB150" t="str">
            <v>IGNORED</v>
          </cell>
          <cell r="AC150" t="str">
            <v>IGNORED</v>
          </cell>
          <cell r="AD150" t="str">
            <v>IGNORED</v>
          </cell>
          <cell r="AE150" t="str">
            <v>IGNORED</v>
          </cell>
          <cell r="AF150" t="str">
            <v>IGNORED</v>
          </cell>
          <cell r="AG150" t="str">
            <v>IGNORED</v>
          </cell>
          <cell r="AH150" t="str">
            <v>IGNORED</v>
          </cell>
          <cell r="AI150" t="str">
            <v>IGNORED</v>
          </cell>
          <cell r="AJ150" t="str">
            <v>IGNORED</v>
          </cell>
          <cell r="AK150" t="str">
            <v>IGNORED</v>
          </cell>
          <cell r="AL150" t="str">
            <v>IGNORED</v>
          </cell>
          <cell r="AM150" t="str">
            <v>IGNORED</v>
          </cell>
          <cell r="AN150" t="str">
            <v>IGNORED</v>
          </cell>
          <cell r="AO150" t="str">
            <v>IGNORED</v>
          </cell>
          <cell r="AP150" t="str">
            <v>IGNORED</v>
          </cell>
          <cell r="AQ150" t="str">
            <v>IGNORED</v>
          </cell>
          <cell r="AR150" t="str">
            <v>IGNORED</v>
          </cell>
          <cell r="AS150" t="str">
            <v>IGNORED</v>
          </cell>
          <cell r="AT150" t="str">
            <v>IGNORED</v>
          </cell>
          <cell r="AU150" t="str">
            <v>IGNORED</v>
          </cell>
          <cell r="AV150" t="str">
            <v>IGNORED</v>
          </cell>
          <cell r="AW150" t="str">
            <v>IGNORED</v>
          </cell>
          <cell r="AX150" t="str">
            <v>IGNORED</v>
          </cell>
          <cell r="AY150" t="str">
            <v>IGNORED</v>
          </cell>
          <cell r="AZ150" t="str">
            <v>IGNORED</v>
          </cell>
          <cell r="BA150" t="str">
            <v>IGNORED</v>
          </cell>
          <cell r="BB150" t="str">
            <v>IGNORED</v>
          </cell>
          <cell r="BC150" t="str">
            <v>IGNORED</v>
          </cell>
          <cell r="BD150" t="str">
            <v>IGNORED</v>
          </cell>
          <cell r="BE150" t="str">
            <v>IGNORED</v>
          </cell>
          <cell r="BF150" t="str">
            <v>IGNORED</v>
          </cell>
          <cell r="BG150" t="str">
            <v>IGNORED</v>
          </cell>
          <cell r="BH150" t="str">
            <v>IGNORED</v>
          </cell>
          <cell r="BI150" t="str">
            <v>IGNORED</v>
          </cell>
          <cell r="BJ150" t="str">
            <v>IGNORED</v>
          </cell>
          <cell r="BK150" t="str">
            <v>IGNORED</v>
          </cell>
          <cell r="BL150" t="str">
            <v>IGNORED</v>
          </cell>
          <cell r="BM150" t="str">
            <v>IGNORED</v>
          </cell>
          <cell r="BN150" t="str">
            <v>IGNORED</v>
          </cell>
          <cell r="BO150" t="str">
            <v>IGNORED</v>
          </cell>
          <cell r="BP150" t="str">
            <v>IGNORED</v>
          </cell>
          <cell r="BQ150" t="str">
            <v>IGNORED</v>
          </cell>
          <cell r="BR150" t="str">
            <v>IGNORED</v>
          </cell>
          <cell r="BS150" t="str">
            <v>IGNORED</v>
          </cell>
          <cell r="BT150" t="str">
            <v>IGNORED</v>
          </cell>
          <cell r="BU150" t="str">
            <v>IGNORED</v>
          </cell>
          <cell r="BV150" t="str">
            <v>IGNORED</v>
          </cell>
          <cell r="BW150" t="str">
            <v>IGNORED</v>
          </cell>
        </row>
        <row r="154">
          <cell r="B154" t="str">
            <v>Sales - % Other Asia</v>
          </cell>
          <cell r="C154" t="str">
            <v>SALES_OTH_AEJ</v>
          </cell>
          <cell r="F154" t="str">
            <v>IGNORED</v>
          </cell>
          <cell r="G154" t="str">
            <v>IGNORED</v>
          </cell>
          <cell r="H154" t="str">
            <v>IGNORED</v>
          </cell>
          <cell r="I154" t="str">
            <v>IGNORED</v>
          </cell>
          <cell r="J154" t="str">
            <v>IGNORED</v>
          </cell>
          <cell r="K154" t="str">
            <v>IGNORED</v>
          </cell>
          <cell r="L154" t="str">
            <v>IGNORED</v>
          </cell>
          <cell r="M154" t="str">
            <v>IGNORED</v>
          </cell>
          <cell r="N154" t="str">
            <v>IGNORED</v>
          </cell>
          <cell r="O154" t="str">
            <v>IGNORED</v>
          </cell>
          <cell r="P154" t="str">
            <v>IGNORED</v>
          </cell>
          <cell r="Q154" t="str">
            <v>IGNORED</v>
          </cell>
          <cell r="R154" t="str">
            <v>IGNORED</v>
          </cell>
          <cell r="S154" t="str">
            <v>IGNORED</v>
          </cell>
          <cell r="T154" t="str">
            <v>IGNORED</v>
          </cell>
          <cell r="U154" t="str">
            <v>IGNORED</v>
          </cell>
          <cell r="V154" t="str">
            <v>IGNORED</v>
          </cell>
          <cell r="W154" t="str">
            <v>IGNORED</v>
          </cell>
          <cell r="X154" t="str">
            <v>IGNORED</v>
          </cell>
          <cell r="Y154" t="str">
            <v>IGNORED</v>
          </cell>
          <cell r="Z154" t="str">
            <v>IGNORED</v>
          </cell>
          <cell r="AA154" t="str">
            <v>IGNORED</v>
          </cell>
          <cell r="AB154" t="str">
            <v>IGNORED</v>
          </cell>
          <cell r="AC154" t="str">
            <v>IGNORED</v>
          </cell>
          <cell r="AD154" t="str">
            <v>IGNORED</v>
          </cell>
          <cell r="AE154" t="str">
            <v>IGNORED</v>
          </cell>
          <cell r="AF154" t="str">
            <v>IGNORED</v>
          </cell>
          <cell r="AG154" t="str">
            <v>IGNORED</v>
          </cell>
          <cell r="AH154" t="str">
            <v>IGNORED</v>
          </cell>
          <cell r="AI154" t="str">
            <v>IGNORED</v>
          </cell>
          <cell r="AJ154" t="str">
            <v>IGNORED</v>
          </cell>
          <cell r="AK154" t="str">
            <v>IGNORED</v>
          </cell>
          <cell r="AL154" t="str">
            <v>IGNORED</v>
          </cell>
          <cell r="AM154" t="str">
            <v>IGNORED</v>
          </cell>
          <cell r="AN154" t="str">
            <v>IGNORED</v>
          </cell>
          <cell r="AO154" t="str">
            <v>IGNORED</v>
          </cell>
          <cell r="AP154" t="str">
            <v>IGNORED</v>
          </cell>
          <cell r="AQ154" t="str">
            <v>IGNORED</v>
          </cell>
          <cell r="AR154" t="str">
            <v>IGNORED</v>
          </cell>
          <cell r="AS154" t="str">
            <v>IGNORED</v>
          </cell>
          <cell r="AT154" t="str">
            <v>IGNORED</v>
          </cell>
          <cell r="AU154" t="str">
            <v>IGNORED</v>
          </cell>
          <cell r="AV154" t="str">
            <v>IGNORED</v>
          </cell>
          <cell r="AW154" t="str">
            <v>IGNORED</v>
          </cell>
          <cell r="AX154" t="str">
            <v>IGNORED</v>
          </cell>
          <cell r="AY154" t="str">
            <v>IGNORED</v>
          </cell>
          <cell r="AZ154" t="str">
            <v>IGNORED</v>
          </cell>
          <cell r="BA154" t="str">
            <v>IGNORED</v>
          </cell>
          <cell r="BB154" t="str">
            <v>IGNORED</v>
          </cell>
          <cell r="BC154" t="str">
            <v>IGNORED</v>
          </cell>
          <cell r="BD154" t="str">
            <v>IGNORED</v>
          </cell>
          <cell r="BE154" t="str">
            <v>IGNORED</v>
          </cell>
          <cell r="BF154" t="str">
            <v>IGNORED</v>
          </cell>
          <cell r="BG154" t="str">
            <v>IGNORED</v>
          </cell>
          <cell r="BH154" t="str">
            <v>IGNORED</v>
          </cell>
          <cell r="BI154" t="str">
            <v>IGNORED</v>
          </cell>
          <cell r="BJ154" t="str">
            <v>IGNORED</v>
          </cell>
          <cell r="BK154" t="str">
            <v>IGNORED</v>
          </cell>
          <cell r="BL154" t="str">
            <v>IGNORED</v>
          </cell>
          <cell r="BM154" t="str">
            <v>IGNORED</v>
          </cell>
          <cell r="BN154" t="str">
            <v>IGNORED</v>
          </cell>
          <cell r="BO154" t="str">
            <v>IGNORED</v>
          </cell>
          <cell r="BP154" t="str">
            <v>IGNORED</v>
          </cell>
          <cell r="BQ154" t="str">
            <v>IGNORED</v>
          </cell>
          <cell r="BR154" t="str">
            <v>IGNORED</v>
          </cell>
          <cell r="BS154" t="str">
            <v>IGNORED</v>
          </cell>
          <cell r="BT154" t="str">
            <v>IGNORED</v>
          </cell>
          <cell r="BU154" t="str">
            <v>IGNORED</v>
          </cell>
          <cell r="BV154" t="str">
            <v>IGNORED</v>
          </cell>
          <cell r="BW154" t="str">
            <v>IGNORED</v>
          </cell>
        </row>
        <row r="155">
          <cell r="B155" t="str">
            <v>Sales - % Others</v>
          </cell>
          <cell r="C155" t="str">
            <v>SALES_OTHER</v>
          </cell>
          <cell r="F155" t="str">
            <v>IGNORED</v>
          </cell>
          <cell r="G155" t="str">
            <v>IGNORED</v>
          </cell>
          <cell r="H155" t="str">
            <v>IGNORED</v>
          </cell>
          <cell r="I155" t="str">
            <v>IGNORED</v>
          </cell>
          <cell r="J155" t="str">
            <v>IGNORED</v>
          </cell>
          <cell r="K155" t="str">
            <v>IGNORED</v>
          </cell>
          <cell r="L155" t="str">
            <v>IGNORED</v>
          </cell>
          <cell r="M155" t="str">
            <v>IGNORED</v>
          </cell>
          <cell r="N155" t="str">
            <v>IGNORED</v>
          </cell>
          <cell r="O155" t="str">
            <v>IGNORED</v>
          </cell>
          <cell r="P155" t="str">
            <v>IGNORED</v>
          </cell>
          <cell r="Q155" t="str">
            <v>IGNORED</v>
          </cell>
          <cell r="R155" t="str">
            <v>IGNORED</v>
          </cell>
          <cell r="S155" t="str">
            <v>IGNORED</v>
          </cell>
          <cell r="T155" t="str">
            <v>IGNORED</v>
          </cell>
          <cell r="U155" t="str">
            <v>IGNORED</v>
          </cell>
          <cell r="V155" t="str">
            <v>IGNORED</v>
          </cell>
          <cell r="W155" t="str">
            <v>IGNORED</v>
          </cell>
          <cell r="X155" t="str">
            <v>IGNORED</v>
          </cell>
          <cell r="Y155" t="str">
            <v>IGNORED</v>
          </cell>
          <cell r="Z155" t="str">
            <v>IGNORED</v>
          </cell>
          <cell r="AA155" t="str">
            <v>IGNORED</v>
          </cell>
          <cell r="AB155" t="str">
            <v>IGNORED</v>
          </cell>
          <cell r="AC155" t="str">
            <v>IGNORED</v>
          </cell>
          <cell r="AD155" t="str">
            <v>IGNORED</v>
          </cell>
          <cell r="AE155" t="str">
            <v>IGNORED</v>
          </cell>
          <cell r="AF155" t="str">
            <v>IGNORED</v>
          </cell>
          <cell r="AG155" t="str">
            <v>IGNORED</v>
          </cell>
          <cell r="AH155" t="str">
            <v>IGNORED</v>
          </cell>
          <cell r="AI155" t="str">
            <v>IGNORED</v>
          </cell>
          <cell r="AJ155" t="str">
            <v>IGNORED</v>
          </cell>
          <cell r="AK155" t="str">
            <v>IGNORED</v>
          </cell>
          <cell r="AL155" t="str">
            <v>IGNORED</v>
          </cell>
          <cell r="AM155" t="str">
            <v>IGNORED</v>
          </cell>
          <cell r="AN155" t="str">
            <v>IGNORED</v>
          </cell>
          <cell r="AO155" t="str">
            <v>IGNORED</v>
          </cell>
          <cell r="AP155" t="str">
            <v>IGNORED</v>
          </cell>
          <cell r="AQ155" t="str">
            <v>IGNORED</v>
          </cell>
          <cell r="AR155" t="str">
            <v>IGNORED</v>
          </cell>
          <cell r="AS155" t="str">
            <v>IGNORED</v>
          </cell>
          <cell r="AT155" t="str">
            <v>IGNORED</v>
          </cell>
          <cell r="AU155" t="str">
            <v>IGNORED</v>
          </cell>
          <cell r="AV155" t="str">
            <v>IGNORED</v>
          </cell>
          <cell r="AW155" t="str">
            <v>IGNORED</v>
          </cell>
          <cell r="AX155" t="str">
            <v>IGNORED</v>
          </cell>
          <cell r="AY155" t="str">
            <v>IGNORED</v>
          </cell>
          <cell r="AZ155" t="str">
            <v>IGNORED</v>
          </cell>
          <cell r="BA155" t="str">
            <v>IGNORED</v>
          </cell>
          <cell r="BB155" t="str">
            <v>IGNORED</v>
          </cell>
          <cell r="BC155" t="str">
            <v>IGNORED</v>
          </cell>
          <cell r="BD155" t="str">
            <v>IGNORED</v>
          </cell>
          <cell r="BE155" t="str">
            <v>IGNORED</v>
          </cell>
          <cell r="BF155" t="str">
            <v>IGNORED</v>
          </cell>
          <cell r="BG155" t="str">
            <v>IGNORED</v>
          </cell>
          <cell r="BH155" t="str">
            <v>IGNORED</v>
          </cell>
          <cell r="BI155" t="str">
            <v>IGNORED</v>
          </cell>
          <cell r="BJ155" t="str">
            <v>IGNORED</v>
          </cell>
          <cell r="BK155" t="str">
            <v>IGNORED</v>
          </cell>
          <cell r="BL155" t="str">
            <v>IGNORED</v>
          </cell>
          <cell r="BM155" t="str">
            <v>IGNORED</v>
          </cell>
          <cell r="BN155" t="str">
            <v>IGNORED</v>
          </cell>
          <cell r="BO155" t="str">
            <v>IGNORED</v>
          </cell>
          <cell r="BP155" t="str">
            <v>IGNORED</v>
          </cell>
          <cell r="BQ155" t="str">
            <v>IGNORED</v>
          </cell>
          <cell r="BR155" t="str">
            <v>IGNORED</v>
          </cell>
          <cell r="BS155" t="str">
            <v>IGNORED</v>
          </cell>
          <cell r="BT155" t="str">
            <v>IGNORED</v>
          </cell>
          <cell r="BU155" t="str">
            <v>IGNORED</v>
          </cell>
          <cell r="BV155" t="str">
            <v>IGNORED</v>
          </cell>
          <cell r="BW155" t="str">
            <v>IGNORED</v>
          </cell>
        </row>
        <row r="193">
          <cell r="B193" t="str">
            <v>Sales -% Consumer (C)</v>
          </cell>
          <cell r="C193" t="str">
            <v>SALES_CONS</v>
          </cell>
          <cell r="F193" t="str">
            <v>IGNORED</v>
          </cell>
          <cell r="G193" t="str">
            <v>IGNORED</v>
          </cell>
          <cell r="H193" t="str">
            <v>IGNORED</v>
          </cell>
          <cell r="I193" t="str">
            <v>IGNORED</v>
          </cell>
          <cell r="J193" t="str">
            <v>IGNORED</v>
          </cell>
          <cell r="K193" t="str">
            <v>IGNORED</v>
          </cell>
          <cell r="L193" t="str">
            <v>IGNORED</v>
          </cell>
          <cell r="M193" t="str">
            <v>IGNORED</v>
          </cell>
          <cell r="N193" t="str">
            <v>IGNORED</v>
          </cell>
          <cell r="O193" t="str">
            <v>IGNORED</v>
          </cell>
          <cell r="P193" t="str">
            <v>IGNORED</v>
          </cell>
          <cell r="Q193" t="str">
            <v>IGNORED</v>
          </cell>
          <cell r="R193" t="str">
            <v>IGNORED</v>
          </cell>
          <cell r="S193" t="str">
            <v>IGNORED</v>
          </cell>
          <cell r="T193" t="str">
            <v>IGNORED</v>
          </cell>
          <cell r="U193" t="str">
            <v>IGNORED</v>
          </cell>
          <cell r="V193" t="str">
            <v>IGNORED</v>
          </cell>
          <cell r="W193" t="str">
            <v>IGNORED</v>
          </cell>
          <cell r="X193" t="str">
            <v>IGNORED</v>
          </cell>
          <cell r="Y193" t="str">
            <v>IGNORED</v>
          </cell>
          <cell r="Z193" t="str">
            <v>IGNORED</v>
          </cell>
          <cell r="AA193" t="str">
            <v>IGNORED</v>
          </cell>
          <cell r="AB193" t="str">
            <v>IGNORED</v>
          </cell>
          <cell r="AC193" t="str">
            <v>IGNORED</v>
          </cell>
          <cell r="AD193" t="str">
            <v>IGNORED</v>
          </cell>
          <cell r="AE193" t="str">
            <v>IGNORED</v>
          </cell>
          <cell r="AF193" t="str">
            <v>IGNORED</v>
          </cell>
          <cell r="AG193" t="str">
            <v>IGNORED</v>
          </cell>
          <cell r="AH193" t="str">
            <v>IGNORED</v>
          </cell>
          <cell r="AI193" t="str">
            <v>IGNORED</v>
          </cell>
          <cell r="AJ193" t="str">
            <v>IGNORED</v>
          </cell>
          <cell r="AK193" t="str">
            <v>IGNORED</v>
          </cell>
          <cell r="AL193" t="str">
            <v>IGNORED</v>
          </cell>
          <cell r="AM193" t="str">
            <v>IGNORED</v>
          </cell>
          <cell r="AN193" t="str">
            <v>IGNORED</v>
          </cell>
          <cell r="AO193" t="str">
            <v>IGNORED</v>
          </cell>
          <cell r="AP193" t="str">
            <v>IGNORED</v>
          </cell>
          <cell r="AQ193" t="str">
            <v>IGNORED</v>
          </cell>
          <cell r="AR193" t="str">
            <v>IGNORED</v>
          </cell>
          <cell r="AS193" t="str">
            <v>IGNORED</v>
          </cell>
          <cell r="AT193" t="str">
            <v>IGNORED</v>
          </cell>
          <cell r="AU193" t="str">
            <v>IGNORED</v>
          </cell>
          <cell r="AV193" t="str">
            <v>IGNORED</v>
          </cell>
          <cell r="AW193" t="str">
            <v>IGNORED</v>
          </cell>
          <cell r="AX193" t="str">
            <v>IGNORED</v>
          </cell>
          <cell r="AY193" t="str">
            <v>IGNORED</v>
          </cell>
          <cell r="AZ193" t="str">
            <v>IGNORED</v>
          </cell>
          <cell r="BA193" t="str">
            <v>IGNORED</v>
          </cell>
          <cell r="BB193" t="str">
            <v>IGNORED</v>
          </cell>
          <cell r="BC193" t="str">
            <v>IGNORED</v>
          </cell>
          <cell r="BD193" t="str">
            <v>IGNORED</v>
          </cell>
          <cell r="BE193" t="str">
            <v>IGNORED</v>
          </cell>
          <cell r="BF193" t="str">
            <v>IGNORED</v>
          </cell>
          <cell r="BG193" t="str">
            <v>IGNORED</v>
          </cell>
          <cell r="BH193" t="str">
            <v>IGNORED</v>
          </cell>
          <cell r="BI193" t="str">
            <v>IGNORED</v>
          </cell>
          <cell r="BJ193" t="str">
            <v>IGNORED</v>
          </cell>
          <cell r="BK193" t="str">
            <v>IGNORED</v>
          </cell>
          <cell r="BL193" t="str">
            <v>IGNORED</v>
          </cell>
          <cell r="BM193" t="str">
            <v>IGNORED</v>
          </cell>
          <cell r="BN193" t="str">
            <v>IGNORED</v>
          </cell>
          <cell r="BO193" t="str">
            <v>IGNORED</v>
          </cell>
          <cell r="BP193" t="str">
            <v>IGNORED</v>
          </cell>
          <cell r="BQ193" t="str">
            <v>IGNORED</v>
          </cell>
          <cell r="BR193" t="str">
            <v>IGNORED</v>
          </cell>
          <cell r="BS193" t="str">
            <v>IGNORED</v>
          </cell>
          <cell r="BT193" t="str">
            <v>IGNORED</v>
          </cell>
          <cell r="BU193" t="str">
            <v>IGNORED</v>
          </cell>
          <cell r="BV193" t="str">
            <v>IGNORED</v>
          </cell>
          <cell r="BW193" t="str">
            <v>IGNORED</v>
          </cell>
        </row>
        <row r="194">
          <cell r="B194" t="str">
            <v>Sales -% Industry (I)</v>
          </cell>
          <cell r="C194" t="str">
            <v>SALES_IND</v>
          </cell>
          <cell r="F194" t="str">
            <v>IGNORED</v>
          </cell>
          <cell r="G194" t="str">
            <v>IGNORED</v>
          </cell>
          <cell r="H194" t="str">
            <v>IGNORED</v>
          </cell>
          <cell r="I194" t="str">
            <v>IGNORED</v>
          </cell>
          <cell r="J194" t="str">
            <v>IGNORED</v>
          </cell>
          <cell r="K194" t="str">
            <v>IGNORED</v>
          </cell>
          <cell r="L194" t="str">
            <v>IGNORED</v>
          </cell>
          <cell r="M194" t="str">
            <v>IGNORED</v>
          </cell>
          <cell r="N194" t="str">
            <v>IGNORED</v>
          </cell>
          <cell r="O194" t="str">
            <v>IGNORED</v>
          </cell>
          <cell r="P194" t="str">
            <v>IGNORED</v>
          </cell>
          <cell r="Q194" t="str">
            <v>IGNORED</v>
          </cell>
          <cell r="R194" t="str">
            <v>IGNORED</v>
          </cell>
          <cell r="S194" t="str">
            <v>IGNORED</v>
          </cell>
          <cell r="T194" t="str">
            <v>IGNORED</v>
          </cell>
          <cell r="U194" t="str">
            <v>IGNORED</v>
          </cell>
          <cell r="V194" t="str">
            <v>IGNORED</v>
          </cell>
          <cell r="W194" t="str">
            <v>IGNORED</v>
          </cell>
          <cell r="X194" t="str">
            <v>IGNORED</v>
          </cell>
          <cell r="Y194" t="str">
            <v>IGNORED</v>
          </cell>
          <cell r="Z194" t="str">
            <v>IGNORED</v>
          </cell>
          <cell r="AA194" t="str">
            <v>IGNORED</v>
          </cell>
          <cell r="AB194" t="str">
            <v>IGNORED</v>
          </cell>
          <cell r="AC194" t="str">
            <v>IGNORED</v>
          </cell>
          <cell r="AD194" t="str">
            <v>IGNORED</v>
          </cell>
          <cell r="AE194" t="str">
            <v>IGNORED</v>
          </cell>
          <cell r="AF194" t="str">
            <v>IGNORED</v>
          </cell>
          <cell r="AG194" t="str">
            <v>IGNORED</v>
          </cell>
          <cell r="AH194" t="str">
            <v>IGNORED</v>
          </cell>
          <cell r="AI194" t="str">
            <v>IGNORED</v>
          </cell>
          <cell r="AJ194" t="str">
            <v>IGNORED</v>
          </cell>
          <cell r="AK194" t="str">
            <v>IGNORED</v>
          </cell>
          <cell r="AL194" t="str">
            <v>IGNORED</v>
          </cell>
          <cell r="AM194" t="str">
            <v>IGNORED</v>
          </cell>
          <cell r="AN194" t="str">
            <v>IGNORED</v>
          </cell>
          <cell r="AO194" t="str">
            <v>IGNORED</v>
          </cell>
          <cell r="AP194" t="str">
            <v>IGNORED</v>
          </cell>
          <cell r="AQ194" t="str">
            <v>IGNORED</v>
          </cell>
          <cell r="AR194" t="str">
            <v>IGNORED</v>
          </cell>
          <cell r="AS194" t="str">
            <v>IGNORED</v>
          </cell>
          <cell r="AT194" t="str">
            <v>IGNORED</v>
          </cell>
          <cell r="AU194" t="str">
            <v>IGNORED</v>
          </cell>
          <cell r="AV194" t="str">
            <v>IGNORED</v>
          </cell>
          <cell r="AW194" t="str">
            <v>IGNORED</v>
          </cell>
          <cell r="AX194" t="str">
            <v>IGNORED</v>
          </cell>
          <cell r="AY194" t="str">
            <v>IGNORED</v>
          </cell>
          <cell r="AZ194" t="str">
            <v>IGNORED</v>
          </cell>
          <cell r="BA194" t="str">
            <v>IGNORED</v>
          </cell>
          <cell r="BB194" t="str">
            <v>IGNORED</v>
          </cell>
          <cell r="BC194" t="str">
            <v>IGNORED</v>
          </cell>
          <cell r="BD194" t="str">
            <v>IGNORED</v>
          </cell>
          <cell r="BE194" t="str">
            <v>IGNORED</v>
          </cell>
          <cell r="BF194" t="str">
            <v>IGNORED</v>
          </cell>
          <cell r="BG194" t="str">
            <v>IGNORED</v>
          </cell>
          <cell r="BH194" t="str">
            <v>IGNORED</v>
          </cell>
          <cell r="BI194" t="str">
            <v>IGNORED</v>
          </cell>
          <cell r="BJ194" t="str">
            <v>IGNORED</v>
          </cell>
          <cell r="BK194" t="str">
            <v>IGNORED</v>
          </cell>
          <cell r="BL194" t="str">
            <v>IGNORED</v>
          </cell>
          <cell r="BM194" t="str">
            <v>IGNORED</v>
          </cell>
          <cell r="BN194" t="str">
            <v>IGNORED</v>
          </cell>
          <cell r="BO194" t="str">
            <v>IGNORED</v>
          </cell>
          <cell r="BP194" t="str">
            <v>IGNORED</v>
          </cell>
          <cell r="BQ194" t="str">
            <v>IGNORED</v>
          </cell>
          <cell r="BR194" t="str">
            <v>IGNORED</v>
          </cell>
          <cell r="BS194" t="str">
            <v>IGNORED</v>
          </cell>
          <cell r="BT194" t="str">
            <v>IGNORED</v>
          </cell>
          <cell r="BU194" t="str">
            <v>IGNORED</v>
          </cell>
          <cell r="BV194" t="str">
            <v>IGNORED</v>
          </cell>
          <cell r="BW194" t="str">
            <v>IGNORED</v>
          </cell>
        </row>
        <row r="195">
          <cell r="B195" t="str">
            <v>Sales -% Government (G)</v>
          </cell>
          <cell r="C195" t="str">
            <v>SALES_GOV</v>
          </cell>
          <cell r="F195" t="str">
            <v>IGNORED</v>
          </cell>
          <cell r="G195" t="str">
            <v>IGNORED</v>
          </cell>
          <cell r="H195" t="str">
            <v>IGNORED</v>
          </cell>
          <cell r="I195" t="str">
            <v>IGNORED</v>
          </cell>
          <cell r="J195" t="str">
            <v>IGNORED</v>
          </cell>
          <cell r="K195" t="str">
            <v>IGNORED</v>
          </cell>
          <cell r="L195" t="str">
            <v>IGNORED</v>
          </cell>
          <cell r="M195" t="str">
            <v>IGNORED</v>
          </cell>
          <cell r="N195" t="str">
            <v>IGNORED</v>
          </cell>
          <cell r="O195" t="str">
            <v>IGNORED</v>
          </cell>
          <cell r="P195" t="str">
            <v>IGNORED</v>
          </cell>
          <cell r="Q195" t="str">
            <v>IGNORED</v>
          </cell>
          <cell r="R195" t="str">
            <v>IGNORED</v>
          </cell>
          <cell r="S195" t="str">
            <v>IGNORED</v>
          </cell>
          <cell r="T195" t="str">
            <v>IGNORED</v>
          </cell>
          <cell r="U195" t="str">
            <v>IGNORED</v>
          </cell>
          <cell r="V195" t="str">
            <v>IGNORED</v>
          </cell>
          <cell r="W195" t="str">
            <v>IGNORED</v>
          </cell>
          <cell r="X195" t="str">
            <v>IGNORED</v>
          </cell>
          <cell r="Y195" t="str">
            <v>IGNORED</v>
          </cell>
          <cell r="Z195" t="str">
            <v>IGNORED</v>
          </cell>
          <cell r="AA195" t="str">
            <v>IGNORED</v>
          </cell>
          <cell r="AB195" t="str">
            <v>IGNORED</v>
          </cell>
          <cell r="AC195" t="str">
            <v>IGNORED</v>
          </cell>
          <cell r="AD195" t="str">
            <v>IGNORED</v>
          </cell>
          <cell r="AE195" t="str">
            <v>IGNORED</v>
          </cell>
          <cell r="AF195" t="str">
            <v>IGNORED</v>
          </cell>
          <cell r="AG195" t="str">
            <v>IGNORED</v>
          </cell>
          <cell r="AH195" t="str">
            <v>IGNORED</v>
          </cell>
          <cell r="AI195" t="str">
            <v>IGNORED</v>
          </cell>
          <cell r="AJ195" t="str">
            <v>IGNORED</v>
          </cell>
          <cell r="AK195" t="str">
            <v>IGNORED</v>
          </cell>
          <cell r="AL195" t="str">
            <v>IGNORED</v>
          </cell>
          <cell r="AM195" t="str">
            <v>IGNORED</v>
          </cell>
          <cell r="AN195" t="str">
            <v>IGNORED</v>
          </cell>
          <cell r="AO195" t="str">
            <v>IGNORED</v>
          </cell>
          <cell r="AP195" t="str">
            <v>IGNORED</v>
          </cell>
          <cell r="AQ195" t="str">
            <v>IGNORED</v>
          </cell>
          <cell r="AR195" t="str">
            <v>IGNORED</v>
          </cell>
          <cell r="AS195" t="str">
            <v>IGNORED</v>
          </cell>
          <cell r="AT195" t="str">
            <v>IGNORED</v>
          </cell>
          <cell r="AU195" t="str">
            <v>IGNORED</v>
          </cell>
          <cell r="AV195" t="str">
            <v>IGNORED</v>
          </cell>
          <cell r="AW195" t="str">
            <v>IGNORED</v>
          </cell>
          <cell r="AX195" t="str">
            <v>IGNORED</v>
          </cell>
          <cell r="AY195" t="str">
            <v>IGNORED</v>
          </cell>
          <cell r="AZ195" t="str">
            <v>IGNORED</v>
          </cell>
          <cell r="BA195" t="str">
            <v>IGNORED</v>
          </cell>
          <cell r="BB195" t="str">
            <v>IGNORED</v>
          </cell>
          <cell r="BC195" t="str">
            <v>IGNORED</v>
          </cell>
          <cell r="BD195" t="str">
            <v>IGNORED</v>
          </cell>
          <cell r="BE195" t="str">
            <v>IGNORED</v>
          </cell>
          <cell r="BF195" t="str">
            <v>IGNORED</v>
          </cell>
          <cell r="BG195" t="str">
            <v>IGNORED</v>
          </cell>
          <cell r="BH195" t="str">
            <v>IGNORED</v>
          </cell>
          <cell r="BI195" t="str">
            <v>IGNORED</v>
          </cell>
          <cell r="BJ195" t="str">
            <v>IGNORED</v>
          </cell>
          <cell r="BK195" t="str">
            <v>IGNORED</v>
          </cell>
          <cell r="BL195" t="str">
            <v>IGNORED</v>
          </cell>
          <cell r="BM195" t="str">
            <v>IGNORED</v>
          </cell>
          <cell r="BN195" t="str">
            <v>IGNORED</v>
          </cell>
          <cell r="BO195" t="str">
            <v>IGNORED</v>
          </cell>
          <cell r="BP195" t="str">
            <v>IGNORED</v>
          </cell>
          <cell r="BQ195" t="str">
            <v>IGNORED</v>
          </cell>
          <cell r="BR195" t="str">
            <v>IGNORED</v>
          </cell>
          <cell r="BS195" t="str">
            <v>IGNORED</v>
          </cell>
          <cell r="BT195" t="str">
            <v>IGNORED</v>
          </cell>
          <cell r="BU195" t="str">
            <v>IGNORED</v>
          </cell>
          <cell r="BV195" t="str">
            <v>IGNORED</v>
          </cell>
          <cell r="BW195" t="str">
            <v>IGNORED</v>
          </cell>
        </row>
        <row r="196">
          <cell r="B196" t="str">
            <v>Sales - % Industry Sub-Segment: Financial Services</v>
          </cell>
          <cell r="C196" t="str">
            <v>SALES_FINAN</v>
          </cell>
          <cell r="F196" t="str">
            <v>IGNORED</v>
          </cell>
          <cell r="G196" t="str">
            <v>IGNORED</v>
          </cell>
          <cell r="H196" t="str">
            <v>IGNORED</v>
          </cell>
          <cell r="I196" t="str">
            <v>IGNORED</v>
          </cell>
          <cell r="J196" t="str">
            <v>IGNORED</v>
          </cell>
          <cell r="K196" t="str">
            <v>IGNORED</v>
          </cell>
          <cell r="L196" t="str">
            <v>IGNORED</v>
          </cell>
          <cell r="M196" t="str">
            <v>IGNORED</v>
          </cell>
          <cell r="N196" t="str">
            <v>IGNORED</v>
          </cell>
          <cell r="O196" t="str">
            <v>IGNORED</v>
          </cell>
          <cell r="P196" t="str">
            <v>IGNORED</v>
          </cell>
          <cell r="Q196" t="str">
            <v>IGNORED</v>
          </cell>
          <cell r="R196" t="str">
            <v>IGNORED</v>
          </cell>
          <cell r="S196" t="str">
            <v>IGNORED</v>
          </cell>
          <cell r="T196" t="str">
            <v>IGNORED</v>
          </cell>
          <cell r="U196" t="str">
            <v>IGNORED</v>
          </cell>
          <cell r="V196" t="str">
            <v>IGNORED</v>
          </cell>
          <cell r="W196" t="str">
            <v>IGNORED</v>
          </cell>
          <cell r="X196" t="str">
            <v>IGNORED</v>
          </cell>
          <cell r="Y196" t="str">
            <v>IGNORED</v>
          </cell>
          <cell r="Z196" t="str">
            <v>IGNORED</v>
          </cell>
          <cell r="AA196" t="str">
            <v>IGNORED</v>
          </cell>
          <cell r="AB196" t="str">
            <v>IGNORED</v>
          </cell>
          <cell r="AC196" t="str">
            <v>IGNORED</v>
          </cell>
          <cell r="AD196" t="str">
            <v>IGNORED</v>
          </cell>
          <cell r="AE196" t="str">
            <v>IGNORED</v>
          </cell>
          <cell r="AF196" t="str">
            <v>IGNORED</v>
          </cell>
          <cell r="AG196" t="str">
            <v>IGNORED</v>
          </cell>
          <cell r="AH196" t="str">
            <v>IGNORED</v>
          </cell>
          <cell r="AI196" t="str">
            <v>IGNORED</v>
          </cell>
          <cell r="AJ196" t="str">
            <v>IGNORED</v>
          </cell>
          <cell r="AK196" t="str">
            <v>IGNORED</v>
          </cell>
          <cell r="AL196" t="str">
            <v>IGNORED</v>
          </cell>
          <cell r="AM196" t="str">
            <v>IGNORED</v>
          </cell>
          <cell r="AN196" t="str">
            <v>IGNORED</v>
          </cell>
          <cell r="AO196" t="str">
            <v>IGNORED</v>
          </cell>
          <cell r="AP196" t="str">
            <v>IGNORED</v>
          </cell>
          <cell r="AQ196" t="str">
            <v>IGNORED</v>
          </cell>
          <cell r="AR196" t="str">
            <v>IGNORED</v>
          </cell>
          <cell r="AS196" t="str">
            <v>IGNORED</v>
          </cell>
          <cell r="AT196" t="str">
            <v>IGNORED</v>
          </cell>
          <cell r="AU196" t="str">
            <v>IGNORED</v>
          </cell>
          <cell r="AV196" t="str">
            <v>IGNORED</v>
          </cell>
          <cell r="AW196" t="str">
            <v>IGNORED</v>
          </cell>
          <cell r="AX196" t="str">
            <v>IGNORED</v>
          </cell>
          <cell r="AY196" t="str">
            <v>IGNORED</v>
          </cell>
          <cell r="AZ196" t="str">
            <v>IGNORED</v>
          </cell>
          <cell r="BA196" t="str">
            <v>IGNORED</v>
          </cell>
          <cell r="BB196" t="str">
            <v>IGNORED</v>
          </cell>
          <cell r="BC196" t="str">
            <v>IGNORED</v>
          </cell>
          <cell r="BD196" t="str">
            <v>IGNORED</v>
          </cell>
          <cell r="BE196" t="str">
            <v>IGNORED</v>
          </cell>
          <cell r="BF196" t="str">
            <v>IGNORED</v>
          </cell>
          <cell r="BG196" t="str">
            <v>IGNORED</v>
          </cell>
          <cell r="BH196" t="str">
            <v>IGNORED</v>
          </cell>
          <cell r="BI196" t="str">
            <v>IGNORED</v>
          </cell>
          <cell r="BJ196" t="str">
            <v>IGNORED</v>
          </cell>
          <cell r="BK196" t="str">
            <v>IGNORED</v>
          </cell>
          <cell r="BL196" t="str">
            <v>IGNORED</v>
          </cell>
          <cell r="BM196" t="str">
            <v>IGNORED</v>
          </cell>
          <cell r="BN196" t="str">
            <v>IGNORED</v>
          </cell>
          <cell r="BO196" t="str">
            <v>IGNORED</v>
          </cell>
          <cell r="BP196" t="str">
            <v>IGNORED</v>
          </cell>
          <cell r="BQ196" t="str">
            <v>IGNORED</v>
          </cell>
          <cell r="BR196" t="str">
            <v>IGNORED</v>
          </cell>
          <cell r="BS196" t="str">
            <v>IGNORED</v>
          </cell>
          <cell r="BT196" t="str">
            <v>IGNORED</v>
          </cell>
          <cell r="BU196" t="str">
            <v>IGNORED</v>
          </cell>
          <cell r="BV196" t="str">
            <v>IGNORED</v>
          </cell>
          <cell r="BW196" t="str">
            <v>IGNORED</v>
          </cell>
        </row>
        <row r="197">
          <cell r="B197" t="str">
            <v>Sales (%) SMB</v>
          </cell>
          <cell r="C197" t="str">
            <v>SALES_SMB</v>
          </cell>
          <cell r="F197" t="str">
            <v>IGNORED</v>
          </cell>
          <cell r="G197" t="str">
            <v>IGNORED</v>
          </cell>
          <cell r="H197" t="str">
            <v>IGNORED</v>
          </cell>
          <cell r="I197" t="str">
            <v>IGNORED</v>
          </cell>
          <cell r="J197" t="str">
            <v>IGNORED</v>
          </cell>
          <cell r="K197" t="str">
            <v>IGNORED</v>
          </cell>
          <cell r="L197" t="str">
            <v>IGNORED</v>
          </cell>
          <cell r="M197" t="str">
            <v>IGNORED</v>
          </cell>
          <cell r="N197" t="str">
            <v>IGNORED</v>
          </cell>
          <cell r="O197" t="str">
            <v>IGNORED</v>
          </cell>
          <cell r="P197" t="str">
            <v>IGNORED</v>
          </cell>
          <cell r="Q197" t="str">
            <v>IGNORED</v>
          </cell>
          <cell r="R197" t="str">
            <v>IGNORED</v>
          </cell>
          <cell r="S197" t="str">
            <v>IGNORED</v>
          </cell>
          <cell r="T197" t="str">
            <v>IGNORED</v>
          </cell>
          <cell r="U197" t="str">
            <v>IGNORED</v>
          </cell>
          <cell r="V197" t="str">
            <v>IGNORED</v>
          </cell>
          <cell r="W197" t="str">
            <v>IGNORED</v>
          </cell>
          <cell r="X197" t="str">
            <v>IGNORED</v>
          </cell>
          <cell r="Y197" t="str">
            <v>IGNORED</v>
          </cell>
          <cell r="Z197" t="str">
            <v>IGNORED</v>
          </cell>
          <cell r="AA197" t="str">
            <v>IGNORED</v>
          </cell>
          <cell r="AB197" t="str">
            <v>IGNORED</v>
          </cell>
          <cell r="AC197" t="str">
            <v>IGNORED</v>
          </cell>
          <cell r="AD197" t="str">
            <v>IGNORED</v>
          </cell>
          <cell r="AE197" t="str">
            <v>IGNORED</v>
          </cell>
          <cell r="AF197" t="str">
            <v>IGNORED</v>
          </cell>
          <cell r="AG197" t="str">
            <v>IGNORED</v>
          </cell>
          <cell r="AH197" t="str">
            <v>IGNORED</v>
          </cell>
          <cell r="AI197" t="str">
            <v>IGNORED</v>
          </cell>
          <cell r="AJ197" t="str">
            <v>IGNORED</v>
          </cell>
          <cell r="AK197" t="str">
            <v>IGNORED</v>
          </cell>
          <cell r="AL197" t="str">
            <v>IGNORED</v>
          </cell>
          <cell r="AM197" t="str">
            <v>IGNORED</v>
          </cell>
          <cell r="AN197" t="str">
            <v>IGNORED</v>
          </cell>
          <cell r="AO197" t="str">
            <v>IGNORED</v>
          </cell>
          <cell r="AP197" t="str">
            <v>IGNORED</v>
          </cell>
          <cell r="AQ197" t="str">
            <v>IGNORED</v>
          </cell>
          <cell r="AR197" t="str">
            <v>IGNORED</v>
          </cell>
          <cell r="AS197" t="str">
            <v>IGNORED</v>
          </cell>
          <cell r="AT197" t="str">
            <v>IGNORED</v>
          </cell>
          <cell r="AU197" t="str">
            <v>IGNORED</v>
          </cell>
          <cell r="AV197" t="str">
            <v>IGNORED</v>
          </cell>
          <cell r="AW197" t="str">
            <v>IGNORED</v>
          </cell>
          <cell r="AX197" t="str">
            <v>IGNORED</v>
          </cell>
          <cell r="AY197" t="str">
            <v>IGNORED</v>
          </cell>
          <cell r="AZ197" t="str">
            <v>IGNORED</v>
          </cell>
          <cell r="BA197" t="str">
            <v>IGNORED</v>
          </cell>
          <cell r="BB197" t="str">
            <v>IGNORED</v>
          </cell>
          <cell r="BC197" t="str">
            <v>IGNORED</v>
          </cell>
          <cell r="BD197" t="str">
            <v>IGNORED</v>
          </cell>
          <cell r="BE197" t="str">
            <v>IGNORED</v>
          </cell>
          <cell r="BF197" t="str">
            <v>IGNORED</v>
          </cell>
          <cell r="BG197" t="str">
            <v>IGNORED</v>
          </cell>
          <cell r="BH197" t="str">
            <v>IGNORED</v>
          </cell>
          <cell r="BI197" t="str">
            <v>IGNORED</v>
          </cell>
          <cell r="BJ197" t="str">
            <v>IGNORED</v>
          </cell>
          <cell r="BK197" t="str">
            <v>IGNORED</v>
          </cell>
          <cell r="BL197" t="str">
            <v>IGNORED</v>
          </cell>
          <cell r="BM197" t="str">
            <v>IGNORED</v>
          </cell>
          <cell r="BN197" t="str">
            <v>IGNORED</v>
          </cell>
          <cell r="BO197" t="str">
            <v>IGNORED</v>
          </cell>
          <cell r="BP197" t="str">
            <v>IGNORED</v>
          </cell>
          <cell r="BQ197" t="str">
            <v>IGNORED</v>
          </cell>
          <cell r="BR197" t="str">
            <v>IGNORED</v>
          </cell>
          <cell r="BS197" t="str">
            <v>IGNORED</v>
          </cell>
          <cell r="BT197" t="str">
            <v>IGNORED</v>
          </cell>
          <cell r="BU197" t="str">
            <v>IGNORED</v>
          </cell>
          <cell r="BV197" t="str">
            <v>IGNORED</v>
          </cell>
          <cell r="BW197" t="str">
            <v>IGNORED</v>
          </cell>
        </row>
        <row r="201">
          <cell r="B201" t="str">
            <v>Sales - % from Captive Financing Business</v>
          </cell>
          <cell r="C201" t="str">
            <v>REV_FIN_SEGMENT</v>
          </cell>
          <cell r="F201" t="str">
            <v>IGNORED</v>
          </cell>
          <cell r="G201" t="str">
            <v>IGNORED</v>
          </cell>
          <cell r="H201" t="str">
            <v>IGNORED</v>
          </cell>
          <cell r="I201" t="str">
            <v>IGNORED</v>
          </cell>
          <cell r="J201" t="str">
            <v>IGNORED</v>
          </cell>
          <cell r="K201" t="str">
            <v>IGNORED</v>
          </cell>
          <cell r="L201" t="str">
            <v>IGNORED</v>
          </cell>
          <cell r="M201" t="str">
            <v>IGNORED</v>
          </cell>
          <cell r="N201" t="str">
            <v>IGNORED</v>
          </cell>
          <cell r="O201" t="str">
            <v>IGNORED</v>
          </cell>
          <cell r="P201" t="str">
            <v>IGNORED</v>
          </cell>
          <cell r="Q201" t="str">
            <v>IGNORED</v>
          </cell>
          <cell r="R201" t="str">
            <v>IGNORED</v>
          </cell>
          <cell r="S201" t="str">
            <v>IGNORED</v>
          </cell>
          <cell r="T201" t="str">
            <v>IGNORED</v>
          </cell>
          <cell r="U201" t="str">
            <v>IGNORED</v>
          </cell>
          <cell r="V201" t="str">
            <v>IGNORED</v>
          </cell>
          <cell r="W201" t="str">
            <v>IGNORED</v>
          </cell>
          <cell r="X201" t="str">
            <v>IGNORED</v>
          </cell>
          <cell r="Y201" t="str">
            <v>IGNORED</v>
          </cell>
          <cell r="Z201" t="str">
            <v>IGNORED</v>
          </cell>
          <cell r="AA201" t="str">
            <v>IGNORED</v>
          </cell>
          <cell r="AB201" t="str">
            <v>IGNORED</v>
          </cell>
          <cell r="AC201" t="str">
            <v>IGNORED</v>
          </cell>
          <cell r="AD201" t="str">
            <v>IGNORED</v>
          </cell>
          <cell r="AE201" t="str">
            <v>IGNORED</v>
          </cell>
          <cell r="AF201" t="str">
            <v>IGNORED</v>
          </cell>
          <cell r="AG201" t="str">
            <v>IGNORED</v>
          </cell>
          <cell r="AH201" t="str">
            <v>IGNORED</v>
          </cell>
          <cell r="AI201" t="str">
            <v>IGNORED</v>
          </cell>
          <cell r="AJ201" t="str">
            <v>IGNORED</v>
          </cell>
          <cell r="AK201" t="str">
            <v>IGNORED</v>
          </cell>
          <cell r="AL201" t="str">
            <v>IGNORED</v>
          </cell>
          <cell r="AM201" t="str">
            <v>IGNORED</v>
          </cell>
          <cell r="AN201" t="str">
            <v>IGNORED</v>
          </cell>
          <cell r="AO201" t="str">
            <v>IGNORED</v>
          </cell>
          <cell r="AP201" t="str">
            <v>IGNORED</v>
          </cell>
          <cell r="AQ201" t="str">
            <v>IGNORED</v>
          </cell>
          <cell r="AR201" t="str">
            <v>IGNORED</v>
          </cell>
          <cell r="AS201" t="str">
            <v>IGNORED</v>
          </cell>
          <cell r="AT201" t="str">
            <v>IGNORED</v>
          </cell>
          <cell r="AU201" t="str">
            <v>IGNORED</v>
          </cell>
          <cell r="AV201" t="str">
            <v>IGNORED</v>
          </cell>
          <cell r="AW201" t="str">
            <v>IGNORED</v>
          </cell>
          <cell r="AX201" t="str">
            <v>IGNORED</v>
          </cell>
          <cell r="AY201" t="str">
            <v>IGNORED</v>
          </cell>
          <cell r="AZ201" t="str">
            <v>IGNORED</v>
          </cell>
          <cell r="BA201" t="str">
            <v>IGNORED</v>
          </cell>
          <cell r="BB201" t="str">
            <v>IGNORED</v>
          </cell>
          <cell r="BC201" t="str">
            <v>IGNORED</v>
          </cell>
          <cell r="BD201" t="str">
            <v>IGNORED</v>
          </cell>
          <cell r="BE201" t="str">
            <v>IGNORED</v>
          </cell>
          <cell r="BF201" t="str">
            <v>IGNORED</v>
          </cell>
          <cell r="BG201" t="str">
            <v>IGNORED</v>
          </cell>
          <cell r="BH201" t="str">
            <v>IGNORED</v>
          </cell>
          <cell r="BI201" t="str">
            <v>IGNORED</v>
          </cell>
          <cell r="BJ201" t="str">
            <v>IGNORED</v>
          </cell>
          <cell r="BK201" t="str">
            <v>IGNORED</v>
          </cell>
          <cell r="BL201" t="str">
            <v>IGNORED</v>
          </cell>
          <cell r="BM201" t="str">
            <v>IGNORED</v>
          </cell>
          <cell r="BN201" t="str">
            <v>IGNORED</v>
          </cell>
          <cell r="BO201" t="str">
            <v>IGNORED</v>
          </cell>
          <cell r="BP201" t="str">
            <v>IGNORED</v>
          </cell>
          <cell r="BQ201" t="str">
            <v>IGNORED</v>
          </cell>
          <cell r="BR201" t="str">
            <v>IGNORED</v>
          </cell>
          <cell r="BS201" t="str">
            <v>IGNORED</v>
          </cell>
          <cell r="BT201" t="str">
            <v>IGNORED</v>
          </cell>
          <cell r="BU201" t="str">
            <v>IGNORED</v>
          </cell>
          <cell r="BV201" t="str">
            <v>IGNORED</v>
          </cell>
          <cell r="BW201" t="str">
            <v>IGNORED</v>
          </cell>
        </row>
        <row r="202">
          <cell r="B202" t="str">
            <v>Operating Earnings - % from Captive Financing Business</v>
          </cell>
          <cell r="C202" t="str">
            <v>EBIT_FIN_SEGMENT</v>
          </cell>
          <cell r="F202" t="str">
            <v>IGNORED</v>
          </cell>
          <cell r="G202" t="str">
            <v>IGNORED</v>
          </cell>
          <cell r="H202" t="str">
            <v>IGNORED</v>
          </cell>
          <cell r="I202" t="str">
            <v>IGNORED</v>
          </cell>
          <cell r="J202" t="str">
            <v>IGNORED</v>
          </cell>
          <cell r="K202" t="str">
            <v>IGNORED</v>
          </cell>
          <cell r="L202" t="str">
            <v>IGNORED</v>
          </cell>
          <cell r="M202" t="str">
            <v>IGNORED</v>
          </cell>
          <cell r="N202" t="str">
            <v>IGNORED</v>
          </cell>
          <cell r="O202" t="str">
            <v>IGNORED</v>
          </cell>
          <cell r="P202" t="str">
            <v>IGNORED</v>
          </cell>
          <cell r="Q202" t="str">
            <v>IGNORED</v>
          </cell>
          <cell r="R202" t="str">
            <v>IGNORED</v>
          </cell>
          <cell r="S202" t="str">
            <v>IGNORED</v>
          </cell>
          <cell r="T202" t="str">
            <v>IGNORED</v>
          </cell>
          <cell r="U202" t="str">
            <v>IGNORED</v>
          </cell>
          <cell r="V202" t="str">
            <v>IGNORED</v>
          </cell>
          <cell r="W202" t="str">
            <v>IGNORED</v>
          </cell>
          <cell r="X202" t="str">
            <v>IGNORED</v>
          </cell>
          <cell r="Y202" t="str">
            <v>IGNORED</v>
          </cell>
          <cell r="Z202" t="str">
            <v>IGNORED</v>
          </cell>
          <cell r="AA202" t="str">
            <v>IGNORED</v>
          </cell>
          <cell r="AB202" t="str">
            <v>IGNORED</v>
          </cell>
          <cell r="AC202" t="str">
            <v>IGNORED</v>
          </cell>
          <cell r="AD202" t="str">
            <v>IGNORED</v>
          </cell>
          <cell r="AE202" t="str">
            <v>IGNORED</v>
          </cell>
          <cell r="AF202" t="str">
            <v>IGNORED</v>
          </cell>
          <cell r="AG202" t="str">
            <v>IGNORED</v>
          </cell>
          <cell r="AH202" t="str">
            <v>IGNORED</v>
          </cell>
          <cell r="AI202" t="str">
            <v>IGNORED</v>
          </cell>
          <cell r="AJ202" t="str">
            <v>IGNORED</v>
          </cell>
          <cell r="AK202" t="str">
            <v>IGNORED</v>
          </cell>
          <cell r="AL202" t="str">
            <v>IGNORED</v>
          </cell>
          <cell r="AM202" t="str">
            <v>IGNORED</v>
          </cell>
          <cell r="AN202" t="str">
            <v>IGNORED</v>
          </cell>
          <cell r="AO202" t="str">
            <v>IGNORED</v>
          </cell>
          <cell r="AP202" t="str">
            <v>IGNORED</v>
          </cell>
          <cell r="AQ202" t="str">
            <v>IGNORED</v>
          </cell>
          <cell r="AR202" t="str">
            <v>IGNORED</v>
          </cell>
          <cell r="AS202" t="str">
            <v>IGNORED</v>
          </cell>
          <cell r="AT202" t="str">
            <v>IGNORED</v>
          </cell>
          <cell r="AU202" t="str">
            <v>IGNORED</v>
          </cell>
          <cell r="AV202" t="str">
            <v>IGNORED</v>
          </cell>
          <cell r="AW202" t="str">
            <v>IGNORED</v>
          </cell>
          <cell r="AX202" t="str">
            <v>IGNORED</v>
          </cell>
          <cell r="AY202" t="str">
            <v>IGNORED</v>
          </cell>
          <cell r="AZ202" t="str">
            <v>IGNORED</v>
          </cell>
          <cell r="BA202" t="str">
            <v>IGNORED</v>
          </cell>
          <cell r="BB202" t="str">
            <v>IGNORED</v>
          </cell>
          <cell r="BC202" t="str">
            <v>IGNORED</v>
          </cell>
          <cell r="BD202" t="str">
            <v>IGNORED</v>
          </cell>
          <cell r="BE202" t="str">
            <v>IGNORED</v>
          </cell>
          <cell r="BF202" t="str">
            <v>IGNORED</v>
          </cell>
          <cell r="BG202" t="str">
            <v>IGNORED</v>
          </cell>
          <cell r="BH202" t="str">
            <v>IGNORED</v>
          </cell>
          <cell r="BI202" t="str">
            <v>IGNORED</v>
          </cell>
          <cell r="BJ202" t="str">
            <v>IGNORED</v>
          </cell>
          <cell r="BK202" t="str">
            <v>IGNORED</v>
          </cell>
          <cell r="BL202" t="str">
            <v>IGNORED</v>
          </cell>
          <cell r="BM202" t="str">
            <v>IGNORED</v>
          </cell>
          <cell r="BN202" t="str">
            <v>IGNORED</v>
          </cell>
          <cell r="BO202" t="str">
            <v>IGNORED</v>
          </cell>
          <cell r="BP202" t="str">
            <v>IGNORED</v>
          </cell>
          <cell r="BQ202" t="str">
            <v>IGNORED</v>
          </cell>
          <cell r="BR202" t="str">
            <v>IGNORED</v>
          </cell>
          <cell r="BS202" t="str">
            <v>IGNORED</v>
          </cell>
          <cell r="BT202" t="str">
            <v>IGNORED</v>
          </cell>
          <cell r="BU202" t="str">
            <v>IGNORED</v>
          </cell>
          <cell r="BV202" t="str">
            <v>IGNORED</v>
          </cell>
          <cell r="BW202" t="str">
            <v>IGNORED</v>
          </cell>
        </row>
        <row r="203">
          <cell r="A203" t="str">
            <v>Commodities Exposure - Sales</v>
          </cell>
        </row>
        <row r="204">
          <cell r="B204" t="str">
            <v>Sales - % Oil/Petrol/Fuel</v>
          </cell>
          <cell r="C204" t="str">
            <v>SALES_OIL_PETRO_FUEL</v>
          </cell>
          <cell r="F204" t="str">
            <v>IGNORED</v>
          </cell>
          <cell r="G204" t="str">
            <v>IGNORED</v>
          </cell>
          <cell r="H204" t="str">
            <v>IGNORED</v>
          </cell>
          <cell r="I204" t="str">
            <v>IGNORED</v>
          </cell>
          <cell r="J204" t="str">
            <v>IGNORED</v>
          </cell>
          <cell r="K204" t="str">
            <v>IGNORED</v>
          </cell>
          <cell r="L204" t="str">
            <v>IGNORED</v>
          </cell>
          <cell r="M204" t="str">
            <v>IGNORED</v>
          </cell>
          <cell r="N204" t="str">
            <v>IGNORED</v>
          </cell>
          <cell r="O204" t="str">
            <v>IGNORED</v>
          </cell>
          <cell r="P204" t="str">
            <v>IGNORED</v>
          </cell>
          <cell r="Q204" t="str">
            <v>IGNORED</v>
          </cell>
          <cell r="R204" t="str">
            <v>IGNORED</v>
          </cell>
          <cell r="S204" t="str">
            <v>IGNORED</v>
          </cell>
          <cell r="T204" t="str">
            <v>IGNORED</v>
          </cell>
          <cell r="U204" t="str">
            <v>IGNORED</v>
          </cell>
          <cell r="V204" t="str">
            <v>IGNORED</v>
          </cell>
          <cell r="W204" t="str">
            <v>IGNORED</v>
          </cell>
          <cell r="X204" t="str">
            <v>IGNORED</v>
          </cell>
          <cell r="Y204" t="str">
            <v>IGNORED</v>
          </cell>
          <cell r="Z204" t="str">
            <v>IGNORED</v>
          </cell>
          <cell r="AA204" t="str">
            <v>IGNORED</v>
          </cell>
          <cell r="AB204" t="str">
            <v>IGNORED</v>
          </cell>
          <cell r="AC204" t="str">
            <v>IGNORED</v>
          </cell>
          <cell r="AD204" t="str">
            <v>IGNORED</v>
          </cell>
          <cell r="AE204" t="str">
            <v>IGNORED</v>
          </cell>
          <cell r="AF204" t="str">
            <v>IGNORED</v>
          </cell>
          <cell r="AG204" t="str">
            <v>IGNORED</v>
          </cell>
          <cell r="AH204" t="str">
            <v>IGNORED</v>
          </cell>
          <cell r="AI204" t="str">
            <v>IGNORED</v>
          </cell>
          <cell r="AJ204" t="str">
            <v>IGNORED</v>
          </cell>
          <cell r="AK204" t="str">
            <v>IGNORED</v>
          </cell>
          <cell r="AL204" t="str">
            <v>IGNORED</v>
          </cell>
          <cell r="AM204" t="str">
            <v>IGNORED</v>
          </cell>
          <cell r="AN204" t="str">
            <v>IGNORED</v>
          </cell>
          <cell r="AO204" t="str">
            <v>IGNORED</v>
          </cell>
          <cell r="AP204" t="str">
            <v>IGNORED</v>
          </cell>
          <cell r="AQ204" t="str">
            <v>IGNORED</v>
          </cell>
          <cell r="AR204" t="str">
            <v>IGNORED</v>
          </cell>
          <cell r="AS204" t="str">
            <v>IGNORED</v>
          </cell>
          <cell r="AT204" t="str">
            <v>IGNORED</v>
          </cell>
          <cell r="AU204" t="str">
            <v>IGNORED</v>
          </cell>
          <cell r="AV204" t="str">
            <v>IGNORED</v>
          </cell>
          <cell r="AW204" t="str">
            <v>IGNORED</v>
          </cell>
          <cell r="AX204" t="str">
            <v>IGNORED</v>
          </cell>
          <cell r="AY204" t="str">
            <v>IGNORED</v>
          </cell>
          <cell r="AZ204" t="str">
            <v>IGNORED</v>
          </cell>
          <cell r="BA204" t="str">
            <v>IGNORED</v>
          </cell>
          <cell r="BB204" t="str">
            <v>IGNORED</v>
          </cell>
          <cell r="BC204" t="str">
            <v>IGNORED</v>
          </cell>
          <cell r="BD204" t="str">
            <v>IGNORED</v>
          </cell>
          <cell r="BE204" t="str">
            <v>IGNORED</v>
          </cell>
          <cell r="BF204" t="str">
            <v>IGNORED</v>
          </cell>
          <cell r="BG204" t="str">
            <v>IGNORED</v>
          </cell>
          <cell r="BH204" t="str">
            <v>IGNORED</v>
          </cell>
          <cell r="BI204" t="str">
            <v>IGNORED</v>
          </cell>
          <cell r="BJ204" t="str">
            <v>IGNORED</v>
          </cell>
          <cell r="BK204" t="str">
            <v>IGNORED</v>
          </cell>
          <cell r="BL204" t="str">
            <v>IGNORED</v>
          </cell>
          <cell r="BM204" t="str">
            <v>IGNORED</v>
          </cell>
          <cell r="BN204" t="str">
            <v>IGNORED</v>
          </cell>
          <cell r="BO204" t="str">
            <v>IGNORED</v>
          </cell>
          <cell r="BP204" t="str">
            <v>IGNORED</v>
          </cell>
          <cell r="BQ204" t="str">
            <v>IGNORED</v>
          </cell>
          <cell r="BR204" t="str">
            <v>IGNORED</v>
          </cell>
          <cell r="BS204" t="str">
            <v>IGNORED</v>
          </cell>
          <cell r="BT204" t="str">
            <v>IGNORED</v>
          </cell>
          <cell r="BU204" t="str">
            <v>IGNORED</v>
          </cell>
          <cell r="BV204" t="str">
            <v>IGNORED</v>
          </cell>
          <cell r="BW204" t="str">
            <v>IGNORED</v>
          </cell>
        </row>
        <row r="205">
          <cell r="B205" t="str">
            <v>Sales - % Oil derivatives/NGLs/plastics</v>
          </cell>
          <cell r="C205" t="str">
            <v>SALES_OIL_DERIV_NGLS_PLASTICS</v>
          </cell>
          <cell r="F205" t="str">
            <v>IGNORED</v>
          </cell>
          <cell r="G205" t="str">
            <v>IGNORED</v>
          </cell>
          <cell r="H205" t="str">
            <v>IGNORED</v>
          </cell>
          <cell r="I205" t="str">
            <v>IGNORED</v>
          </cell>
          <cell r="J205" t="str">
            <v>IGNORED</v>
          </cell>
          <cell r="K205" t="str">
            <v>IGNORED</v>
          </cell>
          <cell r="L205" t="str">
            <v>IGNORED</v>
          </cell>
          <cell r="M205" t="str">
            <v>IGNORED</v>
          </cell>
          <cell r="N205" t="str">
            <v>IGNORED</v>
          </cell>
          <cell r="O205" t="str">
            <v>IGNORED</v>
          </cell>
          <cell r="P205" t="str">
            <v>IGNORED</v>
          </cell>
          <cell r="Q205" t="str">
            <v>IGNORED</v>
          </cell>
          <cell r="R205" t="str">
            <v>IGNORED</v>
          </cell>
          <cell r="S205" t="str">
            <v>IGNORED</v>
          </cell>
          <cell r="T205" t="str">
            <v>IGNORED</v>
          </cell>
          <cell r="U205" t="str">
            <v>IGNORED</v>
          </cell>
          <cell r="V205" t="str">
            <v>IGNORED</v>
          </cell>
          <cell r="W205" t="str">
            <v>IGNORED</v>
          </cell>
          <cell r="X205" t="str">
            <v>IGNORED</v>
          </cell>
          <cell r="Y205" t="str">
            <v>IGNORED</v>
          </cell>
          <cell r="Z205" t="str">
            <v>IGNORED</v>
          </cell>
          <cell r="AA205" t="str">
            <v>IGNORED</v>
          </cell>
          <cell r="AB205" t="str">
            <v>IGNORED</v>
          </cell>
          <cell r="AC205" t="str">
            <v>IGNORED</v>
          </cell>
          <cell r="AD205" t="str">
            <v>IGNORED</v>
          </cell>
          <cell r="AE205" t="str">
            <v>IGNORED</v>
          </cell>
          <cell r="AF205" t="str">
            <v>IGNORED</v>
          </cell>
          <cell r="AG205" t="str">
            <v>IGNORED</v>
          </cell>
          <cell r="AH205" t="str">
            <v>IGNORED</v>
          </cell>
          <cell r="AI205" t="str">
            <v>IGNORED</v>
          </cell>
          <cell r="AJ205" t="str">
            <v>IGNORED</v>
          </cell>
          <cell r="AK205" t="str">
            <v>IGNORED</v>
          </cell>
          <cell r="AL205" t="str">
            <v>IGNORED</v>
          </cell>
          <cell r="AM205" t="str">
            <v>IGNORED</v>
          </cell>
          <cell r="AN205" t="str">
            <v>IGNORED</v>
          </cell>
          <cell r="AO205" t="str">
            <v>IGNORED</v>
          </cell>
          <cell r="AP205" t="str">
            <v>IGNORED</v>
          </cell>
          <cell r="AQ205" t="str">
            <v>IGNORED</v>
          </cell>
          <cell r="AR205" t="str">
            <v>IGNORED</v>
          </cell>
          <cell r="AS205" t="str">
            <v>IGNORED</v>
          </cell>
          <cell r="AT205" t="str">
            <v>IGNORED</v>
          </cell>
          <cell r="AU205" t="str">
            <v>IGNORED</v>
          </cell>
          <cell r="AV205" t="str">
            <v>IGNORED</v>
          </cell>
          <cell r="AW205" t="str">
            <v>IGNORED</v>
          </cell>
          <cell r="AX205" t="str">
            <v>IGNORED</v>
          </cell>
          <cell r="AY205" t="str">
            <v>IGNORED</v>
          </cell>
          <cell r="AZ205" t="str">
            <v>IGNORED</v>
          </cell>
          <cell r="BA205" t="str">
            <v>IGNORED</v>
          </cell>
          <cell r="BB205" t="str">
            <v>IGNORED</v>
          </cell>
          <cell r="BC205" t="str">
            <v>IGNORED</v>
          </cell>
          <cell r="BD205" t="str">
            <v>IGNORED</v>
          </cell>
          <cell r="BE205" t="str">
            <v>IGNORED</v>
          </cell>
          <cell r="BF205" t="str">
            <v>IGNORED</v>
          </cell>
          <cell r="BG205" t="str">
            <v>IGNORED</v>
          </cell>
          <cell r="BH205" t="str">
            <v>IGNORED</v>
          </cell>
          <cell r="BI205" t="str">
            <v>IGNORED</v>
          </cell>
          <cell r="BJ205" t="str">
            <v>IGNORED</v>
          </cell>
          <cell r="BK205" t="str">
            <v>IGNORED</v>
          </cell>
          <cell r="BL205" t="str">
            <v>IGNORED</v>
          </cell>
          <cell r="BM205" t="str">
            <v>IGNORED</v>
          </cell>
          <cell r="BN205" t="str">
            <v>IGNORED</v>
          </cell>
          <cell r="BO205" t="str">
            <v>IGNORED</v>
          </cell>
          <cell r="BP205" t="str">
            <v>IGNORED</v>
          </cell>
          <cell r="BQ205" t="str">
            <v>IGNORED</v>
          </cell>
          <cell r="BR205" t="str">
            <v>IGNORED</v>
          </cell>
          <cell r="BS205" t="str">
            <v>IGNORED</v>
          </cell>
          <cell r="BT205" t="str">
            <v>IGNORED</v>
          </cell>
          <cell r="BU205" t="str">
            <v>IGNORED</v>
          </cell>
          <cell r="BV205" t="str">
            <v>IGNORED</v>
          </cell>
          <cell r="BW205" t="str">
            <v>IGNORED</v>
          </cell>
        </row>
        <row r="206">
          <cell r="B206" t="str">
            <v>Sales - % Nat Gas</v>
          </cell>
          <cell r="C206" t="str">
            <v>SALES_NAT_GAS</v>
          </cell>
          <cell r="F206" t="str">
            <v>IGNORED</v>
          </cell>
          <cell r="G206" t="str">
            <v>IGNORED</v>
          </cell>
          <cell r="H206" t="str">
            <v>IGNORED</v>
          </cell>
          <cell r="I206" t="str">
            <v>IGNORED</v>
          </cell>
          <cell r="J206" t="str">
            <v>IGNORED</v>
          </cell>
          <cell r="K206" t="str">
            <v>IGNORED</v>
          </cell>
          <cell r="L206" t="str">
            <v>IGNORED</v>
          </cell>
          <cell r="M206" t="str">
            <v>IGNORED</v>
          </cell>
          <cell r="N206" t="str">
            <v>IGNORED</v>
          </cell>
          <cell r="O206" t="str">
            <v>IGNORED</v>
          </cell>
          <cell r="P206" t="str">
            <v>IGNORED</v>
          </cell>
          <cell r="Q206" t="str">
            <v>IGNORED</v>
          </cell>
          <cell r="R206" t="str">
            <v>IGNORED</v>
          </cell>
          <cell r="S206" t="str">
            <v>IGNORED</v>
          </cell>
          <cell r="T206" t="str">
            <v>IGNORED</v>
          </cell>
          <cell r="U206" t="str">
            <v>IGNORED</v>
          </cell>
          <cell r="V206" t="str">
            <v>IGNORED</v>
          </cell>
          <cell r="W206" t="str">
            <v>IGNORED</v>
          </cell>
          <cell r="X206" t="str">
            <v>IGNORED</v>
          </cell>
          <cell r="Y206" t="str">
            <v>IGNORED</v>
          </cell>
          <cell r="Z206" t="str">
            <v>IGNORED</v>
          </cell>
          <cell r="AA206" t="str">
            <v>IGNORED</v>
          </cell>
          <cell r="AB206" t="str">
            <v>IGNORED</v>
          </cell>
          <cell r="AC206" t="str">
            <v>IGNORED</v>
          </cell>
          <cell r="AD206" t="str">
            <v>IGNORED</v>
          </cell>
          <cell r="AE206" t="str">
            <v>IGNORED</v>
          </cell>
          <cell r="AF206" t="str">
            <v>IGNORED</v>
          </cell>
          <cell r="AG206" t="str">
            <v>IGNORED</v>
          </cell>
          <cell r="AH206" t="str">
            <v>IGNORED</v>
          </cell>
          <cell r="AI206" t="str">
            <v>IGNORED</v>
          </cell>
          <cell r="AJ206" t="str">
            <v>IGNORED</v>
          </cell>
          <cell r="AK206" t="str">
            <v>IGNORED</v>
          </cell>
          <cell r="AL206" t="str">
            <v>IGNORED</v>
          </cell>
          <cell r="AM206" t="str">
            <v>IGNORED</v>
          </cell>
          <cell r="AN206" t="str">
            <v>IGNORED</v>
          </cell>
          <cell r="AO206" t="str">
            <v>IGNORED</v>
          </cell>
          <cell r="AP206" t="str">
            <v>IGNORED</v>
          </cell>
          <cell r="AQ206" t="str">
            <v>IGNORED</v>
          </cell>
          <cell r="AR206" t="str">
            <v>IGNORED</v>
          </cell>
          <cell r="AS206" t="str">
            <v>IGNORED</v>
          </cell>
          <cell r="AT206" t="str">
            <v>IGNORED</v>
          </cell>
          <cell r="AU206" t="str">
            <v>IGNORED</v>
          </cell>
          <cell r="AV206" t="str">
            <v>IGNORED</v>
          </cell>
          <cell r="AW206" t="str">
            <v>IGNORED</v>
          </cell>
          <cell r="AX206" t="str">
            <v>IGNORED</v>
          </cell>
          <cell r="AY206" t="str">
            <v>IGNORED</v>
          </cell>
          <cell r="AZ206" t="str">
            <v>IGNORED</v>
          </cell>
          <cell r="BA206" t="str">
            <v>IGNORED</v>
          </cell>
          <cell r="BB206" t="str">
            <v>IGNORED</v>
          </cell>
          <cell r="BC206" t="str">
            <v>IGNORED</v>
          </cell>
          <cell r="BD206" t="str">
            <v>IGNORED</v>
          </cell>
          <cell r="BE206" t="str">
            <v>IGNORED</v>
          </cell>
          <cell r="BF206" t="str">
            <v>IGNORED</v>
          </cell>
          <cell r="BG206" t="str">
            <v>IGNORED</v>
          </cell>
          <cell r="BH206" t="str">
            <v>IGNORED</v>
          </cell>
          <cell r="BI206" t="str">
            <v>IGNORED</v>
          </cell>
          <cell r="BJ206" t="str">
            <v>IGNORED</v>
          </cell>
          <cell r="BK206" t="str">
            <v>IGNORED</v>
          </cell>
          <cell r="BL206" t="str">
            <v>IGNORED</v>
          </cell>
          <cell r="BM206" t="str">
            <v>IGNORED</v>
          </cell>
          <cell r="BN206" t="str">
            <v>IGNORED</v>
          </cell>
          <cell r="BO206" t="str">
            <v>IGNORED</v>
          </cell>
          <cell r="BP206" t="str">
            <v>IGNORED</v>
          </cell>
          <cell r="BQ206" t="str">
            <v>IGNORED</v>
          </cell>
          <cell r="BR206" t="str">
            <v>IGNORED</v>
          </cell>
          <cell r="BS206" t="str">
            <v>IGNORED</v>
          </cell>
          <cell r="BT206" t="str">
            <v>IGNORED</v>
          </cell>
          <cell r="BU206" t="str">
            <v>IGNORED</v>
          </cell>
          <cell r="BV206" t="str">
            <v>IGNORED</v>
          </cell>
          <cell r="BW206" t="str">
            <v>IGNORED</v>
          </cell>
        </row>
        <row r="207">
          <cell r="B207" t="str">
            <v>Sales - % Rubber</v>
          </cell>
          <cell r="C207" t="str">
            <v>SALES_RUBBER</v>
          </cell>
          <cell r="F207" t="str">
            <v>IGNORED</v>
          </cell>
          <cell r="G207" t="str">
            <v>IGNORED</v>
          </cell>
          <cell r="H207" t="str">
            <v>IGNORED</v>
          </cell>
          <cell r="I207" t="str">
            <v>IGNORED</v>
          </cell>
          <cell r="J207" t="str">
            <v>IGNORED</v>
          </cell>
          <cell r="K207" t="str">
            <v>IGNORED</v>
          </cell>
          <cell r="L207" t="str">
            <v>IGNORED</v>
          </cell>
          <cell r="M207" t="str">
            <v>IGNORED</v>
          </cell>
          <cell r="N207" t="str">
            <v>IGNORED</v>
          </cell>
          <cell r="O207" t="str">
            <v>IGNORED</v>
          </cell>
          <cell r="P207" t="str">
            <v>IGNORED</v>
          </cell>
          <cell r="Q207" t="str">
            <v>IGNORED</v>
          </cell>
          <cell r="R207" t="str">
            <v>IGNORED</v>
          </cell>
          <cell r="S207" t="str">
            <v>IGNORED</v>
          </cell>
          <cell r="T207" t="str">
            <v>IGNORED</v>
          </cell>
          <cell r="U207" t="str">
            <v>IGNORED</v>
          </cell>
          <cell r="V207" t="str">
            <v>IGNORED</v>
          </cell>
          <cell r="W207" t="str">
            <v>IGNORED</v>
          </cell>
          <cell r="X207" t="str">
            <v>IGNORED</v>
          </cell>
          <cell r="Y207" t="str">
            <v>IGNORED</v>
          </cell>
          <cell r="Z207" t="str">
            <v>IGNORED</v>
          </cell>
          <cell r="AA207" t="str">
            <v>IGNORED</v>
          </cell>
          <cell r="AB207" t="str">
            <v>IGNORED</v>
          </cell>
          <cell r="AC207" t="str">
            <v>IGNORED</v>
          </cell>
          <cell r="AD207" t="str">
            <v>IGNORED</v>
          </cell>
          <cell r="AE207" t="str">
            <v>IGNORED</v>
          </cell>
          <cell r="AF207" t="str">
            <v>IGNORED</v>
          </cell>
          <cell r="AG207" t="str">
            <v>IGNORED</v>
          </cell>
          <cell r="AH207" t="str">
            <v>IGNORED</v>
          </cell>
          <cell r="AI207" t="str">
            <v>IGNORED</v>
          </cell>
          <cell r="AJ207" t="str">
            <v>IGNORED</v>
          </cell>
          <cell r="AK207" t="str">
            <v>IGNORED</v>
          </cell>
          <cell r="AL207" t="str">
            <v>IGNORED</v>
          </cell>
          <cell r="AM207" t="str">
            <v>IGNORED</v>
          </cell>
          <cell r="AN207" t="str">
            <v>IGNORED</v>
          </cell>
          <cell r="AO207" t="str">
            <v>IGNORED</v>
          </cell>
          <cell r="AP207" t="str">
            <v>IGNORED</v>
          </cell>
          <cell r="AQ207" t="str">
            <v>IGNORED</v>
          </cell>
          <cell r="AR207" t="str">
            <v>IGNORED</v>
          </cell>
          <cell r="AS207" t="str">
            <v>IGNORED</v>
          </cell>
          <cell r="AT207" t="str">
            <v>IGNORED</v>
          </cell>
          <cell r="AU207" t="str">
            <v>IGNORED</v>
          </cell>
          <cell r="AV207" t="str">
            <v>IGNORED</v>
          </cell>
          <cell r="AW207" t="str">
            <v>IGNORED</v>
          </cell>
          <cell r="AX207" t="str">
            <v>IGNORED</v>
          </cell>
          <cell r="AY207" t="str">
            <v>IGNORED</v>
          </cell>
          <cell r="AZ207" t="str">
            <v>IGNORED</v>
          </cell>
          <cell r="BA207" t="str">
            <v>IGNORED</v>
          </cell>
          <cell r="BB207" t="str">
            <v>IGNORED</v>
          </cell>
          <cell r="BC207" t="str">
            <v>IGNORED</v>
          </cell>
          <cell r="BD207" t="str">
            <v>IGNORED</v>
          </cell>
          <cell r="BE207" t="str">
            <v>IGNORED</v>
          </cell>
          <cell r="BF207" t="str">
            <v>IGNORED</v>
          </cell>
          <cell r="BG207" t="str">
            <v>IGNORED</v>
          </cell>
          <cell r="BH207" t="str">
            <v>IGNORED</v>
          </cell>
          <cell r="BI207" t="str">
            <v>IGNORED</v>
          </cell>
          <cell r="BJ207" t="str">
            <v>IGNORED</v>
          </cell>
          <cell r="BK207" t="str">
            <v>IGNORED</v>
          </cell>
          <cell r="BL207" t="str">
            <v>IGNORED</v>
          </cell>
          <cell r="BM207" t="str">
            <v>IGNORED</v>
          </cell>
          <cell r="BN207" t="str">
            <v>IGNORED</v>
          </cell>
          <cell r="BO207" t="str">
            <v>IGNORED</v>
          </cell>
          <cell r="BP207" t="str">
            <v>IGNORED</v>
          </cell>
          <cell r="BQ207" t="str">
            <v>IGNORED</v>
          </cell>
          <cell r="BR207" t="str">
            <v>IGNORED</v>
          </cell>
          <cell r="BS207" t="str">
            <v>IGNORED</v>
          </cell>
          <cell r="BT207" t="str">
            <v>IGNORED</v>
          </cell>
          <cell r="BU207" t="str">
            <v>IGNORED</v>
          </cell>
          <cell r="BV207" t="str">
            <v>IGNORED</v>
          </cell>
          <cell r="BW207" t="str">
            <v>IGNORED</v>
          </cell>
        </row>
        <row r="208">
          <cell r="B208" t="str">
            <v>Sales - % Potash</v>
          </cell>
          <cell r="C208" t="str">
            <v>SALES_POTASH</v>
          </cell>
          <cell r="F208" t="str">
            <v>IGNORED</v>
          </cell>
          <cell r="G208" t="str">
            <v>IGNORED</v>
          </cell>
          <cell r="H208" t="str">
            <v>IGNORED</v>
          </cell>
          <cell r="I208" t="str">
            <v>IGNORED</v>
          </cell>
          <cell r="J208" t="str">
            <v>IGNORED</v>
          </cell>
          <cell r="K208" t="str">
            <v>IGNORED</v>
          </cell>
          <cell r="L208" t="str">
            <v>IGNORED</v>
          </cell>
          <cell r="M208" t="str">
            <v>IGNORED</v>
          </cell>
          <cell r="N208" t="str">
            <v>IGNORED</v>
          </cell>
          <cell r="O208" t="str">
            <v>IGNORED</v>
          </cell>
          <cell r="P208" t="str">
            <v>IGNORED</v>
          </cell>
          <cell r="Q208" t="str">
            <v>IGNORED</v>
          </cell>
          <cell r="R208" t="str">
            <v>IGNORED</v>
          </cell>
          <cell r="S208" t="str">
            <v>IGNORED</v>
          </cell>
          <cell r="T208" t="str">
            <v>IGNORED</v>
          </cell>
          <cell r="U208" t="str">
            <v>IGNORED</v>
          </cell>
          <cell r="V208" t="str">
            <v>IGNORED</v>
          </cell>
          <cell r="W208" t="str">
            <v>IGNORED</v>
          </cell>
          <cell r="X208" t="str">
            <v>IGNORED</v>
          </cell>
          <cell r="Y208" t="str">
            <v>IGNORED</v>
          </cell>
          <cell r="Z208" t="str">
            <v>IGNORED</v>
          </cell>
          <cell r="AA208" t="str">
            <v>IGNORED</v>
          </cell>
          <cell r="AB208" t="str">
            <v>IGNORED</v>
          </cell>
          <cell r="AC208" t="str">
            <v>IGNORED</v>
          </cell>
          <cell r="AD208" t="str">
            <v>IGNORED</v>
          </cell>
          <cell r="AE208" t="str">
            <v>IGNORED</v>
          </cell>
          <cell r="AF208" t="str">
            <v>IGNORED</v>
          </cell>
          <cell r="AG208" t="str">
            <v>IGNORED</v>
          </cell>
          <cell r="AH208" t="str">
            <v>IGNORED</v>
          </cell>
          <cell r="AI208" t="str">
            <v>IGNORED</v>
          </cell>
          <cell r="AJ208" t="str">
            <v>IGNORED</v>
          </cell>
          <cell r="AK208" t="str">
            <v>IGNORED</v>
          </cell>
          <cell r="AL208" t="str">
            <v>IGNORED</v>
          </cell>
          <cell r="AM208" t="str">
            <v>IGNORED</v>
          </cell>
          <cell r="AN208" t="str">
            <v>IGNORED</v>
          </cell>
          <cell r="AO208" t="str">
            <v>IGNORED</v>
          </cell>
          <cell r="AP208" t="str">
            <v>IGNORED</v>
          </cell>
          <cell r="AQ208" t="str">
            <v>IGNORED</v>
          </cell>
          <cell r="AR208" t="str">
            <v>IGNORED</v>
          </cell>
          <cell r="AS208" t="str">
            <v>IGNORED</v>
          </cell>
          <cell r="AT208" t="str">
            <v>IGNORED</v>
          </cell>
          <cell r="AU208" t="str">
            <v>IGNORED</v>
          </cell>
          <cell r="AV208" t="str">
            <v>IGNORED</v>
          </cell>
          <cell r="AW208" t="str">
            <v>IGNORED</v>
          </cell>
          <cell r="AX208" t="str">
            <v>IGNORED</v>
          </cell>
          <cell r="AY208" t="str">
            <v>IGNORED</v>
          </cell>
          <cell r="AZ208" t="str">
            <v>IGNORED</v>
          </cell>
          <cell r="BA208" t="str">
            <v>IGNORED</v>
          </cell>
          <cell r="BB208" t="str">
            <v>IGNORED</v>
          </cell>
          <cell r="BC208" t="str">
            <v>IGNORED</v>
          </cell>
          <cell r="BD208" t="str">
            <v>IGNORED</v>
          </cell>
          <cell r="BE208" t="str">
            <v>IGNORED</v>
          </cell>
          <cell r="BF208" t="str">
            <v>IGNORED</v>
          </cell>
          <cell r="BG208" t="str">
            <v>IGNORED</v>
          </cell>
          <cell r="BH208" t="str">
            <v>IGNORED</v>
          </cell>
          <cell r="BI208" t="str">
            <v>IGNORED</v>
          </cell>
          <cell r="BJ208" t="str">
            <v>IGNORED</v>
          </cell>
          <cell r="BK208" t="str">
            <v>IGNORED</v>
          </cell>
          <cell r="BL208" t="str">
            <v>IGNORED</v>
          </cell>
          <cell r="BM208" t="str">
            <v>IGNORED</v>
          </cell>
          <cell r="BN208" t="str">
            <v>IGNORED</v>
          </cell>
          <cell r="BO208" t="str">
            <v>IGNORED</v>
          </cell>
          <cell r="BP208" t="str">
            <v>IGNORED</v>
          </cell>
          <cell r="BQ208" t="str">
            <v>IGNORED</v>
          </cell>
          <cell r="BR208" t="str">
            <v>IGNORED</v>
          </cell>
          <cell r="BS208" t="str">
            <v>IGNORED</v>
          </cell>
          <cell r="BT208" t="str">
            <v>IGNORED</v>
          </cell>
          <cell r="BU208" t="str">
            <v>IGNORED</v>
          </cell>
          <cell r="BV208" t="str">
            <v>IGNORED</v>
          </cell>
          <cell r="BW208" t="str">
            <v>IGNORED</v>
          </cell>
        </row>
        <row r="209">
          <cell r="B209" t="str">
            <v>Sales - % Nitrogen</v>
          </cell>
          <cell r="C209" t="str">
            <v>SALES_NITROGEN</v>
          </cell>
          <cell r="F209" t="str">
            <v>IGNORED</v>
          </cell>
          <cell r="G209" t="str">
            <v>IGNORED</v>
          </cell>
          <cell r="H209" t="str">
            <v>IGNORED</v>
          </cell>
          <cell r="I209" t="str">
            <v>IGNORED</v>
          </cell>
          <cell r="J209" t="str">
            <v>IGNORED</v>
          </cell>
          <cell r="K209" t="str">
            <v>IGNORED</v>
          </cell>
          <cell r="L209" t="str">
            <v>IGNORED</v>
          </cell>
          <cell r="M209" t="str">
            <v>IGNORED</v>
          </cell>
          <cell r="N209" t="str">
            <v>IGNORED</v>
          </cell>
          <cell r="O209" t="str">
            <v>IGNORED</v>
          </cell>
          <cell r="P209" t="str">
            <v>IGNORED</v>
          </cell>
          <cell r="Q209" t="str">
            <v>IGNORED</v>
          </cell>
          <cell r="R209" t="str">
            <v>IGNORED</v>
          </cell>
          <cell r="S209" t="str">
            <v>IGNORED</v>
          </cell>
          <cell r="T209" t="str">
            <v>IGNORED</v>
          </cell>
          <cell r="U209" t="str">
            <v>IGNORED</v>
          </cell>
          <cell r="V209" t="str">
            <v>IGNORED</v>
          </cell>
          <cell r="W209" t="str">
            <v>IGNORED</v>
          </cell>
          <cell r="X209" t="str">
            <v>IGNORED</v>
          </cell>
          <cell r="Y209" t="str">
            <v>IGNORED</v>
          </cell>
          <cell r="Z209" t="str">
            <v>IGNORED</v>
          </cell>
          <cell r="AA209" t="str">
            <v>IGNORED</v>
          </cell>
          <cell r="AB209" t="str">
            <v>IGNORED</v>
          </cell>
          <cell r="AC209" t="str">
            <v>IGNORED</v>
          </cell>
          <cell r="AD209" t="str">
            <v>IGNORED</v>
          </cell>
          <cell r="AE209" t="str">
            <v>IGNORED</v>
          </cell>
          <cell r="AF209" t="str">
            <v>IGNORED</v>
          </cell>
          <cell r="AG209" t="str">
            <v>IGNORED</v>
          </cell>
          <cell r="AH209" t="str">
            <v>IGNORED</v>
          </cell>
          <cell r="AI209" t="str">
            <v>IGNORED</v>
          </cell>
          <cell r="AJ209" t="str">
            <v>IGNORED</v>
          </cell>
          <cell r="AK209" t="str">
            <v>IGNORED</v>
          </cell>
          <cell r="AL209" t="str">
            <v>IGNORED</v>
          </cell>
          <cell r="AM209" t="str">
            <v>IGNORED</v>
          </cell>
          <cell r="AN209" t="str">
            <v>IGNORED</v>
          </cell>
          <cell r="AO209" t="str">
            <v>IGNORED</v>
          </cell>
          <cell r="AP209" t="str">
            <v>IGNORED</v>
          </cell>
          <cell r="AQ209" t="str">
            <v>IGNORED</v>
          </cell>
          <cell r="AR209" t="str">
            <v>IGNORED</v>
          </cell>
          <cell r="AS209" t="str">
            <v>IGNORED</v>
          </cell>
          <cell r="AT209" t="str">
            <v>IGNORED</v>
          </cell>
          <cell r="AU209" t="str">
            <v>IGNORED</v>
          </cell>
          <cell r="AV209" t="str">
            <v>IGNORED</v>
          </cell>
          <cell r="AW209" t="str">
            <v>IGNORED</v>
          </cell>
          <cell r="AX209" t="str">
            <v>IGNORED</v>
          </cell>
          <cell r="AY209" t="str">
            <v>IGNORED</v>
          </cell>
          <cell r="AZ209" t="str">
            <v>IGNORED</v>
          </cell>
          <cell r="BA209" t="str">
            <v>IGNORED</v>
          </cell>
          <cell r="BB209" t="str">
            <v>IGNORED</v>
          </cell>
          <cell r="BC209" t="str">
            <v>IGNORED</v>
          </cell>
          <cell r="BD209" t="str">
            <v>IGNORED</v>
          </cell>
          <cell r="BE209" t="str">
            <v>IGNORED</v>
          </cell>
          <cell r="BF209" t="str">
            <v>IGNORED</v>
          </cell>
          <cell r="BG209" t="str">
            <v>IGNORED</v>
          </cell>
          <cell r="BH209" t="str">
            <v>IGNORED</v>
          </cell>
          <cell r="BI209" t="str">
            <v>IGNORED</v>
          </cell>
          <cell r="BJ209" t="str">
            <v>IGNORED</v>
          </cell>
          <cell r="BK209" t="str">
            <v>IGNORED</v>
          </cell>
          <cell r="BL209" t="str">
            <v>IGNORED</v>
          </cell>
          <cell r="BM209" t="str">
            <v>IGNORED</v>
          </cell>
          <cell r="BN209" t="str">
            <v>IGNORED</v>
          </cell>
          <cell r="BO209" t="str">
            <v>IGNORED</v>
          </cell>
          <cell r="BP209" t="str">
            <v>IGNORED</v>
          </cell>
          <cell r="BQ209" t="str">
            <v>IGNORED</v>
          </cell>
          <cell r="BR209" t="str">
            <v>IGNORED</v>
          </cell>
          <cell r="BS209" t="str">
            <v>IGNORED</v>
          </cell>
          <cell r="BT209" t="str">
            <v>IGNORED</v>
          </cell>
          <cell r="BU209" t="str">
            <v>IGNORED</v>
          </cell>
          <cell r="BV209" t="str">
            <v>IGNORED</v>
          </cell>
          <cell r="BW209" t="str">
            <v>IGNORED</v>
          </cell>
        </row>
        <row r="210">
          <cell r="B210" t="str">
            <v>Sales - % Phosphate</v>
          </cell>
          <cell r="C210" t="str">
            <v>SALES_PHOSPHATE</v>
          </cell>
          <cell r="F210" t="str">
            <v>IGNORED</v>
          </cell>
          <cell r="G210" t="str">
            <v>IGNORED</v>
          </cell>
          <cell r="H210" t="str">
            <v>IGNORED</v>
          </cell>
          <cell r="I210" t="str">
            <v>IGNORED</v>
          </cell>
          <cell r="J210" t="str">
            <v>IGNORED</v>
          </cell>
          <cell r="K210" t="str">
            <v>IGNORED</v>
          </cell>
          <cell r="L210" t="str">
            <v>IGNORED</v>
          </cell>
          <cell r="M210" t="str">
            <v>IGNORED</v>
          </cell>
          <cell r="N210" t="str">
            <v>IGNORED</v>
          </cell>
          <cell r="O210" t="str">
            <v>IGNORED</v>
          </cell>
          <cell r="P210" t="str">
            <v>IGNORED</v>
          </cell>
          <cell r="Q210" t="str">
            <v>IGNORED</v>
          </cell>
          <cell r="R210" t="str">
            <v>IGNORED</v>
          </cell>
          <cell r="S210" t="str">
            <v>IGNORED</v>
          </cell>
          <cell r="T210" t="str">
            <v>IGNORED</v>
          </cell>
          <cell r="U210" t="str">
            <v>IGNORED</v>
          </cell>
          <cell r="V210" t="str">
            <v>IGNORED</v>
          </cell>
          <cell r="W210" t="str">
            <v>IGNORED</v>
          </cell>
          <cell r="X210" t="str">
            <v>IGNORED</v>
          </cell>
          <cell r="Y210" t="str">
            <v>IGNORED</v>
          </cell>
          <cell r="Z210" t="str">
            <v>IGNORED</v>
          </cell>
          <cell r="AA210" t="str">
            <v>IGNORED</v>
          </cell>
          <cell r="AB210" t="str">
            <v>IGNORED</v>
          </cell>
          <cell r="AC210" t="str">
            <v>IGNORED</v>
          </cell>
          <cell r="AD210" t="str">
            <v>IGNORED</v>
          </cell>
          <cell r="AE210" t="str">
            <v>IGNORED</v>
          </cell>
          <cell r="AF210" t="str">
            <v>IGNORED</v>
          </cell>
          <cell r="AG210" t="str">
            <v>IGNORED</v>
          </cell>
          <cell r="AH210" t="str">
            <v>IGNORED</v>
          </cell>
          <cell r="AI210" t="str">
            <v>IGNORED</v>
          </cell>
          <cell r="AJ210" t="str">
            <v>IGNORED</v>
          </cell>
          <cell r="AK210" t="str">
            <v>IGNORED</v>
          </cell>
          <cell r="AL210" t="str">
            <v>IGNORED</v>
          </cell>
          <cell r="AM210" t="str">
            <v>IGNORED</v>
          </cell>
          <cell r="AN210" t="str">
            <v>IGNORED</v>
          </cell>
          <cell r="AO210" t="str">
            <v>IGNORED</v>
          </cell>
          <cell r="AP210" t="str">
            <v>IGNORED</v>
          </cell>
          <cell r="AQ210" t="str">
            <v>IGNORED</v>
          </cell>
          <cell r="AR210" t="str">
            <v>IGNORED</v>
          </cell>
          <cell r="AS210" t="str">
            <v>IGNORED</v>
          </cell>
          <cell r="AT210" t="str">
            <v>IGNORED</v>
          </cell>
          <cell r="AU210" t="str">
            <v>IGNORED</v>
          </cell>
          <cell r="AV210" t="str">
            <v>IGNORED</v>
          </cell>
          <cell r="AW210" t="str">
            <v>IGNORED</v>
          </cell>
          <cell r="AX210" t="str">
            <v>IGNORED</v>
          </cell>
          <cell r="AY210" t="str">
            <v>IGNORED</v>
          </cell>
          <cell r="AZ210" t="str">
            <v>IGNORED</v>
          </cell>
          <cell r="BA210" t="str">
            <v>IGNORED</v>
          </cell>
          <cell r="BB210" t="str">
            <v>IGNORED</v>
          </cell>
          <cell r="BC210" t="str">
            <v>IGNORED</v>
          </cell>
          <cell r="BD210" t="str">
            <v>IGNORED</v>
          </cell>
          <cell r="BE210" t="str">
            <v>IGNORED</v>
          </cell>
          <cell r="BF210" t="str">
            <v>IGNORED</v>
          </cell>
          <cell r="BG210" t="str">
            <v>IGNORED</v>
          </cell>
          <cell r="BH210" t="str">
            <v>IGNORED</v>
          </cell>
          <cell r="BI210" t="str">
            <v>IGNORED</v>
          </cell>
          <cell r="BJ210" t="str">
            <v>IGNORED</v>
          </cell>
          <cell r="BK210" t="str">
            <v>IGNORED</v>
          </cell>
          <cell r="BL210" t="str">
            <v>IGNORED</v>
          </cell>
          <cell r="BM210" t="str">
            <v>IGNORED</v>
          </cell>
          <cell r="BN210" t="str">
            <v>IGNORED</v>
          </cell>
          <cell r="BO210" t="str">
            <v>IGNORED</v>
          </cell>
          <cell r="BP210" t="str">
            <v>IGNORED</v>
          </cell>
          <cell r="BQ210" t="str">
            <v>IGNORED</v>
          </cell>
          <cell r="BR210" t="str">
            <v>IGNORED</v>
          </cell>
          <cell r="BS210" t="str">
            <v>IGNORED</v>
          </cell>
          <cell r="BT210" t="str">
            <v>IGNORED</v>
          </cell>
          <cell r="BU210" t="str">
            <v>IGNORED</v>
          </cell>
          <cell r="BV210" t="str">
            <v>IGNORED</v>
          </cell>
          <cell r="BW210" t="str">
            <v>IGNORED</v>
          </cell>
        </row>
        <row r="211">
          <cell r="B211" t="str">
            <v>Sales - % Wheat</v>
          </cell>
          <cell r="C211" t="str">
            <v>SALES_WHEAT</v>
          </cell>
          <cell r="F211" t="str">
            <v>IGNORED</v>
          </cell>
          <cell r="G211" t="str">
            <v>IGNORED</v>
          </cell>
          <cell r="H211" t="str">
            <v>IGNORED</v>
          </cell>
          <cell r="I211" t="str">
            <v>IGNORED</v>
          </cell>
          <cell r="J211" t="str">
            <v>IGNORED</v>
          </cell>
          <cell r="K211" t="str">
            <v>IGNORED</v>
          </cell>
          <cell r="L211" t="str">
            <v>IGNORED</v>
          </cell>
          <cell r="M211" t="str">
            <v>IGNORED</v>
          </cell>
          <cell r="N211" t="str">
            <v>IGNORED</v>
          </cell>
          <cell r="O211" t="str">
            <v>IGNORED</v>
          </cell>
          <cell r="P211" t="str">
            <v>IGNORED</v>
          </cell>
          <cell r="Q211" t="str">
            <v>IGNORED</v>
          </cell>
          <cell r="R211" t="str">
            <v>IGNORED</v>
          </cell>
          <cell r="S211" t="str">
            <v>IGNORED</v>
          </cell>
          <cell r="T211" t="str">
            <v>IGNORED</v>
          </cell>
          <cell r="U211" t="str">
            <v>IGNORED</v>
          </cell>
          <cell r="V211" t="str">
            <v>IGNORED</v>
          </cell>
          <cell r="W211" t="str">
            <v>IGNORED</v>
          </cell>
          <cell r="X211" t="str">
            <v>IGNORED</v>
          </cell>
          <cell r="Y211" t="str">
            <v>IGNORED</v>
          </cell>
          <cell r="Z211" t="str">
            <v>IGNORED</v>
          </cell>
          <cell r="AA211" t="str">
            <v>IGNORED</v>
          </cell>
          <cell r="AB211" t="str">
            <v>IGNORED</v>
          </cell>
          <cell r="AC211" t="str">
            <v>IGNORED</v>
          </cell>
          <cell r="AD211" t="str">
            <v>IGNORED</v>
          </cell>
          <cell r="AE211" t="str">
            <v>IGNORED</v>
          </cell>
          <cell r="AF211" t="str">
            <v>IGNORED</v>
          </cell>
          <cell r="AG211" t="str">
            <v>IGNORED</v>
          </cell>
          <cell r="AH211" t="str">
            <v>IGNORED</v>
          </cell>
          <cell r="AI211" t="str">
            <v>IGNORED</v>
          </cell>
          <cell r="AJ211" t="str">
            <v>IGNORED</v>
          </cell>
          <cell r="AK211" t="str">
            <v>IGNORED</v>
          </cell>
          <cell r="AL211" t="str">
            <v>IGNORED</v>
          </cell>
          <cell r="AM211" t="str">
            <v>IGNORED</v>
          </cell>
          <cell r="AN211" t="str">
            <v>IGNORED</v>
          </cell>
          <cell r="AO211" t="str">
            <v>IGNORED</v>
          </cell>
          <cell r="AP211" t="str">
            <v>IGNORED</v>
          </cell>
          <cell r="AQ211" t="str">
            <v>IGNORED</v>
          </cell>
          <cell r="AR211" t="str">
            <v>IGNORED</v>
          </cell>
          <cell r="AS211" t="str">
            <v>IGNORED</v>
          </cell>
          <cell r="AT211" t="str">
            <v>IGNORED</v>
          </cell>
          <cell r="AU211" t="str">
            <v>IGNORED</v>
          </cell>
          <cell r="AV211" t="str">
            <v>IGNORED</v>
          </cell>
          <cell r="AW211" t="str">
            <v>IGNORED</v>
          </cell>
          <cell r="AX211" t="str">
            <v>IGNORED</v>
          </cell>
          <cell r="AY211" t="str">
            <v>IGNORED</v>
          </cell>
          <cell r="AZ211" t="str">
            <v>IGNORED</v>
          </cell>
          <cell r="BA211" t="str">
            <v>IGNORED</v>
          </cell>
          <cell r="BB211" t="str">
            <v>IGNORED</v>
          </cell>
          <cell r="BC211" t="str">
            <v>IGNORED</v>
          </cell>
          <cell r="BD211" t="str">
            <v>IGNORED</v>
          </cell>
          <cell r="BE211" t="str">
            <v>IGNORED</v>
          </cell>
          <cell r="BF211" t="str">
            <v>IGNORED</v>
          </cell>
          <cell r="BG211" t="str">
            <v>IGNORED</v>
          </cell>
          <cell r="BH211" t="str">
            <v>IGNORED</v>
          </cell>
          <cell r="BI211" t="str">
            <v>IGNORED</v>
          </cell>
          <cell r="BJ211" t="str">
            <v>IGNORED</v>
          </cell>
          <cell r="BK211" t="str">
            <v>IGNORED</v>
          </cell>
          <cell r="BL211" t="str">
            <v>IGNORED</v>
          </cell>
          <cell r="BM211" t="str">
            <v>IGNORED</v>
          </cell>
          <cell r="BN211" t="str">
            <v>IGNORED</v>
          </cell>
          <cell r="BO211" t="str">
            <v>IGNORED</v>
          </cell>
          <cell r="BP211" t="str">
            <v>IGNORED</v>
          </cell>
          <cell r="BQ211" t="str">
            <v>IGNORED</v>
          </cell>
          <cell r="BR211" t="str">
            <v>IGNORED</v>
          </cell>
          <cell r="BS211" t="str">
            <v>IGNORED</v>
          </cell>
          <cell r="BT211" t="str">
            <v>IGNORED</v>
          </cell>
          <cell r="BU211" t="str">
            <v>IGNORED</v>
          </cell>
          <cell r="BV211" t="str">
            <v>IGNORED</v>
          </cell>
          <cell r="BW211" t="str">
            <v>IGNORED</v>
          </cell>
        </row>
        <row r="212">
          <cell r="B212" t="str">
            <v>Sales - % Sugar</v>
          </cell>
          <cell r="C212" t="str">
            <v>SALES_SUGAR</v>
          </cell>
          <cell r="F212" t="str">
            <v>IGNORED</v>
          </cell>
          <cell r="G212" t="str">
            <v>IGNORED</v>
          </cell>
          <cell r="H212" t="str">
            <v>IGNORED</v>
          </cell>
          <cell r="I212" t="str">
            <v>IGNORED</v>
          </cell>
          <cell r="J212" t="str">
            <v>IGNORED</v>
          </cell>
          <cell r="K212" t="str">
            <v>IGNORED</v>
          </cell>
          <cell r="L212" t="str">
            <v>IGNORED</v>
          </cell>
          <cell r="M212" t="str">
            <v>IGNORED</v>
          </cell>
          <cell r="N212" t="str">
            <v>IGNORED</v>
          </cell>
          <cell r="O212" t="str">
            <v>IGNORED</v>
          </cell>
          <cell r="P212" t="str">
            <v>IGNORED</v>
          </cell>
          <cell r="Q212" t="str">
            <v>IGNORED</v>
          </cell>
          <cell r="R212" t="str">
            <v>IGNORED</v>
          </cell>
          <cell r="S212" t="str">
            <v>IGNORED</v>
          </cell>
          <cell r="T212" t="str">
            <v>IGNORED</v>
          </cell>
          <cell r="U212" t="str">
            <v>IGNORED</v>
          </cell>
          <cell r="V212" t="str">
            <v>IGNORED</v>
          </cell>
          <cell r="W212" t="str">
            <v>IGNORED</v>
          </cell>
          <cell r="X212" t="str">
            <v>IGNORED</v>
          </cell>
          <cell r="Y212" t="str">
            <v>IGNORED</v>
          </cell>
          <cell r="Z212" t="str">
            <v>IGNORED</v>
          </cell>
          <cell r="AA212" t="str">
            <v>IGNORED</v>
          </cell>
          <cell r="AB212" t="str">
            <v>IGNORED</v>
          </cell>
          <cell r="AC212" t="str">
            <v>IGNORED</v>
          </cell>
          <cell r="AD212" t="str">
            <v>IGNORED</v>
          </cell>
          <cell r="AE212" t="str">
            <v>IGNORED</v>
          </cell>
          <cell r="AF212" t="str">
            <v>IGNORED</v>
          </cell>
          <cell r="AG212" t="str">
            <v>IGNORED</v>
          </cell>
          <cell r="AH212" t="str">
            <v>IGNORED</v>
          </cell>
          <cell r="AI212" t="str">
            <v>IGNORED</v>
          </cell>
          <cell r="AJ212" t="str">
            <v>IGNORED</v>
          </cell>
          <cell r="AK212" t="str">
            <v>IGNORED</v>
          </cell>
          <cell r="AL212" t="str">
            <v>IGNORED</v>
          </cell>
          <cell r="AM212" t="str">
            <v>IGNORED</v>
          </cell>
          <cell r="AN212" t="str">
            <v>IGNORED</v>
          </cell>
          <cell r="AO212" t="str">
            <v>IGNORED</v>
          </cell>
          <cell r="AP212" t="str">
            <v>IGNORED</v>
          </cell>
          <cell r="AQ212" t="str">
            <v>IGNORED</v>
          </cell>
          <cell r="AR212" t="str">
            <v>IGNORED</v>
          </cell>
          <cell r="AS212" t="str">
            <v>IGNORED</v>
          </cell>
          <cell r="AT212" t="str">
            <v>IGNORED</v>
          </cell>
          <cell r="AU212" t="str">
            <v>IGNORED</v>
          </cell>
          <cell r="AV212" t="str">
            <v>IGNORED</v>
          </cell>
          <cell r="AW212" t="str">
            <v>IGNORED</v>
          </cell>
          <cell r="AX212" t="str">
            <v>IGNORED</v>
          </cell>
          <cell r="AY212" t="str">
            <v>IGNORED</v>
          </cell>
          <cell r="AZ212" t="str">
            <v>IGNORED</v>
          </cell>
          <cell r="BA212" t="str">
            <v>IGNORED</v>
          </cell>
          <cell r="BB212" t="str">
            <v>IGNORED</v>
          </cell>
          <cell r="BC212" t="str">
            <v>IGNORED</v>
          </cell>
          <cell r="BD212" t="str">
            <v>IGNORED</v>
          </cell>
          <cell r="BE212" t="str">
            <v>IGNORED</v>
          </cell>
          <cell r="BF212" t="str">
            <v>IGNORED</v>
          </cell>
          <cell r="BG212" t="str">
            <v>IGNORED</v>
          </cell>
          <cell r="BH212" t="str">
            <v>IGNORED</v>
          </cell>
          <cell r="BI212" t="str">
            <v>IGNORED</v>
          </cell>
          <cell r="BJ212" t="str">
            <v>IGNORED</v>
          </cell>
          <cell r="BK212" t="str">
            <v>IGNORED</v>
          </cell>
          <cell r="BL212" t="str">
            <v>IGNORED</v>
          </cell>
          <cell r="BM212" t="str">
            <v>IGNORED</v>
          </cell>
          <cell r="BN212" t="str">
            <v>IGNORED</v>
          </cell>
          <cell r="BO212" t="str">
            <v>IGNORED</v>
          </cell>
          <cell r="BP212" t="str">
            <v>IGNORED</v>
          </cell>
          <cell r="BQ212" t="str">
            <v>IGNORED</v>
          </cell>
          <cell r="BR212" t="str">
            <v>IGNORED</v>
          </cell>
          <cell r="BS212" t="str">
            <v>IGNORED</v>
          </cell>
          <cell r="BT212" t="str">
            <v>IGNORED</v>
          </cell>
          <cell r="BU212" t="str">
            <v>IGNORED</v>
          </cell>
          <cell r="BV212" t="str">
            <v>IGNORED</v>
          </cell>
          <cell r="BW212" t="str">
            <v>IGNORED</v>
          </cell>
        </row>
        <row r="213">
          <cell r="B213" t="str">
            <v>Sales - % Soybean</v>
          </cell>
          <cell r="C213" t="str">
            <v>SALES_SOYBEAN</v>
          </cell>
          <cell r="F213" t="str">
            <v>IGNORED</v>
          </cell>
          <cell r="G213" t="str">
            <v>IGNORED</v>
          </cell>
          <cell r="H213" t="str">
            <v>IGNORED</v>
          </cell>
          <cell r="I213" t="str">
            <v>IGNORED</v>
          </cell>
          <cell r="J213" t="str">
            <v>IGNORED</v>
          </cell>
          <cell r="K213" t="str">
            <v>IGNORED</v>
          </cell>
          <cell r="L213" t="str">
            <v>IGNORED</v>
          </cell>
          <cell r="M213" t="str">
            <v>IGNORED</v>
          </cell>
          <cell r="N213" t="str">
            <v>IGNORED</v>
          </cell>
          <cell r="O213" t="str">
            <v>IGNORED</v>
          </cell>
          <cell r="P213" t="str">
            <v>IGNORED</v>
          </cell>
          <cell r="Q213" t="str">
            <v>IGNORED</v>
          </cell>
          <cell r="R213" t="str">
            <v>IGNORED</v>
          </cell>
          <cell r="S213" t="str">
            <v>IGNORED</v>
          </cell>
          <cell r="T213" t="str">
            <v>IGNORED</v>
          </cell>
          <cell r="U213" t="str">
            <v>IGNORED</v>
          </cell>
          <cell r="V213" t="str">
            <v>IGNORED</v>
          </cell>
          <cell r="W213" t="str">
            <v>IGNORED</v>
          </cell>
          <cell r="X213" t="str">
            <v>IGNORED</v>
          </cell>
          <cell r="Y213" t="str">
            <v>IGNORED</v>
          </cell>
          <cell r="Z213" t="str">
            <v>IGNORED</v>
          </cell>
          <cell r="AA213" t="str">
            <v>IGNORED</v>
          </cell>
          <cell r="AB213" t="str">
            <v>IGNORED</v>
          </cell>
          <cell r="AC213" t="str">
            <v>IGNORED</v>
          </cell>
          <cell r="AD213" t="str">
            <v>IGNORED</v>
          </cell>
          <cell r="AE213" t="str">
            <v>IGNORED</v>
          </cell>
          <cell r="AF213" t="str">
            <v>IGNORED</v>
          </cell>
          <cell r="AG213" t="str">
            <v>IGNORED</v>
          </cell>
          <cell r="AH213" t="str">
            <v>IGNORED</v>
          </cell>
          <cell r="AI213" t="str">
            <v>IGNORED</v>
          </cell>
          <cell r="AJ213" t="str">
            <v>IGNORED</v>
          </cell>
          <cell r="AK213" t="str">
            <v>IGNORED</v>
          </cell>
          <cell r="AL213" t="str">
            <v>IGNORED</v>
          </cell>
          <cell r="AM213" t="str">
            <v>IGNORED</v>
          </cell>
          <cell r="AN213" t="str">
            <v>IGNORED</v>
          </cell>
          <cell r="AO213" t="str">
            <v>IGNORED</v>
          </cell>
          <cell r="AP213" t="str">
            <v>IGNORED</v>
          </cell>
          <cell r="AQ213" t="str">
            <v>IGNORED</v>
          </cell>
          <cell r="AR213" t="str">
            <v>IGNORED</v>
          </cell>
          <cell r="AS213" t="str">
            <v>IGNORED</v>
          </cell>
          <cell r="AT213" t="str">
            <v>IGNORED</v>
          </cell>
          <cell r="AU213" t="str">
            <v>IGNORED</v>
          </cell>
          <cell r="AV213" t="str">
            <v>IGNORED</v>
          </cell>
          <cell r="AW213" t="str">
            <v>IGNORED</v>
          </cell>
          <cell r="AX213" t="str">
            <v>IGNORED</v>
          </cell>
          <cell r="AY213" t="str">
            <v>IGNORED</v>
          </cell>
          <cell r="AZ213" t="str">
            <v>IGNORED</v>
          </cell>
          <cell r="BA213" t="str">
            <v>IGNORED</v>
          </cell>
          <cell r="BB213" t="str">
            <v>IGNORED</v>
          </cell>
          <cell r="BC213" t="str">
            <v>IGNORED</v>
          </cell>
          <cell r="BD213" t="str">
            <v>IGNORED</v>
          </cell>
          <cell r="BE213" t="str">
            <v>IGNORED</v>
          </cell>
          <cell r="BF213" t="str">
            <v>IGNORED</v>
          </cell>
          <cell r="BG213" t="str">
            <v>IGNORED</v>
          </cell>
          <cell r="BH213" t="str">
            <v>IGNORED</v>
          </cell>
          <cell r="BI213" t="str">
            <v>IGNORED</v>
          </cell>
          <cell r="BJ213" t="str">
            <v>IGNORED</v>
          </cell>
          <cell r="BK213" t="str">
            <v>IGNORED</v>
          </cell>
          <cell r="BL213" t="str">
            <v>IGNORED</v>
          </cell>
          <cell r="BM213" t="str">
            <v>IGNORED</v>
          </cell>
          <cell r="BN213" t="str">
            <v>IGNORED</v>
          </cell>
          <cell r="BO213" t="str">
            <v>IGNORED</v>
          </cell>
          <cell r="BP213" t="str">
            <v>IGNORED</v>
          </cell>
          <cell r="BQ213" t="str">
            <v>IGNORED</v>
          </cell>
          <cell r="BR213" t="str">
            <v>IGNORED</v>
          </cell>
          <cell r="BS213" t="str">
            <v>IGNORED</v>
          </cell>
          <cell r="BT213" t="str">
            <v>IGNORED</v>
          </cell>
          <cell r="BU213" t="str">
            <v>IGNORED</v>
          </cell>
          <cell r="BV213" t="str">
            <v>IGNORED</v>
          </cell>
          <cell r="BW213" t="str">
            <v>IGNORED</v>
          </cell>
        </row>
        <row r="214">
          <cell r="B214" t="str">
            <v>Sales - % Corn</v>
          </cell>
          <cell r="C214" t="str">
            <v>SALES_CORN</v>
          </cell>
          <cell r="F214" t="str">
            <v>IGNORED</v>
          </cell>
          <cell r="G214" t="str">
            <v>IGNORED</v>
          </cell>
          <cell r="H214" t="str">
            <v>IGNORED</v>
          </cell>
          <cell r="I214" t="str">
            <v>IGNORED</v>
          </cell>
          <cell r="J214" t="str">
            <v>IGNORED</v>
          </cell>
          <cell r="K214" t="str">
            <v>IGNORED</v>
          </cell>
          <cell r="L214" t="str">
            <v>IGNORED</v>
          </cell>
          <cell r="M214" t="str">
            <v>IGNORED</v>
          </cell>
          <cell r="N214" t="str">
            <v>IGNORED</v>
          </cell>
          <cell r="O214" t="str">
            <v>IGNORED</v>
          </cell>
          <cell r="P214" t="str">
            <v>IGNORED</v>
          </cell>
          <cell r="Q214" t="str">
            <v>IGNORED</v>
          </cell>
          <cell r="R214" t="str">
            <v>IGNORED</v>
          </cell>
          <cell r="S214" t="str">
            <v>IGNORED</v>
          </cell>
          <cell r="T214" t="str">
            <v>IGNORED</v>
          </cell>
          <cell r="U214" t="str">
            <v>IGNORED</v>
          </cell>
          <cell r="V214" t="str">
            <v>IGNORED</v>
          </cell>
          <cell r="W214" t="str">
            <v>IGNORED</v>
          </cell>
          <cell r="X214" t="str">
            <v>IGNORED</v>
          </cell>
          <cell r="Y214" t="str">
            <v>IGNORED</v>
          </cell>
          <cell r="Z214" t="str">
            <v>IGNORED</v>
          </cell>
          <cell r="AA214" t="str">
            <v>IGNORED</v>
          </cell>
          <cell r="AB214" t="str">
            <v>IGNORED</v>
          </cell>
          <cell r="AC214" t="str">
            <v>IGNORED</v>
          </cell>
          <cell r="AD214" t="str">
            <v>IGNORED</v>
          </cell>
          <cell r="AE214" t="str">
            <v>IGNORED</v>
          </cell>
          <cell r="AF214" t="str">
            <v>IGNORED</v>
          </cell>
          <cell r="AG214" t="str">
            <v>IGNORED</v>
          </cell>
          <cell r="AH214" t="str">
            <v>IGNORED</v>
          </cell>
          <cell r="AI214" t="str">
            <v>IGNORED</v>
          </cell>
          <cell r="AJ214" t="str">
            <v>IGNORED</v>
          </cell>
          <cell r="AK214" t="str">
            <v>IGNORED</v>
          </cell>
          <cell r="AL214" t="str">
            <v>IGNORED</v>
          </cell>
          <cell r="AM214" t="str">
            <v>IGNORED</v>
          </cell>
          <cell r="AN214" t="str">
            <v>IGNORED</v>
          </cell>
          <cell r="AO214" t="str">
            <v>IGNORED</v>
          </cell>
          <cell r="AP214" t="str">
            <v>IGNORED</v>
          </cell>
          <cell r="AQ214" t="str">
            <v>IGNORED</v>
          </cell>
          <cell r="AR214" t="str">
            <v>IGNORED</v>
          </cell>
          <cell r="AS214" t="str">
            <v>IGNORED</v>
          </cell>
          <cell r="AT214" t="str">
            <v>IGNORED</v>
          </cell>
          <cell r="AU214" t="str">
            <v>IGNORED</v>
          </cell>
          <cell r="AV214" t="str">
            <v>IGNORED</v>
          </cell>
          <cell r="AW214" t="str">
            <v>IGNORED</v>
          </cell>
          <cell r="AX214" t="str">
            <v>IGNORED</v>
          </cell>
          <cell r="AY214" t="str">
            <v>IGNORED</v>
          </cell>
          <cell r="AZ214" t="str">
            <v>IGNORED</v>
          </cell>
          <cell r="BA214" t="str">
            <v>IGNORED</v>
          </cell>
          <cell r="BB214" t="str">
            <v>IGNORED</v>
          </cell>
          <cell r="BC214" t="str">
            <v>IGNORED</v>
          </cell>
          <cell r="BD214" t="str">
            <v>IGNORED</v>
          </cell>
          <cell r="BE214" t="str">
            <v>IGNORED</v>
          </cell>
          <cell r="BF214" t="str">
            <v>IGNORED</v>
          </cell>
          <cell r="BG214" t="str">
            <v>IGNORED</v>
          </cell>
          <cell r="BH214" t="str">
            <v>IGNORED</v>
          </cell>
          <cell r="BI214" t="str">
            <v>IGNORED</v>
          </cell>
          <cell r="BJ214" t="str">
            <v>IGNORED</v>
          </cell>
          <cell r="BK214" t="str">
            <v>IGNORED</v>
          </cell>
          <cell r="BL214" t="str">
            <v>IGNORED</v>
          </cell>
          <cell r="BM214" t="str">
            <v>IGNORED</v>
          </cell>
          <cell r="BN214" t="str">
            <v>IGNORED</v>
          </cell>
          <cell r="BO214" t="str">
            <v>IGNORED</v>
          </cell>
          <cell r="BP214" t="str">
            <v>IGNORED</v>
          </cell>
          <cell r="BQ214" t="str">
            <v>IGNORED</v>
          </cell>
          <cell r="BR214" t="str">
            <v>IGNORED</v>
          </cell>
          <cell r="BS214" t="str">
            <v>IGNORED</v>
          </cell>
          <cell r="BT214" t="str">
            <v>IGNORED</v>
          </cell>
          <cell r="BU214" t="str">
            <v>IGNORED</v>
          </cell>
          <cell r="BV214" t="str">
            <v>IGNORED</v>
          </cell>
          <cell r="BW214" t="str">
            <v>IGNORED</v>
          </cell>
        </row>
        <row r="215">
          <cell r="B215" t="str">
            <v>Sales - % Cotton</v>
          </cell>
          <cell r="C215" t="str">
            <v>SALES_COTTON</v>
          </cell>
          <cell r="F215" t="str">
            <v>IGNORED</v>
          </cell>
          <cell r="G215" t="str">
            <v>IGNORED</v>
          </cell>
          <cell r="H215" t="str">
            <v>IGNORED</v>
          </cell>
          <cell r="I215" t="str">
            <v>IGNORED</v>
          </cell>
          <cell r="J215" t="str">
            <v>IGNORED</v>
          </cell>
          <cell r="K215" t="str">
            <v>IGNORED</v>
          </cell>
          <cell r="L215" t="str">
            <v>IGNORED</v>
          </cell>
          <cell r="M215" t="str">
            <v>IGNORED</v>
          </cell>
          <cell r="N215" t="str">
            <v>IGNORED</v>
          </cell>
          <cell r="O215" t="str">
            <v>IGNORED</v>
          </cell>
          <cell r="P215" t="str">
            <v>IGNORED</v>
          </cell>
          <cell r="Q215" t="str">
            <v>IGNORED</v>
          </cell>
          <cell r="R215" t="str">
            <v>IGNORED</v>
          </cell>
          <cell r="S215" t="str">
            <v>IGNORED</v>
          </cell>
          <cell r="T215" t="str">
            <v>IGNORED</v>
          </cell>
          <cell r="U215" t="str">
            <v>IGNORED</v>
          </cell>
          <cell r="V215" t="str">
            <v>IGNORED</v>
          </cell>
          <cell r="W215" t="str">
            <v>IGNORED</v>
          </cell>
          <cell r="X215" t="str">
            <v>IGNORED</v>
          </cell>
          <cell r="Y215" t="str">
            <v>IGNORED</v>
          </cell>
          <cell r="Z215" t="str">
            <v>IGNORED</v>
          </cell>
          <cell r="AA215" t="str">
            <v>IGNORED</v>
          </cell>
          <cell r="AB215" t="str">
            <v>IGNORED</v>
          </cell>
          <cell r="AC215" t="str">
            <v>IGNORED</v>
          </cell>
          <cell r="AD215" t="str">
            <v>IGNORED</v>
          </cell>
          <cell r="AE215" t="str">
            <v>IGNORED</v>
          </cell>
          <cell r="AF215" t="str">
            <v>IGNORED</v>
          </cell>
          <cell r="AG215" t="str">
            <v>IGNORED</v>
          </cell>
          <cell r="AH215" t="str">
            <v>IGNORED</v>
          </cell>
          <cell r="AI215" t="str">
            <v>IGNORED</v>
          </cell>
          <cell r="AJ215" t="str">
            <v>IGNORED</v>
          </cell>
          <cell r="AK215" t="str">
            <v>IGNORED</v>
          </cell>
          <cell r="AL215" t="str">
            <v>IGNORED</v>
          </cell>
          <cell r="AM215" t="str">
            <v>IGNORED</v>
          </cell>
          <cell r="AN215" t="str">
            <v>IGNORED</v>
          </cell>
          <cell r="AO215" t="str">
            <v>IGNORED</v>
          </cell>
          <cell r="AP215" t="str">
            <v>IGNORED</v>
          </cell>
          <cell r="AQ215" t="str">
            <v>IGNORED</v>
          </cell>
          <cell r="AR215" t="str">
            <v>IGNORED</v>
          </cell>
          <cell r="AS215" t="str">
            <v>IGNORED</v>
          </cell>
          <cell r="AT215" t="str">
            <v>IGNORED</v>
          </cell>
          <cell r="AU215" t="str">
            <v>IGNORED</v>
          </cell>
          <cell r="AV215" t="str">
            <v>IGNORED</v>
          </cell>
          <cell r="AW215" t="str">
            <v>IGNORED</v>
          </cell>
          <cell r="AX215" t="str">
            <v>IGNORED</v>
          </cell>
          <cell r="AY215" t="str">
            <v>IGNORED</v>
          </cell>
          <cell r="AZ215" t="str">
            <v>IGNORED</v>
          </cell>
          <cell r="BA215" t="str">
            <v>IGNORED</v>
          </cell>
          <cell r="BB215" t="str">
            <v>IGNORED</v>
          </cell>
          <cell r="BC215" t="str">
            <v>IGNORED</v>
          </cell>
          <cell r="BD215" t="str">
            <v>IGNORED</v>
          </cell>
          <cell r="BE215" t="str">
            <v>IGNORED</v>
          </cell>
          <cell r="BF215" t="str">
            <v>IGNORED</v>
          </cell>
          <cell r="BG215" t="str">
            <v>IGNORED</v>
          </cell>
          <cell r="BH215" t="str">
            <v>IGNORED</v>
          </cell>
          <cell r="BI215" t="str">
            <v>IGNORED</v>
          </cell>
          <cell r="BJ215" t="str">
            <v>IGNORED</v>
          </cell>
          <cell r="BK215" t="str">
            <v>IGNORED</v>
          </cell>
          <cell r="BL215" t="str">
            <v>IGNORED</v>
          </cell>
          <cell r="BM215" t="str">
            <v>IGNORED</v>
          </cell>
          <cell r="BN215" t="str">
            <v>IGNORED</v>
          </cell>
          <cell r="BO215" t="str">
            <v>IGNORED</v>
          </cell>
          <cell r="BP215" t="str">
            <v>IGNORED</v>
          </cell>
          <cell r="BQ215" t="str">
            <v>IGNORED</v>
          </cell>
          <cell r="BR215" t="str">
            <v>IGNORED</v>
          </cell>
          <cell r="BS215" t="str">
            <v>IGNORED</v>
          </cell>
          <cell r="BT215" t="str">
            <v>IGNORED</v>
          </cell>
          <cell r="BU215" t="str">
            <v>IGNORED</v>
          </cell>
          <cell r="BV215" t="str">
            <v>IGNORED</v>
          </cell>
          <cell r="BW215" t="str">
            <v>IGNORED</v>
          </cell>
        </row>
        <row r="216">
          <cell r="B216" t="str">
            <v>Sales - % Coffee</v>
          </cell>
          <cell r="C216" t="str">
            <v>SALES_COFFEE</v>
          </cell>
          <cell r="F216" t="str">
            <v>IGNORED</v>
          </cell>
          <cell r="G216" t="str">
            <v>IGNORED</v>
          </cell>
          <cell r="H216" t="str">
            <v>IGNORED</v>
          </cell>
          <cell r="I216" t="str">
            <v>IGNORED</v>
          </cell>
          <cell r="J216" t="str">
            <v>IGNORED</v>
          </cell>
          <cell r="K216" t="str">
            <v>IGNORED</v>
          </cell>
          <cell r="L216" t="str">
            <v>IGNORED</v>
          </cell>
          <cell r="M216" t="str">
            <v>IGNORED</v>
          </cell>
          <cell r="N216" t="str">
            <v>IGNORED</v>
          </cell>
          <cell r="O216" t="str">
            <v>IGNORED</v>
          </cell>
          <cell r="P216" t="str">
            <v>IGNORED</v>
          </cell>
          <cell r="Q216" t="str">
            <v>IGNORED</v>
          </cell>
          <cell r="R216" t="str">
            <v>IGNORED</v>
          </cell>
          <cell r="S216" t="str">
            <v>IGNORED</v>
          </cell>
          <cell r="T216" t="str">
            <v>IGNORED</v>
          </cell>
          <cell r="U216" t="str">
            <v>IGNORED</v>
          </cell>
          <cell r="V216" t="str">
            <v>IGNORED</v>
          </cell>
          <cell r="W216" t="str">
            <v>IGNORED</v>
          </cell>
          <cell r="X216" t="str">
            <v>IGNORED</v>
          </cell>
          <cell r="Y216" t="str">
            <v>IGNORED</v>
          </cell>
          <cell r="Z216" t="str">
            <v>IGNORED</v>
          </cell>
          <cell r="AA216" t="str">
            <v>IGNORED</v>
          </cell>
          <cell r="AB216" t="str">
            <v>IGNORED</v>
          </cell>
          <cell r="AC216" t="str">
            <v>IGNORED</v>
          </cell>
          <cell r="AD216" t="str">
            <v>IGNORED</v>
          </cell>
          <cell r="AE216" t="str">
            <v>IGNORED</v>
          </cell>
          <cell r="AF216" t="str">
            <v>IGNORED</v>
          </cell>
          <cell r="AG216" t="str">
            <v>IGNORED</v>
          </cell>
          <cell r="AH216" t="str">
            <v>IGNORED</v>
          </cell>
          <cell r="AI216" t="str">
            <v>IGNORED</v>
          </cell>
          <cell r="AJ216" t="str">
            <v>IGNORED</v>
          </cell>
          <cell r="AK216" t="str">
            <v>IGNORED</v>
          </cell>
          <cell r="AL216" t="str">
            <v>IGNORED</v>
          </cell>
          <cell r="AM216" t="str">
            <v>IGNORED</v>
          </cell>
          <cell r="AN216" t="str">
            <v>IGNORED</v>
          </cell>
          <cell r="AO216" t="str">
            <v>IGNORED</v>
          </cell>
          <cell r="AP216" t="str">
            <v>IGNORED</v>
          </cell>
          <cell r="AQ216" t="str">
            <v>IGNORED</v>
          </cell>
          <cell r="AR216" t="str">
            <v>IGNORED</v>
          </cell>
          <cell r="AS216" t="str">
            <v>IGNORED</v>
          </cell>
          <cell r="AT216" t="str">
            <v>IGNORED</v>
          </cell>
          <cell r="AU216" t="str">
            <v>IGNORED</v>
          </cell>
          <cell r="AV216" t="str">
            <v>IGNORED</v>
          </cell>
          <cell r="AW216" t="str">
            <v>IGNORED</v>
          </cell>
          <cell r="AX216" t="str">
            <v>IGNORED</v>
          </cell>
          <cell r="AY216" t="str">
            <v>IGNORED</v>
          </cell>
          <cell r="AZ216" t="str">
            <v>IGNORED</v>
          </cell>
          <cell r="BA216" t="str">
            <v>IGNORED</v>
          </cell>
          <cell r="BB216" t="str">
            <v>IGNORED</v>
          </cell>
          <cell r="BC216" t="str">
            <v>IGNORED</v>
          </cell>
          <cell r="BD216" t="str">
            <v>IGNORED</v>
          </cell>
          <cell r="BE216" t="str">
            <v>IGNORED</v>
          </cell>
          <cell r="BF216" t="str">
            <v>IGNORED</v>
          </cell>
          <cell r="BG216" t="str">
            <v>IGNORED</v>
          </cell>
          <cell r="BH216" t="str">
            <v>IGNORED</v>
          </cell>
          <cell r="BI216" t="str">
            <v>IGNORED</v>
          </cell>
          <cell r="BJ216" t="str">
            <v>IGNORED</v>
          </cell>
          <cell r="BK216" t="str">
            <v>IGNORED</v>
          </cell>
          <cell r="BL216" t="str">
            <v>IGNORED</v>
          </cell>
          <cell r="BM216" t="str">
            <v>IGNORED</v>
          </cell>
          <cell r="BN216" t="str">
            <v>IGNORED</v>
          </cell>
          <cell r="BO216" t="str">
            <v>IGNORED</v>
          </cell>
          <cell r="BP216" t="str">
            <v>IGNORED</v>
          </cell>
          <cell r="BQ216" t="str">
            <v>IGNORED</v>
          </cell>
          <cell r="BR216" t="str">
            <v>IGNORED</v>
          </cell>
          <cell r="BS216" t="str">
            <v>IGNORED</v>
          </cell>
          <cell r="BT216" t="str">
            <v>IGNORED</v>
          </cell>
          <cell r="BU216" t="str">
            <v>IGNORED</v>
          </cell>
          <cell r="BV216" t="str">
            <v>IGNORED</v>
          </cell>
          <cell r="BW216" t="str">
            <v>IGNORED</v>
          </cell>
        </row>
        <row r="217">
          <cell r="B217" t="str">
            <v>Sales - % Other commodity</v>
          </cell>
          <cell r="C217" t="str">
            <v>SALES_OTH_COMMODITY</v>
          </cell>
          <cell r="F217" t="str">
            <v>IGNORED</v>
          </cell>
          <cell r="G217" t="str">
            <v>IGNORED</v>
          </cell>
          <cell r="H217" t="str">
            <v>IGNORED</v>
          </cell>
          <cell r="I217" t="str">
            <v>IGNORED</v>
          </cell>
          <cell r="J217" t="str">
            <v>IGNORED</v>
          </cell>
          <cell r="K217" t="str">
            <v>IGNORED</v>
          </cell>
          <cell r="L217" t="str">
            <v>IGNORED</v>
          </cell>
          <cell r="M217" t="str">
            <v>IGNORED</v>
          </cell>
          <cell r="N217" t="str">
            <v>IGNORED</v>
          </cell>
          <cell r="O217" t="str">
            <v>IGNORED</v>
          </cell>
          <cell r="P217" t="str">
            <v>IGNORED</v>
          </cell>
          <cell r="Q217" t="str">
            <v>IGNORED</v>
          </cell>
          <cell r="R217" t="str">
            <v>IGNORED</v>
          </cell>
          <cell r="S217" t="str">
            <v>IGNORED</v>
          </cell>
          <cell r="T217" t="str">
            <v>IGNORED</v>
          </cell>
          <cell r="U217" t="str">
            <v>IGNORED</v>
          </cell>
          <cell r="V217" t="str">
            <v>IGNORED</v>
          </cell>
          <cell r="W217" t="str">
            <v>IGNORED</v>
          </cell>
          <cell r="X217" t="str">
            <v>IGNORED</v>
          </cell>
          <cell r="Y217" t="str">
            <v>IGNORED</v>
          </cell>
          <cell r="Z217" t="str">
            <v>IGNORED</v>
          </cell>
          <cell r="AA217" t="str">
            <v>IGNORED</v>
          </cell>
          <cell r="AB217" t="str">
            <v>IGNORED</v>
          </cell>
          <cell r="AC217" t="str">
            <v>IGNORED</v>
          </cell>
          <cell r="AD217" t="str">
            <v>IGNORED</v>
          </cell>
          <cell r="AE217" t="str">
            <v>IGNORED</v>
          </cell>
          <cell r="AF217" t="str">
            <v>IGNORED</v>
          </cell>
          <cell r="AG217" t="str">
            <v>IGNORED</v>
          </cell>
          <cell r="AH217" t="str">
            <v>IGNORED</v>
          </cell>
          <cell r="AI217" t="str">
            <v>IGNORED</v>
          </cell>
          <cell r="AJ217" t="str">
            <v>IGNORED</v>
          </cell>
          <cell r="AK217" t="str">
            <v>IGNORED</v>
          </cell>
          <cell r="AL217" t="str">
            <v>IGNORED</v>
          </cell>
          <cell r="AM217" t="str">
            <v>IGNORED</v>
          </cell>
          <cell r="AN217" t="str">
            <v>IGNORED</v>
          </cell>
          <cell r="AO217" t="str">
            <v>IGNORED</v>
          </cell>
          <cell r="AP217" t="str">
            <v>IGNORED</v>
          </cell>
          <cell r="AQ217" t="str">
            <v>IGNORED</v>
          </cell>
          <cell r="AR217" t="str">
            <v>IGNORED</v>
          </cell>
          <cell r="AS217" t="str">
            <v>IGNORED</v>
          </cell>
          <cell r="AT217" t="str">
            <v>IGNORED</v>
          </cell>
          <cell r="AU217" t="str">
            <v>IGNORED</v>
          </cell>
          <cell r="AV217" t="str">
            <v>IGNORED</v>
          </cell>
          <cell r="AW217" t="str">
            <v>IGNORED</v>
          </cell>
          <cell r="AX217" t="str">
            <v>IGNORED</v>
          </cell>
          <cell r="AY217" t="str">
            <v>IGNORED</v>
          </cell>
          <cell r="AZ217" t="str">
            <v>IGNORED</v>
          </cell>
          <cell r="BA217" t="str">
            <v>IGNORED</v>
          </cell>
          <cell r="BB217" t="str">
            <v>IGNORED</v>
          </cell>
          <cell r="BC217" t="str">
            <v>IGNORED</v>
          </cell>
          <cell r="BD217" t="str">
            <v>IGNORED</v>
          </cell>
          <cell r="BE217" t="str">
            <v>IGNORED</v>
          </cell>
          <cell r="BF217" t="str">
            <v>IGNORED</v>
          </cell>
          <cell r="BG217" t="str">
            <v>IGNORED</v>
          </cell>
          <cell r="BH217" t="str">
            <v>IGNORED</v>
          </cell>
          <cell r="BI217" t="str">
            <v>IGNORED</v>
          </cell>
          <cell r="BJ217" t="str">
            <v>IGNORED</v>
          </cell>
          <cell r="BK217" t="str">
            <v>IGNORED</v>
          </cell>
          <cell r="BL217" t="str">
            <v>IGNORED</v>
          </cell>
          <cell r="BM217" t="str">
            <v>IGNORED</v>
          </cell>
          <cell r="BN217" t="str">
            <v>IGNORED</v>
          </cell>
          <cell r="BO217" t="str">
            <v>IGNORED</v>
          </cell>
          <cell r="BP217" t="str">
            <v>IGNORED</v>
          </cell>
          <cell r="BQ217" t="str">
            <v>IGNORED</v>
          </cell>
          <cell r="BR217" t="str">
            <v>IGNORED</v>
          </cell>
          <cell r="BS217" t="str">
            <v>IGNORED</v>
          </cell>
          <cell r="BT217" t="str">
            <v>IGNORED</v>
          </cell>
          <cell r="BU217" t="str">
            <v>IGNORED</v>
          </cell>
          <cell r="BV217" t="str">
            <v>IGNORED</v>
          </cell>
          <cell r="BW217" t="str">
            <v>IGNORED</v>
          </cell>
        </row>
        <row r="218">
          <cell r="A218" t="str">
            <v>Commodities Exposure - Expense</v>
          </cell>
        </row>
        <row r="219">
          <cell r="B219" t="str">
            <v>Expense - % Oil/Petrol/Fuel</v>
          </cell>
          <cell r="C219" t="str">
            <v>EXP_OIL_PETRO_FUEL</v>
          </cell>
          <cell r="F219" t="str">
            <v>IGNORED</v>
          </cell>
          <cell r="G219" t="str">
            <v>IGNORED</v>
          </cell>
          <cell r="H219" t="str">
            <v>IGNORED</v>
          </cell>
          <cell r="I219" t="str">
            <v>IGNORED</v>
          </cell>
          <cell r="J219" t="str">
            <v>IGNORED</v>
          </cell>
          <cell r="K219" t="str">
            <v>IGNORED</v>
          </cell>
          <cell r="L219" t="str">
            <v>IGNORED</v>
          </cell>
          <cell r="M219" t="str">
            <v>IGNORED</v>
          </cell>
          <cell r="N219" t="str">
            <v>IGNORED</v>
          </cell>
          <cell r="O219" t="str">
            <v>IGNORED</v>
          </cell>
          <cell r="P219" t="str">
            <v>IGNORED</v>
          </cell>
          <cell r="Q219" t="str">
            <v>IGNORED</v>
          </cell>
          <cell r="R219" t="str">
            <v>IGNORED</v>
          </cell>
          <cell r="S219" t="str">
            <v>IGNORED</v>
          </cell>
          <cell r="T219" t="str">
            <v>IGNORED</v>
          </cell>
          <cell r="U219" t="str">
            <v>IGNORED</v>
          </cell>
          <cell r="V219" t="str">
            <v>IGNORED</v>
          </cell>
          <cell r="W219" t="str">
            <v>IGNORED</v>
          </cell>
          <cell r="X219" t="str">
            <v>IGNORED</v>
          </cell>
          <cell r="Y219" t="str">
            <v>IGNORED</v>
          </cell>
          <cell r="Z219" t="str">
            <v>IGNORED</v>
          </cell>
          <cell r="AA219" t="str">
            <v>IGNORED</v>
          </cell>
          <cell r="AB219" t="str">
            <v>IGNORED</v>
          </cell>
          <cell r="AC219" t="str">
            <v>IGNORED</v>
          </cell>
          <cell r="AD219" t="str">
            <v>IGNORED</v>
          </cell>
          <cell r="AE219" t="str">
            <v>IGNORED</v>
          </cell>
          <cell r="AF219" t="str">
            <v>IGNORED</v>
          </cell>
          <cell r="AG219" t="str">
            <v>IGNORED</v>
          </cell>
          <cell r="AH219" t="str">
            <v>IGNORED</v>
          </cell>
          <cell r="AI219" t="str">
            <v>IGNORED</v>
          </cell>
          <cell r="AJ219" t="str">
            <v>IGNORED</v>
          </cell>
          <cell r="AK219" t="str">
            <v>IGNORED</v>
          </cell>
          <cell r="AL219" t="str">
            <v>IGNORED</v>
          </cell>
          <cell r="AM219" t="str">
            <v>IGNORED</v>
          </cell>
          <cell r="AN219" t="str">
            <v>IGNORED</v>
          </cell>
          <cell r="AO219" t="str">
            <v>IGNORED</v>
          </cell>
          <cell r="AP219" t="str">
            <v>IGNORED</v>
          </cell>
          <cell r="AQ219" t="str">
            <v>IGNORED</v>
          </cell>
          <cell r="AR219" t="str">
            <v>IGNORED</v>
          </cell>
          <cell r="AS219" t="str">
            <v>IGNORED</v>
          </cell>
          <cell r="AT219" t="str">
            <v>IGNORED</v>
          </cell>
          <cell r="AU219" t="str">
            <v>IGNORED</v>
          </cell>
          <cell r="AV219" t="str">
            <v>IGNORED</v>
          </cell>
          <cell r="AW219" t="str">
            <v>IGNORED</v>
          </cell>
          <cell r="AX219" t="str">
            <v>IGNORED</v>
          </cell>
          <cell r="AY219" t="str">
            <v>IGNORED</v>
          </cell>
          <cell r="AZ219" t="str">
            <v>IGNORED</v>
          </cell>
          <cell r="BA219" t="str">
            <v>IGNORED</v>
          </cell>
          <cell r="BB219" t="str">
            <v>IGNORED</v>
          </cell>
          <cell r="BC219" t="str">
            <v>IGNORED</v>
          </cell>
          <cell r="BD219" t="str">
            <v>IGNORED</v>
          </cell>
          <cell r="BE219" t="str">
            <v>IGNORED</v>
          </cell>
          <cell r="BF219" t="str">
            <v>IGNORED</v>
          </cell>
          <cell r="BG219" t="str">
            <v>IGNORED</v>
          </cell>
          <cell r="BH219" t="str">
            <v>IGNORED</v>
          </cell>
          <cell r="BI219" t="str">
            <v>IGNORED</v>
          </cell>
          <cell r="BJ219" t="str">
            <v>IGNORED</v>
          </cell>
          <cell r="BK219" t="str">
            <v>IGNORED</v>
          </cell>
          <cell r="BL219" t="str">
            <v>IGNORED</v>
          </cell>
          <cell r="BM219" t="str">
            <v>IGNORED</v>
          </cell>
          <cell r="BN219" t="str">
            <v>IGNORED</v>
          </cell>
          <cell r="BO219" t="str">
            <v>IGNORED</v>
          </cell>
          <cell r="BP219" t="str">
            <v>IGNORED</v>
          </cell>
          <cell r="BQ219" t="str">
            <v>IGNORED</v>
          </cell>
          <cell r="BR219" t="str">
            <v>IGNORED</v>
          </cell>
          <cell r="BS219" t="str">
            <v>IGNORED</v>
          </cell>
          <cell r="BT219" t="str">
            <v>IGNORED</v>
          </cell>
          <cell r="BU219" t="str">
            <v>IGNORED</v>
          </cell>
          <cell r="BV219" t="str">
            <v>IGNORED</v>
          </cell>
          <cell r="BW219" t="str">
            <v>IGNORED</v>
          </cell>
        </row>
        <row r="220">
          <cell r="B220" t="str">
            <v>Expense - % Oil derivatives/NGLs/plastics</v>
          </cell>
          <cell r="C220" t="str">
            <v>EXP_OIL_DERIV_NGLS_PLASTICS</v>
          </cell>
          <cell r="F220" t="str">
            <v>IGNORED</v>
          </cell>
          <cell r="G220" t="str">
            <v>IGNORED</v>
          </cell>
          <cell r="H220" t="str">
            <v>IGNORED</v>
          </cell>
          <cell r="I220" t="str">
            <v>IGNORED</v>
          </cell>
          <cell r="J220" t="str">
            <v>IGNORED</v>
          </cell>
          <cell r="K220" t="str">
            <v>IGNORED</v>
          </cell>
          <cell r="L220" t="str">
            <v>IGNORED</v>
          </cell>
          <cell r="M220" t="str">
            <v>IGNORED</v>
          </cell>
          <cell r="N220" t="str">
            <v>IGNORED</v>
          </cell>
          <cell r="O220" t="str">
            <v>IGNORED</v>
          </cell>
          <cell r="P220" t="str">
            <v>IGNORED</v>
          </cell>
          <cell r="Q220" t="str">
            <v>IGNORED</v>
          </cell>
          <cell r="R220" t="str">
            <v>IGNORED</v>
          </cell>
          <cell r="S220" t="str">
            <v>IGNORED</v>
          </cell>
          <cell r="T220" t="str">
            <v>IGNORED</v>
          </cell>
          <cell r="U220" t="str">
            <v>IGNORED</v>
          </cell>
          <cell r="V220" t="str">
            <v>IGNORED</v>
          </cell>
          <cell r="W220" t="str">
            <v>IGNORED</v>
          </cell>
          <cell r="X220" t="str">
            <v>IGNORED</v>
          </cell>
          <cell r="Y220" t="str">
            <v>IGNORED</v>
          </cell>
          <cell r="Z220" t="str">
            <v>IGNORED</v>
          </cell>
          <cell r="AA220" t="str">
            <v>IGNORED</v>
          </cell>
          <cell r="AB220" t="str">
            <v>IGNORED</v>
          </cell>
          <cell r="AC220" t="str">
            <v>IGNORED</v>
          </cell>
          <cell r="AD220" t="str">
            <v>IGNORED</v>
          </cell>
          <cell r="AE220" t="str">
            <v>IGNORED</v>
          </cell>
          <cell r="AF220" t="str">
            <v>IGNORED</v>
          </cell>
          <cell r="AG220" t="str">
            <v>IGNORED</v>
          </cell>
          <cell r="AH220" t="str">
            <v>IGNORED</v>
          </cell>
          <cell r="AI220" t="str">
            <v>IGNORED</v>
          </cell>
          <cell r="AJ220" t="str">
            <v>IGNORED</v>
          </cell>
          <cell r="AK220" t="str">
            <v>IGNORED</v>
          </cell>
          <cell r="AL220" t="str">
            <v>IGNORED</v>
          </cell>
          <cell r="AM220" t="str">
            <v>IGNORED</v>
          </cell>
          <cell r="AN220" t="str">
            <v>IGNORED</v>
          </cell>
          <cell r="AO220" t="str">
            <v>IGNORED</v>
          </cell>
          <cell r="AP220" t="str">
            <v>IGNORED</v>
          </cell>
          <cell r="AQ220" t="str">
            <v>IGNORED</v>
          </cell>
          <cell r="AR220" t="str">
            <v>IGNORED</v>
          </cell>
          <cell r="AS220" t="str">
            <v>IGNORED</v>
          </cell>
          <cell r="AT220" t="str">
            <v>IGNORED</v>
          </cell>
          <cell r="AU220" t="str">
            <v>IGNORED</v>
          </cell>
          <cell r="AV220" t="str">
            <v>IGNORED</v>
          </cell>
          <cell r="AW220" t="str">
            <v>IGNORED</v>
          </cell>
          <cell r="AX220" t="str">
            <v>IGNORED</v>
          </cell>
          <cell r="AY220" t="str">
            <v>IGNORED</v>
          </cell>
          <cell r="AZ220" t="str">
            <v>IGNORED</v>
          </cell>
          <cell r="BA220" t="str">
            <v>IGNORED</v>
          </cell>
          <cell r="BB220" t="str">
            <v>IGNORED</v>
          </cell>
          <cell r="BC220" t="str">
            <v>IGNORED</v>
          </cell>
          <cell r="BD220" t="str">
            <v>IGNORED</v>
          </cell>
          <cell r="BE220" t="str">
            <v>IGNORED</v>
          </cell>
          <cell r="BF220" t="str">
            <v>IGNORED</v>
          </cell>
          <cell r="BG220" t="str">
            <v>IGNORED</v>
          </cell>
          <cell r="BH220" t="str">
            <v>IGNORED</v>
          </cell>
          <cell r="BI220" t="str">
            <v>IGNORED</v>
          </cell>
          <cell r="BJ220" t="str">
            <v>IGNORED</v>
          </cell>
          <cell r="BK220" t="str">
            <v>IGNORED</v>
          </cell>
          <cell r="BL220" t="str">
            <v>IGNORED</v>
          </cell>
          <cell r="BM220" t="str">
            <v>IGNORED</v>
          </cell>
          <cell r="BN220" t="str">
            <v>IGNORED</v>
          </cell>
          <cell r="BO220" t="str">
            <v>IGNORED</v>
          </cell>
          <cell r="BP220" t="str">
            <v>IGNORED</v>
          </cell>
          <cell r="BQ220" t="str">
            <v>IGNORED</v>
          </cell>
          <cell r="BR220" t="str">
            <v>IGNORED</v>
          </cell>
          <cell r="BS220" t="str">
            <v>IGNORED</v>
          </cell>
          <cell r="BT220" t="str">
            <v>IGNORED</v>
          </cell>
          <cell r="BU220" t="str">
            <v>IGNORED</v>
          </cell>
          <cell r="BV220" t="str">
            <v>IGNORED</v>
          </cell>
          <cell r="BW220" t="str">
            <v>IGNORED</v>
          </cell>
        </row>
        <row r="221">
          <cell r="B221" t="str">
            <v>Expense - % Nat Gas</v>
          </cell>
          <cell r="C221" t="str">
            <v>EXP_NAT_GAS</v>
          </cell>
          <cell r="F221" t="str">
            <v>IGNORED</v>
          </cell>
          <cell r="G221" t="str">
            <v>IGNORED</v>
          </cell>
          <cell r="H221" t="str">
            <v>IGNORED</v>
          </cell>
          <cell r="I221" t="str">
            <v>IGNORED</v>
          </cell>
          <cell r="J221" t="str">
            <v>IGNORED</v>
          </cell>
          <cell r="K221" t="str">
            <v>IGNORED</v>
          </cell>
          <cell r="L221" t="str">
            <v>IGNORED</v>
          </cell>
          <cell r="M221" t="str">
            <v>IGNORED</v>
          </cell>
          <cell r="N221" t="str">
            <v>IGNORED</v>
          </cell>
          <cell r="O221" t="str">
            <v>IGNORED</v>
          </cell>
          <cell r="P221" t="str">
            <v>IGNORED</v>
          </cell>
          <cell r="Q221" t="str">
            <v>IGNORED</v>
          </cell>
          <cell r="R221" t="str">
            <v>IGNORED</v>
          </cell>
          <cell r="S221" t="str">
            <v>IGNORED</v>
          </cell>
          <cell r="T221" t="str">
            <v>IGNORED</v>
          </cell>
          <cell r="U221" t="str">
            <v>IGNORED</v>
          </cell>
          <cell r="V221" t="str">
            <v>IGNORED</v>
          </cell>
          <cell r="W221" t="str">
            <v>IGNORED</v>
          </cell>
          <cell r="X221" t="str">
            <v>IGNORED</v>
          </cell>
          <cell r="Y221" t="str">
            <v>IGNORED</v>
          </cell>
          <cell r="Z221" t="str">
            <v>IGNORED</v>
          </cell>
          <cell r="AA221" t="str">
            <v>IGNORED</v>
          </cell>
          <cell r="AB221" t="str">
            <v>IGNORED</v>
          </cell>
          <cell r="AC221" t="str">
            <v>IGNORED</v>
          </cell>
          <cell r="AD221" t="str">
            <v>IGNORED</v>
          </cell>
          <cell r="AE221" t="str">
            <v>IGNORED</v>
          </cell>
          <cell r="AF221" t="str">
            <v>IGNORED</v>
          </cell>
          <cell r="AG221" t="str">
            <v>IGNORED</v>
          </cell>
          <cell r="AH221" t="str">
            <v>IGNORED</v>
          </cell>
          <cell r="AI221" t="str">
            <v>IGNORED</v>
          </cell>
          <cell r="AJ221" t="str">
            <v>IGNORED</v>
          </cell>
          <cell r="AK221" t="str">
            <v>IGNORED</v>
          </cell>
          <cell r="AL221" t="str">
            <v>IGNORED</v>
          </cell>
          <cell r="AM221" t="str">
            <v>IGNORED</v>
          </cell>
          <cell r="AN221" t="str">
            <v>IGNORED</v>
          </cell>
          <cell r="AO221" t="str">
            <v>IGNORED</v>
          </cell>
          <cell r="AP221" t="str">
            <v>IGNORED</v>
          </cell>
          <cell r="AQ221" t="str">
            <v>IGNORED</v>
          </cell>
          <cell r="AR221" t="str">
            <v>IGNORED</v>
          </cell>
          <cell r="AS221" t="str">
            <v>IGNORED</v>
          </cell>
          <cell r="AT221" t="str">
            <v>IGNORED</v>
          </cell>
          <cell r="AU221" t="str">
            <v>IGNORED</v>
          </cell>
          <cell r="AV221" t="str">
            <v>IGNORED</v>
          </cell>
          <cell r="AW221" t="str">
            <v>IGNORED</v>
          </cell>
          <cell r="AX221" t="str">
            <v>IGNORED</v>
          </cell>
          <cell r="AY221" t="str">
            <v>IGNORED</v>
          </cell>
          <cell r="AZ221" t="str">
            <v>IGNORED</v>
          </cell>
          <cell r="BA221" t="str">
            <v>IGNORED</v>
          </cell>
          <cell r="BB221" t="str">
            <v>IGNORED</v>
          </cell>
          <cell r="BC221" t="str">
            <v>IGNORED</v>
          </cell>
          <cell r="BD221" t="str">
            <v>IGNORED</v>
          </cell>
          <cell r="BE221" t="str">
            <v>IGNORED</v>
          </cell>
          <cell r="BF221" t="str">
            <v>IGNORED</v>
          </cell>
          <cell r="BG221" t="str">
            <v>IGNORED</v>
          </cell>
          <cell r="BH221" t="str">
            <v>IGNORED</v>
          </cell>
          <cell r="BI221" t="str">
            <v>IGNORED</v>
          </cell>
          <cell r="BJ221" t="str">
            <v>IGNORED</v>
          </cell>
          <cell r="BK221" t="str">
            <v>IGNORED</v>
          </cell>
          <cell r="BL221" t="str">
            <v>IGNORED</v>
          </cell>
          <cell r="BM221" t="str">
            <v>IGNORED</v>
          </cell>
          <cell r="BN221" t="str">
            <v>IGNORED</v>
          </cell>
          <cell r="BO221" t="str">
            <v>IGNORED</v>
          </cell>
          <cell r="BP221" t="str">
            <v>IGNORED</v>
          </cell>
          <cell r="BQ221" t="str">
            <v>IGNORED</v>
          </cell>
          <cell r="BR221" t="str">
            <v>IGNORED</v>
          </cell>
          <cell r="BS221" t="str">
            <v>IGNORED</v>
          </cell>
          <cell r="BT221" t="str">
            <v>IGNORED</v>
          </cell>
          <cell r="BU221" t="str">
            <v>IGNORED</v>
          </cell>
          <cell r="BV221" t="str">
            <v>IGNORED</v>
          </cell>
          <cell r="BW221" t="str">
            <v>IGNORED</v>
          </cell>
        </row>
        <row r="222">
          <cell r="B222" t="str">
            <v>Expense - % Coal: thermal</v>
          </cell>
          <cell r="C222" t="str">
            <v>EXP_COAL_THERMAL</v>
          </cell>
          <cell r="F222" t="str">
            <v>IGNORED</v>
          </cell>
          <cell r="G222" t="str">
            <v>IGNORED</v>
          </cell>
          <cell r="H222" t="str">
            <v>IGNORED</v>
          </cell>
          <cell r="I222" t="str">
            <v>IGNORED</v>
          </cell>
          <cell r="J222" t="str">
            <v>IGNORED</v>
          </cell>
          <cell r="K222" t="str">
            <v>IGNORED</v>
          </cell>
          <cell r="L222" t="str">
            <v>IGNORED</v>
          </cell>
          <cell r="M222" t="str">
            <v>IGNORED</v>
          </cell>
          <cell r="N222" t="str">
            <v>IGNORED</v>
          </cell>
          <cell r="O222" t="str">
            <v>IGNORED</v>
          </cell>
          <cell r="P222" t="str">
            <v>IGNORED</v>
          </cell>
          <cell r="Q222" t="str">
            <v>IGNORED</v>
          </cell>
          <cell r="R222" t="str">
            <v>IGNORED</v>
          </cell>
          <cell r="S222" t="str">
            <v>IGNORED</v>
          </cell>
          <cell r="T222" t="str">
            <v>IGNORED</v>
          </cell>
          <cell r="U222" t="str">
            <v>IGNORED</v>
          </cell>
          <cell r="V222" t="str">
            <v>IGNORED</v>
          </cell>
          <cell r="W222" t="str">
            <v>IGNORED</v>
          </cell>
          <cell r="X222" t="str">
            <v>IGNORED</v>
          </cell>
          <cell r="Y222" t="str">
            <v>IGNORED</v>
          </cell>
          <cell r="Z222" t="str">
            <v>IGNORED</v>
          </cell>
          <cell r="AA222" t="str">
            <v>IGNORED</v>
          </cell>
          <cell r="AB222" t="str">
            <v>IGNORED</v>
          </cell>
          <cell r="AC222" t="str">
            <v>IGNORED</v>
          </cell>
          <cell r="AD222" t="str">
            <v>IGNORED</v>
          </cell>
          <cell r="AE222" t="str">
            <v>IGNORED</v>
          </cell>
          <cell r="AF222" t="str">
            <v>IGNORED</v>
          </cell>
          <cell r="AG222" t="str">
            <v>IGNORED</v>
          </cell>
          <cell r="AH222" t="str">
            <v>IGNORED</v>
          </cell>
          <cell r="AI222" t="str">
            <v>IGNORED</v>
          </cell>
          <cell r="AJ222" t="str">
            <v>IGNORED</v>
          </cell>
          <cell r="AK222" t="str">
            <v>IGNORED</v>
          </cell>
          <cell r="AL222" t="str">
            <v>IGNORED</v>
          </cell>
          <cell r="AM222" t="str">
            <v>IGNORED</v>
          </cell>
          <cell r="AN222" t="str">
            <v>IGNORED</v>
          </cell>
          <cell r="AO222" t="str">
            <v>IGNORED</v>
          </cell>
          <cell r="AP222" t="str">
            <v>IGNORED</v>
          </cell>
          <cell r="AQ222" t="str">
            <v>IGNORED</v>
          </cell>
          <cell r="AR222" t="str">
            <v>IGNORED</v>
          </cell>
          <cell r="AS222" t="str">
            <v>IGNORED</v>
          </cell>
          <cell r="AT222" t="str">
            <v>IGNORED</v>
          </cell>
          <cell r="AU222" t="str">
            <v>IGNORED</v>
          </cell>
          <cell r="AV222" t="str">
            <v>IGNORED</v>
          </cell>
          <cell r="AW222" t="str">
            <v>IGNORED</v>
          </cell>
          <cell r="AX222" t="str">
            <v>IGNORED</v>
          </cell>
          <cell r="AY222" t="str">
            <v>IGNORED</v>
          </cell>
          <cell r="AZ222" t="str">
            <v>IGNORED</v>
          </cell>
          <cell r="BA222" t="str">
            <v>IGNORED</v>
          </cell>
          <cell r="BB222" t="str">
            <v>IGNORED</v>
          </cell>
          <cell r="BC222" t="str">
            <v>IGNORED</v>
          </cell>
          <cell r="BD222" t="str">
            <v>IGNORED</v>
          </cell>
          <cell r="BE222" t="str">
            <v>IGNORED</v>
          </cell>
          <cell r="BF222" t="str">
            <v>IGNORED</v>
          </cell>
          <cell r="BG222" t="str">
            <v>IGNORED</v>
          </cell>
          <cell r="BH222" t="str">
            <v>IGNORED</v>
          </cell>
          <cell r="BI222" t="str">
            <v>IGNORED</v>
          </cell>
          <cell r="BJ222" t="str">
            <v>IGNORED</v>
          </cell>
          <cell r="BK222" t="str">
            <v>IGNORED</v>
          </cell>
          <cell r="BL222" t="str">
            <v>IGNORED</v>
          </cell>
          <cell r="BM222" t="str">
            <v>IGNORED</v>
          </cell>
          <cell r="BN222" t="str">
            <v>IGNORED</v>
          </cell>
          <cell r="BO222" t="str">
            <v>IGNORED</v>
          </cell>
          <cell r="BP222" t="str">
            <v>IGNORED</v>
          </cell>
          <cell r="BQ222" t="str">
            <v>IGNORED</v>
          </cell>
          <cell r="BR222" t="str">
            <v>IGNORED</v>
          </cell>
          <cell r="BS222" t="str">
            <v>IGNORED</v>
          </cell>
          <cell r="BT222" t="str">
            <v>IGNORED</v>
          </cell>
          <cell r="BU222" t="str">
            <v>IGNORED</v>
          </cell>
          <cell r="BV222" t="str">
            <v>IGNORED</v>
          </cell>
          <cell r="BW222" t="str">
            <v>IGNORED</v>
          </cell>
        </row>
        <row r="223">
          <cell r="B223" t="str">
            <v>Expense - % Coal: met</v>
          </cell>
          <cell r="C223" t="str">
            <v>EXP_COAL_MET</v>
          </cell>
          <cell r="F223" t="str">
            <v>IGNORED</v>
          </cell>
          <cell r="G223" t="str">
            <v>IGNORED</v>
          </cell>
          <cell r="H223" t="str">
            <v>IGNORED</v>
          </cell>
          <cell r="I223" t="str">
            <v>IGNORED</v>
          </cell>
          <cell r="J223" t="str">
            <v>IGNORED</v>
          </cell>
          <cell r="K223" t="str">
            <v>IGNORED</v>
          </cell>
          <cell r="L223" t="str">
            <v>IGNORED</v>
          </cell>
          <cell r="M223" t="str">
            <v>IGNORED</v>
          </cell>
          <cell r="N223" t="str">
            <v>IGNORED</v>
          </cell>
          <cell r="O223" t="str">
            <v>IGNORED</v>
          </cell>
          <cell r="P223" t="str">
            <v>IGNORED</v>
          </cell>
          <cell r="Q223" t="str">
            <v>IGNORED</v>
          </cell>
          <cell r="R223" t="str">
            <v>IGNORED</v>
          </cell>
          <cell r="S223" t="str">
            <v>IGNORED</v>
          </cell>
          <cell r="T223" t="str">
            <v>IGNORED</v>
          </cell>
          <cell r="U223" t="str">
            <v>IGNORED</v>
          </cell>
          <cell r="V223" t="str">
            <v>IGNORED</v>
          </cell>
          <cell r="W223" t="str">
            <v>IGNORED</v>
          </cell>
          <cell r="X223" t="str">
            <v>IGNORED</v>
          </cell>
          <cell r="Y223" t="str">
            <v>IGNORED</v>
          </cell>
          <cell r="Z223" t="str">
            <v>IGNORED</v>
          </cell>
          <cell r="AA223" t="str">
            <v>IGNORED</v>
          </cell>
          <cell r="AB223" t="str">
            <v>IGNORED</v>
          </cell>
          <cell r="AC223" t="str">
            <v>IGNORED</v>
          </cell>
          <cell r="AD223" t="str">
            <v>IGNORED</v>
          </cell>
          <cell r="AE223" t="str">
            <v>IGNORED</v>
          </cell>
          <cell r="AF223" t="str">
            <v>IGNORED</v>
          </cell>
          <cell r="AG223" t="str">
            <v>IGNORED</v>
          </cell>
          <cell r="AH223" t="str">
            <v>IGNORED</v>
          </cell>
          <cell r="AI223" t="str">
            <v>IGNORED</v>
          </cell>
          <cell r="AJ223" t="str">
            <v>IGNORED</v>
          </cell>
          <cell r="AK223" t="str">
            <v>IGNORED</v>
          </cell>
          <cell r="AL223" t="str">
            <v>IGNORED</v>
          </cell>
          <cell r="AM223" t="str">
            <v>IGNORED</v>
          </cell>
          <cell r="AN223" t="str">
            <v>IGNORED</v>
          </cell>
          <cell r="AO223" t="str">
            <v>IGNORED</v>
          </cell>
          <cell r="AP223" t="str">
            <v>IGNORED</v>
          </cell>
          <cell r="AQ223" t="str">
            <v>IGNORED</v>
          </cell>
          <cell r="AR223" t="str">
            <v>IGNORED</v>
          </cell>
          <cell r="AS223" t="str">
            <v>IGNORED</v>
          </cell>
          <cell r="AT223" t="str">
            <v>IGNORED</v>
          </cell>
          <cell r="AU223" t="str">
            <v>IGNORED</v>
          </cell>
          <cell r="AV223" t="str">
            <v>IGNORED</v>
          </cell>
          <cell r="AW223" t="str">
            <v>IGNORED</v>
          </cell>
          <cell r="AX223" t="str">
            <v>IGNORED</v>
          </cell>
          <cell r="AY223" t="str">
            <v>IGNORED</v>
          </cell>
          <cell r="AZ223" t="str">
            <v>IGNORED</v>
          </cell>
          <cell r="BA223" t="str">
            <v>IGNORED</v>
          </cell>
          <cell r="BB223" t="str">
            <v>IGNORED</v>
          </cell>
          <cell r="BC223" t="str">
            <v>IGNORED</v>
          </cell>
          <cell r="BD223" t="str">
            <v>IGNORED</v>
          </cell>
          <cell r="BE223" t="str">
            <v>IGNORED</v>
          </cell>
          <cell r="BF223" t="str">
            <v>IGNORED</v>
          </cell>
          <cell r="BG223" t="str">
            <v>IGNORED</v>
          </cell>
          <cell r="BH223" t="str">
            <v>IGNORED</v>
          </cell>
          <cell r="BI223" t="str">
            <v>IGNORED</v>
          </cell>
          <cell r="BJ223" t="str">
            <v>IGNORED</v>
          </cell>
          <cell r="BK223" t="str">
            <v>IGNORED</v>
          </cell>
          <cell r="BL223" t="str">
            <v>IGNORED</v>
          </cell>
          <cell r="BM223" t="str">
            <v>IGNORED</v>
          </cell>
          <cell r="BN223" t="str">
            <v>IGNORED</v>
          </cell>
          <cell r="BO223" t="str">
            <v>IGNORED</v>
          </cell>
          <cell r="BP223" t="str">
            <v>IGNORED</v>
          </cell>
          <cell r="BQ223" t="str">
            <v>IGNORED</v>
          </cell>
          <cell r="BR223" t="str">
            <v>IGNORED</v>
          </cell>
          <cell r="BS223" t="str">
            <v>IGNORED</v>
          </cell>
          <cell r="BT223" t="str">
            <v>IGNORED</v>
          </cell>
          <cell r="BU223" t="str">
            <v>IGNORED</v>
          </cell>
          <cell r="BV223" t="str">
            <v>IGNORED</v>
          </cell>
          <cell r="BW223" t="str">
            <v>IGNORED</v>
          </cell>
        </row>
        <row r="224">
          <cell r="B224" t="str">
            <v>Expense - % Water</v>
          </cell>
          <cell r="C224" t="str">
            <v>EXP_WATER</v>
          </cell>
          <cell r="F224" t="str">
            <v>IGNORED</v>
          </cell>
          <cell r="G224" t="str">
            <v>IGNORED</v>
          </cell>
          <cell r="H224" t="str">
            <v>IGNORED</v>
          </cell>
          <cell r="I224" t="str">
            <v>IGNORED</v>
          </cell>
          <cell r="J224" t="str">
            <v>IGNORED</v>
          </cell>
          <cell r="K224" t="str">
            <v>IGNORED</v>
          </cell>
          <cell r="L224" t="str">
            <v>IGNORED</v>
          </cell>
          <cell r="M224" t="str">
            <v>IGNORED</v>
          </cell>
          <cell r="N224" t="str">
            <v>IGNORED</v>
          </cell>
          <cell r="O224" t="str">
            <v>IGNORED</v>
          </cell>
          <cell r="P224" t="str">
            <v>IGNORED</v>
          </cell>
          <cell r="Q224" t="str">
            <v>IGNORED</v>
          </cell>
          <cell r="R224" t="str">
            <v>IGNORED</v>
          </cell>
          <cell r="S224" t="str">
            <v>IGNORED</v>
          </cell>
          <cell r="T224" t="str">
            <v>IGNORED</v>
          </cell>
          <cell r="U224" t="str">
            <v>IGNORED</v>
          </cell>
          <cell r="V224" t="str">
            <v>IGNORED</v>
          </cell>
          <cell r="W224" t="str">
            <v>IGNORED</v>
          </cell>
          <cell r="X224" t="str">
            <v>IGNORED</v>
          </cell>
          <cell r="Y224" t="str">
            <v>IGNORED</v>
          </cell>
          <cell r="Z224" t="str">
            <v>IGNORED</v>
          </cell>
          <cell r="AA224" t="str">
            <v>IGNORED</v>
          </cell>
          <cell r="AB224" t="str">
            <v>IGNORED</v>
          </cell>
          <cell r="AC224" t="str">
            <v>IGNORED</v>
          </cell>
          <cell r="AD224" t="str">
            <v>IGNORED</v>
          </cell>
          <cell r="AE224" t="str">
            <v>IGNORED</v>
          </cell>
          <cell r="AF224" t="str">
            <v>IGNORED</v>
          </cell>
          <cell r="AG224" t="str">
            <v>IGNORED</v>
          </cell>
          <cell r="AH224" t="str">
            <v>IGNORED</v>
          </cell>
          <cell r="AI224" t="str">
            <v>IGNORED</v>
          </cell>
          <cell r="AJ224" t="str">
            <v>IGNORED</v>
          </cell>
          <cell r="AK224" t="str">
            <v>IGNORED</v>
          </cell>
          <cell r="AL224" t="str">
            <v>IGNORED</v>
          </cell>
          <cell r="AM224" t="str">
            <v>IGNORED</v>
          </cell>
          <cell r="AN224" t="str">
            <v>IGNORED</v>
          </cell>
          <cell r="AO224" t="str">
            <v>IGNORED</v>
          </cell>
          <cell r="AP224" t="str">
            <v>IGNORED</v>
          </cell>
          <cell r="AQ224" t="str">
            <v>IGNORED</v>
          </cell>
          <cell r="AR224" t="str">
            <v>IGNORED</v>
          </cell>
          <cell r="AS224" t="str">
            <v>IGNORED</v>
          </cell>
          <cell r="AT224" t="str">
            <v>IGNORED</v>
          </cell>
          <cell r="AU224" t="str">
            <v>IGNORED</v>
          </cell>
          <cell r="AV224" t="str">
            <v>IGNORED</v>
          </cell>
          <cell r="AW224" t="str">
            <v>IGNORED</v>
          </cell>
          <cell r="AX224" t="str">
            <v>IGNORED</v>
          </cell>
          <cell r="AY224" t="str">
            <v>IGNORED</v>
          </cell>
          <cell r="AZ224" t="str">
            <v>IGNORED</v>
          </cell>
          <cell r="BA224" t="str">
            <v>IGNORED</v>
          </cell>
          <cell r="BB224" t="str">
            <v>IGNORED</v>
          </cell>
          <cell r="BC224" t="str">
            <v>IGNORED</v>
          </cell>
          <cell r="BD224" t="str">
            <v>IGNORED</v>
          </cell>
          <cell r="BE224" t="str">
            <v>IGNORED</v>
          </cell>
          <cell r="BF224" t="str">
            <v>IGNORED</v>
          </cell>
          <cell r="BG224" t="str">
            <v>IGNORED</v>
          </cell>
          <cell r="BH224" t="str">
            <v>IGNORED</v>
          </cell>
          <cell r="BI224" t="str">
            <v>IGNORED</v>
          </cell>
          <cell r="BJ224" t="str">
            <v>IGNORED</v>
          </cell>
          <cell r="BK224" t="str">
            <v>IGNORED</v>
          </cell>
          <cell r="BL224" t="str">
            <v>IGNORED</v>
          </cell>
          <cell r="BM224" t="str">
            <v>IGNORED</v>
          </cell>
          <cell r="BN224" t="str">
            <v>IGNORED</v>
          </cell>
          <cell r="BO224" t="str">
            <v>IGNORED</v>
          </cell>
          <cell r="BP224" t="str">
            <v>IGNORED</v>
          </cell>
          <cell r="BQ224" t="str">
            <v>IGNORED</v>
          </cell>
          <cell r="BR224" t="str">
            <v>IGNORED</v>
          </cell>
          <cell r="BS224" t="str">
            <v>IGNORED</v>
          </cell>
          <cell r="BT224" t="str">
            <v>IGNORED</v>
          </cell>
          <cell r="BU224" t="str">
            <v>IGNORED</v>
          </cell>
          <cell r="BV224" t="str">
            <v>IGNORED</v>
          </cell>
          <cell r="BW224" t="str">
            <v>IGNORED</v>
          </cell>
        </row>
        <row r="225">
          <cell r="B225" t="str">
            <v>Expense - % Other commodity</v>
          </cell>
          <cell r="C225" t="str">
            <v>EXP_OTH_COMMODITY</v>
          </cell>
          <cell r="F225" t="str">
            <v>IGNORED</v>
          </cell>
          <cell r="G225" t="str">
            <v>IGNORED</v>
          </cell>
          <cell r="H225" t="str">
            <v>IGNORED</v>
          </cell>
          <cell r="I225" t="str">
            <v>IGNORED</v>
          </cell>
          <cell r="J225" t="str">
            <v>IGNORED</v>
          </cell>
          <cell r="K225" t="str">
            <v>IGNORED</v>
          </cell>
          <cell r="L225" t="str">
            <v>IGNORED</v>
          </cell>
          <cell r="M225" t="str">
            <v>IGNORED</v>
          </cell>
          <cell r="N225" t="str">
            <v>IGNORED</v>
          </cell>
          <cell r="O225" t="str">
            <v>IGNORED</v>
          </cell>
          <cell r="P225" t="str">
            <v>IGNORED</v>
          </cell>
          <cell r="Q225" t="str">
            <v>IGNORED</v>
          </cell>
          <cell r="R225" t="str">
            <v>IGNORED</v>
          </cell>
          <cell r="S225" t="str">
            <v>IGNORED</v>
          </cell>
          <cell r="T225" t="str">
            <v>IGNORED</v>
          </cell>
          <cell r="U225" t="str">
            <v>IGNORED</v>
          </cell>
          <cell r="V225" t="str">
            <v>IGNORED</v>
          </cell>
          <cell r="W225" t="str">
            <v>IGNORED</v>
          </cell>
          <cell r="X225" t="str">
            <v>IGNORED</v>
          </cell>
          <cell r="Y225" t="str">
            <v>IGNORED</v>
          </cell>
          <cell r="Z225" t="str">
            <v>IGNORED</v>
          </cell>
          <cell r="AA225" t="str">
            <v>IGNORED</v>
          </cell>
          <cell r="AB225" t="str">
            <v>IGNORED</v>
          </cell>
          <cell r="AC225" t="str">
            <v>IGNORED</v>
          </cell>
          <cell r="AD225" t="str">
            <v>IGNORED</v>
          </cell>
          <cell r="AE225" t="str">
            <v>IGNORED</v>
          </cell>
          <cell r="AF225" t="str">
            <v>IGNORED</v>
          </cell>
          <cell r="AG225" t="str">
            <v>IGNORED</v>
          </cell>
          <cell r="AH225" t="str">
            <v>IGNORED</v>
          </cell>
          <cell r="AI225" t="str">
            <v>IGNORED</v>
          </cell>
          <cell r="AJ225" t="str">
            <v>IGNORED</v>
          </cell>
          <cell r="AK225" t="str">
            <v>IGNORED</v>
          </cell>
          <cell r="AL225" t="str">
            <v>IGNORED</v>
          </cell>
          <cell r="AM225" t="str">
            <v>IGNORED</v>
          </cell>
          <cell r="AN225" t="str">
            <v>IGNORED</v>
          </cell>
          <cell r="AO225" t="str">
            <v>IGNORED</v>
          </cell>
          <cell r="AP225" t="str">
            <v>IGNORED</v>
          </cell>
          <cell r="AQ225" t="str">
            <v>IGNORED</v>
          </cell>
          <cell r="AR225" t="str">
            <v>IGNORED</v>
          </cell>
          <cell r="AS225" t="str">
            <v>IGNORED</v>
          </cell>
          <cell r="AT225" t="str">
            <v>IGNORED</v>
          </cell>
          <cell r="AU225" t="str">
            <v>IGNORED</v>
          </cell>
          <cell r="AV225" t="str">
            <v>IGNORED</v>
          </cell>
          <cell r="AW225" t="str">
            <v>IGNORED</v>
          </cell>
          <cell r="AX225" t="str">
            <v>IGNORED</v>
          </cell>
          <cell r="AY225" t="str">
            <v>IGNORED</v>
          </cell>
          <cell r="AZ225" t="str">
            <v>IGNORED</v>
          </cell>
          <cell r="BA225" t="str">
            <v>IGNORED</v>
          </cell>
          <cell r="BB225" t="str">
            <v>IGNORED</v>
          </cell>
          <cell r="BC225" t="str">
            <v>IGNORED</v>
          </cell>
          <cell r="BD225" t="str">
            <v>IGNORED</v>
          </cell>
          <cell r="BE225" t="str">
            <v>IGNORED</v>
          </cell>
          <cell r="BF225" t="str">
            <v>IGNORED</v>
          </cell>
          <cell r="BG225" t="str">
            <v>IGNORED</v>
          </cell>
          <cell r="BH225" t="str">
            <v>IGNORED</v>
          </cell>
          <cell r="BI225" t="str">
            <v>IGNORED</v>
          </cell>
          <cell r="BJ225" t="str">
            <v>IGNORED</v>
          </cell>
          <cell r="BK225" t="str">
            <v>IGNORED</v>
          </cell>
          <cell r="BL225" t="str">
            <v>IGNORED</v>
          </cell>
          <cell r="BM225" t="str">
            <v>IGNORED</v>
          </cell>
          <cell r="BN225" t="str">
            <v>IGNORED</v>
          </cell>
          <cell r="BO225" t="str">
            <v>IGNORED</v>
          </cell>
          <cell r="BP225" t="str">
            <v>IGNORED</v>
          </cell>
          <cell r="BQ225" t="str">
            <v>IGNORED</v>
          </cell>
          <cell r="BR225" t="str">
            <v>IGNORED</v>
          </cell>
          <cell r="BS225" t="str">
            <v>IGNORED</v>
          </cell>
          <cell r="BT225" t="str">
            <v>IGNORED</v>
          </cell>
          <cell r="BU225" t="str">
            <v>IGNORED</v>
          </cell>
          <cell r="BV225" t="str">
            <v>IGNORED</v>
          </cell>
          <cell r="BW225" t="str">
            <v>IGNORED</v>
          </cell>
        </row>
        <row r="226">
          <cell r="A226" t="str">
            <v>FX Exposure - Sales</v>
          </cell>
        </row>
        <row r="227">
          <cell r="B227" t="str">
            <v>Sales - % FX: British Pounds/Pence</v>
          </cell>
          <cell r="C227" t="str">
            <v>SALES_FX_GPB</v>
          </cell>
          <cell r="F227" t="str">
            <v>IGNORED</v>
          </cell>
          <cell r="G227" t="str">
            <v>IGNORED</v>
          </cell>
          <cell r="H227" t="str">
            <v>IGNORED</v>
          </cell>
          <cell r="I227" t="str">
            <v>IGNORED</v>
          </cell>
          <cell r="J227" t="str">
            <v>IGNORED</v>
          </cell>
          <cell r="K227" t="str">
            <v>IGNORED</v>
          </cell>
          <cell r="L227" t="str">
            <v>IGNORED</v>
          </cell>
          <cell r="M227" t="str">
            <v>IGNORED</v>
          </cell>
          <cell r="N227" t="str">
            <v>IGNORED</v>
          </cell>
          <cell r="O227" t="str">
            <v>IGNORED</v>
          </cell>
          <cell r="P227" t="str">
            <v>IGNORED</v>
          </cell>
          <cell r="Q227" t="str">
            <v>IGNORED</v>
          </cell>
          <cell r="R227" t="str">
            <v>IGNORED</v>
          </cell>
          <cell r="S227" t="str">
            <v>IGNORED</v>
          </cell>
          <cell r="T227" t="str">
            <v>IGNORED</v>
          </cell>
          <cell r="U227" t="str">
            <v>IGNORED</v>
          </cell>
          <cell r="V227" t="str">
            <v>IGNORED</v>
          </cell>
          <cell r="W227" t="str">
            <v>IGNORED</v>
          </cell>
          <cell r="X227" t="str">
            <v>IGNORED</v>
          </cell>
          <cell r="Y227" t="str">
            <v>IGNORED</v>
          </cell>
          <cell r="Z227" t="str">
            <v>IGNORED</v>
          </cell>
          <cell r="AA227" t="str">
            <v>IGNORED</v>
          </cell>
          <cell r="AB227" t="str">
            <v>IGNORED</v>
          </cell>
          <cell r="AC227" t="str">
            <v>IGNORED</v>
          </cell>
          <cell r="AD227" t="str">
            <v>IGNORED</v>
          </cell>
          <cell r="AE227" t="str">
            <v>IGNORED</v>
          </cell>
          <cell r="AF227" t="str">
            <v>IGNORED</v>
          </cell>
          <cell r="AG227" t="str">
            <v>IGNORED</v>
          </cell>
          <cell r="AH227" t="str">
            <v>IGNORED</v>
          </cell>
          <cell r="AI227" t="str">
            <v>IGNORED</v>
          </cell>
          <cell r="AJ227" t="str">
            <v>IGNORED</v>
          </cell>
          <cell r="AK227" t="str">
            <v>IGNORED</v>
          </cell>
          <cell r="AL227" t="str">
            <v>IGNORED</v>
          </cell>
          <cell r="AM227" t="str">
            <v>IGNORED</v>
          </cell>
          <cell r="AN227" t="str">
            <v>IGNORED</v>
          </cell>
          <cell r="AO227" t="str">
            <v>IGNORED</v>
          </cell>
          <cell r="AP227" t="str">
            <v>IGNORED</v>
          </cell>
          <cell r="AQ227" t="str">
            <v>IGNORED</v>
          </cell>
          <cell r="AR227" t="str">
            <v>IGNORED</v>
          </cell>
          <cell r="AS227" t="str">
            <v>IGNORED</v>
          </cell>
          <cell r="AT227" t="str">
            <v>IGNORED</v>
          </cell>
          <cell r="AU227" t="str">
            <v>IGNORED</v>
          </cell>
          <cell r="AV227" t="str">
            <v>IGNORED</v>
          </cell>
          <cell r="AW227" t="str">
            <v>IGNORED</v>
          </cell>
          <cell r="AX227" t="str">
            <v>IGNORED</v>
          </cell>
          <cell r="AY227" t="str">
            <v>IGNORED</v>
          </cell>
          <cell r="AZ227" t="str">
            <v>IGNORED</v>
          </cell>
          <cell r="BA227" t="str">
            <v>IGNORED</v>
          </cell>
          <cell r="BB227" t="str">
            <v>IGNORED</v>
          </cell>
          <cell r="BC227" t="str">
            <v>IGNORED</v>
          </cell>
          <cell r="BD227" t="str">
            <v>IGNORED</v>
          </cell>
          <cell r="BE227" t="str">
            <v>IGNORED</v>
          </cell>
          <cell r="BF227" t="str">
            <v>IGNORED</v>
          </cell>
          <cell r="BG227" t="str">
            <v>IGNORED</v>
          </cell>
          <cell r="BH227" t="str">
            <v>IGNORED</v>
          </cell>
          <cell r="BI227" t="str">
            <v>IGNORED</v>
          </cell>
          <cell r="BJ227" t="str">
            <v>IGNORED</v>
          </cell>
          <cell r="BK227" t="str">
            <v>IGNORED</v>
          </cell>
          <cell r="BL227" t="str">
            <v>IGNORED</v>
          </cell>
          <cell r="BM227" t="str">
            <v>IGNORED</v>
          </cell>
          <cell r="BN227" t="str">
            <v>IGNORED</v>
          </cell>
          <cell r="BO227" t="str">
            <v>IGNORED</v>
          </cell>
          <cell r="BP227" t="str">
            <v>IGNORED</v>
          </cell>
          <cell r="BQ227" t="str">
            <v>IGNORED</v>
          </cell>
          <cell r="BR227" t="str">
            <v>IGNORED</v>
          </cell>
          <cell r="BS227" t="str">
            <v>IGNORED</v>
          </cell>
          <cell r="BT227" t="str">
            <v>IGNORED</v>
          </cell>
          <cell r="BU227" t="str">
            <v>IGNORED</v>
          </cell>
          <cell r="BV227" t="str">
            <v>IGNORED</v>
          </cell>
          <cell r="BW227" t="str">
            <v>IGNORED</v>
          </cell>
        </row>
        <row r="228">
          <cell r="B228" t="str">
            <v>Sales - % FX: Euro</v>
          </cell>
          <cell r="C228" t="str">
            <v>SALES_FX_EUR</v>
          </cell>
          <cell r="F228" t="str">
            <v>IGNORED</v>
          </cell>
          <cell r="G228" t="str">
            <v>IGNORED</v>
          </cell>
          <cell r="H228" t="str">
            <v>IGNORED</v>
          </cell>
          <cell r="I228" t="str">
            <v>IGNORED</v>
          </cell>
          <cell r="J228" t="str">
            <v>IGNORED</v>
          </cell>
          <cell r="K228" t="str">
            <v>IGNORED</v>
          </cell>
          <cell r="L228" t="str">
            <v>IGNORED</v>
          </cell>
          <cell r="M228" t="str">
            <v>IGNORED</v>
          </cell>
          <cell r="N228" t="str">
            <v>IGNORED</v>
          </cell>
          <cell r="O228" t="str">
            <v>IGNORED</v>
          </cell>
          <cell r="P228" t="str">
            <v>IGNORED</v>
          </cell>
          <cell r="Q228" t="str">
            <v>IGNORED</v>
          </cell>
          <cell r="R228" t="str">
            <v>IGNORED</v>
          </cell>
          <cell r="S228" t="str">
            <v>IGNORED</v>
          </cell>
          <cell r="T228" t="str">
            <v>IGNORED</v>
          </cell>
          <cell r="U228" t="str">
            <v>IGNORED</v>
          </cell>
          <cell r="V228" t="str">
            <v>IGNORED</v>
          </cell>
          <cell r="W228" t="str">
            <v>IGNORED</v>
          </cell>
          <cell r="X228" t="str">
            <v>IGNORED</v>
          </cell>
          <cell r="Y228" t="str">
            <v>IGNORED</v>
          </cell>
          <cell r="Z228" t="str">
            <v>IGNORED</v>
          </cell>
          <cell r="AA228" t="str">
            <v>IGNORED</v>
          </cell>
          <cell r="AB228" t="str">
            <v>IGNORED</v>
          </cell>
          <cell r="AC228" t="str">
            <v>IGNORED</v>
          </cell>
          <cell r="AD228" t="str">
            <v>IGNORED</v>
          </cell>
          <cell r="AE228" t="str">
            <v>IGNORED</v>
          </cell>
          <cell r="AF228" t="str">
            <v>IGNORED</v>
          </cell>
          <cell r="AG228" t="str">
            <v>IGNORED</v>
          </cell>
          <cell r="AH228" t="str">
            <v>IGNORED</v>
          </cell>
          <cell r="AI228" t="str">
            <v>IGNORED</v>
          </cell>
          <cell r="AJ228" t="str">
            <v>IGNORED</v>
          </cell>
          <cell r="AK228" t="str">
            <v>IGNORED</v>
          </cell>
          <cell r="AL228" t="str">
            <v>IGNORED</v>
          </cell>
          <cell r="AM228" t="str">
            <v>IGNORED</v>
          </cell>
          <cell r="AN228" t="str">
            <v>IGNORED</v>
          </cell>
          <cell r="AO228" t="str">
            <v>IGNORED</v>
          </cell>
          <cell r="AP228" t="str">
            <v>IGNORED</v>
          </cell>
          <cell r="AQ228" t="str">
            <v>IGNORED</v>
          </cell>
          <cell r="AR228" t="str">
            <v>IGNORED</v>
          </cell>
          <cell r="AS228" t="str">
            <v>IGNORED</v>
          </cell>
          <cell r="AT228" t="str">
            <v>IGNORED</v>
          </cell>
          <cell r="AU228" t="str">
            <v>IGNORED</v>
          </cell>
          <cell r="AV228" t="str">
            <v>IGNORED</v>
          </cell>
          <cell r="AW228" t="str">
            <v>IGNORED</v>
          </cell>
          <cell r="AX228" t="str">
            <v>IGNORED</v>
          </cell>
          <cell r="AY228" t="str">
            <v>IGNORED</v>
          </cell>
          <cell r="AZ228" t="str">
            <v>IGNORED</v>
          </cell>
          <cell r="BA228" t="str">
            <v>IGNORED</v>
          </cell>
          <cell r="BB228" t="str">
            <v>IGNORED</v>
          </cell>
          <cell r="BC228" t="str">
            <v>IGNORED</v>
          </cell>
          <cell r="BD228" t="str">
            <v>IGNORED</v>
          </cell>
          <cell r="BE228" t="str">
            <v>IGNORED</v>
          </cell>
          <cell r="BF228" t="str">
            <v>IGNORED</v>
          </cell>
          <cell r="BG228" t="str">
            <v>IGNORED</v>
          </cell>
          <cell r="BH228" t="str">
            <v>IGNORED</v>
          </cell>
          <cell r="BI228" t="str">
            <v>IGNORED</v>
          </cell>
          <cell r="BJ228" t="str">
            <v>IGNORED</v>
          </cell>
          <cell r="BK228" t="str">
            <v>IGNORED</v>
          </cell>
          <cell r="BL228" t="str">
            <v>IGNORED</v>
          </cell>
          <cell r="BM228" t="str">
            <v>IGNORED</v>
          </cell>
          <cell r="BN228" t="str">
            <v>IGNORED</v>
          </cell>
          <cell r="BO228" t="str">
            <v>IGNORED</v>
          </cell>
          <cell r="BP228" t="str">
            <v>IGNORED</v>
          </cell>
          <cell r="BQ228" t="str">
            <v>IGNORED</v>
          </cell>
          <cell r="BR228" t="str">
            <v>IGNORED</v>
          </cell>
          <cell r="BS228" t="str">
            <v>IGNORED</v>
          </cell>
          <cell r="BT228" t="str">
            <v>IGNORED</v>
          </cell>
          <cell r="BU228" t="str">
            <v>IGNORED</v>
          </cell>
          <cell r="BV228" t="str">
            <v>IGNORED</v>
          </cell>
          <cell r="BW228" t="str">
            <v>IGNORED</v>
          </cell>
        </row>
        <row r="229">
          <cell r="B229" t="str">
            <v>Sales - % FX: New Russian Ruble</v>
          </cell>
          <cell r="C229" t="str">
            <v>SALES_FX_RUB</v>
          </cell>
          <cell r="F229" t="str">
            <v>IGNORED</v>
          </cell>
          <cell r="G229" t="str">
            <v>IGNORED</v>
          </cell>
          <cell r="H229" t="str">
            <v>IGNORED</v>
          </cell>
          <cell r="I229" t="str">
            <v>IGNORED</v>
          </cell>
          <cell r="J229" t="str">
            <v>IGNORED</v>
          </cell>
          <cell r="K229" t="str">
            <v>IGNORED</v>
          </cell>
          <cell r="L229" t="str">
            <v>IGNORED</v>
          </cell>
          <cell r="M229" t="str">
            <v>IGNORED</v>
          </cell>
          <cell r="N229" t="str">
            <v>IGNORED</v>
          </cell>
          <cell r="O229" t="str">
            <v>IGNORED</v>
          </cell>
          <cell r="P229" t="str">
            <v>IGNORED</v>
          </cell>
          <cell r="Q229" t="str">
            <v>IGNORED</v>
          </cell>
          <cell r="R229" t="str">
            <v>IGNORED</v>
          </cell>
          <cell r="S229" t="str">
            <v>IGNORED</v>
          </cell>
          <cell r="T229" t="str">
            <v>IGNORED</v>
          </cell>
          <cell r="U229" t="str">
            <v>IGNORED</v>
          </cell>
          <cell r="V229" t="str">
            <v>IGNORED</v>
          </cell>
          <cell r="W229" t="str">
            <v>IGNORED</v>
          </cell>
          <cell r="X229" t="str">
            <v>IGNORED</v>
          </cell>
          <cell r="Y229" t="str">
            <v>IGNORED</v>
          </cell>
          <cell r="Z229" t="str">
            <v>IGNORED</v>
          </cell>
          <cell r="AA229" t="str">
            <v>IGNORED</v>
          </cell>
          <cell r="AB229" t="str">
            <v>IGNORED</v>
          </cell>
          <cell r="AC229" t="str">
            <v>IGNORED</v>
          </cell>
          <cell r="AD229" t="str">
            <v>IGNORED</v>
          </cell>
          <cell r="AE229" t="str">
            <v>IGNORED</v>
          </cell>
          <cell r="AF229" t="str">
            <v>IGNORED</v>
          </cell>
          <cell r="AG229" t="str">
            <v>IGNORED</v>
          </cell>
          <cell r="AH229" t="str">
            <v>IGNORED</v>
          </cell>
          <cell r="AI229" t="str">
            <v>IGNORED</v>
          </cell>
          <cell r="AJ229" t="str">
            <v>IGNORED</v>
          </cell>
          <cell r="AK229" t="str">
            <v>IGNORED</v>
          </cell>
          <cell r="AL229" t="str">
            <v>IGNORED</v>
          </cell>
          <cell r="AM229" t="str">
            <v>IGNORED</v>
          </cell>
          <cell r="AN229" t="str">
            <v>IGNORED</v>
          </cell>
          <cell r="AO229" t="str">
            <v>IGNORED</v>
          </cell>
          <cell r="AP229" t="str">
            <v>IGNORED</v>
          </cell>
          <cell r="AQ229" t="str">
            <v>IGNORED</v>
          </cell>
          <cell r="AR229" t="str">
            <v>IGNORED</v>
          </cell>
          <cell r="AS229" t="str">
            <v>IGNORED</v>
          </cell>
          <cell r="AT229" t="str">
            <v>IGNORED</v>
          </cell>
          <cell r="AU229" t="str">
            <v>IGNORED</v>
          </cell>
          <cell r="AV229" t="str">
            <v>IGNORED</v>
          </cell>
          <cell r="AW229" t="str">
            <v>IGNORED</v>
          </cell>
          <cell r="AX229" t="str">
            <v>IGNORED</v>
          </cell>
          <cell r="AY229" t="str">
            <v>IGNORED</v>
          </cell>
          <cell r="AZ229" t="str">
            <v>IGNORED</v>
          </cell>
          <cell r="BA229" t="str">
            <v>IGNORED</v>
          </cell>
          <cell r="BB229" t="str">
            <v>IGNORED</v>
          </cell>
          <cell r="BC229" t="str">
            <v>IGNORED</v>
          </cell>
          <cell r="BD229" t="str">
            <v>IGNORED</v>
          </cell>
          <cell r="BE229" t="str">
            <v>IGNORED</v>
          </cell>
          <cell r="BF229" t="str">
            <v>IGNORED</v>
          </cell>
          <cell r="BG229" t="str">
            <v>IGNORED</v>
          </cell>
          <cell r="BH229" t="str">
            <v>IGNORED</v>
          </cell>
          <cell r="BI229" t="str">
            <v>IGNORED</v>
          </cell>
          <cell r="BJ229" t="str">
            <v>IGNORED</v>
          </cell>
          <cell r="BK229" t="str">
            <v>IGNORED</v>
          </cell>
          <cell r="BL229" t="str">
            <v>IGNORED</v>
          </cell>
          <cell r="BM229" t="str">
            <v>IGNORED</v>
          </cell>
          <cell r="BN229" t="str">
            <v>IGNORED</v>
          </cell>
          <cell r="BO229" t="str">
            <v>IGNORED</v>
          </cell>
          <cell r="BP229" t="str">
            <v>IGNORED</v>
          </cell>
          <cell r="BQ229" t="str">
            <v>IGNORED</v>
          </cell>
          <cell r="BR229" t="str">
            <v>IGNORED</v>
          </cell>
          <cell r="BS229" t="str">
            <v>IGNORED</v>
          </cell>
          <cell r="BT229" t="str">
            <v>IGNORED</v>
          </cell>
          <cell r="BU229" t="str">
            <v>IGNORED</v>
          </cell>
          <cell r="BV229" t="str">
            <v>IGNORED</v>
          </cell>
          <cell r="BW229" t="str">
            <v>IGNORED</v>
          </cell>
        </row>
        <row r="230">
          <cell r="B230" t="str">
            <v>Sales - % FX: U.S. Dollar</v>
          </cell>
          <cell r="C230" t="str">
            <v>SALES_FX_USD</v>
          </cell>
          <cell r="F230" t="str">
            <v>IGNORED</v>
          </cell>
          <cell r="G230" t="str">
            <v>IGNORED</v>
          </cell>
          <cell r="H230" t="str">
            <v>IGNORED</v>
          </cell>
          <cell r="I230" t="str">
            <v>IGNORED</v>
          </cell>
          <cell r="J230" t="str">
            <v>IGNORED</v>
          </cell>
          <cell r="K230" t="str">
            <v>IGNORED</v>
          </cell>
          <cell r="L230" t="str">
            <v>IGNORED</v>
          </cell>
          <cell r="M230" t="str">
            <v>IGNORED</v>
          </cell>
          <cell r="N230" t="str">
            <v>IGNORED</v>
          </cell>
          <cell r="O230" t="str">
            <v>IGNORED</v>
          </cell>
          <cell r="P230" t="str">
            <v>IGNORED</v>
          </cell>
          <cell r="Q230" t="str">
            <v>IGNORED</v>
          </cell>
          <cell r="R230" t="str">
            <v>IGNORED</v>
          </cell>
          <cell r="S230" t="str">
            <v>IGNORED</v>
          </cell>
          <cell r="T230" t="str">
            <v>IGNORED</v>
          </cell>
          <cell r="U230" t="str">
            <v>IGNORED</v>
          </cell>
          <cell r="V230" t="str">
            <v>IGNORED</v>
          </cell>
          <cell r="W230" t="str">
            <v>IGNORED</v>
          </cell>
          <cell r="X230" t="str">
            <v>IGNORED</v>
          </cell>
          <cell r="Y230" t="str">
            <v>IGNORED</v>
          </cell>
          <cell r="Z230" t="str">
            <v>IGNORED</v>
          </cell>
          <cell r="AA230" t="str">
            <v>IGNORED</v>
          </cell>
          <cell r="AB230" t="str">
            <v>IGNORED</v>
          </cell>
          <cell r="AC230" t="str">
            <v>IGNORED</v>
          </cell>
          <cell r="AD230" t="str">
            <v>IGNORED</v>
          </cell>
          <cell r="AE230" t="str">
            <v>IGNORED</v>
          </cell>
          <cell r="AF230" t="str">
            <v>IGNORED</v>
          </cell>
          <cell r="AG230" t="str">
            <v>IGNORED</v>
          </cell>
          <cell r="AH230" t="str">
            <v>IGNORED</v>
          </cell>
          <cell r="AI230" t="str">
            <v>IGNORED</v>
          </cell>
          <cell r="AJ230" t="str">
            <v>IGNORED</v>
          </cell>
          <cell r="AK230" t="str">
            <v>IGNORED</v>
          </cell>
          <cell r="AL230" t="str">
            <v>IGNORED</v>
          </cell>
          <cell r="AM230" t="str">
            <v>IGNORED</v>
          </cell>
          <cell r="AN230" t="str">
            <v>IGNORED</v>
          </cell>
          <cell r="AO230" t="str">
            <v>IGNORED</v>
          </cell>
          <cell r="AP230" t="str">
            <v>IGNORED</v>
          </cell>
          <cell r="AQ230" t="str">
            <v>IGNORED</v>
          </cell>
          <cell r="AR230" t="str">
            <v>IGNORED</v>
          </cell>
          <cell r="AS230" t="str">
            <v>IGNORED</v>
          </cell>
          <cell r="AT230" t="str">
            <v>IGNORED</v>
          </cell>
          <cell r="AU230" t="str">
            <v>IGNORED</v>
          </cell>
          <cell r="AV230" t="str">
            <v>IGNORED</v>
          </cell>
          <cell r="AW230" t="str">
            <v>IGNORED</v>
          </cell>
          <cell r="AX230" t="str">
            <v>IGNORED</v>
          </cell>
          <cell r="AY230" t="str">
            <v>IGNORED</v>
          </cell>
          <cell r="AZ230" t="str">
            <v>IGNORED</v>
          </cell>
          <cell r="BA230" t="str">
            <v>IGNORED</v>
          </cell>
          <cell r="BB230" t="str">
            <v>IGNORED</v>
          </cell>
          <cell r="BC230" t="str">
            <v>IGNORED</v>
          </cell>
          <cell r="BD230" t="str">
            <v>IGNORED</v>
          </cell>
          <cell r="BE230" t="str">
            <v>IGNORED</v>
          </cell>
          <cell r="BF230" t="str">
            <v>IGNORED</v>
          </cell>
          <cell r="BG230" t="str">
            <v>IGNORED</v>
          </cell>
          <cell r="BH230" t="str">
            <v>IGNORED</v>
          </cell>
          <cell r="BI230" t="str">
            <v>IGNORED</v>
          </cell>
          <cell r="BJ230" t="str">
            <v>IGNORED</v>
          </cell>
          <cell r="BK230" t="str">
            <v>IGNORED</v>
          </cell>
          <cell r="BL230" t="str">
            <v>IGNORED</v>
          </cell>
          <cell r="BM230" t="str">
            <v>IGNORED</v>
          </cell>
          <cell r="BN230" t="str">
            <v>IGNORED</v>
          </cell>
          <cell r="BO230" t="str">
            <v>IGNORED</v>
          </cell>
          <cell r="BP230" t="str">
            <v>IGNORED</v>
          </cell>
          <cell r="BQ230" t="str">
            <v>IGNORED</v>
          </cell>
          <cell r="BR230" t="str">
            <v>IGNORED</v>
          </cell>
          <cell r="BS230" t="str">
            <v>IGNORED</v>
          </cell>
          <cell r="BT230" t="str">
            <v>IGNORED</v>
          </cell>
          <cell r="BU230" t="str">
            <v>IGNORED</v>
          </cell>
          <cell r="BV230" t="str">
            <v>IGNORED</v>
          </cell>
          <cell r="BW230" t="str">
            <v>IGNORED</v>
          </cell>
        </row>
        <row r="231">
          <cell r="B231" t="str">
            <v>Sales - % FX: Brazilian Real</v>
          </cell>
          <cell r="C231" t="str">
            <v>SALES_FX_BRL</v>
          </cell>
          <cell r="F231" t="str">
            <v>IGNORED</v>
          </cell>
          <cell r="G231" t="str">
            <v>IGNORED</v>
          </cell>
          <cell r="H231" t="str">
            <v>IGNORED</v>
          </cell>
          <cell r="I231" t="str">
            <v>IGNORED</v>
          </cell>
          <cell r="J231" t="str">
            <v>IGNORED</v>
          </cell>
          <cell r="K231" t="str">
            <v>IGNORED</v>
          </cell>
          <cell r="L231" t="str">
            <v>IGNORED</v>
          </cell>
          <cell r="M231" t="str">
            <v>IGNORED</v>
          </cell>
          <cell r="N231" t="str">
            <v>IGNORED</v>
          </cell>
          <cell r="O231" t="str">
            <v>IGNORED</v>
          </cell>
          <cell r="P231" t="str">
            <v>IGNORED</v>
          </cell>
          <cell r="Q231" t="str">
            <v>IGNORED</v>
          </cell>
          <cell r="R231" t="str">
            <v>IGNORED</v>
          </cell>
          <cell r="S231" t="str">
            <v>IGNORED</v>
          </cell>
          <cell r="T231" t="str">
            <v>IGNORED</v>
          </cell>
          <cell r="U231" t="str">
            <v>IGNORED</v>
          </cell>
          <cell r="V231" t="str">
            <v>IGNORED</v>
          </cell>
          <cell r="W231" t="str">
            <v>IGNORED</v>
          </cell>
          <cell r="X231" t="str">
            <v>IGNORED</v>
          </cell>
          <cell r="Y231" t="str">
            <v>IGNORED</v>
          </cell>
          <cell r="Z231" t="str">
            <v>IGNORED</v>
          </cell>
          <cell r="AA231" t="str">
            <v>IGNORED</v>
          </cell>
          <cell r="AB231" t="str">
            <v>IGNORED</v>
          </cell>
          <cell r="AC231" t="str">
            <v>IGNORED</v>
          </cell>
          <cell r="AD231" t="str">
            <v>IGNORED</v>
          </cell>
          <cell r="AE231" t="str">
            <v>IGNORED</v>
          </cell>
          <cell r="AF231" t="str">
            <v>IGNORED</v>
          </cell>
          <cell r="AG231" t="str">
            <v>IGNORED</v>
          </cell>
          <cell r="AH231" t="str">
            <v>IGNORED</v>
          </cell>
          <cell r="AI231" t="str">
            <v>IGNORED</v>
          </cell>
          <cell r="AJ231" t="str">
            <v>IGNORED</v>
          </cell>
          <cell r="AK231" t="str">
            <v>IGNORED</v>
          </cell>
          <cell r="AL231" t="str">
            <v>IGNORED</v>
          </cell>
          <cell r="AM231" t="str">
            <v>IGNORED</v>
          </cell>
          <cell r="AN231" t="str">
            <v>IGNORED</v>
          </cell>
          <cell r="AO231" t="str">
            <v>IGNORED</v>
          </cell>
          <cell r="AP231" t="str">
            <v>IGNORED</v>
          </cell>
          <cell r="AQ231" t="str">
            <v>IGNORED</v>
          </cell>
          <cell r="AR231" t="str">
            <v>IGNORED</v>
          </cell>
          <cell r="AS231" t="str">
            <v>IGNORED</v>
          </cell>
          <cell r="AT231" t="str">
            <v>IGNORED</v>
          </cell>
          <cell r="AU231" t="str">
            <v>IGNORED</v>
          </cell>
          <cell r="AV231" t="str">
            <v>IGNORED</v>
          </cell>
          <cell r="AW231" t="str">
            <v>IGNORED</v>
          </cell>
          <cell r="AX231" t="str">
            <v>IGNORED</v>
          </cell>
          <cell r="AY231" t="str">
            <v>IGNORED</v>
          </cell>
          <cell r="AZ231" t="str">
            <v>IGNORED</v>
          </cell>
          <cell r="BA231" t="str">
            <v>IGNORED</v>
          </cell>
          <cell r="BB231" t="str">
            <v>IGNORED</v>
          </cell>
          <cell r="BC231" t="str">
            <v>IGNORED</v>
          </cell>
          <cell r="BD231" t="str">
            <v>IGNORED</v>
          </cell>
          <cell r="BE231" t="str">
            <v>IGNORED</v>
          </cell>
          <cell r="BF231" t="str">
            <v>IGNORED</v>
          </cell>
          <cell r="BG231" t="str">
            <v>IGNORED</v>
          </cell>
          <cell r="BH231" t="str">
            <v>IGNORED</v>
          </cell>
          <cell r="BI231" t="str">
            <v>IGNORED</v>
          </cell>
          <cell r="BJ231" t="str">
            <v>IGNORED</v>
          </cell>
          <cell r="BK231" t="str">
            <v>IGNORED</v>
          </cell>
          <cell r="BL231" t="str">
            <v>IGNORED</v>
          </cell>
          <cell r="BM231" t="str">
            <v>IGNORED</v>
          </cell>
          <cell r="BN231" t="str">
            <v>IGNORED</v>
          </cell>
          <cell r="BO231" t="str">
            <v>IGNORED</v>
          </cell>
          <cell r="BP231" t="str">
            <v>IGNORED</v>
          </cell>
          <cell r="BQ231" t="str">
            <v>IGNORED</v>
          </cell>
          <cell r="BR231" t="str">
            <v>IGNORED</v>
          </cell>
          <cell r="BS231" t="str">
            <v>IGNORED</v>
          </cell>
          <cell r="BT231" t="str">
            <v>IGNORED</v>
          </cell>
          <cell r="BU231" t="str">
            <v>IGNORED</v>
          </cell>
          <cell r="BV231" t="str">
            <v>IGNORED</v>
          </cell>
          <cell r="BW231" t="str">
            <v>IGNORED</v>
          </cell>
        </row>
        <row r="232">
          <cell r="B232" t="str">
            <v>Sales - % FX: Japanese Yen</v>
          </cell>
          <cell r="C232" t="str">
            <v>SALES_FX_YEN</v>
          </cell>
          <cell r="F232" t="str">
            <v>IGNORED</v>
          </cell>
          <cell r="G232" t="str">
            <v>IGNORED</v>
          </cell>
          <cell r="H232" t="str">
            <v>IGNORED</v>
          </cell>
          <cell r="I232" t="str">
            <v>IGNORED</v>
          </cell>
          <cell r="J232" t="str">
            <v>IGNORED</v>
          </cell>
          <cell r="K232" t="str">
            <v>IGNORED</v>
          </cell>
          <cell r="L232" t="str">
            <v>IGNORED</v>
          </cell>
          <cell r="M232" t="str">
            <v>IGNORED</v>
          </cell>
          <cell r="N232" t="str">
            <v>IGNORED</v>
          </cell>
          <cell r="O232" t="str">
            <v>IGNORED</v>
          </cell>
          <cell r="P232" t="str">
            <v>IGNORED</v>
          </cell>
          <cell r="Q232" t="str">
            <v>IGNORED</v>
          </cell>
          <cell r="R232" t="str">
            <v>IGNORED</v>
          </cell>
          <cell r="S232" t="str">
            <v>IGNORED</v>
          </cell>
          <cell r="T232" t="str">
            <v>IGNORED</v>
          </cell>
          <cell r="U232" t="str">
            <v>IGNORED</v>
          </cell>
          <cell r="V232" t="str">
            <v>IGNORED</v>
          </cell>
          <cell r="W232" t="str">
            <v>IGNORED</v>
          </cell>
          <cell r="X232" t="str">
            <v>IGNORED</v>
          </cell>
          <cell r="Y232" t="str">
            <v>IGNORED</v>
          </cell>
          <cell r="Z232" t="str">
            <v>IGNORED</v>
          </cell>
          <cell r="AA232" t="str">
            <v>IGNORED</v>
          </cell>
          <cell r="AB232" t="str">
            <v>IGNORED</v>
          </cell>
          <cell r="AC232" t="str">
            <v>IGNORED</v>
          </cell>
          <cell r="AD232" t="str">
            <v>IGNORED</v>
          </cell>
          <cell r="AE232" t="str">
            <v>IGNORED</v>
          </cell>
          <cell r="AF232" t="str">
            <v>IGNORED</v>
          </cell>
          <cell r="AG232" t="str">
            <v>IGNORED</v>
          </cell>
          <cell r="AH232" t="str">
            <v>IGNORED</v>
          </cell>
          <cell r="AI232" t="str">
            <v>IGNORED</v>
          </cell>
          <cell r="AJ232" t="str">
            <v>IGNORED</v>
          </cell>
          <cell r="AK232" t="str">
            <v>IGNORED</v>
          </cell>
          <cell r="AL232" t="str">
            <v>IGNORED</v>
          </cell>
          <cell r="AM232" t="str">
            <v>IGNORED</v>
          </cell>
          <cell r="AN232" t="str">
            <v>IGNORED</v>
          </cell>
          <cell r="AO232" t="str">
            <v>IGNORED</v>
          </cell>
          <cell r="AP232" t="str">
            <v>IGNORED</v>
          </cell>
          <cell r="AQ232" t="str">
            <v>IGNORED</v>
          </cell>
          <cell r="AR232" t="str">
            <v>IGNORED</v>
          </cell>
          <cell r="AS232" t="str">
            <v>IGNORED</v>
          </cell>
          <cell r="AT232" t="str">
            <v>IGNORED</v>
          </cell>
          <cell r="AU232" t="str">
            <v>IGNORED</v>
          </cell>
          <cell r="AV232" t="str">
            <v>IGNORED</v>
          </cell>
          <cell r="AW232" t="str">
            <v>IGNORED</v>
          </cell>
          <cell r="AX232" t="str">
            <v>IGNORED</v>
          </cell>
          <cell r="AY232" t="str">
            <v>IGNORED</v>
          </cell>
          <cell r="AZ232" t="str">
            <v>IGNORED</v>
          </cell>
          <cell r="BA232" t="str">
            <v>IGNORED</v>
          </cell>
          <cell r="BB232" t="str">
            <v>IGNORED</v>
          </cell>
          <cell r="BC232" t="str">
            <v>IGNORED</v>
          </cell>
          <cell r="BD232" t="str">
            <v>IGNORED</v>
          </cell>
          <cell r="BE232" t="str">
            <v>IGNORED</v>
          </cell>
          <cell r="BF232" t="str">
            <v>IGNORED</v>
          </cell>
          <cell r="BG232" t="str">
            <v>IGNORED</v>
          </cell>
          <cell r="BH232" t="str">
            <v>IGNORED</v>
          </cell>
          <cell r="BI232" t="str">
            <v>IGNORED</v>
          </cell>
          <cell r="BJ232" t="str">
            <v>IGNORED</v>
          </cell>
          <cell r="BK232" t="str">
            <v>IGNORED</v>
          </cell>
          <cell r="BL232" t="str">
            <v>IGNORED</v>
          </cell>
          <cell r="BM232" t="str">
            <v>IGNORED</v>
          </cell>
          <cell r="BN232" t="str">
            <v>IGNORED</v>
          </cell>
          <cell r="BO232" t="str">
            <v>IGNORED</v>
          </cell>
          <cell r="BP232" t="str">
            <v>IGNORED</v>
          </cell>
          <cell r="BQ232" t="str">
            <v>IGNORED</v>
          </cell>
          <cell r="BR232" t="str">
            <v>IGNORED</v>
          </cell>
          <cell r="BS232" t="str">
            <v>IGNORED</v>
          </cell>
          <cell r="BT232" t="str">
            <v>IGNORED</v>
          </cell>
          <cell r="BU232" t="str">
            <v>IGNORED</v>
          </cell>
          <cell r="BV232" t="str">
            <v>IGNORED</v>
          </cell>
          <cell r="BW232" t="str">
            <v>IGNORED</v>
          </cell>
        </row>
        <row r="233">
          <cell r="B233" t="str">
            <v>Sales - % FX: Chinese Renminbi</v>
          </cell>
          <cell r="C233" t="str">
            <v>SALES_FX_CNY</v>
          </cell>
          <cell r="F233" t="str">
            <v>IGNORED</v>
          </cell>
          <cell r="G233" t="str">
            <v>IGNORED</v>
          </cell>
          <cell r="H233" t="str">
            <v>IGNORED</v>
          </cell>
          <cell r="I233" t="str">
            <v>IGNORED</v>
          </cell>
          <cell r="J233" t="str">
            <v>IGNORED</v>
          </cell>
          <cell r="K233" t="str">
            <v>IGNORED</v>
          </cell>
          <cell r="L233" t="str">
            <v>IGNORED</v>
          </cell>
          <cell r="M233" t="str">
            <v>IGNORED</v>
          </cell>
          <cell r="N233" t="str">
            <v>IGNORED</v>
          </cell>
          <cell r="O233" t="str">
            <v>IGNORED</v>
          </cell>
          <cell r="P233" t="str">
            <v>IGNORED</v>
          </cell>
          <cell r="Q233" t="str">
            <v>IGNORED</v>
          </cell>
          <cell r="R233" t="str">
            <v>IGNORED</v>
          </cell>
          <cell r="S233" t="str">
            <v>IGNORED</v>
          </cell>
          <cell r="T233" t="str">
            <v>IGNORED</v>
          </cell>
          <cell r="U233" t="str">
            <v>IGNORED</v>
          </cell>
          <cell r="V233" t="str">
            <v>IGNORED</v>
          </cell>
          <cell r="W233" t="str">
            <v>IGNORED</v>
          </cell>
          <cell r="X233" t="str">
            <v>IGNORED</v>
          </cell>
          <cell r="Y233" t="str">
            <v>IGNORED</v>
          </cell>
          <cell r="Z233" t="str">
            <v>IGNORED</v>
          </cell>
          <cell r="AA233" t="str">
            <v>IGNORED</v>
          </cell>
          <cell r="AB233" t="str">
            <v>IGNORED</v>
          </cell>
          <cell r="AC233" t="str">
            <v>IGNORED</v>
          </cell>
          <cell r="AD233" t="str">
            <v>IGNORED</v>
          </cell>
          <cell r="AE233" t="str">
            <v>IGNORED</v>
          </cell>
          <cell r="AF233" t="str">
            <v>IGNORED</v>
          </cell>
          <cell r="AG233" t="str">
            <v>IGNORED</v>
          </cell>
          <cell r="AH233" t="str">
            <v>IGNORED</v>
          </cell>
          <cell r="AI233" t="str">
            <v>IGNORED</v>
          </cell>
          <cell r="AJ233" t="str">
            <v>IGNORED</v>
          </cell>
          <cell r="AK233" t="str">
            <v>IGNORED</v>
          </cell>
          <cell r="AL233" t="str">
            <v>IGNORED</v>
          </cell>
          <cell r="AM233" t="str">
            <v>IGNORED</v>
          </cell>
          <cell r="AN233" t="str">
            <v>IGNORED</v>
          </cell>
          <cell r="AO233" t="str">
            <v>IGNORED</v>
          </cell>
          <cell r="AP233" t="str">
            <v>IGNORED</v>
          </cell>
          <cell r="AQ233" t="str">
            <v>IGNORED</v>
          </cell>
          <cell r="AR233" t="str">
            <v>IGNORED</v>
          </cell>
          <cell r="AS233" t="str">
            <v>IGNORED</v>
          </cell>
          <cell r="AT233" t="str">
            <v>IGNORED</v>
          </cell>
          <cell r="AU233" t="str">
            <v>IGNORED</v>
          </cell>
          <cell r="AV233" t="str">
            <v>IGNORED</v>
          </cell>
          <cell r="AW233" t="str">
            <v>IGNORED</v>
          </cell>
          <cell r="AX233" t="str">
            <v>IGNORED</v>
          </cell>
          <cell r="AY233" t="str">
            <v>IGNORED</v>
          </cell>
          <cell r="AZ233" t="str">
            <v>IGNORED</v>
          </cell>
          <cell r="BA233" t="str">
            <v>IGNORED</v>
          </cell>
          <cell r="BB233" t="str">
            <v>IGNORED</v>
          </cell>
          <cell r="BC233" t="str">
            <v>IGNORED</v>
          </cell>
          <cell r="BD233" t="str">
            <v>IGNORED</v>
          </cell>
          <cell r="BE233" t="str">
            <v>IGNORED</v>
          </cell>
          <cell r="BF233" t="str">
            <v>IGNORED</v>
          </cell>
          <cell r="BG233" t="str">
            <v>IGNORED</v>
          </cell>
          <cell r="BH233" t="str">
            <v>IGNORED</v>
          </cell>
          <cell r="BI233" t="str">
            <v>IGNORED</v>
          </cell>
          <cell r="BJ233" t="str">
            <v>IGNORED</v>
          </cell>
          <cell r="BK233" t="str">
            <v>IGNORED</v>
          </cell>
          <cell r="BL233" t="str">
            <v>IGNORED</v>
          </cell>
          <cell r="BM233" t="str">
            <v>IGNORED</v>
          </cell>
          <cell r="BN233" t="str">
            <v>IGNORED</v>
          </cell>
          <cell r="BO233" t="str">
            <v>IGNORED</v>
          </cell>
          <cell r="BP233" t="str">
            <v>IGNORED</v>
          </cell>
          <cell r="BQ233" t="str">
            <v>IGNORED</v>
          </cell>
          <cell r="BR233" t="str">
            <v>IGNORED</v>
          </cell>
          <cell r="BS233" t="str">
            <v>IGNORED</v>
          </cell>
          <cell r="BT233" t="str">
            <v>IGNORED</v>
          </cell>
          <cell r="BU233" t="str">
            <v>IGNORED</v>
          </cell>
          <cell r="BV233" t="str">
            <v>IGNORED</v>
          </cell>
          <cell r="BW233" t="str">
            <v>IGNORED</v>
          </cell>
        </row>
        <row r="234">
          <cell r="B234" t="str">
            <v>Sales - % FX: Indian Rupee</v>
          </cell>
          <cell r="C234" t="str">
            <v>SALES_FX_INR</v>
          </cell>
          <cell r="F234" t="str">
            <v>IGNORED</v>
          </cell>
          <cell r="G234" t="str">
            <v>IGNORED</v>
          </cell>
          <cell r="H234" t="str">
            <v>IGNORED</v>
          </cell>
          <cell r="I234" t="str">
            <v>IGNORED</v>
          </cell>
          <cell r="J234" t="str">
            <v>IGNORED</v>
          </cell>
          <cell r="K234" t="str">
            <v>IGNORED</v>
          </cell>
          <cell r="L234" t="str">
            <v>IGNORED</v>
          </cell>
          <cell r="M234" t="str">
            <v>IGNORED</v>
          </cell>
          <cell r="N234" t="str">
            <v>IGNORED</v>
          </cell>
          <cell r="O234" t="str">
            <v>IGNORED</v>
          </cell>
          <cell r="P234" t="str">
            <v>IGNORED</v>
          </cell>
          <cell r="Q234" t="str">
            <v>IGNORED</v>
          </cell>
          <cell r="R234" t="str">
            <v>IGNORED</v>
          </cell>
          <cell r="S234" t="str">
            <v>IGNORED</v>
          </cell>
          <cell r="T234" t="str">
            <v>IGNORED</v>
          </cell>
          <cell r="U234" t="str">
            <v>IGNORED</v>
          </cell>
          <cell r="V234" t="str">
            <v>IGNORED</v>
          </cell>
          <cell r="W234" t="str">
            <v>IGNORED</v>
          </cell>
          <cell r="X234" t="str">
            <v>IGNORED</v>
          </cell>
          <cell r="Y234" t="str">
            <v>IGNORED</v>
          </cell>
          <cell r="Z234" t="str">
            <v>IGNORED</v>
          </cell>
          <cell r="AA234" t="str">
            <v>IGNORED</v>
          </cell>
          <cell r="AB234" t="str">
            <v>IGNORED</v>
          </cell>
          <cell r="AC234" t="str">
            <v>IGNORED</v>
          </cell>
          <cell r="AD234" t="str">
            <v>IGNORED</v>
          </cell>
          <cell r="AE234" t="str">
            <v>IGNORED</v>
          </cell>
          <cell r="AF234" t="str">
            <v>IGNORED</v>
          </cell>
          <cell r="AG234" t="str">
            <v>IGNORED</v>
          </cell>
          <cell r="AH234" t="str">
            <v>IGNORED</v>
          </cell>
          <cell r="AI234" t="str">
            <v>IGNORED</v>
          </cell>
          <cell r="AJ234" t="str">
            <v>IGNORED</v>
          </cell>
          <cell r="AK234" t="str">
            <v>IGNORED</v>
          </cell>
          <cell r="AL234" t="str">
            <v>IGNORED</v>
          </cell>
          <cell r="AM234" t="str">
            <v>IGNORED</v>
          </cell>
          <cell r="AN234" t="str">
            <v>IGNORED</v>
          </cell>
          <cell r="AO234" t="str">
            <v>IGNORED</v>
          </cell>
          <cell r="AP234" t="str">
            <v>IGNORED</v>
          </cell>
          <cell r="AQ234" t="str">
            <v>IGNORED</v>
          </cell>
          <cell r="AR234" t="str">
            <v>IGNORED</v>
          </cell>
          <cell r="AS234" t="str">
            <v>IGNORED</v>
          </cell>
          <cell r="AT234" t="str">
            <v>IGNORED</v>
          </cell>
          <cell r="AU234" t="str">
            <v>IGNORED</v>
          </cell>
          <cell r="AV234" t="str">
            <v>IGNORED</v>
          </cell>
          <cell r="AW234" t="str">
            <v>IGNORED</v>
          </cell>
          <cell r="AX234" t="str">
            <v>IGNORED</v>
          </cell>
          <cell r="AY234" t="str">
            <v>IGNORED</v>
          </cell>
          <cell r="AZ234" t="str">
            <v>IGNORED</v>
          </cell>
          <cell r="BA234" t="str">
            <v>IGNORED</v>
          </cell>
          <cell r="BB234" t="str">
            <v>IGNORED</v>
          </cell>
          <cell r="BC234" t="str">
            <v>IGNORED</v>
          </cell>
          <cell r="BD234" t="str">
            <v>IGNORED</v>
          </cell>
          <cell r="BE234" t="str">
            <v>IGNORED</v>
          </cell>
          <cell r="BF234" t="str">
            <v>IGNORED</v>
          </cell>
          <cell r="BG234" t="str">
            <v>IGNORED</v>
          </cell>
          <cell r="BH234" t="str">
            <v>IGNORED</v>
          </cell>
          <cell r="BI234" t="str">
            <v>IGNORED</v>
          </cell>
          <cell r="BJ234" t="str">
            <v>IGNORED</v>
          </cell>
          <cell r="BK234" t="str">
            <v>IGNORED</v>
          </cell>
          <cell r="BL234" t="str">
            <v>IGNORED</v>
          </cell>
          <cell r="BM234" t="str">
            <v>IGNORED</v>
          </cell>
          <cell r="BN234" t="str">
            <v>IGNORED</v>
          </cell>
          <cell r="BO234" t="str">
            <v>IGNORED</v>
          </cell>
          <cell r="BP234" t="str">
            <v>IGNORED</v>
          </cell>
          <cell r="BQ234" t="str">
            <v>IGNORED</v>
          </cell>
          <cell r="BR234" t="str">
            <v>IGNORED</v>
          </cell>
          <cell r="BS234" t="str">
            <v>IGNORED</v>
          </cell>
          <cell r="BT234" t="str">
            <v>IGNORED</v>
          </cell>
          <cell r="BU234" t="str">
            <v>IGNORED</v>
          </cell>
          <cell r="BV234" t="str">
            <v>IGNORED</v>
          </cell>
          <cell r="BW234" t="str">
            <v>IGNORED</v>
          </cell>
        </row>
        <row r="235">
          <cell r="B235" t="str">
            <v>Sales - % FX: Canadian Dollar</v>
          </cell>
          <cell r="C235" t="str">
            <v>SALES_FX_CAD</v>
          </cell>
          <cell r="F235" t="str">
            <v>IGNORED</v>
          </cell>
          <cell r="G235" t="str">
            <v>IGNORED</v>
          </cell>
          <cell r="H235" t="str">
            <v>IGNORED</v>
          </cell>
          <cell r="I235" t="str">
            <v>IGNORED</v>
          </cell>
          <cell r="J235" t="str">
            <v>IGNORED</v>
          </cell>
          <cell r="K235" t="str">
            <v>IGNORED</v>
          </cell>
          <cell r="L235" t="str">
            <v>IGNORED</v>
          </cell>
          <cell r="M235" t="str">
            <v>IGNORED</v>
          </cell>
          <cell r="N235" t="str">
            <v>IGNORED</v>
          </cell>
          <cell r="O235" t="str">
            <v>IGNORED</v>
          </cell>
          <cell r="P235" t="str">
            <v>IGNORED</v>
          </cell>
          <cell r="Q235" t="str">
            <v>IGNORED</v>
          </cell>
          <cell r="R235" t="str">
            <v>IGNORED</v>
          </cell>
          <cell r="S235" t="str">
            <v>IGNORED</v>
          </cell>
          <cell r="T235" t="str">
            <v>IGNORED</v>
          </cell>
          <cell r="U235" t="str">
            <v>IGNORED</v>
          </cell>
          <cell r="V235" t="str">
            <v>IGNORED</v>
          </cell>
          <cell r="W235" t="str">
            <v>IGNORED</v>
          </cell>
          <cell r="X235" t="str">
            <v>IGNORED</v>
          </cell>
          <cell r="Y235" t="str">
            <v>IGNORED</v>
          </cell>
          <cell r="Z235" t="str">
            <v>IGNORED</v>
          </cell>
          <cell r="AA235" t="str">
            <v>IGNORED</v>
          </cell>
          <cell r="AB235" t="str">
            <v>IGNORED</v>
          </cell>
          <cell r="AC235" t="str">
            <v>IGNORED</v>
          </cell>
          <cell r="AD235" t="str">
            <v>IGNORED</v>
          </cell>
          <cell r="AE235" t="str">
            <v>IGNORED</v>
          </cell>
          <cell r="AF235" t="str">
            <v>IGNORED</v>
          </cell>
          <cell r="AG235" t="str">
            <v>IGNORED</v>
          </cell>
          <cell r="AH235" t="str">
            <v>IGNORED</v>
          </cell>
          <cell r="AI235" t="str">
            <v>IGNORED</v>
          </cell>
          <cell r="AJ235" t="str">
            <v>IGNORED</v>
          </cell>
          <cell r="AK235" t="str">
            <v>IGNORED</v>
          </cell>
          <cell r="AL235" t="str">
            <v>IGNORED</v>
          </cell>
          <cell r="AM235" t="str">
            <v>IGNORED</v>
          </cell>
          <cell r="AN235" t="str">
            <v>IGNORED</v>
          </cell>
          <cell r="AO235" t="str">
            <v>IGNORED</v>
          </cell>
          <cell r="AP235" t="str">
            <v>IGNORED</v>
          </cell>
          <cell r="AQ235" t="str">
            <v>IGNORED</v>
          </cell>
          <cell r="AR235" t="str">
            <v>IGNORED</v>
          </cell>
          <cell r="AS235" t="str">
            <v>IGNORED</v>
          </cell>
          <cell r="AT235" t="str">
            <v>IGNORED</v>
          </cell>
          <cell r="AU235" t="str">
            <v>IGNORED</v>
          </cell>
          <cell r="AV235" t="str">
            <v>IGNORED</v>
          </cell>
          <cell r="AW235" t="str">
            <v>IGNORED</v>
          </cell>
          <cell r="AX235" t="str">
            <v>IGNORED</v>
          </cell>
          <cell r="AY235" t="str">
            <v>IGNORED</v>
          </cell>
          <cell r="AZ235" t="str">
            <v>IGNORED</v>
          </cell>
          <cell r="BA235" t="str">
            <v>IGNORED</v>
          </cell>
          <cell r="BB235" t="str">
            <v>IGNORED</v>
          </cell>
          <cell r="BC235" t="str">
            <v>IGNORED</v>
          </cell>
          <cell r="BD235" t="str">
            <v>IGNORED</v>
          </cell>
          <cell r="BE235" t="str">
            <v>IGNORED</v>
          </cell>
          <cell r="BF235" t="str">
            <v>IGNORED</v>
          </cell>
          <cell r="BG235" t="str">
            <v>IGNORED</v>
          </cell>
          <cell r="BH235" t="str">
            <v>IGNORED</v>
          </cell>
          <cell r="BI235" t="str">
            <v>IGNORED</v>
          </cell>
          <cell r="BJ235" t="str">
            <v>IGNORED</v>
          </cell>
          <cell r="BK235" t="str">
            <v>IGNORED</v>
          </cell>
          <cell r="BL235" t="str">
            <v>IGNORED</v>
          </cell>
          <cell r="BM235" t="str">
            <v>IGNORED</v>
          </cell>
          <cell r="BN235" t="str">
            <v>IGNORED</v>
          </cell>
          <cell r="BO235" t="str">
            <v>IGNORED</v>
          </cell>
          <cell r="BP235" t="str">
            <v>IGNORED</v>
          </cell>
          <cell r="BQ235" t="str">
            <v>IGNORED</v>
          </cell>
          <cell r="BR235" t="str">
            <v>IGNORED</v>
          </cell>
          <cell r="BS235" t="str">
            <v>IGNORED</v>
          </cell>
          <cell r="BT235" t="str">
            <v>IGNORED</v>
          </cell>
          <cell r="BU235" t="str">
            <v>IGNORED</v>
          </cell>
          <cell r="BV235" t="str">
            <v>IGNORED</v>
          </cell>
          <cell r="BW235" t="str">
            <v>IGNORED</v>
          </cell>
        </row>
        <row r="236">
          <cell r="B236" t="str">
            <v>Sales - % FX: Mexican Peso</v>
          </cell>
          <cell r="C236" t="str">
            <v>SALES_FX_MXN</v>
          </cell>
          <cell r="F236" t="str">
            <v>IGNORED</v>
          </cell>
          <cell r="G236" t="str">
            <v>IGNORED</v>
          </cell>
          <cell r="H236" t="str">
            <v>IGNORED</v>
          </cell>
          <cell r="I236" t="str">
            <v>IGNORED</v>
          </cell>
          <cell r="J236" t="str">
            <v>IGNORED</v>
          </cell>
          <cell r="K236" t="str">
            <v>IGNORED</v>
          </cell>
          <cell r="L236" t="str">
            <v>IGNORED</v>
          </cell>
          <cell r="M236" t="str">
            <v>IGNORED</v>
          </cell>
          <cell r="N236" t="str">
            <v>IGNORED</v>
          </cell>
          <cell r="O236" t="str">
            <v>IGNORED</v>
          </cell>
          <cell r="P236" t="str">
            <v>IGNORED</v>
          </cell>
          <cell r="Q236" t="str">
            <v>IGNORED</v>
          </cell>
          <cell r="R236" t="str">
            <v>IGNORED</v>
          </cell>
          <cell r="S236" t="str">
            <v>IGNORED</v>
          </cell>
          <cell r="T236" t="str">
            <v>IGNORED</v>
          </cell>
          <cell r="U236" t="str">
            <v>IGNORED</v>
          </cell>
          <cell r="V236" t="str">
            <v>IGNORED</v>
          </cell>
          <cell r="W236" t="str">
            <v>IGNORED</v>
          </cell>
          <cell r="X236" t="str">
            <v>IGNORED</v>
          </cell>
          <cell r="Y236" t="str">
            <v>IGNORED</v>
          </cell>
          <cell r="Z236" t="str">
            <v>IGNORED</v>
          </cell>
          <cell r="AA236" t="str">
            <v>IGNORED</v>
          </cell>
          <cell r="AB236" t="str">
            <v>IGNORED</v>
          </cell>
          <cell r="AC236" t="str">
            <v>IGNORED</v>
          </cell>
          <cell r="AD236" t="str">
            <v>IGNORED</v>
          </cell>
          <cell r="AE236" t="str">
            <v>IGNORED</v>
          </cell>
          <cell r="AF236" t="str">
            <v>IGNORED</v>
          </cell>
          <cell r="AG236" t="str">
            <v>IGNORED</v>
          </cell>
          <cell r="AH236" t="str">
            <v>IGNORED</v>
          </cell>
          <cell r="AI236" t="str">
            <v>IGNORED</v>
          </cell>
          <cell r="AJ236" t="str">
            <v>IGNORED</v>
          </cell>
          <cell r="AK236" t="str">
            <v>IGNORED</v>
          </cell>
          <cell r="AL236" t="str">
            <v>IGNORED</v>
          </cell>
          <cell r="AM236" t="str">
            <v>IGNORED</v>
          </cell>
          <cell r="AN236" t="str">
            <v>IGNORED</v>
          </cell>
          <cell r="AO236" t="str">
            <v>IGNORED</v>
          </cell>
          <cell r="AP236" t="str">
            <v>IGNORED</v>
          </cell>
          <cell r="AQ236" t="str">
            <v>IGNORED</v>
          </cell>
          <cell r="AR236" t="str">
            <v>IGNORED</v>
          </cell>
          <cell r="AS236" t="str">
            <v>IGNORED</v>
          </cell>
          <cell r="AT236" t="str">
            <v>IGNORED</v>
          </cell>
          <cell r="AU236" t="str">
            <v>IGNORED</v>
          </cell>
          <cell r="AV236" t="str">
            <v>IGNORED</v>
          </cell>
          <cell r="AW236" t="str">
            <v>IGNORED</v>
          </cell>
          <cell r="AX236" t="str">
            <v>IGNORED</v>
          </cell>
          <cell r="AY236" t="str">
            <v>IGNORED</v>
          </cell>
          <cell r="AZ236" t="str">
            <v>IGNORED</v>
          </cell>
          <cell r="BA236" t="str">
            <v>IGNORED</v>
          </cell>
          <cell r="BB236" t="str">
            <v>IGNORED</v>
          </cell>
          <cell r="BC236" t="str">
            <v>IGNORED</v>
          </cell>
          <cell r="BD236" t="str">
            <v>IGNORED</v>
          </cell>
          <cell r="BE236" t="str">
            <v>IGNORED</v>
          </cell>
          <cell r="BF236" t="str">
            <v>IGNORED</v>
          </cell>
          <cell r="BG236" t="str">
            <v>IGNORED</v>
          </cell>
          <cell r="BH236" t="str">
            <v>IGNORED</v>
          </cell>
          <cell r="BI236" t="str">
            <v>IGNORED</v>
          </cell>
          <cell r="BJ236" t="str">
            <v>IGNORED</v>
          </cell>
          <cell r="BK236" t="str">
            <v>IGNORED</v>
          </cell>
          <cell r="BL236" t="str">
            <v>IGNORED</v>
          </cell>
          <cell r="BM236" t="str">
            <v>IGNORED</v>
          </cell>
          <cell r="BN236" t="str">
            <v>IGNORED</v>
          </cell>
          <cell r="BO236" t="str">
            <v>IGNORED</v>
          </cell>
          <cell r="BP236" t="str">
            <v>IGNORED</v>
          </cell>
          <cell r="BQ236" t="str">
            <v>IGNORED</v>
          </cell>
          <cell r="BR236" t="str">
            <v>IGNORED</v>
          </cell>
          <cell r="BS236" t="str">
            <v>IGNORED</v>
          </cell>
          <cell r="BT236" t="str">
            <v>IGNORED</v>
          </cell>
          <cell r="BU236" t="str">
            <v>IGNORED</v>
          </cell>
          <cell r="BV236" t="str">
            <v>IGNORED</v>
          </cell>
          <cell r="BW236" t="str">
            <v>IGNORED</v>
          </cell>
        </row>
        <row r="237">
          <cell r="B237" t="str">
            <v>Sales - % FX: Colombian Peso</v>
          </cell>
          <cell r="C237" t="str">
            <v>SALES_FX_COP</v>
          </cell>
          <cell r="F237" t="str">
            <v>IGNORED</v>
          </cell>
          <cell r="G237" t="str">
            <v>IGNORED</v>
          </cell>
          <cell r="H237" t="str">
            <v>IGNORED</v>
          </cell>
          <cell r="I237" t="str">
            <v>IGNORED</v>
          </cell>
          <cell r="J237" t="str">
            <v>IGNORED</v>
          </cell>
          <cell r="K237" t="str">
            <v>IGNORED</v>
          </cell>
          <cell r="L237" t="str">
            <v>IGNORED</v>
          </cell>
          <cell r="M237" t="str">
            <v>IGNORED</v>
          </cell>
          <cell r="N237" t="str">
            <v>IGNORED</v>
          </cell>
          <cell r="O237" t="str">
            <v>IGNORED</v>
          </cell>
          <cell r="P237" t="str">
            <v>IGNORED</v>
          </cell>
          <cell r="Q237" t="str">
            <v>IGNORED</v>
          </cell>
          <cell r="R237" t="str">
            <v>IGNORED</v>
          </cell>
          <cell r="S237" t="str">
            <v>IGNORED</v>
          </cell>
          <cell r="T237" t="str">
            <v>IGNORED</v>
          </cell>
          <cell r="U237" t="str">
            <v>IGNORED</v>
          </cell>
          <cell r="V237" t="str">
            <v>IGNORED</v>
          </cell>
          <cell r="W237" t="str">
            <v>IGNORED</v>
          </cell>
          <cell r="X237" t="str">
            <v>IGNORED</v>
          </cell>
          <cell r="Y237" t="str">
            <v>IGNORED</v>
          </cell>
          <cell r="Z237" t="str">
            <v>IGNORED</v>
          </cell>
          <cell r="AA237" t="str">
            <v>IGNORED</v>
          </cell>
          <cell r="AB237" t="str">
            <v>IGNORED</v>
          </cell>
          <cell r="AC237" t="str">
            <v>IGNORED</v>
          </cell>
          <cell r="AD237" t="str">
            <v>IGNORED</v>
          </cell>
          <cell r="AE237" t="str">
            <v>IGNORED</v>
          </cell>
          <cell r="AF237" t="str">
            <v>IGNORED</v>
          </cell>
          <cell r="AG237" t="str">
            <v>IGNORED</v>
          </cell>
          <cell r="AH237" t="str">
            <v>IGNORED</v>
          </cell>
          <cell r="AI237" t="str">
            <v>IGNORED</v>
          </cell>
          <cell r="AJ237" t="str">
            <v>IGNORED</v>
          </cell>
          <cell r="AK237" t="str">
            <v>IGNORED</v>
          </cell>
          <cell r="AL237" t="str">
            <v>IGNORED</v>
          </cell>
          <cell r="AM237" t="str">
            <v>IGNORED</v>
          </cell>
          <cell r="AN237" t="str">
            <v>IGNORED</v>
          </cell>
          <cell r="AO237" t="str">
            <v>IGNORED</v>
          </cell>
          <cell r="AP237" t="str">
            <v>IGNORED</v>
          </cell>
          <cell r="AQ237" t="str">
            <v>IGNORED</v>
          </cell>
          <cell r="AR237" t="str">
            <v>IGNORED</v>
          </cell>
          <cell r="AS237" t="str">
            <v>IGNORED</v>
          </cell>
          <cell r="AT237" t="str">
            <v>IGNORED</v>
          </cell>
          <cell r="AU237" t="str">
            <v>IGNORED</v>
          </cell>
          <cell r="AV237" t="str">
            <v>IGNORED</v>
          </cell>
          <cell r="AW237" t="str">
            <v>IGNORED</v>
          </cell>
          <cell r="AX237" t="str">
            <v>IGNORED</v>
          </cell>
          <cell r="AY237" t="str">
            <v>IGNORED</v>
          </cell>
          <cell r="AZ237" t="str">
            <v>IGNORED</v>
          </cell>
          <cell r="BA237" t="str">
            <v>IGNORED</v>
          </cell>
          <cell r="BB237" t="str">
            <v>IGNORED</v>
          </cell>
          <cell r="BC237" t="str">
            <v>IGNORED</v>
          </cell>
          <cell r="BD237" t="str">
            <v>IGNORED</v>
          </cell>
          <cell r="BE237" t="str">
            <v>IGNORED</v>
          </cell>
          <cell r="BF237" t="str">
            <v>IGNORED</v>
          </cell>
          <cell r="BG237" t="str">
            <v>IGNORED</v>
          </cell>
          <cell r="BH237" t="str">
            <v>IGNORED</v>
          </cell>
          <cell r="BI237" t="str">
            <v>IGNORED</v>
          </cell>
          <cell r="BJ237" t="str">
            <v>IGNORED</v>
          </cell>
          <cell r="BK237" t="str">
            <v>IGNORED</v>
          </cell>
          <cell r="BL237" t="str">
            <v>IGNORED</v>
          </cell>
          <cell r="BM237" t="str">
            <v>IGNORED</v>
          </cell>
          <cell r="BN237" t="str">
            <v>IGNORED</v>
          </cell>
          <cell r="BO237" t="str">
            <v>IGNORED</v>
          </cell>
          <cell r="BP237" t="str">
            <v>IGNORED</v>
          </cell>
          <cell r="BQ237" t="str">
            <v>IGNORED</v>
          </cell>
          <cell r="BR237" t="str">
            <v>IGNORED</v>
          </cell>
          <cell r="BS237" t="str">
            <v>IGNORED</v>
          </cell>
          <cell r="BT237" t="str">
            <v>IGNORED</v>
          </cell>
          <cell r="BU237" t="str">
            <v>IGNORED</v>
          </cell>
          <cell r="BV237" t="str">
            <v>IGNORED</v>
          </cell>
          <cell r="BW237" t="str">
            <v>IGNORED</v>
          </cell>
        </row>
        <row r="238">
          <cell r="B238" t="str">
            <v>Sales - % FX: Argentine Peso</v>
          </cell>
          <cell r="C238" t="str">
            <v>SALES_FX_ARS</v>
          </cell>
          <cell r="F238" t="str">
            <v>IGNORED</v>
          </cell>
          <cell r="G238" t="str">
            <v>IGNORED</v>
          </cell>
          <cell r="H238" t="str">
            <v>IGNORED</v>
          </cell>
          <cell r="I238" t="str">
            <v>IGNORED</v>
          </cell>
          <cell r="J238" t="str">
            <v>IGNORED</v>
          </cell>
          <cell r="K238" t="str">
            <v>IGNORED</v>
          </cell>
          <cell r="L238" t="str">
            <v>IGNORED</v>
          </cell>
          <cell r="M238" t="str">
            <v>IGNORED</v>
          </cell>
          <cell r="N238" t="str">
            <v>IGNORED</v>
          </cell>
          <cell r="O238" t="str">
            <v>IGNORED</v>
          </cell>
          <cell r="P238" t="str">
            <v>IGNORED</v>
          </cell>
          <cell r="Q238" t="str">
            <v>IGNORED</v>
          </cell>
          <cell r="R238" t="str">
            <v>IGNORED</v>
          </cell>
          <cell r="S238" t="str">
            <v>IGNORED</v>
          </cell>
          <cell r="T238" t="str">
            <v>IGNORED</v>
          </cell>
          <cell r="U238" t="str">
            <v>IGNORED</v>
          </cell>
          <cell r="V238" t="str">
            <v>IGNORED</v>
          </cell>
          <cell r="W238" t="str">
            <v>IGNORED</v>
          </cell>
          <cell r="X238" t="str">
            <v>IGNORED</v>
          </cell>
          <cell r="Y238" t="str">
            <v>IGNORED</v>
          </cell>
          <cell r="Z238" t="str">
            <v>IGNORED</v>
          </cell>
          <cell r="AA238" t="str">
            <v>IGNORED</v>
          </cell>
          <cell r="AB238" t="str">
            <v>IGNORED</v>
          </cell>
          <cell r="AC238" t="str">
            <v>IGNORED</v>
          </cell>
          <cell r="AD238" t="str">
            <v>IGNORED</v>
          </cell>
          <cell r="AE238" t="str">
            <v>IGNORED</v>
          </cell>
          <cell r="AF238" t="str">
            <v>IGNORED</v>
          </cell>
          <cell r="AG238" t="str">
            <v>IGNORED</v>
          </cell>
          <cell r="AH238" t="str">
            <v>IGNORED</v>
          </cell>
          <cell r="AI238" t="str">
            <v>IGNORED</v>
          </cell>
          <cell r="AJ238" t="str">
            <v>IGNORED</v>
          </cell>
          <cell r="AK238" t="str">
            <v>IGNORED</v>
          </cell>
          <cell r="AL238" t="str">
            <v>IGNORED</v>
          </cell>
          <cell r="AM238" t="str">
            <v>IGNORED</v>
          </cell>
          <cell r="AN238" t="str">
            <v>IGNORED</v>
          </cell>
          <cell r="AO238" t="str">
            <v>IGNORED</v>
          </cell>
          <cell r="AP238" t="str">
            <v>IGNORED</v>
          </cell>
          <cell r="AQ238" t="str">
            <v>IGNORED</v>
          </cell>
          <cell r="AR238" t="str">
            <v>IGNORED</v>
          </cell>
          <cell r="AS238" t="str">
            <v>IGNORED</v>
          </cell>
          <cell r="AT238" t="str">
            <v>IGNORED</v>
          </cell>
          <cell r="AU238" t="str">
            <v>IGNORED</v>
          </cell>
          <cell r="AV238" t="str">
            <v>IGNORED</v>
          </cell>
          <cell r="AW238" t="str">
            <v>IGNORED</v>
          </cell>
          <cell r="AX238" t="str">
            <v>IGNORED</v>
          </cell>
          <cell r="AY238" t="str">
            <v>IGNORED</v>
          </cell>
          <cell r="AZ238" t="str">
            <v>IGNORED</v>
          </cell>
          <cell r="BA238" t="str">
            <v>IGNORED</v>
          </cell>
          <cell r="BB238" t="str">
            <v>IGNORED</v>
          </cell>
          <cell r="BC238" t="str">
            <v>IGNORED</v>
          </cell>
          <cell r="BD238" t="str">
            <v>IGNORED</v>
          </cell>
          <cell r="BE238" t="str">
            <v>IGNORED</v>
          </cell>
          <cell r="BF238" t="str">
            <v>IGNORED</v>
          </cell>
          <cell r="BG238" t="str">
            <v>IGNORED</v>
          </cell>
          <cell r="BH238" t="str">
            <v>IGNORED</v>
          </cell>
          <cell r="BI238" t="str">
            <v>IGNORED</v>
          </cell>
          <cell r="BJ238" t="str">
            <v>IGNORED</v>
          </cell>
          <cell r="BK238" t="str">
            <v>IGNORED</v>
          </cell>
          <cell r="BL238" t="str">
            <v>IGNORED</v>
          </cell>
          <cell r="BM238" t="str">
            <v>IGNORED</v>
          </cell>
          <cell r="BN238" t="str">
            <v>IGNORED</v>
          </cell>
          <cell r="BO238" t="str">
            <v>IGNORED</v>
          </cell>
          <cell r="BP238" t="str">
            <v>IGNORED</v>
          </cell>
          <cell r="BQ238" t="str">
            <v>IGNORED</v>
          </cell>
          <cell r="BR238" t="str">
            <v>IGNORED</v>
          </cell>
          <cell r="BS238" t="str">
            <v>IGNORED</v>
          </cell>
          <cell r="BT238" t="str">
            <v>IGNORED</v>
          </cell>
          <cell r="BU238" t="str">
            <v>IGNORED</v>
          </cell>
          <cell r="BV238" t="str">
            <v>IGNORED</v>
          </cell>
          <cell r="BW238" t="str">
            <v>IGNORED</v>
          </cell>
        </row>
        <row r="239">
          <cell r="B239" t="str">
            <v>Sales - % FX: Chilean Peso</v>
          </cell>
          <cell r="C239" t="str">
            <v>SALES_FX_CLP</v>
          </cell>
          <cell r="F239" t="str">
            <v>IGNORED</v>
          </cell>
          <cell r="G239" t="str">
            <v>IGNORED</v>
          </cell>
          <cell r="H239" t="str">
            <v>IGNORED</v>
          </cell>
          <cell r="I239" t="str">
            <v>IGNORED</v>
          </cell>
          <cell r="J239" t="str">
            <v>IGNORED</v>
          </cell>
          <cell r="K239" t="str">
            <v>IGNORED</v>
          </cell>
          <cell r="L239" t="str">
            <v>IGNORED</v>
          </cell>
          <cell r="M239" t="str">
            <v>IGNORED</v>
          </cell>
          <cell r="N239" t="str">
            <v>IGNORED</v>
          </cell>
          <cell r="O239" t="str">
            <v>IGNORED</v>
          </cell>
          <cell r="P239" t="str">
            <v>IGNORED</v>
          </cell>
          <cell r="Q239" t="str">
            <v>IGNORED</v>
          </cell>
          <cell r="R239" t="str">
            <v>IGNORED</v>
          </cell>
          <cell r="S239" t="str">
            <v>IGNORED</v>
          </cell>
          <cell r="T239" t="str">
            <v>IGNORED</v>
          </cell>
          <cell r="U239" t="str">
            <v>IGNORED</v>
          </cell>
          <cell r="V239" t="str">
            <v>IGNORED</v>
          </cell>
          <cell r="W239" t="str">
            <v>IGNORED</v>
          </cell>
          <cell r="X239" t="str">
            <v>IGNORED</v>
          </cell>
          <cell r="Y239" t="str">
            <v>IGNORED</v>
          </cell>
          <cell r="Z239" t="str">
            <v>IGNORED</v>
          </cell>
          <cell r="AA239" t="str">
            <v>IGNORED</v>
          </cell>
          <cell r="AB239" t="str">
            <v>IGNORED</v>
          </cell>
          <cell r="AC239" t="str">
            <v>IGNORED</v>
          </cell>
          <cell r="AD239" t="str">
            <v>IGNORED</v>
          </cell>
          <cell r="AE239" t="str">
            <v>IGNORED</v>
          </cell>
          <cell r="AF239" t="str">
            <v>IGNORED</v>
          </cell>
          <cell r="AG239" t="str">
            <v>IGNORED</v>
          </cell>
          <cell r="AH239" t="str">
            <v>IGNORED</v>
          </cell>
          <cell r="AI239" t="str">
            <v>IGNORED</v>
          </cell>
          <cell r="AJ239" t="str">
            <v>IGNORED</v>
          </cell>
          <cell r="AK239" t="str">
            <v>IGNORED</v>
          </cell>
          <cell r="AL239" t="str">
            <v>IGNORED</v>
          </cell>
          <cell r="AM239" t="str">
            <v>IGNORED</v>
          </cell>
          <cell r="AN239" t="str">
            <v>IGNORED</v>
          </cell>
          <cell r="AO239" t="str">
            <v>IGNORED</v>
          </cell>
          <cell r="AP239" t="str">
            <v>IGNORED</v>
          </cell>
          <cell r="AQ239" t="str">
            <v>IGNORED</v>
          </cell>
          <cell r="AR239" t="str">
            <v>IGNORED</v>
          </cell>
          <cell r="AS239" t="str">
            <v>IGNORED</v>
          </cell>
          <cell r="AT239" t="str">
            <v>IGNORED</v>
          </cell>
          <cell r="AU239" t="str">
            <v>IGNORED</v>
          </cell>
          <cell r="AV239" t="str">
            <v>IGNORED</v>
          </cell>
          <cell r="AW239" t="str">
            <v>IGNORED</v>
          </cell>
          <cell r="AX239" t="str">
            <v>IGNORED</v>
          </cell>
          <cell r="AY239" t="str">
            <v>IGNORED</v>
          </cell>
          <cell r="AZ239" t="str">
            <v>IGNORED</v>
          </cell>
          <cell r="BA239" t="str">
            <v>IGNORED</v>
          </cell>
          <cell r="BB239" t="str">
            <v>IGNORED</v>
          </cell>
          <cell r="BC239" t="str">
            <v>IGNORED</v>
          </cell>
          <cell r="BD239" t="str">
            <v>IGNORED</v>
          </cell>
          <cell r="BE239" t="str">
            <v>IGNORED</v>
          </cell>
          <cell r="BF239" t="str">
            <v>IGNORED</v>
          </cell>
          <cell r="BG239" t="str">
            <v>IGNORED</v>
          </cell>
          <cell r="BH239" t="str">
            <v>IGNORED</v>
          </cell>
          <cell r="BI239" t="str">
            <v>IGNORED</v>
          </cell>
          <cell r="BJ239" t="str">
            <v>IGNORED</v>
          </cell>
          <cell r="BK239" t="str">
            <v>IGNORED</v>
          </cell>
          <cell r="BL239" t="str">
            <v>IGNORED</v>
          </cell>
          <cell r="BM239" t="str">
            <v>IGNORED</v>
          </cell>
          <cell r="BN239" t="str">
            <v>IGNORED</v>
          </cell>
          <cell r="BO239" t="str">
            <v>IGNORED</v>
          </cell>
          <cell r="BP239" t="str">
            <v>IGNORED</v>
          </cell>
          <cell r="BQ239" t="str">
            <v>IGNORED</v>
          </cell>
          <cell r="BR239" t="str">
            <v>IGNORED</v>
          </cell>
          <cell r="BS239" t="str">
            <v>IGNORED</v>
          </cell>
          <cell r="BT239" t="str">
            <v>IGNORED</v>
          </cell>
          <cell r="BU239" t="str">
            <v>IGNORED</v>
          </cell>
          <cell r="BV239" t="str">
            <v>IGNORED</v>
          </cell>
          <cell r="BW239" t="str">
            <v>IGNORED</v>
          </cell>
        </row>
        <row r="240">
          <cell r="B240" t="str">
            <v>Sales - % FX: Venezuelan bolivar</v>
          </cell>
          <cell r="C240" t="str">
            <v>SALES_FX_VEF</v>
          </cell>
          <cell r="F240" t="str">
            <v>IGNORED</v>
          </cell>
          <cell r="G240" t="str">
            <v>IGNORED</v>
          </cell>
          <cell r="H240" t="str">
            <v>IGNORED</v>
          </cell>
          <cell r="I240" t="str">
            <v>IGNORED</v>
          </cell>
          <cell r="J240" t="str">
            <v>IGNORED</v>
          </cell>
          <cell r="K240" t="str">
            <v>IGNORED</v>
          </cell>
          <cell r="L240" t="str">
            <v>IGNORED</v>
          </cell>
          <cell r="M240" t="str">
            <v>IGNORED</v>
          </cell>
          <cell r="N240" t="str">
            <v>IGNORED</v>
          </cell>
          <cell r="O240" t="str">
            <v>IGNORED</v>
          </cell>
          <cell r="P240" t="str">
            <v>IGNORED</v>
          </cell>
          <cell r="Q240" t="str">
            <v>IGNORED</v>
          </cell>
          <cell r="R240" t="str">
            <v>IGNORED</v>
          </cell>
          <cell r="S240" t="str">
            <v>IGNORED</v>
          </cell>
          <cell r="T240" t="str">
            <v>IGNORED</v>
          </cell>
          <cell r="U240" t="str">
            <v>IGNORED</v>
          </cell>
          <cell r="V240" t="str">
            <v>IGNORED</v>
          </cell>
          <cell r="W240" t="str">
            <v>IGNORED</v>
          </cell>
          <cell r="X240" t="str">
            <v>IGNORED</v>
          </cell>
          <cell r="Y240" t="str">
            <v>IGNORED</v>
          </cell>
          <cell r="Z240" t="str">
            <v>IGNORED</v>
          </cell>
          <cell r="AA240" t="str">
            <v>IGNORED</v>
          </cell>
          <cell r="AB240" t="str">
            <v>IGNORED</v>
          </cell>
          <cell r="AC240" t="str">
            <v>IGNORED</v>
          </cell>
          <cell r="AD240" t="str">
            <v>IGNORED</v>
          </cell>
          <cell r="AE240" t="str">
            <v>IGNORED</v>
          </cell>
          <cell r="AF240" t="str">
            <v>IGNORED</v>
          </cell>
          <cell r="AG240" t="str">
            <v>IGNORED</v>
          </cell>
          <cell r="AH240" t="str">
            <v>IGNORED</v>
          </cell>
          <cell r="AI240" t="str">
            <v>IGNORED</v>
          </cell>
          <cell r="AJ240" t="str">
            <v>IGNORED</v>
          </cell>
          <cell r="AK240" t="str">
            <v>IGNORED</v>
          </cell>
          <cell r="AL240" t="str">
            <v>IGNORED</v>
          </cell>
          <cell r="AM240" t="str">
            <v>IGNORED</v>
          </cell>
          <cell r="AN240" t="str">
            <v>IGNORED</v>
          </cell>
          <cell r="AO240" t="str">
            <v>IGNORED</v>
          </cell>
          <cell r="AP240" t="str">
            <v>IGNORED</v>
          </cell>
          <cell r="AQ240" t="str">
            <v>IGNORED</v>
          </cell>
          <cell r="AR240" t="str">
            <v>IGNORED</v>
          </cell>
          <cell r="AS240" t="str">
            <v>IGNORED</v>
          </cell>
          <cell r="AT240" t="str">
            <v>IGNORED</v>
          </cell>
          <cell r="AU240" t="str">
            <v>IGNORED</v>
          </cell>
          <cell r="AV240" t="str">
            <v>IGNORED</v>
          </cell>
          <cell r="AW240" t="str">
            <v>IGNORED</v>
          </cell>
          <cell r="AX240" t="str">
            <v>IGNORED</v>
          </cell>
          <cell r="AY240" t="str">
            <v>IGNORED</v>
          </cell>
          <cell r="AZ240" t="str">
            <v>IGNORED</v>
          </cell>
          <cell r="BA240" t="str">
            <v>IGNORED</v>
          </cell>
          <cell r="BB240" t="str">
            <v>IGNORED</v>
          </cell>
          <cell r="BC240" t="str">
            <v>IGNORED</v>
          </cell>
          <cell r="BD240" t="str">
            <v>IGNORED</v>
          </cell>
          <cell r="BE240" t="str">
            <v>IGNORED</v>
          </cell>
          <cell r="BF240" t="str">
            <v>IGNORED</v>
          </cell>
          <cell r="BG240" t="str">
            <v>IGNORED</v>
          </cell>
          <cell r="BH240" t="str">
            <v>IGNORED</v>
          </cell>
          <cell r="BI240" t="str">
            <v>IGNORED</v>
          </cell>
          <cell r="BJ240" t="str">
            <v>IGNORED</v>
          </cell>
          <cell r="BK240" t="str">
            <v>IGNORED</v>
          </cell>
          <cell r="BL240" t="str">
            <v>IGNORED</v>
          </cell>
          <cell r="BM240" t="str">
            <v>IGNORED</v>
          </cell>
          <cell r="BN240" t="str">
            <v>IGNORED</v>
          </cell>
          <cell r="BO240" t="str">
            <v>IGNORED</v>
          </cell>
          <cell r="BP240" t="str">
            <v>IGNORED</v>
          </cell>
          <cell r="BQ240" t="str">
            <v>IGNORED</v>
          </cell>
          <cell r="BR240" t="str">
            <v>IGNORED</v>
          </cell>
          <cell r="BS240" t="str">
            <v>IGNORED</v>
          </cell>
          <cell r="BT240" t="str">
            <v>IGNORED</v>
          </cell>
          <cell r="BU240" t="str">
            <v>IGNORED</v>
          </cell>
          <cell r="BV240" t="str">
            <v>IGNORED</v>
          </cell>
          <cell r="BW240" t="str">
            <v>IGNORED</v>
          </cell>
        </row>
        <row r="241">
          <cell r="A241" t="str">
            <v>Security: Dow Chemical Company</v>
          </cell>
        </row>
        <row r="242">
          <cell r="A242" t="str">
            <v>Reference Data</v>
          </cell>
        </row>
        <row r="243">
          <cell r="B243" t="str">
            <v>Ticker</v>
          </cell>
          <cell r="C243" t="str">
            <v>Ticker</v>
          </cell>
          <cell r="E243" t="str">
            <v>DOW</v>
          </cell>
        </row>
        <row r="244">
          <cell r="B244" t="str">
            <v>Security Name</v>
          </cell>
          <cell r="C244" t="str">
            <v>Security Name</v>
          </cell>
          <cell r="E244" t="str">
            <v>Dow Chemical Company</v>
          </cell>
        </row>
        <row r="245">
          <cell r="B245" t="str">
            <v>Interim Type</v>
          </cell>
          <cell r="C245" t="str">
            <v>Interim Type</v>
          </cell>
          <cell r="E245" t="str">
            <v>Q</v>
          </cell>
        </row>
        <row r="246">
          <cell r="B246" t="str">
            <v>Publishing Currency</v>
          </cell>
          <cell r="C246" t="str">
            <v>PUB_CURRENCY_ISO</v>
          </cell>
          <cell r="E246" t="str">
            <v>USD</v>
          </cell>
        </row>
        <row r="247">
          <cell r="B247" t="str">
            <v>Pricing Currency</v>
          </cell>
          <cell r="C247" t="str">
            <v>PRICE_CURRENCY_ISO</v>
          </cell>
          <cell r="E247" t="str">
            <v>USD</v>
          </cell>
        </row>
        <row r="248">
          <cell r="B248" t="str">
            <v>Reporting Currency</v>
          </cell>
          <cell r="C248" t="str">
            <v>CURRENCY_ISO</v>
          </cell>
          <cell r="E248" t="str">
            <v>USD</v>
          </cell>
        </row>
        <row r="249">
          <cell r="A249" t="str">
            <v>General Information</v>
          </cell>
        </row>
        <row r="250">
          <cell r="B250" t="str">
            <v>Americas Investment List</v>
          </cell>
          <cell r="C250" t="str">
            <v>AMER_LIST</v>
          </cell>
          <cell r="E250" t="str">
            <v>IGNORED</v>
          </cell>
        </row>
        <row r="251">
          <cell r="B251" t="str">
            <v>Americas Conviction List</v>
          </cell>
          <cell r="C251" t="str">
            <v>AMER_CONVICTION</v>
          </cell>
          <cell r="E251" t="str">
            <v>IGNORED</v>
          </cell>
        </row>
        <row r="252">
          <cell r="B252" t="str">
            <v>Legal rating</v>
          </cell>
          <cell r="C252" t="str">
            <v>LEGAL_RATING</v>
          </cell>
          <cell r="E252" t="str">
            <v>IGNORED</v>
          </cell>
        </row>
        <row r="253">
          <cell r="B253" t="str">
            <v>Target price</v>
          </cell>
          <cell r="C253" t="str">
            <v>TARGET_PRICE</v>
          </cell>
          <cell r="D253" t="str">
            <v>USD</v>
          </cell>
          <cell r="E253" t="str">
            <v>IGNORED</v>
          </cell>
        </row>
        <row r="254">
          <cell r="B254" t="str">
            <v>Target price period</v>
          </cell>
          <cell r="C254" t="str">
            <v>TP_PERIOD</v>
          </cell>
          <cell r="E254" t="str">
            <v>IGNORED</v>
          </cell>
        </row>
        <row r="255">
          <cell r="B255" t="str">
            <v>Current shares outstanding (mn)</v>
          </cell>
          <cell r="C255" t="str">
            <v>NUM_SH</v>
          </cell>
          <cell r="E255" t="str">
            <v>IGNORED</v>
          </cell>
        </row>
        <row r="256">
          <cell r="B256" t="str">
            <v>Free float</v>
          </cell>
          <cell r="C256" t="str">
            <v>FREE_FLOAT</v>
          </cell>
          <cell r="E256" t="str">
            <v>IGNORED</v>
          </cell>
        </row>
        <row r="257">
          <cell r="A257" t="str">
            <v>Publishing Items</v>
          </cell>
        </row>
        <row r="258">
          <cell r="B258" t="str">
            <v>Book value per share, BVPS (Pub)</v>
          </cell>
          <cell r="C258" t="str">
            <v>BVPS_PUB</v>
          </cell>
          <cell r="D258" t="str">
            <v>USD</v>
          </cell>
          <cell r="F258" t="str">
            <v>IGNORED</v>
          </cell>
          <cell r="G258" t="str">
            <v>IGNORED</v>
          </cell>
          <cell r="H258" t="str">
            <v>IGNORED</v>
          </cell>
          <cell r="I258" t="str">
            <v>IGNORED</v>
          </cell>
          <cell r="J258" t="str">
            <v>IGNORED</v>
          </cell>
          <cell r="K258" t="str">
            <v>IGNORED</v>
          </cell>
          <cell r="L258" t="str">
            <v>IGNORED</v>
          </cell>
          <cell r="M258" t="str">
            <v>IGNORED</v>
          </cell>
          <cell r="N258" t="str">
            <v>IGNORED</v>
          </cell>
          <cell r="O258" t="str">
            <v>IGNORED</v>
          </cell>
          <cell r="P258" t="str">
            <v>IGNORED</v>
          </cell>
          <cell r="Q258" t="str">
            <v>IGNORED</v>
          </cell>
          <cell r="R258" t="str">
            <v>IGNORED</v>
          </cell>
          <cell r="S258" t="str">
            <v>IGNORED</v>
          </cell>
          <cell r="T258" t="str">
            <v>IGNORED</v>
          </cell>
          <cell r="U258" t="str">
            <v>IGNORED</v>
          </cell>
          <cell r="V258" t="str">
            <v>IGNORED</v>
          </cell>
          <cell r="W258" t="str">
            <v>IGNORED</v>
          </cell>
          <cell r="X258" t="str">
            <v>IGNORED</v>
          </cell>
          <cell r="Y258" t="str">
            <v>IGNORED</v>
          </cell>
          <cell r="Z258" t="str">
            <v>IGNORED</v>
          </cell>
          <cell r="AA258" t="str">
            <v>IGNORED</v>
          </cell>
          <cell r="AB258" t="str">
            <v>IGNORED</v>
          </cell>
          <cell r="AC258" t="str">
            <v>IGNORED</v>
          </cell>
          <cell r="AD258" t="str">
            <v>IGNORED</v>
          </cell>
          <cell r="AE258" t="str">
            <v>IGNORED</v>
          </cell>
          <cell r="AF258" t="str">
            <v>IGNORED</v>
          </cell>
          <cell r="AG258" t="str">
            <v>IGNORED</v>
          </cell>
          <cell r="AH258" t="str">
            <v>IGNORED</v>
          </cell>
          <cell r="AI258" t="str">
            <v>IGNORED</v>
          </cell>
          <cell r="AJ258" t="str">
            <v>IGNORED</v>
          </cell>
          <cell r="AK258" t="str">
            <v>IGNORED</v>
          </cell>
          <cell r="AL258" t="str">
            <v>IGNORED</v>
          </cell>
          <cell r="AM258" t="str">
            <v>IGNORED</v>
          </cell>
          <cell r="AN258" t="str">
            <v>IGNORED</v>
          </cell>
          <cell r="AO258" t="str">
            <v>IGNORED</v>
          </cell>
          <cell r="AP258" t="str">
            <v>IGNORED</v>
          </cell>
          <cell r="AQ258" t="str">
            <v>IGNORED</v>
          </cell>
          <cell r="AR258" t="str">
            <v>IGNORED</v>
          </cell>
          <cell r="AS258" t="str">
            <v>IGNORED</v>
          </cell>
          <cell r="AT258" t="str">
            <v>IGNORED</v>
          </cell>
          <cell r="AU258" t="str">
            <v>IGNORED</v>
          </cell>
          <cell r="AV258" t="str">
            <v>IGNORED</v>
          </cell>
          <cell r="AW258" t="str">
            <v>IGNORED</v>
          </cell>
          <cell r="AX258" t="str">
            <v>IGNORED</v>
          </cell>
          <cell r="AY258" t="str">
            <v>IGNORED</v>
          </cell>
          <cell r="AZ258" t="str">
            <v>IGNORED</v>
          </cell>
          <cell r="BA258" t="str">
            <v>IGNORED</v>
          </cell>
          <cell r="BB258" t="str">
            <v>IGNORED</v>
          </cell>
          <cell r="BC258" t="str">
            <v>IGNORED</v>
          </cell>
          <cell r="BD258" t="str">
            <v>IGNORED</v>
          </cell>
          <cell r="BE258" t="str">
            <v>IGNORED</v>
          </cell>
          <cell r="BF258" t="str">
            <v>IGNORED</v>
          </cell>
          <cell r="BG258" t="str">
            <v>IGNORED</v>
          </cell>
          <cell r="BH258" t="str">
            <v>IGNORED</v>
          </cell>
          <cell r="BI258" t="str">
            <v>IGNORED</v>
          </cell>
          <cell r="BJ258" t="str">
            <v>IGNORED</v>
          </cell>
          <cell r="BK258" t="str">
            <v>IGNORED</v>
          </cell>
          <cell r="BL258" t="str">
            <v>IGNORED</v>
          </cell>
          <cell r="BM258" t="str">
            <v>IGNORED</v>
          </cell>
          <cell r="BN258" t="str">
            <v>IGNORED</v>
          </cell>
          <cell r="BO258" t="str">
            <v>IGNORED</v>
          </cell>
          <cell r="BP258" t="str">
            <v>IGNORED</v>
          </cell>
          <cell r="BQ258" t="str">
            <v>IGNORED</v>
          </cell>
          <cell r="BR258" t="str">
            <v>IGNORED</v>
          </cell>
          <cell r="BS258" t="str">
            <v>IGNORED</v>
          </cell>
          <cell r="BT258" t="str">
            <v>IGNORED</v>
          </cell>
          <cell r="BU258" t="str">
            <v>IGNORED</v>
          </cell>
          <cell r="BV258" t="str">
            <v>IGNORED</v>
          </cell>
          <cell r="BW258" t="str">
            <v>IGNORED</v>
          </cell>
        </row>
        <row r="259">
          <cell r="B259" t="str">
            <v>DPS, dividend per share (Pub)</v>
          </cell>
          <cell r="C259" t="str">
            <v>DPS_PUB</v>
          </cell>
          <cell r="D259" t="str">
            <v>USD</v>
          </cell>
          <cell r="F259" t="str">
            <v>IGNORED</v>
          </cell>
          <cell r="G259" t="str">
            <v>IGNORED</v>
          </cell>
          <cell r="H259" t="str">
            <v>IGNORED</v>
          </cell>
          <cell r="I259" t="str">
            <v>IGNORED</v>
          </cell>
          <cell r="J259" t="str">
            <v>IGNORED</v>
          </cell>
          <cell r="K259" t="str">
            <v>IGNORED</v>
          </cell>
          <cell r="L259" t="str">
            <v>IGNORED</v>
          </cell>
          <cell r="M259" t="str">
            <v>IGNORED</v>
          </cell>
          <cell r="N259" t="str">
            <v>IGNORED</v>
          </cell>
          <cell r="O259" t="str">
            <v>IGNORED</v>
          </cell>
          <cell r="P259" t="str">
            <v>IGNORED</v>
          </cell>
          <cell r="Q259" t="str">
            <v>IGNORED</v>
          </cell>
          <cell r="R259" t="str">
            <v>IGNORED</v>
          </cell>
          <cell r="S259" t="str">
            <v>IGNORED</v>
          </cell>
          <cell r="T259" t="str">
            <v>IGNORED</v>
          </cell>
          <cell r="U259" t="str">
            <v>IGNORED</v>
          </cell>
          <cell r="V259" t="str">
            <v>IGNORED</v>
          </cell>
          <cell r="W259" t="str">
            <v>IGNORED</v>
          </cell>
          <cell r="X259" t="str">
            <v>IGNORED</v>
          </cell>
          <cell r="Y259" t="str">
            <v>IGNORED</v>
          </cell>
          <cell r="Z259" t="str">
            <v>IGNORED</v>
          </cell>
          <cell r="AA259" t="str">
            <v>IGNORED</v>
          </cell>
          <cell r="AB259" t="str">
            <v>IGNORED</v>
          </cell>
          <cell r="AC259" t="str">
            <v>IGNORED</v>
          </cell>
          <cell r="AD259" t="str">
            <v>IGNORED</v>
          </cell>
          <cell r="AE259" t="str">
            <v>IGNORED</v>
          </cell>
          <cell r="AF259" t="str">
            <v>IGNORED</v>
          </cell>
          <cell r="AG259" t="str">
            <v>IGNORED</v>
          </cell>
          <cell r="AH259" t="str">
            <v>IGNORED</v>
          </cell>
          <cell r="AI259" t="str">
            <v>IGNORED</v>
          </cell>
          <cell r="AJ259" t="str">
            <v>IGNORED</v>
          </cell>
          <cell r="AK259" t="str">
            <v>IGNORED</v>
          </cell>
          <cell r="AL259" t="str">
            <v>IGNORED</v>
          </cell>
          <cell r="AM259" t="str">
            <v>IGNORED</v>
          </cell>
          <cell r="AN259" t="str">
            <v>IGNORED</v>
          </cell>
          <cell r="AO259" t="str">
            <v>IGNORED</v>
          </cell>
          <cell r="AP259" t="str">
            <v>IGNORED</v>
          </cell>
          <cell r="AQ259" t="str">
            <v>IGNORED</v>
          </cell>
          <cell r="AR259" t="str">
            <v>IGNORED</v>
          </cell>
          <cell r="AS259" t="str">
            <v>IGNORED</v>
          </cell>
          <cell r="AT259" t="str">
            <v>IGNORED</v>
          </cell>
          <cell r="AU259" t="str">
            <v>IGNORED</v>
          </cell>
          <cell r="AV259" t="str">
            <v>IGNORED</v>
          </cell>
          <cell r="AW259" t="str">
            <v>IGNORED</v>
          </cell>
          <cell r="AX259" t="str">
            <v>IGNORED</v>
          </cell>
          <cell r="AY259" t="str">
            <v>IGNORED</v>
          </cell>
          <cell r="AZ259" t="str">
            <v>IGNORED</v>
          </cell>
          <cell r="BA259" t="str">
            <v>IGNORED</v>
          </cell>
          <cell r="BB259" t="str">
            <v>IGNORED</v>
          </cell>
          <cell r="BC259" t="str">
            <v>IGNORED</v>
          </cell>
          <cell r="BD259" t="str">
            <v>IGNORED</v>
          </cell>
          <cell r="BE259" t="str">
            <v>IGNORED</v>
          </cell>
          <cell r="BF259" t="str">
            <v>IGNORED</v>
          </cell>
          <cell r="BG259" t="str">
            <v>IGNORED</v>
          </cell>
          <cell r="BH259" t="str">
            <v>IGNORED</v>
          </cell>
          <cell r="BI259" t="str">
            <v>IGNORED</v>
          </cell>
          <cell r="BJ259" t="str">
            <v>IGNORED</v>
          </cell>
          <cell r="BK259" t="str">
            <v>IGNORED</v>
          </cell>
          <cell r="BL259" t="str">
            <v>IGNORED</v>
          </cell>
          <cell r="BM259" t="str">
            <v>IGNORED</v>
          </cell>
          <cell r="BN259" t="str">
            <v>IGNORED</v>
          </cell>
          <cell r="BO259" t="str">
            <v>IGNORED</v>
          </cell>
          <cell r="BP259" t="str">
            <v>IGNORED</v>
          </cell>
          <cell r="BQ259" t="str">
            <v>IGNORED</v>
          </cell>
          <cell r="BR259" t="str">
            <v>IGNORED</v>
          </cell>
          <cell r="BS259" t="str">
            <v>IGNORED</v>
          </cell>
          <cell r="BT259" t="str">
            <v>IGNORED</v>
          </cell>
          <cell r="BU259" t="str">
            <v>IGNORED</v>
          </cell>
          <cell r="BV259" t="str">
            <v>IGNORED</v>
          </cell>
          <cell r="BW259" t="str">
            <v>IGNORED</v>
          </cell>
        </row>
        <row r="260">
          <cell r="B260" t="str">
            <v>EBITDA (Pub)</v>
          </cell>
          <cell r="C260" t="str">
            <v>EBITDA_PUB</v>
          </cell>
          <cell r="D260" t="str">
            <v>USD</v>
          </cell>
          <cell r="F260" t="str">
            <v>IGNORED</v>
          </cell>
          <cell r="G260" t="str">
            <v>IGNORED</v>
          </cell>
          <cell r="H260" t="str">
            <v>IGNORED</v>
          </cell>
          <cell r="I260" t="str">
            <v>IGNORED</v>
          </cell>
          <cell r="J260" t="str">
            <v>IGNORED</v>
          </cell>
          <cell r="K260" t="str">
            <v>IGNORED</v>
          </cell>
          <cell r="L260" t="str">
            <v>IGNORED</v>
          </cell>
          <cell r="M260" t="str">
            <v>IGNORED</v>
          </cell>
          <cell r="N260" t="str">
            <v>IGNORED</v>
          </cell>
          <cell r="O260" t="str">
            <v>IGNORED</v>
          </cell>
          <cell r="P260" t="str">
            <v>IGNORED</v>
          </cell>
          <cell r="Q260" t="str">
            <v>IGNORED</v>
          </cell>
          <cell r="R260" t="str">
            <v>IGNORED</v>
          </cell>
          <cell r="S260" t="str">
            <v>IGNORED</v>
          </cell>
          <cell r="T260" t="str">
            <v>IGNORED</v>
          </cell>
          <cell r="U260" t="str">
            <v>IGNORED</v>
          </cell>
          <cell r="V260" t="str">
            <v>IGNORED</v>
          </cell>
          <cell r="W260" t="str">
            <v>IGNORED</v>
          </cell>
          <cell r="X260" t="str">
            <v>IGNORED</v>
          </cell>
          <cell r="Y260" t="str">
            <v>IGNORED</v>
          </cell>
          <cell r="Z260" t="str">
            <v>IGNORED</v>
          </cell>
          <cell r="AA260" t="str">
            <v>IGNORED</v>
          </cell>
          <cell r="AB260" t="str">
            <v>IGNORED</v>
          </cell>
          <cell r="AC260" t="str">
            <v>IGNORED</v>
          </cell>
          <cell r="AD260" t="str">
            <v>IGNORED</v>
          </cell>
          <cell r="AE260" t="str">
            <v>IGNORED</v>
          </cell>
          <cell r="AF260" t="str">
            <v>IGNORED</v>
          </cell>
          <cell r="AG260" t="str">
            <v>IGNORED</v>
          </cell>
          <cell r="AH260" t="str">
            <v>IGNORED</v>
          </cell>
          <cell r="AI260" t="str">
            <v>IGNORED</v>
          </cell>
          <cell r="AJ260" t="str">
            <v>IGNORED</v>
          </cell>
          <cell r="AK260" t="str">
            <v>IGNORED</v>
          </cell>
          <cell r="AL260" t="str">
            <v>IGNORED</v>
          </cell>
          <cell r="AM260" t="str">
            <v>IGNORED</v>
          </cell>
          <cell r="AN260" t="str">
            <v>IGNORED</v>
          </cell>
          <cell r="AO260" t="str">
            <v>IGNORED</v>
          </cell>
          <cell r="AP260" t="str">
            <v>IGNORED</v>
          </cell>
          <cell r="AQ260" t="str">
            <v>IGNORED</v>
          </cell>
          <cell r="AR260" t="str">
            <v>IGNORED</v>
          </cell>
          <cell r="AS260" t="str">
            <v>IGNORED</v>
          </cell>
          <cell r="AT260" t="str">
            <v>IGNORED</v>
          </cell>
          <cell r="AU260" t="str">
            <v>IGNORED</v>
          </cell>
          <cell r="AV260" t="str">
            <v>IGNORED</v>
          </cell>
          <cell r="AW260" t="str">
            <v>IGNORED</v>
          </cell>
          <cell r="AX260" t="str">
            <v>IGNORED</v>
          </cell>
          <cell r="AY260" t="str">
            <v>IGNORED</v>
          </cell>
          <cell r="AZ260" t="str">
            <v>IGNORED</v>
          </cell>
          <cell r="BA260" t="str">
            <v>IGNORED</v>
          </cell>
          <cell r="BB260" t="str">
            <v>IGNORED</v>
          </cell>
          <cell r="BC260" t="str">
            <v>IGNORED</v>
          </cell>
          <cell r="BD260" t="str">
            <v>IGNORED</v>
          </cell>
          <cell r="BE260" t="str">
            <v>IGNORED</v>
          </cell>
          <cell r="BF260" t="str">
            <v>IGNORED</v>
          </cell>
          <cell r="BG260" t="str">
            <v>IGNORED</v>
          </cell>
          <cell r="BH260" t="str">
            <v>IGNORED</v>
          </cell>
          <cell r="BI260" t="str">
            <v>IGNORED</v>
          </cell>
          <cell r="BJ260" t="str">
            <v>IGNORED</v>
          </cell>
          <cell r="BK260" t="str">
            <v>IGNORED</v>
          </cell>
          <cell r="BL260" t="str">
            <v>IGNORED</v>
          </cell>
          <cell r="BM260" t="str">
            <v>IGNORED</v>
          </cell>
          <cell r="BN260" t="str">
            <v>IGNORED</v>
          </cell>
          <cell r="BO260" t="str">
            <v>IGNORED</v>
          </cell>
          <cell r="BP260" t="str">
            <v>IGNORED</v>
          </cell>
          <cell r="BQ260" t="str">
            <v>IGNORED</v>
          </cell>
          <cell r="BR260" t="str">
            <v>IGNORED</v>
          </cell>
          <cell r="BS260" t="str">
            <v>IGNORED</v>
          </cell>
          <cell r="BT260" t="str">
            <v>IGNORED</v>
          </cell>
          <cell r="BU260" t="str">
            <v>IGNORED</v>
          </cell>
          <cell r="BV260" t="str">
            <v>IGNORED</v>
          </cell>
          <cell r="BW260" t="str">
            <v>IGNORED</v>
          </cell>
        </row>
        <row r="261">
          <cell r="B261" t="str">
            <v>EPS (Pub)</v>
          </cell>
          <cell r="C261" t="str">
            <v>EPS_PUB</v>
          </cell>
          <cell r="D261" t="str">
            <v>USD</v>
          </cell>
          <cell r="F261" t="str">
            <v>IGNORED</v>
          </cell>
          <cell r="G261" t="str">
            <v>IGNORED</v>
          </cell>
          <cell r="H261" t="str">
            <v>IGNORED</v>
          </cell>
          <cell r="I261" t="str">
            <v>IGNORED</v>
          </cell>
          <cell r="J261" t="str">
            <v>IGNORED</v>
          </cell>
          <cell r="K261" t="str">
            <v>IGNORED</v>
          </cell>
          <cell r="L261" t="str">
            <v>IGNORED</v>
          </cell>
          <cell r="M261" t="str">
            <v>IGNORED</v>
          </cell>
          <cell r="N261" t="str">
            <v>IGNORED</v>
          </cell>
          <cell r="O261" t="str">
            <v>IGNORED</v>
          </cell>
          <cell r="P261" t="str">
            <v>IGNORED</v>
          </cell>
          <cell r="Q261" t="str">
            <v>IGNORED</v>
          </cell>
          <cell r="R261" t="str">
            <v>IGNORED</v>
          </cell>
          <cell r="S261" t="str">
            <v>IGNORED</v>
          </cell>
          <cell r="T261" t="str">
            <v>IGNORED</v>
          </cell>
          <cell r="U261" t="str">
            <v>IGNORED</v>
          </cell>
          <cell r="V261" t="str">
            <v>IGNORED</v>
          </cell>
          <cell r="W261" t="str">
            <v>IGNORED</v>
          </cell>
          <cell r="X261" t="str">
            <v>IGNORED</v>
          </cell>
          <cell r="Y261" t="str">
            <v>IGNORED</v>
          </cell>
          <cell r="Z261" t="str">
            <v>IGNORED</v>
          </cell>
          <cell r="AA261" t="str">
            <v>IGNORED</v>
          </cell>
          <cell r="AB261" t="str">
            <v>IGNORED</v>
          </cell>
          <cell r="AC261" t="str">
            <v>IGNORED</v>
          </cell>
          <cell r="AD261" t="str">
            <v>IGNORED</v>
          </cell>
          <cell r="AE261" t="str">
            <v>IGNORED</v>
          </cell>
          <cell r="AF261" t="str">
            <v>IGNORED</v>
          </cell>
          <cell r="AG261" t="str">
            <v>IGNORED</v>
          </cell>
          <cell r="AH261" t="str">
            <v>IGNORED</v>
          </cell>
          <cell r="AI261" t="str">
            <v>IGNORED</v>
          </cell>
          <cell r="AJ261" t="str">
            <v>IGNORED</v>
          </cell>
          <cell r="AK261" t="str">
            <v>IGNORED</v>
          </cell>
          <cell r="AL261" t="str">
            <v>IGNORED</v>
          </cell>
          <cell r="AM261" t="str">
            <v>IGNORED</v>
          </cell>
          <cell r="AN261" t="str">
            <v>IGNORED</v>
          </cell>
          <cell r="AO261" t="str">
            <v>IGNORED</v>
          </cell>
          <cell r="AP261" t="str">
            <v>IGNORED</v>
          </cell>
          <cell r="AQ261" t="str">
            <v>IGNORED</v>
          </cell>
          <cell r="AR261" t="str">
            <v>IGNORED</v>
          </cell>
          <cell r="AS261" t="str">
            <v>IGNORED</v>
          </cell>
          <cell r="AT261" t="str">
            <v>IGNORED</v>
          </cell>
          <cell r="AU261" t="str">
            <v>IGNORED</v>
          </cell>
          <cell r="AV261" t="str">
            <v>IGNORED</v>
          </cell>
          <cell r="AW261" t="str">
            <v>IGNORED</v>
          </cell>
          <cell r="AX261" t="str">
            <v>IGNORED</v>
          </cell>
          <cell r="AY261" t="str">
            <v>IGNORED</v>
          </cell>
          <cell r="AZ261" t="str">
            <v>IGNORED</v>
          </cell>
          <cell r="BA261" t="str">
            <v>IGNORED</v>
          </cell>
          <cell r="BB261" t="str">
            <v>IGNORED</v>
          </cell>
          <cell r="BC261" t="str">
            <v>IGNORED</v>
          </cell>
          <cell r="BD261" t="str">
            <v>IGNORED</v>
          </cell>
          <cell r="BE261" t="str">
            <v>IGNORED</v>
          </cell>
          <cell r="BF261" t="str">
            <v>IGNORED</v>
          </cell>
          <cell r="BG261" t="str">
            <v>IGNORED</v>
          </cell>
          <cell r="BH261" t="str">
            <v>IGNORED</v>
          </cell>
          <cell r="BI261" t="str">
            <v>IGNORED</v>
          </cell>
          <cell r="BJ261" t="str">
            <v>IGNORED</v>
          </cell>
          <cell r="BK261" t="str">
            <v>IGNORED</v>
          </cell>
          <cell r="BL261" t="str">
            <v>IGNORED</v>
          </cell>
          <cell r="BM261" t="str">
            <v>IGNORED</v>
          </cell>
          <cell r="BN261" t="str">
            <v>IGNORED</v>
          </cell>
          <cell r="BO261" t="str">
            <v>IGNORED</v>
          </cell>
          <cell r="BP261" t="str">
            <v>IGNORED</v>
          </cell>
          <cell r="BQ261" t="str">
            <v>IGNORED</v>
          </cell>
          <cell r="BR261" t="str">
            <v>IGNORED</v>
          </cell>
          <cell r="BS261" t="str">
            <v>IGNORED</v>
          </cell>
          <cell r="BT261" t="str">
            <v>IGNORED</v>
          </cell>
          <cell r="BU261" t="str">
            <v>IGNORED</v>
          </cell>
          <cell r="BV261" t="str">
            <v>IGNORED</v>
          </cell>
          <cell r="BW261" t="str">
            <v>IGNORED</v>
          </cell>
        </row>
        <row r="262">
          <cell r="B262" t="str">
            <v>EPS (excl. ESO) (Pub)</v>
          </cell>
          <cell r="C262" t="str">
            <v>EPS_PUB_EX_ESO</v>
          </cell>
          <cell r="D262" t="str">
            <v>USD</v>
          </cell>
          <cell r="F262" t="str">
            <v>IGNORED</v>
          </cell>
          <cell r="G262" t="str">
            <v>IGNORED</v>
          </cell>
          <cell r="H262" t="str">
            <v>IGNORED</v>
          </cell>
          <cell r="I262" t="str">
            <v>IGNORED</v>
          </cell>
          <cell r="J262" t="str">
            <v>IGNORED</v>
          </cell>
          <cell r="K262" t="str">
            <v>IGNORED</v>
          </cell>
          <cell r="L262" t="str">
            <v>IGNORED</v>
          </cell>
          <cell r="M262" t="str">
            <v>IGNORED</v>
          </cell>
          <cell r="N262" t="str">
            <v>IGNORED</v>
          </cell>
          <cell r="O262" t="str">
            <v>IGNORED</v>
          </cell>
          <cell r="P262" t="str">
            <v>IGNORED</v>
          </cell>
          <cell r="Q262" t="str">
            <v>IGNORED</v>
          </cell>
          <cell r="R262" t="str">
            <v>IGNORED</v>
          </cell>
          <cell r="S262" t="str">
            <v>IGNORED</v>
          </cell>
          <cell r="T262" t="str">
            <v>IGNORED</v>
          </cell>
          <cell r="U262" t="str">
            <v>IGNORED</v>
          </cell>
          <cell r="V262" t="str">
            <v>IGNORED</v>
          </cell>
          <cell r="W262" t="str">
            <v>IGNORED</v>
          </cell>
          <cell r="X262" t="str">
            <v>IGNORED</v>
          </cell>
          <cell r="Y262" t="str">
            <v>IGNORED</v>
          </cell>
          <cell r="Z262" t="str">
            <v>IGNORED</v>
          </cell>
          <cell r="AA262" t="str">
            <v>IGNORED</v>
          </cell>
          <cell r="AB262" t="str">
            <v>IGNORED</v>
          </cell>
          <cell r="AC262" t="str">
            <v>IGNORED</v>
          </cell>
          <cell r="AD262" t="str">
            <v>IGNORED</v>
          </cell>
          <cell r="AE262" t="str">
            <v>IGNORED</v>
          </cell>
          <cell r="AF262" t="str">
            <v>IGNORED</v>
          </cell>
          <cell r="AG262" t="str">
            <v>IGNORED</v>
          </cell>
          <cell r="AH262" t="str">
            <v>IGNORED</v>
          </cell>
          <cell r="AI262" t="str">
            <v>IGNORED</v>
          </cell>
          <cell r="AJ262" t="str">
            <v>IGNORED</v>
          </cell>
          <cell r="AK262" t="str">
            <v>IGNORED</v>
          </cell>
          <cell r="AL262" t="str">
            <v>IGNORED</v>
          </cell>
          <cell r="AM262" t="str">
            <v>IGNORED</v>
          </cell>
          <cell r="AN262" t="str">
            <v>IGNORED</v>
          </cell>
          <cell r="AO262" t="str">
            <v>IGNORED</v>
          </cell>
          <cell r="AP262" t="str">
            <v>IGNORED</v>
          </cell>
          <cell r="AQ262" t="str">
            <v>IGNORED</v>
          </cell>
          <cell r="AR262" t="str">
            <v>IGNORED</v>
          </cell>
          <cell r="AS262" t="str">
            <v>IGNORED</v>
          </cell>
          <cell r="AT262" t="str">
            <v>IGNORED</v>
          </cell>
          <cell r="AU262" t="str">
            <v>IGNORED</v>
          </cell>
          <cell r="AV262" t="str">
            <v>IGNORED</v>
          </cell>
          <cell r="AW262" t="str">
            <v>IGNORED</v>
          </cell>
          <cell r="AX262" t="str">
            <v>IGNORED</v>
          </cell>
          <cell r="AY262" t="str">
            <v>IGNORED</v>
          </cell>
          <cell r="AZ262" t="str">
            <v>IGNORED</v>
          </cell>
          <cell r="BA262" t="str">
            <v>IGNORED</v>
          </cell>
          <cell r="BB262" t="str">
            <v>IGNORED</v>
          </cell>
          <cell r="BC262" t="str">
            <v>IGNORED</v>
          </cell>
          <cell r="BD262" t="str">
            <v>IGNORED</v>
          </cell>
          <cell r="BE262" t="str">
            <v>IGNORED</v>
          </cell>
          <cell r="BF262" t="str">
            <v>IGNORED</v>
          </cell>
          <cell r="BG262" t="str">
            <v>IGNORED</v>
          </cell>
          <cell r="BH262" t="str">
            <v>IGNORED</v>
          </cell>
          <cell r="BI262" t="str">
            <v>IGNORED</v>
          </cell>
          <cell r="BJ262" t="str">
            <v>IGNORED</v>
          </cell>
          <cell r="BK262" t="str">
            <v>IGNORED</v>
          </cell>
          <cell r="BL262" t="str">
            <v>IGNORED</v>
          </cell>
          <cell r="BM262" t="str">
            <v>IGNORED</v>
          </cell>
          <cell r="BN262" t="str">
            <v>IGNORED</v>
          </cell>
          <cell r="BO262" t="str">
            <v>IGNORED</v>
          </cell>
          <cell r="BP262" t="str">
            <v>IGNORED</v>
          </cell>
          <cell r="BQ262" t="str">
            <v>IGNORED</v>
          </cell>
          <cell r="BR262" t="str">
            <v>IGNORED</v>
          </cell>
          <cell r="BS262" t="str">
            <v>IGNORED</v>
          </cell>
          <cell r="BT262" t="str">
            <v>IGNORED</v>
          </cell>
          <cell r="BU262" t="str">
            <v>IGNORED</v>
          </cell>
          <cell r="BV262" t="str">
            <v>IGNORED</v>
          </cell>
          <cell r="BW262" t="str">
            <v>IGNORED</v>
          </cell>
        </row>
        <row r="263">
          <cell r="B263" t="str">
            <v>EV adjustment (Pub)</v>
          </cell>
          <cell r="C263" t="str">
            <v>EV_ADJ_PUB</v>
          </cell>
          <cell r="D263" t="str">
            <v>USD</v>
          </cell>
          <cell r="F263" t="str">
            <v>IGNORED</v>
          </cell>
          <cell r="G263" t="str">
            <v>IGNORED</v>
          </cell>
          <cell r="H263" t="str">
            <v>IGNORED</v>
          </cell>
          <cell r="I263" t="str">
            <v>IGNORED</v>
          </cell>
          <cell r="J263" t="str">
            <v>IGNORED</v>
          </cell>
          <cell r="K263" t="str">
            <v>IGNORED</v>
          </cell>
          <cell r="L263" t="str">
            <v>IGNORED</v>
          </cell>
          <cell r="M263" t="str">
            <v>IGNORED</v>
          </cell>
          <cell r="N263" t="str">
            <v>IGNORED</v>
          </cell>
          <cell r="O263" t="str">
            <v>IGNORED</v>
          </cell>
          <cell r="P263" t="str">
            <v>IGNORED</v>
          </cell>
          <cell r="Q263" t="str">
            <v>IGNORED</v>
          </cell>
          <cell r="R263" t="str">
            <v>IGNORED</v>
          </cell>
          <cell r="S263" t="str">
            <v>IGNORED</v>
          </cell>
          <cell r="T263" t="str">
            <v>IGNORED</v>
          </cell>
          <cell r="U263" t="str">
            <v>IGNORED</v>
          </cell>
          <cell r="V263" t="str">
            <v>IGNORED</v>
          </cell>
          <cell r="W263" t="str">
            <v>IGNORED</v>
          </cell>
          <cell r="X263" t="str">
            <v>IGNORED</v>
          </cell>
          <cell r="Y263" t="str">
            <v>IGNORED</v>
          </cell>
          <cell r="Z263" t="str">
            <v>IGNORED</v>
          </cell>
          <cell r="AA263" t="str">
            <v>IGNORED</v>
          </cell>
          <cell r="AB263" t="str">
            <v>IGNORED</v>
          </cell>
          <cell r="AC263" t="str">
            <v>IGNORED</v>
          </cell>
          <cell r="AD263" t="str">
            <v>IGNORED</v>
          </cell>
          <cell r="AE263" t="str">
            <v>IGNORED</v>
          </cell>
          <cell r="AF263" t="str">
            <v>IGNORED</v>
          </cell>
          <cell r="AG263" t="str">
            <v>IGNORED</v>
          </cell>
          <cell r="AH263" t="str">
            <v>IGNORED</v>
          </cell>
          <cell r="AI263" t="str">
            <v>IGNORED</v>
          </cell>
          <cell r="AJ263" t="str">
            <v>IGNORED</v>
          </cell>
          <cell r="AK263" t="str">
            <v>IGNORED</v>
          </cell>
          <cell r="AL263" t="str">
            <v>IGNORED</v>
          </cell>
          <cell r="AM263" t="str">
            <v>IGNORED</v>
          </cell>
          <cell r="AN263" t="str">
            <v>IGNORED</v>
          </cell>
          <cell r="AO263" t="str">
            <v>IGNORED</v>
          </cell>
          <cell r="AP263" t="str">
            <v>IGNORED</v>
          </cell>
          <cell r="AQ263" t="str">
            <v>IGNORED</v>
          </cell>
          <cell r="AR263" t="str">
            <v>IGNORED</v>
          </cell>
          <cell r="AS263" t="str">
            <v>IGNORED</v>
          </cell>
          <cell r="AT263" t="str">
            <v>IGNORED</v>
          </cell>
          <cell r="AU263" t="str">
            <v>IGNORED</v>
          </cell>
          <cell r="AV263" t="str">
            <v>IGNORED</v>
          </cell>
          <cell r="AW263" t="str">
            <v>IGNORED</v>
          </cell>
          <cell r="AX263" t="str">
            <v>IGNORED</v>
          </cell>
          <cell r="AY263" t="str">
            <v>IGNORED</v>
          </cell>
          <cell r="AZ263" t="str">
            <v>IGNORED</v>
          </cell>
          <cell r="BA263" t="str">
            <v>IGNORED</v>
          </cell>
          <cell r="BB263" t="str">
            <v>IGNORED</v>
          </cell>
          <cell r="BC263" t="str">
            <v>IGNORED</v>
          </cell>
          <cell r="BD263" t="str">
            <v>IGNORED</v>
          </cell>
          <cell r="BE263" t="str">
            <v>IGNORED</v>
          </cell>
          <cell r="BF263" t="str">
            <v>IGNORED</v>
          </cell>
          <cell r="BG263" t="str">
            <v>IGNORED</v>
          </cell>
          <cell r="BH263" t="str">
            <v>IGNORED</v>
          </cell>
          <cell r="BI263" t="str">
            <v>IGNORED</v>
          </cell>
          <cell r="BJ263" t="str">
            <v>IGNORED</v>
          </cell>
          <cell r="BK263" t="str">
            <v>IGNORED</v>
          </cell>
          <cell r="BL263" t="str">
            <v>IGNORED</v>
          </cell>
          <cell r="BM263" t="str">
            <v>IGNORED</v>
          </cell>
          <cell r="BN263" t="str">
            <v>IGNORED</v>
          </cell>
          <cell r="BO263" t="str">
            <v>IGNORED</v>
          </cell>
          <cell r="BP263" t="str">
            <v>IGNORED</v>
          </cell>
          <cell r="BQ263" t="str">
            <v>IGNORED</v>
          </cell>
          <cell r="BR263" t="str">
            <v>IGNORED</v>
          </cell>
          <cell r="BS263" t="str">
            <v>IGNORED</v>
          </cell>
          <cell r="BT263" t="str">
            <v>IGNORED</v>
          </cell>
          <cell r="BU263" t="str">
            <v>IGNORED</v>
          </cell>
          <cell r="BV263" t="str">
            <v>IGNORED</v>
          </cell>
          <cell r="BW263" t="str">
            <v>IGNORED</v>
          </cell>
        </row>
        <row r="264">
          <cell r="B264" t="str">
            <v>Net debt (Pub)</v>
          </cell>
          <cell r="C264" t="str">
            <v>NET_DEBT_PUB</v>
          </cell>
          <cell r="D264" t="str">
            <v>USD</v>
          </cell>
          <cell r="F264" t="str">
            <v>IGNORED</v>
          </cell>
          <cell r="G264" t="str">
            <v>IGNORED</v>
          </cell>
          <cell r="H264" t="str">
            <v>IGNORED</v>
          </cell>
          <cell r="I264" t="str">
            <v>IGNORED</v>
          </cell>
          <cell r="J264" t="str">
            <v>IGNORED</v>
          </cell>
          <cell r="K264" t="str">
            <v>IGNORED</v>
          </cell>
          <cell r="L264" t="str">
            <v>IGNORED</v>
          </cell>
          <cell r="M264" t="str">
            <v>IGNORED</v>
          </cell>
          <cell r="N264" t="str">
            <v>IGNORED</v>
          </cell>
          <cell r="O264" t="str">
            <v>IGNORED</v>
          </cell>
          <cell r="P264" t="str">
            <v>IGNORED</v>
          </cell>
          <cell r="Q264" t="str">
            <v>IGNORED</v>
          </cell>
          <cell r="R264" t="str">
            <v>IGNORED</v>
          </cell>
          <cell r="S264" t="str">
            <v>IGNORED</v>
          </cell>
          <cell r="T264" t="str">
            <v>IGNORED</v>
          </cell>
          <cell r="U264" t="str">
            <v>IGNORED</v>
          </cell>
          <cell r="V264" t="str">
            <v>IGNORED</v>
          </cell>
          <cell r="W264" t="str">
            <v>IGNORED</v>
          </cell>
          <cell r="X264" t="str">
            <v>IGNORED</v>
          </cell>
          <cell r="Y264" t="str">
            <v>IGNORED</v>
          </cell>
          <cell r="Z264" t="str">
            <v>IGNORED</v>
          </cell>
          <cell r="AA264" t="str">
            <v>IGNORED</v>
          </cell>
          <cell r="AB264" t="str">
            <v>IGNORED</v>
          </cell>
          <cell r="AC264" t="str">
            <v>IGNORED</v>
          </cell>
          <cell r="AD264" t="str">
            <v>IGNORED</v>
          </cell>
          <cell r="AE264" t="str">
            <v>IGNORED</v>
          </cell>
          <cell r="AF264" t="str">
            <v>IGNORED</v>
          </cell>
          <cell r="AG264" t="str">
            <v>IGNORED</v>
          </cell>
          <cell r="AH264" t="str">
            <v>IGNORED</v>
          </cell>
          <cell r="AI264" t="str">
            <v>IGNORED</v>
          </cell>
          <cell r="AJ264" t="str">
            <v>IGNORED</v>
          </cell>
          <cell r="AK264" t="str">
            <v>IGNORED</v>
          </cell>
          <cell r="AL264" t="str">
            <v>IGNORED</v>
          </cell>
          <cell r="AM264" t="str">
            <v>IGNORED</v>
          </cell>
          <cell r="AN264" t="str">
            <v>IGNORED</v>
          </cell>
          <cell r="AO264" t="str">
            <v>IGNORED</v>
          </cell>
          <cell r="AP264" t="str">
            <v>IGNORED</v>
          </cell>
          <cell r="AQ264" t="str">
            <v>IGNORED</v>
          </cell>
          <cell r="AR264" t="str">
            <v>IGNORED</v>
          </cell>
          <cell r="AS264" t="str">
            <v>IGNORED</v>
          </cell>
          <cell r="AT264" t="str">
            <v>IGNORED</v>
          </cell>
          <cell r="AU264" t="str">
            <v>IGNORED</v>
          </cell>
          <cell r="AV264" t="str">
            <v>IGNORED</v>
          </cell>
          <cell r="AW264" t="str">
            <v>IGNORED</v>
          </cell>
          <cell r="AX264" t="str">
            <v>IGNORED</v>
          </cell>
          <cell r="AY264" t="str">
            <v>IGNORED</v>
          </cell>
          <cell r="AZ264" t="str">
            <v>IGNORED</v>
          </cell>
          <cell r="BA264" t="str">
            <v>IGNORED</v>
          </cell>
          <cell r="BB264" t="str">
            <v>IGNORED</v>
          </cell>
          <cell r="BC264" t="str">
            <v>IGNORED</v>
          </cell>
          <cell r="BD264" t="str">
            <v>IGNORED</v>
          </cell>
          <cell r="BE264" t="str">
            <v>IGNORED</v>
          </cell>
          <cell r="BF264" t="str">
            <v>IGNORED</v>
          </cell>
          <cell r="BG264" t="str">
            <v>IGNORED</v>
          </cell>
          <cell r="BH264" t="str">
            <v>IGNORED</v>
          </cell>
          <cell r="BI264" t="str">
            <v>IGNORED</v>
          </cell>
          <cell r="BJ264" t="str">
            <v>IGNORED</v>
          </cell>
          <cell r="BK264" t="str">
            <v>IGNORED</v>
          </cell>
          <cell r="BL264" t="str">
            <v>IGNORED</v>
          </cell>
          <cell r="BM264" t="str">
            <v>IGNORED</v>
          </cell>
          <cell r="BN264" t="str">
            <v>IGNORED</v>
          </cell>
          <cell r="BO264" t="str">
            <v>IGNORED</v>
          </cell>
          <cell r="BP264" t="str">
            <v>IGNORED</v>
          </cell>
          <cell r="BQ264" t="str">
            <v>IGNORED</v>
          </cell>
          <cell r="BR264" t="str">
            <v>IGNORED</v>
          </cell>
          <cell r="BS264" t="str">
            <v>IGNORED</v>
          </cell>
          <cell r="BT264" t="str">
            <v>IGNORED</v>
          </cell>
          <cell r="BU264" t="str">
            <v>IGNORED</v>
          </cell>
          <cell r="BV264" t="str">
            <v>IGNORED</v>
          </cell>
          <cell r="BW264" t="str">
            <v>IGNORED</v>
          </cell>
        </row>
        <row r="265">
          <cell r="B265" t="str">
            <v>Net income (Pub)</v>
          </cell>
          <cell r="C265" t="str">
            <v>NI_PUB</v>
          </cell>
          <cell r="D265" t="str">
            <v>USD</v>
          </cell>
          <cell r="F265" t="str">
            <v>IGNORED</v>
          </cell>
          <cell r="G265" t="str">
            <v>IGNORED</v>
          </cell>
          <cell r="H265" t="str">
            <v>IGNORED</v>
          </cell>
          <cell r="I265" t="str">
            <v>IGNORED</v>
          </cell>
          <cell r="J265" t="str">
            <v>IGNORED</v>
          </cell>
          <cell r="K265" t="str">
            <v>IGNORED</v>
          </cell>
          <cell r="L265" t="str">
            <v>IGNORED</v>
          </cell>
          <cell r="M265" t="str">
            <v>IGNORED</v>
          </cell>
          <cell r="N265" t="str">
            <v>IGNORED</v>
          </cell>
          <cell r="O265" t="str">
            <v>IGNORED</v>
          </cell>
          <cell r="P265" t="str">
            <v>IGNORED</v>
          </cell>
          <cell r="Q265" t="str">
            <v>IGNORED</v>
          </cell>
          <cell r="R265" t="str">
            <v>IGNORED</v>
          </cell>
          <cell r="S265" t="str">
            <v>IGNORED</v>
          </cell>
          <cell r="T265" t="str">
            <v>IGNORED</v>
          </cell>
          <cell r="U265" t="str">
            <v>IGNORED</v>
          </cell>
          <cell r="V265" t="str">
            <v>IGNORED</v>
          </cell>
          <cell r="W265" t="str">
            <v>IGNORED</v>
          </cell>
          <cell r="X265" t="str">
            <v>IGNORED</v>
          </cell>
          <cell r="Y265" t="str">
            <v>IGNORED</v>
          </cell>
          <cell r="Z265" t="str">
            <v>IGNORED</v>
          </cell>
          <cell r="AA265" t="str">
            <v>IGNORED</v>
          </cell>
          <cell r="AB265" t="str">
            <v>IGNORED</v>
          </cell>
          <cell r="AC265" t="str">
            <v>IGNORED</v>
          </cell>
          <cell r="AD265" t="str">
            <v>IGNORED</v>
          </cell>
          <cell r="AE265" t="str">
            <v>IGNORED</v>
          </cell>
          <cell r="AF265" t="str">
            <v>IGNORED</v>
          </cell>
          <cell r="AG265" t="str">
            <v>IGNORED</v>
          </cell>
          <cell r="AH265" t="str">
            <v>IGNORED</v>
          </cell>
          <cell r="AI265" t="str">
            <v>IGNORED</v>
          </cell>
          <cell r="AJ265" t="str">
            <v>IGNORED</v>
          </cell>
          <cell r="AK265" t="str">
            <v>IGNORED</v>
          </cell>
          <cell r="AL265" t="str">
            <v>IGNORED</v>
          </cell>
          <cell r="AM265" t="str">
            <v>IGNORED</v>
          </cell>
          <cell r="AN265" t="str">
            <v>IGNORED</v>
          </cell>
          <cell r="AO265" t="str">
            <v>IGNORED</v>
          </cell>
          <cell r="AP265" t="str">
            <v>IGNORED</v>
          </cell>
          <cell r="AQ265" t="str">
            <v>IGNORED</v>
          </cell>
          <cell r="AR265" t="str">
            <v>IGNORED</v>
          </cell>
          <cell r="AS265" t="str">
            <v>IGNORED</v>
          </cell>
          <cell r="AT265" t="str">
            <v>IGNORED</v>
          </cell>
          <cell r="AU265" t="str">
            <v>IGNORED</v>
          </cell>
          <cell r="AV265" t="str">
            <v>IGNORED</v>
          </cell>
          <cell r="AW265" t="str">
            <v>IGNORED</v>
          </cell>
          <cell r="AX265" t="str">
            <v>IGNORED</v>
          </cell>
          <cell r="AY265" t="str">
            <v>IGNORED</v>
          </cell>
          <cell r="AZ265" t="str">
            <v>IGNORED</v>
          </cell>
          <cell r="BA265" t="str">
            <v>IGNORED</v>
          </cell>
          <cell r="BB265" t="str">
            <v>IGNORED</v>
          </cell>
          <cell r="BC265" t="str">
            <v>IGNORED</v>
          </cell>
          <cell r="BD265" t="str">
            <v>IGNORED</v>
          </cell>
          <cell r="BE265" t="str">
            <v>IGNORED</v>
          </cell>
          <cell r="BF265" t="str">
            <v>IGNORED</v>
          </cell>
          <cell r="BG265" t="str">
            <v>IGNORED</v>
          </cell>
          <cell r="BH265" t="str">
            <v>IGNORED</v>
          </cell>
          <cell r="BI265" t="str">
            <v>IGNORED</v>
          </cell>
          <cell r="BJ265" t="str">
            <v>IGNORED</v>
          </cell>
          <cell r="BK265" t="str">
            <v>IGNORED</v>
          </cell>
          <cell r="BL265" t="str">
            <v>IGNORED</v>
          </cell>
          <cell r="BM265" t="str">
            <v>IGNORED</v>
          </cell>
          <cell r="BN265" t="str">
            <v>IGNORED</v>
          </cell>
          <cell r="BO265" t="str">
            <v>IGNORED</v>
          </cell>
          <cell r="BP265" t="str">
            <v>IGNORED</v>
          </cell>
          <cell r="BQ265" t="str">
            <v>IGNORED</v>
          </cell>
          <cell r="BR265" t="str">
            <v>IGNORED</v>
          </cell>
          <cell r="BS265" t="str">
            <v>IGNORED</v>
          </cell>
          <cell r="BT265" t="str">
            <v>IGNORED</v>
          </cell>
          <cell r="BU265" t="str">
            <v>IGNORED</v>
          </cell>
          <cell r="BV265" t="str">
            <v>IGNORED</v>
          </cell>
          <cell r="BW265" t="str">
            <v>IGNORED</v>
          </cell>
        </row>
        <row r="266">
          <cell r="B266" t="str">
            <v>EBIT, operating profit (Pub)</v>
          </cell>
          <cell r="C266" t="str">
            <v>EBIT_PUB</v>
          </cell>
          <cell r="D266" t="str">
            <v>USD</v>
          </cell>
          <cell r="F266" t="str">
            <v>IGNORED</v>
          </cell>
          <cell r="G266" t="str">
            <v>IGNORED</v>
          </cell>
          <cell r="H266" t="str">
            <v>IGNORED</v>
          </cell>
          <cell r="I266" t="str">
            <v>IGNORED</v>
          </cell>
          <cell r="J266" t="str">
            <v>IGNORED</v>
          </cell>
          <cell r="K266" t="str">
            <v>IGNORED</v>
          </cell>
          <cell r="L266" t="str">
            <v>IGNORED</v>
          </cell>
          <cell r="M266" t="str">
            <v>IGNORED</v>
          </cell>
          <cell r="N266" t="str">
            <v>IGNORED</v>
          </cell>
          <cell r="O266" t="str">
            <v>IGNORED</v>
          </cell>
          <cell r="P266" t="str">
            <v>IGNORED</v>
          </cell>
          <cell r="Q266" t="str">
            <v>IGNORED</v>
          </cell>
          <cell r="R266" t="str">
            <v>IGNORED</v>
          </cell>
          <cell r="S266" t="str">
            <v>IGNORED</v>
          </cell>
          <cell r="T266" t="str">
            <v>IGNORED</v>
          </cell>
          <cell r="U266" t="str">
            <v>IGNORED</v>
          </cell>
          <cell r="V266" t="str">
            <v>IGNORED</v>
          </cell>
          <cell r="W266" t="str">
            <v>IGNORED</v>
          </cell>
          <cell r="X266" t="str">
            <v>IGNORED</v>
          </cell>
          <cell r="Y266" t="str">
            <v>IGNORED</v>
          </cell>
          <cell r="Z266" t="str">
            <v>IGNORED</v>
          </cell>
          <cell r="AA266" t="str">
            <v>IGNORED</v>
          </cell>
          <cell r="AB266" t="str">
            <v>IGNORED</v>
          </cell>
          <cell r="AC266" t="str">
            <v>IGNORED</v>
          </cell>
          <cell r="AD266" t="str">
            <v>IGNORED</v>
          </cell>
          <cell r="AE266" t="str">
            <v>IGNORED</v>
          </cell>
          <cell r="AF266" t="str">
            <v>IGNORED</v>
          </cell>
          <cell r="AG266" t="str">
            <v>IGNORED</v>
          </cell>
          <cell r="AH266" t="str">
            <v>IGNORED</v>
          </cell>
          <cell r="AI266" t="str">
            <v>IGNORED</v>
          </cell>
          <cell r="AJ266" t="str">
            <v>IGNORED</v>
          </cell>
          <cell r="AK266" t="str">
            <v>IGNORED</v>
          </cell>
          <cell r="AL266" t="str">
            <v>IGNORED</v>
          </cell>
          <cell r="AM266" t="str">
            <v>IGNORED</v>
          </cell>
          <cell r="AN266" t="str">
            <v>IGNORED</v>
          </cell>
          <cell r="AO266" t="str">
            <v>IGNORED</v>
          </cell>
          <cell r="AP266" t="str">
            <v>IGNORED</v>
          </cell>
          <cell r="AQ266" t="str">
            <v>IGNORED</v>
          </cell>
          <cell r="AR266" t="str">
            <v>IGNORED</v>
          </cell>
          <cell r="AS266" t="str">
            <v>IGNORED</v>
          </cell>
          <cell r="AT266" t="str">
            <v>IGNORED</v>
          </cell>
          <cell r="AU266" t="str">
            <v>IGNORED</v>
          </cell>
          <cell r="AV266" t="str">
            <v>IGNORED</v>
          </cell>
          <cell r="AW266" t="str">
            <v>IGNORED</v>
          </cell>
          <cell r="AX266" t="str">
            <v>IGNORED</v>
          </cell>
          <cell r="AY266" t="str">
            <v>IGNORED</v>
          </cell>
          <cell r="AZ266" t="str">
            <v>IGNORED</v>
          </cell>
          <cell r="BA266" t="str">
            <v>IGNORED</v>
          </cell>
          <cell r="BB266" t="str">
            <v>IGNORED</v>
          </cell>
          <cell r="BC266" t="str">
            <v>IGNORED</v>
          </cell>
          <cell r="BD266" t="str">
            <v>IGNORED</v>
          </cell>
          <cell r="BE266" t="str">
            <v>IGNORED</v>
          </cell>
          <cell r="BF266" t="str">
            <v>IGNORED</v>
          </cell>
          <cell r="BG266" t="str">
            <v>IGNORED</v>
          </cell>
          <cell r="BH266" t="str">
            <v>IGNORED</v>
          </cell>
          <cell r="BI266" t="str">
            <v>IGNORED</v>
          </cell>
          <cell r="BJ266" t="str">
            <v>IGNORED</v>
          </cell>
          <cell r="BK266" t="str">
            <v>IGNORED</v>
          </cell>
          <cell r="BL266" t="str">
            <v>IGNORED</v>
          </cell>
          <cell r="BM266" t="str">
            <v>IGNORED</v>
          </cell>
          <cell r="BN266" t="str">
            <v>IGNORED</v>
          </cell>
          <cell r="BO266" t="str">
            <v>IGNORED</v>
          </cell>
          <cell r="BP266" t="str">
            <v>IGNORED</v>
          </cell>
          <cell r="BQ266" t="str">
            <v>IGNORED</v>
          </cell>
          <cell r="BR266" t="str">
            <v>IGNORED</v>
          </cell>
          <cell r="BS266" t="str">
            <v>IGNORED</v>
          </cell>
          <cell r="BT266" t="str">
            <v>IGNORED</v>
          </cell>
          <cell r="BU266" t="str">
            <v>IGNORED</v>
          </cell>
          <cell r="BV266" t="str">
            <v>IGNORED</v>
          </cell>
          <cell r="BW266" t="str">
            <v>IGNORED</v>
          </cell>
        </row>
        <row r="267">
          <cell r="B267" t="str">
            <v>Pre-tax profit (Pub)</v>
          </cell>
          <cell r="C267" t="str">
            <v>PTP_PUB</v>
          </cell>
          <cell r="D267" t="str">
            <v>USD</v>
          </cell>
          <cell r="F267" t="str">
            <v>IGNORED</v>
          </cell>
          <cell r="G267" t="str">
            <v>IGNORED</v>
          </cell>
          <cell r="H267" t="str">
            <v>IGNORED</v>
          </cell>
          <cell r="I267" t="str">
            <v>IGNORED</v>
          </cell>
          <cell r="J267" t="str">
            <v>IGNORED</v>
          </cell>
          <cell r="K267" t="str">
            <v>IGNORED</v>
          </cell>
          <cell r="L267" t="str">
            <v>IGNORED</v>
          </cell>
          <cell r="M267" t="str">
            <v>IGNORED</v>
          </cell>
          <cell r="N267" t="str">
            <v>IGNORED</v>
          </cell>
          <cell r="O267" t="str">
            <v>IGNORED</v>
          </cell>
          <cell r="P267" t="str">
            <v>IGNORED</v>
          </cell>
          <cell r="Q267" t="str">
            <v>IGNORED</v>
          </cell>
          <cell r="R267" t="str">
            <v>IGNORED</v>
          </cell>
          <cell r="S267" t="str">
            <v>IGNORED</v>
          </cell>
          <cell r="T267" t="str">
            <v>IGNORED</v>
          </cell>
          <cell r="U267" t="str">
            <v>IGNORED</v>
          </cell>
          <cell r="V267" t="str">
            <v>IGNORED</v>
          </cell>
          <cell r="W267" t="str">
            <v>IGNORED</v>
          </cell>
          <cell r="X267" t="str">
            <v>IGNORED</v>
          </cell>
          <cell r="Y267" t="str">
            <v>IGNORED</v>
          </cell>
          <cell r="Z267" t="str">
            <v>IGNORED</v>
          </cell>
          <cell r="AA267" t="str">
            <v>IGNORED</v>
          </cell>
          <cell r="AB267" t="str">
            <v>IGNORED</v>
          </cell>
          <cell r="AC267" t="str">
            <v>IGNORED</v>
          </cell>
          <cell r="AD267" t="str">
            <v>IGNORED</v>
          </cell>
          <cell r="AE267" t="str">
            <v>IGNORED</v>
          </cell>
          <cell r="AF267" t="str">
            <v>IGNORED</v>
          </cell>
          <cell r="AG267" t="str">
            <v>IGNORED</v>
          </cell>
          <cell r="AH267" t="str">
            <v>IGNORED</v>
          </cell>
          <cell r="AI267" t="str">
            <v>IGNORED</v>
          </cell>
          <cell r="AJ267" t="str">
            <v>IGNORED</v>
          </cell>
          <cell r="AK267" t="str">
            <v>IGNORED</v>
          </cell>
          <cell r="AL267" t="str">
            <v>IGNORED</v>
          </cell>
          <cell r="AM267" t="str">
            <v>IGNORED</v>
          </cell>
          <cell r="AN267" t="str">
            <v>IGNORED</v>
          </cell>
          <cell r="AO267" t="str">
            <v>IGNORED</v>
          </cell>
          <cell r="AP267" t="str">
            <v>IGNORED</v>
          </cell>
          <cell r="AQ267" t="str">
            <v>IGNORED</v>
          </cell>
          <cell r="AR267" t="str">
            <v>IGNORED</v>
          </cell>
          <cell r="AS267" t="str">
            <v>IGNORED</v>
          </cell>
          <cell r="AT267" t="str">
            <v>IGNORED</v>
          </cell>
          <cell r="AU267" t="str">
            <v>IGNORED</v>
          </cell>
          <cell r="AV267" t="str">
            <v>IGNORED</v>
          </cell>
          <cell r="AW267" t="str">
            <v>IGNORED</v>
          </cell>
          <cell r="AX267" t="str">
            <v>IGNORED</v>
          </cell>
          <cell r="AY267" t="str">
            <v>IGNORED</v>
          </cell>
          <cell r="AZ267" t="str">
            <v>IGNORED</v>
          </cell>
          <cell r="BA267" t="str">
            <v>IGNORED</v>
          </cell>
          <cell r="BB267" t="str">
            <v>IGNORED</v>
          </cell>
          <cell r="BC267" t="str">
            <v>IGNORED</v>
          </cell>
          <cell r="BD267" t="str">
            <v>IGNORED</v>
          </cell>
          <cell r="BE267" t="str">
            <v>IGNORED</v>
          </cell>
          <cell r="BF267" t="str">
            <v>IGNORED</v>
          </cell>
          <cell r="BG267" t="str">
            <v>IGNORED</v>
          </cell>
          <cell r="BH267" t="str">
            <v>IGNORED</v>
          </cell>
          <cell r="BI267" t="str">
            <v>IGNORED</v>
          </cell>
          <cell r="BJ267" t="str">
            <v>IGNORED</v>
          </cell>
          <cell r="BK267" t="str">
            <v>IGNORED</v>
          </cell>
          <cell r="BL267" t="str">
            <v>IGNORED</v>
          </cell>
          <cell r="BM267" t="str">
            <v>IGNORED</v>
          </cell>
          <cell r="BN267" t="str">
            <v>IGNORED</v>
          </cell>
          <cell r="BO267" t="str">
            <v>IGNORED</v>
          </cell>
          <cell r="BP267" t="str">
            <v>IGNORED</v>
          </cell>
          <cell r="BQ267" t="str">
            <v>IGNORED</v>
          </cell>
          <cell r="BR267" t="str">
            <v>IGNORED</v>
          </cell>
          <cell r="BS267" t="str">
            <v>IGNORED</v>
          </cell>
          <cell r="BT267" t="str">
            <v>IGNORED</v>
          </cell>
          <cell r="BU267" t="str">
            <v>IGNORED</v>
          </cell>
          <cell r="BV267" t="str">
            <v>IGNORED</v>
          </cell>
          <cell r="BW267" t="str">
            <v>IGNORED</v>
          </cell>
        </row>
        <row r="268">
          <cell r="B268" t="str">
            <v>Sales, revenue (Pub)</v>
          </cell>
          <cell r="C268" t="str">
            <v>REVS_PUB</v>
          </cell>
          <cell r="D268" t="str">
            <v>USD</v>
          </cell>
          <cell r="F268" t="str">
            <v>IGNORED</v>
          </cell>
          <cell r="G268" t="str">
            <v>IGNORED</v>
          </cell>
          <cell r="H268" t="str">
            <v>IGNORED</v>
          </cell>
          <cell r="I268" t="str">
            <v>IGNORED</v>
          </cell>
          <cell r="J268" t="str">
            <v>IGNORED</v>
          </cell>
          <cell r="K268" t="str">
            <v>IGNORED</v>
          </cell>
          <cell r="L268" t="str">
            <v>IGNORED</v>
          </cell>
          <cell r="M268" t="str">
            <v>IGNORED</v>
          </cell>
          <cell r="N268" t="str">
            <v>IGNORED</v>
          </cell>
          <cell r="O268" t="str">
            <v>IGNORED</v>
          </cell>
          <cell r="P268" t="str">
            <v>IGNORED</v>
          </cell>
          <cell r="Q268" t="str">
            <v>IGNORED</v>
          </cell>
          <cell r="R268" t="str">
            <v>IGNORED</v>
          </cell>
          <cell r="S268" t="str">
            <v>IGNORED</v>
          </cell>
          <cell r="T268" t="str">
            <v>IGNORED</v>
          </cell>
          <cell r="U268" t="str">
            <v>IGNORED</v>
          </cell>
          <cell r="V268" t="str">
            <v>IGNORED</v>
          </cell>
          <cell r="W268" t="str">
            <v>IGNORED</v>
          </cell>
          <cell r="X268" t="str">
            <v>IGNORED</v>
          </cell>
          <cell r="Y268" t="str">
            <v>IGNORED</v>
          </cell>
          <cell r="Z268" t="str">
            <v>IGNORED</v>
          </cell>
          <cell r="AA268" t="str">
            <v>IGNORED</v>
          </cell>
          <cell r="AB268" t="str">
            <v>IGNORED</v>
          </cell>
          <cell r="AC268" t="str">
            <v>IGNORED</v>
          </cell>
          <cell r="AD268" t="str">
            <v>IGNORED</v>
          </cell>
          <cell r="AE268" t="str">
            <v>IGNORED</v>
          </cell>
          <cell r="AF268" t="str">
            <v>IGNORED</v>
          </cell>
          <cell r="AG268" t="str">
            <v>IGNORED</v>
          </cell>
          <cell r="AH268" t="str">
            <v>IGNORED</v>
          </cell>
          <cell r="AI268" t="str">
            <v>IGNORED</v>
          </cell>
          <cell r="AJ268" t="str">
            <v>IGNORED</v>
          </cell>
          <cell r="AK268" t="str">
            <v>IGNORED</v>
          </cell>
          <cell r="AL268" t="str">
            <v>IGNORED</v>
          </cell>
          <cell r="AM268" t="str">
            <v>IGNORED</v>
          </cell>
          <cell r="AN268" t="str">
            <v>IGNORED</v>
          </cell>
          <cell r="AO268" t="str">
            <v>IGNORED</v>
          </cell>
          <cell r="AP268" t="str">
            <v>IGNORED</v>
          </cell>
          <cell r="AQ268" t="str">
            <v>IGNORED</v>
          </cell>
          <cell r="AR268" t="str">
            <v>IGNORED</v>
          </cell>
          <cell r="AS268" t="str">
            <v>IGNORED</v>
          </cell>
          <cell r="AT268" t="str">
            <v>IGNORED</v>
          </cell>
          <cell r="AU268" t="str">
            <v>IGNORED</v>
          </cell>
          <cell r="AV268" t="str">
            <v>IGNORED</v>
          </cell>
          <cell r="AW268" t="str">
            <v>IGNORED</v>
          </cell>
          <cell r="AX268" t="str">
            <v>IGNORED</v>
          </cell>
          <cell r="AY268" t="str">
            <v>IGNORED</v>
          </cell>
          <cell r="AZ268" t="str">
            <v>IGNORED</v>
          </cell>
          <cell r="BA268" t="str">
            <v>IGNORED</v>
          </cell>
          <cell r="BB268" t="str">
            <v>IGNORED</v>
          </cell>
          <cell r="BC268" t="str">
            <v>IGNORED</v>
          </cell>
          <cell r="BD268" t="str">
            <v>IGNORED</v>
          </cell>
          <cell r="BE268" t="str">
            <v>IGNORED</v>
          </cell>
          <cell r="BF268" t="str">
            <v>IGNORED</v>
          </cell>
          <cell r="BG268" t="str">
            <v>IGNORED</v>
          </cell>
          <cell r="BH268" t="str">
            <v>IGNORED</v>
          </cell>
          <cell r="BI268" t="str">
            <v>IGNORED</v>
          </cell>
          <cell r="BJ268" t="str">
            <v>IGNORED</v>
          </cell>
          <cell r="BK268" t="str">
            <v>IGNORED</v>
          </cell>
          <cell r="BL268" t="str">
            <v>IGNORED</v>
          </cell>
          <cell r="BM268" t="str">
            <v>IGNORED</v>
          </cell>
          <cell r="BN268" t="str">
            <v>IGNORED</v>
          </cell>
          <cell r="BO268" t="str">
            <v>IGNORED</v>
          </cell>
          <cell r="BP268" t="str">
            <v>IGNORED</v>
          </cell>
          <cell r="BQ268" t="str">
            <v>IGNORED</v>
          </cell>
          <cell r="BR268" t="str">
            <v>IGNORED</v>
          </cell>
          <cell r="BS268" t="str">
            <v>IGNORED</v>
          </cell>
          <cell r="BT268" t="str">
            <v>IGNORED</v>
          </cell>
          <cell r="BU268" t="str">
            <v>IGNORED</v>
          </cell>
          <cell r="BV268" t="str">
            <v>IGNORED</v>
          </cell>
          <cell r="BW268" t="str">
            <v>IGNORED</v>
          </cell>
        </row>
        <row r="269">
          <cell r="B269" t="str">
            <v>Total shareholders' equity (Pub)</v>
          </cell>
          <cell r="C269" t="str">
            <v>EQ_PUB</v>
          </cell>
          <cell r="D269" t="str">
            <v>USD</v>
          </cell>
          <cell r="F269" t="str">
            <v>IGNORED</v>
          </cell>
          <cell r="G269" t="str">
            <v>IGNORED</v>
          </cell>
          <cell r="H269" t="str">
            <v>IGNORED</v>
          </cell>
          <cell r="I269" t="str">
            <v>IGNORED</v>
          </cell>
          <cell r="J269" t="str">
            <v>IGNORED</v>
          </cell>
          <cell r="K269" t="str">
            <v>IGNORED</v>
          </cell>
          <cell r="L269" t="str">
            <v>IGNORED</v>
          </cell>
          <cell r="M269" t="str">
            <v>IGNORED</v>
          </cell>
          <cell r="N269" t="str">
            <v>IGNORED</v>
          </cell>
          <cell r="O269" t="str">
            <v>IGNORED</v>
          </cell>
          <cell r="P269" t="str">
            <v>IGNORED</v>
          </cell>
          <cell r="Q269" t="str">
            <v>IGNORED</v>
          </cell>
          <cell r="R269" t="str">
            <v>IGNORED</v>
          </cell>
          <cell r="S269" t="str">
            <v>IGNORED</v>
          </cell>
          <cell r="T269" t="str">
            <v>IGNORED</v>
          </cell>
          <cell r="U269" t="str">
            <v>IGNORED</v>
          </cell>
          <cell r="V269" t="str">
            <v>IGNORED</v>
          </cell>
          <cell r="W269" t="str">
            <v>IGNORED</v>
          </cell>
          <cell r="X269" t="str">
            <v>IGNORED</v>
          </cell>
          <cell r="Y269" t="str">
            <v>IGNORED</v>
          </cell>
          <cell r="Z269" t="str">
            <v>IGNORED</v>
          </cell>
          <cell r="AA269" t="str">
            <v>IGNORED</v>
          </cell>
          <cell r="AB269" t="str">
            <v>IGNORED</v>
          </cell>
          <cell r="AC269" t="str">
            <v>IGNORED</v>
          </cell>
          <cell r="AD269" t="str">
            <v>IGNORED</v>
          </cell>
          <cell r="AE269" t="str">
            <v>IGNORED</v>
          </cell>
          <cell r="AF269" t="str">
            <v>IGNORED</v>
          </cell>
          <cell r="AG269" t="str">
            <v>IGNORED</v>
          </cell>
          <cell r="AH269" t="str">
            <v>IGNORED</v>
          </cell>
          <cell r="AI269" t="str">
            <v>IGNORED</v>
          </cell>
          <cell r="AJ269" t="str">
            <v>IGNORED</v>
          </cell>
          <cell r="AK269" t="str">
            <v>IGNORED</v>
          </cell>
          <cell r="AL269" t="str">
            <v>IGNORED</v>
          </cell>
          <cell r="AM269" t="str">
            <v>IGNORED</v>
          </cell>
          <cell r="AN269" t="str">
            <v>IGNORED</v>
          </cell>
          <cell r="AO269" t="str">
            <v>IGNORED</v>
          </cell>
          <cell r="AP269" t="str">
            <v>IGNORED</v>
          </cell>
          <cell r="AQ269" t="str">
            <v>IGNORED</v>
          </cell>
          <cell r="AR269" t="str">
            <v>IGNORED</v>
          </cell>
          <cell r="AS269" t="str">
            <v>IGNORED</v>
          </cell>
          <cell r="AT269" t="str">
            <v>IGNORED</v>
          </cell>
          <cell r="AU269" t="str">
            <v>IGNORED</v>
          </cell>
          <cell r="AV269" t="str">
            <v>IGNORED</v>
          </cell>
          <cell r="AW269" t="str">
            <v>IGNORED</v>
          </cell>
          <cell r="AX269" t="str">
            <v>IGNORED</v>
          </cell>
          <cell r="AY269" t="str">
            <v>IGNORED</v>
          </cell>
          <cell r="AZ269" t="str">
            <v>IGNORED</v>
          </cell>
          <cell r="BA269" t="str">
            <v>IGNORED</v>
          </cell>
          <cell r="BB269" t="str">
            <v>IGNORED</v>
          </cell>
          <cell r="BC269" t="str">
            <v>IGNORED</v>
          </cell>
          <cell r="BD269" t="str">
            <v>IGNORED</v>
          </cell>
          <cell r="BE269" t="str">
            <v>IGNORED</v>
          </cell>
          <cell r="BF269" t="str">
            <v>IGNORED</v>
          </cell>
          <cell r="BG269" t="str">
            <v>IGNORED</v>
          </cell>
          <cell r="BH269" t="str">
            <v>IGNORED</v>
          </cell>
          <cell r="BI269" t="str">
            <v>IGNORED</v>
          </cell>
          <cell r="BJ269" t="str">
            <v>IGNORED</v>
          </cell>
          <cell r="BK269" t="str">
            <v>IGNORED</v>
          </cell>
          <cell r="BL269" t="str">
            <v>IGNORED</v>
          </cell>
          <cell r="BM269" t="str">
            <v>IGNORED</v>
          </cell>
          <cell r="BN269" t="str">
            <v>IGNORED</v>
          </cell>
          <cell r="BO269" t="str">
            <v>IGNORED</v>
          </cell>
          <cell r="BP269" t="str">
            <v>IGNORED</v>
          </cell>
          <cell r="BQ269" t="str">
            <v>IGNORED</v>
          </cell>
          <cell r="BR269" t="str">
            <v>IGNORED</v>
          </cell>
          <cell r="BS269" t="str">
            <v>IGNORED</v>
          </cell>
          <cell r="BT269" t="str">
            <v>IGNORED</v>
          </cell>
          <cell r="BU269" t="str">
            <v>IGNORED</v>
          </cell>
          <cell r="BV269" t="str">
            <v>IGNORED</v>
          </cell>
          <cell r="BW269" t="str">
            <v>IGNORED</v>
          </cell>
        </row>
        <row r="270">
          <cell r="A270" t="str">
            <v>Income Statement</v>
          </cell>
        </row>
        <row r="271">
          <cell r="B271" t="str">
            <v>Provision for income tax</v>
          </cell>
          <cell r="C271" t="str">
            <v>PROV_INC_TAX</v>
          </cell>
          <cell r="D271" t="str">
            <v>USD</v>
          </cell>
          <cell r="F271" t="str">
            <v>IGNORED</v>
          </cell>
          <cell r="G271" t="str">
            <v>IGNORED</v>
          </cell>
          <cell r="H271" t="str">
            <v>IGNORED</v>
          </cell>
          <cell r="I271" t="str">
            <v>IGNORED</v>
          </cell>
          <cell r="J271" t="str">
            <v>IGNORED</v>
          </cell>
          <cell r="K271" t="str">
            <v>IGNORED</v>
          </cell>
          <cell r="L271" t="str">
            <v>IGNORED</v>
          </cell>
          <cell r="M271" t="str">
            <v>IGNORED</v>
          </cell>
          <cell r="N271" t="str">
            <v>IGNORED</v>
          </cell>
          <cell r="O271" t="str">
            <v>IGNORED</v>
          </cell>
          <cell r="P271" t="str">
            <v>IGNORED</v>
          </cell>
          <cell r="Q271" t="str">
            <v>IGNORED</v>
          </cell>
          <cell r="R271" t="str">
            <v>IGNORED</v>
          </cell>
          <cell r="S271" t="str">
            <v>IGNORED</v>
          </cell>
          <cell r="T271" t="str">
            <v>IGNORED</v>
          </cell>
          <cell r="U271" t="str">
            <v>IGNORED</v>
          </cell>
          <cell r="V271" t="str">
            <v>IGNORED</v>
          </cell>
          <cell r="W271" t="str">
            <v>IGNORED</v>
          </cell>
          <cell r="X271" t="str">
            <v>IGNORED</v>
          </cell>
          <cell r="Y271" t="str">
            <v>IGNORED</v>
          </cell>
          <cell r="Z271" t="str">
            <v>IGNORED</v>
          </cell>
          <cell r="AA271" t="str">
            <v>IGNORED</v>
          </cell>
          <cell r="AB271" t="str">
            <v>IGNORED</v>
          </cell>
          <cell r="AC271" t="str">
            <v>IGNORED</v>
          </cell>
          <cell r="AD271" t="str">
            <v>IGNORED</v>
          </cell>
          <cell r="AE271" t="str">
            <v>IGNORED</v>
          </cell>
          <cell r="AF271" t="str">
            <v>IGNORED</v>
          </cell>
          <cell r="AG271" t="str">
            <v>IGNORED</v>
          </cell>
          <cell r="AH271" t="str">
            <v>IGNORED</v>
          </cell>
          <cell r="AI271" t="str">
            <v>IGNORED</v>
          </cell>
          <cell r="AJ271" t="str">
            <v>IGNORED</v>
          </cell>
          <cell r="AK271" t="str">
            <v>IGNORED</v>
          </cell>
          <cell r="AL271" t="str">
            <v>IGNORED</v>
          </cell>
          <cell r="AM271" t="str">
            <v>IGNORED</v>
          </cell>
          <cell r="AN271" t="str">
            <v>IGNORED</v>
          </cell>
          <cell r="AO271" t="str">
            <v>IGNORED</v>
          </cell>
          <cell r="AP271" t="str">
            <v>IGNORED</v>
          </cell>
          <cell r="AQ271" t="str">
            <v>IGNORED</v>
          </cell>
          <cell r="AR271" t="str">
            <v>IGNORED</v>
          </cell>
          <cell r="AS271" t="str">
            <v>IGNORED</v>
          </cell>
          <cell r="AT271" t="str">
            <v>IGNORED</v>
          </cell>
          <cell r="AU271" t="str">
            <v>IGNORED</v>
          </cell>
          <cell r="AV271" t="str">
            <v>IGNORED</v>
          </cell>
          <cell r="AW271" t="str">
            <v>IGNORED</v>
          </cell>
          <cell r="AX271" t="str">
            <v>IGNORED</v>
          </cell>
          <cell r="AY271" t="str">
            <v>IGNORED</v>
          </cell>
          <cell r="AZ271" t="str">
            <v>IGNORED</v>
          </cell>
          <cell r="BA271" t="str">
            <v>IGNORED</v>
          </cell>
          <cell r="BB271" t="str">
            <v>IGNORED</v>
          </cell>
          <cell r="BC271" t="str">
            <v>IGNORED</v>
          </cell>
          <cell r="BD271" t="str">
            <v>IGNORED</v>
          </cell>
          <cell r="BE271" t="str">
            <v>IGNORED</v>
          </cell>
          <cell r="BF271" t="str">
            <v>IGNORED</v>
          </cell>
          <cell r="BG271" t="str">
            <v>IGNORED</v>
          </cell>
          <cell r="BH271" t="str">
            <v>IGNORED</v>
          </cell>
          <cell r="BI271" t="str">
            <v>IGNORED</v>
          </cell>
          <cell r="BJ271" t="str">
            <v>IGNORED</v>
          </cell>
          <cell r="BK271" t="str">
            <v>IGNORED</v>
          </cell>
          <cell r="BL271" t="str">
            <v>IGNORED</v>
          </cell>
          <cell r="BM271" t="str">
            <v>IGNORED</v>
          </cell>
          <cell r="BN271" t="str">
            <v>IGNORED</v>
          </cell>
          <cell r="BO271" t="str">
            <v>IGNORED</v>
          </cell>
          <cell r="BP271" t="str">
            <v>IGNORED</v>
          </cell>
          <cell r="BQ271" t="str">
            <v>IGNORED</v>
          </cell>
          <cell r="BR271" t="str">
            <v>IGNORED</v>
          </cell>
          <cell r="BS271" t="str">
            <v>IGNORED</v>
          </cell>
          <cell r="BT271" t="str">
            <v>IGNORED</v>
          </cell>
          <cell r="BU271" t="str">
            <v>IGNORED</v>
          </cell>
          <cell r="BV271" t="str">
            <v>IGNORED</v>
          </cell>
          <cell r="BW271" t="str">
            <v>IGNORED</v>
          </cell>
        </row>
        <row r="272">
          <cell r="B272" t="str">
            <v>Minority interest</v>
          </cell>
          <cell r="C272" t="str">
            <v>INC_MINORITY</v>
          </cell>
          <cell r="D272" t="str">
            <v>USD</v>
          </cell>
          <cell r="F272" t="str">
            <v>IGNORED</v>
          </cell>
          <cell r="G272" t="str">
            <v>IGNORED</v>
          </cell>
          <cell r="H272" t="str">
            <v>IGNORED</v>
          </cell>
          <cell r="I272" t="str">
            <v>IGNORED</v>
          </cell>
          <cell r="J272" t="str">
            <v>IGNORED</v>
          </cell>
          <cell r="K272" t="str">
            <v>IGNORED</v>
          </cell>
          <cell r="L272" t="str">
            <v>IGNORED</v>
          </cell>
          <cell r="M272" t="str">
            <v>IGNORED</v>
          </cell>
          <cell r="N272" t="str">
            <v>IGNORED</v>
          </cell>
          <cell r="O272" t="str">
            <v>IGNORED</v>
          </cell>
          <cell r="P272" t="str">
            <v>IGNORED</v>
          </cell>
          <cell r="Q272" t="str">
            <v>IGNORED</v>
          </cell>
          <cell r="R272" t="str">
            <v>IGNORED</v>
          </cell>
          <cell r="S272" t="str">
            <v>IGNORED</v>
          </cell>
          <cell r="T272" t="str">
            <v>IGNORED</v>
          </cell>
          <cell r="U272" t="str">
            <v>IGNORED</v>
          </cell>
          <cell r="V272" t="str">
            <v>IGNORED</v>
          </cell>
          <cell r="W272" t="str">
            <v>IGNORED</v>
          </cell>
          <cell r="X272" t="str">
            <v>IGNORED</v>
          </cell>
          <cell r="Y272" t="str">
            <v>IGNORED</v>
          </cell>
          <cell r="Z272" t="str">
            <v>IGNORED</v>
          </cell>
          <cell r="AA272" t="str">
            <v>IGNORED</v>
          </cell>
          <cell r="AB272" t="str">
            <v>IGNORED</v>
          </cell>
          <cell r="AC272" t="str">
            <v>IGNORED</v>
          </cell>
          <cell r="AD272" t="str">
            <v>IGNORED</v>
          </cell>
          <cell r="AE272" t="str">
            <v>IGNORED</v>
          </cell>
          <cell r="AF272" t="str">
            <v>IGNORED</v>
          </cell>
          <cell r="AG272" t="str">
            <v>IGNORED</v>
          </cell>
          <cell r="AH272" t="str">
            <v>IGNORED</v>
          </cell>
          <cell r="AI272" t="str">
            <v>IGNORED</v>
          </cell>
          <cell r="AJ272" t="str">
            <v>IGNORED</v>
          </cell>
          <cell r="AK272" t="str">
            <v>IGNORED</v>
          </cell>
          <cell r="AL272" t="str">
            <v>IGNORED</v>
          </cell>
          <cell r="AM272" t="str">
            <v>IGNORED</v>
          </cell>
          <cell r="AN272" t="str">
            <v>IGNORED</v>
          </cell>
          <cell r="AO272" t="str">
            <v>IGNORED</v>
          </cell>
          <cell r="AP272" t="str">
            <v>IGNORED</v>
          </cell>
          <cell r="AQ272" t="str">
            <v>IGNORED</v>
          </cell>
          <cell r="AR272" t="str">
            <v>IGNORED</v>
          </cell>
          <cell r="AS272" t="str">
            <v>IGNORED</v>
          </cell>
          <cell r="AT272" t="str">
            <v>IGNORED</v>
          </cell>
          <cell r="AU272" t="str">
            <v>IGNORED</v>
          </cell>
          <cell r="AV272" t="str">
            <v>IGNORED</v>
          </cell>
          <cell r="AW272" t="str">
            <v>IGNORED</v>
          </cell>
          <cell r="AX272" t="str">
            <v>IGNORED</v>
          </cell>
          <cell r="AY272" t="str">
            <v>IGNORED</v>
          </cell>
          <cell r="AZ272" t="str">
            <v>IGNORED</v>
          </cell>
          <cell r="BA272" t="str">
            <v>IGNORED</v>
          </cell>
          <cell r="BB272" t="str">
            <v>IGNORED</v>
          </cell>
          <cell r="BC272" t="str">
            <v>IGNORED</v>
          </cell>
          <cell r="BD272" t="str">
            <v>IGNORED</v>
          </cell>
          <cell r="BE272" t="str">
            <v>IGNORED</v>
          </cell>
          <cell r="BF272" t="str">
            <v>IGNORED</v>
          </cell>
          <cell r="BG272" t="str">
            <v>IGNORED</v>
          </cell>
          <cell r="BH272" t="str">
            <v>IGNORED</v>
          </cell>
          <cell r="BI272" t="str">
            <v>IGNORED</v>
          </cell>
          <cell r="BJ272" t="str">
            <v>IGNORED</v>
          </cell>
          <cell r="BK272" t="str">
            <v>IGNORED</v>
          </cell>
          <cell r="BL272" t="str">
            <v>IGNORED</v>
          </cell>
          <cell r="BM272" t="str">
            <v>IGNORED</v>
          </cell>
          <cell r="BN272" t="str">
            <v>IGNORED</v>
          </cell>
          <cell r="BO272" t="str">
            <v>IGNORED</v>
          </cell>
          <cell r="BP272" t="str">
            <v>IGNORED</v>
          </cell>
          <cell r="BQ272" t="str">
            <v>IGNORED</v>
          </cell>
          <cell r="BR272" t="str">
            <v>IGNORED</v>
          </cell>
          <cell r="BS272" t="str">
            <v>IGNORED</v>
          </cell>
          <cell r="BT272" t="str">
            <v>IGNORED</v>
          </cell>
          <cell r="BU272" t="str">
            <v>IGNORED</v>
          </cell>
          <cell r="BV272" t="str">
            <v>IGNORED</v>
          </cell>
          <cell r="BW272" t="str">
            <v>IGNORED</v>
          </cell>
        </row>
        <row r="273">
          <cell r="B273" t="str">
            <v>Net income (pre-preferred dividends)</v>
          </cell>
          <cell r="C273" t="str">
            <v>NI_PRE_PREF</v>
          </cell>
          <cell r="D273" t="str">
            <v>USD</v>
          </cell>
          <cell r="F273" t="str">
            <v>IGNORED</v>
          </cell>
          <cell r="G273" t="str">
            <v>IGNORED</v>
          </cell>
          <cell r="H273" t="str">
            <v>IGNORED</v>
          </cell>
          <cell r="I273" t="str">
            <v>IGNORED</v>
          </cell>
          <cell r="J273" t="str">
            <v>IGNORED</v>
          </cell>
          <cell r="K273" t="str">
            <v>IGNORED</v>
          </cell>
          <cell r="L273" t="str">
            <v>IGNORED</v>
          </cell>
          <cell r="M273" t="str">
            <v>IGNORED</v>
          </cell>
          <cell r="N273" t="str">
            <v>IGNORED</v>
          </cell>
          <cell r="O273" t="str">
            <v>IGNORED</v>
          </cell>
          <cell r="P273" t="str">
            <v>IGNORED</v>
          </cell>
          <cell r="Q273" t="str">
            <v>IGNORED</v>
          </cell>
          <cell r="R273" t="str">
            <v>IGNORED</v>
          </cell>
          <cell r="S273" t="str">
            <v>IGNORED</v>
          </cell>
          <cell r="T273" t="str">
            <v>IGNORED</v>
          </cell>
          <cell r="U273" t="str">
            <v>IGNORED</v>
          </cell>
          <cell r="V273" t="str">
            <v>IGNORED</v>
          </cell>
          <cell r="W273" t="str">
            <v>IGNORED</v>
          </cell>
          <cell r="X273" t="str">
            <v>IGNORED</v>
          </cell>
          <cell r="Y273" t="str">
            <v>IGNORED</v>
          </cell>
          <cell r="Z273" t="str">
            <v>IGNORED</v>
          </cell>
          <cell r="AA273" t="str">
            <v>IGNORED</v>
          </cell>
          <cell r="AB273" t="str">
            <v>IGNORED</v>
          </cell>
          <cell r="AC273" t="str">
            <v>IGNORED</v>
          </cell>
          <cell r="AD273" t="str">
            <v>IGNORED</v>
          </cell>
          <cell r="AE273" t="str">
            <v>IGNORED</v>
          </cell>
          <cell r="AF273" t="str">
            <v>IGNORED</v>
          </cell>
          <cell r="AG273" t="str">
            <v>IGNORED</v>
          </cell>
          <cell r="AH273" t="str">
            <v>IGNORED</v>
          </cell>
          <cell r="AI273" t="str">
            <v>IGNORED</v>
          </cell>
          <cell r="AJ273" t="str">
            <v>IGNORED</v>
          </cell>
          <cell r="AK273" t="str">
            <v>IGNORED</v>
          </cell>
          <cell r="AL273" t="str">
            <v>IGNORED</v>
          </cell>
          <cell r="AM273" t="str">
            <v>IGNORED</v>
          </cell>
          <cell r="AN273" t="str">
            <v>IGNORED</v>
          </cell>
          <cell r="AO273" t="str">
            <v>IGNORED</v>
          </cell>
          <cell r="AP273" t="str">
            <v>IGNORED</v>
          </cell>
          <cell r="AQ273" t="str">
            <v>IGNORED</v>
          </cell>
          <cell r="AR273" t="str">
            <v>IGNORED</v>
          </cell>
          <cell r="AS273" t="str">
            <v>IGNORED</v>
          </cell>
          <cell r="AT273" t="str">
            <v>IGNORED</v>
          </cell>
          <cell r="AU273" t="str">
            <v>IGNORED</v>
          </cell>
          <cell r="AV273" t="str">
            <v>IGNORED</v>
          </cell>
          <cell r="AW273" t="str">
            <v>IGNORED</v>
          </cell>
          <cell r="AX273" t="str">
            <v>IGNORED</v>
          </cell>
          <cell r="AY273" t="str">
            <v>IGNORED</v>
          </cell>
          <cell r="AZ273" t="str">
            <v>IGNORED</v>
          </cell>
          <cell r="BA273" t="str">
            <v>IGNORED</v>
          </cell>
          <cell r="BB273" t="str">
            <v>IGNORED</v>
          </cell>
          <cell r="BC273" t="str">
            <v>IGNORED</v>
          </cell>
          <cell r="BD273" t="str">
            <v>IGNORED</v>
          </cell>
          <cell r="BE273" t="str">
            <v>IGNORED</v>
          </cell>
          <cell r="BF273" t="str">
            <v>IGNORED</v>
          </cell>
          <cell r="BG273" t="str">
            <v>IGNORED</v>
          </cell>
          <cell r="BH273" t="str">
            <v>IGNORED</v>
          </cell>
          <cell r="BI273" t="str">
            <v>IGNORED</v>
          </cell>
          <cell r="BJ273" t="str">
            <v>IGNORED</v>
          </cell>
          <cell r="BK273" t="str">
            <v>IGNORED</v>
          </cell>
          <cell r="BL273" t="str">
            <v>IGNORED</v>
          </cell>
          <cell r="BM273" t="str">
            <v>IGNORED</v>
          </cell>
          <cell r="BN273" t="str">
            <v>IGNORED</v>
          </cell>
          <cell r="BO273" t="str">
            <v>IGNORED</v>
          </cell>
          <cell r="BP273" t="str">
            <v>IGNORED</v>
          </cell>
          <cell r="BQ273" t="str">
            <v>IGNORED</v>
          </cell>
          <cell r="BR273" t="str">
            <v>IGNORED</v>
          </cell>
          <cell r="BS273" t="str">
            <v>IGNORED</v>
          </cell>
          <cell r="BT273" t="str">
            <v>IGNORED</v>
          </cell>
          <cell r="BU273" t="str">
            <v>IGNORED</v>
          </cell>
          <cell r="BV273" t="str">
            <v>IGNORED</v>
          </cell>
          <cell r="BW273" t="str">
            <v>IGNORED</v>
          </cell>
        </row>
        <row r="274">
          <cell r="B274" t="str">
            <v>Preferred dividends</v>
          </cell>
          <cell r="C274" t="str">
            <v>PREF_DIV</v>
          </cell>
          <cell r="D274" t="str">
            <v>USD</v>
          </cell>
          <cell r="F274" t="str">
            <v>IGNORED</v>
          </cell>
          <cell r="G274" t="str">
            <v>IGNORED</v>
          </cell>
          <cell r="H274" t="str">
            <v>IGNORED</v>
          </cell>
          <cell r="I274" t="str">
            <v>IGNORED</v>
          </cell>
          <cell r="J274" t="str">
            <v>IGNORED</v>
          </cell>
          <cell r="K274" t="str">
            <v>IGNORED</v>
          </cell>
          <cell r="L274" t="str">
            <v>IGNORED</v>
          </cell>
          <cell r="M274" t="str">
            <v>IGNORED</v>
          </cell>
          <cell r="N274" t="str">
            <v>IGNORED</v>
          </cell>
          <cell r="O274" t="str">
            <v>IGNORED</v>
          </cell>
          <cell r="P274" t="str">
            <v>IGNORED</v>
          </cell>
          <cell r="Q274" t="str">
            <v>IGNORED</v>
          </cell>
          <cell r="R274" t="str">
            <v>IGNORED</v>
          </cell>
          <cell r="S274" t="str">
            <v>IGNORED</v>
          </cell>
          <cell r="T274" t="str">
            <v>IGNORED</v>
          </cell>
          <cell r="U274" t="str">
            <v>IGNORED</v>
          </cell>
          <cell r="V274" t="str">
            <v>IGNORED</v>
          </cell>
          <cell r="W274" t="str">
            <v>IGNORED</v>
          </cell>
          <cell r="X274" t="str">
            <v>IGNORED</v>
          </cell>
          <cell r="Y274" t="str">
            <v>IGNORED</v>
          </cell>
          <cell r="Z274" t="str">
            <v>IGNORED</v>
          </cell>
          <cell r="AA274" t="str">
            <v>IGNORED</v>
          </cell>
          <cell r="AB274" t="str">
            <v>IGNORED</v>
          </cell>
          <cell r="AC274" t="str">
            <v>IGNORED</v>
          </cell>
          <cell r="AD274" t="str">
            <v>IGNORED</v>
          </cell>
          <cell r="AE274" t="str">
            <v>IGNORED</v>
          </cell>
          <cell r="AF274" t="str">
            <v>IGNORED</v>
          </cell>
          <cell r="AG274" t="str">
            <v>IGNORED</v>
          </cell>
          <cell r="AH274" t="str">
            <v>IGNORED</v>
          </cell>
          <cell r="AI274" t="str">
            <v>IGNORED</v>
          </cell>
          <cell r="AJ274" t="str">
            <v>IGNORED</v>
          </cell>
          <cell r="AK274" t="str">
            <v>IGNORED</v>
          </cell>
          <cell r="AL274" t="str">
            <v>IGNORED</v>
          </cell>
          <cell r="AM274" t="str">
            <v>IGNORED</v>
          </cell>
          <cell r="AN274" t="str">
            <v>IGNORED</v>
          </cell>
          <cell r="AO274" t="str">
            <v>IGNORED</v>
          </cell>
          <cell r="AP274" t="str">
            <v>IGNORED</v>
          </cell>
          <cell r="AQ274" t="str">
            <v>IGNORED</v>
          </cell>
          <cell r="AR274" t="str">
            <v>IGNORED</v>
          </cell>
          <cell r="AS274" t="str">
            <v>IGNORED</v>
          </cell>
          <cell r="AT274" t="str">
            <v>IGNORED</v>
          </cell>
          <cell r="AU274" t="str">
            <v>IGNORED</v>
          </cell>
          <cell r="AV274" t="str">
            <v>IGNORED</v>
          </cell>
          <cell r="AW274" t="str">
            <v>IGNORED</v>
          </cell>
          <cell r="AX274" t="str">
            <v>IGNORED</v>
          </cell>
          <cell r="AY274" t="str">
            <v>IGNORED</v>
          </cell>
          <cell r="AZ274" t="str">
            <v>IGNORED</v>
          </cell>
          <cell r="BA274" t="str">
            <v>IGNORED</v>
          </cell>
          <cell r="BB274" t="str">
            <v>IGNORED</v>
          </cell>
          <cell r="BC274" t="str">
            <v>IGNORED</v>
          </cell>
          <cell r="BD274" t="str">
            <v>IGNORED</v>
          </cell>
          <cell r="BE274" t="str">
            <v>IGNORED</v>
          </cell>
          <cell r="BF274" t="str">
            <v>IGNORED</v>
          </cell>
          <cell r="BG274" t="str">
            <v>IGNORED</v>
          </cell>
          <cell r="BH274" t="str">
            <v>IGNORED</v>
          </cell>
          <cell r="BI274" t="str">
            <v>IGNORED</v>
          </cell>
          <cell r="BJ274" t="str">
            <v>IGNORED</v>
          </cell>
          <cell r="BK274" t="str">
            <v>IGNORED</v>
          </cell>
          <cell r="BL274" t="str">
            <v>IGNORED</v>
          </cell>
          <cell r="BM274" t="str">
            <v>IGNORED</v>
          </cell>
          <cell r="BN274" t="str">
            <v>IGNORED</v>
          </cell>
          <cell r="BO274" t="str">
            <v>IGNORED</v>
          </cell>
          <cell r="BP274" t="str">
            <v>IGNORED</v>
          </cell>
          <cell r="BQ274" t="str">
            <v>IGNORED</v>
          </cell>
          <cell r="BR274" t="str">
            <v>IGNORED</v>
          </cell>
          <cell r="BS274" t="str">
            <v>IGNORED</v>
          </cell>
          <cell r="BT274" t="str">
            <v>IGNORED</v>
          </cell>
          <cell r="BU274" t="str">
            <v>IGNORED</v>
          </cell>
          <cell r="BV274" t="str">
            <v>IGNORED</v>
          </cell>
          <cell r="BW274" t="str">
            <v>IGNORED</v>
          </cell>
        </row>
        <row r="275">
          <cell r="B275" t="str">
            <v>Net income (pre-exceptionals)</v>
          </cell>
          <cell r="C275" t="str">
            <v>NET_EARNING</v>
          </cell>
          <cell r="D275" t="str">
            <v>USD</v>
          </cell>
          <cell r="F275" t="str">
            <v>IGNORED</v>
          </cell>
          <cell r="G275" t="str">
            <v>IGNORED</v>
          </cell>
          <cell r="H275" t="str">
            <v>IGNORED</v>
          </cell>
          <cell r="I275" t="str">
            <v>IGNORED</v>
          </cell>
          <cell r="J275" t="str">
            <v>IGNORED</v>
          </cell>
          <cell r="K275" t="str">
            <v>IGNORED</v>
          </cell>
          <cell r="L275" t="str">
            <v>IGNORED</v>
          </cell>
          <cell r="M275" t="str">
            <v>IGNORED</v>
          </cell>
          <cell r="N275" t="str">
            <v>IGNORED</v>
          </cell>
          <cell r="O275" t="str">
            <v>IGNORED</v>
          </cell>
          <cell r="P275" t="str">
            <v>IGNORED</v>
          </cell>
          <cell r="Q275" t="str">
            <v>IGNORED</v>
          </cell>
          <cell r="R275" t="str">
            <v>IGNORED</v>
          </cell>
          <cell r="S275" t="str">
            <v>IGNORED</v>
          </cell>
          <cell r="T275" t="str">
            <v>IGNORED</v>
          </cell>
          <cell r="U275" t="str">
            <v>IGNORED</v>
          </cell>
          <cell r="V275" t="str">
            <v>IGNORED</v>
          </cell>
          <cell r="W275" t="str">
            <v>IGNORED</v>
          </cell>
          <cell r="X275" t="str">
            <v>IGNORED</v>
          </cell>
          <cell r="Y275" t="str">
            <v>IGNORED</v>
          </cell>
          <cell r="Z275" t="str">
            <v>IGNORED</v>
          </cell>
          <cell r="AA275" t="str">
            <v>IGNORED</v>
          </cell>
          <cell r="AB275" t="str">
            <v>IGNORED</v>
          </cell>
          <cell r="AC275" t="str">
            <v>IGNORED</v>
          </cell>
          <cell r="AD275" t="str">
            <v>IGNORED</v>
          </cell>
          <cell r="AE275" t="str">
            <v>IGNORED</v>
          </cell>
          <cell r="AF275" t="str">
            <v>IGNORED</v>
          </cell>
          <cell r="AG275" t="str">
            <v>IGNORED</v>
          </cell>
          <cell r="AH275" t="str">
            <v>IGNORED</v>
          </cell>
          <cell r="AI275" t="str">
            <v>IGNORED</v>
          </cell>
          <cell r="AJ275" t="str">
            <v>IGNORED</v>
          </cell>
          <cell r="AK275" t="str">
            <v>IGNORED</v>
          </cell>
          <cell r="AL275" t="str">
            <v>IGNORED</v>
          </cell>
          <cell r="AM275" t="str">
            <v>IGNORED</v>
          </cell>
          <cell r="AN275" t="str">
            <v>IGNORED</v>
          </cell>
          <cell r="AO275" t="str">
            <v>IGNORED</v>
          </cell>
          <cell r="AP275" t="str">
            <v>IGNORED</v>
          </cell>
          <cell r="AQ275" t="str">
            <v>IGNORED</v>
          </cell>
          <cell r="AR275" t="str">
            <v>IGNORED</v>
          </cell>
          <cell r="AS275" t="str">
            <v>IGNORED</v>
          </cell>
          <cell r="AT275" t="str">
            <v>IGNORED</v>
          </cell>
          <cell r="AU275" t="str">
            <v>IGNORED</v>
          </cell>
          <cell r="AV275" t="str">
            <v>IGNORED</v>
          </cell>
          <cell r="AW275" t="str">
            <v>IGNORED</v>
          </cell>
          <cell r="AX275" t="str">
            <v>IGNORED</v>
          </cell>
          <cell r="AY275" t="str">
            <v>IGNORED</v>
          </cell>
          <cell r="AZ275" t="str">
            <v>IGNORED</v>
          </cell>
          <cell r="BA275" t="str">
            <v>IGNORED</v>
          </cell>
          <cell r="BB275" t="str">
            <v>IGNORED</v>
          </cell>
          <cell r="BC275" t="str">
            <v>IGNORED</v>
          </cell>
          <cell r="BD275" t="str">
            <v>IGNORED</v>
          </cell>
          <cell r="BE275" t="str">
            <v>IGNORED</v>
          </cell>
          <cell r="BF275" t="str">
            <v>IGNORED</v>
          </cell>
          <cell r="BG275" t="str">
            <v>IGNORED</v>
          </cell>
          <cell r="BH275" t="str">
            <v>IGNORED</v>
          </cell>
          <cell r="BI275" t="str">
            <v>IGNORED</v>
          </cell>
          <cell r="BJ275" t="str">
            <v>IGNORED</v>
          </cell>
          <cell r="BK275" t="str">
            <v>IGNORED</v>
          </cell>
          <cell r="BL275" t="str">
            <v>IGNORED</v>
          </cell>
          <cell r="BM275" t="str">
            <v>IGNORED</v>
          </cell>
          <cell r="BN275" t="str">
            <v>IGNORED</v>
          </cell>
          <cell r="BO275" t="str">
            <v>IGNORED</v>
          </cell>
          <cell r="BP275" t="str">
            <v>IGNORED</v>
          </cell>
          <cell r="BQ275" t="str">
            <v>IGNORED</v>
          </cell>
          <cell r="BR275" t="str">
            <v>IGNORED</v>
          </cell>
          <cell r="BS275" t="str">
            <v>IGNORED</v>
          </cell>
          <cell r="BT275" t="str">
            <v>IGNORED</v>
          </cell>
          <cell r="BU275" t="str">
            <v>IGNORED</v>
          </cell>
          <cell r="BV275" t="str">
            <v>IGNORED</v>
          </cell>
          <cell r="BW275" t="str">
            <v>IGNORED</v>
          </cell>
        </row>
        <row r="276">
          <cell r="B276" t="str">
            <v>Post-tax exceptionals</v>
          </cell>
          <cell r="C276" t="str">
            <v>TAX_EXC</v>
          </cell>
          <cell r="D276" t="str">
            <v>USD</v>
          </cell>
          <cell r="F276" t="str">
            <v>IGNORED</v>
          </cell>
          <cell r="G276" t="str">
            <v>IGNORED</v>
          </cell>
          <cell r="H276" t="str">
            <v>IGNORED</v>
          </cell>
          <cell r="I276" t="str">
            <v>IGNORED</v>
          </cell>
          <cell r="J276" t="str">
            <v>IGNORED</v>
          </cell>
          <cell r="K276" t="str">
            <v>IGNORED</v>
          </cell>
          <cell r="L276" t="str">
            <v>IGNORED</v>
          </cell>
          <cell r="M276" t="str">
            <v>IGNORED</v>
          </cell>
          <cell r="N276" t="str">
            <v>IGNORED</v>
          </cell>
          <cell r="O276" t="str">
            <v>IGNORED</v>
          </cell>
          <cell r="P276" t="str">
            <v>IGNORED</v>
          </cell>
          <cell r="Q276" t="str">
            <v>IGNORED</v>
          </cell>
          <cell r="R276" t="str">
            <v>IGNORED</v>
          </cell>
          <cell r="S276" t="str">
            <v>IGNORED</v>
          </cell>
          <cell r="T276" t="str">
            <v>IGNORED</v>
          </cell>
          <cell r="U276" t="str">
            <v>IGNORED</v>
          </cell>
          <cell r="V276" t="str">
            <v>IGNORED</v>
          </cell>
          <cell r="W276" t="str">
            <v>IGNORED</v>
          </cell>
          <cell r="X276" t="str">
            <v>IGNORED</v>
          </cell>
          <cell r="Y276" t="str">
            <v>IGNORED</v>
          </cell>
          <cell r="Z276" t="str">
            <v>IGNORED</v>
          </cell>
          <cell r="AA276" t="str">
            <v>IGNORED</v>
          </cell>
          <cell r="AB276" t="str">
            <v>IGNORED</v>
          </cell>
          <cell r="AC276" t="str">
            <v>IGNORED</v>
          </cell>
          <cell r="AD276" t="str">
            <v>IGNORED</v>
          </cell>
          <cell r="AE276" t="str">
            <v>IGNORED</v>
          </cell>
          <cell r="AF276" t="str">
            <v>IGNORED</v>
          </cell>
          <cell r="AG276" t="str">
            <v>IGNORED</v>
          </cell>
          <cell r="AH276" t="str">
            <v>IGNORED</v>
          </cell>
          <cell r="AI276" t="str">
            <v>IGNORED</v>
          </cell>
          <cell r="AJ276" t="str">
            <v>IGNORED</v>
          </cell>
          <cell r="AK276" t="str">
            <v>IGNORED</v>
          </cell>
          <cell r="AL276" t="str">
            <v>IGNORED</v>
          </cell>
          <cell r="AM276" t="str">
            <v>IGNORED</v>
          </cell>
          <cell r="AN276" t="str">
            <v>IGNORED</v>
          </cell>
          <cell r="AO276" t="str">
            <v>IGNORED</v>
          </cell>
          <cell r="AP276" t="str">
            <v>IGNORED</v>
          </cell>
          <cell r="AQ276" t="str">
            <v>IGNORED</v>
          </cell>
          <cell r="AR276" t="str">
            <v>IGNORED</v>
          </cell>
          <cell r="AS276" t="str">
            <v>IGNORED</v>
          </cell>
          <cell r="AT276" t="str">
            <v>IGNORED</v>
          </cell>
          <cell r="AU276" t="str">
            <v>IGNORED</v>
          </cell>
          <cell r="AV276" t="str">
            <v>IGNORED</v>
          </cell>
          <cell r="AW276" t="str">
            <v>IGNORED</v>
          </cell>
          <cell r="AX276" t="str">
            <v>IGNORED</v>
          </cell>
          <cell r="AY276" t="str">
            <v>IGNORED</v>
          </cell>
          <cell r="AZ276" t="str">
            <v>IGNORED</v>
          </cell>
          <cell r="BA276" t="str">
            <v>IGNORED</v>
          </cell>
          <cell r="BB276" t="str">
            <v>IGNORED</v>
          </cell>
          <cell r="BC276" t="str">
            <v>IGNORED</v>
          </cell>
          <cell r="BD276" t="str">
            <v>IGNORED</v>
          </cell>
          <cell r="BE276" t="str">
            <v>IGNORED</v>
          </cell>
          <cell r="BF276" t="str">
            <v>IGNORED</v>
          </cell>
          <cell r="BG276" t="str">
            <v>IGNORED</v>
          </cell>
          <cell r="BH276" t="str">
            <v>IGNORED</v>
          </cell>
          <cell r="BI276" t="str">
            <v>IGNORED</v>
          </cell>
          <cell r="BJ276" t="str">
            <v>IGNORED</v>
          </cell>
          <cell r="BK276" t="str">
            <v>IGNORED</v>
          </cell>
          <cell r="BL276" t="str">
            <v>IGNORED</v>
          </cell>
          <cell r="BM276" t="str">
            <v>IGNORED</v>
          </cell>
          <cell r="BN276" t="str">
            <v>IGNORED</v>
          </cell>
          <cell r="BO276" t="str">
            <v>IGNORED</v>
          </cell>
          <cell r="BP276" t="str">
            <v>IGNORED</v>
          </cell>
          <cell r="BQ276" t="str">
            <v>IGNORED</v>
          </cell>
          <cell r="BR276" t="str">
            <v>IGNORED</v>
          </cell>
          <cell r="BS276" t="str">
            <v>IGNORED</v>
          </cell>
          <cell r="BT276" t="str">
            <v>IGNORED</v>
          </cell>
          <cell r="BU276" t="str">
            <v>IGNORED</v>
          </cell>
          <cell r="BV276" t="str">
            <v>IGNORED</v>
          </cell>
          <cell r="BW276" t="str">
            <v>IGNORED</v>
          </cell>
        </row>
        <row r="277">
          <cell r="B277" t="str">
            <v>Net income (post-exceptionals)</v>
          </cell>
          <cell r="C277" t="str">
            <v>NET_INC</v>
          </cell>
          <cell r="D277" t="str">
            <v>USD</v>
          </cell>
          <cell r="F277" t="str">
            <v>IGNORED</v>
          </cell>
          <cell r="G277" t="str">
            <v>IGNORED</v>
          </cell>
          <cell r="H277" t="str">
            <v>IGNORED</v>
          </cell>
          <cell r="I277" t="str">
            <v>IGNORED</v>
          </cell>
          <cell r="J277" t="str">
            <v>IGNORED</v>
          </cell>
          <cell r="K277" t="str">
            <v>IGNORED</v>
          </cell>
          <cell r="L277" t="str">
            <v>IGNORED</v>
          </cell>
          <cell r="M277" t="str">
            <v>IGNORED</v>
          </cell>
          <cell r="N277" t="str">
            <v>IGNORED</v>
          </cell>
          <cell r="O277" t="str">
            <v>IGNORED</v>
          </cell>
          <cell r="P277" t="str">
            <v>IGNORED</v>
          </cell>
          <cell r="Q277" t="str">
            <v>IGNORED</v>
          </cell>
          <cell r="R277" t="str">
            <v>IGNORED</v>
          </cell>
          <cell r="S277" t="str">
            <v>IGNORED</v>
          </cell>
          <cell r="T277" t="str">
            <v>IGNORED</v>
          </cell>
          <cell r="U277" t="str">
            <v>IGNORED</v>
          </cell>
          <cell r="V277" t="str">
            <v>IGNORED</v>
          </cell>
          <cell r="W277" t="str">
            <v>IGNORED</v>
          </cell>
          <cell r="X277" t="str">
            <v>IGNORED</v>
          </cell>
          <cell r="Y277" t="str">
            <v>IGNORED</v>
          </cell>
          <cell r="Z277" t="str">
            <v>IGNORED</v>
          </cell>
          <cell r="AA277" t="str">
            <v>IGNORED</v>
          </cell>
          <cell r="AB277" t="str">
            <v>IGNORED</v>
          </cell>
          <cell r="AC277" t="str">
            <v>IGNORED</v>
          </cell>
          <cell r="AD277" t="str">
            <v>IGNORED</v>
          </cell>
          <cell r="AE277" t="str">
            <v>IGNORED</v>
          </cell>
          <cell r="AF277" t="str">
            <v>IGNORED</v>
          </cell>
          <cell r="AG277" t="str">
            <v>IGNORED</v>
          </cell>
          <cell r="AH277" t="str">
            <v>IGNORED</v>
          </cell>
          <cell r="AI277" t="str">
            <v>IGNORED</v>
          </cell>
          <cell r="AJ277" t="str">
            <v>IGNORED</v>
          </cell>
          <cell r="AK277" t="str">
            <v>IGNORED</v>
          </cell>
          <cell r="AL277" t="str">
            <v>IGNORED</v>
          </cell>
          <cell r="AM277" t="str">
            <v>IGNORED</v>
          </cell>
          <cell r="AN277" t="str">
            <v>IGNORED</v>
          </cell>
          <cell r="AO277" t="str">
            <v>IGNORED</v>
          </cell>
          <cell r="AP277" t="str">
            <v>IGNORED</v>
          </cell>
          <cell r="AQ277" t="str">
            <v>IGNORED</v>
          </cell>
          <cell r="AR277" t="str">
            <v>IGNORED</v>
          </cell>
          <cell r="AS277" t="str">
            <v>IGNORED</v>
          </cell>
          <cell r="AT277" t="str">
            <v>IGNORED</v>
          </cell>
          <cell r="AU277" t="str">
            <v>IGNORED</v>
          </cell>
          <cell r="AV277" t="str">
            <v>IGNORED</v>
          </cell>
          <cell r="AW277" t="str">
            <v>IGNORED</v>
          </cell>
          <cell r="AX277" t="str">
            <v>IGNORED</v>
          </cell>
          <cell r="AY277" t="str">
            <v>IGNORED</v>
          </cell>
          <cell r="AZ277" t="str">
            <v>IGNORED</v>
          </cell>
          <cell r="BA277" t="str">
            <v>IGNORED</v>
          </cell>
          <cell r="BB277" t="str">
            <v>IGNORED</v>
          </cell>
          <cell r="BC277" t="str">
            <v>IGNORED</v>
          </cell>
          <cell r="BD277" t="str">
            <v>IGNORED</v>
          </cell>
          <cell r="BE277" t="str">
            <v>IGNORED</v>
          </cell>
          <cell r="BF277" t="str">
            <v>IGNORED</v>
          </cell>
          <cell r="BG277" t="str">
            <v>IGNORED</v>
          </cell>
          <cell r="BH277" t="str">
            <v>IGNORED</v>
          </cell>
          <cell r="BI277" t="str">
            <v>IGNORED</v>
          </cell>
          <cell r="BJ277" t="str">
            <v>IGNORED</v>
          </cell>
          <cell r="BK277" t="str">
            <v>IGNORED</v>
          </cell>
          <cell r="BL277" t="str">
            <v>IGNORED</v>
          </cell>
          <cell r="BM277" t="str">
            <v>IGNORED</v>
          </cell>
          <cell r="BN277" t="str">
            <v>IGNORED</v>
          </cell>
          <cell r="BO277" t="str">
            <v>IGNORED</v>
          </cell>
          <cell r="BP277" t="str">
            <v>IGNORED</v>
          </cell>
          <cell r="BQ277" t="str">
            <v>IGNORED</v>
          </cell>
          <cell r="BR277" t="str">
            <v>IGNORED</v>
          </cell>
          <cell r="BS277" t="str">
            <v>IGNORED</v>
          </cell>
          <cell r="BT277" t="str">
            <v>IGNORED</v>
          </cell>
          <cell r="BU277" t="str">
            <v>IGNORED</v>
          </cell>
          <cell r="BV277" t="str">
            <v>IGNORED</v>
          </cell>
          <cell r="BW277" t="str">
            <v>IGNORED</v>
          </cell>
        </row>
        <row r="278">
          <cell r="B278" t="str">
            <v>EPS (pre-exceptionals, basic)</v>
          </cell>
          <cell r="C278" t="str">
            <v>EPS</v>
          </cell>
          <cell r="D278" t="str">
            <v>USD</v>
          </cell>
          <cell r="F278" t="str">
            <v>IGNORED</v>
          </cell>
          <cell r="G278" t="str">
            <v>IGNORED</v>
          </cell>
          <cell r="H278" t="str">
            <v>IGNORED</v>
          </cell>
          <cell r="I278" t="str">
            <v>IGNORED</v>
          </cell>
          <cell r="J278" t="str">
            <v>IGNORED</v>
          </cell>
          <cell r="K278" t="str">
            <v>IGNORED</v>
          </cell>
          <cell r="L278" t="str">
            <v>IGNORED</v>
          </cell>
          <cell r="M278" t="str">
            <v>IGNORED</v>
          </cell>
          <cell r="N278" t="str">
            <v>IGNORED</v>
          </cell>
          <cell r="O278" t="str">
            <v>IGNORED</v>
          </cell>
          <cell r="P278" t="str">
            <v>IGNORED</v>
          </cell>
          <cell r="Q278" t="str">
            <v>IGNORED</v>
          </cell>
          <cell r="R278" t="str">
            <v>IGNORED</v>
          </cell>
          <cell r="S278" t="str">
            <v>IGNORED</v>
          </cell>
          <cell r="T278" t="str">
            <v>IGNORED</v>
          </cell>
          <cell r="U278" t="str">
            <v>IGNORED</v>
          </cell>
          <cell r="V278" t="str">
            <v>IGNORED</v>
          </cell>
          <cell r="W278" t="str">
            <v>IGNORED</v>
          </cell>
          <cell r="X278" t="str">
            <v>IGNORED</v>
          </cell>
          <cell r="Y278" t="str">
            <v>IGNORED</v>
          </cell>
          <cell r="Z278" t="str">
            <v>IGNORED</v>
          </cell>
          <cell r="AA278" t="str">
            <v>IGNORED</v>
          </cell>
          <cell r="AB278" t="str">
            <v>IGNORED</v>
          </cell>
          <cell r="AC278" t="str">
            <v>IGNORED</v>
          </cell>
          <cell r="AD278" t="str">
            <v>IGNORED</v>
          </cell>
          <cell r="AE278" t="str">
            <v>IGNORED</v>
          </cell>
          <cell r="AF278" t="str">
            <v>IGNORED</v>
          </cell>
          <cell r="AG278" t="str">
            <v>IGNORED</v>
          </cell>
          <cell r="AH278" t="str">
            <v>IGNORED</v>
          </cell>
          <cell r="AI278" t="str">
            <v>IGNORED</v>
          </cell>
          <cell r="AJ278" t="str">
            <v>IGNORED</v>
          </cell>
          <cell r="AK278" t="str">
            <v>IGNORED</v>
          </cell>
          <cell r="AL278" t="str">
            <v>IGNORED</v>
          </cell>
          <cell r="AM278" t="str">
            <v>IGNORED</v>
          </cell>
          <cell r="AN278" t="str">
            <v>IGNORED</v>
          </cell>
          <cell r="AO278" t="str">
            <v>IGNORED</v>
          </cell>
          <cell r="AP278" t="str">
            <v>IGNORED</v>
          </cell>
          <cell r="AQ278" t="str">
            <v>IGNORED</v>
          </cell>
          <cell r="AR278" t="str">
            <v>IGNORED</v>
          </cell>
          <cell r="AS278" t="str">
            <v>IGNORED</v>
          </cell>
          <cell r="AT278" t="str">
            <v>IGNORED</v>
          </cell>
          <cell r="AU278" t="str">
            <v>IGNORED</v>
          </cell>
          <cell r="AV278" t="str">
            <v>IGNORED</v>
          </cell>
          <cell r="AW278" t="str">
            <v>IGNORED</v>
          </cell>
          <cell r="AX278" t="str">
            <v>IGNORED</v>
          </cell>
          <cell r="AY278" t="str">
            <v>IGNORED</v>
          </cell>
          <cell r="AZ278" t="str">
            <v>IGNORED</v>
          </cell>
          <cell r="BA278" t="str">
            <v>IGNORED</v>
          </cell>
          <cell r="BB278" t="str">
            <v>IGNORED</v>
          </cell>
          <cell r="BC278" t="str">
            <v>IGNORED</v>
          </cell>
          <cell r="BD278" t="str">
            <v>IGNORED</v>
          </cell>
          <cell r="BE278" t="str">
            <v>IGNORED</v>
          </cell>
          <cell r="BF278" t="str">
            <v>IGNORED</v>
          </cell>
          <cell r="BG278" t="str">
            <v>IGNORED</v>
          </cell>
          <cell r="BH278" t="str">
            <v>IGNORED</v>
          </cell>
          <cell r="BI278" t="str">
            <v>IGNORED</v>
          </cell>
          <cell r="BJ278" t="str">
            <v>IGNORED</v>
          </cell>
          <cell r="BK278" t="str">
            <v>IGNORED</v>
          </cell>
          <cell r="BL278" t="str">
            <v>IGNORED</v>
          </cell>
          <cell r="BM278" t="str">
            <v>IGNORED</v>
          </cell>
          <cell r="BN278" t="str">
            <v>IGNORED</v>
          </cell>
          <cell r="BO278" t="str">
            <v>IGNORED</v>
          </cell>
          <cell r="BP278" t="str">
            <v>IGNORED</v>
          </cell>
          <cell r="BQ278" t="str">
            <v>IGNORED</v>
          </cell>
          <cell r="BR278" t="str">
            <v>IGNORED</v>
          </cell>
          <cell r="BS278" t="str">
            <v>IGNORED</v>
          </cell>
          <cell r="BT278" t="str">
            <v>IGNORED</v>
          </cell>
          <cell r="BU278" t="str">
            <v>IGNORED</v>
          </cell>
          <cell r="BV278" t="str">
            <v>IGNORED</v>
          </cell>
          <cell r="BW278" t="str">
            <v>IGNORED</v>
          </cell>
        </row>
        <row r="279">
          <cell r="B279" t="str">
            <v>EPS (pre-exceptionals, diluted)</v>
          </cell>
          <cell r="C279" t="str">
            <v>EPS_FUL_DIL</v>
          </cell>
          <cell r="D279" t="str">
            <v>USD</v>
          </cell>
          <cell r="F279" t="str">
            <v>IGNORED</v>
          </cell>
          <cell r="G279" t="str">
            <v>IGNORED</v>
          </cell>
          <cell r="H279" t="str">
            <v>IGNORED</v>
          </cell>
          <cell r="I279" t="str">
            <v>IGNORED</v>
          </cell>
          <cell r="J279" t="str">
            <v>IGNORED</v>
          </cell>
          <cell r="K279" t="str">
            <v>IGNORED</v>
          </cell>
          <cell r="L279" t="str">
            <v>IGNORED</v>
          </cell>
          <cell r="M279" t="str">
            <v>IGNORED</v>
          </cell>
          <cell r="N279" t="str">
            <v>IGNORED</v>
          </cell>
          <cell r="O279" t="str">
            <v>IGNORED</v>
          </cell>
          <cell r="P279" t="str">
            <v>IGNORED</v>
          </cell>
          <cell r="Q279" t="str">
            <v>IGNORED</v>
          </cell>
          <cell r="R279" t="str">
            <v>IGNORED</v>
          </cell>
          <cell r="S279" t="str">
            <v>IGNORED</v>
          </cell>
          <cell r="T279" t="str">
            <v>IGNORED</v>
          </cell>
          <cell r="U279" t="str">
            <v>IGNORED</v>
          </cell>
          <cell r="V279" t="str">
            <v>IGNORED</v>
          </cell>
          <cell r="W279" t="str">
            <v>IGNORED</v>
          </cell>
          <cell r="X279" t="str">
            <v>IGNORED</v>
          </cell>
          <cell r="Y279" t="str">
            <v>IGNORED</v>
          </cell>
          <cell r="Z279" t="str">
            <v>IGNORED</v>
          </cell>
          <cell r="AA279" t="str">
            <v>IGNORED</v>
          </cell>
          <cell r="AB279" t="str">
            <v>IGNORED</v>
          </cell>
          <cell r="AC279" t="str">
            <v>IGNORED</v>
          </cell>
          <cell r="AD279" t="str">
            <v>IGNORED</v>
          </cell>
          <cell r="AE279" t="str">
            <v>IGNORED</v>
          </cell>
          <cell r="AF279" t="str">
            <v>IGNORED</v>
          </cell>
          <cell r="AG279" t="str">
            <v>IGNORED</v>
          </cell>
          <cell r="AH279" t="str">
            <v>IGNORED</v>
          </cell>
          <cell r="AI279" t="str">
            <v>IGNORED</v>
          </cell>
          <cell r="AJ279" t="str">
            <v>IGNORED</v>
          </cell>
          <cell r="AK279" t="str">
            <v>IGNORED</v>
          </cell>
          <cell r="AL279" t="str">
            <v>IGNORED</v>
          </cell>
          <cell r="AM279" t="str">
            <v>IGNORED</v>
          </cell>
          <cell r="AN279" t="str">
            <v>IGNORED</v>
          </cell>
          <cell r="AO279" t="str">
            <v>IGNORED</v>
          </cell>
          <cell r="AP279" t="str">
            <v>IGNORED</v>
          </cell>
          <cell r="AQ279" t="str">
            <v>IGNORED</v>
          </cell>
          <cell r="AR279" t="str">
            <v>IGNORED</v>
          </cell>
          <cell r="AS279" t="str">
            <v>IGNORED</v>
          </cell>
          <cell r="AT279" t="str">
            <v>IGNORED</v>
          </cell>
          <cell r="AU279" t="str">
            <v>IGNORED</v>
          </cell>
          <cell r="AV279" t="str">
            <v>IGNORED</v>
          </cell>
          <cell r="AW279" t="str">
            <v>IGNORED</v>
          </cell>
          <cell r="AX279" t="str">
            <v>IGNORED</v>
          </cell>
          <cell r="AY279" t="str">
            <v>IGNORED</v>
          </cell>
          <cell r="AZ279" t="str">
            <v>IGNORED</v>
          </cell>
          <cell r="BA279" t="str">
            <v>IGNORED</v>
          </cell>
          <cell r="BB279" t="str">
            <v>IGNORED</v>
          </cell>
          <cell r="BC279" t="str">
            <v>IGNORED</v>
          </cell>
          <cell r="BD279" t="str">
            <v>IGNORED</v>
          </cell>
          <cell r="BE279" t="str">
            <v>IGNORED</v>
          </cell>
          <cell r="BF279" t="str">
            <v>IGNORED</v>
          </cell>
          <cell r="BG279" t="str">
            <v>IGNORED</v>
          </cell>
          <cell r="BH279" t="str">
            <v>IGNORED</v>
          </cell>
          <cell r="BI279" t="str">
            <v>IGNORED</v>
          </cell>
          <cell r="BJ279" t="str">
            <v>IGNORED</v>
          </cell>
          <cell r="BK279" t="str">
            <v>IGNORED</v>
          </cell>
          <cell r="BL279" t="str">
            <v>IGNORED</v>
          </cell>
          <cell r="BM279" t="str">
            <v>IGNORED</v>
          </cell>
          <cell r="BN279" t="str">
            <v>IGNORED</v>
          </cell>
          <cell r="BO279" t="str">
            <v>IGNORED</v>
          </cell>
          <cell r="BP279" t="str">
            <v>IGNORED</v>
          </cell>
          <cell r="BQ279" t="str">
            <v>IGNORED</v>
          </cell>
          <cell r="BR279" t="str">
            <v>IGNORED</v>
          </cell>
          <cell r="BS279" t="str">
            <v>IGNORED</v>
          </cell>
          <cell r="BT279" t="str">
            <v>IGNORED</v>
          </cell>
          <cell r="BU279" t="str">
            <v>IGNORED</v>
          </cell>
          <cell r="BV279" t="str">
            <v>IGNORED</v>
          </cell>
          <cell r="BW279" t="str">
            <v>IGNORED</v>
          </cell>
        </row>
        <row r="280">
          <cell r="B280" t="str">
            <v>EPS (post-exceptionals, basic)</v>
          </cell>
          <cell r="C280" t="str">
            <v>EPS_POST_BASIC</v>
          </cell>
          <cell r="D280" t="str">
            <v>USD</v>
          </cell>
          <cell r="F280" t="str">
            <v>IGNORED</v>
          </cell>
          <cell r="G280" t="str">
            <v>IGNORED</v>
          </cell>
          <cell r="H280" t="str">
            <v>IGNORED</v>
          </cell>
          <cell r="I280" t="str">
            <v>IGNORED</v>
          </cell>
          <cell r="J280" t="str">
            <v>IGNORED</v>
          </cell>
          <cell r="K280" t="str">
            <v>IGNORED</v>
          </cell>
          <cell r="L280" t="str">
            <v>IGNORED</v>
          </cell>
          <cell r="M280" t="str">
            <v>IGNORED</v>
          </cell>
          <cell r="N280" t="str">
            <v>IGNORED</v>
          </cell>
          <cell r="O280" t="str">
            <v>IGNORED</v>
          </cell>
          <cell r="P280" t="str">
            <v>IGNORED</v>
          </cell>
          <cell r="Q280" t="str">
            <v>IGNORED</v>
          </cell>
          <cell r="R280" t="str">
            <v>IGNORED</v>
          </cell>
          <cell r="S280" t="str">
            <v>IGNORED</v>
          </cell>
          <cell r="T280" t="str">
            <v>IGNORED</v>
          </cell>
          <cell r="U280" t="str">
            <v>IGNORED</v>
          </cell>
          <cell r="V280" t="str">
            <v>IGNORED</v>
          </cell>
          <cell r="W280" t="str">
            <v>IGNORED</v>
          </cell>
          <cell r="X280" t="str">
            <v>IGNORED</v>
          </cell>
          <cell r="Y280" t="str">
            <v>IGNORED</v>
          </cell>
          <cell r="Z280" t="str">
            <v>IGNORED</v>
          </cell>
          <cell r="AA280" t="str">
            <v>IGNORED</v>
          </cell>
          <cell r="AB280" t="str">
            <v>IGNORED</v>
          </cell>
          <cell r="AC280" t="str">
            <v>IGNORED</v>
          </cell>
          <cell r="AD280" t="str">
            <v>IGNORED</v>
          </cell>
          <cell r="AE280" t="str">
            <v>IGNORED</v>
          </cell>
          <cell r="AF280" t="str">
            <v>IGNORED</v>
          </cell>
          <cell r="AG280" t="str">
            <v>IGNORED</v>
          </cell>
          <cell r="AH280" t="str">
            <v>IGNORED</v>
          </cell>
          <cell r="AI280" t="str">
            <v>IGNORED</v>
          </cell>
          <cell r="AJ280" t="str">
            <v>IGNORED</v>
          </cell>
          <cell r="AK280" t="str">
            <v>IGNORED</v>
          </cell>
          <cell r="AL280" t="str">
            <v>IGNORED</v>
          </cell>
          <cell r="AM280" t="str">
            <v>IGNORED</v>
          </cell>
          <cell r="AN280" t="str">
            <v>IGNORED</v>
          </cell>
          <cell r="AO280" t="str">
            <v>IGNORED</v>
          </cell>
          <cell r="AP280" t="str">
            <v>IGNORED</v>
          </cell>
          <cell r="AQ280" t="str">
            <v>IGNORED</v>
          </cell>
          <cell r="AR280" t="str">
            <v>IGNORED</v>
          </cell>
          <cell r="AS280" t="str">
            <v>IGNORED</v>
          </cell>
          <cell r="AT280" t="str">
            <v>IGNORED</v>
          </cell>
          <cell r="AU280" t="str">
            <v>IGNORED</v>
          </cell>
          <cell r="AV280" t="str">
            <v>IGNORED</v>
          </cell>
          <cell r="AW280" t="str">
            <v>IGNORED</v>
          </cell>
          <cell r="AX280" t="str">
            <v>IGNORED</v>
          </cell>
          <cell r="AY280" t="str">
            <v>IGNORED</v>
          </cell>
          <cell r="AZ280" t="str">
            <v>IGNORED</v>
          </cell>
          <cell r="BA280" t="str">
            <v>IGNORED</v>
          </cell>
          <cell r="BB280" t="str">
            <v>IGNORED</v>
          </cell>
          <cell r="BC280" t="str">
            <v>IGNORED</v>
          </cell>
          <cell r="BD280" t="str">
            <v>IGNORED</v>
          </cell>
          <cell r="BE280" t="str">
            <v>IGNORED</v>
          </cell>
          <cell r="BF280" t="str">
            <v>IGNORED</v>
          </cell>
          <cell r="BG280" t="str">
            <v>IGNORED</v>
          </cell>
          <cell r="BH280" t="str">
            <v>IGNORED</v>
          </cell>
          <cell r="BI280" t="str">
            <v>IGNORED</v>
          </cell>
          <cell r="BJ280" t="str">
            <v>IGNORED</v>
          </cell>
          <cell r="BK280" t="str">
            <v>IGNORED</v>
          </cell>
          <cell r="BL280" t="str">
            <v>IGNORED</v>
          </cell>
          <cell r="BM280" t="str">
            <v>IGNORED</v>
          </cell>
          <cell r="BN280" t="str">
            <v>IGNORED</v>
          </cell>
          <cell r="BO280" t="str">
            <v>IGNORED</v>
          </cell>
          <cell r="BP280" t="str">
            <v>IGNORED</v>
          </cell>
          <cell r="BQ280" t="str">
            <v>IGNORED</v>
          </cell>
          <cell r="BR280" t="str">
            <v>IGNORED</v>
          </cell>
          <cell r="BS280" t="str">
            <v>IGNORED</v>
          </cell>
          <cell r="BT280" t="str">
            <v>IGNORED</v>
          </cell>
          <cell r="BU280" t="str">
            <v>IGNORED</v>
          </cell>
          <cell r="BV280" t="str">
            <v>IGNORED</v>
          </cell>
          <cell r="BW280" t="str">
            <v>IGNORED</v>
          </cell>
        </row>
        <row r="281">
          <cell r="B281" t="str">
            <v>EPS (post-exceptionals, diluted)</v>
          </cell>
          <cell r="C281" t="str">
            <v>FULLY_DIL_EPS</v>
          </cell>
          <cell r="D281" t="str">
            <v>USD</v>
          </cell>
          <cell r="F281" t="str">
            <v>IGNORED</v>
          </cell>
          <cell r="G281" t="str">
            <v>IGNORED</v>
          </cell>
          <cell r="H281" t="str">
            <v>IGNORED</v>
          </cell>
          <cell r="I281" t="str">
            <v>IGNORED</v>
          </cell>
          <cell r="J281" t="str">
            <v>IGNORED</v>
          </cell>
          <cell r="K281" t="str">
            <v>IGNORED</v>
          </cell>
          <cell r="L281" t="str">
            <v>IGNORED</v>
          </cell>
          <cell r="M281" t="str">
            <v>IGNORED</v>
          </cell>
          <cell r="N281" t="str">
            <v>IGNORED</v>
          </cell>
          <cell r="O281" t="str">
            <v>IGNORED</v>
          </cell>
          <cell r="P281" t="str">
            <v>IGNORED</v>
          </cell>
          <cell r="Q281" t="str">
            <v>IGNORED</v>
          </cell>
          <cell r="R281" t="str">
            <v>IGNORED</v>
          </cell>
          <cell r="S281" t="str">
            <v>IGNORED</v>
          </cell>
          <cell r="T281" t="str">
            <v>IGNORED</v>
          </cell>
          <cell r="U281" t="str">
            <v>IGNORED</v>
          </cell>
          <cell r="V281" t="str">
            <v>IGNORED</v>
          </cell>
          <cell r="W281" t="str">
            <v>IGNORED</v>
          </cell>
          <cell r="X281" t="str">
            <v>IGNORED</v>
          </cell>
          <cell r="Y281" t="str">
            <v>IGNORED</v>
          </cell>
          <cell r="Z281" t="str">
            <v>IGNORED</v>
          </cell>
          <cell r="AA281" t="str">
            <v>IGNORED</v>
          </cell>
          <cell r="AB281" t="str">
            <v>IGNORED</v>
          </cell>
          <cell r="AC281" t="str">
            <v>IGNORED</v>
          </cell>
          <cell r="AD281" t="str">
            <v>IGNORED</v>
          </cell>
          <cell r="AE281" t="str">
            <v>IGNORED</v>
          </cell>
          <cell r="AF281" t="str">
            <v>IGNORED</v>
          </cell>
          <cell r="AG281" t="str">
            <v>IGNORED</v>
          </cell>
          <cell r="AH281" t="str">
            <v>IGNORED</v>
          </cell>
          <cell r="AI281" t="str">
            <v>IGNORED</v>
          </cell>
          <cell r="AJ281" t="str">
            <v>IGNORED</v>
          </cell>
          <cell r="AK281" t="str">
            <v>IGNORED</v>
          </cell>
          <cell r="AL281" t="str">
            <v>IGNORED</v>
          </cell>
          <cell r="AM281" t="str">
            <v>IGNORED</v>
          </cell>
          <cell r="AN281" t="str">
            <v>IGNORED</v>
          </cell>
          <cell r="AO281" t="str">
            <v>IGNORED</v>
          </cell>
          <cell r="AP281" t="str">
            <v>IGNORED</v>
          </cell>
          <cell r="AQ281" t="str">
            <v>IGNORED</v>
          </cell>
          <cell r="AR281" t="str">
            <v>IGNORED</v>
          </cell>
          <cell r="AS281" t="str">
            <v>IGNORED</v>
          </cell>
          <cell r="AT281" t="str">
            <v>IGNORED</v>
          </cell>
          <cell r="AU281" t="str">
            <v>IGNORED</v>
          </cell>
          <cell r="AV281" t="str">
            <v>IGNORED</v>
          </cell>
          <cell r="AW281" t="str">
            <v>IGNORED</v>
          </cell>
          <cell r="AX281" t="str">
            <v>IGNORED</v>
          </cell>
          <cell r="AY281" t="str">
            <v>IGNORED</v>
          </cell>
          <cell r="AZ281" t="str">
            <v>IGNORED</v>
          </cell>
          <cell r="BA281" t="str">
            <v>IGNORED</v>
          </cell>
          <cell r="BB281" t="str">
            <v>IGNORED</v>
          </cell>
          <cell r="BC281" t="str">
            <v>IGNORED</v>
          </cell>
          <cell r="BD281" t="str">
            <v>IGNORED</v>
          </cell>
          <cell r="BE281" t="str">
            <v>IGNORED</v>
          </cell>
          <cell r="BF281" t="str">
            <v>IGNORED</v>
          </cell>
          <cell r="BG281" t="str">
            <v>IGNORED</v>
          </cell>
          <cell r="BH281" t="str">
            <v>IGNORED</v>
          </cell>
          <cell r="BI281" t="str">
            <v>IGNORED</v>
          </cell>
          <cell r="BJ281" t="str">
            <v>IGNORED</v>
          </cell>
          <cell r="BK281" t="str">
            <v>IGNORED</v>
          </cell>
          <cell r="BL281" t="str">
            <v>IGNORED</v>
          </cell>
          <cell r="BM281" t="str">
            <v>IGNORED</v>
          </cell>
          <cell r="BN281" t="str">
            <v>IGNORED</v>
          </cell>
          <cell r="BO281" t="str">
            <v>IGNORED</v>
          </cell>
          <cell r="BP281" t="str">
            <v>IGNORED</v>
          </cell>
          <cell r="BQ281" t="str">
            <v>IGNORED</v>
          </cell>
          <cell r="BR281" t="str">
            <v>IGNORED</v>
          </cell>
          <cell r="BS281" t="str">
            <v>IGNORED</v>
          </cell>
          <cell r="BT281" t="str">
            <v>IGNORED</v>
          </cell>
          <cell r="BU281" t="str">
            <v>IGNORED</v>
          </cell>
          <cell r="BV281" t="str">
            <v>IGNORED</v>
          </cell>
          <cell r="BW281" t="str">
            <v>IGNORED</v>
          </cell>
        </row>
        <row r="282">
          <cell r="B282" t="str">
            <v>Common dividends paid</v>
          </cell>
          <cell r="C282" t="str">
            <v>COMMON_DIV_PAID</v>
          </cell>
          <cell r="D282" t="str">
            <v>USD</v>
          </cell>
          <cell r="F282" t="str">
            <v>IGNORED</v>
          </cell>
          <cell r="G282" t="str">
            <v>IGNORED</v>
          </cell>
          <cell r="H282" t="str">
            <v>IGNORED</v>
          </cell>
          <cell r="I282" t="str">
            <v>IGNORED</v>
          </cell>
          <cell r="J282" t="str">
            <v>IGNORED</v>
          </cell>
          <cell r="K282" t="str">
            <v>IGNORED</v>
          </cell>
          <cell r="L282" t="str">
            <v>IGNORED</v>
          </cell>
          <cell r="M282" t="str">
            <v>IGNORED</v>
          </cell>
          <cell r="N282" t="str">
            <v>IGNORED</v>
          </cell>
          <cell r="O282" t="str">
            <v>IGNORED</v>
          </cell>
          <cell r="P282" t="str">
            <v>IGNORED</v>
          </cell>
          <cell r="Q282" t="str">
            <v>IGNORED</v>
          </cell>
          <cell r="R282" t="str">
            <v>IGNORED</v>
          </cell>
          <cell r="S282" t="str">
            <v>IGNORED</v>
          </cell>
          <cell r="T282" t="str">
            <v>IGNORED</v>
          </cell>
          <cell r="U282" t="str">
            <v>IGNORED</v>
          </cell>
          <cell r="V282" t="str">
            <v>IGNORED</v>
          </cell>
          <cell r="W282" t="str">
            <v>IGNORED</v>
          </cell>
          <cell r="X282" t="str">
            <v>IGNORED</v>
          </cell>
          <cell r="Y282" t="str">
            <v>IGNORED</v>
          </cell>
          <cell r="Z282" t="str">
            <v>IGNORED</v>
          </cell>
          <cell r="AA282" t="str">
            <v>IGNORED</v>
          </cell>
          <cell r="AB282" t="str">
            <v>IGNORED</v>
          </cell>
          <cell r="AC282" t="str">
            <v>IGNORED</v>
          </cell>
          <cell r="AD282" t="str">
            <v>IGNORED</v>
          </cell>
          <cell r="AE282" t="str">
            <v>IGNORED</v>
          </cell>
          <cell r="AF282" t="str">
            <v>IGNORED</v>
          </cell>
          <cell r="AG282" t="str">
            <v>IGNORED</v>
          </cell>
          <cell r="AH282" t="str">
            <v>IGNORED</v>
          </cell>
          <cell r="AI282" t="str">
            <v>IGNORED</v>
          </cell>
          <cell r="AJ282" t="str">
            <v>IGNORED</v>
          </cell>
          <cell r="AK282" t="str">
            <v>IGNORED</v>
          </cell>
          <cell r="AL282" t="str">
            <v>IGNORED</v>
          </cell>
          <cell r="AM282" t="str">
            <v>IGNORED</v>
          </cell>
          <cell r="AN282" t="str">
            <v>IGNORED</v>
          </cell>
          <cell r="AO282" t="str">
            <v>IGNORED</v>
          </cell>
          <cell r="AP282" t="str">
            <v>IGNORED</v>
          </cell>
          <cell r="AQ282" t="str">
            <v>IGNORED</v>
          </cell>
          <cell r="AR282" t="str">
            <v>IGNORED</v>
          </cell>
          <cell r="AS282" t="str">
            <v>IGNORED</v>
          </cell>
          <cell r="AT282" t="str">
            <v>IGNORED</v>
          </cell>
          <cell r="AU282" t="str">
            <v>IGNORED</v>
          </cell>
          <cell r="AV282" t="str">
            <v>IGNORED</v>
          </cell>
          <cell r="AW282" t="str">
            <v>IGNORED</v>
          </cell>
          <cell r="AX282" t="str">
            <v>IGNORED</v>
          </cell>
          <cell r="AY282" t="str">
            <v>IGNORED</v>
          </cell>
          <cell r="AZ282" t="str">
            <v>IGNORED</v>
          </cell>
          <cell r="BA282" t="str">
            <v>IGNORED</v>
          </cell>
          <cell r="BB282" t="str">
            <v>IGNORED</v>
          </cell>
          <cell r="BC282" t="str">
            <v>IGNORED</v>
          </cell>
          <cell r="BD282" t="str">
            <v>IGNORED</v>
          </cell>
          <cell r="BE282" t="str">
            <v>IGNORED</v>
          </cell>
          <cell r="BF282" t="str">
            <v>IGNORED</v>
          </cell>
          <cell r="BG282" t="str">
            <v>IGNORED</v>
          </cell>
          <cell r="BH282" t="str">
            <v>IGNORED</v>
          </cell>
          <cell r="BI282" t="str">
            <v>IGNORED</v>
          </cell>
          <cell r="BJ282" t="str">
            <v>IGNORED</v>
          </cell>
          <cell r="BK282" t="str">
            <v>IGNORED</v>
          </cell>
          <cell r="BL282" t="str">
            <v>IGNORED</v>
          </cell>
          <cell r="BM282" t="str">
            <v>IGNORED</v>
          </cell>
          <cell r="BN282" t="str">
            <v>IGNORED</v>
          </cell>
          <cell r="BO282" t="str">
            <v>IGNORED</v>
          </cell>
          <cell r="BP282" t="str">
            <v>IGNORED</v>
          </cell>
          <cell r="BQ282" t="str">
            <v>IGNORED</v>
          </cell>
          <cell r="BR282" t="str">
            <v>IGNORED</v>
          </cell>
          <cell r="BS282" t="str">
            <v>IGNORED</v>
          </cell>
          <cell r="BT282" t="str">
            <v>IGNORED</v>
          </cell>
          <cell r="BU282" t="str">
            <v>IGNORED</v>
          </cell>
          <cell r="BV282" t="str">
            <v>IGNORED</v>
          </cell>
          <cell r="BW282" t="str">
            <v>IGNORED</v>
          </cell>
        </row>
        <row r="283">
          <cell r="B283" t="str">
            <v>DPS, dividend per share</v>
          </cell>
          <cell r="C283" t="str">
            <v>DPS</v>
          </cell>
          <cell r="D283" t="str">
            <v>USD</v>
          </cell>
          <cell r="F283" t="str">
            <v>IGNORED</v>
          </cell>
          <cell r="G283" t="str">
            <v>IGNORED</v>
          </cell>
          <cell r="H283" t="str">
            <v>IGNORED</v>
          </cell>
          <cell r="I283" t="str">
            <v>IGNORED</v>
          </cell>
          <cell r="J283" t="str">
            <v>IGNORED</v>
          </cell>
          <cell r="K283" t="str">
            <v>IGNORED</v>
          </cell>
          <cell r="L283" t="str">
            <v>IGNORED</v>
          </cell>
          <cell r="M283" t="str">
            <v>IGNORED</v>
          </cell>
          <cell r="N283" t="str">
            <v>IGNORED</v>
          </cell>
          <cell r="O283" t="str">
            <v>IGNORED</v>
          </cell>
          <cell r="P283" t="str">
            <v>IGNORED</v>
          </cell>
          <cell r="Q283" t="str">
            <v>IGNORED</v>
          </cell>
          <cell r="R283" t="str">
            <v>IGNORED</v>
          </cell>
          <cell r="S283" t="str">
            <v>IGNORED</v>
          </cell>
          <cell r="T283" t="str">
            <v>IGNORED</v>
          </cell>
          <cell r="U283" t="str">
            <v>IGNORED</v>
          </cell>
          <cell r="V283" t="str">
            <v>IGNORED</v>
          </cell>
          <cell r="W283" t="str">
            <v>IGNORED</v>
          </cell>
          <cell r="X283" t="str">
            <v>IGNORED</v>
          </cell>
          <cell r="Y283" t="str">
            <v>IGNORED</v>
          </cell>
          <cell r="Z283" t="str">
            <v>IGNORED</v>
          </cell>
          <cell r="AA283" t="str">
            <v>IGNORED</v>
          </cell>
          <cell r="AB283" t="str">
            <v>IGNORED</v>
          </cell>
          <cell r="AC283" t="str">
            <v>IGNORED</v>
          </cell>
          <cell r="AD283" t="str">
            <v>IGNORED</v>
          </cell>
          <cell r="AE283" t="str">
            <v>IGNORED</v>
          </cell>
          <cell r="AF283" t="str">
            <v>IGNORED</v>
          </cell>
          <cell r="AG283" t="str">
            <v>IGNORED</v>
          </cell>
          <cell r="AH283" t="str">
            <v>IGNORED</v>
          </cell>
          <cell r="AI283" t="str">
            <v>IGNORED</v>
          </cell>
          <cell r="AJ283" t="str">
            <v>IGNORED</v>
          </cell>
          <cell r="AK283" t="str">
            <v>IGNORED</v>
          </cell>
          <cell r="AL283" t="str">
            <v>IGNORED</v>
          </cell>
          <cell r="AM283" t="str">
            <v>IGNORED</v>
          </cell>
          <cell r="AN283" t="str">
            <v>IGNORED</v>
          </cell>
          <cell r="AO283" t="str">
            <v>IGNORED</v>
          </cell>
          <cell r="AP283" t="str">
            <v>IGNORED</v>
          </cell>
          <cell r="AQ283" t="str">
            <v>IGNORED</v>
          </cell>
          <cell r="AR283" t="str">
            <v>IGNORED</v>
          </cell>
          <cell r="AS283" t="str">
            <v>IGNORED</v>
          </cell>
          <cell r="AT283" t="str">
            <v>IGNORED</v>
          </cell>
          <cell r="AU283" t="str">
            <v>IGNORED</v>
          </cell>
          <cell r="AV283" t="str">
            <v>IGNORED</v>
          </cell>
          <cell r="AW283" t="str">
            <v>IGNORED</v>
          </cell>
          <cell r="AX283" t="str">
            <v>IGNORED</v>
          </cell>
          <cell r="AY283" t="str">
            <v>IGNORED</v>
          </cell>
          <cell r="AZ283" t="str">
            <v>IGNORED</v>
          </cell>
          <cell r="BA283" t="str">
            <v>IGNORED</v>
          </cell>
          <cell r="BB283" t="str">
            <v>IGNORED</v>
          </cell>
          <cell r="BC283" t="str">
            <v>IGNORED</v>
          </cell>
          <cell r="BD283" t="str">
            <v>IGNORED</v>
          </cell>
          <cell r="BE283" t="str">
            <v>IGNORED</v>
          </cell>
          <cell r="BF283" t="str">
            <v>IGNORED</v>
          </cell>
          <cell r="BG283" t="str">
            <v>IGNORED</v>
          </cell>
          <cell r="BH283" t="str">
            <v>IGNORED</v>
          </cell>
          <cell r="BI283" t="str">
            <v>IGNORED</v>
          </cell>
          <cell r="BJ283" t="str">
            <v>IGNORED</v>
          </cell>
          <cell r="BK283" t="str">
            <v>IGNORED</v>
          </cell>
          <cell r="BL283" t="str">
            <v>IGNORED</v>
          </cell>
          <cell r="BM283" t="str">
            <v>IGNORED</v>
          </cell>
          <cell r="BN283" t="str">
            <v>IGNORED</v>
          </cell>
          <cell r="BO283" t="str">
            <v>IGNORED</v>
          </cell>
          <cell r="BP283" t="str">
            <v>IGNORED</v>
          </cell>
          <cell r="BQ283" t="str">
            <v>IGNORED</v>
          </cell>
          <cell r="BR283" t="str">
            <v>IGNORED</v>
          </cell>
          <cell r="BS283" t="str">
            <v>IGNORED</v>
          </cell>
          <cell r="BT283" t="str">
            <v>IGNORED</v>
          </cell>
          <cell r="BU283" t="str">
            <v>IGNORED</v>
          </cell>
          <cell r="BV283" t="str">
            <v>IGNORED</v>
          </cell>
          <cell r="BW283" t="str">
            <v>IGNORED</v>
          </cell>
        </row>
        <row r="284">
          <cell r="B284" t="str">
            <v>Weighted average shares outstanding, basic</v>
          </cell>
          <cell r="C284" t="str">
            <v>SH</v>
          </cell>
          <cell r="F284" t="str">
            <v>IGNORED</v>
          </cell>
          <cell r="G284" t="str">
            <v>IGNORED</v>
          </cell>
          <cell r="H284" t="str">
            <v>IGNORED</v>
          </cell>
          <cell r="I284" t="str">
            <v>IGNORED</v>
          </cell>
          <cell r="J284" t="str">
            <v>IGNORED</v>
          </cell>
          <cell r="K284" t="str">
            <v>IGNORED</v>
          </cell>
          <cell r="L284" t="str">
            <v>IGNORED</v>
          </cell>
          <cell r="M284" t="str">
            <v>IGNORED</v>
          </cell>
          <cell r="N284" t="str">
            <v>IGNORED</v>
          </cell>
          <cell r="O284" t="str">
            <v>IGNORED</v>
          </cell>
          <cell r="P284" t="str">
            <v>IGNORED</v>
          </cell>
          <cell r="Q284" t="str">
            <v>IGNORED</v>
          </cell>
          <cell r="R284" t="str">
            <v>IGNORED</v>
          </cell>
          <cell r="S284" t="str">
            <v>IGNORED</v>
          </cell>
          <cell r="T284" t="str">
            <v>IGNORED</v>
          </cell>
          <cell r="U284" t="str">
            <v>IGNORED</v>
          </cell>
          <cell r="V284" t="str">
            <v>IGNORED</v>
          </cell>
          <cell r="W284" t="str">
            <v>IGNORED</v>
          </cell>
          <cell r="X284" t="str">
            <v>IGNORED</v>
          </cell>
          <cell r="Y284" t="str">
            <v>IGNORED</v>
          </cell>
          <cell r="Z284" t="str">
            <v>IGNORED</v>
          </cell>
          <cell r="AA284" t="str">
            <v>IGNORED</v>
          </cell>
          <cell r="AB284" t="str">
            <v>IGNORED</v>
          </cell>
          <cell r="AC284" t="str">
            <v>IGNORED</v>
          </cell>
          <cell r="AD284" t="str">
            <v>IGNORED</v>
          </cell>
          <cell r="AE284" t="str">
            <v>IGNORED</v>
          </cell>
          <cell r="AF284" t="str">
            <v>IGNORED</v>
          </cell>
          <cell r="AG284" t="str">
            <v>IGNORED</v>
          </cell>
          <cell r="AH284" t="str">
            <v>IGNORED</v>
          </cell>
          <cell r="AI284" t="str">
            <v>IGNORED</v>
          </cell>
          <cell r="AJ284" t="str">
            <v>IGNORED</v>
          </cell>
          <cell r="AK284" t="str">
            <v>IGNORED</v>
          </cell>
          <cell r="AL284" t="str">
            <v>IGNORED</v>
          </cell>
          <cell r="AM284" t="str">
            <v>IGNORED</v>
          </cell>
          <cell r="AN284" t="str">
            <v>IGNORED</v>
          </cell>
          <cell r="AO284" t="str">
            <v>IGNORED</v>
          </cell>
          <cell r="AP284" t="str">
            <v>IGNORED</v>
          </cell>
          <cell r="AQ284" t="str">
            <v>IGNORED</v>
          </cell>
          <cell r="AR284" t="str">
            <v>IGNORED</v>
          </cell>
          <cell r="AS284" t="str">
            <v>IGNORED</v>
          </cell>
          <cell r="AT284" t="str">
            <v>IGNORED</v>
          </cell>
          <cell r="AU284" t="str">
            <v>IGNORED</v>
          </cell>
          <cell r="AV284" t="str">
            <v>IGNORED</v>
          </cell>
          <cell r="AW284" t="str">
            <v>IGNORED</v>
          </cell>
          <cell r="AX284" t="str">
            <v>IGNORED</v>
          </cell>
          <cell r="AY284" t="str">
            <v>IGNORED</v>
          </cell>
          <cell r="AZ284" t="str">
            <v>IGNORED</v>
          </cell>
          <cell r="BA284" t="str">
            <v>IGNORED</v>
          </cell>
          <cell r="BB284" t="str">
            <v>IGNORED</v>
          </cell>
          <cell r="BC284" t="str">
            <v>IGNORED</v>
          </cell>
          <cell r="BD284" t="str">
            <v>IGNORED</v>
          </cell>
          <cell r="BE284" t="str">
            <v>IGNORED</v>
          </cell>
          <cell r="BF284" t="str">
            <v>IGNORED</v>
          </cell>
          <cell r="BG284" t="str">
            <v>IGNORED</v>
          </cell>
          <cell r="BH284" t="str">
            <v>IGNORED</v>
          </cell>
          <cell r="BI284" t="str">
            <v>IGNORED</v>
          </cell>
          <cell r="BJ284" t="str">
            <v>IGNORED</v>
          </cell>
          <cell r="BK284" t="str">
            <v>IGNORED</v>
          </cell>
          <cell r="BL284" t="str">
            <v>IGNORED</v>
          </cell>
          <cell r="BM284" t="str">
            <v>IGNORED</v>
          </cell>
          <cell r="BN284" t="str">
            <v>IGNORED</v>
          </cell>
          <cell r="BO284" t="str">
            <v>IGNORED</v>
          </cell>
          <cell r="BP284" t="str">
            <v>IGNORED</v>
          </cell>
          <cell r="BQ284" t="str">
            <v>IGNORED</v>
          </cell>
          <cell r="BR284" t="str">
            <v>IGNORED</v>
          </cell>
          <cell r="BS284" t="str">
            <v>IGNORED</v>
          </cell>
          <cell r="BT284" t="str">
            <v>IGNORED</v>
          </cell>
          <cell r="BU284" t="str">
            <v>IGNORED</v>
          </cell>
          <cell r="BV284" t="str">
            <v>IGNORED</v>
          </cell>
          <cell r="BW284" t="str">
            <v>IGNORED</v>
          </cell>
        </row>
        <row r="285">
          <cell r="B285" t="str">
            <v>Diluted average shares outstanding (mn)</v>
          </cell>
          <cell r="C285" t="str">
            <v>DILUTE_SHARES</v>
          </cell>
          <cell r="F285" t="str">
            <v>IGNORED</v>
          </cell>
          <cell r="G285" t="str">
            <v>IGNORED</v>
          </cell>
          <cell r="H285" t="str">
            <v>IGNORED</v>
          </cell>
          <cell r="I285" t="str">
            <v>IGNORED</v>
          </cell>
          <cell r="J285" t="str">
            <v>IGNORED</v>
          </cell>
          <cell r="K285" t="str">
            <v>IGNORED</v>
          </cell>
          <cell r="L285" t="str">
            <v>IGNORED</v>
          </cell>
          <cell r="M285" t="str">
            <v>IGNORED</v>
          </cell>
          <cell r="N285" t="str">
            <v>IGNORED</v>
          </cell>
          <cell r="O285" t="str">
            <v>IGNORED</v>
          </cell>
          <cell r="P285" t="str">
            <v>IGNORED</v>
          </cell>
          <cell r="Q285" t="str">
            <v>IGNORED</v>
          </cell>
          <cell r="R285" t="str">
            <v>IGNORED</v>
          </cell>
          <cell r="S285" t="str">
            <v>IGNORED</v>
          </cell>
          <cell r="T285" t="str">
            <v>IGNORED</v>
          </cell>
          <cell r="U285" t="str">
            <v>IGNORED</v>
          </cell>
          <cell r="V285" t="str">
            <v>IGNORED</v>
          </cell>
          <cell r="W285" t="str">
            <v>IGNORED</v>
          </cell>
          <cell r="X285" t="str">
            <v>IGNORED</v>
          </cell>
          <cell r="Y285" t="str">
            <v>IGNORED</v>
          </cell>
          <cell r="Z285" t="str">
            <v>IGNORED</v>
          </cell>
          <cell r="AA285" t="str">
            <v>IGNORED</v>
          </cell>
          <cell r="AB285" t="str">
            <v>IGNORED</v>
          </cell>
          <cell r="AC285" t="str">
            <v>IGNORED</v>
          </cell>
          <cell r="AD285" t="str">
            <v>IGNORED</v>
          </cell>
          <cell r="AE285" t="str">
            <v>IGNORED</v>
          </cell>
          <cell r="AF285" t="str">
            <v>IGNORED</v>
          </cell>
          <cell r="AG285" t="str">
            <v>IGNORED</v>
          </cell>
          <cell r="AH285" t="str">
            <v>IGNORED</v>
          </cell>
          <cell r="AI285" t="str">
            <v>IGNORED</v>
          </cell>
          <cell r="AJ285" t="str">
            <v>IGNORED</v>
          </cell>
          <cell r="AK285" t="str">
            <v>IGNORED</v>
          </cell>
          <cell r="AL285" t="str">
            <v>IGNORED</v>
          </cell>
          <cell r="AM285" t="str">
            <v>IGNORED</v>
          </cell>
          <cell r="AN285" t="str">
            <v>IGNORED</v>
          </cell>
          <cell r="AO285" t="str">
            <v>IGNORED</v>
          </cell>
          <cell r="AP285" t="str">
            <v>IGNORED</v>
          </cell>
          <cell r="AQ285" t="str">
            <v>IGNORED</v>
          </cell>
          <cell r="AR285" t="str">
            <v>IGNORED</v>
          </cell>
          <cell r="AS285" t="str">
            <v>IGNORED</v>
          </cell>
          <cell r="AT285" t="str">
            <v>IGNORED</v>
          </cell>
          <cell r="AU285" t="str">
            <v>IGNORED</v>
          </cell>
          <cell r="AV285" t="str">
            <v>IGNORED</v>
          </cell>
          <cell r="AW285" t="str">
            <v>IGNORED</v>
          </cell>
          <cell r="AX285" t="str">
            <v>IGNORED</v>
          </cell>
          <cell r="AY285" t="str">
            <v>IGNORED</v>
          </cell>
          <cell r="AZ285" t="str">
            <v>IGNORED</v>
          </cell>
          <cell r="BA285" t="str">
            <v>IGNORED</v>
          </cell>
          <cell r="BB285" t="str">
            <v>IGNORED</v>
          </cell>
          <cell r="BC285" t="str">
            <v>IGNORED</v>
          </cell>
          <cell r="BD285" t="str">
            <v>IGNORED</v>
          </cell>
          <cell r="BE285" t="str">
            <v>IGNORED</v>
          </cell>
          <cell r="BF285" t="str">
            <v>IGNORED</v>
          </cell>
          <cell r="BG285" t="str">
            <v>IGNORED</v>
          </cell>
          <cell r="BH285" t="str">
            <v>IGNORED</v>
          </cell>
          <cell r="BI285" t="str">
            <v>IGNORED</v>
          </cell>
          <cell r="BJ285" t="str">
            <v>IGNORED</v>
          </cell>
          <cell r="BK285" t="str">
            <v>IGNORED</v>
          </cell>
          <cell r="BL285" t="str">
            <v>IGNORED</v>
          </cell>
          <cell r="BM285" t="str">
            <v>IGNORED</v>
          </cell>
          <cell r="BN285" t="str">
            <v>IGNORED</v>
          </cell>
          <cell r="BO285" t="str">
            <v>IGNORED</v>
          </cell>
          <cell r="BP285" t="str">
            <v>IGNORED</v>
          </cell>
          <cell r="BQ285" t="str">
            <v>IGNORED</v>
          </cell>
          <cell r="BR285" t="str">
            <v>IGNORED</v>
          </cell>
          <cell r="BS285" t="str">
            <v>IGNORED</v>
          </cell>
          <cell r="BT285" t="str">
            <v>IGNORED</v>
          </cell>
          <cell r="BU285" t="str">
            <v>IGNORED</v>
          </cell>
          <cell r="BV285" t="str">
            <v>IGNORED</v>
          </cell>
          <cell r="BW285" t="str">
            <v>IGNORED</v>
          </cell>
        </row>
        <row r="286">
          <cell r="B286" t="str">
            <v>Period-end shares outstanding</v>
          </cell>
          <cell r="C286" t="str">
            <v>NON_OP_ADD</v>
          </cell>
          <cell r="F286" t="str">
            <v>IGNORED</v>
          </cell>
          <cell r="G286" t="str">
            <v>IGNORED</v>
          </cell>
          <cell r="H286" t="str">
            <v>IGNORED</v>
          </cell>
          <cell r="I286" t="str">
            <v>IGNORED</v>
          </cell>
          <cell r="J286" t="str">
            <v>IGNORED</v>
          </cell>
          <cell r="K286" t="str">
            <v>IGNORED</v>
          </cell>
          <cell r="L286" t="str">
            <v>IGNORED</v>
          </cell>
          <cell r="M286" t="str">
            <v>IGNORED</v>
          </cell>
          <cell r="N286" t="str">
            <v>IGNORED</v>
          </cell>
          <cell r="O286" t="str">
            <v>IGNORED</v>
          </cell>
          <cell r="P286" t="str">
            <v>IGNORED</v>
          </cell>
          <cell r="Q286" t="str">
            <v>IGNORED</v>
          </cell>
          <cell r="R286" t="str">
            <v>IGNORED</v>
          </cell>
          <cell r="S286" t="str">
            <v>IGNORED</v>
          </cell>
          <cell r="T286" t="str">
            <v>IGNORED</v>
          </cell>
          <cell r="U286" t="str">
            <v>IGNORED</v>
          </cell>
          <cell r="V286" t="str">
            <v>IGNORED</v>
          </cell>
          <cell r="W286" t="str">
            <v>IGNORED</v>
          </cell>
          <cell r="X286" t="str">
            <v>IGNORED</v>
          </cell>
          <cell r="Y286" t="str">
            <v>IGNORED</v>
          </cell>
          <cell r="Z286" t="str">
            <v>IGNORED</v>
          </cell>
          <cell r="AA286" t="str">
            <v>IGNORED</v>
          </cell>
          <cell r="AB286" t="str">
            <v>IGNORED</v>
          </cell>
          <cell r="AC286" t="str">
            <v>IGNORED</v>
          </cell>
          <cell r="AD286" t="str">
            <v>IGNORED</v>
          </cell>
          <cell r="AE286" t="str">
            <v>IGNORED</v>
          </cell>
          <cell r="AF286" t="str">
            <v>IGNORED</v>
          </cell>
          <cell r="AG286" t="str">
            <v>IGNORED</v>
          </cell>
          <cell r="AH286" t="str">
            <v>IGNORED</v>
          </cell>
          <cell r="AI286" t="str">
            <v>IGNORED</v>
          </cell>
          <cell r="AJ286" t="str">
            <v>IGNORED</v>
          </cell>
          <cell r="AK286" t="str">
            <v>IGNORED</v>
          </cell>
          <cell r="AL286" t="str">
            <v>IGNORED</v>
          </cell>
          <cell r="AM286" t="str">
            <v>IGNORED</v>
          </cell>
          <cell r="AN286" t="str">
            <v>IGNORED</v>
          </cell>
          <cell r="AO286" t="str">
            <v>IGNORED</v>
          </cell>
          <cell r="AP286" t="str">
            <v>IGNORED</v>
          </cell>
          <cell r="AQ286" t="str">
            <v>IGNORED</v>
          </cell>
          <cell r="AR286" t="str">
            <v>IGNORED</v>
          </cell>
          <cell r="AS286" t="str">
            <v>IGNORED</v>
          </cell>
          <cell r="AT286" t="str">
            <v>IGNORED</v>
          </cell>
          <cell r="AU286" t="str">
            <v>IGNORED</v>
          </cell>
          <cell r="AV286" t="str">
            <v>IGNORED</v>
          </cell>
          <cell r="AW286" t="str">
            <v>IGNORED</v>
          </cell>
          <cell r="AX286" t="str">
            <v>IGNORED</v>
          </cell>
          <cell r="AY286" t="str">
            <v>IGNORED</v>
          </cell>
          <cell r="AZ286" t="str">
            <v>IGNORED</v>
          </cell>
          <cell r="BA286" t="str">
            <v>IGNORED</v>
          </cell>
          <cell r="BB286" t="str">
            <v>IGNORED</v>
          </cell>
          <cell r="BC286" t="str">
            <v>IGNORED</v>
          </cell>
          <cell r="BD286" t="str">
            <v>IGNORED</v>
          </cell>
          <cell r="BE286" t="str">
            <v>IGNORED</v>
          </cell>
          <cell r="BF286" t="str">
            <v>IGNORED</v>
          </cell>
          <cell r="BG286" t="str">
            <v>IGNORED</v>
          </cell>
          <cell r="BH286" t="str">
            <v>IGNORED</v>
          </cell>
          <cell r="BI286" t="str">
            <v>IGNORED</v>
          </cell>
          <cell r="BJ286" t="str">
            <v>IGNORED</v>
          </cell>
          <cell r="BK286" t="str">
            <v>IGNORED</v>
          </cell>
          <cell r="BL286" t="str">
            <v>IGNORED</v>
          </cell>
          <cell r="BM286" t="str">
            <v>IGNORED</v>
          </cell>
          <cell r="BN286" t="str">
            <v>IGNORED</v>
          </cell>
          <cell r="BO286" t="str">
            <v>IGNORED</v>
          </cell>
          <cell r="BP286" t="str">
            <v>IGNORED</v>
          </cell>
          <cell r="BQ286" t="str">
            <v>IGNORED</v>
          </cell>
          <cell r="BR286" t="str">
            <v>IGNORED</v>
          </cell>
          <cell r="BS286" t="str">
            <v>IGNORED</v>
          </cell>
          <cell r="BT286" t="str">
            <v>IGNORED</v>
          </cell>
          <cell r="BU286" t="str">
            <v>IGNORED</v>
          </cell>
          <cell r="BV286" t="str">
            <v>IGNORED</v>
          </cell>
          <cell r="BW286" t="str">
            <v>IGNORED</v>
          </cell>
        </row>
        <row r="287">
          <cell r="A287" t="str">
            <v>Additional Income Statement Items</v>
          </cell>
        </row>
        <row r="288">
          <cell r="B288" t="str">
            <v>Marginal tax rate</v>
          </cell>
          <cell r="C288" t="str">
            <v>MARGIN_TAX_RATE</v>
          </cell>
          <cell r="F288" t="str">
            <v>IGNORED</v>
          </cell>
          <cell r="G288" t="str">
            <v>IGNORED</v>
          </cell>
          <cell r="H288" t="str">
            <v>IGNORED</v>
          </cell>
          <cell r="I288" t="str">
            <v>IGNORED</v>
          </cell>
          <cell r="J288" t="str">
            <v>IGNORED</v>
          </cell>
          <cell r="K288" t="str">
            <v>IGNORED</v>
          </cell>
          <cell r="L288" t="str">
            <v>IGNORED</v>
          </cell>
          <cell r="M288" t="str">
            <v>IGNORED</v>
          </cell>
          <cell r="N288" t="str">
            <v>IGNORED</v>
          </cell>
          <cell r="O288" t="str">
            <v>IGNORED</v>
          </cell>
          <cell r="P288" t="str">
            <v>IGNORED</v>
          </cell>
          <cell r="Q288" t="str">
            <v>IGNORED</v>
          </cell>
          <cell r="R288" t="str">
            <v>IGNORED</v>
          </cell>
          <cell r="S288" t="str">
            <v>IGNORED</v>
          </cell>
          <cell r="T288" t="str">
            <v>IGNORED</v>
          </cell>
          <cell r="U288" t="str">
            <v>IGNORED</v>
          </cell>
          <cell r="V288" t="str">
            <v>IGNORED</v>
          </cell>
          <cell r="W288" t="str">
            <v>IGNORED</v>
          </cell>
          <cell r="X288" t="str">
            <v>IGNORED</v>
          </cell>
          <cell r="Y288" t="str">
            <v>IGNORED</v>
          </cell>
          <cell r="Z288" t="str">
            <v>IGNORED</v>
          </cell>
          <cell r="AA288" t="str">
            <v>IGNORED</v>
          </cell>
          <cell r="AB288" t="str">
            <v>IGNORED</v>
          </cell>
          <cell r="AC288" t="str">
            <v>IGNORED</v>
          </cell>
          <cell r="AD288" t="str">
            <v>IGNORED</v>
          </cell>
          <cell r="AE288" t="str">
            <v>IGNORED</v>
          </cell>
          <cell r="AF288" t="str">
            <v>IGNORED</v>
          </cell>
          <cell r="AG288" t="str">
            <v>IGNORED</v>
          </cell>
          <cell r="AH288" t="str">
            <v>IGNORED</v>
          </cell>
          <cell r="AI288" t="str">
            <v>IGNORED</v>
          </cell>
          <cell r="AJ288" t="str">
            <v>IGNORED</v>
          </cell>
          <cell r="AK288" t="str">
            <v>IGNORED</v>
          </cell>
          <cell r="AL288" t="str">
            <v>IGNORED</v>
          </cell>
          <cell r="AM288" t="str">
            <v>IGNORED</v>
          </cell>
          <cell r="AN288" t="str">
            <v>IGNORED</v>
          </cell>
          <cell r="AO288" t="str">
            <v>IGNORED</v>
          </cell>
          <cell r="AP288" t="str">
            <v>IGNORED</v>
          </cell>
          <cell r="AQ288" t="str">
            <v>IGNORED</v>
          </cell>
          <cell r="AR288" t="str">
            <v>IGNORED</v>
          </cell>
          <cell r="AS288" t="str">
            <v>IGNORED</v>
          </cell>
          <cell r="AT288" t="str">
            <v>IGNORED</v>
          </cell>
          <cell r="AU288" t="str">
            <v>IGNORED</v>
          </cell>
          <cell r="AV288" t="str">
            <v>IGNORED</v>
          </cell>
          <cell r="AW288" t="str">
            <v>IGNORED</v>
          </cell>
          <cell r="AX288" t="str">
            <v>IGNORED</v>
          </cell>
          <cell r="AY288" t="str">
            <v>IGNORED</v>
          </cell>
          <cell r="AZ288" t="str">
            <v>IGNORED</v>
          </cell>
          <cell r="BA288" t="str">
            <v>IGNORED</v>
          </cell>
          <cell r="BB288" t="str">
            <v>IGNORED</v>
          </cell>
          <cell r="BC288" t="str">
            <v>IGNORED</v>
          </cell>
          <cell r="BD288" t="str">
            <v>IGNORED</v>
          </cell>
          <cell r="BE288" t="str">
            <v>IGNORED</v>
          </cell>
          <cell r="BF288" t="str">
            <v>IGNORED</v>
          </cell>
          <cell r="BG288" t="str">
            <v>IGNORED</v>
          </cell>
          <cell r="BH288" t="str">
            <v>IGNORED</v>
          </cell>
          <cell r="BI288" t="str">
            <v>IGNORED</v>
          </cell>
          <cell r="BJ288" t="str">
            <v>IGNORED</v>
          </cell>
          <cell r="BK288" t="str">
            <v>IGNORED</v>
          </cell>
          <cell r="BL288" t="str">
            <v>IGNORED</v>
          </cell>
          <cell r="BM288" t="str">
            <v>IGNORED</v>
          </cell>
          <cell r="BN288" t="str">
            <v>IGNORED</v>
          </cell>
          <cell r="BO288" t="str">
            <v>IGNORED</v>
          </cell>
          <cell r="BP288" t="str">
            <v>IGNORED</v>
          </cell>
          <cell r="BQ288" t="str">
            <v>IGNORED</v>
          </cell>
          <cell r="BR288" t="str">
            <v>IGNORED</v>
          </cell>
          <cell r="BS288" t="str">
            <v>IGNORED</v>
          </cell>
          <cell r="BT288" t="str">
            <v>IGNORED</v>
          </cell>
          <cell r="BU288" t="str">
            <v>IGNORED</v>
          </cell>
          <cell r="BV288" t="str">
            <v>IGNORED</v>
          </cell>
          <cell r="BW288" t="str">
            <v>IGNORED</v>
          </cell>
        </row>
        <row r="289">
          <cell r="A289" t="str">
            <v>ESO</v>
          </cell>
        </row>
        <row r="290">
          <cell r="B290" t="str">
            <v>Fair value of grant</v>
          </cell>
          <cell r="C290" t="str">
            <v>FV_GRANT</v>
          </cell>
          <cell r="D290" t="str">
            <v>USD</v>
          </cell>
          <cell r="F290" t="str">
            <v>IGNORED</v>
          </cell>
          <cell r="G290" t="str">
            <v>IGNORED</v>
          </cell>
          <cell r="H290" t="str">
            <v>IGNORED</v>
          </cell>
          <cell r="I290" t="str">
            <v>IGNORED</v>
          </cell>
          <cell r="J290" t="str">
            <v>IGNORED</v>
          </cell>
          <cell r="K290" t="str">
            <v>IGNORED</v>
          </cell>
          <cell r="L290" t="str">
            <v>IGNORED</v>
          </cell>
          <cell r="M290" t="str">
            <v>IGNORED</v>
          </cell>
          <cell r="N290" t="str">
            <v>IGNORED</v>
          </cell>
          <cell r="O290" t="str">
            <v>IGNORED</v>
          </cell>
          <cell r="P290" t="str">
            <v>IGNORED</v>
          </cell>
          <cell r="Q290" t="str">
            <v>IGNORED</v>
          </cell>
          <cell r="R290" t="str">
            <v>IGNORED</v>
          </cell>
          <cell r="S290" t="str">
            <v>IGNORED</v>
          </cell>
          <cell r="T290" t="str">
            <v>IGNORED</v>
          </cell>
          <cell r="U290" t="str">
            <v>IGNORED</v>
          </cell>
          <cell r="V290" t="str">
            <v>IGNORED</v>
          </cell>
          <cell r="W290" t="str">
            <v>IGNORED</v>
          </cell>
          <cell r="X290" t="str">
            <v>IGNORED</v>
          </cell>
          <cell r="Y290" t="str">
            <v>IGNORED</v>
          </cell>
          <cell r="Z290" t="str">
            <v>IGNORED</v>
          </cell>
          <cell r="AA290" t="str">
            <v>IGNORED</v>
          </cell>
          <cell r="AB290" t="str">
            <v>IGNORED</v>
          </cell>
          <cell r="AC290" t="str">
            <v>IGNORED</v>
          </cell>
          <cell r="AD290" t="str">
            <v>IGNORED</v>
          </cell>
          <cell r="AE290" t="str">
            <v>IGNORED</v>
          </cell>
          <cell r="AF290" t="str">
            <v>IGNORED</v>
          </cell>
          <cell r="AG290" t="str">
            <v>IGNORED</v>
          </cell>
          <cell r="AH290" t="str">
            <v>IGNORED</v>
          </cell>
          <cell r="AI290" t="str">
            <v>IGNORED</v>
          </cell>
          <cell r="AJ290" t="str">
            <v>IGNORED</v>
          </cell>
          <cell r="AK290" t="str">
            <v>IGNORED</v>
          </cell>
          <cell r="AL290" t="str">
            <v>IGNORED</v>
          </cell>
          <cell r="AM290" t="str">
            <v>IGNORED</v>
          </cell>
          <cell r="AN290" t="str">
            <v>IGNORED</v>
          </cell>
          <cell r="AO290" t="str">
            <v>IGNORED</v>
          </cell>
          <cell r="AP290" t="str">
            <v>IGNORED</v>
          </cell>
          <cell r="AQ290" t="str">
            <v>IGNORED</v>
          </cell>
          <cell r="AR290" t="str">
            <v>IGNORED</v>
          </cell>
          <cell r="AS290" t="str">
            <v>IGNORED</v>
          </cell>
          <cell r="AT290" t="str">
            <v>IGNORED</v>
          </cell>
          <cell r="AU290" t="str">
            <v>IGNORED</v>
          </cell>
          <cell r="AV290" t="str">
            <v>IGNORED</v>
          </cell>
          <cell r="AW290" t="str">
            <v>IGNORED</v>
          </cell>
          <cell r="AX290" t="str">
            <v>IGNORED</v>
          </cell>
          <cell r="AY290" t="str">
            <v>IGNORED</v>
          </cell>
          <cell r="AZ290" t="str">
            <v>IGNORED</v>
          </cell>
          <cell r="BA290" t="str">
            <v>IGNORED</v>
          </cell>
          <cell r="BB290" t="str">
            <v>IGNORED</v>
          </cell>
          <cell r="BC290" t="str">
            <v>IGNORED</v>
          </cell>
          <cell r="BD290" t="str">
            <v>IGNORED</v>
          </cell>
          <cell r="BE290" t="str">
            <v>IGNORED</v>
          </cell>
          <cell r="BF290" t="str">
            <v>IGNORED</v>
          </cell>
          <cell r="BG290" t="str">
            <v>IGNORED</v>
          </cell>
          <cell r="BH290" t="str">
            <v>IGNORED</v>
          </cell>
          <cell r="BI290" t="str">
            <v>IGNORED</v>
          </cell>
          <cell r="BJ290" t="str">
            <v>IGNORED</v>
          </cell>
          <cell r="BK290" t="str">
            <v>IGNORED</v>
          </cell>
          <cell r="BL290" t="str">
            <v>IGNORED</v>
          </cell>
          <cell r="BM290" t="str">
            <v>IGNORED</v>
          </cell>
          <cell r="BN290" t="str">
            <v>IGNORED</v>
          </cell>
          <cell r="BO290" t="str">
            <v>IGNORED</v>
          </cell>
          <cell r="BP290" t="str">
            <v>IGNORED</v>
          </cell>
          <cell r="BQ290" t="str">
            <v>IGNORED</v>
          </cell>
          <cell r="BR290" t="str">
            <v>IGNORED</v>
          </cell>
          <cell r="BS290" t="str">
            <v>IGNORED</v>
          </cell>
          <cell r="BT290" t="str">
            <v>IGNORED</v>
          </cell>
          <cell r="BU290" t="str">
            <v>IGNORED</v>
          </cell>
          <cell r="BV290" t="str">
            <v>IGNORED</v>
          </cell>
          <cell r="BW290" t="str">
            <v>IGNORED</v>
          </cell>
        </row>
        <row r="291">
          <cell r="B291" t="str">
            <v>ESO expense (post-tax)</v>
          </cell>
          <cell r="C291" t="str">
            <v>ESO_POST_TAX</v>
          </cell>
          <cell r="D291" t="str">
            <v>USD</v>
          </cell>
          <cell r="F291" t="str">
            <v>IGNORED</v>
          </cell>
          <cell r="G291" t="str">
            <v>IGNORED</v>
          </cell>
          <cell r="H291" t="str">
            <v>IGNORED</v>
          </cell>
          <cell r="I291" t="str">
            <v>IGNORED</v>
          </cell>
          <cell r="J291" t="str">
            <v>IGNORED</v>
          </cell>
          <cell r="K291" t="str">
            <v>IGNORED</v>
          </cell>
          <cell r="L291" t="str">
            <v>IGNORED</v>
          </cell>
          <cell r="M291" t="str">
            <v>IGNORED</v>
          </cell>
          <cell r="N291" t="str">
            <v>IGNORED</v>
          </cell>
          <cell r="O291" t="str">
            <v>IGNORED</v>
          </cell>
          <cell r="P291" t="str">
            <v>IGNORED</v>
          </cell>
          <cell r="Q291" t="str">
            <v>IGNORED</v>
          </cell>
          <cell r="R291" t="str">
            <v>IGNORED</v>
          </cell>
          <cell r="S291" t="str">
            <v>IGNORED</v>
          </cell>
          <cell r="T291" t="str">
            <v>IGNORED</v>
          </cell>
          <cell r="U291" t="str">
            <v>IGNORED</v>
          </cell>
          <cell r="V291" t="str">
            <v>IGNORED</v>
          </cell>
          <cell r="W291" t="str">
            <v>IGNORED</v>
          </cell>
          <cell r="X291" t="str">
            <v>IGNORED</v>
          </cell>
          <cell r="Y291" t="str">
            <v>IGNORED</v>
          </cell>
          <cell r="Z291" t="str">
            <v>IGNORED</v>
          </cell>
          <cell r="AA291" t="str">
            <v>IGNORED</v>
          </cell>
          <cell r="AB291" t="str">
            <v>IGNORED</v>
          </cell>
          <cell r="AC291" t="str">
            <v>IGNORED</v>
          </cell>
          <cell r="AD291" t="str">
            <v>IGNORED</v>
          </cell>
          <cell r="AE291" t="str">
            <v>IGNORED</v>
          </cell>
          <cell r="AF291" t="str">
            <v>IGNORED</v>
          </cell>
          <cell r="AG291" t="str">
            <v>IGNORED</v>
          </cell>
          <cell r="AH291" t="str">
            <v>IGNORED</v>
          </cell>
          <cell r="AI291" t="str">
            <v>IGNORED</v>
          </cell>
          <cell r="AJ291" t="str">
            <v>IGNORED</v>
          </cell>
          <cell r="AK291" t="str">
            <v>IGNORED</v>
          </cell>
          <cell r="AL291" t="str">
            <v>IGNORED</v>
          </cell>
          <cell r="AM291" t="str">
            <v>IGNORED</v>
          </cell>
          <cell r="AN291" t="str">
            <v>IGNORED</v>
          </cell>
          <cell r="AO291" t="str">
            <v>IGNORED</v>
          </cell>
          <cell r="AP291" t="str">
            <v>IGNORED</v>
          </cell>
          <cell r="AQ291" t="str">
            <v>IGNORED</v>
          </cell>
          <cell r="AR291" t="str">
            <v>IGNORED</v>
          </cell>
          <cell r="AS291" t="str">
            <v>IGNORED</v>
          </cell>
          <cell r="AT291" t="str">
            <v>IGNORED</v>
          </cell>
          <cell r="AU291" t="str">
            <v>IGNORED</v>
          </cell>
          <cell r="AV291" t="str">
            <v>IGNORED</v>
          </cell>
          <cell r="AW291" t="str">
            <v>IGNORED</v>
          </cell>
          <cell r="AX291" t="str">
            <v>IGNORED</v>
          </cell>
          <cell r="AY291" t="str">
            <v>IGNORED</v>
          </cell>
          <cell r="AZ291" t="str">
            <v>IGNORED</v>
          </cell>
          <cell r="BA291" t="str">
            <v>IGNORED</v>
          </cell>
          <cell r="BB291" t="str">
            <v>IGNORED</v>
          </cell>
          <cell r="BC291" t="str">
            <v>IGNORED</v>
          </cell>
          <cell r="BD291" t="str">
            <v>IGNORED</v>
          </cell>
          <cell r="BE291" t="str">
            <v>IGNORED</v>
          </cell>
          <cell r="BF291" t="str">
            <v>IGNORED</v>
          </cell>
          <cell r="BG291" t="str">
            <v>IGNORED</v>
          </cell>
          <cell r="BH291" t="str">
            <v>IGNORED</v>
          </cell>
          <cell r="BI291" t="str">
            <v>IGNORED</v>
          </cell>
          <cell r="BJ291" t="str">
            <v>IGNORED</v>
          </cell>
          <cell r="BK291" t="str">
            <v>IGNORED</v>
          </cell>
          <cell r="BL291" t="str">
            <v>IGNORED</v>
          </cell>
          <cell r="BM291" t="str">
            <v>IGNORED</v>
          </cell>
          <cell r="BN291" t="str">
            <v>IGNORED</v>
          </cell>
          <cell r="BO291" t="str">
            <v>IGNORED</v>
          </cell>
          <cell r="BP291" t="str">
            <v>IGNORED</v>
          </cell>
          <cell r="BQ291" t="str">
            <v>IGNORED</v>
          </cell>
          <cell r="BR291" t="str">
            <v>IGNORED</v>
          </cell>
          <cell r="BS291" t="str">
            <v>IGNORED</v>
          </cell>
          <cell r="BT291" t="str">
            <v>IGNORED</v>
          </cell>
          <cell r="BU291" t="str">
            <v>IGNORED</v>
          </cell>
          <cell r="BV291" t="str">
            <v>IGNORED</v>
          </cell>
          <cell r="BW291" t="str">
            <v>IGNORED</v>
          </cell>
        </row>
        <row r="292">
          <cell r="B292" t="str">
            <v>EPS (excl. ESO expense, basic)</v>
          </cell>
          <cell r="C292" t="str">
            <v>EPS_EX_ESO_B</v>
          </cell>
          <cell r="D292" t="str">
            <v>USD</v>
          </cell>
          <cell r="F292" t="str">
            <v>IGNORED</v>
          </cell>
          <cell r="G292" t="str">
            <v>IGNORED</v>
          </cell>
          <cell r="H292" t="str">
            <v>IGNORED</v>
          </cell>
          <cell r="I292" t="str">
            <v>IGNORED</v>
          </cell>
          <cell r="J292" t="str">
            <v>IGNORED</v>
          </cell>
          <cell r="K292" t="str">
            <v>IGNORED</v>
          </cell>
          <cell r="L292" t="str">
            <v>IGNORED</v>
          </cell>
          <cell r="M292" t="str">
            <v>IGNORED</v>
          </cell>
          <cell r="N292" t="str">
            <v>IGNORED</v>
          </cell>
          <cell r="O292" t="str">
            <v>IGNORED</v>
          </cell>
          <cell r="P292" t="str">
            <v>IGNORED</v>
          </cell>
          <cell r="Q292" t="str">
            <v>IGNORED</v>
          </cell>
          <cell r="R292" t="str">
            <v>IGNORED</v>
          </cell>
          <cell r="S292" t="str">
            <v>IGNORED</v>
          </cell>
          <cell r="T292" t="str">
            <v>IGNORED</v>
          </cell>
          <cell r="U292" t="str">
            <v>IGNORED</v>
          </cell>
          <cell r="V292" t="str">
            <v>IGNORED</v>
          </cell>
          <cell r="W292" t="str">
            <v>IGNORED</v>
          </cell>
          <cell r="X292" t="str">
            <v>IGNORED</v>
          </cell>
          <cell r="Y292" t="str">
            <v>IGNORED</v>
          </cell>
          <cell r="Z292" t="str">
            <v>IGNORED</v>
          </cell>
          <cell r="AA292" t="str">
            <v>IGNORED</v>
          </cell>
          <cell r="AB292" t="str">
            <v>IGNORED</v>
          </cell>
          <cell r="AC292" t="str">
            <v>IGNORED</v>
          </cell>
          <cell r="AD292" t="str">
            <v>IGNORED</v>
          </cell>
          <cell r="AE292" t="str">
            <v>IGNORED</v>
          </cell>
          <cell r="AF292" t="str">
            <v>IGNORED</v>
          </cell>
          <cell r="AG292" t="str">
            <v>IGNORED</v>
          </cell>
          <cell r="AH292" t="str">
            <v>IGNORED</v>
          </cell>
          <cell r="AI292" t="str">
            <v>IGNORED</v>
          </cell>
          <cell r="AJ292" t="str">
            <v>IGNORED</v>
          </cell>
          <cell r="AK292" t="str">
            <v>IGNORED</v>
          </cell>
          <cell r="AL292" t="str">
            <v>IGNORED</v>
          </cell>
          <cell r="AM292" t="str">
            <v>IGNORED</v>
          </cell>
          <cell r="AN292" t="str">
            <v>IGNORED</v>
          </cell>
          <cell r="AO292" t="str">
            <v>IGNORED</v>
          </cell>
          <cell r="AP292" t="str">
            <v>IGNORED</v>
          </cell>
          <cell r="AQ292" t="str">
            <v>IGNORED</v>
          </cell>
          <cell r="AR292" t="str">
            <v>IGNORED</v>
          </cell>
          <cell r="AS292" t="str">
            <v>IGNORED</v>
          </cell>
          <cell r="AT292" t="str">
            <v>IGNORED</v>
          </cell>
          <cell r="AU292" t="str">
            <v>IGNORED</v>
          </cell>
          <cell r="AV292" t="str">
            <v>IGNORED</v>
          </cell>
          <cell r="AW292" t="str">
            <v>IGNORED</v>
          </cell>
          <cell r="AX292" t="str">
            <v>IGNORED</v>
          </cell>
          <cell r="AY292" t="str">
            <v>IGNORED</v>
          </cell>
          <cell r="AZ292" t="str">
            <v>IGNORED</v>
          </cell>
          <cell r="BA292" t="str">
            <v>IGNORED</v>
          </cell>
          <cell r="BB292" t="str">
            <v>IGNORED</v>
          </cell>
          <cell r="BC292" t="str">
            <v>IGNORED</v>
          </cell>
          <cell r="BD292" t="str">
            <v>IGNORED</v>
          </cell>
          <cell r="BE292" t="str">
            <v>IGNORED</v>
          </cell>
          <cell r="BF292" t="str">
            <v>IGNORED</v>
          </cell>
          <cell r="BG292" t="str">
            <v>IGNORED</v>
          </cell>
          <cell r="BH292" t="str">
            <v>IGNORED</v>
          </cell>
          <cell r="BI292" t="str">
            <v>IGNORED</v>
          </cell>
          <cell r="BJ292" t="str">
            <v>IGNORED</v>
          </cell>
          <cell r="BK292" t="str">
            <v>IGNORED</v>
          </cell>
          <cell r="BL292" t="str">
            <v>IGNORED</v>
          </cell>
          <cell r="BM292" t="str">
            <v>IGNORED</v>
          </cell>
          <cell r="BN292" t="str">
            <v>IGNORED</v>
          </cell>
          <cell r="BO292" t="str">
            <v>IGNORED</v>
          </cell>
          <cell r="BP292" t="str">
            <v>IGNORED</v>
          </cell>
          <cell r="BQ292" t="str">
            <v>IGNORED</v>
          </cell>
          <cell r="BR292" t="str">
            <v>IGNORED</v>
          </cell>
          <cell r="BS292" t="str">
            <v>IGNORED</v>
          </cell>
          <cell r="BT292" t="str">
            <v>IGNORED</v>
          </cell>
          <cell r="BU292" t="str">
            <v>IGNORED</v>
          </cell>
          <cell r="BV292" t="str">
            <v>IGNORED</v>
          </cell>
          <cell r="BW292" t="str">
            <v>IGNORED</v>
          </cell>
        </row>
        <row r="293">
          <cell r="B293" t="str">
            <v>EPS (excl. ESO expense, diluted)</v>
          </cell>
          <cell r="C293" t="str">
            <v>EPS_EX_ESO_D</v>
          </cell>
          <cell r="D293" t="str">
            <v>USD</v>
          </cell>
          <cell r="F293" t="str">
            <v>IGNORED</v>
          </cell>
          <cell r="G293" t="str">
            <v>IGNORED</v>
          </cell>
          <cell r="H293" t="str">
            <v>IGNORED</v>
          </cell>
          <cell r="I293" t="str">
            <v>IGNORED</v>
          </cell>
          <cell r="J293" t="str">
            <v>IGNORED</v>
          </cell>
          <cell r="K293" t="str">
            <v>IGNORED</v>
          </cell>
          <cell r="L293" t="str">
            <v>IGNORED</v>
          </cell>
          <cell r="M293" t="str">
            <v>IGNORED</v>
          </cell>
          <cell r="N293" t="str">
            <v>IGNORED</v>
          </cell>
          <cell r="O293" t="str">
            <v>IGNORED</v>
          </cell>
          <cell r="P293" t="str">
            <v>IGNORED</v>
          </cell>
          <cell r="Q293" t="str">
            <v>IGNORED</v>
          </cell>
          <cell r="R293" t="str">
            <v>IGNORED</v>
          </cell>
          <cell r="S293" t="str">
            <v>IGNORED</v>
          </cell>
          <cell r="T293" t="str">
            <v>IGNORED</v>
          </cell>
          <cell r="U293" t="str">
            <v>IGNORED</v>
          </cell>
          <cell r="V293" t="str">
            <v>IGNORED</v>
          </cell>
          <cell r="W293" t="str">
            <v>IGNORED</v>
          </cell>
          <cell r="X293" t="str">
            <v>IGNORED</v>
          </cell>
          <cell r="Y293" t="str">
            <v>IGNORED</v>
          </cell>
          <cell r="Z293" t="str">
            <v>IGNORED</v>
          </cell>
          <cell r="AA293" t="str">
            <v>IGNORED</v>
          </cell>
          <cell r="AB293" t="str">
            <v>IGNORED</v>
          </cell>
          <cell r="AC293" t="str">
            <v>IGNORED</v>
          </cell>
          <cell r="AD293" t="str">
            <v>IGNORED</v>
          </cell>
          <cell r="AE293" t="str">
            <v>IGNORED</v>
          </cell>
          <cell r="AF293" t="str">
            <v>IGNORED</v>
          </cell>
          <cell r="AG293" t="str">
            <v>IGNORED</v>
          </cell>
          <cell r="AH293" t="str">
            <v>IGNORED</v>
          </cell>
          <cell r="AI293" t="str">
            <v>IGNORED</v>
          </cell>
          <cell r="AJ293" t="str">
            <v>IGNORED</v>
          </cell>
          <cell r="AK293" t="str">
            <v>IGNORED</v>
          </cell>
          <cell r="AL293" t="str">
            <v>IGNORED</v>
          </cell>
          <cell r="AM293" t="str">
            <v>IGNORED</v>
          </cell>
          <cell r="AN293" t="str">
            <v>IGNORED</v>
          </cell>
          <cell r="AO293" t="str">
            <v>IGNORED</v>
          </cell>
          <cell r="AP293" t="str">
            <v>IGNORED</v>
          </cell>
          <cell r="AQ293" t="str">
            <v>IGNORED</v>
          </cell>
          <cell r="AR293" t="str">
            <v>IGNORED</v>
          </cell>
          <cell r="AS293" t="str">
            <v>IGNORED</v>
          </cell>
          <cell r="AT293" t="str">
            <v>IGNORED</v>
          </cell>
          <cell r="AU293" t="str">
            <v>IGNORED</v>
          </cell>
          <cell r="AV293" t="str">
            <v>IGNORED</v>
          </cell>
          <cell r="AW293" t="str">
            <v>IGNORED</v>
          </cell>
          <cell r="AX293" t="str">
            <v>IGNORED</v>
          </cell>
          <cell r="AY293" t="str">
            <v>IGNORED</v>
          </cell>
          <cell r="AZ293" t="str">
            <v>IGNORED</v>
          </cell>
          <cell r="BA293" t="str">
            <v>IGNORED</v>
          </cell>
          <cell r="BB293" t="str">
            <v>IGNORED</v>
          </cell>
          <cell r="BC293" t="str">
            <v>IGNORED</v>
          </cell>
          <cell r="BD293" t="str">
            <v>IGNORED</v>
          </cell>
          <cell r="BE293" t="str">
            <v>IGNORED</v>
          </cell>
          <cell r="BF293" t="str">
            <v>IGNORED</v>
          </cell>
          <cell r="BG293" t="str">
            <v>IGNORED</v>
          </cell>
          <cell r="BH293" t="str">
            <v>IGNORED</v>
          </cell>
          <cell r="BI293" t="str">
            <v>IGNORED</v>
          </cell>
          <cell r="BJ293" t="str">
            <v>IGNORED</v>
          </cell>
          <cell r="BK293" t="str">
            <v>IGNORED</v>
          </cell>
          <cell r="BL293" t="str">
            <v>IGNORED</v>
          </cell>
          <cell r="BM293" t="str">
            <v>IGNORED</v>
          </cell>
          <cell r="BN293" t="str">
            <v>IGNORED</v>
          </cell>
          <cell r="BO293" t="str">
            <v>IGNORED</v>
          </cell>
          <cell r="BP293" t="str">
            <v>IGNORED</v>
          </cell>
          <cell r="BQ293" t="str">
            <v>IGNORED</v>
          </cell>
          <cell r="BR293" t="str">
            <v>IGNORED</v>
          </cell>
          <cell r="BS293" t="str">
            <v>IGNORED</v>
          </cell>
          <cell r="BT293" t="str">
            <v>IGNORED</v>
          </cell>
          <cell r="BU293" t="str">
            <v>IGNORED</v>
          </cell>
          <cell r="BV293" t="str">
            <v>IGNORED</v>
          </cell>
          <cell r="BW293" t="str">
            <v>IGNORED</v>
          </cell>
        </row>
        <row r="294">
          <cell r="B294" t="str">
            <v>Year that ESO expense takes effect</v>
          </cell>
          <cell r="C294" t="str">
            <v>ESO_YEAR</v>
          </cell>
          <cell r="E294" t="str">
            <v>IGNORED</v>
          </cell>
        </row>
        <row r="295">
          <cell r="A295" t="str">
            <v>Balance Sheet</v>
          </cell>
        </row>
        <row r="296">
          <cell r="B296" t="str">
            <v>BVPS, book value per share</v>
          </cell>
          <cell r="C296" t="str">
            <v>BVPS</v>
          </cell>
          <cell r="D296" t="str">
            <v>USD</v>
          </cell>
          <cell r="F296" t="str">
            <v>IGNORED</v>
          </cell>
          <cell r="G296" t="str">
            <v>IGNORED</v>
          </cell>
          <cell r="H296" t="str">
            <v>IGNORED</v>
          </cell>
          <cell r="I296" t="str">
            <v>IGNORED</v>
          </cell>
          <cell r="J296" t="str">
            <v>IGNORED</v>
          </cell>
          <cell r="K296" t="str">
            <v>IGNORED</v>
          </cell>
          <cell r="L296" t="str">
            <v>IGNORED</v>
          </cell>
          <cell r="M296" t="str">
            <v>IGNORED</v>
          </cell>
          <cell r="N296" t="str">
            <v>IGNORED</v>
          </cell>
          <cell r="O296" t="str">
            <v>IGNORED</v>
          </cell>
          <cell r="P296" t="str">
            <v>IGNORED</v>
          </cell>
          <cell r="Q296" t="str">
            <v>IGNORED</v>
          </cell>
          <cell r="R296" t="str">
            <v>IGNORED</v>
          </cell>
          <cell r="S296" t="str">
            <v>IGNORED</v>
          </cell>
          <cell r="T296" t="str">
            <v>IGNORED</v>
          </cell>
          <cell r="U296" t="str">
            <v>IGNORED</v>
          </cell>
          <cell r="V296" t="str">
            <v>IGNORED</v>
          </cell>
          <cell r="W296" t="str">
            <v>IGNORED</v>
          </cell>
          <cell r="X296" t="str">
            <v>IGNORED</v>
          </cell>
          <cell r="Y296" t="str">
            <v>IGNORED</v>
          </cell>
          <cell r="Z296" t="str">
            <v>IGNORED</v>
          </cell>
          <cell r="AA296" t="str">
            <v>IGNORED</v>
          </cell>
          <cell r="AB296" t="str">
            <v>IGNORED</v>
          </cell>
          <cell r="AC296" t="str">
            <v>IGNORED</v>
          </cell>
          <cell r="AD296" t="str">
            <v>IGNORED</v>
          </cell>
          <cell r="AE296" t="str">
            <v>IGNORED</v>
          </cell>
          <cell r="AF296" t="str">
            <v>IGNORED</v>
          </cell>
          <cell r="AG296" t="str">
            <v>IGNORED</v>
          </cell>
          <cell r="AH296" t="str">
            <v>IGNORED</v>
          </cell>
          <cell r="AI296" t="str">
            <v>IGNORED</v>
          </cell>
          <cell r="AJ296" t="str">
            <v>IGNORED</v>
          </cell>
          <cell r="AK296" t="str">
            <v>IGNORED</v>
          </cell>
          <cell r="AL296" t="str">
            <v>IGNORED</v>
          </cell>
          <cell r="AM296" t="str">
            <v>IGNORED</v>
          </cell>
          <cell r="AN296" t="str">
            <v>IGNORED</v>
          </cell>
          <cell r="AO296" t="str">
            <v>IGNORED</v>
          </cell>
          <cell r="AP296" t="str">
            <v>IGNORED</v>
          </cell>
          <cell r="AQ296" t="str">
            <v>IGNORED</v>
          </cell>
          <cell r="AR296" t="str">
            <v>IGNORED</v>
          </cell>
          <cell r="AS296" t="str">
            <v>IGNORED</v>
          </cell>
          <cell r="AT296" t="str">
            <v>IGNORED</v>
          </cell>
          <cell r="AU296" t="str">
            <v>IGNORED</v>
          </cell>
          <cell r="AV296" t="str">
            <v>IGNORED</v>
          </cell>
          <cell r="AW296" t="str">
            <v>IGNORED</v>
          </cell>
          <cell r="AX296" t="str">
            <v>IGNORED</v>
          </cell>
          <cell r="AY296" t="str">
            <v>IGNORED</v>
          </cell>
          <cell r="AZ296" t="str">
            <v>IGNORED</v>
          </cell>
          <cell r="BA296" t="str">
            <v>IGNORED</v>
          </cell>
          <cell r="BB296" t="str">
            <v>IGNORED</v>
          </cell>
          <cell r="BC296" t="str">
            <v>IGNORED</v>
          </cell>
          <cell r="BD296" t="str">
            <v>IGNORED</v>
          </cell>
          <cell r="BE296" t="str">
            <v>IGNORED</v>
          </cell>
          <cell r="BF296" t="str">
            <v>IGNORED</v>
          </cell>
          <cell r="BG296" t="str">
            <v>IGNORED</v>
          </cell>
          <cell r="BH296" t="str">
            <v>IGNORED</v>
          </cell>
          <cell r="BI296" t="str">
            <v>IGNORED</v>
          </cell>
          <cell r="BJ296" t="str">
            <v>IGNORED</v>
          </cell>
          <cell r="BK296" t="str">
            <v>IGNORED</v>
          </cell>
          <cell r="BL296" t="str">
            <v>IGNORED</v>
          </cell>
          <cell r="BM296" t="str">
            <v>IGNORED</v>
          </cell>
          <cell r="BN296" t="str">
            <v>IGNORED</v>
          </cell>
          <cell r="BO296" t="str">
            <v>IGNORED</v>
          </cell>
          <cell r="BP296" t="str">
            <v>IGNORED</v>
          </cell>
          <cell r="BQ296" t="str">
            <v>IGNORED</v>
          </cell>
          <cell r="BR296" t="str">
            <v>IGNORED</v>
          </cell>
          <cell r="BS296" t="str">
            <v>IGNORED</v>
          </cell>
          <cell r="BT296" t="str">
            <v>IGNORED</v>
          </cell>
          <cell r="BU296" t="str">
            <v>IGNORED</v>
          </cell>
          <cell r="BV296" t="str">
            <v>IGNORED</v>
          </cell>
          <cell r="BW296" t="str">
            <v>IGNORED</v>
          </cell>
        </row>
        <row r="297">
          <cell r="A297" t="str">
            <v>Additional Balance Sheet Items</v>
          </cell>
        </row>
        <row r="298">
          <cell r="B298" t="str">
            <v>Total repurchase authorization</v>
          </cell>
          <cell r="C298" t="str">
            <v>REPUR_TOT_AUTH</v>
          </cell>
          <cell r="D298" t="str">
            <v>USD</v>
          </cell>
          <cell r="E298" t="str">
            <v>IGNORED</v>
          </cell>
        </row>
        <row r="299">
          <cell r="B299" t="str">
            <v>Remaining repurchase authorization</v>
          </cell>
          <cell r="C299" t="str">
            <v>REPUR_REMAINING</v>
          </cell>
          <cell r="D299" t="str">
            <v>USD</v>
          </cell>
          <cell r="E299" t="str">
            <v>IGNORED</v>
          </cell>
        </row>
        <row r="300">
          <cell r="B300" t="str">
            <v>Suspended repurchase authorization</v>
          </cell>
          <cell r="C300" t="str">
            <v>REPUR_SUSPENDED</v>
          </cell>
          <cell r="D300" t="str">
            <v>USD</v>
          </cell>
          <cell r="E300" t="str">
            <v>IGNORED</v>
          </cell>
        </row>
        <row r="301">
          <cell r="B301" t="str">
            <v>Shares repurchased during period</v>
          </cell>
          <cell r="C301" t="str">
            <v>REPUR_ACTUAL</v>
          </cell>
          <cell r="D301" t="str">
            <v>USD</v>
          </cell>
          <cell r="F301" t="str">
            <v>IGNORED</v>
          </cell>
          <cell r="G301" t="str">
            <v>IGNORED</v>
          </cell>
          <cell r="H301" t="str">
            <v>IGNORED</v>
          </cell>
          <cell r="I301" t="str">
            <v>IGNORED</v>
          </cell>
          <cell r="J301" t="str">
            <v>IGNORED</v>
          </cell>
          <cell r="K301" t="str">
            <v>IGNORED</v>
          </cell>
          <cell r="L301" t="str">
            <v>IGNORED</v>
          </cell>
          <cell r="M301" t="str">
            <v>IGNORED</v>
          </cell>
          <cell r="N301" t="str">
            <v>IGNORED</v>
          </cell>
          <cell r="O301" t="str">
            <v>IGNORED</v>
          </cell>
          <cell r="P301" t="str">
            <v>IGNORED</v>
          </cell>
          <cell r="Q301" t="str">
            <v>IGNORED</v>
          </cell>
          <cell r="R301" t="str">
            <v>IGNORED</v>
          </cell>
          <cell r="S301" t="str">
            <v>IGNORED</v>
          </cell>
          <cell r="T301" t="str">
            <v>IGNORED</v>
          </cell>
          <cell r="U301" t="str">
            <v>IGNORED</v>
          </cell>
          <cell r="V301" t="str">
            <v>IGNORED</v>
          </cell>
          <cell r="W301" t="str">
            <v>IGNORED</v>
          </cell>
          <cell r="X301" t="str">
            <v>IGNORED</v>
          </cell>
          <cell r="Y301" t="str">
            <v>IGNORED</v>
          </cell>
          <cell r="Z301" t="str">
            <v>IGNORED</v>
          </cell>
          <cell r="AA301" t="str">
            <v>IGNORED</v>
          </cell>
          <cell r="AB301" t="str">
            <v>IGNORED</v>
          </cell>
          <cell r="AC301" t="str">
            <v>IGNORED</v>
          </cell>
          <cell r="AD301" t="str">
            <v>IGNORED</v>
          </cell>
          <cell r="AE301" t="str">
            <v>IGNORED</v>
          </cell>
          <cell r="AF301" t="str">
            <v>IGNORED</v>
          </cell>
          <cell r="AG301" t="str">
            <v>IGNORED</v>
          </cell>
          <cell r="AH301" t="str">
            <v>IGNORED</v>
          </cell>
          <cell r="AI301" t="str">
            <v>IGNORED</v>
          </cell>
          <cell r="AJ301" t="str">
            <v>IGNORED</v>
          </cell>
          <cell r="AK301" t="str">
            <v>IGNORED</v>
          </cell>
          <cell r="AL301" t="str">
            <v>IGNORED</v>
          </cell>
          <cell r="AM301" t="str">
            <v>IGNORED</v>
          </cell>
          <cell r="AN301" t="str">
            <v>IGNORED</v>
          </cell>
          <cell r="AO301" t="str">
            <v>IGNORED</v>
          </cell>
          <cell r="AP301" t="str">
            <v>IGNORED</v>
          </cell>
          <cell r="AQ301" t="str">
            <v>IGNORED</v>
          </cell>
          <cell r="AR301" t="str">
            <v>IGNORED</v>
          </cell>
          <cell r="AS301" t="str">
            <v>IGNORED</v>
          </cell>
          <cell r="AT301" t="str">
            <v>IGNORED</v>
          </cell>
          <cell r="AU301" t="str">
            <v>IGNORED</v>
          </cell>
          <cell r="AV301" t="str">
            <v>IGNORED</v>
          </cell>
          <cell r="AW301" t="str">
            <v>IGNORED</v>
          </cell>
          <cell r="AX301" t="str">
            <v>IGNORED</v>
          </cell>
          <cell r="AY301" t="str">
            <v>IGNORED</v>
          </cell>
          <cell r="AZ301" t="str">
            <v>IGNORED</v>
          </cell>
          <cell r="BA301" t="str">
            <v>IGNORED</v>
          </cell>
          <cell r="BB301" t="str">
            <v>IGNORED</v>
          </cell>
          <cell r="BC301" t="str">
            <v>IGNORED</v>
          </cell>
          <cell r="BD301" t="str">
            <v>IGNORED</v>
          </cell>
          <cell r="BE301" t="str">
            <v>IGNORED</v>
          </cell>
          <cell r="BF301" t="str">
            <v>IGNORED</v>
          </cell>
          <cell r="BG301" t="str">
            <v>IGNORED</v>
          </cell>
          <cell r="BH301" t="str">
            <v>IGNORED</v>
          </cell>
          <cell r="BI301" t="str">
            <v>IGNORED</v>
          </cell>
          <cell r="BJ301" t="str">
            <v>IGNORED</v>
          </cell>
          <cell r="BK301" t="str">
            <v>IGNORED</v>
          </cell>
          <cell r="BL301" t="str">
            <v>IGNORED</v>
          </cell>
          <cell r="BM301" t="str">
            <v>IGNORED</v>
          </cell>
          <cell r="BN301" t="str">
            <v>IGNORED</v>
          </cell>
          <cell r="BO301" t="str">
            <v>IGNORED</v>
          </cell>
          <cell r="BP301" t="str">
            <v>IGNORED</v>
          </cell>
          <cell r="BQ301" t="str">
            <v>IGNORED</v>
          </cell>
          <cell r="BR301" t="str">
            <v>IGNORED</v>
          </cell>
          <cell r="BS301" t="str">
            <v>IGNORED</v>
          </cell>
          <cell r="BT301" t="str">
            <v>IGNORED</v>
          </cell>
          <cell r="BU301" t="str">
            <v>IGNORED</v>
          </cell>
          <cell r="BV301" t="str">
            <v>IGNORED</v>
          </cell>
          <cell r="BW301" t="str">
            <v>IGNORED</v>
          </cell>
        </row>
        <row r="302">
          <cell r="A302" t="str">
            <v>Cash Flow Statement</v>
          </cell>
        </row>
        <row r="303">
          <cell r="B303" t="str">
            <v>Net income (pre-preferred dividends)</v>
          </cell>
          <cell r="C303" t="str">
            <v>CF_NI_PRE_PREF</v>
          </cell>
          <cell r="D303" t="str">
            <v>USD</v>
          </cell>
          <cell r="F303" t="str">
            <v>IGNORED</v>
          </cell>
          <cell r="G303" t="str">
            <v>IGNORED</v>
          </cell>
          <cell r="H303" t="str">
            <v>IGNORED</v>
          </cell>
          <cell r="I303" t="str">
            <v>IGNORED</v>
          </cell>
          <cell r="J303" t="str">
            <v>IGNORED</v>
          </cell>
          <cell r="K303" t="str">
            <v>IGNORED</v>
          </cell>
          <cell r="L303" t="str">
            <v>IGNORED</v>
          </cell>
          <cell r="M303" t="str">
            <v>IGNORED</v>
          </cell>
          <cell r="N303" t="str">
            <v>IGNORED</v>
          </cell>
          <cell r="O303" t="str">
            <v>IGNORED</v>
          </cell>
          <cell r="P303" t="str">
            <v>IGNORED</v>
          </cell>
          <cell r="Q303" t="str">
            <v>IGNORED</v>
          </cell>
          <cell r="R303" t="str">
            <v>IGNORED</v>
          </cell>
          <cell r="S303" t="str">
            <v>IGNORED</v>
          </cell>
          <cell r="T303" t="str">
            <v>IGNORED</v>
          </cell>
          <cell r="U303" t="str">
            <v>IGNORED</v>
          </cell>
          <cell r="V303" t="str">
            <v>IGNORED</v>
          </cell>
          <cell r="W303" t="str">
            <v>IGNORED</v>
          </cell>
          <cell r="X303" t="str">
            <v>IGNORED</v>
          </cell>
          <cell r="Y303" t="str">
            <v>IGNORED</v>
          </cell>
          <cell r="Z303" t="str">
            <v>IGNORED</v>
          </cell>
          <cell r="AA303" t="str">
            <v>IGNORED</v>
          </cell>
          <cell r="AB303" t="str">
            <v>IGNORED</v>
          </cell>
          <cell r="AC303" t="str">
            <v>IGNORED</v>
          </cell>
          <cell r="AD303" t="str">
            <v>IGNORED</v>
          </cell>
          <cell r="AE303" t="str">
            <v>IGNORED</v>
          </cell>
          <cell r="AF303" t="str">
            <v>IGNORED</v>
          </cell>
          <cell r="AG303" t="str">
            <v>IGNORED</v>
          </cell>
          <cell r="AH303" t="str">
            <v>IGNORED</v>
          </cell>
          <cell r="AI303" t="str">
            <v>IGNORED</v>
          </cell>
          <cell r="AJ303" t="str">
            <v>IGNORED</v>
          </cell>
          <cell r="AK303" t="str">
            <v>IGNORED</v>
          </cell>
          <cell r="AL303" t="str">
            <v>IGNORED</v>
          </cell>
          <cell r="AM303" t="str">
            <v>IGNORED</v>
          </cell>
          <cell r="AN303" t="str">
            <v>IGNORED</v>
          </cell>
          <cell r="AO303" t="str">
            <v>IGNORED</v>
          </cell>
          <cell r="AP303" t="str">
            <v>IGNORED</v>
          </cell>
          <cell r="AQ303" t="str">
            <v>IGNORED</v>
          </cell>
          <cell r="AR303" t="str">
            <v>IGNORED</v>
          </cell>
          <cell r="AS303" t="str">
            <v>IGNORED</v>
          </cell>
          <cell r="AT303" t="str">
            <v>IGNORED</v>
          </cell>
          <cell r="AU303" t="str">
            <v>IGNORED</v>
          </cell>
          <cell r="AV303" t="str">
            <v>IGNORED</v>
          </cell>
          <cell r="AW303" t="str">
            <v>IGNORED</v>
          </cell>
          <cell r="AX303" t="str">
            <v>IGNORED</v>
          </cell>
          <cell r="AY303" t="str">
            <v>IGNORED</v>
          </cell>
          <cell r="AZ303" t="str">
            <v>IGNORED</v>
          </cell>
          <cell r="BA303" t="str">
            <v>IGNORED</v>
          </cell>
          <cell r="BB303" t="str">
            <v>IGNORED</v>
          </cell>
          <cell r="BC303" t="str">
            <v>IGNORED</v>
          </cell>
          <cell r="BD303" t="str">
            <v>IGNORED</v>
          </cell>
          <cell r="BE303" t="str">
            <v>IGNORED</v>
          </cell>
          <cell r="BF303" t="str">
            <v>IGNORED</v>
          </cell>
          <cell r="BG303" t="str">
            <v>IGNORED</v>
          </cell>
          <cell r="BH303" t="str">
            <v>IGNORED</v>
          </cell>
          <cell r="BI303" t="str">
            <v>IGNORED</v>
          </cell>
          <cell r="BJ303" t="str">
            <v>IGNORED</v>
          </cell>
          <cell r="BK303" t="str">
            <v>IGNORED</v>
          </cell>
          <cell r="BL303" t="str">
            <v>IGNORED</v>
          </cell>
          <cell r="BM303" t="str">
            <v>IGNORED</v>
          </cell>
          <cell r="BN303" t="str">
            <v>IGNORED</v>
          </cell>
          <cell r="BO303" t="str">
            <v>IGNORED</v>
          </cell>
          <cell r="BP303" t="str">
            <v>IGNORED</v>
          </cell>
          <cell r="BQ303" t="str">
            <v>IGNORED</v>
          </cell>
          <cell r="BR303" t="str">
            <v>IGNORED</v>
          </cell>
          <cell r="BS303" t="str">
            <v>IGNORED</v>
          </cell>
          <cell r="BT303" t="str">
            <v>IGNORED</v>
          </cell>
          <cell r="BU303" t="str">
            <v>IGNORED</v>
          </cell>
          <cell r="BV303" t="str">
            <v>IGNORED</v>
          </cell>
          <cell r="BW303" t="str">
            <v>IGNORED</v>
          </cell>
        </row>
        <row r="304">
          <cell r="A304" t="str">
            <v>Other Items</v>
          </cell>
        </row>
        <row r="305">
          <cell r="B305" t="str">
            <v>Beta</v>
          </cell>
          <cell r="C305" t="str">
            <v>BETA_ANALYST</v>
          </cell>
          <cell r="E305" t="str">
            <v>IGNORED</v>
          </cell>
        </row>
        <row r="306">
          <cell r="B306" t="str">
            <v>Market equity risk premium</v>
          </cell>
          <cell r="C306" t="str">
            <v>MKT_EQ_RISK_PREM</v>
          </cell>
          <cell r="E306" t="str">
            <v>IGNORED</v>
          </cell>
        </row>
        <row r="307">
          <cell r="B307" t="str">
            <v>Risk-free rate</v>
          </cell>
          <cell r="C307" t="str">
            <v>RISK_FR_RATE</v>
          </cell>
          <cell r="E307" t="str">
            <v>IGNORED</v>
          </cell>
        </row>
      </sheetData>
      <sheetData sheetId="5"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Estimate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V2" t="str">
            <v>Estimate</v>
          </cell>
          <cell r="BW2" t="str">
            <v>Estimate</v>
          </cell>
        </row>
        <row r="5">
          <cell r="A5" t="str">
            <v>Reference Data</v>
          </cell>
        </row>
        <row r="8">
          <cell r="A8" t="str">
            <v>General Information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</row>
        <row r="57">
          <cell r="B57" t="str">
            <v>Long-term  debt</v>
          </cell>
          <cell r="C57" t="str">
            <v>LT_DEBT</v>
          </cell>
          <cell r="D57" t="str">
            <v>USD</v>
          </cell>
        </row>
        <row r="58">
          <cell r="B58" t="str">
            <v>Other long-term liabilities</v>
          </cell>
          <cell r="C58" t="str">
            <v>OTH_LT_CRED_GQ</v>
          </cell>
          <cell r="D58" t="str">
            <v>USD</v>
          </cell>
        </row>
        <row r="59">
          <cell r="B59" t="str">
            <v>Total long-term liabilities</v>
          </cell>
          <cell r="C59" t="str">
            <v>TOT_LT_LIAB</v>
          </cell>
          <cell r="D59" t="str">
            <v>USD</v>
          </cell>
        </row>
        <row r="60">
          <cell r="B60" t="str">
            <v>Total liabilities</v>
          </cell>
          <cell r="C60" t="str">
            <v>TOT_LIAB</v>
          </cell>
          <cell r="D60" t="str">
            <v>USD</v>
          </cell>
        </row>
        <row r="61">
          <cell r="B61" t="str">
            <v>Preferred shares</v>
          </cell>
          <cell r="C61" t="str">
            <v>PREF_SH</v>
          </cell>
          <cell r="D61" t="str">
            <v>USD</v>
          </cell>
        </row>
        <row r="62">
          <cell r="B62" t="str">
            <v>Total common equity</v>
          </cell>
          <cell r="C62" t="str">
            <v>ORD_SH_FUND</v>
          </cell>
          <cell r="D62" t="str">
            <v>USD</v>
          </cell>
        </row>
        <row r="63">
          <cell r="B63" t="str">
            <v>Minority interest</v>
          </cell>
          <cell r="C63" t="str">
            <v>MINORITIES</v>
          </cell>
          <cell r="D63" t="str">
            <v>USD</v>
          </cell>
        </row>
        <row r="64">
          <cell r="B64" t="str">
            <v>Total shareholders' equity</v>
          </cell>
          <cell r="C64" t="str">
            <v>EQ</v>
          </cell>
          <cell r="D64" t="str">
            <v>USD</v>
          </cell>
        </row>
        <row r="65">
          <cell r="B65" t="str">
            <v>Total liabilities and equity</v>
          </cell>
          <cell r="C65" t="str">
            <v>TOT_LIAB_EQ</v>
          </cell>
          <cell r="D65" t="str">
            <v>USD</v>
          </cell>
        </row>
        <row r="66">
          <cell r="A66" t="str">
            <v>Additional Balance Sheet Items</v>
          </cell>
        </row>
        <row r="67">
          <cell r="B67" t="str">
            <v>Net debt</v>
          </cell>
          <cell r="C67" t="str">
            <v>NET_DEBT</v>
          </cell>
          <cell r="D67" t="str">
            <v>USD</v>
          </cell>
        </row>
        <row r="68">
          <cell r="B68" t="str">
            <v>Capitalized leases</v>
          </cell>
          <cell r="C68" t="str">
            <v>CAP_LEASES</v>
          </cell>
          <cell r="D68" t="str">
            <v>USD</v>
          </cell>
        </row>
        <row r="69">
          <cell r="B69" t="str">
            <v>Deferred income taxes</v>
          </cell>
          <cell r="C69" t="str">
            <v>DEF_INC_TAX</v>
          </cell>
          <cell r="D69" t="str">
            <v>USD</v>
          </cell>
        </row>
        <row r="70">
          <cell r="B70" t="str">
            <v>Associates (mkt value) used in EV calculation</v>
          </cell>
          <cell r="C70" t="str">
            <v>MV_ASSOCIATES</v>
          </cell>
          <cell r="D70" t="str">
            <v>USD</v>
          </cell>
        </row>
        <row r="71">
          <cell r="B71" t="str">
            <v>Net debt adjustment</v>
          </cell>
          <cell r="C71" t="str">
            <v>NET_DEBT_ADJ</v>
          </cell>
          <cell r="D71" t="str">
            <v>USD</v>
          </cell>
        </row>
        <row r="72">
          <cell r="B72" t="str">
            <v>Company borrowing margin</v>
          </cell>
          <cell r="C72" t="str">
            <v>CO_BOR_MARGIN</v>
          </cell>
        </row>
        <row r="73">
          <cell r="B73" t="str">
            <v>Unfunded pensions &amp; other provisions</v>
          </cell>
          <cell r="C73" t="str">
            <v>UNF_PENS</v>
          </cell>
          <cell r="D73" t="str">
            <v>USD</v>
          </cell>
        </row>
        <row r="74">
          <cell r="B74" t="str">
            <v>Unfunded pension liabilities (off balance sheet)</v>
          </cell>
          <cell r="C74" t="str">
            <v>UNF_PENS_OFF</v>
          </cell>
          <cell r="D74" t="str">
            <v>USD</v>
          </cell>
        </row>
        <row r="75">
          <cell r="B75" t="str">
            <v>Unfunded pension liabilities &amp; other, used in EV</v>
          </cell>
          <cell r="C75" t="str">
            <v>UNF_PENS_LIAB_OTH</v>
          </cell>
          <cell r="D75" t="str">
            <v>USD</v>
          </cell>
        </row>
        <row r="76">
          <cell r="B76" t="str">
            <v>Adjustment for unfunded pensions &amp; goodwill</v>
          </cell>
          <cell r="C76" t="str">
            <v>ADJ_UNF_PENS_GOOD</v>
          </cell>
          <cell r="D76" t="str">
            <v>USD</v>
          </cell>
        </row>
        <row r="77">
          <cell r="B77" t="str">
            <v>Other GCI adjustments</v>
          </cell>
          <cell r="C77" t="str">
            <v>OTH_GCI_ADJ</v>
          </cell>
          <cell r="D77" t="str">
            <v>USD</v>
          </cell>
        </row>
        <row r="78">
          <cell r="B78" t="str">
            <v>GCI inflator</v>
          </cell>
          <cell r="C78" t="str">
            <v>GCI_INFL</v>
          </cell>
        </row>
        <row r="79">
          <cell r="B79" t="str">
            <v>Minority interest</v>
          </cell>
          <cell r="C79" t="str">
            <v>BAL_MINO_INT</v>
          </cell>
          <cell r="D79" t="str">
            <v>USD</v>
          </cell>
        </row>
        <row r="80">
          <cell r="A80" t="str">
            <v>Cash Flow Statement</v>
          </cell>
        </row>
        <row r="81">
          <cell r="B81" t="str">
            <v>Minority interest add-back</v>
          </cell>
          <cell r="C81" t="str">
            <v>CF_INC_MINORITY</v>
          </cell>
          <cell r="D81" t="str">
            <v>USD</v>
          </cell>
        </row>
        <row r="82">
          <cell r="B82" t="str">
            <v>Depreciation &amp; amortization add-back</v>
          </cell>
          <cell r="C82" t="str">
            <v>DEPR_AMORT</v>
          </cell>
          <cell r="D82" t="str">
            <v>USD</v>
          </cell>
        </row>
        <row r="83">
          <cell r="B83" t="str">
            <v>(Increase)/decrease in working capital</v>
          </cell>
          <cell r="C83" t="str">
            <v>WORK_CAP</v>
          </cell>
          <cell r="D83" t="str">
            <v>USD</v>
          </cell>
        </row>
        <row r="84">
          <cell r="B84" t="str">
            <v>Other operating cash flow items</v>
          </cell>
          <cell r="C84" t="str">
            <v>OTH_OP_CF</v>
          </cell>
          <cell r="D84" t="str">
            <v>USD</v>
          </cell>
        </row>
        <row r="85">
          <cell r="B85" t="str">
            <v>Cash flow from operating activities</v>
          </cell>
          <cell r="C85" t="str">
            <v>CF_OPS</v>
          </cell>
          <cell r="D85" t="str">
            <v>USD</v>
          </cell>
        </row>
        <row r="86">
          <cell r="B86" t="str">
            <v>Capital expenditures, Capex</v>
          </cell>
          <cell r="C86" t="str">
            <v>CAPEX</v>
          </cell>
          <cell r="D86" t="str">
            <v>USD</v>
          </cell>
        </row>
        <row r="87">
          <cell r="B87" t="str">
            <v>Acquisitions</v>
          </cell>
          <cell r="C87" t="str">
            <v>ACQ</v>
          </cell>
          <cell r="D87" t="str">
            <v>USD</v>
          </cell>
        </row>
        <row r="88">
          <cell r="B88" t="str">
            <v>Divestitures</v>
          </cell>
          <cell r="C88" t="str">
            <v>DIVEST</v>
          </cell>
          <cell r="D88" t="str">
            <v>USD</v>
          </cell>
        </row>
        <row r="89">
          <cell r="B89" t="str">
            <v>Other investing cash flow items</v>
          </cell>
          <cell r="C89" t="str">
            <v>OTH_INV_CF</v>
          </cell>
          <cell r="D89" t="str">
            <v>USD</v>
          </cell>
        </row>
        <row r="90">
          <cell r="B90" t="str">
            <v>Cash flow from investing</v>
          </cell>
          <cell r="C90" t="str">
            <v>CF_INV</v>
          </cell>
          <cell r="D90" t="str">
            <v>USD</v>
          </cell>
        </row>
        <row r="91">
          <cell r="B91" t="str">
            <v>Dividends paid</v>
          </cell>
          <cell r="C91" t="str">
            <v>DIV_PAID</v>
          </cell>
          <cell r="D91" t="str">
            <v>USD</v>
          </cell>
        </row>
        <row r="92">
          <cell r="B92" t="str">
            <v>Common stock issuance/(repurchase)</v>
          </cell>
          <cell r="C92" t="str">
            <v>SH_REPUR</v>
          </cell>
          <cell r="D92" t="str">
            <v>USD</v>
          </cell>
        </row>
        <row r="93">
          <cell r="B93" t="str">
            <v>Increase/(decrease) in total debt</v>
          </cell>
          <cell r="C93" t="str">
            <v>CHG_LT_DEBT</v>
          </cell>
          <cell r="D93" t="str">
            <v>USD</v>
          </cell>
        </row>
        <row r="94">
          <cell r="B94" t="str">
            <v>Other financing cash flow items</v>
          </cell>
          <cell r="C94" t="str">
            <v>OTH_FIN_CF</v>
          </cell>
          <cell r="D94" t="str">
            <v>USD</v>
          </cell>
        </row>
        <row r="95">
          <cell r="B95" t="str">
            <v>Cash flow from financing</v>
          </cell>
          <cell r="C95" t="str">
            <v>CF_FIN</v>
          </cell>
          <cell r="D95" t="str">
            <v>USD</v>
          </cell>
        </row>
        <row r="96">
          <cell r="B96" t="str">
            <v>Total cash flow</v>
          </cell>
          <cell r="C96" t="str">
            <v>TOT_CF</v>
          </cell>
          <cell r="D96" t="str">
            <v>USD</v>
          </cell>
        </row>
        <row r="97">
          <cell r="A97" t="str">
            <v>Additional Cash Flow Items</v>
          </cell>
        </row>
        <row r="98">
          <cell r="B98" t="str">
            <v>Associate and JV add-back</v>
          </cell>
          <cell r="C98" t="str">
            <v>ASSOC_JV_ADDBK</v>
          </cell>
          <cell r="D98" t="str">
            <v>USD</v>
          </cell>
        </row>
        <row r="99">
          <cell r="B99" t="str">
            <v>Profit/(loss) on sale of assets</v>
          </cell>
          <cell r="C99" t="str">
            <v>PL_SALE_ASSETS</v>
          </cell>
          <cell r="D99" t="str">
            <v>USD</v>
          </cell>
        </row>
        <row r="100">
          <cell r="B100" t="str">
            <v>Other non-cash adjustments</v>
          </cell>
          <cell r="C100" t="str">
            <v>OTH_NONCASH_ADJ</v>
          </cell>
          <cell r="D100" t="str">
            <v>USD</v>
          </cell>
        </row>
        <row r="101">
          <cell r="B101" t="str">
            <v>Other DACF adjustments</v>
          </cell>
          <cell r="C101" t="str">
            <v>OTH_DACF_ADJ</v>
          </cell>
          <cell r="D101" t="str">
            <v>USD</v>
          </cell>
        </row>
        <row r="102">
          <cell r="B102" t="str">
            <v>Cash interest expense</v>
          </cell>
          <cell r="C102" t="str">
            <v>CASH_INT_EXP</v>
          </cell>
          <cell r="D102" t="str">
            <v>USD</v>
          </cell>
        </row>
        <row r="103">
          <cell r="B103" t="str">
            <v>Cash tax expense</v>
          </cell>
          <cell r="C103" t="str">
            <v>CASH_TAX_EXP</v>
          </cell>
          <cell r="D103" t="str">
            <v>USD</v>
          </cell>
        </row>
        <row r="104">
          <cell r="B104" t="str">
            <v>Dividends received from associates/JVs</v>
          </cell>
          <cell r="C104" t="str">
            <v>DIVDS_ASSOC_JV</v>
          </cell>
          <cell r="D104" t="str">
            <v>USD</v>
          </cell>
        </row>
        <row r="105">
          <cell r="B105" t="str">
            <v>Capex maintenance</v>
          </cell>
          <cell r="C105" t="str">
            <v>CAPEX_MAINTENANCE</v>
          </cell>
          <cell r="D105" t="str">
            <v>USD</v>
          </cell>
        </row>
        <row r="106">
          <cell r="B106" t="str">
            <v>Capex expansion</v>
          </cell>
          <cell r="C106" t="str">
            <v>CAPEX_EXPANSION</v>
          </cell>
          <cell r="D106" t="str">
            <v>USD</v>
          </cell>
        </row>
        <row r="107">
          <cell r="B107" t="str">
            <v>Non-PP&amp;E capex</v>
          </cell>
          <cell r="C107" t="str">
            <v>NONPPE_CAPEX</v>
          </cell>
          <cell r="D107" t="str">
            <v>USD</v>
          </cell>
        </row>
        <row r="108">
          <cell r="B108" t="str">
            <v>Dividends paid to minorities</v>
          </cell>
          <cell r="C108" t="str">
            <v>DIVDS_PD_MINORITIES</v>
          </cell>
          <cell r="D108" t="str">
            <v>USD</v>
          </cell>
        </row>
        <row r="109">
          <cell r="A109" t="str">
            <v>Other Items</v>
          </cell>
        </row>
        <row r="110">
          <cell r="B110" t="str">
            <v>Number of employees</v>
          </cell>
          <cell r="C110" t="str">
            <v>EMPLOYEES</v>
          </cell>
        </row>
        <row r="111">
          <cell r="A111" t="str">
            <v>Geographical Breakdown</v>
          </cell>
        </row>
        <row r="112">
          <cell r="B112" t="str">
            <v>% of total cash balance held overseas (outside the US)</v>
          </cell>
          <cell r="C112" t="str">
            <v>CASH_PCT_OS_US</v>
          </cell>
        </row>
        <row r="113">
          <cell r="B113" t="str">
            <v>Sales - Total % Americas</v>
          </cell>
          <cell r="C113" t="str">
            <v>SALES_TOT_AM</v>
          </cell>
        </row>
        <row r="114">
          <cell r="B114" t="str">
            <v>Sales - % United States</v>
          </cell>
          <cell r="C114" t="str">
            <v>SALES_US</v>
          </cell>
        </row>
        <row r="115">
          <cell r="B115" t="str">
            <v>Sales - % Canada</v>
          </cell>
          <cell r="C115" t="str">
            <v>SALES_CANADA</v>
          </cell>
        </row>
        <row r="116">
          <cell r="B116" t="str">
            <v>Sales - % Argentina</v>
          </cell>
          <cell r="C116" t="str">
            <v>SALES_ARGENTINA</v>
          </cell>
        </row>
        <row r="117">
          <cell r="B117" t="str">
            <v>Sales - % Brazil</v>
          </cell>
          <cell r="C117" t="str">
            <v>SALES_BRAZIL</v>
          </cell>
        </row>
        <row r="118">
          <cell r="B118" t="str">
            <v>Sales - % Chile</v>
          </cell>
          <cell r="C118" t="str">
            <v>SALES_CHILE</v>
          </cell>
        </row>
        <row r="119">
          <cell r="B119" t="str">
            <v>Sales - % Colombia</v>
          </cell>
          <cell r="C119" t="str">
            <v>SALES_COLOMBIA</v>
          </cell>
        </row>
        <row r="120">
          <cell r="B120" t="str">
            <v>Sales - % Mexico</v>
          </cell>
          <cell r="C120" t="str">
            <v>SALES_MEXICO</v>
          </cell>
        </row>
        <row r="121">
          <cell r="B121" t="str">
            <v>Sales - % Venezuela</v>
          </cell>
          <cell r="C121" t="str">
            <v>SALES_VENEZUELA</v>
          </cell>
        </row>
        <row r="122">
          <cell r="B122" t="str">
            <v>Sales - % Other Americas</v>
          </cell>
          <cell r="C122" t="str">
            <v>SALES_OTH_AM</v>
          </cell>
        </row>
        <row r="123">
          <cell r="B123" t="str">
            <v>Sales - Total % EMEA</v>
          </cell>
          <cell r="C123" t="str">
            <v>SALES_TOT_EMEA</v>
          </cell>
        </row>
        <row r="124">
          <cell r="B124" t="str">
            <v>Sales - % UK</v>
          </cell>
          <cell r="C124" t="str">
            <v>SALES_UK</v>
          </cell>
        </row>
        <row r="125">
          <cell r="B125" t="str">
            <v>Sales - % Western Europe-Ex UK</v>
          </cell>
          <cell r="C125" t="str">
            <v>SALES_EU_EX_UK</v>
          </cell>
        </row>
        <row r="142">
          <cell r="B142" t="str">
            <v>Sales - % Central &amp; Eastern Europe</v>
          </cell>
          <cell r="C142" t="str">
            <v>SALES_CEE</v>
          </cell>
        </row>
        <row r="143">
          <cell r="B143" t="str">
            <v>Sales - % Middle East</v>
          </cell>
          <cell r="C143" t="str">
            <v>SALES_ME</v>
          </cell>
        </row>
        <row r="144">
          <cell r="B144" t="str">
            <v>Sales - % Total Africa</v>
          </cell>
          <cell r="C144" t="str">
            <v>SALES_TOT_AFRICA</v>
          </cell>
        </row>
        <row r="145">
          <cell r="B145" t="str">
            <v>Sales - % Russia</v>
          </cell>
          <cell r="C145" t="str">
            <v>SALES_RUSSIA</v>
          </cell>
        </row>
        <row r="146">
          <cell r="B146" t="str">
            <v>Sales - % Other EMEA</v>
          </cell>
          <cell r="C146" t="str">
            <v>SALES_OTH_EMEA</v>
          </cell>
        </row>
        <row r="147">
          <cell r="B147" t="str">
            <v>Sales - Total % Asia (incl Australia &amp; New Zealand)</v>
          </cell>
          <cell r="C147" t="str">
            <v>SALES_TOT_ASIA</v>
          </cell>
        </row>
        <row r="148">
          <cell r="B148" t="str">
            <v>Sales - % Japan</v>
          </cell>
          <cell r="C148" t="str">
            <v>SALES_JAPAN</v>
          </cell>
        </row>
        <row r="149">
          <cell r="B149" t="str">
            <v>Sales - % China</v>
          </cell>
          <cell r="C149" t="str">
            <v>SALES_CHINA</v>
          </cell>
        </row>
        <row r="150">
          <cell r="B150" t="str">
            <v>Sales - % India</v>
          </cell>
          <cell r="C150" t="str">
            <v>SALES_INDIA</v>
          </cell>
        </row>
        <row r="154">
          <cell r="B154" t="str">
            <v>Sales - % Other Asia</v>
          </cell>
          <cell r="C154" t="str">
            <v>SALES_OTH_AEJ</v>
          </cell>
        </row>
        <row r="155">
          <cell r="B155" t="str">
            <v>Sales - % Others</v>
          </cell>
          <cell r="C155" t="str">
            <v>SALES_OTHER</v>
          </cell>
        </row>
        <row r="193">
          <cell r="B193" t="str">
            <v>Sales -% Consumer (C)</v>
          </cell>
          <cell r="C193" t="str">
            <v>SALES_CONS</v>
          </cell>
        </row>
        <row r="194">
          <cell r="B194" t="str">
            <v>Sales -% Industry (I)</v>
          </cell>
          <cell r="C194" t="str">
            <v>SALES_IND</v>
          </cell>
        </row>
        <row r="195">
          <cell r="B195" t="str">
            <v>Sales -% Government (G)</v>
          </cell>
          <cell r="C195" t="str">
            <v>SALES_GOV</v>
          </cell>
        </row>
        <row r="196">
          <cell r="B196" t="str">
            <v>Sales - % Industry Sub-Segment: Financial Services</v>
          </cell>
          <cell r="C196" t="str">
            <v>SALES_FINAN</v>
          </cell>
        </row>
        <row r="197">
          <cell r="B197" t="str">
            <v>Sales (%) SMB</v>
          </cell>
          <cell r="C197" t="str">
            <v>SALES_SMB</v>
          </cell>
        </row>
        <row r="201">
          <cell r="B201" t="str">
            <v>Sales - % from Captive Financing Business</v>
          </cell>
          <cell r="C201" t="str">
            <v>REV_FIN_SEGMENT</v>
          </cell>
        </row>
        <row r="202">
          <cell r="B202" t="str">
            <v>Operating Earnings - % from Captive Financing Business</v>
          </cell>
          <cell r="C202" t="str">
            <v>EBIT_FIN_SEGMENT</v>
          </cell>
        </row>
        <row r="203">
          <cell r="A203" t="str">
            <v>Commodities Exposure - Sales</v>
          </cell>
        </row>
        <row r="204">
          <cell r="B204" t="str">
            <v>Sales - % Oil/Petrol/Fuel</v>
          </cell>
          <cell r="C204" t="str">
            <v>SALES_OIL_PETRO_FUEL</v>
          </cell>
        </row>
        <row r="205">
          <cell r="B205" t="str">
            <v>Sales - % Oil derivatives/NGLs/plastics</v>
          </cell>
          <cell r="C205" t="str">
            <v>SALES_OIL_DERIV_NGLS_PLASTICS</v>
          </cell>
        </row>
        <row r="206">
          <cell r="B206" t="str">
            <v>Sales - % Nat Gas</v>
          </cell>
          <cell r="C206" t="str">
            <v>SALES_NAT_GAS</v>
          </cell>
        </row>
        <row r="207">
          <cell r="B207" t="str">
            <v>Sales - % Rubber</v>
          </cell>
          <cell r="C207" t="str">
            <v>SALES_RUBBER</v>
          </cell>
        </row>
        <row r="208">
          <cell r="B208" t="str">
            <v>Sales - % Potash</v>
          </cell>
          <cell r="C208" t="str">
            <v>SALES_POTASH</v>
          </cell>
        </row>
        <row r="209">
          <cell r="B209" t="str">
            <v>Sales - % Nitrogen</v>
          </cell>
          <cell r="C209" t="str">
            <v>SALES_NITROGEN</v>
          </cell>
        </row>
        <row r="210">
          <cell r="B210" t="str">
            <v>Sales - % Phosphate</v>
          </cell>
          <cell r="C210" t="str">
            <v>SALES_PHOSPHATE</v>
          </cell>
        </row>
        <row r="211">
          <cell r="B211" t="str">
            <v>Sales - % Wheat</v>
          </cell>
          <cell r="C211" t="str">
            <v>SALES_WHEAT</v>
          </cell>
        </row>
        <row r="212">
          <cell r="B212" t="str">
            <v>Sales - % Sugar</v>
          </cell>
          <cell r="C212" t="str">
            <v>SALES_SUGAR</v>
          </cell>
        </row>
        <row r="213">
          <cell r="B213" t="str">
            <v>Sales - % Soybean</v>
          </cell>
          <cell r="C213" t="str">
            <v>SALES_SOYBEAN</v>
          </cell>
        </row>
        <row r="214">
          <cell r="B214" t="str">
            <v>Sales - % Corn</v>
          </cell>
          <cell r="C214" t="str">
            <v>SALES_CORN</v>
          </cell>
        </row>
        <row r="215">
          <cell r="B215" t="str">
            <v>Sales - % Cotton</v>
          </cell>
          <cell r="C215" t="str">
            <v>SALES_COTTON</v>
          </cell>
        </row>
        <row r="216">
          <cell r="B216" t="str">
            <v>Sales - % Coffee</v>
          </cell>
          <cell r="C216" t="str">
            <v>SALES_COFFEE</v>
          </cell>
        </row>
        <row r="217">
          <cell r="B217" t="str">
            <v>Sales - % Other commodity</v>
          </cell>
          <cell r="C217" t="str">
            <v>SALES_OTH_COMMODITY</v>
          </cell>
        </row>
        <row r="218">
          <cell r="A218" t="str">
            <v>Commodities Exposure - Expense</v>
          </cell>
        </row>
        <row r="219">
          <cell r="B219" t="str">
            <v>Expense - % Oil/Petrol/Fuel</v>
          </cell>
          <cell r="C219" t="str">
            <v>EXP_OIL_PETRO_FUEL</v>
          </cell>
        </row>
        <row r="220">
          <cell r="B220" t="str">
            <v>Expense - % Oil derivatives/NGLs/plastics</v>
          </cell>
          <cell r="C220" t="str">
            <v>EXP_OIL_DERIV_NGLS_PLASTICS</v>
          </cell>
        </row>
        <row r="221">
          <cell r="B221" t="str">
            <v>Expense - % Nat Gas</v>
          </cell>
          <cell r="C221" t="str">
            <v>EXP_NAT_GAS</v>
          </cell>
        </row>
        <row r="222">
          <cell r="B222" t="str">
            <v>Expense - % Coal: thermal</v>
          </cell>
          <cell r="C222" t="str">
            <v>EXP_COAL_THERMAL</v>
          </cell>
        </row>
        <row r="223">
          <cell r="B223" t="str">
            <v>Expense - % Coal: met</v>
          </cell>
          <cell r="C223" t="str">
            <v>EXP_COAL_MET</v>
          </cell>
        </row>
        <row r="224">
          <cell r="B224" t="str">
            <v>Expense - % Water</v>
          </cell>
          <cell r="C224" t="str">
            <v>EXP_WATER</v>
          </cell>
        </row>
        <row r="225">
          <cell r="B225" t="str">
            <v>Expense - % Other commodity</v>
          </cell>
          <cell r="C225" t="str">
            <v>EXP_OTH_COMMODITY</v>
          </cell>
        </row>
        <row r="226">
          <cell r="A226" t="str">
            <v>FX Exposure - Sales</v>
          </cell>
        </row>
        <row r="227">
          <cell r="B227" t="str">
            <v>Sales - % FX: British Pounds/Pence</v>
          </cell>
          <cell r="C227" t="str">
            <v>SALES_FX_GPB</v>
          </cell>
        </row>
        <row r="228">
          <cell r="B228" t="str">
            <v>Sales - % FX: Euro</v>
          </cell>
          <cell r="C228" t="str">
            <v>SALES_FX_EUR</v>
          </cell>
        </row>
        <row r="229">
          <cell r="B229" t="str">
            <v>Sales - % FX: New Russian Ruble</v>
          </cell>
          <cell r="C229" t="str">
            <v>SALES_FX_RUB</v>
          </cell>
        </row>
        <row r="230">
          <cell r="B230" t="str">
            <v>Sales - % FX: U.S. Dollar</v>
          </cell>
          <cell r="C230" t="str">
            <v>SALES_FX_USD</v>
          </cell>
        </row>
        <row r="231">
          <cell r="B231" t="str">
            <v>Sales - % FX: Brazilian Real</v>
          </cell>
          <cell r="C231" t="str">
            <v>SALES_FX_BRL</v>
          </cell>
        </row>
        <row r="232">
          <cell r="B232" t="str">
            <v>Sales - % FX: Japanese Yen</v>
          </cell>
          <cell r="C232" t="str">
            <v>SALES_FX_YEN</v>
          </cell>
        </row>
        <row r="233">
          <cell r="B233" t="str">
            <v>Sales - % FX: Chinese Renminbi</v>
          </cell>
          <cell r="C233" t="str">
            <v>SALES_FX_CNY</v>
          </cell>
        </row>
        <row r="234">
          <cell r="B234" t="str">
            <v>Sales - % FX: Indian Rupee</v>
          </cell>
          <cell r="C234" t="str">
            <v>SALES_FX_INR</v>
          </cell>
        </row>
        <row r="235">
          <cell r="B235" t="str">
            <v>Sales - % FX: Canadian Dollar</v>
          </cell>
          <cell r="C235" t="str">
            <v>SALES_FX_CAD</v>
          </cell>
        </row>
        <row r="236">
          <cell r="B236" t="str">
            <v>Sales - % FX: Mexican Peso</v>
          </cell>
          <cell r="C236" t="str">
            <v>SALES_FX_MXN</v>
          </cell>
        </row>
        <row r="237">
          <cell r="B237" t="str">
            <v>Sales - % FX: Colombian Peso</v>
          </cell>
          <cell r="C237" t="str">
            <v>SALES_FX_COP</v>
          </cell>
        </row>
        <row r="238">
          <cell r="B238" t="str">
            <v>Sales - % FX: Argentine Peso</v>
          </cell>
          <cell r="C238" t="str">
            <v>SALES_FX_ARS</v>
          </cell>
        </row>
        <row r="239">
          <cell r="B239" t="str">
            <v>Sales - % FX: Chilean Peso</v>
          </cell>
          <cell r="C239" t="str">
            <v>SALES_FX_CLP</v>
          </cell>
        </row>
        <row r="240">
          <cell r="B240" t="str">
            <v>Sales - % FX: Venezuelan bolivar</v>
          </cell>
          <cell r="C240" t="str">
            <v>SALES_FX_VEF</v>
          </cell>
        </row>
        <row r="242">
          <cell r="A242" t="str">
            <v>Reference Data</v>
          </cell>
        </row>
        <row r="249">
          <cell r="A249" t="str">
            <v>General Information</v>
          </cell>
        </row>
        <row r="250">
          <cell r="B250" t="str">
            <v>Americas Investment List</v>
          </cell>
          <cell r="C250" t="str">
            <v>AMER_LIST</v>
          </cell>
        </row>
        <row r="251">
          <cell r="B251" t="str">
            <v>Americas Conviction List</v>
          </cell>
          <cell r="C251" t="str">
            <v>AMER_CONVICTION</v>
          </cell>
        </row>
        <row r="252">
          <cell r="B252" t="str">
            <v>Legal rating</v>
          </cell>
          <cell r="C252" t="str">
            <v>LEGAL_RATING</v>
          </cell>
        </row>
        <row r="253">
          <cell r="B253" t="str">
            <v>Target price</v>
          </cell>
          <cell r="C253" t="str">
            <v>TARGET_PRICE</v>
          </cell>
          <cell r="D253" t="str">
            <v>USD</v>
          </cell>
        </row>
        <row r="254">
          <cell r="B254" t="str">
            <v>Target price period</v>
          </cell>
          <cell r="C254" t="str">
            <v>TP_PERIOD</v>
          </cell>
        </row>
        <row r="255">
          <cell r="B255" t="str">
            <v>Current shares outstanding (mn)</v>
          </cell>
          <cell r="C255" t="str">
            <v>NUM_SH</v>
          </cell>
        </row>
        <row r="256">
          <cell r="B256" t="str">
            <v>Free float</v>
          </cell>
          <cell r="C256" t="str">
            <v>FREE_FLOAT</v>
          </cell>
        </row>
        <row r="257">
          <cell r="A257" t="str">
            <v>Publishing Items</v>
          </cell>
        </row>
        <row r="258">
          <cell r="B258" t="str">
            <v>Book value per share, BVPS (Pub)</v>
          </cell>
          <cell r="C258" t="str">
            <v>BVPS_PUB</v>
          </cell>
          <cell r="D258" t="str">
            <v>USD</v>
          </cell>
        </row>
        <row r="259">
          <cell r="B259" t="str">
            <v>DPS, dividend per share (Pub)</v>
          </cell>
          <cell r="C259" t="str">
            <v>DPS_PUB</v>
          </cell>
          <cell r="D259" t="str">
            <v>USD</v>
          </cell>
        </row>
        <row r="260">
          <cell r="B260" t="str">
            <v>EBITDA (Pub)</v>
          </cell>
          <cell r="C260" t="str">
            <v>EBITDA_PUB</v>
          </cell>
          <cell r="D260" t="str">
            <v>USD</v>
          </cell>
        </row>
        <row r="261">
          <cell r="B261" t="str">
            <v>EPS (Pub)</v>
          </cell>
          <cell r="C261" t="str">
            <v>EPS_PUB</v>
          </cell>
          <cell r="D261" t="str">
            <v>USD</v>
          </cell>
        </row>
        <row r="262">
          <cell r="B262" t="str">
            <v>EPS (excl. ESO) (Pub)</v>
          </cell>
          <cell r="C262" t="str">
            <v>EPS_PUB_EX_ESO</v>
          </cell>
          <cell r="D262" t="str">
            <v>USD</v>
          </cell>
        </row>
        <row r="263">
          <cell r="B263" t="str">
            <v>EV adjustment (Pub)</v>
          </cell>
          <cell r="C263" t="str">
            <v>EV_ADJ_PUB</v>
          </cell>
          <cell r="D263" t="str">
            <v>USD</v>
          </cell>
        </row>
        <row r="264">
          <cell r="B264" t="str">
            <v>Net debt (Pub)</v>
          </cell>
          <cell r="C264" t="str">
            <v>NET_DEBT_PUB</v>
          </cell>
          <cell r="D264" t="str">
            <v>USD</v>
          </cell>
        </row>
        <row r="265">
          <cell r="B265" t="str">
            <v>Net income (Pub)</v>
          </cell>
          <cell r="C265" t="str">
            <v>NI_PUB</v>
          </cell>
          <cell r="D265" t="str">
            <v>USD</v>
          </cell>
        </row>
        <row r="266">
          <cell r="B266" t="str">
            <v>EBIT, operating profit (Pub)</v>
          </cell>
          <cell r="C266" t="str">
            <v>EBIT_PUB</v>
          </cell>
          <cell r="D266" t="str">
            <v>USD</v>
          </cell>
        </row>
        <row r="267">
          <cell r="B267" t="str">
            <v>Pre-tax profit (Pub)</v>
          </cell>
          <cell r="C267" t="str">
            <v>PTP_PUB</v>
          </cell>
          <cell r="D267" t="str">
            <v>USD</v>
          </cell>
        </row>
        <row r="268">
          <cell r="B268" t="str">
            <v>Sales, revenue (Pub)</v>
          </cell>
          <cell r="C268" t="str">
            <v>REVS_PUB</v>
          </cell>
          <cell r="D268" t="str">
            <v>USD</v>
          </cell>
        </row>
        <row r="269">
          <cell r="B269" t="str">
            <v>Total shareholders' equity (Pub)</v>
          </cell>
          <cell r="C269" t="str">
            <v>EQ_PUB</v>
          </cell>
          <cell r="D269" t="str">
            <v>USD</v>
          </cell>
        </row>
        <row r="270">
          <cell r="A270" t="str">
            <v>Income Statement</v>
          </cell>
        </row>
        <row r="271">
          <cell r="B271" t="str">
            <v>Provision for income tax</v>
          </cell>
          <cell r="C271" t="str">
            <v>PROV_INC_TAX</v>
          </cell>
          <cell r="D271" t="str">
            <v>USD</v>
          </cell>
        </row>
        <row r="272">
          <cell r="B272" t="str">
            <v>Minority interest</v>
          </cell>
          <cell r="C272" t="str">
            <v>INC_MINORITY</v>
          </cell>
          <cell r="D272" t="str">
            <v>USD</v>
          </cell>
        </row>
        <row r="273">
          <cell r="B273" t="str">
            <v>Net income (pre-preferred dividends)</v>
          </cell>
          <cell r="C273" t="str">
            <v>NI_PRE_PREF</v>
          </cell>
          <cell r="D273" t="str">
            <v>USD</v>
          </cell>
        </row>
        <row r="274">
          <cell r="B274" t="str">
            <v>Preferred dividends</v>
          </cell>
          <cell r="C274" t="str">
            <v>PREF_DIV</v>
          </cell>
          <cell r="D274" t="str">
            <v>USD</v>
          </cell>
        </row>
        <row r="275">
          <cell r="B275" t="str">
            <v>Net income (pre-exceptionals)</v>
          </cell>
          <cell r="C275" t="str">
            <v>NET_EARNING</v>
          </cell>
          <cell r="D275" t="str">
            <v>USD</v>
          </cell>
        </row>
        <row r="276">
          <cell r="B276" t="str">
            <v>Post-tax exceptionals</v>
          </cell>
          <cell r="C276" t="str">
            <v>TAX_EXC</v>
          </cell>
          <cell r="D276" t="str">
            <v>USD</v>
          </cell>
        </row>
        <row r="277">
          <cell r="B277" t="str">
            <v>Net income (post-exceptionals)</v>
          </cell>
          <cell r="C277" t="str">
            <v>NET_INC</v>
          </cell>
          <cell r="D277" t="str">
            <v>USD</v>
          </cell>
        </row>
        <row r="278">
          <cell r="B278" t="str">
            <v>EPS (pre-exceptionals, basic)</v>
          </cell>
          <cell r="C278" t="str">
            <v>EPS</v>
          </cell>
          <cell r="D278" t="str">
            <v>USD</v>
          </cell>
        </row>
        <row r="279">
          <cell r="B279" t="str">
            <v>EPS (pre-exceptionals, diluted)</v>
          </cell>
          <cell r="C279" t="str">
            <v>EPS_FUL_DIL</v>
          </cell>
          <cell r="D279" t="str">
            <v>USD</v>
          </cell>
        </row>
        <row r="280">
          <cell r="B280" t="str">
            <v>EPS (post-exceptionals, basic)</v>
          </cell>
          <cell r="C280" t="str">
            <v>EPS_POST_BASIC</v>
          </cell>
          <cell r="D280" t="str">
            <v>USD</v>
          </cell>
        </row>
        <row r="281">
          <cell r="B281" t="str">
            <v>EPS (post-exceptionals, diluted)</v>
          </cell>
          <cell r="C281" t="str">
            <v>FULLY_DIL_EPS</v>
          </cell>
          <cell r="D281" t="str">
            <v>USD</v>
          </cell>
        </row>
        <row r="282">
          <cell r="B282" t="str">
            <v>Common dividends paid</v>
          </cell>
          <cell r="C282" t="str">
            <v>COMMON_DIV_PAID</v>
          </cell>
          <cell r="D282" t="str">
            <v>USD</v>
          </cell>
        </row>
        <row r="283">
          <cell r="B283" t="str">
            <v>DPS, dividend per share</v>
          </cell>
          <cell r="C283" t="str">
            <v>DPS</v>
          </cell>
          <cell r="D283" t="str">
            <v>USD</v>
          </cell>
        </row>
        <row r="284">
          <cell r="B284" t="str">
            <v>Weighted average shares outstanding, basic</v>
          </cell>
          <cell r="C284" t="str">
            <v>SH</v>
          </cell>
        </row>
        <row r="285">
          <cell r="B285" t="str">
            <v>Diluted average shares outstanding (mn)</v>
          </cell>
          <cell r="C285" t="str">
            <v>DILUTE_SHARES</v>
          </cell>
        </row>
        <row r="286">
          <cell r="B286" t="str">
            <v>Period-end shares outstanding</v>
          </cell>
          <cell r="C286" t="str">
            <v>NON_OP_ADD</v>
          </cell>
        </row>
        <row r="287">
          <cell r="A287" t="str">
            <v>Additional Income Statement Items</v>
          </cell>
        </row>
        <row r="288">
          <cell r="B288" t="str">
            <v>Marginal tax rate</v>
          </cell>
          <cell r="C288" t="str">
            <v>MARGIN_TAX_RATE</v>
          </cell>
        </row>
        <row r="289">
          <cell r="A289" t="str">
            <v>ESO</v>
          </cell>
        </row>
        <row r="290">
          <cell r="B290" t="str">
            <v>Fair value of grant</v>
          </cell>
          <cell r="C290" t="str">
            <v>FV_GRANT</v>
          </cell>
          <cell r="D290" t="str">
            <v>USD</v>
          </cell>
        </row>
        <row r="291">
          <cell r="B291" t="str">
            <v>ESO expense (post-tax)</v>
          </cell>
          <cell r="C291" t="str">
            <v>ESO_POST_TAX</v>
          </cell>
          <cell r="D291" t="str">
            <v>USD</v>
          </cell>
        </row>
        <row r="292">
          <cell r="B292" t="str">
            <v>EPS (excl. ESO expense, basic)</v>
          </cell>
          <cell r="C292" t="str">
            <v>EPS_EX_ESO_B</v>
          </cell>
          <cell r="D292" t="str">
            <v>USD</v>
          </cell>
        </row>
        <row r="293">
          <cell r="B293" t="str">
            <v>EPS (excl. ESO expense, diluted)</v>
          </cell>
          <cell r="C293" t="str">
            <v>EPS_EX_ESO_D</v>
          </cell>
          <cell r="D293" t="str">
            <v>USD</v>
          </cell>
        </row>
        <row r="294">
          <cell r="B294" t="str">
            <v>Year that ESO expense takes effect</v>
          </cell>
          <cell r="C294" t="str">
            <v>ESO_YEAR</v>
          </cell>
        </row>
        <row r="295">
          <cell r="A295" t="str">
            <v>Balance Sheet</v>
          </cell>
        </row>
        <row r="296">
          <cell r="B296" t="str">
            <v>BVPS, book value per share</v>
          </cell>
          <cell r="C296" t="str">
            <v>BVPS</v>
          </cell>
          <cell r="D296" t="str">
            <v>USD</v>
          </cell>
        </row>
        <row r="297">
          <cell r="A297" t="str">
            <v>Additional Balance Sheet Items</v>
          </cell>
        </row>
        <row r="298">
          <cell r="B298" t="str">
            <v>Total repurchase authorization</v>
          </cell>
          <cell r="C298" t="str">
            <v>REPUR_TOT_AUTH</v>
          </cell>
          <cell r="D298" t="str">
            <v>USD</v>
          </cell>
        </row>
        <row r="299">
          <cell r="B299" t="str">
            <v>Remaining repurchase authorization</v>
          </cell>
          <cell r="C299" t="str">
            <v>REPUR_REMAINING</v>
          </cell>
          <cell r="D299" t="str">
            <v>USD</v>
          </cell>
        </row>
        <row r="300">
          <cell r="B300" t="str">
            <v>Suspended repurchase authorization</v>
          </cell>
          <cell r="C300" t="str">
            <v>REPUR_SUSPENDED</v>
          </cell>
          <cell r="D300" t="str">
            <v>USD</v>
          </cell>
        </row>
        <row r="301">
          <cell r="B301" t="str">
            <v>Shares repurchased during period</v>
          </cell>
          <cell r="C301" t="str">
            <v>REPUR_ACTUAL</v>
          </cell>
          <cell r="D301" t="str">
            <v>USD</v>
          </cell>
        </row>
        <row r="302">
          <cell r="A302" t="str">
            <v>Cash Flow Statement</v>
          </cell>
        </row>
        <row r="303">
          <cell r="B303" t="str">
            <v>Net income (pre-preferred dividends)</v>
          </cell>
          <cell r="C303" t="str">
            <v>CF_NI_PRE_PREF</v>
          </cell>
          <cell r="D303" t="str">
            <v>USD</v>
          </cell>
        </row>
        <row r="304">
          <cell r="A304" t="str">
            <v>Other Items</v>
          </cell>
        </row>
        <row r="305">
          <cell r="B305" t="str">
            <v>Beta</v>
          </cell>
          <cell r="C305" t="str">
            <v>BETA_ANALYST</v>
          </cell>
        </row>
        <row r="306">
          <cell r="B306" t="str">
            <v>Market equity risk premium</v>
          </cell>
          <cell r="C306" t="str">
            <v>MKT_EQ_RISK_PREM</v>
          </cell>
        </row>
        <row r="307">
          <cell r="B307" t="str">
            <v>Risk-free rate</v>
          </cell>
          <cell r="C307" t="str">
            <v>RISK_FR_RATE</v>
          </cell>
        </row>
      </sheetData>
      <sheetData sheetId="6">
        <row r="1">
          <cell r="A1" t="str">
            <v>Issuer: Dow Chemical Company</v>
          </cell>
          <cell r="F1">
            <v>1994</v>
          </cell>
          <cell r="G1">
            <v>1995</v>
          </cell>
          <cell r="H1">
            <v>1996</v>
          </cell>
          <cell r="I1">
            <v>1997</v>
          </cell>
          <cell r="J1">
            <v>1998</v>
          </cell>
          <cell r="K1">
            <v>1999</v>
          </cell>
          <cell r="L1">
            <v>2000</v>
          </cell>
          <cell r="M1">
            <v>2001</v>
          </cell>
          <cell r="N1">
            <v>2002</v>
          </cell>
          <cell r="O1" t="str">
            <v>2003 Q1</v>
          </cell>
          <cell r="P1" t="str">
            <v>2003 Q2</v>
          </cell>
          <cell r="Q1" t="str">
            <v>2003 Q3</v>
          </cell>
          <cell r="R1" t="str">
            <v>2003 Q4</v>
          </cell>
          <cell r="S1">
            <v>2003</v>
          </cell>
          <cell r="T1" t="str">
            <v>2004 Q1</v>
          </cell>
          <cell r="U1" t="str">
            <v>2004 Q2</v>
          </cell>
          <cell r="V1" t="str">
            <v>2004 Q3</v>
          </cell>
          <cell r="W1" t="str">
            <v>2004 Q4</v>
          </cell>
          <cell r="X1">
            <v>2004</v>
          </cell>
          <cell r="Y1" t="str">
            <v>2005 Q1</v>
          </cell>
          <cell r="Z1" t="str">
            <v>2005 Q2</v>
          </cell>
          <cell r="AA1" t="str">
            <v>2005 Q3</v>
          </cell>
          <cell r="AB1" t="str">
            <v>2005 Q4</v>
          </cell>
          <cell r="AC1">
            <v>2005</v>
          </cell>
          <cell r="AD1" t="str">
            <v>2006 Q1</v>
          </cell>
          <cell r="AE1" t="str">
            <v>2006 Q2</v>
          </cell>
          <cell r="AF1" t="str">
            <v>2006 Q3</v>
          </cell>
          <cell r="AG1" t="str">
            <v>2006 Q4</v>
          </cell>
          <cell r="AH1">
            <v>2006</v>
          </cell>
          <cell r="AI1" t="str">
            <v>2007 Q1</v>
          </cell>
          <cell r="AJ1" t="str">
            <v>2007 Q2</v>
          </cell>
          <cell r="AK1" t="str">
            <v>2007 Q3</v>
          </cell>
          <cell r="AL1" t="str">
            <v>2007 Q4</v>
          </cell>
          <cell r="AM1">
            <v>2007</v>
          </cell>
          <cell r="AN1" t="str">
            <v>2008 Q1</v>
          </cell>
          <cell r="AO1" t="str">
            <v>2008 Q2</v>
          </cell>
          <cell r="AP1" t="str">
            <v>2008 Q3</v>
          </cell>
          <cell r="AQ1" t="str">
            <v>2008 Q4</v>
          </cell>
          <cell r="AR1">
            <v>2008</v>
          </cell>
          <cell r="AS1" t="str">
            <v>2009 Q1</v>
          </cell>
          <cell r="AT1" t="str">
            <v>2009 Q2</v>
          </cell>
          <cell r="AU1" t="str">
            <v>2009 Q3</v>
          </cell>
          <cell r="AV1" t="str">
            <v>2009 Q4</v>
          </cell>
          <cell r="AW1">
            <v>2009</v>
          </cell>
          <cell r="AX1" t="str">
            <v>2010 Q1</v>
          </cell>
          <cell r="AY1" t="str">
            <v>2010 Q2</v>
          </cell>
          <cell r="AZ1" t="str">
            <v>2010 Q3</v>
          </cell>
          <cell r="BA1" t="str">
            <v>2010 Q4</v>
          </cell>
          <cell r="BB1">
            <v>2010</v>
          </cell>
          <cell r="BC1" t="str">
            <v>2011 Q1</v>
          </cell>
          <cell r="BD1" t="str">
            <v>2011 Q2</v>
          </cell>
          <cell r="BE1" t="str">
            <v>2011 Q3</v>
          </cell>
          <cell r="BF1" t="str">
            <v>2011 Q4</v>
          </cell>
          <cell r="BG1">
            <v>2011</v>
          </cell>
          <cell r="BH1" t="str">
            <v>2012 Q1</v>
          </cell>
          <cell r="BI1" t="str">
            <v>2012 Q2</v>
          </cell>
          <cell r="BJ1" t="str">
            <v>2012 Q3</v>
          </cell>
          <cell r="BK1" t="str">
            <v>2012 Q4</v>
          </cell>
          <cell r="BL1">
            <v>2012</v>
          </cell>
          <cell r="BM1" t="str">
            <v>2013 Q1</v>
          </cell>
          <cell r="BN1" t="str">
            <v>2013 Q2</v>
          </cell>
          <cell r="BO1" t="str">
            <v>2013 Q3</v>
          </cell>
          <cell r="BP1" t="str">
            <v>2013 Q4</v>
          </cell>
          <cell r="BQ1">
            <v>2013</v>
          </cell>
          <cell r="BR1" t="str">
            <v>2014 Q1</v>
          </cell>
          <cell r="BS1" t="str">
            <v>2014 Q2</v>
          </cell>
          <cell r="BT1" t="str">
            <v>2014 Q3</v>
          </cell>
          <cell r="BU1" t="str">
            <v>2014 Q4</v>
          </cell>
          <cell r="BV1">
            <v>2014</v>
          </cell>
          <cell r="BW1">
            <v>2015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Actual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</row>
        <row r="3">
          <cell r="F3">
            <v>34699</v>
          </cell>
          <cell r="G3">
            <v>35064</v>
          </cell>
          <cell r="H3">
            <v>35430</v>
          </cell>
          <cell r="I3">
            <v>35795</v>
          </cell>
          <cell r="J3">
            <v>36160</v>
          </cell>
          <cell r="K3">
            <v>36525</v>
          </cell>
          <cell r="L3">
            <v>36891</v>
          </cell>
          <cell r="M3">
            <v>37256</v>
          </cell>
          <cell r="N3">
            <v>37621</v>
          </cell>
          <cell r="O3">
            <v>37711</v>
          </cell>
          <cell r="P3">
            <v>37802</v>
          </cell>
          <cell r="Q3">
            <v>37894</v>
          </cell>
          <cell r="R3">
            <v>37986</v>
          </cell>
          <cell r="S3">
            <v>37986</v>
          </cell>
          <cell r="T3">
            <v>38077</v>
          </cell>
          <cell r="U3">
            <v>38168</v>
          </cell>
          <cell r="V3">
            <v>38260</v>
          </cell>
          <cell r="W3">
            <v>38352</v>
          </cell>
          <cell r="X3">
            <v>38352</v>
          </cell>
          <cell r="Y3">
            <v>38442</v>
          </cell>
          <cell r="Z3">
            <v>38533</v>
          </cell>
          <cell r="AA3">
            <v>38625</v>
          </cell>
          <cell r="AB3">
            <v>38717</v>
          </cell>
          <cell r="AC3">
            <v>38717</v>
          </cell>
          <cell r="AD3">
            <v>38807</v>
          </cell>
          <cell r="AE3">
            <v>38898</v>
          </cell>
          <cell r="AF3">
            <v>38990</v>
          </cell>
          <cell r="AG3">
            <v>39082</v>
          </cell>
          <cell r="AH3">
            <v>39082</v>
          </cell>
          <cell r="AI3">
            <v>39172</v>
          </cell>
          <cell r="AJ3">
            <v>39263</v>
          </cell>
          <cell r="AK3">
            <v>39355</v>
          </cell>
          <cell r="AL3">
            <v>39447</v>
          </cell>
          <cell r="AM3">
            <v>39447</v>
          </cell>
          <cell r="AN3">
            <v>39538</v>
          </cell>
          <cell r="AO3">
            <v>39629</v>
          </cell>
          <cell r="AP3">
            <v>39721</v>
          </cell>
          <cell r="AQ3">
            <v>39813</v>
          </cell>
          <cell r="AR3">
            <v>39813</v>
          </cell>
          <cell r="AS3">
            <v>39903</v>
          </cell>
          <cell r="AT3">
            <v>39994</v>
          </cell>
          <cell r="AU3">
            <v>40086</v>
          </cell>
          <cell r="AV3">
            <v>40178</v>
          </cell>
          <cell r="AW3">
            <v>40178</v>
          </cell>
          <cell r="AX3">
            <v>40268</v>
          </cell>
          <cell r="AY3">
            <v>40359</v>
          </cell>
          <cell r="AZ3">
            <v>40451</v>
          </cell>
          <cell r="BA3">
            <v>40543</v>
          </cell>
          <cell r="BB3">
            <v>40543</v>
          </cell>
          <cell r="BC3">
            <v>40633</v>
          </cell>
          <cell r="BD3">
            <v>40724</v>
          </cell>
          <cell r="BE3">
            <v>40816</v>
          </cell>
          <cell r="BF3">
            <v>40908</v>
          </cell>
          <cell r="BG3">
            <v>40908</v>
          </cell>
          <cell r="BH3">
            <v>40999</v>
          </cell>
          <cell r="BI3">
            <v>41090</v>
          </cell>
          <cell r="BJ3">
            <v>41182</v>
          </cell>
          <cell r="BK3">
            <v>41274</v>
          </cell>
          <cell r="BL3">
            <v>41274</v>
          </cell>
          <cell r="BM3">
            <v>41364</v>
          </cell>
          <cell r="BN3">
            <v>41455</v>
          </cell>
          <cell r="BO3">
            <v>41547</v>
          </cell>
          <cell r="BP3">
            <v>41639</v>
          </cell>
          <cell r="BQ3">
            <v>41639</v>
          </cell>
          <cell r="BR3">
            <v>41729</v>
          </cell>
          <cell r="BS3">
            <v>41820</v>
          </cell>
          <cell r="BT3">
            <v>41912</v>
          </cell>
          <cell r="BU3">
            <v>42004</v>
          </cell>
          <cell r="BV3">
            <v>42004</v>
          </cell>
          <cell r="BW3">
            <v>42369</v>
          </cell>
        </row>
        <row r="4">
          <cell r="A4" t="str">
            <v>Issuer: Dow Chemical Company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Dow Chemical Company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4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16742</v>
          </cell>
          <cell r="G11">
            <v>20200</v>
          </cell>
          <cell r="H11">
            <v>20053</v>
          </cell>
          <cell r="I11">
            <v>20018</v>
          </cell>
          <cell r="J11">
            <v>18441</v>
          </cell>
          <cell r="K11">
            <v>19989</v>
          </cell>
          <cell r="L11">
            <v>29798</v>
          </cell>
          <cell r="M11">
            <v>28075</v>
          </cell>
          <cell r="N11">
            <v>27609</v>
          </cell>
          <cell r="O11">
            <v>8081</v>
          </cell>
          <cell r="P11">
            <v>8242</v>
          </cell>
          <cell r="Q11">
            <v>7977</v>
          </cell>
          <cell r="R11">
            <v>8332</v>
          </cell>
          <cell r="S11">
            <v>32632</v>
          </cell>
          <cell r="T11">
            <v>9309</v>
          </cell>
          <cell r="U11">
            <v>9844</v>
          </cell>
          <cell r="V11">
            <v>10072</v>
          </cell>
          <cell r="W11">
            <v>10936</v>
          </cell>
          <cell r="X11">
            <v>40161</v>
          </cell>
          <cell r="Y11">
            <v>11679</v>
          </cell>
          <cell r="Z11">
            <v>11450</v>
          </cell>
          <cell r="AA11">
            <v>11261</v>
          </cell>
          <cell r="AB11">
            <v>11917</v>
          </cell>
          <cell r="AC11">
            <v>46307</v>
          </cell>
          <cell r="AD11">
            <v>12020</v>
          </cell>
          <cell r="AE11">
            <v>12509</v>
          </cell>
          <cell r="AF11">
            <v>12359</v>
          </cell>
          <cell r="AG11">
            <v>12236</v>
          </cell>
          <cell r="AH11">
            <v>49124</v>
          </cell>
          <cell r="AI11">
            <v>12432</v>
          </cell>
          <cell r="AJ11">
            <v>13265</v>
          </cell>
          <cell r="AK11">
            <v>13589</v>
          </cell>
          <cell r="AL11">
            <v>14227</v>
          </cell>
          <cell r="AM11">
            <v>53513</v>
          </cell>
          <cell r="AN11">
            <v>14824</v>
          </cell>
          <cell r="AO11">
            <v>9087</v>
          </cell>
          <cell r="AP11">
            <v>15411</v>
          </cell>
          <cell r="AQ11">
            <v>10899</v>
          </cell>
          <cell r="AR11">
            <v>57514</v>
          </cell>
          <cell r="AS11">
            <v>10810</v>
          </cell>
          <cell r="AT11">
            <v>11322</v>
          </cell>
          <cell r="AU11">
            <v>12046</v>
          </cell>
          <cell r="AV11">
            <v>12466</v>
          </cell>
          <cell r="AW11">
            <v>46644</v>
          </cell>
          <cell r="AX11">
            <v>13417</v>
          </cell>
          <cell r="AY11">
            <v>13618</v>
          </cell>
          <cell r="AZ11">
            <v>12868</v>
          </cell>
          <cell r="BA11">
            <v>13771</v>
          </cell>
          <cell r="BB11">
            <v>53674</v>
          </cell>
          <cell r="BC11">
            <v>14733</v>
          </cell>
          <cell r="BD11">
            <v>16046</v>
          </cell>
          <cell r="BE11">
            <v>15109</v>
          </cell>
          <cell r="BF11">
            <v>14097</v>
          </cell>
          <cell r="BG11">
            <v>59985</v>
          </cell>
          <cell r="BH11">
            <v>14719</v>
          </cell>
          <cell r="BI11">
            <v>14513</v>
          </cell>
          <cell r="BJ11">
            <v>13637</v>
          </cell>
          <cell r="BK11">
            <v>13917</v>
          </cell>
          <cell r="BL11">
            <v>56786</v>
          </cell>
          <cell r="BM11">
            <v>14383</v>
          </cell>
          <cell r="BN11">
            <v>14577</v>
          </cell>
          <cell r="BO11">
            <v>13791.029999999999</v>
          </cell>
          <cell r="BP11">
            <v>14513.77</v>
          </cell>
          <cell r="BQ11">
            <v>57264.800000000003</v>
          </cell>
          <cell r="BR11">
            <v>14981.74</v>
          </cell>
          <cell r="BS11">
            <v>15280.369999999999</v>
          </cell>
          <cell r="BT11">
            <v>14449.12515</v>
          </cell>
          <cell r="BU11">
            <v>15209.974850000001</v>
          </cell>
          <cell r="BV11">
            <v>59921.21</v>
          </cell>
          <cell r="BW11">
            <v>62816.481984500002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-10872</v>
          </cell>
          <cell r="G12">
            <v>-11933</v>
          </cell>
          <cell r="H12">
            <v>-12849</v>
          </cell>
          <cell r="I12">
            <v>-13443</v>
          </cell>
          <cell r="J12">
            <v>-12582</v>
          </cell>
          <cell r="K12">
            <v>-14207</v>
          </cell>
          <cell r="L12">
            <v>-22711</v>
          </cell>
          <cell r="M12">
            <v>-22255</v>
          </cell>
          <cell r="N12">
            <v>-22020</v>
          </cell>
          <cell r="O12">
            <v>-6730</v>
          </cell>
          <cell r="P12">
            <v>-6544</v>
          </cell>
          <cell r="Q12">
            <v>-6427</v>
          </cell>
          <cell r="R12">
            <v>-6723</v>
          </cell>
          <cell r="S12">
            <v>-26424</v>
          </cell>
          <cell r="T12">
            <v>-7445</v>
          </cell>
          <cell r="U12">
            <v>-7887</v>
          </cell>
          <cell r="V12">
            <v>-8182</v>
          </cell>
          <cell r="W12">
            <v>-8826</v>
          </cell>
          <cell r="X12">
            <v>-32340</v>
          </cell>
          <cell r="Y12">
            <v>-8864</v>
          </cell>
          <cell r="Z12">
            <v>-8849.2999999999993</v>
          </cell>
          <cell r="AA12">
            <v>-9156</v>
          </cell>
          <cell r="AB12">
            <v>-9503</v>
          </cell>
          <cell r="AC12">
            <v>-36372.300000000003</v>
          </cell>
          <cell r="AD12">
            <v>-9348</v>
          </cell>
          <cell r="AE12">
            <v>-10153</v>
          </cell>
          <cell r="AF12">
            <v>-10108</v>
          </cell>
          <cell r="AG12">
            <v>-10013</v>
          </cell>
          <cell r="AH12">
            <v>-39622</v>
          </cell>
          <cell r="AI12">
            <v>-10139</v>
          </cell>
          <cell r="AJ12">
            <v>-10924</v>
          </cell>
          <cell r="AK12">
            <v>-11365</v>
          </cell>
          <cell r="AL12">
            <v>-12013</v>
          </cell>
          <cell r="AM12">
            <v>-44441</v>
          </cell>
          <cell r="AN12">
            <v>-12413</v>
          </cell>
          <cell r="AO12">
            <v>-7683</v>
          </cell>
          <cell r="AP12">
            <v>-13343</v>
          </cell>
          <cell r="AQ12">
            <v>-9811</v>
          </cell>
          <cell r="AR12">
            <v>-49713</v>
          </cell>
          <cell r="AS12">
            <v>-9407</v>
          </cell>
          <cell r="AT12">
            <v>-9555</v>
          </cell>
          <cell r="AU12">
            <v>-10330</v>
          </cell>
          <cell r="AV12">
            <v>-10860</v>
          </cell>
          <cell r="AW12">
            <v>-40152</v>
          </cell>
          <cell r="AX12">
            <v>-11541</v>
          </cell>
          <cell r="AY12">
            <v>-11580</v>
          </cell>
          <cell r="AZ12">
            <v>-10841</v>
          </cell>
          <cell r="BA12">
            <v>-11727</v>
          </cell>
          <cell r="BB12">
            <v>-45689</v>
          </cell>
          <cell r="BC12">
            <v>-12117</v>
          </cell>
          <cell r="BD12">
            <v>-13551</v>
          </cell>
          <cell r="BE12">
            <v>-12928</v>
          </cell>
          <cell r="BF12">
            <v>-12296</v>
          </cell>
          <cell r="BG12">
            <v>-50892</v>
          </cell>
          <cell r="BH12">
            <v>-12285</v>
          </cell>
          <cell r="BI12">
            <v>-12200</v>
          </cell>
          <cell r="BJ12">
            <v>-11368</v>
          </cell>
          <cell r="BK12">
            <v>-11917</v>
          </cell>
          <cell r="BL12">
            <v>-47770</v>
          </cell>
          <cell r="BM12">
            <v>-11696</v>
          </cell>
          <cell r="BN12">
            <v>-12091</v>
          </cell>
          <cell r="BO12">
            <v>-11307.909199999998</v>
          </cell>
          <cell r="BP12">
            <v>-12300.003800000002</v>
          </cell>
          <cell r="BQ12">
            <v>-47394.913</v>
          </cell>
          <cell r="BR12">
            <v>-12140.933237499999</v>
          </cell>
          <cell r="BS12">
            <v>-12561.119699999999</v>
          </cell>
          <cell r="BT12">
            <v>-11770.740594749999</v>
          </cell>
          <cell r="BU12">
            <v>-12755.787743750001</v>
          </cell>
          <cell r="BV12">
            <v>-49228.581275999997</v>
          </cell>
          <cell r="BW12">
            <v>-51187.119493830003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-2005</v>
          </cell>
          <cell r="G13">
            <v>-2187</v>
          </cell>
          <cell r="H13">
            <v>-2136</v>
          </cell>
          <cell r="I13">
            <v>-1880</v>
          </cell>
          <cell r="J13">
            <v>-1666</v>
          </cell>
          <cell r="K13">
            <v>-1530</v>
          </cell>
          <cell r="L13">
            <v>-1825</v>
          </cell>
          <cell r="M13">
            <v>-1765</v>
          </cell>
          <cell r="N13">
            <v>-1598</v>
          </cell>
          <cell r="O13">
            <v>-355</v>
          </cell>
          <cell r="P13">
            <v>-354</v>
          </cell>
          <cell r="Q13">
            <v>-334</v>
          </cell>
          <cell r="R13">
            <v>-349</v>
          </cell>
          <cell r="S13">
            <v>-1392</v>
          </cell>
          <cell r="T13">
            <v>-363</v>
          </cell>
          <cell r="U13">
            <v>-347</v>
          </cell>
          <cell r="V13">
            <v>-341</v>
          </cell>
          <cell r="W13">
            <v>-385</v>
          </cell>
          <cell r="X13">
            <v>-1436</v>
          </cell>
          <cell r="Y13">
            <v>-391</v>
          </cell>
          <cell r="Z13">
            <v>-383</v>
          </cell>
          <cell r="AA13">
            <v>-379</v>
          </cell>
          <cell r="AB13">
            <v>-392</v>
          </cell>
          <cell r="AC13">
            <v>-1545</v>
          </cell>
          <cell r="AD13">
            <v>-388</v>
          </cell>
          <cell r="AE13">
            <v>-402</v>
          </cell>
          <cell r="AF13">
            <v>-420</v>
          </cell>
          <cell r="AG13">
            <v>-453</v>
          </cell>
          <cell r="AH13">
            <v>-1663</v>
          </cell>
          <cell r="AI13">
            <v>-418</v>
          </cell>
          <cell r="AJ13">
            <v>-477</v>
          </cell>
          <cell r="AK13">
            <v>-476</v>
          </cell>
          <cell r="AL13">
            <v>-493</v>
          </cell>
          <cell r="AM13">
            <v>-1864</v>
          </cell>
          <cell r="AN13">
            <v>-498</v>
          </cell>
          <cell r="AO13">
            <v>-444</v>
          </cell>
          <cell r="AP13">
            <v>-498</v>
          </cell>
          <cell r="AQ13">
            <v>-458</v>
          </cell>
          <cell r="AR13">
            <v>-1969</v>
          </cell>
          <cell r="AS13">
            <v>-696</v>
          </cell>
          <cell r="AT13">
            <v>-663</v>
          </cell>
          <cell r="AU13">
            <v>-657</v>
          </cell>
          <cell r="AV13">
            <v>-698</v>
          </cell>
          <cell r="AW13">
            <v>-2714</v>
          </cell>
          <cell r="AX13">
            <v>-662</v>
          </cell>
          <cell r="AY13">
            <v>-648</v>
          </cell>
          <cell r="AZ13">
            <v>-590</v>
          </cell>
          <cell r="BA13">
            <v>-659</v>
          </cell>
          <cell r="BB13">
            <v>-2559</v>
          </cell>
          <cell r="BC13">
            <v>-700</v>
          </cell>
          <cell r="BD13">
            <v>-695</v>
          </cell>
          <cell r="BE13">
            <v>-691</v>
          </cell>
          <cell r="BF13">
            <v>-702</v>
          </cell>
          <cell r="BG13">
            <v>-2788</v>
          </cell>
          <cell r="BH13">
            <v>-707</v>
          </cell>
          <cell r="BI13">
            <v>-674</v>
          </cell>
          <cell r="BJ13">
            <v>-739</v>
          </cell>
          <cell r="BK13">
            <v>-741</v>
          </cell>
          <cell r="BL13">
            <v>-2861</v>
          </cell>
          <cell r="BM13">
            <v>-771</v>
          </cell>
          <cell r="BN13">
            <v>-716</v>
          </cell>
          <cell r="BO13">
            <v>-761.17000000000007</v>
          </cell>
          <cell r="BP13">
            <v>-763.23</v>
          </cell>
          <cell r="BQ13">
            <v>-3011.4</v>
          </cell>
          <cell r="BR13">
            <v>-794.13</v>
          </cell>
          <cell r="BS13">
            <v>-737.48</v>
          </cell>
          <cell r="BT13">
            <v>-784.00510000000008</v>
          </cell>
          <cell r="BU13">
            <v>-786.12690000000009</v>
          </cell>
          <cell r="BV13">
            <v>-3101.7420000000002</v>
          </cell>
          <cell r="BW13">
            <v>-3194.7942600000001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-12877</v>
          </cell>
          <cell r="G14">
            <v>-14120</v>
          </cell>
          <cell r="H14">
            <v>-14985</v>
          </cell>
          <cell r="I14">
            <v>-15323</v>
          </cell>
          <cell r="J14">
            <v>-14248</v>
          </cell>
          <cell r="K14">
            <v>-15737</v>
          </cell>
          <cell r="L14">
            <v>-24536</v>
          </cell>
          <cell r="M14">
            <v>-24020</v>
          </cell>
          <cell r="N14">
            <v>-23618</v>
          </cell>
          <cell r="O14">
            <v>-7085</v>
          </cell>
          <cell r="P14">
            <v>-6898</v>
          </cell>
          <cell r="Q14">
            <v>-6761</v>
          </cell>
          <cell r="R14">
            <v>-7072</v>
          </cell>
          <cell r="S14">
            <v>-27816</v>
          </cell>
          <cell r="T14">
            <v>-7808</v>
          </cell>
          <cell r="U14">
            <v>-8234</v>
          </cell>
          <cell r="V14">
            <v>-8523</v>
          </cell>
          <cell r="W14">
            <v>-9211</v>
          </cell>
          <cell r="X14">
            <v>-33776</v>
          </cell>
          <cell r="Y14">
            <v>-9255</v>
          </cell>
          <cell r="Z14">
            <v>-9232.2999999999993</v>
          </cell>
          <cell r="AA14">
            <v>-9535</v>
          </cell>
          <cell r="AB14">
            <v>-9895</v>
          </cell>
          <cell r="AC14">
            <v>-37917.300000000003</v>
          </cell>
          <cell r="AH14">
            <v>-41285</v>
          </cell>
          <cell r="AI14">
            <v>-10557</v>
          </cell>
          <cell r="AJ14">
            <v>-11401</v>
          </cell>
          <cell r="AK14">
            <v>-11841</v>
          </cell>
          <cell r="AL14">
            <v>-12506</v>
          </cell>
          <cell r="AM14">
            <v>-46305</v>
          </cell>
          <cell r="AN14">
            <v>-12911</v>
          </cell>
          <cell r="AO14">
            <v>-8127</v>
          </cell>
          <cell r="AP14">
            <v>-13841</v>
          </cell>
          <cell r="AQ14">
            <v>-10269</v>
          </cell>
          <cell r="AR14">
            <v>-51682</v>
          </cell>
          <cell r="AS14">
            <v>-10103</v>
          </cell>
          <cell r="AT14">
            <v>-10218</v>
          </cell>
          <cell r="AU14">
            <v>-10987</v>
          </cell>
          <cell r="AV14">
            <v>-11558</v>
          </cell>
          <cell r="AW14">
            <v>-42866</v>
          </cell>
          <cell r="AX14">
            <v>-12203</v>
          </cell>
          <cell r="AY14">
            <v>-12228</v>
          </cell>
          <cell r="AZ14">
            <v>-11431</v>
          </cell>
          <cell r="BA14">
            <v>-12386</v>
          </cell>
          <cell r="BB14">
            <v>-48248</v>
          </cell>
          <cell r="BC14">
            <v>-12817</v>
          </cell>
          <cell r="BD14">
            <v>-14246</v>
          </cell>
          <cell r="BE14">
            <v>-13619</v>
          </cell>
          <cell r="BF14">
            <v>-12998</v>
          </cell>
          <cell r="BG14">
            <v>-53680</v>
          </cell>
          <cell r="BH14">
            <v>-12992</v>
          </cell>
          <cell r="BI14">
            <v>-12874</v>
          </cell>
          <cell r="BJ14">
            <v>-12107</v>
          </cell>
          <cell r="BK14">
            <v>-12658</v>
          </cell>
          <cell r="BL14">
            <v>-50631</v>
          </cell>
          <cell r="BM14">
            <v>-12467</v>
          </cell>
          <cell r="BN14">
            <v>-12807</v>
          </cell>
          <cell r="BO14">
            <v>-12069.079199999998</v>
          </cell>
          <cell r="BP14">
            <v>-13063.233800000002</v>
          </cell>
          <cell r="BQ14">
            <v>-50406.313000000002</v>
          </cell>
          <cell r="BR14">
            <v>-12935.063237499999</v>
          </cell>
          <cell r="BS14">
            <v>-13298.599699999999</v>
          </cell>
          <cell r="BT14">
            <v>-12554.74569475</v>
          </cell>
          <cell r="BU14">
            <v>-13541.91464375</v>
          </cell>
          <cell r="BV14">
            <v>-52330.323275999996</v>
          </cell>
          <cell r="BW14">
            <v>-54381.913753830006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-783</v>
          </cell>
          <cell r="G15">
            <v>-808</v>
          </cell>
          <cell r="H15">
            <v>-761</v>
          </cell>
          <cell r="I15">
            <v>-785</v>
          </cell>
          <cell r="J15">
            <v>-1156</v>
          </cell>
          <cell r="K15">
            <v>-851</v>
          </cell>
          <cell r="L15">
            <v>-1125</v>
          </cell>
          <cell r="M15">
            <v>-1141</v>
          </cell>
          <cell r="N15">
            <v>-1066</v>
          </cell>
          <cell r="O15">
            <v>-237</v>
          </cell>
          <cell r="P15">
            <v>-246</v>
          </cell>
          <cell r="Q15">
            <v>-247</v>
          </cell>
          <cell r="R15">
            <v>-251</v>
          </cell>
          <cell r="S15">
            <v>-981</v>
          </cell>
          <cell r="T15">
            <v>-251</v>
          </cell>
          <cell r="U15">
            <v>-262</v>
          </cell>
          <cell r="V15">
            <v>-248</v>
          </cell>
          <cell r="W15">
            <v>-261</v>
          </cell>
          <cell r="X15">
            <v>-1022</v>
          </cell>
          <cell r="Y15">
            <v>-255</v>
          </cell>
          <cell r="Z15">
            <v>-271</v>
          </cell>
          <cell r="AA15">
            <v>-264</v>
          </cell>
          <cell r="AB15">
            <v>-283</v>
          </cell>
          <cell r="AC15">
            <v>-1073</v>
          </cell>
          <cell r="AD15">
            <v>-278</v>
          </cell>
          <cell r="AE15">
            <v>-287</v>
          </cell>
          <cell r="AF15">
            <v>-291</v>
          </cell>
          <cell r="AG15">
            <v>-308</v>
          </cell>
          <cell r="AH15">
            <v>-1164</v>
          </cell>
          <cell r="AI15">
            <v>-302</v>
          </cell>
          <cell r="AJ15">
            <v>-320</v>
          </cell>
          <cell r="AK15">
            <v>-329</v>
          </cell>
          <cell r="AL15">
            <v>-354</v>
          </cell>
          <cell r="AM15">
            <v>-1305</v>
          </cell>
          <cell r="AN15">
            <v>-331</v>
          </cell>
          <cell r="AO15">
            <v>-292</v>
          </cell>
          <cell r="AP15">
            <v>-334</v>
          </cell>
          <cell r="AQ15">
            <v>-310</v>
          </cell>
          <cell r="AR15">
            <v>-1310</v>
          </cell>
          <cell r="AS15">
            <v>-369</v>
          </cell>
          <cell r="AT15">
            <v>-381</v>
          </cell>
          <cell r="AU15">
            <v>-400</v>
          </cell>
          <cell r="AV15">
            <v>-419</v>
          </cell>
          <cell r="AW15">
            <v>-1569</v>
          </cell>
          <cell r="AX15">
            <v>-407</v>
          </cell>
          <cell r="AY15">
            <v>-407</v>
          </cell>
          <cell r="AZ15">
            <v>-403</v>
          </cell>
          <cell r="BA15">
            <v>-443</v>
          </cell>
          <cell r="BB15">
            <v>-1660</v>
          </cell>
          <cell r="BC15">
            <v>-400</v>
          </cell>
          <cell r="BD15">
            <v>-411</v>
          </cell>
          <cell r="BE15">
            <v>-402</v>
          </cell>
          <cell r="BF15">
            <v>-433</v>
          </cell>
          <cell r="BG15">
            <v>-1646</v>
          </cell>
          <cell r="BH15">
            <v>-405</v>
          </cell>
          <cell r="BI15">
            <v>-406</v>
          </cell>
          <cell r="BJ15">
            <v>-434</v>
          </cell>
          <cell r="BK15">
            <v>-463</v>
          </cell>
          <cell r="BL15">
            <v>-1708</v>
          </cell>
          <cell r="BM15">
            <v>-435</v>
          </cell>
          <cell r="BN15">
            <v>-417</v>
          </cell>
          <cell r="BO15">
            <v>-455.70000000000005</v>
          </cell>
          <cell r="BP15">
            <v>-486.15000000000003</v>
          </cell>
          <cell r="BQ15">
            <v>-1793.8500000000001</v>
          </cell>
          <cell r="BR15">
            <v>-456.75</v>
          </cell>
          <cell r="BS15">
            <v>-437.85</v>
          </cell>
          <cell r="BT15">
            <v>-478.48500000000007</v>
          </cell>
          <cell r="BU15">
            <v>-510.45750000000004</v>
          </cell>
          <cell r="BV15">
            <v>-1883.5425</v>
          </cell>
          <cell r="BW15">
            <v>-1977.7196250000002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AC16">
            <v>-30</v>
          </cell>
          <cell r="AH16">
            <v>-30</v>
          </cell>
          <cell r="AI16">
            <v>-29</v>
          </cell>
          <cell r="AJ16">
            <v>-28</v>
          </cell>
          <cell r="AK16">
            <v>-27</v>
          </cell>
          <cell r="AL16">
            <v>-26</v>
          </cell>
          <cell r="AM16">
            <v>-30</v>
          </cell>
          <cell r="AN16">
            <v>-29</v>
          </cell>
          <cell r="AO16">
            <v>-28</v>
          </cell>
          <cell r="AP16">
            <v>-27</v>
          </cell>
          <cell r="AQ16">
            <v>-26</v>
          </cell>
          <cell r="AR16">
            <v>-30</v>
          </cell>
          <cell r="AS16">
            <v>-29</v>
          </cell>
          <cell r="AT16">
            <v>-28</v>
          </cell>
          <cell r="AU16">
            <v>-27</v>
          </cell>
          <cell r="AV16">
            <v>-26</v>
          </cell>
          <cell r="AW16">
            <v>-30</v>
          </cell>
          <cell r="AX16">
            <v>-29</v>
          </cell>
          <cell r="AY16">
            <v>-28</v>
          </cell>
          <cell r="AZ16">
            <v>-27</v>
          </cell>
          <cell r="BA16">
            <v>-26</v>
          </cell>
          <cell r="BB16">
            <v>-30</v>
          </cell>
          <cell r="BC16">
            <v>-26</v>
          </cell>
          <cell r="BD16">
            <v>-26</v>
          </cell>
          <cell r="BE16">
            <v>-26</v>
          </cell>
          <cell r="BF16">
            <v>-26</v>
          </cell>
          <cell r="BG16">
            <v>-30</v>
          </cell>
          <cell r="BH16">
            <v>-26</v>
          </cell>
          <cell r="BI16">
            <v>-26</v>
          </cell>
          <cell r="BJ16">
            <v>-26</v>
          </cell>
          <cell r="BK16">
            <v>-26</v>
          </cell>
          <cell r="BL16">
            <v>-30</v>
          </cell>
          <cell r="BM16">
            <v>-26</v>
          </cell>
          <cell r="BN16">
            <v>-26</v>
          </cell>
          <cell r="BO16">
            <v>-26</v>
          </cell>
          <cell r="BP16">
            <v>-26</v>
          </cell>
          <cell r="BQ16">
            <v>-30</v>
          </cell>
          <cell r="BR16">
            <v>-26</v>
          </cell>
          <cell r="BS16">
            <v>-26</v>
          </cell>
          <cell r="BT16">
            <v>-26</v>
          </cell>
          <cell r="BU16">
            <v>-26</v>
          </cell>
          <cell r="BV16">
            <v>-30</v>
          </cell>
          <cell r="BW16">
            <v>-30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40</v>
          </cell>
          <cell r="O17">
            <v>39</v>
          </cell>
          <cell r="P17">
            <v>90</v>
          </cell>
          <cell r="Q17">
            <v>74</v>
          </cell>
          <cell r="R17">
            <v>119</v>
          </cell>
          <cell r="S17">
            <v>322</v>
          </cell>
          <cell r="T17">
            <v>112</v>
          </cell>
          <cell r="U17">
            <v>267</v>
          </cell>
          <cell r="V17">
            <v>267</v>
          </cell>
          <cell r="W17">
            <v>323</v>
          </cell>
          <cell r="X17">
            <v>969</v>
          </cell>
          <cell r="Y17">
            <v>287</v>
          </cell>
          <cell r="Z17">
            <v>312</v>
          </cell>
          <cell r="AA17">
            <v>279</v>
          </cell>
          <cell r="AB17">
            <v>265</v>
          </cell>
          <cell r="AC17">
            <v>1143</v>
          </cell>
          <cell r="AD17">
            <v>198</v>
          </cell>
          <cell r="AE17">
            <v>285</v>
          </cell>
          <cell r="AF17">
            <v>321</v>
          </cell>
          <cell r="AG17">
            <v>377</v>
          </cell>
          <cell r="AH17">
            <v>1181</v>
          </cell>
          <cell r="AI17">
            <v>343</v>
          </cell>
          <cell r="AJ17">
            <v>385</v>
          </cell>
          <cell r="AK17">
            <v>366</v>
          </cell>
          <cell r="AL17">
            <v>356</v>
          </cell>
          <cell r="AM17">
            <v>1450</v>
          </cell>
          <cell r="AN17">
            <v>320</v>
          </cell>
          <cell r="AO17">
            <v>62</v>
          </cell>
          <cell r="AP17">
            <v>232</v>
          </cell>
          <cell r="AQ17">
            <v>36</v>
          </cell>
          <cell r="AR17">
            <v>876</v>
          </cell>
          <cell r="AS17">
            <v>632.5</v>
          </cell>
          <cell r="AT17">
            <v>791.5</v>
          </cell>
          <cell r="AU17">
            <v>864.5</v>
          </cell>
          <cell r="AV17">
            <v>943.5</v>
          </cell>
          <cell r="AW17">
            <v>3232</v>
          </cell>
          <cell r="AX17">
            <v>1016</v>
          </cell>
          <cell r="AY17">
            <v>897</v>
          </cell>
          <cell r="AZ17">
            <v>877</v>
          </cell>
          <cell r="BA17">
            <v>966</v>
          </cell>
          <cell r="BB17">
            <v>3756</v>
          </cell>
          <cell r="BC17">
            <v>929</v>
          </cell>
          <cell r="BD17">
            <v>953</v>
          </cell>
          <cell r="BE17">
            <v>925</v>
          </cell>
          <cell r="BF17">
            <v>925</v>
          </cell>
          <cell r="BG17">
            <v>3732</v>
          </cell>
          <cell r="BH17">
            <v>767</v>
          </cell>
          <cell r="BI17">
            <v>727</v>
          </cell>
          <cell r="BJ17">
            <v>702</v>
          </cell>
          <cell r="BK17">
            <v>810</v>
          </cell>
          <cell r="BL17">
            <v>3006</v>
          </cell>
          <cell r="BM17">
            <v>811</v>
          </cell>
          <cell r="BN17">
            <v>774</v>
          </cell>
          <cell r="BO17">
            <v>704.10100000000023</v>
          </cell>
          <cell r="BP17">
            <v>870.55999999999881</v>
          </cell>
          <cell r="BQ17">
            <v>3159.6609999999973</v>
          </cell>
          <cell r="BR17">
            <v>871.61499999999921</v>
          </cell>
          <cell r="BS17">
            <v>831.99519999999916</v>
          </cell>
          <cell r="BT17">
            <v>796.05447500000105</v>
          </cell>
          <cell r="BU17">
            <v>916.62969999999893</v>
          </cell>
          <cell r="BV17">
            <v>3416.2943749999999</v>
          </cell>
          <cell r="BW17">
            <v>3644.7120024999986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-14962</v>
          </cell>
          <cell r="G18">
            <v>-16370</v>
          </cell>
          <cell r="H18">
            <v>-17044</v>
          </cell>
          <cell r="I18">
            <v>-17405</v>
          </cell>
          <cell r="J18">
            <v>-16709</v>
          </cell>
          <cell r="K18">
            <v>-17889</v>
          </cell>
          <cell r="L18">
            <v>-27399</v>
          </cell>
          <cell r="M18">
            <v>-26976</v>
          </cell>
          <cell r="N18">
            <v>-26509</v>
          </cell>
          <cell r="O18">
            <v>-7731</v>
          </cell>
          <cell r="P18">
            <v>-7495</v>
          </cell>
          <cell r="Q18">
            <v>-7382</v>
          </cell>
          <cell r="R18">
            <v>-7683</v>
          </cell>
          <cell r="S18">
            <v>-30291</v>
          </cell>
          <cell r="T18">
            <v>-8438</v>
          </cell>
          <cell r="U18">
            <v>-8703</v>
          </cell>
          <cell r="V18">
            <v>-9038</v>
          </cell>
          <cell r="W18">
            <v>-9635</v>
          </cell>
          <cell r="X18">
            <v>-35814</v>
          </cell>
          <cell r="Y18">
            <v>-9710</v>
          </cell>
          <cell r="Z18">
            <v>-9655.2999999999993</v>
          </cell>
          <cell r="AA18">
            <v>-9987</v>
          </cell>
          <cell r="AB18">
            <v>-10454</v>
          </cell>
          <cell r="AC18">
            <v>-39806.300000000003</v>
          </cell>
          <cell r="AD18">
            <v>-10283</v>
          </cell>
          <cell r="AE18">
            <v>-11040</v>
          </cell>
          <cell r="AF18">
            <v>-11003</v>
          </cell>
          <cell r="AG18">
            <v>-10896</v>
          </cell>
          <cell r="AH18">
            <v>-43222</v>
          </cell>
          <cell r="AI18">
            <v>-10993</v>
          </cell>
          <cell r="AJ18">
            <v>-11828</v>
          </cell>
          <cell r="AK18">
            <v>-12325</v>
          </cell>
          <cell r="AL18">
            <v>-13045</v>
          </cell>
          <cell r="AM18">
            <v>-48191</v>
          </cell>
          <cell r="AN18">
            <v>-13439</v>
          </cell>
          <cell r="AO18">
            <v>-8832</v>
          </cell>
          <cell r="AP18">
            <v>-14469</v>
          </cell>
          <cell r="AQ18">
            <v>-11072</v>
          </cell>
          <cell r="AR18">
            <v>-54210</v>
          </cell>
          <cell r="AS18">
            <v>-10452</v>
          </cell>
          <cell r="AT18">
            <v>-10532</v>
          </cell>
          <cell r="AU18">
            <v>-11243</v>
          </cell>
          <cell r="AV18">
            <v>-11803</v>
          </cell>
          <cell r="AW18">
            <v>-44030</v>
          </cell>
          <cell r="AX18">
            <v>-12351</v>
          </cell>
          <cell r="AY18">
            <v>-12472</v>
          </cell>
          <cell r="AZ18">
            <v>-11673</v>
          </cell>
          <cell r="BA18">
            <v>-12618</v>
          </cell>
          <cell r="BB18">
            <v>-49114</v>
          </cell>
          <cell r="BC18">
            <v>-13019</v>
          </cell>
          <cell r="BD18">
            <v>-14401</v>
          </cell>
          <cell r="BE18">
            <v>-13810</v>
          </cell>
          <cell r="BF18">
            <v>-13247</v>
          </cell>
          <cell r="BG18">
            <v>-54477</v>
          </cell>
          <cell r="BH18">
            <v>-13309</v>
          </cell>
          <cell r="BI18">
            <v>-13227</v>
          </cell>
          <cell r="BJ18">
            <v>-12504</v>
          </cell>
          <cell r="BK18">
            <v>-12991</v>
          </cell>
          <cell r="BL18">
            <v>-52031</v>
          </cell>
          <cell r="BM18">
            <v>-12759</v>
          </cell>
          <cell r="BN18">
            <v>-13109</v>
          </cell>
          <cell r="BO18">
            <v>-12479.028199999999</v>
          </cell>
          <cell r="BP18">
            <v>-13352.023800000003</v>
          </cell>
          <cell r="BQ18">
            <v>-51699.052000000003</v>
          </cell>
          <cell r="BR18">
            <v>-13201.558237499999</v>
          </cell>
          <cell r="BS18">
            <v>-13576.6345</v>
          </cell>
          <cell r="BT18">
            <v>-12908.693219749999</v>
          </cell>
          <cell r="BU18">
            <v>-13822.406443750002</v>
          </cell>
          <cell r="BV18">
            <v>-53509.292400999999</v>
          </cell>
          <cell r="BW18">
            <v>-55480.876796330005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-13660</v>
          </cell>
          <cell r="G19">
            <v>-14928</v>
          </cell>
          <cell r="H19">
            <v>-15746</v>
          </cell>
          <cell r="I19">
            <v>-16108</v>
          </cell>
          <cell r="J19">
            <v>-15404</v>
          </cell>
          <cell r="K19">
            <v>-16588</v>
          </cell>
          <cell r="L19">
            <v>-25661</v>
          </cell>
          <cell r="M19">
            <v>-25161</v>
          </cell>
          <cell r="N19">
            <v>-24684</v>
          </cell>
          <cell r="O19">
            <v>-7283</v>
          </cell>
          <cell r="P19">
            <v>-7054</v>
          </cell>
          <cell r="Q19">
            <v>-6934</v>
          </cell>
          <cell r="R19">
            <v>-7204</v>
          </cell>
          <cell r="S19">
            <v>-28475</v>
          </cell>
          <cell r="T19">
            <v>-7947</v>
          </cell>
          <cell r="U19">
            <v>-8229</v>
          </cell>
          <cell r="V19">
            <v>-8504</v>
          </cell>
          <cell r="W19">
            <v>-9149</v>
          </cell>
          <cell r="X19">
            <v>-33829</v>
          </cell>
          <cell r="Y19">
            <v>-9223</v>
          </cell>
          <cell r="Z19">
            <v>-9191.2999999999993</v>
          </cell>
          <cell r="AA19">
            <v>-9520</v>
          </cell>
          <cell r="AB19">
            <v>-9913</v>
          </cell>
          <cell r="AC19">
            <v>-37847.300000000003</v>
          </cell>
          <cell r="AD19">
            <v>-9816</v>
          </cell>
          <cell r="AE19">
            <v>-10557</v>
          </cell>
          <cell r="AF19">
            <v>-10498</v>
          </cell>
          <cell r="AG19">
            <v>-10397</v>
          </cell>
          <cell r="AH19">
            <v>-41268</v>
          </cell>
          <cell r="AI19">
            <v>-10516</v>
          </cell>
          <cell r="AJ19">
            <v>-11336</v>
          </cell>
          <cell r="AK19">
            <v>-11804</v>
          </cell>
          <cell r="AL19">
            <v>-12504</v>
          </cell>
          <cell r="AM19">
            <v>-46160</v>
          </cell>
          <cell r="AN19">
            <v>-12922</v>
          </cell>
          <cell r="AO19">
            <v>-8357</v>
          </cell>
          <cell r="AP19">
            <v>-13943</v>
          </cell>
          <cell r="AQ19">
            <v>-10543</v>
          </cell>
          <cell r="AR19">
            <v>-52116</v>
          </cell>
          <cell r="AS19">
            <v>-9839.5</v>
          </cell>
          <cell r="AT19">
            <v>-9807.5</v>
          </cell>
          <cell r="AU19">
            <v>-10522.5</v>
          </cell>
          <cell r="AV19">
            <v>-11033.5</v>
          </cell>
          <cell r="AW19">
            <v>-41203</v>
          </cell>
          <cell r="AX19">
            <v>-11594</v>
          </cell>
          <cell r="AY19">
            <v>-11738</v>
          </cell>
          <cell r="AZ19">
            <v>-10957</v>
          </cell>
          <cell r="BA19">
            <v>-11863</v>
          </cell>
          <cell r="BB19">
            <v>-46152</v>
          </cell>
          <cell r="BC19">
            <v>-12288</v>
          </cell>
          <cell r="BD19">
            <v>-13704</v>
          </cell>
          <cell r="BE19">
            <v>-13096</v>
          </cell>
          <cell r="BF19">
            <v>-12506</v>
          </cell>
          <cell r="BG19">
            <v>-51594</v>
          </cell>
          <cell r="BH19">
            <v>-12630</v>
          </cell>
          <cell r="BI19">
            <v>-12553</v>
          </cell>
          <cell r="BJ19">
            <v>-11839</v>
          </cell>
          <cell r="BK19">
            <v>-12311</v>
          </cell>
          <cell r="BL19">
            <v>-49333</v>
          </cell>
          <cell r="BM19">
            <v>-12091</v>
          </cell>
          <cell r="BN19">
            <v>-12450</v>
          </cell>
          <cell r="BO19">
            <v>-11820.678199999998</v>
          </cell>
          <cell r="BP19">
            <v>-12678.823800000002</v>
          </cell>
          <cell r="BQ19">
            <v>-49040.502</v>
          </cell>
          <cell r="BR19">
            <v>-12520.198237499999</v>
          </cell>
          <cell r="BS19">
            <v>-12904.4545</v>
          </cell>
          <cell r="BT19">
            <v>-12237.176219749999</v>
          </cell>
          <cell r="BU19">
            <v>-13135.742443750001</v>
          </cell>
          <cell r="BV19">
            <v>-50797.571401000001</v>
          </cell>
          <cell r="BW19">
            <v>-52714.921376330007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3082</v>
          </cell>
          <cell r="G20">
            <v>5272</v>
          </cell>
          <cell r="H20">
            <v>4307</v>
          </cell>
          <cell r="I20">
            <v>3910</v>
          </cell>
          <cell r="J20">
            <v>3037</v>
          </cell>
          <cell r="K20">
            <v>3401</v>
          </cell>
          <cell r="L20">
            <v>4137</v>
          </cell>
          <cell r="M20">
            <v>2914</v>
          </cell>
          <cell r="N20">
            <v>2925</v>
          </cell>
          <cell r="O20">
            <v>798</v>
          </cell>
          <cell r="P20">
            <v>1188</v>
          </cell>
          <cell r="Q20">
            <v>1043</v>
          </cell>
          <cell r="R20">
            <v>1128</v>
          </cell>
          <cell r="S20">
            <v>4157</v>
          </cell>
          <cell r="T20">
            <v>1362</v>
          </cell>
          <cell r="U20">
            <v>1615</v>
          </cell>
          <cell r="V20">
            <v>1568</v>
          </cell>
          <cell r="W20">
            <v>1787</v>
          </cell>
          <cell r="X20">
            <v>6332</v>
          </cell>
          <cell r="Y20">
            <v>2456</v>
          </cell>
          <cell r="Z20">
            <v>2258.6999999999998</v>
          </cell>
          <cell r="AA20">
            <v>1741</v>
          </cell>
          <cell r="AB20">
            <v>2004</v>
          </cell>
          <cell r="AC20">
            <v>8459.7000000000007</v>
          </cell>
          <cell r="AD20">
            <v>2204</v>
          </cell>
          <cell r="AE20">
            <v>1952</v>
          </cell>
          <cell r="AF20">
            <v>1861</v>
          </cell>
          <cell r="AG20">
            <v>1839</v>
          </cell>
          <cell r="AH20">
            <v>7856</v>
          </cell>
          <cell r="AI20">
            <v>1916</v>
          </cell>
          <cell r="AJ20">
            <v>1929</v>
          </cell>
          <cell r="AK20">
            <v>1785</v>
          </cell>
          <cell r="AL20">
            <v>1723</v>
          </cell>
          <cell r="AM20">
            <v>7353</v>
          </cell>
          <cell r="AN20">
            <v>1902</v>
          </cell>
          <cell r="AO20">
            <v>730</v>
          </cell>
          <cell r="AP20">
            <v>1468</v>
          </cell>
          <cell r="AQ20">
            <v>356</v>
          </cell>
          <cell r="AR20">
            <v>5398</v>
          </cell>
          <cell r="AS20">
            <v>970.5</v>
          </cell>
          <cell r="AT20">
            <v>1514.5</v>
          </cell>
          <cell r="AU20">
            <v>1523.5</v>
          </cell>
          <cell r="AV20">
            <v>1432.5</v>
          </cell>
          <cell r="AW20">
            <v>5441</v>
          </cell>
          <cell r="AX20">
            <v>1823</v>
          </cell>
          <cell r="AY20">
            <v>1880</v>
          </cell>
          <cell r="AZ20">
            <v>1911</v>
          </cell>
          <cell r="BA20">
            <v>1908</v>
          </cell>
          <cell r="BB20">
            <v>7522</v>
          </cell>
          <cell r="BC20">
            <v>2445</v>
          </cell>
          <cell r="BD20">
            <v>2342</v>
          </cell>
          <cell r="BE20">
            <v>2013</v>
          </cell>
          <cell r="BF20">
            <v>1591</v>
          </cell>
          <cell r="BG20">
            <v>8391</v>
          </cell>
          <cell r="BH20">
            <v>2089</v>
          </cell>
          <cell r="BI20">
            <v>1960</v>
          </cell>
          <cell r="BJ20">
            <v>1798</v>
          </cell>
          <cell r="BK20">
            <v>1606</v>
          </cell>
          <cell r="BL20">
            <v>7453</v>
          </cell>
          <cell r="BM20">
            <v>2292</v>
          </cell>
          <cell r="BN20">
            <v>2127</v>
          </cell>
          <cell r="BO20">
            <v>1970.3517999999999</v>
          </cell>
          <cell r="BP20">
            <v>1834.9461999999999</v>
          </cell>
          <cell r="BQ20">
            <v>8224.2979999999989</v>
          </cell>
          <cell r="BR20">
            <v>2461.5417625</v>
          </cell>
          <cell r="BS20">
            <v>2375.9155000000001</v>
          </cell>
          <cell r="BT20">
            <v>2211.9489302499996</v>
          </cell>
          <cell r="BU20">
            <v>2074.2324062500002</v>
          </cell>
          <cell r="BV20">
            <v>9123.6385989999999</v>
          </cell>
          <cell r="BW20">
            <v>10101.560608169999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-1259</v>
          </cell>
          <cell r="G21">
            <v>-1404</v>
          </cell>
          <cell r="H21">
            <v>-1259</v>
          </cell>
          <cell r="I21">
            <v>-1236</v>
          </cell>
          <cell r="J21">
            <v>-1217</v>
          </cell>
          <cell r="K21">
            <v>-1155</v>
          </cell>
          <cell r="L21">
            <v>-1599</v>
          </cell>
          <cell r="M21">
            <v>-1637</v>
          </cell>
          <cell r="N21">
            <v>-1760</v>
          </cell>
          <cell r="O21">
            <v>-433</v>
          </cell>
          <cell r="P21">
            <v>-426</v>
          </cell>
          <cell r="Q21">
            <v>-434</v>
          </cell>
          <cell r="R21">
            <v>-460</v>
          </cell>
          <cell r="S21">
            <v>-1753</v>
          </cell>
          <cell r="T21">
            <v>-462</v>
          </cell>
          <cell r="U21">
            <v>-458</v>
          </cell>
          <cell r="V21">
            <v>-515</v>
          </cell>
          <cell r="W21">
            <v>-469</v>
          </cell>
          <cell r="X21">
            <v>-1904</v>
          </cell>
          <cell r="Y21">
            <v>-473</v>
          </cell>
          <cell r="Z21">
            <v>-451</v>
          </cell>
          <cell r="AA21">
            <v>-454</v>
          </cell>
          <cell r="AB21">
            <v>-526</v>
          </cell>
          <cell r="AC21">
            <v>-1904</v>
          </cell>
          <cell r="AD21">
            <v>-455</v>
          </cell>
          <cell r="AE21">
            <v>-471</v>
          </cell>
          <cell r="AF21">
            <v>-492</v>
          </cell>
          <cell r="AG21">
            <v>-486</v>
          </cell>
          <cell r="AH21">
            <v>-1904</v>
          </cell>
          <cell r="AI21">
            <v>-466</v>
          </cell>
          <cell r="AJ21">
            <v>-474</v>
          </cell>
          <cell r="AK21">
            <v>-499</v>
          </cell>
          <cell r="AL21">
            <v>-520</v>
          </cell>
          <cell r="AM21">
            <v>-1959</v>
          </cell>
          <cell r="AN21">
            <v>-495</v>
          </cell>
          <cell r="AO21">
            <v>-455</v>
          </cell>
          <cell r="AP21">
            <v>-505</v>
          </cell>
          <cell r="AQ21">
            <v>-505</v>
          </cell>
          <cell r="AR21">
            <v>-2002</v>
          </cell>
          <cell r="AS21">
            <v>-612.5</v>
          </cell>
          <cell r="AT21">
            <v>-612.5</v>
          </cell>
          <cell r="AU21">
            <v>-612.5</v>
          </cell>
          <cell r="AV21">
            <v>-612.5</v>
          </cell>
          <cell r="AW21">
            <v>-2450</v>
          </cell>
          <cell r="AX21">
            <v>-629</v>
          </cell>
          <cell r="AY21">
            <v>-609</v>
          </cell>
          <cell r="AZ21">
            <v>-592</v>
          </cell>
          <cell r="BA21">
            <v>-623</v>
          </cell>
          <cell r="BB21">
            <v>-2453</v>
          </cell>
          <cell r="BC21">
            <v>-608</v>
          </cell>
          <cell r="BD21">
            <v>-572</v>
          </cell>
          <cell r="BE21">
            <v>-589</v>
          </cell>
          <cell r="BF21">
            <v>-618</v>
          </cell>
          <cell r="BG21">
            <v>-2387</v>
          </cell>
          <cell r="BH21">
            <v>-557</v>
          </cell>
          <cell r="BI21">
            <v>-552</v>
          </cell>
          <cell r="BJ21">
            <v>-548</v>
          </cell>
          <cell r="BK21">
            <v>-563</v>
          </cell>
          <cell r="BL21">
            <v>-2220</v>
          </cell>
          <cell r="BM21">
            <v>-553</v>
          </cell>
          <cell r="BN21">
            <v>-544</v>
          </cell>
          <cell r="BO21">
            <v>-543.35</v>
          </cell>
          <cell r="BP21">
            <v>-558.20000000000005</v>
          </cell>
          <cell r="BQ21">
            <v>-2198.5500000000002</v>
          </cell>
          <cell r="BR21">
            <v>-566.36</v>
          </cell>
          <cell r="BS21">
            <v>-557.18000000000006</v>
          </cell>
          <cell r="BT21">
            <v>-561.51700000000005</v>
          </cell>
          <cell r="BU21">
            <v>-576.6640000000001</v>
          </cell>
          <cell r="BV21">
            <v>-2261.721</v>
          </cell>
          <cell r="BW21">
            <v>-2325.9554200000002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-43</v>
          </cell>
          <cell r="G22">
            <v>-38</v>
          </cell>
          <cell r="H22">
            <v>-39</v>
          </cell>
          <cell r="I22">
            <v>-61</v>
          </cell>
          <cell r="J22">
            <v>-88</v>
          </cell>
          <cell r="K22">
            <v>-146</v>
          </cell>
          <cell r="L22">
            <v>-139</v>
          </cell>
          <cell r="M22">
            <v>-178</v>
          </cell>
          <cell r="N22">
            <v>-65</v>
          </cell>
          <cell r="O22">
            <v>-15</v>
          </cell>
          <cell r="P22">
            <v>-15</v>
          </cell>
          <cell r="Q22">
            <v>-14</v>
          </cell>
          <cell r="R22">
            <v>-19</v>
          </cell>
          <cell r="S22">
            <v>-63</v>
          </cell>
          <cell r="T22">
            <v>-29</v>
          </cell>
          <cell r="U22">
            <v>-16</v>
          </cell>
          <cell r="V22">
            <v>-19</v>
          </cell>
          <cell r="W22">
            <v>-17</v>
          </cell>
          <cell r="X22">
            <v>-81</v>
          </cell>
          <cell r="Y22">
            <v>-14</v>
          </cell>
          <cell r="Z22">
            <v>-13</v>
          </cell>
          <cell r="AA22">
            <v>-13</v>
          </cell>
          <cell r="AB22">
            <v>-15</v>
          </cell>
          <cell r="AC22">
            <v>-55</v>
          </cell>
          <cell r="AD22">
            <v>-12</v>
          </cell>
          <cell r="AE22">
            <v>-12</v>
          </cell>
          <cell r="AF22">
            <v>-13</v>
          </cell>
          <cell r="AG22">
            <v>-13</v>
          </cell>
          <cell r="AH22">
            <v>-50</v>
          </cell>
          <cell r="AI22">
            <v>-11</v>
          </cell>
          <cell r="AJ22">
            <v>-18</v>
          </cell>
          <cell r="AK22">
            <v>-22</v>
          </cell>
          <cell r="AL22">
            <v>-21</v>
          </cell>
          <cell r="AM22">
            <v>-72</v>
          </cell>
          <cell r="AN22">
            <v>-22</v>
          </cell>
          <cell r="AO22">
            <v>-20</v>
          </cell>
          <cell r="AP22">
            <v>-21</v>
          </cell>
          <cell r="AQ22">
            <v>-24</v>
          </cell>
          <cell r="AR22">
            <v>-92</v>
          </cell>
          <cell r="AS22">
            <v>0</v>
          </cell>
          <cell r="AT22">
            <v>-112</v>
          </cell>
          <cell r="AU22">
            <v>-108</v>
          </cell>
          <cell r="AV22">
            <v>-157</v>
          </cell>
          <cell r="AW22">
            <v>-377</v>
          </cell>
          <cell r="AX22">
            <v>-128</v>
          </cell>
          <cell r="AY22">
            <v>-125</v>
          </cell>
          <cell r="AZ22">
            <v>-124</v>
          </cell>
          <cell r="BA22">
            <v>-132</v>
          </cell>
          <cell r="BB22">
            <v>-509</v>
          </cell>
          <cell r="BC22">
            <v>-123</v>
          </cell>
          <cell r="BD22">
            <v>-125</v>
          </cell>
          <cell r="BE22">
            <v>-125</v>
          </cell>
          <cell r="BF22">
            <v>-123</v>
          </cell>
          <cell r="BG22">
            <v>-496</v>
          </cell>
          <cell r="BH22">
            <v>-122</v>
          </cell>
          <cell r="BI22">
            <v>-122</v>
          </cell>
          <cell r="BJ22">
            <v>-117</v>
          </cell>
          <cell r="BK22">
            <v>-117</v>
          </cell>
          <cell r="BL22">
            <v>-478</v>
          </cell>
          <cell r="BM22">
            <v>-115</v>
          </cell>
          <cell r="BN22">
            <v>-115</v>
          </cell>
          <cell r="BO22">
            <v>-115</v>
          </cell>
          <cell r="BP22">
            <v>-115</v>
          </cell>
          <cell r="BQ22">
            <v>-460</v>
          </cell>
          <cell r="BR22">
            <v>-115</v>
          </cell>
          <cell r="BS22">
            <v>-115</v>
          </cell>
          <cell r="BT22">
            <v>-110</v>
          </cell>
          <cell r="BU22">
            <v>-110</v>
          </cell>
          <cell r="BV22">
            <v>-450</v>
          </cell>
          <cell r="BW22">
            <v>-440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1780</v>
          </cell>
          <cell r="G23">
            <v>3830</v>
          </cell>
          <cell r="H23">
            <v>3009</v>
          </cell>
          <cell r="I23">
            <v>2613</v>
          </cell>
          <cell r="J23">
            <v>1732</v>
          </cell>
          <cell r="K23">
            <v>2100</v>
          </cell>
          <cell r="L23">
            <v>2399</v>
          </cell>
          <cell r="M23">
            <v>1099</v>
          </cell>
          <cell r="N23">
            <v>1100</v>
          </cell>
          <cell r="O23">
            <v>350</v>
          </cell>
          <cell r="P23">
            <v>747</v>
          </cell>
          <cell r="Q23">
            <v>595</v>
          </cell>
          <cell r="R23">
            <v>649</v>
          </cell>
          <cell r="S23">
            <v>2341</v>
          </cell>
          <cell r="T23">
            <v>871</v>
          </cell>
          <cell r="U23">
            <v>1141</v>
          </cell>
          <cell r="V23">
            <v>1034</v>
          </cell>
          <cell r="W23">
            <v>1301</v>
          </cell>
          <cell r="X23">
            <v>4347</v>
          </cell>
          <cell r="Y23">
            <v>1969</v>
          </cell>
          <cell r="Z23">
            <v>1794.7</v>
          </cell>
          <cell r="AA23">
            <v>1274</v>
          </cell>
          <cell r="AB23">
            <v>1463</v>
          </cell>
          <cell r="AC23">
            <v>6500.7</v>
          </cell>
          <cell r="AD23">
            <v>1737</v>
          </cell>
          <cell r="AE23">
            <v>1469</v>
          </cell>
          <cell r="AF23">
            <v>1356</v>
          </cell>
          <cell r="AG23">
            <v>1340</v>
          </cell>
          <cell r="AH23">
            <v>5902</v>
          </cell>
          <cell r="AI23">
            <v>1439</v>
          </cell>
          <cell r="AJ23">
            <v>1437</v>
          </cell>
          <cell r="AK23">
            <v>1264</v>
          </cell>
          <cell r="AL23">
            <v>1182</v>
          </cell>
          <cell r="AM23">
            <v>5322</v>
          </cell>
          <cell r="AN23">
            <v>1385</v>
          </cell>
          <cell r="AO23">
            <v>255</v>
          </cell>
          <cell r="AP23">
            <v>942</v>
          </cell>
          <cell r="AQ23">
            <v>-173</v>
          </cell>
          <cell r="AR23">
            <v>3304</v>
          </cell>
          <cell r="AS23">
            <v>358</v>
          </cell>
          <cell r="AT23">
            <v>790</v>
          </cell>
          <cell r="AU23">
            <v>803</v>
          </cell>
          <cell r="AV23">
            <v>663</v>
          </cell>
          <cell r="AW23">
            <v>2614</v>
          </cell>
          <cell r="AX23">
            <v>1066</v>
          </cell>
          <cell r="AY23">
            <v>1146</v>
          </cell>
          <cell r="AZ23">
            <v>1195</v>
          </cell>
          <cell r="BA23">
            <v>1153</v>
          </cell>
          <cell r="BB23">
            <v>4560</v>
          </cell>
          <cell r="BC23">
            <v>1714</v>
          </cell>
          <cell r="BD23">
            <v>1645</v>
          </cell>
          <cell r="BE23">
            <v>1299</v>
          </cell>
          <cell r="BF23">
            <v>850</v>
          </cell>
          <cell r="BG23">
            <v>5508</v>
          </cell>
          <cell r="BH23">
            <v>1410</v>
          </cell>
          <cell r="BI23">
            <v>1286</v>
          </cell>
          <cell r="BJ23">
            <v>1133</v>
          </cell>
          <cell r="BK23">
            <v>926</v>
          </cell>
          <cell r="BL23">
            <v>4755</v>
          </cell>
          <cell r="BM23">
            <v>1624</v>
          </cell>
          <cell r="BN23">
            <v>1468</v>
          </cell>
          <cell r="BO23">
            <v>1312.0018000000009</v>
          </cell>
          <cell r="BP23">
            <v>1161.7461999999969</v>
          </cell>
          <cell r="BQ23">
            <v>5565.7479999999987</v>
          </cell>
          <cell r="BR23">
            <v>1780.1817624999994</v>
          </cell>
          <cell r="BS23">
            <v>1703.7354999999991</v>
          </cell>
          <cell r="BT23">
            <v>1540.4319302500014</v>
          </cell>
          <cell r="BU23">
            <v>1387.5684062499981</v>
          </cell>
          <cell r="BV23">
            <v>6411.9175990000022</v>
          </cell>
          <cell r="BW23">
            <v>7335.6051881699968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98</v>
          </cell>
          <cell r="G24">
            <v>289</v>
          </cell>
          <cell r="H24">
            <v>286</v>
          </cell>
          <cell r="I24">
            <v>182</v>
          </cell>
          <cell r="J24">
            <v>139</v>
          </cell>
          <cell r="K24">
            <v>121</v>
          </cell>
          <cell r="L24">
            <v>146</v>
          </cell>
          <cell r="M24">
            <v>85</v>
          </cell>
          <cell r="N24">
            <v>66</v>
          </cell>
          <cell r="O24">
            <v>20</v>
          </cell>
          <cell r="P24">
            <v>18</v>
          </cell>
          <cell r="Q24">
            <v>22</v>
          </cell>
          <cell r="R24">
            <v>32</v>
          </cell>
          <cell r="S24">
            <v>92</v>
          </cell>
          <cell r="T24">
            <v>18</v>
          </cell>
          <cell r="U24">
            <v>21</v>
          </cell>
          <cell r="V24">
            <v>19</v>
          </cell>
          <cell r="W24">
            <v>28</v>
          </cell>
          <cell r="X24">
            <v>86</v>
          </cell>
          <cell r="Y24">
            <v>29</v>
          </cell>
          <cell r="Z24">
            <v>27</v>
          </cell>
          <cell r="AA24">
            <v>42</v>
          </cell>
          <cell r="AB24">
            <v>40</v>
          </cell>
          <cell r="AC24">
            <v>138</v>
          </cell>
          <cell r="AD24">
            <v>42</v>
          </cell>
          <cell r="AE24">
            <v>38</v>
          </cell>
          <cell r="AF24">
            <v>48</v>
          </cell>
          <cell r="AG24">
            <v>57</v>
          </cell>
          <cell r="AH24">
            <v>185</v>
          </cell>
          <cell r="AI24">
            <v>40</v>
          </cell>
          <cell r="AJ24">
            <v>33</v>
          </cell>
          <cell r="AK24">
            <v>28</v>
          </cell>
          <cell r="AL24">
            <v>29</v>
          </cell>
          <cell r="AM24">
            <v>130</v>
          </cell>
          <cell r="AN24">
            <v>24</v>
          </cell>
          <cell r="AO24">
            <v>12</v>
          </cell>
          <cell r="AP24">
            <v>23</v>
          </cell>
          <cell r="AQ24">
            <v>14</v>
          </cell>
          <cell r="AR24">
            <v>86</v>
          </cell>
          <cell r="AS24">
            <v>0</v>
          </cell>
          <cell r="AT24">
            <v>9</v>
          </cell>
          <cell r="AU24">
            <v>6</v>
          </cell>
          <cell r="AV24">
            <v>12</v>
          </cell>
          <cell r="AW24">
            <v>27</v>
          </cell>
          <cell r="AX24">
            <v>7</v>
          </cell>
          <cell r="AY24">
            <v>10</v>
          </cell>
          <cell r="AZ24">
            <v>7</v>
          </cell>
          <cell r="BA24">
            <v>13</v>
          </cell>
          <cell r="BB24">
            <v>37</v>
          </cell>
          <cell r="BC24">
            <v>7</v>
          </cell>
          <cell r="BD24">
            <v>10</v>
          </cell>
          <cell r="BE24">
            <v>9</v>
          </cell>
          <cell r="BF24">
            <v>14</v>
          </cell>
          <cell r="BG24">
            <v>40</v>
          </cell>
          <cell r="BH24">
            <v>6</v>
          </cell>
          <cell r="BI24">
            <v>10</v>
          </cell>
          <cell r="BJ24">
            <v>10</v>
          </cell>
          <cell r="BK24">
            <v>15</v>
          </cell>
          <cell r="BL24">
            <v>41</v>
          </cell>
          <cell r="BM24">
            <v>8</v>
          </cell>
          <cell r="BN24">
            <v>10</v>
          </cell>
          <cell r="BO24">
            <v>10</v>
          </cell>
          <cell r="BP24">
            <v>15</v>
          </cell>
          <cell r="BQ24">
            <v>43</v>
          </cell>
          <cell r="BR24">
            <v>8</v>
          </cell>
          <cell r="BS24">
            <v>10</v>
          </cell>
          <cell r="BT24">
            <v>10</v>
          </cell>
          <cell r="BU24">
            <v>15</v>
          </cell>
          <cell r="BV24">
            <v>43</v>
          </cell>
          <cell r="BW24">
            <v>43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-362</v>
          </cell>
          <cell r="G25">
            <v>-434</v>
          </cell>
          <cell r="H25">
            <v>-494</v>
          </cell>
          <cell r="I25">
            <v>-471</v>
          </cell>
          <cell r="J25">
            <v>-493</v>
          </cell>
          <cell r="K25">
            <v>-431</v>
          </cell>
          <cell r="L25">
            <v>-665</v>
          </cell>
          <cell r="M25">
            <v>-733</v>
          </cell>
          <cell r="N25">
            <v>-774</v>
          </cell>
          <cell r="O25">
            <v>-215</v>
          </cell>
          <cell r="P25">
            <v>-207</v>
          </cell>
          <cell r="Q25">
            <v>-204</v>
          </cell>
          <cell r="R25">
            <v>-202</v>
          </cell>
          <cell r="S25">
            <v>-828</v>
          </cell>
          <cell r="T25">
            <v>-186</v>
          </cell>
          <cell r="U25">
            <v>-182</v>
          </cell>
          <cell r="V25">
            <v>-193</v>
          </cell>
          <cell r="W25">
            <v>-186</v>
          </cell>
          <cell r="X25">
            <v>-747</v>
          </cell>
          <cell r="Y25">
            <v>-187</v>
          </cell>
          <cell r="Z25">
            <v>-188</v>
          </cell>
          <cell r="AA25">
            <v>-168</v>
          </cell>
          <cell r="AB25">
            <v>-159</v>
          </cell>
          <cell r="AC25">
            <v>-702</v>
          </cell>
          <cell r="AD25">
            <v>-156</v>
          </cell>
          <cell r="AE25">
            <v>-151</v>
          </cell>
          <cell r="AF25">
            <v>-155</v>
          </cell>
          <cell r="AG25">
            <v>-154</v>
          </cell>
          <cell r="AH25">
            <v>-616</v>
          </cell>
          <cell r="AI25">
            <v>-146</v>
          </cell>
          <cell r="AJ25">
            <v>-129</v>
          </cell>
          <cell r="AK25">
            <v>-148</v>
          </cell>
          <cell r="AL25">
            <v>-161</v>
          </cell>
          <cell r="AM25">
            <v>-584</v>
          </cell>
          <cell r="AN25">
            <v>-145</v>
          </cell>
          <cell r="AO25">
            <v>-154</v>
          </cell>
          <cell r="AP25">
            <v>-160</v>
          </cell>
          <cell r="AQ25">
            <v>-192</v>
          </cell>
          <cell r="AR25">
            <v>-648</v>
          </cell>
          <cell r="AS25">
            <v>-577</v>
          </cell>
          <cell r="AT25">
            <v>-525</v>
          </cell>
          <cell r="AU25">
            <v>-488</v>
          </cell>
          <cell r="AV25">
            <v>-404</v>
          </cell>
          <cell r="AW25">
            <v>-1994</v>
          </cell>
          <cell r="AX25">
            <v>-376</v>
          </cell>
          <cell r="AY25">
            <v>-367</v>
          </cell>
          <cell r="AZ25">
            <v>-362</v>
          </cell>
          <cell r="BA25">
            <v>-368</v>
          </cell>
          <cell r="BB25">
            <v>-1473</v>
          </cell>
          <cell r="BC25">
            <v>-377</v>
          </cell>
          <cell r="BD25">
            <v>-328</v>
          </cell>
          <cell r="BE25">
            <v>-305</v>
          </cell>
          <cell r="BF25">
            <v>-331</v>
          </cell>
          <cell r="BG25">
            <v>-1341</v>
          </cell>
          <cell r="BH25">
            <v>-329</v>
          </cell>
          <cell r="BI25">
            <v>-312</v>
          </cell>
          <cell r="BJ25">
            <v>-318</v>
          </cell>
          <cell r="BK25">
            <v>-310</v>
          </cell>
          <cell r="BL25">
            <v>-1269</v>
          </cell>
          <cell r="BM25">
            <v>-296</v>
          </cell>
          <cell r="BN25">
            <v>-279</v>
          </cell>
          <cell r="BO25">
            <v>-256.875</v>
          </cell>
          <cell r="BP25">
            <v>-256.875</v>
          </cell>
          <cell r="BQ25">
            <v>-1088.75</v>
          </cell>
          <cell r="BR25">
            <v>-256.875</v>
          </cell>
          <cell r="BS25">
            <v>-256.875</v>
          </cell>
          <cell r="BT25">
            <v>-256.875</v>
          </cell>
          <cell r="BU25">
            <v>-256.875</v>
          </cell>
          <cell r="BV25">
            <v>-1027.5</v>
          </cell>
          <cell r="BW25">
            <v>-1027.5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-264</v>
          </cell>
          <cell r="G26">
            <v>-145</v>
          </cell>
          <cell r="H26">
            <v>-208</v>
          </cell>
          <cell r="I26">
            <v>-289</v>
          </cell>
          <cell r="J26">
            <v>-354</v>
          </cell>
          <cell r="K26">
            <v>-310</v>
          </cell>
          <cell r="L26">
            <v>-519</v>
          </cell>
          <cell r="M26">
            <v>-648</v>
          </cell>
          <cell r="N26">
            <v>-708</v>
          </cell>
          <cell r="O26">
            <v>-195</v>
          </cell>
          <cell r="P26">
            <v>-189</v>
          </cell>
          <cell r="Q26">
            <v>-182</v>
          </cell>
          <cell r="R26">
            <v>-170</v>
          </cell>
          <cell r="S26">
            <v>-736</v>
          </cell>
          <cell r="T26">
            <v>-168</v>
          </cell>
          <cell r="U26">
            <v>-161</v>
          </cell>
          <cell r="V26">
            <v>-174</v>
          </cell>
          <cell r="W26">
            <v>-158</v>
          </cell>
          <cell r="X26">
            <v>-661</v>
          </cell>
          <cell r="Y26">
            <v>-158</v>
          </cell>
          <cell r="Z26">
            <v>-161</v>
          </cell>
          <cell r="AA26">
            <v>-126</v>
          </cell>
          <cell r="AB26">
            <v>-119</v>
          </cell>
          <cell r="AC26">
            <v>-564</v>
          </cell>
          <cell r="AD26">
            <v>-114</v>
          </cell>
          <cell r="AE26">
            <v>-113</v>
          </cell>
          <cell r="AF26">
            <v>-107</v>
          </cell>
          <cell r="AG26">
            <v>-97</v>
          </cell>
          <cell r="AH26">
            <v>-431</v>
          </cell>
          <cell r="AI26">
            <v>-106</v>
          </cell>
          <cell r="AJ26">
            <v>-96</v>
          </cell>
          <cell r="AK26">
            <v>-120</v>
          </cell>
          <cell r="AL26">
            <v>-132</v>
          </cell>
          <cell r="AM26">
            <v>-454</v>
          </cell>
          <cell r="AN26">
            <v>-121</v>
          </cell>
          <cell r="AO26">
            <v>-142</v>
          </cell>
          <cell r="AP26">
            <v>-137</v>
          </cell>
          <cell r="AQ26">
            <v>-178</v>
          </cell>
          <cell r="AR26">
            <v>-562</v>
          </cell>
          <cell r="AS26">
            <v>-577</v>
          </cell>
          <cell r="AT26">
            <v>-516</v>
          </cell>
          <cell r="AU26">
            <v>-482</v>
          </cell>
          <cell r="AV26">
            <v>-392</v>
          </cell>
          <cell r="AW26">
            <v>-1967</v>
          </cell>
          <cell r="AX26">
            <v>-369</v>
          </cell>
          <cell r="AY26">
            <v>-357</v>
          </cell>
          <cell r="AZ26">
            <v>-355</v>
          </cell>
          <cell r="BA26">
            <v>-355</v>
          </cell>
          <cell r="BB26">
            <v>-1436</v>
          </cell>
          <cell r="BC26">
            <v>-370</v>
          </cell>
          <cell r="BD26">
            <v>-318</v>
          </cell>
          <cell r="BE26">
            <v>-296</v>
          </cell>
          <cell r="BF26">
            <v>-317</v>
          </cell>
          <cell r="BG26">
            <v>-1301</v>
          </cell>
          <cell r="BH26">
            <v>-323</v>
          </cell>
          <cell r="BI26">
            <v>-302</v>
          </cell>
          <cell r="BJ26">
            <v>-308</v>
          </cell>
          <cell r="BK26">
            <v>-295</v>
          </cell>
          <cell r="BL26">
            <v>-1228</v>
          </cell>
          <cell r="BM26">
            <v>-288</v>
          </cell>
          <cell r="BN26">
            <v>-269</v>
          </cell>
          <cell r="BO26">
            <v>-246.875</v>
          </cell>
          <cell r="BP26">
            <v>-241.875</v>
          </cell>
          <cell r="BQ26">
            <v>-1045.75</v>
          </cell>
          <cell r="BR26">
            <v>-248.875</v>
          </cell>
          <cell r="BS26">
            <v>-246.875</v>
          </cell>
          <cell r="BT26">
            <v>-246.875</v>
          </cell>
          <cell r="BU26">
            <v>-241.875</v>
          </cell>
          <cell r="BV26">
            <v>-984.5</v>
          </cell>
          <cell r="BW26">
            <v>-984.5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-13</v>
          </cell>
          <cell r="G27">
            <v>-260</v>
          </cell>
          <cell r="H27">
            <v>66</v>
          </cell>
          <cell r="I27">
            <v>75</v>
          </cell>
          <cell r="J27">
            <v>64</v>
          </cell>
          <cell r="K27">
            <v>82</v>
          </cell>
          <cell r="L27">
            <v>354</v>
          </cell>
          <cell r="M27">
            <v>29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123</v>
          </cell>
          <cell r="G29">
            <v>104</v>
          </cell>
          <cell r="H29">
            <v>421</v>
          </cell>
          <cell r="I29">
            <v>549</v>
          </cell>
          <cell r="J29">
            <v>570</v>
          </cell>
          <cell r="K29">
            <v>294</v>
          </cell>
          <cell r="L29">
            <v>352</v>
          </cell>
          <cell r="M29">
            <v>-1093</v>
          </cell>
          <cell r="N29">
            <v>-1054</v>
          </cell>
          <cell r="O29">
            <v>-6</v>
          </cell>
          <cell r="P29">
            <v>52</v>
          </cell>
          <cell r="Q29">
            <v>69</v>
          </cell>
          <cell r="R29">
            <v>31</v>
          </cell>
          <cell r="S29">
            <v>146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1626</v>
          </cell>
          <cell r="G30">
            <v>3529</v>
          </cell>
          <cell r="H30">
            <v>3288</v>
          </cell>
          <cell r="I30">
            <v>2948</v>
          </cell>
          <cell r="J30">
            <v>2012</v>
          </cell>
          <cell r="K30">
            <v>2166</v>
          </cell>
          <cell r="L30">
            <v>2586</v>
          </cell>
          <cell r="M30">
            <v>-613</v>
          </cell>
          <cell r="N30">
            <v>-622</v>
          </cell>
          <cell r="O30">
            <v>149</v>
          </cell>
          <cell r="P30">
            <v>610</v>
          </cell>
          <cell r="Q30">
            <v>482</v>
          </cell>
          <cell r="R30">
            <v>510</v>
          </cell>
          <cell r="S30">
            <v>1751</v>
          </cell>
          <cell r="T30">
            <v>703</v>
          </cell>
          <cell r="U30">
            <v>980</v>
          </cell>
          <cell r="V30">
            <v>860</v>
          </cell>
          <cell r="W30">
            <v>1143</v>
          </cell>
          <cell r="X30">
            <v>3686</v>
          </cell>
          <cell r="Y30">
            <v>1811</v>
          </cell>
          <cell r="Z30">
            <v>1633.7</v>
          </cell>
          <cell r="AA30">
            <v>1148</v>
          </cell>
          <cell r="AB30">
            <v>1344</v>
          </cell>
          <cell r="AC30">
            <v>5936.7</v>
          </cell>
          <cell r="AD30">
            <v>1623</v>
          </cell>
          <cell r="AE30">
            <v>1356</v>
          </cell>
          <cell r="AF30">
            <v>1249</v>
          </cell>
          <cell r="AG30">
            <v>1243</v>
          </cell>
          <cell r="AH30">
            <v>5471</v>
          </cell>
          <cell r="AI30">
            <v>1333</v>
          </cell>
          <cell r="AJ30">
            <v>1341</v>
          </cell>
          <cell r="AK30">
            <v>1144</v>
          </cell>
          <cell r="AL30">
            <v>1050</v>
          </cell>
          <cell r="AN30">
            <v>1264</v>
          </cell>
          <cell r="AO30">
            <v>113</v>
          </cell>
          <cell r="AP30">
            <v>805</v>
          </cell>
          <cell r="AQ30">
            <v>-351</v>
          </cell>
          <cell r="AR30">
            <v>2742</v>
          </cell>
          <cell r="AS30">
            <v>-219</v>
          </cell>
          <cell r="AT30">
            <v>274</v>
          </cell>
          <cell r="AU30">
            <v>321</v>
          </cell>
          <cell r="AV30">
            <v>271</v>
          </cell>
          <cell r="AW30">
            <v>647</v>
          </cell>
          <cell r="AX30">
            <v>697</v>
          </cell>
          <cell r="AY30">
            <v>789</v>
          </cell>
          <cell r="AZ30">
            <v>840</v>
          </cell>
          <cell r="BA30">
            <v>798</v>
          </cell>
          <cell r="BB30">
            <v>3124</v>
          </cell>
          <cell r="BC30">
            <v>1344</v>
          </cell>
          <cell r="BD30">
            <v>1327</v>
          </cell>
          <cell r="BE30">
            <v>1003</v>
          </cell>
          <cell r="BF30">
            <v>533</v>
          </cell>
          <cell r="BG30">
            <v>4207</v>
          </cell>
          <cell r="BH30">
            <v>1087</v>
          </cell>
          <cell r="BI30">
            <v>984</v>
          </cell>
          <cell r="BJ30">
            <v>825</v>
          </cell>
          <cell r="BK30">
            <v>631</v>
          </cell>
          <cell r="BL30">
            <v>3527</v>
          </cell>
          <cell r="BM30">
            <v>1336</v>
          </cell>
          <cell r="BN30">
            <v>1199</v>
          </cell>
          <cell r="BO30">
            <v>1065.1268000000009</v>
          </cell>
          <cell r="BP30">
            <v>919.87119999999686</v>
          </cell>
          <cell r="BQ30">
            <v>4519.9979999999987</v>
          </cell>
          <cell r="BR30">
            <v>1531.3067624999994</v>
          </cell>
          <cell r="BS30">
            <v>1456.8604999999991</v>
          </cell>
          <cell r="BT30">
            <v>1293.5569302500014</v>
          </cell>
          <cell r="BU30">
            <v>1145.6934062499981</v>
          </cell>
          <cell r="BV30">
            <v>5427.4175990000003</v>
          </cell>
          <cell r="BW30">
            <v>6351.1051881699987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H32">
            <v>0</v>
          </cell>
          <cell r="AM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  <cell r="F35">
            <v>-362</v>
          </cell>
          <cell r="G35">
            <v>-434</v>
          </cell>
          <cell r="H35">
            <v>-494</v>
          </cell>
          <cell r="I35">
            <v>-471</v>
          </cell>
          <cell r="J35">
            <v>-493</v>
          </cell>
          <cell r="K35">
            <v>-431</v>
          </cell>
          <cell r="L35">
            <v>-665</v>
          </cell>
          <cell r="M35">
            <v>-733</v>
          </cell>
          <cell r="N35">
            <v>-774</v>
          </cell>
          <cell r="O35">
            <v>-215</v>
          </cell>
          <cell r="P35">
            <v>-207</v>
          </cell>
          <cell r="Q35">
            <v>-204</v>
          </cell>
          <cell r="R35">
            <v>-202</v>
          </cell>
          <cell r="S35">
            <v>-828</v>
          </cell>
          <cell r="T35">
            <v>-186</v>
          </cell>
          <cell r="U35">
            <v>-182</v>
          </cell>
          <cell r="V35">
            <v>-193</v>
          </cell>
          <cell r="W35">
            <v>-186</v>
          </cell>
          <cell r="X35">
            <v>-747</v>
          </cell>
          <cell r="Y35">
            <v>-187</v>
          </cell>
          <cell r="Z35">
            <v>-188</v>
          </cell>
          <cell r="AA35">
            <v>-168</v>
          </cell>
          <cell r="AB35">
            <v>-159</v>
          </cell>
          <cell r="AC35">
            <v>-702</v>
          </cell>
          <cell r="AH35">
            <v>-616</v>
          </cell>
          <cell r="AM35">
            <v>-584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F38">
            <v>569</v>
          </cell>
          <cell r="G38">
            <v>2839</v>
          </cell>
          <cell r="H38">
            <v>1903</v>
          </cell>
          <cell r="I38">
            <v>235</v>
          </cell>
          <cell r="J38">
            <v>123</v>
          </cell>
          <cell r="K38">
            <v>506</v>
          </cell>
          <cell r="L38">
            <v>278</v>
          </cell>
          <cell r="M38">
            <v>220</v>
          </cell>
          <cell r="N38">
            <v>1484</v>
          </cell>
          <cell r="O38">
            <v>1931</v>
          </cell>
          <cell r="P38">
            <v>2276</v>
          </cell>
          <cell r="Q38">
            <v>2566</v>
          </cell>
          <cell r="R38">
            <v>2392</v>
          </cell>
          <cell r="S38">
            <v>2392</v>
          </cell>
          <cell r="T38">
            <v>1926</v>
          </cell>
          <cell r="U38">
            <v>2294</v>
          </cell>
          <cell r="V38">
            <v>2402</v>
          </cell>
          <cell r="W38">
            <v>3108</v>
          </cell>
          <cell r="X38">
            <v>3108</v>
          </cell>
          <cell r="Y38">
            <v>3532.25</v>
          </cell>
          <cell r="Z38">
            <v>3846.2</v>
          </cell>
          <cell r="AA38">
            <v>3697.45</v>
          </cell>
          <cell r="AB38">
            <v>3806</v>
          </cell>
          <cell r="AC38">
            <v>3806</v>
          </cell>
          <cell r="AD38">
            <v>2757</v>
          </cell>
          <cell r="AE38">
            <v>2757</v>
          </cell>
          <cell r="AF38">
            <v>2757</v>
          </cell>
          <cell r="AG38">
            <v>2757</v>
          </cell>
          <cell r="AH38">
            <v>2757</v>
          </cell>
          <cell r="AI38">
            <v>1736</v>
          </cell>
          <cell r="AJ38">
            <v>1736</v>
          </cell>
          <cell r="AK38">
            <v>1736</v>
          </cell>
          <cell r="AL38">
            <v>1736</v>
          </cell>
          <cell r="AM38">
            <v>1736</v>
          </cell>
          <cell r="AN38">
            <v>2800</v>
          </cell>
          <cell r="AO38">
            <v>2800</v>
          </cell>
          <cell r="AP38">
            <v>2800</v>
          </cell>
          <cell r="AQ38">
            <v>2800</v>
          </cell>
          <cell r="AR38">
            <v>2800</v>
          </cell>
          <cell r="AS38">
            <v>2956</v>
          </cell>
          <cell r="AT38">
            <v>2648</v>
          </cell>
          <cell r="AU38">
            <v>2581</v>
          </cell>
          <cell r="AV38">
            <v>2846</v>
          </cell>
          <cell r="AW38">
            <v>2846</v>
          </cell>
          <cell r="AX38">
            <v>7039</v>
          </cell>
          <cell r="AY38">
            <v>7039</v>
          </cell>
          <cell r="AZ38">
            <v>7039</v>
          </cell>
          <cell r="BA38">
            <v>7039</v>
          </cell>
          <cell r="BB38">
            <v>7039</v>
          </cell>
          <cell r="BC38">
            <v>3562</v>
          </cell>
          <cell r="BD38">
            <v>2223</v>
          </cell>
          <cell r="BE38">
            <v>2206</v>
          </cell>
          <cell r="BF38">
            <v>5446</v>
          </cell>
          <cell r="BG38">
            <v>5446</v>
          </cell>
          <cell r="BH38">
            <v>3608</v>
          </cell>
          <cell r="BI38">
            <v>4130</v>
          </cell>
          <cell r="BJ38">
            <v>3885</v>
          </cell>
          <cell r="BK38">
            <v>4318</v>
          </cell>
          <cell r="BL38">
            <v>4318</v>
          </cell>
          <cell r="BM38">
            <v>3514</v>
          </cell>
          <cell r="BN38">
            <v>4883</v>
          </cell>
          <cell r="BO38">
            <v>1736.1694110824501</v>
          </cell>
          <cell r="BP38">
            <v>1736.1694110824501</v>
          </cell>
          <cell r="BQ38">
            <v>1736.1694110824501</v>
          </cell>
          <cell r="BR38">
            <v>3236.6179030401213</v>
          </cell>
          <cell r="BS38">
            <v>3236.6179030401213</v>
          </cell>
          <cell r="BT38">
            <v>3236.6179030401213</v>
          </cell>
          <cell r="BU38">
            <v>3236.6179030401213</v>
          </cell>
          <cell r="BV38">
            <v>3236.6179030401213</v>
          </cell>
          <cell r="BW38">
            <v>5893.571562816096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F39">
            <v>4458</v>
          </cell>
          <cell r="G39">
            <v>4109</v>
          </cell>
          <cell r="H39">
            <v>4396</v>
          </cell>
          <cell r="I39">
            <v>4958</v>
          </cell>
          <cell r="J39">
            <v>4537</v>
          </cell>
          <cell r="K39">
            <v>4614</v>
          </cell>
          <cell r="L39">
            <v>6419</v>
          </cell>
          <cell r="M39">
            <v>5098</v>
          </cell>
          <cell r="N39">
            <v>5485</v>
          </cell>
          <cell r="O39">
            <v>5276</v>
          </cell>
          <cell r="P39">
            <v>5521</v>
          </cell>
          <cell r="Q39">
            <v>5328</v>
          </cell>
          <cell r="R39">
            <v>5820</v>
          </cell>
          <cell r="S39">
            <v>5820</v>
          </cell>
          <cell r="T39">
            <v>6380</v>
          </cell>
          <cell r="U39">
            <v>6582</v>
          </cell>
          <cell r="V39">
            <v>6901</v>
          </cell>
          <cell r="W39">
            <v>7357</v>
          </cell>
          <cell r="X39">
            <v>7357</v>
          </cell>
          <cell r="Y39">
            <v>7951</v>
          </cell>
          <cell r="Z39">
            <v>7791</v>
          </cell>
          <cell r="AA39">
            <v>7841</v>
          </cell>
          <cell r="AB39">
            <v>7926</v>
          </cell>
          <cell r="AC39">
            <v>7926</v>
          </cell>
          <cell r="AD39">
            <v>8048</v>
          </cell>
          <cell r="AE39">
            <v>8048</v>
          </cell>
          <cell r="AF39">
            <v>8048</v>
          </cell>
          <cell r="AG39">
            <v>8048</v>
          </cell>
          <cell r="AH39">
            <v>8048</v>
          </cell>
          <cell r="AI39">
            <v>9684</v>
          </cell>
          <cell r="AJ39">
            <v>9684</v>
          </cell>
          <cell r="AK39">
            <v>9684</v>
          </cell>
          <cell r="AL39">
            <v>9684</v>
          </cell>
          <cell r="AM39">
            <v>9684</v>
          </cell>
          <cell r="AN39">
            <v>6856</v>
          </cell>
          <cell r="AO39">
            <v>6856</v>
          </cell>
          <cell r="AP39">
            <v>6856</v>
          </cell>
          <cell r="AQ39">
            <v>6856</v>
          </cell>
          <cell r="AR39">
            <v>6856</v>
          </cell>
          <cell r="AS39">
            <v>6533</v>
          </cell>
          <cell r="AT39">
            <v>8603</v>
          </cell>
          <cell r="AU39">
            <v>8787</v>
          </cell>
          <cell r="AV39">
            <v>9195</v>
          </cell>
          <cell r="AW39">
            <v>9195</v>
          </cell>
          <cell r="AX39">
            <v>9044</v>
          </cell>
          <cell r="AY39">
            <v>9044</v>
          </cell>
          <cell r="AZ39">
            <v>9044</v>
          </cell>
          <cell r="BA39">
            <v>9044</v>
          </cell>
          <cell r="BB39">
            <v>9044</v>
          </cell>
          <cell r="BC39">
            <v>10353</v>
          </cell>
          <cell r="BD39">
            <v>10751</v>
          </cell>
          <cell r="BE39">
            <v>10116</v>
          </cell>
          <cell r="BF39">
            <v>9626</v>
          </cell>
          <cell r="BG39">
            <v>9626</v>
          </cell>
          <cell r="BH39">
            <v>10506</v>
          </cell>
          <cell r="BI39">
            <v>9887</v>
          </cell>
          <cell r="BJ39">
            <v>9966</v>
          </cell>
          <cell r="BK39">
            <v>9679</v>
          </cell>
          <cell r="BL39">
            <v>9679</v>
          </cell>
          <cell r="BM39">
            <v>10405</v>
          </cell>
          <cell r="BN39">
            <v>10478</v>
          </cell>
          <cell r="BO39">
            <v>9679</v>
          </cell>
          <cell r="BP39">
            <v>9679</v>
          </cell>
          <cell r="BQ39">
            <v>9679</v>
          </cell>
          <cell r="BR39">
            <v>9679</v>
          </cell>
          <cell r="BS39">
            <v>9679</v>
          </cell>
          <cell r="BT39">
            <v>9679</v>
          </cell>
          <cell r="BU39">
            <v>9679</v>
          </cell>
          <cell r="BV39">
            <v>9679</v>
          </cell>
          <cell r="BW39">
            <v>9679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>
            <v>2712</v>
          </cell>
          <cell r="G40">
            <v>2748</v>
          </cell>
          <cell r="H40">
            <v>2815</v>
          </cell>
          <cell r="I40">
            <v>2921</v>
          </cell>
          <cell r="J40">
            <v>2810</v>
          </cell>
          <cell r="K40">
            <v>2786</v>
          </cell>
          <cell r="L40">
            <v>4213</v>
          </cell>
          <cell r="M40">
            <v>4440</v>
          </cell>
          <cell r="N40">
            <v>4208</v>
          </cell>
          <cell r="O40">
            <v>4229</v>
          </cell>
          <cell r="P40">
            <v>4235</v>
          </cell>
          <cell r="Q40">
            <v>4167</v>
          </cell>
          <cell r="R40">
            <v>4050</v>
          </cell>
          <cell r="S40">
            <v>4050</v>
          </cell>
          <cell r="T40">
            <v>4325</v>
          </cell>
          <cell r="U40">
            <v>4360</v>
          </cell>
          <cell r="V40">
            <v>4702</v>
          </cell>
          <cell r="W40">
            <v>4957</v>
          </cell>
          <cell r="X40">
            <v>4957</v>
          </cell>
          <cell r="Y40">
            <v>5349</v>
          </cell>
          <cell r="Z40">
            <v>5194</v>
          </cell>
          <cell r="AA40">
            <v>5269</v>
          </cell>
          <cell r="AB40">
            <v>5319</v>
          </cell>
          <cell r="AC40">
            <v>5319</v>
          </cell>
          <cell r="AD40">
            <v>6058</v>
          </cell>
          <cell r="AE40">
            <v>6058</v>
          </cell>
          <cell r="AF40">
            <v>6058</v>
          </cell>
          <cell r="AG40">
            <v>6058</v>
          </cell>
          <cell r="AH40">
            <v>6058</v>
          </cell>
          <cell r="AI40">
            <v>6885</v>
          </cell>
          <cell r="AJ40">
            <v>6885</v>
          </cell>
          <cell r="AK40">
            <v>6885</v>
          </cell>
          <cell r="AL40">
            <v>6885</v>
          </cell>
          <cell r="AM40">
            <v>6885</v>
          </cell>
          <cell r="AN40">
            <v>6036</v>
          </cell>
          <cell r="AO40">
            <v>6036</v>
          </cell>
          <cell r="AP40">
            <v>6036</v>
          </cell>
          <cell r="AQ40">
            <v>6036</v>
          </cell>
          <cell r="AR40">
            <v>6036</v>
          </cell>
          <cell r="AS40">
            <v>5916</v>
          </cell>
          <cell r="AT40">
            <v>6684</v>
          </cell>
          <cell r="AU40">
            <v>6970</v>
          </cell>
          <cell r="AV40">
            <v>6847</v>
          </cell>
          <cell r="AW40">
            <v>6847</v>
          </cell>
          <cell r="AX40">
            <v>7087</v>
          </cell>
          <cell r="AY40">
            <v>7087</v>
          </cell>
          <cell r="AZ40">
            <v>7087</v>
          </cell>
          <cell r="BA40">
            <v>7087</v>
          </cell>
          <cell r="BB40">
            <v>7087</v>
          </cell>
          <cell r="BC40">
            <v>8132</v>
          </cell>
          <cell r="BD40">
            <v>8739</v>
          </cell>
          <cell r="BE40">
            <v>8416</v>
          </cell>
          <cell r="BF40">
            <v>7577</v>
          </cell>
          <cell r="BG40">
            <v>7577</v>
          </cell>
          <cell r="BH40">
            <v>8882</v>
          </cell>
          <cell r="BI40">
            <v>8380</v>
          </cell>
          <cell r="BJ40">
            <v>8630</v>
          </cell>
          <cell r="BK40">
            <v>8476</v>
          </cell>
          <cell r="BL40">
            <v>8476</v>
          </cell>
          <cell r="BM40">
            <v>9335</v>
          </cell>
          <cell r="BN40">
            <v>8836</v>
          </cell>
          <cell r="BO40">
            <v>8476</v>
          </cell>
          <cell r="BP40">
            <v>8476</v>
          </cell>
          <cell r="BQ40">
            <v>8476</v>
          </cell>
          <cell r="BR40">
            <v>8476</v>
          </cell>
          <cell r="BS40">
            <v>8476</v>
          </cell>
          <cell r="BT40">
            <v>8476</v>
          </cell>
          <cell r="BU40">
            <v>8476</v>
          </cell>
          <cell r="BV40">
            <v>8476</v>
          </cell>
          <cell r="BW40">
            <v>8476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F41">
            <v>954</v>
          </cell>
          <cell r="G41">
            <v>858</v>
          </cell>
          <cell r="H41">
            <v>716</v>
          </cell>
          <cell r="I41">
            <v>526</v>
          </cell>
          <cell r="J41">
            <v>570</v>
          </cell>
          <cell r="K41">
            <v>941</v>
          </cell>
          <cell r="L41">
            <v>413</v>
          </cell>
          <cell r="M41">
            <v>550</v>
          </cell>
          <cell r="N41">
            <v>198</v>
          </cell>
          <cell r="O41">
            <v>259</v>
          </cell>
          <cell r="P41">
            <v>218</v>
          </cell>
          <cell r="Q41">
            <v>180</v>
          </cell>
          <cell r="R41">
            <v>740</v>
          </cell>
          <cell r="S41">
            <v>740</v>
          </cell>
          <cell r="T41">
            <v>601</v>
          </cell>
          <cell r="U41">
            <v>342</v>
          </cell>
          <cell r="V41">
            <v>376</v>
          </cell>
          <cell r="W41">
            <v>468</v>
          </cell>
          <cell r="X41">
            <v>468</v>
          </cell>
          <cell r="Y41">
            <v>571.75</v>
          </cell>
          <cell r="Z41">
            <v>572.79999999999927</v>
          </cell>
          <cell r="AA41">
            <v>596.54999999999927</v>
          </cell>
          <cell r="AB41">
            <v>353</v>
          </cell>
          <cell r="AC41">
            <v>353</v>
          </cell>
          <cell r="AD41">
            <v>346</v>
          </cell>
          <cell r="AE41">
            <v>346</v>
          </cell>
          <cell r="AF41">
            <v>346</v>
          </cell>
          <cell r="AG41">
            <v>346</v>
          </cell>
          <cell r="AH41">
            <v>346</v>
          </cell>
          <cell r="AI41">
            <v>349</v>
          </cell>
          <cell r="AJ41">
            <v>349</v>
          </cell>
          <cell r="AK41">
            <v>349</v>
          </cell>
          <cell r="AL41">
            <v>349</v>
          </cell>
          <cell r="AM41">
            <v>349</v>
          </cell>
          <cell r="AN41">
            <v>368</v>
          </cell>
          <cell r="AO41">
            <v>368</v>
          </cell>
          <cell r="AP41">
            <v>368</v>
          </cell>
          <cell r="AQ41">
            <v>368</v>
          </cell>
          <cell r="AR41">
            <v>368</v>
          </cell>
          <cell r="AS41">
            <v>201</v>
          </cell>
          <cell r="AT41">
            <v>448</v>
          </cell>
          <cell r="AU41">
            <v>689</v>
          </cell>
          <cell r="AV41">
            <v>672</v>
          </cell>
          <cell r="AW41">
            <v>672</v>
          </cell>
          <cell r="AX41">
            <v>611</v>
          </cell>
          <cell r="AY41">
            <v>611</v>
          </cell>
          <cell r="AZ41">
            <v>611</v>
          </cell>
          <cell r="BA41">
            <v>611</v>
          </cell>
          <cell r="BB41">
            <v>611</v>
          </cell>
          <cell r="BC41">
            <v>936</v>
          </cell>
          <cell r="BD41">
            <v>986</v>
          </cell>
          <cell r="BE41">
            <v>1016</v>
          </cell>
          <cell r="BF41">
            <v>773</v>
          </cell>
          <cell r="BG41">
            <v>773</v>
          </cell>
          <cell r="BH41">
            <v>913</v>
          </cell>
          <cell r="BI41">
            <v>801</v>
          </cell>
          <cell r="BJ41">
            <v>984</v>
          </cell>
          <cell r="BK41">
            <v>1211</v>
          </cell>
          <cell r="BL41">
            <v>1211</v>
          </cell>
          <cell r="BM41">
            <v>994</v>
          </cell>
          <cell r="BN41">
            <v>1130</v>
          </cell>
          <cell r="BO41">
            <v>1211</v>
          </cell>
          <cell r="BP41">
            <v>1211</v>
          </cell>
          <cell r="BQ41">
            <v>1211</v>
          </cell>
          <cell r="BR41">
            <v>1211</v>
          </cell>
          <cell r="BS41">
            <v>1211</v>
          </cell>
          <cell r="BT41">
            <v>1211</v>
          </cell>
          <cell r="BU41">
            <v>1211</v>
          </cell>
          <cell r="BV41">
            <v>1211</v>
          </cell>
          <cell r="BW41">
            <v>1211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F42">
            <v>8693</v>
          </cell>
          <cell r="G42">
            <v>10554</v>
          </cell>
          <cell r="H42">
            <v>9830</v>
          </cell>
          <cell r="I42">
            <v>8640</v>
          </cell>
          <cell r="J42">
            <v>8040</v>
          </cell>
          <cell r="K42">
            <v>8847</v>
          </cell>
          <cell r="L42">
            <v>11323</v>
          </cell>
          <cell r="M42">
            <v>10308</v>
          </cell>
          <cell r="N42">
            <v>11375</v>
          </cell>
          <cell r="O42">
            <v>11695</v>
          </cell>
          <cell r="P42">
            <v>12250</v>
          </cell>
          <cell r="Q42">
            <v>12241</v>
          </cell>
          <cell r="R42">
            <v>13002</v>
          </cell>
          <cell r="S42">
            <v>13002</v>
          </cell>
          <cell r="T42">
            <v>13232</v>
          </cell>
          <cell r="U42">
            <v>13578</v>
          </cell>
          <cell r="V42">
            <v>14381</v>
          </cell>
          <cell r="W42">
            <v>15890</v>
          </cell>
          <cell r="X42">
            <v>15890</v>
          </cell>
          <cell r="Y42">
            <v>17404</v>
          </cell>
          <cell r="Z42">
            <v>17404</v>
          </cell>
          <cell r="AA42">
            <v>17404</v>
          </cell>
          <cell r="AB42">
            <v>17404</v>
          </cell>
          <cell r="AC42">
            <v>17404</v>
          </cell>
          <cell r="AD42">
            <v>17209</v>
          </cell>
          <cell r="AE42">
            <v>17209</v>
          </cell>
          <cell r="AF42">
            <v>17209</v>
          </cell>
          <cell r="AG42">
            <v>17209</v>
          </cell>
          <cell r="AH42">
            <v>17209</v>
          </cell>
          <cell r="AI42">
            <v>18654</v>
          </cell>
          <cell r="AJ42">
            <v>18654</v>
          </cell>
          <cell r="AK42">
            <v>18654</v>
          </cell>
          <cell r="AL42">
            <v>18654</v>
          </cell>
          <cell r="AM42">
            <v>18654</v>
          </cell>
          <cell r="AN42">
            <v>16060</v>
          </cell>
          <cell r="AO42">
            <v>16060</v>
          </cell>
          <cell r="AP42">
            <v>16060</v>
          </cell>
          <cell r="AQ42">
            <v>16060</v>
          </cell>
          <cell r="AR42">
            <v>16060</v>
          </cell>
          <cell r="AS42">
            <v>15606</v>
          </cell>
          <cell r="AT42">
            <v>18383</v>
          </cell>
          <cell r="AU42">
            <v>19027</v>
          </cell>
          <cell r="AV42">
            <v>19560</v>
          </cell>
          <cell r="AW42">
            <v>19560</v>
          </cell>
          <cell r="AX42">
            <v>23781</v>
          </cell>
          <cell r="AY42">
            <v>23781</v>
          </cell>
          <cell r="AZ42">
            <v>23781</v>
          </cell>
          <cell r="BA42">
            <v>23781</v>
          </cell>
          <cell r="BB42">
            <v>23781</v>
          </cell>
          <cell r="BC42">
            <v>22983</v>
          </cell>
          <cell r="BD42">
            <v>22699</v>
          </cell>
          <cell r="BE42">
            <v>21754</v>
          </cell>
          <cell r="BF42">
            <v>23422</v>
          </cell>
          <cell r="BG42">
            <v>23422</v>
          </cell>
          <cell r="BH42">
            <v>23909</v>
          </cell>
          <cell r="BI42">
            <v>23198</v>
          </cell>
          <cell r="BJ42">
            <v>23465</v>
          </cell>
          <cell r="BK42">
            <v>23684</v>
          </cell>
          <cell r="BL42">
            <v>23684</v>
          </cell>
          <cell r="BM42">
            <v>24248</v>
          </cell>
          <cell r="BN42">
            <v>25327</v>
          </cell>
          <cell r="BO42">
            <v>21102.16941108245</v>
          </cell>
          <cell r="BP42">
            <v>21102.16941108245</v>
          </cell>
          <cell r="BQ42">
            <v>21102.16941108245</v>
          </cell>
          <cell r="BR42">
            <v>22602.617903040122</v>
          </cell>
          <cell r="BS42">
            <v>22602.617903040122</v>
          </cell>
          <cell r="BT42">
            <v>22602.617903040122</v>
          </cell>
          <cell r="BU42">
            <v>22602.617903040122</v>
          </cell>
          <cell r="BV42">
            <v>22602.617903040122</v>
          </cell>
          <cell r="BW42">
            <v>25259.571562816098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F43">
            <v>23210</v>
          </cell>
          <cell r="G43">
            <v>23218</v>
          </cell>
          <cell r="H43">
            <v>23737</v>
          </cell>
          <cell r="I43">
            <v>23345</v>
          </cell>
          <cell r="J43">
            <v>24435</v>
          </cell>
          <cell r="K43">
            <v>24276</v>
          </cell>
          <cell r="L43">
            <v>34852</v>
          </cell>
          <cell r="M43">
            <v>35890</v>
          </cell>
          <cell r="N43">
            <v>37934</v>
          </cell>
          <cell r="O43">
            <v>38447</v>
          </cell>
          <cell r="P43">
            <v>39101</v>
          </cell>
          <cell r="Q43">
            <v>39307</v>
          </cell>
          <cell r="R43">
            <v>40812</v>
          </cell>
          <cell r="S43">
            <v>40812</v>
          </cell>
          <cell r="T43">
            <v>40783</v>
          </cell>
          <cell r="U43">
            <v>40271</v>
          </cell>
          <cell r="V43">
            <v>40397</v>
          </cell>
          <cell r="W43">
            <v>41898</v>
          </cell>
          <cell r="X43">
            <v>41898</v>
          </cell>
          <cell r="Y43">
            <v>41934</v>
          </cell>
          <cell r="Z43">
            <v>41934</v>
          </cell>
          <cell r="AA43">
            <v>41934</v>
          </cell>
          <cell r="AB43">
            <v>41934</v>
          </cell>
          <cell r="AC43">
            <v>41934</v>
          </cell>
          <cell r="AD43">
            <v>44381</v>
          </cell>
          <cell r="AE43">
            <v>44381</v>
          </cell>
          <cell r="AF43">
            <v>44381</v>
          </cell>
          <cell r="AG43">
            <v>44381</v>
          </cell>
          <cell r="AH43">
            <v>44381</v>
          </cell>
          <cell r="AI43">
            <v>47708</v>
          </cell>
          <cell r="AJ43">
            <v>47708</v>
          </cell>
          <cell r="AK43">
            <v>47708</v>
          </cell>
          <cell r="AL43">
            <v>47708</v>
          </cell>
          <cell r="AM43">
            <v>47708</v>
          </cell>
          <cell r="AN43">
            <v>49984</v>
          </cell>
          <cell r="AO43">
            <v>49984</v>
          </cell>
          <cell r="AP43">
            <v>49984</v>
          </cell>
          <cell r="AQ43">
            <v>49984</v>
          </cell>
          <cell r="AR43">
            <v>49984</v>
          </cell>
          <cell r="AS43">
            <v>47370</v>
          </cell>
          <cell r="AT43">
            <v>51673</v>
          </cell>
          <cell r="AU43">
            <v>53105</v>
          </cell>
          <cell r="AV43">
            <v>53567</v>
          </cell>
          <cell r="AW43">
            <v>53567</v>
          </cell>
          <cell r="AX43">
            <v>52170.318946033847</v>
          </cell>
          <cell r="AY43">
            <v>52170.318946033847</v>
          </cell>
          <cell r="AZ43">
            <v>52170.318946033847</v>
          </cell>
          <cell r="BA43">
            <v>52170.318946033847</v>
          </cell>
          <cell r="BB43">
            <v>51648</v>
          </cell>
          <cell r="BC43">
            <v>52825</v>
          </cell>
          <cell r="BD43">
            <v>53888</v>
          </cell>
          <cell r="BE43">
            <v>52839</v>
          </cell>
          <cell r="BF43">
            <v>52216</v>
          </cell>
          <cell r="BG43">
            <v>52216</v>
          </cell>
          <cell r="BH43">
            <v>53013</v>
          </cell>
          <cell r="BI43">
            <v>52924</v>
          </cell>
          <cell r="BJ43">
            <v>53417</v>
          </cell>
          <cell r="BK43">
            <v>54366</v>
          </cell>
          <cell r="BL43">
            <v>54366</v>
          </cell>
          <cell r="BM43">
            <v>54144</v>
          </cell>
          <cell r="BN43">
            <v>54366</v>
          </cell>
          <cell r="BO43">
            <v>52973.665312173005</v>
          </cell>
          <cell r="BP43">
            <v>52973.665312173005</v>
          </cell>
          <cell r="BQ43">
            <v>52012.157003424662</v>
          </cell>
          <cell r="BR43">
            <v>50082.9056400685</v>
          </cell>
          <cell r="BS43">
            <v>50082.9056400685</v>
          </cell>
          <cell r="BT43">
            <v>50082.9056400685</v>
          </cell>
          <cell r="BU43">
            <v>50082.9056400685</v>
          </cell>
          <cell r="BV43">
            <v>50082.9056400685</v>
          </cell>
          <cell r="BW43">
            <v>48958.176680952056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F44">
            <v>-14484</v>
          </cell>
          <cell r="G44">
            <v>-15105</v>
          </cell>
          <cell r="H44">
            <v>-15253</v>
          </cell>
          <cell r="I44">
            <v>-15293</v>
          </cell>
          <cell r="J44">
            <v>-15988</v>
          </cell>
          <cell r="K44">
            <v>-15786</v>
          </cell>
          <cell r="L44">
            <v>-21141</v>
          </cell>
          <cell r="M44">
            <v>-22311</v>
          </cell>
          <cell r="N44">
            <v>-24137</v>
          </cell>
          <cell r="O44">
            <v>-24781</v>
          </cell>
          <cell r="P44">
            <v>-25447</v>
          </cell>
          <cell r="Q44">
            <v>-25797</v>
          </cell>
          <cell r="R44">
            <v>-26595</v>
          </cell>
          <cell r="S44">
            <v>-26595</v>
          </cell>
          <cell r="T44">
            <v>-26847</v>
          </cell>
          <cell r="U44">
            <v>-26723</v>
          </cell>
          <cell r="V44">
            <v>-26915</v>
          </cell>
          <cell r="W44">
            <v>-28070</v>
          </cell>
          <cell r="X44">
            <v>-28070</v>
          </cell>
          <cell r="Y44">
            <v>-28397</v>
          </cell>
          <cell r="Z44">
            <v>-28397</v>
          </cell>
          <cell r="AA44">
            <v>-28397</v>
          </cell>
          <cell r="AB44">
            <v>-28397</v>
          </cell>
          <cell r="AC44">
            <v>-28397</v>
          </cell>
          <cell r="AD44">
            <v>-30659</v>
          </cell>
          <cell r="AE44">
            <v>-30659</v>
          </cell>
          <cell r="AF44">
            <v>-30659</v>
          </cell>
          <cell r="AG44">
            <v>-30659</v>
          </cell>
          <cell r="AH44">
            <v>-30659</v>
          </cell>
          <cell r="AI44">
            <v>-33320</v>
          </cell>
          <cell r="AJ44">
            <v>-33320</v>
          </cell>
          <cell r="AK44">
            <v>-33320</v>
          </cell>
          <cell r="AL44">
            <v>-33320</v>
          </cell>
          <cell r="AM44">
            <v>-33320</v>
          </cell>
          <cell r="AN44">
            <v>-35322</v>
          </cell>
          <cell r="AO44">
            <v>-35322</v>
          </cell>
          <cell r="AP44">
            <v>-35322</v>
          </cell>
          <cell r="AQ44">
            <v>-35322</v>
          </cell>
          <cell r="AR44">
            <v>-35322</v>
          </cell>
          <cell r="AS44">
            <v>-33547</v>
          </cell>
          <cell r="AT44">
            <v>-34296</v>
          </cell>
          <cell r="AU44">
            <v>-35168</v>
          </cell>
          <cell r="AV44">
            <v>-35426</v>
          </cell>
          <cell r="AW44">
            <v>-35426</v>
          </cell>
          <cell r="AX44">
            <v>-34502.318946033847</v>
          </cell>
          <cell r="AY44">
            <v>-34502.318946033847</v>
          </cell>
          <cell r="AZ44">
            <v>-34502.318946033847</v>
          </cell>
          <cell r="BA44">
            <v>-34502.318946033847</v>
          </cell>
          <cell r="BB44">
            <v>-33980</v>
          </cell>
          <cell r="BC44">
            <v>-35040</v>
          </cell>
          <cell r="BD44">
            <v>-35839</v>
          </cell>
          <cell r="BE44">
            <v>-35046</v>
          </cell>
          <cell r="BF44">
            <v>-34917</v>
          </cell>
          <cell r="BG44">
            <v>-34917</v>
          </cell>
          <cell r="BH44">
            <v>-35734</v>
          </cell>
          <cell r="BI44">
            <v>-35571</v>
          </cell>
          <cell r="BJ44">
            <v>-35860</v>
          </cell>
          <cell r="BK44">
            <v>-36846</v>
          </cell>
          <cell r="BL44">
            <v>-36846</v>
          </cell>
          <cell r="BM44">
            <v>-36876</v>
          </cell>
          <cell r="BN44">
            <v>-37164</v>
          </cell>
          <cell r="BO44">
            <v>-36212.215312173008</v>
          </cell>
          <cell r="BP44">
            <v>-36212.215312173008</v>
          </cell>
          <cell r="BQ44">
            <v>-36846</v>
          </cell>
          <cell r="BR44">
            <v>-35479.296524704012</v>
          </cell>
          <cell r="BS44">
            <v>-35479.296524704012</v>
          </cell>
          <cell r="BT44">
            <v>-35479.296524704012</v>
          </cell>
          <cell r="BU44">
            <v>-35479.296524704012</v>
          </cell>
          <cell r="BV44">
            <v>-36846</v>
          </cell>
          <cell r="BW44">
            <v>-36846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F45">
            <v>8726</v>
          </cell>
          <cell r="G45">
            <v>8113</v>
          </cell>
          <cell r="H45">
            <v>8484</v>
          </cell>
          <cell r="I45">
            <v>8052</v>
          </cell>
          <cell r="J45">
            <v>8447</v>
          </cell>
          <cell r="K45">
            <v>8490</v>
          </cell>
          <cell r="L45">
            <v>13711</v>
          </cell>
          <cell r="M45">
            <v>13579</v>
          </cell>
          <cell r="N45">
            <v>13797</v>
          </cell>
          <cell r="O45">
            <v>13666</v>
          </cell>
          <cell r="P45">
            <v>13654</v>
          </cell>
          <cell r="Q45">
            <v>13510</v>
          </cell>
          <cell r="R45">
            <v>14217</v>
          </cell>
          <cell r="S45">
            <v>14217</v>
          </cell>
          <cell r="T45">
            <v>13936</v>
          </cell>
          <cell r="U45">
            <v>13548</v>
          </cell>
          <cell r="V45">
            <v>13482</v>
          </cell>
          <cell r="W45">
            <v>13828</v>
          </cell>
          <cell r="X45">
            <v>13828</v>
          </cell>
          <cell r="Y45">
            <v>13537</v>
          </cell>
          <cell r="Z45">
            <v>13537</v>
          </cell>
          <cell r="AA45">
            <v>13537</v>
          </cell>
          <cell r="AB45">
            <v>13537</v>
          </cell>
          <cell r="AC45">
            <v>13537</v>
          </cell>
          <cell r="AD45">
            <v>13722</v>
          </cell>
          <cell r="AE45">
            <v>13722</v>
          </cell>
          <cell r="AF45">
            <v>13722</v>
          </cell>
          <cell r="AG45">
            <v>13722</v>
          </cell>
          <cell r="AH45">
            <v>13722</v>
          </cell>
          <cell r="AI45">
            <v>14388</v>
          </cell>
          <cell r="AJ45">
            <v>14388</v>
          </cell>
          <cell r="AK45">
            <v>14388</v>
          </cell>
          <cell r="AL45">
            <v>14388</v>
          </cell>
          <cell r="AM45">
            <v>14388</v>
          </cell>
          <cell r="AN45">
            <v>14662</v>
          </cell>
          <cell r="AO45">
            <v>14662</v>
          </cell>
          <cell r="AP45">
            <v>14662</v>
          </cell>
          <cell r="AQ45">
            <v>14662</v>
          </cell>
          <cell r="AR45">
            <v>14662</v>
          </cell>
          <cell r="AS45">
            <v>13823</v>
          </cell>
          <cell r="AT45">
            <v>17377</v>
          </cell>
          <cell r="AU45">
            <v>17937</v>
          </cell>
          <cell r="AV45">
            <v>18141</v>
          </cell>
          <cell r="AW45">
            <v>18141</v>
          </cell>
          <cell r="AX45">
            <v>17668</v>
          </cell>
          <cell r="AY45">
            <v>17668</v>
          </cell>
          <cell r="AZ45">
            <v>17668</v>
          </cell>
          <cell r="BA45">
            <v>17668</v>
          </cell>
          <cell r="BB45">
            <v>17668</v>
          </cell>
          <cell r="BC45">
            <v>17785</v>
          </cell>
          <cell r="BD45">
            <v>18049</v>
          </cell>
          <cell r="BE45">
            <v>17793</v>
          </cell>
          <cell r="BF45">
            <v>17299</v>
          </cell>
          <cell r="BG45">
            <v>17299</v>
          </cell>
          <cell r="BH45">
            <v>17279</v>
          </cell>
          <cell r="BI45">
            <v>17353</v>
          </cell>
          <cell r="BJ45">
            <v>17557</v>
          </cell>
          <cell r="BK45">
            <v>17520</v>
          </cell>
          <cell r="BL45">
            <v>17520</v>
          </cell>
          <cell r="BM45">
            <v>17268</v>
          </cell>
          <cell r="BN45">
            <v>17202</v>
          </cell>
          <cell r="BO45">
            <v>16761.45</v>
          </cell>
          <cell r="BP45">
            <v>16761.45</v>
          </cell>
          <cell r="BQ45">
            <v>16761.45</v>
          </cell>
          <cell r="BR45">
            <v>16139.729000000001</v>
          </cell>
          <cell r="BS45">
            <v>16139.729000000001</v>
          </cell>
          <cell r="BT45">
            <v>16139.729000000001</v>
          </cell>
          <cell r="BU45">
            <v>16139.729000000001</v>
          </cell>
          <cell r="BV45">
            <v>16139.729000000001</v>
          </cell>
          <cell r="BW45">
            <v>15777.273579999999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F46">
            <v>5041</v>
          </cell>
          <cell r="G46">
            <v>835</v>
          </cell>
          <cell r="H46">
            <v>1076</v>
          </cell>
          <cell r="I46">
            <v>1973</v>
          </cell>
          <cell r="J46">
            <v>1887</v>
          </cell>
          <cell r="K46">
            <v>2185</v>
          </cell>
          <cell r="L46">
            <v>2387</v>
          </cell>
          <cell r="M46">
            <v>4083</v>
          </cell>
          <cell r="N46">
            <v>6991</v>
          </cell>
          <cell r="O46">
            <v>4182</v>
          </cell>
          <cell r="P46">
            <v>4196</v>
          </cell>
          <cell r="Q46">
            <v>4196</v>
          </cell>
          <cell r="R46">
            <v>4211</v>
          </cell>
          <cell r="S46">
            <v>7031</v>
          </cell>
          <cell r="T46">
            <v>4222</v>
          </cell>
          <cell r="U46">
            <v>4155</v>
          </cell>
          <cell r="V46">
            <v>4159</v>
          </cell>
          <cell r="W46">
            <v>4194</v>
          </cell>
          <cell r="X46">
            <v>6839</v>
          </cell>
          <cell r="Y46">
            <v>4135</v>
          </cell>
          <cell r="Z46">
            <v>4135</v>
          </cell>
          <cell r="AA46">
            <v>4135</v>
          </cell>
          <cell r="AB46">
            <v>4135</v>
          </cell>
          <cell r="AC46">
            <v>6723</v>
          </cell>
          <cell r="AD46">
            <v>4301</v>
          </cell>
          <cell r="AE46">
            <v>4301</v>
          </cell>
          <cell r="AF46">
            <v>4301</v>
          </cell>
          <cell r="AG46">
            <v>4301</v>
          </cell>
          <cell r="AH46">
            <v>6941</v>
          </cell>
          <cell r="AI46">
            <v>5027</v>
          </cell>
          <cell r="AJ46">
            <v>5027</v>
          </cell>
          <cell r="AK46">
            <v>5027</v>
          </cell>
          <cell r="AL46">
            <v>5027</v>
          </cell>
          <cell r="AM46">
            <v>7925</v>
          </cell>
          <cell r="AN46">
            <v>4160</v>
          </cell>
          <cell r="AO46">
            <v>4160</v>
          </cell>
          <cell r="AP46">
            <v>4160</v>
          </cell>
          <cell r="AQ46">
            <v>4160</v>
          </cell>
          <cell r="AR46">
            <v>7617</v>
          </cell>
          <cell r="AS46">
            <v>4205</v>
          </cell>
          <cell r="AT46">
            <v>18544</v>
          </cell>
          <cell r="AU46">
            <v>18581</v>
          </cell>
          <cell r="AV46">
            <v>19080</v>
          </cell>
          <cell r="AW46">
            <v>32194</v>
          </cell>
          <cell r="AX46">
            <v>18497</v>
          </cell>
          <cell r="AY46">
            <v>18497</v>
          </cell>
          <cell r="AZ46">
            <v>18497</v>
          </cell>
          <cell r="BA46">
            <v>18497</v>
          </cell>
          <cell r="BB46">
            <v>31464</v>
          </cell>
          <cell r="BC46">
            <v>18501</v>
          </cell>
          <cell r="BD46">
            <v>18468</v>
          </cell>
          <cell r="BE46">
            <v>18206</v>
          </cell>
          <cell r="BF46">
            <v>17991</v>
          </cell>
          <cell r="BG46">
            <v>30921</v>
          </cell>
          <cell r="BH46">
            <v>17956</v>
          </cell>
          <cell r="BI46">
            <v>17794</v>
          </cell>
          <cell r="BJ46">
            <v>17782</v>
          </cell>
          <cell r="BK46">
            <v>17450</v>
          </cell>
          <cell r="BL46">
            <v>17450</v>
          </cell>
          <cell r="BM46">
            <v>17272</v>
          </cell>
          <cell r="BN46">
            <v>17175</v>
          </cell>
          <cell r="BO46">
            <v>17450</v>
          </cell>
          <cell r="BP46">
            <v>17450</v>
          </cell>
          <cell r="BQ46">
            <v>17450</v>
          </cell>
          <cell r="BR46">
            <v>17450</v>
          </cell>
          <cell r="BS46">
            <v>17450</v>
          </cell>
          <cell r="BT46">
            <v>17450</v>
          </cell>
          <cell r="BU46">
            <v>17450</v>
          </cell>
          <cell r="BV46">
            <v>17450</v>
          </cell>
          <cell r="BW46">
            <v>17450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F47">
            <v>-676</v>
          </cell>
          <cell r="G47">
            <v>-177</v>
          </cell>
          <cell r="H47">
            <v>-177</v>
          </cell>
          <cell r="I47">
            <v>-211</v>
          </cell>
          <cell r="J47">
            <v>-246</v>
          </cell>
          <cell r="K47">
            <v>-351</v>
          </cell>
          <cell r="L47">
            <v>-459</v>
          </cell>
          <cell r="M47">
            <v>-346</v>
          </cell>
          <cell r="N47">
            <v>3189</v>
          </cell>
          <cell r="O47">
            <v>-362</v>
          </cell>
          <cell r="P47">
            <v>-383</v>
          </cell>
          <cell r="Q47">
            <v>-380</v>
          </cell>
          <cell r="R47">
            <v>-406</v>
          </cell>
          <cell r="S47">
            <v>3226</v>
          </cell>
          <cell r="T47">
            <v>-424</v>
          </cell>
          <cell r="U47">
            <v>-443</v>
          </cell>
          <cell r="V47">
            <v>-471</v>
          </cell>
          <cell r="W47">
            <v>-507</v>
          </cell>
          <cell r="X47">
            <v>3152</v>
          </cell>
          <cell r="Y47">
            <v>-552</v>
          </cell>
          <cell r="Z47">
            <v>-552</v>
          </cell>
          <cell r="AA47">
            <v>-552</v>
          </cell>
          <cell r="AB47">
            <v>-552</v>
          </cell>
          <cell r="AC47">
            <v>3140</v>
          </cell>
          <cell r="AD47">
            <v>-602</v>
          </cell>
          <cell r="AE47">
            <v>-602</v>
          </cell>
          <cell r="AF47">
            <v>-602</v>
          </cell>
          <cell r="AG47">
            <v>-602</v>
          </cell>
          <cell r="AH47">
            <v>3242</v>
          </cell>
          <cell r="AI47">
            <v>-674</v>
          </cell>
          <cell r="AJ47">
            <v>-674</v>
          </cell>
          <cell r="AK47">
            <v>-674</v>
          </cell>
          <cell r="AL47">
            <v>-674</v>
          </cell>
          <cell r="AM47">
            <v>3572</v>
          </cell>
          <cell r="AN47">
            <v>-766</v>
          </cell>
          <cell r="AO47">
            <v>-766</v>
          </cell>
          <cell r="AP47">
            <v>-766</v>
          </cell>
          <cell r="AQ47">
            <v>-766</v>
          </cell>
          <cell r="AR47">
            <v>3394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13114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12967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12930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F48">
            <v>4365</v>
          </cell>
          <cell r="G48">
            <v>658</v>
          </cell>
          <cell r="H48">
            <v>899</v>
          </cell>
          <cell r="I48">
            <v>1762</v>
          </cell>
          <cell r="J48">
            <v>1641</v>
          </cell>
          <cell r="K48">
            <v>1834</v>
          </cell>
          <cell r="L48">
            <v>1928</v>
          </cell>
          <cell r="M48">
            <v>3737</v>
          </cell>
          <cell r="N48">
            <v>3802</v>
          </cell>
          <cell r="O48">
            <v>3820</v>
          </cell>
          <cell r="P48">
            <v>3813</v>
          </cell>
          <cell r="Q48">
            <v>3816</v>
          </cell>
          <cell r="R48">
            <v>3805</v>
          </cell>
          <cell r="S48">
            <v>3805</v>
          </cell>
          <cell r="T48">
            <v>3798</v>
          </cell>
          <cell r="U48">
            <v>3712</v>
          </cell>
          <cell r="V48">
            <v>3688</v>
          </cell>
          <cell r="W48">
            <v>3687</v>
          </cell>
          <cell r="X48">
            <v>3687</v>
          </cell>
          <cell r="Y48">
            <v>3583</v>
          </cell>
          <cell r="Z48">
            <v>3583</v>
          </cell>
          <cell r="AA48">
            <v>3583</v>
          </cell>
          <cell r="AB48">
            <v>3583</v>
          </cell>
          <cell r="AC48">
            <v>3583</v>
          </cell>
          <cell r="AD48">
            <v>3699</v>
          </cell>
          <cell r="AE48">
            <v>3699</v>
          </cell>
          <cell r="AF48">
            <v>3699</v>
          </cell>
          <cell r="AG48">
            <v>3699</v>
          </cell>
          <cell r="AH48">
            <v>3699</v>
          </cell>
          <cell r="AI48">
            <v>4353</v>
          </cell>
          <cell r="AJ48">
            <v>4353</v>
          </cell>
          <cell r="AK48">
            <v>4353</v>
          </cell>
          <cell r="AL48">
            <v>4353</v>
          </cell>
          <cell r="AM48">
            <v>4353</v>
          </cell>
          <cell r="AN48">
            <v>3394</v>
          </cell>
          <cell r="AO48">
            <v>3394</v>
          </cell>
          <cell r="AP48">
            <v>3394</v>
          </cell>
          <cell r="AQ48">
            <v>3394</v>
          </cell>
          <cell r="AR48">
            <v>4223</v>
          </cell>
          <cell r="AS48">
            <v>4205</v>
          </cell>
          <cell r="AT48">
            <v>18544</v>
          </cell>
          <cell r="AU48">
            <v>18581</v>
          </cell>
          <cell r="AV48">
            <v>19080</v>
          </cell>
          <cell r="AW48">
            <v>19080</v>
          </cell>
          <cell r="AX48">
            <v>18497</v>
          </cell>
          <cell r="AY48">
            <v>18497</v>
          </cell>
          <cell r="AZ48">
            <v>18497</v>
          </cell>
          <cell r="BA48">
            <v>18497</v>
          </cell>
          <cell r="BB48">
            <v>18497</v>
          </cell>
          <cell r="BC48">
            <v>18501</v>
          </cell>
          <cell r="BD48">
            <v>18468</v>
          </cell>
          <cell r="BE48">
            <v>18206</v>
          </cell>
          <cell r="BF48">
            <v>17991</v>
          </cell>
          <cell r="BG48">
            <v>17991</v>
          </cell>
          <cell r="BH48">
            <v>17956</v>
          </cell>
          <cell r="BI48">
            <v>17794</v>
          </cell>
          <cell r="BJ48">
            <v>17782</v>
          </cell>
          <cell r="BK48">
            <v>17450</v>
          </cell>
          <cell r="BL48">
            <v>17450</v>
          </cell>
          <cell r="BM48">
            <v>17272</v>
          </cell>
          <cell r="BN48">
            <v>17450</v>
          </cell>
          <cell r="BO48">
            <v>17450</v>
          </cell>
          <cell r="BP48">
            <v>17450</v>
          </cell>
          <cell r="BQ48">
            <v>17450</v>
          </cell>
          <cell r="BR48">
            <v>17450</v>
          </cell>
          <cell r="BS48">
            <v>17450</v>
          </cell>
          <cell r="BT48">
            <v>17450</v>
          </cell>
          <cell r="BU48">
            <v>17450</v>
          </cell>
          <cell r="BV48">
            <v>17450</v>
          </cell>
          <cell r="BW48">
            <v>17450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  <cell r="F49">
            <v>931</v>
          </cell>
          <cell r="G49">
            <v>848</v>
          </cell>
          <cell r="H49">
            <v>1387</v>
          </cell>
          <cell r="I49">
            <v>1206</v>
          </cell>
          <cell r="J49">
            <v>1311</v>
          </cell>
          <cell r="K49">
            <v>1359</v>
          </cell>
          <cell r="L49">
            <v>2096</v>
          </cell>
          <cell r="M49">
            <v>1581</v>
          </cell>
          <cell r="N49">
            <v>1565</v>
          </cell>
          <cell r="O49">
            <v>1596</v>
          </cell>
          <cell r="P49">
            <v>1721</v>
          </cell>
          <cell r="Q49">
            <v>1800</v>
          </cell>
          <cell r="R49">
            <v>1878</v>
          </cell>
          <cell r="S49">
            <v>1878</v>
          </cell>
          <cell r="T49">
            <v>1906</v>
          </cell>
          <cell r="U49">
            <v>2242</v>
          </cell>
          <cell r="V49">
            <v>2484</v>
          </cell>
          <cell r="W49">
            <v>2698</v>
          </cell>
          <cell r="X49">
            <v>2698</v>
          </cell>
          <cell r="Y49">
            <v>2285</v>
          </cell>
          <cell r="Z49">
            <v>2285</v>
          </cell>
          <cell r="AA49">
            <v>2285</v>
          </cell>
          <cell r="AB49">
            <v>2285</v>
          </cell>
          <cell r="AC49">
            <v>2285</v>
          </cell>
          <cell r="AD49">
            <v>2735</v>
          </cell>
          <cell r="AE49">
            <v>2735</v>
          </cell>
          <cell r="AF49">
            <v>2735</v>
          </cell>
          <cell r="AG49">
            <v>2735</v>
          </cell>
          <cell r="AH49">
            <v>2735</v>
          </cell>
          <cell r="AI49">
            <v>3089</v>
          </cell>
          <cell r="AJ49">
            <v>3089</v>
          </cell>
          <cell r="AK49">
            <v>3089</v>
          </cell>
          <cell r="AL49">
            <v>3089</v>
          </cell>
          <cell r="AM49">
            <v>3089</v>
          </cell>
          <cell r="AN49">
            <v>3204</v>
          </cell>
          <cell r="AO49">
            <v>3204</v>
          </cell>
          <cell r="AP49">
            <v>3204</v>
          </cell>
          <cell r="AQ49">
            <v>3204</v>
          </cell>
          <cell r="AR49">
            <v>3204</v>
          </cell>
          <cell r="AS49">
            <v>2869.888558951965</v>
          </cell>
          <cell r="AT49">
            <v>3272.8370305676858</v>
          </cell>
          <cell r="AU49">
            <v>3296.342358078603</v>
          </cell>
          <cell r="AV49">
            <v>3355.1056768558951</v>
          </cell>
          <cell r="AW49">
            <v>3355.1056768558951</v>
          </cell>
          <cell r="AX49">
            <v>3572.2501310043672</v>
          </cell>
          <cell r="AY49">
            <v>3572.2501310043672</v>
          </cell>
          <cell r="AZ49">
            <v>3572.2501310043672</v>
          </cell>
          <cell r="BA49">
            <v>3572.2501310043672</v>
          </cell>
          <cell r="BB49">
            <v>3572.2501310043672</v>
          </cell>
          <cell r="BC49">
            <v>3417.7865502183408</v>
          </cell>
          <cell r="BD49">
            <v>3520.2026200873365</v>
          </cell>
          <cell r="BE49">
            <v>3544.2675982532751</v>
          </cell>
          <cell r="BF49">
            <v>3949.4546724890834</v>
          </cell>
          <cell r="BG49">
            <v>3949.4546724890834</v>
          </cell>
          <cell r="BH49">
            <v>3906.3615720524022</v>
          </cell>
          <cell r="BI49">
            <v>3902.4440174672491</v>
          </cell>
          <cell r="BJ49">
            <v>4013.2548471615723</v>
          </cell>
          <cell r="BK49">
            <v>3916.9949344978168</v>
          </cell>
          <cell r="BL49">
            <v>3916.9949344978168</v>
          </cell>
          <cell r="BM49">
            <v>3726.1540611353712</v>
          </cell>
          <cell r="BN49">
            <v>3757.494497816594</v>
          </cell>
          <cell r="BO49">
            <v>3934.9037554585157</v>
          </cell>
          <cell r="BP49">
            <v>3934.9037554585157</v>
          </cell>
          <cell r="BQ49">
            <v>3934.9037554585157</v>
          </cell>
          <cell r="BR49">
            <v>3934.9037554585157</v>
          </cell>
          <cell r="BS49">
            <v>3934.9037554585157</v>
          </cell>
          <cell r="BT49">
            <v>3934.9037554585157</v>
          </cell>
          <cell r="BU49">
            <v>3934.9037554585157</v>
          </cell>
          <cell r="BV49">
            <v>3934.9037554585157</v>
          </cell>
          <cell r="BW49">
            <v>3934.9037554585157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>
            <v>1859</v>
          </cell>
          <cell r="G50">
            <v>1872</v>
          </cell>
          <cell r="H50">
            <v>2497</v>
          </cell>
          <cell r="I50">
            <v>2929</v>
          </cell>
          <cell r="J50">
            <v>2615</v>
          </cell>
          <cell r="K50">
            <v>3262</v>
          </cell>
          <cell r="L50">
            <v>3202</v>
          </cell>
          <cell r="M50">
            <v>2241</v>
          </cell>
          <cell r="N50">
            <v>2266</v>
          </cell>
          <cell r="O50">
            <v>2263</v>
          </cell>
          <cell r="P50">
            <v>2129</v>
          </cell>
          <cell r="Q50">
            <v>2232</v>
          </cell>
          <cell r="R50">
            <v>2201</v>
          </cell>
          <cell r="S50">
            <v>2201</v>
          </cell>
          <cell r="T50">
            <v>2208</v>
          </cell>
          <cell r="U50">
            <v>2219</v>
          </cell>
          <cell r="V50">
            <v>2276</v>
          </cell>
          <cell r="W50">
            <v>2330</v>
          </cell>
          <cell r="X50">
            <v>2330</v>
          </cell>
          <cell r="Y50">
            <v>2430</v>
          </cell>
          <cell r="Z50">
            <v>2430</v>
          </cell>
          <cell r="AA50">
            <v>2430</v>
          </cell>
          <cell r="AB50">
            <v>2430</v>
          </cell>
          <cell r="AC50">
            <v>2430</v>
          </cell>
          <cell r="AD50">
            <v>2431</v>
          </cell>
          <cell r="AE50">
            <v>2431</v>
          </cell>
          <cell r="AF50">
            <v>2431</v>
          </cell>
          <cell r="AG50">
            <v>2431</v>
          </cell>
          <cell r="AH50">
            <v>2431</v>
          </cell>
          <cell r="AI50">
            <v>2874</v>
          </cell>
          <cell r="AJ50">
            <v>2874</v>
          </cell>
          <cell r="AK50">
            <v>2874</v>
          </cell>
          <cell r="AL50">
            <v>2874</v>
          </cell>
          <cell r="AM50">
            <v>2874</v>
          </cell>
          <cell r="AN50">
            <v>2521</v>
          </cell>
          <cell r="AO50">
            <v>2521</v>
          </cell>
          <cell r="AP50">
            <v>2521</v>
          </cell>
          <cell r="AQ50">
            <v>2521</v>
          </cell>
          <cell r="AR50">
            <v>2521</v>
          </cell>
          <cell r="AS50">
            <v>2258.111441048035</v>
          </cell>
          <cell r="AT50">
            <v>2575.1629694323142</v>
          </cell>
          <cell r="AU50">
            <v>2593.657641921397</v>
          </cell>
          <cell r="AV50">
            <v>2639.8943231441049</v>
          </cell>
          <cell r="AW50">
            <v>2639.8943231441049</v>
          </cell>
          <cell r="AX50">
            <v>2810.7498689956333</v>
          </cell>
          <cell r="AY50">
            <v>2810.7498689956328</v>
          </cell>
          <cell r="AZ50">
            <v>2810.7498689956328</v>
          </cell>
          <cell r="BA50">
            <v>2810.7498689956333</v>
          </cell>
          <cell r="BB50">
            <v>2810.7498689956333</v>
          </cell>
          <cell r="BC50">
            <v>2689.2134497816596</v>
          </cell>
          <cell r="BD50">
            <v>2769.797379912663</v>
          </cell>
          <cell r="BE50">
            <v>2788.7324017467245</v>
          </cell>
          <cell r="BF50">
            <v>3107.5453275109171</v>
          </cell>
          <cell r="BG50">
            <v>3107.5453275109171</v>
          </cell>
          <cell r="BH50">
            <v>3073.6384279475983</v>
          </cell>
          <cell r="BI50">
            <v>3070.55598253275</v>
          </cell>
          <cell r="BJ50">
            <v>3157.7451528384272</v>
          </cell>
          <cell r="BK50">
            <v>3082.0050655021837</v>
          </cell>
          <cell r="BL50">
            <v>3082.0050655021837</v>
          </cell>
          <cell r="BM50">
            <v>2931.8459388646288</v>
          </cell>
          <cell r="BN50">
            <v>2956.505502183405</v>
          </cell>
          <cell r="BO50">
            <v>3096.0962445414843</v>
          </cell>
          <cell r="BP50">
            <v>3096.0962445414848</v>
          </cell>
          <cell r="BQ50">
            <v>3096.0962445414843</v>
          </cell>
          <cell r="BR50">
            <v>3096.0962445414843</v>
          </cell>
          <cell r="BS50">
            <v>3096.0962445414839</v>
          </cell>
          <cell r="BT50">
            <v>3096.0962445414843</v>
          </cell>
          <cell r="BU50">
            <v>3096.0962445414848</v>
          </cell>
          <cell r="BV50">
            <v>3096.0962445414848</v>
          </cell>
          <cell r="BW50">
            <v>3096.0962445414848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F51">
            <v>1971</v>
          </cell>
          <cell r="G51">
            <v>1537</v>
          </cell>
          <cell r="H51">
            <v>1576</v>
          </cell>
          <cell r="I51">
            <v>1451</v>
          </cell>
          <cell r="J51">
            <v>1776</v>
          </cell>
          <cell r="K51">
            <v>1707</v>
          </cell>
          <cell r="L51">
            <v>3731</v>
          </cell>
          <cell r="M51">
            <v>4069</v>
          </cell>
          <cell r="N51">
            <v>6757</v>
          </cell>
          <cell r="O51">
            <v>6847</v>
          </cell>
          <cell r="P51">
            <v>6930</v>
          </cell>
          <cell r="Q51">
            <v>6706</v>
          </cell>
          <cell r="R51">
            <v>6788</v>
          </cell>
          <cell r="S51">
            <v>6788</v>
          </cell>
          <cell r="T51">
            <v>6802</v>
          </cell>
          <cell r="U51">
            <v>6885</v>
          </cell>
          <cell r="V51">
            <v>7038</v>
          </cell>
          <cell r="W51">
            <v>7452</v>
          </cell>
          <cell r="X51">
            <v>7452</v>
          </cell>
          <cell r="Y51">
            <v>6695</v>
          </cell>
          <cell r="Z51">
            <v>6695</v>
          </cell>
          <cell r="AA51">
            <v>6695</v>
          </cell>
          <cell r="AB51">
            <v>6695</v>
          </cell>
          <cell r="AC51">
            <v>6695</v>
          </cell>
          <cell r="AD51">
            <v>5785</v>
          </cell>
          <cell r="AE51">
            <v>5785</v>
          </cell>
          <cell r="AF51">
            <v>5785</v>
          </cell>
          <cell r="AG51">
            <v>5785</v>
          </cell>
          <cell r="AH51">
            <v>5785</v>
          </cell>
          <cell r="AI51">
            <v>5443</v>
          </cell>
          <cell r="AJ51">
            <v>5443</v>
          </cell>
          <cell r="AK51">
            <v>5443</v>
          </cell>
          <cell r="AL51">
            <v>5443</v>
          </cell>
          <cell r="AM51">
            <v>5443</v>
          </cell>
          <cell r="AN51">
            <v>6001</v>
          </cell>
          <cell r="AO51">
            <v>6001</v>
          </cell>
          <cell r="AP51">
            <v>6001</v>
          </cell>
          <cell r="AQ51">
            <v>6001</v>
          </cell>
          <cell r="AR51">
            <v>6001</v>
          </cell>
          <cell r="AS51">
            <v>5397</v>
          </cell>
          <cell r="AT51">
            <v>6016</v>
          </cell>
          <cell r="AU51">
            <v>5595</v>
          </cell>
          <cell r="AV51">
            <v>3161</v>
          </cell>
          <cell r="AW51">
            <v>3161</v>
          </cell>
          <cell r="AX51">
            <v>3259</v>
          </cell>
          <cell r="AY51">
            <v>3259</v>
          </cell>
          <cell r="AZ51">
            <v>3259</v>
          </cell>
          <cell r="BA51">
            <v>3259</v>
          </cell>
          <cell r="BB51">
            <v>3259</v>
          </cell>
          <cell r="BC51">
            <v>3066</v>
          </cell>
          <cell r="BD51">
            <v>2941</v>
          </cell>
          <cell r="BE51">
            <v>2865</v>
          </cell>
          <cell r="BF51">
            <v>3455</v>
          </cell>
          <cell r="BG51">
            <v>3455</v>
          </cell>
          <cell r="BH51">
            <v>3472</v>
          </cell>
          <cell r="BI51">
            <v>3524</v>
          </cell>
          <cell r="BJ51">
            <v>3393</v>
          </cell>
          <cell r="BK51">
            <v>3952</v>
          </cell>
          <cell r="BL51">
            <v>3952</v>
          </cell>
          <cell r="BM51">
            <v>3858</v>
          </cell>
          <cell r="BN51">
            <v>3724</v>
          </cell>
          <cell r="BO51">
            <v>3952</v>
          </cell>
          <cell r="BP51">
            <v>3952</v>
          </cell>
          <cell r="BQ51">
            <v>3952</v>
          </cell>
          <cell r="BR51">
            <v>3952</v>
          </cell>
          <cell r="BS51">
            <v>3952</v>
          </cell>
          <cell r="BT51">
            <v>3952</v>
          </cell>
          <cell r="BU51">
            <v>3952</v>
          </cell>
          <cell r="BV51">
            <v>3952</v>
          </cell>
          <cell r="BW51">
            <v>3952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F52">
            <v>26545</v>
          </cell>
          <cell r="G52">
            <v>23582</v>
          </cell>
          <cell r="H52">
            <v>24673</v>
          </cell>
          <cell r="I52">
            <v>24040</v>
          </cell>
          <cell r="J52">
            <v>23830</v>
          </cell>
          <cell r="K52">
            <v>25499</v>
          </cell>
          <cell r="L52">
            <v>35991</v>
          </cell>
          <cell r="M52">
            <v>35515</v>
          </cell>
          <cell r="N52">
            <v>39562</v>
          </cell>
          <cell r="O52">
            <v>39887</v>
          </cell>
          <cell r="P52">
            <v>40497</v>
          </cell>
          <cell r="Q52">
            <v>40305</v>
          </cell>
          <cell r="R52">
            <v>41891</v>
          </cell>
          <cell r="S52">
            <v>41891</v>
          </cell>
          <cell r="T52">
            <v>41882</v>
          </cell>
          <cell r="U52">
            <v>42184</v>
          </cell>
          <cell r="V52">
            <v>43349</v>
          </cell>
          <cell r="W52">
            <v>45885</v>
          </cell>
          <cell r="X52">
            <v>45885</v>
          </cell>
          <cell r="Y52">
            <v>45934</v>
          </cell>
          <cell r="Z52">
            <v>45934</v>
          </cell>
          <cell r="AA52">
            <v>45934</v>
          </cell>
          <cell r="AB52">
            <v>45934</v>
          </cell>
          <cell r="AC52">
            <v>45934</v>
          </cell>
          <cell r="AD52">
            <v>45581</v>
          </cell>
          <cell r="AE52">
            <v>45581</v>
          </cell>
          <cell r="AF52">
            <v>45581</v>
          </cell>
          <cell r="AG52">
            <v>45581</v>
          </cell>
          <cell r="AH52">
            <v>45581</v>
          </cell>
          <cell r="AI52">
            <v>48801</v>
          </cell>
          <cell r="AJ52">
            <v>48801</v>
          </cell>
          <cell r="AK52">
            <v>48801</v>
          </cell>
          <cell r="AL52">
            <v>48801</v>
          </cell>
          <cell r="AM52">
            <v>48801</v>
          </cell>
          <cell r="AN52">
            <v>45842</v>
          </cell>
          <cell r="AO52">
            <v>45842</v>
          </cell>
          <cell r="AP52">
            <v>45842</v>
          </cell>
          <cell r="AQ52">
            <v>45842</v>
          </cell>
          <cell r="AR52">
            <v>45842</v>
          </cell>
          <cell r="AS52">
            <v>44159</v>
          </cell>
          <cell r="AT52">
            <v>66168</v>
          </cell>
          <cell r="AU52">
            <v>67030</v>
          </cell>
          <cell r="AV52">
            <v>65937</v>
          </cell>
          <cell r="AW52">
            <v>65937</v>
          </cell>
          <cell r="AX52">
            <v>69588</v>
          </cell>
          <cell r="AY52">
            <v>69588</v>
          </cell>
          <cell r="AZ52">
            <v>69588</v>
          </cell>
          <cell r="BA52">
            <v>69588</v>
          </cell>
          <cell r="BB52">
            <v>69588</v>
          </cell>
          <cell r="BC52">
            <v>68442</v>
          </cell>
          <cell r="BD52">
            <v>68447</v>
          </cell>
          <cell r="BE52">
            <v>66951</v>
          </cell>
          <cell r="BF52">
            <v>69224</v>
          </cell>
          <cell r="BG52">
            <v>69224</v>
          </cell>
          <cell r="BH52">
            <v>69596</v>
          </cell>
          <cell r="BI52">
            <v>68842</v>
          </cell>
          <cell r="BJ52">
            <v>69368</v>
          </cell>
          <cell r="BK52">
            <v>69605</v>
          </cell>
          <cell r="BL52">
            <v>69605</v>
          </cell>
          <cell r="BM52">
            <v>69304</v>
          </cell>
          <cell r="BN52">
            <v>70417</v>
          </cell>
          <cell r="BO52">
            <v>66296.619411082444</v>
          </cell>
          <cell r="BP52">
            <v>66296.619411082444</v>
          </cell>
          <cell r="BQ52">
            <v>66296.619411082444</v>
          </cell>
          <cell r="BR52">
            <v>67175.346903040117</v>
          </cell>
          <cell r="BS52">
            <v>67175.346903040117</v>
          </cell>
          <cell r="BT52">
            <v>67175.346903040117</v>
          </cell>
          <cell r="BU52">
            <v>67175.346903040117</v>
          </cell>
          <cell r="BV52">
            <v>67175.346903040117</v>
          </cell>
          <cell r="BW52">
            <v>69469.845142816106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F53">
            <v>2562</v>
          </cell>
          <cell r="G53">
            <v>2246</v>
          </cell>
          <cell r="H53">
            <v>2320</v>
          </cell>
          <cell r="I53">
            <v>2691</v>
          </cell>
          <cell r="J53">
            <v>2663</v>
          </cell>
          <cell r="K53">
            <v>2869</v>
          </cell>
          <cell r="L53">
            <v>4569</v>
          </cell>
          <cell r="M53">
            <v>3639</v>
          </cell>
          <cell r="N53">
            <v>4623</v>
          </cell>
          <cell r="O53">
            <v>4667</v>
          </cell>
          <cell r="P53">
            <v>4628</v>
          </cell>
          <cell r="Q53">
            <v>4588</v>
          </cell>
          <cell r="R53">
            <v>4884</v>
          </cell>
          <cell r="S53">
            <v>4884</v>
          </cell>
          <cell r="T53">
            <v>3112</v>
          </cell>
          <cell r="U53">
            <v>5396</v>
          </cell>
          <cell r="V53">
            <v>5693</v>
          </cell>
          <cell r="W53">
            <v>5895</v>
          </cell>
          <cell r="X53">
            <v>5895</v>
          </cell>
          <cell r="Y53">
            <v>5760</v>
          </cell>
          <cell r="Z53">
            <v>5760</v>
          </cell>
          <cell r="AA53">
            <v>5760</v>
          </cell>
          <cell r="AB53">
            <v>5760</v>
          </cell>
          <cell r="AC53">
            <v>5760</v>
          </cell>
          <cell r="AD53">
            <v>5674</v>
          </cell>
          <cell r="AE53">
            <v>5674</v>
          </cell>
          <cell r="AF53">
            <v>5674</v>
          </cell>
          <cell r="AG53">
            <v>5674</v>
          </cell>
          <cell r="AH53">
            <v>5674</v>
          </cell>
          <cell r="AI53">
            <v>6536</v>
          </cell>
          <cell r="AJ53">
            <v>6536</v>
          </cell>
          <cell r="AK53">
            <v>6536</v>
          </cell>
          <cell r="AL53">
            <v>6536</v>
          </cell>
          <cell r="AM53">
            <v>6536</v>
          </cell>
          <cell r="AN53">
            <v>5533</v>
          </cell>
          <cell r="AO53">
            <v>5533</v>
          </cell>
          <cell r="AP53">
            <v>5533</v>
          </cell>
          <cell r="AQ53">
            <v>5533</v>
          </cell>
          <cell r="AR53">
            <v>5533</v>
          </cell>
          <cell r="AS53">
            <v>4857</v>
          </cell>
          <cell r="AT53">
            <v>5432</v>
          </cell>
          <cell r="AU53">
            <v>5705</v>
          </cell>
          <cell r="AV53">
            <v>6167</v>
          </cell>
          <cell r="AW53">
            <v>6167</v>
          </cell>
          <cell r="AX53">
            <v>6605</v>
          </cell>
          <cell r="AY53">
            <v>6605</v>
          </cell>
          <cell r="AZ53">
            <v>6605</v>
          </cell>
          <cell r="BA53">
            <v>6605</v>
          </cell>
          <cell r="BB53">
            <v>6605</v>
          </cell>
          <cell r="BC53">
            <v>7099</v>
          </cell>
          <cell r="BD53">
            <v>7198</v>
          </cell>
          <cell r="BE53">
            <v>6689</v>
          </cell>
          <cell r="BF53">
            <v>6994</v>
          </cell>
          <cell r="BG53">
            <v>6994</v>
          </cell>
          <cell r="BH53">
            <v>7313</v>
          </cell>
          <cell r="BI53">
            <v>6848</v>
          </cell>
          <cell r="BJ53">
            <v>6965</v>
          </cell>
          <cell r="BK53">
            <v>7337</v>
          </cell>
          <cell r="BL53">
            <v>7337</v>
          </cell>
          <cell r="BM53">
            <v>7161</v>
          </cell>
          <cell r="BN53">
            <v>7135</v>
          </cell>
          <cell r="BO53">
            <v>7337</v>
          </cell>
          <cell r="BP53">
            <v>7337</v>
          </cell>
          <cell r="BQ53">
            <v>7337</v>
          </cell>
          <cell r="BR53">
            <v>7337</v>
          </cell>
          <cell r="BS53">
            <v>7337</v>
          </cell>
          <cell r="BT53">
            <v>7337</v>
          </cell>
          <cell r="BU53">
            <v>7337</v>
          </cell>
          <cell r="BV53">
            <v>7337</v>
          </cell>
          <cell r="BW53">
            <v>7337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>
            <v>1275</v>
          </cell>
          <cell r="G54">
            <v>698</v>
          </cell>
          <cell r="H54">
            <v>1272</v>
          </cell>
          <cell r="I54">
            <v>2062</v>
          </cell>
          <cell r="J54">
            <v>1826</v>
          </cell>
          <cell r="K54">
            <v>1035</v>
          </cell>
          <cell r="L54">
            <v>2837</v>
          </cell>
          <cell r="M54">
            <v>1617</v>
          </cell>
          <cell r="N54">
            <v>1377</v>
          </cell>
          <cell r="O54">
            <v>1391</v>
          </cell>
          <cell r="P54">
            <v>1846</v>
          </cell>
          <cell r="Q54">
            <v>1457</v>
          </cell>
          <cell r="R54">
            <v>1346</v>
          </cell>
          <cell r="S54">
            <v>1346</v>
          </cell>
          <cell r="T54">
            <v>1305</v>
          </cell>
          <cell r="U54">
            <v>344</v>
          </cell>
          <cell r="V54">
            <v>658</v>
          </cell>
          <cell r="W54">
            <v>965</v>
          </cell>
          <cell r="X54">
            <v>965</v>
          </cell>
          <cell r="Y54">
            <v>1520</v>
          </cell>
          <cell r="Z54">
            <v>1520</v>
          </cell>
          <cell r="AA54">
            <v>1520</v>
          </cell>
          <cell r="AB54">
            <v>1520</v>
          </cell>
          <cell r="AC54">
            <v>1520</v>
          </cell>
          <cell r="AD54">
            <v>1510</v>
          </cell>
          <cell r="AE54">
            <v>1510</v>
          </cell>
          <cell r="AF54">
            <v>1510</v>
          </cell>
          <cell r="AG54">
            <v>1510</v>
          </cell>
          <cell r="AH54">
            <v>1510</v>
          </cell>
          <cell r="AI54">
            <v>2134</v>
          </cell>
          <cell r="AJ54">
            <v>2134</v>
          </cell>
          <cell r="AK54">
            <v>2134</v>
          </cell>
          <cell r="AL54">
            <v>2134</v>
          </cell>
          <cell r="AM54">
            <v>2134</v>
          </cell>
          <cell r="AN54">
            <v>3814</v>
          </cell>
          <cell r="AO54">
            <v>3814</v>
          </cell>
          <cell r="AP54">
            <v>3814</v>
          </cell>
          <cell r="AQ54">
            <v>3814</v>
          </cell>
          <cell r="AR54">
            <v>3814</v>
          </cell>
          <cell r="AS54">
            <v>2067</v>
          </cell>
          <cell r="AT54">
            <v>1785</v>
          </cell>
          <cell r="AU54">
            <v>3054</v>
          </cell>
          <cell r="AV54">
            <v>3221</v>
          </cell>
          <cell r="AW54">
            <v>3221</v>
          </cell>
          <cell r="AX54">
            <v>3222</v>
          </cell>
          <cell r="AY54">
            <v>3222</v>
          </cell>
          <cell r="AZ54">
            <v>3222</v>
          </cell>
          <cell r="BA54">
            <v>3222</v>
          </cell>
          <cell r="BB54">
            <v>3222</v>
          </cell>
          <cell r="BC54">
            <v>2316</v>
          </cell>
          <cell r="BD54">
            <v>1577</v>
          </cell>
          <cell r="BE54">
            <v>2561</v>
          </cell>
          <cell r="BF54">
            <v>3290</v>
          </cell>
          <cell r="BG54">
            <v>3290</v>
          </cell>
          <cell r="BH54">
            <v>2353</v>
          </cell>
          <cell r="BI54">
            <v>2353</v>
          </cell>
          <cell r="BJ54">
            <v>2186</v>
          </cell>
          <cell r="BK54">
            <v>1068</v>
          </cell>
          <cell r="BL54">
            <v>1068</v>
          </cell>
          <cell r="BM54">
            <v>1333</v>
          </cell>
          <cell r="BN54">
            <v>1351</v>
          </cell>
          <cell r="BO54">
            <v>1068</v>
          </cell>
          <cell r="BP54">
            <v>1068</v>
          </cell>
          <cell r="BQ54">
            <v>1068</v>
          </cell>
          <cell r="BR54">
            <v>1068</v>
          </cell>
          <cell r="BS54">
            <v>1068</v>
          </cell>
          <cell r="BT54">
            <v>1068</v>
          </cell>
          <cell r="BU54">
            <v>1068</v>
          </cell>
          <cell r="BV54">
            <v>1068</v>
          </cell>
          <cell r="BW54">
            <v>1068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F55">
            <v>2781</v>
          </cell>
          <cell r="G55">
            <v>2657</v>
          </cell>
          <cell r="H55">
            <v>2412</v>
          </cell>
          <cell r="I55">
            <v>2258</v>
          </cell>
          <cell r="J55">
            <v>2353</v>
          </cell>
          <cell r="K55">
            <v>2391</v>
          </cell>
          <cell r="L55">
            <v>2767</v>
          </cell>
          <cell r="M55">
            <v>2869</v>
          </cell>
          <cell r="N55">
            <v>2856</v>
          </cell>
          <cell r="O55">
            <v>2993</v>
          </cell>
          <cell r="P55">
            <v>3113</v>
          </cell>
          <cell r="Q55">
            <v>3108</v>
          </cell>
          <cell r="R55">
            <v>3304</v>
          </cell>
          <cell r="S55">
            <v>3304</v>
          </cell>
          <cell r="T55">
            <v>5130</v>
          </cell>
          <cell r="U55">
            <v>3160</v>
          </cell>
          <cell r="V55">
            <v>3523</v>
          </cell>
          <cell r="W55">
            <v>3646</v>
          </cell>
          <cell r="X55">
            <v>3646</v>
          </cell>
          <cell r="Y55">
            <v>3383</v>
          </cell>
          <cell r="Z55">
            <v>3383</v>
          </cell>
          <cell r="AA55">
            <v>3383</v>
          </cell>
          <cell r="AB55">
            <v>3383</v>
          </cell>
          <cell r="AC55">
            <v>3383</v>
          </cell>
          <cell r="AD55">
            <v>3417</v>
          </cell>
          <cell r="AE55">
            <v>3417</v>
          </cell>
          <cell r="AF55">
            <v>3417</v>
          </cell>
          <cell r="AG55">
            <v>3417</v>
          </cell>
          <cell r="AH55">
            <v>3417</v>
          </cell>
          <cell r="AI55">
            <v>3775</v>
          </cell>
          <cell r="AJ55">
            <v>3775</v>
          </cell>
          <cell r="AK55">
            <v>3775</v>
          </cell>
          <cell r="AL55">
            <v>3775</v>
          </cell>
          <cell r="AM55">
            <v>3775</v>
          </cell>
          <cell r="AN55">
            <v>3761</v>
          </cell>
          <cell r="AO55">
            <v>3761</v>
          </cell>
          <cell r="AP55">
            <v>3761</v>
          </cell>
          <cell r="AQ55">
            <v>3761</v>
          </cell>
          <cell r="AR55">
            <v>3761</v>
          </cell>
          <cell r="AS55">
            <v>2828</v>
          </cell>
          <cell r="AT55">
            <v>3910</v>
          </cell>
          <cell r="AU55">
            <v>3575</v>
          </cell>
          <cell r="AV55">
            <v>3718</v>
          </cell>
          <cell r="AW55">
            <v>3718</v>
          </cell>
          <cell r="AX55">
            <v>4069</v>
          </cell>
          <cell r="AY55">
            <v>4069</v>
          </cell>
          <cell r="AZ55">
            <v>4069</v>
          </cell>
          <cell r="BA55">
            <v>4069</v>
          </cell>
          <cell r="BB55">
            <v>4069</v>
          </cell>
          <cell r="BC55">
            <v>3569</v>
          </cell>
          <cell r="BD55">
            <v>3654</v>
          </cell>
          <cell r="BE55">
            <v>3637</v>
          </cell>
          <cell r="BF55">
            <v>3350</v>
          </cell>
          <cell r="BG55">
            <v>3350</v>
          </cell>
          <cell r="BH55">
            <v>3799</v>
          </cell>
          <cell r="BI55">
            <v>3428</v>
          </cell>
          <cell r="BJ55">
            <v>3644</v>
          </cell>
          <cell r="BK55">
            <v>3088</v>
          </cell>
          <cell r="BL55">
            <v>3088</v>
          </cell>
          <cell r="BM55">
            <v>3946</v>
          </cell>
          <cell r="BN55">
            <v>4127</v>
          </cell>
          <cell r="BO55">
            <v>3088</v>
          </cell>
          <cell r="BP55">
            <v>3088</v>
          </cell>
          <cell r="BQ55">
            <v>3088</v>
          </cell>
          <cell r="BR55">
            <v>3088</v>
          </cell>
          <cell r="BS55">
            <v>3088</v>
          </cell>
          <cell r="BT55">
            <v>3088</v>
          </cell>
          <cell r="BU55">
            <v>3088</v>
          </cell>
          <cell r="BV55">
            <v>3088</v>
          </cell>
          <cell r="BW55">
            <v>3088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F56">
            <v>6618</v>
          </cell>
          <cell r="G56">
            <v>5601</v>
          </cell>
          <cell r="H56">
            <v>6004</v>
          </cell>
          <cell r="I56">
            <v>7011</v>
          </cell>
          <cell r="J56">
            <v>6842</v>
          </cell>
          <cell r="K56">
            <v>6295</v>
          </cell>
          <cell r="L56">
            <v>10173</v>
          </cell>
          <cell r="M56">
            <v>8125</v>
          </cell>
          <cell r="N56">
            <v>8856</v>
          </cell>
          <cell r="O56">
            <v>9051</v>
          </cell>
          <cell r="P56">
            <v>9587</v>
          </cell>
          <cell r="Q56">
            <v>9153</v>
          </cell>
          <cell r="R56">
            <v>9534</v>
          </cell>
          <cell r="S56">
            <v>9534</v>
          </cell>
          <cell r="T56">
            <v>9547</v>
          </cell>
          <cell r="U56">
            <v>8900</v>
          </cell>
          <cell r="V56">
            <v>9874</v>
          </cell>
          <cell r="W56">
            <v>10506</v>
          </cell>
          <cell r="X56">
            <v>10506</v>
          </cell>
          <cell r="Y56">
            <v>10663</v>
          </cell>
          <cell r="Z56">
            <v>10663</v>
          </cell>
          <cell r="AA56">
            <v>10663</v>
          </cell>
          <cell r="AB56">
            <v>10663</v>
          </cell>
          <cell r="AC56">
            <v>10663</v>
          </cell>
          <cell r="AD56">
            <v>10601</v>
          </cell>
          <cell r="AE56">
            <v>10601</v>
          </cell>
          <cell r="AF56">
            <v>10601</v>
          </cell>
          <cell r="AG56">
            <v>10601</v>
          </cell>
          <cell r="AH56">
            <v>10601</v>
          </cell>
          <cell r="AI56">
            <v>12445</v>
          </cell>
          <cell r="AJ56">
            <v>12445</v>
          </cell>
          <cell r="AK56">
            <v>12445</v>
          </cell>
          <cell r="AL56">
            <v>12445</v>
          </cell>
          <cell r="AM56">
            <v>12445</v>
          </cell>
          <cell r="AN56">
            <v>13108</v>
          </cell>
          <cell r="AO56">
            <v>13108</v>
          </cell>
          <cell r="AP56">
            <v>13108</v>
          </cell>
          <cell r="AQ56">
            <v>13108</v>
          </cell>
          <cell r="AR56">
            <v>13108</v>
          </cell>
          <cell r="AS56">
            <v>9752</v>
          </cell>
          <cell r="AT56">
            <v>11127</v>
          </cell>
          <cell r="AU56">
            <v>12334</v>
          </cell>
          <cell r="AV56">
            <v>13106</v>
          </cell>
          <cell r="AW56">
            <v>13106</v>
          </cell>
          <cell r="AX56">
            <v>13896</v>
          </cell>
          <cell r="AY56">
            <v>13896</v>
          </cell>
          <cell r="AZ56">
            <v>13896</v>
          </cell>
          <cell r="BA56">
            <v>13896</v>
          </cell>
          <cell r="BB56">
            <v>13896</v>
          </cell>
          <cell r="BC56">
            <v>12984</v>
          </cell>
          <cell r="BD56">
            <v>12429</v>
          </cell>
          <cell r="BE56">
            <v>12887</v>
          </cell>
          <cell r="BF56">
            <v>13634</v>
          </cell>
          <cell r="BG56">
            <v>13634</v>
          </cell>
          <cell r="BH56">
            <v>13465</v>
          </cell>
          <cell r="BI56">
            <v>12629</v>
          </cell>
          <cell r="BJ56">
            <v>12795</v>
          </cell>
          <cell r="BK56">
            <v>11493</v>
          </cell>
          <cell r="BL56">
            <v>11493</v>
          </cell>
          <cell r="BM56">
            <v>12440</v>
          </cell>
          <cell r="BN56">
            <v>12613</v>
          </cell>
          <cell r="BO56">
            <v>11493</v>
          </cell>
          <cell r="BP56">
            <v>11493</v>
          </cell>
          <cell r="BQ56">
            <v>11493</v>
          </cell>
          <cell r="BR56">
            <v>11493</v>
          </cell>
          <cell r="BS56">
            <v>11493</v>
          </cell>
          <cell r="BT56">
            <v>11493</v>
          </cell>
          <cell r="BU56">
            <v>11493</v>
          </cell>
          <cell r="BV56">
            <v>11493</v>
          </cell>
          <cell r="BW56">
            <v>11493</v>
          </cell>
        </row>
        <row r="57">
          <cell r="B57" t="str">
            <v>Long-term  debt</v>
          </cell>
          <cell r="C57" t="str">
            <v>LT_DEBT</v>
          </cell>
          <cell r="D57" t="str">
            <v>USD</v>
          </cell>
          <cell r="F57">
            <v>5303</v>
          </cell>
          <cell r="G57">
            <v>4705</v>
          </cell>
          <cell r="H57">
            <v>4196</v>
          </cell>
          <cell r="I57">
            <v>4196</v>
          </cell>
          <cell r="J57">
            <v>4051</v>
          </cell>
          <cell r="K57">
            <v>5022</v>
          </cell>
          <cell r="L57">
            <v>6613</v>
          </cell>
          <cell r="M57">
            <v>9266</v>
          </cell>
          <cell r="N57">
            <v>11659</v>
          </cell>
          <cell r="O57">
            <v>12045</v>
          </cell>
          <cell r="P57">
            <v>11636</v>
          </cell>
          <cell r="Q57">
            <v>11695</v>
          </cell>
          <cell r="R57">
            <v>11763</v>
          </cell>
          <cell r="S57">
            <v>11763</v>
          </cell>
          <cell r="T57">
            <v>11799</v>
          </cell>
          <cell r="U57">
            <v>12241</v>
          </cell>
          <cell r="V57">
            <v>11785</v>
          </cell>
          <cell r="W57">
            <v>11629</v>
          </cell>
          <cell r="X57">
            <v>11629</v>
          </cell>
          <cell r="Y57">
            <v>9186</v>
          </cell>
          <cell r="Z57">
            <v>9186</v>
          </cell>
          <cell r="AA57">
            <v>9186</v>
          </cell>
          <cell r="AB57">
            <v>9186</v>
          </cell>
          <cell r="AC57">
            <v>9186</v>
          </cell>
          <cell r="AD57">
            <v>8036</v>
          </cell>
          <cell r="AE57">
            <v>8036</v>
          </cell>
          <cell r="AF57">
            <v>8036</v>
          </cell>
          <cell r="AG57">
            <v>8036</v>
          </cell>
          <cell r="AH57">
            <v>8036</v>
          </cell>
          <cell r="AI57">
            <v>7581</v>
          </cell>
          <cell r="AJ57">
            <v>7581</v>
          </cell>
          <cell r="AK57">
            <v>7581</v>
          </cell>
          <cell r="AL57">
            <v>7581</v>
          </cell>
          <cell r="AM57">
            <v>7581</v>
          </cell>
          <cell r="AN57">
            <v>8042</v>
          </cell>
          <cell r="AO57">
            <v>8042</v>
          </cell>
          <cell r="AP57">
            <v>8042</v>
          </cell>
          <cell r="AQ57">
            <v>8042</v>
          </cell>
          <cell r="AR57">
            <v>8042</v>
          </cell>
          <cell r="AS57">
            <v>10897</v>
          </cell>
          <cell r="AT57">
            <v>21983</v>
          </cell>
          <cell r="AU57">
            <v>20631</v>
          </cell>
          <cell r="AV57">
            <v>19152</v>
          </cell>
          <cell r="AW57">
            <v>19152</v>
          </cell>
          <cell r="AX57">
            <v>20605</v>
          </cell>
          <cell r="AY57">
            <v>20605</v>
          </cell>
          <cell r="AZ57">
            <v>20605</v>
          </cell>
          <cell r="BA57">
            <v>20605</v>
          </cell>
          <cell r="BB57">
            <v>20605</v>
          </cell>
          <cell r="BC57">
            <v>19078</v>
          </cell>
          <cell r="BD57">
            <v>18511</v>
          </cell>
          <cell r="BE57">
            <v>17042</v>
          </cell>
          <cell r="BF57">
            <v>18310</v>
          </cell>
          <cell r="BG57">
            <v>18310</v>
          </cell>
          <cell r="BH57">
            <v>18224</v>
          </cell>
          <cell r="BI57">
            <v>18304</v>
          </cell>
          <cell r="BJ57">
            <v>18216</v>
          </cell>
          <cell r="BK57">
            <v>19919</v>
          </cell>
          <cell r="BL57">
            <v>19919</v>
          </cell>
          <cell r="BM57">
            <v>18753</v>
          </cell>
          <cell r="BN57">
            <v>17475</v>
          </cell>
          <cell r="BO57">
            <v>17475</v>
          </cell>
          <cell r="BP57">
            <v>17475</v>
          </cell>
          <cell r="BQ57">
            <v>17475</v>
          </cell>
          <cell r="BR57">
            <v>17475</v>
          </cell>
          <cell r="BS57">
            <v>17475</v>
          </cell>
          <cell r="BT57">
            <v>17475</v>
          </cell>
          <cell r="BU57">
            <v>17475</v>
          </cell>
          <cell r="BV57">
            <v>17475</v>
          </cell>
          <cell r="BW57">
            <v>17475</v>
          </cell>
        </row>
        <row r="58">
          <cell r="B58" t="str">
            <v>Other long-term liabilities</v>
          </cell>
          <cell r="C58" t="str">
            <v>OTH_LT_CRED_GQ</v>
          </cell>
          <cell r="D58" t="str">
            <v>USD</v>
          </cell>
          <cell r="F58">
            <v>3884</v>
          </cell>
          <cell r="G58">
            <v>3799</v>
          </cell>
          <cell r="H58">
            <v>4394</v>
          </cell>
          <cell r="I58">
            <v>4482</v>
          </cell>
          <cell r="J58">
            <v>4933</v>
          </cell>
          <cell r="K58">
            <v>4901</v>
          </cell>
          <cell r="L58">
            <v>6415</v>
          </cell>
          <cell r="M58">
            <v>6774</v>
          </cell>
          <cell r="N58">
            <v>10055</v>
          </cell>
          <cell r="O58">
            <v>9912</v>
          </cell>
          <cell r="P58">
            <v>10069</v>
          </cell>
          <cell r="Q58">
            <v>10129</v>
          </cell>
          <cell r="R58">
            <v>10043</v>
          </cell>
          <cell r="S58">
            <v>10043</v>
          </cell>
          <cell r="T58">
            <v>9664</v>
          </cell>
          <cell r="U58">
            <v>9740</v>
          </cell>
          <cell r="V58">
            <v>9758</v>
          </cell>
          <cell r="W58">
            <v>10031</v>
          </cell>
          <cell r="X58">
            <v>10031</v>
          </cell>
          <cell r="Y58">
            <v>9425</v>
          </cell>
          <cell r="Z58">
            <v>9425</v>
          </cell>
          <cell r="AA58">
            <v>9425</v>
          </cell>
          <cell r="AB58">
            <v>9425</v>
          </cell>
          <cell r="AC58">
            <v>9425</v>
          </cell>
          <cell r="AD58">
            <v>8514</v>
          </cell>
          <cell r="AE58">
            <v>8514</v>
          </cell>
          <cell r="AF58">
            <v>8514</v>
          </cell>
          <cell r="AG58">
            <v>8514</v>
          </cell>
          <cell r="AH58">
            <v>8514</v>
          </cell>
          <cell r="AI58">
            <v>7972</v>
          </cell>
          <cell r="AJ58">
            <v>7972</v>
          </cell>
          <cell r="AK58">
            <v>7972</v>
          </cell>
          <cell r="AL58">
            <v>7972</v>
          </cell>
          <cell r="AM58">
            <v>7972</v>
          </cell>
          <cell r="AN58">
            <v>10244</v>
          </cell>
          <cell r="AO58">
            <v>10244</v>
          </cell>
          <cell r="AP58">
            <v>10244</v>
          </cell>
          <cell r="AQ58">
            <v>10244</v>
          </cell>
          <cell r="AR58">
            <v>10244</v>
          </cell>
          <cell r="AS58">
            <v>9831</v>
          </cell>
          <cell r="AT58">
            <v>12835</v>
          </cell>
          <cell r="AU58">
            <v>12820</v>
          </cell>
          <cell r="AV58">
            <v>12555</v>
          </cell>
          <cell r="AW58">
            <v>12555</v>
          </cell>
          <cell r="AX58">
            <v>12445</v>
          </cell>
          <cell r="AY58">
            <v>12445</v>
          </cell>
          <cell r="AZ58">
            <v>12445</v>
          </cell>
          <cell r="BA58">
            <v>12445</v>
          </cell>
          <cell r="BB58">
            <v>12445</v>
          </cell>
          <cell r="BC58">
            <v>12543</v>
          </cell>
          <cell r="BD58">
            <v>12468</v>
          </cell>
          <cell r="BE58">
            <v>11881</v>
          </cell>
          <cell r="BF58">
            <v>13842</v>
          </cell>
          <cell r="BG58">
            <v>13842</v>
          </cell>
          <cell r="BH58">
            <v>13711</v>
          </cell>
          <cell r="BI58">
            <v>13538</v>
          </cell>
          <cell r="BJ58">
            <v>13249</v>
          </cell>
          <cell r="BK58">
            <v>16179</v>
          </cell>
          <cell r="BL58">
            <v>16179</v>
          </cell>
          <cell r="BM58">
            <v>15968</v>
          </cell>
          <cell r="BN58">
            <v>15707</v>
          </cell>
          <cell r="BO58">
            <v>15279</v>
          </cell>
          <cell r="BP58">
            <v>15279</v>
          </cell>
          <cell r="BQ58">
            <v>15279</v>
          </cell>
          <cell r="BR58">
            <v>14779</v>
          </cell>
          <cell r="BS58">
            <v>14779</v>
          </cell>
          <cell r="BT58">
            <v>14779</v>
          </cell>
          <cell r="BU58">
            <v>14779</v>
          </cell>
          <cell r="BV58">
            <v>14779</v>
          </cell>
          <cell r="BW58">
            <v>14779</v>
          </cell>
        </row>
        <row r="59">
          <cell r="B59" t="str">
            <v>Total long-term liabilities</v>
          </cell>
          <cell r="C59" t="str">
            <v>TOT_LT_LIAB</v>
          </cell>
          <cell r="D59" t="str">
            <v>USD</v>
          </cell>
          <cell r="F59">
            <v>9209</v>
          </cell>
          <cell r="G59">
            <v>8845</v>
          </cell>
          <cell r="H59">
            <v>8624</v>
          </cell>
          <cell r="I59">
            <v>8727</v>
          </cell>
          <cell r="J59">
            <v>9027</v>
          </cell>
          <cell r="K59">
            <v>10473</v>
          </cell>
          <cell r="L59">
            <v>13528</v>
          </cell>
          <cell r="M59">
            <v>17040</v>
          </cell>
          <cell r="N59">
            <v>22714</v>
          </cell>
          <cell r="O59">
            <v>22957</v>
          </cell>
          <cell r="P59">
            <v>22705</v>
          </cell>
          <cell r="Q59">
            <v>22824</v>
          </cell>
          <cell r="R59">
            <v>22806</v>
          </cell>
          <cell r="S59">
            <v>22806</v>
          </cell>
          <cell r="T59">
            <v>22463</v>
          </cell>
          <cell r="U59">
            <v>22981</v>
          </cell>
          <cell r="V59">
            <v>22543</v>
          </cell>
          <cell r="W59">
            <v>21660</v>
          </cell>
          <cell r="X59">
            <v>21660</v>
          </cell>
          <cell r="Y59">
            <v>18611</v>
          </cell>
          <cell r="Z59">
            <v>18611</v>
          </cell>
          <cell r="AA59">
            <v>18611</v>
          </cell>
          <cell r="AB59">
            <v>18611</v>
          </cell>
          <cell r="AC59">
            <v>18611</v>
          </cell>
          <cell r="AD59">
            <v>16550</v>
          </cell>
          <cell r="AE59">
            <v>16550</v>
          </cell>
          <cell r="AF59">
            <v>16550</v>
          </cell>
          <cell r="AG59">
            <v>16550</v>
          </cell>
          <cell r="AH59">
            <v>16550</v>
          </cell>
          <cell r="AI59">
            <v>15553</v>
          </cell>
          <cell r="AJ59">
            <v>15553</v>
          </cell>
          <cell r="AK59">
            <v>15553</v>
          </cell>
          <cell r="AL59">
            <v>15553</v>
          </cell>
          <cell r="AM59">
            <v>15553</v>
          </cell>
          <cell r="AN59">
            <v>18286</v>
          </cell>
          <cell r="AO59">
            <v>18286</v>
          </cell>
          <cell r="AP59">
            <v>18286</v>
          </cell>
          <cell r="AQ59">
            <v>18286</v>
          </cell>
          <cell r="AR59">
            <v>18286</v>
          </cell>
          <cell r="AS59">
            <v>21228</v>
          </cell>
          <cell r="AT59">
            <v>38818</v>
          </cell>
          <cell r="AU59">
            <v>37451</v>
          </cell>
          <cell r="AV59">
            <v>35707</v>
          </cell>
          <cell r="AW59">
            <v>35707</v>
          </cell>
          <cell r="AX59">
            <v>37050</v>
          </cell>
          <cell r="AY59">
            <v>37050</v>
          </cell>
          <cell r="AZ59">
            <v>37050</v>
          </cell>
          <cell r="BA59">
            <v>37050</v>
          </cell>
          <cell r="BB59">
            <v>37050</v>
          </cell>
          <cell r="BC59">
            <v>35621</v>
          </cell>
          <cell r="BD59">
            <v>34979</v>
          </cell>
          <cell r="BE59">
            <v>32923</v>
          </cell>
          <cell r="BF59">
            <v>36152</v>
          </cell>
          <cell r="BG59">
            <v>36152</v>
          </cell>
          <cell r="BH59">
            <v>35935</v>
          </cell>
          <cell r="BI59">
            <v>35842</v>
          </cell>
          <cell r="BJ59">
            <v>35465</v>
          </cell>
          <cell r="BK59">
            <v>40098</v>
          </cell>
          <cell r="BL59">
            <v>40098</v>
          </cell>
          <cell r="BM59">
            <v>38721</v>
          </cell>
          <cell r="BN59">
            <v>37182</v>
          </cell>
          <cell r="BO59">
            <v>36754</v>
          </cell>
          <cell r="BP59">
            <v>36754</v>
          </cell>
          <cell r="BQ59">
            <v>36754</v>
          </cell>
          <cell r="BR59">
            <v>36254</v>
          </cell>
          <cell r="BS59">
            <v>36254</v>
          </cell>
          <cell r="BT59">
            <v>36254</v>
          </cell>
          <cell r="BU59">
            <v>36254</v>
          </cell>
          <cell r="BV59">
            <v>36254</v>
          </cell>
          <cell r="BW59">
            <v>36254</v>
          </cell>
        </row>
        <row r="60">
          <cell r="B60" t="str">
            <v>Total liabilities</v>
          </cell>
          <cell r="C60" t="str">
            <v>TOT_LIAB</v>
          </cell>
          <cell r="D60" t="str">
            <v>USD</v>
          </cell>
          <cell r="F60">
            <v>15827</v>
          </cell>
          <cell r="G60">
            <v>14446</v>
          </cell>
          <cell r="H60">
            <v>14628</v>
          </cell>
          <cell r="I60">
            <v>15738</v>
          </cell>
          <cell r="J60">
            <v>15869</v>
          </cell>
          <cell r="K60">
            <v>16768</v>
          </cell>
          <cell r="L60">
            <v>23701</v>
          </cell>
          <cell r="M60">
            <v>25165</v>
          </cell>
          <cell r="N60">
            <v>31570</v>
          </cell>
          <cell r="O60">
            <v>32008</v>
          </cell>
          <cell r="P60">
            <v>32292</v>
          </cell>
          <cell r="Q60">
            <v>31977</v>
          </cell>
          <cell r="R60">
            <v>32340</v>
          </cell>
          <cell r="S60">
            <v>32340</v>
          </cell>
          <cell r="T60">
            <v>32010</v>
          </cell>
          <cell r="U60">
            <v>31881</v>
          </cell>
          <cell r="V60">
            <v>32417</v>
          </cell>
          <cell r="W60">
            <v>32166</v>
          </cell>
          <cell r="X60">
            <v>32166</v>
          </cell>
          <cell r="Y60">
            <v>29274</v>
          </cell>
          <cell r="Z60">
            <v>29274</v>
          </cell>
          <cell r="AA60">
            <v>29274</v>
          </cell>
          <cell r="AB60">
            <v>29274</v>
          </cell>
          <cell r="AC60">
            <v>29274</v>
          </cell>
          <cell r="AD60">
            <v>27151</v>
          </cell>
          <cell r="AE60">
            <v>27151</v>
          </cell>
          <cell r="AF60">
            <v>27151</v>
          </cell>
          <cell r="AG60">
            <v>27151</v>
          </cell>
          <cell r="AH60">
            <v>27151</v>
          </cell>
          <cell r="AI60">
            <v>27998</v>
          </cell>
          <cell r="AJ60">
            <v>27998</v>
          </cell>
          <cell r="AK60">
            <v>27998</v>
          </cell>
          <cell r="AL60">
            <v>27998</v>
          </cell>
          <cell r="AM60">
            <v>27998</v>
          </cell>
          <cell r="AN60">
            <v>31394</v>
          </cell>
          <cell r="AO60">
            <v>31394</v>
          </cell>
          <cell r="AP60">
            <v>31394</v>
          </cell>
          <cell r="AQ60">
            <v>31394</v>
          </cell>
          <cell r="AR60">
            <v>31394</v>
          </cell>
          <cell r="AS60">
            <v>30980</v>
          </cell>
          <cell r="AT60">
            <v>49945</v>
          </cell>
          <cell r="AU60">
            <v>49785</v>
          </cell>
          <cell r="AV60">
            <v>48813</v>
          </cell>
          <cell r="AW60">
            <v>48813</v>
          </cell>
          <cell r="AX60">
            <v>50946</v>
          </cell>
          <cell r="AY60">
            <v>50946</v>
          </cell>
          <cell r="AZ60">
            <v>50946</v>
          </cell>
          <cell r="BA60">
            <v>50946</v>
          </cell>
          <cell r="BB60">
            <v>50946</v>
          </cell>
          <cell r="BC60">
            <v>48605</v>
          </cell>
          <cell r="BD60">
            <v>47408</v>
          </cell>
          <cell r="BE60">
            <v>45810</v>
          </cell>
          <cell r="BF60">
            <v>49786</v>
          </cell>
          <cell r="BG60">
            <v>49786</v>
          </cell>
          <cell r="BH60">
            <v>49400</v>
          </cell>
          <cell r="BI60">
            <v>48471</v>
          </cell>
          <cell r="BJ60">
            <v>48260</v>
          </cell>
          <cell r="BK60">
            <v>51591</v>
          </cell>
          <cell r="BL60">
            <v>51591</v>
          </cell>
          <cell r="BM60">
            <v>51161</v>
          </cell>
          <cell r="BN60">
            <v>49795</v>
          </cell>
          <cell r="BO60">
            <v>48247</v>
          </cell>
          <cell r="BP60">
            <v>48247</v>
          </cell>
          <cell r="BQ60">
            <v>48247</v>
          </cell>
          <cell r="BR60">
            <v>47747</v>
          </cell>
          <cell r="BS60">
            <v>47747</v>
          </cell>
          <cell r="BT60">
            <v>47747</v>
          </cell>
          <cell r="BU60">
            <v>47747</v>
          </cell>
          <cell r="BV60">
            <v>47747</v>
          </cell>
          <cell r="BW60">
            <v>47747</v>
          </cell>
        </row>
        <row r="61">
          <cell r="B61" t="str">
            <v>Preferred shares</v>
          </cell>
          <cell r="C61" t="str">
            <v>PREF_SH</v>
          </cell>
          <cell r="D61" t="str">
            <v>USD</v>
          </cell>
          <cell r="F61">
            <v>22</v>
          </cell>
          <cell r="G61">
            <v>341</v>
          </cell>
          <cell r="H61">
            <v>34</v>
          </cell>
          <cell r="I61">
            <v>49</v>
          </cell>
          <cell r="J61">
            <v>43</v>
          </cell>
          <cell r="K61">
            <v>550</v>
          </cell>
          <cell r="L61">
            <v>500</v>
          </cell>
          <cell r="M61">
            <v>1000</v>
          </cell>
          <cell r="N61">
            <v>1000</v>
          </cell>
          <cell r="O61">
            <v>1000</v>
          </cell>
          <cell r="P61">
            <v>1000</v>
          </cell>
          <cell r="Q61">
            <v>1000</v>
          </cell>
          <cell r="R61">
            <v>1000</v>
          </cell>
          <cell r="S61">
            <v>1000</v>
          </cell>
          <cell r="T61">
            <v>1000</v>
          </cell>
          <cell r="U61">
            <v>1000</v>
          </cell>
          <cell r="V61">
            <v>1000</v>
          </cell>
          <cell r="W61">
            <v>1000</v>
          </cell>
          <cell r="X61">
            <v>1000</v>
          </cell>
          <cell r="Y61">
            <v>1000</v>
          </cell>
          <cell r="Z61">
            <v>1000</v>
          </cell>
          <cell r="AA61">
            <v>1000</v>
          </cell>
          <cell r="AB61">
            <v>1000</v>
          </cell>
          <cell r="AC61">
            <v>1000</v>
          </cell>
          <cell r="AD61">
            <v>1000</v>
          </cell>
          <cell r="AE61">
            <v>1000</v>
          </cell>
          <cell r="AF61">
            <v>1000</v>
          </cell>
          <cell r="AG61">
            <v>1000</v>
          </cell>
          <cell r="AH61">
            <v>1000</v>
          </cell>
          <cell r="AI61">
            <v>1000</v>
          </cell>
          <cell r="AJ61">
            <v>1000</v>
          </cell>
          <cell r="AK61">
            <v>1000</v>
          </cell>
          <cell r="AL61">
            <v>1000</v>
          </cell>
          <cell r="AM61">
            <v>1000</v>
          </cell>
          <cell r="AN61">
            <v>500</v>
          </cell>
          <cell r="AO61">
            <v>500</v>
          </cell>
          <cell r="AP61">
            <v>500</v>
          </cell>
          <cell r="AQ61">
            <v>500</v>
          </cell>
          <cell r="AR61">
            <v>500</v>
          </cell>
          <cell r="AS61">
            <v>500</v>
          </cell>
          <cell r="AT61">
            <v>4000</v>
          </cell>
          <cell r="AU61">
            <v>4000</v>
          </cell>
          <cell r="AV61">
            <v>4000</v>
          </cell>
          <cell r="AW61">
            <v>1000</v>
          </cell>
          <cell r="AX61">
            <v>4000</v>
          </cell>
          <cell r="AY61">
            <v>4000</v>
          </cell>
          <cell r="AZ61">
            <v>4000</v>
          </cell>
          <cell r="BA61">
            <v>4000</v>
          </cell>
          <cell r="BB61">
            <v>1000</v>
          </cell>
          <cell r="BC61">
            <v>4000</v>
          </cell>
          <cell r="BD61">
            <v>4000</v>
          </cell>
          <cell r="BE61">
            <v>4000</v>
          </cell>
          <cell r="BF61">
            <v>4000</v>
          </cell>
          <cell r="BG61">
            <v>1000</v>
          </cell>
          <cell r="BH61">
            <v>4000</v>
          </cell>
          <cell r="BI61">
            <v>4000</v>
          </cell>
          <cell r="BJ61">
            <v>4000</v>
          </cell>
          <cell r="BK61">
            <v>4000</v>
          </cell>
          <cell r="BL61">
            <v>1000</v>
          </cell>
          <cell r="BM61">
            <v>4000</v>
          </cell>
          <cell r="BN61">
            <v>4000</v>
          </cell>
          <cell r="BO61">
            <v>4000</v>
          </cell>
          <cell r="BP61">
            <v>4000</v>
          </cell>
          <cell r="BQ61">
            <v>1000</v>
          </cell>
          <cell r="BR61">
            <v>4000</v>
          </cell>
          <cell r="BS61">
            <v>4000</v>
          </cell>
          <cell r="BT61">
            <v>4000</v>
          </cell>
          <cell r="BU61">
            <v>4000</v>
          </cell>
          <cell r="BV61">
            <v>1000</v>
          </cell>
          <cell r="BW61">
            <v>1000</v>
          </cell>
        </row>
        <row r="62">
          <cell r="B62" t="str">
            <v>Total common equity</v>
          </cell>
          <cell r="C62" t="str">
            <v>ORD_SH_FUND</v>
          </cell>
          <cell r="D62" t="str">
            <v>USD</v>
          </cell>
          <cell r="F62">
            <v>8212</v>
          </cell>
          <cell r="G62">
            <v>7361</v>
          </cell>
          <cell r="H62">
            <v>7954</v>
          </cell>
          <cell r="I62">
            <v>7626</v>
          </cell>
          <cell r="J62">
            <v>7429</v>
          </cell>
          <cell r="K62">
            <v>8323</v>
          </cell>
          <cell r="L62">
            <v>11840</v>
          </cell>
          <cell r="M62">
            <v>9993</v>
          </cell>
          <cell r="N62">
            <v>7626</v>
          </cell>
          <cell r="O62">
            <v>7539</v>
          </cell>
          <cell r="P62">
            <v>7850</v>
          </cell>
          <cell r="Q62">
            <v>7960</v>
          </cell>
          <cell r="R62">
            <v>9175</v>
          </cell>
          <cell r="S62">
            <v>9175</v>
          </cell>
          <cell r="T62">
            <v>9479</v>
          </cell>
          <cell r="U62">
            <v>9898</v>
          </cell>
          <cell r="V62">
            <v>10513</v>
          </cell>
          <cell r="W62">
            <v>12270</v>
          </cell>
          <cell r="X62">
            <v>12270</v>
          </cell>
          <cell r="Y62">
            <v>15324</v>
          </cell>
          <cell r="Z62">
            <v>15324</v>
          </cell>
          <cell r="AA62">
            <v>15324</v>
          </cell>
          <cell r="AB62">
            <v>15324</v>
          </cell>
          <cell r="AC62">
            <v>15324</v>
          </cell>
          <cell r="AD62">
            <v>17065</v>
          </cell>
          <cell r="AE62">
            <v>17065</v>
          </cell>
          <cell r="AF62">
            <v>17065</v>
          </cell>
          <cell r="AG62">
            <v>17065</v>
          </cell>
          <cell r="AH62">
            <v>17065</v>
          </cell>
          <cell r="AI62">
            <v>19389</v>
          </cell>
          <cell r="AJ62">
            <v>19389</v>
          </cell>
          <cell r="AK62">
            <v>19389</v>
          </cell>
          <cell r="AL62">
            <v>19389</v>
          </cell>
          <cell r="AM62">
            <v>19389</v>
          </cell>
          <cell r="AN62">
            <v>13879</v>
          </cell>
          <cell r="AO62">
            <v>13879</v>
          </cell>
          <cell r="AP62">
            <v>13879</v>
          </cell>
          <cell r="AQ62">
            <v>13879</v>
          </cell>
          <cell r="AR62">
            <v>13879</v>
          </cell>
          <cell r="AS62">
            <v>13116</v>
          </cell>
          <cell r="AT62">
            <v>15719</v>
          </cell>
          <cell r="AU62">
            <v>16729</v>
          </cell>
          <cell r="AV62">
            <v>16555</v>
          </cell>
          <cell r="AW62">
            <v>16555</v>
          </cell>
          <cell r="AX62">
            <v>17839</v>
          </cell>
          <cell r="AY62">
            <v>17839</v>
          </cell>
          <cell r="AZ62">
            <v>17839</v>
          </cell>
          <cell r="BA62">
            <v>17839</v>
          </cell>
          <cell r="BB62">
            <v>17839</v>
          </cell>
          <cell r="BC62">
            <v>19021</v>
          </cell>
          <cell r="BD62">
            <v>20185</v>
          </cell>
          <cell r="BE62">
            <v>20152</v>
          </cell>
          <cell r="BF62">
            <v>18281</v>
          </cell>
          <cell r="BG62">
            <v>18281</v>
          </cell>
          <cell r="BH62">
            <v>19026</v>
          </cell>
          <cell r="BI62">
            <v>19121</v>
          </cell>
          <cell r="BJ62">
            <v>19830</v>
          </cell>
          <cell r="BK62">
            <v>16877</v>
          </cell>
          <cell r="BL62">
            <v>16877</v>
          </cell>
          <cell r="BM62">
            <v>16998</v>
          </cell>
          <cell r="BN62">
            <v>19211</v>
          </cell>
          <cell r="BO62">
            <v>16912.619411082444</v>
          </cell>
          <cell r="BP62">
            <v>16912.619411082444</v>
          </cell>
          <cell r="BQ62">
            <v>16912.619411082444</v>
          </cell>
          <cell r="BR62">
            <v>18291.346903040117</v>
          </cell>
          <cell r="BS62">
            <v>18291.346903040117</v>
          </cell>
          <cell r="BT62">
            <v>18291.346903040117</v>
          </cell>
          <cell r="BU62">
            <v>18291.346903040117</v>
          </cell>
          <cell r="BV62">
            <v>18291.346903040117</v>
          </cell>
          <cell r="BW62">
            <v>20585.845142816106</v>
          </cell>
        </row>
        <row r="63">
          <cell r="B63" t="str">
            <v>Minority interest</v>
          </cell>
          <cell r="C63" t="str">
            <v>MINORITIES</v>
          </cell>
          <cell r="D63" t="str">
            <v>USD</v>
          </cell>
          <cell r="F63">
            <v>2506</v>
          </cell>
          <cell r="G63">
            <v>1775</v>
          </cell>
          <cell r="H63">
            <v>2091</v>
          </cell>
          <cell r="I63">
            <v>676</v>
          </cell>
          <cell r="J63">
            <v>532</v>
          </cell>
          <cell r="K63">
            <v>408</v>
          </cell>
          <cell r="L63">
            <v>450</v>
          </cell>
          <cell r="M63">
            <v>357</v>
          </cell>
          <cell r="N63">
            <v>366</v>
          </cell>
          <cell r="O63">
            <v>340</v>
          </cell>
          <cell r="P63">
            <v>355</v>
          </cell>
          <cell r="Q63">
            <v>368</v>
          </cell>
          <cell r="R63">
            <v>376</v>
          </cell>
          <cell r="S63">
            <v>376</v>
          </cell>
          <cell r="T63">
            <v>393</v>
          </cell>
          <cell r="U63">
            <v>405</v>
          </cell>
          <cell r="V63">
            <v>419</v>
          </cell>
          <cell r="W63">
            <v>449</v>
          </cell>
          <cell r="X63">
            <v>449</v>
          </cell>
          <cell r="Y63">
            <v>336</v>
          </cell>
          <cell r="Z63">
            <v>336</v>
          </cell>
          <cell r="AA63">
            <v>336</v>
          </cell>
          <cell r="AB63">
            <v>336</v>
          </cell>
          <cell r="AC63">
            <v>336</v>
          </cell>
          <cell r="AD63">
            <v>365</v>
          </cell>
          <cell r="AE63">
            <v>365</v>
          </cell>
          <cell r="AF63">
            <v>365</v>
          </cell>
          <cell r="AG63">
            <v>365</v>
          </cell>
          <cell r="AH63">
            <v>365</v>
          </cell>
          <cell r="AI63">
            <v>414</v>
          </cell>
          <cell r="AJ63">
            <v>414</v>
          </cell>
          <cell r="AK63">
            <v>414</v>
          </cell>
          <cell r="AL63">
            <v>414</v>
          </cell>
          <cell r="AM63">
            <v>414</v>
          </cell>
          <cell r="AN63">
            <v>69</v>
          </cell>
          <cell r="AO63">
            <v>69</v>
          </cell>
          <cell r="AP63">
            <v>69</v>
          </cell>
          <cell r="AQ63">
            <v>69</v>
          </cell>
          <cell r="AR63">
            <v>69</v>
          </cell>
          <cell r="AS63">
            <v>63</v>
          </cell>
          <cell r="AT63">
            <v>504</v>
          </cell>
          <cell r="AU63">
            <v>516</v>
          </cell>
          <cell r="AV63">
            <v>569</v>
          </cell>
          <cell r="AW63">
            <v>569</v>
          </cell>
          <cell r="AX63">
            <v>803</v>
          </cell>
          <cell r="AY63">
            <v>803</v>
          </cell>
          <cell r="AZ63">
            <v>803</v>
          </cell>
          <cell r="BA63">
            <v>803</v>
          </cell>
          <cell r="BB63">
            <v>803</v>
          </cell>
          <cell r="BC63">
            <v>816</v>
          </cell>
          <cell r="BD63">
            <v>854</v>
          </cell>
          <cell r="BE63">
            <v>989</v>
          </cell>
          <cell r="BF63">
            <v>1157</v>
          </cell>
          <cell r="BG63">
            <v>1157</v>
          </cell>
          <cell r="BH63">
            <v>1172</v>
          </cell>
          <cell r="BI63">
            <v>1250</v>
          </cell>
          <cell r="BJ63">
            <v>1278</v>
          </cell>
          <cell r="BK63">
            <v>1137</v>
          </cell>
          <cell r="BL63">
            <v>1137</v>
          </cell>
          <cell r="BM63">
            <v>1145</v>
          </cell>
          <cell r="BN63">
            <v>1136</v>
          </cell>
          <cell r="BO63">
            <v>1137</v>
          </cell>
          <cell r="BP63">
            <v>1137</v>
          </cell>
          <cell r="BQ63">
            <v>1137</v>
          </cell>
          <cell r="BR63">
            <v>1137</v>
          </cell>
          <cell r="BS63">
            <v>1137</v>
          </cell>
          <cell r="BT63">
            <v>1137</v>
          </cell>
          <cell r="BU63">
            <v>1137</v>
          </cell>
          <cell r="BV63">
            <v>1137</v>
          </cell>
          <cell r="BW63">
            <v>1137</v>
          </cell>
        </row>
        <row r="64">
          <cell r="B64" t="str">
            <v>Total shareholders' equity</v>
          </cell>
          <cell r="C64" t="str">
            <v>EQ</v>
          </cell>
          <cell r="D64" t="str">
            <v>USD</v>
          </cell>
          <cell r="F64">
            <v>10718</v>
          </cell>
          <cell r="G64">
            <v>9136</v>
          </cell>
          <cell r="H64">
            <v>10045</v>
          </cell>
          <cell r="I64">
            <v>8302</v>
          </cell>
          <cell r="J64">
            <v>7961</v>
          </cell>
          <cell r="K64">
            <v>8731</v>
          </cell>
          <cell r="L64">
            <v>12290</v>
          </cell>
          <cell r="M64">
            <v>10350</v>
          </cell>
          <cell r="N64">
            <v>7992</v>
          </cell>
          <cell r="O64">
            <v>7879</v>
          </cell>
          <cell r="P64">
            <v>8205</v>
          </cell>
          <cell r="Q64">
            <v>8328</v>
          </cell>
          <cell r="R64">
            <v>9551</v>
          </cell>
          <cell r="S64">
            <v>9551</v>
          </cell>
          <cell r="T64">
            <v>9872</v>
          </cell>
          <cell r="U64">
            <v>10303</v>
          </cell>
          <cell r="V64">
            <v>10932</v>
          </cell>
          <cell r="W64">
            <v>13719</v>
          </cell>
          <cell r="X64">
            <v>13719</v>
          </cell>
          <cell r="Y64">
            <v>16660</v>
          </cell>
          <cell r="Z64">
            <v>16660</v>
          </cell>
          <cell r="AA64">
            <v>16660</v>
          </cell>
          <cell r="AB64">
            <v>16660</v>
          </cell>
          <cell r="AC64">
            <v>16660</v>
          </cell>
          <cell r="AD64">
            <v>18430</v>
          </cell>
          <cell r="AE64">
            <v>18430</v>
          </cell>
          <cell r="AF64">
            <v>18430</v>
          </cell>
          <cell r="AG64">
            <v>18430</v>
          </cell>
          <cell r="AH64">
            <v>18430</v>
          </cell>
          <cell r="AI64">
            <v>20803</v>
          </cell>
          <cell r="AJ64">
            <v>20803</v>
          </cell>
          <cell r="AK64">
            <v>20803</v>
          </cell>
          <cell r="AL64">
            <v>20803</v>
          </cell>
          <cell r="AM64">
            <v>20803</v>
          </cell>
          <cell r="AN64">
            <v>14448</v>
          </cell>
          <cell r="AO64">
            <v>14448</v>
          </cell>
          <cell r="AP64">
            <v>14448</v>
          </cell>
          <cell r="AQ64">
            <v>14448</v>
          </cell>
          <cell r="AR64">
            <v>14448</v>
          </cell>
          <cell r="AS64">
            <v>13179</v>
          </cell>
          <cell r="AT64">
            <v>16223</v>
          </cell>
          <cell r="AU64">
            <v>17245</v>
          </cell>
          <cell r="AV64">
            <v>17124</v>
          </cell>
          <cell r="AW64">
            <v>17124</v>
          </cell>
          <cell r="AX64">
            <v>18642</v>
          </cell>
          <cell r="AY64">
            <v>18642</v>
          </cell>
          <cell r="AZ64">
            <v>18642</v>
          </cell>
          <cell r="BA64">
            <v>18642</v>
          </cell>
          <cell r="BB64">
            <v>18642</v>
          </cell>
          <cell r="BC64">
            <v>19837</v>
          </cell>
          <cell r="BD64">
            <v>21039</v>
          </cell>
          <cell r="BE64">
            <v>21141</v>
          </cell>
          <cell r="BF64">
            <v>19438</v>
          </cell>
          <cell r="BG64">
            <v>19438</v>
          </cell>
          <cell r="BH64">
            <v>20198</v>
          </cell>
          <cell r="BI64">
            <v>20371</v>
          </cell>
          <cell r="BJ64">
            <v>21108</v>
          </cell>
          <cell r="BK64">
            <v>18014</v>
          </cell>
          <cell r="BL64">
            <v>18014</v>
          </cell>
          <cell r="BM64">
            <v>18143</v>
          </cell>
          <cell r="BN64">
            <v>20347</v>
          </cell>
          <cell r="BO64">
            <v>18049.619411082444</v>
          </cell>
          <cell r="BP64">
            <v>18049.619411082444</v>
          </cell>
          <cell r="BQ64">
            <v>18049.619411082444</v>
          </cell>
          <cell r="BR64">
            <v>19428.346903040117</v>
          </cell>
          <cell r="BS64">
            <v>19428.346903040117</v>
          </cell>
          <cell r="BT64">
            <v>19428.346903040117</v>
          </cell>
          <cell r="BU64">
            <v>19428.346903040117</v>
          </cell>
          <cell r="BV64">
            <v>19428.346903040117</v>
          </cell>
          <cell r="BW64">
            <v>21722.845142816106</v>
          </cell>
        </row>
        <row r="65">
          <cell r="B65" t="str">
            <v>Total liabilities and equity</v>
          </cell>
          <cell r="C65" t="str">
            <v>TOT_LIAB_EQ</v>
          </cell>
          <cell r="D65" t="str">
            <v>USD</v>
          </cell>
          <cell r="F65">
            <v>26545</v>
          </cell>
          <cell r="G65">
            <v>23582</v>
          </cell>
          <cell r="H65">
            <v>24673</v>
          </cell>
          <cell r="I65">
            <v>24040</v>
          </cell>
          <cell r="J65">
            <v>23830</v>
          </cell>
          <cell r="K65">
            <v>25499</v>
          </cell>
          <cell r="L65">
            <v>35991</v>
          </cell>
          <cell r="M65">
            <v>35515</v>
          </cell>
          <cell r="N65">
            <v>39562</v>
          </cell>
          <cell r="O65">
            <v>39887</v>
          </cell>
          <cell r="P65">
            <v>40497</v>
          </cell>
          <cell r="Q65">
            <v>40305</v>
          </cell>
          <cell r="R65">
            <v>41891</v>
          </cell>
          <cell r="S65">
            <v>41891</v>
          </cell>
          <cell r="T65">
            <v>41882</v>
          </cell>
          <cell r="U65">
            <v>42184</v>
          </cell>
          <cell r="V65">
            <v>43349</v>
          </cell>
          <cell r="W65">
            <v>45885</v>
          </cell>
          <cell r="X65">
            <v>45885</v>
          </cell>
          <cell r="Y65">
            <v>45934</v>
          </cell>
          <cell r="Z65">
            <v>45934</v>
          </cell>
          <cell r="AA65">
            <v>45934</v>
          </cell>
          <cell r="AB65">
            <v>45934</v>
          </cell>
          <cell r="AC65">
            <v>45934</v>
          </cell>
          <cell r="AD65">
            <v>45581</v>
          </cell>
          <cell r="AE65">
            <v>45581</v>
          </cell>
          <cell r="AF65">
            <v>45581</v>
          </cell>
          <cell r="AG65">
            <v>45581</v>
          </cell>
          <cell r="AH65">
            <v>45581</v>
          </cell>
          <cell r="AI65">
            <v>48801</v>
          </cell>
          <cell r="AJ65">
            <v>48801</v>
          </cell>
          <cell r="AK65">
            <v>48801</v>
          </cell>
          <cell r="AL65">
            <v>48801</v>
          </cell>
          <cell r="AM65">
            <v>48801</v>
          </cell>
          <cell r="AN65">
            <v>45842</v>
          </cell>
          <cell r="AO65">
            <v>45842</v>
          </cell>
          <cell r="AP65">
            <v>45842</v>
          </cell>
          <cell r="AQ65">
            <v>45842</v>
          </cell>
          <cell r="AR65">
            <v>45842</v>
          </cell>
          <cell r="AS65">
            <v>44159</v>
          </cell>
          <cell r="AT65">
            <v>66168</v>
          </cell>
          <cell r="AU65">
            <v>67030</v>
          </cell>
          <cell r="AV65">
            <v>65937</v>
          </cell>
          <cell r="AW65">
            <v>65937</v>
          </cell>
          <cell r="AX65">
            <v>69588</v>
          </cell>
          <cell r="AY65">
            <v>69588</v>
          </cell>
          <cell r="AZ65">
            <v>69588</v>
          </cell>
          <cell r="BA65">
            <v>69588</v>
          </cell>
          <cell r="BB65">
            <v>69588</v>
          </cell>
          <cell r="BC65">
            <v>68442</v>
          </cell>
          <cell r="BD65">
            <v>68447</v>
          </cell>
          <cell r="BE65">
            <v>66951</v>
          </cell>
          <cell r="BF65">
            <v>69224</v>
          </cell>
          <cell r="BG65">
            <v>69224</v>
          </cell>
          <cell r="BH65">
            <v>69598</v>
          </cell>
          <cell r="BI65">
            <v>68842</v>
          </cell>
          <cell r="BJ65">
            <v>69368</v>
          </cell>
          <cell r="BK65">
            <v>69605</v>
          </cell>
          <cell r="BL65">
            <v>69605</v>
          </cell>
          <cell r="BM65">
            <v>69304</v>
          </cell>
          <cell r="BN65">
            <v>70142</v>
          </cell>
          <cell r="BO65">
            <v>66296.619411082444</v>
          </cell>
          <cell r="BP65">
            <v>66296.619411082444</v>
          </cell>
          <cell r="BQ65">
            <v>66296.619411082444</v>
          </cell>
          <cell r="BR65">
            <v>67175.346903040117</v>
          </cell>
          <cell r="BS65">
            <v>67175.346903040117</v>
          </cell>
          <cell r="BT65">
            <v>67175.346903040117</v>
          </cell>
          <cell r="BU65">
            <v>67175.346903040117</v>
          </cell>
          <cell r="BV65">
            <v>67175.346903040117</v>
          </cell>
          <cell r="BW65">
            <v>69469.845142816106</v>
          </cell>
        </row>
        <row r="66">
          <cell r="A66" t="str">
            <v>Additional Balance Sheet Items</v>
          </cell>
        </row>
        <row r="67">
          <cell r="B67" t="str">
            <v>Net debt</v>
          </cell>
          <cell r="C67" t="str">
            <v>NET_DEBT</v>
          </cell>
          <cell r="D67" t="str">
            <v>USD</v>
          </cell>
          <cell r="F67">
            <v>6009</v>
          </cell>
          <cell r="G67">
            <v>2564</v>
          </cell>
          <cell r="H67">
            <v>3565</v>
          </cell>
          <cell r="I67">
            <v>6023</v>
          </cell>
          <cell r="J67">
            <v>5754</v>
          </cell>
          <cell r="K67">
            <v>5551</v>
          </cell>
          <cell r="L67">
            <v>9172</v>
          </cell>
          <cell r="M67">
            <v>10663</v>
          </cell>
          <cell r="N67">
            <v>11552</v>
          </cell>
          <cell r="O67">
            <v>11505</v>
          </cell>
          <cell r="P67">
            <v>11206</v>
          </cell>
          <cell r="Q67">
            <v>10586</v>
          </cell>
          <cell r="R67">
            <v>10717</v>
          </cell>
          <cell r="S67">
            <v>10717</v>
          </cell>
          <cell r="T67">
            <v>11178</v>
          </cell>
          <cell r="U67">
            <v>10291</v>
          </cell>
          <cell r="V67">
            <v>10041</v>
          </cell>
          <cell r="W67">
            <v>9486</v>
          </cell>
          <cell r="X67">
            <v>9486</v>
          </cell>
          <cell r="Y67">
            <v>7173.75</v>
          </cell>
          <cell r="Z67">
            <v>6859.8</v>
          </cell>
          <cell r="AA67">
            <v>7008.55</v>
          </cell>
          <cell r="AB67">
            <v>6900</v>
          </cell>
          <cell r="AC67">
            <v>6900</v>
          </cell>
          <cell r="AD67">
            <v>6789</v>
          </cell>
          <cell r="AE67">
            <v>6789</v>
          </cell>
          <cell r="AF67">
            <v>6789</v>
          </cell>
          <cell r="AG67">
            <v>6789</v>
          </cell>
          <cell r="AH67">
            <v>6789</v>
          </cell>
          <cell r="AI67">
            <v>7979</v>
          </cell>
          <cell r="AJ67">
            <v>7979</v>
          </cell>
          <cell r="AK67">
            <v>7979</v>
          </cell>
          <cell r="AL67">
            <v>7979</v>
          </cell>
          <cell r="AM67">
            <v>7979</v>
          </cell>
          <cell r="AN67">
            <v>9056</v>
          </cell>
          <cell r="AO67">
            <v>9056</v>
          </cell>
          <cell r="AP67">
            <v>9056</v>
          </cell>
          <cell r="AQ67">
            <v>9056</v>
          </cell>
          <cell r="AR67">
            <v>9056</v>
          </cell>
          <cell r="AS67">
            <v>10008</v>
          </cell>
          <cell r="AT67">
            <v>21120</v>
          </cell>
          <cell r="AU67">
            <v>21104</v>
          </cell>
          <cell r="AV67">
            <v>19527</v>
          </cell>
          <cell r="AW67">
            <v>19527</v>
          </cell>
          <cell r="AX67">
            <v>16788</v>
          </cell>
          <cell r="AY67">
            <v>16788</v>
          </cell>
          <cell r="AZ67">
            <v>16788</v>
          </cell>
          <cell r="BA67">
            <v>16788</v>
          </cell>
          <cell r="BB67">
            <v>16788</v>
          </cell>
          <cell r="BC67">
            <v>17832</v>
          </cell>
          <cell r="BD67">
            <v>17865</v>
          </cell>
          <cell r="BE67">
            <v>17397</v>
          </cell>
          <cell r="BF67">
            <v>16154</v>
          </cell>
          <cell r="BG67">
            <v>16154</v>
          </cell>
          <cell r="BH67">
            <v>16969</v>
          </cell>
          <cell r="BI67">
            <v>16527</v>
          </cell>
          <cell r="BJ67">
            <v>16517</v>
          </cell>
          <cell r="BK67">
            <v>16669</v>
          </cell>
          <cell r="BL67">
            <v>16669</v>
          </cell>
          <cell r="BM67">
            <v>16572</v>
          </cell>
          <cell r="BN67">
            <v>13943</v>
          </cell>
          <cell r="BO67">
            <v>16806.83058891755</v>
          </cell>
          <cell r="BP67">
            <v>16806.83058891755</v>
          </cell>
          <cell r="BQ67">
            <v>16806.83058891755</v>
          </cell>
          <cell r="BR67">
            <v>15306.382096959878</v>
          </cell>
          <cell r="BS67">
            <v>15306.382096959878</v>
          </cell>
          <cell r="BT67">
            <v>15306.382096959878</v>
          </cell>
          <cell r="BU67">
            <v>15306.382096959878</v>
          </cell>
          <cell r="BV67">
            <v>15306.382096959878</v>
          </cell>
          <cell r="BW67">
            <v>12649.428437183904</v>
          </cell>
        </row>
        <row r="68">
          <cell r="B68" t="str">
            <v>Capitalized leases</v>
          </cell>
          <cell r="C68" t="str">
            <v>CAP_LEASES</v>
          </cell>
          <cell r="D68" t="str">
            <v>USD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H68">
            <v>0</v>
          </cell>
          <cell r="AM68">
            <v>0</v>
          </cell>
        </row>
        <row r="69">
          <cell r="B69" t="str">
            <v>Deferred income taxes</v>
          </cell>
          <cell r="C69" t="str">
            <v>DEF_INC_TAX</v>
          </cell>
          <cell r="D69" t="str">
            <v>USD</v>
          </cell>
          <cell r="F69">
            <v>821</v>
          </cell>
          <cell r="G69">
            <v>312</v>
          </cell>
          <cell r="H69">
            <v>-83</v>
          </cell>
          <cell r="I69">
            <v>-73</v>
          </cell>
          <cell r="J69">
            <v>169</v>
          </cell>
          <cell r="K69">
            <v>-45</v>
          </cell>
          <cell r="L69">
            <v>1018</v>
          </cell>
          <cell r="M69">
            <v>1758</v>
          </cell>
          <cell r="N69">
            <v>2861</v>
          </cell>
          <cell r="O69">
            <v>2896</v>
          </cell>
          <cell r="P69">
            <v>2856</v>
          </cell>
          <cell r="Q69">
            <v>2834</v>
          </cell>
          <cell r="R69">
            <v>3446</v>
          </cell>
          <cell r="S69">
            <v>3446</v>
          </cell>
          <cell r="T69">
            <v>3367</v>
          </cell>
          <cell r="U69">
            <v>3225</v>
          </cell>
          <cell r="V69">
            <v>3243</v>
          </cell>
          <cell r="W69">
            <v>3247</v>
          </cell>
          <cell r="X69">
            <v>3247</v>
          </cell>
          <cell r="Y69">
            <v>2383</v>
          </cell>
          <cell r="Z69">
            <v>2383</v>
          </cell>
          <cell r="AA69">
            <v>2383</v>
          </cell>
          <cell r="AB69">
            <v>2383</v>
          </cell>
          <cell r="AC69">
            <v>2383</v>
          </cell>
          <cell r="AD69">
            <v>2949</v>
          </cell>
          <cell r="AE69">
            <v>2949</v>
          </cell>
          <cell r="AF69">
            <v>2949</v>
          </cell>
          <cell r="AG69">
            <v>2949</v>
          </cell>
          <cell r="AH69">
            <v>2949</v>
          </cell>
          <cell r="AI69">
            <v>1503</v>
          </cell>
          <cell r="AJ69">
            <v>1503</v>
          </cell>
          <cell r="AK69">
            <v>1503</v>
          </cell>
          <cell r="AL69">
            <v>1503</v>
          </cell>
          <cell r="AM69">
            <v>1503</v>
          </cell>
          <cell r="AN69">
            <v>3434</v>
          </cell>
          <cell r="AO69">
            <v>3434</v>
          </cell>
          <cell r="AP69">
            <v>3434</v>
          </cell>
          <cell r="AQ69">
            <v>3434</v>
          </cell>
          <cell r="AR69">
            <v>3434</v>
          </cell>
          <cell r="AS69">
            <v>3389</v>
          </cell>
          <cell r="AT69">
            <v>1271</v>
          </cell>
          <cell r="AU69">
            <v>1277</v>
          </cell>
          <cell r="AV69">
            <v>1348</v>
          </cell>
          <cell r="AW69">
            <v>1348</v>
          </cell>
          <cell r="AX69">
            <v>1290</v>
          </cell>
          <cell r="AY69">
            <v>1290</v>
          </cell>
          <cell r="AZ69">
            <v>1290</v>
          </cell>
          <cell r="BA69">
            <v>1290</v>
          </cell>
          <cell r="BB69">
            <v>1290</v>
          </cell>
          <cell r="BC69">
            <v>1741</v>
          </cell>
          <cell r="BD69">
            <v>1690</v>
          </cell>
          <cell r="BE69">
            <v>1609</v>
          </cell>
          <cell r="BF69">
            <v>2112</v>
          </cell>
          <cell r="BG69">
            <v>2112</v>
          </cell>
          <cell r="BH69">
            <v>2250</v>
          </cell>
          <cell r="BI69">
            <v>2257</v>
          </cell>
          <cell r="BJ69">
            <v>2273</v>
          </cell>
          <cell r="BK69">
            <v>3612</v>
          </cell>
          <cell r="BL69">
            <v>3612</v>
          </cell>
          <cell r="BM69">
            <v>3342</v>
          </cell>
          <cell r="BN69">
            <v>3296</v>
          </cell>
          <cell r="BO69">
            <v>3612</v>
          </cell>
          <cell r="BP69">
            <v>3612</v>
          </cell>
          <cell r="BQ69">
            <v>3612</v>
          </cell>
          <cell r="BR69">
            <v>3612</v>
          </cell>
          <cell r="BS69">
            <v>3612</v>
          </cell>
          <cell r="BT69">
            <v>3612</v>
          </cell>
          <cell r="BU69">
            <v>3612</v>
          </cell>
          <cell r="BV69">
            <v>3612</v>
          </cell>
          <cell r="BW69">
            <v>3612</v>
          </cell>
        </row>
        <row r="70">
          <cell r="B70" t="str">
            <v>Associates (mkt value) used in EV calculation</v>
          </cell>
          <cell r="C70" t="str">
            <v>MV_ASSOCIATES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H70">
            <v>0</v>
          </cell>
          <cell r="AM70">
            <v>0</v>
          </cell>
        </row>
        <row r="71">
          <cell r="B71" t="str">
            <v>Net debt adjustment</v>
          </cell>
          <cell r="C71" t="str">
            <v>NET_DEBT_ADJ</v>
          </cell>
          <cell r="D71" t="str">
            <v>USD</v>
          </cell>
        </row>
        <row r="72">
          <cell r="B72" t="str">
            <v>Company borrowing margin</v>
          </cell>
          <cell r="C72" t="str">
            <v>CO_BOR_MARGIN</v>
          </cell>
          <cell r="F72">
            <v>5.5031924597141992E-2</v>
          </cell>
          <cell r="G72">
            <v>8.0325744956505643E-2</v>
          </cell>
          <cell r="H72">
            <v>9.0343818580833943E-2</v>
          </cell>
          <cell r="I72">
            <v>7.5263662511984658E-2</v>
          </cell>
          <cell r="J72">
            <v>8.388633656627531E-2</v>
          </cell>
          <cell r="K72">
            <v>7.1157338616476801E-2</v>
          </cell>
          <cell r="L72">
            <v>7.0370370370370375E-2</v>
          </cell>
          <cell r="M72">
            <v>6.7352751998529817E-2</v>
          </cell>
          <cell r="N72">
            <v>5.9374041116907028E-2</v>
          </cell>
          <cell r="O72">
            <v>1.6001786245906521E-2</v>
          </cell>
          <cell r="P72">
            <v>1.5353805073431242E-2</v>
          </cell>
          <cell r="Q72">
            <v>1.5510948905109489E-2</v>
          </cell>
          <cell r="R72">
            <v>1.5409260813181783E-2</v>
          </cell>
          <cell r="S72">
            <v>6.3162712640170871E-2</v>
          </cell>
          <cell r="T72">
            <v>1.4194139194139194E-2</v>
          </cell>
          <cell r="U72">
            <v>1.44616607071911E-2</v>
          </cell>
          <cell r="V72">
            <v>1.5510728923892951E-2</v>
          </cell>
          <cell r="W72">
            <v>1.4768937589328252E-2</v>
          </cell>
          <cell r="X72">
            <v>5.9313959028108626E-2</v>
          </cell>
          <cell r="Y72">
            <v>1.7466841023725015E-2</v>
          </cell>
          <cell r="Z72">
            <v>1.7560246590696806E-2</v>
          </cell>
          <cell r="AA72">
            <v>1.5692135251260977E-2</v>
          </cell>
          <cell r="AB72">
            <v>1.4851485148514851E-2</v>
          </cell>
          <cell r="AC72">
            <v>6.5570708014197648E-2</v>
          </cell>
          <cell r="AH72">
            <v>6.4529645924994758E-2</v>
          </cell>
          <cell r="AM72">
            <v>6.011322696860525E-2</v>
          </cell>
          <cell r="AN72">
            <v>1.2230094466936571E-2</v>
          </cell>
          <cell r="AO72">
            <v>1.2989203778677462E-2</v>
          </cell>
          <cell r="AP72">
            <v>1.3495276653171391E-2</v>
          </cell>
          <cell r="AQ72">
            <v>1.6194331983805668E-2</v>
          </cell>
          <cell r="AR72">
            <v>5.4655870445344132E-2</v>
          </cell>
          <cell r="AS72">
            <v>4.4507867941993212E-2</v>
          </cell>
          <cell r="AT72">
            <v>2.2088522383036015E-2</v>
          </cell>
          <cell r="AU72">
            <v>2.0603757652522692E-2</v>
          </cell>
          <cell r="AV72">
            <v>1.8057479998212132E-2</v>
          </cell>
          <cell r="AW72">
            <v>8.9125284941670768E-2</v>
          </cell>
          <cell r="AX72">
            <v>1.5780417173794435E-2</v>
          </cell>
          <cell r="AY72">
            <v>1.5402694422294036E-2</v>
          </cell>
          <cell r="AZ72">
            <v>1.519284844923826E-2</v>
          </cell>
          <cell r="BA72">
            <v>1.5444663616905191E-2</v>
          </cell>
          <cell r="BB72">
            <v>6.182062366223192E-2</v>
          </cell>
          <cell r="BC72">
            <v>1.7621763111152659E-2</v>
          </cell>
          <cell r="BD72">
            <v>1.632815611310235E-2</v>
          </cell>
          <cell r="BE72">
            <v>1.5558843034229455E-2</v>
          </cell>
          <cell r="BF72">
            <v>1.5324074074074073E-2</v>
          </cell>
          <cell r="BG72">
            <v>6.2083333333333331E-2</v>
          </cell>
          <cell r="BH72">
            <v>1.5988725275793363E-2</v>
          </cell>
          <cell r="BI72">
            <v>1.5103838892385148E-2</v>
          </cell>
          <cell r="BJ72">
            <v>1.5586707185570042E-2</v>
          </cell>
          <cell r="BK72">
            <v>1.4771048744460856E-2</v>
          </cell>
          <cell r="BL72">
            <v>6.0466002763615571E-2</v>
          </cell>
          <cell r="BM72">
            <v>1.4736632480334562E-2</v>
          </cell>
          <cell r="BN72">
            <v>1.4819929884202698E-2</v>
          </cell>
          <cell r="BO72">
            <v>1.3852936418055331E-2</v>
          </cell>
          <cell r="BP72">
            <v>1.3852936418055331E-2</v>
          </cell>
          <cell r="BQ72">
            <v>5.8714878930054469E-2</v>
          </cell>
          <cell r="BR72">
            <v>1.3852936418055331E-2</v>
          </cell>
          <cell r="BS72">
            <v>1.3852936418055331E-2</v>
          </cell>
          <cell r="BT72">
            <v>1.3852936418055331E-2</v>
          </cell>
          <cell r="BU72">
            <v>1.3852936418055331E-2</v>
          </cell>
          <cell r="BV72">
            <v>5.5411745672221326E-2</v>
          </cell>
          <cell r="BW72">
            <v>5.5411745672221326E-2</v>
          </cell>
        </row>
        <row r="73">
          <cell r="B73" t="str">
            <v>Unfunded pensions &amp; other provisions</v>
          </cell>
          <cell r="C73" t="str">
            <v>UNF_PENS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H73">
            <v>0</v>
          </cell>
          <cell r="AM73">
            <v>0</v>
          </cell>
        </row>
        <row r="74">
          <cell r="B74" t="str">
            <v>Unfunded pension liabilities (off balance sheet)</v>
          </cell>
          <cell r="C74" t="str">
            <v>UNF_PENS_OFF</v>
          </cell>
          <cell r="D74" t="str">
            <v>USD</v>
          </cell>
          <cell r="F74">
            <v>128</v>
          </cell>
          <cell r="G74">
            <v>89</v>
          </cell>
          <cell r="H74">
            <v>-206</v>
          </cell>
          <cell r="I74">
            <v>-1104</v>
          </cell>
          <cell r="J74">
            <v>1146</v>
          </cell>
          <cell r="K74">
            <v>-609</v>
          </cell>
          <cell r="L74">
            <v>-691</v>
          </cell>
          <cell r="M74">
            <v>127</v>
          </cell>
          <cell r="N74">
            <v>3066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3059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</row>
        <row r="75">
          <cell r="B75" t="str">
            <v>Unfunded pension liabilities &amp; other, used in EV</v>
          </cell>
          <cell r="C75" t="str">
            <v>UNF_PENS_LIAB_OTH</v>
          </cell>
          <cell r="D75" t="str">
            <v>USD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H75">
            <v>0</v>
          </cell>
          <cell r="AM75">
            <v>0</v>
          </cell>
        </row>
        <row r="76">
          <cell r="B76" t="str">
            <v>Adjustment for unfunded pensions &amp; goodwill</v>
          </cell>
          <cell r="C76" t="str">
            <v>ADJ_UNF_PENS_GOOD</v>
          </cell>
          <cell r="D76" t="str">
            <v>USD</v>
          </cell>
          <cell r="F76">
            <v>-4237</v>
          </cell>
          <cell r="G76">
            <v>-569</v>
          </cell>
          <cell r="H76">
            <v>-1105</v>
          </cell>
          <cell r="I76">
            <v>-2866</v>
          </cell>
          <cell r="J76">
            <v>-495</v>
          </cell>
          <cell r="K76">
            <v>-2443</v>
          </cell>
          <cell r="L76">
            <v>-2619</v>
          </cell>
          <cell r="M76">
            <v>-3610</v>
          </cell>
          <cell r="N76">
            <v>-736</v>
          </cell>
          <cell r="O76">
            <v>-3820</v>
          </cell>
          <cell r="P76">
            <v>-3813</v>
          </cell>
          <cell r="Q76">
            <v>-3816</v>
          </cell>
          <cell r="R76">
            <v>-3805</v>
          </cell>
          <cell r="S76">
            <v>-746</v>
          </cell>
          <cell r="T76">
            <v>-3798</v>
          </cell>
          <cell r="U76">
            <v>-3712</v>
          </cell>
          <cell r="V76">
            <v>-3688</v>
          </cell>
          <cell r="W76">
            <v>-3687</v>
          </cell>
          <cell r="X76">
            <v>-3687</v>
          </cell>
          <cell r="Y76">
            <v>-3583</v>
          </cell>
          <cell r="Z76">
            <v>-3583</v>
          </cell>
          <cell r="AA76">
            <v>-3583</v>
          </cell>
          <cell r="AB76">
            <v>-3583</v>
          </cell>
          <cell r="AC76">
            <v>-3583</v>
          </cell>
          <cell r="AH76">
            <v>-3699</v>
          </cell>
          <cell r="AM76">
            <v>-4353</v>
          </cell>
          <cell r="AN76">
            <v>-3394</v>
          </cell>
          <cell r="AO76">
            <v>-3394</v>
          </cell>
          <cell r="AP76">
            <v>-3394</v>
          </cell>
          <cell r="AQ76">
            <v>-3394</v>
          </cell>
          <cell r="AR76">
            <v>-4223</v>
          </cell>
          <cell r="AS76">
            <v>-4205</v>
          </cell>
          <cell r="AT76">
            <v>-18544</v>
          </cell>
          <cell r="AU76">
            <v>-18581</v>
          </cell>
          <cell r="AV76">
            <v>-19080</v>
          </cell>
          <cell r="AW76">
            <v>-19080</v>
          </cell>
          <cell r="AX76">
            <v>-18497</v>
          </cell>
          <cell r="AY76">
            <v>-18497</v>
          </cell>
          <cell r="AZ76">
            <v>-18497</v>
          </cell>
          <cell r="BA76">
            <v>-18497</v>
          </cell>
          <cell r="BB76">
            <v>-18497</v>
          </cell>
          <cell r="BC76">
            <v>-18501</v>
          </cell>
          <cell r="BD76">
            <v>-18468</v>
          </cell>
          <cell r="BE76">
            <v>-18206</v>
          </cell>
          <cell r="BF76">
            <v>-17991</v>
          </cell>
          <cell r="BG76">
            <v>-17991</v>
          </cell>
          <cell r="BH76">
            <v>-17956</v>
          </cell>
          <cell r="BI76">
            <v>-17794</v>
          </cell>
          <cell r="BJ76">
            <v>-17782</v>
          </cell>
          <cell r="BK76">
            <v>-17450</v>
          </cell>
          <cell r="BL76">
            <v>-17450</v>
          </cell>
          <cell r="BM76">
            <v>-17272</v>
          </cell>
          <cell r="BN76">
            <v>-17450</v>
          </cell>
          <cell r="BO76">
            <v>-17450</v>
          </cell>
          <cell r="BP76">
            <v>-17450</v>
          </cell>
          <cell r="BQ76">
            <v>-17450</v>
          </cell>
          <cell r="BR76">
            <v>-17450</v>
          </cell>
          <cell r="BS76">
            <v>-17450</v>
          </cell>
          <cell r="BT76">
            <v>-17450</v>
          </cell>
          <cell r="BU76">
            <v>-17450</v>
          </cell>
          <cell r="BV76">
            <v>-17450</v>
          </cell>
          <cell r="BW76">
            <v>-17450</v>
          </cell>
        </row>
        <row r="77">
          <cell r="B77" t="str">
            <v>Other GCI adjustments</v>
          </cell>
          <cell r="C77" t="str">
            <v>OTH_GCI_ADJ</v>
          </cell>
          <cell r="D77" t="str">
            <v>USD</v>
          </cell>
        </row>
        <row r="78">
          <cell r="B78" t="str">
            <v>GCI inflator</v>
          </cell>
          <cell r="C78" t="str">
            <v>GCI_INFL</v>
          </cell>
          <cell r="F78">
            <v>1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>
            <v>1</v>
          </cell>
          <cell r="N78">
            <v>1</v>
          </cell>
          <cell r="O78">
            <v>1</v>
          </cell>
          <cell r="P78">
            <v>1</v>
          </cell>
          <cell r="Q78">
            <v>1</v>
          </cell>
          <cell r="R78">
            <v>1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1</v>
          </cell>
          <cell r="AA78">
            <v>1</v>
          </cell>
          <cell r="AB78">
            <v>1</v>
          </cell>
          <cell r="AC78">
            <v>1</v>
          </cell>
          <cell r="AH78">
            <v>1</v>
          </cell>
          <cell r="AM78">
            <v>1</v>
          </cell>
        </row>
        <row r="79">
          <cell r="B79" t="str">
            <v>Minority interest</v>
          </cell>
          <cell r="C79" t="str">
            <v>BAL_MINO_INT</v>
          </cell>
          <cell r="D79" t="str">
            <v>USD</v>
          </cell>
          <cell r="F79">
            <v>2506</v>
          </cell>
          <cell r="G79">
            <v>1775</v>
          </cell>
          <cell r="H79">
            <v>2091</v>
          </cell>
          <cell r="I79">
            <v>676</v>
          </cell>
          <cell r="J79">
            <v>532</v>
          </cell>
          <cell r="K79">
            <v>408</v>
          </cell>
          <cell r="L79">
            <v>450</v>
          </cell>
          <cell r="M79">
            <v>357</v>
          </cell>
          <cell r="N79">
            <v>366</v>
          </cell>
          <cell r="O79">
            <v>340</v>
          </cell>
          <cell r="P79">
            <v>355</v>
          </cell>
          <cell r="Q79">
            <v>368</v>
          </cell>
          <cell r="R79">
            <v>376</v>
          </cell>
          <cell r="S79">
            <v>376</v>
          </cell>
          <cell r="T79">
            <v>393</v>
          </cell>
          <cell r="U79">
            <v>405</v>
          </cell>
          <cell r="V79">
            <v>419</v>
          </cell>
          <cell r="W79">
            <v>449</v>
          </cell>
          <cell r="X79">
            <v>449</v>
          </cell>
          <cell r="Y79">
            <v>336</v>
          </cell>
          <cell r="Z79">
            <v>336</v>
          </cell>
          <cell r="AA79">
            <v>336</v>
          </cell>
          <cell r="AB79">
            <v>336</v>
          </cell>
          <cell r="AC79">
            <v>336</v>
          </cell>
          <cell r="AH79">
            <v>365</v>
          </cell>
          <cell r="AM79">
            <v>414</v>
          </cell>
          <cell r="AN79">
            <v>69</v>
          </cell>
          <cell r="AO79">
            <v>69</v>
          </cell>
          <cell r="AP79">
            <v>69</v>
          </cell>
          <cell r="AQ79">
            <v>69</v>
          </cell>
          <cell r="AR79">
            <v>69</v>
          </cell>
          <cell r="AS79">
            <v>63</v>
          </cell>
          <cell r="AT79">
            <v>504</v>
          </cell>
          <cell r="AU79">
            <v>516</v>
          </cell>
          <cell r="AV79">
            <v>569</v>
          </cell>
          <cell r="AW79">
            <v>569</v>
          </cell>
          <cell r="AX79">
            <v>803</v>
          </cell>
          <cell r="AY79">
            <v>803</v>
          </cell>
          <cell r="AZ79">
            <v>803</v>
          </cell>
          <cell r="BA79">
            <v>803</v>
          </cell>
          <cell r="BB79">
            <v>803</v>
          </cell>
          <cell r="BC79">
            <v>816</v>
          </cell>
          <cell r="BD79">
            <v>854</v>
          </cell>
          <cell r="BE79">
            <v>989</v>
          </cell>
          <cell r="BF79">
            <v>1157</v>
          </cell>
          <cell r="BG79">
            <v>1157</v>
          </cell>
          <cell r="BH79">
            <v>1172</v>
          </cell>
          <cell r="BI79">
            <v>1250</v>
          </cell>
          <cell r="BJ79">
            <v>1278</v>
          </cell>
          <cell r="BK79">
            <v>1137</v>
          </cell>
          <cell r="BL79">
            <v>1137</v>
          </cell>
          <cell r="BM79">
            <v>1145</v>
          </cell>
          <cell r="BN79">
            <v>1136</v>
          </cell>
          <cell r="BO79">
            <v>1137</v>
          </cell>
          <cell r="BP79">
            <v>1137</v>
          </cell>
          <cell r="BQ79">
            <v>1137</v>
          </cell>
          <cell r="BR79">
            <v>1137</v>
          </cell>
          <cell r="BS79">
            <v>1137</v>
          </cell>
          <cell r="BT79">
            <v>1137</v>
          </cell>
          <cell r="BU79">
            <v>1137</v>
          </cell>
          <cell r="BV79">
            <v>1137</v>
          </cell>
          <cell r="BW79">
            <v>1137</v>
          </cell>
        </row>
        <row r="80">
          <cell r="A80" t="str">
            <v>Cash Flow Statement</v>
          </cell>
        </row>
        <row r="81">
          <cell r="B81" t="str">
            <v>Minority interest add-back</v>
          </cell>
          <cell r="C81" t="str">
            <v>CF_INC_MINORITY</v>
          </cell>
          <cell r="D81" t="str">
            <v>USD</v>
          </cell>
          <cell r="F81">
            <v>200</v>
          </cell>
          <cell r="G81">
            <v>196</v>
          </cell>
          <cell r="H81">
            <v>194</v>
          </cell>
          <cell r="I81">
            <v>99</v>
          </cell>
          <cell r="J81">
            <v>17</v>
          </cell>
          <cell r="K81">
            <v>69</v>
          </cell>
          <cell r="L81">
            <v>72</v>
          </cell>
          <cell r="M81">
            <v>32</v>
          </cell>
          <cell r="N81">
            <v>63</v>
          </cell>
          <cell r="O81">
            <v>17</v>
          </cell>
          <cell r="P81">
            <v>31</v>
          </cell>
          <cell r="Q81">
            <v>23</v>
          </cell>
          <cell r="R81">
            <v>23</v>
          </cell>
          <cell r="S81">
            <v>94</v>
          </cell>
          <cell r="T81">
            <v>30</v>
          </cell>
          <cell r="U81">
            <v>31</v>
          </cell>
          <cell r="V81">
            <v>29</v>
          </cell>
          <cell r="W81">
            <v>32</v>
          </cell>
          <cell r="X81">
            <v>122</v>
          </cell>
          <cell r="Y81">
            <v>20</v>
          </cell>
          <cell r="Z81">
            <v>21</v>
          </cell>
          <cell r="AA81">
            <v>19</v>
          </cell>
          <cell r="AB81">
            <v>22</v>
          </cell>
          <cell r="AC81">
            <v>82</v>
          </cell>
          <cell r="AD81">
            <v>23.25</v>
          </cell>
          <cell r="AE81">
            <v>23.25</v>
          </cell>
          <cell r="AF81">
            <v>23.25</v>
          </cell>
          <cell r="AG81">
            <v>23.25</v>
          </cell>
          <cell r="AH81">
            <v>93</v>
          </cell>
          <cell r="AI81">
            <v>24.5</v>
          </cell>
          <cell r="AJ81">
            <v>24.5</v>
          </cell>
          <cell r="AK81">
            <v>24.5</v>
          </cell>
          <cell r="AL81">
            <v>24.5</v>
          </cell>
          <cell r="AM81">
            <v>98</v>
          </cell>
          <cell r="AN81">
            <v>24</v>
          </cell>
          <cell r="AO81">
            <v>11</v>
          </cell>
          <cell r="AP81">
            <v>20</v>
          </cell>
          <cell r="AQ81">
            <v>12</v>
          </cell>
          <cell r="AR81">
            <v>75</v>
          </cell>
          <cell r="AS81">
            <v>9</v>
          </cell>
          <cell r="AT81">
            <v>12</v>
          </cell>
          <cell r="AU81">
            <v>-1</v>
          </cell>
          <cell r="AV81">
            <v>0</v>
          </cell>
          <cell r="AW81">
            <v>0</v>
          </cell>
          <cell r="AX81">
            <v>1</v>
          </cell>
          <cell r="AY81">
            <v>8</v>
          </cell>
          <cell r="AZ81">
            <v>0</v>
          </cell>
          <cell r="BA81">
            <v>2</v>
          </cell>
          <cell r="BB81">
            <v>0</v>
          </cell>
          <cell r="BC81">
            <v>11</v>
          </cell>
          <cell r="BD81">
            <v>10</v>
          </cell>
          <cell r="BE81">
            <v>3</v>
          </cell>
          <cell r="BF81">
            <v>18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</row>
        <row r="82">
          <cell r="B82" t="str">
            <v>Depreciation &amp; amortization add-back</v>
          </cell>
          <cell r="C82" t="str">
            <v>DEPR_AMORT</v>
          </cell>
          <cell r="D82" t="str">
            <v>USD</v>
          </cell>
          <cell r="F82">
            <v>1302</v>
          </cell>
          <cell r="G82">
            <v>1442</v>
          </cell>
          <cell r="H82">
            <v>1298</v>
          </cell>
          <cell r="I82">
            <v>1297</v>
          </cell>
          <cell r="J82">
            <v>1305</v>
          </cell>
          <cell r="K82">
            <v>1301</v>
          </cell>
          <cell r="L82">
            <v>1738</v>
          </cell>
          <cell r="M82">
            <v>1815</v>
          </cell>
          <cell r="N82">
            <v>1825</v>
          </cell>
          <cell r="O82">
            <v>470</v>
          </cell>
          <cell r="P82">
            <v>465</v>
          </cell>
          <cell r="Q82">
            <v>466</v>
          </cell>
          <cell r="R82">
            <v>502</v>
          </cell>
          <cell r="S82">
            <v>1903</v>
          </cell>
          <cell r="T82">
            <v>514</v>
          </cell>
          <cell r="U82">
            <v>502</v>
          </cell>
          <cell r="V82">
            <v>559</v>
          </cell>
          <cell r="W82">
            <v>513</v>
          </cell>
          <cell r="X82">
            <v>2088</v>
          </cell>
          <cell r="Y82">
            <v>487</v>
          </cell>
          <cell r="Z82">
            <v>464</v>
          </cell>
          <cell r="AA82">
            <v>467</v>
          </cell>
          <cell r="AB82">
            <v>661</v>
          </cell>
          <cell r="AC82">
            <v>2079</v>
          </cell>
          <cell r="AD82">
            <v>488.5</v>
          </cell>
          <cell r="AE82">
            <v>488.5</v>
          </cell>
          <cell r="AF82">
            <v>488.5</v>
          </cell>
          <cell r="AG82">
            <v>488.5</v>
          </cell>
          <cell r="AH82">
            <v>1954</v>
          </cell>
          <cell r="AI82">
            <v>507.75</v>
          </cell>
          <cell r="AJ82">
            <v>507.75</v>
          </cell>
          <cell r="AK82">
            <v>507.75</v>
          </cell>
          <cell r="AL82">
            <v>507.75</v>
          </cell>
          <cell r="AM82">
            <v>2031</v>
          </cell>
          <cell r="AN82">
            <v>523.5</v>
          </cell>
          <cell r="AO82">
            <v>523.5</v>
          </cell>
          <cell r="AP82">
            <v>523.5</v>
          </cell>
          <cell r="AQ82">
            <v>523.5</v>
          </cell>
          <cell r="AR82">
            <v>2094</v>
          </cell>
          <cell r="AS82">
            <v>706.75</v>
          </cell>
          <cell r="AT82">
            <v>706.75</v>
          </cell>
          <cell r="AU82">
            <v>706.75</v>
          </cell>
          <cell r="AV82">
            <v>706.75</v>
          </cell>
          <cell r="AW82">
            <v>2827</v>
          </cell>
          <cell r="AX82">
            <v>740.5</v>
          </cell>
          <cell r="AY82">
            <v>740.5</v>
          </cell>
          <cell r="AZ82">
            <v>740.5</v>
          </cell>
          <cell r="BA82">
            <v>740.5</v>
          </cell>
          <cell r="BB82">
            <v>2962</v>
          </cell>
          <cell r="BC82">
            <v>720.75</v>
          </cell>
          <cell r="BD82">
            <v>720.75</v>
          </cell>
          <cell r="BE82">
            <v>720.75</v>
          </cell>
          <cell r="BF82">
            <v>720.75</v>
          </cell>
          <cell r="BG82">
            <v>2883</v>
          </cell>
          <cell r="BH82">
            <v>674.5</v>
          </cell>
          <cell r="BI82">
            <v>674.5</v>
          </cell>
          <cell r="BJ82">
            <v>674.5</v>
          </cell>
          <cell r="BK82">
            <v>674.5</v>
          </cell>
          <cell r="BL82">
            <v>2698</v>
          </cell>
          <cell r="BM82">
            <v>664.63750000000005</v>
          </cell>
          <cell r="BN82">
            <v>664.63750000000005</v>
          </cell>
          <cell r="BO82">
            <v>664.63750000000005</v>
          </cell>
          <cell r="BP82">
            <v>664.63750000000005</v>
          </cell>
          <cell r="BQ82">
            <v>2658.55</v>
          </cell>
          <cell r="BR82">
            <v>677.93025</v>
          </cell>
          <cell r="BS82">
            <v>677.93025</v>
          </cell>
          <cell r="BT82">
            <v>677.93025</v>
          </cell>
          <cell r="BU82">
            <v>677.93025</v>
          </cell>
          <cell r="BV82">
            <v>2711.721</v>
          </cell>
          <cell r="BW82">
            <v>2765.9554200000002</v>
          </cell>
        </row>
        <row r="83">
          <cell r="B83" t="str">
            <v>(Increase)/decrease in working capital</v>
          </cell>
          <cell r="C83" t="str">
            <v>WORK_CAP</v>
          </cell>
          <cell r="D83" t="str">
            <v>USD</v>
          </cell>
          <cell r="F83">
            <v>288</v>
          </cell>
          <cell r="G83">
            <v>-705</v>
          </cell>
          <cell r="H83">
            <v>-250</v>
          </cell>
          <cell r="I83">
            <v>603</v>
          </cell>
          <cell r="J83">
            <v>743</v>
          </cell>
          <cell r="K83">
            <v>265</v>
          </cell>
          <cell r="L83">
            <v>-1303</v>
          </cell>
          <cell r="M83">
            <v>3</v>
          </cell>
          <cell r="N83">
            <v>-52</v>
          </cell>
          <cell r="O83">
            <v>300</v>
          </cell>
          <cell r="P83">
            <v>-61</v>
          </cell>
          <cell r="Q83">
            <v>280</v>
          </cell>
          <cell r="R83">
            <v>-198</v>
          </cell>
          <cell r="S83">
            <v>321</v>
          </cell>
          <cell r="T83">
            <v>-1025</v>
          </cell>
          <cell r="U83">
            <v>380</v>
          </cell>
          <cell r="V83">
            <v>-265</v>
          </cell>
          <cell r="W83">
            <v>-167</v>
          </cell>
          <cell r="X83">
            <v>-1077</v>
          </cell>
          <cell r="Y83">
            <v>-184.5</v>
          </cell>
          <cell r="Z83">
            <v>-184.5</v>
          </cell>
          <cell r="AA83">
            <v>-184.5</v>
          </cell>
          <cell r="AB83">
            <v>-184.5</v>
          </cell>
          <cell r="AC83">
            <v>-738</v>
          </cell>
          <cell r="AD83">
            <v>-290</v>
          </cell>
          <cell r="AE83">
            <v>-290</v>
          </cell>
          <cell r="AF83">
            <v>-290</v>
          </cell>
          <cell r="AG83">
            <v>-290</v>
          </cell>
          <cell r="AH83">
            <v>-1160</v>
          </cell>
          <cell r="AI83">
            <v>-232.75</v>
          </cell>
          <cell r="AJ83">
            <v>-232.75</v>
          </cell>
          <cell r="AK83">
            <v>-232.75</v>
          </cell>
          <cell r="AL83">
            <v>-232.75</v>
          </cell>
          <cell r="AM83">
            <v>-931</v>
          </cell>
          <cell r="AN83">
            <v>317.5</v>
          </cell>
          <cell r="AO83">
            <v>317.5</v>
          </cell>
          <cell r="AP83">
            <v>317.5</v>
          </cell>
          <cell r="AQ83">
            <v>317.5</v>
          </cell>
          <cell r="AR83">
            <v>1270</v>
          </cell>
          <cell r="AS83">
            <v>-21.75</v>
          </cell>
          <cell r="AT83">
            <v>-21.75</v>
          </cell>
          <cell r="AU83">
            <v>-21.75</v>
          </cell>
          <cell r="AV83">
            <v>-21.75</v>
          </cell>
          <cell r="AW83">
            <v>-87</v>
          </cell>
          <cell r="AX83">
            <v>-44.25</v>
          </cell>
          <cell r="AY83">
            <v>-44.25</v>
          </cell>
          <cell r="AZ83">
            <v>-44.25</v>
          </cell>
          <cell r="BA83">
            <v>-44.25</v>
          </cell>
          <cell r="BB83">
            <v>-177</v>
          </cell>
          <cell r="BC83">
            <v>-280</v>
          </cell>
          <cell r="BD83">
            <v>-280</v>
          </cell>
          <cell r="BE83">
            <v>-280</v>
          </cell>
          <cell r="BF83">
            <v>-280</v>
          </cell>
          <cell r="BG83">
            <v>-1120</v>
          </cell>
          <cell r="BH83">
            <v>-51.75</v>
          </cell>
          <cell r="BI83">
            <v>-51.75</v>
          </cell>
          <cell r="BJ83">
            <v>-51.75</v>
          </cell>
          <cell r="BK83">
            <v>-51.75</v>
          </cell>
          <cell r="BL83">
            <v>-207</v>
          </cell>
          <cell r="BM83">
            <v>-225</v>
          </cell>
          <cell r="BN83">
            <v>-225</v>
          </cell>
          <cell r="BO83">
            <v>-225</v>
          </cell>
          <cell r="BP83">
            <v>-225</v>
          </cell>
          <cell r="BQ83">
            <v>-900</v>
          </cell>
          <cell r="BR83">
            <v>-125</v>
          </cell>
          <cell r="BS83">
            <v>-125</v>
          </cell>
          <cell r="BT83">
            <v>-125</v>
          </cell>
          <cell r="BU83">
            <v>-125</v>
          </cell>
          <cell r="BV83">
            <v>-500</v>
          </cell>
          <cell r="BW83">
            <v>0</v>
          </cell>
        </row>
        <row r="84">
          <cell r="B84" t="str">
            <v>Other operating cash flow items</v>
          </cell>
          <cell r="C84" t="str">
            <v>OTH_OP_CF</v>
          </cell>
          <cell r="D84" t="str">
            <v>USD</v>
          </cell>
          <cell r="F84">
            <v>166</v>
          </cell>
          <cell r="G84">
            <v>524</v>
          </cell>
          <cell r="H84">
            <v>244</v>
          </cell>
          <cell r="I84">
            <v>-172</v>
          </cell>
          <cell r="J84">
            <v>-436</v>
          </cell>
          <cell r="K84">
            <v>17</v>
          </cell>
          <cell r="L84">
            <v>-500</v>
          </cell>
          <cell r="M84">
            <v>352</v>
          </cell>
          <cell r="N84">
            <v>592</v>
          </cell>
          <cell r="O84">
            <v>-40</v>
          </cell>
          <cell r="P84">
            <v>30</v>
          </cell>
          <cell r="Q84">
            <v>14</v>
          </cell>
          <cell r="R84">
            <v>-339</v>
          </cell>
          <cell r="S84">
            <v>-335</v>
          </cell>
          <cell r="T84">
            <v>107</v>
          </cell>
          <cell r="U84">
            <v>-961</v>
          </cell>
          <cell r="V84">
            <v>-112</v>
          </cell>
          <cell r="W84">
            <v>-2068</v>
          </cell>
          <cell r="X84">
            <v>-944</v>
          </cell>
          <cell r="Y84">
            <v>-301.25</v>
          </cell>
          <cell r="Z84">
            <v>-257.25</v>
          </cell>
          <cell r="AA84">
            <v>-350.25</v>
          </cell>
          <cell r="AB84">
            <v>-237.25</v>
          </cell>
          <cell r="AC84">
            <v>-1401</v>
          </cell>
          <cell r="AD84">
            <v>-217</v>
          </cell>
          <cell r="AE84">
            <v>-217</v>
          </cell>
          <cell r="AF84">
            <v>-217</v>
          </cell>
          <cell r="AG84">
            <v>-217</v>
          </cell>
          <cell r="AH84">
            <v>-868</v>
          </cell>
          <cell r="AI84">
            <v>-16.25</v>
          </cell>
          <cell r="AJ84">
            <v>-16.25</v>
          </cell>
          <cell r="AK84">
            <v>-16.25</v>
          </cell>
          <cell r="AL84">
            <v>-16.25</v>
          </cell>
          <cell r="AM84">
            <v>-65</v>
          </cell>
          <cell r="AN84">
            <v>240.25</v>
          </cell>
          <cell r="AO84">
            <v>240.25</v>
          </cell>
          <cell r="AP84">
            <v>240.25</v>
          </cell>
          <cell r="AQ84">
            <v>240.25</v>
          </cell>
          <cell r="AR84">
            <v>961</v>
          </cell>
          <cell r="AS84">
            <v>-335.25</v>
          </cell>
          <cell r="AT84">
            <v>-335.25</v>
          </cell>
          <cell r="AU84">
            <v>-335.25</v>
          </cell>
          <cell r="AV84">
            <v>-335.25</v>
          </cell>
          <cell r="AW84">
            <v>-1341</v>
          </cell>
          <cell r="AX84">
            <v>-251</v>
          </cell>
          <cell r="AY84">
            <v>-251</v>
          </cell>
          <cell r="AZ84">
            <v>-251</v>
          </cell>
          <cell r="BA84">
            <v>-251</v>
          </cell>
          <cell r="BB84">
            <v>-1004</v>
          </cell>
          <cell r="BC84">
            <v>-167</v>
          </cell>
          <cell r="BD84">
            <v>-167</v>
          </cell>
          <cell r="BE84">
            <v>-167</v>
          </cell>
          <cell r="BF84">
            <v>-167</v>
          </cell>
          <cell r="BG84">
            <v>-668</v>
          </cell>
          <cell r="BH84">
            <v>121</v>
          </cell>
          <cell r="BI84">
            <v>121</v>
          </cell>
          <cell r="BJ84">
            <v>121</v>
          </cell>
          <cell r="BK84">
            <v>121</v>
          </cell>
          <cell r="BL84">
            <v>484</v>
          </cell>
          <cell r="BM84">
            <v>-332.5</v>
          </cell>
          <cell r="BN84">
            <v>-332.5</v>
          </cell>
          <cell r="BO84">
            <v>-332.5</v>
          </cell>
          <cell r="BP84">
            <v>-332.5</v>
          </cell>
          <cell r="BQ84">
            <v>-1330</v>
          </cell>
          <cell r="BR84">
            <v>-125</v>
          </cell>
          <cell r="BS84">
            <v>-125</v>
          </cell>
          <cell r="BT84">
            <v>-125</v>
          </cell>
          <cell r="BU84">
            <v>-125</v>
          </cell>
          <cell r="BV84">
            <v>-500</v>
          </cell>
          <cell r="BW84">
            <v>0</v>
          </cell>
        </row>
        <row r="85">
          <cell r="B85" t="str">
            <v>Cash flow from operating activities</v>
          </cell>
          <cell r="C85" t="str">
            <v>CF_OPS</v>
          </cell>
          <cell r="D85" t="str">
            <v>USD</v>
          </cell>
          <cell r="F85">
            <v>2728</v>
          </cell>
          <cell r="G85">
            <v>3348</v>
          </cell>
          <cell r="H85">
            <v>3393</v>
          </cell>
          <cell r="I85">
            <v>3635</v>
          </cell>
          <cell r="J85">
            <v>2939</v>
          </cell>
          <cell r="K85">
            <v>2983</v>
          </cell>
          <cell r="L85">
            <v>1682</v>
          </cell>
          <cell r="M85">
            <v>1789</v>
          </cell>
          <cell r="N85">
            <v>2023</v>
          </cell>
          <cell r="O85">
            <v>832</v>
          </cell>
          <cell r="P85">
            <v>858</v>
          </cell>
          <cell r="Q85">
            <v>1115</v>
          </cell>
          <cell r="R85">
            <v>463</v>
          </cell>
          <cell r="S85">
            <v>3268</v>
          </cell>
          <cell r="T85">
            <v>95</v>
          </cell>
          <cell r="U85">
            <v>620</v>
          </cell>
          <cell r="V85">
            <v>828</v>
          </cell>
          <cell r="W85">
            <v>-884</v>
          </cell>
          <cell r="X85">
            <v>2766</v>
          </cell>
          <cell r="Y85">
            <v>1325.25</v>
          </cell>
          <cell r="Z85">
            <v>1214.95</v>
          </cell>
          <cell r="AA85">
            <v>752.25</v>
          </cell>
          <cell r="AB85">
            <v>1264.25</v>
          </cell>
          <cell r="AC85">
            <v>4301.7</v>
          </cell>
          <cell r="AD85">
            <v>1040</v>
          </cell>
          <cell r="AE85">
            <v>1040</v>
          </cell>
          <cell r="AF85">
            <v>1040</v>
          </cell>
          <cell r="AG85">
            <v>1040</v>
          </cell>
          <cell r="AH85">
            <v>4160</v>
          </cell>
          <cell r="AI85">
            <v>1188.875</v>
          </cell>
          <cell r="AJ85">
            <v>1188.875</v>
          </cell>
          <cell r="AK85">
            <v>1188.875</v>
          </cell>
          <cell r="AL85">
            <v>1188.875</v>
          </cell>
          <cell r="AM85">
            <v>4755.5</v>
          </cell>
          <cell r="AN85">
            <v>2046.25</v>
          </cell>
          <cell r="AO85">
            <v>1212.25</v>
          </cell>
          <cell r="AP85">
            <v>1658.25</v>
          </cell>
          <cell r="AQ85">
            <v>519.25</v>
          </cell>
          <cell r="AR85">
            <v>6086</v>
          </cell>
          <cell r="AS85">
            <v>195.75</v>
          </cell>
          <cell r="AT85">
            <v>-2653.1687232472323</v>
          </cell>
          <cell r="AU85">
            <v>621.75</v>
          </cell>
          <cell r="AV85">
            <v>550.75</v>
          </cell>
          <cell r="AW85">
            <v>-1304.9187232472323</v>
          </cell>
          <cell r="AX85">
            <v>937.25</v>
          </cell>
          <cell r="AY85">
            <v>1067.25</v>
          </cell>
          <cell r="AZ85">
            <v>1065.25</v>
          </cell>
          <cell r="BA85">
            <v>985.25</v>
          </cell>
          <cell r="BB85">
            <v>4044</v>
          </cell>
          <cell r="BC85">
            <v>1236.75</v>
          </cell>
          <cell r="BD85">
            <v>1275.75</v>
          </cell>
          <cell r="BE85">
            <v>1005.75</v>
          </cell>
          <cell r="BF85">
            <v>580.75</v>
          </cell>
          <cell r="BG85">
            <v>4057</v>
          </cell>
          <cell r="BH85">
            <v>1457.75</v>
          </cell>
          <cell r="BI85">
            <v>1392.75</v>
          </cell>
          <cell r="BJ85">
            <v>1240.75</v>
          </cell>
          <cell r="BK85">
            <v>1132.904</v>
          </cell>
          <cell r="BL85">
            <v>5224.1540000000005</v>
          </cell>
          <cell r="BM85">
            <v>926.13750000000005</v>
          </cell>
          <cell r="BN85">
            <v>877.13750000000005</v>
          </cell>
          <cell r="BO85">
            <v>768.51481042491741</v>
          </cell>
          <cell r="BP85">
            <v>706.21160065753156</v>
          </cell>
          <cell r="BQ85">
            <v>3278.0014110824504</v>
          </cell>
          <cell r="BR85">
            <v>1449.2479767358195</v>
          </cell>
          <cell r="BS85">
            <v>1400.9005418617762</v>
          </cell>
          <cell r="BT85">
            <v>1289.0903314593895</v>
          </cell>
          <cell r="BU85">
            <v>1204.9504419006832</v>
          </cell>
          <cell r="BV85">
            <v>5344.1892919576712</v>
          </cell>
          <cell r="BW85">
            <v>7077.2555797759742</v>
          </cell>
        </row>
        <row r="86">
          <cell r="B86" t="str">
            <v>Capital expenditures, Capex</v>
          </cell>
          <cell r="C86" t="str">
            <v>CAPEX</v>
          </cell>
          <cell r="D86" t="str">
            <v>USD</v>
          </cell>
          <cell r="F86">
            <v>-966</v>
          </cell>
          <cell r="G86">
            <v>-1310</v>
          </cell>
          <cell r="H86">
            <v>-1218</v>
          </cell>
          <cell r="I86">
            <v>-1198</v>
          </cell>
          <cell r="J86">
            <v>-1546</v>
          </cell>
          <cell r="K86">
            <v>-1412</v>
          </cell>
          <cell r="L86">
            <v>-1808</v>
          </cell>
          <cell r="M86">
            <v>-1587</v>
          </cell>
          <cell r="N86">
            <v>-1623</v>
          </cell>
          <cell r="O86">
            <v>-223</v>
          </cell>
          <cell r="P86">
            <v>-272</v>
          </cell>
          <cell r="Q86">
            <v>-256</v>
          </cell>
          <cell r="R86">
            <v>-349</v>
          </cell>
          <cell r="S86">
            <v>-1100</v>
          </cell>
          <cell r="T86">
            <v>-201</v>
          </cell>
          <cell r="U86">
            <v>-329</v>
          </cell>
          <cell r="V86">
            <v>-321</v>
          </cell>
          <cell r="W86">
            <v>-482</v>
          </cell>
          <cell r="X86">
            <v>-1333</v>
          </cell>
          <cell r="Y86">
            <v>-399.25</v>
          </cell>
          <cell r="Z86">
            <v>-399.25</v>
          </cell>
          <cell r="AA86">
            <v>-399.25</v>
          </cell>
          <cell r="AB86">
            <v>-399.25</v>
          </cell>
          <cell r="AC86">
            <v>-1597</v>
          </cell>
          <cell r="AD86">
            <v>-443.75</v>
          </cell>
          <cell r="AE86">
            <v>-443.75</v>
          </cell>
          <cell r="AF86">
            <v>-443.75</v>
          </cell>
          <cell r="AG86">
            <v>-443.75</v>
          </cell>
          <cell r="AH86">
            <v>-1775</v>
          </cell>
          <cell r="AI86">
            <v>-518.75</v>
          </cell>
          <cell r="AJ86">
            <v>-518.75</v>
          </cell>
          <cell r="AK86">
            <v>-518.75</v>
          </cell>
          <cell r="AL86">
            <v>-518.75</v>
          </cell>
          <cell r="AM86">
            <v>-2075</v>
          </cell>
          <cell r="AN86">
            <v>-569</v>
          </cell>
          <cell r="AO86">
            <v>-569</v>
          </cell>
          <cell r="AP86">
            <v>-569</v>
          </cell>
          <cell r="AQ86">
            <v>-569</v>
          </cell>
          <cell r="AR86">
            <v>-2276</v>
          </cell>
          <cell r="AS86">
            <v>-420.75</v>
          </cell>
          <cell r="AT86">
            <v>-420.75</v>
          </cell>
          <cell r="AU86">
            <v>-420.75</v>
          </cell>
          <cell r="AV86">
            <v>-420.75</v>
          </cell>
          <cell r="AW86">
            <v>-1683</v>
          </cell>
          <cell r="AX86">
            <v>-532.5</v>
          </cell>
          <cell r="AY86">
            <v>-532.5</v>
          </cell>
          <cell r="AZ86">
            <v>-532.5</v>
          </cell>
          <cell r="BA86">
            <v>-532.5</v>
          </cell>
          <cell r="BB86">
            <v>-2130</v>
          </cell>
          <cell r="BC86">
            <v>-700</v>
          </cell>
          <cell r="BD86">
            <v>-700</v>
          </cell>
          <cell r="BE86">
            <v>-700</v>
          </cell>
          <cell r="BF86">
            <v>-700</v>
          </cell>
          <cell r="BG86">
            <v>-2800</v>
          </cell>
          <cell r="BH86">
            <v>-653.5</v>
          </cell>
          <cell r="BI86">
            <v>-653.5</v>
          </cell>
          <cell r="BJ86">
            <v>-653.5</v>
          </cell>
          <cell r="BK86">
            <v>-653.5</v>
          </cell>
          <cell r="BL86">
            <v>-2614</v>
          </cell>
          <cell r="BM86">
            <v>-475</v>
          </cell>
          <cell r="BN86">
            <v>-475</v>
          </cell>
          <cell r="BO86">
            <v>-475</v>
          </cell>
          <cell r="BP86">
            <v>-475</v>
          </cell>
          <cell r="BQ86">
            <v>-1900</v>
          </cell>
          <cell r="BR86">
            <v>-522.5</v>
          </cell>
          <cell r="BS86">
            <v>-522.5</v>
          </cell>
          <cell r="BT86">
            <v>-522.5</v>
          </cell>
          <cell r="BU86">
            <v>-522.5</v>
          </cell>
          <cell r="BV86">
            <v>-2090</v>
          </cell>
          <cell r="BW86">
            <v>-2403.5</v>
          </cell>
        </row>
        <row r="87">
          <cell r="B87" t="str">
            <v>Acquisitions</v>
          </cell>
          <cell r="C87" t="str">
            <v>ACQ</v>
          </cell>
          <cell r="D87" t="str">
            <v>USD</v>
          </cell>
          <cell r="F87">
            <v>-104</v>
          </cell>
          <cell r="G87">
            <v>4216</v>
          </cell>
          <cell r="H87">
            <v>-981</v>
          </cell>
          <cell r="I87">
            <v>-1176</v>
          </cell>
          <cell r="J87">
            <v>461</v>
          </cell>
          <cell r="K87">
            <v>-1228</v>
          </cell>
          <cell r="L87">
            <v>893</v>
          </cell>
          <cell r="M87">
            <v>-1290</v>
          </cell>
          <cell r="N87">
            <v>-3</v>
          </cell>
          <cell r="O87">
            <v>-80</v>
          </cell>
          <cell r="P87">
            <v>-882</v>
          </cell>
          <cell r="Q87">
            <v>1207</v>
          </cell>
          <cell r="R87">
            <v>-288</v>
          </cell>
          <cell r="S87">
            <v>-43</v>
          </cell>
          <cell r="T87">
            <v>-140</v>
          </cell>
          <cell r="U87">
            <v>748</v>
          </cell>
          <cell r="V87">
            <v>15</v>
          </cell>
          <cell r="W87">
            <v>-3</v>
          </cell>
          <cell r="X87">
            <v>620</v>
          </cell>
          <cell r="Y87">
            <v>-495</v>
          </cell>
          <cell r="Z87">
            <v>-495</v>
          </cell>
          <cell r="AA87">
            <v>-495</v>
          </cell>
          <cell r="AB87">
            <v>-495</v>
          </cell>
          <cell r="AC87">
            <v>-1980</v>
          </cell>
          <cell r="AD87">
            <v>-456.75</v>
          </cell>
          <cell r="AE87">
            <v>-456.75</v>
          </cell>
          <cell r="AF87">
            <v>-456.75</v>
          </cell>
          <cell r="AG87">
            <v>-456.75</v>
          </cell>
          <cell r="AH87">
            <v>-1827</v>
          </cell>
          <cell r="AI87">
            <v>-767.5</v>
          </cell>
          <cell r="AJ87">
            <v>-767.5</v>
          </cell>
          <cell r="AK87">
            <v>-767.5</v>
          </cell>
          <cell r="AL87">
            <v>-767.5</v>
          </cell>
          <cell r="AM87">
            <v>-3070</v>
          </cell>
          <cell r="AN87">
            <v>-396.25</v>
          </cell>
          <cell r="AO87">
            <v>-396.25</v>
          </cell>
          <cell r="AP87">
            <v>-396.25</v>
          </cell>
          <cell r="AQ87">
            <v>-396.25</v>
          </cell>
          <cell r="AR87">
            <v>-1585</v>
          </cell>
          <cell r="AS87">
            <v>-3795.25</v>
          </cell>
          <cell r="AT87">
            <v>-3795.25</v>
          </cell>
          <cell r="AU87">
            <v>-3795.25</v>
          </cell>
          <cell r="AV87">
            <v>-3795.25</v>
          </cell>
          <cell r="AW87">
            <v>-15181</v>
          </cell>
          <cell r="AX87">
            <v>255.25</v>
          </cell>
          <cell r="AY87">
            <v>255.25</v>
          </cell>
          <cell r="AZ87">
            <v>255.25</v>
          </cell>
          <cell r="BA87">
            <v>255.25</v>
          </cell>
          <cell r="BB87">
            <v>1021</v>
          </cell>
          <cell r="BC87">
            <v>-54.25</v>
          </cell>
          <cell r="BD87">
            <v>-54.25</v>
          </cell>
          <cell r="BE87">
            <v>-54.25</v>
          </cell>
          <cell r="BF87">
            <v>-54.25</v>
          </cell>
          <cell r="BG87">
            <v>-217</v>
          </cell>
          <cell r="BH87">
            <v>-156.5</v>
          </cell>
          <cell r="BI87">
            <v>-156.5</v>
          </cell>
          <cell r="BJ87">
            <v>-156.5</v>
          </cell>
          <cell r="BK87">
            <v>-156.5</v>
          </cell>
          <cell r="BL87">
            <v>-626</v>
          </cell>
          <cell r="BM87">
            <v>-93.25</v>
          </cell>
          <cell r="BN87">
            <v>-93.25</v>
          </cell>
          <cell r="BO87">
            <v>-93.25</v>
          </cell>
          <cell r="BP87">
            <v>-93.25</v>
          </cell>
          <cell r="BQ87">
            <v>-373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</row>
        <row r="88">
          <cell r="B88" t="str">
            <v>Divestitures</v>
          </cell>
          <cell r="C88" t="str">
            <v>DIVEST</v>
          </cell>
          <cell r="D88" t="str">
            <v>USD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610</v>
          </cell>
          <cell r="Z88">
            <v>610</v>
          </cell>
          <cell r="AA88">
            <v>610</v>
          </cell>
          <cell r="AB88">
            <v>610</v>
          </cell>
          <cell r="AC88">
            <v>2440</v>
          </cell>
          <cell r="AD88">
            <v>76.5</v>
          </cell>
          <cell r="AE88">
            <v>76.5</v>
          </cell>
          <cell r="AF88">
            <v>76.5</v>
          </cell>
          <cell r="AG88">
            <v>76.5</v>
          </cell>
          <cell r="AH88">
            <v>306</v>
          </cell>
          <cell r="AI88">
            <v>60.25</v>
          </cell>
          <cell r="AJ88">
            <v>60.25</v>
          </cell>
          <cell r="AK88">
            <v>60.25</v>
          </cell>
          <cell r="AL88">
            <v>60.25</v>
          </cell>
          <cell r="AM88">
            <v>241</v>
          </cell>
          <cell r="AN88">
            <v>279.5</v>
          </cell>
          <cell r="AO88">
            <v>279.5</v>
          </cell>
          <cell r="AP88">
            <v>279.5</v>
          </cell>
          <cell r="AQ88">
            <v>279.5</v>
          </cell>
          <cell r="AR88">
            <v>1118</v>
          </cell>
          <cell r="AS88">
            <v>353.25</v>
          </cell>
          <cell r="AT88">
            <v>353.25</v>
          </cell>
          <cell r="AU88">
            <v>353.25</v>
          </cell>
          <cell r="AV88">
            <v>353.25</v>
          </cell>
          <cell r="AW88">
            <v>1413</v>
          </cell>
          <cell r="AX88">
            <v>46.75</v>
          </cell>
          <cell r="AY88">
            <v>46.75</v>
          </cell>
          <cell r="AZ88">
            <v>46.75</v>
          </cell>
          <cell r="BA88">
            <v>46.75</v>
          </cell>
          <cell r="BB88">
            <v>187</v>
          </cell>
          <cell r="BC88">
            <v>37.25</v>
          </cell>
          <cell r="BD88">
            <v>37.25</v>
          </cell>
          <cell r="BE88">
            <v>37.25</v>
          </cell>
          <cell r="BF88">
            <v>37.25</v>
          </cell>
          <cell r="BG88">
            <v>149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</row>
        <row r="89">
          <cell r="B89" t="str">
            <v>Other investing cash flow items</v>
          </cell>
          <cell r="C89" t="str">
            <v>OTH_INV_CF</v>
          </cell>
          <cell r="D89" t="str">
            <v>USD</v>
          </cell>
          <cell r="F89">
            <v>-219</v>
          </cell>
          <cell r="G89">
            <v>-28</v>
          </cell>
          <cell r="H89">
            <v>0</v>
          </cell>
          <cell r="I89">
            <v>-909</v>
          </cell>
          <cell r="J89">
            <v>-10</v>
          </cell>
          <cell r="K89">
            <v>0</v>
          </cell>
          <cell r="L89">
            <v>-179</v>
          </cell>
          <cell r="M89">
            <v>203</v>
          </cell>
          <cell r="N89">
            <v>0</v>
          </cell>
          <cell r="O89">
            <v>-29</v>
          </cell>
          <cell r="P89">
            <v>915</v>
          </cell>
          <cell r="Q89">
            <v>-1172</v>
          </cell>
          <cell r="R89">
            <v>-247</v>
          </cell>
          <cell r="S89">
            <v>-533</v>
          </cell>
          <cell r="T89">
            <v>-57</v>
          </cell>
          <cell r="U89">
            <v>0</v>
          </cell>
          <cell r="V89">
            <v>3</v>
          </cell>
          <cell r="W89">
            <v>57</v>
          </cell>
          <cell r="X89">
            <v>60</v>
          </cell>
          <cell r="Y89">
            <v>10.25</v>
          </cell>
          <cell r="Z89">
            <v>10.25</v>
          </cell>
          <cell r="AA89">
            <v>10.25</v>
          </cell>
          <cell r="AB89">
            <v>10.25</v>
          </cell>
          <cell r="AC89">
            <v>41</v>
          </cell>
          <cell r="AD89">
            <v>347.25</v>
          </cell>
          <cell r="AE89">
            <v>347.25</v>
          </cell>
          <cell r="AF89">
            <v>347.25</v>
          </cell>
          <cell r="AG89">
            <v>347.25</v>
          </cell>
          <cell r="AH89">
            <v>1389</v>
          </cell>
          <cell r="AI89">
            <v>463.875</v>
          </cell>
          <cell r="AJ89">
            <v>463.875</v>
          </cell>
          <cell r="AK89">
            <v>463.875</v>
          </cell>
          <cell r="AL89">
            <v>463.875</v>
          </cell>
          <cell r="AM89">
            <v>1855.5</v>
          </cell>
          <cell r="AN89">
            <v>-340.75</v>
          </cell>
          <cell r="AO89">
            <v>-340.75</v>
          </cell>
          <cell r="AP89">
            <v>-340.75</v>
          </cell>
          <cell r="AQ89">
            <v>-340.75</v>
          </cell>
          <cell r="AR89">
            <v>-1363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</row>
        <row r="90">
          <cell r="B90" t="str">
            <v>Cash flow from investing</v>
          </cell>
          <cell r="C90" t="str">
            <v>CF_INV</v>
          </cell>
          <cell r="D90" t="str">
            <v>USD</v>
          </cell>
          <cell r="F90">
            <v>-1289</v>
          </cell>
          <cell r="G90">
            <v>2878</v>
          </cell>
          <cell r="H90">
            <v>-2199</v>
          </cell>
          <cell r="I90">
            <v>-3283</v>
          </cell>
          <cell r="J90">
            <v>-1095</v>
          </cell>
          <cell r="K90">
            <v>-2640</v>
          </cell>
          <cell r="L90">
            <v>-1094</v>
          </cell>
          <cell r="M90">
            <v>-2674</v>
          </cell>
          <cell r="N90">
            <v>-1626</v>
          </cell>
          <cell r="O90">
            <v>-332</v>
          </cell>
          <cell r="P90">
            <v>-239</v>
          </cell>
          <cell r="Q90">
            <v>-221</v>
          </cell>
          <cell r="R90">
            <v>-884</v>
          </cell>
          <cell r="S90">
            <v>-1676</v>
          </cell>
          <cell r="T90">
            <v>-398</v>
          </cell>
          <cell r="U90">
            <v>-306</v>
          </cell>
          <cell r="V90">
            <v>-225</v>
          </cell>
          <cell r="W90">
            <v>-428</v>
          </cell>
          <cell r="X90">
            <v>-653</v>
          </cell>
          <cell r="Y90">
            <v>-274</v>
          </cell>
          <cell r="Z90">
            <v>-274</v>
          </cell>
          <cell r="AA90">
            <v>-274</v>
          </cell>
          <cell r="AB90">
            <v>-274</v>
          </cell>
          <cell r="AC90">
            <v>-1096</v>
          </cell>
          <cell r="AD90">
            <v>-476.75</v>
          </cell>
          <cell r="AE90">
            <v>-476.75</v>
          </cell>
          <cell r="AF90">
            <v>-476.75</v>
          </cell>
          <cell r="AG90">
            <v>-476.75</v>
          </cell>
          <cell r="AH90">
            <v>-1907</v>
          </cell>
          <cell r="AI90">
            <v>-762.125</v>
          </cell>
          <cell r="AJ90">
            <v>-762.125</v>
          </cell>
          <cell r="AK90">
            <v>-762.125</v>
          </cell>
          <cell r="AL90">
            <v>-762.125</v>
          </cell>
          <cell r="AM90">
            <v>-3048.5</v>
          </cell>
          <cell r="AN90">
            <v>-1026.5</v>
          </cell>
          <cell r="AO90">
            <v>-1026.5</v>
          </cell>
          <cell r="AP90">
            <v>-1026.5</v>
          </cell>
          <cell r="AQ90">
            <v>-1026.5</v>
          </cell>
          <cell r="AR90">
            <v>-4106</v>
          </cell>
          <cell r="AS90">
            <v>-3862.75</v>
          </cell>
          <cell r="AT90">
            <v>-3862.75</v>
          </cell>
          <cell r="AU90">
            <v>-3862.75</v>
          </cell>
          <cell r="AV90">
            <v>-3862.75</v>
          </cell>
          <cell r="AW90">
            <v>-15451</v>
          </cell>
          <cell r="AX90">
            <v>-230.5</v>
          </cell>
          <cell r="AY90">
            <v>-230.5</v>
          </cell>
          <cell r="AZ90">
            <v>-230.5</v>
          </cell>
          <cell r="BA90">
            <v>-230.5</v>
          </cell>
          <cell r="BB90">
            <v>-922</v>
          </cell>
          <cell r="BC90">
            <v>-717</v>
          </cell>
          <cell r="BD90">
            <v>-717</v>
          </cell>
          <cell r="BE90">
            <v>-717</v>
          </cell>
          <cell r="BF90">
            <v>-717</v>
          </cell>
          <cell r="BG90">
            <v>-2868</v>
          </cell>
          <cell r="BH90">
            <v>-810</v>
          </cell>
          <cell r="BI90">
            <v>-810</v>
          </cell>
          <cell r="BJ90">
            <v>-810</v>
          </cell>
          <cell r="BK90">
            <v>-810</v>
          </cell>
          <cell r="BL90">
            <v>-3240</v>
          </cell>
          <cell r="BM90">
            <v>-568.25</v>
          </cell>
          <cell r="BN90">
            <v>-568.25</v>
          </cell>
          <cell r="BO90">
            <v>-568.25</v>
          </cell>
          <cell r="BP90">
            <v>-568.25</v>
          </cell>
          <cell r="BQ90">
            <v>-2273</v>
          </cell>
          <cell r="BR90">
            <v>-522.5</v>
          </cell>
          <cell r="BS90">
            <v>-522.5</v>
          </cell>
          <cell r="BT90">
            <v>-522.5</v>
          </cell>
          <cell r="BU90">
            <v>-522.5</v>
          </cell>
          <cell r="BV90">
            <v>-2090</v>
          </cell>
          <cell r="BW90">
            <v>-2403.5</v>
          </cell>
        </row>
        <row r="91">
          <cell r="B91" t="str">
            <v>Dividends paid</v>
          </cell>
          <cell r="C91" t="str">
            <v>DIV_PAID</v>
          </cell>
          <cell r="D91" t="str">
            <v>USD</v>
          </cell>
          <cell r="F91">
            <v>-723</v>
          </cell>
          <cell r="G91">
            <v>-766</v>
          </cell>
          <cell r="H91">
            <v>-749</v>
          </cell>
          <cell r="I91">
            <v>-758</v>
          </cell>
          <cell r="J91">
            <v>-786</v>
          </cell>
          <cell r="K91">
            <v>-771</v>
          </cell>
          <cell r="L91">
            <v>-904</v>
          </cell>
          <cell r="M91">
            <v>-1063</v>
          </cell>
          <cell r="N91">
            <v>-1217</v>
          </cell>
          <cell r="O91">
            <v>-306</v>
          </cell>
          <cell r="P91">
            <v>-306</v>
          </cell>
          <cell r="Q91">
            <v>-308</v>
          </cell>
          <cell r="R91">
            <v>-309</v>
          </cell>
          <cell r="S91">
            <v>-1229</v>
          </cell>
          <cell r="T91">
            <v>-310</v>
          </cell>
          <cell r="U91">
            <v>-315</v>
          </cell>
          <cell r="V91">
            <v>-938</v>
          </cell>
          <cell r="W91">
            <v>-314</v>
          </cell>
          <cell r="X91">
            <v>-1252</v>
          </cell>
          <cell r="Y91">
            <v>-321.75</v>
          </cell>
          <cell r="Z91">
            <v>-321.75</v>
          </cell>
          <cell r="AA91">
            <v>-321.75</v>
          </cell>
          <cell r="AB91">
            <v>-321.75</v>
          </cell>
          <cell r="AC91">
            <v>-1287</v>
          </cell>
          <cell r="AD91">
            <v>-351</v>
          </cell>
          <cell r="AE91">
            <v>-351</v>
          </cell>
          <cell r="AF91">
            <v>-351</v>
          </cell>
          <cell r="AG91">
            <v>-351</v>
          </cell>
          <cell r="AH91">
            <v>-1404</v>
          </cell>
          <cell r="AI91">
            <v>-378</v>
          </cell>
          <cell r="AJ91">
            <v>-378</v>
          </cell>
          <cell r="AK91">
            <v>-378</v>
          </cell>
          <cell r="AL91">
            <v>-378</v>
          </cell>
          <cell r="AM91">
            <v>-1512</v>
          </cell>
          <cell r="AN91">
            <v>-390.75</v>
          </cell>
          <cell r="AO91">
            <v>-390.75</v>
          </cell>
          <cell r="AP91">
            <v>-390.75</v>
          </cell>
          <cell r="AQ91">
            <v>-390.75</v>
          </cell>
          <cell r="AR91">
            <v>-1563</v>
          </cell>
          <cell r="AS91">
            <v>-257.5</v>
          </cell>
          <cell r="AT91">
            <v>-257.5</v>
          </cell>
          <cell r="AU91">
            <v>-257.5</v>
          </cell>
          <cell r="AV91">
            <v>-257.5</v>
          </cell>
          <cell r="AW91">
            <v>-1030</v>
          </cell>
          <cell r="AX91">
            <v>-253.5</v>
          </cell>
          <cell r="AY91">
            <v>-253.5</v>
          </cell>
          <cell r="AZ91">
            <v>-253.5</v>
          </cell>
          <cell r="BA91">
            <v>-253.5</v>
          </cell>
          <cell r="BB91">
            <v>-1014</v>
          </cell>
          <cell r="BC91">
            <v>-314.5</v>
          </cell>
          <cell r="BD91">
            <v>-314.5</v>
          </cell>
          <cell r="BE91">
            <v>-314.5</v>
          </cell>
          <cell r="BF91">
            <v>-314.5</v>
          </cell>
          <cell r="BG91">
            <v>-1258</v>
          </cell>
          <cell r="BH91">
            <v>-512.5</v>
          </cell>
          <cell r="BI91">
            <v>-512.5</v>
          </cell>
          <cell r="BJ91">
            <v>-512.5</v>
          </cell>
          <cell r="BK91">
            <v>-512.5</v>
          </cell>
          <cell r="BL91">
            <v>-2050</v>
          </cell>
          <cell r="BM91">
            <v>-285.70800000000003</v>
          </cell>
          <cell r="BN91">
            <v>-285.70800000000003</v>
          </cell>
          <cell r="BO91">
            <v>-285.70800000000003</v>
          </cell>
          <cell r="BP91">
            <v>-285.70800000000003</v>
          </cell>
          <cell r="BQ91">
            <v>-1142.8320000000001</v>
          </cell>
          <cell r="BR91">
            <v>-438.43520000000001</v>
          </cell>
          <cell r="BS91">
            <v>-438.43520000000001</v>
          </cell>
          <cell r="BT91">
            <v>-438.43520000000001</v>
          </cell>
          <cell r="BU91">
            <v>-438.43520000000001</v>
          </cell>
          <cell r="BV91">
            <v>-1753.7408</v>
          </cell>
          <cell r="BW91">
            <v>-2016.8019199999999</v>
          </cell>
        </row>
        <row r="92">
          <cell r="B92" t="str">
            <v>Common stock issuance/(repurchase)</v>
          </cell>
          <cell r="C92" t="str">
            <v>SH_REPUR</v>
          </cell>
          <cell r="D92" t="str">
            <v>USD</v>
          </cell>
          <cell r="F92">
            <v>72</v>
          </cell>
          <cell r="G92">
            <v>-1957</v>
          </cell>
          <cell r="H92">
            <v>-988</v>
          </cell>
          <cell r="I92">
            <v>-1463</v>
          </cell>
          <cell r="J92">
            <v>-600</v>
          </cell>
          <cell r="K92">
            <v>187</v>
          </cell>
          <cell r="L92">
            <v>146</v>
          </cell>
          <cell r="M92">
            <v>141</v>
          </cell>
          <cell r="N92">
            <v>132</v>
          </cell>
          <cell r="O92">
            <v>25</v>
          </cell>
          <cell r="P92">
            <v>67</v>
          </cell>
          <cell r="Q92">
            <v>41</v>
          </cell>
          <cell r="R92">
            <v>164</v>
          </cell>
          <cell r="S92">
            <v>297</v>
          </cell>
          <cell r="T92">
            <v>228</v>
          </cell>
          <cell r="U92">
            <v>67</v>
          </cell>
          <cell r="V92">
            <v>385</v>
          </cell>
          <cell r="W92">
            <v>306</v>
          </cell>
          <cell r="X92">
            <v>691</v>
          </cell>
          <cell r="Y92">
            <v>82.5</v>
          </cell>
          <cell r="Z92">
            <v>82.5</v>
          </cell>
          <cell r="AA92">
            <v>82.5</v>
          </cell>
          <cell r="AB92">
            <v>82.5</v>
          </cell>
          <cell r="AC92">
            <v>330</v>
          </cell>
          <cell r="AD92">
            <v>-126.25</v>
          </cell>
          <cell r="AE92">
            <v>-126.25</v>
          </cell>
          <cell r="AF92">
            <v>-126.25</v>
          </cell>
          <cell r="AG92">
            <v>-126.25</v>
          </cell>
          <cell r="AH92">
            <v>-505</v>
          </cell>
          <cell r="AI92">
            <v>-263</v>
          </cell>
          <cell r="AJ92">
            <v>-263</v>
          </cell>
          <cell r="AK92">
            <v>-263</v>
          </cell>
          <cell r="AL92">
            <v>-263</v>
          </cell>
          <cell r="AM92">
            <v>-1052</v>
          </cell>
          <cell r="AN92">
            <v>-206.5</v>
          </cell>
          <cell r="AO92">
            <v>-206.5</v>
          </cell>
          <cell r="AP92">
            <v>-206.5</v>
          </cell>
          <cell r="AQ92">
            <v>-206.5</v>
          </cell>
          <cell r="AR92">
            <v>-826</v>
          </cell>
          <cell r="AS92">
            <v>1999</v>
          </cell>
          <cell r="AT92">
            <v>1999</v>
          </cell>
          <cell r="AU92">
            <v>1999</v>
          </cell>
          <cell r="AV92">
            <v>1999</v>
          </cell>
          <cell r="AW92">
            <v>7996</v>
          </cell>
          <cell r="AX92">
            <v>66</v>
          </cell>
          <cell r="AY92">
            <v>66</v>
          </cell>
          <cell r="AZ92">
            <v>66</v>
          </cell>
          <cell r="BA92">
            <v>66</v>
          </cell>
          <cell r="BB92">
            <v>264</v>
          </cell>
          <cell r="BC92">
            <v>78.75</v>
          </cell>
          <cell r="BD92">
            <v>78.75</v>
          </cell>
          <cell r="BE92">
            <v>78.75</v>
          </cell>
          <cell r="BF92">
            <v>78.75</v>
          </cell>
          <cell r="BG92">
            <v>315</v>
          </cell>
          <cell r="BH92">
            <v>73.75</v>
          </cell>
          <cell r="BI92">
            <v>73.75</v>
          </cell>
          <cell r="BJ92">
            <v>73.75</v>
          </cell>
          <cell r="BK92">
            <v>73.75</v>
          </cell>
          <cell r="BL92">
            <v>295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</row>
        <row r="93">
          <cell r="B93" t="str">
            <v>Increase/(decrease) in total debt</v>
          </cell>
          <cell r="C93" t="str">
            <v>CHG_LT_DEBT</v>
          </cell>
          <cell r="D93" t="str">
            <v>USD</v>
          </cell>
          <cell r="F93">
            <v>-269</v>
          </cell>
          <cell r="G93">
            <v>-1094</v>
          </cell>
          <cell r="H93">
            <v>-238</v>
          </cell>
          <cell r="I93">
            <v>273</v>
          </cell>
          <cell r="J93">
            <v>-537</v>
          </cell>
          <cell r="K93">
            <v>262</v>
          </cell>
          <cell r="L93">
            <v>-25</v>
          </cell>
          <cell r="M93">
            <v>1333</v>
          </cell>
          <cell r="N93">
            <v>1950</v>
          </cell>
          <cell r="O93">
            <v>255</v>
          </cell>
          <cell r="P93">
            <v>-255</v>
          </cell>
          <cell r="Q93">
            <v>-231</v>
          </cell>
          <cell r="R93">
            <v>-144</v>
          </cell>
          <cell r="S93">
            <v>-235</v>
          </cell>
          <cell r="T93">
            <v>-59</v>
          </cell>
          <cell r="U93">
            <v>-143</v>
          </cell>
          <cell r="V93">
            <v>-700</v>
          </cell>
          <cell r="W93">
            <v>-79</v>
          </cell>
          <cell r="X93">
            <v>-779</v>
          </cell>
          <cell r="Y93">
            <v>-370.25</v>
          </cell>
          <cell r="Z93">
            <v>-370.25</v>
          </cell>
          <cell r="AA93">
            <v>-370.25</v>
          </cell>
          <cell r="AB93">
            <v>-370.25</v>
          </cell>
          <cell r="AC93">
            <v>-1481</v>
          </cell>
          <cell r="AD93">
            <v>-334</v>
          </cell>
          <cell r="AE93">
            <v>-334</v>
          </cell>
          <cell r="AF93">
            <v>-334</v>
          </cell>
          <cell r="AG93">
            <v>-334</v>
          </cell>
          <cell r="AH93">
            <v>-1336</v>
          </cell>
          <cell r="AI93">
            <v>-28.25</v>
          </cell>
          <cell r="AJ93">
            <v>-28.25</v>
          </cell>
          <cell r="AK93">
            <v>-28.25</v>
          </cell>
          <cell r="AL93">
            <v>-28.25</v>
          </cell>
          <cell r="AM93">
            <v>-113</v>
          </cell>
          <cell r="AN93">
            <v>379.5</v>
          </cell>
          <cell r="AO93">
            <v>379.5</v>
          </cell>
          <cell r="AP93">
            <v>379.5</v>
          </cell>
          <cell r="AQ93">
            <v>379.5</v>
          </cell>
          <cell r="AR93">
            <v>1518</v>
          </cell>
          <cell r="AS93">
            <v>1518.75</v>
          </cell>
          <cell r="AT93">
            <v>1518.75</v>
          </cell>
          <cell r="AU93">
            <v>1518.75</v>
          </cell>
          <cell r="AV93">
            <v>1518.75</v>
          </cell>
          <cell r="AW93">
            <v>6075</v>
          </cell>
          <cell r="AX93">
            <v>115</v>
          </cell>
          <cell r="AY93">
            <v>115</v>
          </cell>
          <cell r="AZ93">
            <v>115</v>
          </cell>
          <cell r="BA93">
            <v>115</v>
          </cell>
          <cell r="BB93">
            <v>460</v>
          </cell>
          <cell r="BC93">
            <v>-646</v>
          </cell>
          <cell r="BD93">
            <v>-646</v>
          </cell>
          <cell r="BE93">
            <v>-646</v>
          </cell>
          <cell r="BF93">
            <v>-646</v>
          </cell>
          <cell r="BG93">
            <v>-2584</v>
          </cell>
          <cell r="BH93">
            <v>-194.75</v>
          </cell>
          <cell r="BI93">
            <v>-194.75</v>
          </cell>
          <cell r="BJ93">
            <v>-194.75</v>
          </cell>
          <cell r="BK93">
            <v>-194.75</v>
          </cell>
          <cell r="BL93">
            <v>-779</v>
          </cell>
          <cell r="BM93">
            <v>-611</v>
          </cell>
          <cell r="BN93">
            <v>-611</v>
          </cell>
          <cell r="BO93">
            <v>-611</v>
          </cell>
          <cell r="BP93">
            <v>-611</v>
          </cell>
          <cell r="BQ93">
            <v>-2444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</row>
        <row r="94">
          <cell r="B94" t="str">
            <v>Other financing cash flow items</v>
          </cell>
          <cell r="C94" t="str">
            <v>OTH_FIN_CF</v>
          </cell>
          <cell r="D94" t="str">
            <v>USD</v>
          </cell>
          <cell r="F94">
            <v>-357</v>
          </cell>
          <cell r="G94">
            <v>-139</v>
          </cell>
          <cell r="H94">
            <v>-155</v>
          </cell>
          <cell r="I94">
            <v>-72</v>
          </cell>
          <cell r="J94">
            <v>-33</v>
          </cell>
          <cell r="K94">
            <v>362</v>
          </cell>
          <cell r="L94">
            <v>-74</v>
          </cell>
          <cell r="M94">
            <v>420</v>
          </cell>
          <cell r="N94">
            <v>-78</v>
          </cell>
          <cell r="O94">
            <v>-27</v>
          </cell>
          <cell r="P94">
            <v>258</v>
          </cell>
          <cell r="Q94">
            <v>-15</v>
          </cell>
          <cell r="R94">
            <v>-5</v>
          </cell>
          <cell r="S94">
            <v>-58</v>
          </cell>
          <cell r="T94">
            <v>-22</v>
          </cell>
          <cell r="U94">
            <v>-23</v>
          </cell>
          <cell r="V94">
            <v>-55</v>
          </cell>
          <cell r="W94">
            <v>-2</v>
          </cell>
          <cell r="X94">
            <v>-57</v>
          </cell>
          <cell r="Y94">
            <v>-17.5</v>
          </cell>
          <cell r="Z94">
            <v>-17.5</v>
          </cell>
          <cell r="AA94">
            <v>-17.5</v>
          </cell>
          <cell r="AB94">
            <v>-17.5</v>
          </cell>
          <cell r="AC94">
            <v>-70</v>
          </cell>
          <cell r="AD94">
            <v>-14.25</v>
          </cell>
          <cell r="AE94">
            <v>-14.25</v>
          </cell>
          <cell r="AF94">
            <v>-14.25</v>
          </cell>
          <cell r="AG94">
            <v>-14.25</v>
          </cell>
          <cell r="AH94">
            <v>-57</v>
          </cell>
          <cell r="AI94">
            <v>-12.75</v>
          </cell>
          <cell r="AJ94">
            <v>-12.75</v>
          </cell>
          <cell r="AK94">
            <v>-12.75</v>
          </cell>
          <cell r="AL94">
            <v>-12.75</v>
          </cell>
          <cell r="AM94">
            <v>-51</v>
          </cell>
          <cell r="AN94">
            <v>-11.25</v>
          </cell>
          <cell r="AO94">
            <v>-11.25</v>
          </cell>
          <cell r="AP94">
            <v>-11.25</v>
          </cell>
          <cell r="AQ94">
            <v>-11.25</v>
          </cell>
          <cell r="AR94">
            <v>-45</v>
          </cell>
          <cell r="AS94">
            <v>69.5</v>
          </cell>
          <cell r="AT94">
            <v>69.5</v>
          </cell>
          <cell r="AU94">
            <v>69.5</v>
          </cell>
          <cell r="AV94">
            <v>69.5</v>
          </cell>
          <cell r="AW94">
            <v>278</v>
          </cell>
          <cell r="AX94">
            <v>315.25</v>
          </cell>
          <cell r="AY94">
            <v>315.25</v>
          </cell>
          <cell r="AZ94">
            <v>315.25</v>
          </cell>
          <cell r="BA94">
            <v>315.25</v>
          </cell>
          <cell r="BB94">
            <v>1261</v>
          </cell>
          <cell r="BC94">
            <v>295.25</v>
          </cell>
          <cell r="BD94">
            <v>295.25</v>
          </cell>
          <cell r="BE94">
            <v>295.25</v>
          </cell>
          <cell r="BF94">
            <v>295.25</v>
          </cell>
          <cell r="BG94">
            <v>1181</v>
          </cell>
          <cell r="BH94">
            <v>121.25</v>
          </cell>
          <cell r="BI94">
            <v>121.25</v>
          </cell>
          <cell r="BJ94">
            <v>121.25</v>
          </cell>
          <cell r="BK94">
            <v>121.25</v>
          </cell>
          <cell r="BL94">
            <v>485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</row>
        <row r="95">
          <cell r="B95" t="str">
            <v>Cash flow from financing</v>
          </cell>
          <cell r="C95" t="str">
            <v>CF_FIN</v>
          </cell>
          <cell r="D95" t="str">
            <v>USD</v>
          </cell>
          <cell r="F95">
            <v>-1277</v>
          </cell>
          <cell r="G95">
            <v>-3956</v>
          </cell>
          <cell r="H95">
            <v>-2130</v>
          </cell>
          <cell r="I95">
            <v>-2020</v>
          </cell>
          <cell r="J95">
            <v>-1956</v>
          </cell>
          <cell r="K95">
            <v>40</v>
          </cell>
          <cell r="L95">
            <v>-857</v>
          </cell>
          <cell r="M95">
            <v>831</v>
          </cell>
          <cell r="N95">
            <v>787</v>
          </cell>
          <cell r="O95">
            <v>-53</v>
          </cell>
          <cell r="P95">
            <v>-274</v>
          </cell>
          <cell r="Q95">
            <v>-604</v>
          </cell>
          <cell r="R95">
            <v>-294</v>
          </cell>
          <cell r="S95">
            <v>-1225</v>
          </cell>
          <cell r="T95">
            <v>-163</v>
          </cell>
          <cell r="U95">
            <v>-414</v>
          </cell>
          <cell r="V95">
            <v>-1308</v>
          </cell>
          <cell r="W95">
            <v>-89</v>
          </cell>
          <cell r="X95">
            <v>-1397</v>
          </cell>
          <cell r="Y95">
            <v>-627</v>
          </cell>
          <cell r="Z95">
            <v>-627</v>
          </cell>
          <cell r="AA95">
            <v>-627</v>
          </cell>
          <cell r="AB95">
            <v>-627</v>
          </cell>
          <cell r="AC95">
            <v>-2508</v>
          </cell>
          <cell r="AD95">
            <v>-825.5</v>
          </cell>
          <cell r="AE95">
            <v>-825.5</v>
          </cell>
          <cell r="AF95">
            <v>-825.5</v>
          </cell>
          <cell r="AG95">
            <v>-825.5</v>
          </cell>
          <cell r="AH95">
            <v>-3302</v>
          </cell>
          <cell r="AI95">
            <v>-682</v>
          </cell>
          <cell r="AJ95">
            <v>-682</v>
          </cell>
          <cell r="AK95">
            <v>-682</v>
          </cell>
          <cell r="AL95">
            <v>-682</v>
          </cell>
          <cell r="AM95">
            <v>-2728</v>
          </cell>
          <cell r="AN95">
            <v>-229</v>
          </cell>
          <cell r="AO95">
            <v>-229</v>
          </cell>
          <cell r="AP95">
            <v>-229</v>
          </cell>
          <cell r="AQ95">
            <v>-229</v>
          </cell>
          <cell r="AR95">
            <v>-916</v>
          </cell>
          <cell r="AS95">
            <v>3329.75</v>
          </cell>
          <cell r="AT95">
            <v>3329.75</v>
          </cell>
          <cell r="AU95">
            <v>3329.75</v>
          </cell>
          <cell r="AV95">
            <v>3329.75</v>
          </cell>
          <cell r="AW95">
            <v>13319</v>
          </cell>
          <cell r="AX95">
            <v>242.75</v>
          </cell>
          <cell r="AY95">
            <v>242.75</v>
          </cell>
          <cell r="AZ95">
            <v>242.75</v>
          </cell>
          <cell r="BA95">
            <v>242.75</v>
          </cell>
          <cell r="BB95">
            <v>971</v>
          </cell>
          <cell r="BC95">
            <v>-586.5</v>
          </cell>
          <cell r="BD95">
            <v>-586.5</v>
          </cell>
          <cell r="BE95">
            <v>-586.5</v>
          </cell>
          <cell r="BF95">
            <v>-586.5</v>
          </cell>
          <cell r="BG95">
            <v>-2346</v>
          </cell>
          <cell r="BH95">
            <v>-512.25</v>
          </cell>
          <cell r="BI95">
            <v>-512.25</v>
          </cell>
          <cell r="BJ95">
            <v>-512.25</v>
          </cell>
          <cell r="BK95">
            <v>-512.25</v>
          </cell>
          <cell r="BL95">
            <v>-2049</v>
          </cell>
          <cell r="BM95">
            <v>-896.70800000000008</v>
          </cell>
          <cell r="BN95">
            <v>-896.70800000000008</v>
          </cell>
          <cell r="BO95">
            <v>-896.70800000000008</v>
          </cell>
          <cell r="BP95">
            <v>-896.70800000000008</v>
          </cell>
          <cell r="BQ95">
            <v>-3586.8320000000003</v>
          </cell>
          <cell r="BR95">
            <v>-438.43520000000001</v>
          </cell>
          <cell r="BS95">
            <v>-438.43520000000001</v>
          </cell>
          <cell r="BT95">
            <v>-438.43520000000001</v>
          </cell>
          <cell r="BU95">
            <v>-438.43520000000001</v>
          </cell>
          <cell r="BV95">
            <v>-1753.7408</v>
          </cell>
          <cell r="BW95">
            <v>-2016.8019199999999</v>
          </cell>
        </row>
        <row r="96">
          <cell r="B96" t="str">
            <v>Total cash flow</v>
          </cell>
          <cell r="C96" t="str">
            <v>TOT_CF</v>
          </cell>
          <cell r="D96" t="str">
            <v>USD</v>
          </cell>
          <cell r="F96">
            <v>0</v>
          </cell>
          <cell r="G96">
            <v>0</v>
          </cell>
          <cell r="H96">
            <v>-269</v>
          </cell>
          <cell r="I96">
            <v>-58</v>
          </cell>
          <cell r="J96">
            <v>1184</v>
          </cell>
          <cell r="K96">
            <v>447</v>
          </cell>
          <cell r="L96">
            <v>345</v>
          </cell>
          <cell r="M96">
            <v>792</v>
          </cell>
          <cell r="N96">
            <v>290</v>
          </cell>
          <cell r="O96">
            <v>1082</v>
          </cell>
          <cell r="P96">
            <v>-778</v>
          </cell>
          <cell r="Q96">
            <v>367</v>
          </cell>
          <cell r="R96">
            <v>-466</v>
          </cell>
          <cell r="S96">
            <v>368</v>
          </cell>
          <cell r="T96">
            <v>-466</v>
          </cell>
          <cell r="U96">
            <v>108</v>
          </cell>
          <cell r="V96">
            <v>10</v>
          </cell>
          <cell r="W96">
            <v>-1401</v>
          </cell>
          <cell r="X96">
            <v>716</v>
          </cell>
          <cell r="Y96">
            <v>424.25</v>
          </cell>
          <cell r="Z96">
            <v>313.95000000000073</v>
          </cell>
          <cell r="AA96">
            <v>-148.75</v>
          </cell>
          <cell r="AB96">
            <v>363.25</v>
          </cell>
          <cell r="AC96">
            <v>697.69999999999709</v>
          </cell>
          <cell r="AD96">
            <v>-262.25</v>
          </cell>
          <cell r="AE96">
            <v>-262.25</v>
          </cell>
          <cell r="AF96">
            <v>-262.25</v>
          </cell>
          <cell r="AG96">
            <v>-262.25</v>
          </cell>
          <cell r="AH96">
            <v>-1049</v>
          </cell>
          <cell r="AI96">
            <v>-255.25</v>
          </cell>
          <cell r="AJ96">
            <v>-255.25</v>
          </cell>
          <cell r="AK96">
            <v>-255.25</v>
          </cell>
          <cell r="AL96">
            <v>-255.25</v>
          </cell>
          <cell r="AM96">
            <v>-1021</v>
          </cell>
          <cell r="AN96">
            <v>790.75</v>
          </cell>
          <cell r="AO96">
            <v>-43.25</v>
          </cell>
          <cell r="AP96">
            <v>402.75</v>
          </cell>
          <cell r="AQ96">
            <v>-736.25</v>
          </cell>
          <cell r="AR96">
            <v>1064</v>
          </cell>
          <cell r="AS96">
            <v>-337.25</v>
          </cell>
          <cell r="AT96">
            <v>-3186.1687232472323</v>
          </cell>
          <cell r="AU96">
            <v>88.75</v>
          </cell>
          <cell r="AV96">
            <v>17.75</v>
          </cell>
          <cell r="AW96">
            <v>-3436.9187232472323</v>
          </cell>
          <cell r="AX96">
            <v>949.5</v>
          </cell>
          <cell r="AY96">
            <v>1079.5</v>
          </cell>
          <cell r="AZ96">
            <v>1077.5</v>
          </cell>
          <cell r="BA96">
            <v>997.5</v>
          </cell>
          <cell r="BB96">
            <v>4093</v>
          </cell>
          <cell r="BC96">
            <v>-66.75</v>
          </cell>
          <cell r="BD96">
            <v>-27.75</v>
          </cell>
          <cell r="BE96">
            <v>-297.75</v>
          </cell>
          <cell r="BF96">
            <v>-722.75</v>
          </cell>
          <cell r="BG96">
            <v>-1157</v>
          </cell>
          <cell r="BH96">
            <v>135.5</v>
          </cell>
          <cell r="BI96">
            <v>70.5</v>
          </cell>
          <cell r="BJ96">
            <v>-81.5</v>
          </cell>
          <cell r="BK96">
            <v>-189.346</v>
          </cell>
          <cell r="BL96">
            <v>-64.845999999999549</v>
          </cell>
          <cell r="BM96">
            <v>-538.82050000000004</v>
          </cell>
          <cell r="BN96">
            <v>-587.82050000000004</v>
          </cell>
          <cell r="BO96">
            <v>-696.44318957508267</v>
          </cell>
          <cell r="BP96">
            <v>-758.74639934246852</v>
          </cell>
          <cell r="BQ96">
            <v>-2581.8305889175499</v>
          </cell>
          <cell r="BR96">
            <v>488.31277673581951</v>
          </cell>
          <cell r="BS96">
            <v>439.96534186177621</v>
          </cell>
          <cell r="BT96">
            <v>328.15513145938951</v>
          </cell>
          <cell r="BU96">
            <v>244.01524190068324</v>
          </cell>
          <cell r="BV96">
            <v>1500.4484919576712</v>
          </cell>
          <cell r="BW96">
            <v>2656.9536597759743</v>
          </cell>
        </row>
        <row r="97">
          <cell r="A97" t="str">
            <v>Additional Cash Flow Items</v>
          </cell>
        </row>
        <row r="98">
          <cell r="B98" t="str">
            <v>Associate and JV add-back</v>
          </cell>
          <cell r="C98" t="str">
            <v>ASSOC_JV_ADDBK</v>
          </cell>
          <cell r="D98" t="str">
            <v>USD</v>
          </cell>
        </row>
        <row r="99">
          <cell r="B99" t="str">
            <v>Profit/(loss) on sale of assets</v>
          </cell>
          <cell r="C99" t="str">
            <v>PL_SALE_ASSETS</v>
          </cell>
          <cell r="D99" t="str">
            <v>USD</v>
          </cell>
        </row>
        <row r="100">
          <cell r="B100" t="str">
            <v>Other non-cash adjustments</v>
          </cell>
          <cell r="C100" t="str">
            <v>OTH_NONCASH_ADJ</v>
          </cell>
          <cell r="D100" t="str">
            <v>USD</v>
          </cell>
        </row>
        <row r="101">
          <cell r="B101" t="str">
            <v>Other DACF adjustments</v>
          </cell>
          <cell r="C101" t="str">
            <v>OTH_DACF_ADJ</v>
          </cell>
          <cell r="D101" t="str">
            <v>USD</v>
          </cell>
        </row>
        <row r="102">
          <cell r="B102" t="str">
            <v>Cash interest expense</v>
          </cell>
          <cell r="C102" t="str">
            <v>CASH_INT_EXP</v>
          </cell>
          <cell r="D102" t="str">
            <v>USD</v>
          </cell>
        </row>
        <row r="103">
          <cell r="B103" t="str">
            <v>Cash tax expense</v>
          </cell>
          <cell r="C103" t="str">
            <v>CASH_TAX_EXP</v>
          </cell>
          <cell r="D103" t="str">
            <v>USD</v>
          </cell>
        </row>
        <row r="104">
          <cell r="B104" t="str">
            <v>Dividends received from associates/JVs</v>
          </cell>
          <cell r="C104" t="str">
            <v>DIVDS_ASSOC_JV</v>
          </cell>
          <cell r="D104" t="str">
            <v>USD</v>
          </cell>
        </row>
        <row r="105">
          <cell r="B105" t="str">
            <v>Capex maintenance</v>
          </cell>
          <cell r="C105" t="str">
            <v>CAPEX_MAINTENANCE</v>
          </cell>
          <cell r="D105" t="str">
            <v>USD</v>
          </cell>
        </row>
        <row r="106">
          <cell r="B106" t="str">
            <v>Capex expansion</v>
          </cell>
          <cell r="C106" t="str">
            <v>CAPEX_EXPANSION</v>
          </cell>
          <cell r="D106" t="str">
            <v>USD</v>
          </cell>
        </row>
        <row r="107">
          <cell r="B107" t="str">
            <v>Non-PP&amp;E capex</v>
          </cell>
          <cell r="C107" t="str">
            <v>NONPPE_CAPEX</v>
          </cell>
          <cell r="D107" t="str">
            <v>USD</v>
          </cell>
        </row>
        <row r="108">
          <cell r="B108" t="str">
            <v>Dividends paid to minorities</v>
          </cell>
          <cell r="C108" t="str">
            <v>DIVDS_PD_MINORITIES</v>
          </cell>
          <cell r="D108" t="str">
            <v>USD</v>
          </cell>
        </row>
        <row r="109">
          <cell r="A109" t="str">
            <v>Other Items</v>
          </cell>
        </row>
        <row r="110">
          <cell r="B110" t="str">
            <v>Number of employees</v>
          </cell>
          <cell r="C110" t="str">
            <v>EMPLOYEES</v>
          </cell>
          <cell r="N110">
            <v>49.959000000000003</v>
          </cell>
          <cell r="S110">
            <v>46.372</v>
          </cell>
          <cell r="X110">
            <v>43.203000000000003</v>
          </cell>
        </row>
        <row r="111">
          <cell r="A111" t="str">
            <v>Geographical Breakdown</v>
          </cell>
        </row>
        <row r="112">
          <cell r="B112" t="str">
            <v>% of total cash balance held overseas (outside the US)</v>
          </cell>
          <cell r="C112" t="str">
            <v>CASH_PCT_OS_US</v>
          </cell>
        </row>
        <row r="113">
          <cell r="B113" t="str">
            <v>Sales - Total % Americas</v>
          </cell>
          <cell r="C113" t="str">
            <v>SALES_TOT_AM</v>
          </cell>
          <cell r="AH113">
            <v>0.36992101620389217</v>
          </cell>
          <cell r="AM113">
            <v>0.34143105413637809</v>
          </cell>
          <cell r="AR113">
            <v>0.32094794310950375</v>
          </cell>
          <cell r="AW113">
            <v>0.32094794310950375</v>
          </cell>
          <cell r="BB113">
            <v>0.43598651115996573</v>
          </cell>
          <cell r="BG113">
            <v>0.43598651115996567</v>
          </cell>
          <cell r="BL113">
            <v>0.43598651115996573</v>
          </cell>
          <cell r="BQ113">
            <v>0.43099999999999999</v>
          </cell>
          <cell r="BV113">
            <v>0.42599999999999999</v>
          </cell>
          <cell r="BW113">
            <v>0.42099999999999999</v>
          </cell>
        </row>
        <row r="114">
          <cell r="B114" t="str">
            <v>Sales - % United States</v>
          </cell>
          <cell r="C114" t="str">
            <v>SALES_US</v>
          </cell>
          <cell r="AH114">
            <v>0.36992101620389217</v>
          </cell>
          <cell r="AM114">
            <v>0.34143105413637809</v>
          </cell>
          <cell r="AR114">
            <v>0.32094794310950375</v>
          </cell>
          <cell r="AW114">
            <v>0.32094794310950375</v>
          </cell>
          <cell r="BB114">
            <v>0.32598651115996574</v>
          </cell>
          <cell r="BG114">
            <v>0.32598651115996574</v>
          </cell>
          <cell r="BL114">
            <v>0.32598651115996574</v>
          </cell>
          <cell r="BQ114">
            <v>0.32598651115996602</v>
          </cell>
          <cell r="BV114">
            <v>0.32598651115996602</v>
          </cell>
          <cell r="BW114">
            <v>0.32598651115996602</v>
          </cell>
        </row>
        <row r="115">
          <cell r="B115" t="str">
            <v>Sales - % Canada</v>
          </cell>
          <cell r="C115" t="str">
            <v>SALES_CANADA</v>
          </cell>
          <cell r="AH115">
            <v>0</v>
          </cell>
          <cell r="AM115">
            <v>0</v>
          </cell>
          <cell r="AR115">
            <v>0</v>
          </cell>
          <cell r="AW115">
            <v>0</v>
          </cell>
          <cell r="BB115">
            <v>0</v>
          </cell>
          <cell r="BG115">
            <v>0</v>
          </cell>
          <cell r="BL115">
            <v>0</v>
          </cell>
          <cell r="BQ115">
            <v>0</v>
          </cell>
          <cell r="BV115">
            <v>0</v>
          </cell>
          <cell r="BW115">
            <v>0</v>
          </cell>
        </row>
        <row r="116">
          <cell r="B116" t="str">
            <v>Sales - % Argentina</v>
          </cell>
          <cell r="C116" t="str">
            <v>SALES_ARGENTINA</v>
          </cell>
        </row>
        <row r="117">
          <cell r="B117" t="str">
            <v>Sales - % Brazil</v>
          </cell>
          <cell r="C117" t="str">
            <v>SALES_BRAZIL</v>
          </cell>
          <cell r="AH117">
            <v>0</v>
          </cell>
          <cell r="AM117">
            <v>0</v>
          </cell>
          <cell r="AR117">
            <v>0</v>
          </cell>
          <cell r="AW117">
            <v>0</v>
          </cell>
          <cell r="BB117">
            <v>0</v>
          </cell>
          <cell r="BG117">
            <v>0</v>
          </cell>
          <cell r="BL117">
            <v>0</v>
          </cell>
          <cell r="BQ117">
            <v>0</v>
          </cell>
          <cell r="BV117">
            <v>0</v>
          </cell>
          <cell r="BW117">
            <v>0</v>
          </cell>
        </row>
        <row r="118">
          <cell r="B118" t="str">
            <v>Sales - % Chile</v>
          </cell>
          <cell r="C118" t="str">
            <v>SALES_CHILE</v>
          </cell>
        </row>
        <row r="119">
          <cell r="B119" t="str">
            <v>Sales - % Colombia</v>
          </cell>
          <cell r="C119" t="str">
            <v>SALES_COLOMBIA</v>
          </cell>
        </row>
        <row r="120">
          <cell r="B120" t="str">
            <v>Sales - % Mexico</v>
          </cell>
          <cell r="C120" t="str">
            <v>SALES_MEXICO</v>
          </cell>
        </row>
        <row r="121">
          <cell r="B121" t="str">
            <v>Sales - % Venezuela</v>
          </cell>
          <cell r="C121" t="str">
            <v>SALES_VENEZUELA</v>
          </cell>
        </row>
        <row r="122">
          <cell r="B122" t="str">
            <v>Sales - % Other Americas</v>
          </cell>
          <cell r="C122" t="str">
            <v>SALES_OTH_AM</v>
          </cell>
          <cell r="AH122">
            <v>0</v>
          </cell>
          <cell r="AM122">
            <v>0</v>
          </cell>
          <cell r="AR122">
            <v>0</v>
          </cell>
          <cell r="AW122">
            <v>0</v>
          </cell>
          <cell r="BB122">
            <v>0.11</v>
          </cell>
          <cell r="BG122">
            <v>0.11</v>
          </cell>
          <cell r="BL122">
            <v>0.11</v>
          </cell>
          <cell r="BQ122">
            <v>0.11</v>
          </cell>
          <cell r="BV122">
            <v>0.11</v>
          </cell>
          <cell r="BW122">
            <v>0.11</v>
          </cell>
        </row>
        <row r="123">
          <cell r="B123" t="str">
            <v>Sales - Total % EMEA</v>
          </cell>
          <cell r="C123" t="str">
            <v>SALES_TOT_EMEA</v>
          </cell>
          <cell r="AH123">
            <v>0.34150313492386614</v>
          </cell>
          <cell r="AM123">
            <v>0.36652775960981443</v>
          </cell>
          <cell r="AR123">
            <v>0.37990750078241819</v>
          </cell>
          <cell r="AW123">
            <v>0.37990750078241819</v>
          </cell>
          <cell r="BB123">
            <v>0.34400268286321123</v>
          </cell>
          <cell r="BG123">
            <v>0.34400268286321123</v>
          </cell>
          <cell r="BL123">
            <v>0.34400268286321123</v>
          </cell>
          <cell r="BQ123">
            <v>0.33900000000000002</v>
          </cell>
          <cell r="BV123">
            <v>0.33400000000000002</v>
          </cell>
          <cell r="BW123">
            <v>0.32900000000000001</v>
          </cell>
        </row>
        <row r="124">
          <cell r="B124" t="str">
            <v>Sales - % UK</v>
          </cell>
          <cell r="C124" t="str">
            <v>SALES_UK</v>
          </cell>
          <cell r="AH124">
            <v>0</v>
          </cell>
          <cell r="AM124">
            <v>0</v>
          </cell>
          <cell r="AR124">
            <v>0</v>
          </cell>
          <cell r="AW124">
            <v>0</v>
          </cell>
          <cell r="BB124">
            <v>0</v>
          </cell>
          <cell r="BG124">
            <v>0.05</v>
          </cell>
          <cell r="BL124">
            <v>0.05</v>
          </cell>
          <cell r="BQ124">
            <v>0.05</v>
          </cell>
          <cell r="BV124">
            <v>0.05</v>
          </cell>
          <cell r="BW124">
            <v>0.05</v>
          </cell>
        </row>
        <row r="125">
          <cell r="B125" t="str">
            <v>Sales - % Western Europe-Ex UK</v>
          </cell>
          <cell r="C125" t="str">
            <v>SALES_EU_EX_UK</v>
          </cell>
          <cell r="AH125">
            <v>0</v>
          </cell>
          <cell r="AM125">
            <v>0</v>
          </cell>
          <cell r="AR125">
            <v>0</v>
          </cell>
          <cell r="AW125">
            <v>0</v>
          </cell>
          <cell r="BB125">
            <v>0</v>
          </cell>
          <cell r="BG125">
            <v>0.11466756095440374</v>
          </cell>
          <cell r="BL125">
            <v>0.11466756095440374</v>
          </cell>
          <cell r="BQ125">
            <v>0.113</v>
          </cell>
          <cell r="BV125">
            <v>0.11133333333333334</v>
          </cell>
          <cell r="BW125">
            <v>0.10966666666666668</v>
          </cell>
        </row>
        <row r="126">
          <cell r="B126" t="str">
            <v>Sales - % Austria</v>
          </cell>
          <cell r="C126" t="str">
            <v>SALES_AUSTRIA</v>
          </cell>
        </row>
        <row r="127">
          <cell r="B127" t="str">
            <v>Sales - % Belgium</v>
          </cell>
          <cell r="C127" t="str">
            <v>SALES_BEL</v>
          </cell>
        </row>
        <row r="128">
          <cell r="B128" t="str">
            <v>Sales - % Denmark</v>
          </cell>
          <cell r="C128" t="str">
            <v>SALES_DEN</v>
          </cell>
        </row>
        <row r="129">
          <cell r="B129" t="str">
            <v>Sales - % Finland</v>
          </cell>
          <cell r="C129" t="str">
            <v>SALES_FIN</v>
          </cell>
        </row>
        <row r="130">
          <cell r="B130" t="str">
            <v>Sales - % France</v>
          </cell>
          <cell r="C130" t="str">
            <v>SALES_FRA</v>
          </cell>
        </row>
        <row r="131">
          <cell r="B131" t="str">
            <v>Sales - % Germany</v>
          </cell>
          <cell r="C131" t="str">
            <v>SALES_GER</v>
          </cell>
        </row>
        <row r="132">
          <cell r="B132" t="str">
            <v>Sales - % Greece</v>
          </cell>
          <cell r="C132" t="str">
            <v>SALES_GRE</v>
          </cell>
        </row>
        <row r="133">
          <cell r="B133" t="str">
            <v>Sales - % Iceland</v>
          </cell>
          <cell r="C133" t="str">
            <v>SALES_ICE</v>
          </cell>
        </row>
        <row r="134">
          <cell r="B134" t="str">
            <v>Sales - % Ireland</v>
          </cell>
          <cell r="C134" t="str">
            <v>SALES_IRE</v>
          </cell>
        </row>
        <row r="135">
          <cell r="B135" t="str">
            <v>Sales - % Italy</v>
          </cell>
          <cell r="C135" t="str">
            <v>SALES_ITA</v>
          </cell>
        </row>
        <row r="136">
          <cell r="B136" t="str">
            <v>Sales - % Netherlands</v>
          </cell>
          <cell r="C136" t="str">
            <v>SALES_NETH</v>
          </cell>
        </row>
        <row r="137">
          <cell r="B137" t="str">
            <v>Sales - % Norway</v>
          </cell>
          <cell r="C137" t="str">
            <v>SALES_NOR</v>
          </cell>
        </row>
        <row r="138">
          <cell r="B138" t="str">
            <v>Sales - % Portugal</v>
          </cell>
          <cell r="C138" t="str">
            <v>SALES_POR</v>
          </cell>
        </row>
        <row r="139">
          <cell r="B139" t="str">
            <v>Sales - % Spain</v>
          </cell>
          <cell r="C139" t="str">
            <v>SALES_SPA</v>
          </cell>
        </row>
        <row r="140">
          <cell r="B140" t="str">
            <v>Sales - % Sweden</v>
          </cell>
          <cell r="C140" t="str">
            <v>SALES_SWE</v>
          </cell>
        </row>
        <row r="141">
          <cell r="B141" t="str">
            <v>Sales - % Switzerland</v>
          </cell>
          <cell r="C141" t="str">
            <v>SALES_SWIT</v>
          </cell>
        </row>
        <row r="142">
          <cell r="B142" t="str">
            <v>Sales - % Central &amp; Eastern Europe</v>
          </cell>
          <cell r="C142" t="str">
            <v>SALES_CEE</v>
          </cell>
        </row>
        <row r="143">
          <cell r="B143" t="str">
            <v>Sales - % Middle East</v>
          </cell>
          <cell r="C143" t="str">
            <v>SALES_ME</v>
          </cell>
          <cell r="AH143">
            <v>0</v>
          </cell>
          <cell r="AM143">
            <v>0</v>
          </cell>
          <cell r="AR143">
            <v>0</v>
          </cell>
          <cell r="AW143">
            <v>0</v>
          </cell>
          <cell r="BB143">
            <v>0</v>
          </cell>
          <cell r="BG143">
            <v>0.17933512190880752</v>
          </cell>
          <cell r="BL143">
            <v>0.17933512190880752</v>
          </cell>
          <cell r="BQ143">
            <v>0.17600000000000005</v>
          </cell>
          <cell r="BV143">
            <v>0.17266666666666669</v>
          </cell>
          <cell r="BW143">
            <v>0.16933333333333334</v>
          </cell>
        </row>
        <row r="144">
          <cell r="B144" t="str">
            <v>Sales - % Total Africa</v>
          </cell>
          <cell r="C144" t="str">
            <v>SALES_TOT_AFRICA</v>
          </cell>
        </row>
        <row r="145">
          <cell r="B145" t="str">
            <v>Sales - % Russia</v>
          </cell>
          <cell r="C145" t="str">
            <v>SALES_RUSSIA</v>
          </cell>
          <cell r="AH145">
            <v>0</v>
          </cell>
          <cell r="AM145">
            <v>0</v>
          </cell>
          <cell r="AR145">
            <v>0</v>
          </cell>
          <cell r="AW145">
            <v>0</v>
          </cell>
          <cell r="BB145">
            <v>0</v>
          </cell>
          <cell r="BG145">
            <v>0</v>
          </cell>
          <cell r="BL145">
            <v>0</v>
          </cell>
          <cell r="BQ145">
            <v>0</v>
          </cell>
          <cell r="BV145">
            <v>0</v>
          </cell>
          <cell r="BW145">
            <v>0</v>
          </cell>
        </row>
        <row r="146">
          <cell r="B146" t="str">
            <v>Sales - % Other EMEA</v>
          </cell>
          <cell r="C146" t="str">
            <v>SALES_OTH_EMEA</v>
          </cell>
          <cell r="AH146">
            <v>0.34150313492386614</v>
          </cell>
          <cell r="AM146">
            <v>0.36652775960981443</v>
          </cell>
          <cell r="AR146">
            <v>0.37990750078241819</v>
          </cell>
          <cell r="AW146">
            <v>0.37990750078241819</v>
          </cell>
          <cell r="BB146">
            <v>0.34400268286321123</v>
          </cell>
          <cell r="BG146">
            <v>0</v>
          </cell>
          <cell r="BL146">
            <v>0</v>
          </cell>
          <cell r="BQ146">
            <v>0</v>
          </cell>
          <cell r="BV146">
            <v>0</v>
          </cell>
          <cell r="BW146">
            <v>0</v>
          </cell>
        </row>
        <row r="147">
          <cell r="B147" t="str">
            <v>Sales - Total % Asia (incl Australia &amp; New Zealand)</v>
          </cell>
          <cell r="C147" t="str">
            <v>SALES_TOT_ASIA</v>
          </cell>
          <cell r="AH147">
            <v>0.28857584887224169</v>
          </cell>
          <cell r="AI147">
            <v>1</v>
          </cell>
          <cell r="AJ147">
            <v>1</v>
          </cell>
          <cell r="AK147">
            <v>1</v>
          </cell>
          <cell r="AL147">
            <v>1</v>
          </cell>
          <cell r="AM147">
            <v>0.29204118625380748</v>
          </cell>
          <cell r="AN147">
            <v>1</v>
          </cell>
          <cell r="AO147">
            <v>1</v>
          </cell>
          <cell r="AP147">
            <v>1</v>
          </cell>
          <cell r="AQ147">
            <v>1</v>
          </cell>
          <cell r="AR147">
            <v>0.29914455610807811</v>
          </cell>
          <cell r="AS147">
            <v>1</v>
          </cell>
          <cell r="AT147">
            <v>1</v>
          </cell>
          <cell r="AU147">
            <v>1</v>
          </cell>
          <cell r="AV147">
            <v>1</v>
          </cell>
          <cell r="AW147">
            <v>0.29914455610807811</v>
          </cell>
          <cell r="AX147">
            <v>1</v>
          </cell>
          <cell r="AY147">
            <v>1</v>
          </cell>
          <cell r="AZ147">
            <v>1</v>
          </cell>
          <cell r="BA147">
            <v>1</v>
          </cell>
          <cell r="BB147">
            <v>0.2200108059768231</v>
          </cell>
          <cell r="BC147">
            <v>1</v>
          </cell>
          <cell r="BD147">
            <v>1</v>
          </cell>
          <cell r="BE147">
            <v>1</v>
          </cell>
          <cell r="BF147">
            <v>1</v>
          </cell>
          <cell r="BG147">
            <v>0.2200108059768231</v>
          </cell>
          <cell r="BL147">
            <v>0.2200108059768231</v>
          </cell>
          <cell r="BQ147">
            <v>0.23</v>
          </cell>
          <cell r="BV147">
            <v>0.24</v>
          </cell>
          <cell r="BW147">
            <v>0.25</v>
          </cell>
        </row>
        <row r="148">
          <cell r="B148" t="str">
            <v>Sales - % Japan</v>
          </cell>
          <cell r="C148" t="str">
            <v>SALES_JAPAN</v>
          </cell>
          <cell r="AH148">
            <v>0</v>
          </cell>
          <cell r="AM148">
            <v>0</v>
          </cell>
          <cell r="AR148">
            <v>0</v>
          </cell>
          <cell r="AW148">
            <v>0</v>
          </cell>
          <cell r="BB148">
            <v>0</v>
          </cell>
          <cell r="BG148">
            <v>0</v>
          </cell>
          <cell r="BL148">
            <v>0</v>
          </cell>
          <cell r="BQ148">
            <v>0</v>
          </cell>
          <cell r="BV148">
            <v>0</v>
          </cell>
          <cell r="BW148">
            <v>0</v>
          </cell>
        </row>
        <row r="149">
          <cell r="B149" t="str">
            <v>Sales - % China</v>
          </cell>
          <cell r="C149" t="str">
            <v>SALES_CHINA</v>
          </cell>
          <cell r="AH149">
            <v>0.05</v>
          </cell>
          <cell r="AM149">
            <v>0.06</v>
          </cell>
          <cell r="AR149">
            <v>7.0000000000000007E-2</v>
          </cell>
          <cell r="AW149">
            <v>7.0000000000000007E-2</v>
          </cell>
          <cell r="BB149">
            <v>7.0000000000000007E-2</v>
          </cell>
          <cell r="BG149">
            <v>7.3351671251146125E-2</v>
          </cell>
          <cell r="BL149">
            <v>7.4999999999999997E-2</v>
          </cell>
          <cell r="BQ149">
            <v>0.08</v>
          </cell>
          <cell r="BV149">
            <v>0.09</v>
          </cell>
          <cell r="BW149">
            <v>0.1</v>
          </cell>
        </row>
        <row r="150">
          <cell r="B150" t="str">
            <v>Sales - % India</v>
          </cell>
          <cell r="C150" t="str">
            <v>SALES_INDIA</v>
          </cell>
          <cell r="AH150">
            <v>0</v>
          </cell>
          <cell r="AM150">
            <v>0</v>
          </cell>
          <cell r="AR150">
            <v>0</v>
          </cell>
          <cell r="AW150">
            <v>0</v>
          </cell>
          <cell r="BB150">
            <v>0</v>
          </cell>
          <cell r="BG150">
            <v>0</v>
          </cell>
          <cell r="BL150">
            <v>0</v>
          </cell>
          <cell r="BQ150">
            <v>0</v>
          </cell>
          <cell r="BV150">
            <v>0</v>
          </cell>
          <cell r="BW150">
            <v>0</v>
          </cell>
        </row>
        <row r="151">
          <cell r="B151" t="str">
            <v>Sales - % South Korea</v>
          </cell>
          <cell r="C151" t="str">
            <v>SALES_SK</v>
          </cell>
          <cell r="AH151">
            <v>0</v>
          </cell>
          <cell r="AM151">
            <v>0</v>
          </cell>
          <cell r="AR151">
            <v>0</v>
          </cell>
          <cell r="AW151">
            <v>0</v>
          </cell>
          <cell r="BB151">
            <v>0</v>
          </cell>
          <cell r="BG151">
            <v>0</v>
          </cell>
          <cell r="BL151">
            <v>0</v>
          </cell>
          <cell r="BQ151">
            <v>0</v>
          </cell>
          <cell r="BV151">
            <v>0</v>
          </cell>
          <cell r="BW151">
            <v>0</v>
          </cell>
        </row>
        <row r="152">
          <cell r="B152" t="str">
            <v>Sales - % Australia</v>
          </cell>
          <cell r="C152" t="str">
            <v>SALES_AUSTRA</v>
          </cell>
        </row>
        <row r="153">
          <cell r="B153" t="str">
            <v>Sales - % New Zealand</v>
          </cell>
          <cell r="C153" t="str">
            <v>SALES_NZ</v>
          </cell>
        </row>
        <row r="154">
          <cell r="B154" t="str">
            <v>Sales - % Other Asia</v>
          </cell>
          <cell r="C154" t="str">
            <v>SALES_OTH_AEJ</v>
          </cell>
          <cell r="AH154">
            <v>0.28857584887224202</v>
          </cell>
          <cell r="AM154">
            <v>0.29204118625380698</v>
          </cell>
          <cell r="AR154">
            <v>0.299144556108078</v>
          </cell>
          <cell r="AW154">
            <v>0.299144556108078</v>
          </cell>
          <cell r="BB154">
            <v>0.22001080597682299</v>
          </cell>
          <cell r="BG154">
            <v>0.2200108059768231</v>
          </cell>
          <cell r="BL154">
            <v>0.2200108059768231</v>
          </cell>
          <cell r="BQ154">
            <v>0.23</v>
          </cell>
          <cell r="BV154">
            <v>0.24</v>
          </cell>
          <cell r="BW154">
            <v>0.25</v>
          </cell>
        </row>
        <row r="155">
          <cell r="B155" t="str">
            <v>Sales - % Others</v>
          </cell>
          <cell r="C155" t="str">
            <v>SALES_OTHER</v>
          </cell>
          <cell r="AH155">
            <v>0</v>
          </cell>
          <cell r="AM155">
            <v>0</v>
          </cell>
          <cell r="AR155">
            <v>0</v>
          </cell>
          <cell r="AW155">
            <v>0</v>
          </cell>
          <cell r="BB155">
            <v>0</v>
          </cell>
          <cell r="BG155">
            <v>0</v>
          </cell>
          <cell r="BL155">
            <v>0</v>
          </cell>
          <cell r="BQ155">
            <v>0</v>
          </cell>
          <cell r="BV155">
            <v>0</v>
          </cell>
          <cell r="BW155">
            <v>0</v>
          </cell>
        </row>
        <row r="156">
          <cell r="B156" t="str">
            <v>Operating Profit - % Total Americas</v>
          </cell>
          <cell r="C156" t="str">
            <v>OP_TOT_AM</v>
          </cell>
        </row>
        <row r="157">
          <cell r="B157" t="str">
            <v>Operating Profit - % United States</v>
          </cell>
          <cell r="C157" t="str">
            <v>OP_US</v>
          </cell>
        </row>
        <row r="158">
          <cell r="B158" t="str">
            <v>Operating Profit - % Canada</v>
          </cell>
          <cell r="C158" t="str">
            <v>OP_CANADA</v>
          </cell>
        </row>
        <row r="159">
          <cell r="B159" t="str">
            <v>Operating Profit - % Brazil</v>
          </cell>
          <cell r="C159" t="str">
            <v>OP_BRAZIL</v>
          </cell>
        </row>
        <row r="160">
          <cell r="B160" t="str">
            <v>Operating Profit - % Other Americas</v>
          </cell>
          <cell r="C160" t="str">
            <v>OP_OTH_AM</v>
          </cell>
        </row>
        <row r="161">
          <cell r="B161" t="str">
            <v>Operating Profit - Total % EMEA</v>
          </cell>
          <cell r="C161" t="str">
            <v>OP_TOT_EMEA</v>
          </cell>
        </row>
        <row r="162">
          <cell r="B162" t="str">
            <v>Operating Profit - % UK</v>
          </cell>
          <cell r="C162" t="str">
            <v>OP_UK</v>
          </cell>
        </row>
        <row r="163">
          <cell r="B163" t="str">
            <v>Operating Profit - % Europe-Ex UK</v>
          </cell>
          <cell r="C163" t="str">
            <v>OP_EU_EX_UK</v>
          </cell>
        </row>
        <row r="164">
          <cell r="B164" t="str">
            <v>Operating Profit - % Austria</v>
          </cell>
          <cell r="C164" t="str">
            <v>OP_AUSTRIA</v>
          </cell>
        </row>
        <row r="165">
          <cell r="B165" t="str">
            <v>Operating Profit - % Belgium</v>
          </cell>
          <cell r="C165" t="str">
            <v>OP_BEL</v>
          </cell>
        </row>
        <row r="166">
          <cell r="B166" t="str">
            <v>Operating Profit - % Denmark</v>
          </cell>
          <cell r="C166" t="str">
            <v>OP_DEN</v>
          </cell>
        </row>
        <row r="167">
          <cell r="B167" t="str">
            <v>Operating Profit - % Finland</v>
          </cell>
          <cell r="C167" t="str">
            <v>OP_FIN</v>
          </cell>
        </row>
        <row r="168">
          <cell r="B168" t="str">
            <v>Operating Profit - % France</v>
          </cell>
          <cell r="C168" t="str">
            <v>OP_FRA</v>
          </cell>
        </row>
        <row r="169">
          <cell r="B169" t="str">
            <v>Operating Profit - % Germany</v>
          </cell>
          <cell r="C169" t="str">
            <v>OP_GER</v>
          </cell>
        </row>
        <row r="170">
          <cell r="B170" t="str">
            <v>Operating Profit - % Greece</v>
          </cell>
          <cell r="C170" t="str">
            <v>OP_GRE</v>
          </cell>
        </row>
        <row r="171">
          <cell r="B171" t="str">
            <v>Operating Profit - % Iceland</v>
          </cell>
          <cell r="C171" t="str">
            <v>OP_ICE</v>
          </cell>
        </row>
        <row r="172">
          <cell r="B172" t="str">
            <v>Operating Profit - % Ireland</v>
          </cell>
          <cell r="C172" t="str">
            <v>OP_IRE</v>
          </cell>
        </row>
        <row r="173">
          <cell r="B173" t="str">
            <v>Operating Profit - % Italy</v>
          </cell>
          <cell r="C173" t="str">
            <v>OP_ITA</v>
          </cell>
        </row>
        <row r="174">
          <cell r="B174" t="str">
            <v>Operating Profit - % Netherlands</v>
          </cell>
          <cell r="C174" t="str">
            <v>OP_NETH</v>
          </cell>
        </row>
        <row r="175">
          <cell r="B175" t="str">
            <v>Operating Profit - % Norway</v>
          </cell>
          <cell r="C175" t="str">
            <v>OP_NOR</v>
          </cell>
        </row>
        <row r="176">
          <cell r="B176" t="str">
            <v>Operating Profit - % Portugal</v>
          </cell>
          <cell r="C176" t="str">
            <v>OP_POR</v>
          </cell>
        </row>
        <row r="177">
          <cell r="B177" t="str">
            <v>Operating Profit - % Spain</v>
          </cell>
          <cell r="C177" t="str">
            <v>OP_SPA</v>
          </cell>
        </row>
        <row r="178">
          <cell r="B178" t="str">
            <v>Operating Profit - % Sweden</v>
          </cell>
          <cell r="C178" t="str">
            <v>OP_SWE</v>
          </cell>
        </row>
        <row r="179">
          <cell r="B179" t="str">
            <v>Operating Profit - % Switzerland</v>
          </cell>
          <cell r="C179" t="str">
            <v>OP_SWIT</v>
          </cell>
        </row>
        <row r="180">
          <cell r="B180" t="str">
            <v>Operating Profit - % Central &amp; Eastern Europe</v>
          </cell>
          <cell r="C180" t="str">
            <v>OP_CEE</v>
          </cell>
        </row>
        <row r="181">
          <cell r="B181" t="str">
            <v>Operating Profit - % Middle East</v>
          </cell>
          <cell r="C181" t="str">
            <v>OP_ME</v>
          </cell>
        </row>
        <row r="182">
          <cell r="B182" t="str">
            <v>Operating Profit - % Russia</v>
          </cell>
          <cell r="C182" t="str">
            <v>OP_RUSSIA</v>
          </cell>
        </row>
        <row r="183">
          <cell r="B183" t="str">
            <v>Operating Profit - % Other EMEA</v>
          </cell>
          <cell r="C183" t="str">
            <v>OP_OTH_EMEA</v>
          </cell>
        </row>
        <row r="184">
          <cell r="B184" t="str">
            <v>Operating Profit - Total % Asia (incl Australia &amp; New Zealand)</v>
          </cell>
          <cell r="C184" t="str">
            <v>OP_TOT_ASIA</v>
          </cell>
        </row>
        <row r="185">
          <cell r="B185" t="str">
            <v>Operating Profit - % Japan</v>
          </cell>
          <cell r="C185" t="str">
            <v>OP_JAPAN</v>
          </cell>
        </row>
        <row r="186">
          <cell r="B186" t="str">
            <v>Operating Profit - % Greater China (incl HK)</v>
          </cell>
          <cell r="C186" t="str">
            <v>OP_CHINA</v>
          </cell>
        </row>
        <row r="187">
          <cell r="B187" t="str">
            <v>Operating Profit - % India</v>
          </cell>
          <cell r="C187" t="str">
            <v>OP_INDIA</v>
          </cell>
        </row>
        <row r="188">
          <cell r="B188" t="str">
            <v>Operating Profit - % South Korea</v>
          </cell>
          <cell r="C188" t="str">
            <v>OP_SK</v>
          </cell>
        </row>
        <row r="189">
          <cell r="B189" t="str">
            <v>Operating Profit - % Australia</v>
          </cell>
          <cell r="C189" t="str">
            <v>OP_AUSTRA</v>
          </cell>
        </row>
        <row r="190">
          <cell r="B190" t="str">
            <v>Operating Profit - % New Zealand</v>
          </cell>
          <cell r="C190" t="str">
            <v>OP_NZ</v>
          </cell>
        </row>
        <row r="191">
          <cell r="B191" t="str">
            <v>Operating Profit - % Other AEJ (incl Taiwan)</v>
          </cell>
          <cell r="C191" t="str">
            <v>OP_OTH_AEJ</v>
          </cell>
        </row>
        <row r="192">
          <cell r="B192" t="str">
            <v>Operating Profit - % Others</v>
          </cell>
          <cell r="C192" t="str">
            <v>OP_OTHER</v>
          </cell>
        </row>
        <row r="193">
          <cell r="B193" t="str">
            <v>Sales -% Consumer (C)</v>
          </cell>
          <cell r="C193" t="str">
            <v>SALES_CONS</v>
          </cell>
        </row>
        <row r="194">
          <cell r="B194" t="str">
            <v>Sales -% Industry (I)</v>
          </cell>
          <cell r="C194" t="str">
            <v>SALES_IND</v>
          </cell>
        </row>
        <row r="195">
          <cell r="B195" t="str">
            <v>Sales -% Government (G)</v>
          </cell>
          <cell r="C195" t="str">
            <v>SALES_GOV</v>
          </cell>
        </row>
        <row r="196">
          <cell r="B196" t="str">
            <v>Sales - % Industry Sub-Segment: Financial Services</v>
          </cell>
          <cell r="C196" t="str">
            <v>SALES_FINAN</v>
          </cell>
        </row>
        <row r="197">
          <cell r="B197" t="str">
            <v>Sales (%) SMB</v>
          </cell>
          <cell r="C197" t="str">
            <v>SALES_SMB</v>
          </cell>
        </row>
        <row r="198">
          <cell r="B198" t="str">
            <v>Operating Profit - % Consumer (C)</v>
          </cell>
          <cell r="C198" t="str">
            <v>OP_CONS</v>
          </cell>
        </row>
        <row r="199">
          <cell r="B199" t="str">
            <v>Operating Profit - % Industry (I)</v>
          </cell>
          <cell r="C199" t="str">
            <v>OP_IND</v>
          </cell>
        </row>
        <row r="200">
          <cell r="B200" t="str">
            <v>Operating Profit - % Government (G)</v>
          </cell>
          <cell r="C200" t="str">
            <v>OP_GOV</v>
          </cell>
        </row>
        <row r="201">
          <cell r="B201" t="str">
            <v>Sales - % from Captive Financing Business</v>
          </cell>
          <cell r="C201" t="str">
            <v>REV_FIN_SEGMENT</v>
          </cell>
        </row>
        <row r="202">
          <cell r="B202" t="str">
            <v>Operating Earnings - % from Captive Financing Business</v>
          </cell>
          <cell r="C202" t="str">
            <v>EBIT_FIN_SEGMENT</v>
          </cell>
        </row>
        <row r="203">
          <cell r="A203" t="str">
            <v>Commodities Exposure - Sales</v>
          </cell>
          <cell r="BL203">
            <v>2012</v>
          </cell>
        </row>
        <row r="204">
          <cell r="B204" t="str">
            <v>Sales - % Oil/Petrol/Fuel</v>
          </cell>
          <cell r="C204" t="str">
            <v>SALES_OIL_PETRO_FUEL</v>
          </cell>
        </row>
        <row r="205">
          <cell r="B205" t="str">
            <v>Sales - % Oil derivatives/NGLs/plastics</v>
          </cell>
          <cell r="C205" t="str">
            <v>SALES_OIL_DERIV_NGLS_PLASTICS</v>
          </cell>
          <cell r="BL205">
            <v>0.5</v>
          </cell>
        </row>
        <row r="206">
          <cell r="B206" t="str">
            <v>Sales - % Nat Gas</v>
          </cell>
          <cell r="C206" t="str">
            <v>SALES_NAT_GAS</v>
          </cell>
        </row>
        <row r="207">
          <cell r="B207" t="str">
            <v>Sales - % Rubber</v>
          </cell>
          <cell r="C207" t="str">
            <v>SALES_RUBBER</v>
          </cell>
        </row>
        <row r="208">
          <cell r="B208" t="str">
            <v>Sales - % Potash</v>
          </cell>
          <cell r="C208" t="str">
            <v>SALES_POTASH</v>
          </cell>
        </row>
        <row r="209">
          <cell r="B209" t="str">
            <v>Sales - % Nitrogen</v>
          </cell>
          <cell r="C209" t="str">
            <v>SALES_NITROGEN</v>
          </cell>
        </row>
        <row r="210">
          <cell r="B210" t="str">
            <v>Sales - % Phosphate</v>
          </cell>
          <cell r="C210" t="str">
            <v>SALES_PHOSPHATE</v>
          </cell>
        </row>
        <row r="211">
          <cell r="B211" t="str">
            <v>Sales - % Wheat</v>
          </cell>
          <cell r="C211" t="str">
            <v>SALES_WHEAT</v>
          </cell>
        </row>
        <row r="212">
          <cell r="B212" t="str">
            <v>Sales - % Sugar</v>
          </cell>
          <cell r="C212" t="str">
            <v>SALES_SUGAR</v>
          </cell>
        </row>
        <row r="213">
          <cell r="B213" t="str">
            <v>Sales - % Soybean</v>
          </cell>
          <cell r="C213" t="str">
            <v>SALES_SOYBEAN</v>
          </cell>
        </row>
        <row r="214">
          <cell r="B214" t="str">
            <v>Sales - % Corn</v>
          </cell>
          <cell r="C214" t="str">
            <v>SALES_CORN</v>
          </cell>
        </row>
        <row r="215">
          <cell r="B215" t="str">
            <v>Sales - % Cotton</v>
          </cell>
          <cell r="C215" t="str">
            <v>SALES_COTTON</v>
          </cell>
        </row>
        <row r="216">
          <cell r="B216" t="str">
            <v>Sales - % Coffee</v>
          </cell>
          <cell r="C216" t="str">
            <v>SALES_COFFEE</v>
          </cell>
        </row>
        <row r="217">
          <cell r="B217" t="str">
            <v>Sales - % Other commodity</v>
          </cell>
          <cell r="C217" t="str">
            <v>SALES_OTH_COMMODITY</v>
          </cell>
          <cell r="BL217">
            <v>0.15</v>
          </cell>
        </row>
        <row r="218">
          <cell r="A218" t="str">
            <v>Commodities Exposure - Expense</v>
          </cell>
        </row>
        <row r="219">
          <cell r="B219" t="str">
            <v>Expense - % Oil/Petrol/Fuel</v>
          </cell>
          <cell r="C219" t="str">
            <v>EXP_OIL_PETRO_FUEL</v>
          </cell>
          <cell r="BL219">
            <v>0.05</v>
          </cell>
        </row>
        <row r="220">
          <cell r="B220" t="str">
            <v>Expense - % Oil derivatives/NGLs/plastics</v>
          </cell>
          <cell r="C220" t="str">
            <v>EXP_OIL_DERIV_NGLS_PLASTICS</v>
          </cell>
          <cell r="BL220">
            <v>0.35</v>
          </cell>
        </row>
        <row r="221">
          <cell r="B221" t="str">
            <v>Expense - % Nat Gas</v>
          </cell>
          <cell r="C221" t="str">
            <v>EXP_NAT_GAS</v>
          </cell>
        </row>
        <row r="222">
          <cell r="B222" t="str">
            <v>Expense - % Coal: thermal</v>
          </cell>
          <cell r="C222" t="str">
            <v>EXP_COAL_THERMAL</v>
          </cell>
        </row>
        <row r="223">
          <cell r="B223" t="str">
            <v>Expense - % Coal: met</v>
          </cell>
          <cell r="C223" t="str">
            <v>EXP_COAL_MET</v>
          </cell>
        </row>
        <row r="224">
          <cell r="B224" t="str">
            <v>Expense - % Water</v>
          </cell>
          <cell r="C224" t="str">
            <v>EXP_WATER</v>
          </cell>
        </row>
        <row r="225">
          <cell r="B225" t="str">
            <v>Expense - % Other commodity</v>
          </cell>
          <cell r="C225" t="str">
            <v>EXP_OTH_COMMODITY</v>
          </cell>
        </row>
        <row r="226">
          <cell r="A226" t="str">
            <v>FX Exposure - Sales</v>
          </cell>
        </row>
        <row r="227">
          <cell r="B227" t="str">
            <v>Sales - % FX: British Pounds/Pence</v>
          </cell>
          <cell r="C227" t="str">
            <v>SALES_FX_GPB</v>
          </cell>
        </row>
        <row r="228">
          <cell r="B228" t="str">
            <v>Sales - % FX: Euro</v>
          </cell>
          <cell r="C228" t="str">
            <v>SALES_FX_EUR</v>
          </cell>
          <cell r="BL228">
            <v>0.34</v>
          </cell>
        </row>
        <row r="229">
          <cell r="B229" t="str">
            <v>Sales - % FX: New Russian Ruble</v>
          </cell>
          <cell r="C229" t="str">
            <v>SALES_FX_RUB</v>
          </cell>
        </row>
        <row r="230">
          <cell r="B230" t="str">
            <v>Sales - % FX: U.S. Dollar</v>
          </cell>
          <cell r="C230" t="str">
            <v>SALES_FX_USD</v>
          </cell>
          <cell r="BL230">
            <v>0.32379999999999998</v>
          </cell>
        </row>
        <row r="231">
          <cell r="B231" t="str">
            <v>Sales - % FX: Brazilian Real</v>
          </cell>
          <cell r="C231" t="str">
            <v>SALES_FX_BRL</v>
          </cell>
        </row>
        <row r="232">
          <cell r="B232" t="str">
            <v>Sales - % FX: Japanese Yen</v>
          </cell>
          <cell r="C232" t="str">
            <v>SALES_FX_YEN</v>
          </cell>
        </row>
        <row r="233">
          <cell r="B233" t="str">
            <v>Sales - % FX: Chinese Renminbi</v>
          </cell>
          <cell r="C233" t="str">
            <v>SALES_FX_CNY</v>
          </cell>
        </row>
        <row r="234">
          <cell r="B234" t="str">
            <v>Sales - % FX: Indian Rupee</v>
          </cell>
          <cell r="C234" t="str">
            <v>SALES_FX_INR</v>
          </cell>
        </row>
        <row r="235">
          <cell r="B235" t="str">
            <v>Sales - % FX: Canadian Dollar</v>
          </cell>
          <cell r="C235" t="str">
            <v>SALES_FX_CAD</v>
          </cell>
        </row>
        <row r="236">
          <cell r="B236" t="str">
            <v>Sales - % FX: Mexican Peso</v>
          </cell>
          <cell r="C236" t="str">
            <v>SALES_FX_MXN</v>
          </cell>
        </row>
        <row r="237">
          <cell r="B237" t="str">
            <v>Sales - % FX: Colombian Peso</v>
          </cell>
          <cell r="C237" t="str">
            <v>SALES_FX_COP</v>
          </cell>
        </row>
        <row r="238">
          <cell r="B238" t="str">
            <v>Sales - % FX: Argentine Peso</v>
          </cell>
          <cell r="C238" t="str">
            <v>SALES_FX_ARS</v>
          </cell>
        </row>
        <row r="239">
          <cell r="B239" t="str">
            <v>Sales - % FX: Chilean Peso</v>
          </cell>
          <cell r="C239" t="str">
            <v>SALES_FX_CLP</v>
          </cell>
        </row>
        <row r="240">
          <cell r="B240" t="str">
            <v>Sales - % FX: Venezuelan bolivar</v>
          </cell>
          <cell r="C240" t="str">
            <v>SALES_FX_VEF</v>
          </cell>
        </row>
        <row r="241">
          <cell r="A241" t="str">
            <v>Security: Dow Chemical Company</v>
          </cell>
        </row>
        <row r="242">
          <cell r="A242" t="str">
            <v>Reference Data</v>
          </cell>
        </row>
        <row r="243">
          <cell r="B243" t="str">
            <v>Ticker</v>
          </cell>
          <cell r="C243" t="str">
            <v>Ticker</v>
          </cell>
          <cell r="E243" t="str">
            <v>DOW</v>
          </cell>
        </row>
        <row r="244">
          <cell r="B244" t="str">
            <v>Security Name</v>
          </cell>
          <cell r="C244" t="str">
            <v>Security Name</v>
          </cell>
          <cell r="E244" t="str">
            <v>Dow Chemical Company</v>
          </cell>
        </row>
        <row r="245">
          <cell r="B245" t="str">
            <v>Interim Type</v>
          </cell>
          <cell r="C245" t="str">
            <v>Interim Type</v>
          </cell>
          <cell r="E245" t="str">
            <v>Q</v>
          </cell>
        </row>
        <row r="246">
          <cell r="B246" t="str">
            <v>Publishing Currency</v>
          </cell>
          <cell r="C246" t="str">
            <v>PUB_CURRENCY_ISO</v>
          </cell>
          <cell r="E246" t="str">
            <v>USD</v>
          </cell>
        </row>
        <row r="247">
          <cell r="B247" t="str">
            <v>Pricing Currency</v>
          </cell>
          <cell r="C247" t="str">
            <v>PRICE_CURRENCY_ISO</v>
          </cell>
          <cell r="E247" t="str">
            <v>USD</v>
          </cell>
        </row>
        <row r="248">
          <cell r="B248" t="str">
            <v>Reporting Currency</v>
          </cell>
          <cell r="C248" t="str">
            <v>CURRENCY_ISO</v>
          </cell>
          <cell r="E248" t="str">
            <v>USD</v>
          </cell>
        </row>
        <row r="249">
          <cell r="A249" t="str">
            <v>General Information</v>
          </cell>
        </row>
        <row r="250">
          <cell r="B250" t="str">
            <v>Americas Investment List</v>
          </cell>
          <cell r="C250" t="str">
            <v>AMER_LIST</v>
          </cell>
          <cell r="E250" t="str">
            <v>Buy</v>
          </cell>
          <cell r="F250" t="str">
            <v>Acceptable values include BUY or SELL</v>
          </cell>
        </row>
        <row r="251">
          <cell r="B251" t="str">
            <v>Americas Conviction List</v>
          </cell>
          <cell r="C251" t="str">
            <v>AMER_CONVICTION</v>
          </cell>
          <cell r="F251" t="str">
            <v>Acceptable values include BUY or SELL</v>
          </cell>
        </row>
        <row r="252">
          <cell r="B252" t="str">
            <v>Legal rating</v>
          </cell>
          <cell r="C252" t="str">
            <v>LEGAL_RATING</v>
          </cell>
          <cell r="F252" t="str">
            <v>Acceptable values include RS, CS or NR</v>
          </cell>
        </row>
        <row r="253">
          <cell r="B253" t="str">
            <v>Target price</v>
          </cell>
          <cell r="C253" t="str">
            <v>TARGET_PRICE</v>
          </cell>
          <cell r="D253" t="str">
            <v>USD</v>
          </cell>
          <cell r="E253">
            <v>43</v>
          </cell>
        </row>
        <row r="254">
          <cell r="B254" t="str">
            <v>Target price period</v>
          </cell>
          <cell r="C254" t="str">
            <v>TP_PERIOD</v>
          </cell>
          <cell r="E254" t="str">
            <v>12 months</v>
          </cell>
          <cell r="F254" t="str">
            <v>Acceptable values  for this cell are "6 months", "12 months", "18 months" unless there is no target price, in which case it must  be left blank.</v>
          </cell>
        </row>
        <row r="255">
          <cell r="B255" t="str">
            <v>Current shares outstanding (mn)</v>
          </cell>
          <cell r="C255" t="str">
            <v>NUM_SH</v>
          </cell>
          <cell r="E255">
            <v>1191.4000000000001</v>
          </cell>
        </row>
        <row r="256">
          <cell r="B256" t="str">
            <v>Free float</v>
          </cell>
          <cell r="C256" t="str">
            <v>FREE_FLOAT</v>
          </cell>
        </row>
        <row r="257">
          <cell r="A257" t="str">
            <v>Publishing Items</v>
          </cell>
        </row>
        <row r="258">
          <cell r="B258" t="str">
            <v>Book value per share, BVPS (Pub)</v>
          </cell>
          <cell r="C258" t="str">
            <v>BVPS_PUB</v>
          </cell>
          <cell r="D258" t="str">
            <v>USD</v>
          </cell>
          <cell r="F258">
            <v>9.9142822648798727</v>
          </cell>
          <cell r="G258">
            <v>9.1486452895848878</v>
          </cell>
          <cell r="H258">
            <v>10.567291085425801</v>
          </cell>
          <cell r="I258">
            <v>10.826235093696761</v>
          </cell>
          <cell r="J258">
            <v>10.89615723085949</v>
          </cell>
          <cell r="K258">
            <v>12.361503044705184</v>
          </cell>
          <cell r="L258">
            <v>13.090105030403539</v>
          </cell>
          <cell r="M258">
            <v>11.081170991350632</v>
          </cell>
          <cell r="N258">
            <v>8.3756177924217461</v>
          </cell>
          <cell r="O258">
            <v>8.2151029748283744</v>
          </cell>
          <cell r="P258">
            <v>8.5150233214014541</v>
          </cell>
          <cell r="Q258">
            <v>8.5914732865623318</v>
          </cell>
          <cell r="R258">
            <v>9.8264967334261542</v>
          </cell>
          <cell r="S258">
            <v>9.8927165884953361</v>
          </cell>
          <cell r="T258">
            <v>10.152083110206704</v>
          </cell>
          <cell r="U258">
            <v>10.442029749973626</v>
          </cell>
          <cell r="V258">
            <v>11.050031532478453</v>
          </cell>
          <cell r="W258">
            <v>12.724255936949083</v>
          </cell>
          <cell r="X258">
            <v>12.876076941643143</v>
          </cell>
          <cell r="Y258">
            <v>15.765432098765432</v>
          </cell>
          <cell r="Z258">
            <v>15.697602950215119</v>
          </cell>
          <cell r="AA258">
            <v>15.662305805396565</v>
          </cell>
          <cell r="AB258">
            <v>15.616019565881993</v>
          </cell>
          <cell r="AC258">
            <v>15.685150592389775</v>
          </cell>
          <cell r="AD258">
            <v>17.400836137452838</v>
          </cell>
          <cell r="AE258">
            <v>17.491799917999181</v>
          </cell>
          <cell r="AF258">
            <v>17.594597381173319</v>
          </cell>
          <cell r="AG258">
            <v>17.572855524662753</v>
          </cell>
          <cell r="AH258">
            <v>17.514689656941986</v>
          </cell>
          <cell r="AI258">
            <v>19.867814325238243</v>
          </cell>
          <cell r="AJ258">
            <v>20.029958677685951</v>
          </cell>
          <cell r="AK258">
            <v>20.165366614664588</v>
          </cell>
          <cell r="AL258">
            <v>20.249608355091382</v>
          </cell>
          <cell r="AM258">
            <v>20.077144114525357</v>
          </cell>
          <cell r="AN258">
            <v>14.584909625893232</v>
          </cell>
          <cell r="AO258">
            <v>14.891630901287554</v>
          </cell>
          <cell r="AP258">
            <v>14.859743040685224</v>
          </cell>
          <cell r="AQ258">
            <v>14.904424398625428</v>
          </cell>
          <cell r="AR258">
            <v>14.779830679942496</v>
          </cell>
          <cell r="AS258">
            <v>13.446791060077917</v>
          </cell>
          <cell r="AT258">
            <v>15.180106228874939</v>
          </cell>
          <cell r="AU258">
            <v>14.927277594360667</v>
          </cell>
          <cell r="AV258">
            <v>14.686834634492547</v>
          </cell>
          <cell r="AW258">
            <v>15.548980933596317</v>
          </cell>
          <cell r="AX258">
            <v>15.677124527638631</v>
          </cell>
          <cell r="AY258">
            <v>15.370829114878401</v>
          </cell>
          <cell r="AZ258">
            <v>15.573112178088172</v>
          </cell>
          <cell r="BA258">
            <v>15.467788086360878</v>
          </cell>
          <cell r="BB258">
            <v>15.585697748072429</v>
          </cell>
          <cell r="BC258">
            <v>16.380468480881845</v>
          </cell>
          <cell r="BD258">
            <v>17.38737186665518</v>
          </cell>
          <cell r="BE258">
            <v>17.358945645619777</v>
          </cell>
          <cell r="BF258">
            <v>15.768998533597861</v>
          </cell>
          <cell r="BG258">
            <v>15.751674816362579</v>
          </cell>
          <cell r="BH258">
            <v>16.279626935911697</v>
          </cell>
          <cell r="BI258">
            <v>16.251062383137857</v>
          </cell>
          <cell r="BJ258">
            <v>16.812208562950403</v>
          </cell>
          <cell r="BK258">
            <v>14.280045250744802</v>
          </cell>
          <cell r="BL258">
            <v>14.343082853463573</v>
          </cell>
          <cell r="BM258">
            <v>14.312899966318627</v>
          </cell>
          <cell r="BN258">
            <v>16.124727211683734</v>
          </cell>
          <cell r="BO258">
            <v>14.195584531712642</v>
          </cell>
          <cell r="BP258">
            <v>14.195584531712642</v>
          </cell>
          <cell r="BQ258">
            <v>14.206912857392116</v>
          </cell>
          <cell r="BR258">
            <v>15.352817612086719</v>
          </cell>
          <cell r="BS258">
            <v>15.352817612086719</v>
          </cell>
          <cell r="BT258">
            <v>15.352817612086719</v>
          </cell>
          <cell r="BU258">
            <v>15.352817612086719</v>
          </cell>
          <cell r="BV258">
            <v>15.352817612086719</v>
          </cell>
          <cell r="BW258">
            <v>17.278701647487079</v>
          </cell>
        </row>
        <row r="259">
          <cell r="B259" t="str">
            <v>DPS, dividend per share (Pub)</v>
          </cell>
          <cell r="C259" t="str">
            <v>DPS_PUB</v>
          </cell>
          <cell r="D259" t="str">
            <v>USD</v>
          </cell>
          <cell r="F259">
            <v>0.8666666666666667</v>
          </cell>
          <cell r="G259">
            <v>0.93</v>
          </cell>
          <cell r="H259">
            <v>1</v>
          </cell>
          <cell r="I259">
            <v>1.08</v>
          </cell>
          <cell r="J259">
            <v>1.1599999999999999</v>
          </cell>
          <cell r="K259">
            <v>1.1599999999999999</v>
          </cell>
          <cell r="L259">
            <v>1.1599999999999999</v>
          </cell>
          <cell r="M259">
            <v>1.2949999999999999</v>
          </cell>
          <cell r="N259">
            <v>1.34</v>
          </cell>
          <cell r="O259">
            <v>0.33500000000000002</v>
          </cell>
          <cell r="P259">
            <v>0.33500000000000002</v>
          </cell>
          <cell r="Q259">
            <v>0.33500000000000002</v>
          </cell>
          <cell r="R259">
            <v>0.33500000000000002</v>
          </cell>
          <cell r="S259">
            <v>1.34</v>
          </cell>
          <cell r="T259">
            <v>0.33500000000000002</v>
          </cell>
          <cell r="U259">
            <v>0.33500000000000002</v>
          </cell>
          <cell r="V259">
            <v>0.33500000000000002</v>
          </cell>
          <cell r="W259">
            <v>0.34</v>
          </cell>
          <cell r="X259">
            <v>1.34</v>
          </cell>
          <cell r="Y259">
            <v>0.33500000000000002</v>
          </cell>
          <cell r="Z259">
            <v>0.33500000000000002</v>
          </cell>
          <cell r="AA259">
            <v>0.33500000000000002</v>
          </cell>
          <cell r="AB259">
            <v>0.33500000000000002</v>
          </cell>
          <cell r="AC259">
            <v>1.34</v>
          </cell>
          <cell r="AD259">
            <v>0.375</v>
          </cell>
          <cell r="AE259">
            <v>0.375</v>
          </cell>
          <cell r="AF259">
            <v>0.375</v>
          </cell>
          <cell r="AG259">
            <v>0.375</v>
          </cell>
          <cell r="AH259">
            <v>1.5</v>
          </cell>
          <cell r="AI259">
            <v>0.375</v>
          </cell>
          <cell r="AJ259">
            <v>0.375</v>
          </cell>
          <cell r="AK259">
            <v>0.42</v>
          </cell>
          <cell r="AL259">
            <v>0.42</v>
          </cell>
          <cell r="AM259">
            <v>1.64</v>
          </cell>
          <cell r="AN259">
            <v>0.42</v>
          </cell>
          <cell r="AO259">
            <v>0.42</v>
          </cell>
          <cell r="AP259">
            <v>0.42</v>
          </cell>
          <cell r="AQ259">
            <v>0.42</v>
          </cell>
          <cell r="AR259">
            <v>1.68</v>
          </cell>
          <cell r="AS259">
            <v>0.15</v>
          </cell>
          <cell r="AT259">
            <v>0.15</v>
          </cell>
          <cell r="AU259">
            <v>0.15</v>
          </cell>
          <cell r="AV259">
            <v>0.15</v>
          </cell>
          <cell r="AW259">
            <v>0.6</v>
          </cell>
          <cell r="AX259">
            <v>0.15</v>
          </cell>
          <cell r="AY259">
            <v>0.15</v>
          </cell>
          <cell r="AZ259">
            <v>0.15</v>
          </cell>
          <cell r="BA259">
            <v>0.15</v>
          </cell>
          <cell r="BB259">
            <v>0.6</v>
          </cell>
          <cell r="BC259">
            <v>0.15</v>
          </cell>
          <cell r="BD259">
            <v>0.25</v>
          </cell>
          <cell r="BE259">
            <v>0.25</v>
          </cell>
          <cell r="BF259">
            <v>0.25</v>
          </cell>
          <cell r="BG259">
            <v>0.9</v>
          </cell>
          <cell r="BH259">
            <v>0.25</v>
          </cell>
          <cell r="BI259">
            <v>0.32</v>
          </cell>
          <cell r="BJ259">
            <v>0.32</v>
          </cell>
          <cell r="BK259">
            <v>0.32</v>
          </cell>
          <cell r="BL259">
            <v>1.2100000000000002</v>
          </cell>
          <cell r="BM259">
            <v>0.32</v>
          </cell>
          <cell r="BN259">
            <v>0.32</v>
          </cell>
          <cell r="BO259">
            <v>0.32</v>
          </cell>
          <cell r="BP259">
            <v>0.32</v>
          </cell>
          <cell r="BQ259">
            <v>1.28</v>
          </cell>
          <cell r="BR259">
            <v>0.32</v>
          </cell>
          <cell r="BS259">
            <v>0.32</v>
          </cell>
          <cell r="BT259">
            <v>0.32</v>
          </cell>
          <cell r="BU259">
            <v>0.32</v>
          </cell>
          <cell r="BV259">
            <v>1.472</v>
          </cell>
          <cell r="BW259">
            <v>1.6927999999999999</v>
          </cell>
        </row>
        <row r="260">
          <cell r="B260" t="str">
            <v>EBITDA (Pub)</v>
          </cell>
          <cell r="C260" t="str">
            <v>EBITDA_PUB</v>
          </cell>
          <cell r="D260" t="str">
            <v>USD</v>
          </cell>
          <cell r="F260">
            <v>3069</v>
          </cell>
          <cell r="G260">
            <v>5012</v>
          </cell>
          <cell r="H260">
            <v>4373</v>
          </cell>
          <cell r="I260">
            <v>3985</v>
          </cell>
          <cell r="J260">
            <v>3101</v>
          </cell>
          <cell r="K260">
            <v>3483</v>
          </cell>
          <cell r="L260">
            <v>4491</v>
          </cell>
          <cell r="M260">
            <v>2943</v>
          </cell>
          <cell r="N260">
            <v>2925</v>
          </cell>
          <cell r="O260">
            <v>798</v>
          </cell>
          <cell r="P260">
            <v>1188</v>
          </cell>
          <cell r="Q260">
            <v>1043</v>
          </cell>
          <cell r="R260">
            <v>1128</v>
          </cell>
          <cell r="S260">
            <v>4157</v>
          </cell>
          <cell r="T260">
            <v>1362</v>
          </cell>
          <cell r="U260">
            <v>1615</v>
          </cell>
          <cell r="V260">
            <v>1568</v>
          </cell>
          <cell r="W260">
            <v>1787</v>
          </cell>
          <cell r="X260">
            <v>6332</v>
          </cell>
          <cell r="Y260">
            <v>2456</v>
          </cell>
          <cell r="Z260">
            <v>2258.6999999999998</v>
          </cell>
          <cell r="AA260">
            <v>1741</v>
          </cell>
          <cell r="AB260">
            <v>2004</v>
          </cell>
          <cell r="AC260">
            <v>8459.7000000000007</v>
          </cell>
          <cell r="AD260">
            <v>2204</v>
          </cell>
          <cell r="AE260">
            <v>1952</v>
          </cell>
          <cell r="AF260">
            <v>1861</v>
          </cell>
          <cell r="AG260">
            <v>1839</v>
          </cell>
          <cell r="AH260">
            <v>7856</v>
          </cell>
          <cell r="AI260">
            <v>1916</v>
          </cell>
          <cell r="AJ260">
            <v>1929</v>
          </cell>
          <cell r="AK260">
            <v>1785</v>
          </cell>
          <cell r="AL260">
            <v>1723</v>
          </cell>
          <cell r="AM260">
            <v>7353</v>
          </cell>
          <cell r="AN260">
            <v>1902</v>
          </cell>
          <cell r="AO260">
            <v>730</v>
          </cell>
          <cell r="AP260">
            <v>1468</v>
          </cell>
          <cell r="AQ260">
            <v>356</v>
          </cell>
          <cell r="AR260">
            <v>5398</v>
          </cell>
          <cell r="AS260">
            <v>970.5</v>
          </cell>
          <cell r="AT260">
            <v>1514.5</v>
          </cell>
          <cell r="AU260">
            <v>1523.5</v>
          </cell>
          <cell r="AV260">
            <v>1432.5</v>
          </cell>
          <cell r="AW260">
            <v>5441</v>
          </cell>
          <cell r="AX260">
            <v>1823</v>
          </cell>
          <cell r="AY260">
            <v>1880</v>
          </cell>
          <cell r="AZ260">
            <v>1911</v>
          </cell>
          <cell r="BA260">
            <v>1908</v>
          </cell>
          <cell r="BB260">
            <v>7522</v>
          </cell>
          <cell r="BC260">
            <v>2445</v>
          </cell>
          <cell r="BD260">
            <v>2342</v>
          </cell>
          <cell r="BE260">
            <v>2013</v>
          </cell>
          <cell r="BF260">
            <v>1591</v>
          </cell>
          <cell r="BG260">
            <v>8391</v>
          </cell>
          <cell r="BH260">
            <v>2089</v>
          </cell>
          <cell r="BI260">
            <v>1960</v>
          </cell>
          <cell r="BJ260">
            <v>1798</v>
          </cell>
          <cell r="BK260">
            <v>1606</v>
          </cell>
          <cell r="BL260">
            <v>7453</v>
          </cell>
          <cell r="BM260">
            <v>2292</v>
          </cell>
          <cell r="BN260">
            <v>2127</v>
          </cell>
          <cell r="BO260">
            <v>1970.3517999999999</v>
          </cell>
          <cell r="BP260">
            <v>1834.9461999999999</v>
          </cell>
          <cell r="BQ260">
            <v>8224.2979999999989</v>
          </cell>
          <cell r="BR260">
            <v>2461.5417625</v>
          </cell>
          <cell r="BS260">
            <v>2375.9155000000001</v>
          </cell>
          <cell r="BT260">
            <v>2211.9489302499996</v>
          </cell>
          <cell r="BU260">
            <v>2074.2324062500002</v>
          </cell>
          <cell r="BV260">
            <v>9123.6385989999999</v>
          </cell>
          <cell r="BW260">
            <v>10101.560608169999</v>
          </cell>
        </row>
        <row r="261">
          <cell r="B261" t="str">
            <v>EPS (Pub)</v>
          </cell>
          <cell r="C261" t="str">
            <v>EPS_PUB</v>
          </cell>
          <cell r="D261" t="str">
            <v>USD</v>
          </cell>
          <cell r="F261">
            <v>1.1324399372208136</v>
          </cell>
          <cell r="G261">
            <v>2.5826497638578179</v>
          </cell>
          <cell r="H261">
            <v>2.5335459014215491</v>
          </cell>
          <cell r="I261">
            <v>2.566723452583759</v>
          </cell>
          <cell r="J261">
            <v>1.921384570255207</v>
          </cell>
          <cell r="K261">
            <v>1.9768305361651568</v>
          </cell>
          <cell r="L261">
            <v>1.8518518518518519</v>
          </cell>
          <cell r="M261">
            <v>-0.42692392991794192</v>
          </cell>
          <cell r="N261">
            <v>-0.37122460186710599</v>
          </cell>
          <cell r="O261">
            <v>9.2622861501580028E-2</v>
          </cell>
          <cell r="P261">
            <v>0.42629352424341038</v>
          </cell>
          <cell r="Q261">
            <v>0.35833783054506207</v>
          </cell>
          <cell r="R261">
            <v>0.50272871371961014</v>
          </cell>
          <cell r="S261">
            <v>1.3799829300096627</v>
          </cell>
          <cell r="T261">
            <v>0.50230266680946767</v>
          </cell>
          <cell r="U261">
            <v>0.70571568730878786</v>
          </cell>
          <cell r="V261">
            <v>0.64851797351271812</v>
          </cell>
          <cell r="W261">
            <v>0.85346883749870373</v>
          </cell>
          <cell r="X261">
            <v>2.7100051651296773</v>
          </cell>
          <cell r="Y261">
            <v>1.3415637860082306</v>
          </cell>
          <cell r="Z261">
            <v>1.2002663388649875</v>
          </cell>
          <cell r="AA261">
            <v>0.81868356500408834</v>
          </cell>
          <cell r="AB261">
            <v>1.0221135228778151</v>
          </cell>
          <cell r="AC261">
            <v>4.3805624504209399</v>
          </cell>
          <cell r="AD261">
            <v>1.2378913021311309</v>
          </cell>
          <cell r="AE261">
            <v>1.0485854858548584</v>
          </cell>
          <cell r="AF261">
            <v>0.97948242086813075</v>
          </cell>
          <cell r="AG261">
            <v>0.98239110287303055</v>
          </cell>
          <cell r="AH261">
            <v>4.2501218792497371</v>
          </cell>
          <cell r="AI261">
            <v>0.99702838405574346</v>
          </cell>
          <cell r="AJ261">
            <v>1.0733471074380165</v>
          </cell>
          <cell r="AK261">
            <v>0.83619344773790949</v>
          </cell>
          <cell r="AL261">
            <v>0.84229765013054825</v>
          </cell>
          <cell r="AM261">
            <v>3.7488665893622177</v>
          </cell>
          <cell r="AN261">
            <v>0.98886086591004618</v>
          </cell>
          <cell r="AO261">
            <v>0.12875536480686695</v>
          </cell>
          <cell r="AP261">
            <v>0.59635974304068518</v>
          </cell>
          <cell r="AQ261">
            <v>-0.6164089347079037</v>
          </cell>
          <cell r="AR261">
            <v>1.7954315531654332</v>
          </cell>
          <cell r="AS261">
            <v>-0.16711092884970269</v>
          </cell>
          <cell r="AT261">
            <v>4.732013520038629E-2</v>
          </cell>
          <cell r="AU261">
            <v>0.24359775140537163</v>
          </cell>
          <cell r="AV261">
            <v>0.1783179559971611</v>
          </cell>
          <cell r="AW261">
            <v>0.33812341504649196</v>
          </cell>
          <cell r="AX261">
            <v>0.43149661657439137</v>
          </cell>
          <cell r="AY261">
            <v>0.53784162578836725</v>
          </cell>
          <cell r="AZ261">
            <v>0.54124836316019209</v>
          </cell>
          <cell r="BA261">
            <v>0.46648747073614844</v>
          </cell>
          <cell r="BB261">
            <v>1.9771530917589497</v>
          </cell>
          <cell r="BC261">
            <v>0.81984154323114011</v>
          </cell>
          <cell r="BD261">
            <v>0.85450943233697985</v>
          </cell>
          <cell r="BE261">
            <v>0.61848565767938668</v>
          </cell>
          <cell r="BF261">
            <v>0.24554903821271459</v>
          </cell>
          <cell r="BG261">
            <v>2.5286302048553519</v>
          </cell>
          <cell r="BH261">
            <v>0.61093522717549409</v>
          </cell>
          <cell r="BI261">
            <v>0.55158932517423087</v>
          </cell>
          <cell r="BJ261">
            <v>0.42136498516320475</v>
          </cell>
          <cell r="BK261">
            <v>0.32927278127086229</v>
          </cell>
          <cell r="BL261">
            <v>1.9114654365230199</v>
          </cell>
          <cell r="BM261">
            <v>0.68962613674637929</v>
          </cell>
          <cell r="BN261">
            <v>0.64378042638912203</v>
          </cell>
          <cell r="BO261">
            <v>0.5551261628545554</v>
          </cell>
          <cell r="BP261">
            <v>0.50283204688394456</v>
          </cell>
          <cell r="BQ261">
            <v>2.3910717888886133</v>
          </cell>
          <cell r="BR261">
            <v>0.85724167092145342</v>
          </cell>
          <cell r="BS261">
            <v>0.81666131598268954</v>
          </cell>
          <cell r="BT261">
            <v>0.72281356509937</v>
          </cell>
          <cell r="BU261">
            <v>0.65219086108836932</v>
          </cell>
          <cell r="BV261">
            <v>3.0489074130918841</v>
          </cell>
          <cell r="BW261">
            <v>3.6186840354003471</v>
          </cell>
        </row>
        <row r="262">
          <cell r="B262" t="str">
            <v>EPS (excl. ESO) (Pub)</v>
          </cell>
          <cell r="C262" t="str">
            <v>EPS_PUB_EX_ESO</v>
          </cell>
          <cell r="D262" t="str">
            <v>USD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4.3805624504209399</v>
          </cell>
          <cell r="AD262">
            <v>1.2378913021311309</v>
          </cell>
          <cell r="AE262">
            <v>1.0485854858548584</v>
          </cell>
          <cell r="AF262">
            <v>0.52788947314156098</v>
          </cell>
          <cell r="AG262">
            <v>1.0040160642570282</v>
          </cell>
          <cell r="AH262">
            <v>4.2501218792497371</v>
          </cell>
          <cell r="AI262">
            <v>0.99702838405574346</v>
          </cell>
          <cell r="AJ262">
            <v>1.0733471074380165</v>
          </cell>
          <cell r="AK262">
            <v>0.83619344773790949</v>
          </cell>
          <cell r="AL262">
            <v>0.84229765013054825</v>
          </cell>
          <cell r="AM262">
            <v>3.7488665893622177</v>
          </cell>
          <cell r="AN262">
            <v>0.98886086591004618</v>
          </cell>
          <cell r="AO262">
            <v>0.12875536480686695</v>
          </cell>
          <cell r="AP262">
            <v>0.59635974304068518</v>
          </cell>
          <cell r="AQ262">
            <v>-0.6164089347079037</v>
          </cell>
          <cell r="AR262">
            <v>1.7954315531654332</v>
          </cell>
          <cell r="AS262">
            <v>-0.16711092884970269</v>
          </cell>
          <cell r="AT262">
            <v>4.732013520038629E-2</v>
          </cell>
          <cell r="AU262">
            <v>0.24359775140537163</v>
          </cell>
          <cell r="AV262">
            <v>0.1783179559971611</v>
          </cell>
          <cell r="AW262">
            <v>0.33812341504649196</v>
          </cell>
          <cell r="AX262">
            <v>0.43149661657439137</v>
          </cell>
          <cell r="AY262">
            <v>0.53784162578836725</v>
          </cell>
          <cell r="AZ262">
            <v>0.54124836316019209</v>
          </cell>
          <cell r="BA262">
            <v>0.46648747073614844</v>
          </cell>
          <cell r="BB262">
            <v>1.9771530917589497</v>
          </cell>
          <cell r="BC262">
            <v>0.81984154323114011</v>
          </cell>
          <cell r="BD262">
            <v>0.85450943233697985</v>
          </cell>
          <cell r="BE262">
            <v>0.61848565767938668</v>
          </cell>
          <cell r="BF262">
            <v>0.24928836366773055</v>
          </cell>
          <cell r="BG262">
            <v>2.5521831850591301</v>
          </cell>
          <cell r="BH262">
            <v>0.61093522717549409</v>
          </cell>
          <cell r="BI262">
            <v>0.55158932517423087</v>
          </cell>
          <cell r="BJ262">
            <v>0.42136498516320475</v>
          </cell>
          <cell r="BK262">
            <v>0.32927278127086229</v>
          </cell>
          <cell r="BL262">
            <v>1.9114654365230199</v>
          </cell>
          <cell r="BM262">
            <v>0.68962613674637929</v>
          </cell>
          <cell r="BN262">
            <v>0.64629847238542881</v>
          </cell>
          <cell r="BO262">
            <v>0.5551261628545554</v>
          </cell>
          <cell r="BP262">
            <v>0.50283204688394456</v>
          </cell>
          <cell r="BQ262">
            <v>2.393591844329833</v>
          </cell>
          <cell r="BR262">
            <v>0.85724167092145342</v>
          </cell>
          <cell r="BS262">
            <v>0.81666131598268954</v>
          </cell>
          <cell r="BT262">
            <v>0.72281356509937</v>
          </cell>
          <cell r="BU262">
            <v>0.65219086108836932</v>
          </cell>
          <cell r="BV262">
            <v>3.0489074130918841</v>
          </cell>
          <cell r="BW262">
            <v>3.6186840354003471</v>
          </cell>
        </row>
        <row r="263">
          <cell r="B263" t="str">
            <v>EV adjustment (Pub)</v>
          </cell>
          <cell r="C263" t="str">
            <v>EV_ADJ_PUB</v>
          </cell>
          <cell r="D263" t="str">
            <v>USD</v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  <cell r="J263" t="str">
            <v/>
          </cell>
          <cell r="K263" t="str">
            <v/>
          </cell>
          <cell r="L263" t="str">
            <v/>
          </cell>
          <cell r="M263" t="str">
            <v/>
          </cell>
          <cell r="N263" t="str">
            <v/>
          </cell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  <cell r="S263" t="str">
            <v/>
          </cell>
          <cell r="T263" t="str">
            <v/>
          </cell>
          <cell r="U263" t="str">
            <v/>
          </cell>
          <cell r="V263" t="str">
            <v/>
          </cell>
          <cell r="W263" t="str">
            <v/>
          </cell>
          <cell r="X263" t="str">
            <v/>
          </cell>
          <cell r="Y263" t="str">
            <v/>
          </cell>
          <cell r="Z263" t="str">
            <v/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</row>
        <row r="264">
          <cell r="B264" t="str">
            <v>Net debt (Pub)</v>
          </cell>
          <cell r="C264" t="str">
            <v>NET_DEBT_PUB</v>
          </cell>
          <cell r="D264" t="str">
            <v>USD</v>
          </cell>
          <cell r="F264">
            <v>6009</v>
          </cell>
          <cell r="G264">
            <v>2564</v>
          </cell>
          <cell r="H264">
            <v>3565</v>
          </cell>
          <cell r="I264">
            <v>6023</v>
          </cell>
          <cell r="J264">
            <v>5754</v>
          </cell>
          <cell r="K264">
            <v>5551</v>
          </cell>
          <cell r="L264">
            <v>9172</v>
          </cell>
          <cell r="M264">
            <v>10663</v>
          </cell>
          <cell r="N264">
            <v>11552</v>
          </cell>
          <cell r="O264">
            <v>11505</v>
          </cell>
          <cell r="P264">
            <v>11206</v>
          </cell>
          <cell r="Q264">
            <v>10586</v>
          </cell>
          <cell r="R264">
            <v>10717</v>
          </cell>
          <cell r="S264">
            <v>10717</v>
          </cell>
          <cell r="T264">
            <v>11178</v>
          </cell>
          <cell r="U264">
            <v>10291</v>
          </cell>
          <cell r="V264">
            <v>10041</v>
          </cell>
          <cell r="W264">
            <v>9486</v>
          </cell>
          <cell r="X264">
            <v>9486</v>
          </cell>
          <cell r="Y264">
            <v>7173.75</v>
          </cell>
          <cell r="Z264">
            <v>6859.8</v>
          </cell>
          <cell r="AA264">
            <v>7008.55</v>
          </cell>
          <cell r="AB264">
            <v>6900</v>
          </cell>
          <cell r="AC264">
            <v>6900</v>
          </cell>
          <cell r="AD264">
            <v>6789</v>
          </cell>
          <cell r="AE264">
            <v>6789</v>
          </cell>
          <cell r="AF264">
            <v>6789</v>
          </cell>
          <cell r="AG264">
            <v>6789</v>
          </cell>
          <cell r="AH264">
            <v>6789</v>
          </cell>
          <cell r="AI264">
            <v>7979</v>
          </cell>
          <cell r="AJ264">
            <v>7979</v>
          </cell>
          <cell r="AK264">
            <v>7979</v>
          </cell>
          <cell r="AL264">
            <v>7979</v>
          </cell>
          <cell r="AM264">
            <v>7979</v>
          </cell>
          <cell r="AN264">
            <v>9056</v>
          </cell>
          <cell r="AO264">
            <v>9056</v>
          </cell>
          <cell r="AP264">
            <v>9056</v>
          </cell>
          <cell r="AQ264">
            <v>9056</v>
          </cell>
          <cell r="AR264">
            <v>9056</v>
          </cell>
          <cell r="AS264">
            <v>10008</v>
          </cell>
          <cell r="AT264">
            <v>21120</v>
          </cell>
          <cell r="AU264">
            <v>21104</v>
          </cell>
          <cell r="AV264">
            <v>19527</v>
          </cell>
          <cell r="AW264">
            <v>19527</v>
          </cell>
          <cell r="AX264">
            <v>16788</v>
          </cell>
          <cell r="AY264">
            <v>16788</v>
          </cell>
          <cell r="AZ264">
            <v>16788</v>
          </cell>
          <cell r="BA264">
            <v>16788</v>
          </cell>
          <cell r="BB264">
            <v>16788</v>
          </cell>
          <cell r="BC264">
            <v>17832</v>
          </cell>
          <cell r="BD264">
            <v>17865</v>
          </cell>
          <cell r="BE264">
            <v>17397</v>
          </cell>
          <cell r="BF264">
            <v>16154</v>
          </cell>
          <cell r="BG264">
            <v>16154</v>
          </cell>
          <cell r="BH264">
            <v>16969</v>
          </cell>
          <cell r="BI264">
            <v>16527</v>
          </cell>
          <cell r="BJ264">
            <v>16517</v>
          </cell>
          <cell r="BK264">
            <v>16669</v>
          </cell>
          <cell r="BL264">
            <v>16669</v>
          </cell>
          <cell r="BM264">
            <v>16572</v>
          </cell>
          <cell r="BN264">
            <v>13943</v>
          </cell>
          <cell r="BO264">
            <v>16806.83058891755</v>
          </cell>
          <cell r="BP264">
            <v>16806.83058891755</v>
          </cell>
          <cell r="BQ264">
            <v>16806.83058891755</v>
          </cell>
          <cell r="BR264">
            <v>15306.382096959878</v>
          </cell>
          <cell r="BS264">
            <v>15306.382096959878</v>
          </cell>
          <cell r="BT264">
            <v>15306.382096959878</v>
          </cell>
          <cell r="BU264">
            <v>15306.382096959878</v>
          </cell>
          <cell r="BV264">
            <v>15306.382096959878</v>
          </cell>
          <cell r="BW264">
            <v>12649.428437183904</v>
          </cell>
        </row>
        <row r="265">
          <cell r="B265" t="str">
            <v>Net income (Pub)</v>
          </cell>
          <cell r="C265" t="str">
            <v>NI_PUB</v>
          </cell>
          <cell r="D265" t="str">
            <v>USD</v>
          </cell>
          <cell r="F265">
            <v>931</v>
          </cell>
          <cell r="G265">
            <v>2071</v>
          </cell>
          <cell r="H265">
            <v>1900</v>
          </cell>
          <cell r="I265">
            <v>1802</v>
          </cell>
          <cell r="J265">
            <v>1304</v>
          </cell>
          <cell r="K265">
            <v>1326</v>
          </cell>
          <cell r="L265">
            <v>1675</v>
          </cell>
          <cell r="M265">
            <v>-385</v>
          </cell>
          <cell r="N265">
            <v>-338</v>
          </cell>
          <cell r="O265">
            <v>76</v>
          </cell>
          <cell r="P265">
            <v>393</v>
          </cell>
          <cell r="Q265">
            <v>332</v>
          </cell>
          <cell r="R265">
            <v>929</v>
          </cell>
          <cell r="S265">
            <v>1730</v>
          </cell>
          <cell r="T265">
            <v>469</v>
          </cell>
          <cell r="U265">
            <v>685</v>
          </cell>
          <cell r="V265">
            <v>617</v>
          </cell>
          <cell r="W265">
            <v>1026</v>
          </cell>
          <cell r="X265">
            <v>2797</v>
          </cell>
          <cell r="Y265">
            <v>1353</v>
          </cell>
          <cell r="Z265">
            <v>1264.7</v>
          </cell>
          <cell r="AA265">
            <v>801</v>
          </cell>
          <cell r="AB265">
            <v>1095</v>
          </cell>
          <cell r="AC265">
            <v>4513.7</v>
          </cell>
          <cell r="AD265">
            <v>1214</v>
          </cell>
          <cell r="AE265">
            <v>1023</v>
          </cell>
          <cell r="AF265">
            <v>512</v>
          </cell>
          <cell r="AG265">
            <v>975</v>
          </cell>
          <cell r="AH265">
            <v>4141</v>
          </cell>
          <cell r="AI265">
            <v>973</v>
          </cell>
          <cell r="AJ265">
            <v>1039</v>
          </cell>
          <cell r="AK265">
            <v>804</v>
          </cell>
          <cell r="AL265">
            <v>806.5</v>
          </cell>
          <cell r="AM265">
            <v>3622.5</v>
          </cell>
          <cell r="AN265">
            <v>941</v>
          </cell>
          <cell r="AO265">
            <v>120</v>
          </cell>
          <cell r="AP265">
            <v>557</v>
          </cell>
          <cell r="AQ265">
            <v>-574</v>
          </cell>
          <cell r="AR265">
            <v>1686</v>
          </cell>
          <cell r="AS265">
            <v>-163</v>
          </cell>
          <cell r="AT265">
            <v>49</v>
          </cell>
          <cell r="AU265">
            <v>273</v>
          </cell>
          <cell r="AV265">
            <v>201</v>
          </cell>
          <cell r="AW265">
            <v>360</v>
          </cell>
          <cell r="AX265">
            <v>491</v>
          </cell>
          <cell r="AY265">
            <v>614</v>
          </cell>
          <cell r="AZ265">
            <v>620</v>
          </cell>
          <cell r="BA265">
            <v>538</v>
          </cell>
          <cell r="BB265">
            <v>2263</v>
          </cell>
          <cell r="BC265">
            <v>952</v>
          </cell>
          <cell r="BD265">
            <v>992</v>
          </cell>
          <cell r="BE265">
            <v>729</v>
          </cell>
          <cell r="BF265">
            <v>289</v>
          </cell>
          <cell r="BG265">
            <v>2962</v>
          </cell>
          <cell r="BH265">
            <v>714</v>
          </cell>
          <cell r="BI265">
            <v>649</v>
          </cell>
          <cell r="BJ265">
            <v>497</v>
          </cell>
          <cell r="BK265">
            <v>389.154</v>
          </cell>
          <cell r="BL265">
            <v>2249.154</v>
          </cell>
          <cell r="BM265">
            <v>819</v>
          </cell>
          <cell r="BN265">
            <v>770</v>
          </cell>
          <cell r="BO265">
            <v>661.37731042491737</v>
          </cell>
          <cell r="BP265">
            <v>599.07410065753163</v>
          </cell>
          <cell r="BQ265">
            <v>2849.4514110824498</v>
          </cell>
          <cell r="BR265">
            <v>1021.3177267358196</v>
          </cell>
          <cell r="BS265">
            <v>972.97029186177633</v>
          </cell>
          <cell r="BT265">
            <v>861.16008145938952</v>
          </cell>
          <cell r="BU265">
            <v>777.02019190068324</v>
          </cell>
          <cell r="BV265">
            <v>3632.4682919576708</v>
          </cell>
          <cell r="BW265">
            <v>4311.300159775974</v>
          </cell>
        </row>
        <row r="266">
          <cell r="B266" t="str">
            <v>EBIT, operating profit (Pub)</v>
          </cell>
          <cell r="C266" t="str">
            <v>EBIT_PUB</v>
          </cell>
          <cell r="D266" t="str">
            <v>USD</v>
          </cell>
          <cell r="F266">
            <v>1767</v>
          </cell>
          <cell r="G266">
            <v>3570</v>
          </cell>
          <cell r="H266">
            <v>3075</v>
          </cell>
          <cell r="I266">
            <v>2688</v>
          </cell>
          <cell r="J266">
            <v>1796</v>
          </cell>
          <cell r="K266">
            <v>2182</v>
          </cell>
          <cell r="L266">
            <v>2753</v>
          </cell>
          <cell r="M266">
            <v>1128</v>
          </cell>
          <cell r="N266">
            <v>1100</v>
          </cell>
          <cell r="O266">
            <v>350</v>
          </cell>
          <cell r="P266">
            <v>747</v>
          </cell>
          <cell r="Q266">
            <v>595</v>
          </cell>
          <cell r="R266">
            <v>649</v>
          </cell>
          <cell r="S266">
            <v>2341</v>
          </cell>
          <cell r="T266">
            <v>871</v>
          </cell>
          <cell r="U266">
            <v>1141</v>
          </cell>
          <cell r="V266">
            <v>1034</v>
          </cell>
          <cell r="W266">
            <v>1301</v>
          </cell>
          <cell r="X266">
            <v>4347</v>
          </cell>
          <cell r="Y266">
            <v>1969</v>
          </cell>
          <cell r="Z266">
            <v>1794.7</v>
          </cell>
          <cell r="AA266">
            <v>1274</v>
          </cell>
          <cell r="AB266">
            <v>1463</v>
          </cell>
          <cell r="AC266">
            <v>6500.7</v>
          </cell>
          <cell r="AD266">
            <v>1737</v>
          </cell>
          <cell r="AE266">
            <v>1469</v>
          </cell>
          <cell r="AF266">
            <v>1356</v>
          </cell>
          <cell r="AG266">
            <v>1340</v>
          </cell>
          <cell r="AH266">
            <v>5902</v>
          </cell>
          <cell r="AI266">
            <v>1439</v>
          </cell>
          <cell r="AJ266">
            <v>1437</v>
          </cell>
          <cell r="AK266">
            <v>1264</v>
          </cell>
          <cell r="AL266">
            <v>1182</v>
          </cell>
          <cell r="AM266">
            <v>5322</v>
          </cell>
          <cell r="AN266">
            <v>1385</v>
          </cell>
          <cell r="AO266">
            <v>255</v>
          </cell>
          <cell r="AP266">
            <v>942</v>
          </cell>
          <cell r="AQ266">
            <v>-173</v>
          </cell>
          <cell r="AR266">
            <v>3304</v>
          </cell>
          <cell r="AS266">
            <v>358</v>
          </cell>
          <cell r="AT266">
            <v>790</v>
          </cell>
          <cell r="AU266">
            <v>803</v>
          </cell>
          <cell r="AV266">
            <v>663</v>
          </cell>
          <cell r="AW266">
            <v>2614</v>
          </cell>
          <cell r="AX266">
            <v>1066</v>
          </cell>
          <cell r="AY266">
            <v>1146</v>
          </cell>
          <cell r="AZ266">
            <v>1195</v>
          </cell>
          <cell r="BA266">
            <v>1153</v>
          </cell>
          <cell r="BB266">
            <v>4560</v>
          </cell>
          <cell r="BC266">
            <v>1714</v>
          </cell>
          <cell r="BD266">
            <v>1645</v>
          </cell>
          <cell r="BE266">
            <v>1299</v>
          </cell>
          <cell r="BF266">
            <v>850</v>
          </cell>
          <cell r="BG266">
            <v>5508</v>
          </cell>
          <cell r="BH266">
            <v>1410</v>
          </cell>
          <cell r="BI266">
            <v>1286</v>
          </cell>
          <cell r="BJ266">
            <v>1133</v>
          </cell>
          <cell r="BK266">
            <v>926</v>
          </cell>
          <cell r="BL266">
            <v>4755</v>
          </cell>
          <cell r="BM266">
            <v>1624</v>
          </cell>
          <cell r="BN266">
            <v>1468</v>
          </cell>
          <cell r="BO266">
            <v>1312.0018000000009</v>
          </cell>
          <cell r="BP266">
            <v>1161.7461999999969</v>
          </cell>
          <cell r="BQ266">
            <v>5565.7479999999987</v>
          </cell>
          <cell r="BR266">
            <v>1780.1817624999994</v>
          </cell>
          <cell r="BS266">
            <v>1703.7354999999991</v>
          </cell>
          <cell r="BT266">
            <v>1540.4319302500014</v>
          </cell>
          <cell r="BU266">
            <v>1387.5684062499981</v>
          </cell>
          <cell r="BV266">
            <v>6411.9175990000022</v>
          </cell>
          <cell r="BW266">
            <v>7335.6051881699968</v>
          </cell>
        </row>
        <row r="267">
          <cell r="B267" t="str">
            <v>Pre-tax profit (Pub)</v>
          </cell>
          <cell r="C267" t="str">
            <v>PTP_PUB</v>
          </cell>
          <cell r="D267" t="str">
            <v>USD</v>
          </cell>
          <cell r="F267">
            <v>1626</v>
          </cell>
          <cell r="G267">
            <v>3529</v>
          </cell>
          <cell r="H267">
            <v>3288</v>
          </cell>
          <cell r="I267">
            <v>2948</v>
          </cell>
          <cell r="J267">
            <v>2012</v>
          </cell>
          <cell r="K267">
            <v>2166</v>
          </cell>
          <cell r="L267">
            <v>2586</v>
          </cell>
          <cell r="M267">
            <v>-613</v>
          </cell>
          <cell r="N267">
            <v>-622</v>
          </cell>
          <cell r="O267">
            <v>149</v>
          </cell>
          <cell r="P267">
            <v>610</v>
          </cell>
          <cell r="Q267">
            <v>482</v>
          </cell>
          <cell r="R267">
            <v>510</v>
          </cell>
          <cell r="S267">
            <v>1751</v>
          </cell>
          <cell r="T267">
            <v>703</v>
          </cell>
          <cell r="U267">
            <v>980</v>
          </cell>
          <cell r="V267">
            <v>860</v>
          </cell>
          <cell r="W267">
            <v>1143</v>
          </cell>
          <cell r="X267">
            <v>3686</v>
          </cell>
          <cell r="Y267">
            <v>1811</v>
          </cell>
          <cell r="Z267">
            <v>1633.7</v>
          </cell>
          <cell r="AA267">
            <v>1148</v>
          </cell>
          <cell r="AB267">
            <v>1344</v>
          </cell>
          <cell r="AC267">
            <v>5936.7</v>
          </cell>
          <cell r="AD267">
            <v>1623</v>
          </cell>
          <cell r="AE267">
            <v>1356</v>
          </cell>
          <cell r="AF267">
            <v>1249</v>
          </cell>
          <cell r="AG267">
            <v>1243</v>
          </cell>
          <cell r="AH267">
            <v>5471</v>
          </cell>
          <cell r="AI267">
            <v>1333</v>
          </cell>
          <cell r="AJ267">
            <v>1341</v>
          </cell>
          <cell r="AK267">
            <v>1144</v>
          </cell>
          <cell r="AL267">
            <v>1050</v>
          </cell>
          <cell r="AM267">
            <v>0</v>
          </cell>
          <cell r="AN267">
            <v>1264</v>
          </cell>
          <cell r="AO267">
            <v>113</v>
          </cell>
          <cell r="AP267">
            <v>805</v>
          </cell>
          <cell r="AQ267">
            <v>-351</v>
          </cell>
          <cell r="AR267">
            <v>2742</v>
          </cell>
          <cell r="AS267">
            <v>-219</v>
          </cell>
          <cell r="AT267">
            <v>274</v>
          </cell>
          <cell r="AU267">
            <v>321</v>
          </cell>
          <cell r="AV267">
            <v>271</v>
          </cell>
          <cell r="AW267">
            <v>647</v>
          </cell>
          <cell r="AX267">
            <v>697</v>
          </cell>
          <cell r="AY267">
            <v>789</v>
          </cell>
          <cell r="AZ267">
            <v>840</v>
          </cell>
          <cell r="BA267">
            <v>798</v>
          </cell>
          <cell r="BB267">
            <v>3124</v>
          </cell>
          <cell r="BC267">
            <v>1344</v>
          </cell>
          <cell r="BD267">
            <v>1327</v>
          </cell>
          <cell r="BE267">
            <v>1003</v>
          </cell>
          <cell r="BF267">
            <v>533</v>
          </cell>
          <cell r="BG267">
            <v>4207</v>
          </cell>
          <cell r="BH267">
            <v>1087</v>
          </cell>
          <cell r="BI267">
            <v>984</v>
          </cell>
          <cell r="BJ267">
            <v>825</v>
          </cell>
          <cell r="BK267">
            <v>631</v>
          </cell>
          <cell r="BL267">
            <v>3527</v>
          </cell>
          <cell r="BM267">
            <v>1336</v>
          </cell>
          <cell r="BN267">
            <v>1199</v>
          </cell>
          <cell r="BO267">
            <v>1065.1268000000009</v>
          </cell>
          <cell r="BP267">
            <v>919.87119999999686</v>
          </cell>
          <cell r="BQ267">
            <v>4519.9979999999987</v>
          </cell>
          <cell r="BR267">
            <v>1531.3067624999994</v>
          </cell>
          <cell r="BS267">
            <v>1456.8604999999991</v>
          </cell>
          <cell r="BT267">
            <v>1293.5569302500014</v>
          </cell>
          <cell r="BU267">
            <v>1145.6934062499981</v>
          </cell>
          <cell r="BV267">
            <v>5427.4175990000003</v>
          </cell>
          <cell r="BW267">
            <v>6351.1051881699987</v>
          </cell>
        </row>
        <row r="268">
          <cell r="B268" t="str">
            <v>Sales, revenue (Pub)</v>
          </cell>
          <cell r="C268" t="str">
            <v>REVS_PUB</v>
          </cell>
          <cell r="D268" t="str">
            <v>USD</v>
          </cell>
          <cell r="F268">
            <v>16742</v>
          </cell>
          <cell r="G268">
            <v>20200</v>
          </cell>
          <cell r="H268">
            <v>20053</v>
          </cell>
          <cell r="I268">
            <v>20018</v>
          </cell>
          <cell r="J268">
            <v>18441</v>
          </cell>
          <cell r="K268">
            <v>19989</v>
          </cell>
          <cell r="L268">
            <v>29798</v>
          </cell>
          <cell r="M268">
            <v>28075</v>
          </cell>
          <cell r="N268">
            <v>27609</v>
          </cell>
          <cell r="O268">
            <v>8081</v>
          </cell>
          <cell r="P268">
            <v>8242</v>
          </cell>
          <cell r="Q268">
            <v>7977</v>
          </cell>
          <cell r="R268">
            <v>8332</v>
          </cell>
          <cell r="S268">
            <v>32632</v>
          </cell>
          <cell r="T268">
            <v>9309</v>
          </cell>
          <cell r="U268">
            <v>9844</v>
          </cell>
          <cell r="V268">
            <v>10072</v>
          </cell>
          <cell r="W268">
            <v>10936</v>
          </cell>
          <cell r="X268">
            <v>40161</v>
          </cell>
          <cell r="Y268">
            <v>11679</v>
          </cell>
          <cell r="Z268">
            <v>11450</v>
          </cell>
          <cell r="AA268">
            <v>11261</v>
          </cell>
          <cell r="AB268">
            <v>11917</v>
          </cell>
          <cell r="AC268">
            <v>46307</v>
          </cell>
          <cell r="AD268">
            <v>12020</v>
          </cell>
          <cell r="AE268">
            <v>12509</v>
          </cell>
          <cell r="AF268">
            <v>12359</v>
          </cell>
          <cell r="AG268">
            <v>12236</v>
          </cell>
          <cell r="AH268">
            <v>49124</v>
          </cell>
          <cell r="AI268">
            <v>12432</v>
          </cell>
          <cell r="AJ268">
            <v>13265</v>
          </cell>
          <cell r="AK268">
            <v>13589</v>
          </cell>
          <cell r="AL268">
            <v>14227</v>
          </cell>
          <cell r="AM268">
            <v>53513</v>
          </cell>
          <cell r="AN268">
            <v>14824</v>
          </cell>
          <cell r="AO268">
            <v>9087</v>
          </cell>
          <cell r="AP268">
            <v>15411</v>
          </cell>
          <cell r="AQ268">
            <v>10899</v>
          </cell>
          <cell r="AR268">
            <v>57514</v>
          </cell>
          <cell r="AS268">
            <v>10810</v>
          </cell>
          <cell r="AT268">
            <v>11322</v>
          </cell>
          <cell r="AU268">
            <v>12046</v>
          </cell>
          <cell r="AV268">
            <v>12466</v>
          </cell>
          <cell r="AW268">
            <v>46644</v>
          </cell>
          <cell r="AX268">
            <v>13417</v>
          </cell>
          <cell r="AY268">
            <v>13618</v>
          </cell>
          <cell r="AZ268">
            <v>12868</v>
          </cell>
          <cell r="BA268">
            <v>13771</v>
          </cell>
          <cell r="BB268">
            <v>53674</v>
          </cell>
          <cell r="BC268">
            <v>14733</v>
          </cell>
          <cell r="BD268">
            <v>16046</v>
          </cell>
          <cell r="BE268">
            <v>15109</v>
          </cell>
          <cell r="BF268">
            <v>14097</v>
          </cell>
          <cell r="BG268">
            <v>59985</v>
          </cell>
          <cell r="BH268">
            <v>14719</v>
          </cell>
          <cell r="BI268">
            <v>14513</v>
          </cell>
          <cell r="BJ268">
            <v>13637</v>
          </cell>
          <cell r="BK268">
            <v>13917</v>
          </cell>
          <cell r="BL268">
            <v>56786</v>
          </cell>
          <cell r="BM268">
            <v>14383</v>
          </cell>
          <cell r="BN268">
            <v>14577</v>
          </cell>
          <cell r="BO268">
            <v>13791.029999999999</v>
          </cell>
          <cell r="BP268">
            <v>14513.77</v>
          </cell>
          <cell r="BQ268">
            <v>57264.800000000003</v>
          </cell>
          <cell r="BR268">
            <v>14981.74</v>
          </cell>
          <cell r="BS268">
            <v>15280.369999999999</v>
          </cell>
          <cell r="BT268">
            <v>14449.12515</v>
          </cell>
          <cell r="BU268">
            <v>15209.974850000001</v>
          </cell>
          <cell r="BV268">
            <v>59921.21</v>
          </cell>
          <cell r="BW268">
            <v>62816.481984500002</v>
          </cell>
        </row>
        <row r="269">
          <cell r="B269" t="str">
            <v>Total shareholders' equity (Pub)</v>
          </cell>
          <cell r="C269" t="str">
            <v>EQ_PUB</v>
          </cell>
          <cell r="D269" t="str">
            <v>USD</v>
          </cell>
          <cell r="F269">
            <v>10718</v>
          </cell>
          <cell r="G269">
            <v>9136</v>
          </cell>
          <cell r="H269">
            <v>10045</v>
          </cell>
          <cell r="I269">
            <v>8302</v>
          </cell>
          <cell r="J269">
            <v>7961</v>
          </cell>
          <cell r="K269">
            <v>8731</v>
          </cell>
          <cell r="L269">
            <v>12290</v>
          </cell>
          <cell r="M269">
            <v>10350</v>
          </cell>
          <cell r="N269">
            <v>7992</v>
          </cell>
          <cell r="O269">
            <v>7879</v>
          </cell>
          <cell r="P269">
            <v>8205</v>
          </cell>
          <cell r="Q269">
            <v>8328</v>
          </cell>
          <cell r="R269">
            <v>9551</v>
          </cell>
          <cell r="S269">
            <v>9551</v>
          </cell>
          <cell r="T269">
            <v>9872</v>
          </cell>
          <cell r="U269">
            <v>10303</v>
          </cell>
          <cell r="V269">
            <v>10932</v>
          </cell>
          <cell r="W269">
            <v>13719</v>
          </cell>
          <cell r="X269">
            <v>13719</v>
          </cell>
          <cell r="Y269">
            <v>16660</v>
          </cell>
          <cell r="Z269">
            <v>16660</v>
          </cell>
          <cell r="AA269">
            <v>16660</v>
          </cell>
          <cell r="AB269">
            <v>16660</v>
          </cell>
          <cell r="AC269">
            <v>16660</v>
          </cell>
          <cell r="AD269">
            <v>18430</v>
          </cell>
          <cell r="AE269">
            <v>18430</v>
          </cell>
          <cell r="AF269">
            <v>18430</v>
          </cell>
          <cell r="AG269">
            <v>18430</v>
          </cell>
          <cell r="AH269">
            <v>18430</v>
          </cell>
          <cell r="AI269">
            <v>20803</v>
          </cell>
          <cell r="AJ269">
            <v>20803</v>
          </cell>
          <cell r="AK269">
            <v>20803</v>
          </cell>
          <cell r="AL269">
            <v>20803</v>
          </cell>
          <cell r="AM269">
            <v>20803</v>
          </cell>
          <cell r="AN269">
            <v>14448</v>
          </cell>
          <cell r="AO269">
            <v>14448</v>
          </cell>
          <cell r="AP269">
            <v>14448</v>
          </cell>
          <cell r="AQ269">
            <v>14448</v>
          </cell>
          <cell r="AR269">
            <v>14448</v>
          </cell>
          <cell r="AS269">
            <v>13179</v>
          </cell>
          <cell r="AT269">
            <v>16223</v>
          </cell>
          <cell r="AU269">
            <v>17245</v>
          </cell>
          <cell r="AV269">
            <v>17124</v>
          </cell>
          <cell r="AW269">
            <v>17124</v>
          </cell>
          <cell r="AX269">
            <v>18642</v>
          </cell>
          <cell r="AY269">
            <v>18642</v>
          </cell>
          <cell r="AZ269">
            <v>18642</v>
          </cell>
          <cell r="BA269">
            <v>18642</v>
          </cell>
          <cell r="BB269">
            <v>18642</v>
          </cell>
          <cell r="BC269">
            <v>19837</v>
          </cell>
          <cell r="BD269">
            <v>21039</v>
          </cell>
          <cell r="BE269">
            <v>21141</v>
          </cell>
          <cell r="BF269">
            <v>19438</v>
          </cell>
          <cell r="BG269">
            <v>19438</v>
          </cell>
          <cell r="BH269">
            <v>20198</v>
          </cell>
          <cell r="BI269">
            <v>20371</v>
          </cell>
          <cell r="BJ269">
            <v>21108</v>
          </cell>
          <cell r="BK269">
            <v>18014</v>
          </cell>
          <cell r="BL269">
            <v>18014</v>
          </cell>
          <cell r="BM269">
            <v>18143</v>
          </cell>
          <cell r="BN269">
            <v>20347</v>
          </cell>
          <cell r="BO269">
            <v>18049.619411082444</v>
          </cell>
          <cell r="BP269">
            <v>18049.619411082444</v>
          </cell>
          <cell r="BQ269">
            <v>18049.619411082444</v>
          </cell>
          <cell r="BR269">
            <v>19428.346903040117</v>
          </cell>
          <cell r="BS269">
            <v>19428.346903040117</v>
          </cell>
          <cell r="BT269">
            <v>19428.346903040117</v>
          </cell>
          <cell r="BU269">
            <v>19428.346903040117</v>
          </cell>
          <cell r="BV269">
            <v>19428.346903040117</v>
          </cell>
          <cell r="BW269">
            <v>21722.845142816106</v>
          </cell>
        </row>
        <row r="270">
          <cell r="A270" t="str">
            <v>Income Statement</v>
          </cell>
        </row>
        <row r="271">
          <cell r="B271" t="str">
            <v>Provision for income tax</v>
          </cell>
          <cell r="C271" t="str">
            <v>PROV_INC_TAX</v>
          </cell>
          <cell r="D271" t="str">
            <v>USD</v>
          </cell>
          <cell r="F271">
            <v>-654</v>
          </cell>
          <cell r="G271">
            <v>-1442</v>
          </cell>
          <cell r="H271">
            <v>-1187</v>
          </cell>
          <cell r="I271">
            <v>-1041</v>
          </cell>
          <cell r="J271">
            <v>-685</v>
          </cell>
          <cell r="K271">
            <v>-766</v>
          </cell>
          <cell r="L271">
            <v>-839</v>
          </cell>
          <cell r="M271">
            <v>228</v>
          </cell>
          <cell r="N271">
            <v>280</v>
          </cell>
          <cell r="O271">
            <v>-47</v>
          </cell>
          <cell r="P271">
            <v>-186</v>
          </cell>
          <cell r="Q271">
            <v>-127</v>
          </cell>
          <cell r="R271">
            <v>-12</v>
          </cell>
          <cell r="S271">
            <v>-372</v>
          </cell>
          <cell r="T271">
            <v>-204</v>
          </cell>
          <cell r="U271">
            <v>-281</v>
          </cell>
          <cell r="V271">
            <v>-214</v>
          </cell>
          <cell r="W271">
            <v>-288</v>
          </cell>
          <cell r="X271">
            <v>-987</v>
          </cell>
          <cell r="Y271">
            <v>-487</v>
          </cell>
          <cell r="Z271">
            <v>-441</v>
          </cell>
          <cell r="AA271">
            <v>-328</v>
          </cell>
          <cell r="AB271">
            <v>-319</v>
          </cell>
          <cell r="AC271">
            <v>-1575</v>
          </cell>
          <cell r="AD271">
            <v>-384</v>
          </cell>
          <cell r="AE271">
            <v>-310</v>
          </cell>
          <cell r="AF271">
            <v>-278</v>
          </cell>
          <cell r="AG271">
            <v>-265</v>
          </cell>
          <cell r="AH271">
            <v>-1237</v>
          </cell>
          <cell r="AI271">
            <v>-335</v>
          </cell>
          <cell r="AJ271">
            <v>-277</v>
          </cell>
          <cell r="AK271">
            <v>-317</v>
          </cell>
          <cell r="AL271">
            <v>-218.5</v>
          </cell>
          <cell r="AM271">
            <v>-1147.5</v>
          </cell>
          <cell r="AN271">
            <v>-299</v>
          </cell>
          <cell r="AO271">
            <v>18</v>
          </cell>
          <cell r="AP271">
            <v>-228</v>
          </cell>
          <cell r="AQ271">
            <v>-211</v>
          </cell>
          <cell r="AR271">
            <v>-981</v>
          </cell>
          <cell r="AS271">
            <v>244</v>
          </cell>
          <cell r="AT271">
            <v>-71</v>
          </cell>
          <cell r="AU271">
            <v>36</v>
          </cell>
          <cell r="AV271">
            <v>15</v>
          </cell>
          <cell r="AW271">
            <v>224</v>
          </cell>
          <cell r="AX271">
            <v>-120</v>
          </cell>
          <cell r="AY271">
            <v>-82</v>
          </cell>
          <cell r="AZ271">
            <v>-135</v>
          </cell>
          <cell r="BA271">
            <v>-173</v>
          </cell>
          <cell r="BB271">
            <v>-510</v>
          </cell>
          <cell r="BC271">
            <v>-296</v>
          </cell>
          <cell r="BD271">
            <v>-240</v>
          </cell>
          <cell r="BE271">
            <v>-186</v>
          </cell>
          <cell r="BF271">
            <v>-141</v>
          </cell>
          <cell r="BG271">
            <v>-863</v>
          </cell>
          <cell r="BH271">
            <v>-265</v>
          </cell>
          <cell r="BI271">
            <v>-244</v>
          </cell>
          <cell r="BJ271">
            <v>-234</v>
          </cell>
          <cell r="BK271">
            <v>-167.846</v>
          </cell>
          <cell r="BL271">
            <v>-910.846</v>
          </cell>
          <cell r="BM271">
            <v>-407</v>
          </cell>
          <cell r="BN271">
            <v>-326</v>
          </cell>
          <cell r="BO271">
            <v>-308.88677200000012</v>
          </cell>
          <cell r="BP271">
            <v>-248.36522399999947</v>
          </cell>
          <cell r="BQ271">
            <v>-1290.2519959999995</v>
          </cell>
          <cell r="BR271">
            <v>-398.13975825000011</v>
          </cell>
          <cell r="BS271">
            <v>-378.78372999999993</v>
          </cell>
          <cell r="BT271">
            <v>-336.32480186500015</v>
          </cell>
          <cell r="BU271">
            <v>-297.88028562499983</v>
          </cell>
          <cell r="BV271">
            <v>-1411.1285757400001</v>
          </cell>
          <cell r="BW271">
            <v>-1651.2873489241997</v>
          </cell>
        </row>
        <row r="272">
          <cell r="B272" t="str">
            <v>Minority interest</v>
          </cell>
          <cell r="C272" t="str">
            <v>INC_MINORITY</v>
          </cell>
          <cell r="D272" t="str">
            <v>USD</v>
          </cell>
          <cell r="F272">
            <v>-200</v>
          </cell>
          <cell r="G272">
            <v>-196</v>
          </cell>
          <cell r="H272">
            <v>-194</v>
          </cell>
          <cell r="I272">
            <v>-99</v>
          </cell>
          <cell r="J272">
            <v>-17</v>
          </cell>
          <cell r="K272">
            <v>-69</v>
          </cell>
          <cell r="L272">
            <v>-72</v>
          </cell>
          <cell r="M272">
            <v>-32</v>
          </cell>
          <cell r="N272">
            <v>-63</v>
          </cell>
          <cell r="O272">
            <v>-17</v>
          </cell>
          <cell r="P272">
            <v>-31</v>
          </cell>
          <cell r="Q272">
            <v>-23</v>
          </cell>
          <cell r="R272">
            <v>-23</v>
          </cell>
          <cell r="S272">
            <v>-94</v>
          </cell>
          <cell r="T272">
            <v>-30</v>
          </cell>
          <cell r="U272">
            <v>-31</v>
          </cell>
          <cell r="V272">
            <v>-29</v>
          </cell>
          <cell r="W272">
            <v>-32</v>
          </cell>
          <cell r="X272">
            <v>-122</v>
          </cell>
          <cell r="Y272">
            <v>-20</v>
          </cell>
          <cell r="Z272">
            <v>-21</v>
          </cell>
          <cell r="AA272">
            <v>-19</v>
          </cell>
          <cell r="AB272">
            <v>-22</v>
          </cell>
          <cell r="AC272">
            <v>-82</v>
          </cell>
          <cell r="AD272">
            <v>-25</v>
          </cell>
          <cell r="AE272">
            <v>-23</v>
          </cell>
          <cell r="AF272">
            <v>-21</v>
          </cell>
          <cell r="AG272">
            <v>-24</v>
          </cell>
          <cell r="AH272">
            <v>-93</v>
          </cell>
          <cell r="AI272">
            <v>-25</v>
          </cell>
          <cell r="AJ272">
            <v>-25</v>
          </cell>
          <cell r="AK272">
            <v>-23</v>
          </cell>
          <cell r="AL272">
            <v>-25</v>
          </cell>
          <cell r="AM272">
            <v>-98</v>
          </cell>
          <cell r="AN272">
            <v>-24</v>
          </cell>
          <cell r="AO272">
            <v>-11</v>
          </cell>
          <cell r="AP272">
            <v>-20</v>
          </cell>
          <cell r="AQ272">
            <v>-12</v>
          </cell>
          <cell r="AR272">
            <v>-75</v>
          </cell>
          <cell r="AS272">
            <v>-9</v>
          </cell>
          <cell r="AT272">
            <v>-12</v>
          </cell>
          <cell r="AU272">
            <v>1</v>
          </cell>
          <cell r="AV272">
            <v>0</v>
          </cell>
          <cell r="AW272">
            <v>-20</v>
          </cell>
          <cell r="AX272">
            <v>-1</v>
          </cell>
          <cell r="AY272">
            <v>-8</v>
          </cell>
          <cell r="AZ272">
            <v>0</v>
          </cell>
          <cell r="BA272">
            <v>-2</v>
          </cell>
          <cell r="BB272">
            <v>-11</v>
          </cell>
          <cell r="BC272">
            <v>-11</v>
          </cell>
          <cell r="BD272">
            <v>-10</v>
          </cell>
          <cell r="BE272">
            <v>-3</v>
          </cell>
          <cell r="BF272">
            <v>-18</v>
          </cell>
          <cell r="BG272">
            <v>-42</v>
          </cell>
          <cell r="BH272">
            <v>-23</v>
          </cell>
          <cell r="BI272">
            <v>-6</v>
          </cell>
          <cell r="BJ272">
            <v>-9</v>
          </cell>
          <cell r="BK272">
            <v>11</v>
          </cell>
          <cell r="BL272">
            <v>-27</v>
          </cell>
          <cell r="BM272">
            <v>-25</v>
          </cell>
          <cell r="BN272">
            <v>-18</v>
          </cell>
          <cell r="BO272">
            <v>-9.8627175750834244</v>
          </cell>
          <cell r="BP272">
            <v>12.568124657534245</v>
          </cell>
          <cell r="BQ272">
            <v>-40.294592917549181</v>
          </cell>
          <cell r="BR272">
            <v>-26.849277514179754</v>
          </cell>
          <cell r="BS272">
            <v>-20.106478138222851</v>
          </cell>
          <cell r="BT272">
            <v>-11.072046925611787</v>
          </cell>
          <cell r="BU272">
            <v>14.207071275684932</v>
          </cell>
          <cell r="BV272">
            <v>-43.820731302329456</v>
          </cell>
          <cell r="BW272">
            <v>-48.517679469825879</v>
          </cell>
        </row>
        <row r="273">
          <cell r="B273" t="str">
            <v>Net income (pre-preferred dividends)</v>
          </cell>
          <cell r="C273" t="str">
            <v>NI_PRE_PREF</v>
          </cell>
          <cell r="D273" t="str">
            <v>USD</v>
          </cell>
          <cell r="F273">
            <v>772</v>
          </cell>
          <cell r="G273">
            <v>1891</v>
          </cell>
          <cell r="H273">
            <v>1907</v>
          </cell>
          <cell r="I273">
            <v>1808</v>
          </cell>
          <cell r="J273">
            <v>1310</v>
          </cell>
          <cell r="K273">
            <v>1331</v>
          </cell>
          <cell r="L273">
            <v>1675</v>
          </cell>
          <cell r="M273">
            <v>-417</v>
          </cell>
          <cell r="N273">
            <v>-405</v>
          </cell>
          <cell r="O273">
            <v>85</v>
          </cell>
          <cell r="P273">
            <v>393</v>
          </cell>
          <cell r="Q273">
            <v>332</v>
          </cell>
          <cell r="R273">
            <v>475</v>
          </cell>
          <cell r="S273">
            <v>1285</v>
          </cell>
          <cell r="T273">
            <v>469</v>
          </cell>
          <cell r="U273">
            <v>668</v>
          </cell>
          <cell r="V273">
            <v>617</v>
          </cell>
          <cell r="W273">
            <v>823</v>
          </cell>
          <cell r="X273">
            <v>2577</v>
          </cell>
          <cell r="Y273">
            <v>1304</v>
          </cell>
          <cell r="Z273">
            <v>1171.7</v>
          </cell>
          <cell r="AA273">
            <v>801</v>
          </cell>
          <cell r="AB273">
            <v>1003</v>
          </cell>
          <cell r="AC273">
            <v>4279.7</v>
          </cell>
          <cell r="AD273">
            <v>1214</v>
          </cell>
          <cell r="AE273">
            <v>1023</v>
          </cell>
          <cell r="AF273">
            <v>950</v>
          </cell>
          <cell r="AG273">
            <v>954</v>
          </cell>
          <cell r="AH273">
            <v>4141</v>
          </cell>
          <cell r="AI273">
            <v>973</v>
          </cell>
          <cell r="AJ273">
            <v>1039</v>
          </cell>
          <cell r="AK273">
            <v>804</v>
          </cell>
          <cell r="AL273">
            <v>806.5</v>
          </cell>
          <cell r="AM273">
            <v>3622.5</v>
          </cell>
          <cell r="AN273">
            <v>941</v>
          </cell>
          <cell r="AO273">
            <v>120</v>
          </cell>
          <cell r="AP273">
            <v>557</v>
          </cell>
          <cell r="AQ273">
            <v>-574</v>
          </cell>
          <cell r="AR273">
            <v>1686</v>
          </cell>
          <cell r="AS273">
            <v>16</v>
          </cell>
          <cell r="AT273">
            <v>191</v>
          </cell>
          <cell r="AU273">
            <v>358</v>
          </cell>
          <cell r="AV273">
            <v>286</v>
          </cell>
          <cell r="AW273">
            <v>851</v>
          </cell>
          <cell r="AX273">
            <v>576</v>
          </cell>
          <cell r="AY273">
            <v>699</v>
          </cell>
          <cell r="AZ273">
            <v>705</v>
          </cell>
          <cell r="BA273">
            <v>623</v>
          </cell>
          <cell r="BB273">
            <v>2603</v>
          </cell>
          <cell r="BC273">
            <v>1037</v>
          </cell>
          <cell r="BD273">
            <v>1077</v>
          </cell>
          <cell r="BE273">
            <v>814</v>
          </cell>
          <cell r="BF273">
            <v>374</v>
          </cell>
          <cell r="BG273">
            <v>3302</v>
          </cell>
          <cell r="BH273">
            <v>799</v>
          </cell>
          <cell r="BI273">
            <v>734</v>
          </cell>
          <cell r="BJ273">
            <v>582</v>
          </cell>
          <cell r="BK273">
            <v>474.154</v>
          </cell>
          <cell r="BL273">
            <v>2589.154</v>
          </cell>
          <cell r="BM273">
            <v>904</v>
          </cell>
          <cell r="BN273">
            <v>855</v>
          </cell>
          <cell r="BO273">
            <v>746.37731042491737</v>
          </cell>
          <cell r="BP273">
            <v>684.07410065753163</v>
          </cell>
          <cell r="BQ273">
            <v>3189.4514110824498</v>
          </cell>
          <cell r="BR273">
            <v>1106.3177267358196</v>
          </cell>
          <cell r="BS273">
            <v>1057.9702918617763</v>
          </cell>
          <cell r="BT273">
            <v>946.16008145938952</v>
          </cell>
          <cell r="BU273">
            <v>862.02019190068324</v>
          </cell>
          <cell r="BV273">
            <v>3972.4682919576708</v>
          </cell>
          <cell r="BW273">
            <v>4651.300159775974</v>
          </cell>
        </row>
        <row r="274">
          <cell r="B274" t="str">
            <v>Preferred dividends</v>
          </cell>
          <cell r="C274" t="str">
            <v>PREF_DIV</v>
          </cell>
          <cell r="D274" t="str">
            <v>USD</v>
          </cell>
          <cell r="F274">
            <v>-7</v>
          </cell>
          <cell r="G274">
            <v>-7</v>
          </cell>
          <cell r="H274">
            <v>-7</v>
          </cell>
          <cell r="I274">
            <v>-6</v>
          </cell>
          <cell r="J274">
            <v>-6</v>
          </cell>
          <cell r="K274">
            <v>-5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-179</v>
          </cell>
          <cell r="AT274">
            <v>-142</v>
          </cell>
          <cell r="AU274">
            <v>-85</v>
          </cell>
          <cell r="AV274">
            <v>-85</v>
          </cell>
          <cell r="AW274">
            <v>-491</v>
          </cell>
          <cell r="AX274">
            <v>-85</v>
          </cell>
          <cell r="AY274">
            <v>-85</v>
          </cell>
          <cell r="AZ274">
            <v>-85</v>
          </cell>
          <cell r="BA274">
            <v>-85</v>
          </cell>
          <cell r="BB274">
            <v>-340</v>
          </cell>
          <cell r="BC274">
            <v>-85</v>
          </cell>
          <cell r="BD274">
            <v>-85</v>
          </cell>
          <cell r="BE274">
            <v>-85</v>
          </cell>
          <cell r="BF274">
            <v>-85</v>
          </cell>
          <cell r="BG274">
            <v>-340</v>
          </cell>
          <cell r="BH274">
            <v>-85</v>
          </cell>
          <cell r="BI274">
            <v>-85</v>
          </cell>
          <cell r="BJ274">
            <v>-85</v>
          </cell>
          <cell r="BK274">
            <v>-85</v>
          </cell>
          <cell r="BL274">
            <v>-340</v>
          </cell>
          <cell r="BM274">
            <v>-85</v>
          </cell>
          <cell r="BN274">
            <v>-85</v>
          </cell>
          <cell r="BO274">
            <v>-85</v>
          </cell>
          <cell r="BP274">
            <v>-85</v>
          </cell>
          <cell r="BQ274">
            <v>-340</v>
          </cell>
          <cell r="BR274">
            <v>-85</v>
          </cell>
          <cell r="BS274">
            <v>-85</v>
          </cell>
          <cell r="BT274">
            <v>-85</v>
          </cell>
          <cell r="BU274">
            <v>-85</v>
          </cell>
          <cell r="BV274">
            <v>-340</v>
          </cell>
          <cell r="BW274">
            <v>-340</v>
          </cell>
        </row>
        <row r="275">
          <cell r="B275" t="str">
            <v>Net income (pre-exceptionals)</v>
          </cell>
          <cell r="C275" t="str">
            <v>NET_EARNING</v>
          </cell>
          <cell r="D275" t="str">
            <v>USD</v>
          </cell>
          <cell r="F275">
            <v>765</v>
          </cell>
          <cell r="G275">
            <v>1884</v>
          </cell>
          <cell r="H275">
            <v>1900</v>
          </cell>
          <cell r="I275">
            <v>1802</v>
          </cell>
          <cell r="J275">
            <v>1304</v>
          </cell>
          <cell r="K275">
            <v>1326</v>
          </cell>
          <cell r="L275">
            <v>1675</v>
          </cell>
          <cell r="M275">
            <v>-417</v>
          </cell>
          <cell r="N275">
            <v>-405</v>
          </cell>
          <cell r="O275">
            <v>85</v>
          </cell>
          <cell r="P275">
            <v>393</v>
          </cell>
          <cell r="Q275">
            <v>332</v>
          </cell>
          <cell r="R275">
            <v>475</v>
          </cell>
          <cell r="S275">
            <v>1285</v>
          </cell>
          <cell r="T275">
            <v>469</v>
          </cell>
          <cell r="U275">
            <v>668</v>
          </cell>
          <cell r="V275">
            <v>617</v>
          </cell>
          <cell r="W275">
            <v>823</v>
          </cell>
          <cell r="X275">
            <v>2577</v>
          </cell>
          <cell r="Y275">
            <v>1304</v>
          </cell>
          <cell r="Z275">
            <v>1171.7</v>
          </cell>
          <cell r="AA275">
            <v>801</v>
          </cell>
          <cell r="AB275">
            <v>1003</v>
          </cell>
          <cell r="AC275">
            <v>4279.7</v>
          </cell>
          <cell r="AD275">
            <v>1214</v>
          </cell>
          <cell r="AE275">
            <v>1023</v>
          </cell>
          <cell r="AF275">
            <v>950</v>
          </cell>
          <cell r="AG275">
            <v>954</v>
          </cell>
          <cell r="AH275">
            <v>4141</v>
          </cell>
          <cell r="AI275">
            <v>973</v>
          </cell>
          <cell r="AJ275">
            <v>1039</v>
          </cell>
          <cell r="AK275">
            <v>804</v>
          </cell>
          <cell r="AL275">
            <v>806.5</v>
          </cell>
          <cell r="AM275">
            <v>3622.5</v>
          </cell>
          <cell r="AN275">
            <v>941</v>
          </cell>
          <cell r="AO275">
            <v>120</v>
          </cell>
          <cell r="AP275">
            <v>557</v>
          </cell>
          <cell r="AQ275">
            <v>-574</v>
          </cell>
          <cell r="AR275">
            <v>1686</v>
          </cell>
          <cell r="AS275">
            <v>-163</v>
          </cell>
          <cell r="AT275">
            <v>49</v>
          </cell>
          <cell r="AU275">
            <v>273</v>
          </cell>
          <cell r="AV275">
            <v>201</v>
          </cell>
          <cell r="AW275">
            <v>360</v>
          </cell>
          <cell r="AX275">
            <v>491</v>
          </cell>
          <cell r="AY275">
            <v>614</v>
          </cell>
          <cell r="AZ275">
            <v>620</v>
          </cell>
          <cell r="BA275">
            <v>538</v>
          </cell>
          <cell r="BB275">
            <v>2263</v>
          </cell>
          <cell r="BC275">
            <v>952</v>
          </cell>
          <cell r="BD275">
            <v>992</v>
          </cell>
          <cell r="BE275">
            <v>729</v>
          </cell>
          <cell r="BF275">
            <v>289</v>
          </cell>
          <cell r="BG275">
            <v>2962</v>
          </cell>
          <cell r="BH275">
            <v>714</v>
          </cell>
          <cell r="BI275">
            <v>649</v>
          </cell>
          <cell r="BJ275">
            <v>497</v>
          </cell>
          <cell r="BK275">
            <v>389.154</v>
          </cell>
          <cell r="BL275">
            <v>2249.154</v>
          </cell>
          <cell r="BM275">
            <v>819</v>
          </cell>
          <cell r="BN275">
            <v>770</v>
          </cell>
          <cell r="BO275">
            <v>661.37731042491737</v>
          </cell>
          <cell r="BP275">
            <v>599.07410065753163</v>
          </cell>
          <cell r="BQ275">
            <v>2849.4514110824498</v>
          </cell>
          <cell r="BR275">
            <v>1021.3177267358196</v>
          </cell>
          <cell r="BS275">
            <v>972.97029186177633</v>
          </cell>
          <cell r="BT275">
            <v>861.16008145938952</v>
          </cell>
          <cell r="BU275">
            <v>777.02019190068324</v>
          </cell>
          <cell r="BV275">
            <v>3632.4682919576708</v>
          </cell>
          <cell r="BW275">
            <v>4311.300159775974</v>
          </cell>
        </row>
        <row r="276">
          <cell r="B276" t="str">
            <v>Post-tax exceptionals</v>
          </cell>
          <cell r="C276" t="str">
            <v>TAX_EXC</v>
          </cell>
          <cell r="D276" t="str">
            <v>USD</v>
          </cell>
          <cell r="F276">
            <v>166</v>
          </cell>
          <cell r="G276">
            <v>187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32</v>
          </cell>
          <cell r="N276">
            <v>67</v>
          </cell>
          <cell r="O276">
            <v>-9</v>
          </cell>
          <cell r="P276">
            <v>0</v>
          </cell>
          <cell r="Q276">
            <v>0</v>
          </cell>
          <cell r="R276">
            <v>454</v>
          </cell>
          <cell r="S276">
            <v>445</v>
          </cell>
          <cell r="T276">
            <v>0</v>
          </cell>
          <cell r="U276">
            <v>17</v>
          </cell>
          <cell r="V276">
            <v>0</v>
          </cell>
          <cell r="W276">
            <v>203</v>
          </cell>
          <cell r="X276">
            <v>220</v>
          </cell>
          <cell r="Y276">
            <v>49</v>
          </cell>
          <cell r="Z276">
            <v>93</v>
          </cell>
          <cell r="AA276">
            <v>0</v>
          </cell>
          <cell r="AB276">
            <v>92</v>
          </cell>
          <cell r="AC276">
            <v>234</v>
          </cell>
          <cell r="AD276">
            <v>0</v>
          </cell>
          <cell r="AE276">
            <v>0</v>
          </cell>
          <cell r="AF276">
            <v>-438</v>
          </cell>
          <cell r="AG276">
            <v>21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</row>
        <row r="277">
          <cell r="B277" t="str">
            <v>Net income (post-exceptionals)</v>
          </cell>
          <cell r="C277" t="str">
            <v>NET_INC</v>
          </cell>
          <cell r="D277" t="str">
            <v>USD</v>
          </cell>
          <cell r="F277">
            <v>931</v>
          </cell>
          <cell r="G277">
            <v>2071</v>
          </cell>
          <cell r="H277">
            <v>1900</v>
          </cell>
          <cell r="I277">
            <v>1802</v>
          </cell>
          <cell r="J277">
            <v>1304</v>
          </cell>
          <cell r="K277">
            <v>1326</v>
          </cell>
          <cell r="L277">
            <v>1675</v>
          </cell>
          <cell r="M277">
            <v>-385</v>
          </cell>
          <cell r="N277">
            <v>-338</v>
          </cell>
          <cell r="O277">
            <v>76</v>
          </cell>
          <cell r="P277">
            <v>393</v>
          </cell>
          <cell r="Q277">
            <v>332</v>
          </cell>
          <cell r="R277">
            <v>929</v>
          </cell>
          <cell r="S277">
            <v>1730</v>
          </cell>
          <cell r="T277">
            <v>469</v>
          </cell>
          <cell r="U277">
            <v>685</v>
          </cell>
          <cell r="V277">
            <v>617</v>
          </cell>
          <cell r="W277">
            <v>1026</v>
          </cell>
          <cell r="X277">
            <v>2797</v>
          </cell>
          <cell r="Y277">
            <v>1353</v>
          </cell>
          <cell r="Z277">
            <v>1264.7</v>
          </cell>
          <cell r="AA277">
            <v>801</v>
          </cell>
          <cell r="AB277">
            <v>1095</v>
          </cell>
          <cell r="AC277">
            <v>4513.7</v>
          </cell>
          <cell r="AD277">
            <v>1214</v>
          </cell>
          <cell r="AE277">
            <v>1023</v>
          </cell>
          <cell r="AF277">
            <v>512</v>
          </cell>
          <cell r="AG277">
            <v>975</v>
          </cell>
          <cell r="AH277">
            <v>4141</v>
          </cell>
          <cell r="AI277">
            <v>973</v>
          </cell>
          <cell r="AJ277">
            <v>1039</v>
          </cell>
          <cell r="AK277">
            <v>804</v>
          </cell>
          <cell r="AL277">
            <v>806.5</v>
          </cell>
          <cell r="AM277">
            <v>3622.5</v>
          </cell>
          <cell r="AN277">
            <v>941</v>
          </cell>
          <cell r="AO277">
            <v>120</v>
          </cell>
          <cell r="AP277">
            <v>557</v>
          </cell>
          <cell r="AQ277">
            <v>-574</v>
          </cell>
          <cell r="AR277">
            <v>1686</v>
          </cell>
          <cell r="AS277">
            <v>-163</v>
          </cell>
          <cell r="AT277">
            <v>49</v>
          </cell>
          <cell r="AU277">
            <v>273</v>
          </cell>
          <cell r="AV277">
            <v>201</v>
          </cell>
          <cell r="AW277">
            <v>360</v>
          </cell>
          <cell r="AX277">
            <v>491</v>
          </cell>
          <cell r="AY277">
            <v>614</v>
          </cell>
          <cell r="AZ277">
            <v>620</v>
          </cell>
          <cell r="BA277">
            <v>538</v>
          </cell>
          <cell r="BB277">
            <v>2263</v>
          </cell>
          <cell r="BC277">
            <v>952</v>
          </cell>
          <cell r="BD277">
            <v>992</v>
          </cell>
          <cell r="BE277">
            <v>729</v>
          </cell>
          <cell r="BF277">
            <v>289</v>
          </cell>
          <cell r="BG277">
            <v>2962</v>
          </cell>
          <cell r="BH277">
            <v>714</v>
          </cell>
          <cell r="BI277">
            <v>649</v>
          </cell>
          <cell r="BJ277">
            <v>497</v>
          </cell>
          <cell r="BK277">
            <v>389.154</v>
          </cell>
          <cell r="BL277">
            <v>2249.154</v>
          </cell>
          <cell r="BM277">
            <v>819</v>
          </cell>
          <cell r="BN277">
            <v>770</v>
          </cell>
          <cell r="BO277">
            <v>661.37731042491737</v>
          </cell>
          <cell r="BP277">
            <v>599.07410065753163</v>
          </cell>
          <cell r="BQ277">
            <v>2849.4514110824498</v>
          </cell>
          <cell r="BR277">
            <v>1021.3177267358196</v>
          </cell>
          <cell r="BS277">
            <v>972.97029186177633</v>
          </cell>
          <cell r="BT277">
            <v>861.16008145938952</v>
          </cell>
          <cell r="BU277">
            <v>777.02019190068324</v>
          </cell>
          <cell r="BV277">
            <v>3632.4682919576708</v>
          </cell>
          <cell r="BW277">
            <v>4311.300159775974</v>
          </cell>
        </row>
        <row r="278">
          <cell r="B278" t="str">
            <v>EPS (pre-exceptionals, basic)</v>
          </cell>
          <cell r="C278" t="str">
            <v>EPS</v>
          </cell>
          <cell r="D278" t="str">
            <v>USD</v>
          </cell>
          <cell r="F278">
            <v>0.92357841361825421</v>
          </cell>
          <cell r="G278">
            <v>2.3415361670395232</v>
          </cell>
          <cell r="H278">
            <v>2.5713899039112191</v>
          </cell>
          <cell r="I278">
            <v>2.6047990748771324</v>
          </cell>
          <cell r="J278">
            <v>1.9445272889949299</v>
          </cell>
          <cell r="K278">
            <v>2.0084822780975462</v>
          </cell>
          <cell r="L278">
            <v>1.8752798925212717</v>
          </cell>
          <cell r="M278">
            <v>-0.46240851630073188</v>
          </cell>
          <cell r="N278">
            <v>-0.44481054365733114</v>
          </cell>
          <cell r="O278">
            <v>9.2936802973977689E-2</v>
          </cell>
          <cell r="P278">
            <v>0.42843126567099099</v>
          </cell>
          <cell r="Q278">
            <v>0.36094803218090893</v>
          </cell>
          <cell r="R278">
            <v>0.50829190125595491</v>
          </cell>
          <cell r="S278">
            <v>1.3906080020818323</v>
          </cell>
          <cell r="T278">
            <v>0.50338091660405704</v>
          </cell>
          <cell r="U278">
            <v>0.71215351812366734</v>
          </cell>
          <cell r="V278">
            <v>0.65575512806887026</v>
          </cell>
          <cell r="W278">
            <v>0.86695459812493425</v>
          </cell>
          <cell r="X278">
            <v>2.7411977449207532</v>
          </cell>
          <cell r="Y278">
            <v>1.359749739311783</v>
          </cell>
          <cell r="Z278">
            <v>1.2153303599211707</v>
          </cell>
          <cell r="AA278">
            <v>0.82987981765437213</v>
          </cell>
          <cell r="AB278">
            <v>1.0378725165562914</v>
          </cell>
          <cell r="AC278">
            <v>4.4410200534412505</v>
          </cell>
          <cell r="AD278">
            <v>1.2542618039053621</v>
          </cell>
          <cell r="AE278">
            <v>1.061754021795537</v>
          </cell>
          <cell r="AF278">
            <v>0.99051193827546657</v>
          </cell>
          <cell r="AG278">
            <v>0.99572069721323453</v>
          </cell>
          <cell r="AH278">
            <v>4.3039027178714342</v>
          </cell>
          <cell r="AI278">
            <v>1.0101744186046511</v>
          </cell>
          <cell r="AJ278">
            <v>1.0881860075408463</v>
          </cell>
          <cell r="AK278">
            <v>0.83828589302471068</v>
          </cell>
          <cell r="AL278">
            <v>0.85307806219589599</v>
          </cell>
          <cell r="AM278">
            <v>3.7897243813661037</v>
          </cell>
          <cell r="AN278">
            <v>0.99534588533953883</v>
          </cell>
          <cell r="AO278">
            <v>0.12970168612191957</v>
          </cell>
          <cell r="AP278">
            <v>0.60203199308257671</v>
          </cell>
          <cell r="AQ278">
            <v>-0.62040639861651536</v>
          </cell>
          <cell r="AR278">
            <v>1.8026301721372822</v>
          </cell>
          <cell r="AS278">
            <v>-0.16711092884970269</v>
          </cell>
          <cell r="AT278">
            <v>4.775363025046292E-2</v>
          </cell>
          <cell r="AU278">
            <v>0.24630097437748102</v>
          </cell>
          <cell r="AV278">
            <v>0.18059299191374664</v>
          </cell>
          <cell r="AW278">
            <v>0.34099789244358147</v>
          </cell>
          <cell r="AX278">
            <v>0.43937360178970919</v>
          </cell>
          <cell r="AY278">
            <v>0.54558379242935839</v>
          </cell>
          <cell r="AZ278">
            <v>0.55091523014039445</v>
          </cell>
          <cell r="BA278">
            <v>0.47501324386367655</v>
          </cell>
          <cell r="BB278">
            <v>2.0111533248905777</v>
          </cell>
          <cell r="BC278">
            <v>0.83545414655550676</v>
          </cell>
          <cell r="BD278">
            <v>0.86290883785664585</v>
          </cell>
          <cell r="BE278">
            <v>0.63223690098805885</v>
          </cell>
          <cell r="BF278">
            <v>0.2498901982468904</v>
          </cell>
          <cell r="BG278">
            <v>2.5764045140518599</v>
          </cell>
          <cell r="BH278">
            <v>0.62038674249171299</v>
          </cell>
          <cell r="BI278">
            <v>0.5548431221680773</v>
          </cell>
          <cell r="BJ278">
            <v>0.42380830561951049</v>
          </cell>
          <cell r="BK278">
            <v>0.33102585913576049</v>
          </cell>
          <cell r="BL278">
            <v>1.926926178464069</v>
          </cell>
          <cell r="BM278">
            <v>0.69342138684277377</v>
          </cell>
          <cell r="BN278">
            <v>0.64918640924036763</v>
          </cell>
          <cell r="BO278">
            <v>0.55839432098805353</v>
          </cell>
          <cell r="BP278">
            <v>0.50454463586113318</v>
          </cell>
          <cell r="BQ278">
            <v>2.4051163813691248</v>
          </cell>
          <cell r="BR278">
            <v>0.85615584627505303</v>
          </cell>
          <cell r="BS278">
            <v>0.81218862038227979</v>
          </cell>
          <cell r="BT278">
            <v>0.71987023600373634</v>
          </cell>
          <cell r="BU278">
            <v>0.64793282105277927</v>
          </cell>
          <cell r="BV278">
            <v>3.0356751728073559</v>
          </cell>
          <cell r="BW278">
            <v>3.567305908829649</v>
          </cell>
        </row>
        <row r="279">
          <cell r="B279" t="str">
            <v>EPS (pre-exceptionals, diluted)</v>
          </cell>
          <cell r="C279" t="str">
            <v>EPS_FUL_DIL</v>
          </cell>
          <cell r="D279" t="str">
            <v>USD</v>
          </cell>
          <cell r="F279">
            <v>0.93202945792587222</v>
          </cell>
          <cell r="G279">
            <v>2.3502361421824514</v>
          </cell>
          <cell r="H279">
            <v>2.5335459014215491</v>
          </cell>
          <cell r="I279">
            <v>2.566723452583759</v>
          </cell>
          <cell r="J279">
            <v>1.921384570255207</v>
          </cell>
          <cell r="K279">
            <v>1.9768305361651568</v>
          </cell>
          <cell r="L279">
            <v>1.8518518518518519</v>
          </cell>
          <cell r="M279">
            <v>-0.46240851630073188</v>
          </cell>
          <cell r="N279">
            <v>-0.44481054365733114</v>
          </cell>
          <cell r="O279">
            <v>9.2622861501580028E-2</v>
          </cell>
          <cell r="P279">
            <v>0.42629352424341038</v>
          </cell>
          <cell r="Q279">
            <v>0.35833783054506207</v>
          </cell>
          <cell r="R279">
            <v>0.50272871371961014</v>
          </cell>
          <cell r="S279">
            <v>1.3799829300096627</v>
          </cell>
          <cell r="T279">
            <v>0.50230266680946767</v>
          </cell>
          <cell r="U279">
            <v>0.70571568730878786</v>
          </cell>
          <cell r="V279">
            <v>0.64851797351271812</v>
          </cell>
          <cell r="W279">
            <v>0.85346883749870373</v>
          </cell>
          <cell r="X279">
            <v>2.7100051651296773</v>
          </cell>
          <cell r="Y279">
            <v>1.3415637860082306</v>
          </cell>
          <cell r="Z279">
            <v>1.2002663388649875</v>
          </cell>
          <cell r="AA279">
            <v>0.81868356500408834</v>
          </cell>
          <cell r="AB279">
            <v>1.0221135228778151</v>
          </cell>
          <cell r="AC279">
            <v>4.3805624504209399</v>
          </cell>
          <cell r="AD279">
            <v>1.2378913021311309</v>
          </cell>
          <cell r="AE279">
            <v>1.0485854858548584</v>
          </cell>
          <cell r="AF279">
            <v>0.97948242086813075</v>
          </cell>
          <cell r="AG279">
            <v>0.98239110287303055</v>
          </cell>
          <cell r="AH279">
            <v>4.2501218792497371</v>
          </cell>
          <cell r="AI279">
            <v>0.99702838405574346</v>
          </cell>
          <cell r="AJ279">
            <v>1.0733471074380165</v>
          </cell>
          <cell r="AK279">
            <v>0.83619344773790949</v>
          </cell>
          <cell r="AL279">
            <v>0.84229765013054825</v>
          </cell>
          <cell r="AM279">
            <v>3.7488665893622177</v>
          </cell>
          <cell r="AN279">
            <v>0.98886086591004618</v>
          </cell>
          <cell r="AO279">
            <v>0.12875536480686695</v>
          </cell>
          <cell r="AP279">
            <v>0.59635974304068518</v>
          </cell>
          <cell r="AQ279">
            <v>-0.6164089347079037</v>
          </cell>
          <cell r="AR279">
            <v>1.7954315531654332</v>
          </cell>
          <cell r="AS279">
            <v>-0.16711092884970269</v>
          </cell>
          <cell r="AT279">
            <v>4.732013520038629E-2</v>
          </cell>
          <cell r="AU279">
            <v>0.24359775140537163</v>
          </cell>
          <cell r="AV279">
            <v>0.1783179559971611</v>
          </cell>
          <cell r="AW279">
            <v>0.33812341504649196</v>
          </cell>
          <cell r="AX279">
            <v>0.43149661657439137</v>
          </cell>
          <cell r="AY279">
            <v>0.53784162578836725</v>
          </cell>
          <cell r="AZ279">
            <v>0.54124836316019209</v>
          </cell>
          <cell r="BA279">
            <v>0.46648747073614844</v>
          </cell>
          <cell r="BB279">
            <v>1.9771530917589497</v>
          </cell>
          <cell r="BC279">
            <v>0.81984154323114011</v>
          </cell>
          <cell r="BD279">
            <v>0.85450943233697985</v>
          </cell>
          <cell r="BE279">
            <v>0.61848565767938668</v>
          </cell>
          <cell r="BF279">
            <v>0.24554903821271459</v>
          </cell>
          <cell r="BG279">
            <v>2.5286302048553519</v>
          </cell>
          <cell r="BH279">
            <v>0.61093522717549409</v>
          </cell>
          <cell r="BI279">
            <v>0.55158932517423087</v>
          </cell>
          <cell r="BJ279">
            <v>0.42136498516320475</v>
          </cell>
          <cell r="BK279">
            <v>0.32927278127086229</v>
          </cell>
          <cell r="BL279">
            <v>1.9114654365230199</v>
          </cell>
          <cell r="BM279">
            <v>0.68962613674637929</v>
          </cell>
          <cell r="BN279">
            <v>0.64378042638912203</v>
          </cell>
          <cell r="BO279">
            <v>0.5551261628545554</v>
          </cell>
          <cell r="BP279">
            <v>0.50283204688394456</v>
          </cell>
          <cell r="BQ279">
            <v>2.3910717888886133</v>
          </cell>
          <cell r="BR279">
            <v>0.85724167092145342</v>
          </cell>
          <cell r="BS279">
            <v>0.81666131598268954</v>
          </cell>
          <cell r="BT279">
            <v>0.72281356509937</v>
          </cell>
          <cell r="BU279">
            <v>0.65219086108836932</v>
          </cell>
          <cell r="BV279">
            <v>3.0489074130918841</v>
          </cell>
          <cell r="BW279">
            <v>3.6186840354003471</v>
          </cell>
        </row>
        <row r="280">
          <cell r="B280" t="str">
            <v>EPS (post-exceptionals, basic)</v>
          </cell>
          <cell r="C280" t="str">
            <v>EPS_POST_BASIC</v>
          </cell>
          <cell r="D280" t="str">
            <v>USD</v>
          </cell>
          <cell r="F280">
            <v>1.1239888929131956</v>
          </cell>
          <cell r="G280">
            <v>2.5739497887148897</v>
          </cell>
          <cell r="H280">
            <v>2.5713899039112191</v>
          </cell>
          <cell r="I280">
            <v>2.6047990748771324</v>
          </cell>
          <cell r="J280">
            <v>1.9445272889949299</v>
          </cell>
          <cell r="K280">
            <v>2.0084822780975462</v>
          </cell>
          <cell r="L280">
            <v>1.8752798925212717</v>
          </cell>
          <cell r="M280">
            <v>-0.42692392991794192</v>
          </cell>
          <cell r="N280">
            <v>-0.37122460186710599</v>
          </cell>
          <cell r="O280">
            <v>8.3096435600262405E-2</v>
          </cell>
          <cell r="P280">
            <v>0.42843126567099099</v>
          </cell>
          <cell r="Q280">
            <v>0.36094803218090893</v>
          </cell>
          <cell r="R280">
            <v>1.0058466868774361</v>
          </cell>
          <cell r="S280">
            <v>1.8783224203295983</v>
          </cell>
          <cell r="T280">
            <v>0.50338091660405704</v>
          </cell>
          <cell r="U280">
            <v>0.73027718550106613</v>
          </cell>
          <cell r="V280">
            <v>0.65575512806887026</v>
          </cell>
          <cell r="W280">
            <v>1.080796376277257</v>
          </cell>
          <cell r="X280">
            <v>2.975215402616743</v>
          </cell>
          <cell r="Y280">
            <v>1.410844629822732</v>
          </cell>
          <cell r="Z280">
            <v>1.3117933824292094</v>
          </cell>
          <cell r="AA280">
            <v>0.82987981765437213</v>
          </cell>
          <cell r="AB280">
            <v>1.1330711920529801</v>
          </cell>
          <cell r="AC280">
            <v>4.6838405063947874</v>
          </cell>
          <cell r="AD280">
            <v>1.2542618039053621</v>
          </cell>
          <cell r="AE280">
            <v>1.061754021795537</v>
          </cell>
          <cell r="AF280">
            <v>0.53383380252319879</v>
          </cell>
          <cell r="AG280">
            <v>1.0176390773405699</v>
          </cell>
          <cell r="AH280">
            <v>4.3039027178714342</v>
          </cell>
          <cell r="AI280">
            <v>1.0101744186046511</v>
          </cell>
          <cell r="AJ280">
            <v>1.0881860075408463</v>
          </cell>
          <cell r="AK280">
            <v>0.83828589302471068</v>
          </cell>
          <cell r="AL280">
            <v>0.85307806219589599</v>
          </cell>
          <cell r="AM280">
            <v>3.7897243813661037</v>
          </cell>
          <cell r="AN280">
            <v>0.99534588533953883</v>
          </cell>
          <cell r="AO280">
            <v>0.12970168612191957</v>
          </cell>
          <cell r="AP280">
            <v>0.60203199308257671</v>
          </cell>
          <cell r="AQ280">
            <v>-0.62040639861651536</v>
          </cell>
          <cell r="AR280">
            <v>1.8026301721372822</v>
          </cell>
          <cell r="AS280">
            <v>-0.16711092884970269</v>
          </cell>
          <cell r="AT280">
            <v>4.775363025046292E-2</v>
          </cell>
          <cell r="AU280">
            <v>0.24630097437748102</v>
          </cell>
          <cell r="AV280">
            <v>0.18059299191374664</v>
          </cell>
          <cell r="AW280">
            <v>0.34099789244358147</v>
          </cell>
          <cell r="AX280">
            <v>0.43937360178970919</v>
          </cell>
          <cell r="AY280">
            <v>0.54558379242935839</v>
          </cell>
          <cell r="AZ280">
            <v>0.55091523014039445</v>
          </cell>
          <cell r="BA280">
            <v>0.47501324386367655</v>
          </cell>
          <cell r="BB280">
            <v>2.0111533248905777</v>
          </cell>
          <cell r="BC280">
            <v>0.83545414655550676</v>
          </cell>
          <cell r="BD280">
            <v>0.86290883785664585</v>
          </cell>
          <cell r="BE280">
            <v>0.63223690098805885</v>
          </cell>
          <cell r="BF280">
            <v>0.2498901982468904</v>
          </cell>
          <cell r="BG280">
            <v>2.5764045140518599</v>
          </cell>
          <cell r="BH280">
            <v>0.62038674249171299</v>
          </cell>
          <cell r="BI280">
            <v>0.5548431221680773</v>
          </cell>
          <cell r="BJ280">
            <v>0.42380830561951049</v>
          </cell>
          <cell r="BK280">
            <v>0.33102585913576049</v>
          </cell>
          <cell r="BL280">
            <v>1.926926178464069</v>
          </cell>
          <cell r="BM280">
            <v>0.69342138684277377</v>
          </cell>
          <cell r="BN280">
            <v>0.64918640924036763</v>
          </cell>
          <cell r="BO280">
            <v>0.55839432098805353</v>
          </cell>
          <cell r="BP280">
            <v>0.50454463586113318</v>
          </cell>
          <cell r="BQ280">
            <v>2.4051163813691248</v>
          </cell>
          <cell r="BR280">
            <v>0.85615584627505303</v>
          </cell>
          <cell r="BS280">
            <v>0.81218862038227979</v>
          </cell>
          <cell r="BT280">
            <v>0.71987023600373634</v>
          </cell>
          <cell r="BU280">
            <v>0.64793282105277927</v>
          </cell>
          <cell r="BV280">
            <v>3.0356751728073559</v>
          </cell>
          <cell r="BW280">
            <v>3.567305908829649</v>
          </cell>
        </row>
        <row r="281">
          <cell r="B281" t="str">
            <v>EPS (post-exceptionals, diluted)</v>
          </cell>
          <cell r="C281" t="str">
            <v>FULLY_DIL_EPS</v>
          </cell>
          <cell r="D281" t="str">
            <v>USD</v>
          </cell>
          <cell r="F281">
            <v>1.1324399372208136</v>
          </cell>
          <cell r="G281">
            <v>2.5826497638578179</v>
          </cell>
          <cell r="H281">
            <v>2.5335459014215491</v>
          </cell>
          <cell r="I281">
            <v>2.566723452583759</v>
          </cell>
          <cell r="J281">
            <v>1.921384570255207</v>
          </cell>
          <cell r="K281">
            <v>1.9768305361651568</v>
          </cell>
          <cell r="L281">
            <v>1.8518518518518519</v>
          </cell>
          <cell r="M281">
            <v>-0.42692392991794192</v>
          </cell>
          <cell r="N281">
            <v>-0.37122460186710599</v>
          </cell>
          <cell r="O281">
            <v>8.7815734989648037E-2</v>
          </cell>
          <cell r="P281">
            <v>0.42629352424341038</v>
          </cell>
          <cell r="Q281">
            <v>0.36033783054506208</v>
          </cell>
          <cell r="R281">
            <v>0.99496626325372173</v>
          </cell>
          <cell r="S281">
            <v>1.8694133530318422</v>
          </cell>
          <cell r="T281">
            <v>0.50230266680946767</v>
          </cell>
          <cell r="U281">
            <v>0.72265006857263425</v>
          </cell>
          <cell r="V281">
            <v>0.64851797351271812</v>
          </cell>
          <cell r="W281">
            <v>1.063984237270559</v>
          </cell>
          <cell r="X281">
            <v>2.9364806039001889</v>
          </cell>
          <cell r="Y281">
            <v>1.3919753086419753</v>
          </cell>
          <cell r="Z281">
            <v>1.295533702110224</v>
          </cell>
          <cell r="AA281">
            <v>0.81868356500408834</v>
          </cell>
          <cell r="AB281">
            <v>1.1158667074289208</v>
          </cell>
          <cell r="AC281">
            <v>4.6220592831852088</v>
          </cell>
          <cell r="AD281">
            <v>1.2378913021311309</v>
          </cell>
          <cell r="AE281">
            <v>1.0485854858548584</v>
          </cell>
          <cell r="AF281">
            <v>0.52788947314156098</v>
          </cell>
          <cell r="AG281">
            <v>1.0040160642570282</v>
          </cell>
          <cell r="AH281">
            <v>4.2501218792497371</v>
          </cell>
          <cell r="AI281">
            <v>0.99702838405574346</v>
          </cell>
          <cell r="AJ281">
            <v>1.0733471074380165</v>
          </cell>
          <cell r="AK281">
            <v>0.83619344773790949</v>
          </cell>
          <cell r="AL281">
            <v>0.84229765013054825</v>
          </cell>
          <cell r="AM281">
            <v>3.7488665893622177</v>
          </cell>
          <cell r="AN281">
            <v>0.98886086591004618</v>
          </cell>
          <cell r="AO281">
            <v>0.12875536480686695</v>
          </cell>
          <cell r="AP281">
            <v>0.59635974304068518</v>
          </cell>
          <cell r="AQ281">
            <v>-0.6164089347079037</v>
          </cell>
          <cell r="AR281">
            <v>1.7954315531654332</v>
          </cell>
          <cell r="AS281">
            <v>-0.16711092884970269</v>
          </cell>
          <cell r="AT281">
            <v>4.732013520038629E-2</v>
          </cell>
          <cell r="AU281">
            <v>0.24359775140537163</v>
          </cell>
          <cell r="AV281">
            <v>0.1783179559971611</v>
          </cell>
          <cell r="AW281">
            <v>0.33812341504649196</v>
          </cell>
          <cell r="AX281">
            <v>0.43149661657439137</v>
          </cell>
          <cell r="AY281">
            <v>0.53784162578836725</v>
          </cell>
          <cell r="AZ281">
            <v>0.54124836316019209</v>
          </cell>
          <cell r="BA281">
            <v>0.46648747073614844</v>
          </cell>
          <cell r="BB281">
            <v>1.9771530917589497</v>
          </cell>
          <cell r="BC281">
            <v>0.81984154323114011</v>
          </cell>
          <cell r="BD281">
            <v>0.85450943233697985</v>
          </cell>
          <cell r="BE281">
            <v>0.61848565767938668</v>
          </cell>
          <cell r="BF281">
            <v>0.24928836366773055</v>
          </cell>
          <cell r="BG281">
            <v>2.5521831850591301</v>
          </cell>
          <cell r="BH281">
            <v>0.61093522717549409</v>
          </cell>
          <cell r="BI281">
            <v>0.55158932517423087</v>
          </cell>
          <cell r="BJ281">
            <v>0.42136498516320475</v>
          </cell>
          <cell r="BK281">
            <v>0.32927278127086229</v>
          </cell>
          <cell r="BL281">
            <v>1.9114654365230199</v>
          </cell>
          <cell r="BM281">
            <v>0.68962613674637929</v>
          </cell>
          <cell r="BN281">
            <v>0.64629847238542881</v>
          </cell>
          <cell r="BO281">
            <v>0.5551261628545554</v>
          </cell>
          <cell r="BP281">
            <v>0.50283204688394456</v>
          </cell>
          <cell r="BQ281">
            <v>2.393591844329833</v>
          </cell>
          <cell r="BR281">
            <v>0.85724167092145342</v>
          </cell>
          <cell r="BS281">
            <v>0.81666131598268954</v>
          </cell>
          <cell r="BT281">
            <v>0.72281356509937</v>
          </cell>
          <cell r="BU281">
            <v>0.65219086108836932</v>
          </cell>
          <cell r="BV281">
            <v>3.0489074130918841</v>
          </cell>
          <cell r="BW281">
            <v>3.6186840354003471</v>
          </cell>
        </row>
        <row r="282">
          <cell r="B282" t="str">
            <v>Common dividends paid</v>
          </cell>
          <cell r="C282" t="str">
            <v>COMMON_DIV_PAID</v>
          </cell>
          <cell r="D282" t="str">
            <v>USD</v>
          </cell>
          <cell r="F282">
            <v>-723</v>
          </cell>
          <cell r="G282">
            <v>-766</v>
          </cell>
          <cell r="H282">
            <v>-749</v>
          </cell>
          <cell r="I282">
            <v>-758</v>
          </cell>
          <cell r="J282">
            <v>-786</v>
          </cell>
          <cell r="K282">
            <v>-771</v>
          </cell>
          <cell r="L282">
            <v>-904</v>
          </cell>
          <cell r="M282">
            <v>-1063</v>
          </cell>
          <cell r="N282">
            <v>-1217</v>
          </cell>
          <cell r="O282">
            <v>-306</v>
          </cell>
          <cell r="P282">
            <v>-306</v>
          </cell>
          <cell r="Q282">
            <v>-308</v>
          </cell>
          <cell r="R282">
            <v>-309</v>
          </cell>
          <cell r="S282">
            <v>-1229</v>
          </cell>
          <cell r="T282">
            <v>-310</v>
          </cell>
          <cell r="U282">
            <v>-313</v>
          </cell>
          <cell r="V282">
            <v>-315</v>
          </cell>
          <cell r="W282">
            <v>-314</v>
          </cell>
          <cell r="X282">
            <v>-1252</v>
          </cell>
          <cell r="Y282">
            <v>-321.26499999999999</v>
          </cell>
          <cell r="Z282">
            <v>-322.9735</v>
          </cell>
          <cell r="AA282">
            <v>-323.34200000000004</v>
          </cell>
          <cell r="AB282">
            <v>-323.74400000000003</v>
          </cell>
          <cell r="AC282">
            <v>-1291.3245000000002</v>
          </cell>
          <cell r="AD282">
            <v>-362.96249999999998</v>
          </cell>
          <cell r="AE282">
            <v>-361.3125</v>
          </cell>
          <cell r="AF282">
            <v>-359.66250000000002</v>
          </cell>
          <cell r="AG282">
            <v>-359.28750000000002</v>
          </cell>
          <cell r="AH282">
            <v>-1443.2249999999999</v>
          </cell>
          <cell r="AI282">
            <v>-361.2</v>
          </cell>
          <cell r="AJ282">
            <v>-358.05</v>
          </cell>
          <cell r="AK282">
            <v>-402.822</v>
          </cell>
          <cell r="AL282">
            <v>-397.06799999999998</v>
          </cell>
          <cell r="AM282">
            <v>-1567.2249999999999</v>
          </cell>
          <cell r="AN282">
            <v>-397.06799999999998</v>
          </cell>
          <cell r="AO282">
            <v>-388.584</v>
          </cell>
          <cell r="AP282">
            <v>-388.584</v>
          </cell>
          <cell r="AQ282">
            <v>-388.584</v>
          </cell>
          <cell r="AR282">
            <v>-1571.3039999999999</v>
          </cell>
          <cell r="AS282">
            <v>-146.31</v>
          </cell>
          <cell r="AT282">
            <v>-153.91499999999999</v>
          </cell>
          <cell r="AU282">
            <v>-166.26000000000002</v>
          </cell>
          <cell r="AV282">
            <v>-166.95</v>
          </cell>
          <cell r="AW282">
            <v>-633.43499999999995</v>
          </cell>
          <cell r="AX282">
            <v>-167.625</v>
          </cell>
          <cell r="AY282">
            <v>-168.81</v>
          </cell>
          <cell r="AZ282">
            <v>-168.81</v>
          </cell>
          <cell r="BA282">
            <v>-169.89</v>
          </cell>
          <cell r="BB282">
            <v>-675.13499999999999</v>
          </cell>
          <cell r="BC282">
            <v>-170.92499999999998</v>
          </cell>
          <cell r="BD282">
            <v>-287.39999999999998</v>
          </cell>
          <cell r="BE282">
            <v>-288.26219999999995</v>
          </cell>
          <cell r="BF282">
            <v>-289.1269865999999</v>
          </cell>
          <cell r="BG282">
            <v>-1034.6977679399999</v>
          </cell>
          <cell r="BH282">
            <v>-287.72375</v>
          </cell>
          <cell r="BI282">
            <v>-374.30400000000003</v>
          </cell>
          <cell r="BJ282">
            <v>-375.26400000000001</v>
          </cell>
          <cell r="BK282">
            <v>-376.19199999999995</v>
          </cell>
          <cell r="BL282">
            <v>-1412.3407375000004</v>
          </cell>
          <cell r="BM282">
            <v>-377.952</v>
          </cell>
          <cell r="BN282">
            <v>-379.55199999999996</v>
          </cell>
          <cell r="BO282">
            <v>-379.01664000000005</v>
          </cell>
          <cell r="BP282">
            <v>-379.95391999999998</v>
          </cell>
          <cell r="BQ282">
            <v>-1516.4745600000001</v>
          </cell>
          <cell r="BR282">
            <v>-381.73151999999993</v>
          </cell>
          <cell r="BS282">
            <v>-383.34752000000003</v>
          </cell>
          <cell r="BT282">
            <v>-382.80680640000008</v>
          </cell>
          <cell r="BU282">
            <v>-383.75345920000001</v>
          </cell>
          <cell r="BV282">
            <v>-1761.3852014400002</v>
          </cell>
          <cell r="BW282">
            <v>-2045.8489114725598</v>
          </cell>
        </row>
        <row r="283">
          <cell r="B283" t="str">
            <v>DPS, dividend per share</v>
          </cell>
          <cell r="C283" t="str">
            <v>DPS</v>
          </cell>
          <cell r="D283" t="str">
            <v>USD</v>
          </cell>
          <cell r="F283">
            <v>0.8666666666666667</v>
          </cell>
          <cell r="G283">
            <v>0.93</v>
          </cell>
          <cell r="H283">
            <v>1</v>
          </cell>
          <cell r="I283">
            <v>1.08</v>
          </cell>
          <cell r="J283">
            <v>1.1599999999999999</v>
          </cell>
          <cell r="K283">
            <v>1.1599999999999999</v>
          </cell>
          <cell r="L283">
            <v>1.1599999999999999</v>
          </cell>
          <cell r="M283">
            <v>1.2949999999999999</v>
          </cell>
          <cell r="N283">
            <v>1.34</v>
          </cell>
          <cell r="O283">
            <v>0.33500000000000002</v>
          </cell>
          <cell r="P283">
            <v>0.33500000000000002</v>
          </cell>
          <cell r="Q283">
            <v>0.33500000000000002</v>
          </cell>
          <cell r="R283">
            <v>0.33500000000000002</v>
          </cell>
          <cell r="S283">
            <v>1.34</v>
          </cell>
          <cell r="T283">
            <v>0.33500000000000002</v>
          </cell>
          <cell r="U283">
            <v>0.33500000000000002</v>
          </cell>
          <cell r="V283">
            <v>0.33500000000000002</v>
          </cell>
          <cell r="W283">
            <v>0.34</v>
          </cell>
          <cell r="X283">
            <v>1.34</v>
          </cell>
          <cell r="Y283">
            <v>0.33500000000000002</v>
          </cell>
          <cell r="Z283">
            <v>0.33500000000000002</v>
          </cell>
          <cell r="AA283">
            <v>0.33500000000000002</v>
          </cell>
          <cell r="AB283">
            <v>0.33500000000000002</v>
          </cell>
          <cell r="AC283">
            <v>1.34</v>
          </cell>
          <cell r="AD283">
            <v>0.375</v>
          </cell>
          <cell r="AE283">
            <v>0.375</v>
          </cell>
          <cell r="AF283">
            <v>0.375</v>
          </cell>
          <cell r="AG283">
            <v>0.375</v>
          </cell>
          <cell r="AH283">
            <v>1.5</v>
          </cell>
          <cell r="AI283">
            <v>0.375</v>
          </cell>
          <cell r="AJ283">
            <v>0.375</v>
          </cell>
          <cell r="AK283">
            <v>0.42</v>
          </cell>
          <cell r="AL283">
            <v>0.42</v>
          </cell>
          <cell r="AM283">
            <v>1.64</v>
          </cell>
          <cell r="AN283">
            <v>0.42</v>
          </cell>
          <cell r="AO283">
            <v>0.42</v>
          </cell>
          <cell r="AP283">
            <v>0.42</v>
          </cell>
          <cell r="AQ283">
            <v>0.42</v>
          </cell>
          <cell r="AR283">
            <v>1.68</v>
          </cell>
          <cell r="AS283">
            <v>0.15</v>
          </cell>
          <cell r="AT283">
            <v>0.15</v>
          </cell>
          <cell r="AU283">
            <v>0.15</v>
          </cell>
          <cell r="AV283">
            <v>0.15</v>
          </cell>
          <cell r="AW283">
            <v>0.6</v>
          </cell>
          <cell r="AX283">
            <v>0.15</v>
          </cell>
          <cell r="AY283">
            <v>0.15</v>
          </cell>
          <cell r="AZ283">
            <v>0.15</v>
          </cell>
          <cell r="BA283">
            <v>0.15</v>
          </cell>
          <cell r="BB283">
            <v>0.6</v>
          </cell>
          <cell r="BC283">
            <v>0.15</v>
          </cell>
          <cell r="BD283">
            <v>0.25</v>
          </cell>
          <cell r="BE283">
            <v>0.25</v>
          </cell>
          <cell r="BF283">
            <v>0.25</v>
          </cell>
          <cell r="BG283">
            <v>0.9</v>
          </cell>
          <cell r="BH283">
            <v>0.25</v>
          </cell>
          <cell r="BI283">
            <v>0.32</v>
          </cell>
          <cell r="BJ283">
            <v>0.32</v>
          </cell>
          <cell r="BK283">
            <v>0.32</v>
          </cell>
          <cell r="BL283">
            <v>1.2100000000000002</v>
          </cell>
          <cell r="BM283">
            <v>0.32</v>
          </cell>
          <cell r="BN283">
            <v>0.32</v>
          </cell>
          <cell r="BO283">
            <v>0.32</v>
          </cell>
          <cell r="BP283">
            <v>0.32</v>
          </cell>
          <cell r="BQ283">
            <v>1.28</v>
          </cell>
          <cell r="BR283">
            <v>0.32</v>
          </cell>
          <cell r="BS283">
            <v>0.32</v>
          </cell>
          <cell r="BT283">
            <v>0.32</v>
          </cell>
          <cell r="BU283">
            <v>0.32</v>
          </cell>
          <cell r="BV283">
            <v>1.472</v>
          </cell>
          <cell r="BW283">
            <v>1.6927999999999999</v>
          </cell>
        </row>
        <row r="284">
          <cell r="B284" t="str">
            <v>Weighted average shares outstanding, basic</v>
          </cell>
          <cell r="C284" t="str">
            <v>SH</v>
          </cell>
          <cell r="F284">
            <v>828.30000000000007</v>
          </cell>
          <cell r="G284">
            <v>804.59999999999991</v>
          </cell>
          <cell r="H284">
            <v>745.80000000000007</v>
          </cell>
          <cell r="I284">
            <v>698.1</v>
          </cell>
          <cell r="J284">
            <v>676.2</v>
          </cell>
          <cell r="K284">
            <v>666.75</v>
          </cell>
          <cell r="L284">
            <v>898.85</v>
          </cell>
          <cell r="M284">
            <v>901.8</v>
          </cell>
          <cell r="N284">
            <v>910.5</v>
          </cell>
          <cell r="O284">
            <v>916.15</v>
          </cell>
          <cell r="P284">
            <v>919.6</v>
          </cell>
          <cell r="Q284">
            <v>923.15</v>
          </cell>
          <cell r="R284">
            <v>928.65</v>
          </cell>
          <cell r="S284">
            <v>922.45</v>
          </cell>
          <cell r="T284">
            <v>932.7</v>
          </cell>
          <cell r="U284">
            <v>942.95</v>
          </cell>
          <cell r="V284">
            <v>946.15</v>
          </cell>
          <cell r="W284">
            <v>956.8</v>
          </cell>
          <cell r="X284">
            <v>940.1</v>
          </cell>
          <cell r="Y284">
            <v>965.5</v>
          </cell>
          <cell r="Z284">
            <v>970.15</v>
          </cell>
          <cell r="AA284">
            <v>971.8</v>
          </cell>
          <cell r="AB284">
            <v>973.85</v>
          </cell>
          <cell r="AC284">
            <v>970.32500000000005</v>
          </cell>
          <cell r="AD284">
            <v>974.3</v>
          </cell>
          <cell r="AE284">
            <v>969.55</v>
          </cell>
          <cell r="AF284">
            <v>964.5</v>
          </cell>
          <cell r="AG284">
            <v>964.6</v>
          </cell>
          <cell r="AH284">
            <v>968.23749999999995</v>
          </cell>
          <cell r="AI284">
            <v>969.55</v>
          </cell>
          <cell r="AJ284">
            <v>961.4</v>
          </cell>
          <cell r="AK284">
            <v>960.3</v>
          </cell>
          <cell r="AL284">
            <v>951.45</v>
          </cell>
          <cell r="AM284">
            <v>960.67499999999995</v>
          </cell>
          <cell r="AN284">
            <v>948.5</v>
          </cell>
          <cell r="AO284">
            <v>928.6</v>
          </cell>
          <cell r="AP284">
            <v>929.6</v>
          </cell>
          <cell r="AQ284">
            <v>928.2</v>
          </cell>
          <cell r="AR284">
            <v>937.17499999999995</v>
          </cell>
          <cell r="AS284">
            <v>975.4</v>
          </cell>
          <cell r="AT284">
            <v>1030.8</v>
          </cell>
          <cell r="AU284">
            <v>1114.5500000000002</v>
          </cell>
          <cell r="AV284">
            <v>1120.0999999999999</v>
          </cell>
          <cell r="AW284">
            <v>1060.2125000000001</v>
          </cell>
          <cell r="AX284">
            <v>1127.7</v>
          </cell>
          <cell r="AY284">
            <v>1133.5</v>
          </cell>
          <cell r="AZ284">
            <v>1135.45</v>
          </cell>
          <cell r="BA284">
            <v>1142.9499999999998</v>
          </cell>
          <cell r="BB284">
            <v>1134.9000000000001</v>
          </cell>
          <cell r="BC284">
            <v>1150.3499999999999</v>
          </cell>
          <cell r="BD284">
            <v>1155.25</v>
          </cell>
          <cell r="BE284">
            <v>1156.9744000000001</v>
          </cell>
          <cell r="BF284">
            <v>1157.9039731999997</v>
          </cell>
          <cell r="BG284">
            <v>1155.1195932999999</v>
          </cell>
          <cell r="BH284">
            <v>1159.7975000000001</v>
          </cell>
          <cell r="BI284">
            <v>1173.1500000000001</v>
          </cell>
          <cell r="BJ284">
            <v>1176.0999999999999</v>
          </cell>
          <cell r="BK284">
            <v>1178.7294999999999</v>
          </cell>
          <cell r="BL284">
            <v>1171.94425</v>
          </cell>
          <cell r="BM284">
            <v>1184.3499999999999</v>
          </cell>
          <cell r="BN284">
            <v>1188.75</v>
          </cell>
          <cell r="BO284">
            <v>1187.9135000000001</v>
          </cell>
          <cell r="BP284">
            <v>1189.3780000000002</v>
          </cell>
          <cell r="BQ284">
            <v>1187.5978749999999</v>
          </cell>
          <cell r="BR284">
            <v>1192.1554999999998</v>
          </cell>
          <cell r="BS284">
            <v>1194.6804999999999</v>
          </cell>
          <cell r="BT284">
            <v>1193.8356350000001</v>
          </cell>
          <cell r="BU284">
            <v>1195.3147800000002</v>
          </cell>
          <cell r="BV284">
            <v>1193.9966037500001</v>
          </cell>
          <cell r="BW284">
            <v>1199.9795697875002</v>
          </cell>
        </row>
        <row r="285">
          <cell r="B285" t="str">
            <v>Diluted average shares outstanding (mn)</v>
          </cell>
          <cell r="C285" t="str">
            <v>DILUTE_SHARES</v>
          </cell>
          <cell r="F285">
            <v>828.30000000000007</v>
          </cell>
          <cell r="G285">
            <v>804.59999999999991</v>
          </cell>
          <cell r="H285">
            <v>752.7</v>
          </cell>
          <cell r="I285">
            <v>704.40000000000009</v>
          </cell>
          <cell r="J285">
            <v>681.8</v>
          </cell>
          <cell r="K285">
            <v>673.3</v>
          </cell>
          <cell r="L285">
            <v>904.5</v>
          </cell>
          <cell r="M285">
            <v>901.8</v>
          </cell>
          <cell r="N285">
            <v>910.5</v>
          </cell>
          <cell r="O285">
            <v>917.7</v>
          </cell>
          <cell r="P285">
            <v>921.9</v>
          </cell>
          <cell r="Q285">
            <v>926.5</v>
          </cell>
          <cell r="R285">
            <v>933.7</v>
          </cell>
          <cell r="S285">
            <v>926.1</v>
          </cell>
          <cell r="T285">
            <v>933.7</v>
          </cell>
          <cell r="U285">
            <v>947.9</v>
          </cell>
          <cell r="V285">
            <v>951.4</v>
          </cell>
          <cell r="W285">
            <v>964.3</v>
          </cell>
          <cell r="X285">
            <v>953.8</v>
          </cell>
          <cell r="Y285">
            <v>972</v>
          </cell>
          <cell r="Z285">
            <v>976.2</v>
          </cell>
          <cell r="AA285">
            <v>978.4</v>
          </cell>
          <cell r="AB285">
            <v>981.3</v>
          </cell>
          <cell r="AC285">
            <v>976.97500000000002</v>
          </cell>
          <cell r="AD285">
            <v>980.7</v>
          </cell>
          <cell r="AE285">
            <v>975.6</v>
          </cell>
          <cell r="AF285">
            <v>969.9</v>
          </cell>
          <cell r="AG285">
            <v>971.1</v>
          </cell>
          <cell r="AH285">
            <v>974.32500000000005</v>
          </cell>
          <cell r="AI285">
            <v>975.9</v>
          </cell>
          <cell r="AJ285">
            <v>968</v>
          </cell>
          <cell r="AK285">
            <v>961.5</v>
          </cell>
          <cell r="AL285">
            <v>957.5</v>
          </cell>
          <cell r="AM285">
            <v>965.72500000000002</v>
          </cell>
          <cell r="AN285">
            <v>951.6</v>
          </cell>
          <cell r="AO285">
            <v>932</v>
          </cell>
          <cell r="AP285">
            <v>934</v>
          </cell>
          <cell r="AQ285">
            <v>931.2</v>
          </cell>
          <cell r="AR285">
            <v>939.05</v>
          </cell>
          <cell r="AS285">
            <v>975.4</v>
          </cell>
          <cell r="AT285">
            <v>1035.5</v>
          </cell>
          <cell r="AU285">
            <v>1120.7</v>
          </cell>
          <cell r="AV285">
            <v>1127.2</v>
          </cell>
          <cell r="AW285">
            <v>1064.7</v>
          </cell>
          <cell r="AX285">
            <v>1137.9000000000001</v>
          </cell>
          <cell r="AY285">
            <v>1141.5999999999999</v>
          </cell>
          <cell r="AZ285">
            <v>1145.5</v>
          </cell>
          <cell r="BA285">
            <v>1153.3</v>
          </cell>
          <cell r="BB285">
            <v>1144.575</v>
          </cell>
          <cell r="BC285">
            <v>1161.2</v>
          </cell>
          <cell r="BD285">
            <v>1160.9000000000001</v>
          </cell>
          <cell r="BE285">
            <v>1160.9000000000001</v>
          </cell>
          <cell r="BF285">
            <v>1159.3</v>
          </cell>
          <cell r="BG285">
            <v>1160.575</v>
          </cell>
          <cell r="BH285">
            <v>1168.7</v>
          </cell>
          <cell r="BI285">
            <v>1176.5999999999999</v>
          </cell>
          <cell r="BJ285">
            <v>1179.5</v>
          </cell>
          <cell r="BK285">
            <v>1181.8589999999999</v>
          </cell>
          <cell r="BL285">
            <v>1176.6647499999999</v>
          </cell>
          <cell r="BM285">
            <v>1187.5999999999999</v>
          </cell>
          <cell r="BN285">
            <v>1191.4000000000001</v>
          </cell>
          <cell r="BO285">
            <v>1191.4000000000001</v>
          </cell>
          <cell r="BP285">
            <v>1191.4000000000001</v>
          </cell>
          <cell r="BQ285">
            <v>1190.45</v>
          </cell>
          <cell r="BR285">
            <v>1191.4000000000001</v>
          </cell>
          <cell r="BS285">
            <v>1191.4000000000001</v>
          </cell>
          <cell r="BT285">
            <v>1191.4000000000001</v>
          </cell>
          <cell r="BU285">
            <v>1191.4000000000001</v>
          </cell>
          <cell r="BV285">
            <v>1191.4000000000001</v>
          </cell>
          <cell r="BW285">
            <v>1191.4000000000001</v>
          </cell>
        </row>
        <row r="286">
          <cell r="B286" t="str">
            <v>Period-end shares outstanding</v>
          </cell>
          <cell r="C286" t="str">
            <v>NON_OP_ADD</v>
          </cell>
          <cell r="F286">
            <v>828.30000000000007</v>
          </cell>
          <cell r="G286">
            <v>804.59999999999991</v>
          </cell>
          <cell r="H286">
            <v>752.7</v>
          </cell>
          <cell r="I286">
            <v>704.40000000000009</v>
          </cell>
          <cell r="J286">
            <v>681.8</v>
          </cell>
          <cell r="K286">
            <v>673.3</v>
          </cell>
          <cell r="L286">
            <v>904.5</v>
          </cell>
          <cell r="M286">
            <v>901.8</v>
          </cell>
          <cell r="N286">
            <v>910.5</v>
          </cell>
          <cell r="O286">
            <v>917.7</v>
          </cell>
          <cell r="P286">
            <v>921.9</v>
          </cell>
          <cell r="Q286">
            <v>926.5</v>
          </cell>
          <cell r="R286">
            <v>933.7</v>
          </cell>
          <cell r="S286">
            <v>927.45</v>
          </cell>
          <cell r="T286">
            <v>933.7</v>
          </cell>
          <cell r="U286">
            <v>947.9</v>
          </cell>
          <cell r="V286">
            <v>951.4</v>
          </cell>
          <cell r="W286">
            <v>964.3</v>
          </cell>
          <cell r="X286">
            <v>952.93</v>
          </cell>
          <cell r="Y286">
            <v>972</v>
          </cell>
          <cell r="Z286">
            <v>976.2</v>
          </cell>
          <cell r="AA286">
            <v>978.4</v>
          </cell>
          <cell r="AB286">
            <v>981.3</v>
          </cell>
          <cell r="AC286">
            <v>976.97500000000002</v>
          </cell>
          <cell r="AD286">
            <v>980.7</v>
          </cell>
          <cell r="AE286">
            <v>975.6</v>
          </cell>
          <cell r="AF286">
            <v>969.9</v>
          </cell>
          <cell r="AG286">
            <v>971.1</v>
          </cell>
          <cell r="AH286">
            <v>974.32500000000005</v>
          </cell>
          <cell r="AI286">
            <v>975.9</v>
          </cell>
          <cell r="AJ286">
            <v>968</v>
          </cell>
          <cell r="AK286">
            <v>961.5</v>
          </cell>
          <cell r="AL286">
            <v>957.5</v>
          </cell>
          <cell r="AM286">
            <v>965.72500000000002</v>
          </cell>
          <cell r="AN286">
            <v>951.6</v>
          </cell>
          <cell r="AO286">
            <v>932</v>
          </cell>
          <cell r="AP286">
            <v>934</v>
          </cell>
          <cell r="AQ286">
            <v>931.2</v>
          </cell>
          <cell r="AR286">
            <v>939.05</v>
          </cell>
          <cell r="AS286">
            <v>975.4</v>
          </cell>
          <cell r="AT286">
            <v>1035.5</v>
          </cell>
          <cell r="AU286">
            <v>1120.7</v>
          </cell>
          <cell r="AV286">
            <v>1127.2</v>
          </cell>
          <cell r="AW286">
            <v>1064.7</v>
          </cell>
          <cell r="AX286">
            <v>1137.9000000000001</v>
          </cell>
          <cell r="AY286">
            <v>1160.575</v>
          </cell>
          <cell r="AZ286">
            <v>1145.5</v>
          </cell>
          <cell r="BA286">
            <v>1153.3</v>
          </cell>
          <cell r="BB286">
            <v>1144.575</v>
          </cell>
          <cell r="BC286">
            <v>1161.2</v>
          </cell>
          <cell r="BD286">
            <v>1160.9000000000001</v>
          </cell>
          <cell r="BE286">
            <v>1160.9000000000001</v>
          </cell>
          <cell r="BF286">
            <v>1159.3</v>
          </cell>
          <cell r="BG286">
            <v>1160.575</v>
          </cell>
          <cell r="BH286">
            <v>1168.7</v>
          </cell>
          <cell r="BI286">
            <v>1176.5999999999999</v>
          </cell>
          <cell r="BJ286">
            <v>1179.5</v>
          </cell>
          <cell r="BK286">
            <v>1181.8589999999999</v>
          </cell>
          <cell r="BL286">
            <v>1176.6647499999999</v>
          </cell>
          <cell r="BM286">
            <v>1187.5999999999999</v>
          </cell>
          <cell r="BN286">
            <v>1191.4000000000001</v>
          </cell>
          <cell r="BO286">
            <v>1191.4000000000001</v>
          </cell>
          <cell r="BP286">
            <v>1191.4000000000001</v>
          </cell>
          <cell r="BQ286">
            <v>1190.45</v>
          </cell>
          <cell r="BR286">
            <v>1191.4000000000001</v>
          </cell>
          <cell r="BS286">
            <v>1191.4000000000001</v>
          </cell>
          <cell r="BT286">
            <v>1191.4000000000001</v>
          </cell>
          <cell r="BU286">
            <v>1191.4000000000001</v>
          </cell>
          <cell r="BV286">
            <v>1191.4000000000001</v>
          </cell>
          <cell r="BW286">
            <v>1191.4000000000001</v>
          </cell>
        </row>
        <row r="287">
          <cell r="A287" t="str">
            <v>Additional Income Statement Items</v>
          </cell>
        </row>
        <row r="288">
          <cell r="B288" t="str">
            <v>Marginal tax rate</v>
          </cell>
          <cell r="C288" t="str">
            <v>MARGIN_TAX_RATE</v>
          </cell>
          <cell r="F288">
            <v>0.3</v>
          </cell>
          <cell r="G288">
            <v>0.3</v>
          </cell>
          <cell r="H288">
            <v>0.3</v>
          </cell>
          <cell r="I288">
            <v>0.3</v>
          </cell>
          <cell r="J288">
            <v>0.3</v>
          </cell>
          <cell r="K288">
            <v>0.3</v>
          </cell>
          <cell r="L288">
            <v>0.3</v>
          </cell>
          <cell r="M288">
            <v>0.3</v>
          </cell>
          <cell r="N288">
            <v>0.3</v>
          </cell>
          <cell r="O288">
            <v>0.3</v>
          </cell>
          <cell r="P288">
            <v>0.3</v>
          </cell>
          <cell r="Q288">
            <v>0.3</v>
          </cell>
          <cell r="R288">
            <v>0.3</v>
          </cell>
          <cell r="S288">
            <v>0.3</v>
          </cell>
          <cell r="T288">
            <v>0.3</v>
          </cell>
          <cell r="U288">
            <v>0.3</v>
          </cell>
          <cell r="V288">
            <v>0.3</v>
          </cell>
          <cell r="W288">
            <v>0.3</v>
          </cell>
          <cell r="X288">
            <v>0.3</v>
          </cell>
          <cell r="Y288">
            <v>0.3</v>
          </cell>
          <cell r="Z288">
            <v>0.3</v>
          </cell>
          <cell r="AA288">
            <v>0.3</v>
          </cell>
          <cell r="AB288">
            <v>0.3</v>
          </cell>
          <cell r="AC288">
            <v>0.3</v>
          </cell>
          <cell r="AD288">
            <v>0.3</v>
          </cell>
          <cell r="AE288">
            <v>0.3</v>
          </cell>
          <cell r="AF288">
            <v>0.3</v>
          </cell>
          <cell r="AG288">
            <v>0.3</v>
          </cell>
          <cell r="AH288">
            <v>0.3</v>
          </cell>
          <cell r="AI288">
            <v>0.3</v>
          </cell>
          <cell r="AJ288">
            <v>0.3</v>
          </cell>
          <cell r="AK288">
            <v>0.3</v>
          </cell>
          <cell r="AL288">
            <v>0.3</v>
          </cell>
          <cell r="AM288">
            <v>0.3</v>
          </cell>
          <cell r="AN288">
            <v>0.3</v>
          </cell>
          <cell r="AO288">
            <v>0.3</v>
          </cell>
          <cell r="AP288">
            <v>0.3</v>
          </cell>
          <cell r="AQ288">
            <v>0.3</v>
          </cell>
          <cell r="AR288">
            <v>0.3</v>
          </cell>
          <cell r="AS288">
            <v>0.3</v>
          </cell>
          <cell r="AT288">
            <v>0.3</v>
          </cell>
          <cell r="AU288">
            <v>0.3</v>
          </cell>
          <cell r="AV288">
            <v>0.3</v>
          </cell>
          <cell r="AW288">
            <v>0.3</v>
          </cell>
          <cell r="AX288">
            <v>0.3</v>
          </cell>
          <cell r="AY288">
            <v>0.3</v>
          </cell>
          <cell r="AZ288">
            <v>0.3</v>
          </cell>
          <cell r="BA288">
            <v>0.3</v>
          </cell>
          <cell r="BB288">
            <v>0.3</v>
          </cell>
          <cell r="BC288">
            <v>0.3</v>
          </cell>
          <cell r="BD288">
            <v>0.3</v>
          </cell>
          <cell r="BE288">
            <v>0.3</v>
          </cell>
          <cell r="BF288">
            <v>0.3</v>
          </cell>
          <cell r="BG288">
            <v>0.3</v>
          </cell>
          <cell r="BH288">
            <v>0.3</v>
          </cell>
          <cell r="BI288">
            <v>0.3</v>
          </cell>
          <cell r="BJ288">
            <v>0.3</v>
          </cell>
          <cell r="BK288">
            <v>0.3</v>
          </cell>
          <cell r="BL288">
            <v>0.3</v>
          </cell>
          <cell r="BM288">
            <v>0.3</v>
          </cell>
          <cell r="BN288">
            <v>0.3</v>
          </cell>
          <cell r="BO288">
            <v>0.3</v>
          </cell>
          <cell r="BP288">
            <v>0.3</v>
          </cell>
          <cell r="BQ288">
            <v>0.3</v>
          </cell>
          <cell r="BR288">
            <v>0.3</v>
          </cell>
          <cell r="BS288">
            <v>0.3</v>
          </cell>
          <cell r="BT288">
            <v>0.3</v>
          </cell>
          <cell r="BU288">
            <v>0.3</v>
          </cell>
          <cell r="BV288">
            <v>0.3</v>
          </cell>
          <cell r="BW288">
            <v>0.3</v>
          </cell>
        </row>
        <row r="289">
          <cell r="A289" t="str">
            <v>ESO</v>
          </cell>
        </row>
        <row r="290">
          <cell r="B290" t="str">
            <v>Fair value of grant</v>
          </cell>
          <cell r="C290" t="str">
            <v>FV_GRANT</v>
          </cell>
          <cell r="D290" t="str">
            <v>USD</v>
          </cell>
        </row>
        <row r="291">
          <cell r="B291" t="str">
            <v>ESO expense (post-tax)</v>
          </cell>
          <cell r="C291" t="str">
            <v>ESO_POST_TAX</v>
          </cell>
          <cell r="D291" t="str">
            <v>USD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W291">
            <v>0</v>
          </cell>
          <cell r="BB291">
            <v>0</v>
          </cell>
          <cell r="BG291">
            <v>0</v>
          </cell>
          <cell r="BL291">
            <v>0</v>
          </cell>
          <cell r="BQ291">
            <v>0</v>
          </cell>
          <cell r="BV291">
            <v>0</v>
          </cell>
          <cell r="BW291">
            <v>0</v>
          </cell>
        </row>
        <row r="292">
          <cell r="B292" t="str">
            <v>EPS (excl. ESO expense, basic)</v>
          </cell>
          <cell r="C292" t="str">
            <v>EPS_EX_ESO_B</v>
          </cell>
          <cell r="D292" t="str">
            <v>USD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1.2542618039053621</v>
          </cell>
          <cell r="AE292">
            <v>1.061754021795537</v>
          </cell>
          <cell r="AF292">
            <v>0.99051193827546657</v>
          </cell>
          <cell r="AG292">
            <v>0.99572069721323453</v>
          </cell>
          <cell r="AH292">
            <v>4.3039027178714342</v>
          </cell>
          <cell r="AI292">
            <v>1.0101744186046511</v>
          </cell>
          <cell r="AJ292">
            <v>1.0881860075408463</v>
          </cell>
          <cell r="AK292">
            <v>0.83828589302471068</v>
          </cell>
          <cell r="AL292">
            <v>0.85307806219589599</v>
          </cell>
          <cell r="AM292">
            <v>3.7897243813661037</v>
          </cell>
          <cell r="AN292">
            <v>0.99534588533953883</v>
          </cell>
          <cell r="AO292">
            <v>0.12970168612191957</v>
          </cell>
          <cell r="AP292">
            <v>0.60203199308257671</v>
          </cell>
          <cell r="AQ292">
            <v>-0.62040639861651536</v>
          </cell>
          <cell r="AR292">
            <v>1.8026301721372822</v>
          </cell>
          <cell r="AS292">
            <v>-0.16711092884970269</v>
          </cell>
          <cell r="AT292">
            <v>4.775363025046292E-2</v>
          </cell>
          <cell r="AU292">
            <v>0.24630097437748102</v>
          </cell>
          <cell r="AV292">
            <v>0.18059299191374664</v>
          </cell>
          <cell r="AW292">
            <v>0.34099789244358147</v>
          </cell>
          <cell r="AX292">
            <v>0.43937360178970919</v>
          </cell>
          <cell r="AY292">
            <v>0.54558379242935839</v>
          </cell>
          <cell r="AZ292">
            <v>0.55091523014039445</v>
          </cell>
          <cell r="BA292">
            <v>0.47501324386367655</v>
          </cell>
          <cell r="BB292">
            <v>2.0111533248905777</v>
          </cell>
          <cell r="BC292">
            <v>0.83545414655550676</v>
          </cell>
          <cell r="BD292">
            <v>0.86290883785664585</v>
          </cell>
          <cell r="BE292">
            <v>0.63223690098805885</v>
          </cell>
          <cell r="BF292">
            <v>0.2498901982468904</v>
          </cell>
          <cell r="BG292">
            <v>2.5764045140518599</v>
          </cell>
          <cell r="BH292">
            <v>0.62038674249171299</v>
          </cell>
          <cell r="BI292">
            <v>0.5548431221680773</v>
          </cell>
          <cell r="BJ292">
            <v>0.42380830561951049</v>
          </cell>
          <cell r="BK292">
            <v>0.33102585913576049</v>
          </cell>
          <cell r="BL292">
            <v>1.926926178464069</v>
          </cell>
          <cell r="BM292">
            <v>0.69342138684277377</v>
          </cell>
          <cell r="BN292">
            <v>0.64918640924036763</v>
          </cell>
          <cell r="BO292">
            <v>0.55839432098805353</v>
          </cell>
          <cell r="BP292">
            <v>0.50454463586113318</v>
          </cell>
          <cell r="BQ292">
            <v>2.4051163813691248</v>
          </cell>
          <cell r="BR292">
            <v>0.85615584627505303</v>
          </cell>
          <cell r="BS292">
            <v>0.81218862038227979</v>
          </cell>
          <cell r="BT292">
            <v>0.71987023600373634</v>
          </cell>
          <cell r="BU292">
            <v>0.64793282105277927</v>
          </cell>
          <cell r="BV292">
            <v>3.0356751728073559</v>
          </cell>
          <cell r="BW292">
            <v>3.567305908829649</v>
          </cell>
        </row>
        <row r="293">
          <cell r="B293" t="str">
            <v>EPS (excl. ESO expense, diluted)</v>
          </cell>
          <cell r="C293" t="str">
            <v>EPS_EX_ESO_D</v>
          </cell>
          <cell r="D293" t="str">
            <v>USD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1.2378913021311309</v>
          </cell>
          <cell r="AE293">
            <v>1.0485854858548584</v>
          </cell>
          <cell r="AF293">
            <v>0.52788947314156098</v>
          </cell>
          <cell r="AG293">
            <v>1.0040160642570282</v>
          </cell>
          <cell r="AH293">
            <v>4.2501218792497371</v>
          </cell>
          <cell r="AI293">
            <v>0.99702838405574346</v>
          </cell>
          <cell r="AJ293">
            <v>1.0733471074380165</v>
          </cell>
          <cell r="AK293">
            <v>0.83619344773790949</v>
          </cell>
          <cell r="AL293">
            <v>0.84229765013054825</v>
          </cell>
          <cell r="AM293">
            <v>3.7488665893622177</v>
          </cell>
          <cell r="AN293">
            <v>0.98886086591004618</v>
          </cell>
          <cell r="AO293">
            <v>0.12875536480686695</v>
          </cell>
          <cell r="AP293">
            <v>0.59635974304068518</v>
          </cell>
          <cell r="AQ293">
            <v>-0.6164089347079037</v>
          </cell>
          <cell r="AR293">
            <v>1.7954315531654332</v>
          </cell>
          <cell r="AS293">
            <v>-0.16711092884970269</v>
          </cell>
          <cell r="AT293">
            <v>4.732013520038629E-2</v>
          </cell>
          <cell r="AU293">
            <v>0.24359775140537163</v>
          </cell>
          <cell r="AV293">
            <v>0.1783179559971611</v>
          </cell>
          <cell r="AW293">
            <v>0.33812341504649196</v>
          </cell>
          <cell r="AX293">
            <v>0.43149661657439137</v>
          </cell>
          <cell r="AY293">
            <v>0.53784162578836725</v>
          </cell>
          <cell r="AZ293">
            <v>0.54124836316019209</v>
          </cell>
          <cell r="BA293">
            <v>0.46648747073614844</v>
          </cell>
          <cell r="BB293">
            <v>1.9771530917589497</v>
          </cell>
          <cell r="BC293">
            <v>0.81984154323114011</v>
          </cell>
          <cell r="BD293">
            <v>0.85450943233697985</v>
          </cell>
          <cell r="BE293">
            <v>0.61848565767938668</v>
          </cell>
          <cell r="BF293">
            <v>0.24928836366773055</v>
          </cell>
          <cell r="BG293">
            <v>2.5521831850591301</v>
          </cell>
          <cell r="BH293">
            <v>0.61093522717549409</v>
          </cell>
          <cell r="BI293">
            <v>0.55158932517423087</v>
          </cell>
          <cell r="BJ293">
            <v>0.42136498516320475</v>
          </cell>
          <cell r="BK293">
            <v>0.32927278127086229</v>
          </cell>
          <cell r="BL293">
            <v>1.9114654365230199</v>
          </cell>
          <cell r="BM293">
            <v>0.68962613674637929</v>
          </cell>
          <cell r="BN293">
            <v>0.64629847238542881</v>
          </cell>
          <cell r="BO293">
            <v>0.5551261628545554</v>
          </cell>
          <cell r="BP293">
            <v>0.50283204688394456</v>
          </cell>
          <cell r="BQ293">
            <v>2.393591844329833</v>
          </cell>
          <cell r="BR293">
            <v>0.85724167092145342</v>
          </cell>
          <cell r="BS293">
            <v>0.81666131598268954</v>
          </cell>
          <cell r="BT293">
            <v>0.72281356509937</v>
          </cell>
          <cell r="BU293">
            <v>0.65219086108836932</v>
          </cell>
          <cell r="BV293">
            <v>3.0489074130918841</v>
          </cell>
          <cell r="BW293">
            <v>3.6186840354003471</v>
          </cell>
        </row>
        <row r="294">
          <cell r="B294" t="str">
            <v>Year that ESO expense takes effect</v>
          </cell>
          <cell r="C294" t="str">
            <v>ESO_YEAR</v>
          </cell>
        </row>
        <row r="295">
          <cell r="A295" t="str">
            <v>Balance Sheet</v>
          </cell>
        </row>
        <row r="296">
          <cell r="B296" t="str">
            <v>BVPS, book value per share</v>
          </cell>
          <cell r="C296" t="str">
            <v>BVPS</v>
          </cell>
          <cell r="D296" t="str">
            <v>USD</v>
          </cell>
          <cell r="F296">
            <v>9.9142822648798727</v>
          </cell>
          <cell r="G296">
            <v>9.1486452895848878</v>
          </cell>
          <cell r="H296">
            <v>10.567291085425801</v>
          </cell>
          <cell r="I296">
            <v>10.826235093696761</v>
          </cell>
          <cell r="J296">
            <v>10.89615723085949</v>
          </cell>
          <cell r="K296">
            <v>12.361503044705184</v>
          </cell>
          <cell r="L296">
            <v>13.090105030403539</v>
          </cell>
          <cell r="M296">
            <v>11.081170991350632</v>
          </cell>
          <cell r="N296">
            <v>8.3756177924217461</v>
          </cell>
          <cell r="O296">
            <v>8.2151029748283744</v>
          </cell>
          <cell r="P296">
            <v>8.5150233214014541</v>
          </cell>
          <cell r="Q296">
            <v>8.5914732865623318</v>
          </cell>
          <cell r="R296">
            <v>9.8264967334261542</v>
          </cell>
          <cell r="S296">
            <v>9.8927165884953361</v>
          </cell>
          <cell r="T296">
            <v>10.152083110206704</v>
          </cell>
          <cell r="U296">
            <v>10.442029749973626</v>
          </cell>
          <cell r="V296">
            <v>11.050031532478453</v>
          </cell>
          <cell r="W296">
            <v>12.724255936949083</v>
          </cell>
          <cell r="X296">
            <v>12.876076941643143</v>
          </cell>
          <cell r="Y296">
            <v>15.765432098765432</v>
          </cell>
          <cell r="Z296">
            <v>15.697602950215119</v>
          </cell>
          <cell r="AA296">
            <v>15.662305805396565</v>
          </cell>
          <cell r="AB296">
            <v>15.616019565881993</v>
          </cell>
          <cell r="AC296">
            <v>15.685150592389775</v>
          </cell>
          <cell r="AD296">
            <v>17.400836137452838</v>
          </cell>
          <cell r="AE296">
            <v>17.491799917999181</v>
          </cell>
          <cell r="AF296">
            <v>17.594597381173319</v>
          </cell>
          <cell r="AG296">
            <v>17.572855524662753</v>
          </cell>
          <cell r="AH296">
            <v>17.514689656941986</v>
          </cell>
          <cell r="AI296">
            <v>19.867814325238243</v>
          </cell>
          <cell r="AJ296">
            <v>20.029958677685951</v>
          </cell>
          <cell r="AK296">
            <v>20.165366614664588</v>
          </cell>
          <cell r="AL296">
            <v>20.249608355091382</v>
          </cell>
          <cell r="AM296">
            <v>20.077144114525357</v>
          </cell>
          <cell r="AN296">
            <v>14.584909625893232</v>
          </cell>
          <cell r="AO296">
            <v>14.891630901287554</v>
          </cell>
          <cell r="AP296">
            <v>14.859743040685224</v>
          </cell>
          <cell r="AQ296">
            <v>14.904424398625428</v>
          </cell>
          <cell r="AR296">
            <v>14.779830679942496</v>
          </cell>
          <cell r="AS296">
            <v>13.446791060077917</v>
          </cell>
          <cell r="AT296">
            <v>15.180106228874939</v>
          </cell>
          <cell r="AU296">
            <v>14.927277594360667</v>
          </cell>
          <cell r="AV296">
            <v>14.686834634492547</v>
          </cell>
          <cell r="AW296">
            <v>15.548980933596317</v>
          </cell>
          <cell r="AX296">
            <v>15.677124527638631</v>
          </cell>
          <cell r="AY296">
            <v>15.370829114878401</v>
          </cell>
          <cell r="AZ296">
            <v>15.573112178088172</v>
          </cell>
          <cell r="BA296">
            <v>15.467788086360878</v>
          </cell>
          <cell r="BB296">
            <v>15.585697748072429</v>
          </cell>
          <cell r="BC296">
            <v>16.380468480881845</v>
          </cell>
          <cell r="BD296">
            <v>17.38737186665518</v>
          </cell>
          <cell r="BE296">
            <v>17.358945645619777</v>
          </cell>
          <cell r="BF296">
            <v>15.768998533597861</v>
          </cell>
          <cell r="BG296">
            <v>15.751674816362579</v>
          </cell>
          <cell r="BH296">
            <v>16.279626935911697</v>
          </cell>
          <cell r="BI296">
            <v>16.251062383137857</v>
          </cell>
          <cell r="BJ296">
            <v>16.812208562950403</v>
          </cell>
          <cell r="BK296">
            <v>14.280045250744802</v>
          </cell>
          <cell r="BL296">
            <v>14.343082853463573</v>
          </cell>
          <cell r="BM296">
            <v>14.312899966318627</v>
          </cell>
          <cell r="BN296">
            <v>16.124727211683734</v>
          </cell>
          <cell r="BO296">
            <v>14.195584531712642</v>
          </cell>
          <cell r="BP296">
            <v>14.195584531712642</v>
          </cell>
          <cell r="BQ296">
            <v>14.206912857392116</v>
          </cell>
          <cell r="BR296">
            <v>15.352817612086719</v>
          </cell>
          <cell r="BS296">
            <v>15.352817612086719</v>
          </cell>
          <cell r="BT296">
            <v>15.352817612086719</v>
          </cell>
          <cell r="BU296">
            <v>15.352817612086719</v>
          </cell>
          <cell r="BV296">
            <v>15.352817612086719</v>
          </cell>
          <cell r="BW296">
            <v>17.278701647487079</v>
          </cell>
        </row>
        <row r="297">
          <cell r="A297" t="str">
            <v>Additional Balance Sheet Items</v>
          </cell>
        </row>
        <row r="298">
          <cell r="B298" t="str">
            <v>Total repurchase authorization</v>
          </cell>
          <cell r="C298" t="str">
            <v>REPUR_TOT_AUTH</v>
          </cell>
          <cell r="D298" t="str">
            <v>USD</v>
          </cell>
          <cell r="E298">
            <v>1500</v>
          </cell>
        </row>
        <row r="299">
          <cell r="B299" t="str">
            <v>Remaining repurchase authorization</v>
          </cell>
          <cell r="C299" t="str">
            <v>REPUR_REMAINING</v>
          </cell>
          <cell r="D299" t="str">
            <v>USD</v>
          </cell>
          <cell r="E299">
            <v>1500</v>
          </cell>
        </row>
        <row r="300">
          <cell r="B300" t="str">
            <v>Suspended repurchase authorization</v>
          </cell>
          <cell r="C300" t="str">
            <v>REPUR_SUSPENDED</v>
          </cell>
          <cell r="D300" t="str">
            <v>USD</v>
          </cell>
          <cell r="E300">
            <v>0</v>
          </cell>
        </row>
        <row r="301">
          <cell r="B301" t="str">
            <v>Shares repurchased during period</v>
          </cell>
          <cell r="C301" t="str">
            <v>REPUR_ACTUAL</v>
          </cell>
          <cell r="D301" t="str">
            <v>USD</v>
          </cell>
          <cell r="AV301">
            <v>0</v>
          </cell>
        </row>
        <row r="302">
          <cell r="A302" t="str">
            <v>Cash Flow Statement</v>
          </cell>
        </row>
        <row r="303">
          <cell r="B303" t="str">
            <v>Net income (pre-preferred dividends)</v>
          </cell>
          <cell r="C303" t="str">
            <v>CF_NI_PRE_PREF</v>
          </cell>
          <cell r="D303" t="str">
            <v>USD</v>
          </cell>
          <cell r="F303">
            <v>772</v>
          </cell>
          <cell r="G303">
            <v>1891</v>
          </cell>
          <cell r="H303">
            <v>1907</v>
          </cell>
          <cell r="I303">
            <v>1808</v>
          </cell>
          <cell r="J303">
            <v>1310</v>
          </cell>
          <cell r="K303">
            <v>1331</v>
          </cell>
          <cell r="L303">
            <v>1675</v>
          </cell>
          <cell r="M303">
            <v>-417</v>
          </cell>
          <cell r="N303">
            <v>-405</v>
          </cell>
          <cell r="O303">
            <v>85</v>
          </cell>
          <cell r="P303">
            <v>393</v>
          </cell>
          <cell r="Q303">
            <v>332</v>
          </cell>
          <cell r="R303">
            <v>929</v>
          </cell>
          <cell r="S303">
            <v>1739</v>
          </cell>
          <cell r="T303">
            <v>469</v>
          </cell>
          <cell r="U303">
            <v>668</v>
          </cell>
          <cell r="V303">
            <v>634</v>
          </cell>
          <cell r="W303">
            <v>806</v>
          </cell>
          <cell r="X303">
            <v>2577</v>
          </cell>
          <cell r="Y303">
            <v>1304</v>
          </cell>
          <cell r="Z303">
            <v>1171.7</v>
          </cell>
          <cell r="AA303">
            <v>801</v>
          </cell>
          <cell r="AB303">
            <v>1003</v>
          </cell>
          <cell r="AC303">
            <v>4279.7</v>
          </cell>
          <cell r="AD303">
            <v>1035.25</v>
          </cell>
          <cell r="AE303">
            <v>1035.25</v>
          </cell>
          <cell r="AF303">
            <v>1035.25</v>
          </cell>
          <cell r="AG303">
            <v>1035.25</v>
          </cell>
          <cell r="AH303">
            <v>4141</v>
          </cell>
          <cell r="AI303">
            <v>905.625</v>
          </cell>
          <cell r="AJ303">
            <v>905.625</v>
          </cell>
          <cell r="AK303">
            <v>905.625</v>
          </cell>
          <cell r="AL303">
            <v>905.625</v>
          </cell>
          <cell r="AM303">
            <v>3622.5</v>
          </cell>
          <cell r="AN303">
            <v>941</v>
          </cell>
          <cell r="AO303">
            <v>120</v>
          </cell>
          <cell r="AP303">
            <v>557</v>
          </cell>
          <cell r="AQ303">
            <v>-574</v>
          </cell>
          <cell r="AR303">
            <v>1686</v>
          </cell>
          <cell r="AS303">
            <v>-163</v>
          </cell>
          <cell r="AT303">
            <v>-3014.9187232472323</v>
          </cell>
          <cell r="AU303">
            <v>273</v>
          </cell>
          <cell r="AV303">
            <v>201</v>
          </cell>
          <cell r="AW303">
            <v>-2703.9187232472323</v>
          </cell>
          <cell r="AX303">
            <v>491</v>
          </cell>
          <cell r="AY303">
            <v>614</v>
          </cell>
          <cell r="AZ303">
            <v>620</v>
          </cell>
          <cell r="BA303">
            <v>538</v>
          </cell>
          <cell r="BB303">
            <v>2263</v>
          </cell>
          <cell r="BC303">
            <v>952</v>
          </cell>
          <cell r="BD303">
            <v>992</v>
          </cell>
          <cell r="BE303">
            <v>729</v>
          </cell>
          <cell r="BF303">
            <v>289</v>
          </cell>
          <cell r="BG303">
            <v>2962</v>
          </cell>
          <cell r="BH303">
            <v>714</v>
          </cell>
          <cell r="BI303">
            <v>649</v>
          </cell>
          <cell r="BJ303">
            <v>497</v>
          </cell>
          <cell r="BK303">
            <v>389.154</v>
          </cell>
          <cell r="BL303">
            <v>2249.154</v>
          </cell>
          <cell r="BM303">
            <v>819</v>
          </cell>
          <cell r="BN303">
            <v>770</v>
          </cell>
          <cell r="BO303">
            <v>661.37731042491737</v>
          </cell>
          <cell r="BP303">
            <v>599.07410065753163</v>
          </cell>
          <cell r="BQ303">
            <v>2849.4514110824498</v>
          </cell>
          <cell r="BR303">
            <v>1021.3177267358196</v>
          </cell>
          <cell r="BS303">
            <v>972.97029186177633</v>
          </cell>
          <cell r="BT303">
            <v>861.16008145938952</v>
          </cell>
          <cell r="BU303">
            <v>777.02019190068324</v>
          </cell>
          <cell r="BV303">
            <v>3632.4682919576708</v>
          </cell>
          <cell r="BW303">
            <v>4311.300159775974</v>
          </cell>
        </row>
        <row r="304">
          <cell r="A304" t="str">
            <v>Other Items</v>
          </cell>
        </row>
        <row r="305">
          <cell r="B305" t="str">
            <v>Beta</v>
          </cell>
          <cell r="C305" t="str">
            <v>BETA_ANALYST</v>
          </cell>
        </row>
        <row r="306">
          <cell r="B306" t="str">
            <v>Market equity risk premium</v>
          </cell>
          <cell r="C306" t="str">
            <v>MKT_EQ_RISK_PREM</v>
          </cell>
        </row>
        <row r="307">
          <cell r="B307" t="str">
            <v>Risk-free rate</v>
          </cell>
          <cell r="C307" t="str">
            <v>RISK_FR_RATE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H307">
            <v>0</v>
          </cell>
          <cell r="AM307">
            <v>0</v>
          </cell>
        </row>
      </sheetData>
      <sheetData sheetId="7"/>
      <sheetData sheetId="8">
        <row r="22">
          <cell r="AJ22">
            <v>27</v>
          </cell>
        </row>
      </sheetData>
      <sheetData sheetId="9"/>
      <sheetData sheetId="10"/>
      <sheetData sheetId="11">
        <row r="72">
          <cell r="BL72">
            <v>20669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CF"/>
      <sheetName val="DCF"/>
      <sheetName val="Business Analysis"/>
      <sheetName val="Variation Tables"/>
      <sheetName val="Charts"/>
      <sheetName val="TIBX_Live_Sheet"/>
      <sheetName val="TIBX_Validation_Sheet"/>
      <sheetName val="TIBX_Annotation_Sheet"/>
      <sheetName val="TIBX_Exchange_Sheet"/>
      <sheetName val="Products"/>
      <sheetName val="TIBX History"/>
      <sheetName val="Acquisitions"/>
      <sheetName val="Sheet2"/>
      <sheetName val="TIBX_GS"/>
      <sheetName val="_QP_SFSF"/>
      <sheetName val="_QP_ULTI"/>
      <sheetName val="QP_TIBX"/>
      <sheetName val="Sheet3"/>
      <sheetName val="Sheet1"/>
    </sheetNames>
    <sheetDataSet>
      <sheetData sheetId="0"/>
      <sheetData sheetId="1">
        <row r="9">
          <cell r="AO9">
            <v>150.25200000000001</v>
          </cell>
        </row>
      </sheetData>
      <sheetData sheetId="2">
        <row r="1">
          <cell r="AY1">
            <v>0</v>
          </cell>
        </row>
      </sheetData>
      <sheetData sheetId="3">
        <row r="10">
          <cell r="CG10">
            <v>16.34</v>
          </cell>
        </row>
      </sheetData>
      <sheetData sheetId="4">
        <row r="12">
          <cell r="C12">
            <v>0.2697984507321301</v>
          </cell>
        </row>
      </sheetData>
      <sheetData sheetId="5">
        <row r="57">
          <cell r="AX57">
            <v>0.56000000000000005</v>
          </cell>
        </row>
      </sheetData>
      <sheetData sheetId="6"/>
      <sheetData sheetId="7"/>
      <sheetData sheetId="8">
        <row r="1">
          <cell r="A1" t="str">
            <v>Issuer: TIBCO Software Inc.</v>
          </cell>
          <cell r="C1">
            <v>913388989</v>
          </cell>
          <cell r="F1">
            <v>1999</v>
          </cell>
          <cell r="G1">
            <v>2000</v>
          </cell>
          <cell r="H1">
            <v>2001</v>
          </cell>
          <cell r="I1">
            <v>2002</v>
          </cell>
          <cell r="J1">
            <v>2003</v>
          </cell>
          <cell r="K1">
            <v>2004</v>
          </cell>
          <cell r="L1">
            <v>2005</v>
          </cell>
          <cell r="M1">
            <v>2006</v>
          </cell>
          <cell r="N1">
            <v>2007</v>
          </cell>
          <cell r="O1">
            <v>2008</v>
          </cell>
          <cell r="P1">
            <v>2009</v>
          </cell>
          <cell r="Q1">
            <v>2010</v>
          </cell>
          <cell r="R1">
            <v>2011</v>
          </cell>
          <cell r="S1">
            <v>2012</v>
          </cell>
          <cell r="T1">
            <v>2013</v>
          </cell>
          <cell r="U1">
            <v>2014</v>
          </cell>
          <cell r="V1">
            <v>2015</v>
          </cell>
          <cell r="W1">
            <v>2016</v>
          </cell>
          <cell r="Y1" t="str">
            <v>2003 Q1</v>
          </cell>
          <cell r="Z1" t="str">
            <v>2003 Q2</v>
          </cell>
          <cell r="AA1" t="str">
            <v>2003 Q3</v>
          </cell>
          <cell r="AB1" t="str">
            <v>2003 Q4</v>
          </cell>
          <cell r="AC1" t="str">
            <v>2004 Q1</v>
          </cell>
          <cell r="AD1" t="str">
            <v>2004 Q2</v>
          </cell>
          <cell r="AE1" t="str">
            <v>2004 Q3</v>
          </cell>
          <cell r="AF1" t="str">
            <v>2004 Q4</v>
          </cell>
          <cell r="AG1" t="str">
            <v>2005 Q1</v>
          </cell>
          <cell r="AH1" t="str">
            <v>2005 Q2</v>
          </cell>
          <cell r="AI1" t="str">
            <v>2005 Q3</v>
          </cell>
          <cell r="AJ1" t="str">
            <v>2005 Q4</v>
          </cell>
          <cell r="AK1" t="str">
            <v>2006 Q1</v>
          </cell>
          <cell r="AL1" t="str">
            <v>2006 Q2</v>
          </cell>
          <cell r="AM1" t="str">
            <v>2006 Q3</v>
          </cell>
          <cell r="AN1" t="str">
            <v>2006 Q4</v>
          </cell>
          <cell r="AO1" t="str">
            <v>2007 Q1</v>
          </cell>
          <cell r="AP1" t="str">
            <v>2007 Q2</v>
          </cell>
          <cell r="AQ1" t="str">
            <v>2007 Q3</v>
          </cell>
          <cell r="AR1" t="str">
            <v>2007 Q4</v>
          </cell>
          <cell r="AS1" t="str">
            <v>2008 Q1</v>
          </cell>
          <cell r="AT1" t="str">
            <v>2008 Q2</v>
          </cell>
          <cell r="AU1" t="str">
            <v>2008 Q3</v>
          </cell>
          <cell r="AV1" t="str">
            <v>2008 Q4</v>
          </cell>
          <cell r="AW1" t="str">
            <v>2009 Q1</v>
          </cell>
          <cell r="AX1" t="str">
            <v>2009 Q2</v>
          </cell>
          <cell r="AY1" t="str">
            <v>2009 Q3</v>
          </cell>
          <cell r="AZ1" t="str">
            <v>2009 Q4</v>
          </cell>
          <cell r="BA1" t="str">
            <v>2010 Q1</v>
          </cell>
          <cell r="BB1" t="str">
            <v>2010 Q2</v>
          </cell>
          <cell r="BC1" t="str">
            <v>2010 Q3</v>
          </cell>
          <cell r="BD1" t="str">
            <v>2010 Q4</v>
          </cell>
          <cell r="BE1" t="str">
            <v>2011 Q1</v>
          </cell>
          <cell r="BF1" t="str">
            <v>2011 Q2</v>
          </cell>
          <cell r="BG1" t="str">
            <v>2011 Q3</v>
          </cell>
          <cell r="BH1" t="str">
            <v>2011 Q4</v>
          </cell>
          <cell r="BI1" t="str">
            <v>2012 Q1</v>
          </cell>
          <cell r="BJ1" t="str">
            <v>2012 Q2</v>
          </cell>
          <cell r="BK1" t="str">
            <v>2012 Q3</v>
          </cell>
          <cell r="BL1" t="str">
            <v>2012 Q4</v>
          </cell>
          <cell r="BM1" t="str">
            <v>2013 Q1</v>
          </cell>
          <cell r="BN1" t="str">
            <v>2013 Q2</v>
          </cell>
          <cell r="BO1" t="str">
            <v>2013 Q3</v>
          </cell>
          <cell r="BP1" t="str">
            <v>2013 Q4</v>
          </cell>
          <cell r="BQ1" t="str">
            <v>2014 Q1</v>
          </cell>
          <cell r="BR1" t="str">
            <v>2014 Q2</v>
          </cell>
          <cell r="BS1" t="str">
            <v>2014 Q3</v>
          </cell>
          <cell r="BT1" t="str">
            <v>2014 Q4</v>
          </cell>
          <cell r="BU1" t="str">
            <v>2015 Q1</v>
          </cell>
          <cell r="BV1" t="str">
            <v>2015 Q2</v>
          </cell>
          <cell r="BW1" t="str">
            <v>2015 Q3</v>
          </cell>
          <cell r="BX1" t="str">
            <v>2015 Q4</v>
          </cell>
          <cell r="BY1" t="str">
            <v>2016 Q1</v>
          </cell>
          <cell r="BZ1" t="str">
            <v>2016 Q2</v>
          </cell>
          <cell r="CA1" t="str">
            <v>2016 Q3</v>
          </cell>
          <cell r="CB1" t="str">
            <v>2016 Q4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Estimate</v>
          </cell>
          <cell r="V2" t="str">
            <v>Estimate</v>
          </cell>
          <cell r="W2" t="str">
            <v>Estimate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Actual</v>
          </cell>
          <cell r="BO2" t="str">
            <v>Actual</v>
          </cell>
          <cell r="BP2" t="str">
            <v>Actual</v>
          </cell>
          <cell r="BQ2" t="str">
            <v>Actual</v>
          </cell>
          <cell r="BR2" t="str">
            <v>Actual</v>
          </cell>
          <cell r="BS2" t="str">
            <v>Actual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  <cell r="BX2" t="str">
            <v>Estimate</v>
          </cell>
          <cell r="BY2" t="str">
            <v>Estimate</v>
          </cell>
          <cell r="BZ2" t="str">
            <v>Estimate</v>
          </cell>
          <cell r="CA2" t="str">
            <v>Estimate</v>
          </cell>
          <cell r="CB2" t="str">
            <v>Estimate</v>
          </cell>
        </row>
        <row r="3">
          <cell r="F3">
            <v>36494</v>
          </cell>
          <cell r="G3">
            <v>36860</v>
          </cell>
          <cell r="H3">
            <v>37225</v>
          </cell>
          <cell r="I3">
            <v>37590</v>
          </cell>
          <cell r="J3">
            <v>37955</v>
          </cell>
          <cell r="K3">
            <v>38321</v>
          </cell>
          <cell r="L3">
            <v>38686</v>
          </cell>
          <cell r="M3">
            <v>39051</v>
          </cell>
          <cell r="N3">
            <v>39416</v>
          </cell>
          <cell r="O3">
            <v>39782</v>
          </cell>
          <cell r="P3">
            <v>40147</v>
          </cell>
          <cell r="Q3">
            <v>40512</v>
          </cell>
          <cell r="R3">
            <v>40877</v>
          </cell>
          <cell r="S3">
            <v>41243</v>
          </cell>
          <cell r="T3">
            <v>41608</v>
          </cell>
          <cell r="U3">
            <v>41973</v>
          </cell>
          <cell r="V3">
            <v>42338</v>
          </cell>
          <cell r="W3">
            <v>42704</v>
          </cell>
          <cell r="Y3">
            <v>37680</v>
          </cell>
          <cell r="Z3">
            <v>37771</v>
          </cell>
          <cell r="AA3">
            <v>37863</v>
          </cell>
          <cell r="AB3">
            <v>37955</v>
          </cell>
          <cell r="AC3">
            <v>38045</v>
          </cell>
          <cell r="AD3">
            <v>38137</v>
          </cell>
          <cell r="AE3">
            <v>38229</v>
          </cell>
          <cell r="AF3">
            <v>38321</v>
          </cell>
          <cell r="AG3">
            <v>38411</v>
          </cell>
          <cell r="AH3">
            <v>38502</v>
          </cell>
          <cell r="AI3">
            <v>38594</v>
          </cell>
          <cell r="AJ3">
            <v>38686</v>
          </cell>
          <cell r="AK3">
            <v>38776</v>
          </cell>
          <cell r="AL3">
            <v>38867</v>
          </cell>
          <cell r="AM3">
            <v>38959</v>
          </cell>
          <cell r="AN3">
            <v>39051</v>
          </cell>
          <cell r="AO3">
            <v>39141</v>
          </cell>
          <cell r="AP3">
            <v>39232</v>
          </cell>
          <cell r="AQ3">
            <v>39324</v>
          </cell>
          <cell r="AR3">
            <v>39416</v>
          </cell>
          <cell r="AS3">
            <v>39506</v>
          </cell>
          <cell r="AT3">
            <v>39598</v>
          </cell>
          <cell r="AU3">
            <v>39690</v>
          </cell>
          <cell r="AV3">
            <v>39782</v>
          </cell>
          <cell r="AW3">
            <v>39872</v>
          </cell>
          <cell r="AX3">
            <v>39963</v>
          </cell>
          <cell r="AY3">
            <v>40055</v>
          </cell>
          <cell r="AZ3">
            <v>40147</v>
          </cell>
          <cell r="BA3">
            <v>40237</v>
          </cell>
          <cell r="BB3">
            <v>40328</v>
          </cell>
          <cell r="BC3">
            <v>40420</v>
          </cell>
          <cell r="BD3">
            <v>40512</v>
          </cell>
          <cell r="BE3">
            <v>40602</v>
          </cell>
          <cell r="BF3">
            <v>40693</v>
          </cell>
          <cell r="BG3">
            <v>40785</v>
          </cell>
          <cell r="BH3">
            <v>40877</v>
          </cell>
          <cell r="BI3">
            <v>40967</v>
          </cell>
          <cell r="BJ3">
            <v>41059</v>
          </cell>
          <cell r="BK3">
            <v>41151</v>
          </cell>
          <cell r="BL3">
            <v>41243</v>
          </cell>
          <cell r="BM3">
            <v>41333</v>
          </cell>
          <cell r="BN3">
            <v>41424</v>
          </cell>
          <cell r="BO3">
            <v>41516</v>
          </cell>
          <cell r="BP3">
            <v>41608</v>
          </cell>
          <cell r="BQ3">
            <v>41698</v>
          </cell>
          <cell r="BR3">
            <v>41789</v>
          </cell>
          <cell r="BS3">
            <v>41881</v>
          </cell>
          <cell r="BT3">
            <v>41973</v>
          </cell>
          <cell r="BU3">
            <v>42063</v>
          </cell>
          <cell r="BV3">
            <v>42154</v>
          </cell>
          <cell r="BW3">
            <v>42246</v>
          </cell>
          <cell r="BX3">
            <v>42338</v>
          </cell>
          <cell r="BY3">
            <v>42428</v>
          </cell>
          <cell r="BZ3">
            <v>42520</v>
          </cell>
          <cell r="CA3">
            <v>42612</v>
          </cell>
          <cell r="CB3">
            <v>42704</v>
          </cell>
        </row>
        <row r="4">
          <cell r="A4" t="str">
            <v>Issuer: TIBCO Software Inc.</v>
          </cell>
          <cell r="B4" t="str">
            <v>15UJLP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TIBCO Software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G11">
            <v>251.797</v>
          </cell>
          <cell r="H11">
            <v>319.23200000000003</v>
          </cell>
          <cell r="I11">
            <v>272.745</v>
          </cell>
          <cell r="J11">
            <v>264.20999999999998</v>
          </cell>
          <cell r="K11">
            <v>387.22399999999999</v>
          </cell>
          <cell r="L11">
            <v>445.91</v>
          </cell>
          <cell r="M11">
            <v>517.279</v>
          </cell>
          <cell r="N11">
            <v>577.38599999999997</v>
          </cell>
          <cell r="O11">
            <v>644.471</v>
          </cell>
          <cell r="P11">
            <v>621.38800000000003</v>
          </cell>
          <cell r="Q11">
            <v>754.00699999999995</v>
          </cell>
          <cell r="R11">
            <v>920.24599999999998</v>
          </cell>
          <cell r="S11">
            <v>1024.6130000000001</v>
          </cell>
          <cell r="T11">
            <v>1069.95</v>
          </cell>
          <cell r="U11">
            <v>1056.0761223352399</v>
          </cell>
          <cell r="V11">
            <v>1004.81587404944</v>
          </cell>
          <cell r="W11">
            <v>1008.14369617044</v>
          </cell>
          <cell r="AK11">
            <v>114.58</v>
          </cell>
          <cell r="AL11">
            <v>121.247</v>
          </cell>
          <cell r="AM11">
            <v>120.40300000000001</v>
          </cell>
          <cell r="AN11">
            <v>161.04900000000001</v>
          </cell>
          <cell r="AO11">
            <v>125.654</v>
          </cell>
          <cell r="AP11">
            <v>130.517</v>
          </cell>
          <cell r="AQ11">
            <v>135.114</v>
          </cell>
          <cell r="AR11">
            <v>186.101</v>
          </cell>
          <cell r="AS11">
            <v>146.578</v>
          </cell>
          <cell r="AT11">
            <v>150.03200000000001</v>
          </cell>
          <cell r="AU11">
            <v>162.33699999999999</v>
          </cell>
          <cell r="AV11">
            <v>185.524</v>
          </cell>
          <cell r="AW11">
            <v>132.89599999999999</v>
          </cell>
          <cell r="AX11">
            <v>142.66999999999999</v>
          </cell>
          <cell r="AY11">
            <v>150.25200000000001</v>
          </cell>
          <cell r="AZ11">
            <v>195.57</v>
          </cell>
          <cell r="BA11">
            <v>155.04400000000001</v>
          </cell>
          <cell r="BB11">
            <v>173.27</v>
          </cell>
          <cell r="BC11">
            <v>184.476</v>
          </cell>
          <cell r="BD11">
            <v>241.21700000000001</v>
          </cell>
          <cell r="BE11">
            <v>185.34100000000001</v>
          </cell>
          <cell r="BF11">
            <v>216.42099999999999</v>
          </cell>
          <cell r="BG11">
            <v>228.97300000000001</v>
          </cell>
          <cell r="BH11">
            <v>289.51100000000002</v>
          </cell>
          <cell r="BI11">
            <v>225.702</v>
          </cell>
          <cell r="BJ11">
            <v>247.363</v>
          </cell>
          <cell r="BK11">
            <v>255.02099999999999</v>
          </cell>
          <cell r="BL11">
            <v>296.52699999999999</v>
          </cell>
          <cell r="BM11">
            <v>237.79</v>
          </cell>
          <cell r="BN11">
            <v>245.846</v>
          </cell>
          <cell r="BO11">
            <v>270.85899999999998</v>
          </cell>
          <cell r="BP11">
            <v>315.45499999999998</v>
          </cell>
          <cell r="BQ11">
            <v>252.87799999999999</v>
          </cell>
          <cell r="BR11">
            <v>254</v>
          </cell>
          <cell r="BS11">
            <v>259.57100000000003</v>
          </cell>
          <cell r="BT11">
            <v>289.62712233524201</v>
          </cell>
          <cell r="BU11">
            <v>237.32211281665499</v>
          </cell>
          <cell r="BV11">
            <v>243.25350054951099</v>
          </cell>
          <cell r="BW11">
            <v>247.44068668095801</v>
          </cell>
          <cell r="BX11">
            <v>276.799574002317</v>
          </cell>
          <cell r="BY11">
            <v>239.545773116617</v>
          </cell>
          <cell r="BZ11">
            <v>245.991206302129</v>
          </cell>
          <cell r="CA11">
            <v>248.33172854743401</v>
          </cell>
          <cell r="CB11">
            <v>274.27498820426098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G12">
            <v>-61.5</v>
          </cell>
          <cell r="H12">
            <v>-63.829000000000001</v>
          </cell>
          <cell r="I12">
            <v>-60.313000000000002</v>
          </cell>
          <cell r="J12">
            <v>-58.518000000000001</v>
          </cell>
          <cell r="K12">
            <v>-86.46</v>
          </cell>
          <cell r="L12">
            <v>-118.221</v>
          </cell>
          <cell r="M12">
            <v>-126.248</v>
          </cell>
          <cell r="N12">
            <v>-146.11000000000001</v>
          </cell>
          <cell r="O12">
            <v>-159.541</v>
          </cell>
          <cell r="P12">
            <v>-143.06299999999999</v>
          </cell>
          <cell r="Q12">
            <v>-178.804</v>
          </cell>
          <cell r="R12">
            <v>-227.148</v>
          </cell>
          <cell r="S12">
            <v>-261.774</v>
          </cell>
          <cell r="T12">
            <v>-278.137</v>
          </cell>
          <cell r="U12">
            <v>-288.62077641981102</v>
          </cell>
          <cell r="V12">
            <v>-279.68843629359702</v>
          </cell>
          <cell r="W12">
            <v>-274.70376257079198</v>
          </cell>
          <cell r="AK12">
            <v>-30.699000000000002</v>
          </cell>
          <cell r="AL12">
            <v>-30.277000000000001</v>
          </cell>
          <cell r="AM12">
            <v>-31.702000000000002</v>
          </cell>
          <cell r="AN12">
            <v>-33.57</v>
          </cell>
          <cell r="AO12">
            <v>-33.015999999999998</v>
          </cell>
          <cell r="AP12">
            <v>-34.5</v>
          </cell>
          <cell r="AQ12">
            <v>-36.957000000000001</v>
          </cell>
          <cell r="AR12">
            <v>-41.637</v>
          </cell>
          <cell r="AS12">
            <v>-38.637999999999998</v>
          </cell>
          <cell r="AT12">
            <v>-40.857999999999997</v>
          </cell>
          <cell r="AU12">
            <v>-40.642000000000003</v>
          </cell>
          <cell r="AV12">
            <v>-39.402999999999999</v>
          </cell>
          <cell r="AW12">
            <v>-33.881999999999998</v>
          </cell>
          <cell r="AX12">
            <v>-35.692999999999998</v>
          </cell>
          <cell r="AY12">
            <v>-34.771999999999998</v>
          </cell>
          <cell r="AZ12">
            <v>-38.716000000000001</v>
          </cell>
          <cell r="BA12">
            <v>-38.344000000000001</v>
          </cell>
          <cell r="BB12">
            <v>-42.725999999999999</v>
          </cell>
          <cell r="BC12">
            <v>-45.351999999999997</v>
          </cell>
          <cell r="BD12">
            <v>-52.381999999999998</v>
          </cell>
          <cell r="BE12">
            <v>-47.277999999999999</v>
          </cell>
          <cell r="BF12">
            <v>-55.822000000000003</v>
          </cell>
          <cell r="BG12">
            <v>-59.145000000000003</v>
          </cell>
          <cell r="BH12">
            <v>-64.903000000000006</v>
          </cell>
          <cell r="BI12">
            <v>-61.542999999999999</v>
          </cell>
          <cell r="BJ12">
            <v>-63.872</v>
          </cell>
          <cell r="BK12">
            <v>-66.221999999999994</v>
          </cell>
          <cell r="BL12">
            <v>-70.137</v>
          </cell>
          <cell r="BM12">
            <v>-67.936999999999998</v>
          </cell>
          <cell r="BN12">
            <v>-67.855999999999995</v>
          </cell>
          <cell r="BO12">
            <v>-69.27</v>
          </cell>
          <cell r="BP12">
            <v>-73.073999999999998</v>
          </cell>
          <cell r="BQ12">
            <v>-70.614000000000004</v>
          </cell>
          <cell r="BR12">
            <v>-72.465000000000003</v>
          </cell>
          <cell r="BS12">
            <v>-73.643000000000001</v>
          </cell>
          <cell r="BT12">
            <v>-71.898776419811</v>
          </cell>
          <cell r="BU12">
            <v>-66.539656385135004</v>
          </cell>
          <cell r="BV12">
            <v>-70.664207688877994</v>
          </cell>
          <cell r="BW12">
            <v>-71.885540798212006</v>
          </cell>
          <cell r="BX12">
            <v>-70.599031421372004</v>
          </cell>
          <cell r="BY12">
            <v>-65.471719771463</v>
          </cell>
          <cell r="BZ12">
            <v>-69.530901652957994</v>
          </cell>
          <cell r="CA12">
            <v>-70.625959819784001</v>
          </cell>
          <cell r="CB12">
            <v>-69.075181326587995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G13">
            <v>-110.718</v>
          </cell>
          <cell r="H13">
            <v>-159.614</v>
          </cell>
          <cell r="I13">
            <v>-147.87200000000001</v>
          </cell>
          <cell r="J13">
            <v>-130.215</v>
          </cell>
          <cell r="K13">
            <v>-152.364</v>
          </cell>
          <cell r="L13">
            <v>-177.58600000000001</v>
          </cell>
          <cell r="M13">
            <v>-206.81299999999999</v>
          </cell>
          <cell r="N13">
            <v>-237.54900000000001</v>
          </cell>
          <cell r="O13">
            <v>-263.911</v>
          </cell>
          <cell r="P13">
            <v>-235.45500000000001</v>
          </cell>
          <cell r="Q13">
            <v>-268.34300000000002</v>
          </cell>
          <cell r="R13">
            <v>-312.64499999999998</v>
          </cell>
          <cell r="S13">
            <v>-346.99599999999998</v>
          </cell>
          <cell r="T13">
            <v>-385.69099999999997</v>
          </cell>
          <cell r="U13">
            <v>-420.15064601345398</v>
          </cell>
          <cell r="V13">
            <v>-406.08751340859499</v>
          </cell>
          <cell r="W13">
            <v>-407.67024078068602</v>
          </cell>
          <cell r="AK13">
            <v>-46.215000000000003</v>
          </cell>
          <cell r="AL13">
            <v>-47.529000000000003</v>
          </cell>
          <cell r="AM13">
            <v>-48.720999999999997</v>
          </cell>
          <cell r="AN13">
            <v>-64.347999999999999</v>
          </cell>
          <cell r="AO13">
            <v>-53.113999999999997</v>
          </cell>
          <cell r="AP13">
            <v>-56.286999999999999</v>
          </cell>
          <cell r="AQ13">
            <v>-59.073</v>
          </cell>
          <cell r="AR13">
            <v>-69.075000000000003</v>
          </cell>
          <cell r="AS13">
            <v>-64.650000000000006</v>
          </cell>
          <cell r="AT13">
            <v>-66.221999999999994</v>
          </cell>
          <cell r="AU13">
            <v>-65.72</v>
          </cell>
          <cell r="AV13">
            <v>-67.319000000000003</v>
          </cell>
          <cell r="AW13">
            <v>-53.125</v>
          </cell>
          <cell r="AX13">
            <v>-55.106999999999999</v>
          </cell>
          <cell r="AY13">
            <v>-58.052999999999997</v>
          </cell>
          <cell r="AZ13">
            <v>-69.17</v>
          </cell>
          <cell r="BA13">
            <v>-59.774999999999999</v>
          </cell>
          <cell r="BB13">
            <v>-63.665999999999997</v>
          </cell>
          <cell r="BC13">
            <v>-65.665000000000006</v>
          </cell>
          <cell r="BD13">
            <v>-79.236999999999995</v>
          </cell>
          <cell r="BE13">
            <v>-67.481999999999999</v>
          </cell>
          <cell r="BF13">
            <v>-76.655000000000001</v>
          </cell>
          <cell r="BG13">
            <v>-79.084000000000003</v>
          </cell>
          <cell r="BH13">
            <v>-89.424000000000007</v>
          </cell>
          <cell r="BI13">
            <v>-83.275000000000006</v>
          </cell>
          <cell r="BJ13">
            <v>-86.405000000000001</v>
          </cell>
          <cell r="BK13">
            <v>-84.497</v>
          </cell>
          <cell r="BL13">
            <v>-92.819000000000003</v>
          </cell>
          <cell r="BM13">
            <v>-88.221000000000004</v>
          </cell>
          <cell r="BN13">
            <v>-94.195999999999998</v>
          </cell>
          <cell r="BO13">
            <v>-95.424000000000007</v>
          </cell>
          <cell r="BP13">
            <v>-107.85</v>
          </cell>
          <cell r="BQ13">
            <v>-95.722999999999999</v>
          </cell>
          <cell r="BR13">
            <v>-103.16500000000001</v>
          </cell>
          <cell r="BS13">
            <v>-106.60299999999999</v>
          </cell>
          <cell r="BT13">
            <v>-114.65964601345399</v>
          </cell>
          <cell r="BU13">
            <v>-91.97046194747</v>
          </cell>
          <cell r="BV13">
            <v>-100.01645405467799</v>
          </cell>
          <cell r="BW13">
            <v>-102.85841505662199</v>
          </cell>
          <cell r="BX13">
            <v>-111.242182349825</v>
          </cell>
          <cell r="BY13">
            <v>-93.071752387252999</v>
          </cell>
          <cell r="BZ13">
            <v>-101.142093032137</v>
          </cell>
          <cell r="CA13">
            <v>-103.228811515524</v>
          </cell>
          <cell r="CB13">
            <v>-110.227583845772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G14">
            <v>-172.21799999999999</v>
          </cell>
          <cell r="H14">
            <v>-223.44300000000001</v>
          </cell>
          <cell r="I14">
            <v>-208.185</v>
          </cell>
          <cell r="J14">
            <v>-188.733</v>
          </cell>
          <cell r="K14">
            <v>-238.82400000000001</v>
          </cell>
          <cell r="L14">
            <v>-295.80700000000002</v>
          </cell>
          <cell r="M14">
            <v>-333.06099999999998</v>
          </cell>
          <cell r="N14">
            <v>-383.65899999999999</v>
          </cell>
          <cell r="O14">
            <v>-423.452</v>
          </cell>
          <cell r="P14">
            <v>-378.51799999999997</v>
          </cell>
          <cell r="Q14">
            <v>-447.14699999999999</v>
          </cell>
          <cell r="R14">
            <v>-539.79300000000001</v>
          </cell>
          <cell r="S14">
            <v>-608.77</v>
          </cell>
          <cell r="T14">
            <v>-663.82799999999997</v>
          </cell>
          <cell r="U14">
            <v>-708.771422433265</v>
          </cell>
          <cell r="V14">
            <v>-685.77594970219195</v>
          </cell>
          <cell r="W14">
            <v>-682.374003351478</v>
          </cell>
          <cell r="AK14">
            <v>-76.914000000000001</v>
          </cell>
          <cell r="AL14">
            <v>-77.805999999999997</v>
          </cell>
          <cell r="AM14">
            <v>-80.423000000000002</v>
          </cell>
          <cell r="AN14">
            <v>-97.918000000000006</v>
          </cell>
          <cell r="AO14">
            <v>-86.13</v>
          </cell>
          <cell r="AP14">
            <v>-90.787000000000006</v>
          </cell>
          <cell r="AQ14">
            <v>-96.03</v>
          </cell>
          <cell r="AR14">
            <v>-110.712</v>
          </cell>
          <cell r="AS14">
            <v>-103.288</v>
          </cell>
          <cell r="AT14">
            <v>-107.08</v>
          </cell>
          <cell r="AU14">
            <v>-106.36199999999999</v>
          </cell>
          <cell r="AV14">
            <v>-106.72199999999999</v>
          </cell>
          <cell r="AW14">
            <v>-87.007000000000005</v>
          </cell>
          <cell r="AX14">
            <v>-90.8</v>
          </cell>
          <cell r="AY14">
            <v>-92.825000000000003</v>
          </cell>
          <cell r="AZ14">
            <v>-107.886</v>
          </cell>
          <cell r="BA14">
            <v>-98.119</v>
          </cell>
          <cell r="BB14">
            <v>-106.392</v>
          </cell>
          <cell r="BC14">
            <v>-111.017</v>
          </cell>
          <cell r="BD14">
            <v>-131.619</v>
          </cell>
          <cell r="BE14">
            <v>-114.76</v>
          </cell>
          <cell r="BF14">
            <v>-132.477</v>
          </cell>
          <cell r="BG14">
            <v>-138.22900000000001</v>
          </cell>
          <cell r="BH14">
            <v>-154.327</v>
          </cell>
          <cell r="BI14">
            <v>-144.81800000000001</v>
          </cell>
          <cell r="BJ14">
            <v>-150.27699999999999</v>
          </cell>
          <cell r="BK14">
            <v>-150.71899999999999</v>
          </cell>
          <cell r="BL14">
            <v>-162.95599999999999</v>
          </cell>
          <cell r="BM14">
            <v>-156.15799999999999</v>
          </cell>
          <cell r="BN14">
            <v>-162.05199999999999</v>
          </cell>
          <cell r="BO14">
            <v>-164.69399999999999</v>
          </cell>
          <cell r="BP14">
            <v>-180.92400000000001</v>
          </cell>
          <cell r="BQ14">
            <v>-166.33699999999999</v>
          </cell>
          <cell r="BR14">
            <v>-175.63</v>
          </cell>
          <cell r="BS14">
            <v>-180.24600000000001</v>
          </cell>
          <cell r="BT14">
            <v>-186.55842243326501</v>
          </cell>
          <cell r="BU14">
            <v>-158.510118332605</v>
          </cell>
          <cell r="BV14">
            <v>-170.68066174355599</v>
          </cell>
          <cell r="BW14">
            <v>-174.74395585483401</v>
          </cell>
          <cell r="BX14">
            <v>-181.841213771197</v>
          </cell>
          <cell r="BY14">
            <v>-158.54347215871499</v>
          </cell>
          <cell r="BZ14">
            <v>-170.67299468509501</v>
          </cell>
          <cell r="CA14">
            <v>-173.85477133530699</v>
          </cell>
          <cell r="CB14">
            <v>-179.30276517236001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G15">
            <v>-57.860999999999997</v>
          </cell>
          <cell r="H15">
            <v>-78.879000000000005</v>
          </cell>
          <cell r="I15">
            <v>-71.025999999999996</v>
          </cell>
          <cell r="J15">
            <v>-64.075000000000003</v>
          </cell>
          <cell r="K15">
            <v>-61.06</v>
          </cell>
          <cell r="L15">
            <v>-73.125</v>
          </cell>
          <cell r="M15">
            <v>-82.311000000000007</v>
          </cell>
          <cell r="N15">
            <v>-89.212000000000003</v>
          </cell>
          <cell r="O15">
            <v>-102.01</v>
          </cell>
          <cell r="P15">
            <v>-103.09399999999999</v>
          </cell>
          <cell r="Q15">
            <v>-116.589</v>
          </cell>
          <cell r="R15">
            <v>-131.732</v>
          </cell>
          <cell r="S15">
            <v>-139.404</v>
          </cell>
          <cell r="T15">
            <v>-155.03399999999999</v>
          </cell>
          <cell r="U15">
            <v>-158.92062450922899</v>
          </cell>
          <cell r="V15">
            <v>-149.17905783555599</v>
          </cell>
          <cell r="W15">
            <v>-147.70359367220499</v>
          </cell>
          <cell r="AK15">
            <v>-20.855</v>
          </cell>
          <cell r="AL15">
            <v>-21.077999999999999</v>
          </cell>
          <cell r="AM15">
            <v>-20.215</v>
          </cell>
          <cell r="AN15">
            <v>-20.163</v>
          </cell>
          <cell r="AO15">
            <v>-20.146999999999998</v>
          </cell>
          <cell r="AP15">
            <v>-21.071999999999999</v>
          </cell>
          <cell r="AQ15">
            <v>-22.821000000000002</v>
          </cell>
          <cell r="AR15">
            <v>-25.172000000000001</v>
          </cell>
          <cell r="AS15">
            <v>-24.434999999999999</v>
          </cell>
          <cell r="AT15">
            <v>-25.5</v>
          </cell>
          <cell r="AU15">
            <v>-27.315000000000001</v>
          </cell>
          <cell r="AV15">
            <v>-24.76</v>
          </cell>
          <cell r="AW15">
            <v>-24.010999999999999</v>
          </cell>
          <cell r="AX15">
            <v>-24.728999999999999</v>
          </cell>
          <cell r="AY15">
            <v>-24.963000000000001</v>
          </cell>
          <cell r="AZ15">
            <v>-29.390999999999998</v>
          </cell>
          <cell r="BA15">
            <v>-26.553999999999998</v>
          </cell>
          <cell r="BB15">
            <v>-28.106999999999999</v>
          </cell>
          <cell r="BC15">
            <v>-28.486999999999998</v>
          </cell>
          <cell r="BD15">
            <v>-33.441000000000003</v>
          </cell>
          <cell r="BE15">
            <v>-30.036999999999999</v>
          </cell>
          <cell r="BF15">
            <v>-33.171999999999997</v>
          </cell>
          <cell r="BG15">
            <v>-33.107999999999997</v>
          </cell>
          <cell r="BH15">
            <v>-35.414999999999999</v>
          </cell>
          <cell r="BI15">
            <v>-33.316000000000003</v>
          </cell>
          <cell r="BJ15">
            <v>-35.250999999999998</v>
          </cell>
          <cell r="BK15">
            <v>-35.469000000000001</v>
          </cell>
          <cell r="BL15">
            <v>-35.368000000000002</v>
          </cell>
          <cell r="BM15">
            <v>-37.628999999999998</v>
          </cell>
          <cell r="BN15">
            <v>-38.453000000000003</v>
          </cell>
          <cell r="BO15">
            <v>-39.75</v>
          </cell>
          <cell r="BP15">
            <v>-39.201999999999998</v>
          </cell>
          <cell r="BQ15">
            <v>-39.335999999999999</v>
          </cell>
          <cell r="BR15">
            <v>-39.710999999999999</v>
          </cell>
          <cell r="BS15">
            <v>-38.667999999999999</v>
          </cell>
          <cell r="BT15">
            <v>-41.205624509228997</v>
          </cell>
          <cell r="BU15">
            <v>-36.441586643623999</v>
          </cell>
          <cell r="BV15">
            <v>-37.544358197017999</v>
          </cell>
          <cell r="BW15">
            <v>-36.366079491215999</v>
          </cell>
          <cell r="BX15">
            <v>-38.827033503698999</v>
          </cell>
          <cell r="BY15">
            <v>-36.303945409480001</v>
          </cell>
          <cell r="BZ15">
            <v>-37.474920188429003</v>
          </cell>
          <cell r="CA15">
            <v>-36.000371455321002</v>
          </cell>
          <cell r="CB15">
            <v>-37.924356618975999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G16">
            <v>-56.914999999999999</v>
          </cell>
          <cell r="H16">
            <v>-26.960999999999999</v>
          </cell>
          <cell r="I16">
            <v>-4.0490000000000004</v>
          </cell>
          <cell r="J16">
            <v>-1.0609999999999999</v>
          </cell>
          <cell r="K16">
            <v>-0.24299999999999999</v>
          </cell>
          <cell r="L16">
            <v>-1.5620000000000001</v>
          </cell>
          <cell r="M16">
            <v>-15.818</v>
          </cell>
          <cell r="N16">
            <v>-17.562999999999999</v>
          </cell>
          <cell r="O16">
            <v>-20.972000000000001</v>
          </cell>
          <cell r="P16">
            <v>-23.545999999999999</v>
          </cell>
          <cell r="Q16">
            <v>-32.247999999999998</v>
          </cell>
          <cell r="R16">
            <v>-48.866999999999997</v>
          </cell>
          <cell r="S16">
            <v>-61.146000000000001</v>
          </cell>
          <cell r="T16">
            <v>-53.634999999999998</v>
          </cell>
          <cell r="U16">
            <v>-45.893954382670998</v>
          </cell>
          <cell r="V16">
            <v>-43.643068741995002</v>
          </cell>
          <cell r="W16">
            <v>-43.768496373041998</v>
          </cell>
          <cell r="AK16">
            <v>-4.5869999999999997</v>
          </cell>
          <cell r="AL16">
            <v>-3.6760000000000002</v>
          </cell>
          <cell r="AM16">
            <v>-3.4870000000000001</v>
          </cell>
          <cell r="AN16">
            <v>-4.0679999999999996</v>
          </cell>
          <cell r="AO16">
            <v>-3.9359999999999999</v>
          </cell>
          <cell r="AP16">
            <v>-3.7610000000000001</v>
          </cell>
          <cell r="AQ16">
            <v>-5.1280000000000001</v>
          </cell>
          <cell r="AR16">
            <v>-4.7380000000000004</v>
          </cell>
          <cell r="AS16">
            <v>-5.15</v>
          </cell>
          <cell r="AT16">
            <v>-5.2110000000000003</v>
          </cell>
          <cell r="AU16">
            <v>-5.2569999999999997</v>
          </cell>
          <cell r="AV16">
            <v>-5.3540000000000001</v>
          </cell>
          <cell r="AW16">
            <v>-5.3620000000000001</v>
          </cell>
          <cell r="AX16">
            <v>-5.8179999999999996</v>
          </cell>
          <cell r="AY16">
            <v>-5.9749999999999996</v>
          </cell>
          <cell r="AZ16">
            <v>-6.391</v>
          </cell>
          <cell r="BA16">
            <v>-6.4359999999999999</v>
          </cell>
          <cell r="BB16">
            <v>-7.7880000000000003</v>
          </cell>
          <cell r="BC16">
            <v>-8.8689999999999998</v>
          </cell>
          <cell r="BD16">
            <v>-9.1549999999999994</v>
          </cell>
          <cell r="BE16">
            <v>-11.481</v>
          </cell>
          <cell r="BF16">
            <v>-11.787000000000001</v>
          </cell>
          <cell r="BG16">
            <v>-12.917999999999999</v>
          </cell>
          <cell r="BH16">
            <v>-12.680999999999999</v>
          </cell>
          <cell r="BI16">
            <v>-15.324999999999999</v>
          </cell>
          <cell r="BJ16">
            <v>-14.395</v>
          </cell>
          <cell r="BK16">
            <v>-15.41</v>
          </cell>
          <cell r="BL16">
            <v>-16.015999999999998</v>
          </cell>
          <cell r="BM16">
            <v>-16.391999999999999</v>
          </cell>
          <cell r="BN16">
            <v>-14.943</v>
          </cell>
          <cell r="BO16">
            <v>-7.91</v>
          </cell>
          <cell r="BP16">
            <v>-14.39</v>
          </cell>
          <cell r="BQ16">
            <v>-12.763</v>
          </cell>
          <cell r="BR16">
            <v>-10.561</v>
          </cell>
          <cell r="BS16">
            <v>-7.91</v>
          </cell>
          <cell r="BT16">
            <v>-14.659954382671</v>
          </cell>
          <cell r="BU16">
            <v>-11.977879158642001</v>
          </cell>
          <cell r="BV16">
            <v>-10.114174091745999</v>
          </cell>
          <cell r="BW16">
            <v>-7.5403486200170002</v>
          </cell>
          <cell r="BX16">
            <v>-14.010666871591001</v>
          </cell>
          <cell r="BY16">
            <v>-12.090109468943</v>
          </cell>
          <cell r="BZ16">
            <v>-10.228004447861</v>
          </cell>
          <cell r="CA16">
            <v>-7.5675016577749998</v>
          </cell>
          <cell r="CB16">
            <v>-13.882880798463001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G18">
            <v>-230.07900000000001</v>
          </cell>
          <cell r="H18">
            <v>-302.322</v>
          </cell>
          <cell r="I18">
            <v>-279.21100000000001</v>
          </cell>
          <cell r="J18">
            <v>-252.80799999999999</v>
          </cell>
          <cell r="K18">
            <v>-299.88400000000001</v>
          </cell>
          <cell r="L18">
            <v>-368.93200000000002</v>
          </cell>
          <cell r="M18">
            <v>-415.37200000000001</v>
          </cell>
          <cell r="N18">
            <v>-472.87099999999998</v>
          </cell>
          <cell r="O18">
            <v>-525.46199999999999</v>
          </cell>
          <cell r="P18">
            <v>-481.61200000000002</v>
          </cell>
          <cell r="Q18">
            <v>-563.73599999999999</v>
          </cell>
          <cell r="R18">
            <v>-671.52499999999998</v>
          </cell>
          <cell r="S18">
            <v>-748.17399999999998</v>
          </cell>
          <cell r="T18">
            <v>-818.86199999999997</v>
          </cell>
          <cell r="U18">
            <v>-867.69204694249402</v>
          </cell>
          <cell r="V18">
            <v>-834.95500753774695</v>
          </cell>
          <cell r="W18">
            <v>-830.07759702368401</v>
          </cell>
          <cell r="AK18">
            <v>-97.769000000000005</v>
          </cell>
          <cell r="AL18">
            <v>-98.884</v>
          </cell>
          <cell r="AM18">
            <v>-100.63800000000001</v>
          </cell>
          <cell r="AN18">
            <v>-118.081</v>
          </cell>
          <cell r="AO18">
            <v>-106.277</v>
          </cell>
          <cell r="AP18">
            <v>-111.85899999999999</v>
          </cell>
          <cell r="AQ18">
            <v>-118.851</v>
          </cell>
          <cell r="AR18">
            <v>-135.88399999999999</v>
          </cell>
          <cell r="AS18">
            <v>-127.723</v>
          </cell>
          <cell r="AT18">
            <v>-132.58000000000001</v>
          </cell>
          <cell r="AU18">
            <v>-133.67699999999999</v>
          </cell>
          <cell r="AV18">
            <v>-131.482</v>
          </cell>
          <cell r="AW18">
            <v>-111.018</v>
          </cell>
          <cell r="AX18">
            <v>-115.529</v>
          </cell>
          <cell r="AY18">
            <v>-117.788</v>
          </cell>
          <cell r="AZ18">
            <v>-137.27699999999999</v>
          </cell>
          <cell r="BA18">
            <v>-124.673</v>
          </cell>
          <cell r="BB18">
            <v>-134.499</v>
          </cell>
          <cell r="BC18">
            <v>-139.50399999999999</v>
          </cell>
          <cell r="BD18">
            <v>-165.06</v>
          </cell>
          <cell r="BE18">
            <v>-144.797</v>
          </cell>
          <cell r="BF18">
            <v>-165.649</v>
          </cell>
          <cell r="BG18">
            <v>-171.33699999999999</v>
          </cell>
          <cell r="BH18">
            <v>-189.74199999999999</v>
          </cell>
          <cell r="BI18">
            <v>-178.13399999999999</v>
          </cell>
          <cell r="BJ18">
            <v>-185.52799999999999</v>
          </cell>
          <cell r="BK18">
            <v>-186.18799999999999</v>
          </cell>
          <cell r="BL18">
            <v>-198.32400000000001</v>
          </cell>
          <cell r="BM18">
            <v>-193.78700000000001</v>
          </cell>
          <cell r="BN18">
            <v>-200.505</v>
          </cell>
          <cell r="BO18">
            <v>-204.44399999999999</v>
          </cell>
          <cell r="BP18">
            <v>-220.126</v>
          </cell>
          <cell r="BQ18">
            <v>-205.673</v>
          </cell>
          <cell r="BR18">
            <v>-215.34100000000001</v>
          </cell>
          <cell r="BS18">
            <v>-218.91399999999999</v>
          </cell>
          <cell r="BT18">
            <v>-227.76404694249399</v>
          </cell>
          <cell r="BU18">
            <v>-194.951704976229</v>
          </cell>
          <cell r="BV18">
            <v>-208.22501994057299</v>
          </cell>
          <cell r="BW18">
            <v>-211.11003534605001</v>
          </cell>
          <cell r="BX18">
            <v>-220.66824727489501</v>
          </cell>
          <cell r="BY18">
            <v>-194.847417568195</v>
          </cell>
          <cell r="BZ18">
            <v>-208.147914873524</v>
          </cell>
          <cell r="CA18">
            <v>-209.85514279062801</v>
          </cell>
          <cell r="CB18">
            <v>-217.227121791336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G19">
            <v>-230.07900000000001</v>
          </cell>
          <cell r="H19">
            <v>-267.62799999999999</v>
          </cell>
          <cell r="I19">
            <v>-240.04499999999999</v>
          </cell>
          <cell r="J19">
            <v>-230.453</v>
          </cell>
          <cell r="K19">
            <v>-274.77699999999999</v>
          </cell>
          <cell r="L19">
            <v>-339.072</v>
          </cell>
          <cell r="M19">
            <v>-384.95400000000001</v>
          </cell>
          <cell r="N19">
            <v>-433.214</v>
          </cell>
          <cell r="O19">
            <v>-477.346</v>
          </cell>
          <cell r="P19">
            <v>-438.87700000000001</v>
          </cell>
          <cell r="Q19">
            <v>-517.82799999999997</v>
          </cell>
          <cell r="R19">
            <v>-623.71900000000005</v>
          </cell>
          <cell r="S19">
            <v>-697.69</v>
          </cell>
          <cell r="T19">
            <v>-765.74</v>
          </cell>
          <cell r="U19">
            <v>-808.85922694249405</v>
          </cell>
          <cell r="V19">
            <v>-774.78519632056998</v>
          </cell>
          <cell r="W19">
            <v>-776.28426354686303</v>
          </cell>
          <cell r="AK19">
            <v>-90.313000000000002</v>
          </cell>
          <cell r="AL19">
            <v>-91.403999999999996</v>
          </cell>
          <cell r="AM19">
            <v>-92.866</v>
          </cell>
          <cell r="AN19">
            <v>-110.371</v>
          </cell>
          <cell r="AO19">
            <v>-98.325000000000003</v>
          </cell>
          <cell r="AP19">
            <v>-103.879</v>
          </cell>
          <cell r="AQ19">
            <v>-107.17100000000001</v>
          </cell>
          <cell r="AR19">
            <v>-123.839</v>
          </cell>
          <cell r="AS19">
            <v>-115.751</v>
          </cell>
          <cell r="AT19">
            <v>-120.36199999999999</v>
          </cell>
          <cell r="AU19">
            <v>-121.59099999999999</v>
          </cell>
          <cell r="AV19">
            <v>-119.642</v>
          </cell>
          <cell r="AW19">
            <v>-99.918999999999997</v>
          </cell>
          <cell r="AX19">
            <v>-104.56399999999999</v>
          </cell>
          <cell r="AY19">
            <v>-108.11</v>
          </cell>
          <cell r="AZ19">
            <v>-126.28400000000001</v>
          </cell>
          <cell r="BA19">
            <v>-113.90600000000001</v>
          </cell>
          <cell r="BB19">
            <v>-123.44199999999999</v>
          </cell>
          <cell r="BC19">
            <v>-128.07300000000001</v>
          </cell>
          <cell r="BD19">
            <v>-152.40700000000001</v>
          </cell>
          <cell r="BE19">
            <v>-132.017</v>
          </cell>
          <cell r="BF19">
            <v>-152.45500000000001</v>
          </cell>
          <cell r="BG19">
            <v>-160.72200000000001</v>
          </cell>
          <cell r="BH19">
            <v>-178.52500000000001</v>
          </cell>
          <cell r="BI19">
            <v>-166.845</v>
          </cell>
          <cell r="BJ19">
            <v>-172.40199999999999</v>
          </cell>
          <cell r="BK19">
            <v>-172.892</v>
          </cell>
          <cell r="BL19">
            <v>-185.55099999999999</v>
          </cell>
          <cell r="BM19">
            <v>-181.506</v>
          </cell>
          <cell r="BN19">
            <v>-187.57</v>
          </cell>
          <cell r="BO19">
            <v>-191.07900000000001</v>
          </cell>
          <cell r="BP19">
            <v>-205.58500000000001</v>
          </cell>
          <cell r="BQ19">
            <v>-190.95400000000001</v>
          </cell>
          <cell r="BR19">
            <v>-200.40799999999999</v>
          </cell>
          <cell r="BS19">
            <v>-203.636</v>
          </cell>
          <cell r="BT19">
            <v>-213.861226942494</v>
          </cell>
          <cell r="BU19">
            <v>-179.18216050452</v>
          </cell>
          <cell r="BV19">
            <v>-192.967548113899</v>
          </cell>
          <cell r="BW19">
            <v>-196.32210011425099</v>
          </cell>
          <cell r="BX19">
            <v>-206.3133875879</v>
          </cell>
          <cell r="BY19">
            <v>-180.84144774878399</v>
          </cell>
          <cell r="BZ19">
            <v>-194.536393442128</v>
          </cell>
          <cell r="CA19">
            <v>-196.601397321739</v>
          </cell>
          <cell r="CB19">
            <v>-204.305025034213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G20">
            <v>21.718</v>
          </cell>
          <cell r="H20">
            <v>51.603999999999999</v>
          </cell>
          <cell r="I20">
            <v>32.700000000000003</v>
          </cell>
          <cell r="J20">
            <v>33.756999999999998</v>
          </cell>
          <cell r="K20">
            <v>112.447</v>
          </cell>
          <cell r="L20">
            <v>106.83799999999999</v>
          </cell>
          <cell r="M20">
            <v>132.32499999999999</v>
          </cell>
          <cell r="N20">
            <v>144.172</v>
          </cell>
          <cell r="O20">
            <v>167.125</v>
          </cell>
          <cell r="P20">
            <v>182.511</v>
          </cell>
          <cell r="Q20">
            <v>236.179</v>
          </cell>
          <cell r="R20">
            <v>296.52699999999999</v>
          </cell>
          <cell r="S20">
            <v>326.923</v>
          </cell>
          <cell r="T20">
            <v>304.20999999999998</v>
          </cell>
          <cell r="U20">
            <v>247.216895392748</v>
          </cell>
          <cell r="V20">
            <v>230.03067772887101</v>
          </cell>
          <cell r="W20">
            <v>231.85943262357699</v>
          </cell>
          <cell r="AK20">
            <v>24.266999999999999</v>
          </cell>
          <cell r="AL20">
            <v>29.843</v>
          </cell>
          <cell r="AM20">
            <v>27.536999999999999</v>
          </cell>
          <cell r="AN20">
            <v>50.677999999999997</v>
          </cell>
          <cell r="AO20">
            <v>27.329000000000001</v>
          </cell>
          <cell r="AP20">
            <v>26.638000000000002</v>
          </cell>
          <cell r="AQ20">
            <v>27.943000000000001</v>
          </cell>
          <cell r="AR20">
            <v>62.262</v>
          </cell>
          <cell r="AS20">
            <v>30.827000000000002</v>
          </cell>
          <cell r="AT20">
            <v>29.67</v>
          </cell>
          <cell r="AU20">
            <v>40.746000000000002</v>
          </cell>
          <cell r="AV20">
            <v>65.882000000000005</v>
          </cell>
          <cell r="AW20">
            <v>32.976999999999997</v>
          </cell>
          <cell r="AX20">
            <v>38.106000000000002</v>
          </cell>
          <cell r="AY20">
            <v>42.142000000000003</v>
          </cell>
          <cell r="AZ20">
            <v>69.286000000000001</v>
          </cell>
          <cell r="BA20">
            <v>41.137999999999998</v>
          </cell>
          <cell r="BB20">
            <v>49.828000000000003</v>
          </cell>
          <cell r="BC20">
            <v>56.402999999999999</v>
          </cell>
          <cell r="BD20">
            <v>88.81</v>
          </cell>
          <cell r="BE20">
            <v>53.323999999999998</v>
          </cell>
          <cell r="BF20">
            <v>63.966000000000001</v>
          </cell>
          <cell r="BG20">
            <v>68.251000000000005</v>
          </cell>
          <cell r="BH20">
            <v>110.986</v>
          </cell>
          <cell r="BI20">
            <v>58.856999999999999</v>
          </cell>
          <cell r="BJ20">
            <v>74.960999999999999</v>
          </cell>
          <cell r="BK20">
            <v>82.129000000000005</v>
          </cell>
          <cell r="BL20">
            <v>110.976</v>
          </cell>
          <cell r="BM20">
            <v>56.283999999999999</v>
          </cell>
          <cell r="BN20">
            <v>58.276000000000003</v>
          </cell>
          <cell r="BO20">
            <v>79.78</v>
          </cell>
          <cell r="BP20">
            <v>109.87</v>
          </cell>
          <cell r="BQ20">
            <v>61.923999999999999</v>
          </cell>
          <cell r="BR20">
            <v>53.591999999999999</v>
          </cell>
          <cell r="BS20">
            <v>55.935000000000002</v>
          </cell>
          <cell r="BT20">
            <v>75.765895392748007</v>
          </cell>
          <cell r="BU20">
            <v>58.139952312135001</v>
          </cell>
          <cell r="BV20">
            <v>50.285952435611001</v>
          </cell>
          <cell r="BW20">
            <v>51.118586566707002</v>
          </cell>
          <cell r="BX20">
            <v>70.486186414417006</v>
          </cell>
          <cell r="BY20">
            <v>58.704325367833</v>
          </cell>
          <cell r="BZ20">
            <v>51.454812860000999</v>
          </cell>
          <cell r="CA20">
            <v>51.730331225694997</v>
          </cell>
          <cell r="CB20">
            <v>69.969963170048004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G21">
            <v>0</v>
          </cell>
          <cell r="H21">
            <v>-11.178000000000001</v>
          </cell>
          <cell r="I21">
            <v>-14.737</v>
          </cell>
          <cell r="J21">
            <v>-15.590999999999999</v>
          </cell>
          <cell r="K21">
            <v>-13.151999999999999</v>
          </cell>
          <cell r="L21">
            <v>-14.99</v>
          </cell>
          <cell r="M21">
            <v>-15.641</v>
          </cell>
          <cell r="N21">
            <v>-16.167000000000002</v>
          </cell>
          <cell r="O21">
            <v>-15.814</v>
          </cell>
          <cell r="P21">
            <v>-15.106999999999999</v>
          </cell>
          <cell r="Q21">
            <v>-13.414</v>
          </cell>
          <cell r="R21">
            <v>-13.145</v>
          </cell>
          <cell r="S21">
            <v>-14.930999999999999</v>
          </cell>
          <cell r="T21">
            <v>-16.34</v>
          </cell>
          <cell r="U21">
            <v>-19.393000000000001</v>
          </cell>
          <cell r="V21">
            <v>-29.482738440470001</v>
          </cell>
          <cell r="W21">
            <v>-29.834433320961999</v>
          </cell>
          <cell r="AK21">
            <v>-3.762</v>
          </cell>
          <cell r="AL21">
            <v>-3.786</v>
          </cell>
          <cell r="AM21">
            <v>-4.077</v>
          </cell>
          <cell r="AN21">
            <v>-4.016</v>
          </cell>
          <cell r="AO21">
            <v>-4.08</v>
          </cell>
          <cell r="AP21">
            <v>-4.0990000000000002</v>
          </cell>
          <cell r="AQ21">
            <v>-3.9359999999999999</v>
          </cell>
          <cell r="AR21">
            <v>-4.0519999999999996</v>
          </cell>
          <cell r="AS21">
            <v>-4.0149999999999997</v>
          </cell>
          <cell r="AT21">
            <v>-4.0010000000000003</v>
          </cell>
          <cell r="AU21">
            <v>-3.9409999999999998</v>
          </cell>
          <cell r="AV21">
            <v>-3.8570000000000002</v>
          </cell>
          <cell r="AW21">
            <v>-3.82</v>
          </cell>
          <cell r="AX21">
            <v>-3.657</v>
          </cell>
          <cell r="AY21">
            <v>-3.698</v>
          </cell>
          <cell r="AZ21">
            <v>-3.9319999999999999</v>
          </cell>
          <cell r="BA21">
            <v>-3.4449999999999998</v>
          </cell>
          <cell r="BB21">
            <v>-3.161</v>
          </cell>
          <cell r="BC21">
            <v>-3.4140000000000001</v>
          </cell>
          <cell r="BD21">
            <v>-3.3940000000000001</v>
          </cell>
          <cell r="BE21">
            <v>-3.0939999999999999</v>
          </cell>
          <cell r="BF21">
            <v>-3.2160000000000002</v>
          </cell>
          <cell r="BG21">
            <v>-3.4910000000000001</v>
          </cell>
          <cell r="BH21">
            <v>-3.3439999999999999</v>
          </cell>
          <cell r="BI21">
            <v>-3.476</v>
          </cell>
          <cell r="BJ21">
            <v>-3.5739999999999998</v>
          </cell>
          <cell r="BK21">
            <v>-3.9420000000000002</v>
          </cell>
          <cell r="BL21">
            <v>-3.9390000000000001</v>
          </cell>
          <cell r="BM21">
            <v>-3.863</v>
          </cell>
          <cell r="BN21">
            <v>-3.976</v>
          </cell>
          <cell r="BO21">
            <v>-3.7770000000000001</v>
          </cell>
          <cell r="BP21">
            <v>-4.7240000000000002</v>
          </cell>
          <cell r="BQ21">
            <v>-4.6879999999999997</v>
          </cell>
          <cell r="BR21">
            <v>-4.7670000000000003</v>
          </cell>
          <cell r="BS21">
            <v>-4.9690000000000003</v>
          </cell>
          <cell r="BT21">
            <v>-4.9690000000000003</v>
          </cell>
          <cell r="BU21">
            <v>-7.3717536717090004</v>
          </cell>
          <cell r="BV21">
            <v>-7.3635484746740003</v>
          </cell>
          <cell r="BW21">
            <v>-7.3676472809189999</v>
          </cell>
          <cell r="BX21">
            <v>-7.3797890131679997</v>
          </cell>
          <cell r="BY21">
            <v>-7.4494033860139997</v>
          </cell>
          <cell r="BZ21">
            <v>-7.4483489840020001</v>
          </cell>
          <cell r="CA21">
            <v>-7.4603633683390003</v>
          </cell>
          <cell r="CB21">
            <v>-7.4763175826059998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G22">
            <v>0</v>
          </cell>
          <cell r="H22">
            <v>-23.515999999999998</v>
          </cell>
          <cell r="I22">
            <v>-24.428999999999998</v>
          </cell>
          <cell r="J22">
            <v>-6.7640000000000002</v>
          </cell>
          <cell r="K22">
            <v>-11.955</v>
          </cell>
          <cell r="L22">
            <v>-14.87</v>
          </cell>
          <cell r="M22">
            <v>-14.776999999999999</v>
          </cell>
          <cell r="N22">
            <v>-23.49</v>
          </cell>
          <cell r="O22">
            <v>-32.302</v>
          </cell>
          <cell r="P22">
            <v>-27.628</v>
          </cell>
          <cell r="Q22">
            <v>-32.494</v>
          </cell>
          <cell r="R22">
            <v>-34.661000000000001</v>
          </cell>
          <cell r="S22">
            <v>-35.552999999999997</v>
          </cell>
          <cell r="T22">
            <v>-36.781999999999996</v>
          </cell>
          <cell r="U22">
            <v>-39.439819999999997</v>
          </cell>
          <cell r="V22">
            <v>-30.687072776707002</v>
          </cell>
          <cell r="W22">
            <v>-23.958900155858998</v>
          </cell>
          <cell r="AK22">
            <v>-3.694</v>
          </cell>
          <cell r="AL22">
            <v>-3.694</v>
          </cell>
          <cell r="AM22">
            <v>-3.6949999999999998</v>
          </cell>
          <cell r="AN22">
            <v>-3.694</v>
          </cell>
          <cell r="AO22">
            <v>-3.8719999999999999</v>
          </cell>
          <cell r="AP22">
            <v>-3.8809999999999998</v>
          </cell>
          <cell r="AQ22">
            <v>-7.7439999999999998</v>
          </cell>
          <cell r="AR22">
            <v>-7.9930000000000003</v>
          </cell>
          <cell r="AS22">
            <v>-7.9569999999999999</v>
          </cell>
          <cell r="AT22">
            <v>-8.2170000000000005</v>
          </cell>
          <cell r="AU22">
            <v>-8.1449999999999996</v>
          </cell>
          <cell r="AV22">
            <v>-7.9829999999999997</v>
          </cell>
          <cell r="AW22">
            <v>-7.2789999999999999</v>
          </cell>
          <cell r="AX22">
            <v>-7.3079999999999998</v>
          </cell>
          <cell r="AY22">
            <v>-5.98</v>
          </cell>
          <cell r="AZ22">
            <v>-7.0609999999999999</v>
          </cell>
          <cell r="BA22">
            <v>-7.3220000000000001</v>
          </cell>
          <cell r="BB22">
            <v>-7.8959999999999999</v>
          </cell>
          <cell r="BC22">
            <v>-8.0169999999999995</v>
          </cell>
          <cell r="BD22">
            <v>-9.2590000000000003</v>
          </cell>
          <cell r="BE22">
            <v>-9.6859999999999999</v>
          </cell>
          <cell r="BF22">
            <v>-9.9779999999999998</v>
          </cell>
          <cell r="BG22">
            <v>-7.1239999999999997</v>
          </cell>
          <cell r="BH22">
            <v>-7.8730000000000002</v>
          </cell>
          <cell r="BI22">
            <v>-7.8129999999999997</v>
          </cell>
          <cell r="BJ22">
            <v>-9.5519999999999996</v>
          </cell>
          <cell r="BK22">
            <v>-9.3539999999999992</v>
          </cell>
          <cell r="BL22">
            <v>-8.8339999999999996</v>
          </cell>
          <cell r="BM22">
            <v>-8.4179999999999993</v>
          </cell>
          <cell r="BN22">
            <v>-8.9589999999999996</v>
          </cell>
          <cell r="BO22">
            <v>-9.5879999999999992</v>
          </cell>
          <cell r="BP22">
            <v>-9.8170000000000002</v>
          </cell>
          <cell r="BQ22">
            <v>-10.031000000000001</v>
          </cell>
          <cell r="BR22">
            <v>-10.166</v>
          </cell>
          <cell r="BS22">
            <v>-10.308999999999999</v>
          </cell>
          <cell r="BT22">
            <v>-8.9338200000000008</v>
          </cell>
          <cell r="BU22">
            <v>-8.3977907999999992</v>
          </cell>
          <cell r="BV22">
            <v>-7.8939233519999998</v>
          </cell>
          <cell r="BW22">
            <v>-7.4202879508799997</v>
          </cell>
          <cell r="BX22">
            <v>-6.9750706738270001</v>
          </cell>
          <cell r="BY22">
            <v>-6.5565664333980003</v>
          </cell>
          <cell r="BZ22">
            <v>-6.1631724473940004</v>
          </cell>
          <cell r="CA22">
            <v>-5.7933821005499997</v>
          </cell>
          <cell r="CB22">
            <v>-5.4457791745169999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G23">
            <v>21.718</v>
          </cell>
          <cell r="H23">
            <v>16.91</v>
          </cell>
          <cell r="I23">
            <v>-6.4660000000000002</v>
          </cell>
          <cell r="J23">
            <v>11.401999999999999</v>
          </cell>
          <cell r="K23">
            <v>87.34</v>
          </cell>
          <cell r="L23">
            <v>76.977999999999994</v>
          </cell>
          <cell r="M23">
            <v>101.907</v>
          </cell>
          <cell r="N23">
            <v>104.515</v>
          </cell>
          <cell r="O23">
            <v>119.009</v>
          </cell>
          <cell r="P23">
            <v>139.77600000000001</v>
          </cell>
          <cell r="Q23">
            <v>190.27099999999999</v>
          </cell>
          <cell r="R23">
            <v>248.721</v>
          </cell>
          <cell r="S23">
            <v>276.43900000000002</v>
          </cell>
          <cell r="T23">
            <v>251.08799999999999</v>
          </cell>
          <cell r="U23">
            <v>188.384075392748</v>
          </cell>
          <cell r="V23">
            <v>169.86086651169401</v>
          </cell>
          <cell r="W23">
            <v>178.06609914675701</v>
          </cell>
          <cell r="AK23">
            <v>16.811</v>
          </cell>
          <cell r="AL23">
            <v>22.363</v>
          </cell>
          <cell r="AM23">
            <v>19.765000000000001</v>
          </cell>
          <cell r="AN23">
            <v>42.968000000000004</v>
          </cell>
          <cell r="AO23">
            <v>19.376999999999999</v>
          </cell>
          <cell r="AP23">
            <v>18.658000000000001</v>
          </cell>
          <cell r="AQ23">
            <v>16.263000000000002</v>
          </cell>
          <cell r="AR23">
            <v>50.216999999999999</v>
          </cell>
          <cell r="AS23">
            <v>18.855</v>
          </cell>
          <cell r="AT23">
            <v>17.452000000000002</v>
          </cell>
          <cell r="AU23">
            <v>28.66</v>
          </cell>
          <cell r="AV23">
            <v>54.042000000000002</v>
          </cell>
          <cell r="AW23">
            <v>21.878</v>
          </cell>
          <cell r="AX23">
            <v>27.140999999999998</v>
          </cell>
          <cell r="AY23">
            <v>32.463999999999999</v>
          </cell>
          <cell r="AZ23">
            <v>58.292999999999999</v>
          </cell>
          <cell r="BA23">
            <v>30.370999999999999</v>
          </cell>
          <cell r="BB23">
            <v>38.771000000000001</v>
          </cell>
          <cell r="BC23">
            <v>44.972000000000001</v>
          </cell>
          <cell r="BD23">
            <v>76.156999999999996</v>
          </cell>
          <cell r="BE23">
            <v>40.543999999999997</v>
          </cell>
          <cell r="BF23">
            <v>50.771999999999998</v>
          </cell>
          <cell r="BG23">
            <v>57.636000000000003</v>
          </cell>
          <cell r="BH23">
            <v>99.769000000000005</v>
          </cell>
          <cell r="BI23">
            <v>47.567999999999998</v>
          </cell>
          <cell r="BJ23">
            <v>61.835000000000001</v>
          </cell>
          <cell r="BK23">
            <v>68.832999999999998</v>
          </cell>
          <cell r="BL23">
            <v>98.203000000000003</v>
          </cell>
          <cell r="BM23">
            <v>44.003</v>
          </cell>
          <cell r="BN23">
            <v>45.341000000000001</v>
          </cell>
          <cell r="BO23">
            <v>66.415000000000006</v>
          </cell>
          <cell r="BP23">
            <v>95.328999999999994</v>
          </cell>
          <cell r="BQ23">
            <v>47.204999999999998</v>
          </cell>
          <cell r="BR23">
            <v>38.658999999999999</v>
          </cell>
          <cell r="BS23">
            <v>40.656999999999996</v>
          </cell>
          <cell r="BT23">
            <v>61.863075392748001</v>
          </cell>
          <cell r="BU23">
            <v>42.370407840425997</v>
          </cell>
          <cell r="BV23">
            <v>35.028480608937002</v>
          </cell>
          <cell r="BW23">
            <v>36.330651334907998</v>
          </cell>
          <cell r="BX23">
            <v>56.131326727422</v>
          </cell>
          <cell r="BY23">
            <v>44.698355548420999</v>
          </cell>
          <cell r="BZ23">
            <v>37.843291428604999</v>
          </cell>
          <cell r="CA23">
            <v>38.476585756806003</v>
          </cell>
          <cell r="CB23">
            <v>57.047866412925003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13.318</v>
          </cell>
          <cell r="M24">
            <v>19.936</v>
          </cell>
          <cell r="N24">
            <v>18.446999999999999</v>
          </cell>
          <cell r="O24">
            <v>9.1150000000000002</v>
          </cell>
          <cell r="P24">
            <v>2.2650000000000001</v>
          </cell>
          <cell r="Q24">
            <v>1.349</v>
          </cell>
          <cell r="R24">
            <v>1.3740000000000001</v>
          </cell>
          <cell r="S24">
            <v>1.109</v>
          </cell>
          <cell r="T24">
            <v>0.93799999999999994</v>
          </cell>
          <cell r="U24">
            <v>0.97618976627300003</v>
          </cell>
          <cell r="V24">
            <v>0.98075133759599997</v>
          </cell>
          <cell r="W24">
            <v>1.1585642436020001</v>
          </cell>
          <cell r="AK24">
            <v>4.3860000000000001</v>
          </cell>
          <cell r="AL24">
            <v>4.97</v>
          </cell>
          <cell r="AM24">
            <v>5.319</v>
          </cell>
          <cell r="AN24">
            <v>5.2610000000000001</v>
          </cell>
          <cell r="AO24">
            <v>6.39</v>
          </cell>
          <cell r="AP24">
            <v>5.7160000000000002</v>
          </cell>
          <cell r="AQ24">
            <v>2.8420000000000001</v>
          </cell>
          <cell r="AR24">
            <v>3.4990000000000001</v>
          </cell>
          <cell r="AS24">
            <v>3.258</v>
          </cell>
          <cell r="AT24">
            <v>2.2440000000000002</v>
          </cell>
          <cell r="AU24">
            <v>1.925</v>
          </cell>
          <cell r="AV24">
            <v>1.6879999999999999</v>
          </cell>
          <cell r="AW24">
            <v>1.077</v>
          </cell>
          <cell r="AX24">
            <v>0.75700000000000001</v>
          </cell>
          <cell r="AY24">
            <v>0.219</v>
          </cell>
          <cell r="AZ24">
            <v>0.21199999999999999</v>
          </cell>
          <cell r="BA24">
            <v>0.20399999999999999</v>
          </cell>
          <cell r="BB24">
            <v>0.224</v>
          </cell>
          <cell r="BC24">
            <v>0.39800000000000002</v>
          </cell>
          <cell r="BD24">
            <v>0.52300000000000002</v>
          </cell>
          <cell r="BE24">
            <v>0.48199999999999998</v>
          </cell>
          <cell r="BF24">
            <v>0.44800000000000001</v>
          </cell>
          <cell r="BG24">
            <v>0.246</v>
          </cell>
          <cell r="BH24">
            <v>0.19800000000000001</v>
          </cell>
          <cell r="BI24">
            <v>0.255</v>
          </cell>
          <cell r="BJ24">
            <v>0.221</v>
          </cell>
          <cell r="BK24">
            <v>0.36599999999999999</v>
          </cell>
          <cell r="BL24">
            <v>0.26700000000000002</v>
          </cell>
          <cell r="BM24">
            <v>0.19800000000000001</v>
          </cell>
          <cell r="BN24">
            <v>0.22500000000000001</v>
          </cell>
          <cell r="BO24">
            <v>0.249</v>
          </cell>
          <cell r="BP24">
            <v>0.26600000000000001</v>
          </cell>
          <cell r="BQ24">
            <v>0.27900000000000003</v>
          </cell>
          <cell r="BR24">
            <v>0.24299999999999999</v>
          </cell>
          <cell r="BS24">
            <v>0.23699999999999999</v>
          </cell>
          <cell r="BT24">
            <v>0.21718976627299999</v>
          </cell>
          <cell r="BU24">
            <v>0.23220632608799999</v>
          </cell>
          <cell r="BV24">
            <v>0.24433178266</v>
          </cell>
          <cell r="BW24">
            <v>0.24910609427800001</v>
          </cell>
          <cell r="BX24">
            <v>0.25510713457099998</v>
          </cell>
          <cell r="BY24">
            <v>0.27571866547599999</v>
          </cell>
          <cell r="BZ24">
            <v>0.28644555601100002</v>
          </cell>
          <cell r="CA24">
            <v>0.29307189384299998</v>
          </cell>
          <cell r="CB24">
            <v>0.30332812827099997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-2.7109999999999999</v>
          </cell>
          <cell r="M25">
            <v>-3.1709999999999998</v>
          </cell>
          <cell r="N25">
            <v>-2.8239999999999998</v>
          </cell>
          <cell r="O25">
            <v>-3.238</v>
          </cell>
          <cell r="P25">
            <v>-2.968</v>
          </cell>
          <cell r="Q25">
            <v>-4.1230000000000002</v>
          </cell>
          <cell r="R25">
            <v>-4.0199999999999996</v>
          </cell>
          <cell r="S25">
            <v>-15.928000000000001</v>
          </cell>
          <cell r="T25">
            <v>-22.626999999999999</v>
          </cell>
          <cell r="U25">
            <v>-17.996930207270999</v>
          </cell>
          <cell r="V25">
            <v>-18.091720829084</v>
          </cell>
          <cell r="W25">
            <v>-18.091720829084</v>
          </cell>
          <cell r="AK25">
            <v>-0.65400000000000003</v>
          </cell>
          <cell r="AL25">
            <v>-0.64600000000000002</v>
          </cell>
          <cell r="AM25">
            <v>-0.70199999999999996</v>
          </cell>
          <cell r="AN25">
            <v>-1.169</v>
          </cell>
          <cell r="AO25">
            <v>-0.36799999999999999</v>
          </cell>
          <cell r="AP25">
            <v>-0.64500000000000002</v>
          </cell>
          <cell r="AQ25">
            <v>-0.64100000000000001</v>
          </cell>
          <cell r="AR25">
            <v>-1.17</v>
          </cell>
          <cell r="AS25">
            <v>-0.84199999999999997</v>
          </cell>
          <cell r="AT25">
            <v>-0.876</v>
          </cell>
          <cell r="AU25">
            <v>-0.81</v>
          </cell>
          <cell r="AV25">
            <v>-0.71</v>
          </cell>
          <cell r="AW25">
            <v>-0.746</v>
          </cell>
          <cell r="AX25">
            <v>-0.79300000000000004</v>
          </cell>
          <cell r="AY25">
            <v>-0.67300000000000004</v>
          </cell>
          <cell r="AZ25">
            <v>-0.75600000000000001</v>
          </cell>
          <cell r="BA25">
            <v>-0.98499999999999999</v>
          </cell>
          <cell r="BB25">
            <v>-0.98</v>
          </cell>
          <cell r="BC25">
            <v>-1.1379999999999999</v>
          </cell>
          <cell r="BD25">
            <v>-1.02</v>
          </cell>
          <cell r="BE25">
            <v>-1.046</v>
          </cell>
          <cell r="BF25">
            <v>-0.95099999999999996</v>
          </cell>
          <cell r="BG25">
            <v>-0.94</v>
          </cell>
          <cell r="BH25">
            <v>-1.083</v>
          </cell>
          <cell r="BI25">
            <v>-1.4650000000000001</v>
          </cell>
          <cell r="BJ25">
            <v>-4.3949999999999996</v>
          </cell>
          <cell r="BK25">
            <v>-4.9960000000000004</v>
          </cell>
          <cell r="BL25">
            <v>-5.0720000000000001</v>
          </cell>
          <cell r="BM25">
            <v>-4.9630000000000001</v>
          </cell>
          <cell r="BN25">
            <v>-8.6630000000000003</v>
          </cell>
          <cell r="BO25">
            <v>-4.4870000000000001</v>
          </cell>
          <cell r="BP25">
            <v>-4.5140000000000002</v>
          </cell>
          <cell r="BQ25">
            <v>-4.4880000000000004</v>
          </cell>
          <cell r="BR25">
            <v>-4.4969999999999999</v>
          </cell>
          <cell r="BS25">
            <v>-4.4889999999999999</v>
          </cell>
          <cell r="BT25">
            <v>-4.522930207271</v>
          </cell>
          <cell r="BU25">
            <v>-4.522930207271</v>
          </cell>
          <cell r="BV25">
            <v>-4.522930207271</v>
          </cell>
          <cell r="BW25">
            <v>-4.522930207271</v>
          </cell>
          <cell r="BX25">
            <v>-4.522930207271</v>
          </cell>
          <cell r="BY25">
            <v>-4.522930207271</v>
          </cell>
          <cell r="BZ25">
            <v>-4.522930207271</v>
          </cell>
          <cell r="CA25">
            <v>-4.522930207271</v>
          </cell>
          <cell r="CB25">
            <v>-4.522930207271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10.606999999999999</v>
          </cell>
          <cell r="M26">
            <v>16.765000000000001</v>
          </cell>
          <cell r="N26">
            <v>15.622999999999999</v>
          </cell>
          <cell r="O26">
            <v>5.8769999999999998</v>
          </cell>
          <cell r="P26">
            <v>-0.70299999999999996</v>
          </cell>
          <cell r="Q26">
            <v>-2.774</v>
          </cell>
          <cell r="R26">
            <v>-2.6459999999999999</v>
          </cell>
          <cell r="S26">
            <v>-14.819000000000001</v>
          </cell>
          <cell r="T26">
            <v>-21.689</v>
          </cell>
          <cell r="U26">
            <v>-17.020740440998001</v>
          </cell>
          <cell r="V26">
            <v>-17.110969491488</v>
          </cell>
          <cell r="W26">
            <v>-16.933156585481999</v>
          </cell>
          <cell r="AK26">
            <v>3.7320000000000002</v>
          </cell>
          <cell r="AL26">
            <v>4.3239999999999998</v>
          </cell>
          <cell r="AM26">
            <v>4.617</v>
          </cell>
          <cell r="AN26">
            <v>4.0919999999999996</v>
          </cell>
          <cell r="AO26">
            <v>6.0220000000000002</v>
          </cell>
          <cell r="AP26">
            <v>5.0709999999999997</v>
          </cell>
          <cell r="AQ26">
            <v>2.2010000000000001</v>
          </cell>
          <cell r="AR26">
            <v>2.3290000000000002</v>
          </cell>
          <cell r="AS26">
            <v>2.4159999999999999</v>
          </cell>
          <cell r="AT26">
            <v>1.3680000000000001</v>
          </cell>
          <cell r="AU26">
            <v>1.115</v>
          </cell>
          <cell r="AV26">
            <v>0.97799999999999998</v>
          </cell>
          <cell r="AW26">
            <v>0.33100000000000002</v>
          </cell>
          <cell r="AX26">
            <v>-3.5999999999999997E-2</v>
          </cell>
          <cell r="AY26">
            <v>-0.45400000000000001</v>
          </cell>
          <cell r="AZ26">
            <v>-0.54400000000000004</v>
          </cell>
          <cell r="BA26">
            <v>-0.78100000000000003</v>
          </cell>
          <cell r="BB26">
            <v>-0.75600000000000001</v>
          </cell>
          <cell r="BC26">
            <v>-0.74</v>
          </cell>
          <cell r="BD26">
            <v>-0.497</v>
          </cell>
          <cell r="BE26">
            <v>-0.56399999999999995</v>
          </cell>
          <cell r="BF26">
            <v>-0.503</v>
          </cell>
          <cell r="BG26">
            <v>-0.69399999999999995</v>
          </cell>
          <cell r="BH26">
            <v>-0.88500000000000001</v>
          </cell>
          <cell r="BI26">
            <v>-1.21</v>
          </cell>
          <cell r="BJ26">
            <v>-4.1740000000000004</v>
          </cell>
          <cell r="BK26">
            <v>-4.63</v>
          </cell>
          <cell r="BL26">
            <v>-4.8049999999999997</v>
          </cell>
          <cell r="BM26">
            <v>-4.7649999999999997</v>
          </cell>
          <cell r="BN26">
            <v>-8.4380000000000006</v>
          </cell>
          <cell r="BO26">
            <v>-4.2380000000000004</v>
          </cell>
          <cell r="BP26">
            <v>-4.2480000000000002</v>
          </cell>
          <cell r="BQ26">
            <v>-4.2089999999999996</v>
          </cell>
          <cell r="BR26">
            <v>-4.2539999999999996</v>
          </cell>
          <cell r="BS26">
            <v>-4.2519999999999998</v>
          </cell>
          <cell r="BT26">
            <v>-4.305740440998</v>
          </cell>
          <cell r="BU26">
            <v>-4.2907238811830002</v>
          </cell>
          <cell r="BV26">
            <v>-4.2785984246110003</v>
          </cell>
          <cell r="BW26">
            <v>-4.2738241129930001</v>
          </cell>
          <cell r="BX26">
            <v>-4.2678230726999997</v>
          </cell>
          <cell r="BY26">
            <v>-4.247211541795</v>
          </cell>
          <cell r="BZ26">
            <v>-4.2364846512599996</v>
          </cell>
          <cell r="CA26">
            <v>-4.2298583134280001</v>
          </cell>
          <cell r="CB26">
            <v>-4.2196020790000004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0</v>
          </cell>
          <cell r="G29">
            <v>26.678000000000001</v>
          </cell>
          <cell r="H29">
            <v>36.021999999999998</v>
          </cell>
          <cell r="I29">
            <v>29.204999999999998</v>
          </cell>
          <cell r="J29">
            <v>15.007</v>
          </cell>
          <cell r="K29">
            <v>3.0750000000000002</v>
          </cell>
          <cell r="L29">
            <v>-1.6</v>
          </cell>
          <cell r="M29">
            <v>0.69899999999999995</v>
          </cell>
          <cell r="N29">
            <v>-1.355</v>
          </cell>
          <cell r="O29">
            <v>-1.012</v>
          </cell>
          <cell r="P29">
            <v>1.5</v>
          </cell>
          <cell r="Q29">
            <v>-1.8919999999999999</v>
          </cell>
          <cell r="R29">
            <v>-2.0760000000000001</v>
          </cell>
          <cell r="S29">
            <v>1.3420000000000001</v>
          </cell>
          <cell r="T29">
            <v>3.2490000000000001</v>
          </cell>
          <cell r="U29">
            <v>-0.96</v>
          </cell>
          <cell r="V29">
            <v>0</v>
          </cell>
          <cell r="W29">
            <v>0</v>
          </cell>
          <cell r="AK29">
            <v>4.7E-2</v>
          </cell>
          <cell r="AL29">
            <v>6.0999999999999999E-2</v>
          </cell>
          <cell r="AM29">
            <v>0.29899999999999999</v>
          </cell>
          <cell r="AN29">
            <v>0.29199999999999998</v>
          </cell>
          <cell r="AO29">
            <v>-1.2769999999999999</v>
          </cell>
          <cell r="AP29">
            <v>-0.308</v>
          </cell>
          <cell r="AQ29">
            <v>0.214</v>
          </cell>
          <cell r="AR29">
            <v>1.6E-2</v>
          </cell>
          <cell r="AS29">
            <v>0.183</v>
          </cell>
          <cell r="AT29">
            <v>-0.25800000000000001</v>
          </cell>
          <cell r="AU29">
            <v>-0.46800000000000003</v>
          </cell>
          <cell r="AV29">
            <v>-0.46899999999999997</v>
          </cell>
          <cell r="AW29">
            <v>0.18</v>
          </cell>
          <cell r="AX29">
            <v>0.92600000000000005</v>
          </cell>
          <cell r="AY29">
            <v>0.44</v>
          </cell>
          <cell r="AZ29">
            <v>-4.5999999999999999E-2</v>
          </cell>
          <cell r="BA29">
            <v>-0.24399999999999999</v>
          </cell>
          <cell r="BB29">
            <v>2.5000000000000001E-2</v>
          </cell>
          <cell r="BC29">
            <v>-0.98799999999999999</v>
          </cell>
          <cell r="BD29">
            <v>-0.68500000000000005</v>
          </cell>
          <cell r="BE29">
            <v>-0.35199999999999998</v>
          </cell>
          <cell r="BF29">
            <v>-1.181</v>
          </cell>
          <cell r="BG29">
            <v>-0.56499999999999995</v>
          </cell>
          <cell r="BH29">
            <v>2.1999999999999999E-2</v>
          </cell>
          <cell r="BI29">
            <v>0.998</v>
          </cell>
          <cell r="BJ29">
            <v>2.0710000000000002</v>
          </cell>
          <cell r="BK29">
            <v>-1.319</v>
          </cell>
          <cell r="BL29">
            <v>-0.40799999999999997</v>
          </cell>
          <cell r="BM29">
            <v>-0.87</v>
          </cell>
          <cell r="BN29">
            <v>3.214</v>
          </cell>
          <cell r="BO29">
            <v>0.104</v>
          </cell>
          <cell r="BP29">
            <v>0.80100000000000005</v>
          </cell>
          <cell r="BQ29">
            <v>-0.34499999999999997</v>
          </cell>
          <cell r="BR29">
            <v>-0.70599999999999996</v>
          </cell>
          <cell r="BS29">
            <v>9.0999999999999998E-2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G30">
            <v>48.396000000000001</v>
          </cell>
          <cell r="H30">
            <v>52.932000000000002</v>
          </cell>
          <cell r="I30">
            <v>22.739000000000001</v>
          </cell>
          <cell r="J30">
            <v>26.408999999999999</v>
          </cell>
          <cell r="K30">
            <v>90.415000000000006</v>
          </cell>
          <cell r="L30">
            <v>85.984999999999999</v>
          </cell>
          <cell r="M30">
            <v>119.371</v>
          </cell>
          <cell r="N30">
            <v>118.783</v>
          </cell>
          <cell r="O30">
            <v>123.874</v>
          </cell>
          <cell r="P30">
            <v>140.57300000000001</v>
          </cell>
          <cell r="Q30">
            <v>185.60499999999999</v>
          </cell>
          <cell r="R30">
            <v>243.999</v>
          </cell>
          <cell r="S30">
            <v>262.96199999999999</v>
          </cell>
          <cell r="T30">
            <v>232.648</v>
          </cell>
          <cell r="U30">
            <v>170.40333495175</v>
          </cell>
          <cell r="V30">
            <v>152.74989702020599</v>
          </cell>
          <cell r="W30">
            <v>161.132942561275</v>
          </cell>
          <cell r="AK30">
            <v>20.59</v>
          </cell>
          <cell r="AL30">
            <v>26.748000000000001</v>
          </cell>
          <cell r="AM30">
            <v>24.681000000000001</v>
          </cell>
          <cell r="AN30">
            <v>47.351999999999997</v>
          </cell>
          <cell r="AO30">
            <v>24.122</v>
          </cell>
          <cell r="AP30">
            <v>23.420999999999999</v>
          </cell>
          <cell r="AQ30">
            <v>18.678000000000001</v>
          </cell>
          <cell r="AR30">
            <v>52.561999999999998</v>
          </cell>
          <cell r="AS30">
            <v>21.454000000000001</v>
          </cell>
          <cell r="AT30">
            <v>18.562000000000001</v>
          </cell>
          <cell r="AU30">
            <v>29.306999999999999</v>
          </cell>
          <cell r="AV30">
            <v>54.551000000000002</v>
          </cell>
          <cell r="AW30">
            <v>22.388999999999999</v>
          </cell>
          <cell r="AX30">
            <v>28.030999999999999</v>
          </cell>
          <cell r="AY30">
            <v>32.450000000000003</v>
          </cell>
          <cell r="AZ30">
            <v>57.703000000000003</v>
          </cell>
          <cell r="BA30">
            <v>29.346</v>
          </cell>
          <cell r="BB30">
            <v>38.04</v>
          </cell>
          <cell r="BC30">
            <v>43.244</v>
          </cell>
          <cell r="BD30">
            <v>74.974999999999994</v>
          </cell>
          <cell r="BE30">
            <v>39.628</v>
          </cell>
          <cell r="BF30">
            <v>49.088000000000001</v>
          </cell>
          <cell r="BG30">
            <v>56.377000000000002</v>
          </cell>
          <cell r="BH30">
            <v>98.906000000000006</v>
          </cell>
          <cell r="BI30">
            <v>47.356000000000002</v>
          </cell>
          <cell r="BJ30">
            <v>59.731999999999999</v>
          </cell>
          <cell r="BK30">
            <v>62.884</v>
          </cell>
          <cell r="BL30">
            <v>92.99</v>
          </cell>
          <cell r="BM30">
            <v>38.368000000000002</v>
          </cell>
          <cell r="BN30">
            <v>40.116999999999997</v>
          </cell>
          <cell r="BO30">
            <v>62.280999999999999</v>
          </cell>
          <cell r="BP30">
            <v>91.882000000000005</v>
          </cell>
          <cell r="BQ30">
            <v>42.651000000000003</v>
          </cell>
          <cell r="BR30">
            <v>33.698999999999998</v>
          </cell>
          <cell r="BS30">
            <v>36.496000000000002</v>
          </cell>
          <cell r="BT30">
            <v>57.557334951750001</v>
          </cell>
          <cell r="BU30">
            <v>38.079683959242999</v>
          </cell>
          <cell r="BV30">
            <v>30.749882184326001</v>
          </cell>
          <cell r="BW30">
            <v>32.056827221915</v>
          </cell>
          <cell r="BX30">
            <v>51.863503654722003</v>
          </cell>
          <cell r="BY30">
            <v>40.451144006626997</v>
          </cell>
          <cell r="BZ30">
            <v>33.606806777345</v>
          </cell>
          <cell r="CA30">
            <v>34.246727443377999</v>
          </cell>
          <cell r="CB30">
            <v>52.828264333924999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G38">
            <v>171.65799999999999</v>
          </cell>
          <cell r="H38">
            <v>100.158</v>
          </cell>
          <cell r="I38">
            <v>57.228999999999999</v>
          </cell>
          <cell r="J38">
            <v>83.278000000000006</v>
          </cell>
          <cell r="K38">
            <v>180.84899999999999</v>
          </cell>
          <cell r="L38">
            <v>208.756</v>
          </cell>
          <cell r="M38">
            <v>138.91200000000001</v>
          </cell>
          <cell r="N38">
            <v>170.23699999999999</v>
          </cell>
          <cell r="O38">
            <v>254.4</v>
          </cell>
          <cell r="P38">
            <v>292.529</v>
          </cell>
          <cell r="Q38">
            <v>243.989</v>
          </cell>
          <cell r="R38">
            <v>308.14800000000002</v>
          </cell>
          <cell r="S38">
            <v>727.30899999999997</v>
          </cell>
          <cell r="T38">
            <v>662.10900000000004</v>
          </cell>
          <cell r="U38">
            <v>391.180015120137</v>
          </cell>
          <cell r="V38">
            <v>497.853177278739</v>
          </cell>
          <cell r="W38">
            <v>634.421374788663</v>
          </cell>
          <cell r="AK38">
            <v>110.82899999999999</v>
          </cell>
          <cell r="AL38">
            <v>89.694999999999993</v>
          </cell>
          <cell r="AM38">
            <v>124.932</v>
          </cell>
          <cell r="AN38">
            <v>138.91200000000001</v>
          </cell>
          <cell r="AO38">
            <v>127.151</v>
          </cell>
          <cell r="AP38">
            <v>288.529</v>
          </cell>
          <cell r="AQ38">
            <v>109.113</v>
          </cell>
          <cell r="AR38">
            <v>170.23699999999999</v>
          </cell>
          <cell r="AS38">
            <v>203.24199999999999</v>
          </cell>
          <cell r="AT38">
            <v>244.91800000000001</v>
          </cell>
          <cell r="AU38">
            <v>270.154</v>
          </cell>
          <cell r="AV38">
            <v>254.4</v>
          </cell>
          <cell r="AW38">
            <v>285.72300000000001</v>
          </cell>
          <cell r="AX38">
            <v>327.49099999999999</v>
          </cell>
          <cell r="AY38">
            <v>285.10300000000001</v>
          </cell>
          <cell r="AZ38">
            <v>292.529</v>
          </cell>
          <cell r="BA38">
            <v>278.46699999999998</v>
          </cell>
          <cell r="BB38">
            <v>277.05799999999999</v>
          </cell>
          <cell r="BC38">
            <v>288.83100000000002</v>
          </cell>
          <cell r="BD38">
            <v>243.989</v>
          </cell>
          <cell r="BE38">
            <v>260.404</v>
          </cell>
          <cell r="BF38">
            <v>278.48700000000002</v>
          </cell>
          <cell r="BG38">
            <v>272.21499999999997</v>
          </cell>
          <cell r="BH38">
            <v>308.14800000000002</v>
          </cell>
          <cell r="BI38">
            <v>354.37099999999998</v>
          </cell>
          <cell r="BJ38">
            <v>647.10400000000004</v>
          </cell>
          <cell r="BK38">
            <v>675.274</v>
          </cell>
          <cell r="BL38">
            <v>727.30899999999997</v>
          </cell>
          <cell r="BM38">
            <v>772.42399999999998</v>
          </cell>
          <cell r="BN38">
            <v>662.76900000000001</v>
          </cell>
          <cell r="BO38">
            <v>666.21100000000001</v>
          </cell>
          <cell r="BP38">
            <v>662.10900000000004</v>
          </cell>
          <cell r="BQ38">
            <v>524.96199999999999</v>
          </cell>
          <cell r="BR38">
            <v>405.16899999999998</v>
          </cell>
          <cell r="BS38">
            <v>354.36599999999999</v>
          </cell>
          <cell r="BT38">
            <v>391.180015120137</v>
          </cell>
          <cell r="BU38">
            <v>420.90631376019502</v>
          </cell>
          <cell r="BV38">
            <v>432.61083078966197</v>
          </cell>
          <cell r="BW38">
            <v>447.32274822114499</v>
          </cell>
          <cell r="BX38">
            <v>497.853177278739</v>
          </cell>
          <cell r="BY38">
            <v>524.15080571136798</v>
          </cell>
          <cell r="BZ38">
            <v>540.39567831601698</v>
          </cell>
          <cell r="CA38">
            <v>565.53946450612705</v>
          </cell>
          <cell r="CB38">
            <v>634.421374788663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G39">
            <v>89.977999999999994</v>
          </cell>
          <cell r="H39">
            <v>59.08</v>
          </cell>
          <cell r="I39">
            <v>59.795000000000002</v>
          </cell>
          <cell r="J39">
            <v>53.658999999999999</v>
          </cell>
          <cell r="K39">
            <v>109.002</v>
          </cell>
          <cell r="L39">
            <v>121.15900000000001</v>
          </cell>
          <cell r="M39">
            <v>149.14099999999999</v>
          </cell>
          <cell r="N39">
            <v>161.72999999999999</v>
          </cell>
          <cell r="O39">
            <v>133.191</v>
          </cell>
          <cell r="P39">
            <v>154.744</v>
          </cell>
          <cell r="Q39">
            <v>185.74</v>
          </cell>
          <cell r="R39">
            <v>196.41900000000001</v>
          </cell>
          <cell r="S39">
            <v>234.1</v>
          </cell>
          <cell r="T39">
            <v>231.19399999999999</v>
          </cell>
          <cell r="U39">
            <v>199.39267503907399</v>
          </cell>
          <cell r="V39">
            <v>184.41049723129501</v>
          </cell>
          <cell r="W39">
            <v>176.633558046801</v>
          </cell>
          <cell r="AK39">
            <v>97.155000000000001</v>
          </cell>
          <cell r="AL39">
            <v>119.79300000000001</v>
          </cell>
          <cell r="AM39">
            <v>93.340999999999994</v>
          </cell>
          <cell r="AN39">
            <v>149.14099999999999</v>
          </cell>
          <cell r="AO39">
            <v>102.431</v>
          </cell>
          <cell r="AP39">
            <v>115.248</v>
          </cell>
          <cell r="AQ39">
            <v>114.794</v>
          </cell>
          <cell r="AR39">
            <v>161.72999999999999</v>
          </cell>
          <cell r="AS39">
            <v>113.58</v>
          </cell>
          <cell r="AT39">
            <v>113.66800000000001</v>
          </cell>
          <cell r="AU39">
            <v>110.65600000000001</v>
          </cell>
          <cell r="AV39">
            <v>133.191</v>
          </cell>
          <cell r="AW39">
            <v>106.486</v>
          </cell>
          <cell r="AX39">
            <v>97.963999999999999</v>
          </cell>
          <cell r="AY39">
            <v>100.099</v>
          </cell>
          <cell r="AZ39">
            <v>154.744</v>
          </cell>
          <cell r="BA39">
            <v>111.325</v>
          </cell>
          <cell r="BB39">
            <v>114.89400000000001</v>
          </cell>
          <cell r="BC39">
            <v>124.211</v>
          </cell>
          <cell r="BD39">
            <v>185.74</v>
          </cell>
          <cell r="BE39">
            <v>151.482</v>
          </cell>
          <cell r="BF39">
            <v>171.191</v>
          </cell>
          <cell r="BG39">
            <v>171.82</v>
          </cell>
          <cell r="BH39">
            <v>196.41900000000001</v>
          </cell>
          <cell r="BI39">
            <v>188.31200000000001</v>
          </cell>
          <cell r="BJ39">
            <v>175.43600000000001</v>
          </cell>
          <cell r="BK39">
            <v>206.98500000000001</v>
          </cell>
          <cell r="BL39">
            <v>234.1</v>
          </cell>
          <cell r="BM39">
            <v>167.78299999999999</v>
          </cell>
          <cell r="BN39">
            <v>187.703</v>
          </cell>
          <cell r="BO39">
            <v>183.131</v>
          </cell>
          <cell r="BP39">
            <v>231.19399999999999</v>
          </cell>
          <cell r="BQ39">
            <v>205.52099999999999</v>
          </cell>
          <cell r="BR39">
            <v>212.489</v>
          </cell>
          <cell r="BS39">
            <v>194.89599999999999</v>
          </cell>
          <cell r="BT39">
            <v>199.39267503907399</v>
          </cell>
          <cell r="BU39">
            <v>187.604472110291</v>
          </cell>
          <cell r="BV39">
            <v>198.09315830116799</v>
          </cell>
          <cell r="BW39">
            <v>180.289407156789</v>
          </cell>
          <cell r="BX39">
            <v>184.41049723129501</v>
          </cell>
          <cell r="BY39">
            <v>184.03904874842101</v>
          </cell>
          <cell r="BZ39">
            <v>194.85613401710501</v>
          </cell>
          <cell r="CA39">
            <v>175.42015225057801</v>
          </cell>
          <cell r="CB39">
            <v>176.633558046801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G41">
            <v>432.06299999999999</v>
          </cell>
          <cell r="H41">
            <v>600.41300000000001</v>
          </cell>
          <cell r="I41">
            <v>596.56899999999996</v>
          </cell>
          <cell r="J41">
            <v>541.39400000000001</v>
          </cell>
          <cell r="K41">
            <v>312.55599999999998</v>
          </cell>
          <cell r="L41">
            <v>288.23599999999999</v>
          </cell>
          <cell r="M41">
            <v>436.35700000000003</v>
          </cell>
          <cell r="N41">
            <v>149.07400000000001</v>
          </cell>
          <cell r="O41">
            <v>63.067</v>
          </cell>
          <cell r="P41">
            <v>52.963999999999999</v>
          </cell>
          <cell r="Q41">
            <v>59.393000000000001</v>
          </cell>
          <cell r="R41">
            <v>62.088999999999999</v>
          </cell>
          <cell r="S41">
            <v>95.584999999999994</v>
          </cell>
          <cell r="T41">
            <v>158.56700000000001</v>
          </cell>
          <cell r="U41">
            <v>284.03719219052198</v>
          </cell>
          <cell r="V41">
            <v>276.57672023245601</v>
          </cell>
          <cell r="W41">
            <v>272.93569142327402</v>
          </cell>
          <cell r="AK41">
            <v>407.09899999999999</v>
          </cell>
          <cell r="AL41">
            <v>438.94400000000002</v>
          </cell>
          <cell r="AM41">
            <v>430.69900000000001</v>
          </cell>
          <cell r="AN41">
            <v>436.35700000000003</v>
          </cell>
          <cell r="AO41">
            <v>455.33300000000003</v>
          </cell>
          <cell r="AP41">
            <v>217.60400000000001</v>
          </cell>
          <cell r="AQ41">
            <v>178.18</v>
          </cell>
          <cell r="AR41">
            <v>149.07400000000001</v>
          </cell>
          <cell r="AS41">
            <v>132.261</v>
          </cell>
          <cell r="AT41">
            <v>78.472999999999999</v>
          </cell>
          <cell r="AU41">
            <v>55.686999999999998</v>
          </cell>
          <cell r="AV41">
            <v>63.067</v>
          </cell>
          <cell r="AW41">
            <v>55.573999999999998</v>
          </cell>
          <cell r="AX41">
            <v>46.752000000000002</v>
          </cell>
          <cell r="AY41">
            <v>48.529000000000003</v>
          </cell>
          <cell r="AZ41">
            <v>52.963999999999999</v>
          </cell>
          <cell r="BA41">
            <v>49.26</v>
          </cell>
          <cell r="BB41">
            <v>50.45</v>
          </cell>
          <cell r="BC41">
            <v>51.332000000000001</v>
          </cell>
          <cell r="BD41">
            <v>59.393000000000001</v>
          </cell>
          <cell r="BE41">
            <v>60.529000000000003</v>
          </cell>
          <cell r="BF41">
            <v>63.52</v>
          </cell>
          <cell r="BG41">
            <v>64.638999999999996</v>
          </cell>
          <cell r="BH41">
            <v>62.088999999999999</v>
          </cell>
          <cell r="BI41">
            <v>54.911000000000001</v>
          </cell>
          <cell r="BJ41">
            <v>65.066999999999993</v>
          </cell>
          <cell r="BK41">
            <v>72.900000000000006</v>
          </cell>
          <cell r="BL41">
            <v>95.584999999999994</v>
          </cell>
          <cell r="BM41">
            <v>107.5</v>
          </cell>
          <cell r="BN41">
            <v>128.19300000000001</v>
          </cell>
          <cell r="BO41">
            <v>124.43600000000001</v>
          </cell>
          <cell r="BP41">
            <v>158.56700000000001</v>
          </cell>
          <cell r="BQ41">
            <v>328.30700000000002</v>
          </cell>
          <cell r="BR41">
            <v>275.85399999999998</v>
          </cell>
          <cell r="BS41">
            <v>275.63799999999998</v>
          </cell>
          <cell r="BT41">
            <v>284.03719219052198</v>
          </cell>
          <cell r="BU41">
            <v>264.90337122330902</v>
          </cell>
          <cell r="BV41">
            <v>267.07314639421702</v>
          </cell>
          <cell r="BW41">
            <v>268.60487099445902</v>
          </cell>
          <cell r="BX41">
            <v>276.57672023245601</v>
          </cell>
          <cell r="BY41">
            <v>263.32135599914</v>
          </cell>
          <cell r="BZ41">
            <v>265.61472103798798</v>
          </cell>
          <cell r="CA41">
            <v>266.44750787101202</v>
          </cell>
          <cell r="CB41">
            <v>272.93569142327402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G42">
            <v>693.69899999999996</v>
          </cell>
          <cell r="H42">
            <v>759.65099999999995</v>
          </cell>
          <cell r="I42">
            <v>713.59299999999996</v>
          </cell>
          <cell r="J42">
            <v>678.33100000000002</v>
          </cell>
          <cell r="K42">
            <v>602.40700000000004</v>
          </cell>
          <cell r="L42">
            <v>618.15099999999995</v>
          </cell>
          <cell r="M42">
            <v>724.41</v>
          </cell>
          <cell r="N42">
            <v>481.041</v>
          </cell>
          <cell r="O42">
            <v>450.65800000000002</v>
          </cell>
          <cell r="P42">
            <v>500.23700000000002</v>
          </cell>
          <cell r="Q42">
            <v>489.12200000000001</v>
          </cell>
          <cell r="R42">
            <v>566.65599999999995</v>
          </cell>
          <cell r="S42">
            <v>1056.9939999999999</v>
          </cell>
          <cell r="T42">
            <v>1051.8699999999999</v>
          </cell>
          <cell r="U42">
            <v>874.60988234973297</v>
          </cell>
          <cell r="V42">
            <v>958.84039474249096</v>
          </cell>
          <cell r="W42">
            <v>1083.9906242587399</v>
          </cell>
          <cell r="AK42">
            <v>615.08299999999997</v>
          </cell>
          <cell r="AL42">
            <v>648.43200000000002</v>
          </cell>
          <cell r="AM42">
            <v>648.97199999999998</v>
          </cell>
          <cell r="AN42">
            <v>724.41</v>
          </cell>
          <cell r="AO42">
            <v>684.91499999999996</v>
          </cell>
          <cell r="AP42">
            <v>621.38099999999997</v>
          </cell>
          <cell r="AQ42">
            <v>402.08699999999999</v>
          </cell>
          <cell r="AR42">
            <v>481.041</v>
          </cell>
          <cell r="AS42">
            <v>449.08300000000003</v>
          </cell>
          <cell r="AT42">
            <v>437.05900000000003</v>
          </cell>
          <cell r="AU42">
            <v>436.49700000000001</v>
          </cell>
          <cell r="AV42">
            <v>450.65800000000002</v>
          </cell>
          <cell r="AW42">
            <v>447.78300000000002</v>
          </cell>
          <cell r="AX42">
            <v>472.20699999999999</v>
          </cell>
          <cell r="AY42">
            <v>433.73099999999999</v>
          </cell>
          <cell r="AZ42">
            <v>500.23700000000002</v>
          </cell>
          <cell r="BA42">
            <v>439.05200000000002</v>
          </cell>
          <cell r="BB42">
            <v>442.40199999999999</v>
          </cell>
          <cell r="BC42">
            <v>464.37400000000002</v>
          </cell>
          <cell r="BD42">
            <v>489.12200000000001</v>
          </cell>
          <cell r="BE42">
            <v>472.41500000000002</v>
          </cell>
          <cell r="BF42">
            <v>513.19799999999998</v>
          </cell>
          <cell r="BG42">
            <v>508.67399999999998</v>
          </cell>
          <cell r="BH42">
            <v>566.65599999999995</v>
          </cell>
          <cell r="BI42">
            <v>597.59400000000005</v>
          </cell>
          <cell r="BJ42">
            <v>887.60699999999997</v>
          </cell>
          <cell r="BK42">
            <v>955.15899999999999</v>
          </cell>
          <cell r="BL42">
            <v>1056.9939999999999</v>
          </cell>
          <cell r="BM42">
            <v>1047.7070000000001</v>
          </cell>
          <cell r="BN42">
            <v>978.66499999999996</v>
          </cell>
          <cell r="BO42">
            <v>973.77800000000002</v>
          </cell>
          <cell r="BP42">
            <v>1051.8699999999999</v>
          </cell>
          <cell r="BQ42">
            <v>1058.79</v>
          </cell>
          <cell r="BR42">
            <v>893.51199999999994</v>
          </cell>
          <cell r="BS42">
            <v>824.9</v>
          </cell>
          <cell r="BT42">
            <v>874.60988234973297</v>
          </cell>
          <cell r="BU42">
            <v>873.41415709379498</v>
          </cell>
          <cell r="BV42">
            <v>897.77713548504698</v>
          </cell>
          <cell r="BW42">
            <v>896.217026372394</v>
          </cell>
          <cell r="BX42">
            <v>958.84039474249096</v>
          </cell>
          <cell r="BY42">
            <v>971.51121045892899</v>
          </cell>
          <cell r="BZ42">
            <v>1000.86653337111</v>
          </cell>
          <cell r="CA42">
            <v>1007.40712462772</v>
          </cell>
          <cell r="CB42">
            <v>1083.9906242587399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G43">
            <v>34.744999999999997</v>
          </cell>
          <cell r="H43">
            <v>56.58</v>
          </cell>
          <cell r="I43">
            <v>87.894000000000005</v>
          </cell>
          <cell r="J43">
            <v>163.714</v>
          </cell>
          <cell r="K43">
            <v>176.44</v>
          </cell>
          <cell r="L43">
            <v>188.28899999999999</v>
          </cell>
          <cell r="M43">
            <v>193.46299999999999</v>
          </cell>
          <cell r="N43">
            <v>186.90199999999999</v>
          </cell>
          <cell r="O43">
            <v>185.18299999999999</v>
          </cell>
          <cell r="P43">
            <v>187.95699999999999</v>
          </cell>
          <cell r="Q43">
            <v>186.08500000000001</v>
          </cell>
          <cell r="R43">
            <v>193.898</v>
          </cell>
          <cell r="S43">
            <v>209.48699999999999</v>
          </cell>
          <cell r="T43">
            <v>228.40299999999999</v>
          </cell>
          <cell r="U43">
            <v>260.157594949371</v>
          </cell>
          <cell r="V43">
            <v>290.83494437914902</v>
          </cell>
          <cell r="W43">
            <v>322.11796512879801</v>
          </cell>
          <cell r="AK43">
            <v>115.64700000000001</v>
          </cell>
          <cell r="AL43">
            <v>114.084</v>
          </cell>
          <cell r="AM43">
            <v>113.372</v>
          </cell>
          <cell r="AN43">
            <v>113.78700000000001</v>
          </cell>
          <cell r="AO43">
            <v>112.36199999999999</v>
          </cell>
          <cell r="AP43">
            <v>112.23099999999999</v>
          </cell>
          <cell r="AQ43">
            <v>112.752</v>
          </cell>
          <cell r="AR43">
            <v>111.39</v>
          </cell>
          <cell r="AS43">
            <v>109.629</v>
          </cell>
          <cell r="AT43">
            <v>108.084</v>
          </cell>
          <cell r="AU43">
            <v>105.551</v>
          </cell>
          <cell r="AV43">
            <v>103.53100000000001</v>
          </cell>
          <cell r="AW43">
            <v>100.79600000000001</v>
          </cell>
          <cell r="AX43">
            <v>99.584000000000003</v>
          </cell>
          <cell r="AY43">
            <v>97.168000000000006</v>
          </cell>
          <cell r="AZ43">
            <v>94.631</v>
          </cell>
          <cell r="BA43">
            <v>92.024000000000001</v>
          </cell>
          <cell r="BB43">
            <v>90.644999999999996</v>
          </cell>
          <cell r="BC43">
            <v>89.245000000000005</v>
          </cell>
          <cell r="BD43">
            <v>88.522999999999996</v>
          </cell>
          <cell r="BE43">
            <v>87.835999999999999</v>
          </cell>
          <cell r="BF43">
            <v>86.975999999999999</v>
          </cell>
          <cell r="BG43">
            <v>87.096000000000004</v>
          </cell>
          <cell r="BH43">
            <v>89.870999999999995</v>
          </cell>
          <cell r="BI43">
            <v>93.426000000000002</v>
          </cell>
          <cell r="BJ43">
            <v>93.525999999999996</v>
          </cell>
          <cell r="BK43">
            <v>94.861999999999995</v>
          </cell>
          <cell r="BL43">
            <v>98.474000000000004</v>
          </cell>
          <cell r="BM43">
            <v>97.073999999999998</v>
          </cell>
          <cell r="BN43">
            <v>95.959000000000003</v>
          </cell>
          <cell r="BO43">
            <v>95.792000000000002</v>
          </cell>
          <cell r="BP43">
            <v>101.05</v>
          </cell>
          <cell r="BQ43">
            <v>102.867</v>
          </cell>
          <cell r="BR43">
            <v>107.904</v>
          </cell>
          <cell r="BS43">
            <v>109.68300000000001</v>
          </cell>
          <cell r="BT43">
            <v>113.41159494937099</v>
          </cell>
          <cell r="BU43">
            <v>113.285361148829</v>
          </cell>
          <cell r="BV43">
            <v>113.348419706447</v>
          </cell>
          <cell r="BW43">
            <v>113.53521558720399</v>
          </cell>
          <cell r="BX43">
            <v>114.606205938679</v>
          </cell>
          <cell r="BY43">
            <v>114.589984369268</v>
          </cell>
          <cell r="BZ43">
            <v>114.774821051369</v>
          </cell>
          <cell r="CA43">
            <v>115.020270501635</v>
          </cell>
          <cell r="CB43">
            <v>116.054793367366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G44">
            <v>-7.1520000000000001</v>
          </cell>
          <cell r="H44">
            <v>-18.329999999999998</v>
          </cell>
          <cell r="I44">
            <v>-33.07</v>
          </cell>
          <cell r="J44">
            <v>-44.59</v>
          </cell>
          <cell r="K44">
            <v>-58.381999999999998</v>
          </cell>
          <cell r="L44">
            <v>-71.831999999999994</v>
          </cell>
          <cell r="M44">
            <v>-79.676000000000002</v>
          </cell>
          <cell r="N44">
            <v>-75.512</v>
          </cell>
          <cell r="O44">
            <v>-81.652000000000001</v>
          </cell>
          <cell r="P44">
            <v>-93.325999999999993</v>
          </cell>
          <cell r="Q44">
            <v>-97.561999999999998</v>
          </cell>
          <cell r="R44">
            <v>-104.027</v>
          </cell>
          <cell r="S44">
            <v>-111.01300000000001</v>
          </cell>
          <cell r="T44">
            <v>-127.35299999999999</v>
          </cell>
          <cell r="U44">
            <v>-146.74600000000001</v>
          </cell>
          <cell r="V44">
            <v>-176.22873844047001</v>
          </cell>
          <cell r="W44">
            <v>-206.06317176143199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G45">
            <v>27.593</v>
          </cell>
          <cell r="H45">
            <v>38.25</v>
          </cell>
          <cell r="I45">
            <v>54.823999999999998</v>
          </cell>
          <cell r="J45">
            <v>119.124</v>
          </cell>
          <cell r="K45">
            <v>118.05800000000001</v>
          </cell>
          <cell r="L45">
            <v>116.45699999999999</v>
          </cell>
          <cell r="M45">
            <v>113.78700000000001</v>
          </cell>
          <cell r="N45">
            <v>111.39</v>
          </cell>
          <cell r="O45">
            <v>103.53100000000001</v>
          </cell>
          <cell r="P45">
            <v>94.631</v>
          </cell>
          <cell r="Q45">
            <v>88.522999999999996</v>
          </cell>
          <cell r="R45">
            <v>89.870999999999995</v>
          </cell>
          <cell r="S45">
            <v>98.474000000000004</v>
          </cell>
          <cell r="T45">
            <v>101.05</v>
          </cell>
          <cell r="U45">
            <v>113.41159494937099</v>
          </cell>
          <cell r="V45">
            <v>114.606205938679</v>
          </cell>
          <cell r="W45">
            <v>116.054793367366</v>
          </cell>
          <cell r="AK45">
            <v>115.64700000000001</v>
          </cell>
          <cell r="AL45">
            <v>114.084</v>
          </cell>
          <cell r="AM45">
            <v>113.372</v>
          </cell>
          <cell r="AN45">
            <v>113.78700000000001</v>
          </cell>
          <cell r="AO45">
            <v>112.36199999999999</v>
          </cell>
          <cell r="AP45">
            <v>112.23099999999999</v>
          </cell>
          <cell r="AQ45">
            <v>112.752</v>
          </cell>
          <cell r="AR45">
            <v>111.39</v>
          </cell>
          <cell r="AS45">
            <v>109.629</v>
          </cell>
          <cell r="AT45">
            <v>108.084</v>
          </cell>
          <cell r="AU45">
            <v>105.551</v>
          </cell>
          <cell r="AV45">
            <v>103.53100000000001</v>
          </cell>
          <cell r="AW45">
            <v>100.79600000000001</v>
          </cell>
          <cell r="AX45">
            <v>99.584000000000003</v>
          </cell>
          <cell r="AY45">
            <v>97.168000000000006</v>
          </cell>
          <cell r="AZ45">
            <v>94.631</v>
          </cell>
          <cell r="BA45">
            <v>92.024000000000001</v>
          </cell>
          <cell r="BB45">
            <v>90.644999999999996</v>
          </cell>
          <cell r="BC45">
            <v>89.245000000000005</v>
          </cell>
          <cell r="BD45">
            <v>88.522999999999996</v>
          </cell>
          <cell r="BE45">
            <v>87.835999999999999</v>
          </cell>
          <cell r="BF45">
            <v>86.975999999999999</v>
          </cell>
          <cell r="BG45">
            <v>87.096000000000004</v>
          </cell>
          <cell r="BH45">
            <v>89.870999999999995</v>
          </cell>
          <cell r="BI45">
            <v>93.426000000000002</v>
          </cell>
          <cell r="BJ45">
            <v>93.525999999999996</v>
          </cell>
          <cell r="BK45">
            <v>94.861999999999995</v>
          </cell>
          <cell r="BL45">
            <v>98.474000000000004</v>
          </cell>
          <cell r="BM45">
            <v>97.073999999999998</v>
          </cell>
          <cell r="BN45">
            <v>95.959000000000003</v>
          </cell>
          <cell r="BO45">
            <v>95.792000000000002</v>
          </cell>
          <cell r="BP45">
            <v>101.05</v>
          </cell>
          <cell r="BQ45">
            <v>102.867</v>
          </cell>
          <cell r="BR45">
            <v>107.904</v>
          </cell>
          <cell r="BS45">
            <v>109.68300000000001</v>
          </cell>
          <cell r="BT45">
            <v>113.41159494937099</v>
          </cell>
          <cell r="BU45">
            <v>113.285361148829</v>
          </cell>
          <cell r="BV45">
            <v>113.348419706447</v>
          </cell>
          <cell r="BW45">
            <v>113.53521558720399</v>
          </cell>
          <cell r="BX45">
            <v>114.606205938679</v>
          </cell>
          <cell r="BY45">
            <v>114.589984369268</v>
          </cell>
          <cell r="BZ45">
            <v>114.774821051369</v>
          </cell>
          <cell r="CA45">
            <v>115.020270501635</v>
          </cell>
          <cell r="CB45">
            <v>116.054793367366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G46">
            <v>99.207999999999998</v>
          </cell>
          <cell r="H46">
            <v>98.477000000000004</v>
          </cell>
          <cell r="I46">
            <v>135.85300000000001</v>
          </cell>
          <cell r="J46">
            <v>132.626</v>
          </cell>
          <cell r="K46">
            <v>363.65699999999998</v>
          </cell>
          <cell r="L46">
            <v>373.53</v>
          </cell>
          <cell r="M46">
            <v>339.733</v>
          </cell>
          <cell r="N46">
            <v>614.22400000000005</v>
          </cell>
          <cell r="O46">
            <v>529.78800000000001</v>
          </cell>
          <cell r="P46">
            <v>598.58100000000002</v>
          </cell>
          <cell r="Q46">
            <v>685.62699999999995</v>
          </cell>
          <cell r="R46">
            <v>755.92499999999995</v>
          </cell>
          <cell r="S46">
            <v>899.38099999999997</v>
          </cell>
          <cell r="T46">
            <v>982.11260000000004</v>
          </cell>
          <cell r="U46">
            <v>1199.1746356000001</v>
          </cell>
          <cell r="V46">
            <v>1171.87503440154</v>
          </cell>
          <cell r="W46">
            <v>1153.1710823184501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324.70999999999998</v>
          </cell>
          <cell r="AL46">
            <v>327.57</v>
          </cell>
          <cell r="AM46">
            <v>326.24700000000001</v>
          </cell>
          <cell r="AN46">
            <v>274.44200000000001</v>
          </cell>
          <cell r="AO46">
            <v>323.10700000000003</v>
          </cell>
          <cell r="AP46">
            <v>323.06799999999998</v>
          </cell>
          <cell r="AQ46">
            <v>514.73299999999995</v>
          </cell>
          <cell r="AR46">
            <v>523.18600000000004</v>
          </cell>
          <cell r="AS46">
            <v>513.78599999999994</v>
          </cell>
          <cell r="AT46">
            <v>508.78199999999998</v>
          </cell>
          <cell r="AU46">
            <v>474.39299999999997</v>
          </cell>
          <cell r="AV46">
            <v>424.37900000000002</v>
          </cell>
          <cell r="AW46">
            <v>396.19099999999997</v>
          </cell>
          <cell r="AX46">
            <v>425.29700000000003</v>
          </cell>
          <cell r="AY46">
            <v>460.75200000000001</v>
          </cell>
          <cell r="AZ46">
            <v>457.34500000000003</v>
          </cell>
          <cell r="BA46">
            <v>476.33199999999999</v>
          </cell>
          <cell r="BB46">
            <v>473.88</v>
          </cell>
          <cell r="BC46">
            <v>481.66899999999998</v>
          </cell>
          <cell r="BD46">
            <v>514.36300000000006</v>
          </cell>
          <cell r="BE46">
            <v>539.01599999999996</v>
          </cell>
          <cell r="BF46">
            <v>535.92600000000004</v>
          </cell>
          <cell r="BG46">
            <v>526.29700000000003</v>
          </cell>
          <cell r="BH46">
            <v>549.07899999999995</v>
          </cell>
          <cell r="BI46">
            <v>544.76900000000001</v>
          </cell>
          <cell r="BJ46">
            <v>656.84299999999996</v>
          </cell>
          <cell r="BK46">
            <v>662.68299999999999</v>
          </cell>
          <cell r="BL46">
            <v>655.55100000000004</v>
          </cell>
          <cell r="BM46">
            <v>636.10299999999995</v>
          </cell>
          <cell r="BN46">
            <v>639.35799999999995</v>
          </cell>
          <cell r="BO46">
            <v>678.30799999999999</v>
          </cell>
          <cell r="BP46">
            <v>701.50900000000001</v>
          </cell>
          <cell r="BQ46">
            <v>698.21900000000005</v>
          </cell>
          <cell r="BR46">
            <v>871.95399999999995</v>
          </cell>
          <cell r="BS46">
            <v>853.423</v>
          </cell>
          <cell r="BT46">
            <v>844.48918000000003</v>
          </cell>
          <cell r="BU46">
            <v>836.09138919999998</v>
          </cell>
          <cell r="BV46">
            <v>828.19746584799998</v>
          </cell>
          <cell r="BW46">
            <v>820.77717789712005</v>
          </cell>
          <cell r="BX46">
            <v>813.80210722329298</v>
          </cell>
          <cell r="BY46">
            <v>807.24554078989502</v>
          </cell>
          <cell r="BZ46">
            <v>801.08236834250101</v>
          </cell>
          <cell r="CA46">
            <v>795.28898624195097</v>
          </cell>
          <cell r="CB46">
            <v>789.84320706743404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G47">
            <v>-10.958</v>
          </cell>
          <cell r="H47">
            <v>-34.473999999999997</v>
          </cell>
          <cell r="I47">
            <v>-18.033000000000001</v>
          </cell>
          <cell r="J47">
            <v>-21.745000000000001</v>
          </cell>
          <cell r="K47">
            <v>-33.700000000000003</v>
          </cell>
          <cell r="L47">
            <v>-47.713000000000001</v>
          </cell>
          <cell r="M47">
            <v>-65.290999999999997</v>
          </cell>
          <cell r="N47">
            <v>-91.037999999999997</v>
          </cell>
          <cell r="O47">
            <v>-105.40900000000001</v>
          </cell>
          <cell r="P47">
            <v>-141.23599999999999</v>
          </cell>
          <cell r="Q47">
            <v>-171.26400000000001</v>
          </cell>
          <cell r="R47">
            <v>-206.846</v>
          </cell>
          <cell r="S47">
            <v>-243.83</v>
          </cell>
          <cell r="T47">
            <v>-280.60359999999997</v>
          </cell>
          <cell r="U47">
            <v>-354.68545560000001</v>
          </cell>
          <cell r="V47">
            <v>-358.07292717824902</v>
          </cell>
          <cell r="W47">
            <v>-363.32787525101998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G48">
            <v>88.25</v>
          </cell>
          <cell r="H48">
            <v>64.003</v>
          </cell>
          <cell r="I48">
            <v>117.82</v>
          </cell>
          <cell r="J48">
            <v>110.881</v>
          </cell>
          <cell r="K48">
            <v>329.95699999999999</v>
          </cell>
          <cell r="L48">
            <v>325.81700000000001</v>
          </cell>
          <cell r="M48">
            <v>274.44200000000001</v>
          </cell>
          <cell r="N48">
            <v>523.18600000000004</v>
          </cell>
          <cell r="O48">
            <v>424.37900000000002</v>
          </cell>
          <cell r="P48">
            <v>457.34500000000003</v>
          </cell>
          <cell r="Q48">
            <v>514.36300000000006</v>
          </cell>
          <cell r="R48">
            <v>549.07899999999995</v>
          </cell>
          <cell r="S48">
            <v>655.55100000000004</v>
          </cell>
          <cell r="T48">
            <v>701.50900000000001</v>
          </cell>
          <cell r="U48">
            <v>844.48918000000003</v>
          </cell>
          <cell r="V48">
            <v>813.80210722329298</v>
          </cell>
          <cell r="W48">
            <v>789.84320706743404</v>
          </cell>
          <cell r="AK48">
            <v>324.70999999999998</v>
          </cell>
          <cell r="AL48">
            <v>327.57</v>
          </cell>
          <cell r="AM48">
            <v>326.24700000000001</v>
          </cell>
          <cell r="AN48">
            <v>274.44200000000001</v>
          </cell>
          <cell r="AO48">
            <v>323.10700000000003</v>
          </cell>
          <cell r="AP48">
            <v>323.06799999999998</v>
          </cell>
          <cell r="AQ48">
            <v>514.73299999999995</v>
          </cell>
          <cell r="AR48">
            <v>523.18600000000004</v>
          </cell>
          <cell r="AS48">
            <v>513.78599999999994</v>
          </cell>
          <cell r="AT48">
            <v>508.78199999999998</v>
          </cell>
          <cell r="AU48">
            <v>474.39299999999997</v>
          </cell>
          <cell r="AV48">
            <v>424.37900000000002</v>
          </cell>
          <cell r="AW48">
            <v>396.19099999999997</v>
          </cell>
          <cell r="AX48">
            <v>425.29700000000003</v>
          </cell>
          <cell r="AY48">
            <v>460.75200000000001</v>
          </cell>
          <cell r="AZ48">
            <v>457.34500000000003</v>
          </cell>
          <cell r="BA48">
            <v>476.33199999999999</v>
          </cell>
          <cell r="BB48">
            <v>473.88</v>
          </cell>
          <cell r="BC48">
            <v>481.66899999999998</v>
          </cell>
          <cell r="BD48">
            <v>514.36300000000006</v>
          </cell>
          <cell r="BE48">
            <v>539.01599999999996</v>
          </cell>
          <cell r="BF48">
            <v>535.92600000000004</v>
          </cell>
          <cell r="BG48">
            <v>526.29700000000003</v>
          </cell>
          <cell r="BH48">
            <v>549.07899999999995</v>
          </cell>
          <cell r="BI48">
            <v>544.76900000000001</v>
          </cell>
          <cell r="BJ48">
            <v>656.84299999999996</v>
          </cell>
          <cell r="BK48">
            <v>662.68299999999999</v>
          </cell>
          <cell r="BL48">
            <v>655.55100000000004</v>
          </cell>
          <cell r="BM48">
            <v>636.10299999999995</v>
          </cell>
          <cell r="BN48">
            <v>639.35799999999995</v>
          </cell>
          <cell r="BO48">
            <v>678.30799999999999</v>
          </cell>
          <cell r="BP48">
            <v>701.50900000000001</v>
          </cell>
          <cell r="BQ48">
            <v>698.21900000000005</v>
          </cell>
          <cell r="BR48">
            <v>871.95399999999995</v>
          </cell>
          <cell r="BS48">
            <v>853.423</v>
          </cell>
          <cell r="BT48">
            <v>844.48918000000003</v>
          </cell>
          <cell r="BU48">
            <v>836.09138919999998</v>
          </cell>
          <cell r="BV48">
            <v>828.19746584799998</v>
          </cell>
          <cell r="BW48">
            <v>820.77717789712005</v>
          </cell>
          <cell r="BX48">
            <v>813.80210722329298</v>
          </cell>
          <cell r="BY48">
            <v>807.24554078989502</v>
          </cell>
          <cell r="BZ48">
            <v>801.08236834250101</v>
          </cell>
          <cell r="CA48">
            <v>795.28898624195097</v>
          </cell>
          <cell r="CB48">
            <v>789.84320706743404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G51">
            <v>19.672999999999998</v>
          </cell>
          <cell r="H51">
            <v>30.222999999999999</v>
          </cell>
          <cell r="I51">
            <v>8.3480000000000008</v>
          </cell>
          <cell r="J51">
            <v>34.923000000000002</v>
          </cell>
          <cell r="K51">
            <v>32.389000000000003</v>
          </cell>
          <cell r="L51">
            <v>61.999000000000002</v>
          </cell>
          <cell r="M51">
            <v>113.72</v>
          </cell>
          <cell r="N51">
            <v>82.841999999999999</v>
          </cell>
          <cell r="O51">
            <v>110</v>
          </cell>
          <cell r="P51">
            <v>114.126</v>
          </cell>
          <cell r="Q51">
            <v>112.991</v>
          </cell>
          <cell r="R51">
            <v>127.33199999999999</v>
          </cell>
          <cell r="S51">
            <v>135.88900000000001</v>
          </cell>
          <cell r="T51">
            <v>151.684</v>
          </cell>
          <cell r="U51">
            <v>179.69621700920999</v>
          </cell>
          <cell r="V51">
            <v>175.232364014013</v>
          </cell>
          <cell r="W51">
            <v>174.353834494279</v>
          </cell>
          <cell r="AK51">
            <v>63.718000000000004</v>
          </cell>
          <cell r="AL51">
            <v>56.847999999999999</v>
          </cell>
          <cell r="AM51">
            <v>64.971999999999994</v>
          </cell>
          <cell r="AN51">
            <v>113.72</v>
          </cell>
          <cell r="AO51">
            <v>59.838999999999999</v>
          </cell>
          <cell r="AP51">
            <v>59.704000000000001</v>
          </cell>
          <cell r="AQ51">
            <v>82.605000000000004</v>
          </cell>
          <cell r="AR51">
            <v>82.841999999999999</v>
          </cell>
          <cell r="AS51">
            <v>86.828000000000003</v>
          </cell>
          <cell r="AT51">
            <v>86.335999999999999</v>
          </cell>
          <cell r="AU51">
            <v>85.167000000000002</v>
          </cell>
          <cell r="AV51">
            <v>110</v>
          </cell>
          <cell r="AW51">
            <v>111.58</v>
          </cell>
          <cell r="AX51">
            <v>111.76900000000001</v>
          </cell>
          <cell r="AY51">
            <v>120.81100000000001</v>
          </cell>
          <cell r="AZ51">
            <v>114.126</v>
          </cell>
          <cell r="BA51">
            <v>117.40600000000001</v>
          </cell>
          <cell r="BB51">
            <v>120.58</v>
          </cell>
          <cell r="BC51">
            <v>128.708</v>
          </cell>
          <cell r="BD51">
            <v>112.991</v>
          </cell>
          <cell r="BE51">
            <v>121.083</v>
          </cell>
          <cell r="BF51">
            <v>123.291</v>
          </cell>
          <cell r="BG51">
            <v>125.485</v>
          </cell>
          <cell r="BH51">
            <v>127.33199999999999</v>
          </cell>
          <cell r="BI51">
            <v>133.92599999999999</v>
          </cell>
          <cell r="BJ51">
            <v>178.33600000000001</v>
          </cell>
          <cell r="BK51">
            <v>186.97900000000001</v>
          </cell>
          <cell r="BL51">
            <v>135.88900000000001</v>
          </cell>
          <cell r="BM51">
            <v>135.49600000000001</v>
          </cell>
          <cell r="BN51">
            <v>145.38300000000001</v>
          </cell>
          <cell r="BO51">
            <v>165.934</v>
          </cell>
          <cell r="BP51">
            <v>151.684</v>
          </cell>
          <cell r="BQ51">
            <v>132.44800000000001</v>
          </cell>
          <cell r="BR51">
            <v>133.22499999999999</v>
          </cell>
          <cell r="BS51">
            <v>169.23699999999999</v>
          </cell>
          <cell r="BT51">
            <v>179.69621700920999</v>
          </cell>
          <cell r="BU51">
            <v>161.494619373901</v>
          </cell>
          <cell r="BV51">
            <v>163.558680425148</v>
          </cell>
          <cell r="BW51">
            <v>165.015777515661</v>
          </cell>
          <cell r="BX51">
            <v>175.232364014013</v>
          </cell>
          <cell r="BY51">
            <v>162.268429959733</v>
          </cell>
          <cell r="BZ51">
            <v>164.51137346567501</v>
          </cell>
          <cell r="CA51">
            <v>165.325850789312</v>
          </cell>
          <cell r="CB51">
            <v>174.353834494279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G52">
            <v>829.21500000000003</v>
          </cell>
          <cell r="H52">
            <v>892.12699999999995</v>
          </cell>
          <cell r="I52">
            <v>894.58500000000004</v>
          </cell>
          <cell r="J52">
            <v>943.25900000000001</v>
          </cell>
          <cell r="K52">
            <v>1082.8109999999999</v>
          </cell>
          <cell r="L52">
            <v>1122.424</v>
          </cell>
          <cell r="M52">
            <v>1226.3589999999999</v>
          </cell>
          <cell r="N52">
            <v>1198.4590000000001</v>
          </cell>
          <cell r="O52">
            <v>1088.568</v>
          </cell>
          <cell r="P52">
            <v>1166.3389999999999</v>
          </cell>
          <cell r="Q52">
            <v>1204.999</v>
          </cell>
          <cell r="R52">
            <v>1332.9380000000001</v>
          </cell>
          <cell r="S52">
            <v>1946.9079999999999</v>
          </cell>
          <cell r="T52">
            <v>2006.1130000000001</v>
          </cell>
          <cell r="U52">
            <v>2012.20687430831</v>
          </cell>
          <cell r="V52">
            <v>2062.4810719184702</v>
          </cell>
          <cell r="W52">
            <v>2164.2424591878198</v>
          </cell>
          <cell r="AK52">
            <v>1119.1579999999999</v>
          </cell>
          <cell r="AL52">
            <v>1146.934</v>
          </cell>
          <cell r="AM52">
            <v>1153.5630000000001</v>
          </cell>
          <cell r="AN52">
            <v>1226.3589999999999</v>
          </cell>
          <cell r="AO52">
            <v>1180.223</v>
          </cell>
          <cell r="AP52">
            <v>1116.384</v>
          </cell>
          <cell r="AQ52">
            <v>1112.1769999999999</v>
          </cell>
          <cell r="AR52">
            <v>1198.4590000000001</v>
          </cell>
          <cell r="AS52">
            <v>1159.326</v>
          </cell>
          <cell r="AT52">
            <v>1140.261</v>
          </cell>
          <cell r="AU52">
            <v>1101.6079999999999</v>
          </cell>
          <cell r="AV52">
            <v>1088.568</v>
          </cell>
          <cell r="AW52">
            <v>1056.3499999999999</v>
          </cell>
          <cell r="AX52">
            <v>1108.857</v>
          </cell>
          <cell r="AY52">
            <v>1112.462</v>
          </cell>
          <cell r="AZ52">
            <v>1166.3389999999999</v>
          </cell>
          <cell r="BA52">
            <v>1124.8140000000001</v>
          </cell>
          <cell r="BB52">
            <v>1127.5070000000001</v>
          </cell>
          <cell r="BC52">
            <v>1163.9960000000001</v>
          </cell>
          <cell r="BD52">
            <v>1204.999</v>
          </cell>
          <cell r="BE52">
            <v>1220.3499999999999</v>
          </cell>
          <cell r="BF52">
            <v>1259.3910000000001</v>
          </cell>
          <cell r="BG52">
            <v>1247.5519999999999</v>
          </cell>
          <cell r="BH52">
            <v>1332.9380000000001</v>
          </cell>
          <cell r="BI52">
            <v>1369.7149999999999</v>
          </cell>
          <cell r="BJ52">
            <v>1816.3119999999999</v>
          </cell>
          <cell r="BK52">
            <v>1899.683</v>
          </cell>
          <cell r="BL52">
            <v>1946.9079999999999</v>
          </cell>
          <cell r="BM52">
            <v>1916.38</v>
          </cell>
          <cell r="BN52">
            <v>1859.365</v>
          </cell>
          <cell r="BO52">
            <v>1913.8119999999999</v>
          </cell>
          <cell r="BP52">
            <v>2006.1130000000001</v>
          </cell>
          <cell r="BQ52">
            <v>1992.3240000000001</v>
          </cell>
          <cell r="BR52">
            <v>2006.595</v>
          </cell>
          <cell r="BS52">
            <v>1957.2429999999999</v>
          </cell>
          <cell r="BT52">
            <v>2012.20687430831</v>
          </cell>
          <cell r="BU52">
            <v>1984.2855268165299</v>
          </cell>
          <cell r="BV52">
            <v>2002.8817014646399</v>
          </cell>
          <cell r="BW52">
            <v>1995.54519737238</v>
          </cell>
          <cell r="BX52">
            <v>2062.4810719184702</v>
          </cell>
          <cell r="BY52">
            <v>2055.6151655778199</v>
          </cell>
          <cell r="BZ52">
            <v>2081.23509623066</v>
          </cell>
          <cell r="CA52">
            <v>2083.0422321606202</v>
          </cell>
          <cell r="CB52">
            <v>2164.2424591878198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G53">
            <v>6.7119999999999997</v>
          </cell>
          <cell r="H53">
            <v>4.3780000000000001</v>
          </cell>
          <cell r="I53">
            <v>5.242</v>
          </cell>
          <cell r="J53">
            <v>3.6920000000000002</v>
          </cell>
          <cell r="K53">
            <v>7.0579999999999998</v>
          </cell>
          <cell r="L53">
            <v>9.6560000000000006</v>
          </cell>
          <cell r="M53">
            <v>12.651</v>
          </cell>
          <cell r="N53">
            <v>12.076000000000001</v>
          </cell>
          <cell r="O53">
            <v>15.03</v>
          </cell>
          <cell r="P53">
            <v>18.350000000000001</v>
          </cell>
          <cell r="Q53">
            <v>23.815000000000001</v>
          </cell>
          <cell r="R53">
            <v>25.802</v>
          </cell>
          <cell r="S53">
            <v>22.809000000000001</v>
          </cell>
          <cell r="T53">
            <v>37.701000000000001</v>
          </cell>
          <cell r="U53">
            <v>37.832309817062999</v>
          </cell>
          <cell r="V53">
            <v>36.156721637296997</v>
          </cell>
          <cell r="W53">
            <v>35.826949648743003</v>
          </cell>
          <cell r="AK53">
            <v>10.164</v>
          </cell>
          <cell r="AL53">
            <v>9.8379999999999992</v>
          </cell>
          <cell r="AM53">
            <v>10.500999999999999</v>
          </cell>
          <cell r="AN53">
            <v>12.651</v>
          </cell>
          <cell r="AO53">
            <v>9.6159999999999997</v>
          </cell>
          <cell r="AP53">
            <v>9.6720000000000006</v>
          </cell>
          <cell r="AQ53">
            <v>8.6110000000000007</v>
          </cell>
          <cell r="AR53">
            <v>12.076000000000001</v>
          </cell>
          <cell r="AS53">
            <v>8.2989999999999995</v>
          </cell>
          <cell r="AT53">
            <v>14.739000000000001</v>
          </cell>
          <cell r="AU53">
            <v>14.315</v>
          </cell>
          <cell r="AV53">
            <v>15.03</v>
          </cell>
          <cell r="AW53">
            <v>14.387</v>
          </cell>
          <cell r="AX53">
            <v>16.527000000000001</v>
          </cell>
          <cell r="AY53">
            <v>12.923999999999999</v>
          </cell>
          <cell r="AZ53">
            <v>18.350000000000001</v>
          </cell>
          <cell r="BA53">
            <v>13.531000000000001</v>
          </cell>
          <cell r="BB53">
            <v>14.491</v>
          </cell>
          <cell r="BC53">
            <v>16.715</v>
          </cell>
          <cell r="BD53">
            <v>23.815000000000001</v>
          </cell>
          <cell r="BE53">
            <v>18.617000000000001</v>
          </cell>
          <cell r="BF53">
            <v>23.097999999999999</v>
          </cell>
          <cell r="BG53">
            <v>23.824999999999999</v>
          </cell>
          <cell r="BH53">
            <v>25.802</v>
          </cell>
          <cell r="BI53">
            <v>24.747</v>
          </cell>
          <cell r="BJ53">
            <v>24.920999999999999</v>
          </cell>
          <cell r="BK53">
            <v>25.94</v>
          </cell>
          <cell r="BL53">
            <v>22.809000000000001</v>
          </cell>
          <cell r="BM53">
            <v>24.356000000000002</v>
          </cell>
          <cell r="BN53">
            <v>32.671999999999997</v>
          </cell>
          <cell r="BO53">
            <v>28.827000000000002</v>
          </cell>
          <cell r="BP53">
            <v>37.701000000000001</v>
          </cell>
          <cell r="BQ53">
            <v>36.326999999999998</v>
          </cell>
          <cell r="BR53">
            <v>32.113</v>
          </cell>
          <cell r="BS53">
            <v>25.314</v>
          </cell>
          <cell r="BT53">
            <v>37.832309817062999</v>
          </cell>
          <cell r="BU53">
            <v>34.09233065862</v>
          </cell>
          <cell r="BV53">
            <v>30.754329382466</v>
          </cell>
          <cell r="BW53">
            <v>24.131022119735</v>
          </cell>
          <cell r="BX53">
            <v>36.156721637296997</v>
          </cell>
          <cell r="BY53">
            <v>34.411768916264997</v>
          </cell>
          <cell r="BZ53">
            <v>31.100455149529001</v>
          </cell>
          <cell r="CA53">
            <v>24.217918706056</v>
          </cell>
          <cell r="CB53">
            <v>35.826949648743003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1.6240000000000001</v>
          </cell>
          <cell r="K54">
            <v>1.708</v>
          </cell>
          <cell r="L54">
            <v>1.798</v>
          </cell>
          <cell r="M54">
            <v>1.8919999999999999</v>
          </cell>
          <cell r="N54">
            <v>1.9239999999999999</v>
          </cell>
          <cell r="O54">
            <v>2.0329999999999999</v>
          </cell>
          <cell r="P54">
            <v>2.1480000000000001</v>
          </cell>
          <cell r="Q54">
            <v>2.2690000000000001</v>
          </cell>
          <cell r="R54">
            <v>2.3969999999999998</v>
          </cell>
          <cell r="S54">
            <v>35.710999999999999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Y54">
            <v>0</v>
          </cell>
          <cell r="Z54">
            <v>0</v>
          </cell>
          <cell r="AK54">
            <v>1.821</v>
          </cell>
          <cell r="AL54">
            <v>1.8440000000000001</v>
          </cell>
          <cell r="AM54">
            <v>1.8680000000000001</v>
          </cell>
          <cell r="AN54">
            <v>1.8919999999999999</v>
          </cell>
          <cell r="AO54">
            <v>1.9239999999999999</v>
          </cell>
          <cell r="AP54">
            <v>1.9350000000000001</v>
          </cell>
          <cell r="AQ54">
            <v>2.0699999999999998</v>
          </cell>
          <cell r="AR54">
            <v>1.9239999999999999</v>
          </cell>
          <cell r="AS54">
            <v>1.9510000000000001</v>
          </cell>
          <cell r="AT54">
            <v>1.978</v>
          </cell>
          <cell r="AU54">
            <v>2.0049999999999999</v>
          </cell>
          <cell r="AV54">
            <v>2.0329999999999999</v>
          </cell>
          <cell r="AW54">
            <v>2.0609999999999999</v>
          </cell>
          <cell r="AX54">
            <v>2.09</v>
          </cell>
          <cell r="AY54">
            <v>2.1179999999999999</v>
          </cell>
          <cell r="AZ54">
            <v>2.1480000000000001</v>
          </cell>
          <cell r="BA54">
            <v>2.177</v>
          </cell>
          <cell r="BB54">
            <v>2.2069999999999999</v>
          </cell>
          <cell r="BC54">
            <v>2.238</v>
          </cell>
          <cell r="BD54">
            <v>2.2690000000000001</v>
          </cell>
          <cell r="BE54">
            <v>2.2999999999999998</v>
          </cell>
          <cell r="BF54">
            <v>2.3319999999999999</v>
          </cell>
          <cell r="BG54">
            <v>2.3639999999999999</v>
          </cell>
          <cell r="BH54">
            <v>2.3969999999999998</v>
          </cell>
          <cell r="BI54">
            <v>2.4300000000000002</v>
          </cell>
          <cell r="BJ54">
            <v>2.4630000000000001</v>
          </cell>
          <cell r="BK54">
            <v>36.323</v>
          </cell>
          <cell r="BL54">
            <v>35.710999999999999</v>
          </cell>
          <cell r="BM54">
            <v>35.091000000000001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G55">
            <v>90.683999999999997</v>
          </cell>
          <cell r="H55">
            <v>116.47</v>
          </cell>
          <cell r="I55">
            <v>144.619</v>
          </cell>
          <cell r="J55">
            <v>123.29600000000001</v>
          </cell>
          <cell r="K55">
            <v>154.55099999999999</v>
          </cell>
          <cell r="L55">
            <v>148.56200000000001</v>
          </cell>
          <cell r="M55">
            <v>180.86699999999999</v>
          </cell>
          <cell r="N55">
            <v>228.14699999999999</v>
          </cell>
          <cell r="O55">
            <v>237.773</v>
          </cell>
          <cell r="P55">
            <v>261.68400000000003</v>
          </cell>
          <cell r="Q55">
            <v>294.185</v>
          </cell>
          <cell r="R55">
            <v>346.19400000000002</v>
          </cell>
          <cell r="S55">
            <v>397.96499999999997</v>
          </cell>
          <cell r="T55">
            <v>389.24599999999998</v>
          </cell>
          <cell r="U55">
            <v>380.85150843302301</v>
          </cell>
          <cell r="V55">
            <v>385.88189409194302</v>
          </cell>
          <cell r="W55">
            <v>421.64950748034698</v>
          </cell>
          <cell r="AK55">
            <v>134.679</v>
          </cell>
          <cell r="AL55">
            <v>141.12200000000001</v>
          </cell>
          <cell r="AM55">
            <v>149.52600000000001</v>
          </cell>
          <cell r="AN55">
            <v>180.86699999999999</v>
          </cell>
          <cell r="AO55">
            <v>160.089</v>
          </cell>
          <cell r="AP55">
            <v>171.21799999999999</v>
          </cell>
          <cell r="AQ55">
            <v>210.374</v>
          </cell>
          <cell r="AR55">
            <v>228.14699999999999</v>
          </cell>
          <cell r="AS55">
            <v>218.607</v>
          </cell>
          <cell r="AT55">
            <v>223.63300000000001</v>
          </cell>
          <cell r="AU55">
            <v>220.261</v>
          </cell>
          <cell r="AV55">
            <v>237.773</v>
          </cell>
          <cell r="AW55">
            <v>220.202</v>
          </cell>
          <cell r="AX55">
            <v>227.11199999999999</v>
          </cell>
          <cell r="AY55">
            <v>229.34299999999999</v>
          </cell>
          <cell r="AZ55">
            <v>261.68400000000003</v>
          </cell>
          <cell r="BA55">
            <v>240.98599999999999</v>
          </cell>
          <cell r="BB55">
            <v>258.19400000000002</v>
          </cell>
          <cell r="BC55">
            <v>267.31200000000001</v>
          </cell>
          <cell r="BD55">
            <v>294.185</v>
          </cell>
          <cell r="BE55">
            <v>268.32900000000001</v>
          </cell>
          <cell r="BF55">
            <v>308.70299999999997</v>
          </cell>
          <cell r="BG55">
            <v>328.77600000000001</v>
          </cell>
          <cell r="BH55">
            <v>346.19400000000002</v>
          </cell>
          <cell r="BI55">
            <v>320.36200000000002</v>
          </cell>
          <cell r="BJ55">
            <v>350.91199999999998</v>
          </cell>
          <cell r="BK55">
            <v>385.90300000000002</v>
          </cell>
          <cell r="BL55">
            <v>397.96499999999997</v>
          </cell>
          <cell r="BM55">
            <v>355.303</v>
          </cell>
          <cell r="BN55">
            <v>358.67599999999999</v>
          </cell>
          <cell r="BO55">
            <v>368.738</v>
          </cell>
          <cell r="BP55">
            <v>389.24599999999998</v>
          </cell>
          <cell r="BQ55">
            <v>377.97</v>
          </cell>
          <cell r="BR55">
            <v>384.90800000000002</v>
          </cell>
          <cell r="BS55">
            <v>367.846</v>
          </cell>
          <cell r="BT55">
            <v>380.85150843302301</v>
          </cell>
          <cell r="BU55">
            <v>361.00037662123998</v>
          </cell>
          <cell r="BV55">
            <v>372.55830336822203</v>
          </cell>
          <cell r="BW55">
            <v>362.59801368865101</v>
          </cell>
          <cell r="BX55">
            <v>385.88189409194302</v>
          </cell>
          <cell r="BY55">
            <v>375.41267530349199</v>
          </cell>
          <cell r="BZ55">
            <v>389.97591935083199</v>
          </cell>
          <cell r="CA55">
            <v>386.240662714248</v>
          </cell>
          <cell r="CB55">
            <v>421.64950748034698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G56">
            <v>97.396000000000001</v>
          </cell>
          <cell r="H56">
            <v>120.848</v>
          </cell>
          <cell r="I56">
            <v>149.86099999999999</v>
          </cell>
          <cell r="J56">
            <v>128.61199999999999</v>
          </cell>
          <cell r="K56">
            <v>163.31700000000001</v>
          </cell>
          <cell r="L56">
            <v>160.01599999999999</v>
          </cell>
          <cell r="M56">
            <v>195.41</v>
          </cell>
          <cell r="N56">
            <v>242.14699999999999</v>
          </cell>
          <cell r="O56">
            <v>254.83600000000001</v>
          </cell>
          <cell r="P56">
            <v>282.18200000000002</v>
          </cell>
          <cell r="Q56">
            <v>320.26900000000001</v>
          </cell>
          <cell r="R56">
            <v>374.39299999999997</v>
          </cell>
          <cell r="S56">
            <v>456.48500000000001</v>
          </cell>
          <cell r="T56">
            <v>426.947</v>
          </cell>
          <cell r="U56">
            <v>418.68381825008601</v>
          </cell>
          <cell r="V56">
            <v>422.03861572924001</v>
          </cell>
          <cell r="W56">
            <v>457.47645712909002</v>
          </cell>
          <cell r="AK56">
            <v>146.66399999999999</v>
          </cell>
          <cell r="AL56">
            <v>152.804</v>
          </cell>
          <cell r="AM56">
            <v>161.89500000000001</v>
          </cell>
          <cell r="AN56">
            <v>195.41</v>
          </cell>
          <cell r="AO56">
            <v>171.62899999999999</v>
          </cell>
          <cell r="AP56">
            <v>182.82499999999999</v>
          </cell>
          <cell r="AQ56">
            <v>221.05500000000001</v>
          </cell>
          <cell r="AR56">
            <v>242.14699999999999</v>
          </cell>
          <cell r="AS56">
            <v>228.857</v>
          </cell>
          <cell r="AT56">
            <v>240.35</v>
          </cell>
          <cell r="AU56">
            <v>236.58099999999999</v>
          </cell>
          <cell r="AV56">
            <v>254.83600000000001</v>
          </cell>
          <cell r="AW56">
            <v>236.65</v>
          </cell>
          <cell r="AX56">
            <v>245.72900000000001</v>
          </cell>
          <cell r="AY56">
            <v>244.38499999999999</v>
          </cell>
          <cell r="AZ56">
            <v>282.18200000000002</v>
          </cell>
          <cell r="BA56">
            <v>256.69400000000002</v>
          </cell>
          <cell r="BB56">
            <v>274.892</v>
          </cell>
          <cell r="BC56">
            <v>286.26499999999999</v>
          </cell>
          <cell r="BD56">
            <v>320.26900000000001</v>
          </cell>
          <cell r="BE56">
            <v>289.24599999999998</v>
          </cell>
          <cell r="BF56">
            <v>334.13299999999998</v>
          </cell>
          <cell r="BG56">
            <v>354.96499999999997</v>
          </cell>
          <cell r="BH56">
            <v>374.39299999999997</v>
          </cell>
          <cell r="BI56">
            <v>347.53899999999999</v>
          </cell>
          <cell r="BJ56">
            <v>378.29599999999999</v>
          </cell>
          <cell r="BK56">
            <v>448.166</v>
          </cell>
          <cell r="BL56">
            <v>456.48500000000001</v>
          </cell>
          <cell r="BM56">
            <v>414.75</v>
          </cell>
          <cell r="BN56">
            <v>391.34800000000001</v>
          </cell>
          <cell r="BO56">
            <v>397.565</v>
          </cell>
          <cell r="BP56">
            <v>426.947</v>
          </cell>
          <cell r="BQ56">
            <v>414.29700000000003</v>
          </cell>
          <cell r="BR56">
            <v>417.02100000000002</v>
          </cell>
          <cell r="BS56">
            <v>393.16</v>
          </cell>
          <cell r="BT56">
            <v>418.68381825008601</v>
          </cell>
          <cell r="BU56">
            <v>395.09270727986097</v>
          </cell>
          <cell r="BV56">
            <v>403.31263275068898</v>
          </cell>
          <cell r="BW56">
            <v>386.72903580838698</v>
          </cell>
          <cell r="BX56">
            <v>422.03861572924001</v>
          </cell>
          <cell r="BY56">
            <v>409.82444421975799</v>
          </cell>
          <cell r="BZ56">
            <v>421.076374500361</v>
          </cell>
          <cell r="CA56">
            <v>410.45858142030499</v>
          </cell>
          <cell r="CB56">
            <v>457.47645712909002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F57">
            <v>0</v>
          </cell>
          <cell r="G57">
            <v>33.634999999999998</v>
          </cell>
          <cell r="H57">
            <v>41.252000000000002</v>
          </cell>
          <cell r="I57">
            <v>49.780999999999999</v>
          </cell>
          <cell r="J57">
            <v>42.914000000000001</v>
          </cell>
          <cell r="K57">
            <v>60.633000000000003</v>
          </cell>
          <cell r="L57">
            <v>82.3</v>
          </cell>
          <cell r="M57">
            <v>106.42</v>
          </cell>
          <cell r="N57">
            <v>141.51900000000001</v>
          </cell>
          <cell r="O57">
            <v>152.22800000000001</v>
          </cell>
          <cell r="P57">
            <v>174.59399999999999</v>
          </cell>
          <cell r="Q57">
            <v>198.107</v>
          </cell>
          <cell r="R57">
            <v>225.11</v>
          </cell>
          <cell r="S57">
            <v>289.01900000000001</v>
          </cell>
          <cell r="T57">
            <v>282.351</v>
          </cell>
          <cell r="U57">
            <v>291.86506835026501</v>
          </cell>
          <cell r="V57">
            <v>315.01461564197098</v>
          </cell>
          <cell r="W57">
            <v>367.13417682150799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81.269000000000005</v>
          </cell>
          <cell r="AL57">
            <v>89.355000000000004</v>
          </cell>
          <cell r="AM57">
            <v>92.48</v>
          </cell>
          <cell r="AN57">
            <v>106.42</v>
          </cell>
          <cell r="AO57">
            <v>106.27</v>
          </cell>
          <cell r="AP57">
            <v>107.815</v>
          </cell>
          <cell r="AQ57">
            <v>125.053</v>
          </cell>
          <cell r="AR57">
            <v>141.51900000000001</v>
          </cell>
          <cell r="AS57">
            <v>149.392</v>
          </cell>
          <cell r="AT57">
            <v>153.67699999999999</v>
          </cell>
          <cell r="AU57">
            <v>141.40700000000001</v>
          </cell>
          <cell r="AV57">
            <v>152.22800000000001</v>
          </cell>
          <cell r="AW57">
            <v>157.87899999999999</v>
          </cell>
          <cell r="AX57">
            <v>154.61000000000001</v>
          </cell>
          <cell r="AY57">
            <v>156.80000000000001</v>
          </cell>
          <cell r="AZ57">
            <v>174.59399999999999</v>
          </cell>
          <cell r="BA57">
            <v>187.23</v>
          </cell>
          <cell r="BB57">
            <v>194.155</v>
          </cell>
          <cell r="BC57">
            <v>190.21199999999999</v>
          </cell>
          <cell r="BD57">
            <v>198.107</v>
          </cell>
          <cell r="BE57">
            <v>207.23699999999999</v>
          </cell>
          <cell r="BF57">
            <v>226.852</v>
          </cell>
          <cell r="BG57">
            <v>231.36600000000001</v>
          </cell>
          <cell r="BH57">
            <v>225.11</v>
          </cell>
          <cell r="BI57">
            <v>245.10900000000001</v>
          </cell>
          <cell r="BJ57">
            <v>253.53800000000001</v>
          </cell>
          <cell r="BK57">
            <v>280.12799999999999</v>
          </cell>
          <cell r="BL57">
            <v>289.01900000000001</v>
          </cell>
          <cell r="BM57">
            <v>276.846</v>
          </cell>
          <cell r="BN57">
            <v>274.12299999999999</v>
          </cell>
          <cell r="BO57">
            <v>279.68</v>
          </cell>
          <cell r="BP57">
            <v>282.351</v>
          </cell>
          <cell r="BQ57">
            <v>292.81</v>
          </cell>
          <cell r="BR57">
            <v>306.64400000000001</v>
          </cell>
          <cell r="BS57">
            <v>287.75200000000001</v>
          </cell>
          <cell r="BT57">
            <v>291.86506835026501</v>
          </cell>
          <cell r="BU57">
            <v>295.29050988697003</v>
          </cell>
          <cell r="BV57">
            <v>308.10669801985802</v>
          </cell>
          <cell r="BW57">
            <v>298.20204560626797</v>
          </cell>
          <cell r="BX57">
            <v>315.01461564197098</v>
          </cell>
          <cell r="BY57">
            <v>320.61068215359199</v>
          </cell>
          <cell r="BZ57">
            <v>336.81137472189999</v>
          </cell>
          <cell r="CA57">
            <v>334.58610450016403</v>
          </cell>
          <cell r="CB57">
            <v>367.13417682150799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51.853000000000002</v>
          </cell>
          <cell r="K58">
            <v>50.143000000000001</v>
          </cell>
          <cell r="L58">
            <v>48.344999999999999</v>
          </cell>
          <cell r="M58">
            <v>46.453000000000003</v>
          </cell>
          <cell r="N58">
            <v>44.558</v>
          </cell>
          <cell r="O58">
            <v>42.524999999999999</v>
          </cell>
          <cell r="P58">
            <v>40.377000000000002</v>
          </cell>
          <cell r="Q58">
            <v>38.107999999999997</v>
          </cell>
          <cell r="R58">
            <v>65.710999999999999</v>
          </cell>
          <cell r="S58">
            <v>524.46600000000001</v>
          </cell>
          <cell r="T58">
            <v>540.02200000000005</v>
          </cell>
          <cell r="U58">
            <v>552.26599999999996</v>
          </cell>
          <cell r="V58">
            <v>552.26599999999996</v>
          </cell>
          <cell r="W58">
            <v>552.26599999999996</v>
          </cell>
          <cell r="Y58">
            <v>0</v>
          </cell>
          <cell r="Z58">
            <v>0</v>
          </cell>
          <cell r="AK58">
            <v>47.881</v>
          </cell>
          <cell r="AL58">
            <v>47.411000000000001</v>
          </cell>
          <cell r="AM58">
            <v>46.935000000000002</v>
          </cell>
          <cell r="AN58">
            <v>46.453000000000003</v>
          </cell>
          <cell r="AO58">
            <v>45.801000000000002</v>
          </cell>
          <cell r="AP58">
            <v>45.475999999999999</v>
          </cell>
          <cell r="AQ58">
            <v>45.204999999999998</v>
          </cell>
          <cell r="AR58">
            <v>44.558</v>
          </cell>
          <cell r="AS58">
            <v>44.06</v>
          </cell>
          <cell r="AT58">
            <v>43.555</v>
          </cell>
          <cell r="AU58">
            <v>43.042999999999999</v>
          </cell>
          <cell r="AV58">
            <v>42.524999999999999</v>
          </cell>
          <cell r="AW58">
            <v>41.999000000000002</v>
          </cell>
          <cell r="AX58">
            <v>41.466000000000001</v>
          </cell>
          <cell r="AY58">
            <v>40.924999999999997</v>
          </cell>
          <cell r="AZ58">
            <v>40.377000000000002</v>
          </cell>
          <cell r="BA58">
            <v>39.820999999999998</v>
          </cell>
          <cell r="BB58">
            <v>39.258000000000003</v>
          </cell>
          <cell r="BC58">
            <v>38.686999999999998</v>
          </cell>
          <cell r="BD58">
            <v>38.107999999999997</v>
          </cell>
          <cell r="BE58">
            <v>37.521000000000001</v>
          </cell>
          <cell r="BF58">
            <v>36.926000000000002</v>
          </cell>
          <cell r="BG58">
            <v>36.323</v>
          </cell>
          <cell r="BH58">
            <v>65.710999999999999</v>
          </cell>
          <cell r="BI58">
            <v>135.09100000000001</v>
          </cell>
          <cell r="BJ58">
            <v>551.46100000000001</v>
          </cell>
          <cell r="BK58">
            <v>520.71500000000003</v>
          </cell>
          <cell r="BL58">
            <v>524.46600000000001</v>
          </cell>
          <cell r="BM58">
            <v>528.28499999999997</v>
          </cell>
          <cell r="BN58">
            <v>532.13900000000001</v>
          </cell>
          <cell r="BO58">
            <v>536.06200000000001</v>
          </cell>
          <cell r="BP58">
            <v>540.02200000000005</v>
          </cell>
          <cell r="BQ58">
            <v>544.05399999999997</v>
          </cell>
          <cell r="BR58">
            <v>548.12300000000005</v>
          </cell>
          <cell r="BS58">
            <v>552.26599999999996</v>
          </cell>
          <cell r="BT58">
            <v>552.26599999999996</v>
          </cell>
          <cell r="BU58">
            <v>552.26599999999996</v>
          </cell>
          <cell r="BV58">
            <v>552.26599999999996</v>
          </cell>
          <cell r="BW58">
            <v>552.26599999999996</v>
          </cell>
          <cell r="BX58">
            <v>552.26599999999996</v>
          </cell>
          <cell r="BY58">
            <v>552.26599999999996</v>
          </cell>
          <cell r="BZ58">
            <v>552.26599999999996</v>
          </cell>
          <cell r="CA58">
            <v>552.26599999999996</v>
          </cell>
          <cell r="CB58">
            <v>552.26599999999996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F59">
            <v>0</v>
          </cell>
          <cell r="G59">
            <v>2.2839999999999998</v>
          </cell>
          <cell r="H59">
            <v>0</v>
          </cell>
          <cell r="I59">
            <v>0</v>
          </cell>
          <cell r="J59">
            <v>0</v>
          </cell>
          <cell r="K59">
            <v>48.869</v>
          </cell>
          <cell r="L59">
            <v>40.444000000000003</v>
          </cell>
          <cell r="M59">
            <v>38.488999999999997</v>
          </cell>
          <cell r="N59">
            <v>55.957000000000001</v>
          </cell>
          <cell r="O59">
            <v>49.206000000000003</v>
          </cell>
          <cell r="P59">
            <v>46.298999999999999</v>
          </cell>
          <cell r="Q59">
            <v>36.890999999999998</v>
          </cell>
          <cell r="R59">
            <v>43.683</v>
          </cell>
          <cell r="S59">
            <v>59.671999999999997</v>
          </cell>
          <cell r="T59">
            <v>85.891000000000005</v>
          </cell>
          <cell r="U59">
            <v>105.26537772653001</v>
          </cell>
          <cell r="V59">
            <v>103.709168147404</v>
          </cell>
          <cell r="W59">
            <v>107.497869676088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K59">
            <v>39.65</v>
          </cell>
          <cell r="AL59">
            <v>35.731999999999999</v>
          </cell>
          <cell r="AM59">
            <v>39.716000000000001</v>
          </cell>
          <cell r="AN59">
            <v>38.488999999999997</v>
          </cell>
          <cell r="AO59">
            <v>34.65</v>
          </cell>
          <cell r="AP59">
            <v>33.244999999999997</v>
          </cell>
          <cell r="AQ59">
            <v>55.179000000000002</v>
          </cell>
          <cell r="AR59">
            <v>55.957000000000001</v>
          </cell>
          <cell r="AS59">
            <v>55.637</v>
          </cell>
          <cell r="AT59">
            <v>51.261000000000003</v>
          </cell>
          <cell r="AU59">
            <v>36.932000000000002</v>
          </cell>
          <cell r="AV59">
            <v>49.206000000000003</v>
          </cell>
          <cell r="AW59">
            <v>39.612000000000002</v>
          </cell>
          <cell r="AX59">
            <v>44.460999999999999</v>
          </cell>
          <cell r="AY59">
            <v>49.091000000000001</v>
          </cell>
          <cell r="AZ59">
            <v>46.298999999999999</v>
          </cell>
          <cell r="BA59">
            <v>43.613999999999997</v>
          </cell>
          <cell r="BB59">
            <v>42.423999999999999</v>
          </cell>
          <cell r="BC59">
            <v>44.915999999999997</v>
          </cell>
          <cell r="BD59">
            <v>36.890999999999998</v>
          </cell>
          <cell r="BE59">
            <v>39.506999999999998</v>
          </cell>
          <cell r="BF59">
            <v>38.804000000000002</v>
          </cell>
          <cell r="BG59">
            <v>38.759</v>
          </cell>
          <cell r="BH59">
            <v>43.683</v>
          </cell>
          <cell r="BI59">
            <v>51.802</v>
          </cell>
          <cell r="BJ59">
            <v>107.759</v>
          </cell>
          <cell r="BK59">
            <v>111.11199999999999</v>
          </cell>
          <cell r="BL59">
            <v>59.671999999999997</v>
          </cell>
          <cell r="BM59">
            <v>61.887999999999998</v>
          </cell>
          <cell r="BN59">
            <v>64.891999999999996</v>
          </cell>
          <cell r="BO59">
            <v>85.253</v>
          </cell>
          <cell r="BP59">
            <v>85.891000000000005</v>
          </cell>
          <cell r="BQ59">
            <v>83.004999999999995</v>
          </cell>
          <cell r="BR59">
            <v>93.975999999999999</v>
          </cell>
          <cell r="BS59">
            <v>96.594999999999999</v>
          </cell>
          <cell r="BT59">
            <v>105.26537772653001</v>
          </cell>
          <cell r="BU59">
            <v>91.087957477770004</v>
          </cell>
          <cell r="BV59">
            <v>93.832529346414006</v>
          </cell>
          <cell r="BW59">
            <v>94.138345957601999</v>
          </cell>
          <cell r="BX59">
            <v>103.709168147404</v>
          </cell>
          <cell r="BY59">
            <v>93.883164104887996</v>
          </cell>
          <cell r="BZ59">
            <v>97.061356614054006</v>
          </cell>
          <cell r="CA59">
            <v>97.517373844792999</v>
          </cell>
          <cell r="CB59">
            <v>107.497869676088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G60">
            <v>2.2839999999999998</v>
          </cell>
          <cell r="H60">
            <v>0</v>
          </cell>
          <cell r="I60">
            <v>0</v>
          </cell>
          <cell r="J60">
            <v>51.853000000000002</v>
          </cell>
          <cell r="K60">
            <v>99.012</v>
          </cell>
          <cell r="L60">
            <v>88.789000000000001</v>
          </cell>
          <cell r="M60">
            <v>84.941999999999993</v>
          </cell>
          <cell r="N60">
            <v>100.515</v>
          </cell>
          <cell r="O60">
            <v>91.730999999999995</v>
          </cell>
          <cell r="P60">
            <v>86.676000000000002</v>
          </cell>
          <cell r="Q60">
            <v>74.998999999999995</v>
          </cell>
          <cell r="R60">
            <v>109.39400000000001</v>
          </cell>
          <cell r="S60">
            <v>584.13800000000003</v>
          </cell>
          <cell r="T60">
            <v>625.91300000000001</v>
          </cell>
          <cell r="U60">
            <v>657.53137772652997</v>
          </cell>
          <cell r="V60">
            <v>655.97516814740402</v>
          </cell>
          <cell r="W60">
            <v>659.76386967608801</v>
          </cell>
          <cell r="AK60">
            <v>87.531000000000006</v>
          </cell>
          <cell r="AL60">
            <v>83.143000000000001</v>
          </cell>
          <cell r="AM60">
            <v>86.650999999999996</v>
          </cell>
          <cell r="AN60">
            <v>84.941999999999993</v>
          </cell>
          <cell r="AO60">
            <v>80.450999999999993</v>
          </cell>
          <cell r="AP60">
            <v>78.721000000000004</v>
          </cell>
          <cell r="AQ60">
            <v>100.384</v>
          </cell>
          <cell r="AR60">
            <v>100.515</v>
          </cell>
          <cell r="AS60">
            <v>99.697000000000003</v>
          </cell>
          <cell r="AT60">
            <v>94.816000000000003</v>
          </cell>
          <cell r="AU60">
            <v>79.974999999999994</v>
          </cell>
          <cell r="AV60">
            <v>91.730999999999995</v>
          </cell>
          <cell r="AW60">
            <v>81.611000000000004</v>
          </cell>
          <cell r="AX60">
            <v>85.927000000000007</v>
          </cell>
          <cell r="AY60">
            <v>90.016000000000005</v>
          </cell>
          <cell r="AZ60">
            <v>86.676000000000002</v>
          </cell>
          <cell r="BA60">
            <v>83.435000000000002</v>
          </cell>
          <cell r="BB60">
            <v>81.682000000000002</v>
          </cell>
          <cell r="BC60">
            <v>83.602999999999994</v>
          </cell>
          <cell r="BD60">
            <v>74.998999999999995</v>
          </cell>
          <cell r="BE60">
            <v>77.028000000000006</v>
          </cell>
          <cell r="BF60">
            <v>75.73</v>
          </cell>
          <cell r="BG60">
            <v>75.081999999999994</v>
          </cell>
          <cell r="BH60">
            <v>109.39400000000001</v>
          </cell>
          <cell r="BI60">
            <v>186.893</v>
          </cell>
          <cell r="BJ60">
            <v>659.22</v>
          </cell>
          <cell r="BK60">
            <v>631.827</v>
          </cell>
          <cell r="BL60">
            <v>584.13800000000003</v>
          </cell>
          <cell r="BM60">
            <v>590.173</v>
          </cell>
          <cell r="BN60">
            <v>597.03099999999995</v>
          </cell>
          <cell r="BO60">
            <v>621.31500000000005</v>
          </cell>
          <cell r="BP60">
            <v>625.91300000000001</v>
          </cell>
          <cell r="BQ60">
            <v>627.05899999999997</v>
          </cell>
          <cell r="BR60">
            <v>642.09900000000005</v>
          </cell>
          <cell r="BS60">
            <v>648.86099999999999</v>
          </cell>
          <cell r="BT60">
            <v>657.53137772652997</v>
          </cell>
          <cell r="BU60">
            <v>643.35395747777</v>
          </cell>
          <cell r="BV60">
            <v>646.09852934641401</v>
          </cell>
          <cell r="BW60">
            <v>646.404345957602</v>
          </cell>
          <cell r="BX60">
            <v>655.97516814740402</v>
          </cell>
          <cell r="BY60">
            <v>646.14916410488797</v>
          </cell>
          <cell r="BZ60">
            <v>649.327356614054</v>
          </cell>
          <cell r="CA60">
            <v>649.78337384479198</v>
          </cell>
          <cell r="CB60">
            <v>659.76386967608801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G61">
            <v>99.68</v>
          </cell>
          <cell r="H61">
            <v>120.848</v>
          </cell>
          <cell r="I61">
            <v>149.86099999999999</v>
          </cell>
          <cell r="J61">
            <v>180.465</v>
          </cell>
          <cell r="K61">
            <v>262.32900000000001</v>
          </cell>
          <cell r="L61">
            <v>248.80500000000001</v>
          </cell>
          <cell r="M61">
            <v>280.35199999999998</v>
          </cell>
          <cell r="N61">
            <v>342.66199999999998</v>
          </cell>
          <cell r="O61">
            <v>346.56700000000001</v>
          </cell>
          <cell r="P61">
            <v>368.858</v>
          </cell>
          <cell r="Q61">
            <v>395.26799999999997</v>
          </cell>
          <cell r="R61">
            <v>483.78699999999998</v>
          </cell>
          <cell r="S61">
            <v>1040.623</v>
          </cell>
          <cell r="T61">
            <v>1052.8599999999999</v>
          </cell>
          <cell r="U61">
            <v>1076.21519597662</v>
          </cell>
          <cell r="V61">
            <v>1078.01378387664</v>
          </cell>
          <cell r="W61">
            <v>1117.2403268051801</v>
          </cell>
          <cell r="AK61">
            <v>234.19499999999999</v>
          </cell>
          <cell r="AL61">
            <v>235.947</v>
          </cell>
          <cell r="AM61">
            <v>248.54599999999999</v>
          </cell>
          <cell r="AN61">
            <v>280.35199999999998</v>
          </cell>
          <cell r="AO61">
            <v>252.08</v>
          </cell>
          <cell r="AP61">
            <v>261.54599999999999</v>
          </cell>
          <cell r="AQ61">
            <v>321.43900000000002</v>
          </cell>
          <cell r="AR61">
            <v>342.66199999999998</v>
          </cell>
          <cell r="AS61">
            <v>328.55399999999997</v>
          </cell>
          <cell r="AT61">
            <v>335.166</v>
          </cell>
          <cell r="AU61">
            <v>316.55599999999998</v>
          </cell>
          <cell r="AV61">
            <v>346.56700000000001</v>
          </cell>
          <cell r="AW61">
            <v>318.26100000000002</v>
          </cell>
          <cell r="AX61">
            <v>331.65600000000001</v>
          </cell>
          <cell r="AY61">
            <v>334.40100000000001</v>
          </cell>
          <cell r="AZ61">
            <v>368.858</v>
          </cell>
          <cell r="BA61">
            <v>340.12900000000002</v>
          </cell>
          <cell r="BB61">
            <v>356.57400000000001</v>
          </cell>
          <cell r="BC61">
            <v>369.86799999999999</v>
          </cell>
          <cell r="BD61">
            <v>395.26799999999997</v>
          </cell>
          <cell r="BE61">
            <v>366.274</v>
          </cell>
          <cell r="BF61">
            <v>409.863</v>
          </cell>
          <cell r="BG61">
            <v>430.04700000000003</v>
          </cell>
          <cell r="BH61">
            <v>483.78699999999998</v>
          </cell>
          <cell r="BI61">
            <v>534.43200000000002</v>
          </cell>
          <cell r="BJ61">
            <v>1037.5160000000001</v>
          </cell>
          <cell r="BK61">
            <v>1079.9929999999999</v>
          </cell>
          <cell r="BL61">
            <v>1040.623</v>
          </cell>
          <cell r="BM61">
            <v>1004.923</v>
          </cell>
          <cell r="BN61">
            <v>988.37900000000002</v>
          </cell>
          <cell r="BO61">
            <v>1018.88</v>
          </cell>
          <cell r="BP61">
            <v>1052.8599999999999</v>
          </cell>
          <cell r="BQ61">
            <v>1041.356</v>
          </cell>
          <cell r="BR61">
            <v>1059.1199999999999</v>
          </cell>
          <cell r="BS61">
            <v>1042.021</v>
          </cell>
          <cell r="BT61">
            <v>1076.21519597662</v>
          </cell>
          <cell r="BU61">
            <v>1038.4466647576301</v>
          </cell>
          <cell r="BV61">
            <v>1049.4111620971</v>
          </cell>
          <cell r="BW61">
            <v>1033.13338176599</v>
          </cell>
          <cell r="BX61">
            <v>1078.01378387664</v>
          </cell>
          <cell r="BY61">
            <v>1055.9736083246501</v>
          </cell>
          <cell r="BZ61">
            <v>1070.40373111442</v>
          </cell>
          <cell r="CA61">
            <v>1060.2419552650999</v>
          </cell>
          <cell r="CB61">
            <v>1117.2403268051801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G63">
            <v>729.53499999999997</v>
          </cell>
          <cell r="H63">
            <v>771.279</v>
          </cell>
          <cell r="I63">
            <v>744.72400000000005</v>
          </cell>
          <cell r="J63">
            <v>762.79399999999998</v>
          </cell>
          <cell r="K63">
            <v>820.48199999999997</v>
          </cell>
          <cell r="L63">
            <v>873.61900000000003</v>
          </cell>
          <cell r="M63">
            <v>946.00699999999995</v>
          </cell>
          <cell r="N63">
            <v>855.79700000000003</v>
          </cell>
          <cell r="O63">
            <v>742.00099999999998</v>
          </cell>
          <cell r="P63">
            <v>797.48099999999999</v>
          </cell>
          <cell r="Q63">
            <v>809.73099999999999</v>
          </cell>
          <cell r="R63">
            <v>849.15099999999995</v>
          </cell>
          <cell r="S63">
            <v>906.28499999999997</v>
          </cell>
          <cell r="T63">
            <v>953.25300000000004</v>
          </cell>
          <cell r="U63">
            <v>935.99167833169804</v>
          </cell>
          <cell r="V63">
            <v>984.46728804182999</v>
          </cell>
          <cell r="W63">
            <v>1047.00213238264</v>
          </cell>
          <cell r="AK63">
            <v>884.96299999999997</v>
          </cell>
          <cell r="AL63">
            <v>910.98699999999997</v>
          </cell>
          <cell r="AM63">
            <v>905.01700000000005</v>
          </cell>
          <cell r="AN63">
            <v>946.00699999999995</v>
          </cell>
          <cell r="AO63">
            <v>928.14300000000003</v>
          </cell>
          <cell r="AP63">
            <v>854.83799999999997</v>
          </cell>
          <cell r="AQ63">
            <v>790.73800000000006</v>
          </cell>
          <cell r="AR63">
            <v>855.79700000000003</v>
          </cell>
          <cell r="AS63">
            <v>830.77200000000005</v>
          </cell>
          <cell r="AT63">
            <v>805.09500000000003</v>
          </cell>
          <cell r="AU63">
            <v>785.05200000000002</v>
          </cell>
          <cell r="AV63">
            <v>742.00099999999998</v>
          </cell>
          <cell r="AW63">
            <v>738.08900000000006</v>
          </cell>
          <cell r="AX63">
            <v>777.20100000000002</v>
          </cell>
          <cell r="AY63">
            <v>778.06100000000004</v>
          </cell>
          <cell r="AZ63">
            <v>797.48099999999999</v>
          </cell>
          <cell r="BA63">
            <v>784.68499999999995</v>
          </cell>
          <cell r="BB63">
            <v>770.93299999999999</v>
          </cell>
          <cell r="BC63">
            <v>794.12800000000004</v>
          </cell>
          <cell r="BD63">
            <v>809.73099999999999</v>
          </cell>
          <cell r="BE63">
            <v>854.07600000000002</v>
          </cell>
          <cell r="BF63">
            <v>849.52800000000002</v>
          </cell>
          <cell r="BG63">
            <v>817.505</v>
          </cell>
          <cell r="BH63">
            <v>849.15099999999995</v>
          </cell>
          <cell r="BI63">
            <v>835.28300000000002</v>
          </cell>
          <cell r="BJ63">
            <v>778.79600000000005</v>
          </cell>
          <cell r="BK63">
            <v>819.69</v>
          </cell>
          <cell r="BL63">
            <v>906.28499999999997</v>
          </cell>
          <cell r="BM63">
            <v>911.45699999999999</v>
          </cell>
          <cell r="BN63">
            <v>870.98599999999999</v>
          </cell>
          <cell r="BO63">
            <v>894.93200000000002</v>
          </cell>
          <cell r="BP63">
            <v>953.25300000000004</v>
          </cell>
          <cell r="BQ63">
            <v>950.96799999999996</v>
          </cell>
          <cell r="BR63">
            <v>947.47500000000002</v>
          </cell>
          <cell r="BS63">
            <v>915.22199999999998</v>
          </cell>
          <cell r="BT63">
            <v>935.99167833169804</v>
          </cell>
          <cell r="BU63">
            <v>945.83886205889496</v>
          </cell>
          <cell r="BV63">
            <v>953.47053936754003</v>
          </cell>
          <cell r="BW63">
            <v>962.41181560638995</v>
          </cell>
          <cell r="BX63">
            <v>984.46728804182999</v>
          </cell>
          <cell r="BY63">
            <v>999.64155725317903</v>
          </cell>
          <cell r="BZ63">
            <v>1010.83136511624</v>
          </cell>
          <cell r="CA63">
            <v>1022.80027689552</v>
          </cell>
          <cell r="CB63">
            <v>1047.00213238264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G65">
            <v>729.53499999999997</v>
          </cell>
          <cell r="H65">
            <v>771.279</v>
          </cell>
          <cell r="I65">
            <v>744.72400000000005</v>
          </cell>
          <cell r="J65">
            <v>762.79399999999998</v>
          </cell>
          <cell r="K65">
            <v>820.48199999999997</v>
          </cell>
          <cell r="L65">
            <v>873.61900000000003</v>
          </cell>
          <cell r="M65">
            <v>946.00699999999995</v>
          </cell>
          <cell r="N65">
            <v>855.79700000000003</v>
          </cell>
          <cell r="O65">
            <v>742.00099999999998</v>
          </cell>
          <cell r="P65">
            <v>797.48099999999999</v>
          </cell>
          <cell r="Q65">
            <v>809.73099999999999</v>
          </cell>
          <cell r="R65">
            <v>849.15099999999995</v>
          </cell>
          <cell r="S65">
            <v>906.28499999999997</v>
          </cell>
          <cell r="T65">
            <v>953.25300000000004</v>
          </cell>
          <cell r="U65">
            <v>935.99167833169804</v>
          </cell>
          <cell r="V65">
            <v>984.46728804182999</v>
          </cell>
          <cell r="W65">
            <v>1047.00213238264</v>
          </cell>
          <cell r="AK65">
            <v>884.96299999999997</v>
          </cell>
          <cell r="AL65">
            <v>910.98699999999997</v>
          </cell>
          <cell r="AM65">
            <v>905.01700000000005</v>
          </cell>
          <cell r="AN65">
            <v>946.00699999999995</v>
          </cell>
          <cell r="AO65">
            <v>928.14300000000003</v>
          </cell>
          <cell r="AP65">
            <v>854.83799999999997</v>
          </cell>
          <cell r="AQ65">
            <v>790.73800000000006</v>
          </cell>
          <cell r="AR65">
            <v>855.79700000000003</v>
          </cell>
          <cell r="AS65">
            <v>830.77200000000005</v>
          </cell>
          <cell r="AT65">
            <v>805.09500000000003</v>
          </cell>
          <cell r="AU65">
            <v>785.05200000000002</v>
          </cell>
          <cell r="AV65">
            <v>742.00099999999998</v>
          </cell>
          <cell r="AW65">
            <v>738.08900000000006</v>
          </cell>
          <cell r="AX65">
            <v>777.20100000000002</v>
          </cell>
          <cell r="AY65">
            <v>778.06100000000004</v>
          </cell>
          <cell r="AZ65">
            <v>797.48099999999999</v>
          </cell>
          <cell r="BA65">
            <v>784.68499999999995</v>
          </cell>
          <cell r="BB65">
            <v>770.93299999999999</v>
          </cell>
          <cell r="BC65">
            <v>794.12800000000004</v>
          </cell>
          <cell r="BD65">
            <v>809.73099999999999</v>
          </cell>
          <cell r="BE65">
            <v>854.07600000000002</v>
          </cell>
          <cell r="BF65">
            <v>849.52800000000002</v>
          </cell>
          <cell r="BG65">
            <v>817.505</v>
          </cell>
          <cell r="BH65">
            <v>849.15099999999995</v>
          </cell>
          <cell r="BI65">
            <v>835.28300000000002</v>
          </cell>
          <cell r="BJ65">
            <v>778.79600000000005</v>
          </cell>
          <cell r="BK65">
            <v>819.69</v>
          </cell>
          <cell r="BL65">
            <v>906.28499999999997</v>
          </cell>
          <cell r="BM65">
            <v>911.45699999999999</v>
          </cell>
          <cell r="BN65">
            <v>870.98599999999999</v>
          </cell>
          <cell r="BO65">
            <v>894.93200000000002</v>
          </cell>
          <cell r="BP65">
            <v>953.25300000000004</v>
          </cell>
          <cell r="BQ65">
            <v>950.96799999999996</v>
          </cell>
          <cell r="BR65">
            <v>947.47500000000002</v>
          </cell>
          <cell r="BS65">
            <v>915.22199999999998</v>
          </cell>
          <cell r="BT65">
            <v>935.99167833169804</v>
          </cell>
          <cell r="BU65">
            <v>945.83886205889496</v>
          </cell>
          <cell r="BV65">
            <v>953.47053936754003</v>
          </cell>
          <cell r="BW65">
            <v>962.41181560638995</v>
          </cell>
          <cell r="BX65">
            <v>984.46728804182999</v>
          </cell>
          <cell r="BY65">
            <v>999.64155725317903</v>
          </cell>
          <cell r="BZ65">
            <v>1010.83136511624</v>
          </cell>
          <cell r="CA65">
            <v>1022.80027689552</v>
          </cell>
          <cell r="CB65">
            <v>1047.00213238264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G66">
            <v>829.21500000000003</v>
          </cell>
          <cell r="H66">
            <v>892.12699999999995</v>
          </cell>
          <cell r="I66">
            <v>894.58500000000004</v>
          </cell>
          <cell r="J66">
            <v>943.25900000000001</v>
          </cell>
          <cell r="K66">
            <v>1082.8109999999999</v>
          </cell>
          <cell r="L66">
            <v>1122.424</v>
          </cell>
          <cell r="M66">
            <v>1226.3589999999999</v>
          </cell>
          <cell r="N66">
            <v>1198.4590000000001</v>
          </cell>
          <cell r="O66">
            <v>1088.568</v>
          </cell>
          <cell r="P66">
            <v>1166.3389999999999</v>
          </cell>
          <cell r="Q66">
            <v>1204.999</v>
          </cell>
          <cell r="R66">
            <v>1332.9380000000001</v>
          </cell>
          <cell r="S66">
            <v>1946.9079999999999</v>
          </cell>
          <cell r="T66">
            <v>2006.1130000000001</v>
          </cell>
          <cell r="U66">
            <v>2012.20687430831</v>
          </cell>
          <cell r="V66">
            <v>2062.4810719184702</v>
          </cell>
          <cell r="W66">
            <v>2164.2424591878198</v>
          </cell>
          <cell r="AK66">
            <v>1119.1579999999999</v>
          </cell>
          <cell r="AL66">
            <v>1146.934</v>
          </cell>
          <cell r="AM66">
            <v>1153.5630000000001</v>
          </cell>
          <cell r="AN66">
            <v>1226.3589999999999</v>
          </cell>
          <cell r="AO66">
            <v>1180.223</v>
          </cell>
          <cell r="AP66">
            <v>1116.384</v>
          </cell>
          <cell r="AQ66">
            <v>1112.1769999999999</v>
          </cell>
          <cell r="AR66">
            <v>1198.4590000000001</v>
          </cell>
          <cell r="AS66">
            <v>1159.326</v>
          </cell>
          <cell r="AT66">
            <v>1140.261</v>
          </cell>
          <cell r="AU66">
            <v>1101.6079999999999</v>
          </cell>
          <cell r="AV66">
            <v>1088.568</v>
          </cell>
          <cell r="AW66">
            <v>1056.3499999999999</v>
          </cell>
          <cell r="AX66">
            <v>1108.857</v>
          </cell>
          <cell r="AY66">
            <v>1112.462</v>
          </cell>
          <cell r="AZ66">
            <v>1166.3389999999999</v>
          </cell>
          <cell r="BA66">
            <v>1124.8140000000001</v>
          </cell>
          <cell r="BB66">
            <v>1127.5070000000001</v>
          </cell>
          <cell r="BC66">
            <v>1163.9960000000001</v>
          </cell>
          <cell r="BD66">
            <v>1204.999</v>
          </cell>
          <cell r="BE66">
            <v>1220.3499999999999</v>
          </cell>
          <cell r="BF66">
            <v>1259.3910000000001</v>
          </cell>
          <cell r="BG66">
            <v>1247.5519999999999</v>
          </cell>
          <cell r="BH66">
            <v>1332.9380000000001</v>
          </cell>
          <cell r="BI66">
            <v>1369.7149999999999</v>
          </cell>
          <cell r="BJ66">
            <v>1816.3119999999999</v>
          </cell>
          <cell r="BK66">
            <v>1899.683</v>
          </cell>
          <cell r="BL66">
            <v>1946.9079999999999</v>
          </cell>
          <cell r="BM66">
            <v>1916.38</v>
          </cell>
          <cell r="BN66">
            <v>1859.365</v>
          </cell>
          <cell r="BO66">
            <v>1913.8119999999999</v>
          </cell>
          <cell r="BP66">
            <v>2006.1130000000001</v>
          </cell>
          <cell r="BQ66">
            <v>1992.3240000000001</v>
          </cell>
          <cell r="BR66">
            <v>2006.595</v>
          </cell>
          <cell r="BS66">
            <v>1957.2429999999999</v>
          </cell>
          <cell r="BT66">
            <v>2012.20687430831</v>
          </cell>
          <cell r="BU66">
            <v>1984.2855268165299</v>
          </cell>
          <cell r="BV66">
            <v>2002.8817014646399</v>
          </cell>
          <cell r="BW66">
            <v>1995.54519737238</v>
          </cell>
          <cell r="BX66">
            <v>2062.4810719184702</v>
          </cell>
          <cell r="BY66">
            <v>2055.6151655778199</v>
          </cell>
          <cell r="BZ66">
            <v>2081.23509623066</v>
          </cell>
          <cell r="CA66">
            <v>2083.0422321606202</v>
          </cell>
          <cell r="CB66">
            <v>2164.2424591878198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G68">
            <v>-171.65799999999999</v>
          </cell>
          <cell r="H68">
            <v>-100.158</v>
          </cell>
          <cell r="I68">
            <v>-57.228999999999999</v>
          </cell>
          <cell r="J68">
            <v>-29.800999999999998</v>
          </cell>
          <cell r="K68">
            <v>-128.99799999999999</v>
          </cell>
          <cell r="L68">
            <v>-158.613</v>
          </cell>
          <cell r="M68">
            <v>-90.566999999999993</v>
          </cell>
          <cell r="N68">
            <v>-123.755</v>
          </cell>
          <cell r="O68">
            <v>-209.84200000000001</v>
          </cell>
          <cell r="P68">
            <v>-250.00399999999999</v>
          </cell>
          <cell r="Q68">
            <v>-203.61199999999999</v>
          </cell>
          <cell r="R68">
            <v>-240.04</v>
          </cell>
          <cell r="S68">
            <v>-167.13200000000001</v>
          </cell>
          <cell r="T68">
            <v>-122.087</v>
          </cell>
          <cell r="U68">
            <v>161.08598487986299</v>
          </cell>
          <cell r="V68">
            <v>54.412822721261001</v>
          </cell>
          <cell r="W68">
            <v>-82.155374788662996</v>
          </cell>
          <cell r="AK68">
            <v>-61.127000000000002</v>
          </cell>
          <cell r="AL68">
            <v>-40.44</v>
          </cell>
          <cell r="AM68">
            <v>-76.129000000000005</v>
          </cell>
          <cell r="AN68">
            <v>-90.566999999999993</v>
          </cell>
          <cell r="AO68">
            <v>-79.426000000000002</v>
          </cell>
          <cell r="AP68">
            <v>-241.11799999999999</v>
          </cell>
          <cell r="AQ68">
            <v>-61.838000000000001</v>
          </cell>
          <cell r="AR68">
            <v>-123.755</v>
          </cell>
          <cell r="AS68">
            <v>-157.23099999999999</v>
          </cell>
          <cell r="AT68">
            <v>-199.38499999999999</v>
          </cell>
          <cell r="AU68">
            <v>-225.10599999999999</v>
          </cell>
          <cell r="AV68">
            <v>-209.84200000000001</v>
          </cell>
          <cell r="AW68">
            <v>-241.66300000000001</v>
          </cell>
          <cell r="AX68">
            <v>-283.935</v>
          </cell>
          <cell r="AY68">
            <v>-242.06</v>
          </cell>
          <cell r="AZ68">
            <v>-250.00399999999999</v>
          </cell>
          <cell r="BA68">
            <v>-236.46899999999999</v>
          </cell>
          <cell r="BB68">
            <v>-235.59299999999999</v>
          </cell>
          <cell r="BC68">
            <v>-247.90600000000001</v>
          </cell>
          <cell r="BD68">
            <v>-203.61199999999999</v>
          </cell>
          <cell r="BE68">
            <v>-220.583</v>
          </cell>
          <cell r="BF68">
            <v>-239.22900000000001</v>
          </cell>
          <cell r="BG68">
            <v>-233.52799999999999</v>
          </cell>
          <cell r="BH68">
            <v>-240.04</v>
          </cell>
          <cell r="BI68">
            <v>-216.85</v>
          </cell>
          <cell r="BJ68">
            <v>-93.18</v>
          </cell>
          <cell r="BK68">
            <v>-118.236</v>
          </cell>
          <cell r="BL68">
            <v>-167.13200000000001</v>
          </cell>
          <cell r="BM68">
            <v>-209.048</v>
          </cell>
          <cell r="BN68">
            <v>-130.63</v>
          </cell>
          <cell r="BO68">
            <v>-130.149</v>
          </cell>
          <cell r="BP68">
            <v>-122.087</v>
          </cell>
          <cell r="BQ68">
            <v>19.091999999999999</v>
          </cell>
          <cell r="BR68">
            <v>142.95400000000001</v>
          </cell>
          <cell r="BS68">
            <v>197.9</v>
          </cell>
          <cell r="BT68">
            <v>161.08598487986299</v>
          </cell>
          <cell r="BU68">
            <v>131.359686239805</v>
          </cell>
          <cell r="BV68">
            <v>119.655169210338</v>
          </cell>
          <cell r="BW68">
            <v>104.943251778855</v>
          </cell>
          <cell r="BX68">
            <v>54.412822721261001</v>
          </cell>
          <cell r="BY68">
            <v>28.115194288632001</v>
          </cell>
          <cell r="BZ68">
            <v>11.870321683983001</v>
          </cell>
          <cell r="CA68">
            <v>-13.273464506127</v>
          </cell>
          <cell r="CB68">
            <v>-82.155374788662996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35.307000000000002</v>
          </cell>
          <cell r="O70">
            <v>0</v>
          </cell>
          <cell r="P70">
            <v>0</v>
          </cell>
          <cell r="Q70">
            <v>66.671000000000006</v>
          </cell>
          <cell r="R70">
            <v>78.656000000000006</v>
          </cell>
          <cell r="S70">
            <v>64.549000000000007</v>
          </cell>
          <cell r="T70">
            <v>78.852999999999994</v>
          </cell>
          <cell r="U70">
            <v>78.909000000000006</v>
          </cell>
          <cell r="V70">
            <v>78.909000000000006</v>
          </cell>
          <cell r="W70">
            <v>78.909000000000006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35.307000000000002</v>
          </cell>
          <cell r="AS70">
            <v>0</v>
          </cell>
          <cell r="AT70">
            <v>42.262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66.671000000000006</v>
          </cell>
          <cell r="BE70">
            <v>72.953000000000003</v>
          </cell>
          <cell r="BF70">
            <v>76.757999999999996</v>
          </cell>
          <cell r="BG70">
            <v>75.635000000000005</v>
          </cell>
          <cell r="BH70">
            <v>78.656000000000006</v>
          </cell>
          <cell r="BI70">
            <v>81.602000000000004</v>
          </cell>
          <cell r="BJ70">
            <v>114.267</v>
          </cell>
          <cell r="BK70">
            <v>115.393</v>
          </cell>
          <cell r="BL70">
            <v>64.549000000000007</v>
          </cell>
          <cell r="BM70">
            <v>69.207999999999998</v>
          </cell>
          <cell r="BN70">
            <v>80.92</v>
          </cell>
          <cell r="BO70">
            <v>90.221999999999994</v>
          </cell>
          <cell r="BP70">
            <v>78.852999999999994</v>
          </cell>
          <cell r="BQ70">
            <v>61.201000000000001</v>
          </cell>
          <cell r="BR70">
            <v>65.643000000000001</v>
          </cell>
          <cell r="BS70">
            <v>78.909000000000006</v>
          </cell>
          <cell r="BT70">
            <v>78.909000000000006</v>
          </cell>
          <cell r="BU70">
            <v>78.909000000000006</v>
          </cell>
          <cell r="BV70">
            <v>78.909000000000006</v>
          </cell>
          <cell r="BW70">
            <v>78.909000000000006</v>
          </cell>
          <cell r="BX70">
            <v>78.909000000000006</v>
          </cell>
          <cell r="BY70">
            <v>78.909000000000006</v>
          </cell>
          <cell r="BZ70">
            <v>78.909000000000006</v>
          </cell>
          <cell r="CA70">
            <v>78.909000000000006</v>
          </cell>
          <cell r="CB70">
            <v>78.909000000000006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B74" t="str">
            <v>Company borrowing margin</v>
          </cell>
          <cell r="C74" t="str">
            <v>CO_BOR_MARGIN</v>
          </cell>
          <cell r="AN74">
            <v>1.3489856862999999E-2</v>
          </cell>
          <cell r="AO74">
            <v>3.8306857027999998E-2</v>
          </cell>
          <cell r="AP74">
            <v>0.178196447846</v>
          </cell>
          <cell r="AQ74">
            <v>2.2574157867999999E-2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-101.294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B80" t="str">
            <v>GCI inflator</v>
          </cell>
          <cell r="C80" t="str">
            <v>GCI_INFL</v>
          </cell>
          <cell r="AK80">
            <v>1</v>
          </cell>
          <cell r="AL80">
            <v>1</v>
          </cell>
          <cell r="AM80">
            <v>1</v>
          </cell>
          <cell r="AN80">
            <v>1</v>
          </cell>
          <cell r="AO80">
            <v>1</v>
          </cell>
          <cell r="AP80">
            <v>1</v>
          </cell>
          <cell r="AQ80">
            <v>1</v>
          </cell>
          <cell r="AR80">
            <v>1</v>
          </cell>
          <cell r="AS80">
            <v>1</v>
          </cell>
          <cell r="AT80">
            <v>1</v>
          </cell>
          <cell r="AU80">
            <v>1</v>
          </cell>
          <cell r="AV80">
            <v>1</v>
          </cell>
          <cell r="AW80">
            <v>1</v>
          </cell>
          <cell r="AX80">
            <v>1</v>
          </cell>
          <cell r="AY80">
            <v>1</v>
          </cell>
          <cell r="AZ80">
            <v>1</v>
          </cell>
          <cell r="BA80">
            <v>1</v>
          </cell>
          <cell r="BB80">
            <v>1</v>
          </cell>
          <cell r="BC80">
            <v>1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G84">
            <v>0</v>
          </cell>
          <cell r="H84">
            <v>34.694000000000003</v>
          </cell>
          <cell r="I84">
            <v>39.165999999999997</v>
          </cell>
          <cell r="J84">
            <v>22.355</v>
          </cell>
          <cell r="K84">
            <v>25.106999999999999</v>
          </cell>
          <cell r="L84">
            <v>29.86</v>
          </cell>
          <cell r="M84">
            <v>30.417999999999999</v>
          </cell>
          <cell r="N84">
            <v>39.656999999999996</v>
          </cell>
          <cell r="O84">
            <v>48.116</v>
          </cell>
          <cell r="P84">
            <v>42.734999999999999</v>
          </cell>
          <cell r="Q84">
            <v>45.908000000000001</v>
          </cell>
          <cell r="R84">
            <v>47.805999999999997</v>
          </cell>
          <cell r="S84">
            <v>50.484000000000002</v>
          </cell>
          <cell r="T84">
            <v>53.122</v>
          </cell>
          <cell r="U84">
            <v>58.832819999999998</v>
          </cell>
          <cell r="V84">
            <v>60.169811217178001</v>
          </cell>
          <cell r="W84">
            <v>53.793333476820003</v>
          </cell>
          <cell r="AK84">
            <v>7.4560000000000004</v>
          </cell>
          <cell r="AL84">
            <v>7.48</v>
          </cell>
          <cell r="AM84">
            <v>7.7720000000000002</v>
          </cell>
          <cell r="AN84">
            <v>7.71</v>
          </cell>
          <cell r="AO84">
            <v>7.952</v>
          </cell>
          <cell r="AP84">
            <v>7.98</v>
          </cell>
          <cell r="AQ84">
            <v>11.68</v>
          </cell>
          <cell r="AR84">
            <v>12.045</v>
          </cell>
          <cell r="AS84">
            <v>11.972</v>
          </cell>
          <cell r="AT84">
            <v>12.218</v>
          </cell>
          <cell r="AU84">
            <v>12.086</v>
          </cell>
          <cell r="AV84">
            <v>11.84</v>
          </cell>
          <cell r="AW84">
            <v>11.099</v>
          </cell>
          <cell r="AX84">
            <v>10.965</v>
          </cell>
          <cell r="AY84">
            <v>9.6780000000000008</v>
          </cell>
          <cell r="AZ84">
            <v>10.993</v>
          </cell>
          <cell r="BA84">
            <v>10.766999999999999</v>
          </cell>
          <cell r="BB84">
            <v>11.057</v>
          </cell>
          <cell r="BC84">
            <v>11.430999999999999</v>
          </cell>
          <cell r="BD84">
            <v>12.653</v>
          </cell>
          <cell r="BE84">
            <v>12.78</v>
          </cell>
          <cell r="BF84">
            <v>13.194000000000001</v>
          </cell>
          <cell r="BG84">
            <v>10.615</v>
          </cell>
          <cell r="BH84">
            <v>11.217000000000001</v>
          </cell>
          <cell r="BI84">
            <v>11.289</v>
          </cell>
          <cell r="BJ84">
            <v>13.125999999999999</v>
          </cell>
          <cell r="BK84">
            <v>13.295999999999999</v>
          </cell>
          <cell r="BL84">
            <v>12.773</v>
          </cell>
          <cell r="BM84">
            <v>12.281000000000001</v>
          </cell>
          <cell r="BN84">
            <v>12.935</v>
          </cell>
          <cell r="BO84">
            <v>13.365</v>
          </cell>
          <cell r="BP84">
            <v>14.541</v>
          </cell>
          <cell r="BQ84">
            <v>14.718999999999999</v>
          </cell>
          <cell r="BR84">
            <v>14.933</v>
          </cell>
          <cell r="BS84">
            <v>15.278</v>
          </cell>
          <cell r="BT84">
            <v>13.90282</v>
          </cell>
          <cell r="BU84">
            <v>15.769544471709001</v>
          </cell>
          <cell r="BV84">
            <v>15.257471826673999</v>
          </cell>
          <cell r="BW84">
            <v>14.787935231799</v>
          </cell>
          <cell r="BX84">
            <v>14.354859686995001</v>
          </cell>
          <cell r="BY84">
            <v>14.005969819412</v>
          </cell>
          <cell r="BZ84">
            <v>13.611521431396</v>
          </cell>
          <cell r="CA84">
            <v>13.253745468889001</v>
          </cell>
          <cell r="CB84">
            <v>12.922096757123001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G85">
            <v>0</v>
          </cell>
          <cell r="H85">
            <v>64.468999999999994</v>
          </cell>
          <cell r="I85">
            <v>12.317</v>
          </cell>
          <cell r="J85">
            <v>-46.801000000000002</v>
          </cell>
          <cell r="K85">
            <v>-9.1120000000000001</v>
          </cell>
          <cell r="L85">
            <v>-15.207000000000001</v>
          </cell>
          <cell r="M85">
            <v>3.9860000000000002</v>
          </cell>
          <cell r="N85">
            <v>-2.4870000000000001</v>
          </cell>
          <cell r="O85">
            <v>54.252000000000002</v>
          </cell>
          <cell r="P85">
            <v>-6.5380000000000003</v>
          </cell>
          <cell r="Q85">
            <v>-8.7330000000000005</v>
          </cell>
          <cell r="R85">
            <v>30.398</v>
          </cell>
          <cell r="S85">
            <v>16.765999999999998</v>
          </cell>
          <cell r="T85">
            <v>15.114000000000001</v>
          </cell>
          <cell r="U85">
            <v>-25.345888262190002</v>
          </cell>
          <cell r="V85">
            <v>28.705090661069999</v>
          </cell>
          <cell r="W85">
            <v>51.523040441943998</v>
          </cell>
          <cell r="AK85">
            <v>9.3320000000000007</v>
          </cell>
          <cell r="AL85">
            <v>-16.818999999999999</v>
          </cell>
          <cell r="AM85">
            <v>36.341000000000001</v>
          </cell>
          <cell r="AN85">
            <v>-24.867999999999999</v>
          </cell>
          <cell r="AO85">
            <v>20.306999999999999</v>
          </cell>
          <cell r="AP85">
            <v>-10.961</v>
          </cell>
          <cell r="AQ85">
            <v>0.55700000000000005</v>
          </cell>
          <cell r="AR85">
            <v>-12.39</v>
          </cell>
          <cell r="AS85">
            <v>42.698999999999998</v>
          </cell>
          <cell r="AT85">
            <v>15.904999999999999</v>
          </cell>
          <cell r="AU85">
            <v>1.734</v>
          </cell>
          <cell r="AV85">
            <v>-6.0860000000000003</v>
          </cell>
          <cell r="AW85">
            <v>8.7590000000000003</v>
          </cell>
          <cell r="AX85">
            <v>15.004</v>
          </cell>
          <cell r="AY85">
            <v>-15.566000000000001</v>
          </cell>
          <cell r="AZ85">
            <v>-14.734999999999999</v>
          </cell>
          <cell r="BA85">
            <v>16.934999999999999</v>
          </cell>
          <cell r="BB85">
            <v>5.57</v>
          </cell>
          <cell r="BC85">
            <v>-1.8089999999999999</v>
          </cell>
          <cell r="BD85">
            <v>-29.428999999999998</v>
          </cell>
          <cell r="BE85">
            <v>-1.734</v>
          </cell>
          <cell r="BF85">
            <v>24.210999999999999</v>
          </cell>
          <cell r="BG85">
            <v>4.4279999999999999</v>
          </cell>
          <cell r="BH85">
            <v>3.4929999999999999</v>
          </cell>
          <cell r="BI85">
            <v>-2.0249999999999999</v>
          </cell>
          <cell r="BJ85">
            <v>31.274999999999999</v>
          </cell>
          <cell r="BK85">
            <v>-1.4359999999999999</v>
          </cell>
          <cell r="BL85">
            <v>-11.048</v>
          </cell>
          <cell r="BM85">
            <v>28.125</v>
          </cell>
          <cell r="BN85">
            <v>-8.0150000000000006</v>
          </cell>
          <cell r="BO85">
            <v>10.455</v>
          </cell>
          <cell r="BP85">
            <v>-15.451000000000001</v>
          </cell>
          <cell r="BQ85">
            <v>6.4809999999999999</v>
          </cell>
          <cell r="BR85">
            <v>-10.618</v>
          </cell>
          <cell r="BS85">
            <v>-32.048000000000002</v>
          </cell>
          <cell r="BT85">
            <v>10.839111737810001</v>
          </cell>
          <cell r="BU85">
            <v>11.35509031232</v>
          </cell>
          <cell r="BV85">
            <v>-3.7580250735609999</v>
          </cell>
          <cell r="BW85">
            <v>-1.46285087749</v>
          </cell>
          <cell r="BX85">
            <v>22.570876299801</v>
          </cell>
          <cell r="BY85">
            <v>4.5505712184720002</v>
          </cell>
          <cell r="BZ85">
            <v>-0.92327102370400005</v>
          </cell>
          <cell r="CA85">
            <v>7.6269417605480001</v>
          </cell>
          <cell r="CB85">
            <v>40.268798486629002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G86">
            <v>0</v>
          </cell>
          <cell r="H86">
            <v>17.056000000000001</v>
          </cell>
          <cell r="I86">
            <v>41.552</v>
          </cell>
          <cell r="J86">
            <v>0.48399999999999999</v>
          </cell>
          <cell r="K86">
            <v>13.821999999999999</v>
          </cell>
          <cell r="L86">
            <v>-9.6829999999999998</v>
          </cell>
          <cell r="M86">
            <v>-1.3180000000000001</v>
          </cell>
          <cell r="N86">
            <v>10.097</v>
          </cell>
          <cell r="O86">
            <v>-2.3919999999999999</v>
          </cell>
          <cell r="P86">
            <v>16.680299999999999</v>
          </cell>
          <cell r="Q86">
            <v>33.110999999999997</v>
          </cell>
          <cell r="R86">
            <v>17.210999999999999</v>
          </cell>
          <cell r="S86">
            <v>47.996000000000002</v>
          </cell>
          <cell r="T86">
            <v>53.576999999999998</v>
          </cell>
          <cell r="U86">
            <v>51.248954382671002</v>
          </cell>
          <cell r="V86">
            <v>43.643068741995002</v>
          </cell>
          <cell r="W86">
            <v>43.768496373041998</v>
          </cell>
          <cell r="AK86">
            <v>8.4049999999999994</v>
          </cell>
          <cell r="AL86">
            <v>-0.161</v>
          </cell>
          <cell r="AM86">
            <v>-7.2969999999999997</v>
          </cell>
          <cell r="AN86">
            <v>-2.2650000000000001</v>
          </cell>
          <cell r="AO86">
            <v>3.29</v>
          </cell>
          <cell r="AP86">
            <v>4.3979999999999997</v>
          </cell>
          <cell r="AQ86">
            <v>2.3929999999999998</v>
          </cell>
          <cell r="AR86">
            <v>1.6E-2</v>
          </cell>
          <cell r="AS86">
            <v>-6.5000000000000002E-2</v>
          </cell>
          <cell r="AT86">
            <v>0.435</v>
          </cell>
          <cell r="AU86">
            <v>-2.415</v>
          </cell>
          <cell r="AV86">
            <v>-0.34699999999999998</v>
          </cell>
          <cell r="AW86">
            <v>3.85</v>
          </cell>
          <cell r="AX86">
            <v>6.1130000000000004</v>
          </cell>
          <cell r="AY86">
            <v>4.6900000000000004</v>
          </cell>
          <cell r="AZ86">
            <v>2.0272999999999999</v>
          </cell>
          <cell r="BA86">
            <v>2.36</v>
          </cell>
          <cell r="BB86">
            <v>11.445</v>
          </cell>
          <cell r="BC86">
            <v>4.8179999999999996</v>
          </cell>
          <cell r="BD86">
            <v>14.488</v>
          </cell>
          <cell r="BE86">
            <v>9.2989999999999995</v>
          </cell>
          <cell r="BF86">
            <v>-11.516999999999999</v>
          </cell>
          <cell r="BG86">
            <v>22.161999999999999</v>
          </cell>
          <cell r="BH86">
            <v>-2.7330000000000001</v>
          </cell>
          <cell r="BI86">
            <v>11.242000000000001</v>
          </cell>
          <cell r="BJ86">
            <v>4.8579999999999997</v>
          </cell>
          <cell r="BK86">
            <v>10.414999999999999</v>
          </cell>
          <cell r="BL86">
            <v>21.481000000000002</v>
          </cell>
          <cell r="BM86">
            <v>13.285</v>
          </cell>
          <cell r="BN86">
            <v>11.148</v>
          </cell>
          <cell r="BO86">
            <v>13.206</v>
          </cell>
          <cell r="BP86">
            <v>15.938000000000001</v>
          </cell>
          <cell r="BQ86">
            <v>18.39</v>
          </cell>
          <cell r="BR86">
            <v>13.311999999999999</v>
          </cell>
          <cell r="BS86">
            <v>4.8869999999999996</v>
          </cell>
          <cell r="BT86">
            <v>14.659954382671</v>
          </cell>
          <cell r="BU86">
            <v>11.977879158642001</v>
          </cell>
          <cell r="BV86">
            <v>10.114174091745999</v>
          </cell>
          <cell r="BW86">
            <v>7.5403486200170002</v>
          </cell>
          <cell r="BX86">
            <v>14.010666871591001</v>
          </cell>
          <cell r="BY86">
            <v>12.090109468943</v>
          </cell>
          <cell r="BZ86">
            <v>10.228004447861</v>
          </cell>
          <cell r="CA86">
            <v>7.5675016577749998</v>
          </cell>
          <cell r="CB86">
            <v>13.882880798463001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G87">
            <v>0</v>
          </cell>
          <cell r="H87">
            <v>102.959</v>
          </cell>
          <cell r="I87">
            <v>-1.8240000000000001</v>
          </cell>
          <cell r="J87">
            <v>-12.521000000000001</v>
          </cell>
          <cell r="K87">
            <v>74.739999999999995</v>
          </cell>
          <cell r="L87">
            <v>82.828000000000003</v>
          </cell>
          <cell r="M87">
            <v>105.95</v>
          </cell>
          <cell r="N87">
            <v>99.265000000000001</v>
          </cell>
          <cell r="O87">
            <v>152.49199999999999</v>
          </cell>
          <cell r="P87">
            <v>115.3973</v>
          </cell>
          <cell r="Q87">
            <v>148.75700000000001</v>
          </cell>
          <cell r="R87">
            <v>208.05</v>
          </cell>
          <cell r="S87">
            <v>237.36</v>
          </cell>
          <cell r="T87">
            <v>208.21299999999999</v>
          </cell>
          <cell r="U87">
            <v>107.215610069508</v>
          </cell>
          <cell r="V87">
            <v>137.35051158837999</v>
          </cell>
          <cell r="W87">
            <v>167.85121825957401</v>
          </cell>
          <cell r="AK87">
            <v>30.794</v>
          </cell>
          <cell r="AL87">
            <v>14.972</v>
          </cell>
          <cell r="AM87">
            <v>48.067</v>
          </cell>
          <cell r="AN87">
            <v>12.117000000000001</v>
          </cell>
          <cell r="AO87">
            <v>41.951999999999998</v>
          </cell>
          <cell r="AP87">
            <v>10.641</v>
          </cell>
          <cell r="AQ87">
            <v>19.315999999999999</v>
          </cell>
          <cell r="AR87">
            <v>27.356000000000002</v>
          </cell>
          <cell r="AS87">
            <v>60.174999999999997</v>
          </cell>
          <cell r="AT87">
            <v>32.103000000000002</v>
          </cell>
          <cell r="AU87">
            <v>22.542000000000002</v>
          </cell>
          <cell r="AV87">
            <v>37.671999999999997</v>
          </cell>
          <cell r="AW87">
            <v>29.312999999999999</v>
          </cell>
          <cell r="AX87">
            <v>42.274999999999999</v>
          </cell>
          <cell r="AY87">
            <v>13.699</v>
          </cell>
          <cell r="AZ87">
            <v>30.110299999999999</v>
          </cell>
          <cell r="BA87">
            <v>40.502000000000002</v>
          </cell>
          <cell r="BB87">
            <v>41.003</v>
          </cell>
          <cell r="BC87">
            <v>31.904</v>
          </cell>
          <cell r="BD87">
            <v>35.347999999999999</v>
          </cell>
          <cell r="BE87">
            <v>36.36</v>
          </cell>
          <cell r="BF87">
            <v>46.978000000000002</v>
          </cell>
          <cell r="BG87">
            <v>60.795999999999999</v>
          </cell>
          <cell r="BH87">
            <v>63.915999999999997</v>
          </cell>
          <cell r="BI87">
            <v>41.125</v>
          </cell>
          <cell r="BJ87">
            <v>75.816000000000003</v>
          </cell>
          <cell r="BK87">
            <v>48.374000000000002</v>
          </cell>
          <cell r="BL87">
            <v>72.045000000000002</v>
          </cell>
          <cell r="BM87">
            <v>63.223999999999997</v>
          </cell>
          <cell r="BN87">
            <v>24.853999999999999</v>
          </cell>
          <cell r="BO87">
            <v>60.518000000000001</v>
          </cell>
          <cell r="BP87">
            <v>59.616999999999997</v>
          </cell>
          <cell r="BQ87">
            <v>51.761000000000003</v>
          </cell>
          <cell r="BR87">
            <v>19.155999999999999</v>
          </cell>
          <cell r="BS87">
            <v>-9.2129999999999992</v>
          </cell>
          <cell r="BT87">
            <v>45.511610069508002</v>
          </cell>
          <cell r="BU87">
            <v>36.971818511225997</v>
          </cell>
          <cell r="BV87">
            <v>19.131124061758999</v>
          </cell>
          <cell r="BW87">
            <v>22.266360593159</v>
          </cell>
          <cell r="BX87">
            <v>58.981208422236001</v>
          </cell>
          <cell r="BY87">
            <v>33.730810249233002</v>
          </cell>
          <cell r="BZ87">
            <v>23.878058270752</v>
          </cell>
          <cell r="CA87">
            <v>32.849599008715003</v>
          </cell>
          <cell r="CB87">
            <v>77.392750730873004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G88">
            <v>0</v>
          </cell>
          <cell r="H88">
            <v>-21.835000000000001</v>
          </cell>
          <cell r="I88">
            <v>-40.984999999999999</v>
          </cell>
          <cell r="J88">
            <v>-80.317999999999998</v>
          </cell>
          <cell r="K88">
            <v>-7.101</v>
          </cell>
          <cell r="L88">
            <v>-14.946</v>
          </cell>
          <cell r="M88">
            <v>-12.974</v>
          </cell>
          <cell r="N88">
            <v>-12.599</v>
          </cell>
          <cell r="O88">
            <v>-8.9369999999999994</v>
          </cell>
          <cell r="P88">
            <v>-5.3879999999999999</v>
          </cell>
          <cell r="Q88">
            <v>-6.399</v>
          </cell>
          <cell r="R88">
            <v>-13.971</v>
          </cell>
          <cell r="S88">
            <v>-23.722999999999999</v>
          </cell>
          <cell r="T88">
            <v>-19.268999999999998</v>
          </cell>
          <cell r="U88">
            <v>-32.169594949371003</v>
          </cell>
          <cell r="V88">
            <v>-30.677349429778001</v>
          </cell>
          <cell r="W88">
            <v>-31.283020749649001</v>
          </cell>
          <cell r="AK88">
            <v>-2.8319999999999999</v>
          </cell>
          <cell r="AL88">
            <v>-2.3069999999999999</v>
          </cell>
          <cell r="AM88">
            <v>-3.528</v>
          </cell>
          <cell r="AN88">
            <v>-4.3070000000000004</v>
          </cell>
          <cell r="AO88">
            <v>-2.6070000000000002</v>
          </cell>
          <cell r="AP88">
            <v>-3.9790000000000001</v>
          </cell>
          <cell r="AQ88">
            <v>-3.4340000000000002</v>
          </cell>
          <cell r="AR88">
            <v>-2.5790000000000002</v>
          </cell>
          <cell r="AS88">
            <v>-2.2559999999999998</v>
          </cell>
          <cell r="AT88">
            <v>-2.524</v>
          </cell>
          <cell r="AU88">
            <v>-1.6839999999999999</v>
          </cell>
          <cell r="AV88">
            <v>-2.4729999999999999</v>
          </cell>
          <cell r="AW88">
            <v>-1.3180000000000001</v>
          </cell>
          <cell r="AX88">
            <v>-1.9370000000000001</v>
          </cell>
          <cell r="AY88">
            <v>-0.85299999999999998</v>
          </cell>
          <cell r="AZ88">
            <v>-1.28</v>
          </cell>
          <cell r="BA88">
            <v>-1.0580000000000001</v>
          </cell>
          <cell r="BB88">
            <v>-1.4</v>
          </cell>
          <cell r="BC88">
            <v>-1.861</v>
          </cell>
          <cell r="BD88">
            <v>-2.08</v>
          </cell>
          <cell r="BE88">
            <v>-1.579</v>
          </cell>
          <cell r="BF88">
            <v>-2.258</v>
          </cell>
          <cell r="BG88">
            <v>-3.621</v>
          </cell>
          <cell r="BH88">
            <v>-6.5129999999999999</v>
          </cell>
          <cell r="BI88">
            <v>-6.7030000000000003</v>
          </cell>
          <cell r="BJ88">
            <v>-4.5209999999999999</v>
          </cell>
          <cell r="BK88">
            <v>-5.1420000000000003</v>
          </cell>
          <cell r="BL88">
            <v>-7.3570000000000002</v>
          </cell>
          <cell r="BM88">
            <v>-2.5859999999999999</v>
          </cell>
          <cell r="BN88">
            <v>-3.1819999999999999</v>
          </cell>
          <cell r="BO88">
            <v>-4.9269999999999996</v>
          </cell>
          <cell r="BP88">
            <v>-8.5739999999999998</v>
          </cell>
          <cell r="BQ88">
            <v>-6.3650000000000002</v>
          </cell>
          <cell r="BR88">
            <v>-9.3119999999999994</v>
          </cell>
          <cell r="BS88">
            <v>-7.7949999999999999</v>
          </cell>
          <cell r="BT88">
            <v>-8.6975949493710001</v>
          </cell>
          <cell r="BU88">
            <v>-7.2455198711669997</v>
          </cell>
          <cell r="BV88">
            <v>-7.4266070322919999</v>
          </cell>
          <cell r="BW88">
            <v>-7.5544431616759997</v>
          </cell>
          <cell r="BX88">
            <v>-8.4507793646429992</v>
          </cell>
          <cell r="BY88">
            <v>-7.4331818166039998</v>
          </cell>
          <cell r="BZ88">
            <v>-7.6331856661030004</v>
          </cell>
          <cell r="CA88">
            <v>-7.7058128186049997</v>
          </cell>
          <cell r="CB88">
            <v>-8.5108404483369995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G89">
            <v>0</v>
          </cell>
          <cell r="H89">
            <v>0</v>
          </cell>
          <cell r="I89">
            <v>-9.0180000000000007</v>
          </cell>
          <cell r="J89">
            <v>0</v>
          </cell>
          <cell r="K89">
            <v>0</v>
          </cell>
          <cell r="L89">
            <v>-24.849</v>
          </cell>
          <cell r="M89">
            <v>0</v>
          </cell>
          <cell r="N89">
            <v>-182.91200000000001</v>
          </cell>
          <cell r="O89">
            <v>-20.097999999999999</v>
          </cell>
          <cell r="P89">
            <v>-27.34</v>
          </cell>
          <cell r="Q89">
            <v>-78.620999999999995</v>
          </cell>
          <cell r="R89">
            <v>-63.61</v>
          </cell>
          <cell r="S89">
            <v>-132.209</v>
          </cell>
          <cell r="T89">
            <v>-74.897999999999996</v>
          </cell>
          <cell r="U89">
            <v>-181.41499999999999</v>
          </cell>
          <cell r="V89">
            <v>0</v>
          </cell>
          <cell r="W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G89">
            <v>0</v>
          </cell>
          <cell r="AJ89">
            <v>0</v>
          </cell>
          <cell r="AK89">
            <v>0</v>
          </cell>
          <cell r="AL89">
            <v>-5.0999999999999997E-2</v>
          </cell>
          <cell r="AM89">
            <v>5.0999999999999997E-2</v>
          </cell>
          <cell r="AN89">
            <v>0</v>
          </cell>
          <cell r="AO89">
            <v>0</v>
          </cell>
          <cell r="AP89">
            <v>-3.1E-2</v>
          </cell>
          <cell r="AQ89">
            <v>-181.30500000000001</v>
          </cell>
          <cell r="AR89">
            <v>-1.5760000000000001</v>
          </cell>
          <cell r="AS89">
            <v>0</v>
          </cell>
          <cell r="AT89">
            <v>0</v>
          </cell>
          <cell r="AU89">
            <v>0</v>
          </cell>
          <cell r="AV89">
            <v>-20.097999999999999</v>
          </cell>
          <cell r="AW89">
            <v>-0.16300000000000001</v>
          </cell>
          <cell r="AX89">
            <v>0</v>
          </cell>
          <cell r="AY89">
            <v>-26.648</v>
          </cell>
          <cell r="AZ89">
            <v>-0.52900000000000003</v>
          </cell>
          <cell r="BA89">
            <v>-29.227</v>
          </cell>
          <cell r="BB89">
            <v>-13.398999999999999</v>
          </cell>
          <cell r="BC89">
            <v>0</v>
          </cell>
          <cell r="BD89">
            <v>-35.994999999999997</v>
          </cell>
          <cell r="BE89">
            <v>-22.579000000000001</v>
          </cell>
          <cell r="BF89">
            <v>0</v>
          </cell>
          <cell r="BG89">
            <v>0</v>
          </cell>
          <cell r="BH89">
            <v>-41.030999999999999</v>
          </cell>
          <cell r="BI89">
            <v>0</v>
          </cell>
          <cell r="BJ89">
            <v>-131.61099999999999</v>
          </cell>
          <cell r="BK89">
            <v>-0.59799999999999998</v>
          </cell>
          <cell r="BL89">
            <v>0</v>
          </cell>
          <cell r="BM89">
            <v>2.2799999999999998</v>
          </cell>
          <cell r="BN89">
            <v>-6.5410000000000004</v>
          </cell>
          <cell r="BO89">
            <v>-49.655999999999999</v>
          </cell>
          <cell r="BP89">
            <v>-20.981000000000002</v>
          </cell>
          <cell r="BQ89">
            <v>0</v>
          </cell>
          <cell r="BR89">
            <v>-182.828</v>
          </cell>
          <cell r="BS89">
            <v>1.413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G91">
            <v>0</v>
          </cell>
          <cell r="H91">
            <v>-164.29499999999999</v>
          </cell>
          <cell r="I91">
            <v>-6.6429999999999998</v>
          </cell>
          <cell r="J91">
            <v>58.244999999999997</v>
          </cell>
          <cell r="K91">
            <v>117.761</v>
          </cell>
          <cell r="L91">
            <v>17.280999999999999</v>
          </cell>
          <cell r="M91">
            <v>-127.075</v>
          </cell>
          <cell r="N91">
            <v>314.553</v>
          </cell>
          <cell r="O91">
            <v>76.275999999999996</v>
          </cell>
          <cell r="P91">
            <v>23.120999999999999</v>
          </cell>
          <cell r="Q91">
            <v>-6.8150000000000004</v>
          </cell>
          <cell r="R91">
            <v>-4.62</v>
          </cell>
          <cell r="S91">
            <v>-36.219000000000001</v>
          </cell>
          <cell r="T91">
            <v>-46.564</v>
          </cell>
          <cell r="U91">
            <v>-100.473</v>
          </cell>
          <cell r="V91">
            <v>0</v>
          </cell>
          <cell r="W91">
            <v>0</v>
          </cell>
          <cell r="AK91">
            <v>-119.839</v>
          </cell>
          <cell r="AL91">
            <v>-16.145</v>
          </cell>
          <cell r="AM91">
            <v>11.685</v>
          </cell>
          <cell r="AN91">
            <v>-2.7759999999999998</v>
          </cell>
          <cell r="AO91">
            <v>-20.85</v>
          </cell>
          <cell r="AP91">
            <v>244.58199999999999</v>
          </cell>
          <cell r="AQ91">
            <v>67.975999999999999</v>
          </cell>
          <cell r="AR91">
            <v>22.844999999999999</v>
          </cell>
          <cell r="AS91">
            <v>13.563000000000001</v>
          </cell>
          <cell r="AT91">
            <v>49.749000000000002</v>
          </cell>
          <cell r="AU91">
            <v>19.263000000000002</v>
          </cell>
          <cell r="AV91">
            <v>-6.2990000000000004</v>
          </cell>
          <cell r="AW91">
            <v>-0.45600000000000002</v>
          </cell>
          <cell r="AX91">
            <v>15.518000000000001</v>
          </cell>
          <cell r="AY91">
            <v>4.2480000000000002</v>
          </cell>
          <cell r="AZ91">
            <v>3.8109999999999999</v>
          </cell>
          <cell r="BA91">
            <v>-1.9059999999999999</v>
          </cell>
          <cell r="BB91">
            <v>-5.4109999999999996</v>
          </cell>
          <cell r="BC91">
            <v>1.149</v>
          </cell>
          <cell r="BD91">
            <v>-0.64700000000000002</v>
          </cell>
          <cell r="BE91">
            <v>4.3959999999999999</v>
          </cell>
          <cell r="BF91">
            <v>1.591</v>
          </cell>
          <cell r="BG91">
            <v>-1.3879999999999999</v>
          </cell>
          <cell r="BH91">
            <v>-9.2189999999999994</v>
          </cell>
          <cell r="BI91">
            <v>-1.462</v>
          </cell>
          <cell r="BJ91">
            <v>-13.762</v>
          </cell>
          <cell r="BK91">
            <v>7.9429999999999996</v>
          </cell>
          <cell r="BL91">
            <v>-28.937999999999999</v>
          </cell>
          <cell r="BM91">
            <v>0.23499999999999999</v>
          </cell>
          <cell r="BN91">
            <v>-32.4</v>
          </cell>
          <cell r="BO91">
            <v>6.2110000000000003</v>
          </cell>
          <cell r="BP91">
            <v>-20.61</v>
          </cell>
          <cell r="BQ91">
            <v>-146.517</v>
          </cell>
          <cell r="BR91">
            <v>56.231999999999999</v>
          </cell>
          <cell r="BS91">
            <v>-10.188000000000001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G92">
            <v>0</v>
          </cell>
          <cell r="H92">
            <v>-186.13</v>
          </cell>
          <cell r="I92">
            <v>-56.646000000000001</v>
          </cell>
          <cell r="J92">
            <v>-22.073</v>
          </cell>
          <cell r="K92">
            <v>110.66</v>
          </cell>
          <cell r="L92">
            <v>-22.513999999999999</v>
          </cell>
          <cell r="M92">
            <v>-140.04900000000001</v>
          </cell>
          <cell r="N92">
            <v>119.042</v>
          </cell>
          <cell r="O92">
            <v>47.241</v>
          </cell>
          <cell r="P92">
            <v>-9.6069999999999993</v>
          </cell>
          <cell r="Q92">
            <v>-91.834999999999994</v>
          </cell>
          <cell r="R92">
            <v>-82.200999999999993</v>
          </cell>
          <cell r="S92">
            <v>-192.15100000000001</v>
          </cell>
          <cell r="T92">
            <v>-140.73099999999999</v>
          </cell>
          <cell r="U92">
            <v>-314.05759494937098</v>
          </cell>
          <cell r="V92">
            <v>-30.677349429778001</v>
          </cell>
          <cell r="W92">
            <v>-31.283020749649001</v>
          </cell>
          <cell r="AK92">
            <v>-122.67100000000001</v>
          </cell>
          <cell r="AL92">
            <v>-18.503</v>
          </cell>
          <cell r="AM92">
            <v>8.2080000000000002</v>
          </cell>
          <cell r="AN92">
            <v>-7.0830000000000002</v>
          </cell>
          <cell r="AO92">
            <v>-23.457000000000001</v>
          </cell>
          <cell r="AP92">
            <v>240.572</v>
          </cell>
          <cell r="AQ92">
            <v>-116.76300000000001</v>
          </cell>
          <cell r="AR92">
            <v>18.690000000000001</v>
          </cell>
          <cell r="AS92">
            <v>11.307</v>
          </cell>
          <cell r="AT92">
            <v>47.225000000000001</v>
          </cell>
          <cell r="AU92">
            <v>17.579000000000001</v>
          </cell>
          <cell r="AV92">
            <v>-28.87</v>
          </cell>
          <cell r="AW92">
            <v>-1.9370000000000001</v>
          </cell>
          <cell r="AX92">
            <v>13.581</v>
          </cell>
          <cell r="AY92">
            <v>-23.253</v>
          </cell>
          <cell r="AZ92">
            <v>2.0019999999999998</v>
          </cell>
          <cell r="BA92">
            <v>-32.191000000000003</v>
          </cell>
          <cell r="BB92">
            <v>-20.21</v>
          </cell>
          <cell r="BC92">
            <v>-0.71199999999999997</v>
          </cell>
          <cell r="BD92">
            <v>-38.722000000000001</v>
          </cell>
          <cell r="BE92">
            <v>-19.762</v>
          </cell>
          <cell r="BF92">
            <v>-0.66700000000000004</v>
          </cell>
          <cell r="BG92">
            <v>-5.0090000000000003</v>
          </cell>
          <cell r="BH92">
            <v>-56.762999999999998</v>
          </cell>
          <cell r="BI92">
            <v>-8.1649999999999991</v>
          </cell>
          <cell r="BJ92">
            <v>-149.89400000000001</v>
          </cell>
          <cell r="BK92">
            <v>2.2029999999999998</v>
          </cell>
          <cell r="BL92">
            <v>-36.295000000000002</v>
          </cell>
          <cell r="BM92">
            <v>-7.0999999999999994E-2</v>
          </cell>
          <cell r="BN92">
            <v>-42.122999999999998</v>
          </cell>
          <cell r="BO92">
            <v>-48.372</v>
          </cell>
          <cell r="BP92">
            <v>-50.164999999999999</v>
          </cell>
          <cell r="BQ92">
            <v>-152.88200000000001</v>
          </cell>
          <cell r="BR92">
            <v>-135.90799999999999</v>
          </cell>
          <cell r="BS92">
            <v>-16.57</v>
          </cell>
          <cell r="BT92">
            <v>-8.6975949493710001</v>
          </cell>
          <cell r="BU92">
            <v>-7.2455198711669997</v>
          </cell>
          <cell r="BV92">
            <v>-7.4266070322919999</v>
          </cell>
          <cell r="BW92">
            <v>-7.5544431616759997</v>
          </cell>
          <cell r="BX92">
            <v>-8.4507793646429992</v>
          </cell>
          <cell r="BY92">
            <v>-7.4331818166039998</v>
          </cell>
          <cell r="BZ92">
            <v>-7.6331856661030004</v>
          </cell>
          <cell r="CA92">
            <v>-7.7058128186049997</v>
          </cell>
          <cell r="CB92">
            <v>-8.5108404483369995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G94">
            <v>0</v>
          </cell>
          <cell r="H94">
            <v>11.670999999999999</v>
          </cell>
          <cell r="I94">
            <v>8.4350000000000005</v>
          </cell>
          <cell r="J94">
            <v>2.5030000000000001</v>
          </cell>
          <cell r="K94">
            <v>-91.25</v>
          </cell>
          <cell r="L94">
            <v>-34.741</v>
          </cell>
          <cell r="M94">
            <v>-55.429000000000002</v>
          </cell>
          <cell r="N94">
            <v>-201.88900000000001</v>
          </cell>
          <cell r="O94">
            <v>-138.35900000000001</v>
          </cell>
          <cell r="P94">
            <v>-80.326999999999998</v>
          </cell>
          <cell r="Q94">
            <v>-123.48</v>
          </cell>
          <cell r="R94">
            <v>-113.449</v>
          </cell>
          <cell r="S94">
            <v>-186.84800000000001</v>
          </cell>
          <cell r="T94">
            <v>-100.039</v>
          </cell>
          <cell r="U94">
            <v>-64.774000000000001</v>
          </cell>
          <cell r="V94">
            <v>0</v>
          </cell>
          <cell r="W94">
            <v>0</v>
          </cell>
          <cell r="AK94">
            <v>-13.221</v>
          </cell>
          <cell r="AL94">
            <v>-10.605</v>
          </cell>
          <cell r="AM94">
            <v>-28.338000000000001</v>
          </cell>
          <cell r="AN94">
            <v>-3.2650000000000001</v>
          </cell>
          <cell r="AO94">
            <v>-41.814</v>
          </cell>
          <cell r="AP94">
            <v>-84.45</v>
          </cell>
          <cell r="AQ94">
            <v>-79.153000000000006</v>
          </cell>
          <cell r="AR94">
            <v>3.528</v>
          </cell>
          <cell r="AS94">
            <v>-41.807000000000002</v>
          </cell>
          <cell r="AT94">
            <v>-37.953000000000003</v>
          </cell>
          <cell r="AU94">
            <v>-20.632000000000001</v>
          </cell>
          <cell r="AV94">
            <v>-37.966999999999999</v>
          </cell>
          <cell r="AW94">
            <v>2.1269999999999998</v>
          </cell>
          <cell r="AX94">
            <v>-14.824</v>
          </cell>
          <cell r="AY94">
            <v>-36.722999999999999</v>
          </cell>
          <cell r="AZ94">
            <v>-30.907</v>
          </cell>
          <cell r="BA94">
            <v>-25.696000000000002</v>
          </cell>
          <cell r="BB94">
            <v>-25.364000000000001</v>
          </cell>
          <cell r="BC94">
            <v>-21.719000000000001</v>
          </cell>
          <cell r="BD94">
            <v>-50.701000000000001</v>
          </cell>
          <cell r="BE94">
            <v>-4.266</v>
          </cell>
          <cell r="BF94">
            <v>-34.738999999999997</v>
          </cell>
          <cell r="BG94">
            <v>-63.808999999999997</v>
          </cell>
          <cell r="BH94">
            <v>-10.635</v>
          </cell>
          <cell r="BI94">
            <v>-55.662999999999997</v>
          </cell>
          <cell r="BJ94">
            <v>-115.547</v>
          </cell>
          <cell r="BK94">
            <v>-23.664999999999999</v>
          </cell>
          <cell r="BL94">
            <v>8.0269999999999992</v>
          </cell>
          <cell r="BM94">
            <v>-15.785</v>
          </cell>
          <cell r="BN94">
            <v>-56.167999999999999</v>
          </cell>
          <cell r="BO94">
            <v>-10.247</v>
          </cell>
          <cell r="BP94">
            <v>-17.838999999999999</v>
          </cell>
          <cell r="BQ94">
            <v>-32.808</v>
          </cell>
          <cell r="BR94">
            <v>-5.9059999999999997</v>
          </cell>
          <cell r="BS94">
            <v>-26.06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52.761000000000003</v>
          </cell>
          <cell r="K95">
            <v>-1.6259999999999999</v>
          </cell>
          <cell r="L95">
            <v>-1.708</v>
          </cell>
          <cell r="M95">
            <v>-1.798</v>
          </cell>
          <cell r="N95">
            <v>-6.2770000000000001</v>
          </cell>
          <cell r="O95">
            <v>-1.9239999999999999</v>
          </cell>
          <cell r="P95">
            <v>-2.0329999999999999</v>
          </cell>
          <cell r="Q95">
            <v>-3.492</v>
          </cell>
          <cell r="R95">
            <v>27.731000000000002</v>
          </cell>
          <cell r="S95">
            <v>548.70100000000002</v>
          </cell>
          <cell r="T95">
            <v>-35.710999999999999</v>
          </cell>
          <cell r="U95">
            <v>0</v>
          </cell>
          <cell r="V95">
            <v>0</v>
          </cell>
          <cell r="W95">
            <v>0</v>
          </cell>
          <cell r="Y95">
            <v>0</v>
          </cell>
          <cell r="Z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-0.441</v>
          </cell>
          <cell r="AL95">
            <v>-0.44700000000000001</v>
          </cell>
          <cell r="AM95">
            <v>-0.45200000000000001</v>
          </cell>
          <cell r="AN95">
            <v>-0.45800000000000002</v>
          </cell>
          <cell r="AO95">
            <v>-0.62</v>
          </cell>
          <cell r="AP95">
            <v>-0.314</v>
          </cell>
          <cell r="AQ95">
            <v>-4.55</v>
          </cell>
          <cell r="AR95">
            <v>-0.79300000000000004</v>
          </cell>
          <cell r="AS95">
            <v>-0.47099999999999997</v>
          </cell>
          <cell r="AT95">
            <v>-0.47799999999999998</v>
          </cell>
          <cell r="AU95">
            <v>-0.48499999999999999</v>
          </cell>
          <cell r="AV95">
            <v>-0.49</v>
          </cell>
          <cell r="AW95">
            <v>-0.498</v>
          </cell>
          <cell r="AX95">
            <v>-0.504</v>
          </cell>
          <cell r="AY95">
            <v>-0.51300000000000001</v>
          </cell>
          <cell r="AZ95">
            <v>-0.51800000000000002</v>
          </cell>
          <cell r="BA95">
            <v>-0.52700000000000002</v>
          </cell>
          <cell r="BB95">
            <v>-1.877</v>
          </cell>
          <cell r="BC95">
            <v>-0.54</v>
          </cell>
          <cell r="BD95">
            <v>-0.54800000000000004</v>
          </cell>
          <cell r="BE95">
            <v>-0.55600000000000005</v>
          </cell>
          <cell r="BF95">
            <v>-0.56299999999999994</v>
          </cell>
          <cell r="BG95">
            <v>-0.57099999999999995</v>
          </cell>
          <cell r="BH95">
            <v>29.420999999999999</v>
          </cell>
          <cell r="BI95">
            <v>67.472999999999999</v>
          </cell>
          <cell r="BJ95">
            <v>482.44299999999998</v>
          </cell>
          <cell r="BK95">
            <v>-0.60299999999999998</v>
          </cell>
          <cell r="BL95">
            <v>-0.61199999999999999</v>
          </cell>
          <cell r="BM95">
            <v>-0.62</v>
          </cell>
          <cell r="BN95">
            <v>-35.091000000000001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F96">
            <v>0</v>
          </cell>
          <cell r="G96">
            <v>0</v>
          </cell>
          <cell r="H96">
            <v>0</v>
          </cell>
          <cell r="I96">
            <v>7.1059999999999999</v>
          </cell>
          <cell r="J96">
            <v>5.3789999999999996</v>
          </cell>
          <cell r="K96">
            <v>5.0469999999999997</v>
          </cell>
          <cell r="L96">
            <v>4.0419999999999998</v>
          </cell>
          <cell r="M96">
            <v>21.481999999999999</v>
          </cell>
          <cell r="N96">
            <v>21.184000000000001</v>
          </cell>
          <cell r="O96">
            <v>24.713000000000001</v>
          </cell>
          <cell r="P96">
            <v>14.699</v>
          </cell>
          <cell r="Q96">
            <v>21.51</v>
          </cell>
          <cell r="R96">
            <v>24.027999999999999</v>
          </cell>
          <cell r="S96">
            <v>12.099</v>
          </cell>
          <cell r="T96">
            <v>5.26</v>
          </cell>
          <cell r="U96">
            <v>0.68700000000000006</v>
          </cell>
          <cell r="V96">
            <v>0</v>
          </cell>
          <cell r="W96">
            <v>0</v>
          </cell>
          <cell r="Z96">
            <v>0</v>
          </cell>
          <cell r="AK96">
            <v>7.6120000000000001</v>
          </cell>
          <cell r="AL96">
            <v>-6.5510000000000002</v>
          </cell>
          <cell r="AM96">
            <v>7.7530000000000001</v>
          </cell>
          <cell r="AN96">
            <v>12.667999999999999</v>
          </cell>
          <cell r="AO96">
            <v>12.178000000000001</v>
          </cell>
          <cell r="AP96">
            <v>-5.0709999999999997</v>
          </cell>
          <cell r="AQ96">
            <v>1.734</v>
          </cell>
          <cell r="AR96">
            <v>12.343</v>
          </cell>
          <cell r="AS96">
            <v>3.8010000000000002</v>
          </cell>
          <cell r="AT96">
            <v>0.77900000000000003</v>
          </cell>
          <cell r="AU96">
            <v>6.2320000000000002</v>
          </cell>
          <cell r="AV96">
            <v>13.901</v>
          </cell>
          <cell r="AW96">
            <v>2.3180000000000001</v>
          </cell>
          <cell r="AX96">
            <v>1.24</v>
          </cell>
          <cell r="AY96">
            <v>4.4020000000000001</v>
          </cell>
          <cell r="AZ96">
            <v>6.7389999999999999</v>
          </cell>
          <cell r="BA96">
            <v>3.85</v>
          </cell>
          <cell r="BB96">
            <v>5.0389999999999997</v>
          </cell>
          <cell r="BC96">
            <v>2.84</v>
          </cell>
          <cell r="BD96">
            <v>9.7810000000000006</v>
          </cell>
          <cell r="BE96">
            <v>4.6390000000000002</v>
          </cell>
          <cell r="BF96">
            <v>7.0739999999999998</v>
          </cell>
          <cell r="BG96">
            <v>2.3210000000000002</v>
          </cell>
          <cell r="BH96">
            <v>9.9939999999999998</v>
          </cell>
          <cell r="BI96">
            <v>1.4530000000000001</v>
          </cell>
          <cell r="BJ96">
            <v>-8.5000000000000006E-2</v>
          </cell>
          <cell r="BK96">
            <v>1.861</v>
          </cell>
          <cell r="BL96">
            <v>8.8699999999999992</v>
          </cell>
          <cell r="BM96">
            <v>-1.633</v>
          </cell>
          <cell r="BN96">
            <v>-1.127</v>
          </cell>
          <cell r="BO96">
            <v>3.7349999999999999</v>
          </cell>
          <cell r="BP96">
            <v>4.2850000000000001</v>
          </cell>
          <cell r="BQ96">
            <v>-3.2189999999999999</v>
          </cell>
          <cell r="BR96">
            <v>2.8650000000000002</v>
          </cell>
          <cell r="BS96">
            <v>1.0409999999999999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G97">
            <v>0</v>
          </cell>
          <cell r="H97">
            <v>11.670999999999999</v>
          </cell>
          <cell r="I97">
            <v>15.541</v>
          </cell>
          <cell r="J97">
            <v>60.643000000000001</v>
          </cell>
          <cell r="K97">
            <v>-87.828999999999994</v>
          </cell>
          <cell r="L97">
            <v>-32.406999999999996</v>
          </cell>
          <cell r="M97">
            <v>-35.744999999999997</v>
          </cell>
          <cell r="N97">
            <v>-186.982</v>
          </cell>
          <cell r="O97">
            <v>-115.57</v>
          </cell>
          <cell r="P97">
            <v>-67.661000000000001</v>
          </cell>
          <cell r="Q97">
            <v>-105.462</v>
          </cell>
          <cell r="R97">
            <v>-61.69</v>
          </cell>
          <cell r="S97">
            <v>373.952</v>
          </cell>
          <cell r="T97">
            <v>-130.49</v>
          </cell>
          <cell r="U97">
            <v>-64.087000000000003</v>
          </cell>
          <cell r="V97">
            <v>0</v>
          </cell>
          <cell r="W97">
            <v>0</v>
          </cell>
          <cell r="AK97">
            <v>-6.05</v>
          </cell>
          <cell r="AL97">
            <v>-17.603000000000002</v>
          </cell>
          <cell r="AM97">
            <v>-21.036999999999999</v>
          </cell>
          <cell r="AN97">
            <v>8.9450000000000003</v>
          </cell>
          <cell r="AO97">
            <v>-30.256</v>
          </cell>
          <cell r="AP97">
            <v>-89.834999999999994</v>
          </cell>
          <cell r="AQ97">
            <v>-81.968999999999994</v>
          </cell>
          <cell r="AR97">
            <v>15.077999999999999</v>
          </cell>
          <cell r="AS97">
            <v>-38.476999999999997</v>
          </cell>
          <cell r="AT97">
            <v>-37.652000000000001</v>
          </cell>
          <cell r="AU97">
            <v>-14.885</v>
          </cell>
          <cell r="AV97">
            <v>-24.556000000000001</v>
          </cell>
          <cell r="AW97">
            <v>3.9470000000000001</v>
          </cell>
          <cell r="AX97">
            <v>-14.087999999999999</v>
          </cell>
          <cell r="AY97">
            <v>-32.834000000000003</v>
          </cell>
          <cell r="AZ97">
            <v>-24.686</v>
          </cell>
          <cell r="BA97">
            <v>-22.373000000000001</v>
          </cell>
          <cell r="BB97">
            <v>-22.202000000000002</v>
          </cell>
          <cell r="BC97">
            <v>-19.419</v>
          </cell>
          <cell r="BD97">
            <v>-41.468000000000004</v>
          </cell>
          <cell r="BE97">
            <v>-0.183</v>
          </cell>
          <cell r="BF97">
            <v>-28.228000000000002</v>
          </cell>
          <cell r="BG97">
            <v>-62.058999999999997</v>
          </cell>
          <cell r="BH97">
            <v>28.78</v>
          </cell>
          <cell r="BI97">
            <v>13.263</v>
          </cell>
          <cell r="BJ97">
            <v>366.81099999999998</v>
          </cell>
          <cell r="BK97">
            <v>-22.407</v>
          </cell>
          <cell r="BL97">
            <v>16.285</v>
          </cell>
          <cell r="BM97">
            <v>-18.038</v>
          </cell>
          <cell r="BN97">
            <v>-92.385999999999996</v>
          </cell>
          <cell r="BO97">
            <v>-6.5119999999999996</v>
          </cell>
          <cell r="BP97">
            <v>-13.554</v>
          </cell>
          <cell r="BQ97">
            <v>-36.027000000000001</v>
          </cell>
          <cell r="BR97">
            <v>-3.0409999999999999</v>
          </cell>
          <cell r="BS97">
            <v>-25.018999999999998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G98">
            <v>0</v>
          </cell>
          <cell r="H98">
            <v>-71.5</v>
          </cell>
          <cell r="I98">
            <v>-42.929000000000002</v>
          </cell>
          <cell r="J98">
            <v>26.048999999999999</v>
          </cell>
          <cell r="K98">
            <v>97.570999999999998</v>
          </cell>
          <cell r="L98">
            <v>27.907</v>
          </cell>
          <cell r="M98">
            <v>-69.843999999999994</v>
          </cell>
          <cell r="N98">
            <v>31.324999999999999</v>
          </cell>
          <cell r="O98">
            <v>84.162999999999997</v>
          </cell>
          <cell r="P98">
            <v>38.129300000000001</v>
          </cell>
          <cell r="Q98">
            <v>-48.54</v>
          </cell>
          <cell r="R98">
            <v>64.159000000000006</v>
          </cell>
          <cell r="S98">
            <v>419.161</v>
          </cell>
          <cell r="T98">
            <v>-63.008000000000003</v>
          </cell>
          <cell r="U98">
            <v>-270.92898487986298</v>
          </cell>
          <cell r="V98">
            <v>106.673162158602</v>
          </cell>
          <cell r="W98">
            <v>136.568197509924</v>
          </cell>
          <cell r="AK98">
            <v>-97.927000000000007</v>
          </cell>
          <cell r="AL98">
            <v>-21.134</v>
          </cell>
          <cell r="AM98">
            <v>35.238</v>
          </cell>
          <cell r="AN98">
            <v>13.978999999999999</v>
          </cell>
          <cell r="AO98">
            <v>-11.760999999999999</v>
          </cell>
          <cell r="AP98">
            <v>161.37799999999999</v>
          </cell>
          <cell r="AQ98">
            <v>-179.416</v>
          </cell>
          <cell r="AR98">
            <v>61.124000000000002</v>
          </cell>
          <cell r="AS98">
            <v>33.005000000000003</v>
          </cell>
          <cell r="AT98">
            <v>41.676000000000002</v>
          </cell>
          <cell r="AU98">
            <v>25.236000000000001</v>
          </cell>
          <cell r="AV98">
            <v>-15.754</v>
          </cell>
          <cell r="AW98">
            <v>31.323</v>
          </cell>
          <cell r="AX98">
            <v>41.768000000000001</v>
          </cell>
          <cell r="AY98">
            <v>-42.387999999999998</v>
          </cell>
          <cell r="AZ98">
            <v>7.4263000000000003</v>
          </cell>
          <cell r="BA98">
            <v>-14.061999999999999</v>
          </cell>
          <cell r="BB98">
            <v>-1.409</v>
          </cell>
          <cell r="BC98">
            <v>11.773</v>
          </cell>
          <cell r="BD98">
            <v>-44.841999999999999</v>
          </cell>
          <cell r="BE98">
            <v>16.414999999999999</v>
          </cell>
          <cell r="BF98">
            <v>18.082999999999998</v>
          </cell>
          <cell r="BG98">
            <v>-6.2720000000000002</v>
          </cell>
          <cell r="BH98">
            <v>35.933</v>
          </cell>
          <cell r="BI98">
            <v>46.222999999999999</v>
          </cell>
          <cell r="BJ98">
            <v>292.733</v>
          </cell>
          <cell r="BK98">
            <v>28.17</v>
          </cell>
          <cell r="BL98">
            <v>52.034999999999997</v>
          </cell>
          <cell r="BM98">
            <v>45.115000000000002</v>
          </cell>
          <cell r="BN98">
            <v>-109.655</v>
          </cell>
          <cell r="BO98">
            <v>5.6340000000000003</v>
          </cell>
          <cell r="BP98">
            <v>-4.1020000000000003</v>
          </cell>
          <cell r="BQ98">
            <v>-137.148</v>
          </cell>
          <cell r="BR98">
            <v>-119.79300000000001</v>
          </cell>
          <cell r="BS98">
            <v>-50.802</v>
          </cell>
          <cell r="BT98">
            <v>36.814015120137</v>
          </cell>
          <cell r="BU98">
            <v>29.726298640058001</v>
          </cell>
          <cell r="BV98">
            <v>11.704517029467</v>
          </cell>
          <cell r="BW98">
            <v>14.711917431484</v>
          </cell>
          <cell r="BX98">
            <v>50.530429057593999</v>
          </cell>
          <cell r="BY98">
            <v>26.297628432629001</v>
          </cell>
          <cell r="BZ98">
            <v>16.244872604649</v>
          </cell>
          <cell r="CA98">
            <v>25.143786190111001</v>
          </cell>
          <cell r="CB98">
            <v>68.881910282535998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  <cell r="L104">
            <v>-21.893000000000001</v>
          </cell>
          <cell r="M104">
            <v>-19.55</v>
          </cell>
          <cell r="N104">
            <v>-6.0209999999999999</v>
          </cell>
          <cell r="O104">
            <v>-26.667000000000002</v>
          </cell>
          <cell r="P104">
            <v>-12.63</v>
          </cell>
          <cell r="Q104">
            <v>-8.4779999999999998</v>
          </cell>
          <cell r="R104">
            <v>1.266</v>
          </cell>
          <cell r="S104">
            <v>-20.350999999999999</v>
          </cell>
          <cell r="T104">
            <v>-16.396999999999998</v>
          </cell>
          <cell r="U104">
            <v>1.3519822457499999</v>
          </cell>
          <cell r="V104">
            <v>15.727576723332</v>
          </cell>
          <cell r="W104">
            <v>15.77277686043</v>
          </cell>
          <cell r="AW104">
            <v>-2.3969999999999998</v>
          </cell>
          <cell r="AX104">
            <v>-1.819</v>
          </cell>
          <cell r="AY104">
            <v>-3.4460000000000002</v>
          </cell>
          <cell r="AZ104">
            <v>-4.968</v>
          </cell>
          <cell r="BA104">
            <v>-5.1150000000000002</v>
          </cell>
          <cell r="BB104">
            <v>-0.14799999999999999</v>
          </cell>
          <cell r="BC104">
            <v>-6.0190000000000001</v>
          </cell>
          <cell r="BD104">
            <v>2.8039999999999998</v>
          </cell>
          <cell r="BE104">
            <v>-2.387</v>
          </cell>
          <cell r="BF104">
            <v>-6.9550000000000001</v>
          </cell>
          <cell r="BG104">
            <v>12.747999999999999</v>
          </cell>
          <cell r="BH104">
            <v>-2.14</v>
          </cell>
          <cell r="BI104">
            <v>-4.7</v>
          </cell>
          <cell r="BJ104">
            <v>-4.5810000000000004</v>
          </cell>
          <cell r="BK104">
            <v>-10.901999999999999</v>
          </cell>
          <cell r="BL104">
            <v>-0.16800000000000001</v>
          </cell>
          <cell r="BM104">
            <v>-9.1880000000000006</v>
          </cell>
          <cell r="BN104">
            <v>-5.819</v>
          </cell>
          <cell r="BO104">
            <v>1.7150000000000001</v>
          </cell>
          <cell r="BP104">
            <v>-3.105</v>
          </cell>
          <cell r="BQ104">
            <v>0.42399999999999999</v>
          </cell>
          <cell r="BR104">
            <v>1.7470000000000001</v>
          </cell>
          <cell r="BS104">
            <v>-6.1020000000000003</v>
          </cell>
          <cell r="BT104">
            <v>5.2829822457500004</v>
          </cell>
          <cell r="BU104">
            <v>4.3164474653239999</v>
          </cell>
          <cell r="BV104">
            <v>3.644827314079</v>
          </cell>
          <cell r="BW104">
            <v>2.7173023084849999</v>
          </cell>
          <cell r="BX104">
            <v>5.0489996354439999</v>
          </cell>
          <cell r="BY104">
            <v>4.3568917069140003</v>
          </cell>
          <cell r="BZ104">
            <v>3.685848161395</v>
          </cell>
          <cell r="CA104">
            <v>2.7270874014430002</v>
          </cell>
          <cell r="CB104">
            <v>5.0029495906779999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</row>
        <row r="116">
          <cell r="B116" t="str">
            <v>Number of employees</v>
          </cell>
          <cell r="C116" t="str">
            <v>EMPLOYEES</v>
          </cell>
          <cell r="G116">
            <v>0</v>
          </cell>
          <cell r="H116">
            <v>0</v>
          </cell>
          <cell r="I116">
            <v>1.03</v>
          </cell>
          <cell r="J116">
            <v>0.89500000000000002</v>
          </cell>
          <cell r="K116">
            <v>1.36</v>
          </cell>
          <cell r="L116">
            <v>1.5049999999999999</v>
          </cell>
          <cell r="M116">
            <v>1.597</v>
          </cell>
          <cell r="N116">
            <v>1.9</v>
          </cell>
          <cell r="O116">
            <v>2.0699999999999998</v>
          </cell>
          <cell r="P116">
            <v>2.097</v>
          </cell>
          <cell r="Q116">
            <v>2.54</v>
          </cell>
          <cell r="R116">
            <v>2.9649999999999999</v>
          </cell>
          <cell r="S116">
            <v>3.6459999999999999</v>
          </cell>
          <cell r="T116">
            <v>3.8559999999999999</v>
          </cell>
          <cell r="U116">
            <v>4.2416</v>
          </cell>
          <cell r="V116">
            <v>4.6657599999999997</v>
          </cell>
          <cell r="W116">
            <v>5.1323359999999996</v>
          </cell>
          <cell r="AK116">
            <v>0</v>
          </cell>
          <cell r="AL116">
            <v>0</v>
          </cell>
          <cell r="AM116">
            <v>0</v>
          </cell>
          <cell r="AN116">
            <v>1597</v>
          </cell>
          <cell r="AO116">
            <v>0</v>
          </cell>
          <cell r="AP116">
            <v>0</v>
          </cell>
          <cell r="AQ116">
            <v>0</v>
          </cell>
          <cell r="AR116">
            <v>1900</v>
          </cell>
          <cell r="AS116">
            <v>0</v>
          </cell>
          <cell r="AT116">
            <v>0</v>
          </cell>
          <cell r="AU116">
            <v>0</v>
          </cell>
          <cell r="AV116">
            <v>2070</v>
          </cell>
          <cell r="AW116">
            <v>0</v>
          </cell>
          <cell r="AX116">
            <v>0</v>
          </cell>
          <cell r="AY116">
            <v>0</v>
          </cell>
          <cell r="AZ116">
            <v>2097</v>
          </cell>
          <cell r="BA116">
            <v>0</v>
          </cell>
          <cell r="BB116">
            <v>0</v>
          </cell>
          <cell r="BC116">
            <v>0</v>
          </cell>
          <cell r="BD116">
            <v>2540</v>
          </cell>
          <cell r="BE116">
            <v>2647</v>
          </cell>
          <cell r="BF116">
            <v>2717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  <cell r="S118">
            <v>0.39752139893900001</v>
          </cell>
          <cell r="T118">
            <v>0.42321814703600003</v>
          </cell>
          <cell r="U118">
            <v>0.42321814703600003</v>
          </cell>
          <cell r="V118">
            <v>0.42321814703600003</v>
          </cell>
          <cell r="W118">
            <v>0.42321814703600003</v>
          </cell>
        </row>
        <row r="119">
          <cell r="B119" t="str">
            <v>Sales - Total % Americas</v>
          </cell>
          <cell r="C119" t="str">
            <v>SALES_TOT_AM</v>
          </cell>
          <cell r="J119">
            <v>0.53356042541899995</v>
          </cell>
          <cell r="K119">
            <v>0.151073487181</v>
          </cell>
          <cell r="L119">
            <v>0.39494068309699998</v>
          </cell>
          <cell r="M119">
            <v>0.51023528888699998</v>
          </cell>
          <cell r="N119">
            <v>0.48213500154099997</v>
          </cell>
          <cell r="O119">
            <v>0.49750725789099998</v>
          </cell>
          <cell r="P119">
            <v>0.50720215563600002</v>
          </cell>
          <cell r="Q119">
            <v>0.54114086474</v>
          </cell>
          <cell r="R119">
            <v>0.54763060094799998</v>
          </cell>
          <cell r="S119">
            <v>0.53028614706199995</v>
          </cell>
          <cell r="T119">
            <v>0.56597306135799996</v>
          </cell>
        </row>
        <row r="120">
          <cell r="B120" t="str">
            <v>Sales - % United States</v>
          </cell>
          <cell r="C120" t="str">
            <v>SALES_US</v>
          </cell>
          <cell r="J120">
            <v>0.53356042541899995</v>
          </cell>
          <cell r="K120">
            <v>0.151073487181</v>
          </cell>
          <cell r="L120">
            <v>0.39494068309699998</v>
          </cell>
          <cell r="M120">
            <v>0.51023528888699998</v>
          </cell>
          <cell r="N120">
            <v>0.48213500154099997</v>
          </cell>
          <cell r="O120">
            <v>0.49750725789099998</v>
          </cell>
          <cell r="P120">
            <v>0.50720215563600002</v>
          </cell>
          <cell r="Q120">
            <v>0.54114086474</v>
          </cell>
          <cell r="R120">
            <v>0.54763060094799998</v>
          </cell>
          <cell r="S120">
            <v>0.53028614706199995</v>
          </cell>
          <cell r="T120">
            <v>0.56597306135799996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  <cell r="J129">
            <v>0.403663752318</v>
          </cell>
          <cell r="K129">
            <v>4.6161343304999998E-2</v>
          </cell>
          <cell r="L129">
            <v>0.28196497051000002</v>
          </cell>
          <cell r="M129">
            <v>0.371878618695</v>
          </cell>
          <cell r="N129">
            <v>0.40433782599500001</v>
          </cell>
          <cell r="O129">
            <v>0.40372646713400001</v>
          </cell>
          <cell r="P129">
            <v>0.41355910302999999</v>
          </cell>
          <cell r="Q129">
            <v>0.364118635503</v>
          </cell>
          <cell r="R129">
            <v>0.35551541653000002</v>
          </cell>
          <cell r="S129">
            <v>0.36507911767700002</v>
          </cell>
          <cell r="T129">
            <v>0.33683899154199998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48">
          <cell r="B148" t="str">
            <v>Sales - % Central &amp; Eastern Europe</v>
          </cell>
          <cell r="C148" t="str">
            <v>SALES_CEE</v>
          </cell>
        </row>
        <row r="149">
          <cell r="B149" t="str">
            <v>Sales - % Middle East</v>
          </cell>
          <cell r="C149" t="str">
            <v>SALES_ME</v>
          </cell>
        </row>
        <row r="150">
          <cell r="B150" t="str">
            <v>Sales - % Total Africa</v>
          </cell>
          <cell r="C150" t="str">
            <v>SALES_TOT_AFRICA</v>
          </cell>
        </row>
        <row r="151">
          <cell r="B151" t="str">
            <v>Sales - % Russia</v>
          </cell>
          <cell r="C151" t="str">
            <v>SALES_RUSSIA</v>
          </cell>
        </row>
        <row r="152">
          <cell r="B152" t="str">
            <v>Sales - % Other EMEA</v>
          </cell>
          <cell r="C152" t="str">
            <v>SALES_OTH_EMEA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</row>
        <row r="154">
          <cell r="B154" t="str">
            <v>Sales - % Japan</v>
          </cell>
          <cell r="C154" t="str">
            <v>SALES_JAPAN</v>
          </cell>
        </row>
        <row r="155">
          <cell r="B155" t="str">
            <v>Sales - % China</v>
          </cell>
          <cell r="C155" t="str">
            <v>SALES_CHINA</v>
          </cell>
        </row>
        <row r="156">
          <cell r="B156" t="str">
            <v>Sales - % India</v>
          </cell>
          <cell r="C156" t="str">
            <v>SALES_INDIA</v>
          </cell>
        </row>
        <row r="160">
          <cell r="B160" t="str">
            <v>Sales - % Other Asia</v>
          </cell>
          <cell r="C160" t="str">
            <v>SALES_OTH_AEJ</v>
          </cell>
          <cell r="J160">
            <v>6.2775822263000006E-2</v>
          </cell>
          <cell r="K160">
            <v>1.2589457264999999E-2</v>
          </cell>
          <cell r="L160">
            <v>8.9536005023000007E-2</v>
          </cell>
          <cell r="M160">
            <v>0.11788609241799999</v>
          </cell>
          <cell r="N160">
            <v>0.113527172463</v>
          </cell>
          <cell r="O160">
            <v>9.8766274976000004E-2</v>
          </cell>
          <cell r="P160">
            <v>7.9238741335000001E-2</v>
          </cell>
          <cell r="Q160">
            <v>9.4740499756999996E-2</v>
          </cell>
          <cell r="R160">
            <v>9.6853982522000004E-2</v>
          </cell>
          <cell r="S160">
            <v>0.10463473526100001</v>
          </cell>
          <cell r="T160">
            <v>9.7187947100000005E-2</v>
          </cell>
        </row>
        <row r="161">
          <cell r="B161" t="str">
            <v>Sales - % Others</v>
          </cell>
          <cell r="C161" t="str">
            <v>SALES_OTHER</v>
          </cell>
        </row>
        <row r="199">
          <cell r="B199" t="str">
            <v>Sales -% Consumer (C)</v>
          </cell>
          <cell r="C199" t="str">
            <v>SALES_CONS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</row>
        <row r="200">
          <cell r="B200" t="str">
            <v>Sales -% Industry (I)</v>
          </cell>
          <cell r="C200" t="str">
            <v>SALES_IND</v>
          </cell>
          <cell r="P200">
            <v>0.93</v>
          </cell>
          <cell r="Q200">
            <v>0.93</v>
          </cell>
          <cell r="R200">
            <v>0.92</v>
          </cell>
          <cell r="S200">
            <v>0.92</v>
          </cell>
          <cell r="T200">
            <v>0.92</v>
          </cell>
        </row>
        <row r="201">
          <cell r="B201" t="str">
            <v>Sales -% Government (G)</v>
          </cell>
          <cell r="C201" t="str">
            <v>SALES_GOV</v>
          </cell>
          <cell r="P201">
            <v>7.0000000000000007E-2</v>
          </cell>
          <cell r="Q201">
            <v>7.0000000000000007E-2</v>
          </cell>
          <cell r="R201">
            <v>0.08</v>
          </cell>
          <cell r="S201">
            <v>0.08</v>
          </cell>
          <cell r="T201">
            <v>0.08</v>
          </cell>
        </row>
        <row r="202">
          <cell r="B202" t="str">
            <v>Sales - % Industry Sub-Segment: Financial Services</v>
          </cell>
          <cell r="C202" t="str">
            <v>SALES_FINAN</v>
          </cell>
          <cell r="P202">
            <v>0.22</v>
          </cell>
          <cell r="Q202">
            <v>0.22</v>
          </cell>
          <cell r="R202">
            <v>0.23</v>
          </cell>
          <cell r="S202">
            <v>0.23</v>
          </cell>
          <cell r="T202">
            <v>0.23</v>
          </cell>
        </row>
        <row r="203">
          <cell r="B203" t="str">
            <v>Sales (%) SMB</v>
          </cell>
          <cell r="C203" t="str">
            <v>SALES_SMB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</row>
        <row r="207">
          <cell r="B207" t="str">
            <v>Sales - % from Captive Financing Business</v>
          </cell>
          <cell r="C207" t="str">
            <v>REV_FIN_SEGMENT</v>
          </cell>
          <cell r="P207">
            <v>0.22</v>
          </cell>
          <cell r="Q207">
            <v>0.22</v>
          </cell>
          <cell r="R207">
            <v>0.23</v>
          </cell>
          <cell r="S207">
            <v>0.23</v>
          </cell>
          <cell r="T207">
            <v>0.23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  <cell r="P208">
            <v>0.22</v>
          </cell>
          <cell r="Q208">
            <v>0.22</v>
          </cell>
          <cell r="R208">
            <v>0.23</v>
          </cell>
          <cell r="S208">
            <v>0.23</v>
          </cell>
          <cell r="T208">
            <v>0.23</v>
          </cell>
        </row>
        <row r="209">
          <cell r="A209" t="str">
            <v>FX Exposure - Sales</v>
          </cell>
        </row>
        <row r="210">
          <cell r="B210" t="str">
            <v>Sales - % FX: British Pounds/Pence</v>
          </cell>
          <cell r="C210" t="str">
            <v>SALES_FX_GPB</v>
          </cell>
          <cell r="S210">
            <v>9.1249999999999998E-2</v>
          </cell>
          <cell r="T210">
            <v>8.4125000000000005E-2</v>
          </cell>
        </row>
        <row r="211">
          <cell r="B211" t="str">
            <v>Sales - % FX: Euro</v>
          </cell>
          <cell r="C211" t="str">
            <v>SALES_FX_EUR</v>
          </cell>
          <cell r="M211">
            <v>0.37178729487000001</v>
          </cell>
          <cell r="N211">
            <v>0.40212829921999999</v>
          </cell>
          <cell r="O211">
            <v>0.40191690032900002</v>
          </cell>
          <cell r="P211">
            <v>0.40837685974400001</v>
          </cell>
          <cell r="Q211">
            <v>0.365530506235</v>
          </cell>
          <cell r="R211">
            <v>0.35499999999999998</v>
          </cell>
          <cell r="S211">
            <v>0.27374999999999999</v>
          </cell>
          <cell r="T211">
            <v>0.25237500000000002</v>
          </cell>
        </row>
        <row r="212">
          <cell r="B212" t="str">
            <v>Sales - % FX: New Russian Ruble</v>
          </cell>
          <cell r="C212" t="str">
            <v>SALES_FX_RUB</v>
          </cell>
        </row>
        <row r="213">
          <cell r="B213" t="str">
            <v>Sales - % FX: U.S. Dollar</v>
          </cell>
          <cell r="C213" t="str">
            <v>SALES_FX_USD</v>
          </cell>
        </row>
        <row r="214">
          <cell r="B214" t="str">
            <v>Sales - % FX: Brazilian Real</v>
          </cell>
          <cell r="C214" t="str">
            <v>SALES_FX_BRL</v>
          </cell>
        </row>
        <row r="215">
          <cell r="B215" t="str">
            <v>Sales - % FX: Japanese Yen</v>
          </cell>
          <cell r="C215" t="str">
            <v>SALES_FX_YEN</v>
          </cell>
          <cell r="M215">
            <v>0.116393014319</v>
          </cell>
          <cell r="N215">
            <v>0.11241810173</v>
          </cell>
          <cell r="O215">
            <v>9.9099743470000001E-2</v>
          </cell>
          <cell r="P215">
            <v>7.9193767570000004E-2</v>
          </cell>
          <cell r="Q215">
            <v>9.6487749326999994E-2</v>
          </cell>
          <cell r="R215">
            <v>9.7500000000000003E-2</v>
          </cell>
          <cell r="S215">
            <v>0.105</v>
          </cell>
          <cell r="T215">
            <v>9.7750000000000004E-2</v>
          </cell>
        </row>
        <row r="216">
          <cell r="B216" t="str">
            <v>Sales - % FX: Chinese Renminbi</v>
          </cell>
          <cell r="C216" t="str">
            <v>SALES_FX_CNY</v>
          </cell>
        </row>
        <row r="217">
          <cell r="B217" t="str">
            <v>Sales - % FX: Indian Rupee</v>
          </cell>
          <cell r="C217" t="str">
            <v>SALES_FX_INR</v>
          </cell>
        </row>
        <row r="218">
          <cell r="B218" t="str">
            <v>Sales - % FX: Canadian Dollar</v>
          </cell>
          <cell r="C218" t="str">
            <v>SALES_FX_CAD</v>
          </cell>
        </row>
        <row r="219">
          <cell r="B219" t="str">
            <v>Sales - % FX: Mexican Peso</v>
          </cell>
          <cell r="C219" t="str">
            <v>SALES_FX_MXN</v>
          </cell>
        </row>
        <row r="220">
          <cell r="B220" t="str">
            <v>Sales - % FX: Colombian Peso</v>
          </cell>
          <cell r="C220" t="str">
            <v>SALES_FX_COP</v>
          </cell>
        </row>
        <row r="221">
          <cell r="B221" t="str">
            <v>Sales - % FX: Argentine Peso</v>
          </cell>
          <cell r="C221" t="str">
            <v>SALES_FX_ARS</v>
          </cell>
        </row>
        <row r="222">
          <cell r="B222" t="str">
            <v>Sales - % FX: Chilean Peso</v>
          </cell>
          <cell r="C222" t="str">
            <v>SALES_FX_CLP</v>
          </cell>
        </row>
        <row r="223">
          <cell r="B223" t="str">
            <v>Sales - % FX: Venezuelan bolivar</v>
          </cell>
          <cell r="C223" t="str">
            <v>SALES_FX_VEF</v>
          </cell>
        </row>
        <row r="224">
          <cell r="B224" t="str">
            <v>Sales - % FX: Other Currency</v>
          </cell>
          <cell r="C224" t="str">
            <v>SALES_FX_OTH</v>
          </cell>
        </row>
        <row r="225">
          <cell r="A225" t="str">
            <v>Security: TIBCO Software Inc.</v>
          </cell>
          <cell r="B225" t="str">
            <v>15UJLP</v>
          </cell>
        </row>
        <row r="226">
          <cell r="A226" t="str">
            <v>Reference Data</v>
          </cell>
        </row>
        <row r="227">
          <cell r="B227" t="str">
            <v>Ticker</v>
          </cell>
          <cell r="C227" t="str">
            <v>Ticker</v>
          </cell>
          <cell r="E227" t="str">
            <v>TIBX</v>
          </cell>
        </row>
        <row r="228">
          <cell r="B228" t="str">
            <v>Security Name</v>
          </cell>
          <cell r="C228" t="str">
            <v>Security Name</v>
          </cell>
          <cell r="E228" t="str">
            <v>TIBCO Software Inc.</v>
          </cell>
        </row>
        <row r="229">
          <cell r="B229" t="str">
            <v>Interim Type</v>
          </cell>
          <cell r="C229" t="str">
            <v>Interim Type</v>
          </cell>
          <cell r="E229" t="str">
            <v>Q</v>
          </cell>
        </row>
        <row r="230">
          <cell r="B230" t="str">
            <v>Publishing Currency</v>
          </cell>
          <cell r="C230" t="str">
            <v>PUB_CURRENCY_ISO</v>
          </cell>
          <cell r="E230" t="str">
            <v>USD</v>
          </cell>
        </row>
        <row r="231">
          <cell r="B231" t="str">
            <v>Pricing Currency</v>
          </cell>
          <cell r="C231" t="str">
            <v>PRICE_CURRENCY_ISO</v>
          </cell>
          <cell r="E231" t="str">
            <v>USD</v>
          </cell>
        </row>
        <row r="232">
          <cell r="B232" t="str">
            <v>Reporting Currency</v>
          </cell>
          <cell r="C232" t="str">
            <v>CURRENCY_ISO</v>
          </cell>
          <cell r="E232" t="str">
            <v>USD</v>
          </cell>
        </row>
        <row r="233">
          <cell r="A233" t="str">
            <v>General Information</v>
          </cell>
        </row>
        <row r="234">
          <cell r="B234" t="str">
            <v>Americas Investment List</v>
          </cell>
          <cell r="C234" t="str">
            <v>AMER_LIST</v>
          </cell>
        </row>
        <row r="235">
          <cell r="B235" t="str">
            <v>Americas Conviction List</v>
          </cell>
          <cell r="C235" t="str">
            <v>AMER_CONVICTION</v>
          </cell>
        </row>
        <row r="236">
          <cell r="B236" t="str">
            <v>Legal rating</v>
          </cell>
          <cell r="C236" t="str">
            <v>LEGAL_RATING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  <cell r="E237">
            <v>18</v>
          </cell>
        </row>
        <row r="238">
          <cell r="B238" t="str">
            <v>Target price period</v>
          </cell>
          <cell r="C238" t="str">
            <v>TP_PERIOD</v>
          </cell>
          <cell r="E238" t="str">
            <v>12 months</v>
          </cell>
        </row>
        <row r="239">
          <cell r="B239" t="str">
            <v>Current shares outstanding (mn)</v>
          </cell>
          <cell r="C239" t="str">
            <v>NUM_SH</v>
          </cell>
          <cell r="E239">
            <v>166.267</v>
          </cell>
        </row>
        <row r="240">
          <cell r="B240" t="str">
            <v>Free float</v>
          </cell>
          <cell r="C240" t="str">
            <v>FREE_FLOAT</v>
          </cell>
        </row>
        <row r="241">
          <cell r="A241" t="str">
            <v>Publishing Items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  <cell r="G242">
            <v>3.3243904911960001</v>
          </cell>
          <cell r="H242">
            <v>3.6412043730580002</v>
          </cell>
          <cell r="I242">
            <v>3.5140259237759999</v>
          </cell>
          <cell r="J242">
            <v>3.4676158589670001</v>
          </cell>
          <cell r="K242">
            <v>3.7124580472859998</v>
          </cell>
          <cell r="L242">
            <v>3.9004940250429998</v>
          </cell>
          <cell r="M242">
            <v>4.3379941969439999</v>
          </cell>
          <cell r="N242">
            <v>4.1682197698900003</v>
          </cell>
          <cell r="O242">
            <v>4.0382874854070003</v>
          </cell>
          <cell r="P242">
            <v>4.6277328211270001</v>
          </cell>
          <cell r="Q242">
            <v>4.7365777970809999</v>
          </cell>
          <cell r="R242">
            <v>4.900689235262</v>
          </cell>
          <cell r="S242">
            <v>5.3405756107910003</v>
          </cell>
          <cell r="T242">
            <v>5.6792464633290001</v>
          </cell>
          <cell r="U242">
            <v>5.6081631214760002</v>
          </cell>
          <cell r="V242">
            <v>5.8768377750229996</v>
          </cell>
          <cell r="W242">
            <v>6.2252051618169997</v>
          </cell>
          <cell r="AK242">
            <v>4.0194531498390003</v>
          </cell>
          <cell r="AL242">
            <v>4.144957275846</v>
          </cell>
          <cell r="AM242">
            <v>4.2192328133599997</v>
          </cell>
          <cell r="AN242">
            <v>4.3424895225590001</v>
          </cell>
          <cell r="AO242">
            <v>4.2908795872510002</v>
          </cell>
          <cell r="AP242">
            <v>4.0344432121200002</v>
          </cell>
          <cell r="AQ242">
            <v>3.9511612567959999</v>
          </cell>
          <cell r="AR242">
            <v>4.4355602778070002</v>
          </cell>
          <cell r="AS242">
            <v>4.3710118696859999</v>
          </cell>
          <cell r="AT242">
            <v>4.3287004677669998</v>
          </cell>
          <cell r="AU242">
            <v>4.2862945936210002</v>
          </cell>
          <cell r="AV242">
            <v>4.2217196372280004</v>
          </cell>
          <cell r="AW242">
            <v>4.2889210422330004</v>
          </cell>
          <cell r="AX242">
            <v>4.48901428951</v>
          </cell>
          <cell r="AY242">
            <v>4.5185140016489997</v>
          </cell>
          <cell r="AZ242">
            <v>4.6395925206240003</v>
          </cell>
          <cell r="BA242">
            <v>4.6227282099620002</v>
          </cell>
          <cell r="BB242">
            <v>4.5355669951459996</v>
          </cell>
          <cell r="BC242">
            <v>4.6388148978919999</v>
          </cell>
          <cell r="BD242">
            <v>4.6832601692319997</v>
          </cell>
          <cell r="BE242">
            <v>4.9230254890880003</v>
          </cell>
          <cell r="BF242">
            <v>4.8637284875129998</v>
          </cell>
          <cell r="BG242">
            <v>4.726637256659</v>
          </cell>
          <cell r="BH242">
            <v>4.9375559664609998</v>
          </cell>
          <cell r="BI242">
            <v>4.8885266817269999</v>
          </cell>
          <cell r="BJ242">
            <v>4.5952902163719997</v>
          </cell>
          <cell r="BK242">
            <v>4.8455058670530002</v>
          </cell>
          <cell r="BL242">
            <v>5.3536364925209998</v>
          </cell>
          <cell r="BM242">
            <v>5.3890912315969999</v>
          </cell>
          <cell r="BN242">
            <v>5.1996991170519999</v>
          </cell>
          <cell r="BO242">
            <v>5.3589063407569997</v>
          </cell>
          <cell r="BP242">
            <v>5.6823102325969996</v>
          </cell>
          <cell r="BQ242">
            <v>5.6818646224810001</v>
          </cell>
          <cell r="BR242">
            <v>5.6783312756960003</v>
          </cell>
          <cell r="BS242">
            <v>5.5045318674179997</v>
          </cell>
          <cell r="BT242">
            <v>5.601442278475</v>
          </cell>
          <cell r="BU242">
            <v>5.6547180322940003</v>
          </cell>
          <cell r="BV242">
            <v>5.6946495301180002</v>
          </cell>
          <cell r="BW242">
            <v>5.7423094312740002</v>
          </cell>
          <cell r="BX242">
            <v>5.8680371884470004</v>
          </cell>
          <cell r="BY242">
            <v>5.9525327357249997</v>
          </cell>
          <cell r="BZ242">
            <v>6.0131511657779999</v>
          </cell>
          <cell r="CA242">
            <v>6.0782725792220003</v>
          </cell>
          <cell r="CB242">
            <v>6.2158828937750004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</row>
        <row r="244">
          <cell r="B244" t="str">
            <v>Special dividend per share</v>
          </cell>
          <cell r="C244" t="str">
            <v>DPS_SPECIAL_PUB</v>
          </cell>
          <cell r="D244" t="str">
            <v>USD</v>
          </cell>
          <cell r="G244">
            <v>21.718</v>
          </cell>
          <cell r="H244">
            <v>51.603999999999999</v>
          </cell>
          <cell r="I244">
            <v>32.700000000000003</v>
          </cell>
          <cell r="J244">
            <v>33.756999999999998</v>
          </cell>
          <cell r="K244">
            <v>112.447</v>
          </cell>
          <cell r="L244">
            <v>106.83799999999999</v>
          </cell>
          <cell r="M244">
            <v>132.32499999999999</v>
          </cell>
          <cell r="N244">
            <v>144.172</v>
          </cell>
          <cell r="O244">
            <v>167.125</v>
          </cell>
          <cell r="P244">
            <v>182.511</v>
          </cell>
          <cell r="Q244">
            <v>236.179</v>
          </cell>
          <cell r="R244">
            <v>296.52699999999999</v>
          </cell>
          <cell r="S244">
            <v>326.923</v>
          </cell>
          <cell r="T244">
            <v>302.01799999999997</v>
          </cell>
          <cell r="U244">
            <v>331.00476215754497</v>
          </cell>
          <cell r="V244">
            <v>358.76371004830003</v>
          </cell>
          <cell r="W244">
            <v>391.45947700085998</v>
          </cell>
          <cell r="AK244">
            <v>24.266999999999999</v>
          </cell>
          <cell r="AL244">
            <v>29.843</v>
          </cell>
          <cell r="AM244">
            <v>27.536999999999999</v>
          </cell>
          <cell r="AN244">
            <v>50.677999999999997</v>
          </cell>
          <cell r="AO244">
            <v>27.329000000000001</v>
          </cell>
          <cell r="AP244">
            <v>26.638000000000002</v>
          </cell>
          <cell r="AQ244">
            <v>27.943000000000001</v>
          </cell>
          <cell r="AR244">
            <v>62.262</v>
          </cell>
          <cell r="AS244">
            <v>30.827000000000002</v>
          </cell>
          <cell r="AT244">
            <v>29.67</v>
          </cell>
          <cell r="AU244">
            <v>40.746000000000002</v>
          </cell>
          <cell r="AV244">
            <v>65.882000000000005</v>
          </cell>
          <cell r="AW244">
            <v>32.976999999999997</v>
          </cell>
          <cell r="AX244">
            <v>38.106000000000002</v>
          </cell>
          <cell r="AY244">
            <v>42.142000000000003</v>
          </cell>
          <cell r="AZ244">
            <v>69.286000000000001</v>
          </cell>
          <cell r="BA244">
            <v>41.137999999999998</v>
          </cell>
          <cell r="BB244">
            <v>49.828000000000003</v>
          </cell>
          <cell r="BC244">
            <v>56.402999999999999</v>
          </cell>
          <cell r="BD244">
            <v>88.81</v>
          </cell>
          <cell r="BE244">
            <v>53.323999999999998</v>
          </cell>
          <cell r="BF244">
            <v>63.966000000000001</v>
          </cell>
          <cell r="BG244">
            <v>68.251000000000005</v>
          </cell>
          <cell r="BH244">
            <v>110.986</v>
          </cell>
          <cell r="BI244">
            <v>58.856999999999999</v>
          </cell>
          <cell r="BJ244">
            <v>74.960999999999999</v>
          </cell>
          <cell r="BK244">
            <v>82.129000000000005</v>
          </cell>
          <cell r="BL244">
            <v>110.976</v>
          </cell>
          <cell r="BM244">
            <v>56.283999999999999</v>
          </cell>
          <cell r="BN244">
            <v>58.276000000000003</v>
          </cell>
          <cell r="BO244">
            <v>77.587999999999994</v>
          </cell>
          <cell r="BP244">
            <v>109.87</v>
          </cell>
          <cell r="BQ244">
            <v>61.924999999999997</v>
          </cell>
          <cell r="BR244">
            <v>66.752669038400001</v>
          </cell>
          <cell r="BS244">
            <v>85.124673847573007</v>
          </cell>
          <cell r="BT244">
            <v>117.202419271572</v>
          </cell>
          <cell r="BU244">
            <v>65.211059442904002</v>
          </cell>
          <cell r="BV244">
            <v>74.770249068401</v>
          </cell>
          <cell r="BW244">
            <v>93.599023537221001</v>
          </cell>
          <cell r="BX244">
            <v>125.183377999774</v>
          </cell>
          <cell r="BY244">
            <v>70.842337888463007</v>
          </cell>
          <cell r="BZ244">
            <v>80.972622989816003</v>
          </cell>
          <cell r="CA244">
            <v>102.396927776862</v>
          </cell>
          <cell r="CB244">
            <v>137.24758834571799</v>
          </cell>
        </row>
        <row r="245">
          <cell r="B245" t="str">
            <v>EBITDA (Pub)</v>
          </cell>
          <cell r="C245" t="str">
            <v>EBITDA_PUB</v>
          </cell>
          <cell r="D245" t="str">
            <v>USD</v>
          </cell>
          <cell r="G245">
            <v>21.718</v>
          </cell>
          <cell r="H245">
            <v>51.603999999999999</v>
          </cell>
          <cell r="I245">
            <v>32.700000000000003</v>
          </cell>
          <cell r="J245">
            <v>33.756999999999998</v>
          </cell>
          <cell r="K245">
            <v>112.447</v>
          </cell>
          <cell r="L245">
            <v>106.83799999999999</v>
          </cell>
          <cell r="M245">
            <v>132.32499999999999</v>
          </cell>
          <cell r="N245">
            <v>144.172</v>
          </cell>
          <cell r="O245">
            <v>167.125</v>
          </cell>
          <cell r="P245">
            <v>182.511</v>
          </cell>
          <cell r="Q245">
            <v>236.179</v>
          </cell>
          <cell r="R245">
            <v>296.52699999999999</v>
          </cell>
          <cell r="S245">
            <v>326.923</v>
          </cell>
          <cell r="T245">
            <v>304.20999999999998</v>
          </cell>
          <cell r="U245">
            <v>247.216895392748</v>
          </cell>
          <cell r="V245">
            <v>230.03067772887101</v>
          </cell>
          <cell r="W245">
            <v>231.85943262357699</v>
          </cell>
          <cell r="AK245">
            <v>24.266999999999999</v>
          </cell>
          <cell r="AL245">
            <v>29.843</v>
          </cell>
          <cell r="AM245">
            <v>27.536999999999999</v>
          </cell>
          <cell r="AN245">
            <v>50.677999999999997</v>
          </cell>
          <cell r="AO245">
            <v>27.329000000000001</v>
          </cell>
          <cell r="AP245">
            <v>26.638000000000002</v>
          </cell>
          <cell r="AQ245">
            <v>27.943000000000001</v>
          </cell>
          <cell r="AR245">
            <v>62.262</v>
          </cell>
          <cell r="AS245">
            <v>30.827000000000002</v>
          </cell>
          <cell r="AT245">
            <v>29.67</v>
          </cell>
          <cell r="AU245">
            <v>40.746000000000002</v>
          </cell>
          <cell r="AV245">
            <v>65.882000000000005</v>
          </cell>
          <cell r="AW245">
            <v>32.976999999999997</v>
          </cell>
          <cell r="AX245">
            <v>38.106000000000002</v>
          </cell>
          <cell r="AY245">
            <v>42.142000000000003</v>
          </cell>
          <cell r="AZ245">
            <v>69.286000000000001</v>
          </cell>
          <cell r="BA245">
            <v>41.137999999999998</v>
          </cell>
          <cell r="BB245">
            <v>49.828000000000003</v>
          </cell>
          <cell r="BC245">
            <v>56.402999999999999</v>
          </cell>
          <cell r="BD245">
            <v>88.81</v>
          </cell>
          <cell r="BE245">
            <v>53.323999999999998</v>
          </cell>
          <cell r="BF245">
            <v>63.966000000000001</v>
          </cell>
          <cell r="BG245">
            <v>68.251000000000005</v>
          </cell>
          <cell r="BH245">
            <v>110.986</v>
          </cell>
          <cell r="BI245">
            <v>58.856999999999999</v>
          </cell>
          <cell r="BJ245">
            <v>74.960999999999999</v>
          </cell>
          <cell r="BK245">
            <v>82.129000000000005</v>
          </cell>
          <cell r="BL245">
            <v>110.976</v>
          </cell>
          <cell r="BM245">
            <v>56.283999999999999</v>
          </cell>
          <cell r="BN245">
            <v>58.276000000000003</v>
          </cell>
          <cell r="BO245">
            <v>79.78</v>
          </cell>
          <cell r="BP245">
            <v>109.87</v>
          </cell>
          <cell r="BQ245">
            <v>61.923999999999999</v>
          </cell>
          <cell r="BR245">
            <v>53.591999999999999</v>
          </cell>
          <cell r="BS245">
            <v>55.935000000000002</v>
          </cell>
          <cell r="BT245">
            <v>75.765895392748007</v>
          </cell>
          <cell r="BU245">
            <v>58.139952312135001</v>
          </cell>
          <cell r="BV245">
            <v>50.285952435611001</v>
          </cell>
          <cell r="BW245">
            <v>51.118586566707002</v>
          </cell>
          <cell r="BX245">
            <v>70.486186414417006</v>
          </cell>
          <cell r="BY245">
            <v>58.704325367833</v>
          </cell>
          <cell r="BZ245">
            <v>51.454812860000999</v>
          </cell>
          <cell r="CA245">
            <v>51.730331225694997</v>
          </cell>
          <cell r="CB245">
            <v>69.969963170048004</v>
          </cell>
        </row>
        <row r="246">
          <cell r="B246" t="str">
            <v>EPS (Pub)</v>
          </cell>
          <cell r="C246" t="str">
            <v>EPS_PUB</v>
          </cell>
          <cell r="D246" t="str">
            <v>USD</v>
          </cell>
          <cell r="G246">
            <v>-0.18609076204</v>
          </cell>
          <cell r="H246">
            <v>-7.2312839259999998E-2</v>
          </cell>
          <cell r="I246">
            <v>-0.46188607527100001</v>
          </cell>
          <cell r="J246">
            <v>5.1056635522000002E-2</v>
          </cell>
          <cell r="K246">
            <v>0.20232300790999999</v>
          </cell>
          <cell r="L246">
            <v>0.34985150137499998</v>
          </cell>
          <cell r="M246">
            <v>0.334018016689</v>
          </cell>
          <cell r="N246">
            <v>0.257981224939</v>
          </cell>
          <cell r="O246">
            <v>0.29219178723</v>
          </cell>
          <cell r="P246">
            <v>0.36184469376400002</v>
          </cell>
          <cell r="Q246">
            <v>0.45503553756300003</v>
          </cell>
          <cell r="R246">
            <v>0.65014282964100001</v>
          </cell>
          <cell r="S246">
            <v>0.71952501194200003</v>
          </cell>
          <cell r="T246">
            <v>0.51416028072599995</v>
          </cell>
          <cell r="U246">
            <v>0.162177931459</v>
          </cell>
          <cell r="V246">
            <v>2.8270038237999999E-2</v>
          </cell>
          <cell r="W246">
            <v>0.111505324681</v>
          </cell>
          <cell r="AK246">
            <v>2.5439433165000001E-2</v>
          </cell>
          <cell r="AL246">
            <v>0.111346698092</v>
          </cell>
          <cell r="AM246">
            <v>5.2452703522000002E-2</v>
          </cell>
          <cell r="AN246">
            <v>0.14477918191</v>
          </cell>
          <cell r="AO246">
            <v>4.8038427043000001E-2</v>
          </cell>
          <cell r="AP246">
            <v>4.3504731339999998E-2</v>
          </cell>
          <cell r="AQ246">
            <v>2.3155180684E-2</v>
          </cell>
          <cell r="AR246">
            <v>0.14328288587099999</v>
          </cell>
          <cell r="AS246">
            <v>2.9011280410999998E-2</v>
          </cell>
          <cell r="AT246">
            <v>1.8780579600999998E-2</v>
          </cell>
          <cell r="AU246">
            <v>6.0675715518000002E-2</v>
          </cell>
          <cell r="AV246">
            <v>0.1837242117</v>
          </cell>
          <cell r="AW246">
            <v>3.2691816004999999E-2</v>
          </cell>
          <cell r="AX246">
            <v>5.8203472455000002E-2</v>
          </cell>
          <cell r="AY246">
            <v>8.6332857126000001E-2</v>
          </cell>
          <cell r="AZ246">
            <v>0.18461654817699999</v>
          </cell>
          <cell r="BA246">
            <v>6.1415652890999997E-2</v>
          </cell>
          <cell r="BB246">
            <v>7.5387556994000002E-2</v>
          </cell>
          <cell r="BC246">
            <v>0.10137740081299999</v>
          </cell>
          <cell r="BD246">
            <v>0.21685492686499999</v>
          </cell>
          <cell r="BE246">
            <v>9.1955546845E-2</v>
          </cell>
          <cell r="BF246">
            <v>0.120492826308</v>
          </cell>
          <cell r="BG246">
            <v>0.13603959365599999</v>
          </cell>
          <cell r="BH246">
            <v>0.30165486283100001</v>
          </cell>
          <cell r="BI246">
            <v>0.120802266103</v>
          </cell>
          <cell r="BJ246">
            <v>0.156316196298</v>
          </cell>
          <cell r="BK246">
            <v>0.15420447492100001</v>
          </cell>
          <cell r="BL246">
            <v>0.28820207462000003</v>
          </cell>
          <cell r="BM246">
            <v>5.6199373263000001E-2</v>
          </cell>
          <cell r="BN246">
            <v>5.2027676454999998E-2</v>
          </cell>
          <cell r="BO246">
            <v>0.140378086096</v>
          </cell>
          <cell r="BP246">
            <v>0.26555514491100002</v>
          </cell>
          <cell r="BQ246">
            <v>7.2588113689000006E-2</v>
          </cell>
          <cell r="BR246">
            <v>9.3013220819999996E-3</v>
          </cell>
          <cell r="BS246">
            <v>4.3724852196000003E-2</v>
          </cell>
          <cell r="BT246">
            <v>3.6563643492000003E-2</v>
          </cell>
          <cell r="BU246">
            <v>-1.2958272158E-2</v>
          </cell>
          <cell r="BV246">
            <v>-1.5082483225E-2</v>
          </cell>
          <cell r="BW246">
            <v>8.3587501190000007E-3</v>
          </cell>
          <cell r="BX246">
            <v>4.7952043501999997E-2</v>
          </cell>
          <cell r="BY246">
            <v>1.8365144682000002E-2</v>
          </cell>
          <cell r="BZ246">
            <v>5.7214976970000001E-3</v>
          </cell>
          <cell r="CA246">
            <v>2.6156592890999999E-2</v>
          </cell>
          <cell r="CB246">
            <v>6.1262089412000002E-2</v>
          </cell>
        </row>
        <row r="247">
          <cell r="B247" t="str">
            <v>Consensus earnings equivalent estimate</v>
          </cell>
          <cell r="C247" t="str">
            <v>CEEE_EPS</v>
          </cell>
          <cell r="D247" t="str">
            <v>USD</v>
          </cell>
          <cell r="G247">
            <v>0.13671953766100001</v>
          </cell>
          <cell r="H247">
            <v>0.172354088795</v>
          </cell>
          <cell r="I247">
            <v>6.6526997249000006E-2</v>
          </cell>
          <cell r="J247">
            <v>7.4435223763000005E-2</v>
          </cell>
          <cell r="K247">
            <v>0.25364721372900001</v>
          </cell>
          <cell r="L247">
            <v>0.23801604186200001</v>
          </cell>
          <cell r="M247">
            <v>0.34295999082900003</v>
          </cell>
          <cell r="N247">
            <v>0.37122515552300001</v>
          </cell>
          <cell r="O247">
            <v>0.46873460813200002</v>
          </cell>
          <cell r="P247">
            <v>0.55429664038899995</v>
          </cell>
          <cell r="Q247">
            <v>0.75932677304100005</v>
          </cell>
          <cell r="R247">
            <v>1.011520920173</v>
          </cell>
          <cell r="S247">
            <v>1.147479640302</v>
          </cell>
          <cell r="T247">
            <v>1.073180332105</v>
          </cell>
          <cell r="U247">
            <v>0.68655491053399997</v>
          </cell>
          <cell r="V247">
            <v>0.58316749596299999</v>
          </cell>
          <cell r="W247">
            <v>0.61273141143099996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5.7046827452000001E-2</v>
          </cell>
          <cell r="AL247">
            <v>7.6671428961000002E-2</v>
          </cell>
          <cell r="AM247">
            <v>7.2490186388999997E-2</v>
          </cell>
          <cell r="AN247">
            <v>0.13693429852799999</v>
          </cell>
          <cell r="AO247">
            <v>7.02338354E-2</v>
          </cell>
          <cell r="AP247">
            <v>6.9627392216999998E-2</v>
          </cell>
          <cell r="AQ247">
            <v>6.0571234410000001E-2</v>
          </cell>
          <cell r="AR247">
            <v>0.177003213434</v>
          </cell>
          <cell r="AS247">
            <v>7.4401254314000007E-2</v>
          </cell>
          <cell r="AT247">
            <v>6.6772407118999996E-2</v>
          </cell>
          <cell r="AU247">
            <v>0.107166646647</v>
          </cell>
          <cell r="AV247">
            <v>0.22723289978299999</v>
          </cell>
          <cell r="AW247">
            <v>8.8504985704999997E-2</v>
          </cell>
          <cell r="AX247">
            <v>0.109880208393</v>
          </cell>
          <cell r="AY247">
            <v>0.12808808669300001</v>
          </cell>
          <cell r="AZ247">
            <v>0.228110491838</v>
          </cell>
          <cell r="BA247">
            <v>0.11752923502900001</v>
          </cell>
          <cell r="BB247">
            <v>0.15420503015100001</v>
          </cell>
          <cell r="BC247">
            <v>0.17410276181100001</v>
          </cell>
          <cell r="BD247">
            <v>0.311413021475</v>
          </cell>
          <cell r="BE247">
            <v>0.15749974061300001</v>
          </cell>
          <cell r="BF247">
            <v>0.20790537368500001</v>
          </cell>
          <cell r="BG247">
            <v>0.22806246639300001</v>
          </cell>
          <cell r="BH247">
            <v>0.41973391945499999</v>
          </cell>
          <cell r="BI247">
            <v>0.20235740287699999</v>
          </cell>
          <cell r="BJ247">
            <v>0.25718534078400002</v>
          </cell>
          <cell r="BK247">
            <v>0.27134454526599999</v>
          </cell>
          <cell r="BL247">
            <v>0.41740507076900002</v>
          </cell>
          <cell r="BM247">
            <v>0.18372258026400001</v>
          </cell>
          <cell r="BN247">
            <v>0.17711498623899999</v>
          </cell>
          <cell r="BO247">
            <v>0.29011550967400002</v>
          </cell>
          <cell r="BP247">
            <v>0.42222725592799998</v>
          </cell>
          <cell r="BQ247">
            <v>0.18854148617700001</v>
          </cell>
          <cell r="BR247">
            <v>0.13729039063199999</v>
          </cell>
          <cell r="BS247">
            <v>0.140400680833</v>
          </cell>
          <cell r="BT247">
            <v>0.22032235289300001</v>
          </cell>
          <cell r="BU247">
            <v>0.14561869742899999</v>
          </cell>
          <cell r="BV247">
            <v>0.11747168148999999</v>
          </cell>
          <cell r="BW247">
            <v>0.122342172469</v>
          </cell>
          <cell r="BX247">
            <v>0.19773494457599999</v>
          </cell>
          <cell r="BY247">
            <v>0.154070078976</v>
          </cell>
          <cell r="BZ247">
            <v>0.127873534127</v>
          </cell>
          <cell r="CA247">
            <v>0.13017824705100001</v>
          </cell>
          <cell r="CB247">
            <v>0.200609551277</v>
          </cell>
        </row>
        <row r="248">
          <cell r="B248" t="str">
            <v>EPS (excl. ESO) (Pub)</v>
          </cell>
          <cell r="C248" t="str">
            <v>EPS_PUB_EX_ESO</v>
          </cell>
          <cell r="D248" t="str">
            <v>USD</v>
          </cell>
          <cell r="F248">
            <v>0</v>
          </cell>
          <cell r="G248">
            <v>0.13671953766100001</v>
          </cell>
          <cell r="H248">
            <v>0.172354088795</v>
          </cell>
          <cell r="I248">
            <v>6.6526997249000006E-2</v>
          </cell>
          <cell r="J248">
            <v>7.4435223763000005E-2</v>
          </cell>
          <cell r="K248">
            <v>0.25364721372900001</v>
          </cell>
          <cell r="L248">
            <v>0.23801600000000001</v>
          </cell>
          <cell r="M248">
            <v>0.34295999999999999</v>
          </cell>
          <cell r="N248">
            <v>0.37122515552300001</v>
          </cell>
          <cell r="O248">
            <v>0.46873460813200002</v>
          </cell>
          <cell r="P248">
            <v>0.55429664038899995</v>
          </cell>
          <cell r="Q248">
            <v>0.75932677304100005</v>
          </cell>
          <cell r="R248">
            <v>1.011520920173</v>
          </cell>
          <cell r="S248">
            <v>1.147479640302</v>
          </cell>
          <cell r="T248">
            <v>1.073180332105</v>
          </cell>
          <cell r="U248">
            <v>0.68655491053399997</v>
          </cell>
          <cell r="V248">
            <v>0.58316749596299999</v>
          </cell>
          <cell r="W248">
            <v>0.61273141143099996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5.7047E-2</v>
          </cell>
          <cell r="AL248">
            <v>7.6671000000000003E-2</v>
          </cell>
          <cell r="AM248">
            <v>7.2489999999999999E-2</v>
          </cell>
          <cell r="AN248">
            <v>0.136934</v>
          </cell>
          <cell r="AO248">
            <v>7.0234000000000005E-2</v>
          </cell>
          <cell r="AP248">
            <v>6.9626999999999994E-2</v>
          </cell>
          <cell r="AQ248">
            <v>6.0571234410000001E-2</v>
          </cell>
          <cell r="AR248">
            <v>0.177003213434</v>
          </cell>
          <cell r="AS248">
            <v>7.4401254314000007E-2</v>
          </cell>
          <cell r="AT248">
            <v>6.6772407118999996E-2</v>
          </cell>
          <cell r="AU248">
            <v>0.107166646647</v>
          </cell>
          <cell r="AV248">
            <v>0.22723289978299999</v>
          </cell>
          <cell r="AW248">
            <v>8.8504985704999997E-2</v>
          </cell>
          <cell r="AX248">
            <v>0.109880208393</v>
          </cell>
          <cell r="AY248">
            <v>0.12808808669300001</v>
          </cell>
          <cell r="AZ248">
            <v>0.228110491838</v>
          </cell>
          <cell r="BA248">
            <v>0.11752923502900001</v>
          </cell>
          <cell r="BB248">
            <v>0.15420503015100001</v>
          </cell>
          <cell r="BC248">
            <v>0.17410276181100001</v>
          </cell>
          <cell r="BD248">
            <v>0.311413021475</v>
          </cell>
          <cell r="BE248">
            <v>0.15749974061300001</v>
          </cell>
          <cell r="BF248">
            <v>0.20790537368500001</v>
          </cell>
          <cell r="BG248">
            <v>0.22806246639300001</v>
          </cell>
          <cell r="BH248">
            <v>0.41973391945499999</v>
          </cell>
          <cell r="BI248">
            <v>0.20235740287699999</v>
          </cell>
          <cell r="BJ248">
            <v>0.25718534078400002</v>
          </cell>
          <cell r="BK248">
            <v>0.27134454526599999</v>
          </cell>
          <cell r="BL248">
            <v>0.41740507076900002</v>
          </cell>
          <cell r="BM248">
            <v>0.18372258026400001</v>
          </cell>
          <cell r="BN248">
            <v>0.17711498623899999</v>
          </cell>
          <cell r="BO248">
            <v>0.29011550967400002</v>
          </cell>
          <cell r="BP248">
            <v>0.42222725592799998</v>
          </cell>
          <cell r="BQ248">
            <v>0.18854148617700001</v>
          </cell>
          <cell r="BR248">
            <v>0.13729039063199999</v>
          </cell>
          <cell r="BS248">
            <v>0.140400680833</v>
          </cell>
          <cell r="BT248">
            <v>0.22032235289300001</v>
          </cell>
          <cell r="BU248">
            <v>0.14561869742899999</v>
          </cell>
          <cell r="BV248">
            <v>0.11747168148999999</v>
          </cell>
          <cell r="BW248">
            <v>0.122342172469</v>
          </cell>
          <cell r="BX248">
            <v>0.19773494457599999</v>
          </cell>
          <cell r="BY248">
            <v>0.154070078976</v>
          </cell>
          <cell r="BZ248">
            <v>0.127873534127</v>
          </cell>
          <cell r="CA248">
            <v>0.13017824705100001</v>
          </cell>
          <cell r="CB248">
            <v>0.200609551277</v>
          </cell>
        </row>
        <row r="249">
          <cell r="B249" t="str">
            <v>EV adjustment (Pub)</v>
          </cell>
          <cell r="C249" t="str">
            <v>EV_ADJ_PUB</v>
          </cell>
          <cell r="D249" t="str">
            <v>USD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</row>
        <row r="250">
          <cell r="B250" t="str">
            <v>Net debt (Pub)</v>
          </cell>
          <cell r="C250" t="str">
            <v>NET_DEBT_PUB</v>
          </cell>
          <cell r="D250" t="str">
            <v>USD</v>
          </cell>
          <cell r="G250">
            <v>-171.65799999999999</v>
          </cell>
          <cell r="H250">
            <v>-100.158</v>
          </cell>
          <cell r="I250">
            <v>-57.228999999999999</v>
          </cell>
          <cell r="J250">
            <v>-29.800999999999998</v>
          </cell>
          <cell r="K250">
            <v>-128.99799999999999</v>
          </cell>
          <cell r="L250">
            <v>-158.613</v>
          </cell>
          <cell r="M250">
            <v>-90.566999999999993</v>
          </cell>
          <cell r="N250">
            <v>-123.755</v>
          </cell>
          <cell r="O250">
            <v>-209.84200000000001</v>
          </cell>
          <cell r="P250">
            <v>-250.00399999999999</v>
          </cell>
          <cell r="Q250">
            <v>-203.61199999999999</v>
          </cell>
          <cell r="R250">
            <v>-240.04</v>
          </cell>
          <cell r="S250">
            <v>-167.13200000000001</v>
          </cell>
          <cell r="T250">
            <v>-122.087</v>
          </cell>
          <cell r="U250">
            <v>161.08598487986299</v>
          </cell>
          <cell r="V250">
            <v>54.412822721261001</v>
          </cell>
          <cell r="W250">
            <v>-82.155374788662996</v>
          </cell>
          <cell r="AK250">
            <v>-61.127000000000002</v>
          </cell>
          <cell r="AL250">
            <v>-40.44</v>
          </cell>
          <cell r="AM250">
            <v>-76.129000000000005</v>
          </cell>
          <cell r="AN250">
            <v>-90.566999999999993</v>
          </cell>
          <cell r="AO250">
            <v>-79.426000000000002</v>
          </cell>
          <cell r="AP250">
            <v>-241.11799999999999</v>
          </cell>
          <cell r="AQ250">
            <v>-61.838000000000001</v>
          </cell>
          <cell r="AR250">
            <v>-123.755</v>
          </cell>
          <cell r="AS250">
            <v>-157.23099999999999</v>
          </cell>
          <cell r="AT250">
            <v>-199.38499999999999</v>
          </cell>
          <cell r="AU250">
            <v>-225.10599999999999</v>
          </cell>
          <cell r="AV250">
            <v>-209.84200000000001</v>
          </cell>
          <cell r="AW250">
            <v>-241.66300000000001</v>
          </cell>
          <cell r="AX250">
            <v>-283.935</v>
          </cell>
          <cell r="AY250">
            <v>-242.06</v>
          </cell>
          <cell r="AZ250">
            <v>-250.00399999999999</v>
          </cell>
          <cell r="BA250">
            <v>-236.46899999999999</v>
          </cell>
          <cell r="BB250">
            <v>-235.59299999999999</v>
          </cell>
          <cell r="BC250">
            <v>-247.90600000000001</v>
          </cell>
          <cell r="BD250">
            <v>-203.61199999999999</v>
          </cell>
          <cell r="BE250">
            <v>-220.583</v>
          </cell>
          <cell r="BF250">
            <v>-239.22900000000001</v>
          </cell>
          <cell r="BG250">
            <v>-233.52799999999999</v>
          </cell>
          <cell r="BH250">
            <v>-240.04</v>
          </cell>
          <cell r="BI250">
            <v>-216.85</v>
          </cell>
          <cell r="BJ250">
            <v>-93.18</v>
          </cell>
          <cell r="BK250">
            <v>-118.236</v>
          </cell>
          <cell r="BL250">
            <v>-167.13200000000001</v>
          </cell>
          <cell r="BM250">
            <v>-209.048</v>
          </cell>
          <cell r="BN250">
            <v>-130.63</v>
          </cell>
          <cell r="BO250">
            <v>-130.149</v>
          </cell>
          <cell r="BP250">
            <v>-122.087</v>
          </cell>
          <cell r="BQ250">
            <v>19.091999999999999</v>
          </cell>
          <cell r="BR250">
            <v>142.95400000000001</v>
          </cell>
          <cell r="BS250">
            <v>197.9</v>
          </cell>
          <cell r="BT250">
            <v>161.08598487986299</v>
          </cell>
          <cell r="BU250">
            <v>131.359686239805</v>
          </cell>
          <cell r="BV250">
            <v>119.655169210338</v>
          </cell>
          <cell r="BW250">
            <v>104.943251778855</v>
          </cell>
          <cell r="BX250">
            <v>54.412822721261001</v>
          </cell>
          <cell r="BY250">
            <v>28.115194288632001</v>
          </cell>
          <cell r="BZ250">
            <v>11.870321683983001</v>
          </cell>
          <cell r="CA250">
            <v>-13.273464506127</v>
          </cell>
          <cell r="CB250">
            <v>-82.155374788662996</v>
          </cell>
        </row>
        <row r="251">
          <cell r="B251" t="str">
            <v>Net income (Pub)</v>
          </cell>
          <cell r="C251" t="str">
            <v>NI_PUB</v>
          </cell>
          <cell r="D251" t="str">
            <v>USD</v>
          </cell>
          <cell r="G251">
            <v>30.003</v>
          </cell>
          <cell r="H251">
            <v>36.508000000000003</v>
          </cell>
          <cell r="I251">
            <v>14.099</v>
          </cell>
          <cell r="J251">
            <v>16.373999999999999</v>
          </cell>
          <cell r="K251">
            <v>56.058</v>
          </cell>
          <cell r="L251">
            <v>53.31</v>
          </cell>
          <cell r="M251">
            <v>74.790999999999997</v>
          </cell>
          <cell r="N251">
            <v>76.218000000000004</v>
          </cell>
          <cell r="O251">
            <v>86.126000000000005</v>
          </cell>
          <cell r="P251">
            <v>95.52</v>
          </cell>
          <cell r="Q251">
            <v>129.809</v>
          </cell>
          <cell r="R251">
            <v>175.268</v>
          </cell>
          <cell r="S251">
            <v>194.72499999999999</v>
          </cell>
          <cell r="T251">
            <v>180.02199999999999</v>
          </cell>
          <cell r="U251">
            <v>114.623498331698</v>
          </cell>
          <cell r="V251">
            <v>97.703682486839</v>
          </cell>
          <cell r="W251">
            <v>103.065744496668</v>
          </cell>
          <cell r="AK251">
            <v>12.56</v>
          </cell>
          <cell r="AL251">
            <v>16.850999999999999</v>
          </cell>
          <cell r="AM251">
            <v>15.548999999999999</v>
          </cell>
          <cell r="AN251">
            <v>29.831</v>
          </cell>
          <cell r="AO251">
            <v>15.192</v>
          </cell>
          <cell r="AP251">
            <v>14.753</v>
          </cell>
          <cell r="AQ251">
            <v>12.122</v>
          </cell>
          <cell r="AR251">
            <v>34.151000000000003</v>
          </cell>
          <cell r="AS251">
            <v>14.141</v>
          </cell>
          <cell r="AT251">
            <v>12.419</v>
          </cell>
          <cell r="AU251">
            <v>19.628</v>
          </cell>
          <cell r="AV251">
            <v>39.938000000000002</v>
          </cell>
          <cell r="AW251">
            <v>15.231</v>
          </cell>
          <cell r="AX251">
            <v>19.024000000000001</v>
          </cell>
          <cell r="AY251">
            <v>22.056000000000001</v>
          </cell>
          <cell r="AZ251">
            <v>39.209000000000003</v>
          </cell>
          <cell r="BA251">
            <v>19.95</v>
          </cell>
          <cell r="BB251">
            <v>26.210999999999999</v>
          </cell>
          <cell r="BC251">
            <v>29.805</v>
          </cell>
          <cell r="BD251">
            <v>53.843000000000004</v>
          </cell>
          <cell r="BE251">
            <v>27.324000000000002</v>
          </cell>
          <cell r="BF251">
            <v>36.314</v>
          </cell>
          <cell r="BG251">
            <v>39.445</v>
          </cell>
          <cell r="BH251">
            <v>72.185000000000002</v>
          </cell>
          <cell r="BI251">
            <v>34.576000000000001</v>
          </cell>
          <cell r="BJ251">
            <v>43.587000000000003</v>
          </cell>
          <cell r="BK251">
            <v>45.902000000000001</v>
          </cell>
          <cell r="BL251">
            <v>70.66</v>
          </cell>
          <cell r="BM251">
            <v>31.073</v>
          </cell>
          <cell r="BN251">
            <v>29.667999999999999</v>
          </cell>
          <cell r="BO251">
            <v>48.448999999999998</v>
          </cell>
          <cell r="BP251">
            <v>70.831999999999994</v>
          </cell>
          <cell r="BQ251">
            <v>31.556000000000001</v>
          </cell>
          <cell r="BR251">
            <v>22.908000000000001</v>
          </cell>
          <cell r="BS251">
            <v>23.344000000000001</v>
          </cell>
          <cell r="BT251">
            <v>36.815498331698002</v>
          </cell>
          <cell r="BU251">
            <v>24.356974527197</v>
          </cell>
          <cell r="BV251">
            <v>19.668600660645001</v>
          </cell>
          <cell r="BW251">
            <v>20.504564189730001</v>
          </cell>
          <cell r="BX251">
            <v>33.173543109267001</v>
          </cell>
          <cell r="BY251">
            <v>25.873835644747</v>
          </cell>
          <cell r="BZ251">
            <v>21.495980310454001</v>
          </cell>
          <cell r="CA251">
            <v>21.905293879828999</v>
          </cell>
          <cell r="CB251">
            <v>33.790634661638002</v>
          </cell>
        </row>
        <row r="252">
          <cell r="B252" t="str">
            <v>EBIT, operating profit (Pub)</v>
          </cell>
          <cell r="C252" t="str">
            <v>EBIT_PUB</v>
          </cell>
          <cell r="D252" t="str">
            <v>USD</v>
          </cell>
          <cell r="G252">
            <v>21.718</v>
          </cell>
          <cell r="H252">
            <v>16.91</v>
          </cell>
          <cell r="I252">
            <v>-6.4660000000000002</v>
          </cell>
          <cell r="J252">
            <v>11.401999999999999</v>
          </cell>
          <cell r="K252">
            <v>87.34</v>
          </cell>
          <cell r="L252">
            <v>76.977999999999994</v>
          </cell>
          <cell r="M252">
            <v>101.907</v>
          </cell>
          <cell r="N252">
            <v>104.515</v>
          </cell>
          <cell r="O252">
            <v>119.009</v>
          </cell>
          <cell r="P252">
            <v>139.77600000000001</v>
          </cell>
          <cell r="Q252">
            <v>190.27099999999999</v>
          </cell>
          <cell r="R252">
            <v>248.721</v>
          </cell>
          <cell r="S252">
            <v>276.43900000000002</v>
          </cell>
          <cell r="T252">
            <v>251.08799999999999</v>
          </cell>
          <cell r="U252">
            <v>188.384075392748</v>
          </cell>
          <cell r="V252">
            <v>169.86086651169401</v>
          </cell>
          <cell r="W252">
            <v>178.06609914675701</v>
          </cell>
          <cell r="AK252">
            <v>16.811</v>
          </cell>
          <cell r="AL252">
            <v>22.363</v>
          </cell>
          <cell r="AM252">
            <v>19.765000000000001</v>
          </cell>
          <cell r="AN252">
            <v>42.968000000000004</v>
          </cell>
          <cell r="AO252">
            <v>19.376999999999999</v>
          </cell>
          <cell r="AP252">
            <v>18.658000000000001</v>
          </cell>
          <cell r="AQ252">
            <v>16.263000000000002</v>
          </cell>
          <cell r="AR252">
            <v>50.216999999999999</v>
          </cell>
          <cell r="AS252">
            <v>18.855</v>
          </cell>
          <cell r="AT252">
            <v>17.452000000000002</v>
          </cell>
          <cell r="AU252">
            <v>28.66</v>
          </cell>
          <cell r="AV252">
            <v>54.042000000000002</v>
          </cell>
          <cell r="AW252">
            <v>21.878</v>
          </cell>
          <cell r="AX252">
            <v>27.140999999999998</v>
          </cell>
          <cell r="AY252">
            <v>32.463999999999999</v>
          </cell>
          <cell r="AZ252">
            <v>58.292999999999999</v>
          </cell>
          <cell r="BA252">
            <v>30.370999999999999</v>
          </cell>
          <cell r="BB252">
            <v>38.771000000000001</v>
          </cell>
          <cell r="BC252">
            <v>44.972000000000001</v>
          </cell>
          <cell r="BD252">
            <v>76.156999999999996</v>
          </cell>
          <cell r="BE252">
            <v>40.543999999999997</v>
          </cell>
          <cell r="BF252">
            <v>50.771999999999998</v>
          </cell>
          <cell r="BG252">
            <v>57.636000000000003</v>
          </cell>
          <cell r="BH252">
            <v>99.769000000000005</v>
          </cell>
          <cell r="BI252">
            <v>47.567999999999998</v>
          </cell>
          <cell r="BJ252">
            <v>61.835000000000001</v>
          </cell>
          <cell r="BK252">
            <v>68.832999999999998</v>
          </cell>
          <cell r="BL252">
            <v>98.203000000000003</v>
          </cell>
          <cell r="BM252">
            <v>44.003</v>
          </cell>
          <cell r="BN252">
            <v>45.341000000000001</v>
          </cell>
          <cell r="BO252">
            <v>66.415000000000006</v>
          </cell>
          <cell r="BP252">
            <v>95.328999999999994</v>
          </cell>
          <cell r="BQ252">
            <v>47.204999999999998</v>
          </cell>
          <cell r="BR252">
            <v>38.658999999999999</v>
          </cell>
          <cell r="BS252">
            <v>40.656999999999996</v>
          </cell>
          <cell r="BT252">
            <v>61.863075392748001</v>
          </cell>
          <cell r="BU252">
            <v>42.370407840425997</v>
          </cell>
          <cell r="BV252">
            <v>35.028480608937002</v>
          </cell>
          <cell r="BW252">
            <v>36.330651334907998</v>
          </cell>
          <cell r="BX252">
            <v>56.131326727422</v>
          </cell>
          <cell r="BY252">
            <v>44.698355548420999</v>
          </cell>
          <cell r="BZ252">
            <v>37.843291428604999</v>
          </cell>
          <cell r="CA252">
            <v>38.476585756806003</v>
          </cell>
          <cell r="CB252">
            <v>57.047866412925003</v>
          </cell>
        </row>
        <row r="253">
          <cell r="B253" t="str">
            <v>Pre-tax profit (Pub)</v>
          </cell>
          <cell r="C253" t="str">
            <v>PTP_PUB</v>
          </cell>
          <cell r="D253" t="str">
            <v>USD</v>
          </cell>
          <cell r="G253">
            <v>48.396000000000001</v>
          </cell>
          <cell r="H253">
            <v>52.932000000000002</v>
          </cell>
          <cell r="I253">
            <v>22.739000000000001</v>
          </cell>
          <cell r="J253">
            <v>26.408999999999999</v>
          </cell>
          <cell r="K253">
            <v>90.415000000000006</v>
          </cell>
          <cell r="L253">
            <v>85.984999999999999</v>
          </cell>
          <cell r="M253">
            <v>119.371</v>
          </cell>
          <cell r="N253">
            <v>118.783</v>
          </cell>
          <cell r="O253">
            <v>123.874</v>
          </cell>
          <cell r="P253">
            <v>140.57300000000001</v>
          </cell>
          <cell r="Q253">
            <v>185.60499999999999</v>
          </cell>
          <cell r="R253">
            <v>243.999</v>
          </cell>
          <cell r="S253">
            <v>262.96199999999999</v>
          </cell>
          <cell r="T253">
            <v>232.648</v>
          </cell>
          <cell r="U253">
            <v>170.40333495175</v>
          </cell>
          <cell r="V253">
            <v>152.74989702020599</v>
          </cell>
          <cell r="W253">
            <v>161.132942561275</v>
          </cell>
          <cell r="AK253">
            <v>20.59</v>
          </cell>
          <cell r="AL253">
            <v>26.748000000000001</v>
          </cell>
          <cell r="AM253">
            <v>24.681000000000001</v>
          </cell>
          <cell r="AN253">
            <v>47.351999999999997</v>
          </cell>
          <cell r="AO253">
            <v>24.122</v>
          </cell>
          <cell r="AP253">
            <v>23.420999999999999</v>
          </cell>
          <cell r="AQ253">
            <v>18.678000000000001</v>
          </cell>
          <cell r="AR253">
            <v>52.561999999999998</v>
          </cell>
          <cell r="AS253">
            <v>21.454000000000001</v>
          </cell>
          <cell r="AT253">
            <v>18.562000000000001</v>
          </cell>
          <cell r="AU253">
            <v>29.306999999999999</v>
          </cell>
          <cell r="AV253">
            <v>54.551000000000002</v>
          </cell>
          <cell r="AW253">
            <v>22.388999999999999</v>
          </cell>
          <cell r="AX253">
            <v>28.030999999999999</v>
          </cell>
          <cell r="AY253">
            <v>32.450000000000003</v>
          </cell>
          <cell r="AZ253">
            <v>57.703000000000003</v>
          </cell>
          <cell r="BA253">
            <v>29.346</v>
          </cell>
          <cell r="BB253">
            <v>38.04</v>
          </cell>
          <cell r="BC253">
            <v>43.244</v>
          </cell>
          <cell r="BD253">
            <v>74.974999999999994</v>
          </cell>
          <cell r="BE253">
            <v>39.628</v>
          </cell>
          <cell r="BF253">
            <v>49.088000000000001</v>
          </cell>
          <cell r="BG253">
            <v>56.377000000000002</v>
          </cell>
          <cell r="BH253">
            <v>98.906000000000006</v>
          </cell>
          <cell r="BI253">
            <v>47.356000000000002</v>
          </cell>
          <cell r="BJ253">
            <v>59.731999999999999</v>
          </cell>
          <cell r="BK253">
            <v>62.884</v>
          </cell>
          <cell r="BL253">
            <v>92.99</v>
          </cell>
          <cell r="BM253">
            <v>38.368000000000002</v>
          </cell>
          <cell r="BN253">
            <v>40.116999999999997</v>
          </cell>
          <cell r="BO253">
            <v>62.280999999999999</v>
          </cell>
          <cell r="BP253">
            <v>91.882000000000005</v>
          </cell>
          <cell r="BQ253">
            <v>42.651000000000003</v>
          </cell>
          <cell r="BR253">
            <v>33.698999999999998</v>
          </cell>
          <cell r="BS253">
            <v>36.496000000000002</v>
          </cell>
          <cell r="BT253">
            <v>57.557334951750001</v>
          </cell>
          <cell r="BU253">
            <v>38.079683959242999</v>
          </cell>
          <cell r="BV253">
            <v>30.749882184326001</v>
          </cell>
          <cell r="BW253">
            <v>32.056827221915</v>
          </cell>
          <cell r="BX253">
            <v>51.863503654722003</v>
          </cell>
          <cell r="BY253">
            <v>40.451144006626997</v>
          </cell>
          <cell r="BZ253">
            <v>33.606806777345</v>
          </cell>
          <cell r="CA253">
            <v>34.246727443377999</v>
          </cell>
          <cell r="CB253">
            <v>52.828264333924999</v>
          </cell>
        </row>
        <row r="254">
          <cell r="B254" t="str">
            <v>Sales, revenue (Pub)</v>
          </cell>
          <cell r="C254" t="str">
            <v>REVS_PUB</v>
          </cell>
          <cell r="D254" t="str">
            <v>USD</v>
          </cell>
          <cell r="G254">
            <v>251.797</v>
          </cell>
          <cell r="H254">
            <v>319.23200000000003</v>
          </cell>
          <cell r="I254">
            <v>272.745</v>
          </cell>
          <cell r="J254">
            <v>264.20999999999998</v>
          </cell>
          <cell r="K254">
            <v>387.22399999999999</v>
          </cell>
          <cell r="L254">
            <v>445.91</v>
          </cell>
          <cell r="M254">
            <v>517.279</v>
          </cell>
          <cell r="N254">
            <v>577.38599999999997</v>
          </cell>
          <cell r="O254">
            <v>644.471</v>
          </cell>
          <cell r="P254">
            <v>621.38800000000003</v>
          </cell>
          <cell r="Q254">
            <v>754.00699999999995</v>
          </cell>
          <cell r="R254">
            <v>920.24599999999998</v>
          </cell>
          <cell r="S254">
            <v>1024.6130000000001</v>
          </cell>
          <cell r="T254">
            <v>1069.95</v>
          </cell>
          <cell r="U254">
            <v>1056.0761223352399</v>
          </cell>
          <cell r="V254">
            <v>1004.81587404944</v>
          </cell>
          <cell r="W254">
            <v>1008.14369617044</v>
          </cell>
          <cell r="AK254">
            <v>114.58</v>
          </cell>
          <cell r="AL254">
            <v>121.247</v>
          </cell>
          <cell r="AM254">
            <v>120.40300000000001</v>
          </cell>
          <cell r="AN254">
            <v>161.04900000000001</v>
          </cell>
          <cell r="AO254">
            <v>125.654</v>
          </cell>
          <cell r="AP254">
            <v>130.517</v>
          </cell>
          <cell r="AQ254">
            <v>135.114</v>
          </cell>
          <cell r="AR254">
            <v>186.101</v>
          </cell>
          <cell r="AS254">
            <v>146.578</v>
          </cell>
          <cell r="AT254">
            <v>150.03200000000001</v>
          </cell>
          <cell r="AU254">
            <v>162.33699999999999</v>
          </cell>
          <cell r="AV254">
            <v>185.524</v>
          </cell>
          <cell r="AW254">
            <v>132.89599999999999</v>
          </cell>
          <cell r="AX254">
            <v>142.66999999999999</v>
          </cell>
          <cell r="AY254">
            <v>150.25200000000001</v>
          </cell>
          <cell r="AZ254">
            <v>195.57</v>
          </cell>
          <cell r="BA254">
            <v>155.04400000000001</v>
          </cell>
          <cell r="BB254">
            <v>173.27</v>
          </cell>
          <cell r="BC254">
            <v>184.476</v>
          </cell>
          <cell r="BD254">
            <v>241.21700000000001</v>
          </cell>
          <cell r="BE254">
            <v>185.34100000000001</v>
          </cell>
          <cell r="BF254">
            <v>216.42099999999999</v>
          </cell>
          <cell r="BG254">
            <v>228.97300000000001</v>
          </cell>
          <cell r="BH254">
            <v>289.51100000000002</v>
          </cell>
          <cell r="BI254">
            <v>225.702</v>
          </cell>
          <cell r="BJ254">
            <v>247.363</v>
          </cell>
          <cell r="BK254">
            <v>255.02099999999999</v>
          </cell>
          <cell r="BL254">
            <v>296.52699999999999</v>
          </cell>
          <cell r="BM254">
            <v>237.79</v>
          </cell>
          <cell r="BN254">
            <v>245.846</v>
          </cell>
          <cell r="BO254">
            <v>270.85899999999998</v>
          </cell>
          <cell r="BP254">
            <v>315.45499999999998</v>
          </cell>
          <cell r="BQ254">
            <v>252.87799999999999</v>
          </cell>
          <cell r="BR254">
            <v>254</v>
          </cell>
          <cell r="BS254">
            <v>259.57100000000003</v>
          </cell>
          <cell r="BT254">
            <v>289.62712233524201</v>
          </cell>
          <cell r="BU254">
            <v>237.32211281665499</v>
          </cell>
          <cell r="BV254">
            <v>243.25350054951099</v>
          </cell>
          <cell r="BW254">
            <v>247.44068668095801</v>
          </cell>
          <cell r="BX254">
            <v>276.799574002317</v>
          </cell>
          <cell r="BY254">
            <v>239.545773116617</v>
          </cell>
          <cell r="BZ254">
            <v>245.991206302129</v>
          </cell>
          <cell r="CA254">
            <v>248.33172854743401</v>
          </cell>
          <cell r="CB254">
            <v>274.27498820426098</v>
          </cell>
        </row>
        <row r="255">
          <cell r="A255" t="str">
            <v>Income Statement</v>
          </cell>
          <cell r="B255" t="str">
            <v>Total shareholders' equity (Pub)</v>
          </cell>
          <cell r="C255" t="str">
            <v>EQ_PUB</v>
          </cell>
          <cell r="D255" t="str">
            <v>USD</v>
          </cell>
          <cell r="G255">
            <v>729.53499999999997</v>
          </cell>
          <cell r="H255">
            <v>771.279</v>
          </cell>
          <cell r="I255">
            <v>744.72400000000005</v>
          </cell>
          <cell r="J255">
            <v>762.79399999999998</v>
          </cell>
          <cell r="K255">
            <v>820.48199999999997</v>
          </cell>
          <cell r="L255">
            <v>873.61900000000003</v>
          </cell>
          <cell r="M255">
            <v>946.00699999999995</v>
          </cell>
          <cell r="N255">
            <v>855.79700000000003</v>
          </cell>
          <cell r="O255">
            <v>742.00099999999998</v>
          </cell>
          <cell r="P255">
            <v>797.48099999999999</v>
          </cell>
          <cell r="Q255">
            <v>809.73099999999999</v>
          </cell>
          <cell r="R255">
            <v>849.15099999999995</v>
          </cell>
          <cell r="S255">
            <v>906.28499999999997</v>
          </cell>
          <cell r="T255">
            <v>953.25300000000004</v>
          </cell>
          <cell r="U255">
            <v>935.99167833169804</v>
          </cell>
          <cell r="V255">
            <v>984.46728804182999</v>
          </cell>
          <cell r="W255">
            <v>1047.00213238264</v>
          </cell>
          <cell r="AK255">
            <v>884.96299999999997</v>
          </cell>
          <cell r="AL255">
            <v>910.98699999999997</v>
          </cell>
          <cell r="AM255">
            <v>905.01700000000005</v>
          </cell>
          <cell r="AN255">
            <v>946.00699999999995</v>
          </cell>
          <cell r="AO255">
            <v>928.14300000000003</v>
          </cell>
          <cell r="AP255">
            <v>854.83799999999997</v>
          </cell>
          <cell r="AQ255">
            <v>790.73800000000006</v>
          </cell>
          <cell r="AR255">
            <v>855.79700000000003</v>
          </cell>
          <cell r="AS255">
            <v>830.77200000000005</v>
          </cell>
          <cell r="AT255">
            <v>805.09500000000003</v>
          </cell>
          <cell r="AU255">
            <v>785.05200000000002</v>
          </cell>
          <cell r="AV255">
            <v>742.00099999999998</v>
          </cell>
          <cell r="AW255">
            <v>738.08900000000006</v>
          </cell>
          <cell r="AX255">
            <v>777.20100000000002</v>
          </cell>
          <cell r="AY255">
            <v>778.06100000000004</v>
          </cell>
          <cell r="AZ255">
            <v>797.48099999999999</v>
          </cell>
          <cell r="BA255">
            <v>784.68499999999995</v>
          </cell>
          <cell r="BB255">
            <v>770.93299999999999</v>
          </cell>
          <cell r="BC255">
            <v>794.12800000000004</v>
          </cell>
          <cell r="BD255">
            <v>809.73099999999999</v>
          </cell>
          <cell r="BE255">
            <v>854.07600000000002</v>
          </cell>
          <cell r="BF255">
            <v>849.52800000000002</v>
          </cell>
          <cell r="BG255">
            <v>817.505</v>
          </cell>
          <cell r="BH255">
            <v>849.15099999999995</v>
          </cell>
          <cell r="BI255">
            <v>835.28300000000002</v>
          </cell>
          <cell r="BJ255">
            <v>778.79600000000005</v>
          </cell>
          <cell r="BK255">
            <v>819.69</v>
          </cell>
          <cell r="BL255">
            <v>906.28499999999997</v>
          </cell>
          <cell r="BM255">
            <v>911.45699999999999</v>
          </cell>
          <cell r="BN255">
            <v>870.98599999999999</v>
          </cell>
          <cell r="BO255">
            <v>894.93200000000002</v>
          </cell>
          <cell r="BP255">
            <v>953.25300000000004</v>
          </cell>
          <cell r="BQ255">
            <v>950.96799999999996</v>
          </cell>
          <cell r="BR255">
            <v>947.47500000000002</v>
          </cell>
          <cell r="BS255">
            <v>915.22199999999998</v>
          </cell>
          <cell r="BT255">
            <v>935.99167833169804</v>
          </cell>
          <cell r="BU255">
            <v>945.83886205889496</v>
          </cell>
          <cell r="BV255">
            <v>953.47053936754003</v>
          </cell>
          <cell r="BW255">
            <v>962.41181560638995</v>
          </cell>
          <cell r="BX255">
            <v>984.46728804182999</v>
          </cell>
          <cell r="BY255">
            <v>999.64155725317903</v>
          </cell>
          <cell r="BZ255">
            <v>1010.83136511624</v>
          </cell>
          <cell r="CA255">
            <v>1022.80027689552</v>
          </cell>
          <cell r="CB255">
            <v>1047.00213238264</v>
          </cell>
        </row>
        <row r="256">
          <cell r="A256" t="str">
            <v>Income Statement</v>
          </cell>
          <cell r="B256" t="str">
            <v>Provision for income tax</v>
          </cell>
          <cell r="C256" t="str">
            <v>PROV_INC_TAX</v>
          </cell>
          <cell r="D256" t="str">
            <v>USD</v>
          </cell>
          <cell r="G256">
            <v>-18.393000000000001</v>
          </cell>
          <cell r="H256">
            <v>-16.423999999999999</v>
          </cell>
          <cell r="I256">
            <v>-8.64</v>
          </cell>
          <cell r="J256">
            <v>-10.035</v>
          </cell>
          <cell r="K256">
            <v>-34.356999999999999</v>
          </cell>
          <cell r="L256">
            <v>-32.674999999999997</v>
          </cell>
          <cell r="M256">
            <v>-44.58</v>
          </cell>
          <cell r="N256">
            <v>-42.564999999999998</v>
          </cell>
          <cell r="O256">
            <v>-37.747999999999998</v>
          </cell>
          <cell r="P256">
            <v>-45.052999999999997</v>
          </cell>
          <cell r="Q256">
            <v>-55.795999999999999</v>
          </cell>
          <cell r="R256">
            <v>-68.730999999999995</v>
          </cell>
          <cell r="S256">
            <v>-68.236999999999995</v>
          </cell>
          <cell r="T256">
            <v>-52.625999999999998</v>
          </cell>
          <cell r="U256">
            <v>-70.327193553960001</v>
          </cell>
          <cell r="V256">
            <v>-77.721770378307994</v>
          </cell>
          <cell r="W256">
            <v>-87.434152914224995</v>
          </cell>
          <cell r="AK256">
            <v>-8.0299999999999994</v>
          </cell>
          <cell r="AL256">
            <v>-9.8970000000000002</v>
          </cell>
          <cell r="AM256">
            <v>-9.1319999999999997</v>
          </cell>
          <cell r="AN256">
            <v>-17.521000000000001</v>
          </cell>
          <cell r="AO256">
            <v>-8.93</v>
          </cell>
          <cell r="AP256">
            <v>-8.6679999999999993</v>
          </cell>
          <cell r="AQ256">
            <v>-6.556</v>
          </cell>
          <cell r="AR256">
            <v>-18.411000000000001</v>
          </cell>
          <cell r="AS256">
            <v>-7.3129999999999997</v>
          </cell>
          <cell r="AT256">
            <v>-6.1429999999999998</v>
          </cell>
          <cell r="AU256">
            <v>-9.6790000000000003</v>
          </cell>
          <cell r="AV256">
            <v>-14.613</v>
          </cell>
          <cell r="AW256">
            <v>-7.1580000000000004</v>
          </cell>
          <cell r="AX256">
            <v>-9.0069999999999997</v>
          </cell>
          <cell r="AY256">
            <v>-10.394</v>
          </cell>
          <cell r="AZ256">
            <v>-18.494</v>
          </cell>
          <cell r="BA256">
            <v>-9.3960000000000008</v>
          </cell>
          <cell r="BB256">
            <v>-11.829000000000001</v>
          </cell>
          <cell r="BC256">
            <v>-13.439</v>
          </cell>
          <cell r="BD256">
            <v>-21.132000000000001</v>
          </cell>
          <cell r="BE256">
            <v>-12.304</v>
          </cell>
          <cell r="BF256">
            <v>-12.773999999999999</v>
          </cell>
          <cell r="BG256">
            <v>-16.931999999999999</v>
          </cell>
          <cell r="BH256">
            <v>-26.721</v>
          </cell>
          <cell r="BI256">
            <v>-12.78</v>
          </cell>
          <cell r="BJ256">
            <v>-16.145</v>
          </cell>
          <cell r="BK256">
            <v>-16.981999999999999</v>
          </cell>
          <cell r="BL256">
            <v>-22.33</v>
          </cell>
          <cell r="BM256">
            <v>-7.2949999999999999</v>
          </cell>
          <cell r="BN256">
            <v>-10.449</v>
          </cell>
          <cell r="BO256">
            <v>-13.832000000000001</v>
          </cell>
          <cell r="BP256">
            <v>-21.05</v>
          </cell>
          <cell r="BQ256">
            <v>-11.095000000000001</v>
          </cell>
          <cell r="BR256">
            <v>-13.581410458713</v>
          </cell>
          <cell r="BS256">
            <v>-18.536470357673</v>
          </cell>
          <cell r="BT256">
            <v>-27.114312737573002</v>
          </cell>
          <cell r="BU256">
            <v>-12.810376025998</v>
          </cell>
          <cell r="BV256">
            <v>-15.438759553936</v>
          </cell>
          <cell r="BW256">
            <v>-20.513810294169001</v>
          </cell>
          <cell r="BX256">
            <v>-28.958824504206</v>
          </cell>
          <cell r="BY256">
            <v>-14.598653716731</v>
          </cell>
          <cell r="BZ256">
            <v>-17.355800715697001</v>
          </cell>
          <cell r="CA256">
            <v>-23.096410955043002</v>
          </cell>
          <cell r="CB256">
            <v>-32.383287526754998</v>
          </cell>
        </row>
        <row r="257">
          <cell r="B257" t="str">
            <v>Provision for income tax</v>
          </cell>
          <cell r="C257" t="str">
            <v>PROV_INC_TAX</v>
          </cell>
          <cell r="D257" t="str">
            <v>USD</v>
          </cell>
          <cell r="F257">
            <v>0</v>
          </cell>
          <cell r="G257">
            <v>-18.393000000000001</v>
          </cell>
          <cell r="H257">
            <v>-16.423999999999999</v>
          </cell>
          <cell r="I257">
            <v>-8.64</v>
          </cell>
          <cell r="J257">
            <v>-10.035</v>
          </cell>
          <cell r="K257">
            <v>-34.356999999999999</v>
          </cell>
          <cell r="L257">
            <v>-32.674999999999997</v>
          </cell>
          <cell r="M257">
            <v>-44.58</v>
          </cell>
          <cell r="N257">
            <v>-42.564999999999998</v>
          </cell>
          <cell r="O257">
            <v>-37.747999999999998</v>
          </cell>
          <cell r="P257">
            <v>-45.052999999999997</v>
          </cell>
          <cell r="Q257">
            <v>-55.795999999999999</v>
          </cell>
          <cell r="R257">
            <v>-68.730999999999995</v>
          </cell>
          <cell r="S257">
            <v>-68.236999999999995</v>
          </cell>
          <cell r="T257">
            <v>-52.625999999999998</v>
          </cell>
          <cell r="U257">
            <v>-55.779836620052002</v>
          </cell>
          <cell r="V257">
            <v>-55.046214533366999</v>
          </cell>
          <cell r="W257">
            <v>-58.067198064606998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-8.0299999999999994</v>
          </cell>
          <cell r="AL257">
            <v>-9.8970000000000002</v>
          </cell>
          <cell r="AM257">
            <v>-9.1319999999999997</v>
          </cell>
          <cell r="AN257">
            <v>-17.521000000000001</v>
          </cell>
          <cell r="AO257">
            <v>-8.93</v>
          </cell>
          <cell r="AP257">
            <v>-8.6679999999999993</v>
          </cell>
          <cell r="AQ257">
            <v>-6.556</v>
          </cell>
          <cell r="AR257">
            <v>-18.411000000000001</v>
          </cell>
          <cell r="AS257">
            <v>-7.3129999999999997</v>
          </cell>
          <cell r="AT257">
            <v>-6.1429999999999998</v>
          </cell>
          <cell r="AU257">
            <v>-9.6790000000000003</v>
          </cell>
          <cell r="AV257">
            <v>-14.613</v>
          </cell>
          <cell r="AW257">
            <v>-7.1580000000000004</v>
          </cell>
          <cell r="AX257">
            <v>-9.0069999999999997</v>
          </cell>
          <cell r="AY257">
            <v>-10.394</v>
          </cell>
          <cell r="AZ257">
            <v>-18.494</v>
          </cell>
          <cell r="BA257">
            <v>-9.3960000000000008</v>
          </cell>
          <cell r="BB257">
            <v>-11.829000000000001</v>
          </cell>
          <cell r="BC257">
            <v>-13.439</v>
          </cell>
          <cell r="BD257">
            <v>-21.132000000000001</v>
          </cell>
          <cell r="BE257">
            <v>-12.304</v>
          </cell>
          <cell r="BF257">
            <v>-12.773999999999999</v>
          </cell>
          <cell r="BG257">
            <v>-16.931999999999999</v>
          </cell>
          <cell r="BH257">
            <v>-26.721</v>
          </cell>
          <cell r="BI257">
            <v>-12.78</v>
          </cell>
          <cell r="BJ257">
            <v>-16.145</v>
          </cell>
          <cell r="BK257">
            <v>-16.981999999999999</v>
          </cell>
          <cell r="BL257">
            <v>-22.33</v>
          </cell>
          <cell r="BM257">
            <v>-7.2949999999999999</v>
          </cell>
          <cell r="BN257">
            <v>-10.449</v>
          </cell>
          <cell r="BO257">
            <v>-13.832000000000001</v>
          </cell>
          <cell r="BP257">
            <v>-21.05</v>
          </cell>
          <cell r="BQ257">
            <v>-11.095000000000001</v>
          </cell>
          <cell r="BR257">
            <v>-10.791</v>
          </cell>
          <cell r="BS257">
            <v>-13.151999999999999</v>
          </cell>
          <cell r="BT257">
            <v>-20.741836620051998</v>
          </cell>
          <cell r="BU257">
            <v>-13.722709432046001</v>
          </cell>
          <cell r="BV257">
            <v>-11.081281523681</v>
          </cell>
          <cell r="BW257">
            <v>-11.552263032185</v>
          </cell>
          <cell r="BX257">
            <v>-18.689960545453999</v>
          </cell>
          <cell r="BY257">
            <v>-14.577308361879</v>
          </cell>
          <cell r="BZ257">
            <v>-12.110826466891</v>
          </cell>
          <cell r="CA257">
            <v>-12.34143356355</v>
          </cell>
          <cell r="CB257">
            <v>-19.037629672287</v>
          </cell>
        </row>
        <row r="258">
          <cell r="B258" t="str">
            <v>Minority interest</v>
          </cell>
          <cell r="C258" t="str">
            <v>INC_MINORITY</v>
          </cell>
          <cell r="D258" t="str">
            <v>USD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76.218000000000004</v>
          </cell>
          <cell r="O258">
            <v>86.126000000000005</v>
          </cell>
          <cell r="P258">
            <v>95.52</v>
          </cell>
          <cell r="Q258">
            <v>129.809</v>
          </cell>
          <cell r="R258">
            <v>175.268</v>
          </cell>
          <cell r="S258">
            <v>194.72499999999999</v>
          </cell>
          <cell r="T258">
            <v>177.83</v>
          </cell>
          <cell r="U258">
            <v>195.73420094736099</v>
          </cell>
          <cell r="V258">
            <v>215.42580052788</v>
          </cell>
          <cell r="W258">
            <v>242.34615723937401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15.192</v>
          </cell>
          <cell r="AP258">
            <v>14.753</v>
          </cell>
          <cell r="AQ258">
            <v>12.122</v>
          </cell>
          <cell r="AR258">
            <v>34.151000000000003</v>
          </cell>
          <cell r="AS258">
            <v>14.141</v>
          </cell>
          <cell r="AT258">
            <v>12.419</v>
          </cell>
          <cell r="AU258">
            <v>19.628</v>
          </cell>
          <cell r="AV258">
            <v>39.938000000000002</v>
          </cell>
          <cell r="AW258">
            <v>15.231</v>
          </cell>
          <cell r="AX258">
            <v>19.024000000000001</v>
          </cell>
          <cell r="AY258">
            <v>22.056000000000001</v>
          </cell>
          <cell r="AZ258">
            <v>39.209000000000003</v>
          </cell>
          <cell r="BA258">
            <v>19.95</v>
          </cell>
          <cell r="BB258">
            <v>26.210999999999999</v>
          </cell>
          <cell r="BC258">
            <v>29.805</v>
          </cell>
          <cell r="BD258">
            <v>53.843000000000004</v>
          </cell>
          <cell r="BE258">
            <v>27.324000000000002</v>
          </cell>
          <cell r="BF258">
            <v>36.314</v>
          </cell>
          <cell r="BG258">
            <v>39.445</v>
          </cell>
          <cell r="BH258">
            <v>72.185000000000002</v>
          </cell>
          <cell r="BI258">
            <v>34.576000000000001</v>
          </cell>
          <cell r="BJ258">
            <v>43.587000000000003</v>
          </cell>
          <cell r="BK258">
            <v>45.902000000000001</v>
          </cell>
          <cell r="BL258">
            <v>70.66</v>
          </cell>
          <cell r="BM258">
            <v>31.073</v>
          </cell>
          <cell r="BN258">
            <v>29.667999999999999</v>
          </cell>
          <cell r="BO258">
            <v>46.256999999999998</v>
          </cell>
          <cell r="BP258">
            <v>70.831999999999994</v>
          </cell>
          <cell r="BQ258">
            <v>31.556999999999999</v>
          </cell>
          <cell r="BR258">
            <v>37.644358924466999</v>
          </cell>
          <cell r="BS258">
            <v>51.378577023222</v>
          </cell>
          <cell r="BT258">
            <v>75.154264999671</v>
          </cell>
          <cell r="BU258">
            <v>35.507239439232997</v>
          </cell>
          <cell r="BV258">
            <v>42.792477833112997</v>
          </cell>
          <cell r="BW258">
            <v>56.859281292592001</v>
          </cell>
          <cell r="BX258">
            <v>80.266801962941997</v>
          </cell>
          <cell r="BY258">
            <v>40.463909252816002</v>
          </cell>
          <cell r="BZ258">
            <v>48.106048598514001</v>
          </cell>
          <cell r="CA258">
            <v>64.017620739885004</v>
          </cell>
          <cell r="CB258">
            <v>89.758578648159002</v>
          </cell>
        </row>
        <row r="259">
          <cell r="B259" t="str">
            <v>Net income (pre-preferred dividends)</v>
          </cell>
          <cell r="C259" t="str">
            <v>NI_PRE_PREF</v>
          </cell>
          <cell r="D259" t="str">
            <v>USD</v>
          </cell>
          <cell r="F259">
            <v>0</v>
          </cell>
          <cell r="G259">
            <v>30.003</v>
          </cell>
          <cell r="H259">
            <v>36.508000000000003</v>
          </cell>
          <cell r="I259">
            <v>14.099</v>
          </cell>
          <cell r="J259">
            <v>16.373999999999999</v>
          </cell>
          <cell r="K259">
            <v>56.058</v>
          </cell>
          <cell r="L259">
            <v>53.31</v>
          </cell>
          <cell r="M259">
            <v>74.790999999999997</v>
          </cell>
          <cell r="N259">
            <v>76.218000000000004</v>
          </cell>
          <cell r="O259">
            <v>86.126000000000005</v>
          </cell>
          <cell r="P259">
            <v>95.52</v>
          </cell>
          <cell r="Q259">
            <v>129.809</v>
          </cell>
          <cell r="R259">
            <v>175.268</v>
          </cell>
          <cell r="S259">
            <v>194.72499999999999</v>
          </cell>
          <cell r="T259">
            <v>180.02199999999999</v>
          </cell>
          <cell r="U259">
            <v>114.623498331698</v>
          </cell>
          <cell r="V259">
            <v>97.703682486839</v>
          </cell>
          <cell r="W259">
            <v>103.065744496668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12.56</v>
          </cell>
          <cell r="AL259">
            <v>16.850999999999999</v>
          </cell>
          <cell r="AM259">
            <v>15.548999999999999</v>
          </cell>
          <cell r="AN259">
            <v>29.831</v>
          </cell>
          <cell r="AO259">
            <v>15.192</v>
          </cell>
          <cell r="AP259">
            <v>14.753</v>
          </cell>
          <cell r="AQ259">
            <v>12.122</v>
          </cell>
          <cell r="AR259">
            <v>34.151000000000003</v>
          </cell>
          <cell r="AS259">
            <v>14.141</v>
          </cell>
          <cell r="AT259">
            <v>12.419</v>
          </cell>
          <cell r="AU259">
            <v>19.628</v>
          </cell>
          <cell r="AV259">
            <v>39.938000000000002</v>
          </cell>
          <cell r="AW259">
            <v>15.231</v>
          </cell>
          <cell r="AX259">
            <v>19.024000000000001</v>
          </cell>
          <cell r="AY259">
            <v>22.056000000000001</v>
          </cell>
          <cell r="AZ259">
            <v>39.209000000000003</v>
          </cell>
          <cell r="BA259">
            <v>19.95</v>
          </cell>
          <cell r="BB259">
            <v>26.210999999999999</v>
          </cell>
          <cell r="BC259">
            <v>29.805</v>
          </cell>
          <cell r="BD259">
            <v>53.843000000000004</v>
          </cell>
          <cell r="BE259">
            <v>27.324000000000002</v>
          </cell>
          <cell r="BF259">
            <v>36.314</v>
          </cell>
          <cell r="BG259">
            <v>39.445</v>
          </cell>
          <cell r="BH259">
            <v>72.185000000000002</v>
          </cell>
          <cell r="BI259">
            <v>34.576000000000001</v>
          </cell>
          <cell r="BJ259">
            <v>43.587000000000003</v>
          </cell>
          <cell r="BK259">
            <v>45.902000000000001</v>
          </cell>
          <cell r="BL259">
            <v>70.66</v>
          </cell>
          <cell r="BM259">
            <v>31.073</v>
          </cell>
          <cell r="BN259">
            <v>29.667999999999999</v>
          </cell>
          <cell r="BO259">
            <v>48.448999999999998</v>
          </cell>
          <cell r="BP259">
            <v>70.831999999999994</v>
          </cell>
          <cell r="BQ259">
            <v>31.556000000000001</v>
          </cell>
          <cell r="BR259">
            <v>22.908000000000001</v>
          </cell>
          <cell r="BS259">
            <v>23.344000000000001</v>
          </cell>
          <cell r="BT259">
            <v>36.815498331698002</v>
          </cell>
          <cell r="BU259">
            <v>24.356974527197</v>
          </cell>
          <cell r="BV259">
            <v>19.668600660645001</v>
          </cell>
          <cell r="BW259">
            <v>20.504564189730001</v>
          </cell>
          <cell r="BX259">
            <v>33.173543109267001</v>
          </cell>
          <cell r="BY259">
            <v>25.873835644747</v>
          </cell>
          <cell r="BZ259">
            <v>21.495980310454001</v>
          </cell>
          <cell r="CA259">
            <v>21.905293879828999</v>
          </cell>
          <cell r="CB259">
            <v>33.790634661638002</v>
          </cell>
        </row>
        <row r="260">
          <cell r="B260" t="str">
            <v>Preferred dividends</v>
          </cell>
          <cell r="C260" t="str">
            <v>PREF_DIV</v>
          </cell>
          <cell r="D260" t="str">
            <v>USD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</row>
        <row r="261">
          <cell r="B261" t="str">
            <v>Net income (pre-exceptionals)</v>
          </cell>
          <cell r="C261" t="str">
            <v>NET_EARNING</v>
          </cell>
          <cell r="D261" t="str">
            <v>USD</v>
          </cell>
          <cell r="G261">
            <v>30.003</v>
          </cell>
          <cell r="H261">
            <v>36.508000000000003</v>
          </cell>
          <cell r="I261">
            <v>14.099</v>
          </cell>
          <cell r="J261">
            <v>16.373999999999999</v>
          </cell>
          <cell r="K261">
            <v>56.058</v>
          </cell>
          <cell r="L261">
            <v>53.31</v>
          </cell>
          <cell r="M261">
            <v>74.790999999999997</v>
          </cell>
          <cell r="N261">
            <v>76.218000000000004</v>
          </cell>
          <cell r="O261">
            <v>86.126000000000005</v>
          </cell>
          <cell r="P261">
            <v>95.52</v>
          </cell>
          <cell r="Q261">
            <v>129.809</v>
          </cell>
          <cell r="R261">
            <v>175.268</v>
          </cell>
          <cell r="S261">
            <v>194.72499999999999</v>
          </cell>
          <cell r="T261">
            <v>180.02199999999999</v>
          </cell>
          <cell r="U261">
            <v>114.623498331698</v>
          </cell>
          <cell r="V261">
            <v>97.703682486839</v>
          </cell>
          <cell r="W261">
            <v>103.065744496668</v>
          </cell>
          <cell r="AK261">
            <v>12.56</v>
          </cell>
          <cell r="AL261">
            <v>16.850999999999999</v>
          </cell>
          <cell r="AM261">
            <v>15.548999999999999</v>
          </cell>
          <cell r="AN261">
            <v>29.831</v>
          </cell>
          <cell r="AO261">
            <v>15.192</v>
          </cell>
          <cell r="AP261">
            <v>14.753</v>
          </cell>
          <cell r="AQ261">
            <v>12.122</v>
          </cell>
          <cell r="AR261">
            <v>34.151000000000003</v>
          </cell>
          <cell r="AS261">
            <v>14.141</v>
          </cell>
          <cell r="AT261">
            <v>12.419</v>
          </cell>
          <cell r="AU261">
            <v>19.628</v>
          </cell>
          <cell r="AV261">
            <v>39.938000000000002</v>
          </cell>
          <cell r="AW261">
            <v>15.231</v>
          </cell>
          <cell r="AX261">
            <v>19.024000000000001</v>
          </cell>
          <cell r="AY261">
            <v>22.056000000000001</v>
          </cell>
          <cell r="AZ261">
            <v>39.209000000000003</v>
          </cell>
          <cell r="BA261">
            <v>19.95</v>
          </cell>
          <cell r="BB261">
            <v>26.210999999999999</v>
          </cell>
          <cell r="BC261">
            <v>29.805</v>
          </cell>
          <cell r="BD261">
            <v>53.843000000000004</v>
          </cell>
          <cell r="BE261">
            <v>27.324000000000002</v>
          </cell>
          <cell r="BF261">
            <v>36.314</v>
          </cell>
          <cell r="BG261">
            <v>39.445</v>
          </cell>
          <cell r="BH261">
            <v>72.185000000000002</v>
          </cell>
          <cell r="BI261">
            <v>34.576000000000001</v>
          </cell>
          <cell r="BJ261">
            <v>43.587000000000003</v>
          </cell>
          <cell r="BK261">
            <v>45.902000000000001</v>
          </cell>
          <cell r="BL261">
            <v>70.66</v>
          </cell>
          <cell r="BM261">
            <v>31.073</v>
          </cell>
          <cell r="BN261">
            <v>29.667999999999999</v>
          </cell>
          <cell r="BO261">
            <v>48.448999999999998</v>
          </cell>
          <cell r="BP261">
            <v>70.831999999999994</v>
          </cell>
          <cell r="BQ261">
            <v>31.556000000000001</v>
          </cell>
          <cell r="BR261">
            <v>22.908000000000001</v>
          </cell>
          <cell r="BS261">
            <v>23.344000000000001</v>
          </cell>
          <cell r="BT261">
            <v>36.815498331698002</v>
          </cell>
          <cell r="BU261">
            <v>24.356974527197</v>
          </cell>
          <cell r="BV261">
            <v>19.668600660645001</v>
          </cell>
          <cell r="BW261">
            <v>20.504564189730001</v>
          </cell>
          <cell r="BX261">
            <v>33.173543109267001</v>
          </cell>
          <cell r="BY261">
            <v>25.873835644747</v>
          </cell>
          <cell r="BZ261">
            <v>21.495980310454001</v>
          </cell>
          <cell r="CA261">
            <v>21.905293879828999</v>
          </cell>
          <cell r="CB261">
            <v>33.790634661638002</v>
          </cell>
        </row>
        <row r="262">
          <cell r="B262" t="str">
            <v>Post-tax exceptionals</v>
          </cell>
          <cell r="C262" t="str">
            <v>TAX_EXC</v>
          </cell>
          <cell r="D262" t="str">
            <v>USD</v>
          </cell>
          <cell r="G262">
            <v>-64.192999999999998</v>
          </cell>
          <cell r="H262">
            <v>-49.768000000000001</v>
          </cell>
          <cell r="I262">
            <v>-108.958</v>
          </cell>
          <cell r="J262">
            <v>-4.9329999999999998</v>
          </cell>
          <cell r="K262">
            <v>-11.135</v>
          </cell>
          <cell r="L262">
            <v>24.547999999999998</v>
          </cell>
          <cell r="M262">
            <v>-1.927</v>
          </cell>
          <cell r="N262">
            <v>-24.11</v>
          </cell>
          <cell r="O262">
            <v>-33.505000000000003</v>
          </cell>
          <cell r="P262">
            <v>-32.781999999999996</v>
          </cell>
          <cell r="Q262">
            <v>-50.954999999999998</v>
          </cell>
          <cell r="R262">
            <v>-62.404000000000003</v>
          </cell>
          <cell r="S262">
            <v>-72.504000000000005</v>
          </cell>
          <cell r="T262">
            <v>-93.433999999999997</v>
          </cell>
          <cell r="U262">
            <v>-91.511774382671007</v>
          </cell>
          <cell r="V262">
            <v>-92.871141518702998</v>
          </cell>
          <cell r="W262">
            <v>-84.299396528900999</v>
          </cell>
          <cell r="AK262">
            <v>-6.9589999999999996</v>
          </cell>
          <cell r="AL262">
            <v>7.6210000000000004</v>
          </cell>
          <cell r="AM262">
            <v>-4.298</v>
          </cell>
          <cell r="AN262">
            <v>1.7090000000000001</v>
          </cell>
          <cell r="AO262">
            <v>-4.8010000000000002</v>
          </cell>
          <cell r="AP262">
            <v>-5.5350000000000001</v>
          </cell>
          <cell r="AQ262">
            <v>-7.4880000000000004</v>
          </cell>
          <cell r="AR262">
            <v>-6.5060000000000002</v>
          </cell>
          <cell r="AS262">
            <v>-8.6270000000000007</v>
          </cell>
          <cell r="AT262">
            <v>-8.9260000000000002</v>
          </cell>
          <cell r="AU262">
            <v>-8.5150000000000006</v>
          </cell>
          <cell r="AV262">
            <v>-7.6470000000000002</v>
          </cell>
          <cell r="AW262">
            <v>-9.6050000000000004</v>
          </cell>
          <cell r="AX262">
            <v>-8.9469999999999992</v>
          </cell>
          <cell r="AY262">
            <v>-7.19</v>
          </cell>
          <cell r="AZ262">
            <v>-7.476</v>
          </cell>
          <cell r="BA262">
            <v>-9.5250000000000004</v>
          </cell>
          <cell r="BB262">
            <v>-13.397</v>
          </cell>
          <cell r="BC262">
            <v>-12.45</v>
          </cell>
          <cell r="BD262">
            <v>-16.349</v>
          </cell>
          <cell r="BE262">
            <v>-11.371</v>
          </cell>
          <cell r="BF262">
            <v>-15.268000000000001</v>
          </cell>
          <cell r="BG262">
            <v>-15.916</v>
          </cell>
          <cell r="BH262">
            <v>-20.306999999999999</v>
          </cell>
          <cell r="BI262">
            <v>-13.935</v>
          </cell>
          <cell r="BJ262">
            <v>-17.094999999999999</v>
          </cell>
          <cell r="BK262">
            <v>-19.815999999999999</v>
          </cell>
          <cell r="BL262">
            <v>-21.872</v>
          </cell>
          <cell r="BM262">
            <v>-21.568000000000001</v>
          </cell>
          <cell r="BN262">
            <v>-20.952999999999999</v>
          </cell>
          <cell r="BO262">
            <v>-25.006</v>
          </cell>
          <cell r="BP262">
            <v>-26.283000000000001</v>
          </cell>
          <cell r="BQ262">
            <v>-19.407</v>
          </cell>
          <cell r="BR262">
            <v>-21.356000000000002</v>
          </cell>
          <cell r="BS262">
            <v>-16.074000000000002</v>
          </cell>
          <cell r="BT262">
            <v>-30.705774382670999</v>
          </cell>
          <cell r="BU262">
            <v>-26.487669958642002</v>
          </cell>
          <cell r="BV262">
            <v>-22.151097443746</v>
          </cell>
          <cell r="BW262">
            <v>-19.103636570896999</v>
          </cell>
          <cell r="BX262">
            <v>-25.128737545418002</v>
          </cell>
          <cell r="BY262">
            <v>-22.789675902340999</v>
          </cell>
          <cell r="BZ262">
            <v>-20.534176895255001</v>
          </cell>
          <cell r="CA262">
            <v>-17.503883758324999</v>
          </cell>
          <cell r="CB262">
            <v>-23.47165997298</v>
          </cell>
        </row>
        <row r="263">
          <cell r="B263" t="str">
            <v>Net income (post-exceptionals)</v>
          </cell>
          <cell r="C263" t="str">
            <v>NET_INC</v>
          </cell>
          <cell r="D263" t="str">
            <v>USD</v>
          </cell>
          <cell r="G263">
            <v>-34.19</v>
          </cell>
          <cell r="H263">
            <v>-13.26</v>
          </cell>
          <cell r="I263">
            <v>-94.858999999999995</v>
          </cell>
          <cell r="J263">
            <v>11.441000000000001</v>
          </cell>
          <cell r="K263">
            <v>44.923000000000002</v>
          </cell>
          <cell r="L263">
            <v>77.858000000000004</v>
          </cell>
          <cell r="M263">
            <v>72.864000000000004</v>
          </cell>
          <cell r="N263">
            <v>52.107999999999997</v>
          </cell>
          <cell r="O263">
            <v>52.621000000000002</v>
          </cell>
          <cell r="P263">
            <v>62.738</v>
          </cell>
          <cell r="Q263">
            <v>78.853999999999999</v>
          </cell>
          <cell r="R263">
            <v>112.864</v>
          </cell>
          <cell r="S263">
            <v>122.221</v>
          </cell>
          <cell r="T263">
            <v>86.587999999999994</v>
          </cell>
          <cell r="U263">
            <v>23.111723949026999</v>
          </cell>
          <cell r="V263">
            <v>4.8325409681369997</v>
          </cell>
          <cell r="W263">
            <v>18.766347967767</v>
          </cell>
          <cell r="AK263">
            <v>5.601</v>
          </cell>
          <cell r="AL263">
            <v>24.472000000000001</v>
          </cell>
          <cell r="AM263">
            <v>11.250999999999999</v>
          </cell>
          <cell r="AN263">
            <v>31.54</v>
          </cell>
          <cell r="AO263">
            <v>10.391</v>
          </cell>
          <cell r="AP263">
            <v>9.218</v>
          </cell>
          <cell r="AQ263">
            <v>4.6340000000000003</v>
          </cell>
          <cell r="AR263">
            <v>27.645</v>
          </cell>
          <cell r="AS263">
            <v>5.5140000000000002</v>
          </cell>
          <cell r="AT263">
            <v>3.4929999999999999</v>
          </cell>
          <cell r="AU263">
            <v>11.113</v>
          </cell>
          <cell r="AV263">
            <v>32.290999999999997</v>
          </cell>
          <cell r="AW263">
            <v>5.6260000000000003</v>
          </cell>
          <cell r="AX263">
            <v>10.077</v>
          </cell>
          <cell r="AY263">
            <v>14.866</v>
          </cell>
          <cell r="AZ263">
            <v>31.733000000000001</v>
          </cell>
          <cell r="BA263">
            <v>10.425000000000001</v>
          </cell>
          <cell r="BB263">
            <v>12.814</v>
          </cell>
          <cell r="BC263">
            <v>17.355</v>
          </cell>
          <cell r="BD263">
            <v>37.494</v>
          </cell>
          <cell r="BE263">
            <v>15.952999999999999</v>
          </cell>
          <cell r="BF263">
            <v>21.045999999999999</v>
          </cell>
          <cell r="BG263">
            <v>23.529</v>
          </cell>
          <cell r="BH263">
            <v>51.878</v>
          </cell>
          <cell r="BI263">
            <v>20.640999999999998</v>
          </cell>
          <cell r="BJ263">
            <v>26.492000000000001</v>
          </cell>
          <cell r="BK263">
            <v>26.085999999999999</v>
          </cell>
          <cell r="BL263">
            <v>48.787999999999997</v>
          </cell>
          <cell r="BM263">
            <v>9.5050000000000008</v>
          </cell>
          <cell r="BN263">
            <v>8.7149999999999999</v>
          </cell>
          <cell r="BO263">
            <v>23.443000000000001</v>
          </cell>
          <cell r="BP263">
            <v>44.548999999999999</v>
          </cell>
          <cell r="BQ263">
            <v>12.148999999999999</v>
          </cell>
          <cell r="BR263">
            <v>1.552</v>
          </cell>
          <cell r="BS263">
            <v>7.27</v>
          </cell>
          <cell r="BT263">
            <v>6.1097239490269999</v>
          </cell>
          <cell r="BU263">
            <v>-2.130695431445</v>
          </cell>
          <cell r="BV263">
            <v>-2.4824967831000002</v>
          </cell>
          <cell r="BW263">
            <v>1.400927618833</v>
          </cell>
          <cell r="BX263">
            <v>8.0448055638489997</v>
          </cell>
          <cell r="BY263">
            <v>3.0841597424059999</v>
          </cell>
          <cell r="BZ263">
            <v>0.96180341519900003</v>
          </cell>
          <cell r="CA263">
            <v>4.401410121504</v>
          </cell>
          <cell r="CB263">
            <v>10.318974688658001</v>
          </cell>
        </row>
        <row r="264">
          <cell r="B264" t="str">
            <v>EPS (pre-exceptionals, basic)</v>
          </cell>
          <cell r="C264" t="str">
            <v>EPS</v>
          </cell>
          <cell r="D264" t="str">
            <v>USD</v>
          </cell>
          <cell r="G264">
            <v>0.16284599999999999</v>
          </cell>
          <cell r="H264">
            <v>0.18722</v>
          </cell>
          <cell r="I264">
            <v>6.8501000000000006E-2</v>
          </cell>
          <cell r="J264">
            <v>7.7397999999999995E-2</v>
          </cell>
          <cell r="K264">
            <v>0.269424</v>
          </cell>
          <cell r="L264">
            <v>0.24997245192000001</v>
          </cell>
          <cell r="M264">
            <v>0.35693329722200001</v>
          </cell>
          <cell r="N264">
            <v>0.38322745110899997</v>
          </cell>
          <cell r="O264">
            <v>0.47708693683300002</v>
          </cell>
          <cell r="P264">
            <v>0.56530745102699997</v>
          </cell>
          <cell r="Q264">
            <v>0.80647245571899995</v>
          </cell>
          <cell r="R264">
            <v>1.085459128378</v>
          </cell>
          <cell r="S264">
            <v>1.214526289528</v>
          </cell>
          <cell r="T264">
            <v>1.118392197061</v>
          </cell>
          <cell r="U264">
            <v>0.70216450031800004</v>
          </cell>
          <cell r="V264">
            <v>0.59329956978800003</v>
          </cell>
          <cell r="W264">
            <v>0.62332030346199996</v>
          </cell>
          <cell r="AK264">
            <v>5.9645640312000002E-2</v>
          </cell>
          <cell r="AL264">
            <v>8.0328157996000002E-2</v>
          </cell>
          <cell r="AM264">
            <v>7.4893071825000004E-2</v>
          </cell>
          <cell r="AN264">
            <v>0.14193005076599999</v>
          </cell>
          <cell r="AO264">
            <v>7.2898972159E-2</v>
          </cell>
          <cell r="AP264">
            <v>7.2115361114999998E-2</v>
          </cell>
          <cell r="AQ264">
            <v>6.2543533333000001E-2</v>
          </cell>
          <cell r="AR264">
            <v>0.18093436751600001</v>
          </cell>
          <cell r="AS264">
            <v>7.5898344202000007E-2</v>
          </cell>
          <cell r="AT264">
            <v>6.8207032151000005E-2</v>
          </cell>
          <cell r="AU264">
            <v>0.109596078037</v>
          </cell>
          <cell r="AV264">
            <v>0.22872425721</v>
          </cell>
          <cell r="AW264">
            <v>8.8922491300999995E-2</v>
          </cell>
          <cell r="AX264">
            <v>0.110839863664</v>
          </cell>
          <cell r="AY264">
            <v>0.13125758766000001</v>
          </cell>
          <cell r="AZ264">
            <v>0.23773836592399999</v>
          </cell>
          <cell r="BA264">
            <v>0.122699009182</v>
          </cell>
          <cell r="BB264">
            <v>0.16280933214099999</v>
          </cell>
          <cell r="BC264">
            <v>0.186004568205</v>
          </cell>
          <cell r="BD264">
            <v>0.33649141007299999</v>
          </cell>
          <cell r="BE264">
            <v>0.170239808602</v>
          </cell>
          <cell r="BF264">
            <v>0.22428371142199999</v>
          </cell>
          <cell r="BG264">
            <v>0.24367417035300001</v>
          </cell>
          <cell r="BH264">
            <v>0.44672805812400002</v>
          </cell>
          <cell r="BI264">
            <v>0.214145918494</v>
          </cell>
          <cell r="BJ264">
            <v>0.27167673292299999</v>
          </cell>
          <cell r="BK264">
            <v>0.28813367815800001</v>
          </cell>
          <cell r="BL264">
            <v>0.44130781001199998</v>
          </cell>
          <cell r="BM264">
            <v>0.192377461754</v>
          </cell>
          <cell r="BN264">
            <v>0.184402717435</v>
          </cell>
          <cell r="BO264">
            <v>0.30160360562299998</v>
          </cell>
          <cell r="BP264">
            <v>0.440459164003</v>
          </cell>
          <cell r="BQ264">
            <v>0.19443126575</v>
          </cell>
          <cell r="BR264">
            <v>0.14055367397999999</v>
          </cell>
          <cell r="BS264">
            <v>0.142838786262</v>
          </cell>
          <cell r="BT264">
            <v>0.22412896169800001</v>
          </cell>
          <cell r="BU264">
            <v>0.148132060649</v>
          </cell>
          <cell r="BV264">
            <v>0.11949716976200001</v>
          </cell>
          <cell r="BW264">
            <v>0.12444949581</v>
          </cell>
          <cell r="BX264">
            <v>0.20113743463799999</v>
          </cell>
          <cell r="BY264">
            <v>0.15671851935799999</v>
          </cell>
          <cell r="BZ264">
            <v>0.130069426391</v>
          </cell>
          <cell r="CA264">
            <v>0.13241144516200001</v>
          </cell>
          <cell r="CB264">
            <v>0.204047496232</v>
          </cell>
        </row>
        <row r="265">
          <cell r="B265" t="str">
            <v>EPS (pre-exceptionals, diluted)</v>
          </cell>
          <cell r="C265" t="str">
            <v>EPS_FUL_DIL</v>
          </cell>
          <cell r="D265" t="str">
            <v>USD</v>
          </cell>
          <cell r="G265">
            <v>0.13672000000000001</v>
          </cell>
          <cell r="H265">
            <v>0.17235400000000001</v>
          </cell>
          <cell r="I265">
            <v>6.6526997249000006E-2</v>
          </cell>
          <cell r="J265">
            <v>7.4435000000000001E-2</v>
          </cell>
          <cell r="K265">
            <v>0.25364721372900001</v>
          </cell>
          <cell r="L265">
            <v>0.23801604186200001</v>
          </cell>
          <cell r="M265">
            <v>0.34296038399700002</v>
          </cell>
          <cell r="N265">
            <v>0.37122515552300001</v>
          </cell>
          <cell r="O265">
            <v>0.46873460813200002</v>
          </cell>
          <cell r="P265">
            <v>0.55429664038899995</v>
          </cell>
          <cell r="Q265">
            <v>0.75932677304100005</v>
          </cell>
          <cell r="R265">
            <v>1.011520920173</v>
          </cell>
          <cell r="S265">
            <v>1.147479640302</v>
          </cell>
          <cell r="T265">
            <v>1.073180332105</v>
          </cell>
          <cell r="U265">
            <v>0.68655491053399997</v>
          </cell>
          <cell r="V265">
            <v>0.58316749596299999</v>
          </cell>
          <cell r="W265">
            <v>0.61273141143099996</v>
          </cell>
          <cell r="AK265">
            <v>5.7046827452000001E-2</v>
          </cell>
          <cell r="AL265">
            <v>7.6671428961000002E-2</v>
          </cell>
          <cell r="AM265">
            <v>7.2490186388999997E-2</v>
          </cell>
          <cell r="AN265">
            <v>0.13693429852799999</v>
          </cell>
          <cell r="AO265">
            <v>7.02338354E-2</v>
          </cell>
          <cell r="AP265">
            <v>6.9627392216999998E-2</v>
          </cell>
          <cell r="AQ265">
            <v>6.0571234410000001E-2</v>
          </cell>
          <cell r="AR265">
            <v>0.177003213434</v>
          </cell>
          <cell r="AS265">
            <v>7.4401254314000007E-2</v>
          </cell>
          <cell r="AT265">
            <v>6.6772407118999996E-2</v>
          </cell>
          <cell r="AU265">
            <v>0.107166646647</v>
          </cell>
          <cell r="AV265">
            <v>0.22723289978299999</v>
          </cell>
          <cell r="AW265">
            <v>8.8504985704999997E-2</v>
          </cell>
          <cell r="AX265">
            <v>0.109880208393</v>
          </cell>
          <cell r="AY265">
            <v>0.12808808669300001</v>
          </cell>
          <cell r="AZ265">
            <v>0.228110491838</v>
          </cell>
          <cell r="BA265">
            <v>0.11752923502900001</v>
          </cell>
          <cell r="BB265">
            <v>0.15420503015100001</v>
          </cell>
          <cell r="BC265">
            <v>0.17410276181100001</v>
          </cell>
          <cell r="BD265">
            <v>0.311413021475</v>
          </cell>
          <cell r="BE265">
            <v>0.15749974061300001</v>
          </cell>
          <cell r="BF265">
            <v>0.20790537368500001</v>
          </cell>
          <cell r="BG265">
            <v>0.22806246639300001</v>
          </cell>
          <cell r="BH265">
            <v>0.41973391945499999</v>
          </cell>
          <cell r="BI265">
            <v>0.20235740287699999</v>
          </cell>
          <cell r="BJ265">
            <v>0.25718534078400002</v>
          </cell>
          <cell r="BK265">
            <v>0.27134454526599999</v>
          </cell>
          <cell r="BL265">
            <v>0.41740507076900002</v>
          </cell>
          <cell r="BM265">
            <v>0.18372258026400001</v>
          </cell>
          <cell r="BN265">
            <v>0.17711498623899999</v>
          </cell>
          <cell r="BO265">
            <v>0.29011550967400002</v>
          </cell>
          <cell r="BP265">
            <v>0.42222725592799998</v>
          </cell>
          <cell r="BQ265">
            <v>0.18854148617700001</v>
          </cell>
          <cell r="BR265">
            <v>0.13729039063199999</v>
          </cell>
          <cell r="BS265">
            <v>0.140400680833</v>
          </cell>
          <cell r="BT265">
            <v>0.22032235289300001</v>
          </cell>
          <cell r="BU265">
            <v>0.14561869742899999</v>
          </cell>
          <cell r="BV265">
            <v>0.11747168148999999</v>
          </cell>
          <cell r="BW265">
            <v>0.122342172469</v>
          </cell>
          <cell r="BX265">
            <v>0.19773494457599999</v>
          </cell>
          <cell r="BY265">
            <v>0.154070078976</v>
          </cell>
          <cell r="BZ265">
            <v>0.127873534127</v>
          </cell>
          <cell r="CA265">
            <v>0.13017824705100001</v>
          </cell>
          <cell r="CB265">
            <v>0.200609551277</v>
          </cell>
        </row>
        <row r="266">
          <cell r="B266" t="str">
            <v>EPS (post-exceptionals, basic)</v>
          </cell>
          <cell r="C266" t="str">
            <v>EPS_POST_BASIC</v>
          </cell>
          <cell r="D266" t="str">
            <v>USD</v>
          </cell>
          <cell r="G266">
            <v>-0.18557215820600001</v>
          </cell>
          <cell r="H266">
            <v>-6.7999825641000003E-2</v>
          </cell>
          <cell r="I266">
            <v>-0.460881056841</v>
          </cell>
          <cell r="J266">
            <v>5.4080499161000002E-2</v>
          </cell>
          <cell r="K266">
            <v>0.21590771186499999</v>
          </cell>
          <cell r="L266">
            <v>0.36507888128999999</v>
          </cell>
          <cell r="M266">
            <v>0.34773686364400003</v>
          </cell>
          <cell r="N266">
            <v>0.26200131231899998</v>
          </cell>
          <cell r="O266">
            <v>0.29148911714300002</v>
          </cell>
          <cell r="P266">
            <v>0.371296679884</v>
          </cell>
          <cell r="Q266">
            <v>0.48990115495300002</v>
          </cell>
          <cell r="R266">
            <v>0.69898246722299995</v>
          </cell>
          <cell r="S266">
            <v>0.76230898771300004</v>
          </cell>
          <cell r="T266">
            <v>0.53793060603200005</v>
          </cell>
          <cell r="U266">
            <v>0.14157857973599999</v>
          </cell>
          <cell r="V266">
            <v>2.9345306179E-2</v>
          </cell>
          <cell r="W266">
            <v>0.113494990671</v>
          </cell>
          <cell r="AK266">
            <v>2.6598346448E-2</v>
          </cell>
          <cell r="AL266">
            <v>0.11665721218199999</v>
          </cell>
          <cell r="AM266">
            <v>5.4191391800000002E-2</v>
          </cell>
          <cell r="AN266">
            <v>0.150061137781</v>
          </cell>
          <cell r="AO266">
            <v>4.9861323045000003E-2</v>
          </cell>
          <cell r="AP266">
            <v>4.5059269217E-2</v>
          </cell>
          <cell r="AQ266">
            <v>2.3909151415999998E-2</v>
          </cell>
          <cell r="AR266">
            <v>0.14646512810699999</v>
          </cell>
          <cell r="AS266">
            <v>2.9595040656999999E-2</v>
          </cell>
          <cell r="AT266">
            <v>1.9184085941E-2</v>
          </cell>
          <cell r="AU266">
            <v>6.2051213329000002E-2</v>
          </cell>
          <cell r="AV266">
            <v>0.184930016265</v>
          </cell>
          <cell r="AW266">
            <v>3.2846033487999998E-2</v>
          </cell>
          <cell r="AX266">
            <v>5.8711801206000003E-2</v>
          </cell>
          <cell r="AY266">
            <v>8.8469137566E-2</v>
          </cell>
          <cell r="AZ266">
            <v>0.19240867060799999</v>
          </cell>
          <cell r="BA266">
            <v>6.4117151415000004E-2</v>
          </cell>
          <cell r="BB266">
            <v>7.9594017094000005E-2</v>
          </cell>
          <cell r="BC266">
            <v>0.108307642382</v>
          </cell>
          <cell r="BD266">
            <v>0.234318461625</v>
          </cell>
          <cell r="BE266">
            <v>9.9393780801999995E-2</v>
          </cell>
          <cell r="BF266">
            <v>0.129984991755</v>
          </cell>
          <cell r="BG266">
            <v>0.145351997825</v>
          </cell>
          <cell r="BH266">
            <v>0.32105504189700002</v>
          </cell>
          <cell r="BI266">
            <v>0.127839712622</v>
          </cell>
          <cell r="BJ266">
            <v>0.165124005061</v>
          </cell>
          <cell r="BK266">
            <v>0.163745700153</v>
          </cell>
          <cell r="BL266">
            <v>0.30470599256800002</v>
          </cell>
          <cell r="BM266">
            <v>5.8846837253000002E-2</v>
          </cell>
          <cell r="BN266">
            <v>5.4168453635000002E-2</v>
          </cell>
          <cell r="BO266">
            <v>0.145936826903</v>
          </cell>
          <cell r="BP266">
            <v>0.27702190107800001</v>
          </cell>
          <cell r="BQ266">
            <v>7.4855667626000003E-2</v>
          </cell>
          <cell r="BR266">
            <v>9.5224071069999992E-3</v>
          </cell>
          <cell r="BS266">
            <v>4.448414908E-2</v>
          </cell>
          <cell r="BT266">
            <v>3.7195370074999998E-2</v>
          </cell>
          <cell r="BU266">
            <v>-1.2958272158E-2</v>
          </cell>
          <cell r="BV266">
            <v>-1.5082483225E-2</v>
          </cell>
          <cell r="BW266">
            <v>8.5027281840000003E-3</v>
          </cell>
          <cell r="BX266">
            <v>4.8777170045999997E-2</v>
          </cell>
          <cell r="BY266">
            <v>1.8680838625000001E-2</v>
          </cell>
          <cell r="BZ266">
            <v>5.8197494000000001E-3</v>
          </cell>
          <cell r="CA266">
            <v>2.6605307288999999E-2</v>
          </cell>
          <cell r="CB266">
            <v>6.2311968093999998E-2</v>
          </cell>
        </row>
        <row r="267">
          <cell r="B267" t="str">
            <v>EPS (post-exceptionals, diluted)</v>
          </cell>
          <cell r="C267" t="str">
            <v>FULLY_DIL_EPS</v>
          </cell>
          <cell r="D267" t="str">
            <v>USD</v>
          </cell>
          <cell r="G267">
            <v>-0.15579911984200001</v>
          </cell>
          <cell r="H267">
            <v>-6.2600394911000001E-2</v>
          </cell>
          <cell r="I267">
            <v>-0.44759801631700002</v>
          </cell>
          <cell r="J267">
            <v>5.2010101078999997E-2</v>
          </cell>
          <cell r="K267">
            <v>0.20326436516400001</v>
          </cell>
          <cell r="L267">
            <v>0.34761682587199999</v>
          </cell>
          <cell r="M267">
            <v>0.33412396437500003</v>
          </cell>
          <cell r="N267">
            <v>0.25379569660700002</v>
          </cell>
          <cell r="O267">
            <v>0.28638603690499997</v>
          </cell>
          <cell r="P267">
            <v>0.36406472597099998</v>
          </cell>
          <cell r="Q267">
            <v>0.46126195688600002</v>
          </cell>
          <cell r="R267">
            <v>0.65136988574300003</v>
          </cell>
          <cell r="S267">
            <v>0.72022652005300003</v>
          </cell>
          <cell r="T267">
            <v>0.515869966071</v>
          </cell>
          <cell r="U267">
            <v>0.13847806655299999</v>
          </cell>
          <cell r="V267">
            <v>2.8848149305000001E-2</v>
          </cell>
          <cell r="W267">
            <v>0.111579874218</v>
          </cell>
          <cell r="AK267">
            <v>2.5439433165000001E-2</v>
          </cell>
          <cell r="AL267">
            <v>0.111346698092</v>
          </cell>
          <cell r="AM267">
            <v>5.2452703522000002E-2</v>
          </cell>
          <cell r="AN267">
            <v>0.14477918191</v>
          </cell>
          <cell r="AO267">
            <v>4.8038427043000001E-2</v>
          </cell>
          <cell r="AP267">
            <v>4.3504731339999998E-2</v>
          </cell>
          <cell r="AQ267">
            <v>2.3155180684E-2</v>
          </cell>
          <cell r="AR267">
            <v>0.14328288587099999</v>
          </cell>
          <cell r="AS267">
            <v>2.9011280410999998E-2</v>
          </cell>
          <cell r="AT267">
            <v>1.8780579600999998E-2</v>
          </cell>
          <cell r="AU267">
            <v>6.0675715518000002E-2</v>
          </cell>
          <cell r="AV267">
            <v>0.1837242117</v>
          </cell>
          <cell r="AW267">
            <v>3.2691816004999999E-2</v>
          </cell>
          <cell r="AX267">
            <v>5.8203472455000002E-2</v>
          </cell>
          <cell r="AY267">
            <v>8.6332857126000001E-2</v>
          </cell>
          <cell r="AZ267">
            <v>0.18461654817699999</v>
          </cell>
          <cell r="BA267">
            <v>6.1415652890999997E-2</v>
          </cell>
          <cell r="BB267">
            <v>7.5387556994000002E-2</v>
          </cell>
          <cell r="BC267">
            <v>0.10137740081299999</v>
          </cell>
          <cell r="BD267">
            <v>0.21685492686499999</v>
          </cell>
          <cell r="BE267">
            <v>9.1955546845E-2</v>
          </cell>
          <cell r="BF267">
            <v>0.120492826308</v>
          </cell>
          <cell r="BG267">
            <v>0.13603959365599999</v>
          </cell>
          <cell r="BH267">
            <v>0.30165486283100001</v>
          </cell>
          <cell r="BI267">
            <v>0.120802266103</v>
          </cell>
          <cell r="BJ267">
            <v>0.156316196298</v>
          </cell>
          <cell r="BK267">
            <v>0.15420447492100001</v>
          </cell>
          <cell r="BL267">
            <v>0.28820207462000003</v>
          </cell>
          <cell r="BM267">
            <v>5.6199373263000001E-2</v>
          </cell>
          <cell r="BN267">
            <v>5.2027676454999998E-2</v>
          </cell>
          <cell r="BO267">
            <v>0.140378086096</v>
          </cell>
          <cell r="BP267">
            <v>0.26555514491100002</v>
          </cell>
          <cell r="BQ267">
            <v>7.2588113689000006E-2</v>
          </cell>
          <cell r="BR267">
            <v>9.3013220819999996E-3</v>
          </cell>
          <cell r="BS267">
            <v>4.3724852196000003E-2</v>
          </cell>
          <cell r="BT267">
            <v>3.6563643492000003E-2</v>
          </cell>
          <cell r="BU267">
            <v>-1.2738408582E-2</v>
          </cell>
          <cell r="BV267">
            <v>-1.4826833715E-2</v>
          </cell>
          <cell r="BW267">
            <v>8.3587501190000007E-3</v>
          </cell>
          <cell r="BX267">
            <v>4.7952043501999997E-2</v>
          </cell>
          <cell r="BY267">
            <v>1.8365144682000002E-2</v>
          </cell>
          <cell r="BZ267">
            <v>5.7214976970000001E-3</v>
          </cell>
          <cell r="CA267">
            <v>2.6156592890999999E-2</v>
          </cell>
          <cell r="CB267">
            <v>6.1262089412000002E-2</v>
          </cell>
        </row>
        <row r="268">
          <cell r="B268" t="str">
            <v>Common dividends paid</v>
          </cell>
          <cell r="C268" t="str">
            <v>COMMON_DIV_PAID</v>
          </cell>
          <cell r="D268" t="str">
            <v>USD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</row>
        <row r="269">
          <cell r="B269" t="str">
            <v>DPS, dividend per share</v>
          </cell>
          <cell r="C269" t="str">
            <v>DPS</v>
          </cell>
          <cell r="D269" t="str">
            <v>USD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</row>
        <row r="270">
          <cell r="B270" t="str">
            <v>Weighted average shares outstanding, basic</v>
          </cell>
          <cell r="C270" t="str">
            <v>SH</v>
          </cell>
          <cell r="G270">
            <v>184.24100000000001</v>
          </cell>
          <cell r="H270">
            <v>195.00049999999999</v>
          </cell>
          <cell r="I270">
            <v>205.821</v>
          </cell>
          <cell r="J270">
            <v>211.55500000000001</v>
          </cell>
          <cell r="K270">
            <v>208.06575000000001</v>
          </cell>
          <cell r="L270">
            <v>213.26349999999999</v>
          </cell>
          <cell r="M270">
            <v>209.53774999999999</v>
          </cell>
          <cell r="N270">
            <v>198.8845</v>
          </cell>
          <cell r="O270">
            <v>180.52475000000001</v>
          </cell>
          <cell r="P270">
            <v>168.97</v>
          </cell>
          <cell r="Q270">
            <v>160.959</v>
          </cell>
          <cell r="R270">
            <v>161.46899999999999</v>
          </cell>
          <cell r="S270">
            <v>160.33000000000001</v>
          </cell>
          <cell r="T270">
            <v>160.965</v>
          </cell>
          <cell r="U270">
            <v>163.24308375000001</v>
          </cell>
          <cell r="V270">
            <v>164.67849879225199</v>
          </cell>
          <cell r="W270">
            <v>165.349570556647</v>
          </cell>
          <cell r="AK270">
            <v>210.577</v>
          </cell>
          <cell r="AL270">
            <v>209.77699999999999</v>
          </cell>
          <cell r="AM270">
            <v>207.61600000000001</v>
          </cell>
          <cell r="AN270">
            <v>210.18100000000001</v>
          </cell>
          <cell r="AO270">
            <v>208.398</v>
          </cell>
          <cell r="AP270">
            <v>204.57499999999999</v>
          </cell>
          <cell r="AQ270">
            <v>193.81700000000001</v>
          </cell>
          <cell r="AR270">
            <v>188.74799999999999</v>
          </cell>
          <cell r="AS270">
            <v>186.315</v>
          </cell>
          <cell r="AT270">
            <v>182.078</v>
          </cell>
          <cell r="AU270">
            <v>179.09399999999999</v>
          </cell>
          <cell r="AV270">
            <v>174.61199999999999</v>
          </cell>
          <cell r="AW270">
            <v>171.28399999999999</v>
          </cell>
          <cell r="AX270">
            <v>171.63499999999999</v>
          </cell>
          <cell r="AY270">
            <v>168.036</v>
          </cell>
          <cell r="AZ270">
            <v>164.92500000000001</v>
          </cell>
          <cell r="BA270">
            <v>162.59299999999999</v>
          </cell>
          <cell r="BB270">
            <v>160.99199999999999</v>
          </cell>
          <cell r="BC270">
            <v>160.238</v>
          </cell>
          <cell r="BD270">
            <v>160.01300000000001</v>
          </cell>
          <cell r="BE270">
            <v>160.50299999999999</v>
          </cell>
          <cell r="BF270">
            <v>161.911</v>
          </cell>
          <cell r="BG270">
            <v>161.876</v>
          </cell>
          <cell r="BH270">
            <v>161.58600000000001</v>
          </cell>
          <cell r="BI270">
            <v>161.46</v>
          </cell>
          <cell r="BJ270">
            <v>160.43700000000001</v>
          </cell>
          <cell r="BK270">
            <v>159.30799999999999</v>
          </cell>
          <cell r="BL270">
            <v>160.11500000000001</v>
          </cell>
          <cell r="BM270">
            <v>161.52099999999999</v>
          </cell>
          <cell r="BN270">
            <v>160.887</v>
          </cell>
          <cell r="BO270">
            <v>160.63800000000001</v>
          </cell>
          <cell r="BP270">
            <v>160.81399999999999</v>
          </cell>
          <cell r="BQ270">
            <v>162.29900000000001</v>
          </cell>
          <cell r="BR270">
            <v>162.98400000000001</v>
          </cell>
          <cell r="BS270">
            <v>163.429</v>
          </cell>
          <cell r="BT270">
            <v>164.260335</v>
          </cell>
          <cell r="BU270">
            <v>164.42743333499999</v>
          </cell>
          <cell r="BV270">
            <v>164.59469876833501</v>
          </cell>
          <cell r="BW270">
            <v>164.76213146710299</v>
          </cell>
          <cell r="BX270">
            <v>164.92973159856999</v>
          </cell>
          <cell r="BY270">
            <v>165.097499330169</v>
          </cell>
          <cell r="BZ270">
            <v>165.26543482949899</v>
          </cell>
          <cell r="CA270">
            <v>165.433538264329</v>
          </cell>
          <cell r="CB270">
            <v>165.60180980259301</v>
          </cell>
        </row>
        <row r="271">
          <cell r="B271" t="str">
            <v>Diluted average shares outstanding (mn)</v>
          </cell>
          <cell r="C271" t="str">
            <v>DILUTE_SHARES</v>
          </cell>
          <cell r="G271">
            <v>219.44925000000001</v>
          </cell>
          <cell r="H271">
            <v>211.81975</v>
          </cell>
          <cell r="I271">
            <v>211.929</v>
          </cell>
          <cell r="J271">
            <v>219.97649999999999</v>
          </cell>
          <cell r="K271">
            <v>221.00774999999999</v>
          </cell>
          <cell r="L271">
            <v>223.97649999999999</v>
          </cell>
          <cell r="M271">
            <v>218.07474999999999</v>
          </cell>
          <cell r="N271">
            <v>205.31475</v>
          </cell>
          <cell r="O271">
            <v>183.7415</v>
          </cell>
          <cell r="P271">
            <v>172.32650000000001</v>
          </cell>
          <cell r="Q271">
            <v>170.95275000000001</v>
          </cell>
          <cell r="R271">
            <v>173.27175</v>
          </cell>
          <cell r="S271">
            <v>169.69800000000001</v>
          </cell>
          <cell r="T271">
            <v>167.8485</v>
          </cell>
          <cell r="U271">
            <v>166.89808375000001</v>
          </cell>
          <cell r="V271">
            <v>167.51649879225201</v>
          </cell>
          <cell r="W271">
            <v>168.18757055664699</v>
          </cell>
          <cell r="AK271">
            <v>220.17</v>
          </cell>
          <cell r="AL271">
            <v>219.78200000000001</v>
          </cell>
          <cell r="AM271">
            <v>214.49799999999999</v>
          </cell>
          <cell r="AN271">
            <v>217.84899999999999</v>
          </cell>
          <cell r="AO271">
            <v>216.30600000000001</v>
          </cell>
          <cell r="AP271">
            <v>211.88499999999999</v>
          </cell>
          <cell r="AQ271">
            <v>200.12799999999999</v>
          </cell>
          <cell r="AR271">
            <v>192.94</v>
          </cell>
          <cell r="AS271">
            <v>190.06399999999999</v>
          </cell>
          <cell r="AT271">
            <v>185.99</v>
          </cell>
          <cell r="AU271">
            <v>183.154</v>
          </cell>
          <cell r="AV271">
            <v>175.75800000000001</v>
          </cell>
          <cell r="AW271">
            <v>172.09200000000001</v>
          </cell>
          <cell r="AX271">
            <v>173.13399999999999</v>
          </cell>
          <cell r="AY271">
            <v>172.19399999999999</v>
          </cell>
          <cell r="AZ271">
            <v>171.886</v>
          </cell>
          <cell r="BA271">
            <v>169.745</v>
          </cell>
          <cell r="BB271">
            <v>169.97499999999999</v>
          </cell>
          <cell r="BC271">
            <v>171.19200000000001</v>
          </cell>
          <cell r="BD271">
            <v>172.899</v>
          </cell>
          <cell r="BE271">
            <v>173.48599999999999</v>
          </cell>
          <cell r="BF271">
            <v>174.666</v>
          </cell>
          <cell r="BG271">
            <v>172.95699999999999</v>
          </cell>
          <cell r="BH271">
            <v>171.97800000000001</v>
          </cell>
          <cell r="BI271">
            <v>170.86600000000001</v>
          </cell>
          <cell r="BJ271">
            <v>169.477</v>
          </cell>
          <cell r="BK271">
            <v>169.16499999999999</v>
          </cell>
          <cell r="BL271">
            <v>169.28399999999999</v>
          </cell>
          <cell r="BM271">
            <v>169.13</v>
          </cell>
          <cell r="BN271">
            <v>167.50700000000001</v>
          </cell>
          <cell r="BO271">
            <v>166.999</v>
          </cell>
          <cell r="BP271">
            <v>167.75800000000001</v>
          </cell>
          <cell r="BQ271">
            <v>167.369</v>
          </cell>
          <cell r="BR271">
            <v>166.858</v>
          </cell>
          <cell r="BS271">
            <v>166.267</v>
          </cell>
          <cell r="BT271">
            <v>167.09833499999999</v>
          </cell>
          <cell r="BU271">
            <v>167.26543333500001</v>
          </cell>
          <cell r="BV271">
            <v>167.432698768335</v>
          </cell>
          <cell r="BW271">
            <v>167.60013146710301</v>
          </cell>
          <cell r="BX271">
            <v>167.76773159857001</v>
          </cell>
          <cell r="BY271">
            <v>167.93549933016899</v>
          </cell>
          <cell r="BZ271">
            <v>168.10343482949901</v>
          </cell>
          <cell r="CA271">
            <v>168.271538264329</v>
          </cell>
          <cell r="CB271">
            <v>168.439809802593</v>
          </cell>
        </row>
        <row r="272">
          <cell r="A272" t="str">
            <v>Additional Income Statement Items</v>
          </cell>
          <cell r="B272" t="str">
            <v>Period-end shares outstanding</v>
          </cell>
          <cell r="C272" t="str">
            <v>NON_OP_ADD</v>
          </cell>
          <cell r="G272">
            <v>219.44925000000001</v>
          </cell>
          <cell r="H272">
            <v>211.81975</v>
          </cell>
          <cell r="I272">
            <v>211.929</v>
          </cell>
          <cell r="J272">
            <v>219.97649999999999</v>
          </cell>
          <cell r="K272">
            <v>221.00774999999999</v>
          </cell>
          <cell r="L272">
            <v>223.97649999999999</v>
          </cell>
          <cell r="M272">
            <v>218.07474999999999</v>
          </cell>
          <cell r="N272">
            <v>205.31475</v>
          </cell>
          <cell r="O272">
            <v>183.7415</v>
          </cell>
          <cell r="P272">
            <v>172.32650000000001</v>
          </cell>
          <cell r="Q272">
            <v>170.95275000000001</v>
          </cell>
          <cell r="R272">
            <v>173.27175</v>
          </cell>
          <cell r="S272">
            <v>169.69800000000001</v>
          </cell>
          <cell r="T272">
            <v>167.8485</v>
          </cell>
          <cell r="U272">
            <v>166.89808375000001</v>
          </cell>
          <cell r="V272">
            <v>167.51649879225201</v>
          </cell>
          <cell r="W272">
            <v>168.18757055664699</v>
          </cell>
          <cell r="AK272">
            <v>220.17</v>
          </cell>
          <cell r="AL272">
            <v>219.78200000000001</v>
          </cell>
          <cell r="AM272">
            <v>214.49799999999999</v>
          </cell>
          <cell r="AN272">
            <v>217.84899999999999</v>
          </cell>
          <cell r="AO272">
            <v>216.30600000000001</v>
          </cell>
          <cell r="AP272">
            <v>211.88499999999999</v>
          </cell>
          <cell r="AQ272">
            <v>200.12799999999999</v>
          </cell>
          <cell r="AR272">
            <v>192.94</v>
          </cell>
          <cell r="AS272">
            <v>190.06399999999999</v>
          </cell>
          <cell r="AT272">
            <v>185.99</v>
          </cell>
          <cell r="AU272">
            <v>183.154</v>
          </cell>
          <cell r="AV272">
            <v>175.75800000000001</v>
          </cell>
          <cell r="AW272">
            <v>172.09200000000001</v>
          </cell>
          <cell r="AX272">
            <v>173.13399999999999</v>
          </cell>
          <cell r="AY272">
            <v>172.19399999999999</v>
          </cell>
          <cell r="AZ272">
            <v>171.886</v>
          </cell>
          <cell r="BA272">
            <v>169.745</v>
          </cell>
          <cell r="BB272">
            <v>169.97499999999999</v>
          </cell>
          <cell r="BC272">
            <v>171.19200000000001</v>
          </cell>
          <cell r="BD272">
            <v>172.899</v>
          </cell>
          <cell r="BE272">
            <v>173.48599999999999</v>
          </cell>
          <cell r="BF272">
            <v>174.666</v>
          </cell>
          <cell r="BG272">
            <v>172.95699999999999</v>
          </cell>
          <cell r="BH272">
            <v>171.97800000000001</v>
          </cell>
          <cell r="BI272">
            <v>170.86600000000001</v>
          </cell>
          <cell r="BJ272">
            <v>169.477</v>
          </cell>
          <cell r="BK272">
            <v>169.16499999999999</v>
          </cell>
          <cell r="BL272">
            <v>169.28399999999999</v>
          </cell>
          <cell r="BM272">
            <v>169.13</v>
          </cell>
          <cell r="BN272">
            <v>167.50700000000001</v>
          </cell>
          <cell r="BO272">
            <v>166.999</v>
          </cell>
          <cell r="BP272">
            <v>167.75800000000001</v>
          </cell>
          <cell r="BQ272">
            <v>167.369</v>
          </cell>
          <cell r="BR272">
            <v>166.858</v>
          </cell>
          <cell r="BS272">
            <v>166.267</v>
          </cell>
          <cell r="BT272">
            <v>167.09833499999999</v>
          </cell>
          <cell r="BU272">
            <v>167.26543333500001</v>
          </cell>
          <cell r="BV272">
            <v>167.432698768335</v>
          </cell>
          <cell r="BW272">
            <v>167.60013146710301</v>
          </cell>
          <cell r="BX272">
            <v>167.76773159857001</v>
          </cell>
          <cell r="BY272">
            <v>167.93549933016899</v>
          </cell>
          <cell r="BZ272">
            <v>168.10343482949901</v>
          </cell>
          <cell r="CA272">
            <v>168.271538264329</v>
          </cell>
          <cell r="CB272">
            <v>168.439809802593</v>
          </cell>
        </row>
        <row r="273">
          <cell r="A273" t="str">
            <v>Additional Income Statement Items</v>
          </cell>
          <cell r="B273" t="str">
            <v>Marginal tax rate</v>
          </cell>
          <cell r="C273" t="str">
            <v>MARGIN_TAX_RATE</v>
          </cell>
          <cell r="F273">
            <v>0</v>
          </cell>
          <cell r="G273">
            <v>0.380052</v>
          </cell>
          <cell r="H273">
            <v>0.31028499999999998</v>
          </cell>
          <cell r="I273">
            <v>0.37996400000000002</v>
          </cell>
          <cell r="J273">
            <v>0.37998399999999999</v>
          </cell>
          <cell r="K273">
            <v>0.379992</v>
          </cell>
          <cell r="L273">
            <v>0.38000800000000001</v>
          </cell>
          <cell r="M273">
            <v>0.37345800000000001</v>
          </cell>
          <cell r="N273">
            <v>0.35834252376199999</v>
          </cell>
          <cell r="O273">
            <v>0.30472899882100002</v>
          </cell>
          <cell r="P273">
            <v>0.32049540096599999</v>
          </cell>
          <cell r="Q273">
            <v>0.300616901484</v>
          </cell>
          <cell r="R273">
            <v>0.28168558067900001</v>
          </cell>
          <cell r="S273">
            <v>0.25949376716</v>
          </cell>
          <cell r="T273">
            <v>0.22835595515000001</v>
          </cell>
          <cell r="U273">
            <v>0.26432693734399998</v>
          </cell>
          <cell r="V273">
            <v>0.265128481666</v>
          </cell>
          <cell r="W273">
            <v>0.265128481666</v>
          </cell>
          <cell r="AK273">
            <v>0.38999499999999998</v>
          </cell>
          <cell r="AL273">
            <v>0.37000899999999998</v>
          </cell>
          <cell r="AM273">
            <v>0.37000100000000002</v>
          </cell>
          <cell r="AN273">
            <v>0.37001600000000001</v>
          </cell>
          <cell r="AO273">
            <v>0.37020147583099999</v>
          </cell>
          <cell r="AP273">
            <v>0.37009521369699999</v>
          </cell>
          <cell r="AQ273">
            <v>0.35100117785599999</v>
          </cell>
          <cell r="AR273">
            <v>0.35027205966300001</v>
          </cell>
          <cell r="AS273">
            <v>0.34086883564800002</v>
          </cell>
          <cell r="AT273">
            <v>0.330944941278</v>
          </cell>
          <cell r="AU273">
            <v>0.33026239465000001</v>
          </cell>
          <cell r="AV273">
            <v>0.26787776576</v>
          </cell>
          <cell r="AW273">
            <v>0.31971057215600002</v>
          </cell>
          <cell r="AX273">
            <v>0.32132282116200001</v>
          </cell>
          <cell r="AY273">
            <v>0.32030816640999998</v>
          </cell>
          <cell r="AZ273">
            <v>0.320503266728</v>
          </cell>
          <cell r="BA273">
            <v>0.32017992230600001</v>
          </cell>
          <cell r="BB273">
            <v>0.31096214510999998</v>
          </cell>
          <cell r="BC273">
            <v>0.3107714365</v>
          </cell>
          <cell r="BD273">
            <v>0.28185395131699997</v>
          </cell>
          <cell r="BE273">
            <v>0.31048753406700003</v>
          </cell>
          <cell r="BF273">
            <v>0.26022653194299999</v>
          </cell>
          <cell r="BG273">
            <v>0.30033524309600002</v>
          </cell>
          <cell r="BH273">
            <v>0.27016561179300003</v>
          </cell>
          <cell r="BI273">
            <v>0.269870766112</v>
          </cell>
          <cell r="BJ273">
            <v>0.270290631487</v>
          </cell>
          <cell r="BK273">
            <v>0.27005279562399997</v>
          </cell>
          <cell r="BL273">
            <v>0.24013334767200001</v>
          </cell>
          <cell r="BM273">
            <v>0.19013240200199999</v>
          </cell>
          <cell r="BN273">
            <v>0.26046314529999998</v>
          </cell>
          <cell r="BO273">
            <v>0.230191882042</v>
          </cell>
          <cell r="BP273">
            <v>0.22909819115800001</v>
          </cell>
          <cell r="BQ273">
            <v>0.260128481666</v>
          </cell>
          <cell r="BR273">
            <v>0.265128481666</v>
          </cell>
          <cell r="BS273">
            <v>0.265128481666</v>
          </cell>
          <cell r="BT273">
            <v>0.265128481666</v>
          </cell>
          <cell r="BU273">
            <v>0.265128481666</v>
          </cell>
          <cell r="BV273">
            <v>0.265128481666</v>
          </cell>
          <cell r="BW273">
            <v>0.265128481666</v>
          </cell>
          <cell r="BX273">
            <v>0.265128481666</v>
          </cell>
          <cell r="BY273">
            <v>0.265128481666</v>
          </cell>
          <cell r="BZ273">
            <v>0.265128481666</v>
          </cell>
          <cell r="CA273">
            <v>0.265128481666</v>
          </cell>
          <cell r="CB273">
            <v>0.265128481666</v>
          </cell>
        </row>
        <row r="274">
          <cell r="A274" t="str">
            <v>ESO</v>
          </cell>
          <cell r="B274" t="str">
            <v>Marginal tax rate</v>
          </cell>
          <cell r="C274" t="str">
            <v>MARGIN_TAX_RATE</v>
          </cell>
          <cell r="F274">
            <v>0</v>
          </cell>
          <cell r="G274">
            <v>0.380052</v>
          </cell>
          <cell r="H274">
            <v>0.31028499999999998</v>
          </cell>
          <cell r="I274">
            <v>0.37996400000000002</v>
          </cell>
          <cell r="J274">
            <v>0.37998399999999999</v>
          </cell>
          <cell r="K274">
            <v>0.379992</v>
          </cell>
          <cell r="L274">
            <v>0.38000800000000001</v>
          </cell>
          <cell r="M274">
            <v>0.37345800000000001</v>
          </cell>
          <cell r="N274">
            <v>0.35834252376199999</v>
          </cell>
          <cell r="O274">
            <v>0.30472899882100002</v>
          </cell>
          <cell r="P274">
            <v>0.32049540096599999</v>
          </cell>
          <cell r="Q274">
            <v>0.300616901484</v>
          </cell>
          <cell r="R274">
            <v>0.28168558067900001</v>
          </cell>
          <cell r="S274">
            <v>0.25949376716</v>
          </cell>
          <cell r="T274">
            <v>0.22620439462200001</v>
          </cell>
          <cell r="U274">
            <v>0.32734005256299997</v>
          </cell>
          <cell r="V274">
            <v>0.36036825953500001</v>
          </cell>
          <cell r="W274">
            <v>0.36036825953500001</v>
          </cell>
          <cell r="AK274">
            <v>0.38999499999999998</v>
          </cell>
          <cell r="AL274">
            <v>0.37000899999999998</v>
          </cell>
          <cell r="AM274">
            <v>0.37000100000000002</v>
          </cell>
          <cell r="AN274">
            <v>0.37001600000000001</v>
          </cell>
          <cell r="AO274">
            <v>0.37020147583099999</v>
          </cell>
          <cell r="AP274">
            <v>0.37009521369699999</v>
          </cell>
          <cell r="AQ274">
            <v>0.35100117785599999</v>
          </cell>
          <cell r="AR274">
            <v>0.35027205966300001</v>
          </cell>
          <cell r="AS274">
            <v>0.34086883564800002</v>
          </cell>
          <cell r="AT274">
            <v>0.330944941278</v>
          </cell>
          <cell r="AU274">
            <v>0.33026239465000001</v>
          </cell>
          <cell r="AV274">
            <v>0.26787776576</v>
          </cell>
          <cell r="AW274">
            <v>0.31971057215600002</v>
          </cell>
          <cell r="AX274">
            <v>0.32132282116200001</v>
          </cell>
          <cell r="AY274">
            <v>0.32030816640999998</v>
          </cell>
          <cell r="AZ274">
            <v>0.320503266728</v>
          </cell>
          <cell r="BA274">
            <v>0.32017992230600001</v>
          </cell>
          <cell r="BB274">
            <v>0.31096214510999998</v>
          </cell>
          <cell r="BC274">
            <v>0.3107714365</v>
          </cell>
          <cell r="BD274">
            <v>0.28185395131699997</v>
          </cell>
          <cell r="BE274">
            <v>0.31048753406700003</v>
          </cell>
          <cell r="BF274">
            <v>0.26022653194299999</v>
          </cell>
          <cell r="BG274">
            <v>0.30033524309600002</v>
          </cell>
          <cell r="BH274">
            <v>0.27016561179300003</v>
          </cell>
          <cell r="BI274">
            <v>0.269870766112</v>
          </cell>
          <cell r="BJ274">
            <v>0.270290631487</v>
          </cell>
          <cell r="BK274">
            <v>0.27005279562399997</v>
          </cell>
          <cell r="BL274">
            <v>0.24013334767200001</v>
          </cell>
          <cell r="BM274">
            <v>0.19013240200199999</v>
          </cell>
          <cell r="BN274">
            <v>0.26046314529999998</v>
          </cell>
          <cell r="BO274">
            <v>0.22209020407499999</v>
          </cell>
          <cell r="BP274">
            <v>0.22909819115800001</v>
          </cell>
          <cell r="BQ274">
            <v>0.26013458066599998</v>
          </cell>
          <cell r="BR274">
            <v>0.320217217128</v>
          </cell>
          <cell r="BS274">
            <v>0.36036825953500001</v>
          </cell>
          <cell r="BT274">
            <v>0.36036825953500001</v>
          </cell>
          <cell r="BU274">
            <v>0.36036825953500001</v>
          </cell>
          <cell r="BV274">
            <v>0.36036825953500001</v>
          </cell>
          <cell r="BW274">
            <v>0.36036825953500001</v>
          </cell>
          <cell r="BX274">
            <v>0.36036825953500001</v>
          </cell>
          <cell r="BY274">
            <v>0.36036825953500001</v>
          </cell>
          <cell r="BZ274">
            <v>0.36036825953500001</v>
          </cell>
          <cell r="CA274">
            <v>0.36036825953500001</v>
          </cell>
          <cell r="CB274">
            <v>0.36036825953500001</v>
          </cell>
        </row>
        <row r="275">
          <cell r="A275" t="str">
            <v>ESO</v>
          </cell>
          <cell r="B275" t="str">
            <v>Fair value of grant</v>
          </cell>
          <cell r="C275" t="str">
            <v>FV_GRANT</v>
          </cell>
          <cell r="D275" t="str">
            <v>USD</v>
          </cell>
        </row>
        <row r="276">
          <cell r="B276" t="str">
            <v>Fair value of grant</v>
          </cell>
          <cell r="C276" t="str">
            <v>FV_GRANT</v>
          </cell>
          <cell r="D276" t="str">
            <v>USD</v>
          </cell>
        </row>
        <row r="277">
          <cell r="B277" t="str">
            <v>ESO expense (post-tax)</v>
          </cell>
          <cell r="C277" t="str">
            <v>ESO_POST_TAX</v>
          </cell>
          <cell r="D277" t="str">
            <v>USD</v>
          </cell>
        </row>
        <row r="278">
          <cell r="B278" t="str">
            <v>EPS (excl. ESO expense, basic)</v>
          </cell>
          <cell r="C278" t="str">
            <v>EPS_EX_ESO_B</v>
          </cell>
          <cell r="D278" t="str">
            <v>USD</v>
          </cell>
        </row>
        <row r="279">
          <cell r="B279" t="str">
            <v>EPS (excl. ESO expense, diluted)</v>
          </cell>
          <cell r="C279" t="str">
            <v>EPS_EX_ESO_D</v>
          </cell>
          <cell r="D279" t="str">
            <v>USD</v>
          </cell>
          <cell r="E279">
            <v>2005</v>
          </cell>
        </row>
        <row r="280">
          <cell r="A280" t="str">
            <v>Balance Sheet</v>
          </cell>
          <cell r="B280" t="str">
            <v>Year that ESO expense takes effect</v>
          </cell>
          <cell r="C280" t="str">
            <v>ESO_YEAR</v>
          </cell>
          <cell r="E280">
            <v>2005</v>
          </cell>
        </row>
        <row r="281">
          <cell r="A281" t="str">
            <v>Balance Sheet</v>
          </cell>
          <cell r="B281" t="str">
            <v>BVPS, book value per share</v>
          </cell>
          <cell r="C281" t="str">
            <v>BVPS</v>
          </cell>
          <cell r="D281" t="str">
            <v>USD</v>
          </cell>
          <cell r="G281">
            <v>3.3243904911960001</v>
          </cell>
          <cell r="H281">
            <v>3.6412043730580002</v>
          </cell>
          <cell r="I281">
            <v>3.5140259237759999</v>
          </cell>
          <cell r="J281">
            <v>3.4676158589670001</v>
          </cell>
          <cell r="K281">
            <v>3.7124580472859998</v>
          </cell>
          <cell r="L281">
            <v>3.9004940250429998</v>
          </cell>
          <cell r="M281">
            <v>4.3379941969439999</v>
          </cell>
          <cell r="N281">
            <v>4.1682197698900003</v>
          </cell>
          <cell r="O281">
            <v>4.0382874854070003</v>
          </cell>
          <cell r="P281">
            <v>4.6277328211270001</v>
          </cell>
          <cell r="Q281">
            <v>4.7365777970809999</v>
          </cell>
          <cell r="R281">
            <v>4.900689235262</v>
          </cell>
          <cell r="S281">
            <v>5.3405756107910003</v>
          </cell>
          <cell r="T281">
            <v>5.6792464633290001</v>
          </cell>
          <cell r="U281">
            <v>6.5024890644060003</v>
          </cell>
          <cell r="V281">
            <v>7.5098569655169998</v>
          </cell>
          <cell r="W281">
            <v>8.6533233225790003</v>
          </cell>
          <cell r="AK281">
            <v>4.0194531498390003</v>
          </cell>
          <cell r="AL281">
            <v>4.144957275846</v>
          </cell>
          <cell r="AM281">
            <v>4.2192328133599997</v>
          </cell>
          <cell r="AN281">
            <v>4.3424895225590001</v>
          </cell>
          <cell r="AO281">
            <v>4.2908795872510002</v>
          </cell>
          <cell r="AP281">
            <v>4.0344432121200002</v>
          </cell>
          <cell r="AQ281">
            <v>3.9511612567959999</v>
          </cell>
          <cell r="AR281">
            <v>4.4355602778070002</v>
          </cell>
          <cell r="AS281">
            <v>4.3710118696859999</v>
          </cell>
          <cell r="AT281">
            <v>4.3287004677669998</v>
          </cell>
          <cell r="AU281">
            <v>4.2862945936210002</v>
          </cell>
          <cell r="AV281">
            <v>4.2217196372280004</v>
          </cell>
          <cell r="AW281">
            <v>4.2889210422330004</v>
          </cell>
          <cell r="AX281">
            <v>4.48901428951</v>
          </cell>
          <cell r="AY281">
            <v>4.5185140016489997</v>
          </cell>
          <cell r="AZ281">
            <v>4.6395925206240003</v>
          </cell>
          <cell r="BA281">
            <v>4.6227282099620002</v>
          </cell>
          <cell r="BB281">
            <v>4.5355669951459996</v>
          </cell>
          <cell r="BC281">
            <v>4.6388148978919999</v>
          </cell>
          <cell r="BD281">
            <v>4.6832601692319997</v>
          </cell>
          <cell r="BE281">
            <v>4.9230254890880003</v>
          </cell>
          <cell r="BF281">
            <v>4.8637284875129998</v>
          </cell>
          <cell r="BG281">
            <v>4.726637256659</v>
          </cell>
          <cell r="BH281">
            <v>4.9375559664609998</v>
          </cell>
          <cell r="BI281">
            <v>4.8885266817269999</v>
          </cell>
          <cell r="BJ281">
            <v>4.5952902163719997</v>
          </cell>
          <cell r="BK281">
            <v>4.8455058670530002</v>
          </cell>
          <cell r="BL281">
            <v>5.3536364925209998</v>
          </cell>
          <cell r="BM281">
            <v>5.3890912315969999</v>
          </cell>
          <cell r="BN281">
            <v>5.1996991170519999</v>
          </cell>
          <cell r="BO281">
            <v>5.3589063407569997</v>
          </cell>
          <cell r="BP281">
            <v>5.6823102325969996</v>
          </cell>
          <cell r="BQ281">
            <v>5.6818646224810001</v>
          </cell>
          <cell r="BR281">
            <v>5.8381483647280001</v>
          </cell>
          <cell r="BS281">
            <v>6.076324578356</v>
          </cell>
          <cell r="BT281">
            <v>6.4541237751429996</v>
          </cell>
          <cell r="BU281">
            <v>6.597858346023</v>
          </cell>
          <cell r="BV281">
            <v>6.7843761812830001</v>
          </cell>
          <cell r="BW281">
            <v>7.0522368700979996</v>
          </cell>
          <cell r="BX281">
            <v>7.4539989085689999</v>
          </cell>
          <cell r="BY281">
            <v>7.6246444553249999</v>
          </cell>
          <cell r="BZ281">
            <v>7.838531021493</v>
          </cell>
          <cell r="CA281">
            <v>8.1419165968729992</v>
          </cell>
          <cell r="CB281">
            <v>8.5889602023269997</v>
          </cell>
        </row>
        <row r="282">
          <cell r="A282" t="str">
            <v>Additional Balance Sheet Items</v>
          </cell>
          <cell r="B282" t="str">
            <v>BVPS, book value per share</v>
          </cell>
          <cell r="C282" t="str">
            <v>BVPS</v>
          </cell>
          <cell r="D282" t="str">
            <v>USD</v>
          </cell>
          <cell r="G282">
            <v>3.3243904911960001</v>
          </cell>
          <cell r="H282">
            <v>3.6412043730580002</v>
          </cell>
          <cell r="I282">
            <v>3.5140259237759999</v>
          </cell>
          <cell r="J282">
            <v>3.4676158589670001</v>
          </cell>
          <cell r="K282">
            <v>3.7124580472859998</v>
          </cell>
          <cell r="L282">
            <v>3.9004940250429998</v>
          </cell>
          <cell r="M282">
            <v>4.3379941969439999</v>
          </cell>
          <cell r="N282">
            <v>4.1682197698900003</v>
          </cell>
          <cell r="O282">
            <v>4.0382874854070003</v>
          </cell>
          <cell r="P282">
            <v>4.6277328211270001</v>
          </cell>
          <cell r="Q282">
            <v>4.7365777970809999</v>
          </cell>
          <cell r="R282">
            <v>4.900689235262</v>
          </cell>
          <cell r="S282">
            <v>5.3405756107910003</v>
          </cell>
          <cell r="T282">
            <v>5.6792464633290001</v>
          </cell>
          <cell r="U282">
            <v>5.6081631214760002</v>
          </cell>
          <cell r="V282">
            <v>5.8768377750229996</v>
          </cell>
          <cell r="W282">
            <v>6.2252051618169997</v>
          </cell>
          <cell r="AK282">
            <v>4.0194531498390003</v>
          </cell>
          <cell r="AL282">
            <v>4.144957275846</v>
          </cell>
          <cell r="AM282">
            <v>4.2192328133599997</v>
          </cell>
          <cell r="AN282">
            <v>4.3424895225590001</v>
          </cell>
          <cell r="AO282">
            <v>4.2908795872510002</v>
          </cell>
          <cell r="AP282">
            <v>4.0344432121200002</v>
          </cell>
          <cell r="AQ282">
            <v>3.9511612567959999</v>
          </cell>
          <cell r="AR282">
            <v>4.4355602778070002</v>
          </cell>
          <cell r="AS282">
            <v>4.3710118696859999</v>
          </cell>
          <cell r="AT282">
            <v>4.3287004677669998</v>
          </cell>
          <cell r="AU282">
            <v>4.2862945936210002</v>
          </cell>
          <cell r="AV282">
            <v>4.2217196372280004</v>
          </cell>
          <cell r="AW282">
            <v>4.2889210422330004</v>
          </cell>
          <cell r="AX282">
            <v>4.48901428951</v>
          </cell>
          <cell r="AY282">
            <v>4.5185140016489997</v>
          </cell>
          <cell r="AZ282">
            <v>4.6395925206240003</v>
          </cell>
          <cell r="BA282">
            <v>4.6227282099620002</v>
          </cell>
          <cell r="BB282">
            <v>4.5355669951459996</v>
          </cell>
          <cell r="BC282">
            <v>4.6388148978919999</v>
          </cell>
          <cell r="BD282">
            <v>4.6832601692319997</v>
          </cell>
          <cell r="BE282">
            <v>4.9230254890880003</v>
          </cell>
          <cell r="BF282">
            <v>4.8637284875129998</v>
          </cell>
          <cell r="BG282">
            <v>4.726637256659</v>
          </cell>
          <cell r="BH282">
            <v>4.9375559664609998</v>
          </cell>
          <cell r="BI282">
            <v>4.8885266817269999</v>
          </cell>
          <cell r="BJ282">
            <v>4.5952902163719997</v>
          </cell>
          <cell r="BK282">
            <v>4.8455058670530002</v>
          </cell>
          <cell r="BL282">
            <v>5.3536364925209998</v>
          </cell>
          <cell r="BM282">
            <v>5.3890912315969999</v>
          </cell>
          <cell r="BN282">
            <v>5.1996991170519999</v>
          </cell>
          <cell r="BO282">
            <v>5.3589063407569997</v>
          </cell>
          <cell r="BP282">
            <v>5.6823102325969996</v>
          </cell>
          <cell r="BQ282">
            <v>5.6818646224810001</v>
          </cell>
          <cell r="BR282">
            <v>5.6783312756960003</v>
          </cell>
          <cell r="BS282">
            <v>5.5045318674179997</v>
          </cell>
          <cell r="BT282">
            <v>5.601442278475</v>
          </cell>
          <cell r="BU282">
            <v>5.6547180322940003</v>
          </cell>
          <cell r="BV282">
            <v>5.6946495301180002</v>
          </cell>
          <cell r="BW282">
            <v>5.7423094312740002</v>
          </cell>
          <cell r="BX282">
            <v>5.8680371884470004</v>
          </cell>
          <cell r="BY282">
            <v>5.9525327357249997</v>
          </cell>
          <cell r="BZ282">
            <v>6.0131511657779999</v>
          </cell>
          <cell r="CA282">
            <v>6.0782725792220003</v>
          </cell>
          <cell r="CB282">
            <v>6.2158828937750004</v>
          </cell>
        </row>
        <row r="283">
          <cell r="A283" t="str">
            <v>Additional Balance Sheet Items</v>
          </cell>
          <cell r="B283" t="str">
            <v>Total repurchase authorization</v>
          </cell>
          <cell r="C283" t="str">
            <v>REPUR_TOT_AUTH</v>
          </cell>
          <cell r="D283" t="str">
            <v>USD</v>
          </cell>
          <cell r="E283">
            <v>0</v>
          </cell>
        </row>
        <row r="284">
          <cell r="B284" t="str">
            <v>Total repurchase authorization</v>
          </cell>
          <cell r="C284" t="str">
            <v>REPUR_TOT_AUTH</v>
          </cell>
          <cell r="D284" t="str">
            <v>USD</v>
          </cell>
          <cell r="E284">
            <v>0</v>
          </cell>
        </row>
        <row r="285">
          <cell r="B285" t="str">
            <v>Remaining repurchase authorization</v>
          </cell>
          <cell r="C285" t="str">
            <v>REPUR_REMAINING</v>
          </cell>
          <cell r="D285" t="str">
            <v>USD</v>
          </cell>
          <cell r="E285">
            <v>0</v>
          </cell>
        </row>
        <row r="286">
          <cell r="B286" t="str">
            <v>Suspended repurchase authorization</v>
          </cell>
          <cell r="C286" t="str">
            <v>REPUR_SUSPENDED</v>
          </cell>
          <cell r="D286" t="str">
            <v>USD</v>
          </cell>
          <cell r="E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115.702</v>
          </cell>
          <cell r="L286">
            <v>48.3</v>
          </cell>
          <cell r="M286">
            <v>77.671999999999997</v>
          </cell>
          <cell r="N286">
            <v>226.93199999999999</v>
          </cell>
          <cell r="O286">
            <v>148.989</v>
          </cell>
          <cell r="P286">
            <v>106.447</v>
          </cell>
          <cell r="Q286">
            <v>204.28</v>
          </cell>
          <cell r="R286">
            <v>194.059</v>
          </cell>
          <cell r="S286">
            <v>220.26499999999999</v>
          </cell>
          <cell r="T286">
            <v>130.74100000000001</v>
          </cell>
          <cell r="U286">
            <v>35.798999999999999</v>
          </cell>
          <cell r="V286">
            <v>0</v>
          </cell>
          <cell r="W286">
            <v>0</v>
          </cell>
          <cell r="AK286">
            <v>13.221</v>
          </cell>
          <cell r="AL286">
            <v>20.760999999999999</v>
          </cell>
          <cell r="AM286">
            <v>32.808999999999997</v>
          </cell>
          <cell r="AN286">
            <v>10.881</v>
          </cell>
          <cell r="AO286">
            <v>41.814</v>
          </cell>
          <cell r="AP286">
            <v>100.96299999999999</v>
          </cell>
          <cell r="AQ286">
            <v>84.155000000000001</v>
          </cell>
          <cell r="AR286">
            <v>0</v>
          </cell>
          <cell r="AS286">
            <v>45.271000000000001</v>
          </cell>
          <cell r="AT286">
            <v>40.374000000000002</v>
          </cell>
          <cell r="AU286">
            <v>25.042000000000002</v>
          </cell>
          <cell r="AV286">
            <v>38.302</v>
          </cell>
          <cell r="AW286">
            <v>0</v>
          </cell>
          <cell r="AX286">
            <v>14.791</v>
          </cell>
          <cell r="AY286">
            <v>49.847999999999999</v>
          </cell>
          <cell r="AZ286">
            <v>41.808</v>
          </cell>
          <cell r="BA286">
            <v>29.564</v>
          </cell>
          <cell r="BB286">
            <v>37.917999999999999</v>
          </cell>
          <cell r="BC286">
            <v>34.055999999999997</v>
          </cell>
          <cell r="BD286">
            <v>102.742</v>
          </cell>
          <cell r="BE286">
            <v>24.43</v>
          </cell>
          <cell r="BF286">
            <v>47.899000000000001</v>
          </cell>
          <cell r="BG286">
            <v>72.887</v>
          </cell>
          <cell r="BH286">
            <v>48.843000000000004</v>
          </cell>
          <cell r="BI286">
            <v>67.525000000000006</v>
          </cell>
          <cell r="BJ286">
            <v>120.983</v>
          </cell>
          <cell r="BK286">
            <v>31.757000000000001</v>
          </cell>
          <cell r="BL286">
            <v>0</v>
          </cell>
          <cell r="BM286">
            <v>21.870999999999999</v>
          </cell>
          <cell r="BN286">
            <v>59.337000000000003</v>
          </cell>
          <cell r="BO286">
            <v>24.081</v>
          </cell>
          <cell r="BP286">
            <v>25.452000000000002</v>
          </cell>
          <cell r="BQ286">
            <v>35.798999999999999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</row>
        <row r="287">
          <cell r="A287" t="str">
            <v>Cash Flow Statement</v>
          </cell>
          <cell r="B287" t="str">
            <v>Shares repurchased during period</v>
          </cell>
          <cell r="C287" t="str">
            <v>REPUR_ACTUAL</v>
          </cell>
          <cell r="D287" t="str">
            <v>USD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115.702</v>
          </cell>
          <cell r="L287">
            <v>48.3</v>
          </cell>
          <cell r="M287">
            <v>77.671999999999997</v>
          </cell>
          <cell r="N287">
            <v>226.93199999999999</v>
          </cell>
          <cell r="O287">
            <v>148.989</v>
          </cell>
          <cell r="P287">
            <v>106.447</v>
          </cell>
          <cell r="Q287">
            <v>204.28</v>
          </cell>
          <cell r="R287">
            <v>194.059</v>
          </cell>
          <cell r="S287">
            <v>220.26499999999999</v>
          </cell>
          <cell r="T287">
            <v>130.74100000000001</v>
          </cell>
          <cell r="U287">
            <v>95.587999999999994</v>
          </cell>
          <cell r="V287">
            <v>0</v>
          </cell>
          <cell r="W287">
            <v>0</v>
          </cell>
          <cell r="AK287">
            <v>13.221</v>
          </cell>
          <cell r="AL287">
            <v>20.760999999999999</v>
          </cell>
          <cell r="AM287">
            <v>32.808999999999997</v>
          </cell>
          <cell r="AN287">
            <v>10.881</v>
          </cell>
          <cell r="AO287">
            <v>41.814</v>
          </cell>
          <cell r="AP287">
            <v>100.96299999999999</v>
          </cell>
          <cell r="AQ287">
            <v>84.155000000000001</v>
          </cell>
          <cell r="AR287">
            <v>0</v>
          </cell>
          <cell r="AS287">
            <v>45.271000000000001</v>
          </cell>
          <cell r="AT287">
            <v>40.374000000000002</v>
          </cell>
          <cell r="AU287">
            <v>25.042000000000002</v>
          </cell>
          <cell r="AV287">
            <v>38.302</v>
          </cell>
          <cell r="AW287">
            <v>0</v>
          </cell>
          <cell r="AX287">
            <v>14.791</v>
          </cell>
          <cell r="AY287">
            <v>49.847999999999999</v>
          </cell>
          <cell r="AZ287">
            <v>41.808</v>
          </cell>
          <cell r="BA287">
            <v>29.564</v>
          </cell>
          <cell r="BB287">
            <v>37.917999999999999</v>
          </cell>
          <cell r="BC287">
            <v>34.055999999999997</v>
          </cell>
          <cell r="BD287">
            <v>102.742</v>
          </cell>
          <cell r="BE287">
            <v>24.43</v>
          </cell>
          <cell r="BF287">
            <v>47.899000000000001</v>
          </cell>
          <cell r="BG287">
            <v>72.887</v>
          </cell>
          <cell r="BH287">
            <v>48.843000000000004</v>
          </cell>
          <cell r="BI287">
            <v>67.525000000000006</v>
          </cell>
          <cell r="BJ287">
            <v>120.983</v>
          </cell>
          <cell r="BK287">
            <v>31.757000000000001</v>
          </cell>
          <cell r="BL287">
            <v>0</v>
          </cell>
          <cell r="BM287">
            <v>21.870999999999999</v>
          </cell>
          <cell r="BN287">
            <v>59.337000000000003</v>
          </cell>
          <cell r="BO287">
            <v>24.081</v>
          </cell>
          <cell r="BP287">
            <v>25.452000000000002</v>
          </cell>
          <cell r="BQ287">
            <v>35.798999999999999</v>
          </cell>
          <cell r="BR287">
            <v>20.204000000000001</v>
          </cell>
          <cell r="BS287">
            <v>39.585000000000001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</row>
        <row r="288">
          <cell r="A288" t="str">
            <v>Cash Flow Statement</v>
          </cell>
          <cell r="B288" t="str">
            <v>Net income (pre-preferred dividends)</v>
          </cell>
          <cell r="C288" t="str">
            <v>CF_NI_PRE_PREF</v>
          </cell>
          <cell r="D288" t="str">
            <v>USD</v>
          </cell>
          <cell r="G288">
            <v>0</v>
          </cell>
          <cell r="H288">
            <v>-13.26</v>
          </cell>
          <cell r="I288">
            <v>-94.858999999999995</v>
          </cell>
          <cell r="J288">
            <v>11.441000000000001</v>
          </cell>
          <cell r="K288">
            <v>44.923000000000002</v>
          </cell>
          <cell r="L288">
            <v>77.858000000000004</v>
          </cell>
          <cell r="M288">
            <v>72.864000000000004</v>
          </cell>
          <cell r="N288">
            <v>51.997999999999998</v>
          </cell>
          <cell r="O288">
            <v>52.515999999999998</v>
          </cell>
          <cell r="P288">
            <v>62.52</v>
          </cell>
          <cell r="Q288">
            <v>78.471000000000004</v>
          </cell>
          <cell r="R288">
            <v>112.63500000000001</v>
          </cell>
          <cell r="S288">
            <v>122.114</v>
          </cell>
          <cell r="T288">
            <v>84.207999999999998</v>
          </cell>
          <cell r="U288">
            <v>117.48298271440299</v>
          </cell>
          <cell r="V288">
            <v>138.60746664586799</v>
          </cell>
          <cell r="W288">
            <v>166.590216918914</v>
          </cell>
          <cell r="AK288">
            <v>5.601</v>
          </cell>
          <cell r="AL288">
            <v>24.472000000000001</v>
          </cell>
          <cell r="AM288">
            <v>11.250999999999999</v>
          </cell>
          <cell r="AN288">
            <v>31.54</v>
          </cell>
          <cell r="AO288">
            <v>10.403</v>
          </cell>
          <cell r="AP288">
            <v>9.2240000000000002</v>
          </cell>
          <cell r="AQ288">
            <v>4.6859999999999999</v>
          </cell>
          <cell r="AR288">
            <v>27.684999999999999</v>
          </cell>
          <cell r="AS288">
            <v>5.569</v>
          </cell>
          <cell r="AT288">
            <v>3.5449999999999999</v>
          </cell>
          <cell r="AU288">
            <v>11.137</v>
          </cell>
          <cell r="AV288">
            <v>32.265000000000001</v>
          </cell>
          <cell r="AW288">
            <v>5.6050000000000004</v>
          </cell>
          <cell r="AX288">
            <v>10.193</v>
          </cell>
          <cell r="AY288">
            <v>14.897</v>
          </cell>
          <cell r="AZ288">
            <v>31.824999999999999</v>
          </cell>
          <cell r="BA288">
            <v>10.44</v>
          </cell>
          <cell r="BB288">
            <v>12.930999999999999</v>
          </cell>
          <cell r="BC288">
            <v>17.463999999999999</v>
          </cell>
          <cell r="BD288">
            <v>37.636000000000003</v>
          </cell>
          <cell r="BE288">
            <v>16.015000000000001</v>
          </cell>
          <cell r="BF288">
            <v>21.09</v>
          </cell>
          <cell r="BG288">
            <v>23.591000000000001</v>
          </cell>
          <cell r="BH288">
            <v>51.939</v>
          </cell>
          <cell r="BI288">
            <v>20.619</v>
          </cell>
          <cell r="BJ288">
            <v>26.556999999999999</v>
          </cell>
          <cell r="BK288">
            <v>26.099</v>
          </cell>
          <cell r="BL288">
            <v>48.838999999999999</v>
          </cell>
          <cell r="BM288">
            <v>9.5329999999999995</v>
          </cell>
          <cell r="BN288">
            <v>8.7859999999999996</v>
          </cell>
          <cell r="BO288">
            <v>21.3</v>
          </cell>
          <cell r="BP288">
            <v>44.588999999999999</v>
          </cell>
          <cell r="BQ288">
            <v>12.172000000000001</v>
          </cell>
          <cell r="BR288">
            <v>14.944163024591999</v>
          </cell>
          <cell r="BS288">
            <v>36.600707577008997</v>
          </cell>
          <cell r="BT288">
            <v>53.766112112801999</v>
          </cell>
          <cell r="BU288">
            <v>16.017830087237002</v>
          </cell>
          <cell r="BV288">
            <v>20.191543894853002</v>
          </cell>
          <cell r="BW288">
            <v>42.905038095922002</v>
          </cell>
          <cell r="BX288">
            <v>59.493054567855999</v>
          </cell>
          <cell r="BY288">
            <v>21.577429603321001</v>
          </cell>
          <cell r="BZ288">
            <v>25.778192855251</v>
          </cell>
          <cell r="CA288">
            <v>50.550433750796003</v>
          </cell>
          <cell r="CB288">
            <v>68.684160709546006</v>
          </cell>
        </row>
        <row r="289">
          <cell r="A289" t="str">
            <v>Other Items</v>
          </cell>
          <cell r="B289" t="str">
            <v>Net income (pre-preferred dividends)</v>
          </cell>
          <cell r="C289" t="str">
            <v>CF_NI_PRE_PREF</v>
          </cell>
          <cell r="D289" t="str">
            <v>USD</v>
          </cell>
          <cell r="G289">
            <v>0</v>
          </cell>
          <cell r="H289">
            <v>-13.26</v>
          </cell>
          <cell r="I289">
            <v>-94.858999999999995</v>
          </cell>
          <cell r="J289">
            <v>11.441000000000001</v>
          </cell>
          <cell r="K289">
            <v>44.923000000000002</v>
          </cell>
          <cell r="L289">
            <v>77.858000000000004</v>
          </cell>
          <cell r="M289">
            <v>72.864000000000004</v>
          </cell>
          <cell r="N289">
            <v>51.997999999999998</v>
          </cell>
          <cell r="O289">
            <v>52.515999999999998</v>
          </cell>
          <cell r="P289">
            <v>62.52</v>
          </cell>
          <cell r="Q289">
            <v>78.471000000000004</v>
          </cell>
          <cell r="R289">
            <v>112.63500000000001</v>
          </cell>
          <cell r="S289">
            <v>122.114</v>
          </cell>
          <cell r="T289">
            <v>86.4</v>
          </cell>
          <cell r="U289">
            <v>22.479723949027001</v>
          </cell>
          <cell r="V289">
            <v>4.8325409681369997</v>
          </cell>
          <cell r="W289">
            <v>18.766347967767</v>
          </cell>
          <cell r="AK289">
            <v>5.601</v>
          </cell>
          <cell r="AL289">
            <v>24.472000000000001</v>
          </cell>
          <cell r="AM289">
            <v>11.250999999999999</v>
          </cell>
          <cell r="AN289">
            <v>31.54</v>
          </cell>
          <cell r="AO289">
            <v>10.403</v>
          </cell>
          <cell r="AP289">
            <v>9.2240000000000002</v>
          </cell>
          <cell r="AQ289">
            <v>4.6859999999999999</v>
          </cell>
          <cell r="AR289">
            <v>27.684999999999999</v>
          </cell>
          <cell r="AS289">
            <v>5.569</v>
          </cell>
          <cell r="AT289">
            <v>3.5449999999999999</v>
          </cell>
          <cell r="AU289">
            <v>11.137</v>
          </cell>
          <cell r="AV289">
            <v>32.265000000000001</v>
          </cell>
          <cell r="AW289">
            <v>5.6050000000000004</v>
          </cell>
          <cell r="AX289">
            <v>10.193</v>
          </cell>
          <cell r="AY289">
            <v>14.897</v>
          </cell>
          <cell r="AZ289">
            <v>31.824999999999999</v>
          </cell>
          <cell r="BA289">
            <v>10.44</v>
          </cell>
          <cell r="BB289">
            <v>12.930999999999999</v>
          </cell>
          <cell r="BC289">
            <v>17.463999999999999</v>
          </cell>
          <cell r="BD289">
            <v>37.636000000000003</v>
          </cell>
          <cell r="BE289">
            <v>16.015000000000001</v>
          </cell>
          <cell r="BF289">
            <v>21.09</v>
          </cell>
          <cell r="BG289">
            <v>23.591000000000001</v>
          </cell>
          <cell r="BH289">
            <v>51.939</v>
          </cell>
          <cell r="BI289">
            <v>20.619</v>
          </cell>
          <cell r="BJ289">
            <v>26.556999999999999</v>
          </cell>
          <cell r="BK289">
            <v>26.099</v>
          </cell>
          <cell r="BL289">
            <v>48.838999999999999</v>
          </cell>
          <cell r="BM289">
            <v>9.5329999999999995</v>
          </cell>
          <cell r="BN289">
            <v>8.7859999999999996</v>
          </cell>
          <cell r="BO289">
            <v>23.492000000000001</v>
          </cell>
          <cell r="BP289">
            <v>44.588999999999999</v>
          </cell>
          <cell r="BQ289">
            <v>12.170999999999999</v>
          </cell>
          <cell r="BR289">
            <v>1.5289999999999999</v>
          </cell>
          <cell r="BS289">
            <v>2.67</v>
          </cell>
          <cell r="BT289">
            <v>6.1097239490269999</v>
          </cell>
          <cell r="BU289">
            <v>-2.130695431445</v>
          </cell>
          <cell r="BV289">
            <v>-2.4824967831000002</v>
          </cell>
          <cell r="BW289">
            <v>1.400927618833</v>
          </cell>
          <cell r="BX289">
            <v>8.0448055638489997</v>
          </cell>
          <cell r="BY289">
            <v>3.0841597424059999</v>
          </cell>
          <cell r="BZ289">
            <v>0.96180341519900003</v>
          </cell>
          <cell r="CA289">
            <v>4.401410121504</v>
          </cell>
          <cell r="CB289">
            <v>10.318974688658001</v>
          </cell>
        </row>
        <row r="290">
          <cell r="A290" t="str">
            <v>Other Items</v>
          </cell>
          <cell r="B290" t="str">
            <v>Beta</v>
          </cell>
          <cell r="C290" t="str">
            <v>BETA_ANALYST</v>
          </cell>
        </row>
        <row r="291">
          <cell r="B291" t="str">
            <v>Beta</v>
          </cell>
          <cell r="C291" t="str">
            <v>BETA_ANALYST</v>
          </cell>
        </row>
        <row r="292">
          <cell r="B292" t="str">
            <v>Market equity risk premium</v>
          </cell>
          <cell r="C292" t="str">
            <v>MKT_EQ_RISK_PREM</v>
          </cell>
        </row>
        <row r="293">
          <cell r="B293" t="str">
            <v>Risk-free rate</v>
          </cell>
          <cell r="C293" t="str">
            <v>RISK_FR_RATE</v>
          </cell>
        </row>
      </sheetData>
      <sheetData sheetId="9">
        <row r="1">
          <cell r="A1" t="str">
            <v>fcf2d5df-a2b8-4e57-9ee6-71b970d6538d</v>
          </cell>
        </row>
        <row r="2">
          <cell r="A2" t="str">
            <v>M:\Dunham\Models\[TIBX_GS New.xlsx]TIBX_Validation_Sheet</v>
          </cell>
        </row>
        <row r="3">
          <cell r="A3" t="str">
            <v>Enabled</v>
          </cell>
        </row>
        <row r="7">
          <cell r="A7" t="str">
            <v>Scalar|||208001231|||ISSR|||CURRENCY_ISO|||False|||</v>
          </cell>
          <cell r="C7" t="str">
            <v>V_KEYWORD_ISSR_208001231_CURRENCY_ISO</v>
          </cell>
        </row>
        <row r="9">
          <cell r="A9" t="str">
            <v>Scalar|||208001231|||ISSR|||MA_PROB|||False|||</v>
          </cell>
          <cell r="C9" t="str">
            <v>V_KEYWORD_ISSR_208001231_MA_PROB</v>
          </cell>
        </row>
        <row r="11">
          <cell r="A11" t="str">
            <v>Vector|||208001231|||ISSR|||SALES|||False|||</v>
          </cell>
          <cell r="C11" t="str">
            <v>V_KEYWORD_ISSR_208001231_SALES</v>
          </cell>
        </row>
        <row r="12">
          <cell r="A12" t="str">
            <v>Vector|||208001231|||ISSR|||COST_GD_SD|||False|||</v>
          </cell>
          <cell r="C12" t="str">
            <v>V_KEYWORD_ISSR_208001231_COST_GD_SD</v>
          </cell>
        </row>
        <row r="13">
          <cell r="A13" t="str">
            <v>Vector|||208001231|||ISSR|||SEL_GL_AD|||False|||</v>
          </cell>
          <cell r="C13" t="str">
            <v>V_KEYWORD_ISSR_208001231_SEL_GL_AD</v>
          </cell>
        </row>
        <row r="14">
          <cell r="A14" t="str">
            <v>Vector|||208001231|||ISSR|||OP_COST|||False|||</v>
          </cell>
          <cell r="C14" t="str">
            <v>V_KEYWORD_ISSR_208001231_OP_COST</v>
          </cell>
        </row>
        <row r="15">
          <cell r="A15" t="str">
            <v>Vector|||208001231|||ISSR|||RD_EXP|||False|||</v>
          </cell>
          <cell r="C15" t="str">
            <v>V_KEYWORD_ISSR_208001231_RD_EXP</v>
          </cell>
        </row>
        <row r="16">
          <cell r="A16" t="str">
            <v>Vector|||208001231|||ISSR|||ESO_PRE_TAX|||False|||</v>
          </cell>
          <cell r="C16" t="str">
            <v>V_KEYWORD_ISSR_208001231_ESO_PRE_TAX</v>
          </cell>
        </row>
        <row r="17">
          <cell r="A17" t="str">
            <v>Vector|||208001231|||ISSR|||OTH_OP_INC_EXP|||False|||</v>
          </cell>
          <cell r="C17" t="str">
            <v>V_KEYWORD_ISSR_208001231_OTH_OP_INC_EXP</v>
          </cell>
        </row>
        <row r="18">
          <cell r="A18" t="str">
            <v>Vector|||208001231|||ISSR|||TOT_OPS_EXP_DDA|||False|||</v>
          </cell>
          <cell r="C18" t="str">
            <v>V_KEYWORD_ISSR_208001231_TOT_OPS_EXP_DDA</v>
          </cell>
        </row>
        <row r="19">
          <cell r="A19" t="str">
            <v>Vector|||208001231|||ISSR|||TOT_OPS_EXP|||False|||</v>
          </cell>
          <cell r="C19" t="str">
            <v>V_KEYWORD_ISSR_208001231_TOT_OPS_EXP</v>
          </cell>
        </row>
        <row r="20">
          <cell r="A20" t="str">
            <v>Vector|||208001231|||ISSR|||EBITDA_CALC|||False|||</v>
          </cell>
          <cell r="C20" t="str">
            <v>V_KEYWORD_ISSR_208001231_EBITDA_CALC</v>
          </cell>
        </row>
        <row r="21">
          <cell r="A21" t="str">
            <v>Vector|||208001231|||ISSR|||DEPREC|||False|||</v>
          </cell>
          <cell r="C21" t="str">
            <v>V_KEYWORD_ISSR_208001231_DEPREC</v>
          </cell>
        </row>
        <row r="22">
          <cell r="A22" t="str">
            <v>Vector|||208001231|||ISSR|||GOODWILL_AMORT|||False|||</v>
          </cell>
          <cell r="C22" t="str">
            <v>V_KEYWORD_ISSR_208001231_GOODWILL_AMORT</v>
          </cell>
        </row>
        <row r="23">
          <cell r="A23" t="str">
            <v>Vector|||208001231|||ISSR|||EBIT|||False|||</v>
          </cell>
          <cell r="C23" t="str">
            <v>V_KEYWORD_ISSR_208001231_EBIT</v>
          </cell>
        </row>
        <row r="24">
          <cell r="A24" t="str">
            <v>Vector|||208001231|||ISSR|||INT_INC_IND|||False|||</v>
          </cell>
          <cell r="C24" t="str">
            <v>V_KEYWORD_ISSR_208001231_INT_INC_IND</v>
          </cell>
        </row>
        <row r="25">
          <cell r="A25" t="str">
            <v>Vector|||208001231|||ISSR|||INT_EXP_IND|||False|||</v>
          </cell>
          <cell r="C25" t="str">
            <v>V_KEYWORD_ISSR_208001231_INT_EXP_IND</v>
          </cell>
        </row>
        <row r="26">
          <cell r="A26" t="str">
            <v>Vector|||208001231|||ISSR|||NET_INT_EXP|||False|||</v>
          </cell>
          <cell r="C26" t="str">
            <v>V_KEYWORD_ISSR_208001231_NET_INT_EXP</v>
          </cell>
        </row>
        <row r="27">
          <cell r="A27" t="str">
            <v>Vector|||208001231|||ISSR|||ASSOCIATE|||False|||</v>
          </cell>
          <cell r="C27" t="str">
            <v>V_KEYWORD_ISSR_208001231_ASSOCIATE</v>
          </cell>
        </row>
        <row r="28">
          <cell r="A28" t="str">
            <v>Vector|||208001231|||ISSR|||PROFIT_ON_DISP|||False|||</v>
          </cell>
          <cell r="C28" t="str">
            <v>V_KEYWORD_ISSR_208001231_PROFIT_ON_DISP</v>
          </cell>
        </row>
        <row r="29">
          <cell r="A29" t="str">
            <v>Vector|||208001231|||ISSR|||OTH_COST_INC|||False|||</v>
          </cell>
          <cell r="C29" t="str">
            <v>V_KEYWORD_ISSR_208001231_OTH_COST_INC</v>
          </cell>
        </row>
        <row r="30">
          <cell r="A30" t="str">
            <v>Vector|||208001231|||ISSR|||PT_PROF|||False|||</v>
          </cell>
          <cell r="C30" t="str">
            <v>V_KEYWORD_ISSR_208001231_PT_PROF</v>
          </cell>
        </row>
        <row r="32">
          <cell r="A32" t="str">
            <v>Vector|||208001231|||ISSR|||LEASE_PAY|||False|||</v>
          </cell>
          <cell r="C32" t="str">
            <v>V_KEYWORD_ISSR_208001231_LEASE_PAY</v>
          </cell>
        </row>
        <row r="33">
          <cell r="A33" t="str">
            <v>Vector|||208001231|||ISSR|||LEASE_DEEM_INT|||False|||</v>
          </cell>
          <cell r="C33" t="str">
            <v>V_KEYWORD_ISSR_208001231_LEASE_DEEM_INT</v>
          </cell>
        </row>
        <row r="34">
          <cell r="A34" t="str">
            <v>Vector|||208001231|||ISSR|||LEASE_DEEM_DEPR|||False|||</v>
          </cell>
          <cell r="C34" t="str">
            <v>V_KEYWORD_ISSR_208001231_LEASE_DEEM_DEPR</v>
          </cell>
        </row>
        <row r="35">
          <cell r="A35" t="str">
            <v>Vector|||208001231|||ISSR|||NET_INT_CH|||False|||</v>
          </cell>
          <cell r="C35" t="str">
            <v>V_KEYWORD_ISSR_208001231_NET_INT_CH</v>
          </cell>
        </row>
        <row r="36">
          <cell r="A36" t="str">
            <v>Vector|||208001231|||ISSR|||ASSOCIATE_OP|||False|||</v>
          </cell>
          <cell r="C36" t="str">
            <v>V_KEYWORD_ISSR_208001231_ASSOCIATE_OP</v>
          </cell>
        </row>
        <row r="38">
          <cell r="A38" t="str">
            <v>Vector|||208001231|||ISSR|||CASH_EQ|||False|||</v>
          </cell>
          <cell r="C38" t="str">
            <v>V_KEYWORD_ISSR_208001231_CASH_EQ</v>
          </cell>
        </row>
        <row r="39">
          <cell r="A39" t="str">
            <v>Vector|||208001231|||ISSR|||DEBTORS|||False|||</v>
          </cell>
          <cell r="C39" t="str">
            <v>V_KEYWORD_ISSR_208001231_DEBTORS</v>
          </cell>
        </row>
        <row r="40">
          <cell r="A40" t="str">
            <v>Vector|||208001231|||ISSR|||STOCKS|||False|||</v>
          </cell>
          <cell r="C40" t="str">
            <v>V_KEYWORD_ISSR_208001231_STOCKS</v>
          </cell>
        </row>
        <row r="41">
          <cell r="A41" t="str">
            <v>Vector|||208001231|||ISSR|||OTH_CUR_ASS|||False|||</v>
          </cell>
          <cell r="C41" t="str">
            <v>V_KEYWORD_ISSR_208001231_OTH_CUR_ASS</v>
          </cell>
        </row>
        <row r="42">
          <cell r="A42" t="str">
            <v>Vector|||208001231|||ISSR|||CUR_ASS|||False|||</v>
          </cell>
          <cell r="C42" t="str">
            <v>V_KEYWORD_ISSR_208001231_CUR_ASS</v>
          </cell>
        </row>
        <row r="43">
          <cell r="A43" t="str">
            <v>Vector|||208001231|||ISSR|||GR_FIX_ASS|||False|||</v>
          </cell>
          <cell r="C43" t="str">
            <v>V_KEYWORD_ISSR_208001231_GR_FIX_ASS</v>
          </cell>
        </row>
        <row r="44">
          <cell r="A44" t="str">
            <v>Vector|||208001231|||ISSR|||ACC_DDA|||False|||</v>
          </cell>
          <cell r="C44" t="str">
            <v>V_KEYWORD_ISSR_208001231_ACC_DDA</v>
          </cell>
        </row>
        <row r="45">
          <cell r="A45" t="str">
            <v>Vector|||208001231|||ISSR|||NET_FIX_ASS|||False|||</v>
          </cell>
          <cell r="C45" t="str">
            <v>V_KEYWORD_ISSR_208001231_NET_FIX_ASS</v>
          </cell>
        </row>
        <row r="46">
          <cell r="A46" t="str">
            <v>Vector|||208001231|||ISSR|||GR_INTANG|||False|||</v>
          </cell>
          <cell r="C46" t="str">
            <v>V_KEYWORD_ISSR_208001231_GR_INTANG</v>
          </cell>
        </row>
        <row r="47">
          <cell r="A47" t="str">
            <v>Vector|||208001231|||ISSR|||ACC_AMORT|||False|||</v>
          </cell>
          <cell r="C47" t="str">
            <v>V_KEYWORD_ISSR_208001231_ACC_AMORT</v>
          </cell>
        </row>
        <row r="48">
          <cell r="A48" t="str">
            <v>Vector|||208001231|||ISSR|||NET_INTANG|||False|||</v>
          </cell>
          <cell r="C48" t="str">
            <v>V_KEYWORD_ISSR_208001231_NET_INTANG</v>
          </cell>
        </row>
        <row r="49">
          <cell r="A49" t="str">
            <v>Vector|||208001231|||ISSR|||FIX_ASS_INV|||False|||</v>
          </cell>
          <cell r="C49" t="str">
            <v>V_KEYWORD_ISSR_208001231_FIX_ASS_INV</v>
          </cell>
        </row>
        <row r="50">
          <cell r="A50" t="str">
            <v>Vector|||208001231|||ISSR|||INV_SECUR|||False|||</v>
          </cell>
          <cell r="C50" t="str">
            <v>V_KEYWORD_ISSR_208001231_INV_SECUR</v>
          </cell>
        </row>
        <row r="51">
          <cell r="A51" t="str">
            <v>Vector|||208001231|||ISSR|||OTH_LT_ASS|||False|||</v>
          </cell>
          <cell r="C51" t="str">
            <v>V_KEYWORD_ISSR_208001231_OTH_LT_ASS</v>
          </cell>
        </row>
        <row r="52">
          <cell r="A52" t="str">
            <v>Vector|||208001231|||ISSR|||TOT_ASSET|||False|||</v>
          </cell>
          <cell r="C52" t="str">
            <v>V_KEYWORD_ISSR_208001231_TOT_ASSET</v>
          </cell>
        </row>
        <row r="53">
          <cell r="A53" t="str">
            <v>Vector|||208001231|||ISSR|||ACC_PAY_GQ|||False|||</v>
          </cell>
          <cell r="C53" t="str">
            <v>V_KEYWORD_ISSR_208001231_ACC_PAY_GQ</v>
          </cell>
        </row>
        <row r="54">
          <cell r="A54" t="str">
            <v>Vector|||208001231|||ISSR|||SHORT_T_DEBT|||False|||</v>
          </cell>
          <cell r="C54" t="str">
            <v>V_KEYWORD_ISSR_208001231_SHORT_T_DEBT</v>
          </cell>
        </row>
        <row r="55">
          <cell r="A55" t="str">
            <v>Vector|||208001231|||ISSR|||OTH_CUR_LIABS|||False|||</v>
          </cell>
          <cell r="C55" t="str">
            <v>V_KEYWORD_ISSR_208001231_OTH_CUR_LIABS</v>
          </cell>
        </row>
        <row r="56">
          <cell r="A56" t="str">
            <v>Vector|||208001231|||ISSR|||SHORT_TERM_LIABS|||False|||</v>
          </cell>
          <cell r="C56" t="str">
            <v>V_KEYWORD_ISSR_208001231_SHORT_TERM_LIABS</v>
          </cell>
        </row>
        <row r="57">
          <cell r="A57" t="str">
            <v>Vector|||208001231|||ISSR|||TOT_DEF_REV|||False|||</v>
          </cell>
          <cell r="C57" t="str">
            <v>V_KEYWORD_ISSR_208001231_TOT_DEF_REV</v>
          </cell>
        </row>
        <row r="58">
          <cell r="A58" t="str">
            <v>Vector|||208001231|||ISSR|||LT_DEBT|||False|||</v>
          </cell>
          <cell r="C58" t="str">
            <v>V_KEYWORD_ISSR_208001231_LT_DEBT</v>
          </cell>
        </row>
        <row r="59">
          <cell r="A59" t="str">
            <v>Vector|||208001231|||ISSR|||OTH_LT_CRED_GQ|||False|||</v>
          </cell>
          <cell r="C59" t="str">
            <v>V_KEYWORD_ISSR_208001231_OTH_LT_CRED_GQ</v>
          </cell>
        </row>
        <row r="60">
          <cell r="A60" t="str">
            <v>Vector|||208001231|||ISSR|||TOT_LT_LIAB|||False|||</v>
          </cell>
          <cell r="C60" t="str">
            <v>V_KEYWORD_ISSR_208001231_TOT_LT_LIAB</v>
          </cell>
        </row>
        <row r="61">
          <cell r="A61" t="str">
            <v>Vector|||208001231|||ISSR|||TOT_LIAB|||False|||</v>
          </cell>
          <cell r="C61" t="str">
            <v>V_KEYWORD_ISSR_208001231_TOT_LIAB</v>
          </cell>
        </row>
        <row r="62">
          <cell r="A62" t="str">
            <v>Vector|||208001231|||ISSR|||PREF_SH|||False|||</v>
          </cell>
          <cell r="C62" t="str">
            <v>V_KEYWORD_ISSR_208001231_PREF_SH</v>
          </cell>
        </row>
        <row r="63">
          <cell r="A63" t="str">
            <v>Vector|||208001231|||ISSR|||ORD_SH_FUND|||False|||</v>
          </cell>
          <cell r="C63" t="str">
            <v>V_KEYWORD_ISSR_208001231_ORD_SH_FUND</v>
          </cell>
        </row>
        <row r="64">
          <cell r="A64" t="str">
            <v>Vector|||208001231|||ISSR|||MINORITIES|||False|||</v>
          </cell>
          <cell r="C64" t="str">
            <v>V_KEYWORD_ISSR_208001231_MINORITIES</v>
          </cell>
        </row>
        <row r="65">
          <cell r="A65" t="str">
            <v>Vector|||208001231|||ISSR|||EQ|||False|||</v>
          </cell>
          <cell r="C65" t="str">
            <v>V_KEYWORD_ISSR_208001231_EQ</v>
          </cell>
        </row>
        <row r="66">
          <cell r="A66" t="str">
            <v>Vector|||208001231|||ISSR|||TOT_LIAB_EQ|||False|||</v>
          </cell>
          <cell r="C66" t="str">
            <v>V_KEYWORD_ISSR_208001231_TOT_LIAB_EQ</v>
          </cell>
        </row>
        <row r="68">
          <cell r="A68" t="str">
            <v>Vector|||208001231|||ISSR|||NET_DEBT|||False|||</v>
          </cell>
          <cell r="C68" t="str">
            <v>V_KEYWORD_ISSR_208001231_NET_DEBT</v>
          </cell>
        </row>
        <row r="69">
          <cell r="A69" t="str">
            <v>Vector|||208001231|||ISSR|||CAP_LEASES|||False|||</v>
          </cell>
          <cell r="C69" t="str">
            <v>V_KEYWORD_ISSR_208001231_CAP_LEASES</v>
          </cell>
        </row>
        <row r="70">
          <cell r="A70" t="str">
            <v>Vector|||208001231|||ISSR|||DEF_INC_TAX|||False|||</v>
          </cell>
          <cell r="C70" t="str">
            <v>V_KEYWORD_ISSR_208001231_DEF_INC_TAX</v>
          </cell>
        </row>
        <row r="71">
          <cell r="A71" t="str">
            <v>Vector|||208001231|||ISSR|||NET_OP_LOSS_CFWD|||False|||</v>
          </cell>
          <cell r="C71" t="str">
            <v>V_KEYWORD_ISSR_208001231_NET_OP_LOSS_CFWD</v>
          </cell>
        </row>
        <row r="72">
          <cell r="A72" t="str">
            <v>Vector|||208001231|||ISSR|||MV_ASSOCIATES|||False|||</v>
          </cell>
          <cell r="C72" t="str">
            <v>V_KEYWORD_ISSR_208001231_MV_ASSOCIATES</v>
          </cell>
        </row>
        <row r="73">
          <cell r="A73" t="str">
            <v>Vector|||208001231|||ISSR|||NET_DEBT_ADJ|||False|||</v>
          </cell>
          <cell r="C73" t="str">
            <v>V_KEYWORD_ISSR_208001231_NET_DEBT_ADJ</v>
          </cell>
        </row>
        <row r="74">
          <cell r="A74" t="str">
            <v>Vector|||208001231|||ISSR|||CO_BOR_MARGIN|||False|||</v>
          </cell>
          <cell r="C74" t="str">
            <v>V_KEYWORD_ISSR_208001231_CO_BOR_MARGIN</v>
          </cell>
        </row>
        <row r="75">
          <cell r="A75" t="str">
            <v>Vector|||208001231|||ISSR|||UNF_PENS|||False|||</v>
          </cell>
          <cell r="C75" t="str">
            <v>V_KEYWORD_ISSR_208001231_UNF_PENS</v>
          </cell>
        </row>
        <row r="76">
          <cell r="A76" t="str">
            <v>Vector|||208001231|||ISSR|||UNF_PENS_OFF|||False|||</v>
          </cell>
          <cell r="C76" t="str">
            <v>V_KEYWORD_ISSR_208001231_UNF_PENS_OFF</v>
          </cell>
        </row>
        <row r="77">
          <cell r="A77" t="str">
            <v>Vector|||208001231|||ISSR|||UNF_PENS_LIAB_OTH|||False|||</v>
          </cell>
          <cell r="C77" t="str">
            <v>V_KEYWORD_ISSR_208001231_UNF_PENS_LIAB_OTH</v>
          </cell>
        </row>
        <row r="78">
          <cell r="A78" t="str">
            <v>Vector|||208001231|||ISSR|||ADJ_UNF_PENS_GOOD|||False|||</v>
          </cell>
          <cell r="C78" t="str">
            <v>V_KEYWORD_ISSR_208001231_ADJ_UNF_PENS_GOOD</v>
          </cell>
        </row>
        <row r="79">
          <cell r="A79" t="str">
            <v>Vector|||208001231|||ISSR|||OTH_GCI_ADJ|||False|||</v>
          </cell>
          <cell r="C79" t="str">
            <v>V_KEYWORD_ISSR_208001231_OTH_GCI_ADJ</v>
          </cell>
        </row>
        <row r="80">
          <cell r="A80" t="str">
            <v>Vector|||208001231|||ISSR|||GCI_INFL|||False|||</v>
          </cell>
          <cell r="C80" t="str">
            <v>V_KEYWORD_ISSR_208001231_GCI_INFL</v>
          </cell>
        </row>
        <row r="81">
          <cell r="A81" t="str">
            <v>Vector|||208001231|||ISSR|||BAL_MINO_INT|||False|||</v>
          </cell>
          <cell r="C81" t="str">
            <v>V_KEYWORD_ISSR_208001231_BAL_MINO_INT</v>
          </cell>
        </row>
        <row r="83">
          <cell r="A83" t="str">
            <v>Vector|||208001231|||ISSR|||CF_INC_MINORITY|||False|||</v>
          </cell>
          <cell r="C83" t="str">
            <v>V_KEYWORD_ISSR_208001231_CF_INC_MINORITY</v>
          </cell>
        </row>
        <row r="84">
          <cell r="A84" t="str">
            <v>Vector|||208001231|||ISSR|||DEPR_AMORT|||False|||</v>
          </cell>
          <cell r="C84" t="str">
            <v>V_KEYWORD_ISSR_208001231_DEPR_AMORT</v>
          </cell>
        </row>
        <row r="85">
          <cell r="A85" t="str">
            <v>Vector|||208001231|||ISSR|||WORK_CAP|||False|||</v>
          </cell>
          <cell r="C85" t="str">
            <v>V_KEYWORD_ISSR_208001231_WORK_CAP</v>
          </cell>
        </row>
        <row r="86">
          <cell r="A86" t="str">
            <v>Vector|||208001231|||ISSR|||OTH_OP_CF|||False|||</v>
          </cell>
          <cell r="C86" t="str">
            <v>V_KEYWORD_ISSR_208001231_OTH_OP_CF</v>
          </cell>
        </row>
        <row r="87">
          <cell r="A87" t="str">
            <v>Vector|||208001231|||ISSR|||CF_OPS|||False|||</v>
          </cell>
          <cell r="C87" t="str">
            <v>V_KEYWORD_ISSR_208001231_CF_OPS</v>
          </cell>
        </row>
        <row r="88">
          <cell r="A88" t="str">
            <v>Vector|||208001231|||ISSR|||CAPEX|||False|||</v>
          </cell>
          <cell r="C88" t="str">
            <v>V_KEYWORD_ISSR_208001231_CAPEX</v>
          </cell>
        </row>
        <row r="89">
          <cell r="A89" t="str">
            <v>Vector|||208001231|||ISSR|||ACQ|||False|||</v>
          </cell>
          <cell r="C89" t="str">
            <v>V_KEYWORD_ISSR_208001231_ACQ</v>
          </cell>
        </row>
        <row r="90">
          <cell r="A90" t="str">
            <v>Vector|||208001231|||ISSR|||DIVEST|||False|||</v>
          </cell>
          <cell r="C90" t="str">
            <v>V_KEYWORD_ISSR_208001231_DIVEST</v>
          </cell>
        </row>
        <row r="91">
          <cell r="A91" t="str">
            <v>Vector|||208001231|||ISSR|||OTH_INV_CF|||False|||</v>
          </cell>
          <cell r="C91" t="str">
            <v>V_KEYWORD_ISSR_208001231_OTH_INV_CF</v>
          </cell>
        </row>
        <row r="92">
          <cell r="A92" t="str">
            <v>Vector|||208001231|||ISSR|||CF_INV|||False|||</v>
          </cell>
          <cell r="C92" t="str">
            <v>V_KEYWORD_ISSR_208001231_CF_INV</v>
          </cell>
        </row>
        <row r="93">
          <cell r="A93" t="str">
            <v>Vector|||208001231|||ISSR|||DIV_PAID|||False|||</v>
          </cell>
          <cell r="C93" t="str">
            <v>V_KEYWORD_ISSR_208001231_DIV_PAID</v>
          </cell>
        </row>
        <row r="94">
          <cell r="A94" t="str">
            <v>Vector|||208001231|||ISSR|||SH_REPUR|||False|||</v>
          </cell>
          <cell r="C94" t="str">
            <v>V_KEYWORD_ISSR_208001231_SH_REPUR</v>
          </cell>
        </row>
        <row r="95">
          <cell r="A95" t="str">
            <v>Vector|||208001231|||ISSR|||CHG_LT_DEBT|||False|||</v>
          </cell>
          <cell r="C95" t="str">
            <v>V_KEYWORD_ISSR_208001231_CHG_LT_DEBT</v>
          </cell>
        </row>
        <row r="96">
          <cell r="A96" t="str">
            <v>Vector|||208001231|||ISSR|||OTH_FIN_CF|||False|||</v>
          </cell>
          <cell r="C96" t="str">
            <v>V_KEYWORD_ISSR_208001231_OTH_FIN_CF</v>
          </cell>
        </row>
        <row r="97">
          <cell r="A97" t="str">
            <v>Vector|||208001231|||ISSR|||CF_FIN|||False|||</v>
          </cell>
          <cell r="C97" t="str">
            <v>V_KEYWORD_ISSR_208001231_CF_FIN</v>
          </cell>
        </row>
        <row r="98">
          <cell r="A98" t="str">
            <v>Vector|||208001231|||ISSR|||TOT_CF|||False|||</v>
          </cell>
          <cell r="C98" t="str">
            <v>V_KEYWORD_ISSR_208001231_TOT_CF</v>
          </cell>
        </row>
        <row r="100">
          <cell r="A100" t="str">
            <v>Vector|||208001231|||ISSR|||ASSOC_JV_ADDBK|||False|||</v>
          </cell>
          <cell r="C100" t="str">
            <v>V_KEYWORD_ISSR_208001231_ASSOC_JV_ADDBK</v>
          </cell>
        </row>
        <row r="101">
          <cell r="A101" t="str">
            <v>Vector|||208001231|||ISSR|||PL_SALE_ASSETS|||False|||</v>
          </cell>
          <cell r="C101" t="str">
            <v>V_KEYWORD_ISSR_208001231_PL_SALE_ASSETS</v>
          </cell>
        </row>
        <row r="102">
          <cell r="A102" t="str">
            <v>Vector|||208001231|||ISSR|||OTH_NONCASH_ADJ|||False|||</v>
          </cell>
          <cell r="C102" t="str">
            <v>V_KEYWORD_ISSR_208001231_OTH_NONCASH_ADJ</v>
          </cell>
        </row>
        <row r="103">
          <cell r="A103" t="str">
            <v>Vector|||208001231|||ISSR|||OTH_DACF_ADJ|||False|||</v>
          </cell>
          <cell r="C103" t="str">
            <v>V_KEYWORD_ISSR_208001231_OTH_DACF_ADJ</v>
          </cell>
        </row>
        <row r="104">
          <cell r="A104" t="str">
            <v>Vector|||208001231|||ISSR|||CHG_DEF_TAX_CF|||False|||</v>
          </cell>
          <cell r="C104" t="str">
            <v>V_KEYWORD_ISSR_208001231_CHG_DEF_TAX_CF</v>
          </cell>
        </row>
        <row r="105">
          <cell r="A105" t="str">
            <v>Vector|||208001231|||ISSR|||OTH_ADJ_CASH_TAX|||False|||</v>
          </cell>
          <cell r="C105" t="str">
            <v>V_KEYWORD_ISSR_208001231_OTH_ADJ_CASH_TAX</v>
          </cell>
        </row>
        <row r="106">
          <cell r="A106" t="str">
            <v>Vector|||208001231|||ISSR|||CASH_INT_EXP|||False|||</v>
          </cell>
          <cell r="C106" t="str">
            <v>V_KEYWORD_ISSR_208001231_CASH_INT_EXP</v>
          </cell>
        </row>
        <row r="107">
          <cell r="A107" t="str">
            <v>Vector|||208001231|||ISSR|||CASH_TAX_EXP|||False|||</v>
          </cell>
          <cell r="C107" t="str">
            <v>V_KEYWORD_ISSR_208001231_CASH_TAX_EXP</v>
          </cell>
        </row>
        <row r="108">
          <cell r="A108" t="str">
            <v>Vector|||208001231|||ISSR|||DIVDS_ASSOC_JV|||False|||</v>
          </cell>
          <cell r="C108" t="str">
            <v>V_KEYWORD_ISSR_208001231_DIVDS_ASSOC_JV</v>
          </cell>
        </row>
        <row r="109">
          <cell r="A109" t="str">
            <v>Vector|||208001231|||ISSR|||CAPEX_MAINTENANCE|||False|||</v>
          </cell>
          <cell r="C109" t="str">
            <v>V_KEYWORD_ISSR_208001231_CAPEX_MAINTENANCE</v>
          </cell>
        </row>
        <row r="110">
          <cell r="A110" t="str">
            <v>Vector|||208001231|||ISSR|||CAPEX_EXPANSION|||False|||</v>
          </cell>
          <cell r="C110" t="str">
            <v>V_KEYWORD_ISSR_208001231_CAPEX_EXPANSION</v>
          </cell>
        </row>
        <row r="111">
          <cell r="A111" t="str">
            <v>Vector|||208001231|||ISSR|||NONPPE_CAPEX|||False|||</v>
          </cell>
          <cell r="C111" t="str">
            <v>V_KEYWORD_ISSR_208001231_NONPPE_CAPEX</v>
          </cell>
        </row>
        <row r="112">
          <cell r="A112" t="str">
            <v>Vector|||208001231|||ISSR|||DIVDS_PD_MINORITIES|||False|||</v>
          </cell>
          <cell r="C112" t="str">
            <v>V_KEYWORD_ISSR_208001231_DIVDS_PD_MINORITIES</v>
          </cell>
        </row>
        <row r="114">
          <cell r="A114" t="str">
            <v>Vector|||208001231|||ISSR|||LICENSE_REV|||False|||</v>
          </cell>
          <cell r="C114" t="str">
            <v>V_KEYWORD_ISSR_208001231_LICENSE_REV</v>
          </cell>
        </row>
        <row r="115">
          <cell r="A115" t="str">
            <v>Vector|||208001231|||ISSR|||MAINTEN_REV|||False|||</v>
          </cell>
          <cell r="C115" t="str">
            <v>V_KEYWORD_ISSR_208001231_MAINTEN_REV</v>
          </cell>
        </row>
        <row r="116">
          <cell r="A116" t="str">
            <v>Vector|||208001231|||ISSR|||EMPLOYEES|||False|||</v>
          </cell>
          <cell r="C116" t="str">
            <v>V_KEYWORD_ISSR_208001231_EMPLOYEES</v>
          </cell>
        </row>
        <row r="118">
          <cell r="A118" t="str">
            <v>Vector|||208001231|||ISSR|||CASH_PCT_OS_US|||False|||</v>
          </cell>
          <cell r="C118" t="str">
            <v>V_KEYWORD_ISSR_208001231_CASH_PCT_OS_US</v>
          </cell>
        </row>
        <row r="119">
          <cell r="A119" t="str">
            <v>Vector|||208001231|||ISSR|||SALES_TOT_AM|||False|||</v>
          </cell>
          <cell r="C119" t="str">
            <v>V_KEYWORD_ISSR_208001231_SALES_TOT_AM</v>
          </cell>
        </row>
        <row r="120">
          <cell r="A120" t="str">
            <v>Vector|||208001231|||ISSR|||SALES_US|||False|||</v>
          </cell>
          <cell r="C120" t="str">
            <v>V_KEYWORD_ISSR_208001231_SALES_US</v>
          </cell>
        </row>
        <row r="121">
          <cell r="A121" t="str">
            <v>Vector|||208001231|||ISSR|||SALES_CANADA|||False|||</v>
          </cell>
          <cell r="C121" t="str">
            <v>V_KEYWORD_ISSR_208001231_SALES_CANADA</v>
          </cell>
        </row>
        <row r="122">
          <cell r="A122" t="str">
            <v>Vector|||208001231|||ISSR|||SALES_ARGENTINA|||False|||</v>
          </cell>
          <cell r="C122" t="str">
            <v>V_KEYWORD_ISSR_208001231_SALES_ARGENTINA</v>
          </cell>
        </row>
        <row r="123">
          <cell r="A123" t="str">
            <v>Vector|||208001231|||ISSR|||SALES_BRAZIL|||False|||</v>
          </cell>
          <cell r="C123" t="str">
            <v>V_KEYWORD_ISSR_208001231_SALES_BRAZIL</v>
          </cell>
        </row>
        <row r="124">
          <cell r="A124" t="str">
            <v>Vector|||208001231|||ISSR|||SALES_CHILE|||False|||</v>
          </cell>
          <cell r="C124" t="str">
            <v>V_KEYWORD_ISSR_208001231_SALES_CHILE</v>
          </cell>
        </row>
        <row r="125">
          <cell r="A125" t="str">
            <v>Vector|||208001231|||ISSR|||SALES_COLOMBIA|||False|||</v>
          </cell>
          <cell r="C125" t="str">
            <v>V_KEYWORD_ISSR_208001231_SALES_COLOMBIA</v>
          </cell>
        </row>
        <row r="126">
          <cell r="A126" t="str">
            <v>Vector|||208001231|||ISSR|||SALES_MEXICO|||False|||</v>
          </cell>
          <cell r="C126" t="str">
            <v>V_KEYWORD_ISSR_208001231_SALES_MEXICO</v>
          </cell>
        </row>
        <row r="127">
          <cell r="A127" t="str">
            <v>Vector|||208001231|||ISSR|||SALES_VENEZUELA|||False|||</v>
          </cell>
          <cell r="C127" t="str">
            <v>V_KEYWORD_ISSR_208001231_SALES_VENEZUELA</v>
          </cell>
        </row>
        <row r="128">
          <cell r="A128" t="str">
            <v>Vector|||208001231|||ISSR|||SALES_OTH_AM|||False|||</v>
          </cell>
          <cell r="C128" t="str">
            <v>V_KEYWORD_ISSR_208001231_SALES_OTH_AM</v>
          </cell>
        </row>
        <row r="129">
          <cell r="A129" t="str">
            <v>Vector|||208001231|||ISSR|||SALES_TOT_EMEA|||False|||</v>
          </cell>
          <cell r="C129" t="str">
            <v>V_KEYWORD_ISSR_208001231_SALES_TOT_EMEA</v>
          </cell>
        </row>
        <row r="130">
          <cell r="A130" t="str">
            <v>Vector|||208001231|||ISSR|||SALES_UK|||False|||</v>
          </cell>
          <cell r="C130" t="str">
            <v>V_KEYWORD_ISSR_208001231_SALES_UK</v>
          </cell>
        </row>
        <row r="131">
          <cell r="A131" t="str">
            <v>Vector|||208001231|||ISSR|||SALES_EU_EX_UK|||False|||</v>
          </cell>
          <cell r="C131" t="str">
            <v>V_KEYWORD_ISSR_208001231_SALES_EU_EX_UK</v>
          </cell>
        </row>
        <row r="148">
          <cell r="A148" t="str">
            <v>Vector|||208001231|||ISSR|||SALES_CEE|||False|||</v>
          </cell>
          <cell r="C148" t="str">
            <v>V_KEYWORD_ISSR_208001231_SALES_CEE</v>
          </cell>
        </row>
        <row r="149">
          <cell r="A149" t="str">
            <v>Vector|||208001231|||ISSR|||SALES_ME|||False|||</v>
          </cell>
          <cell r="C149" t="str">
            <v>V_KEYWORD_ISSR_208001231_SALES_ME</v>
          </cell>
        </row>
        <row r="150">
          <cell r="A150" t="str">
            <v>Vector|||208001231|||ISSR|||SALES_TOT_AFRICA|||False|||</v>
          </cell>
          <cell r="C150" t="str">
            <v>V_KEYWORD_ISSR_208001231_SALES_TOT_AFRICA</v>
          </cell>
        </row>
        <row r="151">
          <cell r="A151" t="str">
            <v>Vector|||208001231|||ISSR|||SALES_RUSSIA|||False|||</v>
          </cell>
          <cell r="C151" t="str">
            <v>V_KEYWORD_ISSR_208001231_SALES_RUSSIA</v>
          </cell>
        </row>
        <row r="152">
          <cell r="A152" t="str">
            <v>Vector|||208001231|||ISSR|||SALES_OTH_EMEA|||False|||</v>
          </cell>
          <cell r="C152" t="str">
            <v>V_KEYWORD_ISSR_208001231_SALES_OTH_EMEA</v>
          </cell>
        </row>
        <row r="153">
          <cell r="A153" t="str">
            <v>Vector|||208001231|||ISSR|||SALES_TOT_ASIA|||False|||</v>
          </cell>
          <cell r="C153" t="str">
            <v>V_KEYWORD_ISSR_208001231_SALES_TOT_ASIA</v>
          </cell>
        </row>
        <row r="154">
          <cell r="A154" t="str">
            <v>Vector|||208001231|||ISSR|||SALES_JAPAN|||False|||</v>
          </cell>
          <cell r="C154" t="str">
            <v>V_KEYWORD_ISSR_208001231_SALES_JAPAN</v>
          </cell>
        </row>
        <row r="155">
          <cell r="A155" t="str">
            <v>Vector|||208001231|||ISSR|||SALES_CHINA|||False|||</v>
          </cell>
          <cell r="C155" t="str">
            <v>V_KEYWORD_ISSR_208001231_SALES_CHINA</v>
          </cell>
        </row>
        <row r="156">
          <cell r="A156" t="str">
            <v>Vector|||208001231|||ISSR|||SALES_INDIA|||False|||</v>
          </cell>
          <cell r="C156" t="str">
            <v>V_KEYWORD_ISSR_208001231_SALES_INDIA</v>
          </cell>
        </row>
        <row r="160">
          <cell r="A160" t="str">
            <v>Vector|||208001231|||ISSR|||SALES_OTH_AEJ|||False|||</v>
          </cell>
          <cell r="C160" t="str">
            <v>V_KEYWORD_ISSR_208001231_SALES_OTH_AEJ</v>
          </cell>
        </row>
        <row r="161">
          <cell r="A161" t="str">
            <v>Vector|||208001231|||ISSR|||SALES_OTHER|||False|||</v>
          </cell>
          <cell r="C161" t="str">
            <v>V_KEYWORD_ISSR_208001231_SALES_OTHER</v>
          </cell>
        </row>
        <row r="199">
          <cell r="A199" t="str">
            <v>Vector|||208001231|||ISSR|||SALES_CONS|||False|||</v>
          </cell>
          <cell r="C199" t="str">
            <v>V_KEYWORD_ISSR_208001231_SALES_CONS</v>
          </cell>
        </row>
        <row r="200">
          <cell r="A200" t="str">
            <v>Vector|||208001231|||ISSR|||SALES_IND|||False|||</v>
          </cell>
          <cell r="C200" t="str">
            <v>V_KEYWORD_ISSR_208001231_SALES_IND</v>
          </cell>
        </row>
        <row r="201">
          <cell r="A201" t="str">
            <v>Vector|||208001231|||ISSR|||SALES_GOV|||False|||</v>
          </cell>
          <cell r="C201" t="str">
            <v>V_KEYWORD_ISSR_208001231_SALES_GOV</v>
          </cell>
        </row>
        <row r="202">
          <cell r="A202" t="str">
            <v>Vector|||208001231|||ISSR|||SALES_FINAN|||False|||</v>
          </cell>
          <cell r="C202" t="str">
            <v>V_KEYWORD_ISSR_208001231_SALES_FINAN</v>
          </cell>
        </row>
        <row r="203">
          <cell r="A203" t="str">
            <v>Vector|||208001231|||ISSR|||SALES_SMB|||False|||</v>
          </cell>
          <cell r="C203" t="str">
            <v>V_KEYWORD_ISSR_208001231_SALES_SMB</v>
          </cell>
        </row>
        <row r="207">
          <cell r="A207" t="str">
            <v>Vector|||208001231|||ISSR|||REV_FIN_SEGMENT|||False|||</v>
          </cell>
          <cell r="C207" t="str">
            <v>V_KEYWORD_ISSR_208001231_REV_FIN_SEGMENT</v>
          </cell>
        </row>
        <row r="208">
          <cell r="A208" t="str">
            <v>Vector|||208001231|||ISSR|||EBIT_FIN_SEGMENT|||False|||</v>
          </cell>
          <cell r="C208" t="str">
            <v>V_KEYWORD_ISSR_208001231_EBIT_FIN_SEGMENT</v>
          </cell>
        </row>
        <row r="210">
          <cell r="A210" t="str">
            <v>Vector|||208001231|||ISSR|||SALES_FX_GPB|||False|||</v>
          </cell>
          <cell r="C210" t="str">
            <v>V_KEYWORD_ISSR_208001231_SALES_FX_GPB</v>
          </cell>
        </row>
        <row r="211">
          <cell r="A211" t="str">
            <v>Vector|||208001231|||ISSR|||SALES_FX_EUR|||False|||</v>
          </cell>
          <cell r="C211" t="str">
            <v>V_KEYWORD_ISSR_208001231_SALES_FX_EUR</v>
          </cell>
        </row>
        <row r="212">
          <cell r="A212" t="str">
            <v>Vector|||208001231|||ISSR|||SALES_FX_RUB|||False|||</v>
          </cell>
          <cell r="C212" t="str">
            <v>V_KEYWORD_ISSR_208001231_SALES_FX_RUB</v>
          </cell>
        </row>
        <row r="213">
          <cell r="A213" t="str">
            <v>Vector|||208001231|||ISSR|||SALES_FX_USD|||False|||</v>
          </cell>
          <cell r="C213" t="str">
            <v>V_KEYWORD_ISSR_208001231_SALES_FX_USD</v>
          </cell>
        </row>
        <row r="214">
          <cell r="A214" t="str">
            <v>Vector|||208001231|||ISSR|||SALES_FX_BRL|||False|||</v>
          </cell>
          <cell r="C214" t="str">
            <v>V_KEYWORD_ISSR_208001231_SALES_FX_BRL</v>
          </cell>
        </row>
        <row r="215">
          <cell r="A215" t="str">
            <v>Vector|||208001231|||ISSR|||SALES_FX_YEN|||False|||</v>
          </cell>
          <cell r="C215" t="str">
            <v>V_KEYWORD_ISSR_208001231_SALES_FX_YEN</v>
          </cell>
        </row>
        <row r="216">
          <cell r="A216" t="str">
            <v>Vector|||208001231|||ISSR|||SALES_FX_CNY|||False|||</v>
          </cell>
          <cell r="C216" t="str">
            <v>V_KEYWORD_ISSR_208001231_SALES_FX_CNY</v>
          </cell>
        </row>
        <row r="217">
          <cell r="A217" t="str">
            <v>Vector|||208001231|||ISSR|||SALES_FX_INR|||False|||</v>
          </cell>
          <cell r="C217" t="str">
            <v>V_KEYWORD_ISSR_208001231_SALES_FX_INR</v>
          </cell>
        </row>
        <row r="218">
          <cell r="A218" t="str">
            <v>Vector|||208001231|||ISSR|||SALES_FX_CAD|||False|||</v>
          </cell>
          <cell r="C218" t="str">
            <v>V_KEYWORD_ISSR_208001231_SALES_FX_CAD</v>
          </cell>
        </row>
        <row r="219">
          <cell r="A219" t="str">
            <v>Vector|||208001231|||ISSR|||SALES_FX_MXN|||False|||</v>
          </cell>
          <cell r="C219" t="str">
            <v>V_KEYWORD_ISSR_208001231_SALES_FX_MXN</v>
          </cell>
        </row>
        <row r="220">
          <cell r="A220" t="str">
            <v>Vector|||208001231|||ISSR|||SALES_FX_COP|||False|||</v>
          </cell>
          <cell r="C220" t="str">
            <v>V_KEYWORD_ISSR_208001231_SALES_FX_COP</v>
          </cell>
        </row>
        <row r="221">
          <cell r="A221" t="str">
            <v>Vector|||208001231|||ISSR|||SALES_FX_ARS|||False|||</v>
          </cell>
          <cell r="C221" t="str">
            <v>V_KEYWORD_ISSR_208001231_SALES_FX_ARS</v>
          </cell>
        </row>
        <row r="222">
          <cell r="A222" t="str">
            <v>Vector|||208001231|||ISSR|||SALES_FX_CLP|||False|||</v>
          </cell>
          <cell r="C222" t="str">
            <v>V_KEYWORD_ISSR_208001231_SALES_FX_CLP</v>
          </cell>
        </row>
        <row r="223">
          <cell r="A223" t="str">
            <v>Vector|||208001231|||ISSR|||SALES_FX_VEF|||False|||</v>
          </cell>
          <cell r="C223" t="str">
            <v>V_KEYWORD_ISSR_208001231_SALES_FX_VEF</v>
          </cell>
        </row>
        <row r="224">
          <cell r="A224" t="str">
            <v>Vector|||208001231|||ISSR|||SALES_FX_OTH|||False|||</v>
          </cell>
          <cell r="C224" t="str">
            <v>V_KEYWORD_ISSR_208001231_SALES_FX_OTH</v>
          </cell>
        </row>
        <row r="230">
          <cell r="A230" t="str">
            <v>Scalar|||200004329|||EQTY|||PUB_CURRENCY_ISO|||False|||</v>
          </cell>
          <cell r="C230" t="str">
            <v>V_KEYWORD_EQTY_200004329_PUB_CURRENCY_ISO</v>
          </cell>
        </row>
        <row r="231">
          <cell r="A231" t="str">
            <v>Scalar|||200004329|||EQTY|||PRICE_CURRENCY_ISO|||False|||</v>
          </cell>
          <cell r="C231" t="str">
            <v>V_KEYWORD_EQTY_200004329_PRICE_CURRENCY_ISO</v>
          </cell>
        </row>
        <row r="232">
          <cell r="A232" t="str">
            <v>Scalar|||200004329|||EQTY|||CURRENCY_ISO|||False|||</v>
          </cell>
          <cell r="C232" t="str">
            <v>V_KEYWORD_EQTY_200004329_CURRENCY_ISO</v>
          </cell>
        </row>
        <row r="234">
          <cell r="A234" t="str">
            <v>Scalar|||200004329|||EQTY|||AMER_LIST|||False|||</v>
          </cell>
          <cell r="C234" t="str">
            <v>V_KEYWORD_EQTY_200004329_AMER_LIST</v>
          </cell>
        </row>
        <row r="235">
          <cell r="A235" t="str">
            <v>Scalar|||200004329|||EQTY|||AMER_CONVICTION|||False|||</v>
          </cell>
          <cell r="C235" t="str">
            <v>V_KEYWORD_EQTY_200004329_AMER_CONVICTION</v>
          </cell>
        </row>
        <row r="236">
          <cell r="A236" t="str">
            <v>Scalar|||200004329|||EQTY|||LEGAL_RATING|||False|||</v>
          </cell>
          <cell r="C236" t="str">
            <v>V_KEYWORD_EQTY_200004329_LEGAL_RATING</v>
          </cell>
          <cell r="E236" t="str">
            <v>ERROR</v>
          </cell>
        </row>
        <row r="237">
          <cell r="A237" t="str">
            <v>Scalar|||200004329|||EQTY|||TARGET_PRICE|||False|||</v>
          </cell>
          <cell r="C237" t="str">
            <v>V_KEYWORD_EQTY_200004329_TARGET_PRICE</v>
          </cell>
          <cell r="E237" t="str">
            <v>ERROR</v>
          </cell>
        </row>
        <row r="238">
          <cell r="A238" t="str">
            <v>Scalar|||200004329|||EQTY|||TP_PERIOD|||False|||</v>
          </cell>
          <cell r="C238" t="str">
            <v>V_KEYWORD_EQTY_200004329_TP_PERIOD</v>
          </cell>
          <cell r="E238" t="str">
            <v>ERROR</v>
          </cell>
        </row>
        <row r="239">
          <cell r="A239" t="str">
            <v>Scalar|||200004329|||EQTY|||NUM_SH|||False|||</v>
          </cell>
          <cell r="C239" t="str">
            <v>V_KEYWORD_EQTY_200004329_NUM_SH</v>
          </cell>
        </row>
        <row r="240">
          <cell r="A240" t="str">
            <v>Scalar|||200004329|||EQTY|||FREE_FLOAT|||False|||</v>
          </cell>
          <cell r="C240" t="str">
            <v>V_KEYWORD_EQTY_200004329_FREE_FLOAT</v>
          </cell>
        </row>
        <row r="242">
          <cell r="A242" t="str">
            <v>Vector|||200004329|||EQTY|||BVPS_PUB|||False|||</v>
          </cell>
          <cell r="C242" t="str">
            <v>V_KEYWORD_EQTY_200004329_BVPS_PUB</v>
          </cell>
        </row>
        <row r="243">
          <cell r="A243" t="str">
            <v>Vector|||200004329|||EQTY|||DPS_PUB|||False|||</v>
          </cell>
          <cell r="C243" t="str">
            <v>V_KEYWORD_EQTY_200004329_DPS_PUB</v>
          </cell>
        </row>
        <row r="244">
          <cell r="A244" t="str">
            <v>Vector|||200004329|||EQTY|||DPS_SPECIAL_PUB|||False|||</v>
          </cell>
          <cell r="C244" t="str">
            <v>V_KEYWORD_EQTY_200004329_DPS_SPECIAL_PUB</v>
          </cell>
        </row>
        <row r="245">
          <cell r="A245" t="str">
            <v>Vector|||200004329|||EQTY|||EBITDA_PUB|||False|||</v>
          </cell>
          <cell r="C245" t="str">
            <v>V_KEYWORD_EQTY_200004329_EBITDA_PUB</v>
          </cell>
        </row>
        <row r="246">
          <cell r="A246" t="str">
            <v>Vector|||200004329|||EQTY|||EPS_PUB|||False|||</v>
          </cell>
          <cell r="C246" t="str">
            <v>V_KEYWORD_EQTY_200004329_EPS_PUB</v>
          </cell>
        </row>
        <row r="247">
          <cell r="A247" t="str">
            <v>Vector|||200004329|||EQTY|||CEEE_EPS|||False|||</v>
          </cell>
          <cell r="C247" t="str">
            <v>V_KEYWORD_EQTY_200004329_CEEE_EPS</v>
          </cell>
        </row>
        <row r="248">
          <cell r="A248" t="str">
            <v>Vector|||200004329|||EQTY|||EPS_PUB_EX_ESO|||False|||</v>
          </cell>
          <cell r="C248" t="str">
            <v>V_KEYWORD_EQTY_200004329_EPS_PUB_EX_ESO</v>
          </cell>
        </row>
        <row r="249">
          <cell r="A249" t="str">
            <v>Vector|||200004329|||EQTY|||EV_ADJ_PUB|||False|||</v>
          </cell>
          <cell r="C249" t="str">
            <v>V_KEYWORD_EQTY_200004329_EV_ADJ_PUB</v>
          </cell>
        </row>
        <row r="250">
          <cell r="A250" t="str">
            <v>Vector|||200004329|||EQTY|||NET_DEBT_PUB|||False|||</v>
          </cell>
          <cell r="C250" t="str">
            <v>V_KEYWORD_EQTY_200004329_NET_DEBT_PUB</v>
          </cell>
        </row>
        <row r="251">
          <cell r="A251" t="str">
            <v>Vector|||200004329|||EQTY|||NI_PUB|||False|||</v>
          </cell>
          <cell r="C251" t="str">
            <v>V_KEYWORD_EQTY_200004329_NI_PUB</v>
          </cell>
        </row>
        <row r="252">
          <cell r="A252" t="str">
            <v>Vector|||200004329|||EQTY|||EBIT_PUB|||False|||</v>
          </cell>
          <cell r="C252" t="str">
            <v>V_KEYWORD_EQTY_200004329_EBIT_PUB</v>
          </cell>
        </row>
        <row r="253">
          <cell r="A253" t="str">
            <v>Vector|||200004329|||EQTY|||PTP_PUB|||False|||</v>
          </cell>
          <cell r="C253" t="str">
            <v>V_KEYWORD_EQTY_200004329_PTP_PUB</v>
          </cell>
        </row>
        <row r="254">
          <cell r="A254" t="str">
            <v>Vector|||200004329|||EQTY|||REVS_PUB|||False|||</v>
          </cell>
          <cell r="C254" t="str">
            <v>V_KEYWORD_EQTY_200004329_REVS_PUB</v>
          </cell>
        </row>
        <row r="255">
          <cell r="A255" t="str">
            <v>Vector|||200004329|||EQTY|||EQ_PUB|||False|||</v>
          </cell>
          <cell r="C255" t="str">
            <v>V_KEYWORD_EQTY_200004329_EQ_PUB</v>
          </cell>
        </row>
        <row r="256">
          <cell r="A256" t="str">
            <v>Vector|||200004329|||EQTY|||PROV_INC_TAX|||False|||</v>
          </cell>
          <cell r="C256" t="str">
            <v>V_KEYWORD_EQTY_200004329_PROV_INC_TAX</v>
          </cell>
        </row>
        <row r="257">
          <cell r="A257" t="str">
            <v>Vector|||200004329|||EQTY|||PROV_INC_TAX|||False|||</v>
          </cell>
          <cell r="C257" t="str">
            <v>V_KEYWORD_EQTY_200004329_PROV_INC_TAX</v>
          </cell>
        </row>
        <row r="258">
          <cell r="A258" t="str">
            <v>Vector|||200004329|||EQTY|||INC_MINORITY|||False|||</v>
          </cell>
          <cell r="C258" t="str">
            <v>V_KEYWORD_EQTY_200004329_INC_MINORITY</v>
          </cell>
        </row>
        <row r="259">
          <cell r="A259" t="str">
            <v>Vector|||200004329|||EQTY|||NI_PRE_PREF|||False|||</v>
          </cell>
          <cell r="C259" t="str">
            <v>V_KEYWORD_EQTY_200004329_NI_PRE_PREF</v>
          </cell>
        </row>
        <row r="260">
          <cell r="A260" t="str">
            <v>Vector|||200004329|||EQTY|||PREF_DIV|||False|||</v>
          </cell>
          <cell r="C260" t="str">
            <v>V_KEYWORD_EQTY_200004329_PREF_DIV</v>
          </cell>
        </row>
        <row r="261">
          <cell r="A261" t="str">
            <v>Vector|||200004329|||EQTY|||NET_EARNING|||False|||</v>
          </cell>
          <cell r="C261" t="str">
            <v>V_KEYWORD_EQTY_200004329_NET_EARNING</v>
          </cell>
        </row>
        <row r="262">
          <cell r="A262" t="str">
            <v>Vector|||200004329|||EQTY|||TAX_EXC|||False|||</v>
          </cell>
          <cell r="C262" t="str">
            <v>V_KEYWORD_EQTY_200004329_TAX_EXC</v>
          </cell>
        </row>
        <row r="263">
          <cell r="A263" t="str">
            <v>Vector|||200004329|||EQTY|||NET_INC|||False|||</v>
          </cell>
          <cell r="C263" t="str">
            <v>V_KEYWORD_EQTY_200004329_NET_INC</v>
          </cell>
        </row>
        <row r="264">
          <cell r="A264" t="str">
            <v>Vector|||200004329|||EQTY|||EPS|||False|||</v>
          </cell>
          <cell r="C264" t="str">
            <v>V_KEYWORD_EQTY_200004329_EPS</v>
          </cell>
        </row>
        <row r="265">
          <cell r="A265" t="str">
            <v>Vector|||200004329|||EQTY|||EPS_FUL_DIL|||False|||</v>
          </cell>
          <cell r="C265" t="str">
            <v>V_KEYWORD_EQTY_200004329_EPS_FUL_DIL</v>
          </cell>
        </row>
        <row r="266">
          <cell r="A266" t="str">
            <v>Vector|||200004329|||EQTY|||EPS_POST_BASIC|||False|||</v>
          </cell>
          <cell r="C266" t="str">
            <v>V_KEYWORD_EQTY_200004329_EPS_POST_BASIC</v>
          </cell>
        </row>
        <row r="267">
          <cell r="A267" t="str">
            <v>Vector|||200004329|||EQTY|||FULLY_DIL_EPS|||False|||</v>
          </cell>
          <cell r="C267" t="str">
            <v>V_KEYWORD_EQTY_200004329_FULLY_DIL_EPS</v>
          </cell>
        </row>
        <row r="268">
          <cell r="A268" t="str">
            <v>Vector|||200004329|||EQTY|||COMMON_DIV_PAID|||False|||</v>
          </cell>
          <cell r="C268" t="str">
            <v>V_KEYWORD_EQTY_200004329_COMMON_DIV_PAID</v>
          </cell>
        </row>
        <row r="269">
          <cell r="A269" t="str">
            <v>Vector|||200004329|||EQTY|||DPS|||False|||</v>
          </cell>
          <cell r="C269" t="str">
            <v>V_KEYWORD_EQTY_200004329_DPS</v>
          </cell>
        </row>
        <row r="270">
          <cell r="A270" t="str">
            <v>Vector|||200004329|||EQTY|||SH|||False|||</v>
          </cell>
          <cell r="C270" t="str">
            <v>V_KEYWORD_EQTY_200004329_SH</v>
          </cell>
        </row>
        <row r="271">
          <cell r="A271" t="str">
            <v>Vector|||200004329|||EQTY|||DILUTE_SHARES|||False|||</v>
          </cell>
          <cell r="C271" t="str">
            <v>V_KEYWORD_EQTY_200004329_DILUTE_SHARES</v>
          </cell>
        </row>
        <row r="272">
          <cell r="A272" t="str">
            <v>Vector|||200004329|||EQTY|||NON_OP_ADD|||False|||</v>
          </cell>
          <cell r="C272" t="str">
            <v>V_KEYWORD_EQTY_200004329_NON_OP_ADD</v>
          </cell>
        </row>
        <row r="273">
          <cell r="A273" t="str">
            <v>Vector|||200004329|||EQTY|||MARGIN_TAX_RATE|||False|||</v>
          </cell>
          <cell r="C273" t="str">
            <v>V_KEYWORD_EQTY_200004329_MARGIN_TAX_RATE</v>
          </cell>
        </row>
        <row r="274">
          <cell r="A274" t="str">
            <v>Vector|||200004329|||EQTY|||MARGIN_TAX_RATE|||False|||</v>
          </cell>
          <cell r="C274" t="str">
            <v>V_KEYWORD_EQTY_200004329_MARGIN_TAX_RATE</v>
          </cell>
        </row>
        <row r="275">
          <cell r="A275" t="str">
            <v>Vector|||200004329|||EQTY|||FV_GRANT|||False|||</v>
          </cell>
          <cell r="C275" t="str">
            <v>V_KEYWORD_EQTY_200004329_FV_GRANT</v>
          </cell>
        </row>
        <row r="276">
          <cell r="A276" t="str">
            <v>Vector|||200004329|||EQTY|||FV_GRANT|||False|||</v>
          </cell>
          <cell r="C276" t="str">
            <v>V_KEYWORD_EQTY_200004329_FV_GRANT</v>
          </cell>
        </row>
        <row r="277">
          <cell r="A277" t="str">
            <v>Vector|||200004329|||EQTY|||ESO_POST_TAX|||False|||</v>
          </cell>
          <cell r="C277" t="str">
            <v>V_KEYWORD_EQTY_200004329_ESO_POST_TAX</v>
          </cell>
        </row>
        <row r="278">
          <cell r="A278" t="str">
            <v>Vector|||200004329|||EQTY|||EPS_EX_ESO_B|||False|||</v>
          </cell>
          <cell r="C278" t="str">
            <v>V_KEYWORD_EQTY_200004329_EPS_EX_ESO_B</v>
          </cell>
        </row>
        <row r="279">
          <cell r="A279" t="str">
            <v>Vector|||200004329|||EQTY|||EPS_EX_ESO_D|||False|||</v>
          </cell>
          <cell r="C279" t="str">
            <v>V_KEYWORD_EQTY_200004329_EPS_EX_ESO_D</v>
          </cell>
        </row>
        <row r="280">
          <cell r="A280" t="str">
            <v>Scalar|||200004329|||EQTY|||ESO_YEAR|||False|||</v>
          </cell>
          <cell r="C280" t="str">
            <v>V_KEYWORD_EQTY_200004329_ESO_YEAR</v>
          </cell>
        </row>
        <row r="281">
          <cell r="A281" t="str">
            <v>Vector|||200004329|||EQTY|||BVPS|||False|||</v>
          </cell>
          <cell r="C281" t="str">
            <v>V_KEYWORD_EQTY_200004329_BVPS</v>
          </cell>
        </row>
        <row r="282">
          <cell r="A282" t="str">
            <v>Vector|||200004329|||EQTY|||BVPS|||False|||</v>
          </cell>
          <cell r="C282" t="str">
            <v>V_KEYWORD_EQTY_200004329_BVPS</v>
          </cell>
        </row>
        <row r="283">
          <cell r="A283" t="str">
            <v>Scalar|||200004329|||EQTY|||REPUR_TOT_AUTH|||False|||</v>
          </cell>
          <cell r="C283" t="str">
            <v>V_KEYWORD_EQTY_200004329_REPUR_TOT_AUTH</v>
          </cell>
        </row>
        <row r="284">
          <cell r="A284" t="str">
            <v>Scalar|||200004329|||EQTY|||REPUR_TOT_AUTH|||False|||</v>
          </cell>
          <cell r="C284" t="str">
            <v>V_KEYWORD_EQTY_200004329_REPUR_TOT_AUTH</v>
          </cell>
        </row>
        <row r="285">
          <cell r="A285" t="str">
            <v>Scalar|||200004329|||EQTY|||REPUR_REMAINING|||False|||</v>
          </cell>
          <cell r="C285" t="str">
            <v>V_KEYWORD_EQTY_200004329_REPUR_REMAINING</v>
          </cell>
        </row>
        <row r="286">
          <cell r="A286" t="str">
            <v>Scalar|||200004329|||EQTY|||REPUR_SUSPENDED|||False|||</v>
          </cell>
          <cell r="C286" t="str">
            <v>V_KEYWORD_EQTY_200004329_REPUR_SUSPENDED</v>
          </cell>
        </row>
        <row r="287">
          <cell r="A287" t="str">
            <v>Vector|||200004329|||EQTY|||REPUR_ACTUAL|||False|||</v>
          </cell>
          <cell r="C287" t="str">
            <v>V_KEYWORD_EQTY_200004329_REPUR_ACTUAL</v>
          </cell>
        </row>
        <row r="288">
          <cell r="A288" t="str">
            <v>Vector|||200004329|||EQTY|||CF_NI_PRE_PREF|||False|||</v>
          </cell>
          <cell r="C288" t="str">
            <v>V_KEYWORD_EQTY_200004329_CF_NI_PRE_PREF</v>
          </cell>
        </row>
        <row r="289">
          <cell r="A289" t="str">
            <v>Vector|||200004329|||EQTY|||CF_NI_PRE_PREF|||False|||</v>
          </cell>
          <cell r="C289" t="str">
            <v>V_KEYWORD_EQTY_200004329_CF_NI_PRE_PREF</v>
          </cell>
        </row>
        <row r="290">
          <cell r="A290" t="str">
            <v>Scalar|||200004329|||EQTY|||BETA_ANALYST|||False|||</v>
          </cell>
          <cell r="C290" t="str">
            <v>V_KEYWORD_EQTY_200004329_BETA_ANALYST</v>
          </cell>
        </row>
        <row r="291">
          <cell r="A291" t="str">
            <v>Scalar|||200004329|||EQTY|||BETA_ANALYST|||False|||</v>
          </cell>
          <cell r="C291" t="str">
            <v>V_KEYWORD_EQTY_200004329_BETA_ANALYST</v>
          </cell>
        </row>
        <row r="292">
          <cell r="A292" t="str">
            <v>Scalar|||200004329|||EQTY|||MKT_EQ_RISK_PREM|||False|||</v>
          </cell>
          <cell r="C292" t="str">
            <v>V_KEYWORD_EQTY_200004329_MKT_EQ_RISK_PREM</v>
          </cell>
        </row>
        <row r="293">
          <cell r="A293" t="str">
            <v>Scalar|||200004329|||EQTY|||RISK_FR_RATE|||False|||</v>
          </cell>
          <cell r="C293" t="str">
            <v>V_KEYWORD_EQTY_200004329_RISK_FR_RATE</v>
          </cell>
        </row>
      </sheetData>
      <sheetData sheetId="10"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Estimate</v>
          </cell>
          <cell r="U2" t="str">
            <v>Estimate</v>
          </cell>
          <cell r="V2" t="str">
            <v>Estimate</v>
          </cell>
          <cell r="W2" t="str">
            <v>Estimate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Estimate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  <cell r="BX2" t="str">
            <v>Estimate</v>
          </cell>
          <cell r="BY2" t="str">
            <v>Estimate</v>
          </cell>
          <cell r="BZ2" t="str">
            <v>Estimate</v>
          </cell>
          <cell r="CA2" t="str">
            <v>Estimate</v>
          </cell>
          <cell r="CB2" t="str">
            <v>Estimate</v>
          </cell>
        </row>
        <row r="5">
          <cell r="A5" t="str">
            <v>Reference Data</v>
          </cell>
        </row>
        <row r="8">
          <cell r="A8" t="str">
            <v>General Information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</row>
        <row r="116">
          <cell r="B116" t="str">
            <v>Number of employees</v>
          </cell>
          <cell r="C116" t="str">
            <v>EMPLOYEES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</row>
        <row r="120">
          <cell r="B120" t="str">
            <v>Sales - % United States</v>
          </cell>
          <cell r="C120" t="str">
            <v>SALES_US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48">
          <cell r="B148" t="str">
            <v>Sales - % Central &amp; Eastern Europe</v>
          </cell>
          <cell r="C148" t="str">
            <v>SALES_CEE</v>
          </cell>
        </row>
        <row r="149">
          <cell r="B149" t="str">
            <v>Sales - % Middle East</v>
          </cell>
          <cell r="C149" t="str">
            <v>SALES_ME</v>
          </cell>
        </row>
        <row r="150">
          <cell r="B150" t="str">
            <v>Sales - % Total Africa</v>
          </cell>
          <cell r="C150" t="str">
            <v>SALES_TOT_AFRICA</v>
          </cell>
        </row>
        <row r="151">
          <cell r="B151" t="str">
            <v>Sales - % Russia</v>
          </cell>
          <cell r="C151" t="str">
            <v>SALES_RUSSIA</v>
          </cell>
        </row>
        <row r="152">
          <cell r="B152" t="str">
            <v>Sales - % Other EMEA</v>
          </cell>
          <cell r="C152" t="str">
            <v>SALES_OTH_EMEA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</row>
        <row r="154">
          <cell r="B154" t="str">
            <v>Sales - % Japan</v>
          </cell>
          <cell r="C154" t="str">
            <v>SALES_JAPAN</v>
          </cell>
        </row>
        <row r="155">
          <cell r="B155" t="str">
            <v>Sales - % China</v>
          </cell>
          <cell r="C155" t="str">
            <v>SALES_CHINA</v>
          </cell>
        </row>
        <row r="156">
          <cell r="B156" t="str">
            <v>Sales - % India</v>
          </cell>
          <cell r="C156" t="str">
            <v>SALES_INDIA</v>
          </cell>
        </row>
        <row r="160">
          <cell r="B160" t="str">
            <v>Sales - % Other Asia</v>
          </cell>
          <cell r="C160" t="str">
            <v>SALES_OTH_AEJ</v>
          </cell>
        </row>
        <row r="161">
          <cell r="B161" t="str">
            <v>Sales - % Others</v>
          </cell>
          <cell r="C161" t="str">
            <v>SALES_OTHER</v>
          </cell>
        </row>
        <row r="199">
          <cell r="B199" t="str">
            <v>Sales -% Consumer (C)</v>
          </cell>
          <cell r="C199" t="str">
            <v>SALES_CONS</v>
          </cell>
        </row>
        <row r="200">
          <cell r="B200" t="str">
            <v>Sales -% Industry (I)</v>
          </cell>
          <cell r="C200" t="str">
            <v>SALES_IND</v>
          </cell>
        </row>
        <row r="201">
          <cell r="B201" t="str">
            <v>Sales -% Government (G)</v>
          </cell>
          <cell r="C201" t="str">
            <v>SALES_GOV</v>
          </cell>
        </row>
        <row r="202">
          <cell r="B202" t="str">
            <v>Sales - % Industry Sub-Segment: Financial Services</v>
          </cell>
          <cell r="C202" t="str">
            <v>SALES_FINAN</v>
          </cell>
        </row>
        <row r="203">
          <cell r="B203" t="str">
            <v>Sales (%) SMB</v>
          </cell>
          <cell r="C203" t="str">
            <v>SALES_SMB</v>
          </cell>
        </row>
        <row r="207">
          <cell r="B207" t="str">
            <v>Sales - % from Captive Financing Business</v>
          </cell>
          <cell r="C207" t="str">
            <v>REV_FIN_SEGMENT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</row>
        <row r="209">
          <cell r="A209" t="str">
            <v>FX Exposure - Sales</v>
          </cell>
        </row>
        <row r="210">
          <cell r="B210" t="str">
            <v>Sales - % FX: British Pounds/Pence</v>
          </cell>
          <cell r="C210" t="str">
            <v>SALES_FX_GPB</v>
          </cell>
        </row>
        <row r="211">
          <cell r="B211" t="str">
            <v>Sales - % FX: Euro</v>
          </cell>
          <cell r="C211" t="str">
            <v>SALES_FX_EUR</v>
          </cell>
        </row>
        <row r="212">
          <cell r="B212" t="str">
            <v>Sales - % FX: New Russian Ruble</v>
          </cell>
          <cell r="C212" t="str">
            <v>SALES_FX_RUB</v>
          </cell>
        </row>
        <row r="213">
          <cell r="B213" t="str">
            <v>Sales - % FX: U.S. Dollar</v>
          </cell>
          <cell r="C213" t="str">
            <v>SALES_FX_USD</v>
          </cell>
        </row>
        <row r="214">
          <cell r="B214" t="str">
            <v>Sales - % FX: Brazilian Real</v>
          </cell>
          <cell r="C214" t="str">
            <v>SALES_FX_BRL</v>
          </cell>
        </row>
        <row r="215">
          <cell r="B215" t="str">
            <v>Sales - % FX: Japanese Yen</v>
          </cell>
          <cell r="C215" t="str">
            <v>SALES_FX_YEN</v>
          </cell>
        </row>
        <row r="216">
          <cell r="B216" t="str">
            <v>Sales - % FX: Chinese Renminbi</v>
          </cell>
          <cell r="C216" t="str">
            <v>SALES_FX_CNY</v>
          </cell>
        </row>
        <row r="217">
          <cell r="B217" t="str">
            <v>Sales - % FX: Indian Rupee</v>
          </cell>
          <cell r="C217" t="str">
            <v>SALES_FX_INR</v>
          </cell>
        </row>
        <row r="218">
          <cell r="B218" t="str">
            <v>Sales - % FX: Canadian Dollar</v>
          </cell>
          <cell r="C218" t="str">
            <v>SALES_FX_CAD</v>
          </cell>
        </row>
        <row r="219">
          <cell r="B219" t="str">
            <v>Sales - % FX: Mexican Peso</v>
          </cell>
          <cell r="C219" t="str">
            <v>SALES_FX_MXN</v>
          </cell>
        </row>
        <row r="220">
          <cell r="B220" t="str">
            <v>Sales - % FX: Colombian Peso</v>
          </cell>
          <cell r="C220" t="str">
            <v>SALES_FX_COP</v>
          </cell>
        </row>
        <row r="221">
          <cell r="B221" t="str">
            <v>Sales - % FX: Argentine Peso</v>
          </cell>
          <cell r="C221" t="str">
            <v>SALES_FX_ARS</v>
          </cell>
        </row>
        <row r="222">
          <cell r="B222" t="str">
            <v>Sales - % FX: Chilean Peso</v>
          </cell>
          <cell r="C222" t="str">
            <v>SALES_FX_CLP</v>
          </cell>
        </row>
        <row r="223">
          <cell r="B223" t="str">
            <v>Sales - % FX: Venezuelan bolivar</v>
          </cell>
          <cell r="C223" t="str">
            <v>SALES_FX_VEF</v>
          </cell>
        </row>
        <row r="224">
          <cell r="B224" t="str">
            <v>Sales - % FX: Other Currency</v>
          </cell>
          <cell r="C224" t="str">
            <v>SALES_FX_OTH</v>
          </cell>
        </row>
        <row r="226">
          <cell r="A226" t="str">
            <v>Reference Data</v>
          </cell>
        </row>
        <row r="233">
          <cell r="A233" t="str">
            <v>General Information</v>
          </cell>
        </row>
        <row r="234">
          <cell r="B234" t="str">
            <v>Americas Investment List</v>
          </cell>
          <cell r="C234" t="str">
            <v>AMER_LIST</v>
          </cell>
        </row>
        <row r="235">
          <cell r="B235" t="str">
            <v>Americas Conviction List</v>
          </cell>
          <cell r="C235" t="str">
            <v>AMER_CONVICTION</v>
          </cell>
        </row>
        <row r="236">
          <cell r="B236" t="str">
            <v>Legal rating</v>
          </cell>
          <cell r="C236" t="str">
            <v>LEGAL_RATING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</row>
        <row r="238">
          <cell r="B238" t="str">
            <v>Target price period</v>
          </cell>
          <cell r="C238" t="str">
            <v>TP_PERIOD</v>
          </cell>
        </row>
        <row r="239">
          <cell r="B239" t="str">
            <v>Current shares outstanding (mn)</v>
          </cell>
          <cell r="C239" t="str">
            <v>NUM_SH</v>
          </cell>
        </row>
        <row r="240">
          <cell r="B240" t="str">
            <v>Free float</v>
          </cell>
          <cell r="C240" t="str">
            <v>FREE_FLOAT</v>
          </cell>
        </row>
        <row r="241">
          <cell r="A241" t="str">
            <v>Publishing Items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</row>
        <row r="244">
          <cell r="B244" t="str">
            <v>Special dividend per share</v>
          </cell>
          <cell r="C244" t="str">
            <v>DPS_SPECIAL_PUB</v>
          </cell>
          <cell r="D244" t="str">
            <v>USD</v>
          </cell>
        </row>
        <row r="245">
          <cell r="B245" t="str">
            <v>EBITDA (Pub)</v>
          </cell>
          <cell r="C245" t="str">
            <v>EBITDA_PUB</v>
          </cell>
          <cell r="D245" t="str">
            <v>USD</v>
          </cell>
        </row>
        <row r="246">
          <cell r="B246" t="str">
            <v>EPS (Pub)</v>
          </cell>
          <cell r="C246" t="str">
            <v>EPS_PUB</v>
          </cell>
          <cell r="D246" t="str">
            <v>USD</v>
          </cell>
        </row>
        <row r="247">
          <cell r="B247" t="str">
            <v>Consensus earnings equivalent estimate</v>
          </cell>
          <cell r="C247" t="str">
            <v>CEEE_EPS</v>
          </cell>
          <cell r="D247" t="str">
            <v>USD</v>
          </cell>
        </row>
        <row r="248">
          <cell r="B248" t="str">
            <v>EPS (excl. ESO) (Pub)</v>
          </cell>
          <cell r="C248" t="str">
            <v>EPS_PUB_EX_ESO</v>
          </cell>
          <cell r="D248" t="str">
            <v>USD</v>
          </cell>
        </row>
        <row r="249">
          <cell r="B249" t="str">
            <v>EV adjustment (Pub)</v>
          </cell>
          <cell r="C249" t="str">
            <v>EV_ADJ_PUB</v>
          </cell>
          <cell r="D249" t="str">
            <v>USD</v>
          </cell>
        </row>
        <row r="250">
          <cell r="B250" t="str">
            <v>Net debt (Pub)</v>
          </cell>
          <cell r="C250" t="str">
            <v>NET_DEBT_PUB</v>
          </cell>
          <cell r="D250" t="str">
            <v>USD</v>
          </cell>
        </row>
        <row r="251">
          <cell r="B251" t="str">
            <v>Net income (Pub)</v>
          </cell>
          <cell r="C251" t="str">
            <v>NI_PUB</v>
          </cell>
          <cell r="D251" t="str">
            <v>USD</v>
          </cell>
        </row>
        <row r="252">
          <cell r="B252" t="str">
            <v>EBIT, operating profit (Pub)</v>
          </cell>
          <cell r="C252" t="str">
            <v>EBIT_PUB</v>
          </cell>
          <cell r="D252" t="str">
            <v>USD</v>
          </cell>
        </row>
        <row r="253">
          <cell r="B253" t="str">
            <v>Pre-tax profit (Pub)</v>
          </cell>
          <cell r="C253" t="str">
            <v>PTP_PUB</v>
          </cell>
          <cell r="D253" t="str">
            <v>USD</v>
          </cell>
        </row>
        <row r="254">
          <cell r="B254" t="str">
            <v>Sales, revenue (Pub)</v>
          </cell>
          <cell r="C254" t="str">
            <v>REVS_PUB</v>
          </cell>
          <cell r="D254" t="str">
            <v>USD</v>
          </cell>
        </row>
        <row r="255">
          <cell r="A255" t="str">
            <v>Income Statement</v>
          </cell>
          <cell r="B255" t="str">
            <v>Total shareholders' equity (Pub)</v>
          </cell>
          <cell r="C255" t="str">
            <v>EQ_PUB</v>
          </cell>
          <cell r="D255" t="str">
            <v>USD</v>
          </cell>
        </row>
        <row r="256">
          <cell r="A256" t="str">
            <v>Income Statement</v>
          </cell>
          <cell r="B256" t="str">
            <v>Provision for income tax</v>
          </cell>
          <cell r="C256" t="str">
            <v>PROV_INC_TAX</v>
          </cell>
          <cell r="D256" t="str">
            <v>USD</v>
          </cell>
        </row>
        <row r="257">
          <cell r="B257" t="str">
            <v>Provision for income tax</v>
          </cell>
          <cell r="C257" t="str">
            <v>PROV_INC_TAX</v>
          </cell>
          <cell r="D257" t="str">
            <v>USD</v>
          </cell>
        </row>
        <row r="258">
          <cell r="B258" t="str">
            <v>Minority interest</v>
          </cell>
          <cell r="C258" t="str">
            <v>INC_MINORITY</v>
          </cell>
          <cell r="D258" t="str">
            <v>USD</v>
          </cell>
        </row>
        <row r="259">
          <cell r="B259" t="str">
            <v>Net income (pre-preferred dividends)</v>
          </cell>
          <cell r="C259" t="str">
            <v>NI_PRE_PREF</v>
          </cell>
          <cell r="D259" t="str">
            <v>USD</v>
          </cell>
        </row>
        <row r="260">
          <cell r="B260" t="str">
            <v>Preferred dividends</v>
          </cell>
          <cell r="C260" t="str">
            <v>PREF_DIV</v>
          </cell>
          <cell r="D260" t="str">
            <v>USD</v>
          </cell>
        </row>
        <row r="261">
          <cell r="B261" t="str">
            <v>Net income (pre-exceptionals)</v>
          </cell>
          <cell r="C261" t="str">
            <v>NET_EARNING</v>
          </cell>
          <cell r="D261" t="str">
            <v>USD</v>
          </cell>
        </row>
        <row r="262">
          <cell r="B262" t="str">
            <v>Post-tax exceptionals</v>
          </cell>
          <cell r="C262" t="str">
            <v>TAX_EXC</v>
          </cell>
          <cell r="D262" t="str">
            <v>USD</v>
          </cell>
        </row>
        <row r="263">
          <cell r="B263" t="str">
            <v>Net income (post-exceptionals)</v>
          </cell>
          <cell r="C263" t="str">
            <v>NET_INC</v>
          </cell>
          <cell r="D263" t="str">
            <v>USD</v>
          </cell>
        </row>
        <row r="264">
          <cell r="B264" t="str">
            <v>EPS (pre-exceptionals, basic)</v>
          </cell>
          <cell r="C264" t="str">
            <v>EPS</v>
          </cell>
          <cell r="D264" t="str">
            <v>USD</v>
          </cell>
        </row>
        <row r="265">
          <cell r="B265" t="str">
            <v>EPS (pre-exceptionals, diluted)</v>
          </cell>
          <cell r="C265" t="str">
            <v>EPS_FUL_DIL</v>
          </cell>
          <cell r="D265" t="str">
            <v>USD</v>
          </cell>
        </row>
        <row r="266">
          <cell r="B266" t="str">
            <v>EPS (post-exceptionals, basic)</v>
          </cell>
          <cell r="C266" t="str">
            <v>EPS_POST_BASIC</v>
          </cell>
          <cell r="D266" t="str">
            <v>USD</v>
          </cell>
        </row>
        <row r="267">
          <cell r="B267" t="str">
            <v>EPS (post-exceptionals, diluted)</v>
          </cell>
          <cell r="C267" t="str">
            <v>FULLY_DIL_EPS</v>
          </cell>
          <cell r="D267" t="str">
            <v>USD</v>
          </cell>
        </row>
        <row r="268">
          <cell r="B268" t="str">
            <v>Common dividends paid</v>
          </cell>
          <cell r="C268" t="str">
            <v>COMMON_DIV_PAID</v>
          </cell>
          <cell r="D268" t="str">
            <v>USD</v>
          </cell>
        </row>
        <row r="269">
          <cell r="B269" t="str">
            <v>DPS, dividend per share</v>
          </cell>
          <cell r="C269" t="str">
            <v>DPS</v>
          </cell>
          <cell r="D269" t="str">
            <v>USD</v>
          </cell>
        </row>
        <row r="270">
          <cell r="B270" t="str">
            <v>Weighted average shares outstanding, basic</v>
          </cell>
          <cell r="C270" t="str">
            <v>SH</v>
          </cell>
        </row>
        <row r="271">
          <cell r="B271" t="str">
            <v>Diluted average shares outstanding (mn)</v>
          </cell>
          <cell r="C271" t="str">
            <v>DILUTE_SHARES</v>
          </cell>
        </row>
        <row r="272">
          <cell r="A272" t="str">
            <v>Additional Income Statement Items</v>
          </cell>
          <cell r="B272" t="str">
            <v>Period-end shares outstanding</v>
          </cell>
          <cell r="C272" t="str">
            <v>NON_OP_ADD</v>
          </cell>
        </row>
        <row r="273">
          <cell r="A273" t="str">
            <v>Additional Income Statement Items</v>
          </cell>
          <cell r="B273" t="str">
            <v>Marginal tax rate</v>
          </cell>
          <cell r="C273" t="str">
            <v>MARGIN_TAX_RATE</v>
          </cell>
        </row>
        <row r="274">
          <cell r="A274" t="str">
            <v>ESO</v>
          </cell>
          <cell r="B274" t="str">
            <v>Marginal tax rate</v>
          </cell>
          <cell r="C274" t="str">
            <v>MARGIN_TAX_RATE</v>
          </cell>
        </row>
        <row r="275">
          <cell r="A275" t="str">
            <v>ESO</v>
          </cell>
          <cell r="B275" t="str">
            <v>Fair value of grant</v>
          </cell>
          <cell r="C275" t="str">
            <v>FV_GRANT</v>
          </cell>
          <cell r="D275" t="str">
            <v>USD</v>
          </cell>
        </row>
        <row r="276">
          <cell r="B276" t="str">
            <v>Fair value of grant</v>
          </cell>
          <cell r="C276" t="str">
            <v>FV_GRANT</v>
          </cell>
          <cell r="D276" t="str">
            <v>USD</v>
          </cell>
        </row>
        <row r="277">
          <cell r="B277" t="str">
            <v>ESO expense (post-tax)</v>
          </cell>
          <cell r="C277" t="str">
            <v>ESO_POST_TAX</v>
          </cell>
          <cell r="D277" t="str">
            <v>USD</v>
          </cell>
        </row>
        <row r="278">
          <cell r="B278" t="str">
            <v>EPS (excl. ESO expense, basic)</v>
          </cell>
          <cell r="C278" t="str">
            <v>EPS_EX_ESO_B</v>
          </cell>
          <cell r="D278" t="str">
            <v>USD</v>
          </cell>
        </row>
        <row r="279">
          <cell r="B279" t="str">
            <v>EPS (excl. ESO expense, diluted)</v>
          </cell>
          <cell r="C279" t="str">
            <v>EPS_EX_ESO_D</v>
          </cell>
          <cell r="D279" t="str">
            <v>USD</v>
          </cell>
        </row>
        <row r="280">
          <cell r="A280" t="str">
            <v>Balance Sheet</v>
          </cell>
          <cell r="B280" t="str">
            <v>Year that ESO expense takes effect</v>
          </cell>
          <cell r="C280" t="str">
            <v>ESO_YEAR</v>
          </cell>
        </row>
        <row r="281">
          <cell r="A281" t="str">
            <v>Balance Sheet</v>
          </cell>
          <cell r="B281" t="str">
            <v>BVPS, book value per share</v>
          </cell>
          <cell r="C281" t="str">
            <v>BVPS</v>
          </cell>
          <cell r="D281" t="str">
            <v>USD</v>
          </cell>
        </row>
        <row r="282">
          <cell r="A282" t="str">
            <v>Additional Balance Sheet Items</v>
          </cell>
          <cell r="B282" t="str">
            <v>BVPS, book value per share</v>
          </cell>
          <cell r="C282" t="str">
            <v>BVPS</v>
          </cell>
          <cell r="D282" t="str">
            <v>USD</v>
          </cell>
        </row>
        <row r="283">
          <cell r="A283" t="str">
            <v>Additional Balance Sheet Items</v>
          </cell>
          <cell r="B283" t="str">
            <v>Total repurchase authorization</v>
          </cell>
          <cell r="C283" t="str">
            <v>REPUR_TOT_AUTH</v>
          </cell>
          <cell r="D283" t="str">
            <v>USD</v>
          </cell>
        </row>
        <row r="284">
          <cell r="B284" t="str">
            <v>Total repurchase authorization</v>
          </cell>
          <cell r="C284" t="str">
            <v>REPUR_TOT_AUTH</v>
          </cell>
          <cell r="D284" t="str">
            <v>USD</v>
          </cell>
        </row>
        <row r="285">
          <cell r="B285" t="str">
            <v>Remaining repurchase authorization</v>
          </cell>
          <cell r="C285" t="str">
            <v>REPUR_REMAINING</v>
          </cell>
          <cell r="D285" t="str">
            <v>USD</v>
          </cell>
        </row>
        <row r="286">
          <cell r="B286" t="str">
            <v>Suspended repurchase authorization</v>
          </cell>
          <cell r="C286" t="str">
            <v>REPUR_SUSPENDED</v>
          </cell>
          <cell r="D286" t="str">
            <v>USD</v>
          </cell>
        </row>
        <row r="287">
          <cell r="A287" t="str">
            <v>Cash Flow Statement</v>
          </cell>
          <cell r="B287" t="str">
            <v>Shares repurchased during period</v>
          </cell>
          <cell r="C287" t="str">
            <v>REPUR_ACTUAL</v>
          </cell>
          <cell r="D287" t="str">
            <v>USD</v>
          </cell>
        </row>
        <row r="288">
          <cell r="A288" t="str">
            <v>Cash Flow Statement</v>
          </cell>
          <cell r="B288" t="str">
            <v>Net income (pre-preferred dividends)</v>
          </cell>
          <cell r="C288" t="str">
            <v>CF_NI_PRE_PREF</v>
          </cell>
          <cell r="D288" t="str">
            <v>USD</v>
          </cell>
        </row>
        <row r="289">
          <cell r="A289" t="str">
            <v>Other Items</v>
          </cell>
          <cell r="B289" t="str">
            <v>Net income (pre-preferred dividends)</v>
          </cell>
          <cell r="C289" t="str">
            <v>CF_NI_PRE_PREF</v>
          </cell>
          <cell r="D289" t="str">
            <v>USD</v>
          </cell>
        </row>
        <row r="290">
          <cell r="A290" t="str">
            <v>Other Items</v>
          </cell>
          <cell r="B290" t="str">
            <v>Beta</v>
          </cell>
          <cell r="C290" t="str">
            <v>BETA_ANALYST</v>
          </cell>
        </row>
        <row r="291">
          <cell r="B291" t="str">
            <v>Beta</v>
          </cell>
          <cell r="C291" t="str">
            <v>BETA_ANALYST</v>
          </cell>
        </row>
        <row r="292">
          <cell r="B292" t="str">
            <v>Market equity risk premium</v>
          </cell>
          <cell r="C292" t="str">
            <v>MKT_EQ_RISK_PREM</v>
          </cell>
        </row>
        <row r="293">
          <cell r="B293" t="str">
            <v>Risk-free rate</v>
          </cell>
          <cell r="C293" t="str">
            <v>RISK_FR_RATE</v>
          </cell>
        </row>
      </sheetData>
      <sheetData sheetId="11">
        <row r="1">
          <cell r="A1" t="str">
            <v>Issuer: TIBCO Software Inc.</v>
          </cell>
          <cell r="F1">
            <v>1999</v>
          </cell>
          <cell r="G1">
            <v>2000</v>
          </cell>
          <cell r="H1">
            <v>2001</v>
          </cell>
          <cell r="I1">
            <v>2002</v>
          </cell>
          <cell r="J1">
            <v>2003</v>
          </cell>
          <cell r="K1">
            <v>2004</v>
          </cell>
          <cell r="L1">
            <v>2005</v>
          </cell>
          <cell r="M1">
            <v>2006</v>
          </cell>
          <cell r="N1">
            <v>2007</v>
          </cell>
          <cell r="O1">
            <v>2008</v>
          </cell>
          <cell r="P1">
            <v>2009</v>
          </cell>
          <cell r="Q1">
            <v>2010</v>
          </cell>
          <cell r="R1">
            <v>2011</v>
          </cell>
          <cell r="S1">
            <v>2012</v>
          </cell>
          <cell r="T1">
            <v>2013</v>
          </cell>
          <cell r="U1">
            <v>2014</v>
          </cell>
          <cell r="V1">
            <v>2015</v>
          </cell>
          <cell r="W1">
            <v>2016</v>
          </cell>
          <cell r="Y1" t="str">
            <v>2003 Q1</v>
          </cell>
          <cell r="Z1" t="str">
            <v>2003 Q2</v>
          </cell>
          <cell r="AA1" t="str">
            <v>2003 Q3</v>
          </cell>
          <cell r="AB1" t="str">
            <v>2003 Q4</v>
          </cell>
          <cell r="AC1" t="str">
            <v>2004 Q1</v>
          </cell>
          <cell r="AD1" t="str">
            <v>2004 Q2</v>
          </cell>
          <cell r="AE1" t="str">
            <v>2004 Q3</v>
          </cell>
          <cell r="AF1" t="str">
            <v>2004 Q4</v>
          </cell>
          <cell r="AG1" t="str">
            <v>2005 Q1</v>
          </cell>
          <cell r="AH1" t="str">
            <v>2005 Q2</v>
          </cell>
          <cell r="AI1" t="str">
            <v>2005 Q3</v>
          </cell>
          <cell r="AJ1" t="str">
            <v>2005 Q4</v>
          </cell>
          <cell r="AK1" t="str">
            <v>2006 Q1</v>
          </cell>
          <cell r="AL1" t="str">
            <v>2006 Q2</v>
          </cell>
          <cell r="AM1" t="str">
            <v>2006 Q3</v>
          </cell>
          <cell r="AN1" t="str">
            <v>2006 Q4</v>
          </cell>
          <cell r="AO1" t="str">
            <v>2007 Q1</v>
          </cell>
          <cell r="AP1" t="str">
            <v>2007 Q2</v>
          </cell>
          <cell r="AQ1" t="str">
            <v>2007 Q3</v>
          </cell>
          <cell r="AR1" t="str">
            <v>2007 Q4</v>
          </cell>
          <cell r="AS1" t="str">
            <v>2008 Q1</v>
          </cell>
          <cell r="AT1" t="str">
            <v>2008 Q2</v>
          </cell>
          <cell r="AU1" t="str">
            <v>2008 Q3</v>
          </cell>
          <cell r="AV1" t="str">
            <v>2008 Q4</v>
          </cell>
          <cell r="AW1" t="str">
            <v>2009 Q1</v>
          </cell>
          <cell r="AX1" t="str">
            <v>2009 Q2</v>
          </cell>
          <cell r="AY1" t="str">
            <v>2009 Q3</v>
          </cell>
          <cell r="AZ1" t="str">
            <v>2009 Q4</v>
          </cell>
          <cell r="BA1" t="str">
            <v>2010 Q1</v>
          </cell>
          <cell r="BB1" t="str">
            <v>2010 Q2</v>
          </cell>
          <cell r="BC1" t="str">
            <v>2010 Q3</v>
          </cell>
          <cell r="BD1" t="str">
            <v>2010 Q4</v>
          </cell>
          <cell r="BE1" t="str">
            <v>2011 Q1</v>
          </cell>
          <cell r="BF1" t="str">
            <v>2011 Q2</v>
          </cell>
          <cell r="BG1" t="str">
            <v>2011 Q3</v>
          </cell>
          <cell r="BH1" t="str">
            <v>2011 Q4</v>
          </cell>
          <cell r="BI1" t="str">
            <v>2012 Q1</v>
          </cell>
          <cell r="BJ1" t="str">
            <v>2012 Q2</v>
          </cell>
          <cell r="BK1" t="str">
            <v>2012 Q3</v>
          </cell>
          <cell r="BL1" t="str">
            <v>2012 Q4</v>
          </cell>
          <cell r="BM1" t="str">
            <v>2013 Q1</v>
          </cell>
          <cell r="BN1" t="str">
            <v>2013 Q2</v>
          </cell>
          <cell r="BO1" t="str">
            <v>2013 Q3</v>
          </cell>
          <cell r="BP1" t="str">
            <v>2013 Q4</v>
          </cell>
          <cell r="BQ1" t="str">
            <v>2014 Q1</v>
          </cell>
          <cell r="BR1" t="str">
            <v>2014 Q2</v>
          </cell>
          <cell r="BS1" t="str">
            <v>2014 Q3</v>
          </cell>
          <cell r="BT1" t="str">
            <v>2014 Q4</v>
          </cell>
          <cell r="BU1" t="str">
            <v>2015 Q1</v>
          </cell>
          <cell r="BV1" t="str">
            <v>2015 Q2</v>
          </cell>
          <cell r="BW1" t="str">
            <v>2015 Q3</v>
          </cell>
          <cell r="BX1" t="str">
            <v>2015 Q4</v>
          </cell>
          <cell r="BY1" t="str">
            <v>2016 Q1</v>
          </cell>
          <cell r="BZ1" t="str">
            <v>2016 Q2</v>
          </cell>
          <cell r="CA1" t="str">
            <v>2016 Q3</v>
          </cell>
          <cell r="CB1" t="str">
            <v>2016 Q4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Estimate</v>
          </cell>
          <cell r="V2" t="str">
            <v>Estimate</v>
          </cell>
          <cell r="W2" t="str">
            <v>Estimate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Actual</v>
          </cell>
          <cell r="BO2" t="str">
            <v>Actual</v>
          </cell>
          <cell r="BP2" t="str">
            <v>Actual</v>
          </cell>
          <cell r="BQ2" t="str">
            <v>Actual</v>
          </cell>
          <cell r="BR2" t="str">
            <v>Actual</v>
          </cell>
          <cell r="BS2" t="str">
            <v>Actual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  <cell r="BX2" t="str">
            <v>Estimate</v>
          </cell>
          <cell r="BY2" t="str">
            <v>Estimate</v>
          </cell>
          <cell r="BZ2" t="str">
            <v>Estimate</v>
          </cell>
          <cell r="CA2" t="str">
            <v>Estimate</v>
          </cell>
          <cell r="CB2" t="str">
            <v>Estimate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F3">
            <v>36494</v>
          </cell>
          <cell r="G3">
            <v>36860</v>
          </cell>
          <cell r="H3">
            <v>37225</v>
          </cell>
          <cell r="I3">
            <v>37590</v>
          </cell>
          <cell r="J3">
            <v>37955</v>
          </cell>
          <cell r="K3">
            <v>38321</v>
          </cell>
          <cell r="L3">
            <v>38686</v>
          </cell>
          <cell r="M3">
            <v>39051</v>
          </cell>
          <cell r="N3">
            <v>39416</v>
          </cell>
          <cell r="O3">
            <v>39782</v>
          </cell>
          <cell r="P3">
            <v>40147</v>
          </cell>
          <cell r="Q3">
            <v>40512</v>
          </cell>
          <cell r="R3">
            <v>40877</v>
          </cell>
          <cell r="S3">
            <v>41243</v>
          </cell>
          <cell r="T3">
            <v>41608</v>
          </cell>
          <cell r="U3">
            <v>41973</v>
          </cell>
          <cell r="V3">
            <v>42338</v>
          </cell>
          <cell r="W3">
            <v>42704</v>
          </cell>
          <cell r="Y3">
            <v>37680</v>
          </cell>
          <cell r="Z3">
            <v>37771</v>
          </cell>
          <cell r="AA3">
            <v>37863</v>
          </cell>
          <cell r="AB3">
            <v>37955</v>
          </cell>
          <cell r="AC3">
            <v>38045</v>
          </cell>
          <cell r="AD3">
            <v>38137</v>
          </cell>
          <cell r="AE3">
            <v>38229</v>
          </cell>
          <cell r="AF3">
            <v>38321</v>
          </cell>
          <cell r="AG3">
            <v>38411</v>
          </cell>
          <cell r="AH3">
            <v>38502</v>
          </cell>
          <cell r="AI3">
            <v>38594</v>
          </cell>
          <cell r="AJ3">
            <v>38686</v>
          </cell>
          <cell r="AK3">
            <v>38776</v>
          </cell>
          <cell r="AL3">
            <v>38867</v>
          </cell>
          <cell r="AM3">
            <v>38959</v>
          </cell>
          <cell r="AN3">
            <v>39051</v>
          </cell>
          <cell r="AO3">
            <v>39141</v>
          </cell>
          <cell r="AP3">
            <v>39232</v>
          </cell>
          <cell r="AQ3">
            <v>39324</v>
          </cell>
          <cell r="AR3">
            <v>39416</v>
          </cell>
          <cell r="AS3">
            <v>39506</v>
          </cell>
          <cell r="AT3">
            <v>39598</v>
          </cell>
          <cell r="AU3">
            <v>39690</v>
          </cell>
          <cell r="AV3">
            <v>39782</v>
          </cell>
          <cell r="AW3">
            <v>39872</v>
          </cell>
          <cell r="AX3">
            <v>39963</v>
          </cell>
          <cell r="AY3">
            <v>40055</v>
          </cell>
          <cell r="AZ3">
            <v>40147</v>
          </cell>
          <cell r="BA3">
            <v>40237</v>
          </cell>
          <cell r="BB3">
            <v>40328</v>
          </cell>
          <cell r="BC3">
            <v>40420</v>
          </cell>
          <cell r="BD3">
            <v>40512</v>
          </cell>
          <cell r="BE3">
            <v>40602</v>
          </cell>
          <cell r="BF3">
            <v>40693</v>
          </cell>
          <cell r="BG3">
            <v>40785</v>
          </cell>
          <cell r="BH3">
            <v>40877</v>
          </cell>
          <cell r="BI3">
            <v>40967</v>
          </cell>
          <cell r="BJ3">
            <v>41059</v>
          </cell>
          <cell r="BK3">
            <v>41151</v>
          </cell>
          <cell r="BL3">
            <v>41243</v>
          </cell>
          <cell r="BM3">
            <v>41333</v>
          </cell>
          <cell r="BN3">
            <v>41424</v>
          </cell>
          <cell r="BO3">
            <v>41516</v>
          </cell>
          <cell r="BP3">
            <v>41608</v>
          </cell>
          <cell r="BQ3">
            <v>41698</v>
          </cell>
          <cell r="BR3">
            <v>41789</v>
          </cell>
          <cell r="BS3">
            <v>41881</v>
          </cell>
          <cell r="BT3">
            <v>41973</v>
          </cell>
          <cell r="BU3">
            <v>42063</v>
          </cell>
          <cell r="BV3">
            <v>42154</v>
          </cell>
          <cell r="BW3">
            <v>42246</v>
          </cell>
          <cell r="BX3">
            <v>42338</v>
          </cell>
          <cell r="BY3">
            <v>42428</v>
          </cell>
          <cell r="BZ3">
            <v>42520</v>
          </cell>
          <cell r="CA3">
            <v>42612</v>
          </cell>
          <cell r="CB3">
            <v>42704</v>
          </cell>
        </row>
        <row r="4">
          <cell r="A4" t="str">
            <v>Issuer: TIBCO Software Inc.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Reference Data</v>
          </cell>
          <cell r="B5">
            <v>0</v>
          </cell>
          <cell r="C5">
            <v>0</v>
          </cell>
          <cell r="D5">
            <v>0</v>
          </cell>
        </row>
        <row r="6">
          <cell r="B6" t="str">
            <v>Issuer Name</v>
          </cell>
          <cell r="C6" t="str">
            <v>Issuer Name</v>
          </cell>
          <cell r="E6" t="str">
            <v>TIBCO Software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  <cell r="B8">
            <v>0</v>
          </cell>
          <cell r="C8">
            <v>0</v>
          </cell>
          <cell r="D8">
            <v>0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  <cell r="B10">
            <v>0</v>
          </cell>
          <cell r="C10">
            <v>0</v>
          </cell>
          <cell r="D10">
            <v>0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0</v>
          </cell>
          <cell r="G11">
            <v>251.79699999999997</v>
          </cell>
          <cell r="H11">
            <v>319.23199999999997</v>
          </cell>
          <cell r="I11">
            <v>272.745</v>
          </cell>
          <cell r="J11">
            <v>264.21000000000004</v>
          </cell>
          <cell r="K11">
            <v>387.22400000000005</v>
          </cell>
          <cell r="L11">
            <v>445.90999999999997</v>
          </cell>
          <cell r="M11">
            <v>517.279</v>
          </cell>
          <cell r="N11">
            <v>577.38599999999997</v>
          </cell>
          <cell r="O11">
            <v>644.471</v>
          </cell>
          <cell r="P11">
            <v>621.38799999999992</v>
          </cell>
          <cell r="Q11">
            <v>754.00700000000006</v>
          </cell>
          <cell r="R11">
            <v>920.24599999999987</v>
          </cell>
          <cell r="S11">
            <v>1024.6130000000001</v>
          </cell>
          <cell r="T11">
            <v>1069.95</v>
          </cell>
          <cell r="U11">
            <v>1056.0761223352422</v>
          </cell>
          <cell r="V11">
            <v>1004.8158740494409</v>
          </cell>
          <cell r="W11">
            <v>1008.1436961704405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114.58</v>
          </cell>
          <cell r="AL11">
            <v>121.24699999999999</v>
          </cell>
          <cell r="AM11">
            <v>120.40299999999999</v>
          </cell>
          <cell r="AN11">
            <v>161.04900000000001</v>
          </cell>
          <cell r="AO11">
            <v>125.654</v>
          </cell>
          <cell r="AP11">
            <v>130.517</v>
          </cell>
          <cell r="AQ11">
            <v>135.114</v>
          </cell>
          <cell r="AR11">
            <v>186.101</v>
          </cell>
          <cell r="AS11">
            <v>146.578</v>
          </cell>
          <cell r="AT11">
            <v>150.03199999999998</v>
          </cell>
          <cell r="AU11">
            <v>162.33699999999999</v>
          </cell>
          <cell r="AV11">
            <v>185.524</v>
          </cell>
          <cell r="AW11">
            <v>132.89599999999999</v>
          </cell>
          <cell r="AX11">
            <v>142.66999999999999</v>
          </cell>
          <cell r="AY11">
            <v>150.25200000000001</v>
          </cell>
          <cell r="AZ11">
            <v>195.57</v>
          </cell>
          <cell r="BA11">
            <v>155.04400000000001</v>
          </cell>
          <cell r="BB11">
            <v>173.27</v>
          </cell>
          <cell r="BC11">
            <v>184.476</v>
          </cell>
          <cell r="BD11">
            <v>241.21699999999998</v>
          </cell>
          <cell r="BE11">
            <v>185.34100000000001</v>
          </cell>
          <cell r="BF11">
            <v>216.42099999999999</v>
          </cell>
          <cell r="BG11">
            <v>228.97300000000001</v>
          </cell>
          <cell r="BH11">
            <v>289.51099999999997</v>
          </cell>
          <cell r="BI11">
            <v>225.702</v>
          </cell>
          <cell r="BJ11">
            <v>247.363</v>
          </cell>
          <cell r="BK11">
            <v>255.02100000000002</v>
          </cell>
          <cell r="BL11">
            <v>296.52699999999999</v>
          </cell>
          <cell r="BM11">
            <v>237.79000000000002</v>
          </cell>
          <cell r="BN11">
            <v>245.846</v>
          </cell>
          <cell r="BO11">
            <v>270.85899999999998</v>
          </cell>
          <cell r="BP11">
            <v>315.45500000000004</v>
          </cell>
          <cell r="BQ11">
            <v>252.87799999999999</v>
          </cell>
          <cell r="BR11">
            <v>254</v>
          </cell>
          <cell r="BS11">
            <v>259.57099999999997</v>
          </cell>
          <cell r="BT11">
            <v>289.62712233524218</v>
          </cell>
          <cell r="BU11">
            <v>237.32211281665536</v>
          </cell>
          <cell r="BV11">
            <v>243.25350054951059</v>
          </cell>
          <cell r="BW11">
            <v>247.44068668095781</v>
          </cell>
          <cell r="BX11">
            <v>276.799574002317</v>
          </cell>
          <cell r="BY11">
            <v>239.54577311661663</v>
          </cell>
          <cell r="BZ11">
            <v>245.99120630212877</v>
          </cell>
          <cell r="CA11">
            <v>248.3317285474341</v>
          </cell>
          <cell r="CB11">
            <v>274.27498820426092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0</v>
          </cell>
          <cell r="G12">
            <v>-61.5</v>
          </cell>
          <cell r="H12">
            <v>-63.828999999999994</v>
          </cell>
          <cell r="I12">
            <v>-60.313000000000002</v>
          </cell>
          <cell r="J12">
            <v>-58.518000000000001</v>
          </cell>
          <cell r="K12">
            <v>-86.46</v>
          </cell>
          <cell r="L12">
            <v>-118.221</v>
          </cell>
          <cell r="M12">
            <v>-126.24799999999999</v>
          </cell>
          <cell r="N12">
            <v>-146.10999999999999</v>
          </cell>
          <cell r="O12">
            <v>-159.541</v>
          </cell>
          <cell r="P12">
            <v>-143.06300000000002</v>
          </cell>
          <cell r="Q12">
            <v>-178.804</v>
          </cell>
          <cell r="R12">
            <v>-227.148</v>
          </cell>
          <cell r="S12">
            <v>-261.774</v>
          </cell>
          <cell r="T12">
            <v>-278.137</v>
          </cell>
          <cell r="U12">
            <v>-288.62077641981131</v>
          </cell>
          <cell r="V12">
            <v>-279.68843629359696</v>
          </cell>
          <cell r="W12">
            <v>-274.70376257079226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-30.698999999999998</v>
          </cell>
          <cell r="AL12">
            <v>-30.277000000000005</v>
          </cell>
          <cell r="AM12">
            <v>-31.701999999999998</v>
          </cell>
          <cell r="AN12">
            <v>-33.57</v>
          </cell>
          <cell r="AO12">
            <v>-33.015999999999998</v>
          </cell>
          <cell r="AP12">
            <v>-34.5</v>
          </cell>
          <cell r="AQ12">
            <v>-36.957000000000001</v>
          </cell>
          <cell r="AR12">
            <v>-41.637</v>
          </cell>
          <cell r="AS12">
            <v>-38.638000000000005</v>
          </cell>
          <cell r="AT12">
            <v>-40.858000000000004</v>
          </cell>
          <cell r="AU12">
            <v>-40.641999999999996</v>
          </cell>
          <cell r="AV12">
            <v>-39.402999999999999</v>
          </cell>
          <cell r="AW12">
            <v>-33.881999999999998</v>
          </cell>
          <cell r="AX12">
            <v>-35.693000000000005</v>
          </cell>
          <cell r="AY12">
            <v>-34.771999999999998</v>
          </cell>
          <cell r="AZ12">
            <v>-38.716000000000008</v>
          </cell>
          <cell r="BA12">
            <v>-38.344000000000001</v>
          </cell>
          <cell r="BB12">
            <v>-42.725999999999999</v>
          </cell>
          <cell r="BC12">
            <v>-45.352000000000004</v>
          </cell>
          <cell r="BD12">
            <v>-52.381999999999998</v>
          </cell>
          <cell r="BE12">
            <v>-47.278000000000006</v>
          </cell>
          <cell r="BF12">
            <v>-55.822000000000003</v>
          </cell>
          <cell r="BG12">
            <v>-59.144999999999996</v>
          </cell>
          <cell r="BH12">
            <v>-64.902999999999992</v>
          </cell>
          <cell r="BI12">
            <v>-61.542999999999999</v>
          </cell>
          <cell r="BJ12">
            <v>-63.872</v>
          </cell>
          <cell r="BK12">
            <v>-66.221999999999994</v>
          </cell>
          <cell r="BL12">
            <v>-70.137</v>
          </cell>
          <cell r="BM12">
            <v>-67.936999999999998</v>
          </cell>
          <cell r="BN12">
            <v>-67.855999999999995</v>
          </cell>
          <cell r="BO12">
            <v>-69.27</v>
          </cell>
          <cell r="BP12">
            <v>-73.073999999999998</v>
          </cell>
          <cell r="BQ12">
            <v>-70.61399999999999</v>
          </cell>
          <cell r="BR12">
            <v>-72.465000000000003</v>
          </cell>
          <cell r="BS12">
            <v>-73.643000000000001</v>
          </cell>
          <cell r="BT12">
            <v>-71.898776419811284</v>
          </cell>
          <cell r="BU12">
            <v>-66.53965638513516</v>
          </cell>
          <cell r="BV12">
            <v>-70.664207688878037</v>
          </cell>
          <cell r="BW12">
            <v>-71.885540798211835</v>
          </cell>
          <cell r="BX12">
            <v>-70.599031421371933</v>
          </cell>
          <cell r="BY12">
            <v>-65.471719771462489</v>
          </cell>
          <cell r="BZ12">
            <v>-69.530901652958093</v>
          </cell>
          <cell r="CA12">
            <v>-70.625959819783503</v>
          </cell>
          <cell r="CB12">
            <v>-69.075181326588179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0</v>
          </cell>
          <cell r="G13">
            <v>-110.718</v>
          </cell>
          <cell r="H13">
            <v>-159.61399999999998</v>
          </cell>
          <cell r="I13">
            <v>-147.87199999999999</v>
          </cell>
          <cell r="J13">
            <v>-130.215</v>
          </cell>
          <cell r="K13">
            <v>-152.364</v>
          </cell>
          <cell r="L13">
            <v>-177.58600000000001</v>
          </cell>
          <cell r="M13">
            <v>-206.81300000000002</v>
          </cell>
          <cell r="N13">
            <v>-237.54900000000001</v>
          </cell>
          <cell r="O13">
            <v>-263.911</v>
          </cell>
          <cell r="P13">
            <v>-235.45499999999998</v>
          </cell>
          <cell r="Q13">
            <v>-268.34300000000007</v>
          </cell>
          <cell r="R13">
            <v>-312.64500000000004</v>
          </cell>
          <cell r="S13">
            <v>-346.99600000000004</v>
          </cell>
          <cell r="T13">
            <v>-385.69099999999997</v>
          </cell>
          <cell r="U13">
            <v>-420.15064601345392</v>
          </cell>
          <cell r="V13">
            <v>-406.08751340859465</v>
          </cell>
          <cell r="W13">
            <v>-407.67024078068596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-46.215000000000003</v>
          </cell>
          <cell r="AL13">
            <v>-47.528999999999996</v>
          </cell>
          <cell r="AM13">
            <v>-48.721000000000004</v>
          </cell>
          <cell r="AN13">
            <v>-64.347999999999999</v>
          </cell>
          <cell r="AO13">
            <v>-53.114000000000004</v>
          </cell>
          <cell r="AP13">
            <v>-56.286999999999999</v>
          </cell>
          <cell r="AQ13">
            <v>-59.073</v>
          </cell>
          <cell r="AR13">
            <v>-69.075000000000003</v>
          </cell>
          <cell r="AS13">
            <v>-64.650000000000006</v>
          </cell>
          <cell r="AT13">
            <v>-66.222000000000008</v>
          </cell>
          <cell r="AU13">
            <v>-65.72</v>
          </cell>
          <cell r="AV13">
            <v>-67.319000000000003</v>
          </cell>
          <cell r="AW13">
            <v>-53.124999999999993</v>
          </cell>
          <cell r="AX13">
            <v>-55.106999999999999</v>
          </cell>
          <cell r="AY13">
            <v>-58.052999999999997</v>
          </cell>
          <cell r="AZ13">
            <v>-69.17</v>
          </cell>
          <cell r="BA13">
            <v>-59.774999999999999</v>
          </cell>
          <cell r="BB13">
            <v>-63.665999999999997</v>
          </cell>
          <cell r="BC13">
            <v>-65.665000000000006</v>
          </cell>
          <cell r="BD13">
            <v>-79.237000000000009</v>
          </cell>
          <cell r="BE13">
            <v>-67.481999999999999</v>
          </cell>
          <cell r="BF13">
            <v>-76.655000000000001</v>
          </cell>
          <cell r="BG13">
            <v>-79.084000000000003</v>
          </cell>
          <cell r="BH13">
            <v>-89.424000000000007</v>
          </cell>
          <cell r="BI13">
            <v>-83.274999999999991</v>
          </cell>
          <cell r="BJ13">
            <v>-86.405000000000001</v>
          </cell>
          <cell r="BK13">
            <v>-84.497</v>
          </cell>
          <cell r="BL13">
            <v>-92.819000000000017</v>
          </cell>
          <cell r="BM13">
            <v>-88.220999999999989</v>
          </cell>
          <cell r="BN13">
            <v>-94.195999999999998</v>
          </cell>
          <cell r="BO13">
            <v>-95.423999999999992</v>
          </cell>
          <cell r="BP13">
            <v>-107.85</v>
          </cell>
          <cell r="BQ13">
            <v>-95.722999999999999</v>
          </cell>
          <cell r="BR13">
            <v>-103.16500000000001</v>
          </cell>
          <cell r="BS13">
            <v>-106.60299999999999</v>
          </cell>
          <cell r="BT13">
            <v>-114.65964601345394</v>
          </cell>
          <cell r="BU13">
            <v>-91.970461947470142</v>
          </cell>
          <cell r="BV13">
            <v>-100.01645405467771</v>
          </cell>
          <cell r="BW13">
            <v>-102.85841505662214</v>
          </cell>
          <cell r="BX13">
            <v>-111.24218234982467</v>
          </cell>
          <cell r="BY13">
            <v>-93.071752387252872</v>
          </cell>
          <cell r="BZ13">
            <v>-101.14209303213708</v>
          </cell>
          <cell r="CA13">
            <v>-103.22881151552389</v>
          </cell>
          <cell r="CB13">
            <v>-110.22758384577212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0</v>
          </cell>
          <cell r="G14">
            <v>-172.21800000000002</v>
          </cell>
          <cell r="H14">
            <v>-223.44299999999998</v>
          </cell>
          <cell r="I14">
            <v>-208.185</v>
          </cell>
          <cell r="J14">
            <v>-188.733</v>
          </cell>
          <cell r="K14">
            <v>-238.82400000000001</v>
          </cell>
          <cell r="L14">
            <v>-295.80700000000002</v>
          </cell>
          <cell r="M14">
            <v>-333.06100000000004</v>
          </cell>
          <cell r="N14">
            <v>-383.65899999999999</v>
          </cell>
          <cell r="O14">
            <v>-423.452</v>
          </cell>
          <cell r="P14">
            <v>-378.51800000000003</v>
          </cell>
          <cell r="Q14">
            <v>-447.14700000000005</v>
          </cell>
          <cell r="R14">
            <v>-539.79300000000001</v>
          </cell>
          <cell r="S14">
            <v>-608.77</v>
          </cell>
          <cell r="T14">
            <v>-663.82799999999997</v>
          </cell>
          <cell r="U14">
            <v>-708.77142243326523</v>
          </cell>
          <cell r="V14">
            <v>-685.77594970219161</v>
          </cell>
          <cell r="W14">
            <v>-682.37400335147822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-76.914000000000001</v>
          </cell>
          <cell r="AL14">
            <v>-77.805999999999997</v>
          </cell>
          <cell r="AM14">
            <v>-80.423000000000002</v>
          </cell>
          <cell r="AN14">
            <v>-97.918000000000006</v>
          </cell>
          <cell r="AO14">
            <v>-86.13</v>
          </cell>
          <cell r="AP14">
            <v>-90.787000000000006</v>
          </cell>
          <cell r="AQ14">
            <v>-96.03</v>
          </cell>
          <cell r="AR14">
            <v>-110.712</v>
          </cell>
          <cell r="AS14">
            <v>-103.28800000000001</v>
          </cell>
          <cell r="AT14">
            <v>-107.08000000000001</v>
          </cell>
          <cell r="AU14">
            <v>-106.36199999999999</v>
          </cell>
          <cell r="AV14">
            <v>-106.72200000000001</v>
          </cell>
          <cell r="AW14">
            <v>-87.006999999999991</v>
          </cell>
          <cell r="AX14">
            <v>-90.800000000000011</v>
          </cell>
          <cell r="AY14">
            <v>-92.824999999999989</v>
          </cell>
          <cell r="AZ14">
            <v>-107.88600000000001</v>
          </cell>
          <cell r="BA14">
            <v>-98.119</v>
          </cell>
          <cell r="BB14">
            <v>-106.392</v>
          </cell>
          <cell r="BC14">
            <v>-111.01700000000001</v>
          </cell>
          <cell r="BD14">
            <v>-131.619</v>
          </cell>
          <cell r="BE14">
            <v>-114.76</v>
          </cell>
          <cell r="BF14">
            <v>-132.477</v>
          </cell>
          <cell r="BG14">
            <v>-138.22899999999998</v>
          </cell>
          <cell r="BH14">
            <v>-154.327</v>
          </cell>
          <cell r="BI14">
            <v>-144.81799999999998</v>
          </cell>
          <cell r="BJ14">
            <v>-150.27699999999999</v>
          </cell>
          <cell r="BK14">
            <v>-150.71899999999999</v>
          </cell>
          <cell r="BL14">
            <v>-162.95600000000002</v>
          </cell>
          <cell r="BM14">
            <v>-156.15799999999999</v>
          </cell>
          <cell r="BN14">
            <v>-162.05199999999999</v>
          </cell>
          <cell r="BO14">
            <v>-164.69399999999999</v>
          </cell>
          <cell r="BP14">
            <v>-180.92399999999998</v>
          </cell>
          <cell r="BQ14">
            <v>-166.33699999999999</v>
          </cell>
          <cell r="BR14">
            <v>-175.63</v>
          </cell>
          <cell r="BS14">
            <v>-180.24599999999998</v>
          </cell>
          <cell r="BT14">
            <v>-186.55842243326521</v>
          </cell>
          <cell r="BU14">
            <v>-158.51011833260532</v>
          </cell>
          <cell r="BV14">
            <v>-170.68066174355573</v>
          </cell>
          <cell r="BW14">
            <v>-174.74395585483398</v>
          </cell>
          <cell r="BX14">
            <v>-181.84121377119661</v>
          </cell>
          <cell r="BY14">
            <v>-158.54347215871536</v>
          </cell>
          <cell r="BZ14">
            <v>-170.67299468509518</v>
          </cell>
          <cell r="CA14">
            <v>-173.85477133530739</v>
          </cell>
          <cell r="CB14">
            <v>-179.3027651723603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0</v>
          </cell>
          <cell r="G15">
            <v>-57.860999999999997</v>
          </cell>
          <cell r="H15">
            <v>-78.878999999999991</v>
          </cell>
          <cell r="I15">
            <v>-71.025999999999996</v>
          </cell>
          <cell r="J15">
            <v>-64.074999999999989</v>
          </cell>
          <cell r="K15">
            <v>-61.06</v>
          </cell>
          <cell r="L15">
            <v>-73.125</v>
          </cell>
          <cell r="M15">
            <v>-82.310999999999993</v>
          </cell>
          <cell r="N15">
            <v>-89.212000000000003</v>
          </cell>
          <cell r="O15">
            <v>-102.01</v>
          </cell>
          <cell r="P15">
            <v>-103.09399999999999</v>
          </cell>
          <cell r="Q15">
            <v>-116.589</v>
          </cell>
          <cell r="R15">
            <v>-131.732</v>
          </cell>
          <cell r="S15">
            <v>-139.404</v>
          </cell>
          <cell r="T15">
            <v>-155.03399999999999</v>
          </cell>
          <cell r="U15">
            <v>-158.92062450922924</v>
          </cell>
          <cell r="V15">
            <v>-149.17905783555551</v>
          </cell>
          <cell r="W15">
            <v>-147.70359367220539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-20.855</v>
          </cell>
          <cell r="AL15">
            <v>-21.077999999999999</v>
          </cell>
          <cell r="AM15">
            <v>-20.215</v>
          </cell>
          <cell r="AN15">
            <v>-20.163</v>
          </cell>
          <cell r="AO15">
            <v>-20.147000000000002</v>
          </cell>
          <cell r="AP15">
            <v>-21.071999999999999</v>
          </cell>
          <cell r="AQ15">
            <v>-22.821000000000002</v>
          </cell>
          <cell r="AR15">
            <v>-25.172000000000001</v>
          </cell>
          <cell r="AS15">
            <v>-24.435000000000002</v>
          </cell>
          <cell r="AT15">
            <v>-25.5</v>
          </cell>
          <cell r="AU15">
            <v>-27.314999999999998</v>
          </cell>
          <cell r="AV15">
            <v>-24.76</v>
          </cell>
          <cell r="AW15">
            <v>-24.010999999999999</v>
          </cell>
          <cell r="AX15">
            <v>-24.729000000000003</v>
          </cell>
          <cell r="AY15">
            <v>-24.963000000000001</v>
          </cell>
          <cell r="AZ15">
            <v>-29.390999999999998</v>
          </cell>
          <cell r="BA15">
            <v>-26.554000000000002</v>
          </cell>
          <cell r="BB15">
            <v>-28.106999999999999</v>
          </cell>
          <cell r="BC15">
            <v>-28.486999999999998</v>
          </cell>
          <cell r="BD15">
            <v>-33.441000000000003</v>
          </cell>
          <cell r="BE15">
            <v>-30.036999999999999</v>
          </cell>
          <cell r="BF15">
            <v>-33.171999999999997</v>
          </cell>
          <cell r="BG15">
            <v>-33.107999999999997</v>
          </cell>
          <cell r="BH15">
            <v>-35.414999999999999</v>
          </cell>
          <cell r="BI15">
            <v>-33.315999999999995</v>
          </cell>
          <cell r="BJ15">
            <v>-35.250999999999998</v>
          </cell>
          <cell r="BK15">
            <v>-35.469000000000001</v>
          </cell>
          <cell r="BL15">
            <v>-35.368000000000002</v>
          </cell>
          <cell r="BM15">
            <v>-37.628999999999998</v>
          </cell>
          <cell r="BN15">
            <v>-38.453000000000003</v>
          </cell>
          <cell r="BO15">
            <v>-39.75</v>
          </cell>
          <cell r="BP15">
            <v>-39.202000000000005</v>
          </cell>
          <cell r="BQ15">
            <v>-39.335999999999999</v>
          </cell>
          <cell r="BR15">
            <v>-39.711000000000006</v>
          </cell>
          <cell r="BS15">
            <v>-38.667999999999999</v>
          </cell>
          <cell r="BT15">
            <v>-41.205624509229246</v>
          </cell>
          <cell r="BU15">
            <v>-36.441586643623623</v>
          </cell>
          <cell r="BV15">
            <v>-37.54435819701758</v>
          </cell>
          <cell r="BW15">
            <v>-36.366079491215707</v>
          </cell>
          <cell r="BX15">
            <v>-38.827033503698615</v>
          </cell>
          <cell r="BY15">
            <v>-36.30394540948005</v>
          </cell>
          <cell r="BZ15">
            <v>-37.474920188428641</v>
          </cell>
          <cell r="CA15">
            <v>-36.000371455320661</v>
          </cell>
          <cell r="CB15">
            <v>-37.924356618976049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0</v>
          </cell>
          <cell r="G16">
            <v>-56.915000000000006</v>
          </cell>
          <cell r="H16">
            <v>-26.960999999999999</v>
          </cell>
          <cell r="I16">
            <v>-4.0489999999999995</v>
          </cell>
          <cell r="J16">
            <v>-1.0609999999999999</v>
          </cell>
          <cell r="K16">
            <v>-0.24299999999999999</v>
          </cell>
          <cell r="L16">
            <v>-1.5619999999999998</v>
          </cell>
          <cell r="M16">
            <v>-15.818000000000001</v>
          </cell>
          <cell r="N16">
            <v>-17.562999999999999</v>
          </cell>
          <cell r="O16">
            <v>-20.972000000000001</v>
          </cell>
          <cell r="P16">
            <v>-23.545999999999999</v>
          </cell>
          <cell r="Q16">
            <v>-32.247999999999998</v>
          </cell>
          <cell r="R16">
            <v>-48.866999999999997</v>
          </cell>
          <cell r="S16">
            <v>-61.145999999999994</v>
          </cell>
          <cell r="T16">
            <v>-53.635000000000005</v>
          </cell>
          <cell r="U16">
            <v>-45.893954382670913</v>
          </cell>
          <cell r="V16">
            <v>-43.643068741995322</v>
          </cell>
          <cell r="W16">
            <v>-43.768496373042098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-4.5869999999999997</v>
          </cell>
          <cell r="AL16">
            <v>-3.6760000000000002</v>
          </cell>
          <cell r="AM16">
            <v>-3.4870000000000001</v>
          </cell>
          <cell r="AN16">
            <v>-4.0680000000000005</v>
          </cell>
          <cell r="AO16">
            <v>-3.9359999999999999</v>
          </cell>
          <cell r="AP16">
            <v>-3.7610000000000001</v>
          </cell>
          <cell r="AQ16">
            <v>-5.1280000000000001</v>
          </cell>
          <cell r="AR16">
            <v>-4.7379999999999995</v>
          </cell>
          <cell r="AS16">
            <v>-5.15</v>
          </cell>
          <cell r="AT16">
            <v>-5.2110000000000003</v>
          </cell>
          <cell r="AU16">
            <v>-5.2569999999999997</v>
          </cell>
          <cell r="AV16">
            <v>-5.3540000000000001</v>
          </cell>
          <cell r="AW16">
            <v>-5.3620000000000001</v>
          </cell>
          <cell r="AX16">
            <v>-5.8179999999999996</v>
          </cell>
          <cell r="AY16">
            <v>-5.9749999999999996</v>
          </cell>
          <cell r="AZ16">
            <v>-6.391</v>
          </cell>
          <cell r="BA16">
            <v>-6.4359999999999999</v>
          </cell>
          <cell r="BB16">
            <v>-7.7880000000000003</v>
          </cell>
          <cell r="BC16">
            <v>-8.8689999999999998</v>
          </cell>
          <cell r="BD16">
            <v>-9.1549999999999994</v>
          </cell>
          <cell r="BE16">
            <v>-11.481000000000002</v>
          </cell>
          <cell r="BF16">
            <v>-11.786999999999999</v>
          </cell>
          <cell r="BG16">
            <v>-12.918000000000001</v>
          </cell>
          <cell r="BH16">
            <v>-12.680999999999999</v>
          </cell>
          <cell r="BI16">
            <v>-15.324999999999999</v>
          </cell>
          <cell r="BJ16">
            <v>-14.395000000000001</v>
          </cell>
          <cell r="BK16">
            <v>-15.41</v>
          </cell>
          <cell r="BL16">
            <v>-16.015999999999998</v>
          </cell>
          <cell r="BM16">
            <v>-16.392000000000003</v>
          </cell>
          <cell r="BN16">
            <v>-14.943000000000001</v>
          </cell>
          <cell r="BO16">
            <v>-7.91</v>
          </cell>
          <cell r="BP16">
            <v>-14.39</v>
          </cell>
          <cell r="BQ16">
            <v>-12.763</v>
          </cell>
          <cell r="BR16">
            <v>-10.561</v>
          </cell>
          <cell r="BS16">
            <v>-7.91</v>
          </cell>
          <cell r="BT16">
            <v>-14.659954382670914</v>
          </cell>
          <cell r="BU16">
            <v>-11.977879158641608</v>
          </cell>
          <cell r="BV16">
            <v>-10.114174091745596</v>
          </cell>
          <cell r="BW16">
            <v>-7.5403486200167835</v>
          </cell>
          <cell r="BX16">
            <v>-14.010666871591338</v>
          </cell>
          <cell r="BY16">
            <v>-12.090109468943039</v>
          </cell>
          <cell r="BZ16">
            <v>-10.228004447861347</v>
          </cell>
          <cell r="CA16">
            <v>-7.5675016577745744</v>
          </cell>
          <cell r="CB16">
            <v>-13.882880798463139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0</v>
          </cell>
          <cell r="G18">
            <v>-230.07900000000001</v>
          </cell>
          <cell r="H18">
            <v>-302.32199999999995</v>
          </cell>
          <cell r="I18">
            <v>-279.21100000000001</v>
          </cell>
          <cell r="J18">
            <v>-252.80799999999999</v>
          </cell>
          <cell r="K18">
            <v>-299.88400000000001</v>
          </cell>
          <cell r="L18">
            <v>-368.93200000000002</v>
          </cell>
          <cell r="M18">
            <v>-415.37199999999996</v>
          </cell>
          <cell r="N18">
            <v>-472.87099999999998</v>
          </cell>
          <cell r="O18">
            <v>-525.46199999999999</v>
          </cell>
          <cell r="P18">
            <v>-481.61199999999997</v>
          </cell>
          <cell r="Q18">
            <v>-563.73599999999999</v>
          </cell>
          <cell r="R18">
            <v>-671.52500000000009</v>
          </cell>
          <cell r="S18">
            <v>-748.17399999999998</v>
          </cell>
          <cell r="T18">
            <v>-818.86200000000008</v>
          </cell>
          <cell r="U18">
            <v>-867.69204694249447</v>
          </cell>
          <cell r="V18">
            <v>-834.95500753774706</v>
          </cell>
          <cell r="W18">
            <v>-830.07759702368355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-97.769000000000005</v>
          </cell>
          <cell r="AL18">
            <v>-98.884</v>
          </cell>
          <cell r="AM18">
            <v>-100.63800000000001</v>
          </cell>
          <cell r="AN18">
            <v>-118.08099999999999</v>
          </cell>
          <cell r="AO18">
            <v>-106.27700000000002</v>
          </cell>
          <cell r="AP18">
            <v>-111.85900000000001</v>
          </cell>
          <cell r="AQ18">
            <v>-118.851</v>
          </cell>
          <cell r="AR18">
            <v>-135.88400000000001</v>
          </cell>
          <cell r="AS18">
            <v>-127.72300000000001</v>
          </cell>
          <cell r="AT18">
            <v>-132.58000000000001</v>
          </cell>
          <cell r="AU18">
            <v>-133.67699999999999</v>
          </cell>
          <cell r="AV18">
            <v>-131.482</v>
          </cell>
          <cell r="AW18">
            <v>-111.018</v>
          </cell>
          <cell r="AX18">
            <v>-115.529</v>
          </cell>
          <cell r="AY18">
            <v>-117.78799999999998</v>
          </cell>
          <cell r="AZ18">
            <v>-137.27700000000002</v>
          </cell>
          <cell r="BA18">
            <v>-124.673</v>
          </cell>
          <cell r="BB18">
            <v>-134.49900000000002</v>
          </cell>
          <cell r="BC18">
            <v>-139.50400000000002</v>
          </cell>
          <cell r="BD18">
            <v>-165.06</v>
          </cell>
          <cell r="BE18">
            <v>-144.79700000000003</v>
          </cell>
          <cell r="BF18">
            <v>-165.649</v>
          </cell>
          <cell r="BG18">
            <v>-171.33699999999999</v>
          </cell>
          <cell r="BH18">
            <v>-189.74199999999999</v>
          </cell>
          <cell r="BI18">
            <v>-178.13399999999999</v>
          </cell>
          <cell r="BJ18">
            <v>-185.52799999999999</v>
          </cell>
          <cell r="BK18">
            <v>-186.18799999999999</v>
          </cell>
          <cell r="BL18">
            <v>-198.32400000000001</v>
          </cell>
          <cell r="BM18">
            <v>-193.78699999999998</v>
          </cell>
          <cell r="BN18">
            <v>-200.505</v>
          </cell>
          <cell r="BO18">
            <v>-204.44400000000002</v>
          </cell>
          <cell r="BP18">
            <v>-220.12600000000003</v>
          </cell>
          <cell r="BQ18">
            <v>-205.673</v>
          </cell>
          <cell r="BR18">
            <v>-215.34100000000001</v>
          </cell>
          <cell r="BS18">
            <v>-218.91399999999999</v>
          </cell>
          <cell r="BT18">
            <v>-227.76404694249447</v>
          </cell>
          <cell r="BU18">
            <v>-194.95170497622894</v>
          </cell>
          <cell r="BV18">
            <v>-208.22501994057333</v>
          </cell>
          <cell r="BW18">
            <v>-211.11003534604964</v>
          </cell>
          <cell r="BX18">
            <v>-220.66824727489521</v>
          </cell>
          <cell r="BY18">
            <v>-194.8474175681954</v>
          </cell>
          <cell r="BZ18">
            <v>-208.1479148735238</v>
          </cell>
          <cell r="CA18">
            <v>-209.85514279062804</v>
          </cell>
          <cell r="CB18">
            <v>-217.22712179133634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0</v>
          </cell>
          <cell r="G19">
            <v>-230.07900000000001</v>
          </cell>
          <cell r="H19">
            <v>-267.62799999999993</v>
          </cell>
          <cell r="I19">
            <v>-240.04499999999999</v>
          </cell>
          <cell r="J19">
            <v>-230.45299999999997</v>
          </cell>
          <cell r="K19">
            <v>-274.77700000000004</v>
          </cell>
          <cell r="L19">
            <v>-339.072</v>
          </cell>
          <cell r="M19">
            <v>-384.95399999999995</v>
          </cell>
          <cell r="N19">
            <v>-433.21399999999994</v>
          </cell>
          <cell r="O19">
            <v>-477.34599999999995</v>
          </cell>
          <cell r="P19">
            <v>-438.87700000000001</v>
          </cell>
          <cell r="Q19">
            <v>-517.82799999999997</v>
          </cell>
          <cell r="R19">
            <v>-623.71900000000005</v>
          </cell>
          <cell r="S19">
            <v>-697.68999999999994</v>
          </cell>
          <cell r="T19">
            <v>-765.74</v>
          </cell>
          <cell r="U19">
            <v>-808.85922694249439</v>
          </cell>
          <cell r="V19">
            <v>-774.78519632056953</v>
          </cell>
          <cell r="W19">
            <v>-776.28426354686326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-90.313000000000002</v>
          </cell>
          <cell r="AL19">
            <v>-91.403999999999996</v>
          </cell>
          <cell r="AM19">
            <v>-92.866000000000014</v>
          </cell>
          <cell r="AN19">
            <v>-110.37099999999998</v>
          </cell>
          <cell r="AO19">
            <v>-98.325000000000017</v>
          </cell>
          <cell r="AP19">
            <v>-103.879</v>
          </cell>
          <cell r="AQ19">
            <v>-107.17099999999999</v>
          </cell>
          <cell r="AR19">
            <v>-123.83900000000003</v>
          </cell>
          <cell r="AS19">
            <v>-115.75100000000002</v>
          </cell>
          <cell r="AT19">
            <v>-120.36200000000001</v>
          </cell>
          <cell r="AU19">
            <v>-121.59099999999999</v>
          </cell>
          <cell r="AV19">
            <v>-119.642</v>
          </cell>
          <cell r="AW19">
            <v>-99.919000000000011</v>
          </cell>
          <cell r="AX19">
            <v>-104.56399999999999</v>
          </cell>
          <cell r="AY19">
            <v>-108.10999999999997</v>
          </cell>
          <cell r="AZ19">
            <v>-126.28400000000002</v>
          </cell>
          <cell r="BA19">
            <v>-113.90600000000001</v>
          </cell>
          <cell r="BB19">
            <v>-123.44200000000002</v>
          </cell>
          <cell r="BC19">
            <v>-128.07300000000004</v>
          </cell>
          <cell r="BD19">
            <v>-152.40699999999998</v>
          </cell>
          <cell r="BE19">
            <v>-132.01700000000002</v>
          </cell>
          <cell r="BF19">
            <v>-152.45499999999998</v>
          </cell>
          <cell r="BG19">
            <v>-160.72199999999998</v>
          </cell>
          <cell r="BH19">
            <v>-178.52500000000001</v>
          </cell>
          <cell r="BI19">
            <v>-166.845</v>
          </cell>
          <cell r="BJ19">
            <v>-172.40199999999999</v>
          </cell>
          <cell r="BK19">
            <v>-172.89199999999997</v>
          </cell>
          <cell r="BL19">
            <v>-185.55100000000002</v>
          </cell>
          <cell r="BM19">
            <v>-181.50599999999997</v>
          </cell>
          <cell r="BN19">
            <v>-187.57</v>
          </cell>
          <cell r="BO19">
            <v>-191.07900000000004</v>
          </cell>
          <cell r="BP19">
            <v>-205.58500000000004</v>
          </cell>
          <cell r="BQ19">
            <v>-190.95400000000001</v>
          </cell>
          <cell r="BR19">
            <v>-200.40800000000002</v>
          </cell>
          <cell r="BS19">
            <v>-203.636</v>
          </cell>
          <cell r="BT19">
            <v>-213.86122694249448</v>
          </cell>
          <cell r="BU19">
            <v>-179.18216050451983</v>
          </cell>
          <cell r="BV19">
            <v>-192.96754811389943</v>
          </cell>
          <cell r="BW19">
            <v>-196.32210011425056</v>
          </cell>
          <cell r="BX19">
            <v>-206.31338758789977</v>
          </cell>
          <cell r="BY19">
            <v>-180.84144774878374</v>
          </cell>
          <cell r="BZ19">
            <v>-194.53639344212763</v>
          </cell>
          <cell r="CA19">
            <v>-196.60139732173894</v>
          </cell>
          <cell r="CB19">
            <v>-204.30502503421297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0</v>
          </cell>
          <cell r="G20">
            <v>21.717999999999961</v>
          </cell>
          <cell r="H20">
            <v>51.603999999999992</v>
          </cell>
          <cell r="I20">
            <v>32.700000000000017</v>
          </cell>
          <cell r="J20">
            <v>33.757000000000048</v>
          </cell>
          <cell r="K20">
            <v>112.44700000000006</v>
          </cell>
          <cell r="L20">
            <v>106.83799999999995</v>
          </cell>
          <cell r="M20">
            <v>132.32500000000005</v>
          </cell>
          <cell r="N20">
            <v>144.172</v>
          </cell>
          <cell r="O20">
            <v>167.125</v>
          </cell>
          <cell r="P20">
            <v>182.51099999999997</v>
          </cell>
          <cell r="Q20">
            <v>236.17900000000006</v>
          </cell>
          <cell r="R20">
            <v>296.52699999999976</v>
          </cell>
          <cell r="S20">
            <v>326.923</v>
          </cell>
          <cell r="T20">
            <v>304.21000000000004</v>
          </cell>
          <cell r="U20">
            <v>247.2168953927476</v>
          </cell>
          <cell r="V20">
            <v>230.03067772887141</v>
          </cell>
          <cell r="W20">
            <v>231.85943262357725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24.266999999999992</v>
          </cell>
          <cell r="AL20">
            <v>29.842999999999986</v>
          </cell>
          <cell r="AM20">
            <v>27.536999999999985</v>
          </cell>
          <cell r="AN20">
            <v>50.678000000000011</v>
          </cell>
          <cell r="AO20">
            <v>27.328999999999994</v>
          </cell>
          <cell r="AP20">
            <v>26.637999999999987</v>
          </cell>
          <cell r="AQ20">
            <v>27.943000000000005</v>
          </cell>
          <cell r="AR20">
            <v>62.262</v>
          </cell>
          <cell r="AS20">
            <v>30.826999999999991</v>
          </cell>
          <cell r="AT20">
            <v>29.66999999999997</v>
          </cell>
          <cell r="AU20">
            <v>40.745999999999995</v>
          </cell>
          <cell r="AV20">
            <v>65.882000000000019</v>
          </cell>
          <cell r="AW20">
            <v>32.97699999999999</v>
          </cell>
          <cell r="AX20">
            <v>38.10599999999998</v>
          </cell>
          <cell r="AY20">
            <v>42.142000000000024</v>
          </cell>
          <cell r="AZ20">
            <v>69.285999999999973</v>
          </cell>
          <cell r="BA20">
            <v>41.138000000000012</v>
          </cell>
          <cell r="BB20">
            <v>49.828000000000003</v>
          </cell>
          <cell r="BC20">
            <v>56.402999999999992</v>
          </cell>
          <cell r="BD20">
            <v>88.809999999999974</v>
          </cell>
          <cell r="BE20">
            <v>53.323999999999984</v>
          </cell>
          <cell r="BF20">
            <v>63.965999999999994</v>
          </cell>
          <cell r="BG20">
            <v>68.251000000000033</v>
          </cell>
          <cell r="BH20">
            <v>110.98599999999998</v>
          </cell>
          <cell r="BI20">
            <v>58.857000000000014</v>
          </cell>
          <cell r="BJ20">
            <v>74.960999999999984</v>
          </cell>
          <cell r="BK20">
            <v>82.129000000000048</v>
          </cell>
          <cell r="BL20">
            <v>110.97599999999997</v>
          </cell>
          <cell r="BM20">
            <v>56.284000000000027</v>
          </cell>
          <cell r="BN20">
            <v>58.27600000000001</v>
          </cell>
          <cell r="BO20">
            <v>79.78</v>
          </cell>
          <cell r="BP20">
            <v>109.87</v>
          </cell>
          <cell r="BQ20">
            <v>61.924000000000014</v>
          </cell>
          <cell r="BR20">
            <v>53.591999999999992</v>
          </cell>
          <cell r="BS20">
            <v>55.934999999999988</v>
          </cell>
          <cell r="BT20">
            <v>75.765895392747723</v>
          </cell>
          <cell r="BU20">
            <v>58.139952312135549</v>
          </cell>
          <cell r="BV20">
            <v>50.285952435611172</v>
          </cell>
          <cell r="BW20">
            <v>51.118586566707243</v>
          </cell>
          <cell r="BX20">
            <v>70.486186414417247</v>
          </cell>
          <cell r="BY20">
            <v>58.704325367832908</v>
          </cell>
          <cell r="BZ20">
            <v>51.454812860001091</v>
          </cell>
          <cell r="CA20">
            <v>51.730331225695153</v>
          </cell>
          <cell r="CB20">
            <v>69.969963170047933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0</v>
          </cell>
          <cell r="G21">
            <v>0</v>
          </cell>
          <cell r="H21">
            <v>-11.177999999999999</v>
          </cell>
          <cell r="I21">
            <v>-14.737</v>
          </cell>
          <cell r="J21">
            <v>-15.590999999999999</v>
          </cell>
          <cell r="K21">
            <v>-13.151999999999999</v>
          </cell>
          <cell r="L21">
            <v>-14.99</v>
          </cell>
          <cell r="M21">
            <v>-15.641</v>
          </cell>
          <cell r="N21">
            <v>-16.167000000000002</v>
          </cell>
          <cell r="O21">
            <v>-15.814</v>
          </cell>
          <cell r="P21">
            <v>-15.106999999999999</v>
          </cell>
          <cell r="Q21">
            <v>-13.414</v>
          </cell>
          <cell r="R21">
            <v>-13.145</v>
          </cell>
          <cell r="S21">
            <v>-14.930999999999997</v>
          </cell>
          <cell r="T21">
            <v>-16.34</v>
          </cell>
          <cell r="U21">
            <v>-19.393000000000001</v>
          </cell>
          <cell r="V21">
            <v>-29.482738440470353</v>
          </cell>
          <cell r="W21">
            <v>-29.834433320961821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-3.762</v>
          </cell>
          <cell r="AL21">
            <v>-3.786</v>
          </cell>
          <cell r="AM21">
            <v>-4.077</v>
          </cell>
          <cell r="AN21">
            <v>-4.016</v>
          </cell>
          <cell r="AO21">
            <v>-4.08</v>
          </cell>
          <cell r="AP21">
            <v>-4.0990000000000002</v>
          </cell>
          <cell r="AQ21">
            <v>-3.9359999999999999</v>
          </cell>
          <cell r="AR21">
            <v>-4.0520000000000014</v>
          </cell>
          <cell r="AS21">
            <v>-4.0149999999999997</v>
          </cell>
          <cell r="AT21">
            <v>-4.0010000000000003</v>
          </cell>
          <cell r="AU21">
            <v>-3.9410000000000007</v>
          </cell>
          <cell r="AV21">
            <v>-3.8569999999999984</v>
          </cell>
          <cell r="AW21">
            <v>-3.82</v>
          </cell>
          <cell r="AX21">
            <v>-3.6570000000000005</v>
          </cell>
          <cell r="AY21">
            <v>-3.6980000000000004</v>
          </cell>
          <cell r="AZ21">
            <v>-3.9319999999999986</v>
          </cell>
          <cell r="BA21">
            <v>-3.4449999999999998</v>
          </cell>
          <cell r="BB21">
            <v>-3.161</v>
          </cell>
          <cell r="BC21">
            <v>-3.4140000000000001</v>
          </cell>
          <cell r="BD21">
            <v>-3.3940000000000001</v>
          </cell>
          <cell r="BE21">
            <v>-3.0939999999999999</v>
          </cell>
          <cell r="BF21">
            <v>-3.2159999999999997</v>
          </cell>
          <cell r="BG21">
            <v>-3.491000000000001</v>
          </cell>
          <cell r="BH21">
            <v>-3.343999999999999</v>
          </cell>
          <cell r="BI21">
            <v>-3.476</v>
          </cell>
          <cell r="BJ21">
            <v>-3.5739999999999998</v>
          </cell>
          <cell r="BK21">
            <v>-3.9420000000000011</v>
          </cell>
          <cell r="BL21">
            <v>-3.9389999999999974</v>
          </cell>
          <cell r="BM21">
            <v>-3.863</v>
          </cell>
          <cell r="BN21">
            <v>-3.9760000000000004</v>
          </cell>
          <cell r="BO21">
            <v>-3.7769999999999988</v>
          </cell>
          <cell r="BP21">
            <v>-4.7240000000000002</v>
          </cell>
          <cell r="BQ21">
            <v>-4.6879999999999997</v>
          </cell>
          <cell r="BR21">
            <v>-4.7670000000000003</v>
          </cell>
          <cell r="BS21">
            <v>-4.9690000000000003</v>
          </cell>
          <cell r="BT21">
            <v>-4.9690000000000012</v>
          </cell>
          <cell r="BU21">
            <v>-7.3717536717091239</v>
          </cell>
          <cell r="BV21">
            <v>-7.3635484746739115</v>
          </cell>
          <cell r="BW21">
            <v>-7.3676472809190718</v>
          </cell>
          <cell r="BX21">
            <v>-7.3797890131682466</v>
          </cell>
          <cell r="BY21">
            <v>-7.4494033860141036</v>
          </cell>
          <cell r="BZ21">
            <v>-7.4483489840024388</v>
          </cell>
          <cell r="CA21">
            <v>-7.4603633683390056</v>
          </cell>
          <cell r="CB21">
            <v>-7.4763175826062751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-23.515999999999998</v>
          </cell>
          <cell r="I22">
            <v>-24.428999999999998</v>
          </cell>
          <cell r="J22">
            <v>-6.7640000000000002</v>
          </cell>
          <cell r="K22">
            <v>-11.955</v>
          </cell>
          <cell r="L22">
            <v>-14.87</v>
          </cell>
          <cell r="M22">
            <v>-14.776999999999999</v>
          </cell>
          <cell r="N22">
            <v>-23.49</v>
          </cell>
          <cell r="O22">
            <v>-32.302</v>
          </cell>
          <cell r="P22">
            <v>-27.628</v>
          </cell>
          <cell r="Q22">
            <v>-32.494</v>
          </cell>
          <cell r="R22">
            <v>-34.661000000000001</v>
          </cell>
          <cell r="S22">
            <v>-35.552999999999997</v>
          </cell>
          <cell r="T22">
            <v>-36.781999999999996</v>
          </cell>
          <cell r="U22">
            <v>-39.439819999999997</v>
          </cell>
          <cell r="V22">
            <v>-30.687072776707197</v>
          </cell>
          <cell r="W22">
            <v>-23.958900155858458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-3.694</v>
          </cell>
          <cell r="AL22">
            <v>-3.694</v>
          </cell>
          <cell r="AM22">
            <v>-3.6950000000000003</v>
          </cell>
          <cell r="AN22">
            <v>-3.6939999999999991</v>
          </cell>
          <cell r="AO22">
            <v>-3.8719999999999999</v>
          </cell>
          <cell r="AP22">
            <v>-3.8810000000000002</v>
          </cell>
          <cell r="AQ22">
            <v>-7.7439999999999998</v>
          </cell>
          <cell r="AR22">
            <v>-7.9929999999999986</v>
          </cell>
          <cell r="AS22">
            <v>-7.9569999999999999</v>
          </cell>
          <cell r="AT22">
            <v>-8.2169999999999987</v>
          </cell>
          <cell r="AU22">
            <v>-8.1449999999999996</v>
          </cell>
          <cell r="AV22">
            <v>-7.9830000000000005</v>
          </cell>
          <cell r="AW22">
            <v>-7.2789999999999999</v>
          </cell>
          <cell r="AX22">
            <v>-7.3079999999999998</v>
          </cell>
          <cell r="AY22">
            <v>-5.98</v>
          </cell>
          <cell r="AZ22">
            <v>-7.0609999999999999</v>
          </cell>
          <cell r="BA22">
            <v>-7.3220000000000001</v>
          </cell>
          <cell r="BB22">
            <v>-7.8959999999999999</v>
          </cell>
          <cell r="BC22">
            <v>-8.0169999999999995</v>
          </cell>
          <cell r="BD22">
            <v>-9.2590000000000003</v>
          </cell>
          <cell r="BE22">
            <v>-9.6859999999999999</v>
          </cell>
          <cell r="BF22">
            <v>-9.9780000000000015</v>
          </cell>
          <cell r="BG22">
            <v>-7.1239999999999988</v>
          </cell>
          <cell r="BH22">
            <v>-7.8730000000000011</v>
          </cell>
          <cell r="BI22">
            <v>-7.8129999999999997</v>
          </cell>
          <cell r="BJ22">
            <v>-9.5519999999999996</v>
          </cell>
          <cell r="BK22">
            <v>-9.3540000000000028</v>
          </cell>
          <cell r="BL22">
            <v>-8.8339999999999961</v>
          </cell>
          <cell r="BM22">
            <v>-8.4179999999999993</v>
          </cell>
          <cell r="BN22">
            <v>-8.9589999999999996</v>
          </cell>
          <cell r="BO22">
            <v>-9.588000000000001</v>
          </cell>
          <cell r="BP22">
            <v>-9.8169999999999966</v>
          </cell>
          <cell r="BQ22">
            <v>-10.031000000000001</v>
          </cell>
          <cell r="BR22">
            <v>-10.165999999999999</v>
          </cell>
          <cell r="BS22">
            <v>-10.309000000000003</v>
          </cell>
          <cell r="BT22">
            <v>-8.933819999999999</v>
          </cell>
          <cell r="BU22">
            <v>-8.3977907999999992</v>
          </cell>
          <cell r="BV22">
            <v>-7.8939233519999998</v>
          </cell>
          <cell r="BW22">
            <v>-7.4202879508799997</v>
          </cell>
          <cell r="BX22">
            <v>-6.9750706738271999</v>
          </cell>
          <cell r="BY22">
            <v>-6.5565664333975677</v>
          </cell>
          <cell r="BZ22">
            <v>-6.1631724473937135</v>
          </cell>
          <cell r="CA22">
            <v>-5.7933821005500903</v>
          </cell>
          <cell r="CB22">
            <v>-5.4457791745170852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0</v>
          </cell>
          <cell r="G23">
            <v>21.717999999999961</v>
          </cell>
          <cell r="H23">
            <v>16.909999999999997</v>
          </cell>
          <cell r="I23">
            <v>-6.4659999999999798</v>
          </cell>
          <cell r="J23">
            <v>11.402000000000044</v>
          </cell>
          <cell r="K23">
            <v>87.34000000000006</v>
          </cell>
          <cell r="L23">
            <v>76.977999999999952</v>
          </cell>
          <cell r="M23">
            <v>101.90700000000004</v>
          </cell>
          <cell r="N23">
            <v>104.51499999999999</v>
          </cell>
          <cell r="O23">
            <v>119.00900000000001</v>
          </cell>
          <cell r="P23">
            <v>139.77599999999995</v>
          </cell>
          <cell r="Q23">
            <v>190.27100000000007</v>
          </cell>
          <cell r="R23">
            <v>248.72099999999978</v>
          </cell>
          <cell r="S23">
            <v>276.43900000000002</v>
          </cell>
          <cell r="T23">
            <v>251.08800000000008</v>
          </cell>
          <cell r="U23">
            <v>188.3840753927476</v>
          </cell>
          <cell r="V23">
            <v>169.86086651169387</v>
          </cell>
          <cell r="W23">
            <v>178.06609914675698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16.810999999999993</v>
          </cell>
          <cell r="AL23">
            <v>22.362999999999985</v>
          </cell>
          <cell r="AM23">
            <v>19.764999999999986</v>
          </cell>
          <cell r="AN23">
            <v>42.968000000000018</v>
          </cell>
          <cell r="AO23">
            <v>19.376999999999995</v>
          </cell>
          <cell r="AP23">
            <v>18.657999999999987</v>
          </cell>
          <cell r="AQ23">
            <v>16.263000000000005</v>
          </cell>
          <cell r="AR23">
            <v>50.216999999999999</v>
          </cell>
          <cell r="AS23">
            <v>18.85499999999999</v>
          </cell>
          <cell r="AT23">
            <v>17.45199999999997</v>
          </cell>
          <cell r="AU23">
            <v>28.659999999999997</v>
          </cell>
          <cell r="AV23">
            <v>54.042000000000016</v>
          </cell>
          <cell r="AW23">
            <v>21.877999999999986</v>
          </cell>
          <cell r="AX23">
            <v>27.140999999999977</v>
          </cell>
          <cell r="AY23">
            <v>32.464000000000027</v>
          </cell>
          <cell r="AZ23">
            <v>58.292999999999978</v>
          </cell>
          <cell r="BA23">
            <v>30.371000000000009</v>
          </cell>
          <cell r="BB23">
            <v>38.771000000000001</v>
          </cell>
          <cell r="BC23">
            <v>44.971999999999994</v>
          </cell>
          <cell r="BD23">
            <v>76.156999999999968</v>
          </cell>
          <cell r="BE23">
            <v>40.543999999999983</v>
          </cell>
          <cell r="BF23">
            <v>50.771999999999991</v>
          </cell>
          <cell r="BG23">
            <v>57.636000000000038</v>
          </cell>
          <cell r="BH23">
            <v>99.768999999999977</v>
          </cell>
          <cell r="BI23">
            <v>47.568000000000012</v>
          </cell>
          <cell r="BJ23">
            <v>61.834999999999994</v>
          </cell>
          <cell r="BK23">
            <v>68.833000000000041</v>
          </cell>
          <cell r="BL23">
            <v>98.202999999999975</v>
          </cell>
          <cell r="BM23">
            <v>44.003000000000029</v>
          </cell>
          <cell r="BN23">
            <v>45.341000000000008</v>
          </cell>
          <cell r="BO23">
            <v>66.414999999999992</v>
          </cell>
          <cell r="BP23">
            <v>95.329000000000008</v>
          </cell>
          <cell r="BQ23">
            <v>47.205000000000013</v>
          </cell>
          <cell r="BR23">
            <v>38.658999999999992</v>
          </cell>
          <cell r="BS23">
            <v>40.656999999999982</v>
          </cell>
          <cell r="BT23">
            <v>61.863075392747731</v>
          </cell>
          <cell r="BU23">
            <v>42.370407840426424</v>
          </cell>
          <cell r="BV23">
            <v>35.028480608937258</v>
          </cell>
          <cell r="BW23">
            <v>36.330651334908168</v>
          </cell>
          <cell r="BX23">
            <v>56.131326727421794</v>
          </cell>
          <cell r="BY23">
            <v>44.698355548421233</v>
          </cell>
          <cell r="BZ23">
            <v>37.843291428604942</v>
          </cell>
          <cell r="CA23">
            <v>38.47658575680606</v>
          </cell>
          <cell r="CB23">
            <v>57.047866412924577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13.318</v>
          </cell>
          <cell r="M24">
            <v>19.936</v>
          </cell>
          <cell r="N24">
            <v>18.446999999999999</v>
          </cell>
          <cell r="O24">
            <v>9.1150000000000002</v>
          </cell>
          <cell r="P24">
            <v>2.2650000000000001</v>
          </cell>
          <cell r="Q24">
            <v>1.3490000000000002</v>
          </cell>
          <cell r="R24">
            <v>1.3739999999999999</v>
          </cell>
          <cell r="S24">
            <v>1.109</v>
          </cell>
          <cell r="T24">
            <v>0.93800000000000006</v>
          </cell>
          <cell r="U24">
            <v>0.97618976627310583</v>
          </cell>
          <cell r="V24">
            <v>0.98075133759629585</v>
          </cell>
          <cell r="W24">
            <v>1.1585642436017749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4.3860000000000001</v>
          </cell>
          <cell r="AL24">
            <v>4.97</v>
          </cell>
          <cell r="AM24">
            <v>5.319</v>
          </cell>
          <cell r="AN24">
            <v>5.2610000000000001</v>
          </cell>
          <cell r="AO24">
            <v>6.39</v>
          </cell>
          <cell r="AP24">
            <v>5.7160000000000002</v>
          </cell>
          <cell r="AQ24">
            <v>2.8420000000000001</v>
          </cell>
          <cell r="AR24">
            <v>3.4990000000000001</v>
          </cell>
          <cell r="AS24">
            <v>3.258</v>
          </cell>
          <cell r="AT24">
            <v>2.2440000000000002</v>
          </cell>
          <cell r="AU24">
            <v>1.925</v>
          </cell>
          <cell r="AV24">
            <v>1.6879999999999999</v>
          </cell>
          <cell r="AW24">
            <v>1.077</v>
          </cell>
          <cell r="AX24">
            <v>0.75700000000000001</v>
          </cell>
          <cell r="AY24">
            <v>0.219</v>
          </cell>
          <cell r="AZ24">
            <v>0.21199999999999999</v>
          </cell>
          <cell r="BA24">
            <v>0.20399999999999999</v>
          </cell>
          <cell r="BB24">
            <v>0.224</v>
          </cell>
          <cell r="BC24">
            <v>0.39800000000000002</v>
          </cell>
          <cell r="BD24">
            <v>0.52300000000000002</v>
          </cell>
          <cell r="BE24">
            <v>0.48199999999999998</v>
          </cell>
          <cell r="BF24">
            <v>0.44800000000000001</v>
          </cell>
          <cell r="BG24">
            <v>0.246</v>
          </cell>
          <cell r="BH24">
            <v>0.19800000000000001</v>
          </cell>
          <cell r="BI24">
            <v>0.255</v>
          </cell>
          <cell r="BJ24">
            <v>0.221</v>
          </cell>
          <cell r="BK24">
            <v>0.36599999999999999</v>
          </cell>
          <cell r="BL24">
            <v>0.26700000000000002</v>
          </cell>
          <cell r="BM24">
            <v>0.19800000000000001</v>
          </cell>
          <cell r="BN24">
            <v>0.22500000000000001</v>
          </cell>
          <cell r="BO24">
            <v>0.249</v>
          </cell>
          <cell r="BP24">
            <v>0.26600000000000001</v>
          </cell>
          <cell r="BQ24">
            <v>0.27900000000000003</v>
          </cell>
          <cell r="BR24">
            <v>0.24299999999999999</v>
          </cell>
          <cell r="BS24">
            <v>0.23699999999999999</v>
          </cell>
          <cell r="BT24">
            <v>0.21718976627310588</v>
          </cell>
          <cell r="BU24">
            <v>0.2322063260876947</v>
          </cell>
          <cell r="BV24">
            <v>0.2443317826600912</v>
          </cell>
          <cell r="BW24">
            <v>0.24910609427756331</v>
          </cell>
          <cell r="BX24">
            <v>0.25510713457094669</v>
          </cell>
          <cell r="BY24">
            <v>0.27571866547633661</v>
          </cell>
          <cell r="BZ24">
            <v>0.28644555601114274</v>
          </cell>
          <cell r="CA24">
            <v>0.29307189384340632</v>
          </cell>
          <cell r="CB24">
            <v>0.3033281282708894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-2.7110000000000003</v>
          </cell>
          <cell r="M25">
            <v>-3.1709999999999998</v>
          </cell>
          <cell r="N25">
            <v>-2.8239999999999998</v>
          </cell>
          <cell r="O25">
            <v>-3.238</v>
          </cell>
          <cell r="P25">
            <v>-2.968</v>
          </cell>
          <cell r="Q25">
            <v>-4.1229999999999993</v>
          </cell>
          <cell r="R25">
            <v>-4.0199999999999996</v>
          </cell>
          <cell r="S25">
            <v>-15.927999999999999</v>
          </cell>
          <cell r="T25">
            <v>-22.626999999999999</v>
          </cell>
          <cell r="U25">
            <v>-17.996930207270996</v>
          </cell>
          <cell r="V25">
            <v>-18.091720829083979</v>
          </cell>
          <cell r="W25">
            <v>-18.091720829083979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-0.65400000000000003</v>
          </cell>
          <cell r="AL25">
            <v>-0.64600000000000002</v>
          </cell>
          <cell r="AM25">
            <v>-0.70199999999999996</v>
          </cell>
          <cell r="AN25">
            <v>-1.169</v>
          </cell>
          <cell r="AO25">
            <v>-0.36799999999999999</v>
          </cell>
          <cell r="AP25">
            <v>-0.64500000000000002</v>
          </cell>
          <cell r="AQ25">
            <v>-0.64100000000000001</v>
          </cell>
          <cell r="AR25">
            <v>-1.17</v>
          </cell>
          <cell r="AS25">
            <v>-0.84199999999999997</v>
          </cell>
          <cell r="AT25">
            <v>-0.876</v>
          </cell>
          <cell r="AU25">
            <v>-0.81</v>
          </cell>
          <cell r="AV25">
            <v>-0.71</v>
          </cell>
          <cell r="AW25">
            <v>-0.746</v>
          </cell>
          <cell r="AX25">
            <v>-0.79300000000000004</v>
          </cell>
          <cell r="AY25">
            <v>-0.67300000000000004</v>
          </cell>
          <cell r="AZ25">
            <v>-0.75600000000000001</v>
          </cell>
          <cell r="BA25">
            <v>-0.98499999999999999</v>
          </cell>
          <cell r="BB25">
            <v>-0.98</v>
          </cell>
          <cell r="BC25">
            <v>-1.1379999999999999</v>
          </cell>
          <cell r="BD25">
            <v>-1.02</v>
          </cell>
          <cell r="BE25">
            <v>-1.046</v>
          </cell>
          <cell r="BF25">
            <v>-0.95099999999999996</v>
          </cell>
          <cell r="BG25">
            <v>-0.94</v>
          </cell>
          <cell r="BH25">
            <v>-1.083</v>
          </cell>
          <cell r="BI25">
            <v>-1.4650000000000001</v>
          </cell>
          <cell r="BJ25">
            <v>-4.3949999999999996</v>
          </cell>
          <cell r="BK25">
            <v>-4.9959999999999987</v>
          </cell>
          <cell r="BL25">
            <v>-5.072000000000001</v>
          </cell>
          <cell r="BM25">
            <v>-4.9630000000000001</v>
          </cell>
          <cell r="BN25">
            <v>-8.6630000000000003</v>
          </cell>
          <cell r="BO25">
            <v>-4.4870000000000001</v>
          </cell>
          <cell r="BP25">
            <v>-4.5140000000000002</v>
          </cell>
          <cell r="BQ25">
            <v>-4.4879999999999995</v>
          </cell>
          <cell r="BR25">
            <v>-4.4970000000000008</v>
          </cell>
          <cell r="BS25">
            <v>-4.4889999999999999</v>
          </cell>
          <cell r="BT25">
            <v>-4.5229302072709947</v>
          </cell>
          <cell r="BU25">
            <v>-4.5229302072709947</v>
          </cell>
          <cell r="BV25">
            <v>-4.5229302072709947</v>
          </cell>
          <cell r="BW25">
            <v>-4.5229302072709947</v>
          </cell>
          <cell r="BX25">
            <v>-4.5229302072709947</v>
          </cell>
          <cell r="BY25">
            <v>-4.5229302072709947</v>
          </cell>
          <cell r="BZ25">
            <v>-4.5229302072709947</v>
          </cell>
          <cell r="CA25">
            <v>-4.5229302072709947</v>
          </cell>
          <cell r="CB25">
            <v>-4.5229302072709947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10.606999999999999</v>
          </cell>
          <cell r="M26">
            <v>16.765000000000001</v>
          </cell>
          <cell r="N26">
            <v>15.622999999999999</v>
          </cell>
          <cell r="O26">
            <v>5.8770000000000007</v>
          </cell>
          <cell r="P26">
            <v>-0.70299999999999985</v>
          </cell>
          <cell r="Q26">
            <v>-2.7739999999999991</v>
          </cell>
          <cell r="R26">
            <v>-2.6459999999999999</v>
          </cell>
          <cell r="S26">
            <v>-14.818999999999999</v>
          </cell>
          <cell r="T26">
            <v>-21.689</v>
          </cell>
          <cell r="U26">
            <v>-17.020740440997891</v>
          </cell>
          <cell r="V26">
            <v>-17.110969491487683</v>
          </cell>
          <cell r="W26">
            <v>-16.933156585482205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3.7320000000000002</v>
          </cell>
          <cell r="AL26">
            <v>4.3239999999999998</v>
          </cell>
          <cell r="AM26">
            <v>4.617</v>
          </cell>
          <cell r="AN26">
            <v>4.0920000000000005</v>
          </cell>
          <cell r="AO26">
            <v>6.0219999999999994</v>
          </cell>
          <cell r="AP26">
            <v>5.0709999999999997</v>
          </cell>
          <cell r="AQ26">
            <v>2.2010000000000001</v>
          </cell>
          <cell r="AR26">
            <v>2.3290000000000002</v>
          </cell>
          <cell r="AS26">
            <v>2.4159999999999999</v>
          </cell>
          <cell r="AT26">
            <v>1.3680000000000003</v>
          </cell>
          <cell r="AU26">
            <v>1.115</v>
          </cell>
          <cell r="AV26">
            <v>0.97799999999999998</v>
          </cell>
          <cell r="AW26">
            <v>0.33099999999999996</v>
          </cell>
          <cell r="AX26">
            <v>-3.6000000000000032E-2</v>
          </cell>
          <cell r="AY26">
            <v>-0.45400000000000007</v>
          </cell>
          <cell r="AZ26">
            <v>-0.54400000000000004</v>
          </cell>
          <cell r="BA26">
            <v>-0.78100000000000003</v>
          </cell>
          <cell r="BB26">
            <v>-0.75600000000000001</v>
          </cell>
          <cell r="BC26">
            <v>-0.73999999999999988</v>
          </cell>
          <cell r="BD26">
            <v>-0.497</v>
          </cell>
          <cell r="BE26">
            <v>-0.56400000000000006</v>
          </cell>
          <cell r="BF26">
            <v>-0.50299999999999989</v>
          </cell>
          <cell r="BG26">
            <v>-0.69399999999999995</v>
          </cell>
          <cell r="BH26">
            <v>-0.88500000000000001</v>
          </cell>
          <cell r="BI26">
            <v>-1.21</v>
          </cell>
          <cell r="BJ26">
            <v>-4.1739999999999995</v>
          </cell>
          <cell r="BK26">
            <v>-4.629999999999999</v>
          </cell>
          <cell r="BL26">
            <v>-4.8050000000000006</v>
          </cell>
          <cell r="BM26">
            <v>-4.7649999999999997</v>
          </cell>
          <cell r="BN26">
            <v>-8.4380000000000006</v>
          </cell>
          <cell r="BO26">
            <v>-4.2380000000000004</v>
          </cell>
          <cell r="BP26">
            <v>-4.2480000000000002</v>
          </cell>
          <cell r="BQ26">
            <v>-4.2089999999999996</v>
          </cell>
          <cell r="BR26">
            <v>-4.2540000000000004</v>
          </cell>
          <cell r="BS26">
            <v>-4.2519999999999998</v>
          </cell>
          <cell r="BT26">
            <v>-4.305740440997889</v>
          </cell>
          <cell r="BU26">
            <v>-4.2907238811833004</v>
          </cell>
          <cell r="BV26">
            <v>-4.2785984246109035</v>
          </cell>
          <cell r="BW26">
            <v>-4.2738241129934318</v>
          </cell>
          <cell r="BX26">
            <v>-4.2678230727000477</v>
          </cell>
          <cell r="BY26">
            <v>-4.2472115417946581</v>
          </cell>
          <cell r="BZ26">
            <v>-4.2364846512598522</v>
          </cell>
          <cell r="CA26">
            <v>-4.229858313427588</v>
          </cell>
          <cell r="CB26">
            <v>-4.2196020790001052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0</v>
          </cell>
          <cell r="G29">
            <v>26.678000000000001</v>
          </cell>
          <cell r="H29">
            <v>36.021999999999998</v>
          </cell>
          <cell r="I29">
            <v>29.205000000000002</v>
          </cell>
          <cell r="J29">
            <v>15.006999999999998</v>
          </cell>
          <cell r="K29">
            <v>3.0750000000000002</v>
          </cell>
          <cell r="L29">
            <v>-1.6</v>
          </cell>
          <cell r="M29">
            <v>0.69899999999999984</v>
          </cell>
          <cell r="N29">
            <v>-1.355</v>
          </cell>
          <cell r="O29">
            <v>-1.012</v>
          </cell>
          <cell r="P29">
            <v>1.5000000000000002</v>
          </cell>
          <cell r="Q29">
            <v>-1.8919999999999999</v>
          </cell>
          <cell r="R29">
            <v>-2.0760000000000001</v>
          </cell>
          <cell r="S29">
            <v>1.3420000000000001</v>
          </cell>
          <cell r="T29">
            <v>3.2490000000000001</v>
          </cell>
          <cell r="U29">
            <v>-0.96000000000000008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4.7E-2</v>
          </cell>
          <cell r="AL29">
            <v>6.0999999999999999E-2</v>
          </cell>
          <cell r="AM29">
            <v>0.29899999999999993</v>
          </cell>
          <cell r="AN29">
            <v>0.29199999999999998</v>
          </cell>
          <cell r="AO29">
            <v>-1.2769999999999999</v>
          </cell>
          <cell r="AP29">
            <v>-0.308</v>
          </cell>
          <cell r="AQ29">
            <v>0.21400000000000002</v>
          </cell>
          <cell r="AR29">
            <v>1.6E-2</v>
          </cell>
          <cell r="AS29">
            <v>0.183</v>
          </cell>
          <cell r="AT29">
            <v>-0.25800000000000001</v>
          </cell>
          <cell r="AU29">
            <v>-0.46800000000000003</v>
          </cell>
          <cell r="AV29">
            <v>-0.46899999999999997</v>
          </cell>
          <cell r="AW29">
            <v>0.18</v>
          </cell>
          <cell r="AX29">
            <v>0.92600000000000005</v>
          </cell>
          <cell r="AY29">
            <v>0.43999999999999995</v>
          </cell>
          <cell r="AZ29">
            <v>-4.5999999999999999E-2</v>
          </cell>
          <cell r="BA29">
            <v>-0.24399999999999999</v>
          </cell>
          <cell r="BB29">
            <v>2.4999999999999981E-2</v>
          </cell>
          <cell r="BC29">
            <v>-0.98799999999999999</v>
          </cell>
          <cell r="BD29">
            <v>-0.68500000000000005</v>
          </cell>
          <cell r="BE29">
            <v>-0.35199999999999998</v>
          </cell>
          <cell r="BF29">
            <v>-1.181</v>
          </cell>
          <cell r="BG29">
            <v>-0.56499999999999995</v>
          </cell>
          <cell r="BH29">
            <v>2.2000000000000006E-2</v>
          </cell>
          <cell r="BI29">
            <v>0.998</v>
          </cell>
          <cell r="BJ29">
            <v>2.0710000000000002</v>
          </cell>
          <cell r="BK29">
            <v>-1.319</v>
          </cell>
          <cell r="BL29">
            <v>-0.40799999999999997</v>
          </cell>
          <cell r="BM29">
            <v>-0.87</v>
          </cell>
          <cell r="BN29">
            <v>3.214</v>
          </cell>
          <cell r="BO29">
            <v>0.104</v>
          </cell>
          <cell r="BP29">
            <v>0.80099999999999993</v>
          </cell>
          <cell r="BQ29">
            <v>-0.34500000000000003</v>
          </cell>
          <cell r="BR29">
            <v>-0.70600000000000007</v>
          </cell>
          <cell r="BS29">
            <v>9.0999999999999998E-2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0</v>
          </cell>
          <cell r="G30">
            <v>48.395999999999958</v>
          </cell>
          <cell r="H30">
            <v>52.931999999999995</v>
          </cell>
          <cell r="I30">
            <v>22.739000000000022</v>
          </cell>
          <cell r="J30">
            <v>26.409000000000042</v>
          </cell>
          <cell r="K30">
            <v>90.415000000000063</v>
          </cell>
          <cell r="L30">
            <v>85.984999999999957</v>
          </cell>
          <cell r="M30">
            <v>119.37100000000004</v>
          </cell>
          <cell r="N30">
            <v>118.78299999999999</v>
          </cell>
          <cell r="O30">
            <v>123.87400000000001</v>
          </cell>
          <cell r="P30">
            <v>140.57299999999995</v>
          </cell>
          <cell r="Q30">
            <v>185.60500000000008</v>
          </cell>
          <cell r="R30">
            <v>243.99899999999977</v>
          </cell>
          <cell r="S30">
            <v>262.96199999999999</v>
          </cell>
          <cell r="T30">
            <v>232.64800000000008</v>
          </cell>
          <cell r="U30">
            <v>170.40333495174971</v>
          </cell>
          <cell r="V30">
            <v>152.74989702020619</v>
          </cell>
          <cell r="W30">
            <v>161.13294256127477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20.589999999999993</v>
          </cell>
          <cell r="AL30">
            <v>26.747999999999983</v>
          </cell>
          <cell r="AM30">
            <v>24.680999999999987</v>
          </cell>
          <cell r="AN30">
            <v>47.352000000000018</v>
          </cell>
          <cell r="AO30">
            <v>24.121999999999993</v>
          </cell>
          <cell r="AP30">
            <v>23.420999999999985</v>
          </cell>
          <cell r="AQ30">
            <v>18.678000000000004</v>
          </cell>
          <cell r="AR30">
            <v>52.561999999999998</v>
          </cell>
          <cell r="AS30">
            <v>21.45399999999999</v>
          </cell>
          <cell r="AT30">
            <v>18.561999999999969</v>
          </cell>
          <cell r="AU30">
            <v>29.306999999999995</v>
          </cell>
          <cell r="AV30">
            <v>54.551000000000016</v>
          </cell>
          <cell r="AW30">
            <v>22.388999999999985</v>
          </cell>
          <cell r="AX30">
            <v>28.030999999999977</v>
          </cell>
          <cell r="AY30">
            <v>32.450000000000031</v>
          </cell>
          <cell r="AZ30">
            <v>57.702999999999982</v>
          </cell>
          <cell r="BA30">
            <v>29.346000000000007</v>
          </cell>
          <cell r="BB30">
            <v>38.040000000000006</v>
          </cell>
          <cell r="BC30">
            <v>43.243999999999993</v>
          </cell>
          <cell r="BD30">
            <v>74.974999999999966</v>
          </cell>
          <cell r="BE30">
            <v>39.627999999999986</v>
          </cell>
          <cell r="BF30">
            <v>49.087999999999994</v>
          </cell>
          <cell r="BG30">
            <v>56.377000000000038</v>
          </cell>
          <cell r="BH30">
            <v>98.905999999999963</v>
          </cell>
          <cell r="BI30">
            <v>47.356000000000009</v>
          </cell>
          <cell r="BJ30">
            <v>59.731999999999999</v>
          </cell>
          <cell r="BK30">
            <v>62.884000000000043</v>
          </cell>
          <cell r="BL30">
            <v>92.989999999999966</v>
          </cell>
          <cell r="BM30">
            <v>38.368000000000031</v>
          </cell>
          <cell r="BN30">
            <v>40.117000000000012</v>
          </cell>
          <cell r="BO30">
            <v>62.280999999999992</v>
          </cell>
          <cell r="BP30">
            <v>91.882000000000005</v>
          </cell>
          <cell r="BQ30">
            <v>42.651000000000018</v>
          </cell>
          <cell r="BR30">
            <v>33.698999999999991</v>
          </cell>
          <cell r="BS30">
            <v>36.495999999999981</v>
          </cell>
          <cell r="BT30">
            <v>57.557334951749844</v>
          </cell>
          <cell r="BU30">
            <v>38.079683959243127</v>
          </cell>
          <cell r="BV30">
            <v>30.749882184326353</v>
          </cell>
          <cell r="BW30">
            <v>32.056827221914737</v>
          </cell>
          <cell r="BX30">
            <v>51.863503654721747</v>
          </cell>
          <cell r="BY30">
            <v>40.451144006626578</v>
          </cell>
          <cell r="BZ30">
            <v>33.606806777345092</v>
          </cell>
          <cell r="CA30">
            <v>34.246727443378475</v>
          </cell>
          <cell r="CB30">
            <v>52.828264333924473</v>
          </cell>
        </row>
        <row r="31">
          <cell r="A31" t="str">
            <v>Additional Income Statement Items</v>
          </cell>
          <cell r="B31">
            <v>0</v>
          </cell>
          <cell r="C31">
            <v>0</v>
          </cell>
          <cell r="D31">
            <v>0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</row>
        <row r="37">
          <cell r="A37" t="str">
            <v>Balance Sheet</v>
          </cell>
          <cell r="B37">
            <v>0</v>
          </cell>
          <cell r="C37">
            <v>0</v>
          </cell>
          <cell r="D37">
            <v>0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F38">
            <v>0</v>
          </cell>
          <cell r="G38">
            <v>171.65799999999999</v>
          </cell>
          <cell r="H38">
            <v>100.158</v>
          </cell>
          <cell r="I38">
            <v>57.228999999999999</v>
          </cell>
          <cell r="J38">
            <v>83.278000000000006</v>
          </cell>
          <cell r="K38">
            <v>180.84899999999999</v>
          </cell>
          <cell r="L38">
            <v>208.756</v>
          </cell>
          <cell r="M38">
            <v>138.91200000000001</v>
          </cell>
          <cell r="N38">
            <v>170.23699999999999</v>
          </cell>
          <cell r="O38">
            <v>254.4</v>
          </cell>
          <cell r="P38">
            <v>292.529</v>
          </cell>
          <cell r="Q38">
            <v>243.989</v>
          </cell>
          <cell r="R38">
            <v>308.14800000000002</v>
          </cell>
          <cell r="S38">
            <v>727.30899999999997</v>
          </cell>
          <cell r="T38">
            <v>662.10900000000004</v>
          </cell>
          <cell r="U38">
            <v>391.1800151201366</v>
          </cell>
          <cell r="V38">
            <v>497.85317727873894</v>
          </cell>
          <cell r="W38">
            <v>634.42137478866312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110.82899999999999</v>
          </cell>
          <cell r="AL38">
            <v>89.694999999999993</v>
          </cell>
          <cell r="AM38">
            <v>124.932</v>
          </cell>
          <cell r="AN38">
            <v>138.91200000000001</v>
          </cell>
          <cell r="AO38">
            <v>127.151</v>
          </cell>
          <cell r="AP38">
            <v>288.529</v>
          </cell>
          <cell r="AQ38">
            <v>109.113</v>
          </cell>
          <cell r="AR38">
            <v>170.23699999999999</v>
          </cell>
          <cell r="AS38">
            <v>203.24199999999999</v>
          </cell>
          <cell r="AT38">
            <v>244.91800000000001</v>
          </cell>
          <cell r="AU38">
            <v>270.154</v>
          </cell>
          <cell r="AV38">
            <v>254.4</v>
          </cell>
          <cell r="AW38">
            <v>285.72300000000001</v>
          </cell>
          <cell r="AX38">
            <v>327.49099999999999</v>
          </cell>
          <cell r="AY38">
            <v>285.10300000000001</v>
          </cell>
          <cell r="AZ38">
            <v>292.529</v>
          </cell>
          <cell r="BA38">
            <v>278.46699999999998</v>
          </cell>
          <cell r="BB38">
            <v>277.05799999999999</v>
          </cell>
          <cell r="BC38">
            <v>288.83100000000002</v>
          </cell>
          <cell r="BD38">
            <v>243.989</v>
          </cell>
          <cell r="BE38">
            <v>260.404</v>
          </cell>
          <cell r="BF38">
            <v>278.48700000000002</v>
          </cell>
          <cell r="BG38">
            <v>272.21499999999997</v>
          </cell>
          <cell r="BH38">
            <v>308.14800000000002</v>
          </cell>
          <cell r="BI38">
            <v>354.37099999999998</v>
          </cell>
          <cell r="BJ38">
            <v>647.10400000000004</v>
          </cell>
          <cell r="BK38">
            <v>675.274</v>
          </cell>
          <cell r="BL38">
            <v>727.30899999999997</v>
          </cell>
          <cell r="BM38">
            <v>772.42399999999998</v>
          </cell>
          <cell r="BN38">
            <v>662.76900000000001</v>
          </cell>
          <cell r="BO38">
            <v>666.21100000000001</v>
          </cell>
          <cell r="BP38">
            <v>662.10900000000004</v>
          </cell>
          <cell r="BQ38">
            <v>524.96199999999999</v>
          </cell>
          <cell r="BR38">
            <v>405.16899999999998</v>
          </cell>
          <cell r="BS38">
            <v>354.36599999999999</v>
          </cell>
          <cell r="BT38">
            <v>391.1800151201366</v>
          </cell>
          <cell r="BU38">
            <v>420.90631376019496</v>
          </cell>
          <cell r="BV38">
            <v>432.6108307896618</v>
          </cell>
          <cell r="BW38">
            <v>447.32274822114539</v>
          </cell>
          <cell r="BX38">
            <v>497.85317727873894</v>
          </cell>
          <cell r="BY38">
            <v>524.15080571136787</v>
          </cell>
          <cell r="BZ38">
            <v>540.39567831601676</v>
          </cell>
          <cell r="CA38">
            <v>565.53946450612727</v>
          </cell>
          <cell r="CB38">
            <v>634.42137478866312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F39">
            <v>0</v>
          </cell>
          <cell r="G39">
            <v>89.977999999999994</v>
          </cell>
          <cell r="H39">
            <v>59.08</v>
          </cell>
          <cell r="I39">
            <v>59.795000000000002</v>
          </cell>
          <cell r="J39">
            <v>53.658999999999999</v>
          </cell>
          <cell r="K39">
            <v>109.002</v>
          </cell>
          <cell r="L39">
            <v>121.15900000000001</v>
          </cell>
          <cell r="M39">
            <v>149.14099999999999</v>
          </cell>
          <cell r="N39">
            <v>161.72999999999999</v>
          </cell>
          <cell r="O39">
            <v>133.191</v>
          </cell>
          <cell r="P39">
            <v>154.744</v>
          </cell>
          <cell r="Q39">
            <v>185.74</v>
          </cell>
          <cell r="R39">
            <v>196.41900000000001</v>
          </cell>
          <cell r="S39">
            <v>234.1</v>
          </cell>
          <cell r="T39">
            <v>231.19399999999999</v>
          </cell>
          <cell r="U39">
            <v>199.39267503907411</v>
          </cell>
          <cell r="V39">
            <v>184.41049723129532</v>
          </cell>
          <cell r="W39">
            <v>176.63355804680111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97.155000000000001</v>
          </cell>
          <cell r="AL39">
            <v>119.79300000000001</v>
          </cell>
          <cell r="AM39">
            <v>93.340999999999994</v>
          </cell>
          <cell r="AN39">
            <v>149.14099999999999</v>
          </cell>
          <cell r="AO39">
            <v>102.431</v>
          </cell>
          <cell r="AP39">
            <v>115.248</v>
          </cell>
          <cell r="AQ39">
            <v>114.794</v>
          </cell>
          <cell r="AR39">
            <v>161.72999999999999</v>
          </cell>
          <cell r="AS39">
            <v>113.58</v>
          </cell>
          <cell r="AT39">
            <v>113.66800000000001</v>
          </cell>
          <cell r="AU39">
            <v>110.65600000000001</v>
          </cell>
          <cell r="AV39">
            <v>133.191</v>
          </cell>
          <cell r="AW39">
            <v>106.486</v>
          </cell>
          <cell r="AX39">
            <v>97.963999999999999</v>
          </cell>
          <cell r="AY39">
            <v>100.099</v>
          </cell>
          <cell r="AZ39">
            <v>154.744</v>
          </cell>
          <cell r="BA39">
            <v>111.325</v>
          </cell>
          <cell r="BB39">
            <v>114.89400000000001</v>
          </cell>
          <cell r="BC39">
            <v>124.211</v>
          </cell>
          <cell r="BD39">
            <v>185.74</v>
          </cell>
          <cell r="BE39">
            <v>151.482</v>
          </cell>
          <cell r="BF39">
            <v>171.191</v>
          </cell>
          <cell r="BG39">
            <v>171.82</v>
          </cell>
          <cell r="BH39">
            <v>196.41900000000001</v>
          </cell>
          <cell r="BI39">
            <v>188.31200000000001</v>
          </cell>
          <cell r="BJ39">
            <v>175.43600000000001</v>
          </cell>
          <cell r="BK39">
            <v>206.98500000000001</v>
          </cell>
          <cell r="BL39">
            <v>234.1</v>
          </cell>
          <cell r="BM39">
            <v>167.78299999999999</v>
          </cell>
          <cell r="BN39">
            <v>187.703</v>
          </cell>
          <cell r="BO39">
            <v>183.131</v>
          </cell>
          <cell r="BP39">
            <v>231.19399999999999</v>
          </cell>
          <cell r="BQ39">
            <v>205.52099999999999</v>
          </cell>
          <cell r="BR39">
            <v>212.489</v>
          </cell>
          <cell r="BS39">
            <v>194.89599999999999</v>
          </cell>
          <cell r="BT39">
            <v>199.39267503907411</v>
          </cell>
          <cell r="BU39">
            <v>187.6044721102914</v>
          </cell>
          <cell r="BV39">
            <v>198.09315830116776</v>
          </cell>
          <cell r="BW39">
            <v>180.28940715678948</v>
          </cell>
          <cell r="BX39">
            <v>184.41049723129532</v>
          </cell>
          <cell r="BY39">
            <v>184.03904874842061</v>
          </cell>
          <cell r="BZ39">
            <v>194.85613401710458</v>
          </cell>
          <cell r="CA39">
            <v>175.42015225057759</v>
          </cell>
          <cell r="CB39">
            <v>176.63355804680111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F41">
            <v>0</v>
          </cell>
          <cell r="G41">
            <v>432.06300000000005</v>
          </cell>
          <cell r="H41">
            <v>600.41300000000001</v>
          </cell>
          <cell r="I41">
            <v>596.56900000000007</v>
          </cell>
          <cell r="J41">
            <v>541.39400000000001</v>
          </cell>
          <cell r="K41">
            <v>312.55599999999998</v>
          </cell>
          <cell r="L41">
            <v>288.23599999999999</v>
          </cell>
          <cell r="M41">
            <v>436.35700000000003</v>
          </cell>
          <cell r="N41">
            <v>149.07400000000001</v>
          </cell>
          <cell r="O41">
            <v>63.067</v>
          </cell>
          <cell r="P41">
            <v>52.963999999999999</v>
          </cell>
          <cell r="Q41">
            <v>59.393000000000001</v>
          </cell>
          <cell r="R41">
            <v>62.088999999999999</v>
          </cell>
          <cell r="S41">
            <v>95.585000000000008</v>
          </cell>
          <cell r="T41">
            <v>158.56700000000001</v>
          </cell>
          <cell r="U41">
            <v>284.03719219052232</v>
          </cell>
          <cell r="V41">
            <v>276.5767202324563</v>
          </cell>
          <cell r="W41">
            <v>272.93569142327379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407.09899999999999</v>
          </cell>
          <cell r="AL41">
            <v>438.94400000000002</v>
          </cell>
          <cell r="AM41">
            <v>430.69900000000001</v>
          </cell>
          <cell r="AN41">
            <v>436.35700000000003</v>
          </cell>
          <cell r="AO41">
            <v>455.33300000000003</v>
          </cell>
          <cell r="AP41">
            <v>217.60399999999998</v>
          </cell>
          <cell r="AQ41">
            <v>178.18</v>
          </cell>
          <cell r="AR41">
            <v>149.07400000000001</v>
          </cell>
          <cell r="AS41">
            <v>132.261</v>
          </cell>
          <cell r="AT41">
            <v>78.472999999999999</v>
          </cell>
          <cell r="AU41">
            <v>55.686999999999998</v>
          </cell>
          <cell r="AV41">
            <v>63.067</v>
          </cell>
          <cell r="AW41">
            <v>55.573999999999998</v>
          </cell>
          <cell r="AX41">
            <v>46.751999999999995</v>
          </cell>
          <cell r="AY41">
            <v>48.529000000000003</v>
          </cell>
          <cell r="AZ41">
            <v>52.963999999999999</v>
          </cell>
          <cell r="BA41">
            <v>49.260000000000005</v>
          </cell>
          <cell r="BB41">
            <v>50.449999999999996</v>
          </cell>
          <cell r="BC41">
            <v>51.332000000000001</v>
          </cell>
          <cell r="BD41">
            <v>59.393000000000001</v>
          </cell>
          <cell r="BE41">
            <v>60.528999999999996</v>
          </cell>
          <cell r="BF41">
            <v>63.52</v>
          </cell>
          <cell r="BG41">
            <v>64.63900000000001</v>
          </cell>
          <cell r="BH41">
            <v>62.088999999999999</v>
          </cell>
          <cell r="BI41">
            <v>54.911000000000001</v>
          </cell>
          <cell r="BJ41">
            <v>65.066999999999993</v>
          </cell>
          <cell r="BK41">
            <v>72.899999999999991</v>
          </cell>
          <cell r="BL41">
            <v>95.585000000000008</v>
          </cell>
          <cell r="BM41">
            <v>107.5</v>
          </cell>
          <cell r="BN41">
            <v>128.19299999999998</v>
          </cell>
          <cell r="BO41">
            <v>124.43600000000001</v>
          </cell>
          <cell r="BP41">
            <v>158.56700000000001</v>
          </cell>
          <cell r="BQ41">
            <v>328.30700000000002</v>
          </cell>
          <cell r="BR41">
            <v>275.85399999999998</v>
          </cell>
          <cell r="BS41">
            <v>275.63799999999998</v>
          </cell>
          <cell r="BT41">
            <v>284.03719219052232</v>
          </cell>
          <cell r="BU41">
            <v>264.90337122330851</v>
          </cell>
          <cell r="BV41">
            <v>267.07314639421736</v>
          </cell>
          <cell r="BW41">
            <v>268.60487099445936</v>
          </cell>
          <cell r="BX41">
            <v>276.5767202324563</v>
          </cell>
          <cell r="BY41">
            <v>263.32135599914045</v>
          </cell>
          <cell r="BZ41">
            <v>265.61472103798832</v>
          </cell>
          <cell r="CA41">
            <v>266.44750787101208</v>
          </cell>
          <cell r="CB41">
            <v>272.93569142327379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F42">
            <v>0</v>
          </cell>
          <cell r="G42">
            <v>693.69899999999996</v>
          </cell>
          <cell r="H42">
            <v>759.65100000000007</v>
          </cell>
          <cell r="I42">
            <v>713.59300000000007</v>
          </cell>
          <cell r="J42">
            <v>678.33100000000002</v>
          </cell>
          <cell r="K42">
            <v>602.40699999999993</v>
          </cell>
          <cell r="L42">
            <v>618.15100000000007</v>
          </cell>
          <cell r="M42">
            <v>724.41</v>
          </cell>
          <cell r="N42">
            <v>481.041</v>
          </cell>
          <cell r="O42">
            <v>450.65800000000002</v>
          </cell>
          <cell r="P42">
            <v>500.23700000000002</v>
          </cell>
          <cell r="Q42">
            <v>489.12200000000001</v>
          </cell>
          <cell r="R42">
            <v>566.65600000000006</v>
          </cell>
          <cell r="S42">
            <v>1056.9940000000001</v>
          </cell>
          <cell r="T42">
            <v>1051.8699999999999</v>
          </cell>
          <cell r="U42">
            <v>874.60988234973297</v>
          </cell>
          <cell r="V42">
            <v>958.8403947424905</v>
          </cell>
          <cell r="W42">
            <v>1083.9906242587381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615.08299999999997</v>
          </cell>
          <cell r="AL42">
            <v>648.43200000000002</v>
          </cell>
          <cell r="AM42">
            <v>648.97199999999998</v>
          </cell>
          <cell r="AN42">
            <v>724.41</v>
          </cell>
          <cell r="AO42">
            <v>684.91499999999996</v>
          </cell>
          <cell r="AP42">
            <v>621.38100000000009</v>
          </cell>
          <cell r="AQ42">
            <v>402.08699999999999</v>
          </cell>
          <cell r="AR42">
            <v>481.041</v>
          </cell>
          <cell r="AS42">
            <v>449.08299999999997</v>
          </cell>
          <cell r="AT42">
            <v>437.05900000000003</v>
          </cell>
          <cell r="AU42">
            <v>436.49700000000001</v>
          </cell>
          <cell r="AV42">
            <v>450.65800000000002</v>
          </cell>
          <cell r="AW42">
            <v>447.78299999999996</v>
          </cell>
          <cell r="AX42">
            <v>472.20699999999999</v>
          </cell>
          <cell r="AY42">
            <v>433.73099999999999</v>
          </cell>
          <cell r="AZ42">
            <v>500.23700000000002</v>
          </cell>
          <cell r="BA42">
            <v>439.05199999999996</v>
          </cell>
          <cell r="BB42">
            <v>442.40200000000004</v>
          </cell>
          <cell r="BC42">
            <v>464.37400000000002</v>
          </cell>
          <cell r="BD42">
            <v>489.12200000000001</v>
          </cell>
          <cell r="BE42">
            <v>472.41500000000008</v>
          </cell>
          <cell r="BF42">
            <v>513.19800000000009</v>
          </cell>
          <cell r="BG42">
            <v>508.67399999999998</v>
          </cell>
          <cell r="BH42">
            <v>566.65600000000006</v>
          </cell>
          <cell r="BI42">
            <v>597.59400000000005</v>
          </cell>
          <cell r="BJ42">
            <v>887.60700000000008</v>
          </cell>
          <cell r="BK42">
            <v>955.15899999999999</v>
          </cell>
          <cell r="BL42">
            <v>1056.9940000000001</v>
          </cell>
          <cell r="BM42">
            <v>1047.7070000000001</v>
          </cell>
          <cell r="BN42">
            <v>978.66499999999996</v>
          </cell>
          <cell r="BO42">
            <v>973.77800000000002</v>
          </cell>
          <cell r="BP42">
            <v>1051.8699999999999</v>
          </cell>
          <cell r="BQ42">
            <v>1058.79</v>
          </cell>
          <cell r="BR42">
            <v>893.51200000000006</v>
          </cell>
          <cell r="BS42">
            <v>824.89999999999986</v>
          </cell>
          <cell r="BT42">
            <v>874.60988234973297</v>
          </cell>
          <cell r="BU42">
            <v>873.41415709379487</v>
          </cell>
          <cell r="BV42">
            <v>897.77713548504676</v>
          </cell>
          <cell r="BW42">
            <v>896.21702637239423</v>
          </cell>
          <cell r="BX42">
            <v>958.8403947424905</v>
          </cell>
          <cell r="BY42">
            <v>971.51121045892887</v>
          </cell>
          <cell r="BZ42">
            <v>1000.8665333711095</v>
          </cell>
          <cell r="CA42">
            <v>1007.4071246277169</v>
          </cell>
          <cell r="CB42">
            <v>1083.9906242587381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F43">
            <v>0</v>
          </cell>
          <cell r="G43">
            <v>34.744999999999997</v>
          </cell>
          <cell r="H43">
            <v>56.58</v>
          </cell>
          <cell r="I43">
            <v>87.894000000000005</v>
          </cell>
          <cell r="J43">
            <v>163.714</v>
          </cell>
          <cell r="K43">
            <v>176.44</v>
          </cell>
          <cell r="L43">
            <v>188.28899999999999</v>
          </cell>
          <cell r="M43">
            <v>193.46299999999999</v>
          </cell>
          <cell r="N43">
            <v>186.90199999999999</v>
          </cell>
          <cell r="O43">
            <v>185.18299999999999</v>
          </cell>
          <cell r="P43">
            <v>187.95699999999999</v>
          </cell>
          <cell r="Q43">
            <v>186.08500000000001</v>
          </cell>
          <cell r="R43">
            <v>193.898</v>
          </cell>
          <cell r="S43">
            <v>209.48699999999999</v>
          </cell>
          <cell r="T43">
            <v>228.40299999999999</v>
          </cell>
          <cell r="U43">
            <v>260.15759494937112</v>
          </cell>
          <cell r="V43">
            <v>290.83494437914885</v>
          </cell>
          <cell r="W43">
            <v>322.11796512879823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115.64700000000001</v>
          </cell>
          <cell r="AL43">
            <v>114.084</v>
          </cell>
          <cell r="AM43">
            <v>113.372</v>
          </cell>
          <cell r="AN43">
            <v>113.78700000000001</v>
          </cell>
          <cell r="AO43">
            <v>112.36199999999999</v>
          </cell>
          <cell r="AP43">
            <v>112.23099999999999</v>
          </cell>
          <cell r="AQ43">
            <v>112.752</v>
          </cell>
          <cell r="AR43">
            <v>111.39</v>
          </cell>
          <cell r="AS43">
            <v>109.629</v>
          </cell>
          <cell r="AT43">
            <v>108.084</v>
          </cell>
          <cell r="AU43">
            <v>105.551</v>
          </cell>
          <cell r="AV43">
            <v>103.53100000000001</v>
          </cell>
          <cell r="AW43">
            <v>100.79600000000001</v>
          </cell>
          <cell r="AX43">
            <v>99.584000000000003</v>
          </cell>
          <cell r="AY43">
            <v>97.168000000000006</v>
          </cell>
          <cell r="AZ43">
            <v>94.631</v>
          </cell>
          <cell r="BA43">
            <v>92.024000000000001</v>
          </cell>
          <cell r="BB43">
            <v>90.644999999999996</v>
          </cell>
          <cell r="BC43">
            <v>89.245000000000005</v>
          </cell>
          <cell r="BD43">
            <v>88.522999999999996</v>
          </cell>
          <cell r="BE43">
            <v>87.835999999999999</v>
          </cell>
          <cell r="BF43">
            <v>86.975999999999999</v>
          </cell>
          <cell r="BG43">
            <v>87.096000000000004</v>
          </cell>
          <cell r="BH43">
            <v>89.870999999999995</v>
          </cell>
          <cell r="BI43">
            <v>93.426000000000002</v>
          </cell>
          <cell r="BJ43">
            <v>93.525999999999996</v>
          </cell>
          <cell r="BK43">
            <v>94.861999999999995</v>
          </cell>
          <cell r="BL43">
            <v>98.474000000000004</v>
          </cell>
          <cell r="BM43">
            <v>97.073999999999998</v>
          </cell>
          <cell r="BN43">
            <v>95.959000000000003</v>
          </cell>
          <cell r="BO43">
            <v>95.792000000000002</v>
          </cell>
          <cell r="BP43">
            <v>101.05</v>
          </cell>
          <cell r="BQ43">
            <v>102.867</v>
          </cell>
          <cell r="BR43">
            <v>107.904</v>
          </cell>
          <cell r="BS43">
            <v>109.68300000000001</v>
          </cell>
          <cell r="BT43">
            <v>113.41159494937114</v>
          </cell>
          <cell r="BU43">
            <v>113.28536114882941</v>
          </cell>
          <cell r="BV43">
            <v>113.34841970644726</v>
          </cell>
          <cell r="BW43">
            <v>113.53521558720379</v>
          </cell>
          <cell r="BX43">
            <v>114.60620593867851</v>
          </cell>
          <cell r="BY43">
            <v>114.58998436926828</v>
          </cell>
          <cell r="BZ43">
            <v>114.77482105136932</v>
          </cell>
          <cell r="CA43">
            <v>115.020270501635</v>
          </cell>
          <cell r="CB43">
            <v>116.0547933673661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F44">
            <v>0</v>
          </cell>
          <cell r="G44">
            <v>-7.1519999999999975</v>
          </cell>
          <cell r="H44">
            <v>-18.329999999999998</v>
          </cell>
          <cell r="I44">
            <v>-33.070000000000007</v>
          </cell>
          <cell r="J44">
            <v>-44.59</v>
          </cell>
          <cell r="K44">
            <v>-58.382000000000005</v>
          </cell>
          <cell r="L44">
            <v>-71.831999999999994</v>
          </cell>
          <cell r="M44">
            <v>-79.675999999999988</v>
          </cell>
          <cell r="N44">
            <v>-75.511999999999986</v>
          </cell>
          <cell r="O44">
            <v>-81.651999999999987</v>
          </cell>
          <cell r="P44">
            <v>-93.325999999999993</v>
          </cell>
          <cell r="Q44">
            <v>-97.562000000000012</v>
          </cell>
          <cell r="R44">
            <v>-104.027</v>
          </cell>
          <cell r="S44">
            <v>-111.01299999999999</v>
          </cell>
          <cell r="T44">
            <v>-127.35299999999999</v>
          </cell>
          <cell r="U44">
            <v>-146.74599999999998</v>
          </cell>
          <cell r="V44">
            <v>-176.22873844047035</v>
          </cell>
          <cell r="W44">
            <v>-206.06317176143216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F45">
            <v>0</v>
          </cell>
          <cell r="G45">
            <v>27.593</v>
          </cell>
          <cell r="H45">
            <v>38.25</v>
          </cell>
          <cell r="I45">
            <v>54.823999999999998</v>
          </cell>
          <cell r="J45">
            <v>119.124</v>
          </cell>
          <cell r="K45">
            <v>118.05799999999999</v>
          </cell>
          <cell r="L45">
            <v>116.45699999999999</v>
          </cell>
          <cell r="M45">
            <v>113.78700000000001</v>
          </cell>
          <cell r="N45">
            <v>111.39</v>
          </cell>
          <cell r="O45">
            <v>103.53100000000001</v>
          </cell>
          <cell r="P45">
            <v>94.631</v>
          </cell>
          <cell r="Q45">
            <v>88.522999999999996</v>
          </cell>
          <cell r="R45">
            <v>89.870999999999995</v>
          </cell>
          <cell r="S45">
            <v>98.474000000000004</v>
          </cell>
          <cell r="T45">
            <v>101.05</v>
          </cell>
          <cell r="U45">
            <v>113.41159494937114</v>
          </cell>
          <cell r="V45">
            <v>114.60620593867851</v>
          </cell>
          <cell r="W45">
            <v>116.0547933673661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115.64700000000001</v>
          </cell>
          <cell r="AL45">
            <v>114.084</v>
          </cell>
          <cell r="AM45">
            <v>113.372</v>
          </cell>
          <cell r="AN45">
            <v>113.78700000000001</v>
          </cell>
          <cell r="AO45">
            <v>112.36199999999999</v>
          </cell>
          <cell r="AP45">
            <v>112.23099999999999</v>
          </cell>
          <cell r="AQ45">
            <v>112.752</v>
          </cell>
          <cell r="AR45">
            <v>111.39</v>
          </cell>
          <cell r="AS45">
            <v>109.629</v>
          </cell>
          <cell r="AT45">
            <v>108.084</v>
          </cell>
          <cell r="AU45">
            <v>105.551</v>
          </cell>
          <cell r="AV45">
            <v>103.53100000000001</v>
          </cell>
          <cell r="AW45">
            <v>100.79600000000001</v>
          </cell>
          <cell r="AX45">
            <v>99.584000000000003</v>
          </cell>
          <cell r="AY45">
            <v>97.168000000000006</v>
          </cell>
          <cell r="AZ45">
            <v>94.631</v>
          </cell>
          <cell r="BA45">
            <v>92.024000000000001</v>
          </cell>
          <cell r="BB45">
            <v>90.644999999999996</v>
          </cell>
          <cell r="BC45">
            <v>89.245000000000005</v>
          </cell>
          <cell r="BD45">
            <v>88.522999999999996</v>
          </cell>
          <cell r="BE45">
            <v>87.835999999999999</v>
          </cell>
          <cell r="BF45">
            <v>86.975999999999999</v>
          </cell>
          <cell r="BG45">
            <v>87.096000000000004</v>
          </cell>
          <cell r="BH45">
            <v>89.870999999999995</v>
          </cell>
          <cell r="BI45">
            <v>93.426000000000002</v>
          </cell>
          <cell r="BJ45">
            <v>93.525999999999996</v>
          </cell>
          <cell r="BK45">
            <v>94.861999999999995</v>
          </cell>
          <cell r="BL45">
            <v>98.474000000000004</v>
          </cell>
          <cell r="BM45">
            <v>97.073999999999998</v>
          </cell>
          <cell r="BN45">
            <v>95.959000000000003</v>
          </cell>
          <cell r="BO45">
            <v>95.792000000000002</v>
          </cell>
          <cell r="BP45">
            <v>101.05</v>
          </cell>
          <cell r="BQ45">
            <v>102.867</v>
          </cell>
          <cell r="BR45">
            <v>107.904</v>
          </cell>
          <cell r="BS45">
            <v>109.68300000000001</v>
          </cell>
          <cell r="BT45">
            <v>113.41159494937114</v>
          </cell>
          <cell r="BU45">
            <v>113.28536114882941</v>
          </cell>
          <cell r="BV45">
            <v>113.34841970644726</v>
          </cell>
          <cell r="BW45">
            <v>113.53521558720379</v>
          </cell>
          <cell r="BX45">
            <v>114.60620593867851</v>
          </cell>
          <cell r="BY45">
            <v>114.58998436926828</v>
          </cell>
          <cell r="BZ45">
            <v>114.77482105136932</v>
          </cell>
          <cell r="CA45">
            <v>115.020270501635</v>
          </cell>
          <cell r="CB45">
            <v>116.0547933673661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F46">
            <v>0</v>
          </cell>
          <cell r="G46">
            <v>99.207999999999998</v>
          </cell>
          <cell r="H46">
            <v>98.477000000000004</v>
          </cell>
          <cell r="I46">
            <v>135.85300000000001</v>
          </cell>
          <cell r="J46">
            <v>132.626</v>
          </cell>
          <cell r="K46">
            <v>363.65699999999998</v>
          </cell>
          <cell r="L46">
            <v>373.53000000000003</v>
          </cell>
          <cell r="M46">
            <v>339.733</v>
          </cell>
          <cell r="N46">
            <v>614.22399999999993</v>
          </cell>
          <cell r="O46">
            <v>529.78800000000001</v>
          </cell>
          <cell r="P46">
            <v>598.58100000000002</v>
          </cell>
          <cell r="Q46">
            <v>685.62700000000007</v>
          </cell>
          <cell r="R46">
            <v>755.92500000000007</v>
          </cell>
          <cell r="S46">
            <v>899.38099999999997</v>
          </cell>
          <cell r="T46">
            <v>982.11259999999993</v>
          </cell>
          <cell r="U46">
            <v>1199.1746355999999</v>
          </cell>
          <cell r="V46">
            <v>1171.8750344015416</v>
          </cell>
          <cell r="W46">
            <v>1153.171082318454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324.70999999999998</v>
          </cell>
          <cell r="AL46">
            <v>327.57000000000005</v>
          </cell>
          <cell r="AM46">
            <v>326.24700000000001</v>
          </cell>
          <cell r="AN46">
            <v>274.44200000000001</v>
          </cell>
          <cell r="AO46">
            <v>323.10699999999997</v>
          </cell>
          <cell r="AP46">
            <v>323.06799999999998</v>
          </cell>
          <cell r="AQ46">
            <v>514.73299999999995</v>
          </cell>
          <cell r="AR46">
            <v>523.18599999999992</v>
          </cell>
          <cell r="AS46">
            <v>513.78599999999994</v>
          </cell>
          <cell r="AT46">
            <v>508.78200000000004</v>
          </cell>
          <cell r="AU46">
            <v>474.39300000000003</v>
          </cell>
          <cell r="AV46">
            <v>424.37900000000002</v>
          </cell>
          <cell r="AW46">
            <v>396.19100000000003</v>
          </cell>
          <cell r="AX46">
            <v>425.29699999999997</v>
          </cell>
          <cell r="AY46">
            <v>460.75200000000001</v>
          </cell>
          <cell r="AZ46">
            <v>457.34500000000003</v>
          </cell>
          <cell r="BA46">
            <v>476.33199999999999</v>
          </cell>
          <cell r="BB46">
            <v>473.88</v>
          </cell>
          <cell r="BC46">
            <v>481.66899999999998</v>
          </cell>
          <cell r="BD46">
            <v>514.36300000000006</v>
          </cell>
          <cell r="BE46">
            <v>539.01599999999996</v>
          </cell>
          <cell r="BF46">
            <v>535.92600000000004</v>
          </cell>
          <cell r="BG46">
            <v>526.29700000000003</v>
          </cell>
          <cell r="BH46">
            <v>549.07900000000006</v>
          </cell>
          <cell r="BI46">
            <v>544.76900000000001</v>
          </cell>
          <cell r="BJ46">
            <v>656.84300000000007</v>
          </cell>
          <cell r="BK46">
            <v>662.68299999999999</v>
          </cell>
          <cell r="BL46">
            <v>655.55099999999993</v>
          </cell>
          <cell r="BM46">
            <v>636.10300000000007</v>
          </cell>
          <cell r="BN46">
            <v>639.35799999999995</v>
          </cell>
          <cell r="BO46">
            <v>678.30799999999999</v>
          </cell>
          <cell r="BP46">
            <v>701.50900000000001</v>
          </cell>
          <cell r="BQ46">
            <v>698.21900000000005</v>
          </cell>
          <cell r="BR46">
            <v>871.95399999999995</v>
          </cell>
          <cell r="BS46">
            <v>853.423</v>
          </cell>
          <cell r="BT46">
            <v>844.48917999999992</v>
          </cell>
          <cell r="BU46">
            <v>836.09138919999998</v>
          </cell>
          <cell r="BV46">
            <v>828.19746584799998</v>
          </cell>
          <cell r="BW46">
            <v>820.77717789711994</v>
          </cell>
          <cell r="BX46">
            <v>813.80210722329275</v>
          </cell>
          <cell r="BY46">
            <v>807.24554078989513</v>
          </cell>
          <cell r="BZ46">
            <v>801.08236834250147</v>
          </cell>
          <cell r="CA46">
            <v>795.28898624195142</v>
          </cell>
          <cell r="CB46">
            <v>789.84320706743426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F47">
            <v>0</v>
          </cell>
          <cell r="G47">
            <v>-10.958</v>
          </cell>
          <cell r="H47">
            <v>-34.473999999999997</v>
          </cell>
          <cell r="I47">
            <v>-18.033000000000001</v>
          </cell>
          <cell r="J47">
            <v>-21.745000000000001</v>
          </cell>
          <cell r="K47">
            <v>-33.700000000000003</v>
          </cell>
          <cell r="L47">
            <v>-47.713000000000001</v>
          </cell>
          <cell r="M47">
            <v>-65.290999999999997</v>
          </cell>
          <cell r="N47">
            <v>-91.037999999999997</v>
          </cell>
          <cell r="O47">
            <v>-105.40900000000001</v>
          </cell>
          <cell r="P47">
            <v>-141.23599999999999</v>
          </cell>
          <cell r="Q47">
            <v>-171.26400000000001</v>
          </cell>
          <cell r="R47">
            <v>-206.846</v>
          </cell>
          <cell r="S47">
            <v>-243.83</v>
          </cell>
          <cell r="T47">
            <v>-280.60359999999991</v>
          </cell>
          <cell r="U47">
            <v>-354.68545559999995</v>
          </cell>
          <cell r="V47">
            <v>-358.07292717824885</v>
          </cell>
          <cell r="W47">
            <v>-363.32787525101969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F48">
            <v>0</v>
          </cell>
          <cell r="G48">
            <v>88.25</v>
          </cell>
          <cell r="H48">
            <v>64.003</v>
          </cell>
          <cell r="I48">
            <v>117.82</v>
          </cell>
          <cell r="J48">
            <v>110.881</v>
          </cell>
          <cell r="K48">
            <v>329.95699999999999</v>
          </cell>
          <cell r="L48">
            <v>325.81700000000001</v>
          </cell>
          <cell r="M48">
            <v>274.44200000000001</v>
          </cell>
          <cell r="N48">
            <v>523.18599999999992</v>
          </cell>
          <cell r="O48">
            <v>424.37900000000002</v>
          </cell>
          <cell r="P48">
            <v>457.34500000000003</v>
          </cell>
          <cell r="Q48">
            <v>514.36300000000006</v>
          </cell>
          <cell r="R48">
            <v>549.07900000000006</v>
          </cell>
          <cell r="S48">
            <v>655.55099999999993</v>
          </cell>
          <cell r="T48">
            <v>701.50900000000001</v>
          </cell>
          <cell r="U48">
            <v>844.48917999999992</v>
          </cell>
          <cell r="V48">
            <v>813.80210722329275</v>
          </cell>
          <cell r="W48">
            <v>789.84320706743426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324.70999999999998</v>
          </cell>
          <cell r="AL48">
            <v>327.57000000000005</v>
          </cell>
          <cell r="AM48">
            <v>326.24700000000001</v>
          </cell>
          <cell r="AN48">
            <v>274.44200000000001</v>
          </cell>
          <cell r="AO48">
            <v>323.10699999999997</v>
          </cell>
          <cell r="AP48">
            <v>323.06799999999998</v>
          </cell>
          <cell r="AQ48">
            <v>514.73299999999995</v>
          </cell>
          <cell r="AR48">
            <v>523.18599999999992</v>
          </cell>
          <cell r="AS48">
            <v>513.78599999999994</v>
          </cell>
          <cell r="AT48">
            <v>508.78200000000004</v>
          </cell>
          <cell r="AU48">
            <v>474.39300000000003</v>
          </cell>
          <cell r="AV48">
            <v>424.37900000000002</v>
          </cell>
          <cell r="AW48">
            <v>396.19100000000003</v>
          </cell>
          <cell r="AX48">
            <v>425.29699999999997</v>
          </cell>
          <cell r="AY48">
            <v>460.75200000000001</v>
          </cell>
          <cell r="AZ48">
            <v>457.34500000000003</v>
          </cell>
          <cell r="BA48">
            <v>476.33199999999999</v>
          </cell>
          <cell r="BB48">
            <v>473.88</v>
          </cell>
          <cell r="BC48">
            <v>481.66899999999998</v>
          </cell>
          <cell r="BD48">
            <v>514.36300000000006</v>
          </cell>
          <cell r="BE48">
            <v>539.01599999999996</v>
          </cell>
          <cell r="BF48">
            <v>535.92600000000004</v>
          </cell>
          <cell r="BG48">
            <v>526.29700000000003</v>
          </cell>
          <cell r="BH48">
            <v>549.07900000000006</v>
          </cell>
          <cell r="BI48">
            <v>544.76900000000001</v>
          </cell>
          <cell r="BJ48">
            <v>656.84300000000007</v>
          </cell>
          <cell r="BK48">
            <v>662.68299999999999</v>
          </cell>
          <cell r="BL48">
            <v>655.55099999999993</v>
          </cell>
          <cell r="BM48">
            <v>636.10300000000007</v>
          </cell>
          <cell r="BN48">
            <v>639.35799999999995</v>
          </cell>
          <cell r="BO48">
            <v>678.30799999999999</v>
          </cell>
          <cell r="BP48">
            <v>701.50900000000001</v>
          </cell>
          <cell r="BQ48">
            <v>698.21900000000005</v>
          </cell>
          <cell r="BR48">
            <v>871.95399999999995</v>
          </cell>
          <cell r="BS48">
            <v>853.423</v>
          </cell>
          <cell r="BT48">
            <v>844.48917999999992</v>
          </cell>
          <cell r="BU48">
            <v>836.09138919999998</v>
          </cell>
          <cell r="BV48">
            <v>828.19746584799998</v>
          </cell>
          <cell r="BW48">
            <v>820.77717789711994</v>
          </cell>
          <cell r="BX48">
            <v>813.80210722329275</v>
          </cell>
          <cell r="BY48">
            <v>807.24554078989513</v>
          </cell>
          <cell r="BZ48">
            <v>801.08236834250147</v>
          </cell>
          <cell r="CA48">
            <v>795.28898624195142</v>
          </cell>
          <cell r="CB48">
            <v>789.84320706743426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F51">
            <v>0</v>
          </cell>
          <cell r="G51">
            <v>19.672999999999998</v>
          </cell>
          <cell r="H51">
            <v>30.222999999999999</v>
          </cell>
          <cell r="I51">
            <v>8.3480000000000008</v>
          </cell>
          <cell r="J51">
            <v>34.923000000000002</v>
          </cell>
          <cell r="K51">
            <v>32.389000000000003</v>
          </cell>
          <cell r="L51">
            <v>61.998999999999995</v>
          </cell>
          <cell r="M51">
            <v>113.72</v>
          </cell>
          <cell r="N51">
            <v>82.841999999999999</v>
          </cell>
          <cell r="O51">
            <v>110</v>
          </cell>
          <cell r="P51">
            <v>114.126</v>
          </cell>
          <cell r="Q51">
            <v>112.99100000000001</v>
          </cell>
          <cell r="R51">
            <v>127.33200000000001</v>
          </cell>
          <cell r="S51">
            <v>135.88900000000001</v>
          </cell>
          <cell r="T51">
            <v>151.684</v>
          </cell>
          <cell r="U51">
            <v>179.69621700921044</v>
          </cell>
          <cell r="V51">
            <v>175.23236401401272</v>
          </cell>
          <cell r="W51">
            <v>174.35383449427897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63.718000000000004</v>
          </cell>
          <cell r="AL51">
            <v>56.847999999999999</v>
          </cell>
          <cell r="AM51">
            <v>64.972000000000008</v>
          </cell>
          <cell r="AN51">
            <v>113.72</v>
          </cell>
          <cell r="AO51">
            <v>59.838999999999999</v>
          </cell>
          <cell r="AP51">
            <v>59.704000000000008</v>
          </cell>
          <cell r="AQ51">
            <v>82.60499999999999</v>
          </cell>
          <cell r="AR51">
            <v>82.841999999999999</v>
          </cell>
          <cell r="AS51">
            <v>86.828000000000003</v>
          </cell>
          <cell r="AT51">
            <v>86.335999999999999</v>
          </cell>
          <cell r="AU51">
            <v>85.167000000000002</v>
          </cell>
          <cell r="AV51">
            <v>110</v>
          </cell>
          <cell r="AW51">
            <v>111.57999999999998</v>
          </cell>
          <cell r="AX51">
            <v>111.76900000000001</v>
          </cell>
          <cell r="AY51">
            <v>120.81100000000001</v>
          </cell>
          <cell r="AZ51">
            <v>114.126</v>
          </cell>
          <cell r="BA51">
            <v>117.40599999999999</v>
          </cell>
          <cell r="BB51">
            <v>120.58</v>
          </cell>
          <cell r="BC51">
            <v>128.708</v>
          </cell>
          <cell r="BD51">
            <v>112.99100000000001</v>
          </cell>
          <cell r="BE51">
            <v>121.083</v>
          </cell>
          <cell r="BF51">
            <v>123.291</v>
          </cell>
          <cell r="BG51">
            <v>125.48500000000001</v>
          </cell>
          <cell r="BH51">
            <v>127.33200000000001</v>
          </cell>
          <cell r="BI51">
            <v>133.92599999999999</v>
          </cell>
          <cell r="BJ51">
            <v>178.33600000000001</v>
          </cell>
          <cell r="BK51">
            <v>186.97899999999998</v>
          </cell>
          <cell r="BL51">
            <v>135.88900000000001</v>
          </cell>
          <cell r="BM51">
            <v>135.49599999999998</v>
          </cell>
          <cell r="BN51">
            <v>145.38299999999998</v>
          </cell>
          <cell r="BO51">
            <v>165.934</v>
          </cell>
          <cell r="BP51">
            <v>151.684</v>
          </cell>
          <cell r="BQ51">
            <v>132.44800000000001</v>
          </cell>
          <cell r="BR51">
            <v>133.22499999999999</v>
          </cell>
          <cell r="BS51">
            <v>169.23700000000002</v>
          </cell>
          <cell r="BT51">
            <v>179.69621700921044</v>
          </cell>
          <cell r="BU51">
            <v>161.49461937390097</v>
          </cell>
          <cell r="BV51">
            <v>163.5586804251484</v>
          </cell>
          <cell r="BW51">
            <v>165.01577751566072</v>
          </cell>
          <cell r="BX51">
            <v>175.23236401401272</v>
          </cell>
          <cell r="BY51">
            <v>162.2684299597326</v>
          </cell>
          <cell r="BZ51">
            <v>164.51137346567486</v>
          </cell>
          <cell r="CA51">
            <v>165.32585078931248</v>
          </cell>
          <cell r="CB51">
            <v>174.35383449427897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F52">
            <v>0</v>
          </cell>
          <cell r="G52">
            <v>829.21499999999992</v>
          </cell>
          <cell r="H52">
            <v>892.12700000000007</v>
          </cell>
          <cell r="I52">
            <v>894.58500000000004</v>
          </cell>
          <cell r="J52">
            <v>943.25900000000001</v>
          </cell>
          <cell r="K52">
            <v>1082.8109999999999</v>
          </cell>
          <cell r="L52">
            <v>1122.424</v>
          </cell>
          <cell r="M52">
            <v>1226.3589999999999</v>
          </cell>
          <cell r="N52">
            <v>1198.4590000000001</v>
          </cell>
          <cell r="O52">
            <v>1088.5680000000002</v>
          </cell>
          <cell r="P52">
            <v>1166.3389999999999</v>
          </cell>
          <cell r="Q52">
            <v>1204.999</v>
          </cell>
          <cell r="R52">
            <v>1332.9380000000001</v>
          </cell>
          <cell r="S52">
            <v>1946.9080000000001</v>
          </cell>
          <cell r="T52">
            <v>2006.1129999999998</v>
          </cell>
          <cell r="U52">
            <v>2012.2068743083146</v>
          </cell>
          <cell r="V52">
            <v>2062.4810719184743</v>
          </cell>
          <cell r="W52">
            <v>2164.2424591878171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1119.1579999999999</v>
          </cell>
          <cell r="AL52">
            <v>1146.9340000000002</v>
          </cell>
          <cell r="AM52">
            <v>1153.5630000000001</v>
          </cell>
          <cell r="AN52">
            <v>1226.3589999999999</v>
          </cell>
          <cell r="AO52">
            <v>1180.223</v>
          </cell>
          <cell r="AP52">
            <v>1116.384</v>
          </cell>
          <cell r="AQ52">
            <v>1112.1769999999999</v>
          </cell>
          <cell r="AR52">
            <v>1198.4590000000001</v>
          </cell>
          <cell r="AS52">
            <v>1159.326</v>
          </cell>
          <cell r="AT52">
            <v>1140.261</v>
          </cell>
          <cell r="AU52">
            <v>1101.6080000000002</v>
          </cell>
          <cell r="AV52">
            <v>1088.5680000000002</v>
          </cell>
          <cell r="AW52">
            <v>1056.3499999999999</v>
          </cell>
          <cell r="AX52">
            <v>1108.857</v>
          </cell>
          <cell r="AY52">
            <v>1112.462</v>
          </cell>
          <cell r="AZ52">
            <v>1166.3389999999999</v>
          </cell>
          <cell r="BA52">
            <v>1124.8139999999999</v>
          </cell>
          <cell r="BB52">
            <v>1127.5070000000001</v>
          </cell>
          <cell r="BC52">
            <v>1163.9960000000001</v>
          </cell>
          <cell r="BD52">
            <v>1204.999</v>
          </cell>
          <cell r="BE52">
            <v>1220.3499999999999</v>
          </cell>
          <cell r="BF52">
            <v>1259.3910000000001</v>
          </cell>
          <cell r="BG52">
            <v>1247.5520000000001</v>
          </cell>
          <cell r="BH52">
            <v>1332.9380000000001</v>
          </cell>
          <cell r="BI52">
            <v>1369.7149999999999</v>
          </cell>
          <cell r="BJ52">
            <v>1816.3119999999999</v>
          </cell>
          <cell r="BK52">
            <v>1899.683</v>
          </cell>
          <cell r="BL52">
            <v>1946.9080000000001</v>
          </cell>
          <cell r="BM52">
            <v>1916.38</v>
          </cell>
          <cell r="BN52">
            <v>1859.3649999999998</v>
          </cell>
          <cell r="BO52">
            <v>1913.8119999999999</v>
          </cell>
          <cell r="BP52">
            <v>2006.1129999999998</v>
          </cell>
          <cell r="BQ52">
            <v>1992.3240000000001</v>
          </cell>
          <cell r="BR52">
            <v>2006.5950000000003</v>
          </cell>
          <cell r="BS52">
            <v>1957.2429999999999</v>
          </cell>
          <cell r="BT52">
            <v>2012.2068743083146</v>
          </cell>
          <cell r="BU52">
            <v>1984.2855268165254</v>
          </cell>
          <cell r="BV52">
            <v>2002.8817014646424</v>
          </cell>
          <cell r="BW52">
            <v>1995.5451973723787</v>
          </cell>
          <cell r="BX52">
            <v>2062.4810719184743</v>
          </cell>
          <cell r="BY52">
            <v>2055.6151655778249</v>
          </cell>
          <cell r="BZ52">
            <v>2081.235096230655</v>
          </cell>
          <cell r="CA52">
            <v>2083.0422321606156</v>
          </cell>
          <cell r="CB52">
            <v>2164.2424591878171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F53">
            <v>0</v>
          </cell>
          <cell r="G53">
            <v>6.7119999999999997</v>
          </cell>
          <cell r="H53">
            <v>4.3780000000000001</v>
          </cell>
          <cell r="I53">
            <v>5.242</v>
          </cell>
          <cell r="J53">
            <v>3.6920000000000002</v>
          </cell>
          <cell r="K53">
            <v>7.0579999999999998</v>
          </cell>
          <cell r="L53">
            <v>9.6560000000000006</v>
          </cell>
          <cell r="M53">
            <v>12.651</v>
          </cell>
          <cell r="N53">
            <v>12.076000000000001</v>
          </cell>
          <cell r="O53">
            <v>15.03</v>
          </cell>
          <cell r="P53">
            <v>18.350000000000001</v>
          </cell>
          <cell r="Q53">
            <v>23.815000000000001</v>
          </cell>
          <cell r="R53">
            <v>25.802</v>
          </cell>
          <cell r="S53">
            <v>22.809000000000001</v>
          </cell>
          <cell r="T53">
            <v>37.701000000000001</v>
          </cell>
          <cell r="U53">
            <v>37.832309817063205</v>
          </cell>
          <cell r="V53">
            <v>36.156721637297188</v>
          </cell>
          <cell r="W53">
            <v>35.826949648742669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10.164</v>
          </cell>
          <cell r="AL53">
            <v>9.8379999999999992</v>
          </cell>
          <cell r="AM53">
            <v>10.500999999999999</v>
          </cell>
          <cell r="AN53">
            <v>12.651</v>
          </cell>
          <cell r="AO53">
            <v>9.6159999999999997</v>
          </cell>
          <cell r="AP53">
            <v>9.6720000000000006</v>
          </cell>
          <cell r="AQ53">
            <v>8.6110000000000007</v>
          </cell>
          <cell r="AR53">
            <v>12.076000000000001</v>
          </cell>
          <cell r="AS53">
            <v>8.2989999999999995</v>
          </cell>
          <cell r="AT53">
            <v>14.739000000000001</v>
          </cell>
          <cell r="AU53">
            <v>14.315</v>
          </cell>
          <cell r="AV53">
            <v>15.03</v>
          </cell>
          <cell r="AW53">
            <v>14.387</v>
          </cell>
          <cell r="AX53">
            <v>16.527000000000001</v>
          </cell>
          <cell r="AY53">
            <v>12.923999999999999</v>
          </cell>
          <cell r="AZ53">
            <v>18.350000000000001</v>
          </cell>
          <cell r="BA53">
            <v>13.531000000000001</v>
          </cell>
          <cell r="BB53">
            <v>14.491</v>
          </cell>
          <cell r="BC53">
            <v>16.715</v>
          </cell>
          <cell r="BD53">
            <v>23.815000000000001</v>
          </cell>
          <cell r="BE53">
            <v>18.617000000000001</v>
          </cell>
          <cell r="BF53">
            <v>23.097999999999999</v>
          </cell>
          <cell r="BG53">
            <v>23.824999999999999</v>
          </cell>
          <cell r="BH53">
            <v>25.802</v>
          </cell>
          <cell r="BI53">
            <v>24.747</v>
          </cell>
          <cell r="BJ53">
            <v>24.920999999999999</v>
          </cell>
          <cell r="BK53">
            <v>25.94</v>
          </cell>
          <cell r="BL53">
            <v>22.809000000000001</v>
          </cell>
          <cell r="BM53">
            <v>24.356000000000002</v>
          </cell>
          <cell r="BN53">
            <v>32.671999999999997</v>
          </cell>
          <cell r="BO53">
            <v>28.827000000000002</v>
          </cell>
          <cell r="BP53">
            <v>37.701000000000001</v>
          </cell>
          <cell r="BQ53">
            <v>36.326999999999998</v>
          </cell>
          <cell r="BR53">
            <v>32.113</v>
          </cell>
          <cell r="BS53">
            <v>25.314</v>
          </cell>
          <cell r="BT53">
            <v>37.832309817063205</v>
          </cell>
          <cell r="BU53">
            <v>34.092330658620511</v>
          </cell>
          <cell r="BV53">
            <v>30.75432938246627</v>
          </cell>
          <cell r="BW53">
            <v>24.131022119735128</v>
          </cell>
          <cell r="BX53">
            <v>36.156721637297188</v>
          </cell>
          <cell r="BY53">
            <v>34.411768916265281</v>
          </cell>
          <cell r="BZ53">
            <v>31.100455149528585</v>
          </cell>
          <cell r="CA53">
            <v>24.217918706056327</v>
          </cell>
          <cell r="CB53">
            <v>35.826949648742669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1.6240000000000001</v>
          </cell>
          <cell r="K54">
            <v>1.708</v>
          </cell>
          <cell r="L54">
            <v>1.798</v>
          </cell>
          <cell r="M54">
            <v>1.8919999999999999</v>
          </cell>
          <cell r="N54">
            <v>1.9239999999999999</v>
          </cell>
          <cell r="O54">
            <v>2.0329999999999999</v>
          </cell>
          <cell r="P54">
            <v>2.1480000000000001</v>
          </cell>
          <cell r="Q54">
            <v>2.2690000000000001</v>
          </cell>
          <cell r="R54">
            <v>2.3969999999999998</v>
          </cell>
          <cell r="S54">
            <v>35.710999999999999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1.821</v>
          </cell>
          <cell r="AL54">
            <v>1.8440000000000001</v>
          </cell>
          <cell r="AM54">
            <v>1.8680000000000001</v>
          </cell>
          <cell r="AN54">
            <v>1.8919999999999999</v>
          </cell>
          <cell r="AO54">
            <v>1.9239999999999999</v>
          </cell>
          <cell r="AP54">
            <v>1.9350000000000001</v>
          </cell>
          <cell r="AQ54">
            <v>2.0699999999999998</v>
          </cell>
          <cell r="AR54">
            <v>1.9239999999999999</v>
          </cell>
          <cell r="AS54">
            <v>1.9510000000000001</v>
          </cell>
          <cell r="AT54">
            <v>1.978</v>
          </cell>
          <cell r="AU54">
            <v>2.0049999999999999</v>
          </cell>
          <cell r="AV54">
            <v>2.0329999999999999</v>
          </cell>
          <cell r="AW54">
            <v>2.0609999999999999</v>
          </cell>
          <cell r="AX54">
            <v>2.09</v>
          </cell>
          <cell r="AY54">
            <v>2.1179999999999999</v>
          </cell>
          <cell r="AZ54">
            <v>2.1480000000000001</v>
          </cell>
          <cell r="BA54">
            <v>2.177</v>
          </cell>
          <cell r="BB54">
            <v>2.2069999999999999</v>
          </cell>
          <cell r="BC54">
            <v>2.238</v>
          </cell>
          <cell r="BD54">
            <v>2.2690000000000001</v>
          </cell>
          <cell r="BE54">
            <v>2.2999999999999998</v>
          </cell>
          <cell r="BF54">
            <v>2.3319999999999999</v>
          </cell>
          <cell r="BG54">
            <v>2.3639999999999999</v>
          </cell>
          <cell r="BH54">
            <v>2.3969999999999998</v>
          </cell>
          <cell r="BI54">
            <v>2.4300000000000002</v>
          </cell>
          <cell r="BJ54">
            <v>2.4630000000000001</v>
          </cell>
          <cell r="BK54">
            <v>36.323</v>
          </cell>
          <cell r="BL54">
            <v>35.710999999999999</v>
          </cell>
          <cell r="BM54">
            <v>35.091000000000001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F55">
            <v>0</v>
          </cell>
          <cell r="G55">
            <v>90.683999999999997</v>
          </cell>
          <cell r="H55">
            <v>116.47</v>
          </cell>
          <cell r="I55">
            <v>144.619</v>
          </cell>
          <cell r="J55">
            <v>123.29600000000001</v>
          </cell>
          <cell r="K55">
            <v>154.55100000000002</v>
          </cell>
          <cell r="L55">
            <v>148.56200000000001</v>
          </cell>
          <cell r="M55">
            <v>180.86700000000002</v>
          </cell>
          <cell r="N55">
            <v>228.14699999999999</v>
          </cell>
          <cell r="O55">
            <v>237.77300000000002</v>
          </cell>
          <cell r="P55">
            <v>261.68400000000003</v>
          </cell>
          <cell r="Q55">
            <v>294.185</v>
          </cell>
          <cell r="R55">
            <v>346.19400000000002</v>
          </cell>
          <cell r="S55">
            <v>397.96500000000003</v>
          </cell>
          <cell r="T55">
            <v>389.24599999999998</v>
          </cell>
          <cell r="U55">
            <v>380.85150843302296</v>
          </cell>
          <cell r="V55">
            <v>385.88189409194314</v>
          </cell>
          <cell r="W55">
            <v>421.64950748034727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134.679</v>
          </cell>
          <cell r="AL55">
            <v>141.12200000000001</v>
          </cell>
          <cell r="AM55">
            <v>149.52600000000001</v>
          </cell>
          <cell r="AN55">
            <v>180.86700000000002</v>
          </cell>
          <cell r="AO55">
            <v>160.089</v>
          </cell>
          <cell r="AP55">
            <v>171.21800000000002</v>
          </cell>
          <cell r="AQ55">
            <v>210.374</v>
          </cell>
          <cell r="AR55">
            <v>228.14699999999999</v>
          </cell>
          <cell r="AS55">
            <v>218.607</v>
          </cell>
          <cell r="AT55">
            <v>223.63300000000001</v>
          </cell>
          <cell r="AU55">
            <v>220.26099999999997</v>
          </cell>
          <cell r="AV55">
            <v>237.77300000000002</v>
          </cell>
          <cell r="AW55">
            <v>220.202</v>
          </cell>
          <cell r="AX55">
            <v>227.11199999999997</v>
          </cell>
          <cell r="AY55">
            <v>229.34300000000002</v>
          </cell>
          <cell r="AZ55">
            <v>261.68400000000003</v>
          </cell>
          <cell r="BA55">
            <v>240.98599999999999</v>
          </cell>
          <cell r="BB55">
            <v>258.19399999999996</v>
          </cell>
          <cell r="BC55">
            <v>267.31200000000001</v>
          </cell>
          <cell r="BD55">
            <v>294.185</v>
          </cell>
          <cell r="BE55">
            <v>268.32900000000001</v>
          </cell>
          <cell r="BF55">
            <v>308.70299999999997</v>
          </cell>
          <cell r="BG55">
            <v>328.77600000000001</v>
          </cell>
          <cell r="BH55">
            <v>346.19400000000002</v>
          </cell>
          <cell r="BI55">
            <v>320.36200000000002</v>
          </cell>
          <cell r="BJ55">
            <v>350.91199999999998</v>
          </cell>
          <cell r="BK55">
            <v>385.90300000000002</v>
          </cell>
          <cell r="BL55">
            <v>397.96500000000003</v>
          </cell>
          <cell r="BM55">
            <v>355.303</v>
          </cell>
          <cell r="BN55">
            <v>358.67599999999999</v>
          </cell>
          <cell r="BO55">
            <v>368.738</v>
          </cell>
          <cell r="BP55">
            <v>389.24599999999998</v>
          </cell>
          <cell r="BQ55">
            <v>377.96999999999997</v>
          </cell>
          <cell r="BR55">
            <v>384.90800000000002</v>
          </cell>
          <cell r="BS55">
            <v>367.846</v>
          </cell>
          <cell r="BT55">
            <v>380.85150843302296</v>
          </cell>
          <cell r="BU55">
            <v>361.00037662124015</v>
          </cell>
          <cell r="BV55">
            <v>372.55830336822237</v>
          </cell>
          <cell r="BW55">
            <v>362.59801368865141</v>
          </cell>
          <cell r="BX55">
            <v>385.88189409194314</v>
          </cell>
          <cell r="BY55">
            <v>375.41267530349234</v>
          </cell>
          <cell r="BZ55">
            <v>389.97591935083233</v>
          </cell>
          <cell r="CA55">
            <v>386.24066271424829</v>
          </cell>
          <cell r="CB55">
            <v>421.64950748034727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F56">
            <v>0</v>
          </cell>
          <cell r="G56">
            <v>97.396000000000001</v>
          </cell>
          <cell r="H56">
            <v>120.84799999999998</v>
          </cell>
          <cell r="I56">
            <v>149.86099999999999</v>
          </cell>
          <cell r="J56">
            <v>128.61199999999999</v>
          </cell>
          <cell r="K56">
            <v>163.31700000000001</v>
          </cell>
          <cell r="L56">
            <v>160.01600000000002</v>
          </cell>
          <cell r="M56">
            <v>195.41</v>
          </cell>
          <cell r="N56">
            <v>242.14700000000002</v>
          </cell>
          <cell r="O56">
            <v>254.83599999999998</v>
          </cell>
          <cell r="P56">
            <v>282.18200000000002</v>
          </cell>
          <cell r="Q56">
            <v>320.26900000000001</v>
          </cell>
          <cell r="R56">
            <v>374.39299999999997</v>
          </cell>
          <cell r="S56">
            <v>456.48500000000001</v>
          </cell>
          <cell r="T56">
            <v>426.947</v>
          </cell>
          <cell r="U56">
            <v>418.68381825008612</v>
          </cell>
          <cell r="V56">
            <v>422.03861572924029</v>
          </cell>
          <cell r="W56">
            <v>457.47645712908997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146.66400000000002</v>
          </cell>
          <cell r="AL56">
            <v>152.804</v>
          </cell>
          <cell r="AM56">
            <v>161.89499999999998</v>
          </cell>
          <cell r="AN56">
            <v>195.41</v>
          </cell>
          <cell r="AO56">
            <v>171.62899999999999</v>
          </cell>
          <cell r="AP56">
            <v>182.82499999999999</v>
          </cell>
          <cell r="AQ56">
            <v>221.05500000000001</v>
          </cell>
          <cell r="AR56">
            <v>242.14700000000002</v>
          </cell>
          <cell r="AS56">
            <v>228.857</v>
          </cell>
          <cell r="AT56">
            <v>240.35000000000002</v>
          </cell>
          <cell r="AU56">
            <v>236.58099999999996</v>
          </cell>
          <cell r="AV56">
            <v>254.83599999999998</v>
          </cell>
          <cell r="AW56">
            <v>236.65</v>
          </cell>
          <cell r="AX56">
            <v>245.72899999999998</v>
          </cell>
          <cell r="AY56">
            <v>244.38500000000002</v>
          </cell>
          <cell r="AZ56">
            <v>282.18200000000002</v>
          </cell>
          <cell r="BA56">
            <v>256.69400000000002</v>
          </cell>
          <cell r="BB56">
            <v>274.892</v>
          </cell>
          <cell r="BC56">
            <v>286.26499999999999</v>
          </cell>
          <cell r="BD56">
            <v>320.26900000000001</v>
          </cell>
          <cell r="BE56">
            <v>289.24600000000004</v>
          </cell>
          <cell r="BF56">
            <v>334.13299999999998</v>
          </cell>
          <cell r="BG56">
            <v>354.96499999999997</v>
          </cell>
          <cell r="BH56">
            <v>374.39299999999997</v>
          </cell>
          <cell r="BI56">
            <v>347.53900000000004</v>
          </cell>
          <cell r="BJ56">
            <v>378.29599999999999</v>
          </cell>
          <cell r="BK56">
            <v>448.16600000000005</v>
          </cell>
          <cell r="BL56">
            <v>456.48500000000001</v>
          </cell>
          <cell r="BM56">
            <v>414.75</v>
          </cell>
          <cell r="BN56">
            <v>391.34799999999996</v>
          </cell>
          <cell r="BO56">
            <v>397.565</v>
          </cell>
          <cell r="BP56">
            <v>426.947</v>
          </cell>
          <cell r="BQ56">
            <v>414.29700000000003</v>
          </cell>
          <cell r="BR56">
            <v>417.02100000000002</v>
          </cell>
          <cell r="BS56">
            <v>393.15999999999997</v>
          </cell>
          <cell r="BT56">
            <v>418.68381825008612</v>
          </cell>
          <cell r="BU56">
            <v>395.09270727986069</v>
          </cell>
          <cell r="BV56">
            <v>403.31263275068864</v>
          </cell>
          <cell r="BW56">
            <v>386.72903580838653</v>
          </cell>
          <cell r="BX56">
            <v>422.03861572924029</v>
          </cell>
          <cell r="BY56">
            <v>409.82444421975765</v>
          </cell>
          <cell r="BZ56">
            <v>421.07637450036094</v>
          </cell>
          <cell r="CA56">
            <v>410.4585814203046</v>
          </cell>
          <cell r="CB56">
            <v>457.47645712908997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F57">
            <v>0</v>
          </cell>
          <cell r="G57">
            <v>33.634999999999998</v>
          </cell>
          <cell r="H57">
            <v>41.252000000000002</v>
          </cell>
          <cell r="I57">
            <v>49.780999999999999</v>
          </cell>
          <cell r="J57">
            <v>42.914000000000001</v>
          </cell>
          <cell r="K57">
            <v>60.633000000000003</v>
          </cell>
          <cell r="L57">
            <v>82.3</v>
          </cell>
          <cell r="M57">
            <v>106.42</v>
          </cell>
          <cell r="N57">
            <v>141.51900000000001</v>
          </cell>
          <cell r="O57">
            <v>152.22800000000001</v>
          </cell>
          <cell r="P57">
            <v>174.59400000000002</v>
          </cell>
          <cell r="Q57">
            <v>198.107</v>
          </cell>
          <cell r="R57">
            <v>225.11</v>
          </cell>
          <cell r="S57">
            <v>289.01900000000001</v>
          </cell>
          <cell r="T57">
            <v>282.351</v>
          </cell>
          <cell r="U57">
            <v>291.86506835026506</v>
          </cell>
          <cell r="V57">
            <v>315.01461564197086</v>
          </cell>
          <cell r="W57">
            <v>367.13417682150759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81.269000000000005</v>
          </cell>
          <cell r="AL57">
            <v>89.355000000000004</v>
          </cell>
          <cell r="AM57">
            <v>92.47999999999999</v>
          </cell>
          <cell r="AN57">
            <v>106.42</v>
          </cell>
          <cell r="AO57">
            <v>106.27</v>
          </cell>
          <cell r="AP57">
            <v>107.815</v>
          </cell>
          <cell r="AQ57">
            <v>125.05300000000001</v>
          </cell>
          <cell r="AR57">
            <v>141.51900000000001</v>
          </cell>
          <cell r="AS57">
            <v>149.392</v>
          </cell>
          <cell r="AT57">
            <v>153.67700000000002</v>
          </cell>
          <cell r="AU57">
            <v>141.40699999999998</v>
          </cell>
          <cell r="AV57">
            <v>152.22800000000001</v>
          </cell>
          <cell r="AW57">
            <v>157.87899999999999</v>
          </cell>
          <cell r="AX57">
            <v>154.60999999999999</v>
          </cell>
          <cell r="AY57">
            <v>156.80000000000001</v>
          </cell>
          <cell r="AZ57">
            <v>174.59400000000002</v>
          </cell>
          <cell r="BA57">
            <v>187.23000000000002</v>
          </cell>
          <cell r="BB57">
            <v>194.155</v>
          </cell>
          <cell r="BC57">
            <v>190.21199999999999</v>
          </cell>
          <cell r="BD57">
            <v>198.107</v>
          </cell>
          <cell r="BE57">
            <v>207.23699999999999</v>
          </cell>
          <cell r="BF57">
            <v>226.852</v>
          </cell>
          <cell r="BG57">
            <v>231.36600000000001</v>
          </cell>
          <cell r="BH57">
            <v>225.11</v>
          </cell>
          <cell r="BI57">
            <v>245.10900000000001</v>
          </cell>
          <cell r="BJ57">
            <v>253.53799999999998</v>
          </cell>
          <cell r="BK57">
            <v>280.12800000000004</v>
          </cell>
          <cell r="BL57">
            <v>289.01900000000001</v>
          </cell>
          <cell r="BM57">
            <v>276.846</v>
          </cell>
          <cell r="BN57">
            <v>274.12299999999999</v>
          </cell>
          <cell r="BO57">
            <v>279.68</v>
          </cell>
          <cell r="BP57">
            <v>282.351</v>
          </cell>
          <cell r="BQ57">
            <v>292.81</v>
          </cell>
          <cell r="BR57">
            <v>306.64400000000001</v>
          </cell>
          <cell r="BS57">
            <v>287.75200000000001</v>
          </cell>
          <cell r="BT57">
            <v>291.86506835026506</v>
          </cell>
          <cell r="BU57">
            <v>295.29050988697031</v>
          </cell>
          <cell r="BV57">
            <v>308.10669801985773</v>
          </cell>
          <cell r="BW57">
            <v>298.20204560626769</v>
          </cell>
          <cell r="BX57">
            <v>315.01461564197086</v>
          </cell>
          <cell r="BY57">
            <v>320.61068215359182</v>
          </cell>
          <cell r="BZ57">
            <v>336.81137472189971</v>
          </cell>
          <cell r="CA57">
            <v>334.58610450016397</v>
          </cell>
          <cell r="CB57">
            <v>367.13417682150759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51.853000000000002</v>
          </cell>
          <cell r="K58">
            <v>50.143000000000001</v>
          </cell>
          <cell r="L58">
            <v>48.344999999999999</v>
          </cell>
          <cell r="M58">
            <v>46.453000000000003</v>
          </cell>
          <cell r="N58">
            <v>44.558</v>
          </cell>
          <cell r="O58">
            <v>42.524999999999999</v>
          </cell>
          <cell r="P58">
            <v>40.377000000000002</v>
          </cell>
          <cell r="Q58">
            <v>38.107999999999997</v>
          </cell>
          <cell r="R58">
            <v>65.710999999999999</v>
          </cell>
          <cell r="S58">
            <v>524.46600000000001</v>
          </cell>
          <cell r="T58">
            <v>540.02200000000005</v>
          </cell>
          <cell r="U58">
            <v>552.26599999999996</v>
          </cell>
          <cell r="V58">
            <v>552.26599999999996</v>
          </cell>
          <cell r="W58">
            <v>552.26599999999996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47.881</v>
          </cell>
          <cell r="AL58">
            <v>47.411000000000001</v>
          </cell>
          <cell r="AM58">
            <v>46.935000000000002</v>
          </cell>
          <cell r="AN58">
            <v>46.453000000000003</v>
          </cell>
          <cell r="AO58">
            <v>45.801000000000002</v>
          </cell>
          <cell r="AP58">
            <v>45.475999999999999</v>
          </cell>
          <cell r="AQ58">
            <v>45.204999999999998</v>
          </cell>
          <cell r="AR58">
            <v>44.558</v>
          </cell>
          <cell r="AS58">
            <v>44.06</v>
          </cell>
          <cell r="AT58">
            <v>43.555</v>
          </cell>
          <cell r="AU58">
            <v>43.042999999999999</v>
          </cell>
          <cell r="AV58">
            <v>42.524999999999999</v>
          </cell>
          <cell r="AW58">
            <v>41.999000000000002</v>
          </cell>
          <cell r="AX58">
            <v>41.466000000000001</v>
          </cell>
          <cell r="AY58">
            <v>40.924999999999997</v>
          </cell>
          <cell r="AZ58">
            <v>40.377000000000002</v>
          </cell>
          <cell r="BA58">
            <v>39.820999999999998</v>
          </cell>
          <cell r="BB58">
            <v>39.258000000000003</v>
          </cell>
          <cell r="BC58">
            <v>38.686999999999998</v>
          </cell>
          <cell r="BD58">
            <v>38.107999999999997</v>
          </cell>
          <cell r="BE58">
            <v>37.521000000000001</v>
          </cell>
          <cell r="BF58">
            <v>36.926000000000002</v>
          </cell>
          <cell r="BG58">
            <v>36.323</v>
          </cell>
          <cell r="BH58">
            <v>65.710999999999999</v>
          </cell>
          <cell r="BI58">
            <v>135.09100000000001</v>
          </cell>
          <cell r="BJ58">
            <v>551.46100000000001</v>
          </cell>
          <cell r="BK58">
            <v>520.71500000000003</v>
          </cell>
          <cell r="BL58">
            <v>524.46600000000001</v>
          </cell>
          <cell r="BM58">
            <v>528.28499999999997</v>
          </cell>
          <cell r="BN58">
            <v>532.13900000000001</v>
          </cell>
          <cell r="BO58">
            <v>536.06200000000001</v>
          </cell>
          <cell r="BP58">
            <v>540.02200000000005</v>
          </cell>
          <cell r="BQ58">
            <v>544.05399999999997</v>
          </cell>
          <cell r="BR58">
            <v>548.12300000000005</v>
          </cell>
          <cell r="BS58">
            <v>552.26599999999996</v>
          </cell>
          <cell r="BT58">
            <v>552.26599999999996</v>
          </cell>
          <cell r="BU58">
            <v>552.26599999999996</v>
          </cell>
          <cell r="BV58">
            <v>552.26599999999996</v>
          </cell>
          <cell r="BW58">
            <v>552.26599999999996</v>
          </cell>
          <cell r="BX58">
            <v>552.26599999999996</v>
          </cell>
          <cell r="BY58">
            <v>552.26599999999996</v>
          </cell>
          <cell r="BZ58">
            <v>552.26599999999996</v>
          </cell>
          <cell r="CA58">
            <v>552.26599999999996</v>
          </cell>
          <cell r="CB58">
            <v>552.26599999999996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F59">
            <v>0</v>
          </cell>
          <cell r="G59">
            <v>2.2839999999999998</v>
          </cell>
          <cell r="H59">
            <v>0</v>
          </cell>
          <cell r="I59">
            <v>0</v>
          </cell>
          <cell r="J59">
            <v>0</v>
          </cell>
          <cell r="K59">
            <v>48.869</v>
          </cell>
          <cell r="L59">
            <v>40.444000000000003</v>
          </cell>
          <cell r="M59">
            <v>38.488999999999997</v>
          </cell>
          <cell r="N59">
            <v>55.957000000000008</v>
          </cell>
          <cell r="O59">
            <v>49.206000000000003</v>
          </cell>
          <cell r="P59">
            <v>46.298999999999999</v>
          </cell>
          <cell r="Q59">
            <v>36.890999999999998</v>
          </cell>
          <cell r="R59">
            <v>43.683</v>
          </cell>
          <cell r="S59">
            <v>59.671999999999997</v>
          </cell>
          <cell r="T59">
            <v>85.890999999999991</v>
          </cell>
          <cell r="U59">
            <v>105.26537772653047</v>
          </cell>
          <cell r="V59">
            <v>103.70916814740426</v>
          </cell>
          <cell r="W59">
            <v>107.497869676088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39.650000000000006</v>
          </cell>
          <cell r="AL59">
            <v>35.731999999999999</v>
          </cell>
          <cell r="AM59">
            <v>39.715999999999994</v>
          </cell>
          <cell r="AN59">
            <v>38.488999999999997</v>
          </cell>
          <cell r="AO59">
            <v>34.65</v>
          </cell>
          <cell r="AP59">
            <v>33.244999999999997</v>
          </cell>
          <cell r="AQ59">
            <v>55.179000000000002</v>
          </cell>
          <cell r="AR59">
            <v>55.957000000000008</v>
          </cell>
          <cell r="AS59">
            <v>55.637</v>
          </cell>
          <cell r="AT59">
            <v>51.260999999999996</v>
          </cell>
          <cell r="AU59">
            <v>36.932000000000002</v>
          </cell>
          <cell r="AV59">
            <v>49.206000000000003</v>
          </cell>
          <cell r="AW59">
            <v>39.612000000000002</v>
          </cell>
          <cell r="AX59">
            <v>44.460999999999999</v>
          </cell>
          <cell r="AY59">
            <v>49.091000000000001</v>
          </cell>
          <cell r="AZ59">
            <v>46.298999999999999</v>
          </cell>
          <cell r="BA59">
            <v>43.614000000000004</v>
          </cell>
          <cell r="BB59">
            <v>42.423999999999999</v>
          </cell>
          <cell r="BC59">
            <v>44.916000000000004</v>
          </cell>
          <cell r="BD59">
            <v>36.890999999999998</v>
          </cell>
          <cell r="BE59">
            <v>39.506999999999998</v>
          </cell>
          <cell r="BF59">
            <v>38.804000000000002</v>
          </cell>
          <cell r="BG59">
            <v>38.759</v>
          </cell>
          <cell r="BH59">
            <v>43.683</v>
          </cell>
          <cell r="BI59">
            <v>51.802</v>
          </cell>
          <cell r="BJ59">
            <v>107.75900000000001</v>
          </cell>
          <cell r="BK59">
            <v>111.11199999999999</v>
          </cell>
          <cell r="BL59">
            <v>59.671999999999997</v>
          </cell>
          <cell r="BM59">
            <v>61.887999999999998</v>
          </cell>
          <cell r="BN59">
            <v>64.891999999999996</v>
          </cell>
          <cell r="BO59">
            <v>85.253</v>
          </cell>
          <cell r="BP59">
            <v>85.890999999999991</v>
          </cell>
          <cell r="BQ59">
            <v>83.00500000000001</v>
          </cell>
          <cell r="BR59">
            <v>93.975999999999999</v>
          </cell>
          <cell r="BS59">
            <v>96.594999999999999</v>
          </cell>
          <cell r="BT59">
            <v>105.26537772653047</v>
          </cell>
          <cell r="BU59">
            <v>91.087957477769962</v>
          </cell>
          <cell r="BV59">
            <v>93.832529346413935</v>
          </cell>
          <cell r="BW59">
            <v>94.138345957602397</v>
          </cell>
          <cell r="BX59">
            <v>103.70916814740426</v>
          </cell>
          <cell r="BY59">
            <v>93.88316410488784</v>
          </cell>
          <cell r="BZ59">
            <v>97.061356614054176</v>
          </cell>
          <cell r="CA59">
            <v>97.517373844792473</v>
          </cell>
          <cell r="CB59">
            <v>107.497869676088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F60">
            <v>0</v>
          </cell>
          <cell r="G60">
            <v>2.2839999999999998</v>
          </cell>
          <cell r="H60">
            <v>0</v>
          </cell>
          <cell r="I60">
            <v>0</v>
          </cell>
          <cell r="J60">
            <v>51.853000000000002</v>
          </cell>
          <cell r="K60">
            <v>99.012</v>
          </cell>
          <cell r="L60">
            <v>88.789000000000001</v>
          </cell>
          <cell r="M60">
            <v>84.942000000000007</v>
          </cell>
          <cell r="N60">
            <v>100.51500000000001</v>
          </cell>
          <cell r="O60">
            <v>91.730999999999995</v>
          </cell>
          <cell r="P60">
            <v>86.676000000000002</v>
          </cell>
          <cell r="Q60">
            <v>74.998999999999981</v>
          </cell>
          <cell r="R60">
            <v>109.39399999999999</v>
          </cell>
          <cell r="S60">
            <v>584.13800000000003</v>
          </cell>
          <cell r="T60">
            <v>625.91300000000001</v>
          </cell>
          <cell r="U60">
            <v>657.53137772653042</v>
          </cell>
          <cell r="V60">
            <v>655.97516814740425</v>
          </cell>
          <cell r="W60">
            <v>659.76386967608801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87.531000000000006</v>
          </cell>
          <cell r="AL60">
            <v>83.143000000000001</v>
          </cell>
          <cell r="AM60">
            <v>86.650999999999996</v>
          </cell>
          <cell r="AN60">
            <v>84.942000000000007</v>
          </cell>
          <cell r="AO60">
            <v>80.450999999999993</v>
          </cell>
          <cell r="AP60">
            <v>78.721000000000004</v>
          </cell>
          <cell r="AQ60">
            <v>100.38399999999999</v>
          </cell>
          <cell r="AR60">
            <v>100.51500000000001</v>
          </cell>
          <cell r="AS60">
            <v>99.697000000000003</v>
          </cell>
          <cell r="AT60">
            <v>94.816000000000003</v>
          </cell>
          <cell r="AU60">
            <v>79.974999999999994</v>
          </cell>
          <cell r="AV60">
            <v>91.730999999999995</v>
          </cell>
          <cell r="AW60">
            <v>81.611000000000004</v>
          </cell>
          <cell r="AX60">
            <v>85.926999999999992</v>
          </cell>
          <cell r="AY60">
            <v>90.015999999999991</v>
          </cell>
          <cell r="AZ60">
            <v>86.676000000000002</v>
          </cell>
          <cell r="BA60">
            <v>83.435000000000002</v>
          </cell>
          <cell r="BB60">
            <v>81.682000000000002</v>
          </cell>
          <cell r="BC60">
            <v>83.603000000000009</v>
          </cell>
          <cell r="BD60">
            <v>74.998999999999981</v>
          </cell>
          <cell r="BE60">
            <v>77.028000000000006</v>
          </cell>
          <cell r="BF60">
            <v>75.73</v>
          </cell>
          <cell r="BG60">
            <v>75.082000000000008</v>
          </cell>
          <cell r="BH60">
            <v>109.39399999999999</v>
          </cell>
          <cell r="BI60">
            <v>186.89300000000003</v>
          </cell>
          <cell r="BJ60">
            <v>659.22</v>
          </cell>
          <cell r="BK60">
            <v>631.827</v>
          </cell>
          <cell r="BL60">
            <v>584.13800000000003</v>
          </cell>
          <cell r="BM60">
            <v>590.173</v>
          </cell>
          <cell r="BN60">
            <v>597.03099999999995</v>
          </cell>
          <cell r="BO60">
            <v>621.31500000000005</v>
          </cell>
          <cell r="BP60">
            <v>625.91300000000001</v>
          </cell>
          <cell r="BQ60">
            <v>627.05899999999997</v>
          </cell>
          <cell r="BR60">
            <v>642.09900000000005</v>
          </cell>
          <cell r="BS60">
            <v>648.86099999999999</v>
          </cell>
          <cell r="BT60">
            <v>657.53137772653042</v>
          </cell>
          <cell r="BU60">
            <v>643.35395747776988</v>
          </cell>
          <cell r="BV60">
            <v>646.0985293464139</v>
          </cell>
          <cell r="BW60">
            <v>646.40434595760235</v>
          </cell>
          <cell r="BX60">
            <v>655.97516814740425</v>
          </cell>
          <cell r="BY60">
            <v>646.14916410488786</v>
          </cell>
          <cell r="BZ60">
            <v>649.32735661405411</v>
          </cell>
          <cell r="CA60">
            <v>649.78337384479244</v>
          </cell>
          <cell r="CB60">
            <v>659.76386967608801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F61">
            <v>0</v>
          </cell>
          <cell r="G61">
            <v>99.68</v>
          </cell>
          <cell r="H61">
            <v>120.84799999999998</v>
          </cell>
          <cell r="I61">
            <v>149.86099999999999</v>
          </cell>
          <cell r="J61">
            <v>180.465</v>
          </cell>
          <cell r="K61">
            <v>262.32900000000001</v>
          </cell>
          <cell r="L61">
            <v>248.80500000000001</v>
          </cell>
          <cell r="M61">
            <v>280.35199999999998</v>
          </cell>
          <cell r="N61">
            <v>342.66200000000003</v>
          </cell>
          <cell r="O61">
            <v>346.56700000000001</v>
          </cell>
          <cell r="P61">
            <v>368.858</v>
          </cell>
          <cell r="Q61">
            <v>395.26799999999997</v>
          </cell>
          <cell r="R61">
            <v>483.78699999999998</v>
          </cell>
          <cell r="S61">
            <v>1040.623</v>
          </cell>
          <cell r="T61">
            <v>1052.8600000000001</v>
          </cell>
          <cell r="U61">
            <v>1076.2151959766165</v>
          </cell>
          <cell r="V61">
            <v>1078.0137838766445</v>
          </cell>
          <cell r="W61">
            <v>1117.240326805178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234.19500000000002</v>
          </cell>
          <cell r="AL61">
            <v>235.947</v>
          </cell>
          <cell r="AM61">
            <v>248.54599999999999</v>
          </cell>
          <cell r="AN61">
            <v>280.35199999999998</v>
          </cell>
          <cell r="AO61">
            <v>252.07999999999998</v>
          </cell>
          <cell r="AP61">
            <v>261.54599999999999</v>
          </cell>
          <cell r="AQ61">
            <v>321.43899999999996</v>
          </cell>
          <cell r="AR61">
            <v>342.66200000000003</v>
          </cell>
          <cell r="AS61">
            <v>328.55399999999997</v>
          </cell>
          <cell r="AT61">
            <v>335.16600000000005</v>
          </cell>
          <cell r="AU61">
            <v>316.55599999999993</v>
          </cell>
          <cell r="AV61">
            <v>346.56700000000001</v>
          </cell>
          <cell r="AW61">
            <v>318.26100000000002</v>
          </cell>
          <cell r="AX61">
            <v>331.65599999999995</v>
          </cell>
          <cell r="AY61">
            <v>334.40100000000001</v>
          </cell>
          <cell r="AZ61">
            <v>368.858</v>
          </cell>
          <cell r="BA61">
            <v>340.12900000000002</v>
          </cell>
          <cell r="BB61">
            <v>356.57400000000001</v>
          </cell>
          <cell r="BC61">
            <v>369.86799999999999</v>
          </cell>
          <cell r="BD61">
            <v>395.26799999999997</v>
          </cell>
          <cell r="BE61">
            <v>366.27400000000006</v>
          </cell>
          <cell r="BF61">
            <v>409.863</v>
          </cell>
          <cell r="BG61">
            <v>430.04699999999997</v>
          </cell>
          <cell r="BH61">
            <v>483.78699999999998</v>
          </cell>
          <cell r="BI61">
            <v>534.43200000000002</v>
          </cell>
          <cell r="BJ61">
            <v>1037.5160000000001</v>
          </cell>
          <cell r="BK61">
            <v>1079.9929999999999</v>
          </cell>
          <cell r="BL61">
            <v>1040.623</v>
          </cell>
          <cell r="BM61">
            <v>1004.923</v>
          </cell>
          <cell r="BN61">
            <v>988.37899999999991</v>
          </cell>
          <cell r="BO61">
            <v>1018.8800000000001</v>
          </cell>
          <cell r="BP61">
            <v>1052.8600000000001</v>
          </cell>
          <cell r="BQ61">
            <v>1041.356</v>
          </cell>
          <cell r="BR61">
            <v>1059.1200000000001</v>
          </cell>
          <cell r="BS61">
            <v>1042.021</v>
          </cell>
          <cell r="BT61">
            <v>1076.2151959766165</v>
          </cell>
          <cell r="BU61">
            <v>1038.4466647576305</v>
          </cell>
          <cell r="BV61">
            <v>1049.4111620971025</v>
          </cell>
          <cell r="BW61">
            <v>1033.1333817659888</v>
          </cell>
          <cell r="BX61">
            <v>1078.0137838766445</v>
          </cell>
          <cell r="BY61">
            <v>1055.9736083246455</v>
          </cell>
          <cell r="BZ61">
            <v>1070.403731114415</v>
          </cell>
          <cell r="CA61">
            <v>1060.241955265097</v>
          </cell>
          <cell r="CB61">
            <v>1117.240326805178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F63">
            <v>0</v>
          </cell>
          <cell r="G63">
            <v>729.53499999999997</v>
          </cell>
          <cell r="H63">
            <v>771.279</v>
          </cell>
          <cell r="I63">
            <v>744.72400000000005</v>
          </cell>
          <cell r="J63">
            <v>762.79399999999998</v>
          </cell>
          <cell r="K63">
            <v>820.48199999999997</v>
          </cell>
          <cell r="L63">
            <v>873.61900000000003</v>
          </cell>
          <cell r="M63">
            <v>946.00699999999995</v>
          </cell>
          <cell r="N63">
            <v>855.79700000000003</v>
          </cell>
          <cell r="O63">
            <v>742.00099999999998</v>
          </cell>
          <cell r="P63">
            <v>797.48099999999999</v>
          </cell>
          <cell r="Q63">
            <v>809.73099999999999</v>
          </cell>
          <cell r="R63">
            <v>849.15100000000007</v>
          </cell>
          <cell r="S63">
            <v>906.28499999999997</v>
          </cell>
          <cell r="T63">
            <v>953.25299999999993</v>
          </cell>
          <cell r="U63">
            <v>935.99167833169804</v>
          </cell>
          <cell r="V63">
            <v>984.46728804182976</v>
          </cell>
          <cell r="W63">
            <v>1047.002132382639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884.96300000000008</v>
          </cell>
          <cell r="AL63">
            <v>910.98699999999997</v>
          </cell>
          <cell r="AM63">
            <v>905.01699999999994</v>
          </cell>
          <cell r="AN63">
            <v>946.00699999999995</v>
          </cell>
          <cell r="AO63">
            <v>928.14299999999992</v>
          </cell>
          <cell r="AP63">
            <v>854.83800000000008</v>
          </cell>
          <cell r="AQ63">
            <v>790.73800000000006</v>
          </cell>
          <cell r="AR63">
            <v>855.79700000000003</v>
          </cell>
          <cell r="AS63">
            <v>830.77200000000005</v>
          </cell>
          <cell r="AT63">
            <v>805.09499999999991</v>
          </cell>
          <cell r="AU63">
            <v>785.05200000000002</v>
          </cell>
          <cell r="AV63">
            <v>742.00099999999998</v>
          </cell>
          <cell r="AW63">
            <v>738.08900000000006</v>
          </cell>
          <cell r="AX63">
            <v>777.20100000000002</v>
          </cell>
          <cell r="AY63">
            <v>778.06100000000004</v>
          </cell>
          <cell r="AZ63">
            <v>797.48099999999999</v>
          </cell>
          <cell r="BA63">
            <v>784.68499999999983</v>
          </cell>
          <cell r="BB63">
            <v>770.93299999999999</v>
          </cell>
          <cell r="BC63">
            <v>794.12800000000004</v>
          </cell>
          <cell r="BD63">
            <v>809.73099999999999</v>
          </cell>
          <cell r="BE63">
            <v>854.07600000000002</v>
          </cell>
          <cell r="BF63">
            <v>849.52800000000013</v>
          </cell>
          <cell r="BG63">
            <v>817.505</v>
          </cell>
          <cell r="BH63">
            <v>849.15100000000007</v>
          </cell>
          <cell r="BI63">
            <v>835.2829999999999</v>
          </cell>
          <cell r="BJ63">
            <v>778.79600000000005</v>
          </cell>
          <cell r="BK63">
            <v>819.69</v>
          </cell>
          <cell r="BL63">
            <v>906.28499999999997</v>
          </cell>
          <cell r="BM63">
            <v>911.45699999999999</v>
          </cell>
          <cell r="BN63">
            <v>870.98599999999999</v>
          </cell>
          <cell r="BO63">
            <v>894.9319999999999</v>
          </cell>
          <cell r="BP63">
            <v>953.25299999999993</v>
          </cell>
          <cell r="BQ63">
            <v>950.96799999999996</v>
          </cell>
          <cell r="BR63">
            <v>947.47499999999991</v>
          </cell>
          <cell r="BS63">
            <v>915.22199999999998</v>
          </cell>
          <cell r="BT63">
            <v>935.99167833169804</v>
          </cell>
          <cell r="BU63">
            <v>945.83886205889485</v>
          </cell>
          <cell r="BV63">
            <v>953.47053936753991</v>
          </cell>
          <cell r="BW63">
            <v>962.41181560638984</v>
          </cell>
          <cell r="BX63">
            <v>984.46728804182976</v>
          </cell>
          <cell r="BY63">
            <v>999.64155725317937</v>
          </cell>
          <cell r="BZ63">
            <v>1010.83136511624</v>
          </cell>
          <cell r="CA63">
            <v>1022.8002768955187</v>
          </cell>
          <cell r="CB63">
            <v>1047.002132382639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F65">
            <v>0</v>
          </cell>
          <cell r="G65">
            <v>729.53499999999997</v>
          </cell>
          <cell r="H65">
            <v>771.279</v>
          </cell>
          <cell r="I65">
            <v>744.72400000000005</v>
          </cell>
          <cell r="J65">
            <v>762.79399999999998</v>
          </cell>
          <cell r="K65">
            <v>820.48199999999997</v>
          </cell>
          <cell r="L65">
            <v>873.61900000000003</v>
          </cell>
          <cell r="M65">
            <v>946.00699999999995</v>
          </cell>
          <cell r="N65">
            <v>855.79700000000003</v>
          </cell>
          <cell r="O65">
            <v>742.00099999999998</v>
          </cell>
          <cell r="P65">
            <v>797.48099999999999</v>
          </cell>
          <cell r="Q65">
            <v>809.73099999999999</v>
          </cell>
          <cell r="R65">
            <v>849.15100000000007</v>
          </cell>
          <cell r="S65">
            <v>906.28499999999997</v>
          </cell>
          <cell r="T65">
            <v>953.25299999999993</v>
          </cell>
          <cell r="U65">
            <v>935.99167833169804</v>
          </cell>
          <cell r="V65">
            <v>984.46728804182976</v>
          </cell>
          <cell r="W65">
            <v>1047.002132382639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884.96300000000008</v>
          </cell>
          <cell r="AL65">
            <v>910.98699999999997</v>
          </cell>
          <cell r="AM65">
            <v>905.01699999999994</v>
          </cell>
          <cell r="AN65">
            <v>946.00699999999995</v>
          </cell>
          <cell r="AO65">
            <v>928.14299999999992</v>
          </cell>
          <cell r="AP65">
            <v>854.83800000000008</v>
          </cell>
          <cell r="AQ65">
            <v>790.73800000000006</v>
          </cell>
          <cell r="AR65">
            <v>855.79700000000003</v>
          </cell>
          <cell r="AS65">
            <v>830.77200000000005</v>
          </cell>
          <cell r="AT65">
            <v>805.09499999999991</v>
          </cell>
          <cell r="AU65">
            <v>785.05200000000002</v>
          </cell>
          <cell r="AV65">
            <v>742.00099999999998</v>
          </cell>
          <cell r="AW65">
            <v>738.08900000000006</v>
          </cell>
          <cell r="AX65">
            <v>777.20100000000002</v>
          </cell>
          <cell r="AY65">
            <v>778.06100000000004</v>
          </cell>
          <cell r="AZ65">
            <v>797.48099999999999</v>
          </cell>
          <cell r="BA65">
            <v>784.68499999999983</v>
          </cell>
          <cell r="BB65">
            <v>770.93299999999999</v>
          </cell>
          <cell r="BC65">
            <v>794.12800000000004</v>
          </cell>
          <cell r="BD65">
            <v>809.73099999999999</v>
          </cell>
          <cell r="BE65">
            <v>854.07600000000002</v>
          </cell>
          <cell r="BF65">
            <v>849.52800000000013</v>
          </cell>
          <cell r="BG65">
            <v>817.505</v>
          </cell>
          <cell r="BH65">
            <v>849.15100000000007</v>
          </cell>
          <cell r="BI65">
            <v>835.2829999999999</v>
          </cell>
          <cell r="BJ65">
            <v>778.79600000000005</v>
          </cell>
          <cell r="BK65">
            <v>819.69</v>
          </cell>
          <cell r="BL65">
            <v>906.28499999999997</v>
          </cell>
          <cell r="BM65">
            <v>911.45699999999999</v>
          </cell>
          <cell r="BN65">
            <v>870.98599999999999</v>
          </cell>
          <cell r="BO65">
            <v>894.9319999999999</v>
          </cell>
          <cell r="BP65">
            <v>953.25299999999993</v>
          </cell>
          <cell r="BQ65">
            <v>950.96799999999996</v>
          </cell>
          <cell r="BR65">
            <v>947.47499999999991</v>
          </cell>
          <cell r="BS65">
            <v>915.22199999999998</v>
          </cell>
          <cell r="BT65">
            <v>935.99167833169804</v>
          </cell>
          <cell r="BU65">
            <v>945.83886205889485</v>
          </cell>
          <cell r="BV65">
            <v>953.47053936753991</v>
          </cell>
          <cell r="BW65">
            <v>962.41181560638984</v>
          </cell>
          <cell r="BX65">
            <v>984.46728804182976</v>
          </cell>
          <cell r="BY65">
            <v>999.64155725317937</v>
          </cell>
          <cell r="BZ65">
            <v>1010.83136511624</v>
          </cell>
          <cell r="CA65">
            <v>1022.8002768955187</v>
          </cell>
          <cell r="CB65">
            <v>1047.002132382639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F66">
            <v>0</v>
          </cell>
          <cell r="G66">
            <v>829.21499999999992</v>
          </cell>
          <cell r="H66">
            <v>892.12699999999995</v>
          </cell>
          <cell r="I66">
            <v>894.58500000000004</v>
          </cell>
          <cell r="J66">
            <v>943.25900000000001</v>
          </cell>
          <cell r="K66">
            <v>1082.8109999999999</v>
          </cell>
          <cell r="L66">
            <v>1122.424</v>
          </cell>
          <cell r="M66">
            <v>1226.3589999999999</v>
          </cell>
          <cell r="N66">
            <v>1198.4590000000001</v>
          </cell>
          <cell r="O66">
            <v>1088.568</v>
          </cell>
          <cell r="P66">
            <v>1166.3389999999999</v>
          </cell>
          <cell r="Q66">
            <v>1204.999</v>
          </cell>
          <cell r="R66">
            <v>1332.9380000000001</v>
          </cell>
          <cell r="S66">
            <v>1946.9079999999999</v>
          </cell>
          <cell r="T66">
            <v>2006.1130000000001</v>
          </cell>
          <cell r="U66">
            <v>2012.2068743083146</v>
          </cell>
          <cell r="V66">
            <v>2062.4810719184743</v>
          </cell>
          <cell r="W66">
            <v>2164.2424591878171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1119.1580000000001</v>
          </cell>
          <cell r="AL66">
            <v>1146.934</v>
          </cell>
          <cell r="AM66">
            <v>1153.5629999999999</v>
          </cell>
          <cell r="AN66">
            <v>1226.3589999999999</v>
          </cell>
          <cell r="AO66">
            <v>1180.223</v>
          </cell>
          <cell r="AP66">
            <v>1116.384</v>
          </cell>
          <cell r="AQ66">
            <v>1112.1770000000001</v>
          </cell>
          <cell r="AR66">
            <v>1198.4590000000001</v>
          </cell>
          <cell r="AS66">
            <v>1159.326</v>
          </cell>
          <cell r="AT66">
            <v>1140.261</v>
          </cell>
          <cell r="AU66">
            <v>1101.6079999999999</v>
          </cell>
          <cell r="AV66">
            <v>1088.568</v>
          </cell>
          <cell r="AW66">
            <v>1056.3500000000001</v>
          </cell>
          <cell r="AX66">
            <v>1108.857</v>
          </cell>
          <cell r="AY66">
            <v>1112.462</v>
          </cell>
          <cell r="AZ66">
            <v>1166.3389999999999</v>
          </cell>
          <cell r="BA66">
            <v>1124.8139999999999</v>
          </cell>
          <cell r="BB66">
            <v>1127.5070000000001</v>
          </cell>
          <cell r="BC66">
            <v>1163.9960000000001</v>
          </cell>
          <cell r="BD66">
            <v>1204.999</v>
          </cell>
          <cell r="BE66">
            <v>1220.3500000000001</v>
          </cell>
          <cell r="BF66">
            <v>1259.3910000000001</v>
          </cell>
          <cell r="BG66">
            <v>1247.5519999999999</v>
          </cell>
          <cell r="BH66">
            <v>1332.9380000000001</v>
          </cell>
          <cell r="BI66">
            <v>1369.7149999999999</v>
          </cell>
          <cell r="BJ66">
            <v>1816.3120000000001</v>
          </cell>
          <cell r="BK66">
            <v>1899.683</v>
          </cell>
          <cell r="BL66">
            <v>1946.9079999999999</v>
          </cell>
          <cell r="BM66">
            <v>1916.38</v>
          </cell>
          <cell r="BN66">
            <v>1859.3649999999998</v>
          </cell>
          <cell r="BO66">
            <v>1913.8119999999999</v>
          </cell>
          <cell r="BP66">
            <v>2006.1130000000001</v>
          </cell>
          <cell r="BQ66">
            <v>1992.3240000000001</v>
          </cell>
          <cell r="BR66">
            <v>2006.595</v>
          </cell>
          <cell r="BS66">
            <v>1957.2429999999999</v>
          </cell>
          <cell r="BT66">
            <v>2012.2068743083146</v>
          </cell>
          <cell r="BU66">
            <v>1984.2855268165254</v>
          </cell>
          <cell r="BV66">
            <v>2002.8817014646424</v>
          </cell>
          <cell r="BW66">
            <v>1995.5451973723787</v>
          </cell>
          <cell r="BX66">
            <v>2062.4810719184743</v>
          </cell>
          <cell r="BY66">
            <v>2055.6151655778249</v>
          </cell>
          <cell r="BZ66">
            <v>2081.235096230655</v>
          </cell>
          <cell r="CA66">
            <v>2083.0422321606156</v>
          </cell>
          <cell r="CB66">
            <v>2164.2424591878171</v>
          </cell>
        </row>
        <row r="67">
          <cell r="A67" t="str">
            <v>Additional Balance Sheet Items</v>
          </cell>
          <cell r="B67">
            <v>0</v>
          </cell>
          <cell r="C67">
            <v>0</v>
          </cell>
          <cell r="D67">
            <v>0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F68">
            <v>0</v>
          </cell>
          <cell r="G68">
            <v>-171.65799999999999</v>
          </cell>
          <cell r="H68">
            <v>-100.158</v>
          </cell>
          <cell r="I68">
            <v>-57.228999999999999</v>
          </cell>
          <cell r="J68">
            <v>-29.801000000000002</v>
          </cell>
          <cell r="K68">
            <v>-128.99799999999999</v>
          </cell>
          <cell r="L68">
            <v>-158.613</v>
          </cell>
          <cell r="M68">
            <v>-90.567000000000007</v>
          </cell>
          <cell r="N68">
            <v>-123.755</v>
          </cell>
          <cell r="O68">
            <v>-209.84200000000001</v>
          </cell>
          <cell r="P68">
            <v>-250.00399999999999</v>
          </cell>
          <cell r="Q68">
            <v>-203.61200000000002</v>
          </cell>
          <cell r="R68">
            <v>-240.04000000000002</v>
          </cell>
          <cell r="S68">
            <v>-167.13199999999995</v>
          </cell>
          <cell r="T68">
            <v>-122.08699999999999</v>
          </cell>
          <cell r="U68">
            <v>161.08598487986336</v>
          </cell>
          <cell r="V68">
            <v>54.412822721261023</v>
          </cell>
          <cell r="W68">
            <v>-82.155374788663153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-61.126999999999995</v>
          </cell>
          <cell r="AL68">
            <v>-40.439999999999991</v>
          </cell>
          <cell r="AM68">
            <v>-76.128999999999991</v>
          </cell>
          <cell r="AN68">
            <v>-90.567000000000007</v>
          </cell>
          <cell r="AO68">
            <v>-79.425999999999988</v>
          </cell>
          <cell r="AP68">
            <v>-241.11799999999999</v>
          </cell>
          <cell r="AQ68">
            <v>-61.838000000000001</v>
          </cell>
          <cell r="AR68">
            <v>-123.755</v>
          </cell>
          <cell r="AS68">
            <v>-157.23099999999999</v>
          </cell>
          <cell r="AT68">
            <v>-199.38499999999999</v>
          </cell>
          <cell r="AU68">
            <v>-225.10599999999999</v>
          </cell>
          <cell r="AV68">
            <v>-209.84200000000001</v>
          </cell>
          <cell r="AW68">
            <v>-241.66300000000001</v>
          </cell>
          <cell r="AX68">
            <v>-283.935</v>
          </cell>
          <cell r="AY68">
            <v>-242.06</v>
          </cell>
          <cell r="AZ68">
            <v>-250.00399999999999</v>
          </cell>
          <cell r="BA68">
            <v>-236.46899999999999</v>
          </cell>
          <cell r="BB68">
            <v>-235.59299999999999</v>
          </cell>
          <cell r="BC68">
            <v>-247.90600000000001</v>
          </cell>
          <cell r="BD68">
            <v>-203.61200000000002</v>
          </cell>
          <cell r="BE68">
            <v>-220.583</v>
          </cell>
          <cell r="BF68">
            <v>-239.22900000000001</v>
          </cell>
          <cell r="BG68">
            <v>-233.52799999999996</v>
          </cell>
          <cell r="BH68">
            <v>-240.04000000000002</v>
          </cell>
          <cell r="BI68">
            <v>-216.84999999999997</v>
          </cell>
          <cell r="BJ68">
            <v>-93.180000000000064</v>
          </cell>
          <cell r="BK68">
            <v>-118.23599999999999</v>
          </cell>
          <cell r="BL68">
            <v>-167.13199999999995</v>
          </cell>
          <cell r="BM68">
            <v>-209.048</v>
          </cell>
          <cell r="BN68">
            <v>-130.63</v>
          </cell>
          <cell r="BO68">
            <v>-130.149</v>
          </cell>
          <cell r="BP68">
            <v>-122.08699999999999</v>
          </cell>
          <cell r="BQ68">
            <v>19.091999999999985</v>
          </cell>
          <cell r="BR68">
            <v>142.95400000000006</v>
          </cell>
          <cell r="BS68">
            <v>197.89999999999998</v>
          </cell>
          <cell r="BT68">
            <v>161.08598487986336</v>
          </cell>
          <cell r="BU68">
            <v>131.359686239805</v>
          </cell>
          <cell r="BV68">
            <v>119.65516921033816</v>
          </cell>
          <cell r="BW68">
            <v>104.94325177885457</v>
          </cell>
          <cell r="BX68">
            <v>54.412822721261023</v>
          </cell>
          <cell r="BY68">
            <v>28.115194288632097</v>
          </cell>
          <cell r="BZ68">
            <v>11.870321683983207</v>
          </cell>
          <cell r="CA68">
            <v>-13.273464506127311</v>
          </cell>
          <cell r="CB68">
            <v>-82.155374788663153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35.307000000000002</v>
          </cell>
          <cell r="O70">
            <v>0</v>
          </cell>
          <cell r="P70">
            <v>0</v>
          </cell>
          <cell r="Q70">
            <v>66.671000000000006</v>
          </cell>
          <cell r="R70">
            <v>78.656000000000006</v>
          </cell>
          <cell r="S70">
            <v>64.549000000000007</v>
          </cell>
          <cell r="T70">
            <v>78.852999999999994</v>
          </cell>
          <cell r="U70">
            <v>78.909000000000006</v>
          </cell>
          <cell r="V70">
            <v>78.909000000000006</v>
          </cell>
          <cell r="W70">
            <v>78.909000000000006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35.307000000000002</v>
          </cell>
          <cell r="AS70">
            <v>0</v>
          </cell>
          <cell r="AT70">
            <v>42.262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66.671000000000006</v>
          </cell>
          <cell r="BE70">
            <v>72.953000000000003</v>
          </cell>
          <cell r="BF70">
            <v>76.757999999999996</v>
          </cell>
          <cell r="BG70">
            <v>75.635000000000005</v>
          </cell>
          <cell r="BH70">
            <v>78.656000000000006</v>
          </cell>
          <cell r="BI70">
            <v>81.602000000000004</v>
          </cell>
          <cell r="BJ70">
            <v>114.267</v>
          </cell>
          <cell r="BK70">
            <v>115.393</v>
          </cell>
          <cell r="BL70">
            <v>64.549000000000007</v>
          </cell>
          <cell r="BM70">
            <v>69.207999999999998</v>
          </cell>
          <cell r="BN70">
            <v>80.92</v>
          </cell>
          <cell r="BO70">
            <v>90.221999999999994</v>
          </cell>
          <cell r="BP70">
            <v>78.852999999999994</v>
          </cell>
          <cell r="BQ70">
            <v>61.201000000000001</v>
          </cell>
          <cell r="BR70">
            <v>65.643000000000001</v>
          </cell>
          <cell r="BS70">
            <v>78.909000000000006</v>
          </cell>
          <cell r="BT70">
            <v>78.909000000000006</v>
          </cell>
          <cell r="BU70">
            <v>78.909000000000006</v>
          </cell>
          <cell r="BV70">
            <v>78.909000000000006</v>
          </cell>
          <cell r="BW70">
            <v>78.909000000000006</v>
          </cell>
          <cell r="BX70">
            <v>78.909000000000006</v>
          </cell>
          <cell r="BY70">
            <v>78.909000000000006</v>
          </cell>
          <cell r="BZ70">
            <v>78.909000000000006</v>
          </cell>
          <cell r="CA70">
            <v>78.909000000000006</v>
          </cell>
          <cell r="CB70">
            <v>78.909000000000006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</row>
        <row r="74">
          <cell r="B74" t="str">
            <v>Company borrowing margin</v>
          </cell>
          <cell r="C74" t="str">
            <v>CO_BOR_MARGIN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1.3489856862999999E-2</v>
          </cell>
          <cell r="AO74">
            <v>3.8306857027999998E-2</v>
          </cell>
          <cell r="AP74">
            <v>0.178196447846</v>
          </cell>
          <cell r="AQ74">
            <v>2.2574157867999999E-2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-101.294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</row>
        <row r="80">
          <cell r="B80" t="str">
            <v>GCI inflator</v>
          </cell>
          <cell r="C80" t="str">
            <v>GCI_INFL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1</v>
          </cell>
          <cell r="AL80">
            <v>1</v>
          </cell>
          <cell r="AM80">
            <v>1</v>
          </cell>
          <cell r="AN80">
            <v>1</v>
          </cell>
          <cell r="AO80">
            <v>1</v>
          </cell>
          <cell r="AP80">
            <v>1</v>
          </cell>
          <cell r="AQ80">
            <v>1</v>
          </cell>
          <cell r="AR80">
            <v>1</v>
          </cell>
          <cell r="AS80">
            <v>1</v>
          </cell>
          <cell r="AT80">
            <v>1</v>
          </cell>
          <cell r="AU80">
            <v>1</v>
          </cell>
          <cell r="AV80">
            <v>1</v>
          </cell>
          <cell r="AW80">
            <v>1</v>
          </cell>
          <cell r="AX80">
            <v>1</v>
          </cell>
          <cell r="AY80">
            <v>1</v>
          </cell>
          <cell r="AZ80">
            <v>1</v>
          </cell>
          <cell r="BA80">
            <v>1</v>
          </cell>
          <cell r="BB80">
            <v>1</v>
          </cell>
          <cell r="BC80">
            <v>1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</row>
        <row r="82">
          <cell r="A82" t="str">
            <v>Cash Flow Statement</v>
          </cell>
          <cell r="B82">
            <v>0</v>
          </cell>
          <cell r="C82">
            <v>0</v>
          </cell>
          <cell r="D82">
            <v>0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F84">
            <v>0</v>
          </cell>
          <cell r="G84">
            <v>0</v>
          </cell>
          <cell r="H84">
            <v>34.693999999999996</v>
          </cell>
          <cell r="I84">
            <v>39.165999999999997</v>
          </cell>
          <cell r="J84">
            <v>22.355</v>
          </cell>
          <cell r="K84">
            <v>25.106999999999999</v>
          </cell>
          <cell r="L84">
            <v>29.86</v>
          </cell>
          <cell r="M84">
            <v>30.417999999999999</v>
          </cell>
          <cell r="N84">
            <v>39.656999999999996</v>
          </cell>
          <cell r="O84">
            <v>48.116</v>
          </cell>
          <cell r="P84">
            <v>42.734999999999999</v>
          </cell>
          <cell r="Q84">
            <v>45.908000000000001</v>
          </cell>
          <cell r="R84">
            <v>47.805999999999997</v>
          </cell>
          <cell r="S84">
            <v>50.483999999999995</v>
          </cell>
          <cell r="T84">
            <v>53.122</v>
          </cell>
          <cell r="U84">
            <v>58.832819999999998</v>
          </cell>
          <cell r="V84">
            <v>60.169811217177553</v>
          </cell>
          <cell r="W84">
            <v>53.79333347682028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7.4559999999999995</v>
          </cell>
          <cell r="AL84">
            <v>7.48</v>
          </cell>
          <cell r="AM84">
            <v>7.7720000000000002</v>
          </cell>
          <cell r="AN84">
            <v>7.7099999999999991</v>
          </cell>
          <cell r="AO84">
            <v>7.952</v>
          </cell>
          <cell r="AP84">
            <v>7.98</v>
          </cell>
          <cell r="AQ84">
            <v>11.68</v>
          </cell>
          <cell r="AR84">
            <v>12.045</v>
          </cell>
          <cell r="AS84">
            <v>11.972</v>
          </cell>
          <cell r="AT84">
            <v>12.218</v>
          </cell>
          <cell r="AU84">
            <v>12.086</v>
          </cell>
          <cell r="AV84">
            <v>11.84</v>
          </cell>
          <cell r="AW84">
            <v>11.099</v>
          </cell>
          <cell r="AX84">
            <v>10.965</v>
          </cell>
          <cell r="AY84">
            <v>9.6780000000000008</v>
          </cell>
          <cell r="AZ84">
            <v>10.992999999999999</v>
          </cell>
          <cell r="BA84">
            <v>10.766999999999999</v>
          </cell>
          <cell r="BB84">
            <v>11.057</v>
          </cell>
          <cell r="BC84">
            <v>11.430999999999999</v>
          </cell>
          <cell r="BD84">
            <v>12.653</v>
          </cell>
          <cell r="BE84">
            <v>12.78</v>
          </cell>
          <cell r="BF84">
            <v>13.194000000000001</v>
          </cell>
          <cell r="BG84">
            <v>10.615</v>
          </cell>
          <cell r="BH84">
            <v>11.217000000000001</v>
          </cell>
          <cell r="BI84">
            <v>11.289</v>
          </cell>
          <cell r="BJ84">
            <v>13.125999999999999</v>
          </cell>
          <cell r="BK84">
            <v>13.296000000000003</v>
          </cell>
          <cell r="BL84">
            <v>12.772999999999993</v>
          </cell>
          <cell r="BM84">
            <v>12.280999999999999</v>
          </cell>
          <cell r="BN84">
            <v>12.935</v>
          </cell>
          <cell r="BO84">
            <v>13.365</v>
          </cell>
          <cell r="BP84">
            <v>14.540999999999997</v>
          </cell>
          <cell r="BQ84">
            <v>14.719000000000001</v>
          </cell>
          <cell r="BR84">
            <v>14.933</v>
          </cell>
          <cell r="BS84">
            <v>15.278000000000002</v>
          </cell>
          <cell r="BT84">
            <v>13.90282</v>
          </cell>
          <cell r="BU84">
            <v>15.769544471709123</v>
          </cell>
          <cell r="BV84">
            <v>15.25747182667391</v>
          </cell>
          <cell r="BW84">
            <v>14.787935231799072</v>
          </cell>
          <cell r="BX84">
            <v>14.354859686995447</v>
          </cell>
          <cell r="BY84">
            <v>14.005969819411671</v>
          </cell>
          <cell r="BZ84">
            <v>13.611521431396152</v>
          </cell>
          <cell r="CA84">
            <v>13.253745468889097</v>
          </cell>
          <cell r="CB84">
            <v>12.922096757123359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F85">
            <v>0</v>
          </cell>
          <cell r="G85">
            <v>0</v>
          </cell>
          <cell r="H85">
            <v>64.468999999999994</v>
          </cell>
          <cell r="I85">
            <v>12.317000000000002</v>
          </cell>
          <cell r="J85">
            <v>-46.801000000000002</v>
          </cell>
          <cell r="K85">
            <v>-9.1120000000000054</v>
          </cell>
          <cell r="L85">
            <v>-15.207000000000008</v>
          </cell>
          <cell r="M85">
            <v>3.9860000000000042</v>
          </cell>
          <cell r="N85">
            <v>-2.4869999999999983</v>
          </cell>
          <cell r="O85">
            <v>54.251999999999995</v>
          </cell>
          <cell r="P85">
            <v>-6.5379999999999932</v>
          </cell>
          <cell r="Q85">
            <v>-8.732999999999997</v>
          </cell>
          <cell r="R85">
            <v>30.398000000000003</v>
          </cell>
          <cell r="S85">
            <v>16.766000000000002</v>
          </cell>
          <cell r="T85">
            <v>15.114000000000004</v>
          </cell>
          <cell r="U85">
            <v>-25.345888262190204</v>
          </cell>
          <cell r="V85">
            <v>28.705090661070418</v>
          </cell>
          <cell r="W85">
            <v>51.52304044194382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9.331999999999999</v>
          </cell>
          <cell r="AL85">
            <v>-16.818999999999999</v>
          </cell>
          <cell r="AM85">
            <v>36.341000000000001</v>
          </cell>
          <cell r="AN85">
            <v>-24.867999999999995</v>
          </cell>
          <cell r="AO85">
            <v>20.306999999999999</v>
          </cell>
          <cell r="AP85">
            <v>-10.961</v>
          </cell>
          <cell r="AQ85">
            <v>0.55700000000000371</v>
          </cell>
          <cell r="AR85">
            <v>-12.39</v>
          </cell>
          <cell r="AS85">
            <v>42.698999999999998</v>
          </cell>
          <cell r="AT85">
            <v>15.904999999999999</v>
          </cell>
          <cell r="AU85">
            <v>1.7339999999999964</v>
          </cell>
          <cell r="AV85">
            <v>-6.085999999999995</v>
          </cell>
          <cell r="AW85">
            <v>8.7590000000000021</v>
          </cell>
          <cell r="AX85">
            <v>15.004000000000001</v>
          </cell>
          <cell r="AY85">
            <v>-15.566000000000003</v>
          </cell>
          <cell r="AZ85">
            <v>-14.734999999999996</v>
          </cell>
          <cell r="BA85">
            <v>16.935000000000002</v>
          </cell>
          <cell r="BB85">
            <v>5.5700000000000012</v>
          </cell>
          <cell r="BC85">
            <v>-1.8090000000000037</v>
          </cell>
          <cell r="BD85">
            <v>-29.428999999999995</v>
          </cell>
          <cell r="BE85">
            <v>-1.7339999999999991</v>
          </cell>
          <cell r="BF85">
            <v>24.210999999999995</v>
          </cell>
          <cell r="BG85">
            <v>4.428000000000007</v>
          </cell>
          <cell r="BH85">
            <v>3.4929999999999994</v>
          </cell>
          <cell r="BI85">
            <v>-2.0250000000000021</v>
          </cell>
          <cell r="BJ85">
            <v>31.274999999999999</v>
          </cell>
          <cell r="BK85">
            <v>-1.4359999999999999</v>
          </cell>
          <cell r="BL85">
            <v>-11.047999999999995</v>
          </cell>
          <cell r="BM85">
            <v>28.124999999999993</v>
          </cell>
          <cell r="BN85">
            <v>-8.0149999999999952</v>
          </cell>
          <cell r="BO85">
            <v>10.454999999999993</v>
          </cell>
          <cell r="BP85">
            <v>-15.450999999999986</v>
          </cell>
          <cell r="BQ85">
            <v>6.4809999999999999</v>
          </cell>
          <cell r="BR85">
            <v>-10.617999999999999</v>
          </cell>
          <cell r="BS85">
            <v>-32.048000000000002</v>
          </cell>
          <cell r="BT85">
            <v>10.839111737809798</v>
          </cell>
          <cell r="BU85">
            <v>11.355090312319938</v>
          </cell>
          <cell r="BV85">
            <v>-3.7580250735606953</v>
          </cell>
          <cell r="BW85">
            <v>-1.4628508774896432</v>
          </cell>
          <cell r="BX85">
            <v>22.570876299800819</v>
          </cell>
          <cell r="BY85">
            <v>4.5505712184715641</v>
          </cell>
          <cell r="BZ85">
            <v>-0.92327102370445857</v>
          </cell>
          <cell r="CA85">
            <v>7.6269417605475489</v>
          </cell>
          <cell r="CB85">
            <v>40.268798486629166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F86">
            <v>0</v>
          </cell>
          <cell r="G86">
            <v>0</v>
          </cell>
          <cell r="H86">
            <v>17.056000000000004</v>
          </cell>
          <cell r="I86">
            <v>41.552</v>
          </cell>
          <cell r="J86">
            <v>0.48399999999999976</v>
          </cell>
          <cell r="K86">
            <v>13.822000000000003</v>
          </cell>
          <cell r="L86">
            <v>-9.6829999999999998</v>
          </cell>
          <cell r="M86">
            <v>-1.3180000000000018</v>
          </cell>
          <cell r="N86">
            <v>10.096999999999996</v>
          </cell>
          <cell r="O86">
            <v>-2.3920000000000026</v>
          </cell>
          <cell r="P86">
            <v>16.680299999999999</v>
          </cell>
          <cell r="Q86">
            <v>33.110999999999997</v>
          </cell>
          <cell r="R86">
            <v>17.210999999999991</v>
          </cell>
          <cell r="S86">
            <v>47.995999999999995</v>
          </cell>
          <cell r="T86">
            <v>53.576999999999998</v>
          </cell>
          <cell r="U86">
            <v>51.248954382670902</v>
          </cell>
          <cell r="V86">
            <v>43.643068741995329</v>
          </cell>
          <cell r="W86">
            <v>43.768496373042105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8.4049999999999994</v>
          </cell>
          <cell r="AL86">
            <v>-0.16100000000000056</v>
          </cell>
          <cell r="AM86">
            <v>-7.2969999999999997</v>
          </cell>
          <cell r="AN86">
            <v>-2.2650000000000015</v>
          </cell>
          <cell r="AO86">
            <v>3.29</v>
          </cell>
          <cell r="AP86">
            <v>4.3980000000000006</v>
          </cell>
          <cell r="AQ86">
            <v>2.3929999999999998</v>
          </cell>
          <cell r="AR86">
            <v>1.5999999999996461E-2</v>
          </cell>
          <cell r="AS86">
            <v>-6.4999999999999503E-2</v>
          </cell>
          <cell r="AT86">
            <v>0.43500000000000139</v>
          </cell>
          <cell r="AU86">
            <v>-2.4150000000000018</v>
          </cell>
          <cell r="AV86">
            <v>-0.34700000000000253</v>
          </cell>
          <cell r="AW86">
            <v>3.8499999999999988</v>
          </cell>
          <cell r="AX86">
            <v>6.1129999999999995</v>
          </cell>
          <cell r="AY86">
            <v>4.6900000000000004</v>
          </cell>
          <cell r="AZ86">
            <v>2.0273000000000003</v>
          </cell>
          <cell r="BA86">
            <v>2.359999999999999</v>
          </cell>
          <cell r="BB86">
            <v>11.444999999999999</v>
          </cell>
          <cell r="BC86">
            <v>4.8179999999999987</v>
          </cell>
          <cell r="BD86">
            <v>14.487999999999996</v>
          </cell>
          <cell r="BE86">
            <v>9.2989999999999995</v>
          </cell>
          <cell r="BF86">
            <v>-11.516999999999999</v>
          </cell>
          <cell r="BG86">
            <v>22.162000000000006</v>
          </cell>
          <cell r="BH86">
            <v>-2.7330000000000059</v>
          </cell>
          <cell r="BI86">
            <v>11.242000000000003</v>
          </cell>
          <cell r="BJ86">
            <v>4.8580000000000005</v>
          </cell>
          <cell r="BK86">
            <v>10.415000000000006</v>
          </cell>
          <cell r="BL86">
            <v>21.480999999999998</v>
          </cell>
          <cell r="BM86">
            <v>13.285</v>
          </cell>
          <cell r="BN86">
            <v>11.148000000000003</v>
          </cell>
          <cell r="BO86">
            <v>13.205999999999994</v>
          </cell>
          <cell r="BP86">
            <v>15.938000000000002</v>
          </cell>
          <cell r="BQ86">
            <v>18.39</v>
          </cell>
          <cell r="BR86">
            <v>13.312000000000003</v>
          </cell>
          <cell r="BS86">
            <v>4.8869999999999951</v>
          </cell>
          <cell r="BT86">
            <v>14.659954382670914</v>
          </cell>
          <cell r="BU86">
            <v>11.977879158641608</v>
          </cell>
          <cell r="BV86">
            <v>10.114174091745596</v>
          </cell>
          <cell r="BW86">
            <v>7.5403486200167844</v>
          </cell>
          <cell r="BX86">
            <v>14.010666871591338</v>
          </cell>
          <cell r="BY86">
            <v>12.090109468943041</v>
          </cell>
          <cell r="BZ86">
            <v>10.228004447861348</v>
          </cell>
          <cell r="CA86">
            <v>7.5675016577745753</v>
          </cell>
          <cell r="CB86">
            <v>13.882880798463139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F87">
            <v>0</v>
          </cell>
          <cell r="G87">
            <v>0</v>
          </cell>
          <cell r="H87">
            <v>102.95900000000002</v>
          </cell>
          <cell r="I87">
            <v>-1.8240000000000034</v>
          </cell>
          <cell r="J87">
            <v>-12.52099999999999</v>
          </cell>
          <cell r="K87">
            <v>74.740000000000038</v>
          </cell>
          <cell r="L87">
            <v>82.82799999999996</v>
          </cell>
          <cell r="M87">
            <v>105.95</v>
          </cell>
          <cell r="N87">
            <v>99.264999999999986</v>
          </cell>
          <cell r="O87">
            <v>152.49199999999996</v>
          </cell>
          <cell r="P87">
            <v>115.39729999999994</v>
          </cell>
          <cell r="Q87">
            <v>148.75699999999995</v>
          </cell>
          <cell r="R87">
            <v>208.04999999999995</v>
          </cell>
          <cell r="S87">
            <v>237.36000000000007</v>
          </cell>
          <cell r="T87">
            <v>208.21300000000002</v>
          </cell>
          <cell r="U87">
            <v>107.21561006950775</v>
          </cell>
          <cell r="V87">
            <v>137.35051158838007</v>
          </cell>
          <cell r="W87">
            <v>167.85121825957359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30.793999999999997</v>
          </cell>
          <cell r="AL87">
            <v>14.971999999999991</v>
          </cell>
          <cell r="AM87">
            <v>48.066999999999972</v>
          </cell>
          <cell r="AN87">
            <v>12.117000000000031</v>
          </cell>
          <cell r="AO87">
            <v>41.951999999999998</v>
          </cell>
          <cell r="AP87">
            <v>10.640999999999989</v>
          </cell>
          <cell r="AQ87">
            <v>19.316000000000003</v>
          </cell>
          <cell r="AR87">
            <v>27.355999999999987</v>
          </cell>
          <cell r="AS87">
            <v>60.174999999999983</v>
          </cell>
          <cell r="AT87">
            <v>32.102999999999966</v>
          </cell>
          <cell r="AU87">
            <v>22.542000000000002</v>
          </cell>
          <cell r="AV87">
            <v>37.672000000000011</v>
          </cell>
          <cell r="AW87">
            <v>29.312999999999981</v>
          </cell>
          <cell r="AX87">
            <v>42.274999999999991</v>
          </cell>
          <cell r="AY87">
            <v>13.699000000000019</v>
          </cell>
          <cell r="AZ87">
            <v>30.110299999999974</v>
          </cell>
          <cell r="BA87">
            <v>40.502000000000002</v>
          </cell>
          <cell r="BB87">
            <v>41.003</v>
          </cell>
          <cell r="BC87">
            <v>31.903999999999989</v>
          </cell>
          <cell r="BD87">
            <v>35.347999999999956</v>
          </cell>
          <cell r="BE87">
            <v>36.359999999999978</v>
          </cell>
          <cell r="BF87">
            <v>46.977999999999994</v>
          </cell>
          <cell r="BG87">
            <v>60.796000000000028</v>
          </cell>
          <cell r="BH87">
            <v>63.915999999999961</v>
          </cell>
          <cell r="BI87">
            <v>41.125</v>
          </cell>
          <cell r="BJ87">
            <v>75.816000000000003</v>
          </cell>
          <cell r="BK87">
            <v>48.374000000000066</v>
          </cell>
          <cell r="BL87">
            <v>72.045000000000016</v>
          </cell>
          <cell r="BM87">
            <v>63.224000000000039</v>
          </cell>
          <cell r="BN87">
            <v>24.854000000000013</v>
          </cell>
          <cell r="BO87">
            <v>60.517999999999979</v>
          </cell>
          <cell r="BP87">
            <v>59.617000000000004</v>
          </cell>
          <cell r="BQ87">
            <v>51.76100000000001</v>
          </cell>
          <cell r="BR87">
            <v>19.155999999999985</v>
          </cell>
          <cell r="BS87">
            <v>-9.2129999999999939</v>
          </cell>
          <cell r="BT87">
            <v>45.511610069507739</v>
          </cell>
          <cell r="BU87">
            <v>36.971818511225763</v>
          </cell>
          <cell r="BV87">
            <v>19.131124061758609</v>
          </cell>
          <cell r="BW87">
            <v>22.266360593159192</v>
          </cell>
          <cell r="BX87">
            <v>58.981208422236492</v>
          </cell>
          <cell r="BY87">
            <v>33.730810249232775</v>
          </cell>
          <cell r="BZ87">
            <v>23.878058270752376</v>
          </cell>
          <cell r="CA87">
            <v>32.849599008715217</v>
          </cell>
          <cell r="CB87">
            <v>77.392750730873217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F88">
            <v>0</v>
          </cell>
          <cell r="G88">
            <v>0</v>
          </cell>
          <cell r="H88">
            <v>-21.835000000000001</v>
          </cell>
          <cell r="I88">
            <v>-40.984999999999999</v>
          </cell>
          <cell r="J88">
            <v>-80.318000000000012</v>
          </cell>
          <cell r="K88">
            <v>-7.101</v>
          </cell>
          <cell r="L88">
            <v>-14.946</v>
          </cell>
          <cell r="M88">
            <v>-12.974</v>
          </cell>
          <cell r="N88">
            <v>-12.599</v>
          </cell>
          <cell r="O88">
            <v>-8.9369999999999976</v>
          </cell>
          <cell r="P88">
            <v>-5.3879999999999999</v>
          </cell>
          <cell r="Q88">
            <v>-6.399</v>
          </cell>
          <cell r="R88">
            <v>-13.971</v>
          </cell>
          <cell r="S88">
            <v>-23.722999999999999</v>
          </cell>
          <cell r="T88">
            <v>-19.268999999999998</v>
          </cell>
          <cell r="U88">
            <v>-32.169594949371131</v>
          </cell>
          <cell r="V88">
            <v>-30.677349429777735</v>
          </cell>
          <cell r="W88">
            <v>-31.283020749649395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-2.8319999999999999</v>
          </cell>
          <cell r="AL88">
            <v>-2.3070000000000004</v>
          </cell>
          <cell r="AM88">
            <v>-3.5279999999999996</v>
          </cell>
          <cell r="AN88">
            <v>-4.3070000000000004</v>
          </cell>
          <cell r="AO88">
            <v>-2.6070000000000002</v>
          </cell>
          <cell r="AP88">
            <v>-3.9790000000000001</v>
          </cell>
          <cell r="AQ88">
            <v>-3.4339999999999993</v>
          </cell>
          <cell r="AR88">
            <v>-2.5790000000000006</v>
          </cell>
          <cell r="AS88">
            <v>-2.2559999999999998</v>
          </cell>
          <cell r="AT88">
            <v>-2.5240000000000005</v>
          </cell>
          <cell r="AU88">
            <v>-1.6840000000000002</v>
          </cell>
          <cell r="AV88">
            <v>-2.4729999999999981</v>
          </cell>
          <cell r="AW88">
            <v>-1.3180000000000001</v>
          </cell>
          <cell r="AX88">
            <v>-1.9369999999999998</v>
          </cell>
          <cell r="AY88">
            <v>-0.85299999999999976</v>
          </cell>
          <cell r="AZ88">
            <v>-1.2800000000000002</v>
          </cell>
          <cell r="BA88">
            <v>-1.0580000000000001</v>
          </cell>
          <cell r="BB88">
            <v>-1.4000000000000001</v>
          </cell>
          <cell r="BC88">
            <v>-1.8609999999999995</v>
          </cell>
          <cell r="BD88">
            <v>-2.08</v>
          </cell>
          <cell r="BE88">
            <v>-1.579</v>
          </cell>
          <cell r="BF88">
            <v>-2.258</v>
          </cell>
          <cell r="BG88">
            <v>-3.6210000000000004</v>
          </cell>
          <cell r="BH88">
            <v>-6.512999999999999</v>
          </cell>
          <cell r="BI88">
            <v>-6.7030000000000003</v>
          </cell>
          <cell r="BJ88">
            <v>-4.5209999999999999</v>
          </cell>
          <cell r="BK88">
            <v>-5.1419999999999986</v>
          </cell>
          <cell r="BL88">
            <v>-7.3569999999999984</v>
          </cell>
          <cell r="BM88">
            <v>-2.5859999999999999</v>
          </cell>
          <cell r="BN88">
            <v>-3.1819999999999999</v>
          </cell>
          <cell r="BO88">
            <v>-4.9269999999999996</v>
          </cell>
          <cell r="BP88">
            <v>-8.5739999999999981</v>
          </cell>
          <cell r="BQ88">
            <v>-6.3650000000000002</v>
          </cell>
          <cell r="BR88">
            <v>-9.3119999999999994</v>
          </cell>
          <cell r="BS88">
            <v>-7.7950000000000017</v>
          </cell>
          <cell r="BT88">
            <v>-8.6975949493711298</v>
          </cell>
          <cell r="BU88">
            <v>-7.2455198711674074</v>
          </cell>
          <cell r="BV88">
            <v>-7.4266070322917592</v>
          </cell>
          <cell r="BW88">
            <v>-7.5544431616756036</v>
          </cell>
          <cell r="BX88">
            <v>-8.4507793646429654</v>
          </cell>
          <cell r="BY88">
            <v>-7.4331818166038595</v>
          </cell>
          <cell r="BZ88">
            <v>-7.633185666103472</v>
          </cell>
          <cell r="CA88">
            <v>-7.7058128186046799</v>
          </cell>
          <cell r="CB88">
            <v>-8.5108404483373832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F89">
            <v>0</v>
          </cell>
          <cell r="G89">
            <v>0</v>
          </cell>
          <cell r="H89">
            <v>0</v>
          </cell>
          <cell r="I89">
            <v>-9.0180000000000007</v>
          </cell>
          <cell r="J89">
            <v>0</v>
          </cell>
          <cell r="K89">
            <v>0</v>
          </cell>
          <cell r="L89">
            <v>-24.849</v>
          </cell>
          <cell r="M89">
            <v>0</v>
          </cell>
          <cell r="N89">
            <v>-182.91200000000001</v>
          </cell>
          <cell r="O89">
            <v>-20.097999999999999</v>
          </cell>
          <cell r="P89">
            <v>-27.34</v>
          </cell>
          <cell r="Q89">
            <v>-78.620999999999981</v>
          </cell>
          <cell r="R89">
            <v>-63.61</v>
          </cell>
          <cell r="S89">
            <v>-132.209</v>
          </cell>
          <cell r="T89">
            <v>-74.897999999999996</v>
          </cell>
          <cell r="U89">
            <v>-181.41499999999999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-5.0999999999999997E-2</v>
          </cell>
          <cell r="AM89">
            <v>5.0999999999999997E-2</v>
          </cell>
          <cell r="AN89">
            <v>0</v>
          </cell>
          <cell r="AO89">
            <v>0</v>
          </cell>
          <cell r="AP89">
            <v>-3.1E-2</v>
          </cell>
          <cell r="AQ89">
            <v>-181.30500000000001</v>
          </cell>
          <cell r="AR89">
            <v>-1.5759999999999934</v>
          </cell>
          <cell r="AS89">
            <v>0</v>
          </cell>
          <cell r="AT89">
            <v>0</v>
          </cell>
          <cell r="AU89">
            <v>0</v>
          </cell>
          <cell r="AV89">
            <v>-20.097999999999999</v>
          </cell>
          <cell r="AW89">
            <v>-0.16300000000000001</v>
          </cell>
          <cell r="AX89">
            <v>0</v>
          </cell>
          <cell r="AY89">
            <v>-26.648</v>
          </cell>
          <cell r="AZ89">
            <v>-0.52899999999999991</v>
          </cell>
          <cell r="BA89">
            <v>-29.227</v>
          </cell>
          <cell r="BB89">
            <v>-13.398999999999997</v>
          </cell>
          <cell r="BC89">
            <v>0</v>
          </cell>
          <cell r="BD89">
            <v>-35.99499999999999</v>
          </cell>
          <cell r="BE89">
            <v>-22.579000000000001</v>
          </cell>
          <cell r="BF89">
            <v>0</v>
          </cell>
          <cell r="BG89">
            <v>0</v>
          </cell>
          <cell r="BH89">
            <v>-41.030999999999999</v>
          </cell>
          <cell r="BI89">
            <v>0</v>
          </cell>
          <cell r="BJ89">
            <v>-131.61099999999999</v>
          </cell>
          <cell r="BK89">
            <v>-0.59800000000001319</v>
          </cell>
          <cell r="BL89">
            <v>0</v>
          </cell>
          <cell r="BM89">
            <v>2.2799999999999998</v>
          </cell>
          <cell r="BN89">
            <v>-6.5410000000000004</v>
          </cell>
          <cell r="BO89">
            <v>-49.656000000000006</v>
          </cell>
          <cell r="BP89">
            <v>-20.980999999999991</v>
          </cell>
          <cell r="BQ89">
            <v>0</v>
          </cell>
          <cell r="BR89">
            <v>-182.828</v>
          </cell>
          <cell r="BS89">
            <v>1.4130000000000109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F91">
            <v>0</v>
          </cell>
          <cell r="G91">
            <v>0</v>
          </cell>
          <cell r="H91">
            <v>-164.29500000000002</v>
          </cell>
          <cell r="I91">
            <v>-6.6430000000000584</v>
          </cell>
          <cell r="J91">
            <v>58.245000000000196</v>
          </cell>
          <cell r="K91">
            <v>117.76100000000002</v>
          </cell>
          <cell r="L91">
            <v>17.280999999999995</v>
          </cell>
          <cell r="M91">
            <v>-127.07499999999999</v>
          </cell>
          <cell r="N91">
            <v>314.553</v>
          </cell>
          <cell r="O91">
            <v>76.27600000000001</v>
          </cell>
          <cell r="P91">
            <v>23.121000000000002</v>
          </cell>
          <cell r="Q91">
            <v>-6.8150000000000039</v>
          </cell>
          <cell r="R91">
            <v>-4.620000000000001</v>
          </cell>
          <cell r="S91">
            <v>-36.218999999999994</v>
          </cell>
          <cell r="T91">
            <v>-46.564000000000007</v>
          </cell>
          <cell r="U91">
            <v>-100.47299999999998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-119.839</v>
          </cell>
          <cell r="AL91">
            <v>-16.144999999999989</v>
          </cell>
          <cell r="AM91">
            <v>11.685</v>
          </cell>
          <cell r="AN91">
            <v>-2.77599999999999</v>
          </cell>
          <cell r="AO91">
            <v>-20.850000000000009</v>
          </cell>
          <cell r="AP91">
            <v>244.58200000000002</v>
          </cell>
          <cell r="AQ91">
            <v>67.975999999999999</v>
          </cell>
          <cell r="AR91">
            <v>22.845000000000002</v>
          </cell>
          <cell r="AS91">
            <v>13.563000000000001</v>
          </cell>
          <cell r="AT91">
            <v>49.749000000000002</v>
          </cell>
          <cell r="AU91">
            <v>19.263000000000009</v>
          </cell>
          <cell r="AV91">
            <v>-6.299000000000003</v>
          </cell>
          <cell r="AW91">
            <v>-0.45599999999999952</v>
          </cell>
          <cell r="AX91">
            <v>15.518000000000001</v>
          </cell>
          <cell r="AY91">
            <v>4.2479999999999976</v>
          </cell>
          <cell r="AZ91">
            <v>3.8110000000000022</v>
          </cell>
          <cell r="BA91">
            <v>-1.9060000000000001</v>
          </cell>
          <cell r="BB91">
            <v>-5.4109999999999996</v>
          </cell>
          <cell r="BC91">
            <v>1.1489999999999949</v>
          </cell>
          <cell r="BD91">
            <v>-0.6469999999999998</v>
          </cell>
          <cell r="BE91">
            <v>4.3959999999999999</v>
          </cell>
          <cell r="BF91">
            <v>1.5909999999999993</v>
          </cell>
          <cell r="BG91">
            <v>-1.3879999999999995</v>
          </cell>
          <cell r="BH91">
            <v>-9.2190000000000012</v>
          </cell>
          <cell r="BI91">
            <v>-1.462</v>
          </cell>
          <cell r="BJ91">
            <v>-13.762</v>
          </cell>
          <cell r="BK91">
            <v>7.9429999999999996</v>
          </cell>
          <cell r="BL91">
            <v>-28.937999999999995</v>
          </cell>
          <cell r="BM91">
            <v>0.23499999999999999</v>
          </cell>
          <cell r="BN91">
            <v>-32.400000000000006</v>
          </cell>
          <cell r="BO91">
            <v>6.2109999999999994</v>
          </cell>
          <cell r="BP91">
            <v>-20.61</v>
          </cell>
          <cell r="BQ91">
            <v>-146.517</v>
          </cell>
          <cell r="BR91">
            <v>56.231999999999992</v>
          </cell>
          <cell r="BS91">
            <v>-10.187999999999986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F92">
            <v>0</v>
          </cell>
          <cell r="G92">
            <v>0</v>
          </cell>
          <cell r="H92">
            <v>-186.12999999999997</v>
          </cell>
          <cell r="I92">
            <v>-56.646000000000051</v>
          </cell>
          <cell r="J92">
            <v>-22.073000000000011</v>
          </cell>
          <cell r="K92">
            <v>110.66</v>
          </cell>
          <cell r="L92">
            <v>-22.514000000000006</v>
          </cell>
          <cell r="M92">
            <v>-140.04899999999998</v>
          </cell>
          <cell r="N92">
            <v>119.04199999999999</v>
          </cell>
          <cell r="O92">
            <v>47.241</v>
          </cell>
          <cell r="P92">
            <v>-9.6070000000000011</v>
          </cell>
          <cell r="Q92">
            <v>-91.83499999999998</v>
          </cell>
          <cell r="R92">
            <v>-82.200999999999993</v>
          </cell>
          <cell r="S92">
            <v>-192.15099999999998</v>
          </cell>
          <cell r="T92">
            <v>-140.73099999999999</v>
          </cell>
          <cell r="U92">
            <v>-314.05759494937115</v>
          </cell>
          <cell r="V92">
            <v>-30.677349429777735</v>
          </cell>
          <cell r="W92">
            <v>-31.283020749649395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-122.67099999999999</v>
          </cell>
          <cell r="AL92">
            <v>-18.502999999999986</v>
          </cell>
          <cell r="AM92">
            <v>8.208000000000002</v>
          </cell>
          <cell r="AN92">
            <v>-7.0829999999999904</v>
          </cell>
          <cell r="AO92">
            <v>-23.457000000000008</v>
          </cell>
          <cell r="AP92">
            <v>240.572</v>
          </cell>
          <cell r="AQ92">
            <v>-116.76300000000001</v>
          </cell>
          <cell r="AR92">
            <v>18.690000000000008</v>
          </cell>
          <cell r="AS92">
            <v>11.307</v>
          </cell>
          <cell r="AT92">
            <v>47.225000000000001</v>
          </cell>
          <cell r="AU92">
            <v>17.579000000000008</v>
          </cell>
          <cell r="AV92">
            <v>-28.87</v>
          </cell>
          <cell r="AW92">
            <v>-1.9369999999999998</v>
          </cell>
          <cell r="AX92">
            <v>13.581</v>
          </cell>
          <cell r="AY92">
            <v>-23.253000000000004</v>
          </cell>
          <cell r="AZ92">
            <v>2.002000000000002</v>
          </cell>
          <cell r="BA92">
            <v>-32.191000000000003</v>
          </cell>
          <cell r="BB92">
            <v>-20.209999999999997</v>
          </cell>
          <cell r="BC92">
            <v>-0.71200000000000463</v>
          </cell>
          <cell r="BD92">
            <v>-38.721999999999987</v>
          </cell>
          <cell r="BE92">
            <v>-19.762000000000004</v>
          </cell>
          <cell r="BF92">
            <v>-0.6670000000000007</v>
          </cell>
          <cell r="BG92">
            <v>-5.0090000000000003</v>
          </cell>
          <cell r="BH92">
            <v>-56.762999999999998</v>
          </cell>
          <cell r="BI92">
            <v>-8.1650000000000009</v>
          </cell>
          <cell r="BJ92">
            <v>-149.89400000000001</v>
          </cell>
          <cell r="BK92">
            <v>2.202999999999987</v>
          </cell>
          <cell r="BL92">
            <v>-36.294999999999995</v>
          </cell>
          <cell r="BM92">
            <v>-7.1000000000000063E-2</v>
          </cell>
          <cell r="BN92">
            <v>-42.122999999999998</v>
          </cell>
          <cell r="BO92">
            <v>-48.372000000000014</v>
          </cell>
          <cell r="BP92">
            <v>-50.164999999999992</v>
          </cell>
          <cell r="BQ92">
            <v>-152.88200000000001</v>
          </cell>
          <cell r="BR92">
            <v>-135.90800000000002</v>
          </cell>
          <cell r="BS92">
            <v>-16.569999999999979</v>
          </cell>
          <cell r="BT92">
            <v>-8.6975949493711298</v>
          </cell>
          <cell r="BU92">
            <v>-7.2455198711674074</v>
          </cell>
          <cell r="BV92">
            <v>-7.4266070322917592</v>
          </cell>
          <cell r="BW92">
            <v>-7.5544431616756036</v>
          </cell>
          <cell r="BX92">
            <v>-8.4507793646429654</v>
          </cell>
          <cell r="BY92">
            <v>-7.4331818166038595</v>
          </cell>
          <cell r="BZ92">
            <v>-7.633185666103472</v>
          </cell>
          <cell r="CA92">
            <v>-7.7058128186046799</v>
          </cell>
          <cell r="CB92">
            <v>-8.5108404483373832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F94">
            <v>0</v>
          </cell>
          <cell r="G94">
            <v>0</v>
          </cell>
          <cell r="H94">
            <v>11.671000000000001</v>
          </cell>
          <cell r="I94">
            <v>8.4350000000000005</v>
          </cell>
          <cell r="J94">
            <v>2.5030000000000001</v>
          </cell>
          <cell r="K94">
            <v>-91.25</v>
          </cell>
          <cell r="L94">
            <v>-34.741</v>
          </cell>
          <cell r="M94">
            <v>-55.429000000000002</v>
          </cell>
          <cell r="N94">
            <v>-201.88899999999998</v>
          </cell>
          <cell r="O94">
            <v>-138.35900000000001</v>
          </cell>
          <cell r="P94">
            <v>-80.326999999999998</v>
          </cell>
          <cell r="Q94">
            <v>-123.48</v>
          </cell>
          <cell r="R94">
            <v>-113.449</v>
          </cell>
          <cell r="S94">
            <v>-186.84799999999998</v>
          </cell>
          <cell r="T94">
            <v>-100.03900000000002</v>
          </cell>
          <cell r="U94">
            <v>-64.774000000000001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-13.221</v>
          </cell>
          <cell r="AL94">
            <v>-10.604999999999999</v>
          </cell>
          <cell r="AM94">
            <v>-28.337999999999997</v>
          </cell>
          <cell r="AN94">
            <v>-3.2650000000000023</v>
          </cell>
          <cell r="AO94">
            <v>-41.814</v>
          </cell>
          <cell r="AP94">
            <v>-84.449999999999989</v>
          </cell>
          <cell r="AQ94">
            <v>-79.153000000000006</v>
          </cell>
          <cell r="AR94">
            <v>3.5279999999999987</v>
          </cell>
          <cell r="AS94">
            <v>-41.807000000000002</v>
          </cell>
          <cell r="AT94">
            <v>-37.952999999999996</v>
          </cell>
          <cell r="AU94">
            <v>-20.632000000000001</v>
          </cell>
          <cell r="AV94">
            <v>-37.967000000000006</v>
          </cell>
          <cell r="AW94">
            <v>2.1269999999999998</v>
          </cell>
          <cell r="AX94">
            <v>-14.824</v>
          </cell>
          <cell r="AY94">
            <v>-36.722999999999999</v>
          </cell>
          <cell r="AZ94">
            <v>-30.907000000000004</v>
          </cell>
          <cell r="BA94">
            <v>-25.696000000000002</v>
          </cell>
          <cell r="BB94">
            <v>-25.363999999999997</v>
          </cell>
          <cell r="BC94">
            <v>-21.719000000000001</v>
          </cell>
          <cell r="BD94">
            <v>-50.701000000000008</v>
          </cell>
          <cell r="BE94">
            <v>-4.2659999999999982</v>
          </cell>
          <cell r="BF94">
            <v>-34.738999999999997</v>
          </cell>
          <cell r="BG94">
            <v>-63.808999999999997</v>
          </cell>
          <cell r="BH94">
            <v>-10.634999999999998</v>
          </cell>
          <cell r="BI94">
            <v>-55.663000000000004</v>
          </cell>
          <cell r="BJ94">
            <v>-115.54700000000001</v>
          </cell>
          <cell r="BK94">
            <v>-23.664999999999978</v>
          </cell>
          <cell r="BL94">
            <v>8.0270000000000028</v>
          </cell>
          <cell r="BM94">
            <v>-15.784999999999998</v>
          </cell>
          <cell r="BN94">
            <v>-56.168000000000006</v>
          </cell>
          <cell r="BO94">
            <v>-10.247000000000002</v>
          </cell>
          <cell r="BP94">
            <v>-17.839000000000006</v>
          </cell>
          <cell r="BQ94">
            <v>-32.808</v>
          </cell>
          <cell r="BR94">
            <v>-5.9059999999999988</v>
          </cell>
          <cell r="BS94">
            <v>-26.059999999999988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52.760999999999996</v>
          </cell>
          <cell r="K95">
            <v>-1.6259999999999999</v>
          </cell>
          <cell r="L95">
            <v>-1.708</v>
          </cell>
          <cell r="M95">
            <v>-1.798</v>
          </cell>
          <cell r="N95">
            <v>-6.2770000000000001</v>
          </cell>
          <cell r="O95">
            <v>-1.9239999999999999</v>
          </cell>
          <cell r="P95">
            <v>-2.0329999999999999</v>
          </cell>
          <cell r="Q95">
            <v>-3.492</v>
          </cell>
          <cell r="R95">
            <v>27.731000000000002</v>
          </cell>
          <cell r="S95">
            <v>548.70100000000002</v>
          </cell>
          <cell r="T95">
            <v>-35.710999999999999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-0.441</v>
          </cell>
          <cell r="AL95">
            <v>-0.44700000000000001</v>
          </cell>
          <cell r="AM95">
            <v>-0.45200000000000007</v>
          </cell>
          <cell r="AN95">
            <v>-0.45799999999999996</v>
          </cell>
          <cell r="AO95">
            <v>-0.62</v>
          </cell>
          <cell r="AP95">
            <v>-0.31400000000000006</v>
          </cell>
          <cell r="AQ95">
            <v>-4.55</v>
          </cell>
          <cell r="AR95">
            <v>-0.79300000000000015</v>
          </cell>
          <cell r="AS95">
            <v>-0.47099999999999997</v>
          </cell>
          <cell r="AT95">
            <v>-0.47799999999999998</v>
          </cell>
          <cell r="AU95">
            <v>-0.48499999999999999</v>
          </cell>
          <cell r="AV95">
            <v>-0.48999999999999988</v>
          </cell>
          <cell r="AW95">
            <v>-0.498</v>
          </cell>
          <cell r="AX95">
            <v>-0.504</v>
          </cell>
          <cell r="AY95">
            <v>-0.5129999999999999</v>
          </cell>
          <cell r="AZ95">
            <v>-0.51800000000000002</v>
          </cell>
          <cell r="BA95">
            <v>-0.52700000000000002</v>
          </cell>
          <cell r="BB95">
            <v>-1.8769999999999998</v>
          </cell>
          <cell r="BC95">
            <v>-0.54000000000000015</v>
          </cell>
          <cell r="BD95">
            <v>-0.54800000000000004</v>
          </cell>
          <cell r="BE95">
            <v>-0.55600000000000005</v>
          </cell>
          <cell r="BF95">
            <v>-0.56299999999999994</v>
          </cell>
          <cell r="BG95">
            <v>-0.57099999999999995</v>
          </cell>
          <cell r="BH95">
            <v>29.421000000000003</v>
          </cell>
          <cell r="BI95">
            <v>67.472999999999999</v>
          </cell>
          <cell r="BJ95">
            <v>482.44300000000004</v>
          </cell>
          <cell r="BK95">
            <v>-0.60299999999993759</v>
          </cell>
          <cell r="BL95">
            <v>-0.61200000000006582</v>
          </cell>
          <cell r="BM95">
            <v>-0.62</v>
          </cell>
          <cell r="BN95">
            <v>-35.091000000000001</v>
          </cell>
          <cell r="BO95">
            <v>2.55351295663786E-15</v>
          </cell>
          <cell r="BP95">
            <v>2.55351295663786E-15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F96">
            <v>0</v>
          </cell>
          <cell r="G96">
            <v>0</v>
          </cell>
          <cell r="H96">
            <v>0</v>
          </cell>
          <cell r="I96">
            <v>7.1059999999999999</v>
          </cell>
          <cell r="J96">
            <v>5.3789999999999996</v>
          </cell>
          <cell r="K96">
            <v>5.0469999999999997</v>
          </cell>
          <cell r="L96">
            <v>4.0419999999999998</v>
          </cell>
          <cell r="M96">
            <v>21.481999999999999</v>
          </cell>
          <cell r="N96">
            <v>21.184000000000001</v>
          </cell>
          <cell r="O96">
            <v>24.713000000000001</v>
          </cell>
          <cell r="P96">
            <v>14.698999999999998</v>
          </cell>
          <cell r="Q96">
            <v>21.51</v>
          </cell>
          <cell r="R96">
            <v>24.028000000000002</v>
          </cell>
          <cell r="S96">
            <v>12.099</v>
          </cell>
          <cell r="T96">
            <v>5.2600000000000016</v>
          </cell>
          <cell r="U96">
            <v>0.68700000000000117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7.6120000000000001</v>
          </cell>
          <cell r="AL96">
            <v>-6.5510000000000002</v>
          </cell>
          <cell r="AM96">
            <v>7.7530000000000001</v>
          </cell>
          <cell r="AN96">
            <v>12.667999999999999</v>
          </cell>
          <cell r="AO96">
            <v>12.178000000000001</v>
          </cell>
          <cell r="AP96">
            <v>-5.0710000000000006</v>
          </cell>
          <cell r="AQ96">
            <v>1.7339999999999991</v>
          </cell>
          <cell r="AR96">
            <v>12.343000000000002</v>
          </cell>
          <cell r="AS96">
            <v>3.8010000000000002</v>
          </cell>
          <cell r="AT96">
            <v>0.77899999999999991</v>
          </cell>
          <cell r="AU96">
            <v>6.2319999999999993</v>
          </cell>
          <cell r="AV96">
            <v>13.901</v>
          </cell>
          <cell r="AW96">
            <v>2.3180000000000001</v>
          </cell>
          <cell r="AX96">
            <v>1.2399999999999998</v>
          </cell>
          <cell r="AY96">
            <v>4.4020000000000001</v>
          </cell>
          <cell r="AZ96">
            <v>6.7389999999999972</v>
          </cell>
          <cell r="BA96">
            <v>3.85</v>
          </cell>
          <cell r="BB96">
            <v>5.0389999999999997</v>
          </cell>
          <cell r="BC96">
            <v>2.8399999999999994</v>
          </cell>
          <cell r="BD96">
            <v>9.7810000000000024</v>
          </cell>
          <cell r="BE96">
            <v>4.6389999999999993</v>
          </cell>
          <cell r="BF96">
            <v>7.0740000000000016</v>
          </cell>
          <cell r="BG96">
            <v>2.320999999999998</v>
          </cell>
          <cell r="BH96">
            <v>9.9940000000000051</v>
          </cell>
          <cell r="BI96">
            <v>1.4530000000000003</v>
          </cell>
          <cell r="BJ96">
            <v>-8.4999999999999076E-2</v>
          </cell>
          <cell r="BK96">
            <v>1.860999999999998</v>
          </cell>
          <cell r="BL96">
            <v>8.870000000000001</v>
          </cell>
          <cell r="BM96">
            <v>-1.6329999999999996</v>
          </cell>
          <cell r="BN96">
            <v>-1.1269999999999993</v>
          </cell>
          <cell r="BO96">
            <v>3.7349999999999994</v>
          </cell>
          <cell r="BP96">
            <v>4.2850000000000019</v>
          </cell>
          <cell r="BQ96">
            <v>-3.2189999999999999</v>
          </cell>
          <cell r="BR96">
            <v>2.8649999999999984</v>
          </cell>
          <cell r="BS96">
            <v>1.0410000000000026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F97">
            <v>0</v>
          </cell>
          <cell r="G97">
            <v>0</v>
          </cell>
          <cell r="H97">
            <v>11.671000000000001</v>
          </cell>
          <cell r="I97">
            <v>15.541000000000002</v>
          </cell>
          <cell r="J97">
            <v>60.642999999999994</v>
          </cell>
          <cell r="K97">
            <v>-87.828999999999994</v>
          </cell>
          <cell r="L97">
            <v>-32.406999999999996</v>
          </cell>
          <cell r="M97">
            <v>-35.745000000000005</v>
          </cell>
          <cell r="N97">
            <v>-186.982</v>
          </cell>
          <cell r="O97">
            <v>-115.57</v>
          </cell>
          <cell r="P97">
            <v>-67.661000000000001</v>
          </cell>
          <cell r="Q97">
            <v>-105.462</v>
          </cell>
          <cell r="R97">
            <v>-61.689999999999991</v>
          </cell>
          <cell r="S97">
            <v>373.952</v>
          </cell>
          <cell r="T97">
            <v>-130.49</v>
          </cell>
          <cell r="U97">
            <v>-64.086999999999989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-6.0500000000000007</v>
          </cell>
          <cell r="AL97">
            <v>-17.602999999999998</v>
          </cell>
          <cell r="AM97">
            <v>-21.036999999999999</v>
          </cell>
          <cell r="AN97">
            <v>8.9449999999999967</v>
          </cell>
          <cell r="AO97">
            <v>-30.255999999999997</v>
          </cell>
          <cell r="AP97">
            <v>-89.83499999999998</v>
          </cell>
          <cell r="AQ97">
            <v>-81.969000000000008</v>
          </cell>
          <cell r="AR97">
            <v>15.077999999999999</v>
          </cell>
          <cell r="AS97">
            <v>-38.476999999999997</v>
          </cell>
          <cell r="AT97">
            <v>-37.651999999999994</v>
          </cell>
          <cell r="AU97">
            <v>-14.885000000000002</v>
          </cell>
          <cell r="AV97">
            <v>-24.556000000000004</v>
          </cell>
          <cell r="AW97">
            <v>3.9470000000000001</v>
          </cell>
          <cell r="AX97">
            <v>-14.087999999999999</v>
          </cell>
          <cell r="AY97">
            <v>-32.833999999999996</v>
          </cell>
          <cell r="AZ97">
            <v>-24.686000000000007</v>
          </cell>
          <cell r="BA97">
            <v>-22.373000000000001</v>
          </cell>
          <cell r="BB97">
            <v>-22.201999999999995</v>
          </cell>
          <cell r="BC97">
            <v>-19.419</v>
          </cell>
          <cell r="BD97">
            <v>-41.468000000000004</v>
          </cell>
          <cell r="BE97">
            <v>-0.18299999999999894</v>
          </cell>
          <cell r="BF97">
            <v>-28.227999999999991</v>
          </cell>
          <cell r="BG97">
            <v>-62.059000000000005</v>
          </cell>
          <cell r="BH97">
            <v>28.780000000000008</v>
          </cell>
          <cell r="BI97">
            <v>13.262999999999998</v>
          </cell>
          <cell r="BJ97">
            <v>366.81100000000004</v>
          </cell>
          <cell r="BK97">
            <v>-22.406999999999918</v>
          </cell>
          <cell r="BL97">
            <v>16.28499999999994</v>
          </cell>
          <cell r="BM97">
            <v>-18.037999999999997</v>
          </cell>
          <cell r="BN97">
            <v>-92.38600000000001</v>
          </cell>
          <cell r="BO97">
            <v>-6.5119999999999996</v>
          </cell>
          <cell r="BP97">
            <v>-13.554</v>
          </cell>
          <cell r="BQ97">
            <v>-36.027000000000001</v>
          </cell>
          <cell r="BR97">
            <v>-3.0410000000000004</v>
          </cell>
          <cell r="BS97">
            <v>-25.018999999999988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F98">
            <v>0</v>
          </cell>
          <cell r="G98">
            <v>0</v>
          </cell>
          <cell r="H98">
            <v>-71.499999999999972</v>
          </cell>
          <cell r="I98">
            <v>-42.929000000000073</v>
          </cell>
          <cell r="J98">
            <v>26.048999999999999</v>
          </cell>
          <cell r="K98">
            <v>97.571000000000041</v>
          </cell>
          <cell r="L98">
            <v>27.906999999999961</v>
          </cell>
          <cell r="M98">
            <v>-69.843999999999966</v>
          </cell>
          <cell r="N98">
            <v>31.325000000000017</v>
          </cell>
          <cell r="O98">
            <v>84.162999999999968</v>
          </cell>
          <cell r="P98">
            <v>38.129299999999958</v>
          </cell>
          <cell r="Q98">
            <v>-48.540000000000042</v>
          </cell>
          <cell r="R98">
            <v>64.158999999999978</v>
          </cell>
          <cell r="S98">
            <v>419.16100000000017</v>
          </cell>
          <cell r="T98">
            <v>-63.007999999999946</v>
          </cell>
          <cell r="U98">
            <v>-270.92898487986338</v>
          </cell>
          <cell r="V98">
            <v>106.67316215860231</v>
          </cell>
          <cell r="W98">
            <v>136.56819750992418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-97.926999999999992</v>
          </cell>
          <cell r="AL98">
            <v>-21.133999999999993</v>
          </cell>
          <cell r="AM98">
            <v>35.237999999999971</v>
          </cell>
          <cell r="AN98">
            <v>13.979000000000038</v>
          </cell>
          <cell r="AO98">
            <v>-11.761000000000008</v>
          </cell>
          <cell r="AP98">
            <v>161.37800000000001</v>
          </cell>
          <cell r="AQ98">
            <v>-179.416</v>
          </cell>
          <cell r="AR98">
            <v>61.123999999999995</v>
          </cell>
          <cell r="AS98">
            <v>33.004999999999988</v>
          </cell>
          <cell r="AT98">
            <v>41.675999999999974</v>
          </cell>
          <cell r="AU98">
            <v>25.236000000000008</v>
          </cell>
          <cell r="AV98">
            <v>-15.753999999999994</v>
          </cell>
          <cell r="AW98">
            <v>31.322999999999983</v>
          </cell>
          <cell r="AX98">
            <v>41.767999999999986</v>
          </cell>
          <cell r="AY98">
            <v>-42.387999999999977</v>
          </cell>
          <cell r="AZ98">
            <v>7.4262999999999693</v>
          </cell>
          <cell r="BA98">
            <v>-14.061999999999999</v>
          </cell>
          <cell r="BB98">
            <v>-1.4089999999999927</v>
          </cell>
          <cell r="BC98">
            <v>11.772999999999985</v>
          </cell>
          <cell r="BD98">
            <v>-44.842000000000034</v>
          </cell>
          <cell r="BE98">
            <v>16.414999999999974</v>
          </cell>
          <cell r="BF98">
            <v>18.083000000000006</v>
          </cell>
          <cell r="BG98">
            <v>-6.2719999999999736</v>
          </cell>
          <cell r="BH98">
            <v>35.932999999999971</v>
          </cell>
          <cell r="BI98">
            <v>46.222999999999999</v>
          </cell>
          <cell r="BJ98">
            <v>292.73300000000006</v>
          </cell>
          <cell r="BK98">
            <v>28.17000000000013</v>
          </cell>
          <cell r="BL98">
            <v>52.034999999999961</v>
          </cell>
          <cell r="BM98">
            <v>45.115000000000045</v>
          </cell>
          <cell r="BN98">
            <v>-109.65499999999999</v>
          </cell>
          <cell r="BO98">
            <v>5.6339999999999684</v>
          </cell>
          <cell r="BP98">
            <v>-4.1019999999999852</v>
          </cell>
          <cell r="BQ98">
            <v>-137.148</v>
          </cell>
          <cell r="BR98">
            <v>-119.79300000000002</v>
          </cell>
          <cell r="BS98">
            <v>-50.801999999999957</v>
          </cell>
          <cell r="BT98">
            <v>36.814015120136609</v>
          </cell>
          <cell r="BU98">
            <v>29.726298640058356</v>
          </cell>
          <cell r="BV98">
            <v>11.704517029466849</v>
          </cell>
          <cell r="BW98">
            <v>14.711917431483588</v>
          </cell>
          <cell r="BX98">
            <v>50.530429057593523</v>
          </cell>
          <cell r="BY98">
            <v>26.297628432628915</v>
          </cell>
          <cell r="BZ98">
            <v>16.244872604648904</v>
          </cell>
          <cell r="CA98">
            <v>25.143786190110536</v>
          </cell>
          <cell r="CB98">
            <v>68.881910282535841</v>
          </cell>
        </row>
        <row r="99">
          <cell r="A99" t="str">
            <v>Additional Cash Flow Items</v>
          </cell>
          <cell r="B99">
            <v>0</v>
          </cell>
          <cell r="C99">
            <v>0</v>
          </cell>
          <cell r="D99">
            <v>0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-21.893000000000001</v>
          </cell>
          <cell r="M104">
            <v>-19.55</v>
          </cell>
          <cell r="N104">
            <v>-6.0209999999999999</v>
          </cell>
          <cell r="O104">
            <v>-26.667000000000002</v>
          </cell>
          <cell r="P104">
            <v>-12.63</v>
          </cell>
          <cell r="Q104">
            <v>-8.4779999999999998</v>
          </cell>
          <cell r="R104">
            <v>1.2659999999999996</v>
          </cell>
          <cell r="S104">
            <v>-20.350999999999999</v>
          </cell>
          <cell r="T104">
            <v>-16.396999999999998</v>
          </cell>
          <cell r="U104">
            <v>1.3519822457498898</v>
          </cell>
          <cell r="V104">
            <v>15.727576723331952</v>
          </cell>
          <cell r="W104">
            <v>15.772776860429913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-2.3969999999999998</v>
          </cell>
          <cell r="AX104">
            <v>-1.8190000000000004</v>
          </cell>
          <cell r="AY104">
            <v>-3.4459999999999997</v>
          </cell>
          <cell r="AZ104">
            <v>-4.9680000000000009</v>
          </cell>
          <cell r="BA104">
            <v>-5.1150000000000002</v>
          </cell>
          <cell r="BB104">
            <v>-0.14799999999999969</v>
          </cell>
          <cell r="BC104">
            <v>-6.0190000000000001</v>
          </cell>
          <cell r="BD104">
            <v>2.8040000000000003</v>
          </cell>
          <cell r="BE104">
            <v>-2.387</v>
          </cell>
          <cell r="BF104">
            <v>-6.9550000000000001</v>
          </cell>
          <cell r="BG104">
            <v>12.748000000000001</v>
          </cell>
          <cell r="BH104">
            <v>-2.140000000000001</v>
          </cell>
          <cell r="BI104">
            <v>-4.7</v>
          </cell>
          <cell r="BJ104">
            <v>-4.5810000000000004</v>
          </cell>
          <cell r="BK104">
            <v>-10.902000000000001</v>
          </cell>
          <cell r="BL104">
            <v>-0.16799999999999748</v>
          </cell>
          <cell r="BM104">
            <v>-9.1880000000000006</v>
          </cell>
          <cell r="BN104">
            <v>-5.8189999999999991</v>
          </cell>
          <cell r="BO104">
            <v>1.7149999999999999</v>
          </cell>
          <cell r="BP104">
            <v>-3.1049999999999986</v>
          </cell>
          <cell r="BQ104">
            <v>0.42399999999999999</v>
          </cell>
          <cell r="BR104">
            <v>1.7469999999999999</v>
          </cell>
          <cell r="BS104">
            <v>-6.1020000000000003</v>
          </cell>
          <cell r="BT104">
            <v>5.2829822457498903</v>
          </cell>
          <cell r="BU104">
            <v>4.316447465323721</v>
          </cell>
          <cell r="BV104">
            <v>3.6448273140793011</v>
          </cell>
          <cell r="BW104">
            <v>2.7173023084847876</v>
          </cell>
          <cell r="BX104">
            <v>5.048999635444142</v>
          </cell>
          <cell r="BY104">
            <v>4.3568917069141539</v>
          </cell>
          <cell r="BZ104">
            <v>3.6858481613950165</v>
          </cell>
          <cell r="CA104">
            <v>2.7270874014426587</v>
          </cell>
          <cell r="CB104">
            <v>5.0029495906780834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</row>
        <row r="113">
          <cell r="A113" t="str">
            <v>Other Items</v>
          </cell>
          <cell r="B113">
            <v>0</v>
          </cell>
          <cell r="C113">
            <v>0</v>
          </cell>
          <cell r="D113">
            <v>0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</row>
        <row r="116">
          <cell r="B116" t="str">
            <v>Number of employees</v>
          </cell>
          <cell r="C116" t="str">
            <v>EMPLOYEES</v>
          </cell>
          <cell r="F116">
            <v>0</v>
          </cell>
          <cell r="G116">
            <v>0</v>
          </cell>
          <cell r="H116">
            <v>0</v>
          </cell>
          <cell r="I116">
            <v>1.03</v>
          </cell>
          <cell r="J116">
            <v>0.89500000000000002</v>
          </cell>
          <cell r="K116">
            <v>1.36</v>
          </cell>
          <cell r="L116">
            <v>1.5049999999999999</v>
          </cell>
          <cell r="M116">
            <v>1.597</v>
          </cell>
          <cell r="N116">
            <v>1.9</v>
          </cell>
          <cell r="O116">
            <v>2.0699999999999998</v>
          </cell>
          <cell r="P116">
            <v>2.097</v>
          </cell>
          <cell r="Q116">
            <v>2.54</v>
          </cell>
          <cell r="R116">
            <v>2.9649999999999999</v>
          </cell>
          <cell r="S116">
            <v>3.6459999999999999</v>
          </cell>
          <cell r="T116">
            <v>3.8559999999999999</v>
          </cell>
          <cell r="U116">
            <v>4.2416</v>
          </cell>
          <cell r="V116">
            <v>4.6657600000000015</v>
          </cell>
          <cell r="W116">
            <v>5.1323360000000022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1597</v>
          </cell>
          <cell r="AO116">
            <v>0</v>
          </cell>
          <cell r="AP116">
            <v>0</v>
          </cell>
          <cell r="AQ116">
            <v>0</v>
          </cell>
          <cell r="AR116">
            <v>1900</v>
          </cell>
          <cell r="AS116">
            <v>0</v>
          </cell>
          <cell r="AT116">
            <v>0</v>
          </cell>
          <cell r="AU116">
            <v>0</v>
          </cell>
          <cell r="AV116">
            <v>2070</v>
          </cell>
          <cell r="AW116">
            <v>0</v>
          </cell>
          <cell r="AX116">
            <v>0</v>
          </cell>
          <cell r="AY116">
            <v>0</v>
          </cell>
          <cell r="AZ116">
            <v>2097</v>
          </cell>
          <cell r="BA116">
            <v>0</v>
          </cell>
          <cell r="BB116">
            <v>0</v>
          </cell>
          <cell r="BC116">
            <v>0</v>
          </cell>
          <cell r="BD116">
            <v>2540</v>
          </cell>
          <cell r="BE116">
            <v>2647</v>
          </cell>
          <cell r="BF116">
            <v>2717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</row>
        <row r="117">
          <cell r="A117" t="str">
            <v>Geographical Breakdown</v>
          </cell>
          <cell r="B117">
            <v>0</v>
          </cell>
          <cell r="C117">
            <v>0</v>
          </cell>
          <cell r="D117">
            <v>0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0.39752139893924276</v>
          </cell>
          <cell r="T118">
            <v>0.42321814703646754</v>
          </cell>
          <cell r="U118">
            <v>0.42321814703646754</v>
          </cell>
          <cell r="V118">
            <v>0.42321814703646754</v>
          </cell>
          <cell r="W118">
            <v>0.42321814703646754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</row>
        <row r="119">
          <cell r="B119" t="str">
            <v>Sales - Total % Americas</v>
          </cell>
          <cell r="C119" t="str">
            <v>SALES_TOT_AM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0.53356042541917414</v>
          </cell>
          <cell r="K119">
            <v>0.15107348718054661</v>
          </cell>
          <cell r="L119">
            <v>0.39494068309748609</v>
          </cell>
          <cell r="M119">
            <v>0.51023528888665493</v>
          </cell>
          <cell r="N119">
            <v>0.48213500154142985</v>
          </cell>
          <cell r="O119">
            <v>0.49750725789058003</v>
          </cell>
          <cell r="P119">
            <v>0.50720215563574744</v>
          </cell>
          <cell r="Q119">
            <v>0.54114086473998257</v>
          </cell>
          <cell r="R119">
            <v>0.54763060094800742</v>
          </cell>
          <cell r="S119">
            <v>0.53028614706235422</v>
          </cell>
          <cell r="T119">
            <v>0.5659730613580074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</row>
        <row r="120">
          <cell r="B120" t="str">
            <v>Sales - % United States</v>
          </cell>
          <cell r="C120" t="str">
            <v>SALES_US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0.53356042541917414</v>
          </cell>
          <cell r="K120">
            <v>0.15107348718054661</v>
          </cell>
          <cell r="L120">
            <v>0.39494068309748609</v>
          </cell>
          <cell r="M120">
            <v>0.51023528888665493</v>
          </cell>
          <cell r="N120">
            <v>0.48213500154142985</v>
          </cell>
          <cell r="O120">
            <v>0.49750725789058003</v>
          </cell>
          <cell r="P120">
            <v>0.50720215563574744</v>
          </cell>
          <cell r="Q120">
            <v>0.54114086473998257</v>
          </cell>
          <cell r="R120">
            <v>0.54763060094800742</v>
          </cell>
          <cell r="S120">
            <v>0.53028614706235422</v>
          </cell>
          <cell r="T120">
            <v>0.5659730613580074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</row>
        <row r="121">
          <cell r="B121" t="str">
            <v>Sales - % Canada</v>
          </cell>
          <cell r="C121" t="str">
            <v>SALES_CANADA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</row>
        <row r="122">
          <cell r="B122" t="str">
            <v>Sales - % Argentina</v>
          </cell>
          <cell r="C122" t="str">
            <v>SALES_ARGENTINA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</row>
        <row r="123">
          <cell r="B123" t="str">
            <v>Sales - % Brazil</v>
          </cell>
          <cell r="C123" t="str">
            <v>SALES_BRAZIL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</row>
        <row r="124">
          <cell r="B124" t="str">
            <v>Sales - % Chile</v>
          </cell>
          <cell r="C124" t="str">
            <v>SALES_CHILE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</row>
        <row r="125">
          <cell r="B125" t="str">
            <v>Sales - % Colombia</v>
          </cell>
          <cell r="C125" t="str">
            <v>SALES_COLOMBIA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</row>
        <row r="126">
          <cell r="B126" t="str">
            <v>Sales - % Mexico</v>
          </cell>
          <cell r="C126" t="str">
            <v>SALES_MEXICO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</row>
        <row r="127">
          <cell r="B127" t="str">
            <v>Sales - % Venezuela</v>
          </cell>
          <cell r="C127" t="str">
            <v>SALES_VENEZUELA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</row>
        <row r="128">
          <cell r="B128" t="str">
            <v>Sales - % Other Americas</v>
          </cell>
          <cell r="C128" t="str">
            <v>SALES_OTH_AM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</row>
        <row r="129">
          <cell r="B129" t="str">
            <v>Sales - Total % EMEA</v>
          </cell>
          <cell r="C129" t="str">
            <v>SALES_TOT_EMEA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0.40366375231823159</v>
          </cell>
          <cell r="K129">
            <v>4.6161343305167024E-2</v>
          </cell>
          <cell r="L129">
            <v>0.28196497050974417</v>
          </cell>
          <cell r="M129">
            <v>0.37187861869513361</v>
          </cell>
          <cell r="N129">
            <v>0.40433782599508822</v>
          </cell>
          <cell r="O129">
            <v>0.40372646713350951</v>
          </cell>
          <cell r="P129">
            <v>0.41355910302953858</v>
          </cell>
          <cell r="Q129">
            <v>0.36411863550338397</v>
          </cell>
          <cell r="R129">
            <v>0.35551541652992785</v>
          </cell>
          <cell r="S129">
            <v>0.36507911767662515</v>
          </cell>
          <cell r="T129">
            <v>0.33683899154166086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</row>
        <row r="130">
          <cell r="B130" t="str">
            <v>Sales - % UK</v>
          </cell>
          <cell r="C130" t="str">
            <v>SALES_UK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</row>
        <row r="131">
          <cell r="B131" t="str">
            <v>Sales - % Western Europe-Ex UK</v>
          </cell>
          <cell r="C131" t="str">
            <v>SALES_EU_EX_UK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</row>
        <row r="132">
          <cell r="A132">
            <v>0</v>
          </cell>
          <cell r="B132" t="str">
            <v>Sales - % Austria</v>
          </cell>
          <cell r="C132" t="str">
            <v>SALES_AUSTRIA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</row>
        <row r="133">
          <cell r="A133">
            <v>0</v>
          </cell>
          <cell r="B133" t="str">
            <v>Sales - % Belgium</v>
          </cell>
          <cell r="C133" t="str">
            <v>SALES_BEL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</row>
        <row r="134">
          <cell r="A134">
            <v>0</v>
          </cell>
          <cell r="B134" t="str">
            <v>Sales - % Denmark</v>
          </cell>
          <cell r="C134" t="str">
            <v>SALES_DEN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</row>
        <row r="135">
          <cell r="A135">
            <v>0</v>
          </cell>
          <cell r="B135" t="str">
            <v>Sales - % Finland</v>
          </cell>
          <cell r="C135" t="str">
            <v>SALES_FIN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</row>
        <row r="136">
          <cell r="A136">
            <v>0</v>
          </cell>
          <cell r="B136" t="str">
            <v>Sales - % France</v>
          </cell>
          <cell r="C136" t="str">
            <v>SALES_FRA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</row>
        <row r="137">
          <cell r="A137">
            <v>0</v>
          </cell>
          <cell r="B137" t="str">
            <v>Sales - % Germany</v>
          </cell>
          <cell r="C137" t="str">
            <v>SALES_GER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</row>
        <row r="138">
          <cell r="A138">
            <v>0</v>
          </cell>
          <cell r="B138" t="str">
            <v>Sales - % Greece</v>
          </cell>
          <cell r="C138" t="str">
            <v>SALES_GRE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</row>
        <row r="139">
          <cell r="A139">
            <v>0</v>
          </cell>
          <cell r="B139" t="str">
            <v>Sales - % Iceland</v>
          </cell>
          <cell r="C139" t="str">
            <v>SALES_ICE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</row>
        <row r="140">
          <cell r="A140">
            <v>0</v>
          </cell>
          <cell r="B140" t="str">
            <v>Sales - % Ireland</v>
          </cell>
          <cell r="C140" t="str">
            <v>SALES_IRE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</row>
        <row r="141">
          <cell r="A141">
            <v>0</v>
          </cell>
          <cell r="B141" t="str">
            <v>Sales - % Italy</v>
          </cell>
          <cell r="C141" t="str">
            <v>SALES_ITA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</row>
        <row r="142">
          <cell r="A142">
            <v>0</v>
          </cell>
          <cell r="B142" t="str">
            <v>Sales - % Netherlands</v>
          </cell>
          <cell r="C142" t="str">
            <v>SALES_NETH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</row>
        <row r="143">
          <cell r="A143">
            <v>0</v>
          </cell>
          <cell r="B143" t="str">
            <v>Sales - % Norway</v>
          </cell>
          <cell r="C143" t="str">
            <v>SALES_NOR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</row>
        <row r="144">
          <cell r="A144">
            <v>0</v>
          </cell>
          <cell r="B144" t="str">
            <v>Sales - % Portugal</v>
          </cell>
          <cell r="C144" t="str">
            <v>SALES_POR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</row>
        <row r="145">
          <cell r="A145">
            <v>0</v>
          </cell>
          <cell r="B145" t="str">
            <v>Sales - % Spain</v>
          </cell>
          <cell r="C145" t="str">
            <v>SALES_SPA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</row>
        <row r="146">
          <cell r="A146">
            <v>0</v>
          </cell>
          <cell r="B146" t="str">
            <v>Sales - % Sweden</v>
          </cell>
          <cell r="C146" t="str">
            <v>SALES_SWE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</row>
        <row r="147">
          <cell r="A147">
            <v>0</v>
          </cell>
          <cell r="B147" t="str">
            <v>Sales - % Switzerland</v>
          </cell>
          <cell r="C147" t="str">
            <v>SALES_SWIT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</row>
        <row r="148">
          <cell r="B148" t="str">
            <v>Sales - % Central &amp; Eastern Europe</v>
          </cell>
          <cell r="C148" t="str">
            <v>SALES_CEE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</row>
        <row r="149">
          <cell r="B149" t="str">
            <v>Sales - % Middle East</v>
          </cell>
          <cell r="C149" t="str">
            <v>SALES_ME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</row>
        <row r="150">
          <cell r="B150" t="str">
            <v>Sales - % Total Africa</v>
          </cell>
          <cell r="C150" t="str">
            <v>SALES_TOT_AFRICA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</row>
        <row r="151">
          <cell r="B151" t="str">
            <v>Sales - % Russia</v>
          </cell>
          <cell r="C151" t="str">
            <v>SALES_RUSSIA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</row>
        <row r="152">
          <cell r="B152" t="str">
            <v>Sales - % Other EMEA</v>
          </cell>
          <cell r="C152" t="str">
            <v>SALES_OTH_EMEA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</row>
        <row r="154">
          <cell r="B154" t="str">
            <v>Sales - % Japan</v>
          </cell>
          <cell r="C154" t="str">
            <v>SALES_JAPAN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</row>
        <row r="155">
          <cell r="B155" t="str">
            <v>Sales - % China</v>
          </cell>
          <cell r="C155" t="str">
            <v>SALES_CHINA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</row>
        <row r="156">
          <cell r="B156" t="str">
            <v>Sales - % India</v>
          </cell>
          <cell r="C156" t="str">
            <v>SALES_INDIA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</row>
        <row r="157">
          <cell r="A157">
            <v>0</v>
          </cell>
          <cell r="B157" t="str">
            <v>Sales - % South Korea</v>
          </cell>
          <cell r="C157" t="str">
            <v>SALES_SK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</row>
        <row r="158">
          <cell r="A158">
            <v>0</v>
          </cell>
          <cell r="B158" t="str">
            <v>Sales - % Australia</v>
          </cell>
          <cell r="C158" t="str">
            <v>SALES_AUSTRA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</row>
        <row r="159">
          <cell r="A159">
            <v>0</v>
          </cell>
          <cell r="B159" t="str">
            <v>Sales - % New Zealand</v>
          </cell>
          <cell r="C159" t="str">
            <v>SALES_NZ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</row>
        <row r="160">
          <cell r="B160" t="str">
            <v>Sales - % Other Asia</v>
          </cell>
          <cell r="C160" t="str">
            <v>SALES_OTH_AEJ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6.2775822262594136E-2</v>
          </cell>
          <cell r="K160">
            <v>1.2589457265045553E-2</v>
          </cell>
          <cell r="L160">
            <v>8.9536005023435228E-2</v>
          </cell>
          <cell r="M160">
            <v>0.11788609241821146</v>
          </cell>
          <cell r="N160">
            <v>0.11352717246348198</v>
          </cell>
          <cell r="O160">
            <v>9.8766274975910479E-2</v>
          </cell>
          <cell r="P160">
            <v>7.9238741334714091E-2</v>
          </cell>
          <cell r="Q160">
            <v>9.4740499756633567E-2</v>
          </cell>
          <cell r="R160">
            <v>9.6853982522064758E-2</v>
          </cell>
          <cell r="S160">
            <v>0.10463473526102052</v>
          </cell>
          <cell r="T160">
            <v>9.7187947100331795E-2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</row>
        <row r="161">
          <cell r="B161" t="str">
            <v>Sales - % Others</v>
          </cell>
          <cell r="C161" t="str">
            <v>SALES_OTHER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</row>
        <row r="162">
          <cell r="A162">
            <v>0</v>
          </cell>
          <cell r="B162" t="str">
            <v>Operating Profit - % Total Americas</v>
          </cell>
          <cell r="C162" t="str">
            <v>OP_TOT_AM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</row>
        <row r="163">
          <cell r="A163">
            <v>0</v>
          </cell>
          <cell r="B163" t="str">
            <v>Operating Profit - % United States</v>
          </cell>
          <cell r="C163" t="str">
            <v>OP_US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</row>
        <row r="164">
          <cell r="A164">
            <v>0</v>
          </cell>
          <cell r="B164" t="str">
            <v>Operating Profit - % Canada</v>
          </cell>
          <cell r="C164" t="str">
            <v>OP_CANADA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</row>
        <row r="165">
          <cell r="A165">
            <v>0</v>
          </cell>
          <cell r="B165" t="str">
            <v>Operating Profit - % Brazil</v>
          </cell>
          <cell r="C165" t="str">
            <v>OP_BRAZIL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</row>
        <row r="166">
          <cell r="A166">
            <v>0</v>
          </cell>
          <cell r="B166" t="str">
            <v>Operating Profit - % Other Americas</v>
          </cell>
          <cell r="C166" t="str">
            <v>OP_OTH_AM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</row>
        <row r="167">
          <cell r="A167">
            <v>0</v>
          </cell>
          <cell r="B167" t="str">
            <v>Operating Profit - Total % EMEA</v>
          </cell>
          <cell r="C167" t="str">
            <v>OP_TOT_EMEA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</row>
        <row r="168">
          <cell r="A168">
            <v>0</v>
          </cell>
          <cell r="B168" t="str">
            <v>Operating Profit - % UK</v>
          </cell>
          <cell r="C168" t="str">
            <v>OP_UK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</row>
        <row r="169">
          <cell r="A169">
            <v>0</v>
          </cell>
          <cell r="B169" t="str">
            <v>Operating Profit - % Europe-Ex UK</v>
          </cell>
          <cell r="C169" t="str">
            <v>OP_EU_EX_UK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</row>
        <row r="170">
          <cell r="A170">
            <v>0</v>
          </cell>
          <cell r="B170" t="str">
            <v>Operating Profit - % Austria</v>
          </cell>
          <cell r="C170" t="str">
            <v>OP_AUSTRIA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</row>
        <row r="171">
          <cell r="A171">
            <v>0</v>
          </cell>
          <cell r="B171" t="str">
            <v>Operating Profit - % Belgium</v>
          </cell>
          <cell r="C171" t="str">
            <v>OP_BEL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</row>
        <row r="172">
          <cell r="A172">
            <v>0</v>
          </cell>
          <cell r="B172" t="str">
            <v>Operating Profit - % Denmark</v>
          </cell>
          <cell r="C172" t="str">
            <v>OP_DEN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</row>
        <row r="173">
          <cell r="A173">
            <v>0</v>
          </cell>
          <cell r="B173" t="str">
            <v>Operating Profit - % Finland</v>
          </cell>
          <cell r="C173" t="str">
            <v>OP_FIN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</row>
        <row r="174">
          <cell r="A174">
            <v>0</v>
          </cell>
          <cell r="B174" t="str">
            <v>Operating Profit - % France</v>
          </cell>
          <cell r="C174" t="str">
            <v>OP_FRA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</row>
        <row r="175">
          <cell r="A175">
            <v>0</v>
          </cell>
          <cell r="B175" t="str">
            <v>Operating Profit - % Germany</v>
          </cell>
          <cell r="C175" t="str">
            <v>OP_GER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</row>
        <row r="176">
          <cell r="A176">
            <v>0</v>
          </cell>
          <cell r="B176" t="str">
            <v>Operating Profit - % Greece</v>
          </cell>
          <cell r="C176" t="str">
            <v>OP_GRE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</row>
        <row r="177">
          <cell r="A177">
            <v>0</v>
          </cell>
          <cell r="B177" t="str">
            <v>Operating Profit - % Iceland</v>
          </cell>
          <cell r="C177" t="str">
            <v>OP_ICE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</row>
        <row r="178">
          <cell r="A178">
            <v>0</v>
          </cell>
          <cell r="B178" t="str">
            <v>Operating Profit - % Ireland</v>
          </cell>
          <cell r="C178" t="str">
            <v>OP_IRE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</row>
        <row r="179">
          <cell r="A179">
            <v>0</v>
          </cell>
          <cell r="B179" t="str">
            <v>Operating Profit - % Italy</v>
          </cell>
          <cell r="C179" t="str">
            <v>OP_ITA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</row>
        <row r="180">
          <cell r="A180">
            <v>0</v>
          </cell>
          <cell r="B180" t="str">
            <v>Operating Profit - % Netherlands</v>
          </cell>
          <cell r="C180" t="str">
            <v>OP_NETH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</row>
        <row r="181">
          <cell r="A181">
            <v>0</v>
          </cell>
          <cell r="B181" t="str">
            <v>Operating Profit - % Norway</v>
          </cell>
          <cell r="C181" t="str">
            <v>OP_NOR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</row>
        <row r="182">
          <cell r="A182">
            <v>0</v>
          </cell>
          <cell r="B182" t="str">
            <v>Operating Profit - % Portugal</v>
          </cell>
          <cell r="C182" t="str">
            <v>OP_POR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</row>
        <row r="183">
          <cell r="A183">
            <v>0</v>
          </cell>
          <cell r="B183" t="str">
            <v>Operating Profit - % Spain</v>
          </cell>
          <cell r="C183" t="str">
            <v>OP_SPA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</row>
        <row r="184">
          <cell r="A184">
            <v>0</v>
          </cell>
          <cell r="B184" t="str">
            <v>Operating Profit - % Sweden</v>
          </cell>
          <cell r="C184" t="str">
            <v>OP_SWE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</row>
        <row r="185">
          <cell r="A185">
            <v>0</v>
          </cell>
          <cell r="B185" t="str">
            <v>Operating Profit - % Switzerland</v>
          </cell>
          <cell r="C185" t="str">
            <v>OP_SWIT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</row>
        <row r="186">
          <cell r="A186">
            <v>0</v>
          </cell>
          <cell r="B186" t="str">
            <v>Operating Profit - % Central &amp; Eastern Europe</v>
          </cell>
          <cell r="C186" t="str">
            <v>OP_CEE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</row>
        <row r="187">
          <cell r="A187">
            <v>0</v>
          </cell>
          <cell r="B187" t="str">
            <v>Operating Profit - % Middle East</v>
          </cell>
          <cell r="C187" t="str">
            <v>OP_ME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</row>
        <row r="188">
          <cell r="A188">
            <v>0</v>
          </cell>
          <cell r="B188" t="str">
            <v>Operating Profit - % Russia</v>
          </cell>
          <cell r="C188" t="str">
            <v>OP_RUSSIA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</row>
        <row r="189">
          <cell r="A189">
            <v>0</v>
          </cell>
          <cell r="B189" t="str">
            <v>Operating Profit - % Other EMEA</v>
          </cell>
          <cell r="C189" t="str">
            <v>OP_OTH_EMEA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</row>
        <row r="190">
          <cell r="A190">
            <v>0</v>
          </cell>
          <cell r="B190" t="str">
            <v>Operating Profit - Total % Asia (incl Australia &amp; New Zealand)</v>
          </cell>
          <cell r="C190" t="str">
            <v>OP_TOT_ASIA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</row>
        <row r="191">
          <cell r="A191">
            <v>0</v>
          </cell>
          <cell r="B191" t="str">
            <v>Operating Profit - % Japan</v>
          </cell>
          <cell r="C191" t="str">
            <v>OP_JAPAN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</row>
        <row r="192">
          <cell r="A192">
            <v>0</v>
          </cell>
          <cell r="B192" t="str">
            <v>Operating Profit - % Greater China (incl HK)</v>
          </cell>
          <cell r="C192" t="str">
            <v>OP_CHINA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</row>
        <row r="193">
          <cell r="A193">
            <v>0</v>
          </cell>
          <cell r="B193" t="str">
            <v>Operating Profit - % India</v>
          </cell>
          <cell r="C193" t="str">
            <v>OP_INDIA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</row>
        <row r="194">
          <cell r="A194">
            <v>0</v>
          </cell>
          <cell r="B194" t="str">
            <v>Operating Profit - % South Korea</v>
          </cell>
          <cell r="C194" t="str">
            <v>OP_SK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</row>
        <row r="195">
          <cell r="A195">
            <v>0</v>
          </cell>
          <cell r="B195" t="str">
            <v>Operating Profit - % Australia</v>
          </cell>
          <cell r="C195" t="str">
            <v>OP_AUSTRA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</row>
        <row r="196">
          <cell r="A196">
            <v>0</v>
          </cell>
          <cell r="B196" t="str">
            <v>Operating Profit - % New Zealand</v>
          </cell>
          <cell r="C196" t="str">
            <v>OP_NZ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</row>
        <row r="197">
          <cell r="A197">
            <v>0</v>
          </cell>
          <cell r="B197" t="str">
            <v>Operating Profit - % Other AEJ (incl Taiwan)</v>
          </cell>
          <cell r="C197" t="str">
            <v>OP_OTH_AEJ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</row>
        <row r="198">
          <cell r="A198">
            <v>0</v>
          </cell>
          <cell r="B198" t="str">
            <v>Operating Profit - % Others</v>
          </cell>
          <cell r="C198" t="str">
            <v>OP_OTHER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</row>
        <row r="199">
          <cell r="B199" t="str">
            <v>Sales -% Consumer (C)</v>
          </cell>
          <cell r="C199" t="str">
            <v>SALES_CONS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</row>
        <row r="200">
          <cell r="B200" t="str">
            <v>Sales -% Industry (I)</v>
          </cell>
          <cell r="C200" t="str">
            <v>SALES_IND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0.92999999999999994</v>
          </cell>
          <cell r="Q200">
            <v>0.92999999999999994</v>
          </cell>
          <cell r="R200">
            <v>0.92</v>
          </cell>
          <cell r="S200">
            <v>0.92</v>
          </cell>
          <cell r="T200">
            <v>0.92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</row>
        <row r="201">
          <cell r="B201" t="str">
            <v>Sales -% Government (G)</v>
          </cell>
          <cell r="C201" t="str">
            <v>SALES_GOV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7.0000000000000007E-2</v>
          </cell>
          <cell r="Q201">
            <v>7.0000000000000007E-2</v>
          </cell>
          <cell r="R201">
            <v>0.08</v>
          </cell>
          <cell r="S201">
            <v>0.08</v>
          </cell>
          <cell r="T201">
            <v>0.08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</row>
        <row r="202">
          <cell r="B202" t="str">
            <v>Sales - % Industry Sub-Segment: Financial Services</v>
          </cell>
          <cell r="C202" t="str">
            <v>SALES_FINAN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0.22</v>
          </cell>
          <cell r="Q202">
            <v>0.22</v>
          </cell>
          <cell r="R202">
            <v>0.23</v>
          </cell>
          <cell r="S202">
            <v>0.23</v>
          </cell>
          <cell r="T202">
            <v>0.23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</row>
        <row r="203">
          <cell r="B203" t="str">
            <v>Sales (%) SMB</v>
          </cell>
          <cell r="C203" t="str">
            <v>SALES_SMB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</row>
        <row r="204">
          <cell r="A204">
            <v>0</v>
          </cell>
          <cell r="B204" t="str">
            <v>Operating Profit - % Consumer (C)</v>
          </cell>
          <cell r="C204" t="str">
            <v>OP_CONS</v>
          </cell>
          <cell r="D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</row>
        <row r="205">
          <cell r="A205">
            <v>0</v>
          </cell>
          <cell r="B205" t="str">
            <v>Operating Profit - % Industry (I)</v>
          </cell>
          <cell r="C205" t="str">
            <v>OP_IND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</row>
        <row r="206">
          <cell r="A206">
            <v>0</v>
          </cell>
          <cell r="B206" t="str">
            <v>Operating Profit - % Government (G)</v>
          </cell>
          <cell r="C206" t="str">
            <v>OP_GOV</v>
          </cell>
          <cell r="D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</row>
        <row r="207">
          <cell r="B207" t="str">
            <v>Sales - % from Captive Financing Business</v>
          </cell>
          <cell r="C207" t="str">
            <v>REV_FIN_SEGMENT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</row>
        <row r="209">
          <cell r="A209" t="str">
            <v>FX Exposure - Sales</v>
          </cell>
          <cell r="B209">
            <v>0</v>
          </cell>
          <cell r="C209">
            <v>0</v>
          </cell>
          <cell r="D209">
            <v>0</v>
          </cell>
        </row>
        <row r="210">
          <cell r="B210" t="str">
            <v>Sales - % FX: British Pounds/Pence</v>
          </cell>
          <cell r="C210" t="str">
            <v>SALES_FX_GPB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9.1249999999999998E-2</v>
          </cell>
          <cell r="T210">
            <v>8.4125000000000005E-2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</row>
        <row r="211">
          <cell r="B211" t="str">
            <v>Sales - % FX: Euro</v>
          </cell>
          <cell r="C211" t="str">
            <v>SALES_FX_EUR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0.37178729487028245</v>
          </cell>
          <cell r="N211">
            <v>0.40212829922047783</v>
          </cell>
          <cell r="O211">
            <v>0.40191690032934124</v>
          </cell>
          <cell r="P211">
            <v>0.40837685974421267</v>
          </cell>
          <cell r="Q211">
            <v>0.36553050623453692</v>
          </cell>
          <cell r="R211">
            <v>0.35499999999999998</v>
          </cell>
          <cell r="S211">
            <v>0.27374999999999999</v>
          </cell>
          <cell r="T211">
            <v>0.25237500000000002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</row>
        <row r="212">
          <cell r="B212" t="str">
            <v>Sales - % FX: New Russian Ruble</v>
          </cell>
          <cell r="C212" t="str">
            <v>SALES_FX_RUB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</row>
        <row r="213">
          <cell r="B213" t="str">
            <v>Sales - % FX: U.S. Dollar</v>
          </cell>
          <cell r="C213" t="str">
            <v>SALES_FX_USD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</row>
        <row r="214">
          <cell r="B214" t="str">
            <v>Sales - % FX: Brazilian Real</v>
          </cell>
          <cell r="C214" t="str">
            <v>SALES_FX_BRL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</row>
        <row r="215">
          <cell r="B215" t="str">
            <v>Sales - % FX: Japanese Yen</v>
          </cell>
          <cell r="C215" t="str">
            <v>SALES_FX_YEN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0.11639301431873389</v>
          </cell>
          <cell r="N215">
            <v>0.11241810172969532</v>
          </cell>
          <cell r="O215">
            <v>9.9099743469679341E-2</v>
          </cell>
          <cell r="P215">
            <v>7.9193767570071849E-2</v>
          </cell>
          <cell r="Q215">
            <v>9.6487749326970004E-2</v>
          </cell>
          <cell r="R215">
            <v>9.7500000000000003E-2</v>
          </cell>
          <cell r="S215">
            <v>0.10500000000000001</v>
          </cell>
          <cell r="T215">
            <v>9.7750000000000004E-2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</row>
        <row r="216">
          <cell r="B216" t="str">
            <v>Sales - % FX: Chinese Renminbi</v>
          </cell>
          <cell r="C216" t="str">
            <v>SALES_FX_CNY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</row>
        <row r="217">
          <cell r="B217" t="str">
            <v>Sales - % FX: Indian Rupee</v>
          </cell>
          <cell r="C217" t="str">
            <v>SALES_FX_INR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</row>
        <row r="218">
          <cell r="B218" t="str">
            <v>Sales - % FX: Canadian Dollar</v>
          </cell>
          <cell r="C218" t="str">
            <v>SALES_FX_CAD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</row>
        <row r="219">
          <cell r="B219" t="str">
            <v>Sales - % FX: Mexican Peso</v>
          </cell>
          <cell r="C219" t="str">
            <v>SALES_FX_MXN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</row>
        <row r="220">
          <cell r="B220" t="str">
            <v>Sales - % FX: Colombian Peso</v>
          </cell>
          <cell r="C220" t="str">
            <v>SALES_FX_COP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</row>
        <row r="221">
          <cell r="B221" t="str">
            <v>Sales - % FX: Argentine Peso</v>
          </cell>
          <cell r="C221" t="str">
            <v>SALES_FX_ARS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</row>
        <row r="222">
          <cell r="B222" t="str">
            <v>Sales - % FX: Chilean Peso</v>
          </cell>
          <cell r="C222" t="str">
            <v>SALES_FX_CLP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</row>
        <row r="223">
          <cell r="B223" t="str">
            <v>Sales - % FX: Venezuelan bolivar</v>
          </cell>
          <cell r="C223" t="str">
            <v>SALES_FX_VEF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</row>
        <row r="224">
          <cell r="B224" t="str">
            <v>Sales - % FX: Other Currency</v>
          </cell>
          <cell r="C224" t="str">
            <v>SALES_FX_OTH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</row>
        <row r="225">
          <cell r="A225" t="str">
            <v>Security: TIBCO Software Inc.</v>
          </cell>
          <cell r="B225">
            <v>0</v>
          </cell>
          <cell r="C225">
            <v>0</v>
          </cell>
          <cell r="D225">
            <v>0</v>
          </cell>
        </row>
        <row r="226">
          <cell r="A226" t="str">
            <v>Reference Data</v>
          </cell>
          <cell r="B226">
            <v>0</v>
          </cell>
          <cell r="C226">
            <v>0</v>
          </cell>
          <cell r="D226">
            <v>0</v>
          </cell>
        </row>
        <row r="227">
          <cell r="B227" t="str">
            <v>Ticker</v>
          </cell>
          <cell r="C227" t="str">
            <v>Ticker</v>
          </cell>
          <cell r="E227" t="str">
            <v>TIBX</v>
          </cell>
        </row>
        <row r="228">
          <cell r="B228" t="str">
            <v>Security Name</v>
          </cell>
          <cell r="C228" t="str">
            <v>Security Name</v>
          </cell>
          <cell r="E228" t="str">
            <v>TIBCO Software Inc.</v>
          </cell>
        </row>
        <row r="229">
          <cell r="B229" t="str">
            <v>Interim Type</v>
          </cell>
          <cell r="C229" t="str">
            <v>Interim Type</v>
          </cell>
          <cell r="E229" t="str">
            <v>Q</v>
          </cell>
        </row>
        <row r="230">
          <cell r="B230" t="str">
            <v>Publishing Currency</v>
          </cell>
          <cell r="C230" t="str">
            <v>PUB_CURRENCY_ISO</v>
          </cell>
          <cell r="E230" t="str">
            <v>USD</v>
          </cell>
        </row>
        <row r="231">
          <cell r="B231" t="str">
            <v>Pricing Currency</v>
          </cell>
          <cell r="C231" t="str">
            <v>PRICE_CURRENCY_ISO</v>
          </cell>
          <cell r="E231" t="str">
            <v>USD</v>
          </cell>
        </row>
        <row r="232">
          <cell r="B232" t="str">
            <v>Reporting Currency</v>
          </cell>
          <cell r="C232" t="str">
            <v>CURRENCY_ISO</v>
          </cell>
          <cell r="E232" t="str">
            <v>USD</v>
          </cell>
        </row>
        <row r="233">
          <cell r="A233" t="str">
            <v>General Information</v>
          </cell>
          <cell r="B233">
            <v>0</v>
          </cell>
          <cell r="C233">
            <v>0</v>
          </cell>
          <cell r="D233">
            <v>0</v>
          </cell>
        </row>
        <row r="234">
          <cell r="B234" t="str">
            <v>Americas Investment List</v>
          </cell>
          <cell r="C234" t="str">
            <v>AMER_LIST</v>
          </cell>
          <cell r="E234">
            <v>0</v>
          </cell>
        </row>
        <row r="235">
          <cell r="B235" t="str">
            <v>Americas Conviction List</v>
          </cell>
          <cell r="C235" t="str">
            <v>AMER_CONVICTION</v>
          </cell>
          <cell r="E235">
            <v>0</v>
          </cell>
        </row>
        <row r="236">
          <cell r="B236" t="str">
            <v>Legal rating</v>
          </cell>
          <cell r="C236" t="str">
            <v>LEGAL_RATING</v>
          </cell>
          <cell r="E236" t="str">
            <v>Not Rated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  <cell r="E237">
            <v>0</v>
          </cell>
        </row>
        <row r="238">
          <cell r="B238" t="str">
            <v>Target price period</v>
          </cell>
          <cell r="C238" t="str">
            <v>TP_PERIOD</v>
          </cell>
          <cell r="E238">
            <v>0</v>
          </cell>
        </row>
        <row r="239">
          <cell r="B239" t="str">
            <v>Current shares outstanding (mn)</v>
          </cell>
          <cell r="C239" t="str">
            <v>NUM_SH</v>
          </cell>
          <cell r="E239">
            <v>166.267</v>
          </cell>
        </row>
        <row r="240">
          <cell r="B240" t="str">
            <v>Free float</v>
          </cell>
          <cell r="C240" t="str">
            <v>FREE_FLOAT</v>
          </cell>
          <cell r="E240">
            <v>0</v>
          </cell>
        </row>
        <row r="241">
          <cell r="A241" t="str">
            <v>Publishing Items</v>
          </cell>
          <cell r="B241">
            <v>0</v>
          </cell>
          <cell r="C241">
            <v>0</v>
          </cell>
          <cell r="D241">
            <v>0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  <cell r="F242">
            <v>0</v>
          </cell>
          <cell r="G242">
            <v>3.3243904911955724</v>
          </cell>
          <cell r="H242">
            <v>3.6412043730577532</v>
          </cell>
          <cell r="I242">
            <v>3.5140259237763591</v>
          </cell>
          <cell r="J242">
            <v>3.4676158589667532</v>
          </cell>
          <cell r="K242">
            <v>3.7124580472856721</v>
          </cell>
          <cell r="L242">
            <v>3.9004940250428057</v>
          </cell>
          <cell r="M242">
            <v>4.3379941969439377</v>
          </cell>
          <cell r="N242">
            <v>4.1682197698898884</v>
          </cell>
          <cell r="O242">
            <v>4.0382874854074879</v>
          </cell>
          <cell r="P242">
            <v>4.6277328211273376</v>
          </cell>
          <cell r="Q242">
            <v>4.736577797081357</v>
          </cell>
          <cell r="R242">
            <v>4.900689235261952</v>
          </cell>
          <cell r="S242">
            <v>5.3405756107909337</v>
          </cell>
          <cell r="T242">
            <v>5.6792464633285364</v>
          </cell>
          <cell r="U242">
            <v>5.608163121475612</v>
          </cell>
          <cell r="V242">
            <v>5.876837775022568</v>
          </cell>
          <cell r="W242">
            <v>6.2252051618166258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4.0194531498387613</v>
          </cell>
          <cell r="AL242">
            <v>4.1449572758460649</v>
          </cell>
          <cell r="AM242">
            <v>4.2192328133595653</v>
          </cell>
          <cell r="AN242">
            <v>4.3424895225592035</v>
          </cell>
          <cell r="AO242">
            <v>4.2908795872513936</v>
          </cell>
          <cell r="AP242">
            <v>4.0344432121197826</v>
          </cell>
          <cell r="AQ242">
            <v>3.9511612567956513</v>
          </cell>
          <cell r="AR242">
            <v>4.4355602778065721</v>
          </cell>
          <cell r="AS242">
            <v>4.3710118696860008</v>
          </cell>
          <cell r="AT242">
            <v>4.3287004677670833</v>
          </cell>
          <cell r="AU242">
            <v>4.2862945936206689</v>
          </cell>
          <cell r="AV242">
            <v>4.2217196372284613</v>
          </cell>
          <cell r="AW242">
            <v>4.2889210422332242</v>
          </cell>
          <cell r="AX242">
            <v>4.4890142895098597</v>
          </cell>
          <cell r="AY242">
            <v>4.5185140016493026</v>
          </cell>
          <cell r="AZ242">
            <v>4.6395925206241344</v>
          </cell>
          <cell r="BA242">
            <v>4.6227282099620011</v>
          </cell>
          <cell r="BB242">
            <v>4.5355669951463451</v>
          </cell>
          <cell r="BC242">
            <v>4.6388148978924253</v>
          </cell>
          <cell r="BD242">
            <v>4.6832601692317484</v>
          </cell>
          <cell r="BE242">
            <v>4.9230254890884568</v>
          </cell>
          <cell r="BF242">
            <v>4.8637284875133115</v>
          </cell>
          <cell r="BG242">
            <v>4.7266372566591697</v>
          </cell>
          <cell r="BH242">
            <v>4.9375559664608266</v>
          </cell>
          <cell r="BI242">
            <v>4.8885266817272006</v>
          </cell>
          <cell r="BJ242">
            <v>4.5952902163715432</v>
          </cell>
          <cell r="BK242">
            <v>4.8455058670528777</v>
          </cell>
          <cell r="BL242">
            <v>5.353636492521443</v>
          </cell>
          <cell r="BM242">
            <v>5.3890912315969963</v>
          </cell>
          <cell r="BN242">
            <v>5.1996991170518241</v>
          </cell>
          <cell r="BO242">
            <v>5.3589063407565307</v>
          </cell>
          <cell r="BP242">
            <v>5.6823102325969543</v>
          </cell>
          <cell r="BQ242">
            <v>5.6818646224808651</v>
          </cell>
          <cell r="BR242">
            <v>5.6783312756955011</v>
          </cell>
          <cell r="BS242">
            <v>5.5045318674180681</v>
          </cell>
          <cell r="BT242">
            <v>5.6014422784745168</v>
          </cell>
          <cell r="BU242">
            <v>5.6547180322940029</v>
          </cell>
          <cell r="BV242">
            <v>5.6946495301183138</v>
          </cell>
          <cell r="BW242">
            <v>5.7423094312744789</v>
          </cell>
          <cell r="BX242">
            <v>5.8680371884471425</v>
          </cell>
          <cell r="BY242">
            <v>5.952532735725149</v>
          </cell>
          <cell r="BZ242">
            <v>6.0131511657777112</v>
          </cell>
          <cell r="CA242">
            <v>6.0782725792216716</v>
          </cell>
          <cell r="CB242">
            <v>6.2158828937749249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</row>
        <row r="244">
          <cell r="B244" t="str">
            <v>Special dividend per share</v>
          </cell>
          <cell r="C244" t="str">
            <v>DPS_SPECIAL_PUB</v>
          </cell>
          <cell r="D244" t="str">
            <v>USD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</row>
        <row r="245">
          <cell r="B245" t="str">
            <v>EBITDA (Pub)</v>
          </cell>
          <cell r="C245" t="str">
            <v>EBITDA_PUB</v>
          </cell>
          <cell r="D245" t="str">
            <v>USD</v>
          </cell>
          <cell r="F245">
            <v>0</v>
          </cell>
          <cell r="G245">
            <v>21.717999999999961</v>
          </cell>
          <cell r="H245">
            <v>51.603999999999992</v>
          </cell>
          <cell r="I245">
            <v>32.700000000000017</v>
          </cell>
          <cell r="J245">
            <v>33.757000000000048</v>
          </cell>
          <cell r="K245">
            <v>112.44700000000006</v>
          </cell>
          <cell r="L245">
            <v>106.83799999999995</v>
          </cell>
          <cell r="M245">
            <v>132.32500000000005</v>
          </cell>
          <cell r="N245">
            <v>144.172</v>
          </cell>
          <cell r="O245">
            <v>167.125</v>
          </cell>
          <cell r="P245">
            <v>182.51099999999997</v>
          </cell>
          <cell r="Q245">
            <v>236.17900000000006</v>
          </cell>
          <cell r="R245">
            <v>296.52699999999976</v>
          </cell>
          <cell r="S245">
            <v>326.923</v>
          </cell>
          <cell r="T245">
            <v>304.21000000000004</v>
          </cell>
          <cell r="U245">
            <v>247.2168953927476</v>
          </cell>
          <cell r="V245">
            <v>230.03067772887141</v>
          </cell>
          <cell r="W245">
            <v>231.85943262357725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24.266999999999992</v>
          </cell>
          <cell r="AL245">
            <v>29.842999999999986</v>
          </cell>
          <cell r="AM245">
            <v>27.536999999999985</v>
          </cell>
          <cell r="AN245">
            <v>50.678000000000011</v>
          </cell>
          <cell r="AO245">
            <v>27.328999999999994</v>
          </cell>
          <cell r="AP245">
            <v>26.637999999999987</v>
          </cell>
          <cell r="AQ245">
            <v>27.943000000000005</v>
          </cell>
          <cell r="AR245">
            <v>62.262</v>
          </cell>
          <cell r="AS245">
            <v>30.826999999999991</v>
          </cell>
          <cell r="AT245">
            <v>29.66999999999997</v>
          </cell>
          <cell r="AU245">
            <v>40.745999999999995</v>
          </cell>
          <cell r="AV245">
            <v>65.882000000000019</v>
          </cell>
          <cell r="AW245">
            <v>32.97699999999999</v>
          </cell>
          <cell r="AX245">
            <v>38.10599999999998</v>
          </cell>
          <cell r="AY245">
            <v>42.142000000000024</v>
          </cell>
          <cell r="AZ245">
            <v>69.285999999999973</v>
          </cell>
          <cell r="BA245">
            <v>41.138000000000012</v>
          </cell>
          <cell r="BB245">
            <v>49.828000000000003</v>
          </cell>
          <cell r="BC245">
            <v>56.402999999999992</v>
          </cell>
          <cell r="BD245">
            <v>88.809999999999974</v>
          </cell>
          <cell r="BE245">
            <v>53.323999999999984</v>
          </cell>
          <cell r="BF245">
            <v>63.965999999999994</v>
          </cell>
          <cell r="BG245">
            <v>68.251000000000033</v>
          </cell>
          <cell r="BH245">
            <v>110.98599999999998</v>
          </cell>
          <cell r="BI245">
            <v>58.857000000000014</v>
          </cell>
          <cell r="BJ245">
            <v>74.960999999999984</v>
          </cell>
          <cell r="BK245">
            <v>82.129000000000048</v>
          </cell>
          <cell r="BL245">
            <v>110.97599999999997</v>
          </cell>
          <cell r="BM245">
            <v>56.284000000000027</v>
          </cell>
          <cell r="BN245">
            <v>58.27600000000001</v>
          </cell>
          <cell r="BO245">
            <v>79.78</v>
          </cell>
          <cell r="BP245">
            <v>109.87</v>
          </cell>
          <cell r="BQ245">
            <v>61.924000000000014</v>
          </cell>
          <cell r="BR245">
            <v>53.591999999999992</v>
          </cell>
          <cell r="BS245">
            <v>55.934999999999988</v>
          </cell>
          <cell r="BT245">
            <v>75.765895392747723</v>
          </cell>
          <cell r="BU245">
            <v>58.139952312135549</v>
          </cell>
          <cell r="BV245">
            <v>50.285952435611172</v>
          </cell>
          <cell r="BW245">
            <v>51.118586566707243</v>
          </cell>
          <cell r="BX245">
            <v>70.486186414417247</v>
          </cell>
          <cell r="BY245">
            <v>58.704325367832908</v>
          </cell>
          <cell r="BZ245">
            <v>51.454812860001091</v>
          </cell>
          <cell r="CA245">
            <v>51.730331225695153</v>
          </cell>
          <cell r="CB245">
            <v>69.969963170047933</v>
          </cell>
        </row>
        <row r="246">
          <cell r="B246" t="str">
            <v>EPS (Pub)</v>
          </cell>
          <cell r="C246" t="str">
            <v>EPS_PUB</v>
          </cell>
          <cell r="D246" t="str">
            <v>USD</v>
          </cell>
          <cell r="F246">
            <v>0</v>
          </cell>
          <cell r="G246">
            <v>-0.18609076203979136</v>
          </cell>
          <cell r="H246">
            <v>-7.231283926024186E-2</v>
          </cell>
          <cell r="I246">
            <v>-0.46188607527113762</v>
          </cell>
          <cell r="J246">
            <v>5.1056635521721121E-2</v>
          </cell>
          <cell r="K246">
            <v>0.20232300790975516</v>
          </cell>
          <cell r="L246">
            <v>0.34985150137455368</v>
          </cell>
          <cell r="M246">
            <v>0.33401801668914377</v>
          </cell>
          <cell r="N246">
            <v>0.2579812249389013</v>
          </cell>
          <cell r="O246">
            <v>0.29219178723013001</v>
          </cell>
          <cell r="P246">
            <v>0.36184469376379874</v>
          </cell>
          <cell r="Q246">
            <v>0.45503553756271575</v>
          </cell>
          <cell r="R246">
            <v>0.65014282964129477</v>
          </cell>
          <cell r="S246">
            <v>0.71952501194238527</v>
          </cell>
          <cell r="T246">
            <v>0.51416028072592879</v>
          </cell>
          <cell r="U246">
            <v>0.16217793145861115</v>
          </cell>
          <cell r="V246">
            <v>2.8270038237629323E-2</v>
          </cell>
          <cell r="W246">
            <v>0.11150532468141139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2.5439433165281352E-2</v>
          </cell>
          <cell r="AL246">
            <v>0.1113466980917454</v>
          </cell>
          <cell r="AM246">
            <v>5.2452703521711094E-2</v>
          </cell>
          <cell r="AN246">
            <v>0.14477918191040595</v>
          </cell>
          <cell r="AO246">
            <v>4.8038427043170288E-2</v>
          </cell>
          <cell r="AP246">
            <v>4.3504731340113692E-2</v>
          </cell>
          <cell r="AQ246">
            <v>2.3155180684362033E-2</v>
          </cell>
          <cell r="AR246">
            <v>0.14328288587125529</v>
          </cell>
          <cell r="AS246">
            <v>2.9011280410808943E-2</v>
          </cell>
          <cell r="AT246">
            <v>1.8780579601053653E-2</v>
          </cell>
          <cell r="AU246">
            <v>6.0675715518088619E-2</v>
          </cell>
          <cell r="AV246">
            <v>0.18372421170017877</v>
          </cell>
          <cell r="AW246">
            <v>3.269181600539238E-2</v>
          </cell>
          <cell r="AX246">
            <v>5.8203472454861432E-2</v>
          </cell>
          <cell r="AY246">
            <v>8.6332857126264734E-2</v>
          </cell>
          <cell r="AZ246">
            <v>0.18461654817728018</v>
          </cell>
          <cell r="BA246">
            <v>6.1415652891101402E-2</v>
          </cell>
          <cell r="BB246">
            <v>7.5387556993675539E-2</v>
          </cell>
          <cell r="BC246">
            <v>0.10137740081312205</v>
          </cell>
          <cell r="BD246">
            <v>0.21685492686481678</v>
          </cell>
          <cell r="BE246">
            <v>9.1955546845278471E-2</v>
          </cell>
          <cell r="BF246">
            <v>0.12049282630849732</v>
          </cell>
          <cell r="BG246">
            <v>0.13603959365622689</v>
          </cell>
          <cell r="BH246">
            <v>0.30165486283129211</v>
          </cell>
          <cell r="BI246">
            <v>0.12080226610326225</v>
          </cell>
          <cell r="BJ246">
            <v>0.15631619629802271</v>
          </cell>
          <cell r="BK246">
            <v>0.15420447492093547</v>
          </cell>
          <cell r="BL246">
            <v>0.28820207462016484</v>
          </cell>
          <cell r="BM246">
            <v>5.6199373263170503E-2</v>
          </cell>
          <cell r="BN246">
            <v>5.2027676455312352E-2</v>
          </cell>
          <cell r="BO246">
            <v>0.14037808609632393</v>
          </cell>
          <cell r="BP246">
            <v>0.26555514491112198</v>
          </cell>
          <cell r="BQ246">
            <v>7.2588113688915018E-2</v>
          </cell>
          <cell r="BR246">
            <v>9.3013220822495326E-3</v>
          </cell>
          <cell r="BS246">
            <v>4.3724852195564892E-2</v>
          </cell>
          <cell r="BT246">
            <v>3.6563643491881702E-2</v>
          </cell>
          <cell r="BU246">
            <v>-1.2958272158295363E-2</v>
          </cell>
          <cell r="BV246">
            <v>-1.5082483225017403E-2</v>
          </cell>
          <cell r="BW246">
            <v>8.3587501189278848E-3</v>
          </cell>
          <cell r="BX246">
            <v>4.7952043502014201E-2</v>
          </cell>
          <cell r="BY246">
            <v>1.8365144681785812E-2</v>
          </cell>
          <cell r="BZ246">
            <v>5.7214976967892104E-3</v>
          </cell>
          <cell r="CA246">
            <v>2.6156592890890781E-2</v>
          </cell>
          <cell r="CB246">
            <v>6.1262089411945587E-2</v>
          </cell>
        </row>
        <row r="247">
          <cell r="B247" t="str">
            <v>Consensus earnings equivalent estimate</v>
          </cell>
          <cell r="C247" t="str">
            <v>CEEE_EPS</v>
          </cell>
          <cell r="D247" t="str">
            <v>USD</v>
          </cell>
          <cell r="F247">
            <v>0</v>
          </cell>
          <cell r="G247">
            <v>0.13671953766075737</v>
          </cell>
          <cell r="H247">
            <v>0.17235408879483616</v>
          </cell>
          <cell r="I247">
            <v>6.6526997249078804E-2</v>
          </cell>
          <cell r="J247">
            <v>7.4435223762538458E-2</v>
          </cell>
          <cell r="K247">
            <v>0.25364721372893062</v>
          </cell>
          <cell r="L247">
            <v>0.23801604186153436</v>
          </cell>
          <cell r="M247">
            <v>0.34296038399677192</v>
          </cell>
          <cell r="N247">
            <v>0.37122515552340973</v>
          </cell>
          <cell r="O247">
            <v>0.46873460813153262</v>
          </cell>
          <cell r="P247">
            <v>0.55429664038902871</v>
          </cell>
          <cell r="Q247">
            <v>0.75932677304108931</v>
          </cell>
          <cell r="R247">
            <v>1.0115209201730793</v>
          </cell>
          <cell r="S247">
            <v>1.1474796403021839</v>
          </cell>
          <cell r="T247">
            <v>1.0731803321049767</v>
          </cell>
          <cell r="U247">
            <v>0.68655491053441198</v>
          </cell>
          <cell r="V247">
            <v>0.58316749596348971</v>
          </cell>
          <cell r="W247">
            <v>0.61273141143071541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5.7046827451514709E-2</v>
          </cell>
          <cell r="AL247">
            <v>7.6671428961425342E-2</v>
          </cell>
          <cell r="AM247">
            <v>7.2490186388684222E-2</v>
          </cell>
          <cell r="AN247">
            <v>0.1369342985278795</v>
          </cell>
          <cell r="AO247">
            <v>7.0233835399850175E-2</v>
          </cell>
          <cell r="AP247">
            <v>6.9627392217476394E-2</v>
          </cell>
          <cell r="AQ247">
            <v>6.0571234409977637E-2</v>
          </cell>
          <cell r="AR247">
            <v>0.17700321343422823</v>
          </cell>
          <cell r="AS247">
            <v>7.4401254314336168E-2</v>
          </cell>
          <cell r="AT247">
            <v>6.6772407118662128E-2</v>
          </cell>
          <cell r="AU247">
            <v>0.10716664664708386</v>
          </cell>
          <cell r="AV247">
            <v>0.22723289978265579</v>
          </cell>
          <cell r="AW247">
            <v>8.8504985705320324E-2</v>
          </cell>
          <cell r="AX247">
            <v>0.10988020839349855</v>
          </cell>
          <cell r="AY247">
            <v>0.12808808669291633</v>
          </cell>
          <cell r="AZ247">
            <v>0.2281104918376132</v>
          </cell>
          <cell r="BA247">
            <v>0.11752923502901415</v>
          </cell>
          <cell r="BB247">
            <v>0.15420503015149289</v>
          </cell>
          <cell r="BC247">
            <v>0.17410276181129955</v>
          </cell>
          <cell r="BD247">
            <v>0.31141302147496491</v>
          </cell>
          <cell r="BE247">
            <v>0.15749974061307531</v>
          </cell>
          <cell r="BF247">
            <v>0.20790537368463236</v>
          </cell>
          <cell r="BG247">
            <v>0.22806246639338124</v>
          </cell>
          <cell r="BH247">
            <v>0.41973391945481375</v>
          </cell>
          <cell r="BI247">
            <v>0.20235740287710841</v>
          </cell>
          <cell r="BJ247">
            <v>0.2571853407837052</v>
          </cell>
          <cell r="BK247">
            <v>0.27134454526645607</v>
          </cell>
          <cell r="BL247">
            <v>0.41740507076864897</v>
          </cell>
          <cell r="BM247">
            <v>0.18372258026370264</v>
          </cell>
          <cell r="BN247">
            <v>0.17711498623938113</v>
          </cell>
          <cell r="BO247">
            <v>0.29011550967371058</v>
          </cell>
          <cell r="BP247">
            <v>0.42222725592818228</v>
          </cell>
          <cell r="BQ247">
            <v>0.1885414861772492</v>
          </cell>
          <cell r="BR247">
            <v>0.1372903906315549</v>
          </cell>
          <cell r="BS247">
            <v>0.14040068083263654</v>
          </cell>
          <cell r="BT247">
            <v>0.22032235289297131</v>
          </cell>
          <cell r="BU247">
            <v>0.14561869742933944</v>
          </cell>
          <cell r="BV247">
            <v>0.11747168148952475</v>
          </cell>
          <cell r="BW247">
            <v>0.12234217246872756</v>
          </cell>
          <cell r="BX247">
            <v>0.19773494457589788</v>
          </cell>
          <cell r="BY247">
            <v>0.15407007897644057</v>
          </cell>
          <cell r="BZ247">
            <v>0.12787353412651531</v>
          </cell>
          <cell r="CA247">
            <v>0.13017824705101841</v>
          </cell>
          <cell r="CB247">
            <v>0.20060955127674113</v>
          </cell>
        </row>
        <row r="248">
          <cell r="B248" t="str">
            <v>EPS (excl. ESO) (Pub)</v>
          </cell>
          <cell r="C248" t="str">
            <v>EPS_PUB_EX_ESO</v>
          </cell>
          <cell r="D248" t="str">
            <v>USD</v>
          </cell>
          <cell r="F248">
            <v>0</v>
          </cell>
          <cell r="G248">
            <v>0.13671953766075737</v>
          </cell>
          <cell r="H248">
            <v>0.17235408879483616</v>
          </cell>
          <cell r="I248">
            <v>6.6526997249078804E-2</v>
          </cell>
          <cell r="J248">
            <v>7.4435223762538458E-2</v>
          </cell>
          <cell r="K248">
            <v>0.25364721372893062</v>
          </cell>
          <cell r="L248">
            <v>0.23801604186153436</v>
          </cell>
          <cell r="M248">
            <v>0.34296038399677192</v>
          </cell>
          <cell r="N248">
            <v>0.37122515552340973</v>
          </cell>
          <cell r="O248">
            <v>0.46873460813153262</v>
          </cell>
          <cell r="P248">
            <v>0.55429664038902871</v>
          </cell>
          <cell r="Q248">
            <v>0.75932677304108931</v>
          </cell>
          <cell r="R248">
            <v>1.0115209201730793</v>
          </cell>
          <cell r="S248">
            <v>1.1474796403021839</v>
          </cell>
          <cell r="T248">
            <v>1.0731803321049767</v>
          </cell>
          <cell r="U248">
            <v>0.68655491053441198</v>
          </cell>
          <cell r="V248">
            <v>0.58316749596348971</v>
          </cell>
          <cell r="W248">
            <v>0.61273141143071541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5.7046827451514709E-2</v>
          </cell>
          <cell r="AL248">
            <v>7.6671428961425342E-2</v>
          </cell>
          <cell r="AM248">
            <v>7.2490186388684222E-2</v>
          </cell>
          <cell r="AN248">
            <v>0.1369342985278795</v>
          </cell>
          <cell r="AO248">
            <v>7.0233835399850175E-2</v>
          </cell>
          <cell r="AP248">
            <v>6.9627392217476394E-2</v>
          </cell>
          <cell r="AQ248">
            <v>6.0571234409977637E-2</v>
          </cell>
          <cell r="AR248">
            <v>0.17700321343422823</v>
          </cell>
          <cell r="AS248">
            <v>7.4401254314336168E-2</v>
          </cell>
          <cell r="AT248">
            <v>6.6772407118662128E-2</v>
          </cell>
          <cell r="AU248">
            <v>0.10716664664708386</v>
          </cell>
          <cell r="AV248">
            <v>0.22723289978265579</v>
          </cell>
          <cell r="AW248">
            <v>8.8504985705320324E-2</v>
          </cell>
          <cell r="AX248">
            <v>0.10988020839349855</v>
          </cell>
          <cell r="AY248">
            <v>0.12808808669291633</v>
          </cell>
          <cell r="AZ248">
            <v>0.2281104918376132</v>
          </cell>
          <cell r="BA248">
            <v>0.11752923502901415</v>
          </cell>
          <cell r="BB248">
            <v>0.15420503015149289</v>
          </cell>
          <cell r="BC248">
            <v>0.17410276181129955</v>
          </cell>
          <cell r="BD248">
            <v>0.31141302147496491</v>
          </cell>
          <cell r="BE248">
            <v>0.15749974061307531</v>
          </cell>
          <cell r="BF248">
            <v>0.20790537368463236</v>
          </cell>
          <cell r="BG248">
            <v>0.22806246639338124</v>
          </cell>
          <cell r="BH248">
            <v>0.41973391945481375</v>
          </cell>
          <cell r="BI248">
            <v>0.20235740287710841</v>
          </cell>
          <cell r="BJ248">
            <v>0.2571853407837052</v>
          </cell>
          <cell r="BK248">
            <v>0.27134454526645607</v>
          </cell>
          <cell r="BL248">
            <v>0.41740507076864897</v>
          </cell>
          <cell r="BM248">
            <v>0.18372258026370264</v>
          </cell>
          <cell r="BN248">
            <v>0.17711498623938113</v>
          </cell>
          <cell r="BO248">
            <v>0.29011550967371058</v>
          </cell>
          <cell r="BP248">
            <v>0.42222725592818228</v>
          </cell>
          <cell r="BQ248">
            <v>0.1885414861772492</v>
          </cell>
          <cell r="BR248">
            <v>0.1372903906315549</v>
          </cell>
          <cell r="BS248">
            <v>0.14040068083263654</v>
          </cell>
          <cell r="BT248">
            <v>0.22032235289297131</v>
          </cell>
          <cell r="BU248">
            <v>0.14561869742933944</v>
          </cell>
          <cell r="BV248">
            <v>0.11747168148952475</v>
          </cell>
          <cell r="BW248">
            <v>0.12234217246872756</v>
          </cell>
          <cell r="BX248">
            <v>0.19773494457589788</v>
          </cell>
          <cell r="BY248">
            <v>0.15407007897644057</v>
          </cell>
          <cell r="BZ248">
            <v>0.12787353412651531</v>
          </cell>
          <cell r="CA248">
            <v>0.13017824705101841</v>
          </cell>
          <cell r="CB248">
            <v>0.20060955127674113</v>
          </cell>
        </row>
        <row r="249">
          <cell r="B249" t="str">
            <v>EV adjustment (Pub)</v>
          </cell>
          <cell r="C249" t="str">
            <v>EV_ADJ_PUB</v>
          </cell>
          <cell r="D249" t="str">
            <v>USD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</row>
        <row r="250">
          <cell r="B250" t="str">
            <v>Net debt (Pub)</v>
          </cell>
          <cell r="C250" t="str">
            <v>NET_DEBT_PUB</v>
          </cell>
          <cell r="D250" t="str">
            <v>USD</v>
          </cell>
          <cell r="F250">
            <v>0</v>
          </cell>
          <cell r="G250">
            <v>-171.65799999999999</v>
          </cell>
          <cell r="H250">
            <v>-100.158</v>
          </cell>
          <cell r="I250">
            <v>-57.228999999999999</v>
          </cell>
          <cell r="J250">
            <v>-29.801000000000002</v>
          </cell>
          <cell r="K250">
            <v>-128.99799999999999</v>
          </cell>
          <cell r="L250">
            <v>-158.613</v>
          </cell>
          <cell r="M250">
            <v>-90.567000000000007</v>
          </cell>
          <cell r="N250">
            <v>-123.755</v>
          </cell>
          <cell r="O250">
            <v>-209.84200000000001</v>
          </cell>
          <cell r="P250">
            <v>-250.00399999999999</v>
          </cell>
          <cell r="Q250">
            <v>-203.61200000000002</v>
          </cell>
          <cell r="R250">
            <v>-240.04000000000002</v>
          </cell>
          <cell r="S250">
            <v>-167.13199999999995</v>
          </cell>
          <cell r="T250">
            <v>-122.08699999999999</v>
          </cell>
          <cell r="U250">
            <v>161.08598487986336</v>
          </cell>
          <cell r="V250">
            <v>54.412822721261023</v>
          </cell>
          <cell r="W250">
            <v>-82.155374788663153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-61.126999999999995</v>
          </cell>
          <cell r="AL250">
            <v>-40.439999999999991</v>
          </cell>
          <cell r="AM250">
            <v>-76.128999999999991</v>
          </cell>
          <cell r="AN250">
            <v>-90.567000000000007</v>
          </cell>
          <cell r="AO250">
            <v>-79.425999999999988</v>
          </cell>
          <cell r="AP250">
            <v>-241.11799999999999</v>
          </cell>
          <cell r="AQ250">
            <v>-61.838000000000001</v>
          </cell>
          <cell r="AR250">
            <v>-123.755</v>
          </cell>
          <cell r="AS250">
            <v>-157.23099999999999</v>
          </cell>
          <cell r="AT250">
            <v>-199.38499999999999</v>
          </cell>
          <cell r="AU250">
            <v>-225.10599999999999</v>
          </cell>
          <cell r="AV250">
            <v>-209.84200000000001</v>
          </cell>
          <cell r="AW250">
            <v>-241.66300000000001</v>
          </cell>
          <cell r="AX250">
            <v>-283.935</v>
          </cell>
          <cell r="AY250">
            <v>-242.06</v>
          </cell>
          <cell r="AZ250">
            <v>-250.00399999999999</v>
          </cell>
          <cell r="BA250">
            <v>-236.46899999999999</v>
          </cell>
          <cell r="BB250">
            <v>-235.59299999999999</v>
          </cell>
          <cell r="BC250">
            <v>-247.90600000000001</v>
          </cell>
          <cell r="BD250">
            <v>-203.61200000000002</v>
          </cell>
          <cell r="BE250">
            <v>-220.583</v>
          </cell>
          <cell r="BF250">
            <v>-239.22900000000001</v>
          </cell>
          <cell r="BG250">
            <v>-233.52799999999996</v>
          </cell>
          <cell r="BH250">
            <v>-240.04000000000002</v>
          </cell>
          <cell r="BI250">
            <v>-216.84999999999997</v>
          </cell>
          <cell r="BJ250">
            <v>-93.180000000000064</v>
          </cell>
          <cell r="BK250">
            <v>-118.23599999999999</v>
          </cell>
          <cell r="BL250">
            <v>-167.13199999999995</v>
          </cell>
          <cell r="BM250">
            <v>-209.048</v>
          </cell>
          <cell r="BN250">
            <v>-130.63</v>
          </cell>
          <cell r="BO250">
            <v>-130.149</v>
          </cell>
          <cell r="BP250">
            <v>-122.08699999999999</v>
          </cell>
          <cell r="BQ250">
            <v>19.091999999999985</v>
          </cell>
          <cell r="BR250">
            <v>142.95400000000006</v>
          </cell>
          <cell r="BS250">
            <v>197.89999999999998</v>
          </cell>
          <cell r="BT250">
            <v>161.08598487986336</v>
          </cell>
          <cell r="BU250">
            <v>131.359686239805</v>
          </cell>
          <cell r="BV250">
            <v>119.65516921033816</v>
          </cell>
          <cell r="BW250">
            <v>104.94325177885457</v>
          </cell>
          <cell r="BX250">
            <v>54.412822721261023</v>
          </cell>
          <cell r="BY250">
            <v>28.115194288632097</v>
          </cell>
          <cell r="BZ250">
            <v>11.870321683983207</v>
          </cell>
          <cell r="CA250">
            <v>-13.273464506127311</v>
          </cell>
          <cell r="CB250">
            <v>-82.155374788663153</v>
          </cell>
        </row>
        <row r="251">
          <cell r="B251" t="str">
            <v>Net income (Pub)</v>
          </cell>
          <cell r="C251" t="str">
            <v>NI_PUB</v>
          </cell>
          <cell r="D251" t="str">
            <v>USD</v>
          </cell>
          <cell r="F251">
            <v>0</v>
          </cell>
          <cell r="G251">
            <v>30.002999999999957</v>
          </cell>
          <cell r="H251">
            <v>36.507999999999996</v>
          </cell>
          <cell r="I251">
            <v>14.099000000000022</v>
          </cell>
          <cell r="J251">
            <v>16.374000000000041</v>
          </cell>
          <cell r="K251">
            <v>56.058000000000064</v>
          </cell>
          <cell r="L251">
            <v>53.309999999999953</v>
          </cell>
          <cell r="M251">
            <v>74.791000000000039</v>
          </cell>
          <cell r="N251">
            <v>76.217999999999989</v>
          </cell>
          <cell r="O251">
            <v>86.126000000000005</v>
          </cell>
          <cell r="P251">
            <v>95.519999999999953</v>
          </cell>
          <cell r="Q251">
            <v>129.80900000000008</v>
          </cell>
          <cell r="R251">
            <v>175.26799999999974</v>
          </cell>
          <cell r="S251">
            <v>194.72499999999999</v>
          </cell>
          <cell r="T251">
            <v>180.02200000000008</v>
          </cell>
          <cell r="U251">
            <v>114.6234983316978</v>
          </cell>
          <cell r="V251">
            <v>97.703682486839512</v>
          </cell>
          <cell r="W251">
            <v>103.0657444966681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12.559999999999993</v>
          </cell>
          <cell r="AL251">
            <v>16.850999999999985</v>
          </cell>
          <cell r="AM251">
            <v>15.548999999999987</v>
          </cell>
          <cell r="AN251">
            <v>29.831000000000017</v>
          </cell>
          <cell r="AO251">
            <v>15.191999999999993</v>
          </cell>
          <cell r="AP251">
            <v>14.752999999999986</v>
          </cell>
          <cell r="AQ251">
            <v>12.122000000000003</v>
          </cell>
          <cell r="AR251">
            <v>34.150999999999996</v>
          </cell>
          <cell r="AS251">
            <v>14.140999999999989</v>
          </cell>
          <cell r="AT251">
            <v>12.418999999999969</v>
          </cell>
          <cell r="AU251">
            <v>19.627999999999997</v>
          </cell>
          <cell r="AV251">
            <v>39.938000000000017</v>
          </cell>
          <cell r="AW251">
            <v>15.230999999999986</v>
          </cell>
          <cell r="AX251">
            <v>19.023999999999976</v>
          </cell>
          <cell r="AY251">
            <v>22.056000000000033</v>
          </cell>
          <cell r="AZ251">
            <v>39.208999999999982</v>
          </cell>
          <cell r="BA251">
            <v>19.950000000000006</v>
          </cell>
          <cell r="BB251">
            <v>26.211000000000006</v>
          </cell>
          <cell r="BC251">
            <v>29.804999999999993</v>
          </cell>
          <cell r="BD251">
            <v>53.842999999999961</v>
          </cell>
          <cell r="BE251">
            <v>27.323999999999984</v>
          </cell>
          <cell r="BF251">
            <v>36.313999999999993</v>
          </cell>
          <cell r="BG251">
            <v>39.445000000000036</v>
          </cell>
          <cell r="BH251">
            <v>72.18499999999996</v>
          </cell>
          <cell r="BI251">
            <v>34.576000000000008</v>
          </cell>
          <cell r="BJ251">
            <v>43.587000000000003</v>
          </cell>
          <cell r="BK251">
            <v>45.902000000000044</v>
          </cell>
          <cell r="BL251">
            <v>70.659999999999968</v>
          </cell>
          <cell r="BM251">
            <v>31.073000000000029</v>
          </cell>
          <cell r="BN251">
            <v>29.668000000000013</v>
          </cell>
          <cell r="BO251">
            <v>48.448999999999991</v>
          </cell>
          <cell r="BP251">
            <v>70.832000000000008</v>
          </cell>
          <cell r="BQ251">
            <v>31.556000000000019</v>
          </cell>
          <cell r="BR251">
            <v>22.907999999999991</v>
          </cell>
          <cell r="BS251">
            <v>23.34399999999998</v>
          </cell>
          <cell r="BT251">
            <v>36.815498331697938</v>
          </cell>
          <cell r="BU251">
            <v>24.356974527196712</v>
          </cell>
          <cell r="BV251">
            <v>19.668600660645389</v>
          </cell>
          <cell r="BW251">
            <v>20.504564189729763</v>
          </cell>
          <cell r="BX251">
            <v>33.173543109267428</v>
          </cell>
          <cell r="BY251">
            <v>25.873835644747111</v>
          </cell>
          <cell r="BZ251">
            <v>21.495980310454392</v>
          </cell>
          <cell r="CA251">
            <v>21.905293879828662</v>
          </cell>
          <cell r="CB251">
            <v>33.790634661637782</v>
          </cell>
        </row>
        <row r="252">
          <cell r="B252" t="str">
            <v>EBIT, operating profit (Pub)</v>
          </cell>
          <cell r="C252" t="str">
            <v>EBIT_PUB</v>
          </cell>
          <cell r="D252" t="str">
            <v>USD</v>
          </cell>
          <cell r="F252">
            <v>0</v>
          </cell>
          <cell r="G252">
            <v>21.717999999999961</v>
          </cell>
          <cell r="H252">
            <v>16.909999999999997</v>
          </cell>
          <cell r="I252">
            <v>-6.4659999999999798</v>
          </cell>
          <cell r="J252">
            <v>11.402000000000044</v>
          </cell>
          <cell r="K252">
            <v>87.34000000000006</v>
          </cell>
          <cell r="L252">
            <v>76.977999999999952</v>
          </cell>
          <cell r="M252">
            <v>101.90700000000004</v>
          </cell>
          <cell r="N252">
            <v>104.51499999999999</v>
          </cell>
          <cell r="O252">
            <v>119.00900000000001</v>
          </cell>
          <cell r="P252">
            <v>139.77599999999995</v>
          </cell>
          <cell r="Q252">
            <v>190.27100000000007</v>
          </cell>
          <cell r="R252">
            <v>248.72099999999978</v>
          </cell>
          <cell r="S252">
            <v>276.43900000000002</v>
          </cell>
          <cell r="T252">
            <v>251.08800000000008</v>
          </cell>
          <cell r="U252">
            <v>188.3840753927476</v>
          </cell>
          <cell r="V252">
            <v>169.86086651169387</v>
          </cell>
          <cell r="W252">
            <v>178.06609914675698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16.810999999999993</v>
          </cell>
          <cell r="AL252">
            <v>22.362999999999985</v>
          </cell>
          <cell r="AM252">
            <v>19.764999999999986</v>
          </cell>
          <cell r="AN252">
            <v>42.968000000000018</v>
          </cell>
          <cell r="AO252">
            <v>19.376999999999995</v>
          </cell>
          <cell r="AP252">
            <v>18.657999999999987</v>
          </cell>
          <cell r="AQ252">
            <v>16.263000000000005</v>
          </cell>
          <cell r="AR252">
            <v>50.216999999999999</v>
          </cell>
          <cell r="AS252">
            <v>18.85499999999999</v>
          </cell>
          <cell r="AT252">
            <v>17.45199999999997</v>
          </cell>
          <cell r="AU252">
            <v>28.659999999999997</v>
          </cell>
          <cell r="AV252">
            <v>54.042000000000016</v>
          </cell>
          <cell r="AW252">
            <v>21.877999999999986</v>
          </cell>
          <cell r="AX252">
            <v>27.140999999999977</v>
          </cell>
          <cell r="AY252">
            <v>32.464000000000027</v>
          </cell>
          <cell r="AZ252">
            <v>58.292999999999978</v>
          </cell>
          <cell r="BA252">
            <v>30.371000000000009</v>
          </cell>
          <cell r="BB252">
            <v>38.771000000000001</v>
          </cell>
          <cell r="BC252">
            <v>44.971999999999994</v>
          </cell>
          <cell r="BD252">
            <v>76.156999999999968</v>
          </cell>
          <cell r="BE252">
            <v>40.543999999999983</v>
          </cell>
          <cell r="BF252">
            <v>50.771999999999991</v>
          </cell>
          <cell r="BG252">
            <v>57.636000000000038</v>
          </cell>
          <cell r="BH252">
            <v>99.768999999999977</v>
          </cell>
          <cell r="BI252">
            <v>47.568000000000012</v>
          </cell>
          <cell r="BJ252">
            <v>61.834999999999994</v>
          </cell>
          <cell r="BK252">
            <v>68.833000000000041</v>
          </cell>
          <cell r="BL252">
            <v>98.202999999999975</v>
          </cell>
          <cell r="BM252">
            <v>44.003000000000029</v>
          </cell>
          <cell r="BN252">
            <v>45.341000000000008</v>
          </cell>
          <cell r="BO252">
            <v>66.414999999999992</v>
          </cell>
          <cell r="BP252">
            <v>95.329000000000008</v>
          </cell>
          <cell r="BQ252">
            <v>47.205000000000013</v>
          </cell>
          <cell r="BR252">
            <v>38.658999999999992</v>
          </cell>
          <cell r="BS252">
            <v>40.656999999999982</v>
          </cell>
          <cell r="BT252">
            <v>61.863075392747731</v>
          </cell>
          <cell r="BU252">
            <v>42.370407840426424</v>
          </cell>
          <cell r="BV252">
            <v>35.028480608937258</v>
          </cell>
          <cell r="BW252">
            <v>36.330651334908168</v>
          </cell>
          <cell r="BX252">
            <v>56.131326727421794</v>
          </cell>
          <cell r="BY252">
            <v>44.698355548421233</v>
          </cell>
          <cell r="BZ252">
            <v>37.843291428604942</v>
          </cell>
          <cell r="CA252">
            <v>38.47658575680606</v>
          </cell>
          <cell r="CB252">
            <v>57.047866412924577</v>
          </cell>
        </row>
        <row r="253">
          <cell r="B253" t="str">
            <v>Pre-tax profit (Pub)</v>
          </cell>
          <cell r="C253" t="str">
            <v>PTP_PUB</v>
          </cell>
          <cell r="D253" t="str">
            <v>USD</v>
          </cell>
          <cell r="F253">
            <v>0</v>
          </cell>
          <cell r="G253">
            <v>48.395999999999958</v>
          </cell>
          <cell r="H253">
            <v>52.931999999999995</v>
          </cell>
          <cell r="I253">
            <v>22.739000000000022</v>
          </cell>
          <cell r="J253">
            <v>26.409000000000042</v>
          </cell>
          <cell r="K253">
            <v>90.415000000000063</v>
          </cell>
          <cell r="L253">
            <v>85.984999999999957</v>
          </cell>
          <cell r="M253">
            <v>119.37100000000004</v>
          </cell>
          <cell r="N253">
            <v>118.78299999999999</v>
          </cell>
          <cell r="O253">
            <v>123.87400000000001</v>
          </cell>
          <cell r="P253">
            <v>140.57299999999995</v>
          </cell>
          <cell r="Q253">
            <v>185.60500000000008</v>
          </cell>
          <cell r="R253">
            <v>243.99899999999977</v>
          </cell>
          <cell r="S253">
            <v>262.96199999999999</v>
          </cell>
          <cell r="T253">
            <v>232.64800000000008</v>
          </cell>
          <cell r="U253">
            <v>170.40333495174971</v>
          </cell>
          <cell r="V253">
            <v>152.74989702020619</v>
          </cell>
          <cell r="W253">
            <v>161.13294256127477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20.589999999999993</v>
          </cell>
          <cell r="AL253">
            <v>26.747999999999983</v>
          </cell>
          <cell r="AM253">
            <v>24.680999999999987</v>
          </cell>
          <cell r="AN253">
            <v>47.352000000000018</v>
          </cell>
          <cell r="AO253">
            <v>24.121999999999993</v>
          </cell>
          <cell r="AP253">
            <v>23.420999999999985</v>
          </cell>
          <cell r="AQ253">
            <v>18.678000000000004</v>
          </cell>
          <cell r="AR253">
            <v>52.561999999999998</v>
          </cell>
          <cell r="AS253">
            <v>21.45399999999999</v>
          </cell>
          <cell r="AT253">
            <v>18.561999999999969</v>
          </cell>
          <cell r="AU253">
            <v>29.306999999999995</v>
          </cell>
          <cell r="AV253">
            <v>54.551000000000016</v>
          </cell>
          <cell r="AW253">
            <v>22.388999999999985</v>
          </cell>
          <cell r="AX253">
            <v>28.030999999999977</v>
          </cell>
          <cell r="AY253">
            <v>32.450000000000031</v>
          </cell>
          <cell r="AZ253">
            <v>57.702999999999982</v>
          </cell>
          <cell r="BA253">
            <v>29.346000000000007</v>
          </cell>
          <cell r="BB253">
            <v>38.040000000000006</v>
          </cell>
          <cell r="BC253">
            <v>43.243999999999993</v>
          </cell>
          <cell r="BD253">
            <v>74.974999999999966</v>
          </cell>
          <cell r="BE253">
            <v>39.627999999999986</v>
          </cell>
          <cell r="BF253">
            <v>49.087999999999994</v>
          </cell>
          <cell r="BG253">
            <v>56.377000000000038</v>
          </cell>
          <cell r="BH253">
            <v>98.905999999999963</v>
          </cell>
          <cell r="BI253">
            <v>47.356000000000009</v>
          </cell>
          <cell r="BJ253">
            <v>59.731999999999999</v>
          </cell>
          <cell r="BK253">
            <v>62.884000000000043</v>
          </cell>
          <cell r="BL253">
            <v>92.989999999999966</v>
          </cell>
          <cell r="BM253">
            <v>38.368000000000031</v>
          </cell>
          <cell r="BN253">
            <v>40.117000000000012</v>
          </cell>
          <cell r="BO253">
            <v>62.280999999999992</v>
          </cell>
          <cell r="BP253">
            <v>91.882000000000005</v>
          </cell>
          <cell r="BQ253">
            <v>42.651000000000018</v>
          </cell>
          <cell r="BR253">
            <v>33.698999999999991</v>
          </cell>
          <cell r="BS253">
            <v>36.495999999999981</v>
          </cell>
          <cell r="BT253">
            <v>57.557334951749844</v>
          </cell>
          <cell r="BU253">
            <v>38.079683959243127</v>
          </cell>
          <cell r="BV253">
            <v>30.749882184326353</v>
          </cell>
          <cell r="BW253">
            <v>32.056827221914737</v>
          </cell>
          <cell r="BX253">
            <v>51.863503654721747</v>
          </cell>
          <cell r="BY253">
            <v>40.451144006626578</v>
          </cell>
          <cell r="BZ253">
            <v>33.606806777345092</v>
          </cell>
          <cell r="CA253">
            <v>34.246727443378475</v>
          </cell>
          <cell r="CB253">
            <v>52.828264333924473</v>
          </cell>
        </row>
        <row r="254">
          <cell r="B254" t="str">
            <v>Sales, revenue (Pub)</v>
          </cell>
          <cell r="C254" t="str">
            <v>REVS_PUB</v>
          </cell>
          <cell r="D254" t="str">
            <v>USD</v>
          </cell>
          <cell r="F254">
            <v>0</v>
          </cell>
          <cell r="G254">
            <v>251.79699999999997</v>
          </cell>
          <cell r="H254">
            <v>319.23199999999997</v>
          </cell>
          <cell r="I254">
            <v>272.745</v>
          </cell>
          <cell r="J254">
            <v>264.21000000000004</v>
          </cell>
          <cell r="K254">
            <v>387.22400000000005</v>
          </cell>
          <cell r="L254">
            <v>445.90999999999997</v>
          </cell>
          <cell r="M254">
            <v>517.279</v>
          </cell>
          <cell r="N254">
            <v>577.38599999999997</v>
          </cell>
          <cell r="O254">
            <v>644.471</v>
          </cell>
          <cell r="P254">
            <v>621.38799999999992</v>
          </cell>
          <cell r="Q254">
            <v>754.00700000000006</v>
          </cell>
          <cell r="R254">
            <v>920.24599999999987</v>
          </cell>
          <cell r="S254">
            <v>1024.6130000000001</v>
          </cell>
          <cell r="T254">
            <v>1069.95</v>
          </cell>
          <cell r="U254">
            <v>1056.0761223352422</v>
          </cell>
          <cell r="V254">
            <v>1004.8158740494409</v>
          </cell>
          <cell r="W254">
            <v>1008.1436961704405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114.58</v>
          </cell>
          <cell r="AL254">
            <v>121.24699999999999</v>
          </cell>
          <cell r="AM254">
            <v>120.40299999999999</v>
          </cell>
          <cell r="AN254">
            <v>161.04900000000001</v>
          </cell>
          <cell r="AO254">
            <v>125.654</v>
          </cell>
          <cell r="AP254">
            <v>130.517</v>
          </cell>
          <cell r="AQ254">
            <v>135.114</v>
          </cell>
          <cell r="AR254">
            <v>186.101</v>
          </cell>
          <cell r="AS254">
            <v>146.578</v>
          </cell>
          <cell r="AT254">
            <v>150.03199999999998</v>
          </cell>
          <cell r="AU254">
            <v>162.33699999999999</v>
          </cell>
          <cell r="AV254">
            <v>185.524</v>
          </cell>
          <cell r="AW254">
            <v>132.89599999999999</v>
          </cell>
          <cell r="AX254">
            <v>142.66999999999999</v>
          </cell>
          <cell r="AY254">
            <v>150.25200000000001</v>
          </cell>
          <cell r="AZ254">
            <v>195.57</v>
          </cell>
          <cell r="BA254">
            <v>155.04400000000001</v>
          </cell>
          <cell r="BB254">
            <v>173.27</v>
          </cell>
          <cell r="BC254">
            <v>184.476</v>
          </cell>
          <cell r="BD254">
            <v>241.21699999999998</v>
          </cell>
          <cell r="BE254">
            <v>185.34100000000001</v>
          </cell>
          <cell r="BF254">
            <v>216.42099999999999</v>
          </cell>
          <cell r="BG254">
            <v>228.97300000000001</v>
          </cell>
          <cell r="BH254">
            <v>289.51099999999997</v>
          </cell>
          <cell r="BI254">
            <v>225.702</v>
          </cell>
          <cell r="BJ254">
            <v>247.363</v>
          </cell>
          <cell r="BK254">
            <v>255.02100000000002</v>
          </cell>
          <cell r="BL254">
            <v>296.52699999999999</v>
          </cell>
          <cell r="BM254">
            <v>237.79000000000002</v>
          </cell>
          <cell r="BN254">
            <v>245.846</v>
          </cell>
          <cell r="BO254">
            <v>270.85899999999998</v>
          </cell>
          <cell r="BP254">
            <v>315.45500000000004</v>
          </cell>
          <cell r="BQ254">
            <v>252.87799999999999</v>
          </cell>
          <cell r="BR254">
            <v>254</v>
          </cell>
          <cell r="BS254">
            <v>259.57099999999997</v>
          </cell>
          <cell r="BT254">
            <v>289.62712233524218</v>
          </cell>
          <cell r="BU254">
            <v>237.32211281665536</v>
          </cell>
          <cell r="BV254">
            <v>243.25350054951059</v>
          </cell>
          <cell r="BW254">
            <v>247.44068668095781</v>
          </cell>
          <cell r="BX254">
            <v>276.799574002317</v>
          </cell>
          <cell r="BY254">
            <v>239.54577311661663</v>
          </cell>
          <cell r="BZ254">
            <v>245.99120630212877</v>
          </cell>
          <cell r="CA254">
            <v>248.3317285474341</v>
          </cell>
          <cell r="CB254">
            <v>274.27498820426092</v>
          </cell>
        </row>
        <row r="255">
          <cell r="A255" t="str">
            <v>Income Statement</v>
          </cell>
          <cell r="B255" t="str">
            <v>Total shareholders' equity (Pub)</v>
          </cell>
          <cell r="C255" t="str">
            <v>EQ_PUB</v>
          </cell>
          <cell r="D255" t="str">
            <v>USD</v>
          </cell>
          <cell r="F255">
            <v>0</v>
          </cell>
          <cell r="G255">
            <v>729.53499999999997</v>
          </cell>
          <cell r="H255">
            <v>771.279</v>
          </cell>
          <cell r="I255">
            <v>744.72400000000005</v>
          </cell>
          <cell r="J255">
            <v>762.79399999999998</v>
          </cell>
          <cell r="K255">
            <v>820.48199999999997</v>
          </cell>
          <cell r="L255">
            <v>873.61900000000003</v>
          </cell>
          <cell r="M255">
            <v>946.00699999999995</v>
          </cell>
          <cell r="N255">
            <v>855.79700000000003</v>
          </cell>
          <cell r="O255">
            <v>742.00099999999998</v>
          </cell>
          <cell r="P255">
            <v>797.48099999999999</v>
          </cell>
          <cell r="Q255">
            <v>809.73099999999999</v>
          </cell>
          <cell r="R255">
            <v>849.15100000000007</v>
          </cell>
          <cell r="S255">
            <v>906.28499999999997</v>
          </cell>
          <cell r="T255">
            <v>953.25299999999993</v>
          </cell>
          <cell r="U255">
            <v>935.99167833169804</v>
          </cell>
          <cell r="V255">
            <v>984.46728804182976</v>
          </cell>
          <cell r="W255">
            <v>1047.002132382639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884.96300000000008</v>
          </cell>
          <cell r="AL255">
            <v>910.98699999999997</v>
          </cell>
          <cell r="AM255">
            <v>905.01699999999994</v>
          </cell>
          <cell r="AN255">
            <v>946.00699999999995</v>
          </cell>
          <cell r="AO255">
            <v>928.14299999999992</v>
          </cell>
          <cell r="AP255">
            <v>854.83800000000008</v>
          </cell>
          <cell r="AQ255">
            <v>790.73800000000006</v>
          </cell>
          <cell r="AR255">
            <v>855.79700000000003</v>
          </cell>
          <cell r="AS255">
            <v>830.77200000000005</v>
          </cell>
          <cell r="AT255">
            <v>805.09499999999991</v>
          </cell>
          <cell r="AU255">
            <v>785.05200000000002</v>
          </cell>
          <cell r="AV255">
            <v>742.00099999999998</v>
          </cell>
          <cell r="AW255">
            <v>738.08900000000006</v>
          </cell>
          <cell r="AX255">
            <v>777.20100000000002</v>
          </cell>
          <cell r="AY255">
            <v>778.06100000000004</v>
          </cell>
          <cell r="AZ255">
            <v>797.48099999999999</v>
          </cell>
          <cell r="BA255">
            <v>784.68499999999983</v>
          </cell>
          <cell r="BB255">
            <v>770.93299999999999</v>
          </cell>
          <cell r="BC255">
            <v>794.12800000000004</v>
          </cell>
          <cell r="BD255">
            <v>809.73099999999999</v>
          </cell>
          <cell r="BE255">
            <v>854.07600000000002</v>
          </cell>
          <cell r="BF255">
            <v>849.52800000000013</v>
          </cell>
          <cell r="BG255">
            <v>817.505</v>
          </cell>
          <cell r="BH255">
            <v>849.15100000000007</v>
          </cell>
          <cell r="BI255">
            <v>835.2829999999999</v>
          </cell>
          <cell r="BJ255">
            <v>778.79600000000005</v>
          </cell>
          <cell r="BK255">
            <v>819.69</v>
          </cell>
          <cell r="BL255">
            <v>906.28499999999997</v>
          </cell>
          <cell r="BM255">
            <v>911.45699999999999</v>
          </cell>
          <cell r="BN255">
            <v>870.98599999999999</v>
          </cell>
          <cell r="BO255">
            <v>894.9319999999999</v>
          </cell>
          <cell r="BP255">
            <v>953.25299999999993</v>
          </cell>
          <cell r="BQ255">
            <v>950.96799999999996</v>
          </cell>
          <cell r="BR255">
            <v>947.47499999999991</v>
          </cell>
          <cell r="BS255">
            <v>915.22199999999998</v>
          </cell>
          <cell r="BT255">
            <v>935.99167833169804</v>
          </cell>
          <cell r="BU255">
            <v>945.83886205889485</v>
          </cell>
          <cell r="BV255">
            <v>953.47053936753991</v>
          </cell>
          <cell r="BW255">
            <v>962.41181560638984</v>
          </cell>
          <cell r="BX255">
            <v>984.46728804182976</v>
          </cell>
          <cell r="BY255">
            <v>999.64155725317937</v>
          </cell>
          <cell r="BZ255">
            <v>1010.83136511624</v>
          </cell>
          <cell r="CA255">
            <v>1022.8002768955187</v>
          </cell>
          <cell r="CB255">
            <v>1047.002132382639</v>
          </cell>
        </row>
        <row r="256">
          <cell r="A256" t="str">
            <v>Income Statement</v>
          </cell>
          <cell r="B256">
            <v>0</v>
          </cell>
          <cell r="C256">
            <v>0</v>
          </cell>
          <cell r="D256">
            <v>0</v>
          </cell>
          <cell r="F256">
            <v>0</v>
          </cell>
          <cell r="G256">
            <v>-18.393000000000001</v>
          </cell>
          <cell r="H256">
            <v>-16.423999999999999</v>
          </cell>
          <cell r="I256">
            <v>-8.64</v>
          </cell>
          <cell r="J256">
            <v>-10.035</v>
          </cell>
          <cell r="K256">
            <v>-34.356999999999999</v>
          </cell>
          <cell r="L256">
            <v>-32.675000000000004</v>
          </cell>
          <cell r="M256">
            <v>-44.58</v>
          </cell>
          <cell r="N256">
            <v>-42.564999999999998</v>
          </cell>
          <cell r="O256">
            <v>-37.747999999999998</v>
          </cell>
          <cell r="P256">
            <v>-45.052999999999997</v>
          </cell>
          <cell r="Q256">
            <v>-55.796000000000006</v>
          </cell>
          <cell r="R256">
            <v>-68.731000000000009</v>
          </cell>
          <cell r="S256">
            <v>-68.236999999999995</v>
          </cell>
          <cell r="T256">
            <v>-52.626000000000005</v>
          </cell>
          <cell r="U256">
            <v>-70.327193553960001</v>
          </cell>
          <cell r="V256">
            <v>-77.721770378308321</v>
          </cell>
          <cell r="W256">
            <v>-87.434152914225365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-8.0299999999999994</v>
          </cell>
          <cell r="AL256">
            <v>-9.8969999999999985</v>
          </cell>
          <cell r="AM256">
            <v>-9.1319999999999997</v>
          </cell>
          <cell r="AN256">
            <v>-17.521000000000001</v>
          </cell>
          <cell r="AO256">
            <v>-8.93</v>
          </cell>
          <cell r="AP256">
            <v>-8.6679999999999993</v>
          </cell>
          <cell r="AQ256">
            <v>-6.556</v>
          </cell>
          <cell r="AR256">
            <v>-18.411000000000001</v>
          </cell>
          <cell r="AS256">
            <v>-7.3130000000000006</v>
          </cell>
          <cell r="AT256">
            <v>-6.1429999999999998</v>
          </cell>
          <cell r="AU256">
            <v>-9.6789999999999985</v>
          </cell>
          <cell r="AV256">
            <v>-14.613</v>
          </cell>
          <cell r="AW256">
            <v>-7.1579999999999995</v>
          </cell>
          <cell r="AX256">
            <v>-9.0070000000000014</v>
          </cell>
          <cell r="AY256">
            <v>-10.393999999999998</v>
          </cell>
          <cell r="AZ256">
            <v>-18.494</v>
          </cell>
          <cell r="BA256">
            <v>-9.3960000000000008</v>
          </cell>
          <cell r="BB256">
            <v>-11.829000000000001</v>
          </cell>
          <cell r="BC256">
            <v>-13.439</v>
          </cell>
          <cell r="BD256">
            <v>-21.132000000000001</v>
          </cell>
          <cell r="BE256">
            <v>-12.304</v>
          </cell>
          <cell r="BF256">
            <v>-12.774000000000001</v>
          </cell>
          <cell r="BG256">
            <v>-16.932000000000002</v>
          </cell>
          <cell r="BH256">
            <v>-26.721000000000004</v>
          </cell>
          <cell r="BI256">
            <v>-12.780000000000001</v>
          </cell>
          <cell r="BJ256">
            <v>-16.145</v>
          </cell>
          <cell r="BK256">
            <v>-16.981999999999999</v>
          </cell>
          <cell r="BL256">
            <v>-22.330000000000002</v>
          </cell>
          <cell r="BM256">
            <v>-7.2949999999999999</v>
          </cell>
          <cell r="BN256">
            <v>-10.449</v>
          </cell>
          <cell r="BO256">
            <v>-13.832000000000001</v>
          </cell>
          <cell r="BP256">
            <v>-21.05</v>
          </cell>
          <cell r="BQ256">
            <v>-11.095000000000001</v>
          </cell>
          <cell r="BR256">
            <v>-13.581410458713432</v>
          </cell>
          <cell r="BS256">
            <v>-18.536470357673437</v>
          </cell>
          <cell r="BT256">
            <v>-27.114312737573133</v>
          </cell>
          <cell r="BU256">
            <v>-12.810376025997648</v>
          </cell>
          <cell r="BV256">
            <v>-15.438759553935578</v>
          </cell>
          <cell r="BW256">
            <v>-20.513810294169367</v>
          </cell>
          <cell r="BX256">
            <v>-28.958824504205737</v>
          </cell>
          <cell r="BY256">
            <v>-14.598653716730873</v>
          </cell>
          <cell r="BZ256">
            <v>-17.355800715697388</v>
          </cell>
          <cell r="CA256">
            <v>-23.096410955042654</v>
          </cell>
          <cell r="CB256">
            <v>-32.383287526754451</v>
          </cell>
        </row>
        <row r="257">
          <cell r="B257" t="str">
            <v>Provision for income tax</v>
          </cell>
          <cell r="C257" t="str">
            <v>PROV_INC_TAX</v>
          </cell>
          <cell r="D257" t="str">
            <v>USD</v>
          </cell>
          <cell r="F257">
            <v>0</v>
          </cell>
          <cell r="G257">
            <v>-18.393000000000001</v>
          </cell>
          <cell r="H257">
            <v>-16.423999999999999</v>
          </cell>
          <cell r="I257">
            <v>-8.64</v>
          </cell>
          <cell r="J257">
            <v>-10.035</v>
          </cell>
          <cell r="K257">
            <v>-34.356999999999999</v>
          </cell>
          <cell r="L257">
            <v>-32.675000000000004</v>
          </cell>
          <cell r="M257">
            <v>-44.58</v>
          </cell>
          <cell r="N257">
            <v>-42.564999999999998</v>
          </cell>
          <cell r="O257">
            <v>-37.747999999999998</v>
          </cell>
          <cell r="P257">
            <v>-45.052999999999997</v>
          </cell>
          <cell r="Q257">
            <v>-55.796000000000006</v>
          </cell>
          <cell r="R257">
            <v>-68.731000000000009</v>
          </cell>
          <cell r="S257">
            <v>-68.236999999999995</v>
          </cell>
          <cell r="T257">
            <v>-52.626000000000005</v>
          </cell>
          <cell r="U257">
            <v>-55.77983662005191</v>
          </cell>
          <cell r="V257">
            <v>-55.046214533366673</v>
          </cell>
          <cell r="W257">
            <v>-58.067198064606671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-8.0299999999999994</v>
          </cell>
          <cell r="AL257">
            <v>-9.8969999999999985</v>
          </cell>
          <cell r="AM257">
            <v>-9.1319999999999997</v>
          </cell>
          <cell r="AN257">
            <v>-17.521000000000001</v>
          </cell>
          <cell r="AO257">
            <v>-8.93</v>
          </cell>
          <cell r="AP257">
            <v>-8.6679999999999993</v>
          </cell>
          <cell r="AQ257">
            <v>-6.556</v>
          </cell>
          <cell r="AR257">
            <v>-18.411000000000001</v>
          </cell>
          <cell r="AS257">
            <v>-7.3130000000000006</v>
          </cell>
          <cell r="AT257">
            <v>-6.1429999999999998</v>
          </cell>
          <cell r="AU257">
            <v>-9.6789999999999985</v>
          </cell>
          <cell r="AV257">
            <v>-14.613</v>
          </cell>
          <cell r="AW257">
            <v>-7.1579999999999995</v>
          </cell>
          <cell r="AX257">
            <v>-9.0070000000000014</v>
          </cell>
          <cell r="AY257">
            <v>-10.393999999999998</v>
          </cell>
          <cell r="AZ257">
            <v>-18.494</v>
          </cell>
          <cell r="BA257">
            <v>-9.3960000000000008</v>
          </cell>
          <cell r="BB257">
            <v>-11.829000000000001</v>
          </cell>
          <cell r="BC257">
            <v>-13.439</v>
          </cell>
          <cell r="BD257">
            <v>-21.132000000000001</v>
          </cell>
          <cell r="BE257">
            <v>-12.304</v>
          </cell>
          <cell r="BF257">
            <v>-12.774000000000001</v>
          </cell>
          <cell r="BG257">
            <v>-16.932000000000002</v>
          </cell>
          <cell r="BH257">
            <v>-26.721000000000004</v>
          </cell>
          <cell r="BI257">
            <v>-12.780000000000001</v>
          </cell>
          <cell r="BJ257">
            <v>-16.145</v>
          </cell>
          <cell r="BK257">
            <v>-16.981999999999999</v>
          </cell>
          <cell r="BL257">
            <v>-22.330000000000002</v>
          </cell>
          <cell r="BM257">
            <v>-7.2949999999999999</v>
          </cell>
          <cell r="BN257">
            <v>-10.449</v>
          </cell>
          <cell r="BO257">
            <v>-13.832000000000001</v>
          </cell>
          <cell r="BP257">
            <v>-21.05</v>
          </cell>
          <cell r="BQ257">
            <v>-11.095000000000001</v>
          </cell>
          <cell r="BR257">
            <v>-10.791</v>
          </cell>
          <cell r="BS257">
            <v>-13.152000000000001</v>
          </cell>
          <cell r="BT257">
            <v>-20.74183662005191</v>
          </cell>
          <cell r="BU257">
            <v>-13.722709432046415</v>
          </cell>
          <cell r="BV257">
            <v>-11.081281523680964</v>
          </cell>
          <cell r="BW257">
            <v>-11.552263032184976</v>
          </cell>
          <cell r="BX257">
            <v>-18.689960545454319</v>
          </cell>
          <cell r="BY257">
            <v>-14.577308361879469</v>
          </cell>
          <cell r="BZ257">
            <v>-12.110826466890698</v>
          </cell>
          <cell r="CA257">
            <v>-12.341433563549813</v>
          </cell>
          <cell r="CB257">
            <v>-19.037629672286691</v>
          </cell>
        </row>
        <row r="258">
          <cell r="B258" t="str">
            <v>Minority interest</v>
          </cell>
          <cell r="C258" t="str">
            <v>INC_MINORITY</v>
          </cell>
          <cell r="D258" t="str">
            <v>USD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</row>
        <row r="259">
          <cell r="B259" t="str">
            <v>Net income (pre-preferred dividends)</v>
          </cell>
          <cell r="C259" t="str">
            <v>NI_PRE_PREF</v>
          </cell>
          <cell r="D259" t="str">
            <v>USD</v>
          </cell>
          <cell r="F259">
            <v>0</v>
          </cell>
          <cell r="G259">
            <v>30.002999999999957</v>
          </cell>
          <cell r="H259">
            <v>36.507999999999996</v>
          </cell>
          <cell r="I259">
            <v>14.099000000000022</v>
          </cell>
          <cell r="J259">
            <v>16.374000000000041</v>
          </cell>
          <cell r="K259">
            <v>56.058000000000064</v>
          </cell>
          <cell r="L259">
            <v>53.309999999999953</v>
          </cell>
          <cell r="M259">
            <v>74.791000000000039</v>
          </cell>
          <cell r="N259">
            <v>76.217999999999989</v>
          </cell>
          <cell r="O259">
            <v>86.126000000000005</v>
          </cell>
          <cell r="P259">
            <v>95.519999999999953</v>
          </cell>
          <cell r="Q259">
            <v>129.80900000000008</v>
          </cell>
          <cell r="R259">
            <v>175.26799999999974</v>
          </cell>
          <cell r="S259">
            <v>194.72499999999999</v>
          </cell>
          <cell r="T259">
            <v>180.02200000000008</v>
          </cell>
          <cell r="U259">
            <v>114.6234983316978</v>
          </cell>
          <cell r="V259">
            <v>97.703682486839512</v>
          </cell>
          <cell r="W259">
            <v>103.0657444966681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12.559999999999993</v>
          </cell>
          <cell r="AL259">
            <v>16.850999999999985</v>
          </cell>
          <cell r="AM259">
            <v>15.548999999999987</v>
          </cell>
          <cell r="AN259">
            <v>29.831000000000017</v>
          </cell>
          <cell r="AO259">
            <v>15.191999999999993</v>
          </cell>
          <cell r="AP259">
            <v>14.752999999999986</v>
          </cell>
          <cell r="AQ259">
            <v>12.122000000000003</v>
          </cell>
          <cell r="AR259">
            <v>34.150999999999996</v>
          </cell>
          <cell r="AS259">
            <v>14.140999999999989</v>
          </cell>
          <cell r="AT259">
            <v>12.418999999999969</v>
          </cell>
          <cell r="AU259">
            <v>19.627999999999997</v>
          </cell>
          <cell r="AV259">
            <v>39.938000000000017</v>
          </cell>
          <cell r="AW259">
            <v>15.230999999999986</v>
          </cell>
          <cell r="AX259">
            <v>19.023999999999976</v>
          </cell>
          <cell r="AY259">
            <v>22.056000000000033</v>
          </cell>
          <cell r="AZ259">
            <v>39.208999999999982</v>
          </cell>
          <cell r="BA259">
            <v>19.950000000000006</v>
          </cell>
          <cell r="BB259">
            <v>26.211000000000006</v>
          </cell>
          <cell r="BC259">
            <v>29.804999999999993</v>
          </cell>
          <cell r="BD259">
            <v>53.842999999999961</v>
          </cell>
          <cell r="BE259">
            <v>27.323999999999984</v>
          </cell>
          <cell r="BF259">
            <v>36.313999999999993</v>
          </cell>
          <cell r="BG259">
            <v>39.445000000000036</v>
          </cell>
          <cell r="BH259">
            <v>72.18499999999996</v>
          </cell>
          <cell r="BI259">
            <v>34.576000000000008</v>
          </cell>
          <cell r="BJ259">
            <v>43.587000000000003</v>
          </cell>
          <cell r="BK259">
            <v>45.902000000000044</v>
          </cell>
          <cell r="BL259">
            <v>70.659999999999968</v>
          </cell>
          <cell r="BM259">
            <v>31.073000000000029</v>
          </cell>
          <cell r="BN259">
            <v>29.668000000000013</v>
          </cell>
          <cell r="BO259">
            <v>48.448999999999991</v>
          </cell>
          <cell r="BP259">
            <v>70.832000000000008</v>
          </cell>
          <cell r="BQ259">
            <v>31.556000000000019</v>
          </cell>
          <cell r="BR259">
            <v>22.907999999999991</v>
          </cell>
          <cell r="BS259">
            <v>23.34399999999998</v>
          </cell>
          <cell r="BT259">
            <v>36.815498331697938</v>
          </cell>
          <cell r="BU259">
            <v>24.356974527196712</v>
          </cell>
          <cell r="BV259">
            <v>19.668600660645389</v>
          </cell>
          <cell r="BW259">
            <v>20.504564189729763</v>
          </cell>
          <cell r="BX259">
            <v>33.173543109267428</v>
          </cell>
          <cell r="BY259">
            <v>25.873835644747111</v>
          </cell>
          <cell r="BZ259">
            <v>21.495980310454392</v>
          </cell>
          <cell r="CA259">
            <v>21.905293879828662</v>
          </cell>
          <cell r="CB259">
            <v>33.790634661637782</v>
          </cell>
        </row>
        <row r="260">
          <cell r="B260" t="str">
            <v>Preferred dividends</v>
          </cell>
          <cell r="C260" t="str">
            <v>PREF_DIV</v>
          </cell>
          <cell r="D260" t="str">
            <v>USD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</row>
        <row r="261">
          <cell r="B261" t="str">
            <v>Net income (pre-exceptionals)</v>
          </cell>
          <cell r="C261" t="str">
            <v>NET_EARNING</v>
          </cell>
          <cell r="D261" t="str">
            <v>USD</v>
          </cell>
          <cell r="F261">
            <v>0</v>
          </cell>
          <cell r="G261">
            <v>30.002999999999957</v>
          </cell>
          <cell r="H261">
            <v>36.507999999999996</v>
          </cell>
          <cell r="I261">
            <v>14.099000000000022</v>
          </cell>
          <cell r="J261">
            <v>16.374000000000041</v>
          </cell>
          <cell r="K261">
            <v>56.058000000000064</v>
          </cell>
          <cell r="L261">
            <v>53.309999999999953</v>
          </cell>
          <cell r="M261">
            <v>74.791000000000039</v>
          </cell>
          <cell r="N261">
            <v>76.217999999999989</v>
          </cell>
          <cell r="O261">
            <v>86.126000000000005</v>
          </cell>
          <cell r="P261">
            <v>95.519999999999953</v>
          </cell>
          <cell r="Q261">
            <v>129.80900000000008</v>
          </cell>
          <cell r="R261">
            <v>175.26799999999974</v>
          </cell>
          <cell r="S261">
            <v>194.72499999999999</v>
          </cell>
          <cell r="T261">
            <v>180.02200000000008</v>
          </cell>
          <cell r="U261">
            <v>114.6234983316978</v>
          </cell>
          <cell r="V261">
            <v>97.703682486839512</v>
          </cell>
          <cell r="W261">
            <v>103.0657444966681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12.559999999999993</v>
          </cell>
          <cell r="AL261">
            <v>16.850999999999985</v>
          </cell>
          <cell r="AM261">
            <v>15.548999999999987</v>
          </cell>
          <cell r="AN261">
            <v>29.831000000000017</v>
          </cell>
          <cell r="AO261">
            <v>15.191999999999993</v>
          </cell>
          <cell r="AP261">
            <v>14.752999999999986</v>
          </cell>
          <cell r="AQ261">
            <v>12.122000000000003</v>
          </cell>
          <cell r="AR261">
            <v>34.150999999999996</v>
          </cell>
          <cell r="AS261">
            <v>14.140999999999989</v>
          </cell>
          <cell r="AT261">
            <v>12.418999999999969</v>
          </cell>
          <cell r="AU261">
            <v>19.627999999999997</v>
          </cell>
          <cell r="AV261">
            <v>39.938000000000017</v>
          </cell>
          <cell r="AW261">
            <v>15.230999999999986</v>
          </cell>
          <cell r="AX261">
            <v>19.023999999999976</v>
          </cell>
          <cell r="AY261">
            <v>22.056000000000033</v>
          </cell>
          <cell r="AZ261">
            <v>39.208999999999982</v>
          </cell>
          <cell r="BA261">
            <v>19.950000000000006</v>
          </cell>
          <cell r="BB261">
            <v>26.211000000000006</v>
          </cell>
          <cell r="BC261">
            <v>29.804999999999993</v>
          </cell>
          <cell r="BD261">
            <v>53.842999999999961</v>
          </cell>
          <cell r="BE261">
            <v>27.323999999999984</v>
          </cell>
          <cell r="BF261">
            <v>36.313999999999993</v>
          </cell>
          <cell r="BG261">
            <v>39.445000000000036</v>
          </cell>
          <cell r="BH261">
            <v>72.18499999999996</v>
          </cell>
          <cell r="BI261">
            <v>34.576000000000008</v>
          </cell>
          <cell r="BJ261">
            <v>43.587000000000003</v>
          </cell>
          <cell r="BK261">
            <v>45.902000000000044</v>
          </cell>
          <cell r="BL261">
            <v>70.659999999999968</v>
          </cell>
          <cell r="BM261">
            <v>31.073000000000029</v>
          </cell>
          <cell r="BN261">
            <v>29.668000000000013</v>
          </cell>
          <cell r="BO261">
            <v>48.448999999999991</v>
          </cell>
          <cell r="BP261">
            <v>70.832000000000008</v>
          </cell>
          <cell r="BQ261">
            <v>31.556000000000019</v>
          </cell>
          <cell r="BR261">
            <v>22.907999999999991</v>
          </cell>
          <cell r="BS261">
            <v>23.34399999999998</v>
          </cell>
          <cell r="BT261">
            <v>36.815498331697938</v>
          </cell>
          <cell r="BU261">
            <v>24.356974527196712</v>
          </cell>
          <cell r="BV261">
            <v>19.668600660645389</v>
          </cell>
          <cell r="BW261">
            <v>20.504564189729763</v>
          </cell>
          <cell r="BX261">
            <v>33.173543109267428</v>
          </cell>
          <cell r="BY261">
            <v>25.873835644747111</v>
          </cell>
          <cell r="BZ261">
            <v>21.495980310454392</v>
          </cell>
          <cell r="CA261">
            <v>21.905293879828662</v>
          </cell>
          <cell r="CB261">
            <v>33.790634661637782</v>
          </cell>
        </row>
        <row r="262">
          <cell r="B262" t="str">
            <v>Post-tax exceptionals</v>
          </cell>
          <cell r="C262" t="str">
            <v>TAX_EXC</v>
          </cell>
          <cell r="D262" t="str">
            <v>USD</v>
          </cell>
          <cell r="F262">
            <v>0</v>
          </cell>
          <cell r="G262">
            <v>-64.192999999999955</v>
          </cell>
          <cell r="H262">
            <v>-49.767999999999972</v>
          </cell>
          <cell r="I262">
            <v>-108.95800000000001</v>
          </cell>
          <cell r="J262">
            <v>-4.9330000000000389</v>
          </cell>
          <cell r="K262">
            <v>-11.135000000000041</v>
          </cell>
          <cell r="L262">
            <v>24.548000000000023</v>
          </cell>
          <cell r="M262">
            <v>-1.9270000000000493</v>
          </cell>
          <cell r="N262">
            <v>-24.11</v>
          </cell>
          <cell r="O262">
            <v>-33.50500000000001</v>
          </cell>
          <cell r="P262">
            <v>-32.781999999999975</v>
          </cell>
          <cell r="Q262">
            <v>-50.955000000000126</v>
          </cell>
          <cell r="R262">
            <v>-62.403999999999741</v>
          </cell>
          <cell r="S262">
            <v>-72.503999999999976</v>
          </cell>
          <cell r="T262">
            <v>-93.434000000000054</v>
          </cell>
          <cell r="U262">
            <v>-91.511774382670794</v>
          </cell>
          <cell r="V262">
            <v>-92.871141518702743</v>
          </cell>
          <cell r="W262">
            <v>-84.299396528900729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-6.9589999999999987</v>
          </cell>
          <cell r="AL262">
            <v>7.6210000000000022</v>
          </cell>
          <cell r="AM262">
            <v>-4.2980000000000018</v>
          </cell>
          <cell r="AN262">
            <v>1.7090000000000067</v>
          </cell>
          <cell r="AO262">
            <v>-4.8010000000000002</v>
          </cell>
          <cell r="AP262">
            <v>-5.5349999999999966</v>
          </cell>
          <cell r="AQ262">
            <v>-7.4879999999999987</v>
          </cell>
          <cell r="AR262">
            <v>-6.5060000000000002</v>
          </cell>
          <cell r="AS262">
            <v>-8.6269999999999989</v>
          </cell>
          <cell r="AT262">
            <v>-8.9259999999999984</v>
          </cell>
          <cell r="AU262">
            <v>-8.5149999999999935</v>
          </cell>
          <cell r="AV262">
            <v>-7.6469999999999914</v>
          </cell>
          <cell r="AW262">
            <v>-9.6050000000000004</v>
          </cell>
          <cell r="AX262">
            <v>-8.9469999999999974</v>
          </cell>
          <cell r="AY262">
            <v>-7.1900000000000048</v>
          </cell>
          <cell r="AZ262">
            <v>-7.4759999999999991</v>
          </cell>
          <cell r="BA262">
            <v>-9.5249999999999986</v>
          </cell>
          <cell r="BB262">
            <v>-13.397000000000007</v>
          </cell>
          <cell r="BC262">
            <v>-12.450000000000003</v>
          </cell>
          <cell r="BD262">
            <v>-16.349000000000004</v>
          </cell>
          <cell r="BE262">
            <v>-11.371000000000004</v>
          </cell>
          <cell r="BF262">
            <v>-15.268000000000001</v>
          </cell>
          <cell r="BG262">
            <v>-15.916</v>
          </cell>
          <cell r="BH262">
            <v>-20.307000000000002</v>
          </cell>
          <cell r="BI262">
            <v>-13.934999999999999</v>
          </cell>
          <cell r="BJ262">
            <v>-17.09500000000001</v>
          </cell>
          <cell r="BK262">
            <v>-19.815999999999995</v>
          </cell>
          <cell r="BL262">
            <v>-21.871999999999986</v>
          </cell>
          <cell r="BM262">
            <v>-21.568000000000001</v>
          </cell>
          <cell r="BN262">
            <v>-20.953000000000007</v>
          </cell>
          <cell r="BO262">
            <v>-25.005999999999993</v>
          </cell>
          <cell r="BP262">
            <v>-26.283000000000001</v>
          </cell>
          <cell r="BQ262">
            <v>-19.407000000000004</v>
          </cell>
          <cell r="BR262">
            <v>-21.355999999999998</v>
          </cell>
          <cell r="BS262">
            <v>-16.073999999999991</v>
          </cell>
          <cell r="BT262">
            <v>-30.705774382670921</v>
          </cell>
          <cell r="BU262">
            <v>-26.487669958641611</v>
          </cell>
          <cell r="BV262">
            <v>-22.151097443745591</v>
          </cell>
          <cell r="BW262">
            <v>-19.103636570896782</v>
          </cell>
          <cell r="BX262">
            <v>-25.128737545418538</v>
          </cell>
          <cell r="BY262">
            <v>-22.789675902340612</v>
          </cell>
          <cell r="BZ262">
            <v>-20.534176895255058</v>
          </cell>
          <cell r="CA262">
            <v>-17.503883758324669</v>
          </cell>
          <cell r="CB262">
            <v>-23.471659972980227</v>
          </cell>
        </row>
        <row r="263">
          <cell r="B263" t="str">
            <v>Net income (post-exceptionals)</v>
          </cell>
          <cell r="C263" t="str">
            <v>NET_INC</v>
          </cell>
          <cell r="D263" t="str">
            <v>USD</v>
          </cell>
          <cell r="F263">
            <v>0</v>
          </cell>
          <cell r="G263">
            <v>-34.190000000000005</v>
          </cell>
          <cell r="H263">
            <v>-13.25999999999998</v>
          </cell>
          <cell r="I263">
            <v>-94.858999999999995</v>
          </cell>
          <cell r="J263">
            <v>11.441000000000003</v>
          </cell>
          <cell r="K263">
            <v>44.923000000000023</v>
          </cell>
          <cell r="L263">
            <v>77.857999999999976</v>
          </cell>
          <cell r="M263">
            <v>72.86399999999999</v>
          </cell>
          <cell r="N263">
            <v>52.10799999999999</v>
          </cell>
          <cell r="O263">
            <v>52.620999999999995</v>
          </cell>
          <cell r="P263">
            <v>62.737999999999978</v>
          </cell>
          <cell r="Q263">
            <v>78.853999999999957</v>
          </cell>
          <cell r="R263">
            <v>112.864</v>
          </cell>
          <cell r="S263">
            <v>122.22100000000002</v>
          </cell>
          <cell r="T263">
            <v>86.588000000000022</v>
          </cell>
          <cell r="U263">
            <v>23.111723949027009</v>
          </cell>
          <cell r="V263">
            <v>4.8325409681367688</v>
          </cell>
          <cell r="W263">
            <v>18.766347967767373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5.6009999999999946</v>
          </cell>
          <cell r="AL263">
            <v>24.471999999999987</v>
          </cell>
          <cell r="AM263">
            <v>11.250999999999985</v>
          </cell>
          <cell r="AN263">
            <v>31.540000000000024</v>
          </cell>
          <cell r="AO263">
            <v>10.390999999999993</v>
          </cell>
          <cell r="AP263">
            <v>9.2179999999999893</v>
          </cell>
          <cell r="AQ263">
            <v>4.6340000000000048</v>
          </cell>
          <cell r="AR263">
            <v>27.644999999999996</v>
          </cell>
          <cell r="AS263">
            <v>5.5139999999999905</v>
          </cell>
          <cell r="AT263">
            <v>3.4929999999999692</v>
          </cell>
          <cell r="AU263">
            <v>11.113000000000003</v>
          </cell>
          <cell r="AV263">
            <v>32.291000000000025</v>
          </cell>
          <cell r="AW263">
            <v>5.6259999999999852</v>
          </cell>
          <cell r="AX263">
            <v>10.076999999999979</v>
          </cell>
          <cell r="AY263">
            <v>14.866000000000028</v>
          </cell>
          <cell r="AZ263">
            <v>31.732999999999983</v>
          </cell>
          <cell r="BA263">
            <v>10.425000000000008</v>
          </cell>
          <cell r="BB263">
            <v>12.813999999999998</v>
          </cell>
          <cell r="BC263">
            <v>17.35499999999999</v>
          </cell>
          <cell r="BD263">
            <v>37.493999999999957</v>
          </cell>
          <cell r="BE263">
            <v>15.95299999999998</v>
          </cell>
          <cell r="BF263">
            <v>21.045999999999992</v>
          </cell>
          <cell r="BG263">
            <v>23.529000000000035</v>
          </cell>
          <cell r="BH263">
            <v>51.877999999999957</v>
          </cell>
          <cell r="BI263">
            <v>20.641000000000009</v>
          </cell>
          <cell r="BJ263">
            <v>26.491999999999994</v>
          </cell>
          <cell r="BK263">
            <v>26.086000000000048</v>
          </cell>
          <cell r="BL263">
            <v>48.787999999999982</v>
          </cell>
          <cell r="BM263">
            <v>9.5050000000000274</v>
          </cell>
          <cell r="BN263">
            <v>8.715000000000007</v>
          </cell>
          <cell r="BO263">
            <v>23.442999999999998</v>
          </cell>
          <cell r="BP263">
            <v>44.549000000000007</v>
          </cell>
          <cell r="BQ263">
            <v>12.149000000000017</v>
          </cell>
          <cell r="BR263">
            <v>1.5519999999999925</v>
          </cell>
          <cell r="BS263">
            <v>7.269999999999988</v>
          </cell>
          <cell r="BT263">
            <v>6.1097239490270177</v>
          </cell>
          <cell r="BU263">
            <v>-2.1306954314448969</v>
          </cell>
          <cell r="BV263">
            <v>-2.4824967831002045</v>
          </cell>
          <cell r="BW263">
            <v>1.4009276188329789</v>
          </cell>
          <cell r="BX263">
            <v>8.0448055638488896</v>
          </cell>
          <cell r="BY263">
            <v>3.0841597424064968</v>
          </cell>
          <cell r="BZ263">
            <v>0.96180341519933421</v>
          </cell>
          <cell r="CA263">
            <v>4.4014101215039929</v>
          </cell>
          <cell r="CB263">
            <v>10.318974688657555</v>
          </cell>
        </row>
        <row r="264">
          <cell r="B264" t="str">
            <v>EPS (pre-exceptionals, basic)</v>
          </cell>
          <cell r="C264" t="str">
            <v>EPS</v>
          </cell>
          <cell r="D264" t="str">
            <v>USD</v>
          </cell>
          <cell r="F264">
            <v>0</v>
          </cell>
          <cell r="G264">
            <v>0.1628464891093728</v>
          </cell>
          <cell r="H264">
            <v>0.18722003276914673</v>
          </cell>
          <cell r="I264">
            <v>6.8501270521472646E-2</v>
          </cell>
          <cell r="J264">
            <v>7.7398312495568722E-2</v>
          </cell>
          <cell r="K264">
            <v>0.26942444876199018</v>
          </cell>
          <cell r="L264">
            <v>0.24997245191980791</v>
          </cell>
          <cell r="M264">
            <v>0.35693329722209977</v>
          </cell>
          <cell r="N264">
            <v>0.38322745110855794</v>
          </cell>
          <cell r="O264">
            <v>0.47708693683276115</v>
          </cell>
          <cell r="P264">
            <v>0.56530745102680924</v>
          </cell>
          <cell r="Q264">
            <v>0.80647245571853754</v>
          </cell>
          <cell r="R264">
            <v>1.0854591283775818</v>
          </cell>
          <cell r="S264">
            <v>1.2145262895278486</v>
          </cell>
          <cell r="T264">
            <v>1.1183921970614734</v>
          </cell>
          <cell r="U264">
            <v>0.7021645003180591</v>
          </cell>
          <cell r="V264">
            <v>0.59329956978838039</v>
          </cell>
          <cell r="W264">
            <v>0.62332030346192302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5.9645640312094829E-2</v>
          </cell>
          <cell r="AL264">
            <v>8.0328157996348432E-2</v>
          </cell>
          <cell r="AM264">
            <v>7.4893071824907453E-2</v>
          </cell>
          <cell r="AN264">
            <v>0.14193005076576862</v>
          </cell>
          <cell r="AO264">
            <v>7.28989721590418E-2</v>
          </cell>
          <cell r="AP264">
            <v>7.2115361114505616E-2</v>
          </cell>
          <cell r="AQ264">
            <v>6.2543533332989384E-2</v>
          </cell>
          <cell r="AR264">
            <v>0.18093436751647698</v>
          </cell>
          <cell r="AS264">
            <v>7.5898344202023404E-2</v>
          </cell>
          <cell r="AT264">
            <v>6.820703215105596E-2</v>
          </cell>
          <cell r="AU264">
            <v>0.10959607803723183</v>
          </cell>
          <cell r="AV264">
            <v>0.22872425721027201</v>
          </cell>
          <cell r="AW264">
            <v>8.8922491300997095E-2</v>
          </cell>
          <cell r="AX264">
            <v>0.11083986366417092</v>
          </cell>
          <cell r="AY264">
            <v>0.13125758765978737</v>
          </cell>
          <cell r="AZ264">
            <v>0.23773836592390468</v>
          </cell>
          <cell r="BA264">
            <v>0.12269900918243717</v>
          </cell>
          <cell r="BB264">
            <v>0.16280933214072754</v>
          </cell>
          <cell r="BC264">
            <v>0.18600456820479533</v>
          </cell>
          <cell r="BD264">
            <v>0.33649141007293132</v>
          </cell>
          <cell r="BE264">
            <v>0.17023980860170829</v>
          </cell>
          <cell r="BF264">
            <v>0.22428371142170694</v>
          </cell>
          <cell r="BG264">
            <v>0.24367417035261579</v>
          </cell>
          <cell r="BH264">
            <v>0.44672805812384708</v>
          </cell>
          <cell r="BI264">
            <v>0.21414591849374462</v>
          </cell>
          <cell r="BJ264">
            <v>0.27167673292320349</v>
          </cell>
          <cell r="BK264">
            <v>0.28813367815803376</v>
          </cell>
          <cell r="BL264">
            <v>0.44130781001155395</v>
          </cell>
          <cell r="BM264">
            <v>0.19237746175419934</v>
          </cell>
          <cell r="BN264">
            <v>0.18440271743521858</v>
          </cell>
          <cell r="BO264">
            <v>0.30160360562257987</v>
          </cell>
          <cell r="BP264">
            <v>0.44045916400313412</v>
          </cell>
          <cell r="BQ264">
            <v>0.19443126575025119</v>
          </cell>
          <cell r="BR264">
            <v>0.14055367398026794</v>
          </cell>
          <cell r="BS264">
            <v>0.14283878626192401</v>
          </cell>
          <cell r="BT264">
            <v>0.22412896169789218</v>
          </cell>
          <cell r="BU264">
            <v>0.14813206064934722</v>
          </cell>
          <cell r="BV264">
            <v>0.11949716976200252</v>
          </cell>
          <cell r="BW264">
            <v>0.12444949581041165</v>
          </cell>
          <cell r="BX264">
            <v>0.20113743463798237</v>
          </cell>
          <cell r="BY264">
            <v>0.15671851935808864</v>
          </cell>
          <cell r="BZ264">
            <v>0.13006942639052957</v>
          </cell>
          <cell r="CA264">
            <v>0.13241144516191472</v>
          </cell>
          <cell r="CB264">
            <v>0.20404749623158225</v>
          </cell>
        </row>
        <row r="265">
          <cell r="B265" t="str">
            <v>EPS (pre-exceptionals, diluted)</v>
          </cell>
          <cell r="C265" t="str">
            <v>EPS_FUL_DIL</v>
          </cell>
          <cell r="D265" t="str">
            <v>USD</v>
          </cell>
          <cell r="F265">
            <v>0</v>
          </cell>
          <cell r="G265">
            <v>0.13671953766075737</v>
          </cell>
          <cell r="H265">
            <v>0.17235408879483616</v>
          </cell>
          <cell r="I265">
            <v>6.6526997249078804E-2</v>
          </cell>
          <cell r="J265">
            <v>7.4435223762538458E-2</v>
          </cell>
          <cell r="K265">
            <v>0.25364721372893062</v>
          </cell>
          <cell r="L265">
            <v>0.23801604186153436</v>
          </cell>
          <cell r="M265">
            <v>0.34296038399677192</v>
          </cell>
          <cell r="N265">
            <v>0.37122515552340973</v>
          </cell>
          <cell r="O265">
            <v>0.46873460813153262</v>
          </cell>
          <cell r="P265">
            <v>0.55429664038902871</v>
          </cell>
          <cell r="Q265">
            <v>0.75932677304108931</v>
          </cell>
          <cell r="R265">
            <v>1.0115209201730793</v>
          </cell>
          <cell r="S265">
            <v>1.1474796403021839</v>
          </cell>
          <cell r="T265">
            <v>1.0731803321049767</v>
          </cell>
          <cell r="U265">
            <v>0.68655491053441198</v>
          </cell>
          <cell r="V265">
            <v>0.58316749596348971</v>
          </cell>
          <cell r="W265">
            <v>0.61273141143071541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5.7046827451514709E-2</v>
          </cell>
          <cell r="AL265">
            <v>7.6671428961425342E-2</v>
          </cell>
          <cell r="AM265">
            <v>7.2490186388684222E-2</v>
          </cell>
          <cell r="AN265">
            <v>0.1369342985278795</v>
          </cell>
          <cell r="AO265">
            <v>7.0233835399850175E-2</v>
          </cell>
          <cell r="AP265">
            <v>6.9627392217476394E-2</v>
          </cell>
          <cell r="AQ265">
            <v>6.0571234409977637E-2</v>
          </cell>
          <cell r="AR265">
            <v>0.17700321343422823</v>
          </cell>
          <cell r="AS265">
            <v>7.4401254314336168E-2</v>
          </cell>
          <cell r="AT265">
            <v>6.6772407118662128E-2</v>
          </cell>
          <cell r="AU265">
            <v>0.10716664664708386</v>
          </cell>
          <cell r="AV265">
            <v>0.22723289978265579</v>
          </cell>
          <cell r="AW265">
            <v>8.8504985705320324E-2</v>
          </cell>
          <cell r="AX265">
            <v>0.10988020839349855</v>
          </cell>
          <cell r="AY265">
            <v>0.12808808669291633</v>
          </cell>
          <cell r="AZ265">
            <v>0.2281104918376132</v>
          </cell>
          <cell r="BA265">
            <v>0.11752923502901415</v>
          </cell>
          <cell r="BB265">
            <v>0.15420503015149289</v>
          </cell>
          <cell r="BC265">
            <v>0.17410276181129955</v>
          </cell>
          <cell r="BD265">
            <v>0.31141302147496491</v>
          </cell>
          <cell r="BE265">
            <v>0.15749974061307531</v>
          </cell>
          <cell r="BF265">
            <v>0.20790537368463236</v>
          </cell>
          <cell r="BG265">
            <v>0.22806246639338124</v>
          </cell>
          <cell r="BH265">
            <v>0.41973391945481375</v>
          </cell>
          <cell r="BI265">
            <v>0.20235740287710841</v>
          </cell>
          <cell r="BJ265">
            <v>0.2571853407837052</v>
          </cell>
          <cell r="BK265">
            <v>0.27134454526645607</v>
          </cell>
          <cell r="BL265">
            <v>0.41740507076864897</v>
          </cell>
          <cell r="BM265">
            <v>0.18372258026370264</v>
          </cell>
          <cell r="BN265">
            <v>0.17711498623938113</v>
          </cell>
          <cell r="BO265">
            <v>0.29011550967371058</v>
          </cell>
          <cell r="BP265">
            <v>0.42222725592818228</v>
          </cell>
          <cell r="BQ265">
            <v>0.1885414861772492</v>
          </cell>
          <cell r="BR265">
            <v>0.1372903906315549</v>
          </cell>
          <cell r="BS265">
            <v>0.14040068083263654</v>
          </cell>
          <cell r="BT265">
            <v>0.22032235289297131</v>
          </cell>
          <cell r="BU265">
            <v>0.14561869742933944</v>
          </cell>
          <cell r="BV265">
            <v>0.11747168148952475</v>
          </cell>
          <cell r="BW265">
            <v>0.12234217246872756</v>
          </cell>
          <cell r="BX265">
            <v>0.19773494457589788</v>
          </cell>
          <cell r="BY265">
            <v>0.15407007897644057</v>
          </cell>
          <cell r="BZ265">
            <v>0.12787353412651531</v>
          </cell>
          <cell r="CA265">
            <v>0.13017824705101841</v>
          </cell>
          <cell r="CB265">
            <v>0.20060955127674113</v>
          </cell>
        </row>
        <row r="266">
          <cell r="B266" t="str">
            <v>EPS (post-exceptionals, basic)</v>
          </cell>
          <cell r="C266" t="str">
            <v>EPS_POST_BASIC</v>
          </cell>
          <cell r="D266" t="str">
            <v>USD</v>
          </cell>
          <cell r="F266">
            <v>0</v>
          </cell>
          <cell r="G266">
            <v>-0.18557215820582826</v>
          </cell>
          <cell r="H266">
            <v>-6.7999825641472611E-2</v>
          </cell>
          <cell r="I266">
            <v>-0.46088105684065278</v>
          </cell>
          <cell r="J266">
            <v>5.4080499160974696E-2</v>
          </cell>
          <cell r="K266">
            <v>0.21590771186511967</v>
          </cell>
          <cell r="L266">
            <v>0.36507888129004717</v>
          </cell>
          <cell r="M266">
            <v>0.34773686364390177</v>
          </cell>
          <cell r="N266">
            <v>0.26200131231946172</v>
          </cell>
          <cell r="O266">
            <v>0.29148911714321718</v>
          </cell>
          <cell r="P266">
            <v>0.37129667988400294</v>
          </cell>
          <cell r="Q266">
            <v>0.48990115495250314</v>
          </cell>
          <cell r="R266">
            <v>0.69898246722281066</v>
          </cell>
          <cell r="S266">
            <v>0.76230898771284228</v>
          </cell>
          <cell r="T266">
            <v>0.53793060603236742</v>
          </cell>
          <cell r="U266">
            <v>0.1415785797358598</v>
          </cell>
          <cell r="V266">
            <v>2.9345306178878844E-2</v>
          </cell>
          <cell r="W266">
            <v>0.1134949906709203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2.6598346448092596E-2</v>
          </cell>
          <cell r="AL266">
            <v>0.11665721218246036</v>
          </cell>
          <cell r="AM266">
            <v>5.4191391800246534E-2</v>
          </cell>
          <cell r="AN266">
            <v>0.1500611377812458</v>
          </cell>
          <cell r="AO266">
            <v>4.98613230453267E-2</v>
          </cell>
          <cell r="AP266">
            <v>4.5059269216668654E-2</v>
          </cell>
          <cell r="AQ266">
            <v>2.3909151416026481E-2</v>
          </cell>
          <cell r="AR266">
            <v>0.14646512810731768</v>
          </cell>
          <cell r="AS266">
            <v>2.9595040656951885E-2</v>
          </cell>
          <cell r="AT266">
            <v>1.9184085941189869E-2</v>
          </cell>
          <cell r="AU266">
            <v>6.2051213329313119E-2</v>
          </cell>
          <cell r="AV266">
            <v>0.1849300162646326</v>
          </cell>
          <cell r="AW266">
            <v>3.2846033488241666E-2</v>
          </cell>
          <cell r="AX266">
            <v>5.8711801206047597E-2</v>
          </cell>
          <cell r="AY266">
            <v>8.8469137565759887E-2</v>
          </cell>
          <cell r="AZ266">
            <v>0.19240867060785194</v>
          </cell>
          <cell r="BA266">
            <v>6.4117151414882612E-2</v>
          </cell>
          <cell r="BB266">
            <v>7.9594017094017089E-2</v>
          </cell>
          <cell r="BC266">
            <v>0.10830764238195678</v>
          </cell>
          <cell r="BD266">
            <v>0.2343184616249927</v>
          </cell>
          <cell r="BE266">
            <v>9.9393780801604839E-2</v>
          </cell>
          <cell r="BF266">
            <v>0.12998499175472941</v>
          </cell>
          <cell r="BG266">
            <v>0.14535199782549627</v>
          </cell>
          <cell r="BH266">
            <v>0.32105504189719375</v>
          </cell>
          <cell r="BI266">
            <v>0.12783971262232136</v>
          </cell>
          <cell r="BJ266">
            <v>0.16512400506117661</v>
          </cell>
          <cell r="BK266">
            <v>0.16374570015316273</v>
          </cell>
          <cell r="BL266">
            <v>0.30470599256784175</v>
          </cell>
          <cell r="BM266">
            <v>5.8846837253360422E-2</v>
          </cell>
          <cell r="BN266">
            <v>5.4168453635160124E-2</v>
          </cell>
          <cell r="BO266">
            <v>0.14593682690272536</v>
          </cell>
          <cell r="BP266">
            <v>0.27702190107826441</v>
          </cell>
          <cell r="BQ266">
            <v>7.4855667625801856E-2</v>
          </cell>
          <cell r="BR266">
            <v>9.5224071074460834E-3</v>
          </cell>
          <cell r="BS266">
            <v>4.4484149080028561E-2</v>
          </cell>
          <cell r="BT266">
            <v>3.71953700753564E-2</v>
          </cell>
          <cell r="BU266">
            <v>-1.2958272158295363E-2</v>
          </cell>
          <cell r="BV266">
            <v>-1.5082483225017403E-2</v>
          </cell>
          <cell r="BW266">
            <v>8.5027281837070125E-3</v>
          </cell>
          <cell r="BX266">
            <v>4.8777170046147227E-2</v>
          </cell>
          <cell r="BY266">
            <v>1.8680838625173019E-2</v>
          </cell>
          <cell r="BZ266">
            <v>5.8197494000581966E-3</v>
          </cell>
          <cell r="CA266">
            <v>2.6605307289453303E-2</v>
          </cell>
          <cell r="CB266">
            <v>6.2311968093575656E-2</v>
          </cell>
        </row>
        <row r="267">
          <cell r="B267" t="str">
            <v>EPS (post-exceptionals, diluted)</v>
          </cell>
          <cell r="C267" t="str">
            <v>FULLY_DIL_EPS</v>
          </cell>
          <cell r="D267" t="str">
            <v>USD</v>
          </cell>
          <cell r="F267">
            <v>0</v>
          </cell>
          <cell r="G267">
            <v>-0.15579911984205919</v>
          </cell>
          <cell r="H267">
            <v>-6.2600394911239296E-2</v>
          </cell>
          <cell r="I267">
            <v>-0.44759801631678531</v>
          </cell>
          <cell r="J267">
            <v>5.2010101078978903E-2</v>
          </cell>
          <cell r="K267">
            <v>0.20326436516366519</v>
          </cell>
          <cell r="L267">
            <v>0.34761682587235704</v>
          </cell>
          <cell r="M267">
            <v>0.3341239643746009</v>
          </cell>
          <cell r="N267">
            <v>0.25379569660728218</v>
          </cell>
          <cell r="O267">
            <v>0.2863860369051085</v>
          </cell>
          <cell r="P267">
            <v>0.3640647259707589</v>
          </cell>
          <cell r="Q267">
            <v>0.46126195688574739</v>
          </cell>
          <cell r="R267">
            <v>0.65136988574305976</v>
          </cell>
          <cell r="S267">
            <v>0.72022652005327115</v>
          </cell>
          <cell r="T267">
            <v>0.51586996607059354</v>
          </cell>
          <cell r="U267">
            <v>0.13847806655255868</v>
          </cell>
          <cell r="V267">
            <v>2.8848149304564381E-2</v>
          </cell>
          <cell r="W267">
            <v>0.11157987421815257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2.5439433165281352E-2</v>
          </cell>
          <cell r="AL267">
            <v>0.1113466980917454</v>
          </cell>
          <cell r="AM267">
            <v>5.2452703521711094E-2</v>
          </cell>
          <cell r="AN267">
            <v>0.14477918191040595</v>
          </cell>
          <cell r="AO267">
            <v>4.8038427043170288E-2</v>
          </cell>
          <cell r="AP267">
            <v>4.3504731340113692E-2</v>
          </cell>
          <cell r="AQ267">
            <v>2.3155180684362033E-2</v>
          </cell>
          <cell r="AR267">
            <v>0.14328288587125529</v>
          </cell>
          <cell r="AS267">
            <v>2.9011280410808943E-2</v>
          </cell>
          <cell r="AT267">
            <v>1.8780579601053653E-2</v>
          </cell>
          <cell r="AU267">
            <v>6.0675715518088619E-2</v>
          </cell>
          <cell r="AV267">
            <v>0.18372421170017877</v>
          </cell>
          <cell r="AW267">
            <v>3.269181600539238E-2</v>
          </cell>
          <cell r="AX267">
            <v>5.8203472454861432E-2</v>
          </cell>
          <cell r="AY267">
            <v>8.6332857126264734E-2</v>
          </cell>
          <cell r="AZ267">
            <v>0.18461654817728018</v>
          </cell>
          <cell r="BA267">
            <v>6.1415652891101402E-2</v>
          </cell>
          <cell r="BB267">
            <v>7.5387556993675539E-2</v>
          </cell>
          <cell r="BC267">
            <v>0.10137740081312205</v>
          </cell>
          <cell r="BD267">
            <v>0.21685492686481678</v>
          </cell>
          <cell r="BE267">
            <v>9.1955546845278471E-2</v>
          </cell>
          <cell r="BF267">
            <v>0.12049282630849732</v>
          </cell>
          <cell r="BG267">
            <v>0.13603959365622689</v>
          </cell>
          <cell r="BH267">
            <v>0.30165486283129211</v>
          </cell>
          <cell r="BI267">
            <v>0.12080226610326225</v>
          </cell>
          <cell r="BJ267">
            <v>0.15631619629802271</v>
          </cell>
          <cell r="BK267">
            <v>0.15420447492093547</v>
          </cell>
          <cell r="BL267">
            <v>0.28820207462016484</v>
          </cell>
          <cell r="BM267">
            <v>5.6199373263170503E-2</v>
          </cell>
          <cell r="BN267">
            <v>5.2027676455312352E-2</v>
          </cell>
          <cell r="BO267">
            <v>0.14037808609632393</v>
          </cell>
          <cell r="BP267">
            <v>0.26555514491112198</v>
          </cell>
          <cell r="BQ267">
            <v>7.2588113688915018E-2</v>
          </cell>
          <cell r="BR267">
            <v>9.3013220822495326E-3</v>
          </cell>
          <cell r="BS267">
            <v>4.3724852195564892E-2</v>
          </cell>
          <cell r="BT267">
            <v>3.6563643491881702E-2</v>
          </cell>
          <cell r="BU267">
            <v>-1.273840858187077E-2</v>
          </cell>
          <cell r="BV267">
            <v>-1.4826833715050268E-2</v>
          </cell>
          <cell r="BW267">
            <v>8.3587501189278848E-3</v>
          </cell>
          <cell r="BX267">
            <v>4.7952043502014201E-2</v>
          </cell>
          <cell r="BY267">
            <v>1.8365144681785812E-2</v>
          </cell>
          <cell r="BZ267">
            <v>5.7214976967892104E-3</v>
          </cell>
          <cell r="CA267">
            <v>2.6156592890890781E-2</v>
          </cell>
          <cell r="CB267">
            <v>6.1262089411945587E-2</v>
          </cell>
        </row>
        <row r="268">
          <cell r="B268" t="str">
            <v>Common dividends paid</v>
          </cell>
          <cell r="C268" t="str">
            <v>COMMON_DIV_PAID</v>
          </cell>
          <cell r="D268" t="str">
            <v>USD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</row>
        <row r="269">
          <cell r="B269" t="str">
            <v>DPS, dividend per share</v>
          </cell>
          <cell r="C269" t="str">
            <v>DPS</v>
          </cell>
          <cell r="D269" t="str">
            <v>USD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</row>
        <row r="270">
          <cell r="B270" t="str">
            <v>Weighted average shares outstanding, basic</v>
          </cell>
          <cell r="C270" t="str">
            <v>SH</v>
          </cell>
          <cell r="F270">
            <v>0</v>
          </cell>
          <cell r="G270">
            <v>184.24100000000001</v>
          </cell>
          <cell r="H270">
            <v>195.00049999999999</v>
          </cell>
          <cell r="I270">
            <v>205.821</v>
          </cell>
          <cell r="J270">
            <v>211.55500000000001</v>
          </cell>
          <cell r="K270">
            <v>208.06575000000001</v>
          </cell>
          <cell r="L270">
            <v>213.26349999999999</v>
          </cell>
          <cell r="M270">
            <v>209.53775000000002</v>
          </cell>
          <cell r="N270">
            <v>198.8845</v>
          </cell>
          <cell r="O270">
            <v>180.52475000000001</v>
          </cell>
          <cell r="P270">
            <v>168.97</v>
          </cell>
          <cell r="Q270">
            <v>160.959</v>
          </cell>
          <cell r="R270">
            <v>161.46899999999999</v>
          </cell>
          <cell r="S270">
            <v>160.33000000000001</v>
          </cell>
          <cell r="T270">
            <v>160.965</v>
          </cell>
          <cell r="U270">
            <v>163.24308374999998</v>
          </cell>
          <cell r="V270">
            <v>164.67849879225213</v>
          </cell>
          <cell r="W270">
            <v>165.34957055664739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210.577</v>
          </cell>
          <cell r="AL270">
            <v>209.77699999999999</v>
          </cell>
          <cell r="AM270">
            <v>207.61600000000001</v>
          </cell>
          <cell r="AN270">
            <v>210.18100000000001</v>
          </cell>
          <cell r="AO270">
            <v>208.398</v>
          </cell>
          <cell r="AP270">
            <v>204.57499999999999</v>
          </cell>
          <cell r="AQ270">
            <v>193.81700000000001</v>
          </cell>
          <cell r="AR270">
            <v>188.74799999999999</v>
          </cell>
          <cell r="AS270">
            <v>186.315</v>
          </cell>
          <cell r="AT270">
            <v>182.078</v>
          </cell>
          <cell r="AU270">
            <v>179.09399999999999</v>
          </cell>
          <cell r="AV270">
            <v>174.61199999999999</v>
          </cell>
          <cell r="AW270">
            <v>171.28399999999999</v>
          </cell>
          <cell r="AX270">
            <v>171.63499999999999</v>
          </cell>
          <cell r="AY270">
            <v>168.036</v>
          </cell>
          <cell r="AZ270">
            <v>164.92500000000001</v>
          </cell>
          <cell r="BA270">
            <v>162.59299999999999</v>
          </cell>
          <cell r="BB270">
            <v>160.99199999999999</v>
          </cell>
          <cell r="BC270">
            <v>160.238</v>
          </cell>
          <cell r="BD270">
            <v>160.01300000000001</v>
          </cell>
          <cell r="BE270">
            <v>160.50299999999999</v>
          </cell>
          <cell r="BF270">
            <v>161.911</v>
          </cell>
          <cell r="BG270">
            <v>161.876</v>
          </cell>
          <cell r="BH270">
            <v>161.58600000000001</v>
          </cell>
          <cell r="BI270">
            <v>161.46</v>
          </cell>
          <cell r="BJ270">
            <v>160.43700000000001</v>
          </cell>
          <cell r="BK270">
            <v>159.30799999999999</v>
          </cell>
          <cell r="BL270">
            <v>160.11500000000001</v>
          </cell>
          <cell r="BM270">
            <v>161.52099999999999</v>
          </cell>
          <cell r="BN270">
            <v>160.887</v>
          </cell>
          <cell r="BO270">
            <v>160.63800000000001</v>
          </cell>
          <cell r="BP270">
            <v>160.81399999999999</v>
          </cell>
          <cell r="BQ270">
            <v>162.29900000000001</v>
          </cell>
          <cell r="BR270">
            <v>162.98400000000001</v>
          </cell>
          <cell r="BS270">
            <v>163.429</v>
          </cell>
          <cell r="BT270">
            <v>164.260335</v>
          </cell>
          <cell r="BU270">
            <v>164.42743333499996</v>
          </cell>
          <cell r="BV270">
            <v>164.59469876833495</v>
          </cell>
          <cell r="BW270">
            <v>164.76213146710327</v>
          </cell>
          <cell r="BX270">
            <v>164.92973159857038</v>
          </cell>
          <cell r="BY270">
            <v>165.09749933016894</v>
          </cell>
          <cell r="BZ270">
            <v>165.26543482949907</v>
          </cell>
          <cell r="CA270">
            <v>165.43353826432858</v>
          </cell>
          <cell r="CB270">
            <v>165.60180980259292</v>
          </cell>
        </row>
        <row r="271">
          <cell r="B271" t="str">
            <v>Diluted average shares outstanding (mn)</v>
          </cell>
          <cell r="C271" t="str">
            <v>DILUTE_SHARES</v>
          </cell>
          <cell r="F271">
            <v>0</v>
          </cell>
          <cell r="G271">
            <v>219.44925000000001</v>
          </cell>
          <cell r="H271">
            <v>211.81975</v>
          </cell>
          <cell r="I271">
            <v>211.929</v>
          </cell>
          <cell r="J271">
            <v>219.97649999999999</v>
          </cell>
          <cell r="K271">
            <v>221.00774999999999</v>
          </cell>
          <cell r="L271">
            <v>223.97650000000002</v>
          </cell>
          <cell r="M271">
            <v>218.07474999999999</v>
          </cell>
          <cell r="N271">
            <v>205.31475</v>
          </cell>
          <cell r="O271">
            <v>183.7415</v>
          </cell>
          <cell r="P271">
            <v>172.32649999999998</v>
          </cell>
          <cell r="Q271">
            <v>170.95275000000001</v>
          </cell>
          <cell r="R271">
            <v>173.27175</v>
          </cell>
          <cell r="S271">
            <v>169.69800000000001</v>
          </cell>
          <cell r="T271">
            <v>167.8485</v>
          </cell>
          <cell r="U271">
            <v>166.89808374999998</v>
          </cell>
          <cell r="V271">
            <v>167.51649879225215</v>
          </cell>
          <cell r="W271">
            <v>168.18757055664736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220.17</v>
          </cell>
          <cell r="AL271">
            <v>219.78200000000001</v>
          </cell>
          <cell r="AM271">
            <v>214.49799999999999</v>
          </cell>
          <cell r="AN271">
            <v>217.84899999999999</v>
          </cell>
          <cell r="AO271">
            <v>216.30600000000001</v>
          </cell>
          <cell r="AP271">
            <v>211.88499999999999</v>
          </cell>
          <cell r="AQ271">
            <v>200.12799999999999</v>
          </cell>
          <cell r="AR271">
            <v>192.94</v>
          </cell>
          <cell r="AS271">
            <v>190.06399999999999</v>
          </cell>
          <cell r="AT271">
            <v>185.99</v>
          </cell>
          <cell r="AU271">
            <v>183.154</v>
          </cell>
          <cell r="AV271">
            <v>175.75800000000001</v>
          </cell>
          <cell r="AW271">
            <v>172.09200000000001</v>
          </cell>
          <cell r="AX271">
            <v>173.13399999999999</v>
          </cell>
          <cell r="AY271">
            <v>172.19399999999999</v>
          </cell>
          <cell r="AZ271">
            <v>171.886</v>
          </cell>
          <cell r="BA271">
            <v>169.745</v>
          </cell>
          <cell r="BB271">
            <v>169.97499999999999</v>
          </cell>
          <cell r="BC271">
            <v>171.19200000000001</v>
          </cell>
          <cell r="BD271">
            <v>172.899</v>
          </cell>
          <cell r="BE271">
            <v>173.48599999999999</v>
          </cell>
          <cell r="BF271">
            <v>174.666</v>
          </cell>
          <cell r="BG271">
            <v>172.95699999999999</v>
          </cell>
          <cell r="BH271">
            <v>171.97800000000001</v>
          </cell>
          <cell r="BI271">
            <v>170.86600000000001</v>
          </cell>
          <cell r="BJ271">
            <v>169.477</v>
          </cell>
          <cell r="BK271">
            <v>169.16499999999999</v>
          </cell>
          <cell r="BL271">
            <v>169.28399999999999</v>
          </cell>
          <cell r="BM271">
            <v>169.13</v>
          </cell>
          <cell r="BN271">
            <v>167.50700000000001</v>
          </cell>
          <cell r="BO271">
            <v>166.999</v>
          </cell>
          <cell r="BP271">
            <v>167.75800000000001</v>
          </cell>
          <cell r="BQ271">
            <v>167.369</v>
          </cell>
          <cell r="BR271">
            <v>166.858</v>
          </cell>
          <cell r="BS271">
            <v>166.267</v>
          </cell>
          <cell r="BT271">
            <v>167.09833499999999</v>
          </cell>
          <cell r="BU271">
            <v>167.26543333499998</v>
          </cell>
          <cell r="BV271">
            <v>167.43269876833497</v>
          </cell>
          <cell r="BW271">
            <v>167.6001314671033</v>
          </cell>
          <cell r="BX271">
            <v>167.76773159857038</v>
          </cell>
          <cell r="BY271">
            <v>167.93549933016894</v>
          </cell>
          <cell r="BZ271">
            <v>168.10343482949909</v>
          </cell>
          <cell r="CA271">
            <v>168.27153826432857</v>
          </cell>
          <cell r="CB271">
            <v>168.43980980259289</v>
          </cell>
        </row>
        <row r="272">
          <cell r="A272" t="str">
            <v>Additional Income Statement Items</v>
          </cell>
          <cell r="B272" t="str">
            <v>Period-end shares outstanding</v>
          </cell>
          <cell r="C272" t="str">
            <v>NON_OP_ADD</v>
          </cell>
          <cell r="D272">
            <v>0</v>
          </cell>
          <cell r="F272">
            <v>0</v>
          </cell>
          <cell r="G272">
            <v>219.44925000000001</v>
          </cell>
          <cell r="H272">
            <v>211.81975</v>
          </cell>
          <cell r="I272">
            <v>211.929</v>
          </cell>
          <cell r="J272">
            <v>219.97649999999999</v>
          </cell>
          <cell r="K272">
            <v>221.00774999999999</v>
          </cell>
          <cell r="L272">
            <v>223.97650000000002</v>
          </cell>
          <cell r="M272">
            <v>218.07474999999999</v>
          </cell>
          <cell r="N272">
            <v>205.31475</v>
          </cell>
          <cell r="O272">
            <v>183.7415</v>
          </cell>
          <cell r="P272">
            <v>172.32649999999998</v>
          </cell>
          <cell r="Q272">
            <v>170.95275000000001</v>
          </cell>
          <cell r="R272">
            <v>173.27175</v>
          </cell>
          <cell r="S272">
            <v>169.69800000000001</v>
          </cell>
          <cell r="T272">
            <v>167.8485</v>
          </cell>
          <cell r="U272">
            <v>166.89808374999998</v>
          </cell>
          <cell r="V272">
            <v>167.51649879225215</v>
          </cell>
          <cell r="W272">
            <v>168.18757055664736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220.17</v>
          </cell>
          <cell r="AL272">
            <v>219.78200000000001</v>
          </cell>
          <cell r="AM272">
            <v>214.49799999999999</v>
          </cell>
          <cell r="AN272">
            <v>217.84899999999999</v>
          </cell>
          <cell r="AO272">
            <v>216.30600000000001</v>
          </cell>
          <cell r="AP272">
            <v>211.88499999999999</v>
          </cell>
          <cell r="AQ272">
            <v>200.12799999999999</v>
          </cell>
          <cell r="AR272">
            <v>192.94</v>
          </cell>
          <cell r="AS272">
            <v>190.06399999999999</v>
          </cell>
          <cell r="AT272">
            <v>185.99</v>
          </cell>
          <cell r="AU272">
            <v>183.154</v>
          </cell>
          <cell r="AV272">
            <v>175.75800000000001</v>
          </cell>
          <cell r="AW272">
            <v>172.09200000000001</v>
          </cell>
          <cell r="AX272">
            <v>173.13399999999999</v>
          </cell>
          <cell r="AY272">
            <v>172.19399999999999</v>
          </cell>
          <cell r="AZ272">
            <v>171.886</v>
          </cell>
          <cell r="BA272">
            <v>169.745</v>
          </cell>
          <cell r="BB272">
            <v>169.97499999999999</v>
          </cell>
          <cell r="BC272">
            <v>171.19200000000001</v>
          </cell>
          <cell r="BD272">
            <v>172.899</v>
          </cell>
          <cell r="BE272">
            <v>173.48599999999999</v>
          </cell>
          <cell r="BF272">
            <v>174.666</v>
          </cell>
          <cell r="BG272">
            <v>172.95699999999999</v>
          </cell>
          <cell r="BH272">
            <v>171.97800000000001</v>
          </cell>
          <cell r="BI272">
            <v>170.86600000000001</v>
          </cell>
          <cell r="BJ272">
            <v>169.477</v>
          </cell>
          <cell r="BK272">
            <v>169.16499999999999</v>
          </cell>
          <cell r="BL272">
            <v>169.28399999999999</v>
          </cell>
          <cell r="BM272">
            <v>169.13</v>
          </cell>
          <cell r="BN272">
            <v>167.50700000000001</v>
          </cell>
          <cell r="BO272">
            <v>166.999</v>
          </cell>
          <cell r="BP272">
            <v>167.75800000000001</v>
          </cell>
          <cell r="BQ272">
            <v>167.369</v>
          </cell>
          <cell r="BR272">
            <v>166.858</v>
          </cell>
          <cell r="BS272">
            <v>166.267</v>
          </cell>
          <cell r="BT272">
            <v>167.09833499999999</v>
          </cell>
          <cell r="BU272">
            <v>167.26543333499998</v>
          </cell>
          <cell r="BV272">
            <v>167.43269876833497</v>
          </cell>
          <cell r="BW272">
            <v>167.6001314671033</v>
          </cell>
          <cell r="BX272">
            <v>167.76773159857038</v>
          </cell>
          <cell r="BY272">
            <v>167.93549933016894</v>
          </cell>
          <cell r="BZ272">
            <v>168.10343482949909</v>
          </cell>
          <cell r="CA272">
            <v>168.27153826432857</v>
          </cell>
          <cell r="CB272">
            <v>168.43980980259289</v>
          </cell>
        </row>
        <row r="273">
          <cell r="A273" t="str">
            <v>Additional Income Statement Items</v>
          </cell>
          <cell r="B273">
            <v>0</v>
          </cell>
          <cell r="C273">
            <v>0</v>
          </cell>
          <cell r="D273">
            <v>0</v>
          </cell>
          <cell r="F273">
            <v>0</v>
          </cell>
          <cell r="G273">
            <v>0.38005207041904326</v>
          </cell>
          <cell r="H273">
            <v>0.31028489382604096</v>
          </cell>
          <cell r="I273">
            <v>0.37996393860767808</v>
          </cell>
          <cell r="J273">
            <v>0.37998409633079572</v>
          </cell>
          <cell r="K273">
            <v>0.37999225792180474</v>
          </cell>
          <cell r="L273">
            <v>0.38000814095481794</v>
          </cell>
          <cell r="M273">
            <v>0.37345753993851089</v>
          </cell>
          <cell r="N273">
            <v>0.3583425237618178</v>
          </cell>
          <cell r="O273">
            <v>0.30472899882138299</v>
          </cell>
          <cell r="P273">
            <v>0.32049540096604623</v>
          </cell>
          <cell r="Q273">
            <v>0.30061690148433495</v>
          </cell>
          <cell r="R273">
            <v>0.28168558067860966</v>
          </cell>
          <cell r="S273">
            <v>0.25949376716027411</v>
          </cell>
          <cell r="T273">
            <v>0.22835595514979015</v>
          </cell>
          <cell r="U273">
            <v>0.26432693734382007</v>
          </cell>
          <cell r="V273">
            <v>0.26512848166557224</v>
          </cell>
          <cell r="W273">
            <v>0.26512848166557235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0.38999514327343382</v>
          </cell>
          <cell r="AL273">
            <v>0.3700089726334681</v>
          </cell>
          <cell r="AM273">
            <v>0.37000121550990661</v>
          </cell>
          <cell r="AN273">
            <v>0.37001605000844723</v>
          </cell>
          <cell r="AO273">
            <v>0.37020147583119156</v>
          </cell>
          <cell r="AP273">
            <v>0.37009521369710963</v>
          </cell>
          <cell r="AQ273">
            <v>0.35100117785630147</v>
          </cell>
          <cell r="AR273">
            <v>0.35027205966287434</v>
          </cell>
          <cell r="AS273">
            <v>0.34086883564836412</v>
          </cell>
          <cell r="AT273">
            <v>0.3309449412778801</v>
          </cell>
          <cell r="AU273">
            <v>0.33026239464974239</v>
          </cell>
          <cell r="AV273">
            <v>0.26787776576048095</v>
          </cell>
          <cell r="AW273">
            <v>0.31971057215596965</v>
          </cell>
          <cell r="AX273">
            <v>0.32132282116228494</v>
          </cell>
          <cell r="AY273">
            <v>0.32030816640986098</v>
          </cell>
          <cell r="AZ273">
            <v>0.32050326672789986</v>
          </cell>
          <cell r="BA273">
            <v>0.32017992230627679</v>
          </cell>
          <cell r="BB273">
            <v>0.31096214511041004</v>
          </cell>
          <cell r="BC273">
            <v>0.31077143649986133</v>
          </cell>
          <cell r="BD273">
            <v>0.28185395131710583</v>
          </cell>
          <cell r="BE273">
            <v>0.31048753406682156</v>
          </cell>
          <cell r="BF273">
            <v>0.26022653194263368</v>
          </cell>
          <cell r="BG273">
            <v>0.30033524309558846</v>
          </cell>
          <cell r="BH273">
            <v>0.27016561179301574</v>
          </cell>
          <cell r="BI273">
            <v>0.26987076611200267</v>
          </cell>
          <cell r="BJ273">
            <v>0.27029063148730997</v>
          </cell>
          <cell r="BK273">
            <v>0.27005279562368789</v>
          </cell>
          <cell r="BL273">
            <v>0.24013334767179279</v>
          </cell>
          <cell r="BM273">
            <v>0.19013240200166789</v>
          </cell>
          <cell r="BN273">
            <v>0.26046314529999742</v>
          </cell>
          <cell r="BO273">
            <v>0.2301918820416381</v>
          </cell>
          <cell r="BP273">
            <v>0.22909819115822466</v>
          </cell>
          <cell r="BQ273">
            <v>0.26012848166557223</v>
          </cell>
          <cell r="BR273">
            <v>0.26512848166557224</v>
          </cell>
          <cell r="BS273">
            <v>0.26512848166557224</v>
          </cell>
          <cell r="BT273">
            <v>0.26512848166557224</v>
          </cell>
          <cell r="BU273">
            <v>0.26512848166557224</v>
          </cell>
          <cell r="BV273">
            <v>0.26512848166557224</v>
          </cell>
          <cell r="BW273">
            <v>0.26512848166557224</v>
          </cell>
          <cell r="BX273">
            <v>0.26512848166557224</v>
          </cell>
          <cell r="BY273">
            <v>0.26512848166557224</v>
          </cell>
          <cell r="BZ273">
            <v>0.26512848166557224</v>
          </cell>
          <cell r="CA273">
            <v>0.26512848166557224</v>
          </cell>
          <cell r="CB273">
            <v>0.26512848166557224</v>
          </cell>
        </row>
        <row r="274">
          <cell r="A274" t="str">
            <v>ESO</v>
          </cell>
          <cell r="B274" t="str">
            <v>Marginal tax rate</v>
          </cell>
          <cell r="C274" t="str">
            <v>MARGIN_TAX_RATE</v>
          </cell>
          <cell r="D274">
            <v>0</v>
          </cell>
          <cell r="F274">
            <v>0</v>
          </cell>
          <cell r="G274">
            <v>0.38005207041904326</v>
          </cell>
          <cell r="H274">
            <v>0.31028489382604096</v>
          </cell>
          <cell r="I274">
            <v>0.37996393860767808</v>
          </cell>
          <cell r="J274">
            <v>0.37998409633079572</v>
          </cell>
          <cell r="K274">
            <v>0.37999225792180474</v>
          </cell>
          <cell r="L274">
            <v>0.38000814095481794</v>
          </cell>
          <cell r="M274">
            <v>0.37345753993851089</v>
          </cell>
          <cell r="N274">
            <v>0.3583425237618178</v>
          </cell>
          <cell r="O274">
            <v>0.30472899882138299</v>
          </cell>
          <cell r="P274">
            <v>0.32049540096604623</v>
          </cell>
          <cell r="Q274">
            <v>0.30061690148433495</v>
          </cell>
          <cell r="R274">
            <v>0.28168558067860966</v>
          </cell>
          <cell r="S274">
            <v>0.25949376716027411</v>
          </cell>
          <cell r="T274">
            <v>0.22620439462191802</v>
          </cell>
          <cell r="U274">
            <v>0.3273400525632093</v>
          </cell>
          <cell r="V274">
            <v>0.36036825953529122</v>
          </cell>
          <cell r="W274">
            <v>0.36036825953529139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0.38999514327343382</v>
          </cell>
          <cell r="AL274">
            <v>0.3700089726334681</v>
          </cell>
          <cell r="AM274">
            <v>0.37000121550990661</v>
          </cell>
          <cell r="AN274">
            <v>0.37001605000844723</v>
          </cell>
          <cell r="AO274">
            <v>0.37020147583119156</v>
          </cell>
          <cell r="AP274">
            <v>0.37009521369710963</v>
          </cell>
          <cell r="AQ274">
            <v>0.35100117785630147</v>
          </cell>
          <cell r="AR274">
            <v>0.35027205966287434</v>
          </cell>
          <cell r="AS274">
            <v>0.34086883564836412</v>
          </cell>
          <cell r="AT274">
            <v>0.3309449412778801</v>
          </cell>
          <cell r="AU274">
            <v>0.33026239464974239</v>
          </cell>
          <cell r="AV274">
            <v>0.26787776576048095</v>
          </cell>
          <cell r="AW274">
            <v>0.31971057215596965</v>
          </cell>
          <cell r="AX274">
            <v>0.32132282116228494</v>
          </cell>
          <cell r="AY274">
            <v>0.32030816640986098</v>
          </cell>
          <cell r="AZ274">
            <v>0.32050326672789986</v>
          </cell>
          <cell r="BA274">
            <v>0.32017992230627679</v>
          </cell>
          <cell r="BB274">
            <v>0.31096214511041004</v>
          </cell>
          <cell r="BC274">
            <v>0.31077143649986133</v>
          </cell>
          <cell r="BD274">
            <v>0.28185395131710583</v>
          </cell>
          <cell r="BE274">
            <v>0.31048753406682156</v>
          </cell>
          <cell r="BF274">
            <v>0.26022653194263368</v>
          </cell>
          <cell r="BG274">
            <v>0.30033524309558846</v>
          </cell>
          <cell r="BH274">
            <v>0.27016561179301574</v>
          </cell>
          <cell r="BI274">
            <v>0.26987076611200267</v>
          </cell>
          <cell r="BJ274">
            <v>0.27029063148730997</v>
          </cell>
          <cell r="BK274">
            <v>0.27005279562368789</v>
          </cell>
          <cell r="BL274">
            <v>0.24013334767179279</v>
          </cell>
          <cell r="BM274">
            <v>0.19013240200166789</v>
          </cell>
          <cell r="BN274">
            <v>0.26046314529999742</v>
          </cell>
          <cell r="BO274">
            <v>0.22209020407507912</v>
          </cell>
          <cell r="BP274">
            <v>0.22909819115822466</v>
          </cell>
          <cell r="BQ274">
            <v>0.26013458066633832</v>
          </cell>
          <cell r="BR274">
            <v>0.3202172171281048</v>
          </cell>
          <cell r="BS274">
            <v>0.36036825953529178</v>
          </cell>
          <cell r="BT274">
            <v>0.36036825953529178</v>
          </cell>
          <cell r="BU274">
            <v>0.36036825953529178</v>
          </cell>
          <cell r="BV274">
            <v>0.36036825953529178</v>
          </cell>
          <cell r="BW274">
            <v>0.36036825953529178</v>
          </cell>
          <cell r="BX274">
            <v>0.36036825953529178</v>
          </cell>
          <cell r="BY274">
            <v>0.36036825953529178</v>
          </cell>
          <cell r="BZ274">
            <v>0.36036825953529178</v>
          </cell>
          <cell r="CA274">
            <v>0.36036825953529178</v>
          </cell>
          <cell r="CB274">
            <v>0.36036825953529178</v>
          </cell>
        </row>
        <row r="275">
          <cell r="A275" t="str">
            <v>ESO</v>
          </cell>
          <cell r="B275">
            <v>0</v>
          </cell>
          <cell r="C275">
            <v>0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</row>
        <row r="276">
          <cell r="B276" t="str">
            <v>Fair value of grant</v>
          </cell>
          <cell r="C276" t="str">
            <v>FV_GRANT</v>
          </cell>
          <cell r="D276" t="str">
            <v>USD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</row>
        <row r="277">
          <cell r="B277" t="str">
            <v>ESO expense (post-tax)</v>
          </cell>
          <cell r="C277" t="str">
            <v>ESO_POST_TAX</v>
          </cell>
          <cell r="D277" t="str">
            <v>USD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</row>
        <row r="278">
          <cell r="B278" t="str">
            <v>EPS (excl. ESO expense, basic)</v>
          </cell>
          <cell r="C278" t="str">
            <v>EPS_EX_ESO_B</v>
          </cell>
          <cell r="D278" t="str">
            <v>USD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</row>
        <row r="279">
          <cell r="B279" t="str">
            <v>EPS (excl. ESO expense, diluted)</v>
          </cell>
          <cell r="C279" t="str">
            <v>EPS_EX_ESO_D</v>
          </cell>
          <cell r="D279" t="str">
            <v>USD</v>
          </cell>
          <cell r="E279" t="str">
            <v>2005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</row>
        <row r="280">
          <cell r="A280" t="str">
            <v>Balance Sheet</v>
          </cell>
          <cell r="B280" t="str">
            <v>Year that ESO expense takes effect</v>
          </cell>
          <cell r="C280" t="str">
            <v>ESO_YEAR</v>
          </cell>
          <cell r="D280">
            <v>0</v>
          </cell>
          <cell r="E280" t="str">
            <v>2005</v>
          </cell>
        </row>
        <row r="281">
          <cell r="A281" t="str">
            <v>Balance Sheet</v>
          </cell>
          <cell r="B281">
            <v>0</v>
          </cell>
          <cell r="C281">
            <v>0</v>
          </cell>
          <cell r="D281">
            <v>0</v>
          </cell>
          <cell r="F281">
            <v>0</v>
          </cell>
          <cell r="G281">
            <v>3.3243904911955724</v>
          </cell>
          <cell r="H281">
            <v>3.6412043730577532</v>
          </cell>
          <cell r="I281">
            <v>3.5140259237763591</v>
          </cell>
          <cell r="J281">
            <v>3.4676158589667532</v>
          </cell>
          <cell r="K281">
            <v>3.7124580472856721</v>
          </cell>
          <cell r="L281">
            <v>3.9004940250428057</v>
          </cell>
          <cell r="M281">
            <v>4.3379941969439377</v>
          </cell>
          <cell r="N281">
            <v>4.1682197698898884</v>
          </cell>
          <cell r="O281">
            <v>4.0382874854074879</v>
          </cell>
          <cell r="P281">
            <v>4.6277328211273376</v>
          </cell>
          <cell r="Q281">
            <v>4.736577797081357</v>
          </cell>
          <cell r="R281">
            <v>4.900689235261952</v>
          </cell>
          <cell r="S281">
            <v>5.3405756107909337</v>
          </cell>
          <cell r="T281">
            <v>5.6792464633285364</v>
          </cell>
          <cell r="U281">
            <v>6.5024890644059212</v>
          </cell>
          <cell r="V281">
            <v>7.5098569655168763</v>
          </cell>
          <cell r="W281">
            <v>8.6533233225787889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4.0194531498387613</v>
          </cell>
          <cell r="AL281">
            <v>4.1449572758460649</v>
          </cell>
          <cell r="AM281">
            <v>4.2192328133595653</v>
          </cell>
          <cell r="AN281">
            <v>4.3424895225592035</v>
          </cell>
          <cell r="AO281">
            <v>4.2908795872513936</v>
          </cell>
          <cell r="AP281">
            <v>4.0344432121197826</v>
          </cell>
          <cell r="AQ281">
            <v>3.9511612567956513</v>
          </cell>
          <cell r="AR281">
            <v>4.4355602778065721</v>
          </cell>
          <cell r="AS281">
            <v>4.3710118696860008</v>
          </cell>
          <cell r="AT281">
            <v>4.3287004677670833</v>
          </cell>
          <cell r="AU281">
            <v>4.2862945936206689</v>
          </cell>
          <cell r="AV281">
            <v>4.2217196372284613</v>
          </cell>
          <cell r="AW281">
            <v>4.2889210422332242</v>
          </cell>
          <cell r="AX281">
            <v>4.4890142895098597</v>
          </cell>
          <cell r="AY281">
            <v>4.5185140016493026</v>
          </cell>
          <cell r="AZ281">
            <v>4.6395925206241344</v>
          </cell>
          <cell r="BA281">
            <v>4.6227282099620011</v>
          </cell>
          <cell r="BB281">
            <v>4.5355669951463451</v>
          </cell>
          <cell r="BC281">
            <v>4.6388148978924253</v>
          </cell>
          <cell r="BD281">
            <v>4.6832601692317484</v>
          </cell>
          <cell r="BE281">
            <v>4.9230254890884568</v>
          </cell>
          <cell r="BF281">
            <v>4.8637284875133115</v>
          </cell>
          <cell r="BG281">
            <v>4.7266372566591697</v>
          </cell>
          <cell r="BH281">
            <v>4.9375559664608266</v>
          </cell>
          <cell r="BI281">
            <v>4.8885266817272006</v>
          </cell>
          <cell r="BJ281">
            <v>4.5952902163715432</v>
          </cell>
          <cell r="BK281">
            <v>4.8455058670528777</v>
          </cell>
          <cell r="BL281">
            <v>5.353636492521443</v>
          </cell>
          <cell r="BM281">
            <v>5.3890912315969963</v>
          </cell>
          <cell r="BN281">
            <v>5.1996991170518241</v>
          </cell>
          <cell r="BO281">
            <v>5.3589063407565307</v>
          </cell>
          <cell r="BP281">
            <v>5.6823102325969543</v>
          </cell>
          <cell r="BQ281">
            <v>5.6818646224808651</v>
          </cell>
          <cell r="BR281">
            <v>5.8381483647281547</v>
          </cell>
          <cell r="BS281">
            <v>6.0763245783563944</v>
          </cell>
          <cell r="BT281">
            <v>6.4541237751426142</v>
          </cell>
          <cell r="BU281">
            <v>6.597858346022786</v>
          </cell>
          <cell r="BV281">
            <v>6.7843761812829451</v>
          </cell>
          <cell r="BW281">
            <v>7.0522368700980094</v>
          </cell>
          <cell r="BX281">
            <v>7.4539989085688827</v>
          </cell>
          <cell r="BY281">
            <v>7.6246444553249324</v>
          </cell>
          <cell r="BZ281">
            <v>7.8385310214930852</v>
          </cell>
          <cell r="CA281">
            <v>8.1419165968731804</v>
          </cell>
          <cell r="CB281">
            <v>8.5889602023274385</v>
          </cell>
        </row>
        <row r="282">
          <cell r="A282" t="str">
            <v>Additional Balance Sheet Items</v>
          </cell>
          <cell r="B282" t="str">
            <v>BVPS, book value per share</v>
          </cell>
          <cell r="C282" t="str">
            <v>BVPS</v>
          </cell>
          <cell r="D282" t="str">
            <v>USD</v>
          </cell>
          <cell r="F282">
            <v>0</v>
          </cell>
          <cell r="G282">
            <v>3.3243904911955724</v>
          </cell>
          <cell r="H282">
            <v>3.6412043730577532</v>
          </cell>
          <cell r="I282">
            <v>3.5140259237763591</v>
          </cell>
          <cell r="J282">
            <v>3.4676158589667532</v>
          </cell>
          <cell r="K282">
            <v>3.7124580472856721</v>
          </cell>
          <cell r="L282">
            <v>3.9004940250428057</v>
          </cell>
          <cell r="M282">
            <v>4.3379941969439377</v>
          </cell>
          <cell r="N282">
            <v>4.1682197698898884</v>
          </cell>
          <cell r="O282">
            <v>4.0382874854074879</v>
          </cell>
          <cell r="P282">
            <v>4.6277328211273376</v>
          </cell>
          <cell r="Q282">
            <v>4.736577797081357</v>
          </cell>
          <cell r="R282">
            <v>4.900689235261952</v>
          </cell>
          <cell r="S282">
            <v>5.3405756107909337</v>
          </cell>
          <cell r="T282">
            <v>5.6792464633285364</v>
          </cell>
          <cell r="U282">
            <v>5.608163121475612</v>
          </cell>
          <cell r="V282">
            <v>5.876837775022568</v>
          </cell>
          <cell r="W282">
            <v>6.2252051618166258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4.0194531498387613</v>
          </cell>
          <cell r="AL282">
            <v>4.1449572758460649</v>
          </cell>
          <cell r="AM282">
            <v>4.2192328133595653</v>
          </cell>
          <cell r="AN282">
            <v>4.3424895225592035</v>
          </cell>
          <cell r="AO282">
            <v>4.2908795872513936</v>
          </cell>
          <cell r="AP282">
            <v>4.0344432121197826</v>
          </cell>
          <cell r="AQ282">
            <v>3.9511612567956513</v>
          </cell>
          <cell r="AR282">
            <v>4.4355602778065721</v>
          </cell>
          <cell r="AS282">
            <v>4.3710118696860008</v>
          </cell>
          <cell r="AT282">
            <v>4.3287004677670833</v>
          </cell>
          <cell r="AU282">
            <v>4.2862945936206689</v>
          </cell>
          <cell r="AV282">
            <v>4.2217196372284613</v>
          </cell>
          <cell r="AW282">
            <v>4.2889210422332242</v>
          </cell>
          <cell r="AX282">
            <v>4.4890142895098597</v>
          </cell>
          <cell r="AY282">
            <v>4.5185140016493026</v>
          </cell>
          <cell r="AZ282">
            <v>4.6395925206241344</v>
          </cell>
          <cell r="BA282">
            <v>4.6227282099620011</v>
          </cell>
          <cell r="BB282">
            <v>4.5355669951463451</v>
          </cell>
          <cell r="BC282">
            <v>4.6388148978924253</v>
          </cell>
          <cell r="BD282">
            <v>4.6832601692317484</v>
          </cell>
          <cell r="BE282">
            <v>4.9230254890884568</v>
          </cell>
          <cell r="BF282">
            <v>4.8637284875133115</v>
          </cell>
          <cell r="BG282">
            <v>4.7266372566591697</v>
          </cell>
          <cell r="BH282">
            <v>4.9375559664608266</v>
          </cell>
          <cell r="BI282">
            <v>4.8885266817272006</v>
          </cell>
          <cell r="BJ282">
            <v>4.5952902163715432</v>
          </cell>
          <cell r="BK282">
            <v>4.8455058670528777</v>
          </cell>
          <cell r="BL282">
            <v>5.353636492521443</v>
          </cell>
          <cell r="BM282">
            <v>5.3890912315969963</v>
          </cell>
          <cell r="BN282">
            <v>5.1996991170518241</v>
          </cell>
          <cell r="BO282">
            <v>5.3589063407565307</v>
          </cell>
          <cell r="BP282">
            <v>5.6823102325969543</v>
          </cell>
          <cell r="BQ282">
            <v>5.6818646224808651</v>
          </cell>
          <cell r="BR282">
            <v>5.6783312756955011</v>
          </cell>
          <cell r="BS282">
            <v>5.5045318674180681</v>
          </cell>
          <cell r="BT282">
            <v>5.6014422784745168</v>
          </cell>
          <cell r="BU282">
            <v>5.6547180322940029</v>
          </cell>
          <cell r="BV282">
            <v>5.6946495301183138</v>
          </cell>
          <cell r="BW282">
            <v>5.7423094312744789</v>
          </cell>
          <cell r="BX282">
            <v>5.8680371884471425</v>
          </cell>
          <cell r="BY282">
            <v>5.952532735725149</v>
          </cell>
          <cell r="BZ282">
            <v>6.0131511657777112</v>
          </cell>
          <cell r="CA282">
            <v>6.0782725792216716</v>
          </cell>
          <cell r="CB282">
            <v>6.2158828937749249</v>
          </cell>
        </row>
        <row r="283">
          <cell r="A283" t="str">
            <v>Additional Balance Sheet Items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</row>
        <row r="284">
          <cell r="B284" t="str">
            <v>Total repurchase authorization</v>
          </cell>
          <cell r="C284" t="str">
            <v>REPUR_TOT_AUTH</v>
          </cell>
          <cell r="D284" t="str">
            <v>USD</v>
          </cell>
          <cell r="E284">
            <v>0</v>
          </cell>
        </row>
        <row r="285">
          <cell r="B285" t="str">
            <v>Remaining repurchase authorization</v>
          </cell>
          <cell r="C285" t="str">
            <v>REPUR_REMAINING</v>
          </cell>
          <cell r="D285" t="str">
            <v>USD</v>
          </cell>
          <cell r="E285">
            <v>0</v>
          </cell>
        </row>
        <row r="286">
          <cell r="B286" t="str">
            <v>Suspended repurchase authorization</v>
          </cell>
          <cell r="C286" t="str">
            <v>REPUR_SUSPENDED</v>
          </cell>
          <cell r="D286" t="str">
            <v>USD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115.702</v>
          </cell>
          <cell r="L286">
            <v>48.3</v>
          </cell>
          <cell r="M286">
            <v>77.671999999999997</v>
          </cell>
          <cell r="N286">
            <v>226.93199999999999</v>
          </cell>
          <cell r="O286">
            <v>148.989</v>
          </cell>
          <cell r="P286">
            <v>106.447</v>
          </cell>
          <cell r="Q286">
            <v>204.28</v>
          </cell>
          <cell r="R286">
            <v>194.059</v>
          </cell>
          <cell r="S286">
            <v>220.26499999999999</v>
          </cell>
          <cell r="T286">
            <v>130.74100000000001</v>
          </cell>
          <cell r="U286">
            <v>35.798999999999999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13.221</v>
          </cell>
          <cell r="AL286">
            <v>20.760999999999999</v>
          </cell>
          <cell r="AM286">
            <v>32.808999999999997</v>
          </cell>
          <cell r="AN286">
            <v>10.881</v>
          </cell>
          <cell r="AO286">
            <v>41.814</v>
          </cell>
          <cell r="AP286">
            <v>100.96299999999999</v>
          </cell>
          <cell r="AQ286">
            <v>84.155000000000001</v>
          </cell>
          <cell r="AR286">
            <v>0</v>
          </cell>
          <cell r="AS286">
            <v>45.271000000000001</v>
          </cell>
          <cell r="AT286">
            <v>40.373999999999995</v>
          </cell>
          <cell r="AU286">
            <v>25.042000000000002</v>
          </cell>
          <cell r="AV286">
            <v>38.302000000000007</v>
          </cell>
          <cell r="AW286">
            <v>0</v>
          </cell>
          <cell r="AX286">
            <v>14.791</v>
          </cell>
          <cell r="AY286">
            <v>49.847999999999999</v>
          </cell>
          <cell r="AZ286">
            <v>41.808000000000007</v>
          </cell>
          <cell r="BA286">
            <v>29.564</v>
          </cell>
          <cell r="BB286">
            <v>37.917999999999999</v>
          </cell>
          <cell r="BC286">
            <v>34.055999999999997</v>
          </cell>
          <cell r="BD286">
            <v>102.742</v>
          </cell>
          <cell r="BE286">
            <v>24.43</v>
          </cell>
          <cell r="BF286">
            <v>47.898999999999994</v>
          </cell>
          <cell r="BG286">
            <v>72.887</v>
          </cell>
          <cell r="BH286">
            <v>48.842999999999996</v>
          </cell>
          <cell r="BI286">
            <v>67.525000000000006</v>
          </cell>
          <cell r="BJ286">
            <v>120.983</v>
          </cell>
          <cell r="BK286">
            <v>31.756999999999977</v>
          </cell>
          <cell r="BL286">
            <v>0</v>
          </cell>
          <cell r="BM286">
            <v>21.870999999999999</v>
          </cell>
          <cell r="BN286">
            <v>59.337000000000003</v>
          </cell>
          <cell r="BO286">
            <v>24.081</v>
          </cell>
          <cell r="BP286">
            <v>25.452000000000009</v>
          </cell>
          <cell r="BQ286">
            <v>35.798999999999999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</row>
        <row r="287">
          <cell r="A287" t="str">
            <v>Cash Flow Statement</v>
          </cell>
          <cell r="B287" t="str">
            <v>Shares repurchased during period</v>
          </cell>
          <cell r="C287" t="str">
            <v>REPUR_ACTUAL</v>
          </cell>
          <cell r="D287" t="str">
            <v>USD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115.702</v>
          </cell>
          <cell r="L287">
            <v>48.3</v>
          </cell>
          <cell r="M287">
            <v>77.671999999999997</v>
          </cell>
          <cell r="N287">
            <v>226.93199999999999</v>
          </cell>
          <cell r="O287">
            <v>148.989</v>
          </cell>
          <cell r="P287">
            <v>106.447</v>
          </cell>
          <cell r="Q287">
            <v>204.28</v>
          </cell>
          <cell r="R287">
            <v>194.059</v>
          </cell>
          <cell r="S287">
            <v>220.26499999999999</v>
          </cell>
          <cell r="T287">
            <v>130.74100000000001</v>
          </cell>
          <cell r="U287">
            <v>95.587999999999994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13.221</v>
          </cell>
          <cell r="AL287">
            <v>20.760999999999999</v>
          </cell>
          <cell r="AM287">
            <v>32.808999999999997</v>
          </cell>
          <cell r="AN287">
            <v>10.881</v>
          </cell>
          <cell r="AO287">
            <v>41.814</v>
          </cell>
          <cell r="AP287">
            <v>100.96299999999999</v>
          </cell>
          <cell r="AQ287">
            <v>84.155000000000001</v>
          </cell>
          <cell r="AR287">
            <v>0</v>
          </cell>
          <cell r="AS287">
            <v>45.271000000000001</v>
          </cell>
          <cell r="AT287">
            <v>40.373999999999995</v>
          </cell>
          <cell r="AU287">
            <v>25.042000000000002</v>
          </cell>
          <cell r="AV287">
            <v>38.302000000000007</v>
          </cell>
          <cell r="AW287">
            <v>0</v>
          </cell>
          <cell r="AX287">
            <v>14.791</v>
          </cell>
          <cell r="AY287">
            <v>49.847999999999999</v>
          </cell>
          <cell r="AZ287">
            <v>41.808000000000007</v>
          </cell>
          <cell r="BA287">
            <v>29.564</v>
          </cell>
          <cell r="BB287">
            <v>37.917999999999999</v>
          </cell>
          <cell r="BC287">
            <v>34.055999999999997</v>
          </cell>
          <cell r="BD287">
            <v>102.742</v>
          </cell>
          <cell r="BE287">
            <v>24.43</v>
          </cell>
          <cell r="BF287">
            <v>47.898999999999994</v>
          </cell>
          <cell r="BG287">
            <v>72.887</v>
          </cell>
          <cell r="BH287">
            <v>48.842999999999996</v>
          </cell>
          <cell r="BI287">
            <v>67.525000000000006</v>
          </cell>
          <cell r="BJ287">
            <v>120.983</v>
          </cell>
          <cell r="BK287">
            <v>31.756999999999977</v>
          </cell>
          <cell r="BL287">
            <v>0</v>
          </cell>
          <cell r="BM287">
            <v>21.870999999999999</v>
          </cell>
          <cell r="BN287">
            <v>59.337000000000003</v>
          </cell>
          <cell r="BO287">
            <v>24.081</v>
          </cell>
          <cell r="BP287">
            <v>25.452000000000009</v>
          </cell>
          <cell r="BQ287">
            <v>35.798999999999999</v>
          </cell>
          <cell r="BR287">
            <v>20.204000000000001</v>
          </cell>
          <cell r="BS287">
            <v>39.584999999999987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</row>
        <row r="288">
          <cell r="A288" t="str">
            <v>Cash Flow Statement</v>
          </cell>
          <cell r="B288">
            <v>0</v>
          </cell>
          <cell r="C288">
            <v>0</v>
          </cell>
          <cell r="D288">
            <v>0</v>
          </cell>
          <cell r="F288">
            <v>0</v>
          </cell>
          <cell r="G288">
            <v>0</v>
          </cell>
          <cell r="H288">
            <v>-13.259999999999984</v>
          </cell>
          <cell r="I288">
            <v>-94.858999999999995</v>
          </cell>
          <cell r="J288">
            <v>11.441000000000006</v>
          </cell>
          <cell r="K288">
            <v>44.92300000000003</v>
          </cell>
          <cell r="L288">
            <v>77.857999999999976</v>
          </cell>
          <cell r="M288">
            <v>72.86399999999999</v>
          </cell>
          <cell r="N288">
            <v>51.997999999999976</v>
          </cell>
          <cell r="O288">
            <v>52.515999999999984</v>
          </cell>
          <cell r="P288">
            <v>62.519999999999975</v>
          </cell>
          <cell r="Q288">
            <v>78.470999999999961</v>
          </cell>
          <cell r="R288">
            <v>112.63499999999996</v>
          </cell>
          <cell r="S288">
            <v>122.11400000000003</v>
          </cell>
          <cell r="T288">
            <v>84.208000000000084</v>
          </cell>
          <cell r="U288">
            <v>117.48298271440316</v>
          </cell>
          <cell r="V288">
            <v>138.60746664586776</v>
          </cell>
          <cell r="W288">
            <v>166.59021691891439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5.6009999999999946</v>
          </cell>
          <cell r="AL288">
            <v>24.471999999999987</v>
          </cell>
          <cell r="AM288">
            <v>11.250999999999985</v>
          </cell>
          <cell r="AN288">
            <v>31.540000000000024</v>
          </cell>
          <cell r="AO288">
            <v>10.402999999999993</v>
          </cell>
          <cell r="AP288">
            <v>9.2239999999999895</v>
          </cell>
          <cell r="AQ288">
            <v>4.6860000000000044</v>
          </cell>
          <cell r="AR288">
            <v>27.684999999999995</v>
          </cell>
          <cell r="AS288">
            <v>5.5689999999999902</v>
          </cell>
          <cell r="AT288">
            <v>3.5449999999999693</v>
          </cell>
          <cell r="AU288">
            <v>11.137000000000002</v>
          </cell>
          <cell r="AV288">
            <v>32.265000000000022</v>
          </cell>
          <cell r="AW288">
            <v>5.6049999999999853</v>
          </cell>
          <cell r="AX288">
            <v>10.192999999999978</v>
          </cell>
          <cell r="AY288">
            <v>14.897000000000029</v>
          </cell>
          <cell r="AZ288">
            <v>31.824999999999982</v>
          </cell>
          <cell r="BA288">
            <v>10.440000000000008</v>
          </cell>
          <cell r="BB288">
            <v>12.930999999999999</v>
          </cell>
          <cell r="BC288">
            <v>17.463999999999992</v>
          </cell>
          <cell r="BD288">
            <v>37.63599999999996</v>
          </cell>
          <cell r="BE288">
            <v>16.014999999999979</v>
          </cell>
          <cell r="BF288">
            <v>21.089999999999993</v>
          </cell>
          <cell r="BG288">
            <v>23.591000000000037</v>
          </cell>
          <cell r="BH288">
            <v>51.938999999999957</v>
          </cell>
          <cell r="BI288">
            <v>20.61900000000001</v>
          </cell>
          <cell r="BJ288">
            <v>26.556999999999995</v>
          </cell>
          <cell r="BK288">
            <v>26.09900000000005</v>
          </cell>
          <cell r="BL288">
            <v>48.838999999999984</v>
          </cell>
          <cell r="BM288">
            <v>9.5330000000000279</v>
          </cell>
          <cell r="BN288">
            <v>8.7860000000000067</v>
          </cell>
          <cell r="BO288">
            <v>21.300000000000047</v>
          </cell>
          <cell r="BP288">
            <v>44.589000000000006</v>
          </cell>
          <cell r="BQ288">
            <v>12.17200000000005</v>
          </cell>
          <cell r="BR288">
            <v>14.944163024592012</v>
          </cell>
          <cell r="BS288">
            <v>36.600707577009146</v>
          </cell>
          <cell r="BT288">
            <v>53.766112112801963</v>
          </cell>
          <cell r="BU288">
            <v>16.017830087237535</v>
          </cell>
          <cell r="BV288">
            <v>20.191543894852828</v>
          </cell>
          <cell r="BW288">
            <v>42.905038095921618</v>
          </cell>
          <cell r="BX288">
            <v>59.493054567855779</v>
          </cell>
          <cell r="BY288">
            <v>21.577429603320915</v>
          </cell>
          <cell r="BZ288">
            <v>25.778192855251415</v>
          </cell>
          <cell r="CA288">
            <v>50.550433750795676</v>
          </cell>
          <cell r="CB288">
            <v>68.684160709546404</v>
          </cell>
        </row>
        <row r="289">
          <cell r="A289" t="str">
            <v>Other Items</v>
          </cell>
          <cell r="B289" t="str">
            <v>Net income (pre-preferred dividends)</v>
          </cell>
          <cell r="C289" t="str">
            <v>CF_NI_PRE_PREF</v>
          </cell>
          <cell r="D289" t="str">
            <v>USD</v>
          </cell>
          <cell r="F289">
            <v>0</v>
          </cell>
          <cell r="G289">
            <v>0</v>
          </cell>
          <cell r="H289">
            <v>-13.259999999999984</v>
          </cell>
          <cell r="I289">
            <v>-94.858999999999995</v>
          </cell>
          <cell r="J289">
            <v>11.441000000000006</v>
          </cell>
          <cell r="K289">
            <v>44.92300000000003</v>
          </cell>
          <cell r="L289">
            <v>77.857999999999976</v>
          </cell>
          <cell r="M289">
            <v>72.86399999999999</v>
          </cell>
          <cell r="N289">
            <v>51.997999999999976</v>
          </cell>
          <cell r="O289">
            <v>52.515999999999984</v>
          </cell>
          <cell r="P289">
            <v>62.519999999999975</v>
          </cell>
          <cell r="Q289">
            <v>78.470999999999961</v>
          </cell>
          <cell r="R289">
            <v>112.63499999999996</v>
          </cell>
          <cell r="S289">
            <v>122.11400000000003</v>
          </cell>
          <cell r="T289">
            <v>86.400000000000034</v>
          </cell>
          <cell r="U289">
            <v>22.479723949027019</v>
          </cell>
          <cell r="V289">
            <v>4.832540968136767</v>
          </cell>
          <cell r="W289">
            <v>18.766347967767381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5.6009999999999946</v>
          </cell>
          <cell r="AL289">
            <v>24.471999999999987</v>
          </cell>
          <cell r="AM289">
            <v>11.250999999999985</v>
          </cell>
          <cell r="AN289">
            <v>31.540000000000024</v>
          </cell>
          <cell r="AO289">
            <v>10.402999999999993</v>
          </cell>
          <cell r="AP289">
            <v>9.2239999999999895</v>
          </cell>
          <cell r="AQ289">
            <v>4.6860000000000044</v>
          </cell>
          <cell r="AR289">
            <v>27.684999999999995</v>
          </cell>
          <cell r="AS289">
            <v>5.5689999999999902</v>
          </cell>
          <cell r="AT289">
            <v>3.5449999999999693</v>
          </cell>
          <cell r="AU289">
            <v>11.137000000000002</v>
          </cell>
          <cell r="AV289">
            <v>32.265000000000022</v>
          </cell>
          <cell r="AW289">
            <v>5.6049999999999853</v>
          </cell>
          <cell r="AX289">
            <v>10.192999999999978</v>
          </cell>
          <cell r="AY289">
            <v>14.897000000000029</v>
          </cell>
          <cell r="AZ289">
            <v>31.824999999999982</v>
          </cell>
          <cell r="BA289">
            <v>10.440000000000008</v>
          </cell>
          <cell r="BB289">
            <v>12.930999999999999</v>
          </cell>
          <cell r="BC289">
            <v>17.463999999999992</v>
          </cell>
          <cell r="BD289">
            <v>37.63599999999996</v>
          </cell>
          <cell r="BE289">
            <v>16.014999999999979</v>
          </cell>
          <cell r="BF289">
            <v>21.089999999999993</v>
          </cell>
          <cell r="BG289">
            <v>23.591000000000037</v>
          </cell>
          <cell r="BH289">
            <v>51.938999999999957</v>
          </cell>
          <cell r="BI289">
            <v>20.61900000000001</v>
          </cell>
          <cell r="BJ289">
            <v>26.556999999999995</v>
          </cell>
          <cell r="BK289">
            <v>26.09900000000005</v>
          </cell>
          <cell r="BL289">
            <v>48.838999999999984</v>
          </cell>
          <cell r="BM289">
            <v>9.5330000000000279</v>
          </cell>
          <cell r="BN289">
            <v>8.7860000000000067</v>
          </cell>
          <cell r="BO289">
            <v>23.491999999999997</v>
          </cell>
          <cell r="BP289">
            <v>44.589000000000006</v>
          </cell>
          <cell r="BQ289">
            <v>12.171000000000017</v>
          </cell>
          <cell r="BR289">
            <v>1.5289999999999822</v>
          </cell>
          <cell r="BS289">
            <v>2.6700000000000017</v>
          </cell>
          <cell r="BT289">
            <v>6.1097239490270177</v>
          </cell>
          <cell r="BU289">
            <v>-2.1306954314448969</v>
          </cell>
          <cell r="BV289">
            <v>-2.4824967831002045</v>
          </cell>
          <cell r="BW289">
            <v>1.4009276188329789</v>
          </cell>
          <cell r="BX289">
            <v>8.0448055638488896</v>
          </cell>
          <cell r="BY289">
            <v>3.0841597424064968</v>
          </cell>
          <cell r="BZ289">
            <v>0.96180341519933421</v>
          </cell>
          <cell r="CA289">
            <v>4.4014101215039929</v>
          </cell>
          <cell r="CB289">
            <v>10.318974688657555</v>
          </cell>
        </row>
        <row r="290">
          <cell r="A290" t="str">
            <v>Other Items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</row>
        <row r="291">
          <cell r="B291" t="str">
            <v>Beta</v>
          </cell>
          <cell r="C291" t="str">
            <v>BETA_ANALYST</v>
          </cell>
          <cell r="E291">
            <v>0</v>
          </cell>
        </row>
        <row r="292">
          <cell r="B292" t="str">
            <v>Market equity risk premium</v>
          </cell>
          <cell r="C292" t="str">
            <v>MKT_EQ_RISK_PREM</v>
          </cell>
          <cell r="E292">
            <v>0</v>
          </cell>
        </row>
        <row r="293">
          <cell r="B293" t="str">
            <v>Risk-free rate</v>
          </cell>
          <cell r="C293" t="str">
            <v>RISK_FR_RATE</v>
          </cell>
          <cell r="E293">
            <v>0</v>
          </cell>
        </row>
      </sheetData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CF"/>
      <sheetName val="DCF"/>
      <sheetName val="Business Analysis"/>
      <sheetName val="Variation Tables"/>
      <sheetName val="Summary"/>
      <sheetName val="Charts"/>
      <sheetName val="QLIK_Live_Sheet"/>
      <sheetName val="QLIK_Validation_Sheet"/>
      <sheetName val="QLIK_Annotation_Sheet"/>
      <sheetName val="QLIK_Exchange_Sheet"/>
      <sheetName val="regression"/>
      <sheetName val="__APW_ACTIVE_FIELD_RESTORE__"/>
      <sheetName val="Sheet1"/>
      <sheetName val="Sheet2"/>
      <sheetName val="Releases"/>
      <sheetName val="_QP_SFSF"/>
      <sheetName val="Sheet4"/>
      <sheetName val="MigrationOutput_QP_QLIK"/>
      <sheetName val="QP_QLIK_migrated"/>
      <sheetName val="QP_QLIK"/>
      <sheetName val="QLIK_GS"/>
      <sheetName val="Product Cycle"/>
    </sheetNames>
    <sheetDataSet>
      <sheetData sheetId="0">
        <row r="135">
          <cell r="AU135">
            <v>0.43994059179709799</v>
          </cell>
        </row>
      </sheetData>
      <sheetData sheetId="1">
        <row r="5">
          <cell r="AU5" t="str">
            <v>FY2011</v>
          </cell>
        </row>
      </sheetData>
      <sheetData sheetId="2">
        <row r="1">
          <cell r="AZ1">
            <v>0</v>
          </cell>
        </row>
      </sheetData>
      <sheetData sheetId="3">
        <row r="6">
          <cell r="CM6" t="str">
            <v>FY15E</v>
          </cell>
        </row>
      </sheetData>
      <sheetData sheetId="4">
        <row r="12">
          <cell r="C12">
            <v>7.7022000212562586E-2</v>
          </cell>
        </row>
      </sheetData>
      <sheetData sheetId="5">
        <row r="40">
          <cell r="A40" t="str">
            <v>Total Customers</v>
          </cell>
        </row>
      </sheetData>
      <sheetData sheetId="6"/>
      <sheetData sheetId="7"/>
      <sheetData sheetId="8"/>
      <sheetData sheetId="9">
        <row r="1">
          <cell r="A1" t="str">
            <v>Issuer: Qlik Technologies Inc.</v>
          </cell>
          <cell r="C1">
            <v>3748767483</v>
          </cell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  <cell r="Q1">
            <v>2011</v>
          </cell>
          <cell r="R1">
            <v>2012</v>
          </cell>
          <cell r="S1">
            <v>2013</v>
          </cell>
          <cell r="T1">
            <v>2014</v>
          </cell>
          <cell r="U1">
            <v>2015</v>
          </cell>
          <cell r="V1">
            <v>2016</v>
          </cell>
          <cell r="W1">
            <v>2017</v>
          </cell>
          <cell r="Y1" t="str">
            <v>2006 Q1</v>
          </cell>
          <cell r="Z1" t="str">
            <v>2006 Q2</v>
          </cell>
          <cell r="AA1" t="str">
            <v>2006 Q3</v>
          </cell>
          <cell r="AB1" t="str">
            <v>2006 Q4</v>
          </cell>
          <cell r="AC1" t="str">
            <v>2007 Q1</v>
          </cell>
          <cell r="AD1" t="str">
            <v>2007 Q2</v>
          </cell>
          <cell r="AE1" t="str">
            <v>2007 Q3</v>
          </cell>
          <cell r="AF1" t="str">
            <v>2007 Q4</v>
          </cell>
          <cell r="AG1" t="str">
            <v>2008 Q1</v>
          </cell>
          <cell r="AH1" t="str">
            <v>2008 Q2</v>
          </cell>
          <cell r="AI1" t="str">
            <v>2008 Q3</v>
          </cell>
          <cell r="AJ1" t="str">
            <v>2008 Q4</v>
          </cell>
          <cell r="AK1" t="str">
            <v>2009 Q1</v>
          </cell>
          <cell r="AL1" t="str">
            <v>2009 Q2</v>
          </cell>
          <cell r="AM1" t="str">
            <v>2009 Q3</v>
          </cell>
          <cell r="AN1" t="str">
            <v>2009 Q4</v>
          </cell>
          <cell r="AO1" t="str">
            <v>2010 Q1</v>
          </cell>
          <cell r="AP1" t="str">
            <v>2010 Q2</v>
          </cell>
          <cell r="AQ1" t="str">
            <v>2010 Q3</v>
          </cell>
          <cell r="AR1" t="str">
            <v>2010 Q4</v>
          </cell>
          <cell r="AS1" t="str">
            <v>2011 Q1</v>
          </cell>
          <cell r="AT1" t="str">
            <v>2011 Q2</v>
          </cell>
          <cell r="AU1" t="str">
            <v>2011 Q3</v>
          </cell>
          <cell r="AV1" t="str">
            <v>2011 Q4</v>
          </cell>
          <cell r="AW1" t="str">
            <v>2012 Q1</v>
          </cell>
          <cell r="AX1" t="str">
            <v>2012 Q2</v>
          </cell>
          <cell r="AY1" t="str">
            <v>2012 Q3</v>
          </cell>
          <cell r="AZ1" t="str">
            <v>2012 Q4</v>
          </cell>
          <cell r="BA1" t="str">
            <v>2013 Q1</v>
          </cell>
          <cell r="BB1" t="str">
            <v>2013 Q2</v>
          </cell>
          <cell r="BC1" t="str">
            <v>2013 Q3</v>
          </cell>
          <cell r="BD1" t="str">
            <v>2013 Q4</v>
          </cell>
          <cell r="BE1" t="str">
            <v>2014 Q1</v>
          </cell>
          <cell r="BF1" t="str">
            <v>2014 Q2</v>
          </cell>
          <cell r="BG1" t="str">
            <v>2014 Q3</v>
          </cell>
          <cell r="BH1" t="str">
            <v>2014 Q4</v>
          </cell>
          <cell r="BI1" t="str">
            <v>2015 Q1</v>
          </cell>
          <cell r="BJ1" t="str">
            <v>2015 Q2</v>
          </cell>
          <cell r="BK1" t="str">
            <v>2015 Q3</v>
          </cell>
          <cell r="BL1" t="str">
            <v>2015 Q4</v>
          </cell>
          <cell r="BM1" t="str">
            <v>2016 Q1</v>
          </cell>
          <cell r="BN1" t="str">
            <v>2016 Q2</v>
          </cell>
          <cell r="BO1" t="str">
            <v>2016 Q3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Estimate</v>
          </cell>
          <cell r="V2" t="str">
            <v>Estimate</v>
          </cell>
          <cell r="W2" t="str">
            <v>Estimate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Estimate</v>
          </cell>
          <cell r="BK2" t="str">
            <v>Estimate</v>
          </cell>
          <cell r="BL2" t="str">
            <v>Estimate</v>
          </cell>
          <cell r="BM2" t="str">
            <v>Estimate</v>
          </cell>
          <cell r="BN2" t="str">
            <v>Estimate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</row>
        <row r="3">
          <cell r="F3">
            <v>36891</v>
          </cell>
          <cell r="G3">
            <v>37256</v>
          </cell>
          <cell r="H3">
            <v>37621</v>
          </cell>
          <cell r="I3">
            <v>37986</v>
          </cell>
          <cell r="J3">
            <v>38352</v>
          </cell>
          <cell r="K3">
            <v>38717</v>
          </cell>
          <cell r="L3">
            <v>39082</v>
          </cell>
          <cell r="M3">
            <v>39447</v>
          </cell>
          <cell r="N3">
            <v>39813</v>
          </cell>
          <cell r="O3">
            <v>40178</v>
          </cell>
          <cell r="P3">
            <v>40543</v>
          </cell>
          <cell r="Q3">
            <v>40908</v>
          </cell>
          <cell r="R3">
            <v>41274</v>
          </cell>
          <cell r="S3">
            <v>41639</v>
          </cell>
          <cell r="T3">
            <v>42004</v>
          </cell>
          <cell r="U3">
            <v>42369</v>
          </cell>
          <cell r="V3">
            <v>42735</v>
          </cell>
          <cell r="W3">
            <v>43100</v>
          </cell>
          <cell r="Y3">
            <v>38807</v>
          </cell>
          <cell r="Z3">
            <v>38898</v>
          </cell>
          <cell r="AA3">
            <v>38990</v>
          </cell>
          <cell r="AB3">
            <v>39082</v>
          </cell>
          <cell r="AC3">
            <v>39172</v>
          </cell>
          <cell r="AD3">
            <v>39263</v>
          </cell>
          <cell r="AE3">
            <v>39355</v>
          </cell>
          <cell r="AF3">
            <v>39447</v>
          </cell>
          <cell r="AG3">
            <v>39538</v>
          </cell>
          <cell r="AH3">
            <v>39629</v>
          </cell>
          <cell r="AI3">
            <v>39721</v>
          </cell>
          <cell r="AJ3">
            <v>39813</v>
          </cell>
          <cell r="AK3">
            <v>39903</v>
          </cell>
          <cell r="AL3">
            <v>39994</v>
          </cell>
          <cell r="AM3">
            <v>40086</v>
          </cell>
          <cell r="AN3">
            <v>40178</v>
          </cell>
          <cell r="AO3">
            <v>40268</v>
          </cell>
          <cell r="AP3">
            <v>40359</v>
          </cell>
          <cell r="AQ3">
            <v>40451</v>
          </cell>
          <cell r="AR3">
            <v>40543</v>
          </cell>
          <cell r="AS3">
            <v>40633</v>
          </cell>
          <cell r="AT3">
            <v>40724</v>
          </cell>
          <cell r="AU3">
            <v>40816</v>
          </cell>
          <cell r="AV3">
            <v>40908</v>
          </cell>
          <cell r="AW3">
            <v>40999</v>
          </cell>
          <cell r="AX3">
            <v>41090</v>
          </cell>
          <cell r="AY3">
            <v>41182</v>
          </cell>
          <cell r="AZ3">
            <v>41274</v>
          </cell>
          <cell r="BA3">
            <v>41364</v>
          </cell>
          <cell r="BB3">
            <v>41455</v>
          </cell>
          <cell r="BC3">
            <v>41547</v>
          </cell>
          <cell r="BD3">
            <v>41639</v>
          </cell>
          <cell r="BE3">
            <v>41729</v>
          </cell>
          <cell r="BF3">
            <v>41820</v>
          </cell>
          <cell r="BG3">
            <v>41912</v>
          </cell>
          <cell r="BH3">
            <v>42004</v>
          </cell>
          <cell r="BI3">
            <v>42094</v>
          </cell>
          <cell r="BJ3">
            <v>42185</v>
          </cell>
          <cell r="BK3">
            <v>42277</v>
          </cell>
          <cell r="BL3">
            <v>42369</v>
          </cell>
          <cell r="BM3">
            <v>42460</v>
          </cell>
          <cell r="BN3">
            <v>42551</v>
          </cell>
          <cell r="BO3">
            <v>42643</v>
          </cell>
          <cell r="BP3">
            <v>42735</v>
          </cell>
          <cell r="BQ3">
            <v>42825</v>
          </cell>
          <cell r="BR3">
            <v>42916</v>
          </cell>
          <cell r="BS3">
            <v>43008</v>
          </cell>
          <cell r="BT3">
            <v>43100</v>
          </cell>
        </row>
        <row r="4">
          <cell r="A4" t="str">
            <v>Issuer: Qlik Technologies Inc.</v>
          </cell>
          <cell r="B4" t="str">
            <v>15UU5C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Qlik Technologies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M11">
            <v>80.585999999999999</v>
          </cell>
          <cell r="N11">
            <v>118.264</v>
          </cell>
          <cell r="O11">
            <v>157.35900000000001</v>
          </cell>
          <cell r="P11">
            <v>226.52099999999999</v>
          </cell>
          <cell r="Q11">
            <v>320.61900000000003</v>
          </cell>
          <cell r="R11">
            <v>388.53699999999998</v>
          </cell>
          <cell r="S11">
            <v>470.45</v>
          </cell>
          <cell r="T11">
            <v>556.79700000000003</v>
          </cell>
          <cell r="U11">
            <v>605.019961403411</v>
          </cell>
          <cell r="V11">
            <v>679.77409893091999</v>
          </cell>
          <cell r="W11">
            <v>770.01634093685504</v>
          </cell>
          <cell r="AO11">
            <v>43.765000000000001</v>
          </cell>
          <cell r="AP11">
            <v>51.13</v>
          </cell>
          <cell r="AQ11">
            <v>50.268000000000001</v>
          </cell>
          <cell r="AR11">
            <v>81.358000000000004</v>
          </cell>
          <cell r="AS11">
            <v>63.018999999999998</v>
          </cell>
          <cell r="AT11">
            <v>74.042000000000002</v>
          </cell>
          <cell r="AU11">
            <v>75.504000000000005</v>
          </cell>
          <cell r="AV11">
            <v>108.054</v>
          </cell>
          <cell r="AW11">
            <v>79.155000000000001</v>
          </cell>
          <cell r="AX11">
            <v>85.801000000000002</v>
          </cell>
          <cell r="AY11">
            <v>86.096000000000004</v>
          </cell>
          <cell r="AZ11">
            <v>137.48500000000001</v>
          </cell>
          <cell r="BA11">
            <v>96.548000000000002</v>
          </cell>
          <cell r="BB11">
            <v>108.00700000000001</v>
          </cell>
          <cell r="BC11">
            <v>104.1</v>
          </cell>
          <cell r="BD11">
            <v>161.79499999999999</v>
          </cell>
          <cell r="BE11">
            <v>111.11199999999999</v>
          </cell>
          <cell r="BF11">
            <v>131.61799999999999</v>
          </cell>
          <cell r="BG11">
            <v>131.28399999999999</v>
          </cell>
          <cell r="BH11">
            <v>182.78299999999999</v>
          </cell>
          <cell r="BI11">
            <v>120.264</v>
          </cell>
          <cell r="BJ11">
            <v>135.01287335383699</v>
          </cell>
          <cell r="BK11">
            <v>144.98188996934999</v>
          </cell>
          <cell r="BL11">
            <v>204.76119808022401</v>
          </cell>
          <cell r="BM11">
            <v>136.18382012413699</v>
          </cell>
          <cell r="BN11">
            <v>152.616897327998</v>
          </cell>
          <cell r="BO11">
            <v>162.21913147921899</v>
          </cell>
          <cell r="BP11">
            <v>228.75424999956601</v>
          </cell>
          <cell r="BQ11">
            <v>152.418321837988</v>
          </cell>
          <cell r="BR11">
            <v>170.51332578801299</v>
          </cell>
          <cell r="BS11">
            <v>183.80975143345</v>
          </cell>
          <cell r="BT11">
            <v>263.27494187740302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M12">
            <v>-11.694000000000001</v>
          </cell>
          <cell r="N12">
            <v>-13.904999999999999</v>
          </cell>
          <cell r="O12">
            <v>-17.018000000000001</v>
          </cell>
          <cell r="P12">
            <v>-23.533999999999999</v>
          </cell>
          <cell r="Q12">
            <v>-33.076999999999998</v>
          </cell>
          <cell r="R12">
            <v>-41.268000000000001</v>
          </cell>
          <cell r="S12">
            <v>-58.969000000000001</v>
          </cell>
          <cell r="T12">
            <v>-72.658000000000001</v>
          </cell>
          <cell r="U12">
            <v>-79.951356480610997</v>
          </cell>
          <cell r="V12">
            <v>-90.379182172100997</v>
          </cell>
          <cell r="W12">
            <v>-100.173529070303</v>
          </cell>
          <cell r="AO12">
            <v>-4.26</v>
          </cell>
          <cell r="AP12">
            <v>-5.7190000000000003</v>
          </cell>
          <cell r="AQ12">
            <v>-6.0869999999999997</v>
          </cell>
          <cell r="AR12">
            <v>-7.468</v>
          </cell>
          <cell r="AS12">
            <v>-7.5590000000000002</v>
          </cell>
          <cell r="AT12">
            <v>-8.4440000000000008</v>
          </cell>
          <cell r="AU12">
            <v>-8.2609999999999992</v>
          </cell>
          <cell r="AV12">
            <v>-8.8130000000000006</v>
          </cell>
          <cell r="AW12">
            <v>-8.9559999999999995</v>
          </cell>
          <cell r="AX12">
            <v>-9.2840000000000007</v>
          </cell>
          <cell r="AY12">
            <v>-9.85</v>
          </cell>
          <cell r="AZ12">
            <v>-13.178000000000001</v>
          </cell>
          <cell r="BA12">
            <v>-13.747999999999999</v>
          </cell>
          <cell r="BB12">
            <v>-13.904</v>
          </cell>
          <cell r="BC12">
            <v>-14.015000000000001</v>
          </cell>
          <cell r="BD12">
            <v>-17.302</v>
          </cell>
          <cell r="BE12">
            <v>-17.483000000000001</v>
          </cell>
          <cell r="BF12">
            <v>-18.170000000000002</v>
          </cell>
          <cell r="BG12">
            <v>-17.244</v>
          </cell>
          <cell r="BH12">
            <v>-19.760999999999999</v>
          </cell>
          <cell r="BI12">
            <v>-20.116</v>
          </cell>
          <cell r="BJ12">
            <v>-19.001390575336</v>
          </cell>
          <cell r="BK12">
            <v>-19.404542794122001</v>
          </cell>
          <cell r="BL12">
            <v>-21.429423111154001</v>
          </cell>
          <cell r="BM12">
            <v>-23.087173305379999</v>
          </cell>
          <cell r="BN12">
            <v>-21.767096300247999</v>
          </cell>
          <cell r="BO12">
            <v>-22.347462354249998</v>
          </cell>
          <cell r="BP12">
            <v>-23.177450212223</v>
          </cell>
          <cell r="BQ12">
            <v>-25.966121622359999</v>
          </cell>
          <cell r="BR12">
            <v>-24.088808628742001</v>
          </cell>
          <cell r="BS12">
            <v>-25.071288381921999</v>
          </cell>
          <cell r="BT12">
            <v>-25.047310437278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M13">
            <v>-63.231000000000002</v>
          </cell>
          <cell r="N13">
            <v>-93.795000000000002</v>
          </cell>
          <cell r="O13">
            <v>-117.04</v>
          </cell>
          <cell r="P13">
            <v>-158.96</v>
          </cell>
          <cell r="Q13">
            <v>-234.01</v>
          </cell>
          <cell r="R13">
            <v>-275.709</v>
          </cell>
          <cell r="S13">
            <v>-320.71699999999998</v>
          </cell>
          <cell r="T13">
            <v>-385.56</v>
          </cell>
          <cell r="U13">
            <v>-408.71111030852398</v>
          </cell>
          <cell r="V13">
            <v>-439.62646328045702</v>
          </cell>
          <cell r="W13">
            <v>-471.85781918141498</v>
          </cell>
          <cell r="AO13">
            <v>-34.353000000000002</v>
          </cell>
          <cell r="AP13">
            <v>-36.061999999999998</v>
          </cell>
          <cell r="AQ13">
            <v>-37.034999999999997</v>
          </cell>
          <cell r="AR13">
            <v>-51.51</v>
          </cell>
          <cell r="AS13">
            <v>-53.698999999999998</v>
          </cell>
          <cell r="AT13">
            <v>-60.759</v>
          </cell>
          <cell r="AU13">
            <v>-56.180999999999997</v>
          </cell>
          <cell r="AV13">
            <v>-63.371000000000002</v>
          </cell>
          <cell r="AW13">
            <v>-66.698999999999998</v>
          </cell>
          <cell r="AX13">
            <v>-66.921000000000006</v>
          </cell>
          <cell r="AY13">
            <v>-63.076000000000001</v>
          </cell>
          <cell r="AZ13">
            <v>-79.013000000000005</v>
          </cell>
          <cell r="BA13">
            <v>-78.623999999999995</v>
          </cell>
          <cell r="BB13">
            <v>-81.106999999999999</v>
          </cell>
          <cell r="BC13">
            <v>-71.472999999999999</v>
          </cell>
          <cell r="BD13">
            <v>-89.513000000000005</v>
          </cell>
          <cell r="BE13">
            <v>-92.69</v>
          </cell>
          <cell r="BF13">
            <v>-95.015000000000001</v>
          </cell>
          <cell r="BG13">
            <v>-92.186000000000007</v>
          </cell>
          <cell r="BH13">
            <v>-105.669</v>
          </cell>
          <cell r="BI13">
            <v>-98.150999999999996</v>
          </cell>
          <cell r="BJ13">
            <v>-100.166015659078</v>
          </cell>
          <cell r="BK13">
            <v>-100.20968801868</v>
          </cell>
          <cell r="BL13">
            <v>-110.18440663076601</v>
          </cell>
          <cell r="BM13">
            <v>-107.05812047414</v>
          </cell>
          <cell r="BN13">
            <v>-109.41101403802701</v>
          </cell>
          <cell r="BO13">
            <v>-108.068377731384</v>
          </cell>
          <cell r="BP13">
            <v>-115.088951036906</v>
          </cell>
          <cell r="BQ13">
            <v>-112.656880307416</v>
          </cell>
          <cell r="BR13">
            <v>-117.46658582868901</v>
          </cell>
          <cell r="BS13">
            <v>-116.38605973727201</v>
          </cell>
          <cell r="BT13">
            <v>-125.348293308038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M14">
            <v>-74.924999999999997</v>
          </cell>
          <cell r="N14">
            <v>-107.7</v>
          </cell>
          <cell r="O14">
            <v>-134.05799999999999</v>
          </cell>
          <cell r="P14">
            <v>-182.494</v>
          </cell>
          <cell r="Q14">
            <v>-267.08699999999999</v>
          </cell>
          <cell r="R14">
            <v>-316.97699999999998</v>
          </cell>
          <cell r="S14">
            <v>-379.68599999999998</v>
          </cell>
          <cell r="T14">
            <v>-458.21800000000002</v>
          </cell>
          <cell r="U14">
            <v>-488.66246678913501</v>
          </cell>
          <cell r="V14">
            <v>-530.00564545255804</v>
          </cell>
          <cell r="W14">
            <v>-572.03134825171901</v>
          </cell>
          <cell r="AO14">
            <v>-38.613</v>
          </cell>
          <cell r="AP14">
            <v>-41.780999999999999</v>
          </cell>
          <cell r="AQ14">
            <v>-43.122</v>
          </cell>
          <cell r="AR14">
            <v>-58.978000000000002</v>
          </cell>
          <cell r="AS14">
            <v>-61.258000000000003</v>
          </cell>
          <cell r="AT14">
            <v>-69.203000000000003</v>
          </cell>
          <cell r="AU14">
            <v>-64.441999999999993</v>
          </cell>
          <cell r="AV14">
            <v>-72.183999999999997</v>
          </cell>
          <cell r="AW14">
            <v>-75.655000000000001</v>
          </cell>
          <cell r="AX14">
            <v>-76.204999999999998</v>
          </cell>
          <cell r="AY14">
            <v>-72.926000000000002</v>
          </cell>
          <cell r="AZ14">
            <v>-92.191000000000003</v>
          </cell>
          <cell r="BA14">
            <v>-92.372</v>
          </cell>
          <cell r="BB14">
            <v>-95.010999999999996</v>
          </cell>
          <cell r="BC14">
            <v>-85.488</v>
          </cell>
          <cell r="BD14">
            <v>-106.815</v>
          </cell>
          <cell r="BE14">
            <v>-110.173</v>
          </cell>
          <cell r="BF14">
            <v>-113.185</v>
          </cell>
          <cell r="BG14">
            <v>-109.43</v>
          </cell>
          <cell r="BH14">
            <v>-125.43</v>
          </cell>
          <cell r="BI14">
            <v>-118.267</v>
          </cell>
          <cell r="BJ14">
            <v>-119.167406234414</v>
          </cell>
          <cell r="BK14">
            <v>-119.614230812801</v>
          </cell>
          <cell r="BL14">
            <v>-131.61382974191901</v>
          </cell>
          <cell r="BM14">
            <v>-130.14529377951999</v>
          </cell>
          <cell r="BN14">
            <v>-131.17811033827499</v>
          </cell>
          <cell r="BO14">
            <v>-130.41584008563299</v>
          </cell>
          <cell r="BP14">
            <v>-138.26640124912899</v>
          </cell>
          <cell r="BQ14">
            <v>-138.623001929776</v>
          </cell>
          <cell r="BR14">
            <v>-141.55539445743199</v>
          </cell>
          <cell r="BS14">
            <v>-141.45734811919399</v>
          </cell>
          <cell r="BT14">
            <v>-150.395603745317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M15">
            <v>-5.4130000000000003</v>
          </cell>
          <cell r="N15">
            <v>-8.2390000000000008</v>
          </cell>
          <cell r="O15">
            <v>-8.6560000000000006</v>
          </cell>
          <cell r="P15">
            <v>-13.441000000000001</v>
          </cell>
          <cell r="Q15">
            <v>-23.667000000000002</v>
          </cell>
          <cell r="R15">
            <v>-37.615000000000002</v>
          </cell>
          <cell r="S15">
            <v>-54.529000000000003</v>
          </cell>
          <cell r="T15">
            <v>-65.730999999999995</v>
          </cell>
          <cell r="U15">
            <v>-72.782698124012001</v>
          </cell>
          <cell r="V15">
            <v>-79.833035293155007</v>
          </cell>
          <cell r="W15">
            <v>-90.337157277168998</v>
          </cell>
          <cell r="AO15">
            <v>-2.6429999999999998</v>
          </cell>
          <cell r="AP15">
            <v>-2.9590000000000001</v>
          </cell>
          <cell r="AQ15">
            <v>-3.1160000000000001</v>
          </cell>
          <cell r="AR15">
            <v>-4.7229999999999999</v>
          </cell>
          <cell r="AS15">
            <v>-5.27</v>
          </cell>
          <cell r="AT15">
            <v>-6.44</v>
          </cell>
          <cell r="AU15">
            <v>-6.1459999999999999</v>
          </cell>
          <cell r="AV15">
            <v>-5.8109999999999999</v>
          </cell>
          <cell r="AW15">
            <v>-7.2549999999999999</v>
          </cell>
          <cell r="AX15">
            <v>-7.5250000000000004</v>
          </cell>
          <cell r="AY15">
            <v>-9.4250000000000007</v>
          </cell>
          <cell r="AZ15">
            <v>-13.41</v>
          </cell>
          <cell r="BA15">
            <v>-14.39</v>
          </cell>
          <cell r="BB15">
            <v>-14.651</v>
          </cell>
          <cell r="BC15">
            <v>-11.826000000000001</v>
          </cell>
          <cell r="BD15">
            <v>-13.662000000000001</v>
          </cell>
          <cell r="BE15">
            <v>-15.426</v>
          </cell>
          <cell r="BF15">
            <v>-15.826000000000001</v>
          </cell>
          <cell r="BG15">
            <v>-19.213999999999999</v>
          </cell>
          <cell r="BH15">
            <v>-15.265000000000001</v>
          </cell>
          <cell r="BI15">
            <v>-15.534000000000001</v>
          </cell>
          <cell r="BJ15">
            <v>-15.559141696975001</v>
          </cell>
          <cell r="BK15">
            <v>-20.493837951749001</v>
          </cell>
          <cell r="BL15">
            <v>-21.195718475288</v>
          </cell>
          <cell r="BM15">
            <v>-17.590296861972998</v>
          </cell>
          <cell r="BN15">
            <v>-17.587863082178998</v>
          </cell>
          <cell r="BO15">
            <v>-22.119303400799001</v>
          </cell>
          <cell r="BP15">
            <v>-22.535571948203</v>
          </cell>
          <cell r="BQ15">
            <v>-19.687239834292001</v>
          </cell>
          <cell r="BR15">
            <v>-19.650281719470001</v>
          </cell>
          <cell r="BS15">
            <v>-25.063280902245999</v>
          </cell>
          <cell r="BT15">
            <v>-25.936354821161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M16">
            <v>-0.19</v>
          </cell>
          <cell r="N16">
            <v>-0.73099999999999998</v>
          </cell>
          <cell r="O16">
            <v>-1.4790000000000001</v>
          </cell>
          <cell r="P16">
            <v>-3.0179999999999998</v>
          </cell>
          <cell r="Q16">
            <v>-10.206</v>
          </cell>
          <cell r="R16">
            <v>-19.315000000000001</v>
          </cell>
          <cell r="S16">
            <v>-28.917999999999999</v>
          </cell>
          <cell r="T16">
            <v>-36.031999999999996</v>
          </cell>
          <cell r="U16">
            <v>-40.006730683119997</v>
          </cell>
          <cell r="V16">
            <v>-44.973423563071002</v>
          </cell>
          <cell r="W16">
            <v>-50.870268806258998</v>
          </cell>
          <cell r="AO16">
            <v>-0.5</v>
          </cell>
          <cell r="AP16">
            <v>-0.54900000000000004</v>
          </cell>
          <cell r="AQ16">
            <v>-0.86799999999999999</v>
          </cell>
          <cell r="AR16">
            <v>-1.101</v>
          </cell>
          <cell r="AS16">
            <v>-1.5</v>
          </cell>
          <cell r="AT16">
            <v>-2</v>
          </cell>
          <cell r="AU16">
            <v>-2.859</v>
          </cell>
          <cell r="AV16">
            <v>-3.847</v>
          </cell>
          <cell r="AW16">
            <v>-4.0229999999999997</v>
          </cell>
          <cell r="AX16">
            <v>-4.4249999999999998</v>
          </cell>
          <cell r="AY16">
            <v>-5.5149999999999997</v>
          </cell>
          <cell r="AZ16">
            <v>-5.3520000000000003</v>
          </cell>
          <cell r="BA16">
            <v>-5.9889999999999999</v>
          </cell>
          <cell r="BB16">
            <v>-6.5919999999999996</v>
          </cell>
          <cell r="BC16">
            <v>-8.5779999999999994</v>
          </cell>
          <cell r="BD16">
            <v>-7.7590000000000003</v>
          </cell>
          <cell r="BE16">
            <v>-7.8380000000000001</v>
          </cell>
          <cell r="BF16">
            <v>-8.6780000000000008</v>
          </cell>
          <cell r="BG16">
            <v>-9.73</v>
          </cell>
          <cell r="BH16">
            <v>-9.7859999999999996</v>
          </cell>
          <cell r="BI16">
            <v>-9.3970000000000002</v>
          </cell>
          <cell r="BJ16">
            <v>-8.9018349691120005</v>
          </cell>
          <cell r="BK16">
            <v>-10.745207256039</v>
          </cell>
          <cell r="BL16">
            <v>-10.96268845797</v>
          </cell>
          <cell r="BM16">
            <v>-10.640917961373001</v>
          </cell>
          <cell r="BN16">
            <v>-10.06252514863</v>
          </cell>
          <cell r="BO16">
            <v>-12.022730487285999</v>
          </cell>
          <cell r="BP16">
            <v>-12.247249965783</v>
          </cell>
          <cell r="BQ16">
            <v>-11.909424019753001</v>
          </cell>
          <cell r="BR16">
            <v>-11.242494500664</v>
          </cell>
          <cell r="BS16">
            <v>-13.62290059297</v>
          </cell>
          <cell r="BT16">
            <v>-14.095449692872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M18">
            <v>-80.337999999999994</v>
          </cell>
          <cell r="N18">
            <v>-115.93899999999999</v>
          </cell>
          <cell r="O18">
            <v>-142.714</v>
          </cell>
          <cell r="P18">
            <v>-195.935</v>
          </cell>
          <cell r="Q18">
            <v>-290.75400000000002</v>
          </cell>
          <cell r="R18">
            <v>-354.59199999999998</v>
          </cell>
          <cell r="S18">
            <v>-434.21499999999997</v>
          </cell>
          <cell r="T18">
            <v>-523.94899999999996</v>
          </cell>
          <cell r="U18">
            <v>-561.44516491314596</v>
          </cell>
          <cell r="V18">
            <v>-609.83868074571296</v>
          </cell>
          <cell r="W18">
            <v>-662.368505528887</v>
          </cell>
          <cell r="AO18">
            <v>-41.256</v>
          </cell>
          <cell r="AP18">
            <v>-44.74</v>
          </cell>
          <cell r="AQ18">
            <v>-46.238</v>
          </cell>
          <cell r="AR18">
            <v>-63.701000000000001</v>
          </cell>
          <cell r="AS18">
            <v>-66.528000000000006</v>
          </cell>
          <cell r="AT18">
            <v>-75.643000000000001</v>
          </cell>
          <cell r="AU18">
            <v>-70.587999999999994</v>
          </cell>
          <cell r="AV18">
            <v>-77.995000000000005</v>
          </cell>
          <cell r="AW18">
            <v>-82.91</v>
          </cell>
          <cell r="AX18">
            <v>-83.73</v>
          </cell>
          <cell r="AY18">
            <v>-82.350999999999999</v>
          </cell>
          <cell r="AZ18">
            <v>-105.601</v>
          </cell>
          <cell r="BA18">
            <v>-106.762</v>
          </cell>
          <cell r="BB18">
            <v>-109.66200000000001</v>
          </cell>
          <cell r="BC18">
            <v>-97.313999999999993</v>
          </cell>
          <cell r="BD18">
            <v>-120.477</v>
          </cell>
          <cell r="BE18">
            <v>-125.599</v>
          </cell>
          <cell r="BF18">
            <v>-129.011</v>
          </cell>
          <cell r="BG18">
            <v>-128.64400000000001</v>
          </cell>
          <cell r="BH18">
            <v>-140.69499999999999</v>
          </cell>
          <cell r="BI18">
            <v>-133.80099999999999</v>
          </cell>
          <cell r="BJ18">
            <v>-134.72654793138901</v>
          </cell>
          <cell r="BK18">
            <v>-140.10806876455001</v>
          </cell>
          <cell r="BL18">
            <v>-152.80954821720701</v>
          </cell>
          <cell r="BM18">
            <v>-147.73559064149299</v>
          </cell>
          <cell r="BN18">
            <v>-148.765973420455</v>
          </cell>
          <cell r="BO18">
            <v>-152.53514348643299</v>
          </cell>
          <cell r="BP18">
            <v>-160.80197319733199</v>
          </cell>
          <cell r="BQ18">
            <v>-158.310241764068</v>
          </cell>
          <cell r="BR18">
            <v>-161.20567617690199</v>
          </cell>
          <cell r="BS18">
            <v>-166.52062902143999</v>
          </cell>
          <cell r="BT18">
            <v>-176.33195856647799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M19">
            <v>-80.337999999999994</v>
          </cell>
          <cell r="N19">
            <v>-115.93899999999999</v>
          </cell>
          <cell r="O19">
            <v>-142.714</v>
          </cell>
          <cell r="P19">
            <v>-194.22200000000001</v>
          </cell>
          <cell r="Q19">
            <v>-287.78300000000002</v>
          </cell>
          <cell r="R19">
            <v>-349.33699999999999</v>
          </cell>
          <cell r="S19">
            <v>-425.98700000000002</v>
          </cell>
          <cell r="T19">
            <v>-512.21799999999996</v>
          </cell>
          <cell r="U19">
            <v>-547.73058778581401</v>
          </cell>
          <cell r="V19">
            <v>-593.75682790399401</v>
          </cell>
          <cell r="W19">
            <v>-643.11616576490098</v>
          </cell>
          <cell r="AO19">
            <v>-40.933999999999997</v>
          </cell>
          <cell r="AP19">
            <v>-44.323</v>
          </cell>
          <cell r="AQ19">
            <v>-45.774000000000001</v>
          </cell>
          <cell r="AR19">
            <v>-63.191000000000003</v>
          </cell>
          <cell r="AS19">
            <v>-65.977999999999994</v>
          </cell>
          <cell r="AT19">
            <v>-74.997</v>
          </cell>
          <cell r="AU19">
            <v>-69.766999999999996</v>
          </cell>
          <cell r="AV19">
            <v>-77.040999999999997</v>
          </cell>
          <cell r="AW19">
            <v>-81.814999999999998</v>
          </cell>
          <cell r="AX19">
            <v>-82.509</v>
          </cell>
          <cell r="AY19">
            <v>-80.510999999999996</v>
          </cell>
          <cell r="AZ19">
            <v>-104.502</v>
          </cell>
          <cell r="BA19">
            <v>-105.04300000000001</v>
          </cell>
          <cell r="BB19">
            <v>-107.697</v>
          </cell>
          <cell r="BC19">
            <v>-95.08</v>
          </cell>
          <cell r="BD19">
            <v>-118.167</v>
          </cell>
          <cell r="BE19">
            <v>-123.03</v>
          </cell>
          <cell r="BF19">
            <v>-126.444</v>
          </cell>
          <cell r="BG19">
            <v>-125.43300000000001</v>
          </cell>
          <cell r="BH19">
            <v>-137.31100000000001</v>
          </cell>
          <cell r="BI19">
            <v>-130.44200000000001</v>
          </cell>
          <cell r="BJ19">
            <v>-131.893410426065</v>
          </cell>
          <cell r="BK19">
            <v>-136.47108169507399</v>
          </cell>
          <cell r="BL19">
            <v>-148.92409566467401</v>
          </cell>
          <cell r="BM19">
            <v>-144.66964008202001</v>
          </cell>
          <cell r="BN19">
            <v>-145.06790130710701</v>
          </cell>
          <cell r="BO19">
            <v>-147.94409994657801</v>
          </cell>
          <cell r="BP19">
            <v>-156.07518656828901</v>
          </cell>
          <cell r="BQ19">
            <v>-154.56089395623701</v>
          </cell>
          <cell r="BR19">
            <v>-156.68235948713601</v>
          </cell>
          <cell r="BS19">
            <v>-161.041845148519</v>
          </cell>
          <cell r="BT19">
            <v>-170.83106717300899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M20">
            <v>0.248</v>
          </cell>
          <cell r="N20">
            <v>2.3250000000000002</v>
          </cell>
          <cell r="O20">
            <v>14.645</v>
          </cell>
          <cell r="P20">
            <v>32.298999999999999</v>
          </cell>
          <cell r="Q20">
            <v>32.835999999999999</v>
          </cell>
          <cell r="R20">
            <v>39.200000000000003</v>
          </cell>
          <cell r="S20">
            <v>44.463000000000001</v>
          </cell>
          <cell r="T20">
            <v>44.579000000000001</v>
          </cell>
          <cell r="U20">
            <v>57.289373617597001</v>
          </cell>
          <cell r="V20">
            <v>86.017271026925002</v>
          </cell>
          <cell r="W20">
            <v>126.900175171954</v>
          </cell>
          <cell r="AO20">
            <v>2.831</v>
          </cell>
          <cell r="AP20">
            <v>6.8070000000000004</v>
          </cell>
          <cell r="AQ20">
            <v>4.4939999999999998</v>
          </cell>
          <cell r="AR20">
            <v>18.167000000000002</v>
          </cell>
          <cell r="AS20">
            <v>-2.9590000000000001</v>
          </cell>
          <cell r="AT20">
            <v>-0.95499999999999996</v>
          </cell>
          <cell r="AU20">
            <v>5.7370000000000001</v>
          </cell>
          <cell r="AV20">
            <v>31.013000000000002</v>
          </cell>
          <cell r="AW20">
            <v>-2.66</v>
          </cell>
          <cell r="AX20">
            <v>3.2919999999999998</v>
          </cell>
          <cell r="AY20">
            <v>5.585</v>
          </cell>
          <cell r="AZ20">
            <v>32.982999999999997</v>
          </cell>
          <cell r="BA20">
            <v>-8.4949999999999992</v>
          </cell>
          <cell r="BB20">
            <v>0.31</v>
          </cell>
          <cell r="BC20">
            <v>9.02</v>
          </cell>
          <cell r="BD20">
            <v>43.628</v>
          </cell>
          <cell r="BE20">
            <v>-11.917999999999999</v>
          </cell>
          <cell r="BF20">
            <v>5.1740000000000004</v>
          </cell>
          <cell r="BG20">
            <v>5.851</v>
          </cell>
          <cell r="BH20">
            <v>45.472000000000001</v>
          </cell>
          <cell r="BI20">
            <v>-10.178000000000001</v>
          </cell>
          <cell r="BJ20">
            <v>3.1194629277720001</v>
          </cell>
          <cell r="BK20">
            <v>8.5108082742760001</v>
          </cell>
          <cell r="BL20">
            <v>55.83710241555</v>
          </cell>
          <cell r="BM20">
            <v>-8.4858199578820006</v>
          </cell>
          <cell r="BN20">
            <v>7.5489960208909999</v>
          </cell>
          <cell r="BO20">
            <v>14.27503153264</v>
          </cell>
          <cell r="BP20">
            <v>72.679063431277001</v>
          </cell>
          <cell r="BQ20">
            <v>-2.1425721182480002</v>
          </cell>
          <cell r="BR20">
            <v>13.830966300877</v>
          </cell>
          <cell r="BS20">
            <v>22.767906284931001</v>
          </cell>
          <cell r="BT20">
            <v>92.443874704394005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M21">
            <v>0</v>
          </cell>
          <cell r="N21">
            <v>0</v>
          </cell>
          <cell r="O21">
            <v>0</v>
          </cell>
          <cell r="P21">
            <v>-1.7130000000000001</v>
          </cell>
          <cell r="Q21">
            <v>-2.9710000000000001</v>
          </cell>
          <cell r="R21">
            <v>-5.2549999999999999</v>
          </cell>
          <cell r="S21">
            <v>-8.2279999999999998</v>
          </cell>
          <cell r="T21">
            <v>-11.731</v>
          </cell>
          <cell r="U21">
            <v>-13.714577127332999</v>
          </cell>
          <cell r="V21">
            <v>-16.081852841719002</v>
          </cell>
          <cell r="W21">
            <v>-19.252339763986999</v>
          </cell>
          <cell r="AO21">
            <v>-0.32200000000000001</v>
          </cell>
          <cell r="AP21">
            <v>-0.41699999999999998</v>
          </cell>
          <cell r="AQ21">
            <v>-0.46400000000000002</v>
          </cell>
          <cell r="AR21">
            <v>-0.51</v>
          </cell>
          <cell r="AS21">
            <v>-0.55000000000000004</v>
          </cell>
          <cell r="AT21">
            <v>-0.64600000000000002</v>
          </cell>
          <cell r="AU21">
            <v>-0.82099999999999995</v>
          </cell>
          <cell r="AV21">
            <v>-0.95399999999999996</v>
          </cell>
          <cell r="AW21">
            <v>-1.095</v>
          </cell>
          <cell r="AX21">
            <v>-1.2210000000000001</v>
          </cell>
          <cell r="AY21">
            <v>-1.84</v>
          </cell>
          <cell r="AZ21">
            <v>-1.099</v>
          </cell>
          <cell r="BA21">
            <v>-1.7190000000000001</v>
          </cell>
          <cell r="BB21">
            <v>-1.9650000000000001</v>
          </cell>
          <cell r="BC21">
            <v>-2.234</v>
          </cell>
          <cell r="BD21">
            <v>-2.31</v>
          </cell>
          <cell r="BE21">
            <v>-2.569</v>
          </cell>
          <cell r="BF21">
            <v>-2.5670000000000002</v>
          </cell>
          <cell r="BG21">
            <v>-3.2109999999999999</v>
          </cell>
          <cell r="BH21">
            <v>-3.3839999999999999</v>
          </cell>
          <cell r="BI21">
            <v>-3.359</v>
          </cell>
          <cell r="BJ21">
            <v>-2.8331375053230001</v>
          </cell>
          <cell r="BK21">
            <v>-3.6369870694770001</v>
          </cell>
          <cell r="BL21">
            <v>-3.8854525525330001</v>
          </cell>
          <cell r="BM21">
            <v>-3.0659505594729999</v>
          </cell>
          <cell r="BN21">
            <v>-3.6980721133480001</v>
          </cell>
          <cell r="BO21">
            <v>-4.5910435398539997</v>
          </cell>
          <cell r="BP21">
            <v>-4.7267866290429996</v>
          </cell>
          <cell r="BQ21">
            <v>-3.7493478078320002</v>
          </cell>
          <cell r="BR21">
            <v>-4.5233166897660002</v>
          </cell>
          <cell r="BS21">
            <v>-5.4787838729210003</v>
          </cell>
          <cell r="BT21">
            <v>-5.5008913934689998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M23">
            <v>0.248</v>
          </cell>
          <cell r="N23">
            <v>2.3250000000000002</v>
          </cell>
          <cell r="O23">
            <v>14.645</v>
          </cell>
          <cell r="P23">
            <v>30.585999999999999</v>
          </cell>
          <cell r="Q23">
            <v>29.864999999999998</v>
          </cell>
          <cell r="R23">
            <v>33.945</v>
          </cell>
          <cell r="S23">
            <v>36.234999999999999</v>
          </cell>
          <cell r="T23">
            <v>32.847999999999999</v>
          </cell>
          <cell r="U23">
            <v>43.574796490263999</v>
          </cell>
          <cell r="V23">
            <v>69.935418185206004</v>
          </cell>
          <cell r="W23">
            <v>107.64783540796699</v>
          </cell>
          <cell r="AO23">
            <v>2.5089999999999999</v>
          </cell>
          <cell r="AP23">
            <v>6.39</v>
          </cell>
          <cell r="AQ23">
            <v>4.03</v>
          </cell>
          <cell r="AR23">
            <v>17.657</v>
          </cell>
          <cell r="AS23">
            <v>-3.5089999999999999</v>
          </cell>
          <cell r="AT23">
            <v>-1.601</v>
          </cell>
          <cell r="AU23">
            <v>4.9160000000000004</v>
          </cell>
          <cell r="AV23">
            <v>30.059000000000001</v>
          </cell>
          <cell r="AW23">
            <v>-3.7549999999999999</v>
          </cell>
          <cell r="AX23">
            <v>2.0710000000000002</v>
          </cell>
          <cell r="AY23">
            <v>3.7450000000000001</v>
          </cell>
          <cell r="AZ23">
            <v>31.884</v>
          </cell>
          <cell r="BA23">
            <v>-10.214</v>
          </cell>
          <cell r="BB23">
            <v>-1.655</v>
          </cell>
          <cell r="BC23">
            <v>6.7859999999999996</v>
          </cell>
          <cell r="BD23">
            <v>41.317999999999998</v>
          </cell>
          <cell r="BE23">
            <v>-14.487</v>
          </cell>
          <cell r="BF23">
            <v>2.6070000000000002</v>
          </cell>
          <cell r="BG23">
            <v>2.64</v>
          </cell>
          <cell r="BH23">
            <v>42.088000000000001</v>
          </cell>
          <cell r="BI23">
            <v>-13.537000000000001</v>
          </cell>
          <cell r="BJ23">
            <v>0.28632542244800002</v>
          </cell>
          <cell r="BK23">
            <v>4.8738212047990004</v>
          </cell>
          <cell r="BL23">
            <v>51.951649863017003</v>
          </cell>
          <cell r="BM23">
            <v>-11.551770517355999</v>
          </cell>
          <cell r="BN23">
            <v>3.8509239075430002</v>
          </cell>
          <cell r="BO23">
            <v>9.6839879927859993</v>
          </cell>
          <cell r="BP23">
            <v>67.952276802233001</v>
          </cell>
          <cell r="BQ23">
            <v>-5.8919199260799999</v>
          </cell>
          <cell r="BR23">
            <v>9.3076496111109996</v>
          </cell>
          <cell r="BS23">
            <v>17.289122412011</v>
          </cell>
          <cell r="BT23">
            <v>86.942983310925001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M24">
            <v>0</v>
          </cell>
          <cell r="N24">
            <v>0</v>
          </cell>
          <cell r="O24">
            <v>0</v>
          </cell>
          <cell r="P24">
            <v>9.1999999999999998E-2</v>
          </cell>
          <cell r="Q24">
            <v>0.26300000000000001</v>
          </cell>
          <cell r="R24">
            <v>0.25</v>
          </cell>
          <cell r="S24">
            <v>0.23100000000000001</v>
          </cell>
          <cell r="T24">
            <v>0.14699999999999999</v>
          </cell>
          <cell r="U24">
            <v>0.13843004324300001</v>
          </cell>
          <cell r="V24">
            <v>0.153299513463</v>
          </cell>
          <cell r="W24">
            <v>0.18188140260499999</v>
          </cell>
          <cell r="AO24">
            <v>0</v>
          </cell>
          <cell r="AP24">
            <v>0</v>
          </cell>
          <cell r="AQ24">
            <v>0</v>
          </cell>
          <cell r="AR24">
            <v>9.1999999999999998E-2</v>
          </cell>
          <cell r="AS24">
            <v>3.3000000000000002E-2</v>
          </cell>
          <cell r="AT24">
            <v>2.7E-2</v>
          </cell>
          <cell r="AU24">
            <v>8.5999999999999993E-2</v>
          </cell>
          <cell r="AV24">
            <v>0.11700000000000001</v>
          </cell>
          <cell r="AW24">
            <v>3.4000000000000002E-2</v>
          </cell>
          <cell r="AX24">
            <v>6.5000000000000002E-2</v>
          </cell>
          <cell r="AY24">
            <v>2.5000000000000001E-2</v>
          </cell>
          <cell r="AZ24">
            <v>0.126</v>
          </cell>
          <cell r="BA24">
            <v>3.2000000000000001E-2</v>
          </cell>
          <cell r="BB24">
            <v>3.5000000000000003E-2</v>
          </cell>
          <cell r="BC24">
            <v>4.5999999999999999E-2</v>
          </cell>
          <cell r="BD24">
            <v>0.11799999999999999</v>
          </cell>
          <cell r="BE24">
            <v>3.5000000000000003E-2</v>
          </cell>
          <cell r="BF24">
            <v>0.04</v>
          </cell>
          <cell r="BG24">
            <v>2.3E-2</v>
          </cell>
          <cell r="BH24">
            <v>4.9000000000000002E-2</v>
          </cell>
          <cell r="BI24">
            <v>0.03</v>
          </cell>
          <cell r="BJ24">
            <v>3.1792106722000002E-2</v>
          </cell>
          <cell r="BK24">
            <v>3.8855917607000003E-2</v>
          </cell>
          <cell r="BL24">
            <v>3.7782018914000001E-2</v>
          </cell>
          <cell r="BM24">
            <v>3.4531870504000001E-2</v>
          </cell>
          <cell r="BN24">
            <v>3.8425813899000003E-2</v>
          </cell>
          <cell r="BO24">
            <v>4.2913265321000003E-2</v>
          </cell>
          <cell r="BP24">
            <v>3.7428563738999998E-2</v>
          </cell>
          <cell r="BQ24">
            <v>4.0432457584999998E-2</v>
          </cell>
          <cell r="BR24">
            <v>4.4966830816000003E-2</v>
          </cell>
          <cell r="BS24">
            <v>5.0490928859999999E-2</v>
          </cell>
          <cell r="BT24">
            <v>4.5991185343999999E-2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M25">
            <v>0</v>
          </cell>
          <cell r="N25">
            <v>0</v>
          </cell>
          <cell r="O25">
            <v>-0.94099999999999995</v>
          </cell>
          <cell r="P25">
            <v>-0.57999999999999996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AO25">
            <v>-0.25800000000000001</v>
          </cell>
          <cell r="AP25">
            <v>-0.185</v>
          </cell>
          <cell r="AQ25">
            <v>-0.13700000000000001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M26">
            <v>0</v>
          </cell>
          <cell r="N26">
            <v>0</v>
          </cell>
          <cell r="O26">
            <v>-0.94099999999999995</v>
          </cell>
          <cell r="P26">
            <v>-0.48799999999999999</v>
          </cell>
          <cell r="Q26">
            <v>0.26300000000000001</v>
          </cell>
          <cell r="R26">
            <v>0.25</v>
          </cell>
          <cell r="S26">
            <v>0.23100000000000001</v>
          </cell>
          <cell r="T26">
            <v>0.14699999999999999</v>
          </cell>
          <cell r="U26">
            <v>0.13843004324300001</v>
          </cell>
          <cell r="V26">
            <v>0.153299513463</v>
          </cell>
          <cell r="W26">
            <v>0.18188140260499999</v>
          </cell>
          <cell r="AO26">
            <v>-0.25800000000000001</v>
          </cell>
          <cell r="AP26">
            <v>-0.185</v>
          </cell>
          <cell r="AQ26">
            <v>-0.13700000000000001</v>
          </cell>
          <cell r="AR26">
            <v>9.1999999999999998E-2</v>
          </cell>
          <cell r="AS26">
            <v>3.3000000000000002E-2</v>
          </cell>
          <cell r="AT26">
            <v>2.7E-2</v>
          </cell>
          <cell r="AU26">
            <v>8.5999999999999993E-2</v>
          </cell>
          <cell r="AV26">
            <v>0.11700000000000001</v>
          </cell>
          <cell r="AW26">
            <v>3.4000000000000002E-2</v>
          </cell>
          <cell r="AX26">
            <v>6.5000000000000002E-2</v>
          </cell>
          <cell r="AY26">
            <v>2.5000000000000001E-2</v>
          </cell>
          <cell r="AZ26">
            <v>0.126</v>
          </cell>
          <cell r="BA26">
            <v>3.2000000000000001E-2</v>
          </cell>
          <cell r="BB26">
            <v>3.5000000000000003E-2</v>
          </cell>
          <cell r="BC26">
            <v>4.5999999999999999E-2</v>
          </cell>
          <cell r="BD26">
            <v>0.11799999999999999</v>
          </cell>
          <cell r="BE26">
            <v>3.5000000000000003E-2</v>
          </cell>
          <cell r="BF26">
            <v>0.04</v>
          </cell>
          <cell r="BG26">
            <v>2.3E-2</v>
          </cell>
          <cell r="BH26">
            <v>4.9000000000000002E-2</v>
          </cell>
          <cell r="BI26">
            <v>0.03</v>
          </cell>
          <cell r="BJ26">
            <v>3.1792106722000002E-2</v>
          </cell>
          <cell r="BK26">
            <v>3.8855917607000003E-2</v>
          </cell>
          <cell r="BL26">
            <v>3.7782018914000001E-2</v>
          </cell>
          <cell r="BM26">
            <v>3.4531870504000001E-2</v>
          </cell>
          <cell r="BN26">
            <v>3.8425813899000003E-2</v>
          </cell>
          <cell r="BO26">
            <v>4.2913265321000003E-2</v>
          </cell>
          <cell r="BP26">
            <v>3.7428563738999998E-2</v>
          </cell>
          <cell r="BQ26">
            <v>4.0432457584999998E-2</v>
          </cell>
          <cell r="BR26">
            <v>4.4966830816000003E-2</v>
          </cell>
          <cell r="BS26">
            <v>5.0490928859999999E-2</v>
          </cell>
          <cell r="BT26">
            <v>4.5991185343999999E-2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M29">
            <v>-0.46300000000000002</v>
          </cell>
          <cell r="N29">
            <v>3.3039999999999998</v>
          </cell>
          <cell r="O29">
            <v>-4.5289999999999999</v>
          </cell>
          <cell r="P29">
            <v>-5.8170000000000002</v>
          </cell>
          <cell r="Q29">
            <v>3.8140000000000001</v>
          </cell>
          <cell r="R29">
            <v>-0.46300000000000002</v>
          </cell>
          <cell r="S29">
            <v>-2.7530000000000001</v>
          </cell>
          <cell r="T29">
            <v>-1.9730000000000001</v>
          </cell>
          <cell r="U29">
            <v>1.395</v>
          </cell>
          <cell r="V29">
            <v>0</v>
          </cell>
          <cell r="AO29">
            <v>-1.9159999999999999</v>
          </cell>
          <cell r="AP29">
            <v>-0.74399999999999999</v>
          </cell>
          <cell r="AQ29">
            <v>-3.27</v>
          </cell>
          <cell r="AR29">
            <v>0.113</v>
          </cell>
          <cell r="AS29">
            <v>-0.48399999999999999</v>
          </cell>
          <cell r="AT29">
            <v>3.407</v>
          </cell>
          <cell r="AU29">
            <v>1.075</v>
          </cell>
          <cell r="AV29">
            <v>-0.184</v>
          </cell>
          <cell r="AW29">
            <v>2.1999999999999999E-2</v>
          </cell>
          <cell r="AX29">
            <v>0.33</v>
          </cell>
          <cell r="AY29">
            <v>-1.181</v>
          </cell>
          <cell r="AZ29">
            <v>0.36599999999999999</v>
          </cell>
          <cell r="BA29">
            <v>-1.4830000000000001</v>
          </cell>
          <cell r="BB29">
            <v>-0.504</v>
          </cell>
          <cell r="BC29">
            <v>1.7999999999999999E-2</v>
          </cell>
          <cell r="BD29">
            <v>-0.78400000000000003</v>
          </cell>
          <cell r="BE29">
            <v>-0.36299999999999999</v>
          </cell>
          <cell r="BF29">
            <v>-5.0999999999999997E-2</v>
          </cell>
          <cell r="BG29">
            <v>-1.724</v>
          </cell>
          <cell r="BH29">
            <v>0.16500000000000001</v>
          </cell>
          <cell r="BI29">
            <v>1.395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M30">
            <v>-0.215</v>
          </cell>
          <cell r="N30">
            <v>5.6289999999999996</v>
          </cell>
          <cell r="O30">
            <v>10.116</v>
          </cell>
          <cell r="P30">
            <v>24.280999999999999</v>
          </cell>
          <cell r="Q30">
            <v>33.942</v>
          </cell>
          <cell r="R30">
            <v>33.731999999999999</v>
          </cell>
          <cell r="S30">
            <v>33.713000000000001</v>
          </cell>
          <cell r="T30">
            <v>31.021999999999998</v>
          </cell>
          <cell r="U30">
            <v>45.108226533507001</v>
          </cell>
          <cell r="V30">
            <v>70.088717698669001</v>
          </cell>
          <cell r="W30">
            <v>107.829716810573</v>
          </cell>
          <cell r="AO30">
            <v>0.33500000000000002</v>
          </cell>
          <cell r="AP30">
            <v>5.4610000000000003</v>
          </cell>
          <cell r="AQ30">
            <v>0.623</v>
          </cell>
          <cell r="AR30">
            <v>17.861999999999998</v>
          </cell>
          <cell r="AS30">
            <v>-3.96</v>
          </cell>
          <cell r="AT30">
            <v>1.833</v>
          </cell>
          <cell r="AU30">
            <v>6.077</v>
          </cell>
          <cell r="AV30">
            <v>29.992000000000001</v>
          </cell>
          <cell r="AW30">
            <v>-3.6989999999999998</v>
          </cell>
          <cell r="AX30">
            <v>2.4660000000000002</v>
          </cell>
          <cell r="AY30">
            <v>2.589</v>
          </cell>
          <cell r="AZ30">
            <v>32.375999999999998</v>
          </cell>
          <cell r="BA30">
            <v>-11.664999999999999</v>
          </cell>
          <cell r="BB30">
            <v>-2.1240000000000001</v>
          </cell>
          <cell r="BC30">
            <v>6.85</v>
          </cell>
          <cell r="BD30">
            <v>40.652000000000001</v>
          </cell>
          <cell r="BE30">
            <v>-14.815</v>
          </cell>
          <cell r="BF30">
            <v>2.5960000000000001</v>
          </cell>
          <cell r="BG30">
            <v>0.93899999999999995</v>
          </cell>
          <cell r="BH30">
            <v>42.302</v>
          </cell>
          <cell r="BI30">
            <v>-12.112</v>
          </cell>
          <cell r="BJ30">
            <v>0.31811752917000002</v>
          </cell>
          <cell r="BK30">
            <v>4.9126771224060004</v>
          </cell>
          <cell r="BL30">
            <v>51.989431881930997</v>
          </cell>
          <cell r="BM30">
            <v>-11.517238646851</v>
          </cell>
          <cell r="BN30">
            <v>3.889349721441</v>
          </cell>
          <cell r="BO30">
            <v>9.7269012581070005</v>
          </cell>
          <cell r="BP30">
            <v>67.989705365972995</v>
          </cell>
          <cell r="BQ30">
            <v>-5.8514874684949998</v>
          </cell>
          <cell r="BR30">
            <v>9.3526164419269993</v>
          </cell>
          <cell r="BS30">
            <v>17.339613340871001</v>
          </cell>
          <cell r="BT30">
            <v>86.988974496270004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N38">
            <v>14.8</v>
          </cell>
          <cell r="O38">
            <v>24.852</v>
          </cell>
          <cell r="P38">
            <v>158.71199999999999</v>
          </cell>
          <cell r="Q38">
            <v>177.41300000000001</v>
          </cell>
          <cell r="R38">
            <v>195.803</v>
          </cell>
          <cell r="S38">
            <v>227.69300000000001</v>
          </cell>
          <cell r="T38">
            <v>244.018</v>
          </cell>
          <cell r="U38">
            <v>264.80226077364699</v>
          </cell>
          <cell r="V38">
            <v>296.83117667179698</v>
          </cell>
          <cell r="W38">
            <v>360.054146356133</v>
          </cell>
          <cell r="AO38">
            <v>0</v>
          </cell>
          <cell r="AP38">
            <v>0</v>
          </cell>
          <cell r="AQ38">
            <v>0</v>
          </cell>
          <cell r="AR38">
            <v>158.71199999999999</v>
          </cell>
          <cell r="AS38">
            <v>176.79</v>
          </cell>
          <cell r="AT38">
            <v>174.50299999999999</v>
          </cell>
          <cell r="AU38">
            <v>170.11699999999999</v>
          </cell>
          <cell r="AV38">
            <v>177.41300000000001</v>
          </cell>
          <cell r="AW38">
            <v>205.74199999999999</v>
          </cell>
          <cell r="AX38">
            <v>195.12100000000001</v>
          </cell>
          <cell r="AY38">
            <v>193.11099999999999</v>
          </cell>
          <cell r="AZ38">
            <v>195.803</v>
          </cell>
          <cell r="BA38">
            <v>214.834</v>
          </cell>
          <cell r="BB38">
            <v>223.54900000000001</v>
          </cell>
          <cell r="BC38">
            <v>235.154</v>
          </cell>
          <cell r="BD38">
            <v>227.69300000000001</v>
          </cell>
          <cell r="BE38">
            <v>253.279</v>
          </cell>
          <cell r="BF38">
            <v>255.035</v>
          </cell>
          <cell r="BG38">
            <v>241.97900000000001</v>
          </cell>
          <cell r="BH38">
            <v>244.018</v>
          </cell>
          <cell r="BI38">
            <v>281.05599999999998</v>
          </cell>
          <cell r="BJ38">
            <v>295.37267348519498</v>
          </cell>
          <cell r="BK38">
            <v>257.80387233458498</v>
          </cell>
          <cell r="BL38">
            <v>264.80226077364699</v>
          </cell>
          <cell r="BM38">
            <v>282.19112849939398</v>
          </cell>
          <cell r="BN38">
            <v>311.62125823856701</v>
          </cell>
          <cell r="BO38">
            <v>277.73867562381798</v>
          </cell>
          <cell r="BP38">
            <v>296.83117667179698</v>
          </cell>
          <cell r="BQ38">
            <v>330.084168700752</v>
          </cell>
          <cell r="BR38">
            <v>371.98271959693898</v>
          </cell>
          <cell r="BS38">
            <v>338.024140106993</v>
          </cell>
          <cell r="BT38">
            <v>360.054146356133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N39">
            <v>41.11</v>
          </cell>
          <cell r="O39">
            <v>63.728999999999999</v>
          </cell>
          <cell r="P39">
            <v>85.364000000000004</v>
          </cell>
          <cell r="Q39">
            <v>111.71</v>
          </cell>
          <cell r="R39">
            <v>144.47499999999999</v>
          </cell>
          <cell r="S39">
            <v>162.00899999999999</v>
          </cell>
          <cell r="T39">
            <v>203.76599999999999</v>
          </cell>
          <cell r="U39">
            <v>223.716987647401</v>
          </cell>
          <cell r="V39">
            <v>249.93119888560599</v>
          </cell>
          <cell r="W39">
            <v>287.64764746483399</v>
          </cell>
          <cell r="AO39">
            <v>0</v>
          </cell>
          <cell r="AP39">
            <v>0</v>
          </cell>
          <cell r="AQ39">
            <v>0</v>
          </cell>
          <cell r="AR39">
            <v>85.364000000000004</v>
          </cell>
          <cell r="AS39">
            <v>63.195999999999998</v>
          </cell>
          <cell r="AT39">
            <v>70.945999999999998</v>
          </cell>
          <cell r="AU39">
            <v>72.259</v>
          </cell>
          <cell r="AV39">
            <v>111.71</v>
          </cell>
          <cell r="AW39">
            <v>81.716999999999999</v>
          </cell>
          <cell r="AX39">
            <v>74.242999999999995</v>
          </cell>
          <cell r="AY39">
            <v>75.001999999999995</v>
          </cell>
          <cell r="AZ39">
            <v>144.47499999999999</v>
          </cell>
          <cell r="BA39">
            <v>101.35899999999999</v>
          </cell>
          <cell r="BB39">
            <v>94.334999999999994</v>
          </cell>
          <cell r="BC39">
            <v>89.27</v>
          </cell>
          <cell r="BD39">
            <v>162.00899999999999</v>
          </cell>
          <cell r="BE39">
            <v>123.941</v>
          </cell>
          <cell r="BF39">
            <v>126.087</v>
          </cell>
          <cell r="BG39">
            <v>129.08199999999999</v>
          </cell>
          <cell r="BH39">
            <v>203.76599999999999</v>
          </cell>
          <cell r="BI39">
            <v>142.56399999999999</v>
          </cell>
          <cell r="BJ39">
            <v>126.33892408339101</v>
          </cell>
          <cell r="BK39">
            <v>142.550138029186</v>
          </cell>
          <cell r="BL39">
            <v>223.716987647401</v>
          </cell>
          <cell r="BM39">
            <v>161.43575909813001</v>
          </cell>
          <cell r="BN39">
            <v>142.81197138018399</v>
          </cell>
          <cell r="BO39">
            <v>159.498262770791</v>
          </cell>
          <cell r="BP39">
            <v>249.93119888560599</v>
          </cell>
          <cell r="BQ39">
            <v>180.68054974481899</v>
          </cell>
          <cell r="BR39">
            <v>159.55863753436799</v>
          </cell>
          <cell r="BS39">
            <v>180.726747619913</v>
          </cell>
          <cell r="BT39">
            <v>287.64764746483399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N41">
            <v>3.851</v>
          </cell>
          <cell r="O41">
            <v>4.78</v>
          </cell>
          <cell r="P41">
            <v>7.6340000000000003</v>
          </cell>
          <cell r="Q41">
            <v>10.946999999999999</v>
          </cell>
          <cell r="R41">
            <v>15.666</v>
          </cell>
          <cell r="S41">
            <v>17.997</v>
          </cell>
          <cell r="T41">
            <v>14.09</v>
          </cell>
          <cell r="U41">
            <v>17.909808208632999</v>
          </cell>
          <cell r="V41">
            <v>31.692400333331001</v>
          </cell>
          <cell r="W41">
            <v>36.560017210064998</v>
          </cell>
          <cell r="AO41">
            <v>0</v>
          </cell>
          <cell r="AP41">
            <v>0</v>
          </cell>
          <cell r="AQ41">
            <v>0</v>
          </cell>
          <cell r="AR41">
            <v>7.6340000000000003</v>
          </cell>
          <cell r="AS41">
            <v>9.891</v>
          </cell>
          <cell r="AT41">
            <v>14.707000000000001</v>
          </cell>
          <cell r="AU41">
            <v>12.538</v>
          </cell>
          <cell r="AV41">
            <v>10.946999999999999</v>
          </cell>
          <cell r="AW41">
            <v>20.507000000000001</v>
          </cell>
          <cell r="AX41">
            <v>17.326000000000001</v>
          </cell>
          <cell r="AY41">
            <v>12.598000000000001</v>
          </cell>
          <cell r="AZ41">
            <v>15.666</v>
          </cell>
          <cell r="BA41">
            <v>17.158999999999999</v>
          </cell>
          <cell r="BB41">
            <v>12.773999999999999</v>
          </cell>
          <cell r="BC41">
            <v>14.586</v>
          </cell>
          <cell r="BD41">
            <v>18.181999999999999</v>
          </cell>
          <cell r="BE41">
            <v>20.946000000000002</v>
          </cell>
          <cell r="BF41">
            <v>17.324000000000002</v>
          </cell>
          <cell r="BG41">
            <v>15.343</v>
          </cell>
          <cell r="BH41">
            <v>21.983000000000001</v>
          </cell>
          <cell r="BI41">
            <v>18.475999999999999</v>
          </cell>
          <cell r="BJ41">
            <v>17.985209866550001</v>
          </cell>
          <cell r="BK41">
            <v>19.960594904545999</v>
          </cell>
          <cell r="BL41">
            <v>28.974817159227001</v>
          </cell>
          <cell r="BM41">
            <v>18.720415953829001</v>
          </cell>
          <cell r="BN41">
            <v>21.195750002951002</v>
          </cell>
          <cell r="BO41">
            <v>22.594518333865999</v>
          </cell>
          <cell r="BP41">
            <v>31.692400333331001</v>
          </cell>
          <cell r="BQ41">
            <v>21.171384281131001</v>
          </cell>
          <cell r="BR41">
            <v>23.686035334627</v>
          </cell>
          <cell r="BS41">
            <v>25.510143883752001</v>
          </cell>
          <cell r="BT41">
            <v>36.560017210064998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N42">
            <v>59.761000000000003</v>
          </cell>
          <cell r="O42">
            <v>93.361000000000004</v>
          </cell>
          <cell r="P42">
            <v>251.71</v>
          </cell>
          <cell r="Q42">
            <v>300.07</v>
          </cell>
          <cell r="R42">
            <v>355.94400000000002</v>
          </cell>
          <cell r="S42">
            <v>407.88400000000001</v>
          </cell>
          <cell r="T42">
            <v>469.767</v>
          </cell>
          <cell r="U42">
            <v>517.49406558027499</v>
          </cell>
          <cell r="V42">
            <v>578.45477589073505</v>
          </cell>
          <cell r="W42">
            <v>684.26181103103204</v>
          </cell>
          <cell r="AO42">
            <v>0</v>
          </cell>
          <cell r="AP42">
            <v>0</v>
          </cell>
          <cell r="AQ42">
            <v>0</v>
          </cell>
          <cell r="AR42">
            <v>251.71</v>
          </cell>
          <cell r="AS42">
            <v>249.87700000000001</v>
          </cell>
          <cell r="AT42">
            <v>260.15600000000001</v>
          </cell>
          <cell r="AU42">
            <v>254.91399999999999</v>
          </cell>
          <cell r="AV42">
            <v>300.07</v>
          </cell>
          <cell r="AW42">
            <v>307.96600000000001</v>
          </cell>
          <cell r="AX42">
            <v>286.69</v>
          </cell>
          <cell r="AY42">
            <v>294.54199999999997</v>
          </cell>
          <cell r="AZ42">
            <v>355.94400000000002</v>
          </cell>
          <cell r="BA42">
            <v>344.88200000000001</v>
          </cell>
          <cell r="BB42">
            <v>349.81400000000002</v>
          </cell>
          <cell r="BC42">
            <v>370.87799999999999</v>
          </cell>
          <cell r="BD42">
            <v>407.88400000000001</v>
          </cell>
          <cell r="BE42">
            <v>398.815</v>
          </cell>
          <cell r="BF42">
            <v>398.44600000000003</v>
          </cell>
          <cell r="BG42">
            <v>386.404</v>
          </cell>
          <cell r="BH42">
            <v>469.767</v>
          </cell>
          <cell r="BI42">
            <v>442.096</v>
          </cell>
          <cell r="BJ42">
            <v>439.69680743513601</v>
          </cell>
          <cell r="BK42">
            <v>420.314605268317</v>
          </cell>
          <cell r="BL42">
            <v>517.49406558027499</v>
          </cell>
          <cell r="BM42">
            <v>462.34730355135298</v>
          </cell>
          <cell r="BN42">
            <v>475.628979621702</v>
          </cell>
          <cell r="BO42">
            <v>459.83145672847502</v>
          </cell>
          <cell r="BP42">
            <v>578.45477589073505</v>
          </cell>
          <cell r="BQ42">
            <v>531.93610272670196</v>
          </cell>
          <cell r="BR42">
            <v>555.22739246593403</v>
          </cell>
          <cell r="BS42">
            <v>544.26103161065896</v>
          </cell>
          <cell r="BT42">
            <v>684.26181103103204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N43">
            <v>2.028</v>
          </cell>
          <cell r="O43">
            <v>5.5650000000000004</v>
          </cell>
          <cell r="P43">
            <v>8.0920000000000005</v>
          </cell>
          <cell r="Q43">
            <v>16.088000000000001</v>
          </cell>
          <cell r="R43">
            <v>25.798999999999999</v>
          </cell>
          <cell r="S43">
            <v>33.222000000000001</v>
          </cell>
          <cell r="T43">
            <v>42.701999999999998</v>
          </cell>
          <cell r="U43">
            <v>52.257067949012999</v>
          </cell>
          <cell r="V43">
            <v>65.153999686028001</v>
          </cell>
          <cell r="W43">
            <v>81.679831310080004</v>
          </cell>
          <cell r="AO43">
            <v>0</v>
          </cell>
          <cell r="AP43">
            <v>0</v>
          </cell>
          <cell r="AQ43">
            <v>0</v>
          </cell>
          <cell r="AR43">
            <v>4.399</v>
          </cell>
          <cell r="AS43">
            <v>5.1180000000000003</v>
          </cell>
          <cell r="AT43">
            <v>10.131</v>
          </cell>
          <cell r="AU43">
            <v>10.391</v>
          </cell>
          <cell r="AV43">
            <v>10.766</v>
          </cell>
          <cell r="AW43">
            <v>12.526</v>
          </cell>
          <cell r="AX43">
            <v>14.032</v>
          </cell>
          <cell r="AY43">
            <v>15.351000000000001</v>
          </cell>
          <cell r="AZ43">
            <v>17.047999999999998</v>
          </cell>
          <cell r="BA43">
            <v>18.266999999999999</v>
          </cell>
          <cell r="BB43">
            <v>18.465</v>
          </cell>
          <cell r="BC43">
            <v>20.097000000000001</v>
          </cell>
          <cell r="BD43">
            <v>21.5</v>
          </cell>
          <cell r="BE43">
            <v>24.169</v>
          </cell>
          <cell r="BF43">
            <v>26.768999999999998</v>
          </cell>
          <cell r="BG43">
            <v>26.972999999999999</v>
          </cell>
          <cell r="BH43">
            <v>26.454999999999998</v>
          </cell>
          <cell r="BI43">
            <v>26.163</v>
          </cell>
          <cell r="BJ43">
            <v>27.357122363296</v>
          </cell>
          <cell r="BK43">
            <v>28.044758069753001</v>
          </cell>
          <cell r="BL43">
            <v>30.267067949013001</v>
          </cell>
          <cell r="BM43">
            <v>31.263305089995999</v>
          </cell>
          <cell r="BN43">
            <v>32.117598174236001</v>
          </cell>
          <cell r="BO43">
            <v>32.365342091458999</v>
          </cell>
          <cell r="BP43">
            <v>34.461999686028001</v>
          </cell>
          <cell r="BQ43">
            <v>35.259093825044999</v>
          </cell>
          <cell r="BR43">
            <v>35.821969710495999</v>
          </cell>
          <cell r="BS43">
            <v>35.82599363968</v>
          </cell>
          <cell r="BT43">
            <v>38.178254182747999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N44">
            <v>0</v>
          </cell>
          <cell r="O44">
            <v>-2.3210000000000002</v>
          </cell>
          <cell r="P44">
            <v>-3.6930000000000001</v>
          </cell>
          <cell r="Q44">
            <v>-5.3220000000000001</v>
          </cell>
          <cell r="R44">
            <v>-8.7509999999999994</v>
          </cell>
          <cell r="S44">
            <v>-11.722</v>
          </cell>
          <cell r="T44">
            <v>-16.247</v>
          </cell>
          <cell r="U44">
            <v>-21.99</v>
          </cell>
          <cell r="V44">
            <v>-30.692</v>
          </cell>
          <cell r="W44">
            <v>-43.501577127333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N45">
            <v>2.028</v>
          </cell>
          <cell r="O45">
            <v>3.2440000000000002</v>
          </cell>
          <cell r="P45">
            <v>4.399</v>
          </cell>
          <cell r="Q45">
            <v>10.766</v>
          </cell>
          <cell r="R45">
            <v>17.047999999999998</v>
          </cell>
          <cell r="S45">
            <v>21.5</v>
          </cell>
          <cell r="T45">
            <v>26.454999999999998</v>
          </cell>
          <cell r="U45">
            <v>30.267067949013001</v>
          </cell>
          <cell r="V45">
            <v>34.461999686028001</v>
          </cell>
          <cell r="W45">
            <v>38.178254182747999</v>
          </cell>
          <cell r="AO45">
            <v>0</v>
          </cell>
          <cell r="AP45">
            <v>0</v>
          </cell>
          <cell r="AQ45">
            <v>0</v>
          </cell>
          <cell r="AR45">
            <v>4.399</v>
          </cell>
          <cell r="AS45">
            <v>5.1180000000000003</v>
          </cell>
          <cell r="AT45">
            <v>10.131</v>
          </cell>
          <cell r="AU45">
            <v>10.391</v>
          </cell>
          <cell r="AV45">
            <v>10.766</v>
          </cell>
          <cell r="AW45">
            <v>12.526</v>
          </cell>
          <cell r="AX45">
            <v>14.032</v>
          </cell>
          <cell r="AY45">
            <v>15.351000000000001</v>
          </cell>
          <cell r="AZ45">
            <v>17.047999999999998</v>
          </cell>
          <cell r="BA45">
            <v>18.266999999999999</v>
          </cell>
          <cell r="BB45">
            <v>18.465</v>
          </cell>
          <cell r="BC45">
            <v>20.097000000000001</v>
          </cell>
          <cell r="BD45">
            <v>21.5</v>
          </cell>
          <cell r="BE45">
            <v>24.169</v>
          </cell>
          <cell r="BF45">
            <v>26.768999999999998</v>
          </cell>
          <cell r="BG45">
            <v>26.972999999999999</v>
          </cell>
          <cell r="BH45">
            <v>26.454999999999998</v>
          </cell>
          <cell r="BI45">
            <v>26.163</v>
          </cell>
          <cell r="BJ45">
            <v>27.357122363296</v>
          </cell>
          <cell r="BK45">
            <v>28.044758069753001</v>
          </cell>
          <cell r="BL45">
            <v>30.267067949013001</v>
          </cell>
          <cell r="BM45">
            <v>31.263305089995999</v>
          </cell>
          <cell r="BN45">
            <v>32.117598174236001</v>
          </cell>
          <cell r="BO45">
            <v>32.365342091458999</v>
          </cell>
          <cell r="BP45">
            <v>34.461999686028001</v>
          </cell>
          <cell r="BQ45">
            <v>35.259093825044999</v>
          </cell>
          <cell r="BR45">
            <v>35.821969710495999</v>
          </cell>
          <cell r="BS45">
            <v>35.82599363968</v>
          </cell>
          <cell r="BT45">
            <v>38.178254182747999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N46">
            <v>1.83</v>
          </cell>
          <cell r="O46">
            <v>2.0680000000000001</v>
          </cell>
          <cell r="P46">
            <v>3.681</v>
          </cell>
          <cell r="Q46">
            <v>3.7349999999999999</v>
          </cell>
          <cell r="R46">
            <v>14.612</v>
          </cell>
          <cell r="S46">
            <v>40.7136</v>
          </cell>
          <cell r="T46">
            <v>73.074340000000007</v>
          </cell>
          <cell r="U46">
            <v>64.341300000000004</v>
          </cell>
          <cell r="V46">
            <v>64.864400000000003</v>
          </cell>
          <cell r="W46">
            <v>64.341300000000004</v>
          </cell>
          <cell r="AO46">
            <v>0</v>
          </cell>
          <cell r="AP46">
            <v>0</v>
          </cell>
          <cell r="AQ46">
            <v>0</v>
          </cell>
          <cell r="AR46">
            <v>3.1339999999999999</v>
          </cell>
          <cell r="AS46">
            <v>3.137</v>
          </cell>
          <cell r="AT46">
            <v>3.1669999999999998</v>
          </cell>
          <cell r="AU46">
            <v>3.129</v>
          </cell>
          <cell r="AV46">
            <v>2.9980000000000002</v>
          </cell>
          <cell r="AW46">
            <v>2.8980000000000001</v>
          </cell>
          <cell r="AX46">
            <v>13.855</v>
          </cell>
          <cell r="AY46">
            <v>13.478</v>
          </cell>
          <cell r="AZ46">
            <v>12.992000000000001</v>
          </cell>
          <cell r="BA46">
            <v>12.475</v>
          </cell>
          <cell r="BB46">
            <v>23.763000000000002</v>
          </cell>
          <cell r="BC46">
            <v>23.777000000000001</v>
          </cell>
          <cell r="BD46">
            <v>33.927999999999997</v>
          </cell>
          <cell r="BE46">
            <v>33.173999999999999</v>
          </cell>
          <cell r="BF46">
            <v>31.891999999999999</v>
          </cell>
          <cell r="BG46">
            <v>29.280999999999999</v>
          </cell>
          <cell r="BH46">
            <v>59.896999999999998</v>
          </cell>
          <cell r="BI46">
            <v>52.31</v>
          </cell>
          <cell r="BJ46">
            <v>52.31</v>
          </cell>
          <cell r="BK46">
            <v>52.31</v>
          </cell>
          <cell r="BL46">
            <v>52.31</v>
          </cell>
          <cell r="BM46">
            <v>52.31</v>
          </cell>
          <cell r="BN46">
            <v>52.31</v>
          </cell>
          <cell r="BO46">
            <v>52.31</v>
          </cell>
          <cell r="BP46">
            <v>52.31</v>
          </cell>
          <cell r="BQ46">
            <v>52.31</v>
          </cell>
          <cell r="BR46">
            <v>52.31</v>
          </cell>
          <cell r="BS46">
            <v>52.31</v>
          </cell>
          <cell r="BT46">
            <v>52.31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O47">
            <v>-0.34300000000000003</v>
          </cell>
          <cell r="P47">
            <v>-0.54700000000000004</v>
          </cell>
          <cell r="Q47">
            <v>-0.73699999999999999</v>
          </cell>
          <cell r="R47">
            <v>-1.62</v>
          </cell>
          <cell r="S47">
            <v>-6.7855999999999996</v>
          </cell>
          <cell r="T47">
            <v>-13.177339999999999</v>
          </cell>
          <cell r="U47">
            <v>-12.0313</v>
          </cell>
          <cell r="V47">
            <v>-12.554399999999999</v>
          </cell>
          <cell r="W47">
            <v>-12.0313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N48">
            <v>1.83</v>
          </cell>
          <cell r="O48">
            <v>1.7250000000000001</v>
          </cell>
          <cell r="P48">
            <v>3.1339999999999999</v>
          </cell>
          <cell r="Q48">
            <v>2.9980000000000002</v>
          </cell>
          <cell r="R48">
            <v>12.992000000000001</v>
          </cell>
          <cell r="S48">
            <v>33.927999999999997</v>
          </cell>
          <cell r="T48">
            <v>59.896999999999998</v>
          </cell>
          <cell r="U48">
            <v>52.31</v>
          </cell>
          <cell r="V48">
            <v>52.31</v>
          </cell>
          <cell r="W48">
            <v>52.31</v>
          </cell>
          <cell r="AO48">
            <v>0</v>
          </cell>
          <cell r="AP48">
            <v>0</v>
          </cell>
          <cell r="AQ48">
            <v>0</v>
          </cell>
          <cell r="AR48">
            <v>3.1339999999999999</v>
          </cell>
          <cell r="AS48">
            <v>3.137</v>
          </cell>
          <cell r="AT48">
            <v>3.1669999999999998</v>
          </cell>
          <cell r="AU48">
            <v>3.129</v>
          </cell>
          <cell r="AV48">
            <v>2.9980000000000002</v>
          </cell>
          <cell r="AW48">
            <v>2.8980000000000001</v>
          </cell>
          <cell r="AX48">
            <v>13.855</v>
          </cell>
          <cell r="AY48">
            <v>13.478</v>
          </cell>
          <cell r="AZ48">
            <v>12.992000000000001</v>
          </cell>
          <cell r="BA48">
            <v>12.475</v>
          </cell>
          <cell r="BB48">
            <v>23.763000000000002</v>
          </cell>
          <cell r="BC48">
            <v>23.777000000000001</v>
          </cell>
          <cell r="BD48">
            <v>33.927999999999997</v>
          </cell>
          <cell r="BE48">
            <v>33.173999999999999</v>
          </cell>
          <cell r="BF48">
            <v>31.891999999999999</v>
          </cell>
          <cell r="BG48">
            <v>29.280999999999999</v>
          </cell>
          <cell r="BH48">
            <v>59.896999999999998</v>
          </cell>
          <cell r="BI48">
            <v>52.31</v>
          </cell>
          <cell r="BJ48">
            <v>52.31</v>
          </cell>
          <cell r="BK48">
            <v>52.31</v>
          </cell>
          <cell r="BL48">
            <v>52.31</v>
          </cell>
          <cell r="BM48">
            <v>52.31</v>
          </cell>
          <cell r="BN48">
            <v>52.31</v>
          </cell>
          <cell r="BO48">
            <v>52.31</v>
          </cell>
          <cell r="BP48">
            <v>52.31</v>
          </cell>
          <cell r="BQ48">
            <v>52.31</v>
          </cell>
          <cell r="BR48">
            <v>52.31</v>
          </cell>
          <cell r="BS48">
            <v>52.31</v>
          </cell>
          <cell r="BT48">
            <v>52.31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N51">
            <v>3.399</v>
          </cell>
          <cell r="O51">
            <v>4.6369999999999996</v>
          </cell>
          <cell r="P51">
            <v>5.8209999999999997</v>
          </cell>
          <cell r="Q51">
            <v>3.8740000000000001</v>
          </cell>
          <cell r="R51">
            <v>4.3890000000000002</v>
          </cell>
          <cell r="S51">
            <v>4.6100000000000003</v>
          </cell>
          <cell r="T51">
            <v>5.85</v>
          </cell>
          <cell r="U51">
            <v>8.4459999999999997</v>
          </cell>
          <cell r="V51">
            <v>8.4459999999999997</v>
          </cell>
          <cell r="W51">
            <v>8.4459999999999997</v>
          </cell>
          <cell r="AO51">
            <v>0</v>
          </cell>
          <cell r="AP51">
            <v>0</v>
          </cell>
          <cell r="AQ51">
            <v>0</v>
          </cell>
          <cell r="AR51">
            <v>5.8209999999999997</v>
          </cell>
          <cell r="AS51">
            <v>5.8140000000000001</v>
          </cell>
          <cell r="AT51">
            <v>5.9269999999999996</v>
          </cell>
          <cell r="AU51">
            <v>5.9180000000000001</v>
          </cell>
          <cell r="AV51">
            <v>3.8740000000000001</v>
          </cell>
          <cell r="AW51">
            <v>3.9990000000000001</v>
          </cell>
          <cell r="AX51">
            <v>4.1269999999999998</v>
          </cell>
          <cell r="AY51">
            <v>3.8340000000000001</v>
          </cell>
          <cell r="AZ51">
            <v>4.3890000000000002</v>
          </cell>
          <cell r="BA51">
            <v>3.6339999999999999</v>
          </cell>
          <cell r="BB51">
            <v>2.621</v>
          </cell>
          <cell r="BC51">
            <v>2.5950000000000002</v>
          </cell>
          <cell r="BD51">
            <v>4.6100000000000003</v>
          </cell>
          <cell r="BE51">
            <v>5.39</v>
          </cell>
          <cell r="BF51">
            <v>5.4989999999999997</v>
          </cell>
          <cell r="BG51">
            <v>5.57</v>
          </cell>
          <cell r="BH51">
            <v>5.85</v>
          </cell>
          <cell r="BI51">
            <v>8.4459999999999997</v>
          </cell>
          <cell r="BJ51">
            <v>8.4459999999999997</v>
          </cell>
          <cell r="BK51">
            <v>8.4459999999999997</v>
          </cell>
          <cell r="BL51">
            <v>8.4459999999999997</v>
          </cell>
          <cell r="BM51">
            <v>8.4459999999999997</v>
          </cell>
          <cell r="BN51">
            <v>8.4459999999999997</v>
          </cell>
          <cell r="BO51">
            <v>8.4459999999999997</v>
          </cell>
          <cell r="BP51">
            <v>8.4459999999999997</v>
          </cell>
          <cell r="BQ51">
            <v>8.4459999999999997</v>
          </cell>
          <cell r="BR51">
            <v>8.4459999999999997</v>
          </cell>
          <cell r="BS51">
            <v>8.4459999999999997</v>
          </cell>
          <cell r="BT51">
            <v>8.4459999999999997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N52">
            <v>67.018000000000001</v>
          </cell>
          <cell r="O52">
            <v>102.967</v>
          </cell>
          <cell r="P52">
            <v>265.06400000000002</v>
          </cell>
          <cell r="Q52">
            <v>317.70800000000003</v>
          </cell>
          <cell r="R52">
            <v>390.37299999999999</v>
          </cell>
          <cell r="S52">
            <v>467.92200000000003</v>
          </cell>
          <cell r="T52">
            <v>561.96900000000005</v>
          </cell>
          <cell r="U52">
            <v>608.517133529288</v>
          </cell>
          <cell r="V52">
            <v>673.672775576763</v>
          </cell>
          <cell r="W52">
            <v>783.19606521377898</v>
          </cell>
          <cell r="AO52">
            <v>0</v>
          </cell>
          <cell r="AP52">
            <v>0</v>
          </cell>
          <cell r="AQ52">
            <v>0</v>
          </cell>
          <cell r="AR52">
            <v>265.06400000000002</v>
          </cell>
          <cell r="AS52">
            <v>263.94600000000003</v>
          </cell>
          <cell r="AT52">
            <v>279.38099999999997</v>
          </cell>
          <cell r="AU52">
            <v>274.35199999999998</v>
          </cell>
          <cell r="AV52">
            <v>317.70800000000003</v>
          </cell>
          <cell r="AW52">
            <v>327.38900000000001</v>
          </cell>
          <cell r="AX52">
            <v>318.70400000000001</v>
          </cell>
          <cell r="AY52">
            <v>327.20499999999998</v>
          </cell>
          <cell r="AZ52">
            <v>390.37299999999999</v>
          </cell>
          <cell r="BA52">
            <v>379.25799999999998</v>
          </cell>
          <cell r="BB52">
            <v>394.66300000000001</v>
          </cell>
          <cell r="BC52">
            <v>417.34699999999998</v>
          </cell>
          <cell r="BD52">
            <v>467.92200000000003</v>
          </cell>
          <cell r="BE52">
            <v>461.548</v>
          </cell>
          <cell r="BF52">
            <v>462.60599999999999</v>
          </cell>
          <cell r="BG52">
            <v>448.22800000000001</v>
          </cell>
          <cell r="BH52">
            <v>561.96900000000005</v>
          </cell>
          <cell r="BI52">
            <v>529.01499999999999</v>
          </cell>
          <cell r="BJ52">
            <v>527.80992979843302</v>
          </cell>
          <cell r="BK52">
            <v>509.11536333806998</v>
          </cell>
          <cell r="BL52">
            <v>608.517133529288</v>
          </cell>
          <cell r="BM52">
            <v>554.36660864134899</v>
          </cell>
          <cell r="BN52">
            <v>568.50257779593801</v>
          </cell>
          <cell r="BO52">
            <v>552.95279881993395</v>
          </cell>
          <cell r="BP52">
            <v>673.672775576763</v>
          </cell>
          <cell r="BQ52">
            <v>627.95119655174801</v>
          </cell>
          <cell r="BR52">
            <v>651.80536217642998</v>
          </cell>
          <cell r="BS52">
            <v>640.84302525033797</v>
          </cell>
          <cell r="BT52">
            <v>783.19606521377898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N53">
            <v>4.4960000000000004</v>
          </cell>
          <cell r="O53">
            <v>5.2320000000000002</v>
          </cell>
          <cell r="P53">
            <v>5.6269999999999998</v>
          </cell>
          <cell r="Q53">
            <v>4.8470000000000004</v>
          </cell>
          <cell r="R53">
            <v>7.1280000000000001</v>
          </cell>
          <cell r="S53">
            <v>5.2619999999999996</v>
          </cell>
          <cell r="T53">
            <v>6.8869999999999996</v>
          </cell>
          <cell r="U53">
            <v>6.3132319104760004</v>
          </cell>
          <cell r="V53">
            <v>7.052989747542</v>
          </cell>
          <cell r="W53">
            <v>8.1173375613769991</v>
          </cell>
          <cell r="AO53">
            <v>0</v>
          </cell>
          <cell r="AP53">
            <v>0</v>
          </cell>
          <cell r="AQ53">
            <v>0</v>
          </cell>
          <cell r="AR53">
            <v>5.6269999999999998</v>
          </cell>
          <cell r="AS53">
            <v>5.55</v>
          </cell>
          <cell r="AT53">
            <v>7.4690000000000003</v>
          </cell>
          <cell r="AU53">
            <v>4.9029999999999996</v>
          </cell>
          <cell r="AV53">
            <v>4.8470000000000004</v>
          </cell>
          <cell r="AW53">
            <v>7.383</v>
          </cell>
          <cell r="AX53">
            <v>5.4189999999999996</v>
          </cell>
          <cell r="AY53">
            <v>5.9669999999999996</v>
          </cell>
          <cell r="AZ53">
            <v>7.1280000000000001</v>
          </cell>
          <cell r="BA53">
            <v>5.8250000000000002</v>
          </cell>
          <cell r="BB53">
            <v>6.4080000000000004</v>
          </cell>
          <cell r="BC53">
            <v>5.5410000000000004</v>
          </cell>
          <cell r="BD53">
            <v>5.2619999999999996</v>
          </cell>
          <cell r="BE53">
            <v>6.2560000000000002</v>
          </cell>
          <cell r="BF53">
            <v>4.6840000000000002</v>
          </cell>
          <cell r="BG53">
            <v>7.3949999999999996</v>
          </cell>
          <cell r="BH53">
            <v>6.8869999999999996</v>
          </cell>
          <cell r="BI53">
            <v>3.7080000000000002</v>
          </cell>
          <cell r="BJ53">
            <v>4.1627397591630002</v>
          </cell>
          <cell r="BK53">
            <v>4.4701061664869997</v>
          </cell>
          <cell r="BL53">
            <v>6.3132319104760004</v>
          </cell>
          <cell r="BM53">
            <v>4.198842588142</v>
          </cell>
          <cell r="BN53">
            <v>4.7055100054230001</v>
          </cell>
          <cell r="BO53">
            <v>5.0015677137379999</v>
          </cell>
          <cell r="BP53">
            <v>7.052989747542</v>
          </cell>
          <cell r="BQ53">
            <v>4.6993874923109997</v>
          </cell>
          <cell r="BR53">
            <v>5.2572957162740002</v>
          </cell>
          <cell r="BS53">
            <v>5.667253361897</v>
          </cell>
          <cell r="BT53">
            <v>8.1173375613769991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N54">
            <v>1.9</v>
          </cell>
          <cell r="O54">
            <v>3.2639999999999998</v>
          </cell>
          <cell r="P54">
            <v>0</v>
          </cell>
          <cell r="Q54">
            <v>0.32600000000000001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0.19500000000000001</v>
          </cell>
          <cell r="AV54">
            <v>0.32600000000000001</v>
          </cell>
          <cell r="AW54">
            <v>0.122</v>
          </cell>
          <cell r="AX54">
            <v>0</v>
          </cell>
          <cell r="AY54">
            <v>4.4999999999999998E-2</v>
          </cell>
          <cell r="AZ54">
            <v>0</v>
          </cell>
          <cell r="BA54">
            <v>0.183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N55">
            <v>41.21</v>
          </cell>
          <cell r="O55">
            <v>70.036000000000001</v>
          </cell>
          <cell r="P55">
            <v>94.908000000000001</v>
          </cell>
          <cell r="Q55">
            <v>112.877</v>
          </cell>
          <cell r="R55">
            <v>151.55199999999999</v>
          </cell>
          <cell r="S55">
            <v>178.137</v>
          </cell>
          <cell r="T55">
            <v>224.12700000000001</v>
          </cell>
          <cell r="U55">
            <v>259.32514786869802</v>
          </cell>
          <cell r="V55">
            <v>300.12754259836697</v>
          </cell>
          <cell r="W55">
            <v>361.46624803727599</v>
          </cell>
          <cell r="AO55">
            <v>0</v>
          </cell>
          <cell r="AP55">
            <v>0</v>
          </cell>
          <cell r="AQ55">
            <v>0</v>
          </cell>
          <cell r="AR55">
            <v>94.570999999999998</v>
          </cell>
          <cell r="AS55">
            <v>94.444999999999993</v>
          </cell>
          <cell r="AT55">
            <v>99.837999999999994</v>
          </cell>
          <cell r="AU55">
            <v>94.210999999999999</v>
          </cell>
          <cell r="AV55">
            <v>112.877</v>
          </cell>
          <cell r="AW55">
            <v>115.395</v>
          </cell>
          <cell r="AX55">
            <v>110.128</v>
          </cell>
          <cell r="AY55">
            <v>109.71299999999999</v>
          </cell>
          <cell r="AZ55">
            <v>151.55199999999999</v>
          </cell>
          <cell r="BA55">
            <v>141.10900000000001</v>
          </cell>
          <cell r="BB55">
            <v>143.65</v>
          </cell>
          <cell r="BC55">
            <v>140.13499999999999</v>
          </cell>
          <cell r="BD55">
            <v>178.137</v>
          </cell>
          <cell r="BE55">
            <v>179.19800000000001</v>
          </cell>
          <cell r="BF55">
            <v>180.125</v>
          </cell>
          <cell r="BG55">
            <v>166.59399999999999</v>
          </cell>
          <cell r="BH55">
            <v>224.12700000000001</v>
          </cell>
          <cell r="BI55">
            <v>206.02</v>
          </cell>
          <cell r="BJ55">
            <v>209.08820106575001</v>
          </cell>
          <cell r="BK55">
            <v>193.62489608128499</v>
          </cell>
          <cell r="BL55">
            <v>259.32514786869802</v>
          </cell>
          <cell r="BM55">
            <v>222.795397825495</v>
          </cell>
          <cell r="BN55">
            <v>239.20306963377701</v>
          </cell>
          <cell r="BO55">
            <v>224.231015339262</v>
          </cell>
          <cell r="BP55">
            <v>300.12754259836697</v>
          </cell>
          <cell r="BQ55">
            <v>269.02310518734902</v>
          </cell>
          <cell r="BR55">
            <v>291.74468738338697</v>
          </cell>
          <cell r="BS55">
            <v>276.84993814677898</v>
          </cell>
          <cell r="BT55">
            <v>361.46624803727599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N56">
            <v>47.606000000000002</v>
          </cell>
          <cell r="O56">
            <v>78.531999999999996</v>
          </cell>
          <cell r="P56">
            <v>100.535</v>
          </cell>
          <cell r="Q56">
            <v>118.05</v>
          </cell>
          <cell r="R56">
            <v>158.68</v>
          </cell>
          <cell r="S56">
            <v>183.399</v>
          </cell>
          <cell r="T56">
            <v>231.01400000000001</v>
          </cell>
          <cell r="U56">
            <v>265.63837977917399</v>
          </cell>
          <cell r="V56">
            <v>307.180532345909</v>
          </cell>
          <cell r="W56">
            <v>369.58358559865201</v>
          </cell>
          <cell r="AO56">
            <v>0</v>
          </cell>
          <cell r="AP56">
            <v>0</v>
          </cell>
          <cell r="AQ56">
            <v>0</v>
          </cell>
          <cell r="AR56">
            <v>100.19799999999999</v>
          </cell>
          <cell r="AS56">
            <v>99.995000000000005</v>
          </cell>
          <cell r="AT56">
            <v>107.307</v>
          </cell>
          <cell r="AU56">
            <v>99.308999999999997</v>
          </cell>
          <cell r="AV56">
            <v>118.05</v>
          </cell>
          <cell r="AW56">
            <v>122.9</v>
          </cell>
          <cell r="AX56">
            <v>115.547</v>
          </cell>
          <cell r="AY56">
            <v>115.72499999999999</v>
          </cell>
          <cell r="AZ56">
            <v>158.68</v>
          </cell>
          <cell r="BA56">
            <v>147.11699999999999</v>
          </cell>
          <cell r="BB56">
            <v>150.05799999999999</v>
          </cell>
          <cell r="BC56">
            <v>145.67599999999999</v>
          </cell>
          <cell r="BD56">
            <v>183.399</v>
          </cell>
          <cell r="BE56">
            <v>185.45400000000001</v>
          </cell>
          <cell r="BF56">
            <v>184.809</v>
          </cell>
          <cell r="BG56">
            <v>173.989</v>
          </cell>
          <cell r="BH56">
            <v>231.01400000000001</v>
          </cell>
          <cell r="BI56">
            <v>209.72800000000001</v>
          </cell>
          <cell r="BJ56">
            <v>213.25094082491299</v>
          </cell>
          <cell r="BK56">
            <v>198.09500224777199</v>
          </cell>
          <cell r="BL56">
            <v>265.63837977917399</v>
          </cell>
          <cell r="BM56">
            <v>226.99424041363699</v>
          </cell>
          <cell r="BN56">
            <v>243.90857963920001</v>
          </cell>
          <cell r="BO56">
            <v>229.23258305300001</v>
          </cell>
          <cell r="BP56">
            <v>307.180532345909</v>
          </cell>
          <cell r="BQ56">
            <v>273.72249267965901</v>
          </cell>
          <cell r="BR56">
            <v>297.001983099661</v>
          </cell>
          <cell r="BS56">
            <v>282.51719150867598</v>
          </cell>
          <cell r="BT56">
            <v>369.58358559865201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N57">
            <v>22.143000000000001</v>
          </cell>
          <cell r="O57">
            <v>35.575000000000003</v>
          </cell>
          <cell r="P57">
            <v>50.024000000000001</v>
          </cell>
          <cell r="Q57">
            <v>67.116</v>
          </cell>
          <cell r="R57">
            <v>85.941999999999993</v>
          </cell>
          <cell r="S57">
            <v>102.321</v>
          </cell>
          <cell r="T57">
            <v>132.12899999999999</v>
          </cell>
          <cell r="U57">
            <v>148.21965125260201</v>
          </cell>
          <cell r="V57">
            <v>183.61884540609799</v>
          </cell>
          <cell r="W57">
            <v>233.043398895243</v>
          </cell>
          <cell r="AO57">
            <v>0</v>
          </cell>
          <cell r="AP57">
            <v>0</v>
          </cell>
          <cell r="AQ57">
            <v>0</v>
          </cell>
          <cell r="AR57">
            <v>50.024000000000001</v>
          </cell>
          <cell r="AS57">
            <v>55.006999999999998</v>
          </cell>
          <cell r="AT57">
            <v>54.941000000000003</v>
          </cell>
          <cell r="AU57">
            <v>52.62</v>
          </cell>
          <cell r="AV57">
            <v>67.116</v>
          </cell>
          <cell r="AW57">
            <v>71.863</v>
          </cell>
          <cell r="AX57">
            <v>67.483999999999995</v>
          </cell>
          <cell r="AY57">
            <v>66.515000000000001</v>
          </cell>
          <cell r="AZ57">
            <v>85.941999999999993</v>
          </cell>
          <cell r="BA57">
            <v>89.236000000000004</v>
          </cell>
          <cell r="BB57">
            <v>88.159000000000006</v>
          </cell>
          <cell r="BC57">
            <v>84.274000000000001</v>
          </cell>
          <cell r="BD57">
            <v>102.321</v>
          </cell>
          <cell r="BE57">
            <v>113.583</v>
          </cell>
          <cell r="BF57">
            <v>113.11799999999999</v>
          </cell>
          <cell r="BG57">
            <v>96.855000000000004</v>
          </cell>
          <cell r="BH57">
            <v>132.12899999999999</v>
          </cell>
          <cell r="BI57">
            <v>135.316</v>
          </cell>
          <cell r="BJ57">
            <v>139.41009479538201</v>
          </cell>
          <cell r="BK57">
            <v>116.89378790226399</v>
          </cell>
          <cell r="BL57">
            <v>148.21965125260201</v>
          </cell>
          <cell r="BM57">
            <v>153.227281174571</v>
          </cell>
          <cell r="BN57">
            <v>161.02780707803899</v>
          </cell>
          <cell r="BO57">
            <v>140.67887641768701</v>
          </cell>
          <cell r="BP57">
            <v>183.61884540609799</v>
          </cell>
          <cell r="BQ57">
            <v>194.225234014682</v>
          </cell>
          <cell r="BR57">
            <v>208.62972416484999</v>
          </cell>
          <cell r="BS57">
            <v>187.07442832803099</v>
          </cell>
          <cell r="BT57">
            <v>233.043398895243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N58">
            <v>6.1779999999999999</v>
          </cell>
          <cell r="O58">
            <v>3.7770000000000001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N59">
            <v>6.7009999999999996</v>
          </cell>
          <cell r="O59">
            <v>5.86</v>
          </cell>
          <cell r="P59">
            <v>5.3390000000000004</v>
          </cell>
          <cell r="Q59">
            <v>10.122999999999999</v>
          </cell>
          <cell r="R59">
            <v>6.1310000000000002</v>
          </cell>
          <cell r="S59">
            <v>12.353</v>
          </cell>
          <cell r="T59">
            <v>22.463000000000001</v>
          </cell>
          <cell r="U59">
            <v>22.352323290181999</v>
          </cell>
          <cell r="V59">
            <v>23.890079206542001</v>
          </cell>
          <cell r="W59">
            <v>26.05523619425</v>
          </cell>
          <cell r="AO59">
            <v>0</v>
          </cell>
          <cell r="AP59">
            <v>0</v>
          </cell>
          <cell r="AQ59">
            <v>0</v>
          </cell>
          <cell r="AR59">
            <v>5.3390000000000004</v>
          </cell>
          <cell r="AS59">
            <v>3.2770000000000001</v>
          </cell>
          <cell r="AT59">
            <v>7.6529999999999996</v>
          </cell>
          <cell r="AU59">
            <v>7.1280000000000001</v>
          </cell>
          <cell r="AV59">
            <v>10.122999999999999</v>
          </cell>
          <cell r="AW59">
            <v>9.4090000000000007</v>
          </cell>
          <cell r="AX59">
            <v>7.89</v>
          </cell>
          <cell r="AY59">
            <v>7.13</v>
          </cell>
          <cell r="AZ59">
            <v>6.1310000000000002</v>
          </cell>
          <cell r="BA59">
            <v>6.43</v>
          </cell>
          <cell r="BB59">
            <v>12.827999999999999</v>
          </cell>
          <cell r="BC59">
            <v>16.238</v>
          </cell>
          <cell r="BD59">
            <v>12.353</v>
          </cell>
          <cell r="BE59">
            <v>12.29</v>
          </cell>
          <cell r="BF59">
            <v>12.603999999999999</v>
          </cell>
          <cell r="BG59">
            <v>10.323</v>
          </cell>
          <cell r="BH59">
            <v>22.463000000000001</v>
          </cell>
          <cell r="BI59">
            <v>20.446999999999999</v>
          </cell>
          <cell r="BJ59">
            <v>20.837418190430999</v>
          </cell>
          <cell r="BK59">
            <v>20.307202916796999</v>
          </cell>
          <cell r="BL59">
            <v>22.352323290181999</v>
          </cell>
          <cell r="BM59">
            <v>21.292175239452</v>
          </cell>
          <cell r="BN59">
            <v>21.828903898806999</v>
          </cell>
          <cell r="BO59">
            <v>21.360250152578001</v>
          </cell>
          <cell r="BP59">
            <v>23.890079206542001</v>
          </cell>
          <cell r="BQ59">
            <v>22.868042241621001</v>
          </cell>
          <cell r="BR59">
            <v>23.641691508436001</v>
          </cell>
          <cell r="BS59">
            <v>23.200729832949001</v>
          </cell>
          <cell r="BT59">
            <v>26.05523619425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N60">
            <v>12.879</v>
          </cell>
          <cell r="O60">
            <v>9.6370000000000005</v>
          </cell>
          <cell r="P60">
            <v>5.3390000000000004</v>
          </cell>
          <cell r="Q60">
            <v>10.122999999999999</v>
          </cell>
          <cell r="R60">
            <v>6.1310000000000002</v>
          </cell>
          <cell r="S60">
            <v>12.353</v>
          </cell>
          <cell r="T60">
            <v>22.463000000000001</v>
          </cell>
          <cell r="U60">
            <v>22.352323290181999</v>
          </cell>
          <cell r="V60">
            <v>23.890079206542001</v>
          </cell>
          <cell r="W60">
            <v>26.05523619425</v>
          </cell>
          <cell r="AO60">
            <v>0</v>
          </cell>
          <cell r="AP60">
            <v>0</v>
          </cell>
          <cell r="AQ60">
            <v>0</v>
          </cell>
          <cell r="AR60">
            <v>5.3390000000000004</v>
          </cell>
          <cell r="AS60">
            <v>3.2770000000000001</v>
          </cell>
          <cell r="AT60">
            <v>7.6529999999999996</v>
          </cell>
          <cell r="AU60">
            <v>7.1280000000000001</v>
          </cell>
          <cell r="AV60">
            <v>10.122999999999999</v>
          </cell>
          <cell r="AW60">
            <v>9.4090000000000007</v>
          </cell>
          <cell r="AX60">
            <v>7.89</v>
          </cell>
          <cell r="AY60">
            <v>7.13</v>
          </cell>
          <cell r="AZ60">
            <v>6.1310000000000002</v>
          </cell>
          <cell r="BA60">
            <v>6.43</v>
          </cell>
          <cell r="BB60">
            <v>12.827999999999999</v>
          </cell>
          <cell r="BC60">
            <v>16.238</v>
          </cell>
          <cell r="BD60">
            <v>12.353</v>
          </cell>
          <cell r="BE60">
            <v>12.29</v>
          </cell>
          <cell r="BF60">
            <v>12.603999999999999</v>
          </cell>
          <cell r="BG60">
            <v>10.323</v>
          </cell>
          <cell r="BH60">
            <v>22.463000000000001</v>
          </cell>
          <cell r="BI60">
            <v>20.446999999999999</v>
          </cell>
          <cell r="BJ60">
            <v>20.837418190430999</v>
          </cell>
          <cell r="BK60">
            <v>20.307202916796999</v>
          </cell>
          <cell r="BL60">
            <v>22.352323290181999</v>
          </cell>
          <cell r="BM60">
            <v>21.292175239452</v>
          </cell>
          <cell r="BN60">
            <v>21.828903898806999</v>
          </cell>
          <cell r="BO60">
            <v>21.360250152578001</v>
          </cell>
          <cell r="BP60">
            <v>23.890079206542001</v>
          </cell>
          <cell r="BQ60">
            <v>22.868042241621001</v>
          </cell>
          <cell r="BR60">
            <v>23.641691508436001</v>
          </cell>
          <cell r="BS60">
            <v>23.200729832949001</v>
          </cell>
          <cell r="BT60">
            <v>26.05523619425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N61">
            <v>60.484999999999999</v>
          </cell>
          <cell r="O61">
            <v>88.168999999999997</v>
          </cell>
          <cell r="P61">
            <v>105.874</v>
          </cell>
          <cell r="Q61">
            <v>128.173</v>
          </cell>
          <cell r="R61">
            <v>164.81100000000001</v>
          </cell>
          <cell r="S61">
            <v>195.75200000000001</v>
          </cell>
          <cell r="T61">
            <v>253.477</v>
          </cell>
          <cell r="U61">
            <v>287.99070306935602</v>
          </cell>
          <cell r="V61">
            <v>331.070611552451</v>
          </cell>
          <cell r="W61">
            <v>395.63882179290198</v>
          </cell>
          <cell r="AO61">
            <v>0</v>
          </cell>
          <cell r="AP61">
            <v>0</v>
          </cell>
          <cell r="AQ61">
            <v>0</v>
          </cell>
          <cell r="AR61">
            <v>105.53700000000001</v>
          </cell>
          <cell r="AS61">
            <v>103.27200000000001</v>
          </cell>
          <cell r="AT61">
            <v>114.96</v>
          </cell>
          <cell r="AU61">
            <v>106.437</v>
          </cell>
          <cell r="AV61">
            <v>128.173</v>
          </cell>
          <cell r="AW61">
            <v>132.309</v>
          </cell>
          <cell r="AX61">
            <v>123.437</v>
          </cell>
          <cell r="AY61">
            <v>122.855</v>
          </cell>
          <cell r="AZ61">
            <v>164.81100000000001</v>
          </cell>
          <cell r="BA61">
            <v>153.547</v>
          </cell>
          <cell r="BB61">
            <v>162.886</v>
          </cell>
          <cell r="BC61">
            <v>161.91399999999999</v>
          </cell>
          <cell r="BD61">
            <v>195.75200000000001</v>
          </cell>
          <cell r="BE61">
            <v>197.744</v>
          </cell>
          <cell r="BF61">
            <v>197.41300000000001</v>
          </cell>
          <cell r="BG61">
            <v>184.31200000000001</v>
          </cell>
          <cell r="BH61">
            <v>253.477</v>
          </cell>
          <cell r="BI61">
            <v>230.17500000000001</v>
          </cell>
          <cell r="BJ61">
            <v>234.088359015344</v>
          </cell>
          <cell r="BK61">
            <v>218.40220516456901</v>
          </cell>
          <cell r="BL61">
            <v>287.99070306935602</v>
          </cell>
          <cell r="BM61">
            <v>248.28641565308899</v>
          </cell>
          <cell r="BN61">
            <v>265.73748353800698</v>
          </cell>
          <cell r="BO61">
            <v>250.59283320557699</v>
          </cell>
          <cell r="BP61">
            <v>331.070611552451</v>
          </cell>
          <cell r="BQ61">
            <v>296.59053492127998</v>
          </cell>
          <cell r="BR61">
            <v>320.643674608097</v>
          </cell>
          <cell r="BS61">
            <v>305.71792134162598</v>
          </cell>
          <cell r="BT61">
            <v>395.63882179290198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N63">
            <v>6.5330000000000004</v>
          </cell>
          <cell r="O63">
            <v>14.798</v>
          </cell>
          <cell r="P63">
            <v>159.19</v>
          </cell>
          <cell r="Q63">
            <v>189.535</v>
          </cell>
          <cell r="R63">
            <v>225.56200000000001</v>
          </cell>
          <cell r="S63">
            <v>272.17</v>
          </cell>
          <cell r="T63">
            <v>308.49200000000002</v>
          </cell>
          <cell r="U63">
            <v>320.52643045993301</v>
          </cell>
          <cell r="V63">
            <v>342.602164024312</v>
          </cell>
          <cell r="W63">
            <v>387.557243420877</v>
          </cell>
          <cell r="AO63">
            <v>0</v>
          </cell>
          <cell r="AP63">
            <v>0</v>
          </cell>
          <cell r="AQ63">
            <v>0</v>
          </cell>
          <cell r="AR63">
            <v>159.19</v>
          </cell>
          <cell r="AS63">
            <v>160.33699999999999</v>
          </cell>
          <cell r="AT63">
            <v>164.084</v>
          </cell>
          <cell r="AU63">
            <v>167.578</v>
          </cell>
          <cell r="AV63">
            <v>189.535</v>
          </cell>
          <cell r="AW63">
            <v>195.08</v>
          </cell>
          <cell r="AX63">
            <v>195.267</v>
          </cell>
          <cell r="AY63">
            <v>204.35</v>
          </cell>
          <cell r="AZ63">
            <v>225.56200000000001</v>
          </cell>
          <cell r="BA63">
            <v>225.71100000000001</v>
          </cell>
          <cell r="BB63">
            <v>231.77699999999999</v>
          </cell>
          <cell r="BC63">
            <v>255.43299999999999</v>
          </cell>
          <cell r="BD63">
            <v>272.17</v>
          </cell>
          <cell r="BE63">
            <v>263.80399999999997</v>
          </cell>
          <cell r="BF63">
            <v>265.19299999999998</v>
          </cell>
          <cell r="BG63">
            <v>263.916</v>
          </cell>
          <cell r="BH63">
            <v>308.49200000000002</v>
          </cell>
          <cell r="BI63">
            <v>298.83999999999997</v>
          </cell>
          <cell r="BJ63">
            <v>293.72157078308902</v>
          </cell>
          <cell r="BK63">
            <v>290.71315817350097</v>
          </cell>
          <cell r="BL63">
            <v>320.52643045993301</v>
          </cell>
          <cell r="BM63">
            <v>306.08019298826002</v>
          </cell>
          <cell r="BN63">
            <v>302.76509425793103</v>
          </cell>
          <cell r="BO63">
            <v>302.35996561435701</v>
          </cell>
          <cell r="BP63">
            <v>342.602164024312</v>
          </cell>
          <cell r="BQ63">
            <v>331.36066163046701</v>
          </cell>
          <cell r="BR63">
            <v>331.16168756833298</v>
          </cell>
          <cell r="BS63">
            <v>335.12510390871199</v>
          </cell>
          <cell r="BT63">
            <v>387.557243420877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N65">
            <v>6.5330000000000004</v>
          </cell>
          <cell r="O65">
            <v>14.798</v>
          </cell>
          <cell r="P65">
            <v>159.19</v>
          </cell>
          <cell r="Q65">
            <v>189.535</v>
          </cell>
          <cell r="R65">
            <v>225.56200000000001</v>
          </cell>
          <cell r="S65">
            <v>272.17</v>
          </cell>
          <cell r="T65">
            <v>308.49200000000002</v>
          </cell>
          <cell r="U65">
            <v>320.52643045993301</v>
          </cell>
          <cell r="V65">
            <v>342.602164024312</v>
          </cell>
          <cell r="W65">
            <v>387.557243420877</v>
          </cell>
          <cell r="AO65">
            <v>0</v>
          </cell>
          <cell r="AP65">
            <v>0</v>
          </cell>
          <cell r="AQ65">
            <v>0</v>
          </cell>
          <cell r="AR65">
            <v>159.19</v>
          </cell>
          <cell r="AS65">
            <v>160.33699999999999</v>
          </cell>
          <cell r="AT65">
            <v>164.084</v>
          </cell>
          <cell r="AU65">
            <v>167.578</v>
          </cell>
          <cell r="AV65">
            <v>189.535</v>
          </cell>
          <cell r="AW65">
            <v>195.08</v>
          </cell>
          <cell r="AX65">
            <v>195.267</v>
          </cell>
          <cell r="AY65">
            <v>204.35</v>
          </cell>
          <cell r="AZ65">
            <v>225.56200000000001</v>
          </cell>
          <cell r="BA65">
            <v>225.71100000000001</v>
          </cell>
          <cell r="BB65">
            <v>231.77699999999999</v>
          </cell>
          <cell r="BC65">
            <v>255.43299999999999</v>
          </cell>
          <cell r="BD65">
            <v>272.17</v>
          </cell>
          <cell r="BE65">
            <v>263.80399999999997</v>
          </cell>
          <cell r="BF65">
            <v>265.19299999999998</v>
          </cell>
          <cell r="BG65">
            <v>263.916</v>
          </cell>
          <cell r="BH65">
            <v>308.49200000000002</v>
          </cell>
          <cell r="BI65">
            <v>298.83999999999997</v>
          </cell>
          <cell r="BJ65">
            <v>293.72157078308902</v>
          </cell>
          <cell r="BK65">
            <v>290.71315817350097</v>
          </cell>
          <cell r="BL65">
            <v>320.52643045993301</v>
          </cell>
          <cell r="BM65">
            <v>306.08019298826002</v>
          </cell>
          <cell r="BN65">
            <v>302.76509425793103</v>
          </cell>
          <cell r="BO65">
            <v>302.35996561435701</v>
          </cell>
          <cell r="BP65">
            <v>342.602164024312</v>
          </cell>
          <cell r="BQ65">
            <v>331.36066163046701</v>
          </cell>
          <cell r="BR65">
            <v>331.16168756833298</v>
          </cell>
          <cell r="BS65">
            <v>335.12510390871199</v>
          </cell>
          <cell r="BT65">
            <v>387.557243420877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N66">
            <v>67.018000000000001</v>
          </cell>
          <cell r="O66">
            <v>102.967</v>
          </cell>
          <cell r="P66">
            <v>265.06400000000002</v>
          </cell>
          <cell r="Q66">
            <v>317.70800000000003</v>
          </cell>
          <cell r="R66">
            <v>390.37299999999999</v>
          </cell>
          <cell r="S66">
            <v>467.92200000000003</v>
          </cell>
          <cell r="T66">
            <v>561.96900000000005</v>
          </cell>
          <cell r="U66">
            <v>608.517133529288</v>
          </cell>
          <cell r="V66">
            <v>673.672775576763</v>
          </cell>
          <cell r="W66">
            <v>783.19606521377898</v>
          </cell>
          <cell r="AO66">
            <v>0</v>
          </cell>
          <cell r="AP66">
            <v>0</v>
          </cell>
          <cell r="AQ66">
            <v>0</v>
          </cell>
          <cell r="AR66">
            <v>264.72699999999998</v>
          </cell>
          <cell r="AS66">
            <v>263.60899999999998</v>
          </cell>
          <cell r="AT66">
            <v>279.04399999999998</v>
          </cell>
          <cell r="AU66">
            <v>274.01499999999999</v>
          </cell>
          <cell r="AV66">
            <v>317.70800000000003</v>
          </cell>
          <cell r="AW66">
            <v>327.38900000000001</v>
          </cell>
          <cell r="AX66">
            <v>318.70400000000001</v>
          </cell>
          <cell r="AY66">
            <v>327.20499999999998</v>
          </cell>
          <cell r="AZ66">
            <v>390.37299999999999</v>
          </cell>
          <cell r="BA66">
            <v>379.25799999999998</v>
          </cell>
          <cell r="BB66">
            <v>394.66300000000001</v>
          </cell>
          <cell r="BC66">
            <v>417.34699999999998</v>
          </cell>
          <cell r="BD66">
            <v>467.92200000000003</v>
          </cell>
          <cell r="BE66">
            <v>461.548</v>
          </cell>
          <cell r="BF66">
            <v>462.60599999999999</v>
          </cell>
          <cell r="BG66">
            <v>448.22800000000001</v>
          </cell>
          <cell r="BH66">
            <v>561.96900000000005</v>
          </cell>
          <cell r="BI66">
            <v>529.01499999999999</v>
          </cell>
          <cell r="BJ66">
            <v>527.80992979843302</v>
          </cell>
          <cell r="BK66">
            <v>509.11536333806998</v>
          </cell>
          <cell r="BL66">
            <v>608.517133529288</v>
          </cell>
          <cell r="BM66">
            <v>554.36660864134899</v>
          </cell>
          <cell r="BN66">
            <v>568.50257779593801</v>
          </cell>
          <cell r="BO66">
            <v>552.95279881993395</v>
          </cell>
          <cell r="BP66">
            <v>673.672775576763</v>
          </cell>
          <cell r="BQ66">
            <v>627.95119655174801</v>
          </cell>
          <cell r="BR66">
            <v>651.80536217642998</v>
          </cell>
          <cell r="BS66">
            <v>640.84302525033797</v>
          </cell>
          <cell r="BT66">
            <v>783.19606521377898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N68">
            <v>-6.7220000000000004</v>
          </cell>
          <cell r="O68">
            <v>-17.811</v>
          </cell>
          <cell r="P68">
            <v>-158.71199999999999</v>
          </cell>
          <cell r="Q68">
            <v>-177.08699999999999</v>
          </cell>
          <cell r="R68">
            <v>-195.803</v>
          </cell>
          <cell r="S68">
            <v>-227.69300000000001</v>
          </cell>
          <cell r="T68">
            <v>-244.018</v>
          </cell>
          <cell r="U68">
            <v>-264.80226077364699</v>
          </cell>
          <cell r="V68">
            <v>-296.83117667179698</v>
          </cell>
          <cell r="W68">
            <v>-360.054146356133</v>
          </cell>
          <cell r="AO68">
            <v>0</v>
          </cell>
          <cell r="AP68">
            <v>0</v>
          </cell>
          <cell r="AQ68">
            <v>0</v>
          </cell>
          <cell r="AR68">
            <v>-158.71199999999999</v>
          </cell>
          <cell r="AS68">
            <v>-176.79</v>
          </cell>
          <cell r="AT68">
            <v>-174.50299999999999</v>
          </cell>
          <cell r="AU68">
            <v>-169.922</v>
          </cell>
          <cell r="AV68">
            <v>-177.08699999999999</v>
          </cell>
          <cell r="AW68">
            <v>-205.62</v>
          </cell>
          <cell r="AX68">
            <v>-195.12100000000001</v>
          </cell>
          <cell r="AY68">
            <v>-193.066</v>
          </cell>
          <cell r="AZ68">
            <v>-195.803</v>
          </cell>
          <cell r="BA68">
            <v>-214.65100000000001</v>
          </cell>
          <cell r="BB68">
            <v>-223.54900000000001</v>
          </cell>
          <cell r="BC68">
            <v>-235.154</v>
          </cell>
          <cell r="BD68">
            <v>-227.69300000000001</v>
          </cell>
          <cell r="BE68">
            <v>-253.279</v>
          </cell>
          <cell r="BF68">
            <v>-255.035</v>
          </cell>
          <cell r="BG68">
            <v>-241.97900000000001</v>
          </cell>
          <cell r="BH68">
            <v>-244.018</v>
          </cell>
          <cell r="BI68">
            <v>-281.05599999999998</v>
          </cell>
          <cell r="BJ68">
            <v>-295.37267348519498</v>
          </cell>
          <cell r="BK68">
            <v>-257.80387233458498</v>
          </cell>
          <cell r="BL68">
            <v>-264.80226077364699</v>
          </cell>
          <cell r="BM68">
            <v>-282.19112849939398</v>
          </cell>
          <cell r="BN68">
            <v>-311.62125823856701</v>
          </cell>
          <cell r="BO68">
            <v>-277.73867562381798</v>
          </cell>
          <cell r="BP68">
            <v>-296.83117667179698</v>
          </cell>
          <cell r="BQ68">
            <v>-330.084168700752</v>
          </cell>
          <cell r="BR68">
            <v>-371.98271959693898</v>
          </cell>
          <cell r="BS68">
            <v>-338.024140106993</v>
          </cell>
          <cell r="BT68">
            <v>-360.054146356133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  <cell r="N70">
            <v>1.268</v>
          </cell>
          <cell r="O70">
            <v>1.3080000000000001</v>
          </cell>
          <cell r="P70">
            <v>2.746</v>
          </cell>
          <cell r="Q70">
            <v>2.8</v>
          </cell>
          <cell r="R70">
            <v>7.367</v>
          </cell>
          <cell r="S70">
            <v>21.233000000000001</v>
          </cell>
          <cell r="T70">
            <v>38.701999999999998</v>
          </cell>
          <cell r="U70">
            <v>37.798999999999999</v>
          </cell>
          <cell r="V70">
            <v>37.798999999999999</v>
          </cell>
          <cell r="W70">
            <v>37.798999999999999</v>
          </cell>
          <cell r="AO70">
            <v>0</v>
          </cell>
          <cell r="AP70">
            <v>0</v>
          </cell>
          <cell r="AQ70">
            <v>0</v>
          </cell>
          <cell r="AR70">
            <v>2.746</v>
          </cell>
          <cell r="AS70">
            <v>2.7869999999999999</v>
          </cell>
          <cell r="AT70">
            <v>2.8610000000000002</v>
          </cell>
          <cell r="AU70">
            <v>2.8759999999999999</v>
          </cell>
          <cell r="AV70">
            <v>2.8</v>
          </cell>
          <cell r="AW70">
            <v>2.7389999999999999</v>
          </cell>
          <cell r="AX70">
            <v>13.734</v>
          </cell>
          <cell r="AY70">
            <v>7.4829999999999997</v>
          </cell>
          <cell r="AZ70">
            <v>7.367</v>
          </cell>
          <cell r="BA70">
            <v>7.202</v>
          </cell>
          <cell r="BB70">
            <v>12.101000000000001</v>
          </cell>
          <cell r="BC70">
            <v>12.368</v>
          </cell>
          <cell r="BD70">
            <v>21.233000000000001</v>
          </cell>
          <cell r="BE70">
            <v>21.324000000000002</v>
          </cell>
          <cell r="BF70">
            <v>21.138999999999999</v>
          </cell>
          <cell r="BG70">
            <v>19.971</v>
          </cell>
          <cell r="BH70">
            <v>38.701999999999998</v>
          </cell>
          <cell r="BI70">
            <v>37.798999999999999</v>
          </cell>
          <cell r="BJ70">
            <v>37.798999999999999</v>
          </cell>
          <cell r="BK70">
            <v>37.798999999999999</v>
          </cell>
          <cell r="BL70">
            <v>37.798999999999999</v>
          </cell>
          <cell r="BM70">
            <v>37.798999999999999</v>
          </cell>
          <cell r="BN70">
            <v>37.798999999999999</v>
          </cell>
          <cell r="BO70">
            <v>37.798999999999999</v>
          </cell>
          <cell r="BP70">
            <v>37.798999999999999</v>
          </cell>
          <cell r="BQ70">
            <v>37.798999999999999</v>
          </cell>
          <cell r="BR70">
            <v>37.798999999999999</v>
          </cell>
          <cell r="BS70">
            <v>37.798999999999999</v>
          </cell>
          <cell r="BT70">
            <v>37.798999999999999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  <cell r="R71">
            <v>8.7850000000000001</v>
          </cell>
          <cell r="S71">
            <v>5.8730000000000002</v>
          </cell>
          <cell r="T71">
            <v>2.9609999999999999</v>
          </cell>
          <cell r="U71">
            <v>0</v>
          </cell>
          <cell r="V71">
            <v>0</v>
          </cell>
          <cell r="W71">
            <v>0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P84">
            <v>1.7130000000000001</v>
          </cell>
          <cell r="Q84">
            <v>2.9710000000000001</v>
          </cell>
          <cell r="R84">
            <v>5.2549999999999999</v>
          </cell>
          <cell r="S84">
            <v>8.2279999999999998</v>
          </cell>
          <cell r="T84">
            <v>11.731</v>
          </cell>
          <cell r="U84">
            <v>13.714577127332999</v>
          </cell>
          <cell r="V84">
            <v>16.081852841719002</v>
          </cell>
          <cell r="W84">
            <v>19.252339763986999</v>
          </cell>
          <cell r="AO84">
            <v>0.32200000000000001</v>
          </cell>
          <cell r="AP84">
            <v>0.41699999999999998</v>
          </cell>
          <cell r="AQ84">
            <v>0.46400000000000002</v>
          </cell>
          <cell r="AR84">
            <v>0.51</v>
          </cell>
          <cell r="AS84">
            <v>0.55000000000000004</v>
          </cell>
          <cell r="AT84">
            <v>0.64600000000000002</v>
          </cell>
          <cell r="AU84">
            <v>0.82099999999999995</v>
          </cell>
          <cell r="AV84">
            <v>0.95399999999999996</v>
          </cell>
          <cell r="AW84">
            <v>1.095</v>
          </cell>
          <cell r="AX84">
            <v>1.2210000000000001</v>
          </cell>
          <cell r="AY84">
            <v>1.84</v>
          </cell>
          <cell r="AZ84">
            <v>1.099</v>
          </cell>
          <cell r="BA84">
            <v>1.7190000000000001</v>
          </cell>
          <cell r="BB84">
            <v>1.9650000000000001</v>
          </cell>
          <cell r="BC84">
            <v>2.234</v>
          </cell>
          <cell r="BD84">
            <v>2.31</v>
          </cell>
          <cell r="BE84">
            <v>2.569</v>
          </cell>
          <cell r="BF84">
            <v>2.5670000000000002</v>
          </cell>
          <cell r="BG84">
            <v>3.2109999999999999</v>
          </cell>
          <cell r="BH84">
            <v>3.3839999999999999</v>
          </cell>
          <cell r="BI84">
            <v>3.359</v>
          </cell>
          <cell r="BJ84">
            <v>2.8331375053230001</v>
          </cell>
          <cell r="BK84">
            <v>3.6369870694770001</v>
          </cell>
          <cell r="BL84">
            <v>3.8854525525330001</v>
          </cell>
          <cell r="BM84">
            <v>3.0659505594729999</v>
          </cell>
          <cell r="BN84">
            <v>3.6980721133480001</v>
          </cell>
          <cell r="BO84">
            <v>4.5910435398539997</v>
          </cell>
          <cell r="BP84">
            <v>4.7267866290429996</v>
          </cell>
          <cell r="BQ84">
            <v>3.7493478078320002</v>
          </cell>
          <cell r="BR84">
            <v>4.5233166897660002</v>
          </cell>
          <cell r="BS84">
            <v>5.4787838729210003</v>
          </cell>
          <cell r="BT84">
            <v>5.5008913934689998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P85">
            <v>2.722</v>
          </cell>
          <cell r="Q85">
            <v>-7.274</v>
          </cell>
          <cell r="R85">
            <v>0.72</v>
          </cell>
          <cell r="S85">
            <v>6.0880000000000001</v>
          </cell>
          <cell r="T85">
            <v>5.4370000000000003</v>
          </cell>
          <cell r="U85">
            <v>14.95866058979</v>
          </cell>
          <cell r="V85">
            <v>14.137540401593</v>
          </cell>
          <cell r="W85">
            <v>21.968931614552002</v>
          </cell>
          <cell r="AO85">
            <v>12.945</v>
          </cell>
          <cell r="AP85">
            <v>-3.54</v>
          </cell>
          <cell r="AQ85">
            <v>3.25</v>
          </cell>
          <cell r="AR85">
            <v>-9.9329999999999998</v>
          </cell>
          <cell r="AS85">
            <v>17.943000000000001</v>
          </cell>
          <cell r="AT85">
            <v>-3.2410000000000001</v>
          </cell>
          <cell r="AU85">
            <v>-7.1189999999999998</v>
          </cell>
          <cell r="AV85">
            <v>-14.856999999999999</v>
          </cell>
          <cell r="AW85">
            <v>27.91</v>
          </cell>
          <cell r="AX85">
            <v>1.827</v>
          </cell>
          <cell r="AY85">
            <v>-12.848000000000001</v>
          </cell>
          <cell r="AZ85">
            <v>-16.169</v>
          </cell>
          <cell r="BA85">
            <v>22.719000000000001</v>
          </cell>
          <cell r="BB85">
            <v>6.6429999999999998</v>
          </cell>
          <cell r="BC85">
            <v>-17.581</v>
          </cell>
          <cell r="BD85">
            <v>-5.6929999999999996</v>
          </cell>
          <cell r="BE85">
            <v>37.656999999999996</v>
          </cell>
          <cell r="BF85">
            <v>2.786</v>
          </cell>
          <cell r="BG85">
            <v>-8.1430000000000007</v>
          </cell>
          <cell r="BH85">
            <v>-26.863</v>
          </cell>
          <cell r="BI85">
            <v>48.832000000000001</v>
          </cell>
          <cell r="BJ85">
            <v>20.622725279200001</v>
          </cell>
          <cell r="BK85">
            <v>-33.877146151605999</v>
          </cell>
          <cell r="BL85">
            <v>-20.618918537805001</v>
          </cell>
          <cell r="BM85">
            <v>32.861564192254001</v>
          </cell>
          <cell r="BN85">
            <v>33.592279543731998</v>
          </cell>
          <cell r="BO85">
            <v>-33.233941731012003</v>
          </cell>
          <cell r="BP85">
            <v>-19.082361603380999</v>
          </cell>
          <cell r="BQ85">
            <v>45.325229586500001</v>
          </cell>
          <cell r="BR85">
            <v>42.652426427409999</v>
          </cell>
          <cell r="BS85">
            <v>-37.923831597802</v>
          </cell>
          <cell r="BT85">
            <v>-28.084892801555998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P86">
            <v>7.9080000000000004</v>
          </cell>
          <cell r="Q86">
            <v>11.952</v>
          </cell>
          <cell r="R86">
            <v>17.878</v>
          </cell>
          <cell r="S86">
            <v>25.388000000000002</v>
          </cell>
          <cell r="T86">
            <v>43.061</v>
          </cell>
          <cell r="U86">
            <v>26.427129946187002</v>
          </cell>
          <cell r="V86">
            <v>17.999943094420999</v>
          </cell>
          <cell r="W86">
            <v>20.363320692443001</v>
          </cell>
          <cell r="AO86">
            <v>2.266</v>
          </cell>
          <cell r="AP86">
            <v>1.5580000000000001</v>
          </cell>
          <cell r="AQ86">
            <v>2.58</v>
          </cell>
          <cell r="AR86">
            <v>1.504</v>
          </cell>
          <cell r="AS86">
            <v>0.7</v>
          </cell>
          <cell r="AT86">
            <v>3.3439999999999999</v>
          </cell>
          <cell r="AU86">
            <v>1.8180000000000001</v>
          </cell>
          <cell r="AV86">
            <v>6.09</v>
          </cell>
          <cell r="AW86">
            <v>-0.14899999999999999</v>
          </cell>
          <cell r="AX86">
            <v>6.9379999999999997</v>
          </cell>
          <cell r="AY86">
            <v>7.024</v>
          </cell>
          <cell r="AZ86">
            <v>4.0650000000000004</v>
          </cell>
          <cell r="BA86">
            <v>3.4750000000000001</v>
          </cell>
          <cell r="BB86">
            <v>8.58</v>
          </cell>
          <cell r="BC86">
            <v>13.122</v>
          </cell>
          <cell r="BD86">
            <v>0.21099999999999999</v>
          </cell>
          <cell r="BE86">
            <v>5.0229999999999997</v>
          </cell>
          <cell r="BF86">
            <v>8.952</v>
          </cell>
          <cell r="BG86">
            <v>13.128</v>
          </cell>
          <cell r="BH86">
            <v>15.958</v>
          </cell>
          <cell r="BI86">
            <v>14.146000000000001</v>
          </cell>
          <cell r="BJ86">
            <v>3.567233773846</v>
          </cell>
          <cell r="BK86">
            <v>4.3024762194559996</v>
          </cell>
          <cell r="BL86">
            <v>4.4114199528839997</v>
          </cell>
          <cell r="BM86">
            <v>4.2261453306970003</v>
          </cell>
          <cell r="BN86">
            <v>4.0322520694620003</v>
          </cell>
          <cell r="BO86">
            <v>4.8133238719750002</v>
          </cell>
          <cell r="BP86">
            <v>4.928221822287</v>
          </cell>
          <cell r="BQ86">
            <v>4.7301285832169997</v>
          </cell>
          <cell r="BR86">
            <v>4.5049722166270003</v>
          </cell>
          <cell r="BS86">
            <v>5.455019933849</v>
          </cell>
          <cell r="BT86">
            <v>5.6731999587489996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P87">
            <v>25.859000000000002</v>
          </cell>
          <cell r="Q87">
            <v>16.693000000000001</v>
          </cell>
          <cell r="R87">
            <v>27.692</v>
          </cell>
          <cell r="S87">
            <v>29.725000000000001</v>
          </cell>
          <cell r="T87">
            <v>35.597999999999999</v>
          </cell>
          <cell r="U87">
            <v>34.222905849992998</v>
          </cell>
          <cell r="V87">
            <v>52.305700476885001</v>
          </cell>
          <cell r="W87">
            <v>86.191563945042006</v>
          </cell>
          <cell r="AO87">
            <v>15.414</v>
          </cell>
          <cell r="AP87">
            <v>1.9730000000000001</v>
          </cell>
          <cell r="AQ87">
            <v>5.7830000000000004</v>
          </cell>
          <cell r="AR87">
            <v>2.6890000000000001</v>
          </cell>
          <cell r="AS87">
            <v>14.115</v>
          </cell>
          <cell r="AT87">
            <v>-1.958</v>
          </cell>
          <cell r="AU87">
            <v>-3.2730000000000001</v>
          </cell>
          <cell r="AV87">
            <v>7.8090000000000002</v>
          </cell>
          <cell r="AW87">
            <v>21.32</v>
          </cell>
          <cell r="AX87">
            <v>7.9450000000000003</v>
          </cell>
          <cell r="AY87">
            <v>-3.8330000000000002</v>
          </cell>
          <cell r="AZ87">
            <v>2.2599999999999998</v>
          </cell>
          <cell r="BA87">
            <v>14.707000000000001</v>
          </cell>
          <cell r="BB87">
            <v>9.1389999999999993</v>
          </cell>
          <cell r="BC87">
            <v>0.77</v>
          </cell>
          <cell r="BD87">
            <v>5.109</v>
          </cell>
          <cell r="BE87">
            <v>19.369</v>
          </cell>
          <cell r="BF87">
            <v>4.0990000000000002</v>
          </cell>
          <cell r="BG87">
            <v>-6.1689999999999996</v>
          </cell>
          <cell r="BH87">
            <v>18.298999999999999</v>
          </cell>
          <cell r="BI87">
            <v>36.017000000000003</v>
          </cell>
          <cell r="BJ87">
            <v>18.343933353813998</v>
          </cell>
          <cell r="BK87">
            <v>-33.244178374675997</v>
          </cell>
          <cell r="BL87">
            <v>13.106150870855</v>
          </cell>
          <cell r="BM87">
            <v>21.451055426202998</v>
          </cell>
          <cell r="BN87">
            <v>33.982494936761</v>
          </cell>
          <cell r="BO87">
            <v>-29.043795157670999</v>
          </cell>
          <cell r="BP87">
            <v>25.915945271592001</v>
          </cell>
          <cell r="BQ87">
            <v>37.799433975802998</v>
          </cell>
          <cell r="BR87">
            <v>46.984743471404002</v>
          </cell>
          <cell r="BS87">
            <v>-28.475771687841998</v>
          </cell>
          <cell r="BT87">
            <v>29.883158185677001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P88">
            <v>-2.677</v>
          </cell>
          <cell r="Q88">
            <v>-7.7670000000000003</v>
          </cell>
          <cell r="R88">
            <v>-10.334</v>
          </cell>
          <cell r="S88">
            <v>-9.6389999999999993</v>
          </cell>
          <cell r="T88">
            <v>-13.02</v>
          </cell>
          <cell r="U88">
            <v>-17.445645076346</v>
          </cell>
          <cell r="V88">
            <v>-20.276784578733999</v>
          </cell>
          <cell r="W88">
            <v>-22.968594260705999</v>
          </cell>
          <cell r="AO88">
            <v>-0.40300000000000002</v>
          </cell>
          <cell r="AP88">
            <v>-0.67100000000000004</v>
          </cell>
          <cell r="AQ88">
            <v>-0.73099999999999998</v>
          </cell>
          <cell r="AR88">
            <v>-0.872</v>
          </cell>
          <cell r="AS88">
            <v>-1.0740000000000001</v>
          </cell>
          <cell r="AT88">
            <v>-4.0650000000000004</v>
          </cell>
          <cell r="AU88">
            <v>-1.3340000000000001</v>
          </cell>
          <cell r="AV88">
            <v>-1.294</v>
          </cell>
          <cell r="AW88">
            <v>-2.492</v>
          </cell>
          <cell r="AX88">
            <v>-2.883</v>
          </cell>
          <cell r="AY88">
            <v>-2.274</v>
          </cell>
          <cell r="AZ88">
            <v>-2.6850000000000001</v>
          </cell>
          <cell r="BA88">
            <v>-2.762</v>
          </cell>
          <cell r="BB88">
            <v>-1.754</v>
          </cell>
          <cell r="BC88">
            <v>-2.6480000000000001</v>
          </cell>
          <cell r="BD88">
            <v>-2.4750000000000001</v>
          </cell>
          <cell r="BE88">
            <v>-3.407</v>
          </cell>
          <cell r="BF88">
            <v>-4.4580000000000002</v>
          </cell>
          <cell r="BG88">
            <v>-3.363</v>
          </cell>
          <cell r="BH88">
            <v>-1.792</v>
          </cell>
          <cell r="BI88">
            <v>-2.9860000000000002</v>
          </cell>
          <cell r="BJ88">
            <v>-4.0272598686199998</v>
          </cell>
          <cell r="BK88">
            <v>-4.3246227759330003</v>
          </cell>
          <cell r="BL88">
            <v>-6.1077624317929997</v>
          </cell>
          <cell r="BM88">
            <v>-4.0621877004569997</v>
          </cell>
          <cell r="BN88">
            <v>-4.5523651975880002</v>
          </cell>
          <cell r="BO88">
            <v>-4.8387874570780003</v>
          </cell>
          <cell r="BP88">
            <v>-6.8234442236120003</v>
          </cell>
          <cell r="BQ88">
            <v>-4.5464419468489998</v>
          </cell>
          <cell r="BR88">
            <v>-5.0861925752169999</v>
          </cell>
          <cell r="BS88">
            <v>-5.4828078021040003</v>
          </cell>
          <cell r="BT88">
            <v>-7.8531519365370004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P89">
            <v>0.19400000000000001</v>
          </cell>
          <cell r="Q89">
            <v>0</v>
          </cell>
          <cell r="R89">
            <v>-10.792</v>
          </cell>
          <cell r="S89">
            <v>-13.351000000000001</v>
          </cell>
          <cell r="T89">
            <v>-17.245000000000001</v>
          </cell>
          <cell r="U89">
            <v>0</v>
          </cell>
          <cell r="V89">
            <v>0</v>
          </cell>
          <cell r="AO89">
            <v>0.245</v>
          </cell>
          <cell r="AP89">
            <v>-5.1999999999999998E-2</v>
          </cell>
          <cell r="AQ89">
            <v>0</v>
          </cell>
          <cell r="AR89">
            <v>1E-3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-10.792</v>
          </cell>
          <cell r="AY89">
            <v>0</v>
          </cell>
          <cell r="AZ89">
            <v>0</v>
          </cell>
          <cell r="BA89">
            <v>0</v>
          </cell>
          <cell r="BB89">
            <v>-4.3710000000000004</v>
          </cell>
          <cell r="BC89">
            <v>0</v>
          </cell>
          <cell r="BD89">
            <v>-8.98</v>
          </cell>
          <cell r="BE89">
            <v>0</v>
          </cell>
          <cell r="BF89">
            <v>0</v>
          </cell>
          <cell r="BG89">
            <v>0</v>
          </cell>
          <cell r="BH89">
            <v>-17.245000000000001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P91">
            <v>-0.13700000000000001</v>
          </cell>
          <cell r="Q91">
            <v>-2.3490000000000002</v>
          </cell>
          <cell r="R91">
            <v>2.14</v>
          </cell>
          <cell r="S91">
            <v>-0.56699999999999995</v>
          </cell>
          <cell r="T91">
            <v>-12.384</v>
          </cell>
          <cell r="U91">
            <v>-9.4060000000000006</v>
          </cell>
          <cell r="V91">
            <v>0</v>
          </cell>
          <cell r="AO91">
            <v>-1.2190000000000001</v>
          </cell>
          <cell r="AP91">
            <v>-1.8260000000000001</v>
          </cell>
          <cell r="AQ91">
            <v>3.9710000000000001</v>
          </cell>
          <cell r="AR91">
            <v>-1.0629999999999999</v>
          </cell>
          <cell r="AS91">
            <v>2.6219999999999999</v>
          </cell>
          <cell r="AT91">
            <v>0.20300000000000001</v>
          </cell>
          <cell r="AU91">
            <v>-3.1850000000000001</v>
          </cell>
          <cell r="AV91">
            <v>-1.9890000000000001</v>
          </cell>
          <cell r="AW91">
            <v>2.1</v>
          </cell>
          <cell r="AX91">
            <v>-4.694</v>
          </cell>
          <cell r="AY91">
            <v>3.8530000000000002</v>
          </cell>
          <cell r="AZ91">
            <v>0.88100000000000001</v>
          </cell>
          <cell r="BA91">
            <v>-1.2789999999999999</v>
          </cell>
          <cell r="BB91">
            <v>-2.137</v>
          </cell>
          <cell r="BC91">
            <v>2.9209999999999998</v>
          </cell>
          <cell r="BD91">
            <v>-7.1999999999999995E-2</v>
          </cell>
          <cell r="BE91">
            <v>0.21099999999999999</v>
          </cell>
          <cell r="BF91">
            <v>-0.75800000000000001</v>
          </cell>
          <cell r="BG91">
            <v>-6.7549999999999999</v>
          </cell>
          <cell r="BH91">
            <v>-5.0819999999999999</v>
          </cell>
          <cell r="BI91">
            <v>-9.4060000000000006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P92">
            <v>-2.62</v>
          </cell>
          <cell r="Q92">
            <v>-10.116</v>
          </cell>
          <cell r="R92">
            <v>-18.986000000000001</v>
          </cell>
          <cell r="S92">
            <v>-23.556999999999999</v>
          </cell>
          <cell r="T92">
            <v>-42.649000000000001</v>
          </cell>
          <cell r="U92">
            <v>-26.851645076345999</v>
          </cell>
          <cell r="V92">
            <v>-20.276784578733999</v>
          </cell>
          <cell r="W92">
            <v>-22.968594260705999</v>
          </cell>
          <cell r="AO92">
            <v>-1.377</v>
          </cell>
          <cell r="AP92">
            <v>-2.5489999999999999</v>
          </cell>
          <cell r="AQ92">
            <v>3.24</v>
          </cell>
          <cell r="AR92">
            <v>-1.9339999999999999</v>
          </cell>
          <cell r="AS92">
            <v>1.548</v>
          </cell>
          <cell r="AT92">
            <v>-3.8620000000000001</v>
          </cell>
          <cell r="AU92">
            <v>-4.5190000000000001</v>
          </cell>
          <cell r="AV92">
            <v>-3.2829999999999999</v>
          </cell>
          <cell r="AW92">
            <v>-0.39200000000000002</v>
          </cell>
          <cell r="AX92">
            <v>-18.369</v>
          </cell>
          <cell r="AY92">
            <v>1.579</v>
          </cell>
          <cell r="AZ92">
            <v>-1.804</v>
          </cell>
          <cell r="BA92">
            <v>-4.0410000000000004</v>
          </cell>
          <cell r="BB92">
            <v>-8.2620000000000005</v>
          </cell>
          <cell r="BC92">
            <v>0.27300000000000002</v>
          </cell>
          <cell r="BD92">
            <v>-11.526999999999999</v>
          </cell>
          <cell r="BE92">
            <v>-3.1960000000000002</v>
          </cell>
          <cell r="BF92">
            <v>-5.2160000000000002</v>
          </cell>
          <cell r="BG92">
            <v>-10.118</v>
          </cell>
          <cell r="BH92">
            <v>-24.119</v>
          </cell>
          <cell r="BI92">
            <v>-12.391999999999999</v>
          </cell>
          <cell r="BJ92">
            <v>-4.0272598686199998</v>
          </cell>
          <cell r="BK92">
            <v>-4.3246227759330003</v>
          </cell>
          <cell r="BL92">
            <v>-6.1077624317929997</v>
          </cell>
          <cell r="BM92">
            <v>-4.0621877004569997</v>
          </cell>
          <cell r="BN92">
            <v>-4.5523651975880002</v>
          </cell>
          <cell r="BO92">
            <v>-4.8387874570780003</v>
          </cell>
          <cell r="BP92">
            <v>-6.8234442236120003</v>
          </cell>
          <cell r="BQ92">
            <v>-4.5464419468489998</v>
          </cell>
          <cell r="BR92">
            <v>-5.0861925752169999</v>
          </cell>
          <cell r="BS92">
            <v>-5.4828078021040003</v>
          </cell>
          <cell r="BT92">
            <v>-7.8531519365370004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P94">
            <v>115.1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AO94">
            <v>0</v>
          </cell>
          <cell r="AP94">
            <v>0</v>
          </cell>
          <cell r="AQ94">
            <v>115.1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P95">
            <v>-7.6260000000000003</v>
          </cell>
          <cell r="Q95">
            <v>0.379</v>
          </cell>
          <cell r="R95">
            <v>-0.35599999999999998</v>
          </cell>
          <cell r="S95">
            <v>-1E-3</v>
          </cell>
          <cell r="T95">
            <v>-0.13200000000000001</v>
          </cell>
          <cell r="U95">
            <v>0</v>
          </cell>
          <cell r="V95">
            <v>0</v>
          </cell>
          <cell r="AO95">
            <v>-1.603</v>
          </cell>
          <cell r="AP95">
            <v>-0.70699999999999996</v>
          </cell>
          <cell r="AQ95">
            <v>-5.3109999999999999</v>
          </cell>
          <cell r="AR95">
            <v>-5.0000000000000001E-3</v>
          </cell>
          <cell r="AS95">
            <v>0</v>
          </cell>
          <cell r="AT95">
            <v>0</v>
          </cell>
          <cell r="AU95">
            <v>0.19500000000000001</v>
          </cell>
          <cell r="AV95">
            <v>0.184</v>
          </cell>
          <cell r="AW95">
            <v>-0.23400000000000001</v>
          </cell>
          <cell r="AX95">
            <v>-0.122</v>
          </cell>
          <cell r="AY95">
            <v>4.3999999999999997E-2</v>
          </cell>
          <cell r="AZ95">
            <v>-4.3999999999999997E-2</v>
          </cell>
          <cell r="BA95">
            <v>0.182</v>
          </cell>
          <cell r="BB95">
            <v>-0.183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-0.13200000000000001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P96">
            <v>3.1469999999999998</v>
          </cell>
          <cell r="Q96">
            <v>11.744999999999999</v>
          </cell>
          <cell r="R96">
            <v>10.039999999999999</v>
          </cell>
          <cell r="S96">
            <v>25.722999999999999</v>
          </cell>
          <cell r="T96">
            <v>23.507999999999999</v>
          </cell>
          <cell r="U96">
            <v>13.413</v>
          </cell>
          <cell r="V96">
            <v>0</v>
          </cell>
          <cell r="AO96">
            <v>0.56799999999999995</v>
          </cell>
          <cell r="AP96">
            <v>1.0389999999999999</v>
          </cell>
          <cell r="AQ96">
            <v>-0.16700000000000001</v>
          </cell>
          <cell r="AR96">
            <v>1.7070000000000001</v>
          </cell>
          <cell r="AS96">
            <v>2.415</v>
          </cell>
          <cell r="AT96">
            <v>3.5329999999999999</v>
          </cell>
          <cell r="AU96">
            <v>1.101</v>
          </cell>
          <cell r="AV96">
            <v>4.6959999999999997</v>
          </cell>
          <cell r="AW96">
            <v>7.06</v>
          </cell>
          <cell r="AX96">
            <v>0.5</v>
          </cell>
          <cell r="AY96">
            <v>0.2</v>
          </cell>
          <cell r="AZ96">
            <v>2.2799999999999998</v>
          </cell>
          <cell r="BA96">
            <v>8.1829999999999998</v>
          </cell>
          <cell r="BB96">
            <v>8.0210000000000008</v>
          </cell>
          <cell r="BC96">
            <v>10.561999999999999</v>
          </cell>
          <cell r="BD96">
            <v>-1.0429999999999999</v>
          </cell>
          <cell r="BE96">
            <v>9.4130000000000003</v>
          </cell>
          <cell r="BF96">
            <v>2.8730000000000002</v>
          </cell>
          <cell r="BG96">
            <v>3.222</v>
          </cell>
          <cell r="BH96">
            <v>8</v>
          </cell>
          <cell r="BI96">
            <v>13.413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P97">
            <v>110.621</v>
          </cell>
          <cell r="Q97">
            <v>12.124000000000001</v>
          </cell>
          <cell r="R97">
            <v>9.6839999999999993</v>
          </cell>
          <cell r="S97">
            <v>25.722000000000001</v>
          </cell>
          <cell r="T97">
            <v>23.376000000000001</v>
          </cell>
          <cell r="U97">
            <v>13.413</v>
          </cell>
          <cell r="V97">
            <v>0</v>
          </cell>
          <cell r="W97">
            <v>0</v>
          </cell>
          <cell r="AO97">
            <v>-1.0349999999999999</v>
          </cell>
          <cell r="AP97">
            <v>0.33200000000000002</v>
          </cell>
          <cell r="AQ97">
            <v>109.622</v>
          </cell>
          <cell r="AR97">
            <v>1.702</v>
          </cell>
          <cell r="AS97">
            <v>2.415</v>
          </cell>
          <cell r="AT97">
            <v>3.5329999999999999</v>
          </cell>
          <cell r="AU97">
            <v>1.296</v>
          </cell>
          <cell r="AV97">
            <v>4.88</v>
          </cell>
          <cell r="AW97">
            <v>6.8259999999999996</v>
          </cell>
          <cell r="AX97">
            <v>0.378</v>
          </cell>
          <cell r="AY97">
            <v>0.24399999999999999</v>
          </cell>
          <cell r="AZ97">
            <v>2.2360000000000002</v>
          </cell>
          <cell r="BA97">
            <v>8.3650000000000002</v>
          </cell>
          <cell r="BB97">
            <v>7.8380000000000001</v>
          </cell>
          <cell r="BC97">
            <v>10.561999999999999</v>
          </cell>
          <cell r="BD97">
            <v>-1.0429999999999999</v>
          </cell>
          <cell r="BE97">
            <v>9.4130000000000003</v>
          </cell>
          <cell r="BF97">
            <v>2.8730000000000002</v>
          </cell>
          <cell r="BG97">
            <v>3.222</v>
          </cell>
          <cell r="BH97">
            <v>7.8680000000000003</v>
          </cell>
          <cell r="BI97">
            <v>13.413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P98">
            <v>133.86000000000001</v>
          </cell>
          <cell r="Q98">
            <v>18.701000000000001</v>
          </cell>
          <cell r="R98">
            <v>18.39</v>
          </cell>
          <cell r="S98">
            <v>31.89</v>
          </cell>
          <cell r="T98">
            <v>16.324999999999999</v>
          </cell>
          <cell r="U98">
            <v>20.784260773646999</v>
          </cell>
          <cell r="V98">
            <v>32.028915898150998</v>
          </cell>
          <cell r="W98">
            <v>63.222969684336</v>
          </cell>
          <cell r="AO98">
            <v>13.002000000000001</v>
          </cell>
          <cell r="AP98">
            <v>-0.24399999999999999</v>
          </cell>
          <cell r="AQ98">
            <v>118.645</v>
          </cell>
          <cell r="AR98">
            <v>2.4569999999999999</v>
          </cell>
          <cell r="AS98">
            <v>18.077999999999999</v>
          </cell>
          <cell r="AT98">
            <v>-2.2869999999999999</v>
          </cell>
          <cell r="AU98">
            <v>-6.4960000000000004</v>
          </cell>
          <cell r="AV98">
            <v>9.4060000000000006</v>
          </cell>
          <cell r="AW98">
            <v>27.754000000000001</v>
          </cell>
          <cell r="AX98">
            <v>-10.045999999999999</v>
          </cell>
          <cell r="AY98">
            <v>-2.0099999999999998</v>
          </cell>
          <cell r="AZ98">
            <v>2.6920000000000002</v>
          </cell>
          <cell r="BA98">
            <v>19.030999999999999</v>
          </cell>
          <cell r="BB98">
            <v>8.7149999999999999</v>
          </cell>
          <cell r="BC98">
            <v>11.605</v>
          </cell>
          <cell r="BD98">
            <v>-7.4610000000000003</v>
          </cell>
          <cell r="BE98">
            <v>25.585999999999999</v>
          </cell>
          <cell r="BF98">
            <v>1.756</v>
          </cell>
          <cell r="BG98">
            <v>-13.065</v>
          </cell>
          <cell r="BH98">
            <v>2.048</v>
          </cell>
          <cell r="BI98">
            <v>37.037999999999997</v>
          </cell>
          <cell r="BJ98">
            <v>14.316673485195</v>
          </cell>
          <cell r="BK98">
            <v>-37.56880115061</v>
          </cell>
          <cell r="BL98">
            <v>6.9983884390620004</v>
          </cell>
          <cell r="BM98">
            <v>17.388867725747001</v>
          </cell>
          <cell r="BN98">
            <v>29.430129739173001</v>
          </cell>
          <cell r="BO98">
            <v>-33.882582614748998</v>
          </cell>
          <cell r="BP98">
            <v>19.092501047980001</v>
          </cell>
          <cell r="BQ98">
            <v>33.252992028953997</v>
          </cell>
          <cell r="BR98">
            <v>41.898550896187999</v>
          </cell>
          <cell r="BS98">
            <v>-33.958579489945997</v>
          </cell>
          <cell r="BT98">
            <v>22.030006249140001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  <cell r="Q104">
            <v>0</v>
          </cell>
          <cell r="R104">
            <v>0.746</v>
          </cell>
          <cell r="S104">
            <v>0</v>
          </cell>
          <cell r="T104">
            <v>0</v>
          </cell>
          <cell r="U104">
            <v>3.7237672937999997E-2</v>
          </cell>
          <cell r="V104">
            <v>1.0573669192E-2</v>
          </cell>
          <cell r="W104">
            <v>1.5213169939E-2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0.746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6.4997862019999996E-3</v>
          </cell>
          <cell r="BK104">
            <v>4.3933170410000002E-3</v>
          </cell>
          <cell r="BL104">
            <v>2.6344569695999999E-2</v>
          </cell>
          <cell r="BM104">
            <v>-3.0221853852000002E-2</v>
          </cell>
          <cell r="BN104">
            <v>7.2420100100000001E-3</v>
          </cell>
          <cell r="BO104">
            <v>4.2316770609999999E-3</v>
          </cell>
          <cell r="BP104">
            <v>2.9321835974E-2</v>
          </cell>
          <cell r="BQ104">
            <v>-3.3641024684000001E-2</v>
          </cell>
          <cell r="BR104">
            <v>7.9744163619999992E-3</v>
          </cell>
          <cell r="BS104">
            <v>5.8596966609999997E-3</v>
          </cell>
          <cell r="BT104">
            <v>3.5020081600000003E-2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</row>
        <row r="116">
          <cell r="B116" t="str">
            <v>Number of employees</v>
          </cell>
          <cell r="C116" t="str">
            <v>EMPLOYEES</v>
          </cell>
          <cell r="M116">
            <v>0</v>
          </cell>
          <cell r="N116">
            <v>0</v>
          </cell>
          <cell r="O116">
            <v>0.57399999999999995</v>
          </cell>
          <cell r="P116">
            <v>0.78</v>
          </cell>
          <cell r="Q116">
            <v>1.054</v>
          </cell>
          <cell r="R116">
            <v>1.425</v>
          </cell>
          <cell r="S116">
            <v>1.7210000000000001</v>
          </cell>
          <cell r="T116">
            <v>2.0230000000000001</v>
          </cell>
          <cell r="U116">
            <v>2.2642135258890002</v>
          </cell>
          <cell r="V116">
            <v>2.5341882801870002</v>
          </cell>
          <cell r="W116">
            <v>2.8363536238989999</v>
          </cell>
          <cell r="AO116">
            <v>0.61699999999999999</v>
          </cell>
          <cell r="AP116">
            <v>0.65100000000000002</v>
          </cell>
          <cell r="AQ116">
            <v>0.70699999999999996</v>
          </cell>
          <cell r="AR116">
            <v>0.78</v>
          </cell>
          <cell r="AS116">
            <v>0.88300000000000001</v>
          </cell>
          <cell r="AT116">
            <v>0.96699999999999997</v>
          </cell>
          <cell r="AU116">
            <v>1.0409999999999999</v>
          </cell>
          <cell r="AV116">
            <v>1.054</v>
          </cell>
          <cell r="AW116">
            <v>1.157</v>
          </cell>
          <cell r="AX116">
            <v>1.306</v>
          </cell>
          <cell r="AY116">
            <v>1.3779999999999999</v>
          </cell>
          <cell r="AZ116">
            <v>1.425</v>
          </cell>
          <cell r="BA116">
            <v>1.484</v>
          </cell>
          <cell r="BB116">
            <v>1.5680000000000001</v>
          </cell>
          <cell r="BC116">
            <v>1.661</v>
          </cell>
          <cell r="BD116">
            <v>1.7210000000000001</v>
          </cell>
          <cell r="BE116">
            <v>1.8089999999999999</v>
          </cell>
          <cell r="BF116">
            <v>1.9279999999999999</v>
          </cell>
          <cell r="BG116">
            <v>1.9870000000000001</v>
          </cell>
          <cell r="BH116">
            <v>2.0230000000000001</v>
          </cell>
          <cell r="BI116">
            <v>2.106212184776</v>
          </cell>
          <cell r="BJ116">
            <v>2.1833074987100001</v>
          </cell>
          <cell r="BK116">
            <v>2.2282872569299998</v>
          </cell>
          <cell r="BL116">
            <v>2.2642135258890002</v>
          </cell>
          <cell r="BM116">
            <v>2.3573475616219999</v>
          </cell>
          <cell r="BN116">
            <v>2.4436353780290001</v>
          </cell>
          <cell r="BO116">
            <v>2.4939783226430001</v>
          </cell>
          <cell r="BP116">
            <v>2.5341882801870002</v>
          </cell>
          <cell r="BQ116">
            <v>2.638427204274</v>
          </cell>
          <cell r="BR116">
            <v>2.7350035962789998</v>
          </cell>
          <cell r="BS116">
            <v>2.7913492097880002</v>
          </cell>
          <cell r="BT116">
            <v>2.8363536238989999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  <cell r="R118">
            <v>0.44789916395599999</v>
          </cell>
          <cell r="S118">
            <v>0.14756711888400001</v>
          </cell>
          <cell r="T118">
            <v>0.35127015154199998</v>
          </cell>
          <cell r="U118">
            <v>0.35127015154199998</v>
          </cell>
          <cell r="V118">
            <v>0.35127015154199998</v>
          </cell>
          <cell r="W118">
            <v>0.35127015154199998</v>
          </cell>
        </row>
        <row r="119">
          <cell r="B119" t="str">
            <v>Sales - Total % Americas</v>
          </cell>
          <cell r="C119" t="str">
            <v>SALES_TOT_AM</v>
          </cell>
          <cell r="P119">
            <v>0.31367131524199998</v>
          </cell>
          <cell r="Q119">
            <v>0.32941432042399998</v>
          </cell>
          <cell r="R119">
            <v>0.32941432042399998</v>
          </cell>
          <cell r="S119">
            <v>0.32941432042399998</v>
          </cell>
        </row>
        <row r="120">
          <cell r="B120" t="str">
            <v>Sales - % United States</v>
          </cell>
          <cell r="C120" t="str">
            <v>SALES_US</v>
          </cell>
          <cell r="P120">
            <v>0.31367131524199998</v>
          </cell>
          <cell r="Q120">
            <v>0.32941432042399998</v>
          </cell>
          <cell r="R120">
            <v>0.32941432042399998</v>
          </cell>
          <cell r="S120">
            <v>0.32941432042399998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  <cell r="P129">
            <v>0.61214986689999995</v>
          </cell>
          <cell r="Q129">
            <v>0.58622012419699998</v>
          </cell>
          <cell r="R129">
            <v>0.58622012419699998</v>
          </cell>
          <cell r="S129">
            <v>0.58622012419699998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48">
          <cell r="B148" t="str">
            <v>Sales - % Central &amp; Eastern Europe</v>
          </cell>
          <cell r="C148" t="str">
            <v>SALES_CEE</v>
          </cell>
        </row>
        <row r="149">
          <cell r="B149" t="str">
            <v>Sales - % Middle East</v>
          </cell>
          <cell r="C149" t="str">
            <v>SALES_ME</v>
          </cell>
        </row>
        <row r="150">
          <cell r="B150" t="str">
            <v>Sales - % Total Africa</v>
          </cell>
          <cell r="C150" t="str">
            <v>SALES_TOT_AFRICA</v>
          </cell>
        </row>
        <row r="151">
          <cell r="B151" t="str">
            <v>Sales - % Russia</v>
          </cell>
          <cell r="C151" t="str">
            <v>SALES_RUSSIA</v>
          </cell>
        </row>
        <row r="152">
          <cell r="B152" t="str">
            <v>Sales - % Other EMEA</v>
          </cell>
          <cell r="C152" t="str">
            <v>SALES_OTH_EMEA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</row>
        <row r="154">
          <cell r="B154" t="str">
            <v>Sales - % Japan</v>
          </cell>
          <cell r="C154" t="str">
            <v>SALES_JAPAN</v>
          </cell>
        </row>
        <row r="155">
          <cell r="B155" t="str">
            <v>Sales - % China</v>
          </cell>
          <cell r="C155" t="str">
            <v>SALES_CHINA</v>
          </cell>
        </row>
        <row r="156">
          <cell r="B156" t="str">
            <v>Sales - % India</v>
          </cell>
          <cell r="C156" t="str">
            <v>SALES_INDIA</v>
          </cell>
        </row>
        <row r="160">
          <cell r="B160" t="str">
            <v>Sales - % Other Asia</v>
          </cell>
          <cell r="C160" t="str">
            <v>SALES_OTH_AEJ</v>
          </cell>
        </row>
        <row r="161">
          <cell r="B161" t="str">
            <v>Sales - % Others</v>
          </cell>
          <cell r="C161" t="str">
            <v>SALES_OTHER</v>
          </cell>
          <cell r="P161">
            <v>7.4178817857999998E-2</v>
          </cell>
          <cell r="Q161">
            <v>8.4365555379000007E-2</v>
          </cell>
          <cell r="R161">
            <v>8.4365555379000007E-2</v>
          </cell>
          <cell r="S161">
            <v>8.4365555379000007E-2</v>
          </cell>
        </row>
        <row r="199">
          <cell r="B199" t="str">
            <v>Sales -% Consumer (C)</v>
          </cell>
          <cell r="C199" t="str">
            <v>SALES_CONS</v>
          </cell>
          <cell r="Q199">
            <v>0</v>
          </cell>
          <cell r="R199">
            <v>0</v>
          </cell>
        </row>
        <row r="200">
          <cell r="B200" t="str">
            <v>Sales -% Industry (I)</v>
          </cell>
          <cell r="C200" t="str">
            <v>SALES_IND</v>
          </cell>
          <cell r="Q200">
            <v>1</v>
          </cell>
          <cell r="R200">
            <v>1</v>
          </cell>
        </row>
        <row r="201">
          <cell r="B201" t="str">
            <v>Sales -% Government (G)</v>
          </cell>
          <cell r="C201" t="str">
            <v>SALES_GOV</v>
          </cell>
          <cell r="Q201">
            <v>0.05</v>
          </cell>
          <cell r="R201">
            <v>0.05</v>
          </cell>
        </row>
        <row r="202">
          <cell r="B202" t="str">
            <v>Sales - % Industry Sub-Segment: Financial Services</v>
          </cell>
          <cell r="C202" t="str">
            <v>SALES_FINAN</v>
          </cell>
          <cell r="Q202">
            <v>0.15</v>
          </cell>
          <cell r="R202">
            <v>0.15</v>
          </cell>
        </row>
        <row r="203">
          <cell r="B203" t="str">
            <v>Sales (%) SMB</v>
          </cell>
          <cell r="C203" t="str">
            <v>SALES_SMB</v>
          </cell>
          <cell r="Q203">
            <v>0.35</v>
          </cell>
          <cell r="R203">
            <v>0.35</v>
          </cell>
        </row>
        <row r="207">
          <cell r="B207" t="str">
            <v>Sales - % from Captive Financing Business</v>
          </cell>
          <cell r="C207" t="str">
            <v>REV_FIN_SEGMENT</v>
          </cell>
          <cell r="Q207">
            <v>0</v>
          </cell>
          <cell r="R207">
            <v>0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  <cell r="Q208">
            <v>0</v>
          </cell>
          <cell r="R208">
            <v>0</v>
          </cell>
        </row>
        <row r="209">
          <cell r="A209" t="str">
            <v>FX Exposure - Sales</v>
          </cell>
        </row>
        <row r="210">
          <cell r="B210" t="str">
            <v>Sales - % FX: British Pounds/Pence</v>
          </cell>
          <cell r="C210" t="str">
            <v>SALES_FX_GPB</v>
          </cell>
        </row>
        <row r="211">
          <cell r="B211" t="str">
            <v>Sales - % FX: Euro</v>
          </cell>
          <cell r="C211" t="str">
            <v>SALES_FX_EUR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</row>
        <row r="212">
          <cell r="B212" t="str">
            <v>Sales - % FX: New Russian Ruble</v>
          </cell>
          <cell r="C212" t="str">
            <v>SALES_FX_RUB</v>
          </cell>
        </row>
        <row r="213">
          <cell r="B213" t="str">
            <v>Sales - % FX: U.S. Dollar</v>
          </cell>
          <cell r="C213" t="str">
            <v>SALES_FX_USD</v>
          </cell>
        </row>
        <row r="214">
          <cell r="B214" t="str">
            <v>Sales - % FX: Brazilian Real</v>
          </cell>
          <cell r="C214" t="str">
            <v>SALES_FX_BRL</v>
          </cell>
        </row>
        <row r="215">
          <cell r="B215" t="str">
            <v>Sales - % FX: Japanese Yen</v>
          </cell>
          <cell r="C215" t="str">
            <v>SALES_FX_YEN</v>
          </cell>
        </row>
        <row r="216">
          <cell r="B216" t="str">
            <v>Sales - % FX: Chinese Renminbi</v>
          </cell>
          <cell r="C216" t="str">
            <v>SALES_FX_CNY</v>
          </cell>
        </row>
        <row r="217">
          <cell r="B217" t="str">
            <v>Sales - % FX: Indian Rupee</v>
          </cell>
          <cell r="C217" t="str">
            <v>SALES_FX_INR</v>
          </cell>
        </row>
        <row r="218">
          <cell r="B218" t="str">
            <v>Sales - % FX: Canadian Dollar</v>
          </cell>
          <cell r="C218" t="str">
            <v>SALES_FX_CAD</v>
          </cell>
        </row>
        <row r="219">
          <cell r="B219" t="str">
            <v>Sales - % FX: Mexican Peso</v>
          </cell>
          <cell r="C219" t="str">
            <v>SALES_FX_MXN</v>
          </cell>
        </row>
        <row r="220">
          <cell r="B220" t="str">
            <v>Sales - % FX: Colombian Peso</v>
          </cell>
          <cell r="C220" t="str">
            <v>SALES_FX_COP</v>
          </cell>
        </row>
        <row r="221">
          <cell r="B221" t="str">
            <v>Sales - % FX: Argentine Peso</v>
          </cell>
          <cell r="C221" t="str">
            <v>SALES_FX_ARS</v>
          </cell>
        </row>
        <row r="222">
          <cell r="B222" t="str">
            <v>Sales - % FX: Chilean Peso</v>
          </cell>
          <cell r="C222" t="str">
            <v>SALES_FX_CLP</v>
          </cell>
        </row>
        <row r="223">
          <cell r="B223" t="str">
            <v>Sales - % FX: Venezuelan bolivar</v>
          </cell>
          <cell r="C223" t="str">
            <v>SALES_FX_VEF</v>
          </cell>
        </row>
        <row r="224">
          <cell r="B224" t="str">
            <v>Sales - % FX: Other Currency</v>
          </cell>
          <cell r="C224" t="str">
            <v>SALES_FX_OTH</v>
          </cell>
        </row>
        <row r="225">
          <cell r="A225" t="str">
            <v>Security: Qlik Technologies Inc.</v>
          </cell>
          <cell r="B225" t="str">
            <v>15UU5C</v>
          </cell>
        </row>
        <row r="226">
          <cell r="A226" t="str">
            <v>Reference Data</v>
          </cell>
        </row>
        <row r="227">
          <cell r="B227" t="str">
            <v>Ticker</v>
          </cell>
          <cell r="C227" t="str">
            <v>Ticker</v>
          </cell>
          <cell r="E227" t="str">
            <v>QLIK</v>
          </cell>
        </row>
        <row r="228">
          <cell r="B228" t="str">
            <v>Security Name</v>
          </cell>
          <cell r="C228" t="str">
            <v>Security Name</v>
          </cell>
          <cell r="E228" t="str">
            <v>Qlik Technologies Inc.</v>
          </cell>
        </row>
        <row r="229">
          <cell r="B229" t="str">
            <v>Interim Type</v>
          </cell>
          <cell r="C229" t="str">
            <v>Interim Type</v>
          </cell>
          <cell r="E229" t="str">
            <v>Q</v>
          </cell>
        </row>
        <row r="230">
          <cell r="B230" t="str">
            <v>Publishing Currency</v>
          </cell>
          <cell r="C230" t="str">
            <v>PUB_CURRENCY_ISO</v>
          </cell>
          <cell r="E230" t="str">
            <v>USD</v>
          </cell>
        </row>
        <row r="231">
          <cell r="B231" t="str">
            <v>Pricing Currency</v>
          </cell>
          <cell r="C231" t="str">
            <v>PRICE_CURRENCY_ISO</v>
          </cell>
          <cell r="E231" t="str">
            <v>USD</v>
          </cell>
        </row>
        <row r="232">
          <cell r="B232" t="str">
            <v>Reporting Currency</v>
          </cell>
          <cell r="C232" t="str">
            <v>CURRENCY_ISO</v>
          </cell>
          <cell r="E232" t="str">
            <v>USD</v>
          </cell>
        </row>
        <row r="233">
          <cell r="A233" t="str">
            <v>General Information</v>
          </cell>
        </row>
        <row r="234">
          <cell r="B234" t="str">
            <v>Americas Investment List</v>
          </cell>
          <cell r="C234" t="str">
            <v>AMER_LIST</v>
          </cell>
        </row>
        <row r="235">
          <cell r="B235" t="str">
            <v>Americas Conviction List</v>
          </cell>
          <cell r="C235" t="str">
            <v>AMER_CONVICTION</v>
          </cell>
        </row>
        <row r="236">
          <cell r="B236" t="str">
            <v>Legal rating</v>
          </cell>
          <cell r="C236" t="str">
            <v>LEGAL_RATING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  <cell r="E237">
            <v>34</v>
          </cell>
        </row>
        <row r="238">
          <cell r="B238" t="str">
            <v>Target price period</v>
          </cell>
          <cell r="C238" t="str">
            <v>TP_PERIOD</v>
          </cell>
          <cell r="E238" t="str">
            <v>12 months</v>
          </cell>
        </row>
        <row r="239">
          <cell r="B239" t="str">
            <v>Current shares outstanding (mn)</v>
          </cell>
          <cell r="C239" t="str">
            <v>NUM_SH</v>
          </cell>
          <cell r="E239">
            <v>92.442064000000002</v>
          </cell>
        </row>
        <row r="240">
          <cell r="B240" t="str">
            <v>Free float</v>
          </cell>
          <cell r="C240" t="str">
            <v>FREE_FLOAT</v>
          </cell>
        </row>
        <row r="241">
          <cell r="A241" t="str">
            <v>Publishing Items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  <cell r="M242">
            <v>0</v>
          </cell>
          <cell r="N242">
            <v>0.395377646172</v>
          </cell>
          <cell r="O242">
            <v>0.71218023598299995</v>
          </cell>
          <cell r="P242">
            <v>2.7859218438669999</v>
          </cell>
          <cell r="Q242">
            <v>2.2220036059799999</v>
          </cell>
          <cell r="R242">
            <v>2.5842054655869999</v>
          </cell>
          <cell r="S242">
            <v>3.048760235994</v>
          </cell>
          <cell r="T242">
            <v>3.3819574867000002</v>
          </cell>
          <cell r="U242">
            <v>3.4414254711369998</v>
          </cell>
          <cell r="V242">
            <v>3.6057895560970001</v>
          </cell>
          <cell r="W242">
            <v>3.9983599244639998</v>
          </cell>
          <cell r="AO242">
            <v>0</v>
          </cell>
          <cell r="AP242">
            <v>0</v>
          </cell>
          <cell r="AQ242">
            <v>0</v>
          </cell>
          <cell r="AR242">
            <v>3.0577053675860002</v>
          </cell>
          <cell r="AS242">
            <v>2.023586596316</v>
          </cell>
          <cell r="AT242">
            <v>1.8902073426729999</v>
          </cell>
          <cell r="AU242">
            <v>1.91224439373</v>
          </cell>
          <cell r="AV242">
            <v>2.1655971906050002</v>
          </cell>
          <cell r="AW242">
            <v>2.305009794874</v>
          </cell>
          <cell r="AX242">
            <v>2.2147331502709999</v>
          </cell>
          <cell r="AY242">
            <v>2.3186688619079998</v>
          </cell>
          <cell r="AZ242">
            <v>2.5572000653470002</v>
          </cell>
          <cell r="BA242">
            <v>2.608865862689</v>
          </cell>
          <cell r="BB242">
            <v>2.6555264032260002</v>
          </cell>
          <cell r="BC242">
            <v>2.8276412026159998</v>
          </cell>
          <cell r="BD242">
            <v>3.0094882418150002</v>
          </cell>
          <cell r="BE242">
            <v>2.9084053624980002</v>
          </cell>
          <cell r="BF242">
            <v>2.916663500082</v>
          </cell>
          <cell r="BG242">
            <v>2.8909311980369998</v>
          </cell>
          <cell r="BH242">
            <v>3.3550130436719998</v>
          </cell>
          <cell r="BI242">
            <v>3.232727473502</v>
          </cell>
          <cell r="BJ242">
            <v>3.1615506706550001</v>
          </cell>
          <cell r="BK242">
            <v>3.113600812993</v>
          </cell>
          <cell r="BL242">
            <v>3.4158282672440001</v>
          </cell>
          <cell r="BM242">
            <v>3.2456474643250002</v>
          </cell>
          <cell r="BN242">
            <v>3.194521839563</v>
          </cell>
          <cell r="BO242">
            <v>3.1743753869779998</v>
          </cell>
          <cell r="BP242">
            <v>3.5789698178129998</v>
          </cell>
          <cell r="BQ242">
            <v>3.4443146669960001</v>
          </cell>
          <cell r="BR242">
            <v>3.4251208351760001</v>
          </cell>
          <cell r="BS242">
            <v>3.4488690936099999</v>
          </cell>
          <cell r="BT242">
            <v>3.9686202613280002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</row>
        <row r="244">
          <cell r="B244" t="str">
            <v>Special dividend per share</v>
          </cell>
          <cell r="C244" t="str">
            <v>DPS_SPECIAL_PUB</v>
          </cell>
          <cell r="D244" t="str">
            <v>USD</v>
          </cell>
        </row>
        <row r="245">
          <cell r="B245" t="str">
            <v>EBITDA (Pub)</v>
          </cell>
          <cell r="C245" t="str">
            <v>EBITDA_PUB</v>
          </cell>
          <cell r="D245" t="str">
            <v>USD</v>
          </cell>
          <cell r="M245">
            <v>0.248</v>
          </cell>
          <cell r="N245">
            <v>2.3250000000000002</v>
          </cell>
          <cell r="O245">
            <v>14.645</v>
          </cell>
          <cell r="P245">
            <v>32.298999999999999</v>
          </cell>
          <cell r="Q245">
            <v>32.835999999999999</v>
          </cell>
          <cell r="R245">
            <v>39.200000000000003</v>
          </cell>
          <cell r="S245">
            <v>44.463000000000001</v>
          </cell>
          <cell r="T245">
            <v>44.579000000000001</v>
          </cell>
          <cell r="U245">
            <v>57.289373617597001</v>
          </cell>
          <cell r="V245">
            <v>86.017271026925002</v>
          </cell>
          <cell r="W245">
            <v>126.900175171954</v>
          </cell>
          <cell r="AO245">
            <v>2.831</v>
          </cell>
          <cell r="AP245">
            <v>6.8070000000000004</v>
          </cell>
          <cell r="AQ245">
            <v>4.4939999999999998</v>
          </cell>
          <cell r="AR245">
            <v>18.167000000000002</v>
          </cell>
          <cell r="AS245">
            <v>-2.9590000000000001</v>
          </cell>
          <cell r="AT245">
            <v>-0.95499999999999996</v>
          </cell>
          <cell r="AU245">
            <v>5.7370000000000001</v>
          </cell>
          <cell r="AV245">
            <v>31.013000000000002</v>
          </cell>
          <cell r="AW245">
            <v>-2.66</v>
          </cell>
          <cell r="AX245">
            <v>3.2919999999999998</v>
          </cell>
          <cell r="AY245">
            <v>5.585</v>
          </cell>
          <cell r="AZ245">
            <v>32.982999999999997</v>
          </cell>
          <cell r="BA245">
            <v>-8.4949999999999992</v>
          </cell>
          <cell r="BB245">
            <v>0.31</v>
          </cell>
          <cell r="BC245">
            <v>9.02</v>
          </cell>
          <cell r="BD245">
            <v>43.628</v>
          </cell>
          <cell r="BE245">
            <v>-11.917999999999999</v>
          </cell>
          <cell r="BF245">
            <v>5.1740000000000004</v>
          </cell>
          <cell r="BG245">
            <v>5.851</v>
          </cell>
          <cell r="BH245">
            <v>45.472000000000001</v>
          </cell>
          <cell r="BI245">
            <v>-10.178000000000001</v>
          </cell>
          <cell r="BJ245">
            <v>3.1194629277720001</v>
          </cell>
          <cell r="BK245">
            <v>8.5108082742760001</v>
          </cell>
          <cell r="BL245">
            <v>55.83710241555</v>
          </cell>
          <cell r="BM245">
            <v>-8.4858199578820006</v>
          </cell>
          <cell r="BN245">
            <v>7.5489960208909999</v>
          </cell>
          <cell r="BO245">
            <v>14.27503153264</v>
          </cell>
          <cell r="BP245">
            <v>72.679063431277001</v>
          </cell>
          <cell r="BQ245">
            <v>-2.1425721182480002</v>
          </cell>
          <cell r="BR245">
            <v>13.830966300877</v>
          </cell>
          <cell r="BS245">
            <v>22.767906284931001</v>
          </cell>
          <cell r="BT245">
            <v>92.443874704394005</v>
          </cell>
        </row>
        <row r="246">
          <cell r="B246" t="str">
            <v>EPS (Pub)</v>
          </cell>
          <cell r="C246" t="str">
            <v>EPS_PUB</v>
          </cell>
          <cell r="D246" t="str">
            <v>USD</v>
          </cell>
          <cell r="M246">
            <v>-2.6977235499999998E-2</v>
          </cell>
          <cell r="N246">
            <v>0.18385998608199999</v>
          </cell>
          <cell r="O246">
            <v>0.33019790506000002</v>
          </cell>
          <cell r="P246">
            <v>0.23653822251199999</v>
          </cell>
          <cell r="Q246">
            <v>0.10602685843</v>
          </cell>
          <cell r="R246">
            <v>4.3982429586000002E-2</v>
          </cell>
          <cell r="S246">
            <v>-0.113782749997</v>
          </cell>
          <cell r="T246">
            <v>-0.27403604489099997</v>
          </cell>
          <cell r="U246">
            <v>-0.227683881969</v>
          </cell>
          <cell r="V246">
            <v>4.3007811048999998E-2</v>
          </cell>
          <cell r="W246">
            <v>0.25386580143699999</v>
          </cell>
          <cell r="AO246">
            <v>-1.4214963359999999E-3</v>
          </cell>
          <cell r="AP246">
            <v>0.14316949005599999</v>
          </cell>
          <cell r="AQ246">
            <v>-7.5064271759999997E-3</v>
          </cell>
          <cell r="AR246">
            <v>0.20375738764599999</v>
          </cell>
          <cell r="AS246">
            <v>-6.4088593001999997E-2</v>
          </cell>
          <cell r="AT246">
            <v>-3.1183974529E-2</v>
          </cell>
          <cell r="AU246">
            <v>1.3773162247999999E-2</v>
          </cell>
          <cell r="AV246">
            <v>0.178494522445</v>
          </cell>
          <cell r="AW246">
            <v>-8.9043232592999996E-2</v>
          </cell>
          <cell r="AX246">
            <v>-2.3149177074000001E-2</v>
          </cell>
          <cell r="AY246">
            <v>1.7133300620000001E-3</v>
          </cell>
          <cell r="AZ246">
            <v>0.150385520907</v>
          </cell>
          <cell r="BA246">
            <v>-0.152640689123</v>
          </cell>
          <cell r="BB246">
            <v>-9.2219383370999997E-2</v>
          </cell>
          <cell r="BC246">
            <v>3.3154625291000002E-2</v>
          </cell>
          <cell r="BD246">
            <v>9.1566198075999999E-2</v>
          </cell>
          <cell r="BE246">
            <v>-0.29012151921399998</v>
          </cell>
          <cell r="BF246">
            <v>-0.112248316064</v>
          </cell>
          <cell r="BG246">
            <v>-0.157353956031</v>
          </cell>
          <cell r="BH246">
            <v>0.28080610449400001</v>
          </cell>
          <cell r="BI246">
            <v>-0.32798921495299999</v>
          </cell>
          <cell r="BJ246">
            <v>-9.4894140400999999E-2</v>
          </cell>
          <cell r="BK246">
            <v>-7.9482317112999995E-2</v>
          </cell>
          <cell r="BL246">
            <v>0.27098655684200001</v>
          </cell>
          <cell r="BM246">
            <v>-0.201401972609</v>
          </cell>
          <cell r="BN246">
            <v>-7.8643800614999995E-2</v>
          </cell>
          <cell r="BO246">
            <v>-5.5584276569000002E-2</v>
          </cell>
          <cell r="BP246">
            <v>0.36921132322799999</v>
          </cell>
          <cell r="BQ246">
            <v>-0.16889904005100001</v>
          </cell>
          <cell r="BR246">
            <v>-4.9304964638999998E-2</v>
          </cell>
          <cell r="BS246">
            <v>-1.5520665183E-2</v>
          </cell>
          <cell r="BT246">
            <v>0.479174262558</v>
          </cell>
        </row>
        <row r="247">
          <cell r="B247" t="str">
            <v>Consensus earnings equivalent estimate</v>
          </cell>
          <cell r="C247" t="str">
            <v>CEEE_EPS</v>
          </cell>
          <cell r="D247" t="str">
            <v>USD</v>
          </cell>
          <cell r="M247">
            <v>-1.2934290992999999E-2</v>
          </cell>
          <cell r="N247">
            <v>0.22810016048100001</v>
          </cell>
          <cell r="O247">
            <v>0.40137742722699998</v>
          </cell>
          <cell r="P247">
            <v>0.28895254453199998</v>
          </cell>
          <cell r="Q247">
            <v>0.27058888980700002</v>
          </cell>
          <cell r="R247">
            <v>0.263390480905</v>
          </cell>
          <cell r="S247">
            <v>0.26434835878000001</v>
          </cell>
          <cell r="T247">
            <v>0.23805870759600001</v>
          </cell>
          <cell r="U247">
            <v>0.33900634330000001</v>
          </cell>
          <cell r="V247">
            <v>0.51634020066599995</v>
          </cell>
          <cell r="W247">
            <v>0.77868541865300001</v>
          </cell>
          <cell r="AO247">
            <v>2.7235391980000002E-3</v>
          </cell>
          <cell r="AP247">
            <v>0.150251078738</v>
          </cell>
          <cell r="AQ247">
            <v>6.2284248979999996E-3</v>
          </cell>
          <cell r="AR247">
            <v>0.23329913559099999</v>
          </cell>
          <cell r="AS247">
            <v>-3.3987904875000002E-2</v>
          </cell>
          <cell r="AT247">
            <v>1.4353613692E-2</v>
          </cell>
          <cell r="AU247">
            <v>4.7161954906000003E-2</v>
          </cell>
          <cell r="AV247">
            <v>0.23303007203100001</v>
          </cell>
          <cell r="AW247">
            <v>-2.9716524678000001E-2</v>
          </cell>
          <cell r="AX247">
            <v>1.9020661417000002E-2</v>
          </cell>
          <cell r="AY247">
            <v>2.0559960743E-2</v>
          </cell>
          <cell r="AZ247">
            <v>0.24959575034199999</v>
          </cell>
          <cell r="BA247">
            <v>-9.4386178054E-2</v>
          </cell>
          <cell r="BB247">
            <v>-1.7025469461E-2</v>
          </cell>
          <cell r="BC247">
            <v>5.3080610440000002E-2</v>
          </cell>
          <cell r="BD247">
            <v>0.31464892313300002</v>
          </cell>
          <cell r="BE247">
            <v>-0.116250392359</v>
          </cell>
          <cell r="BF247">
            <v>1.9983851683999999E-2</v>
          </cell>
          <cell r="BG247">
            <v>7.1967663839999996E-3</v>
          </cell>
          <cell r="BH247">
            <v>0.32203522696300002</v>
          </cell>
          <cell r="BI247">
            <v>-9.1711496185999997E-2</v>
          </cell>
          <cell r="BJ247">
            <v>2.3967870820000002E-3</v>
          </cell>
          <cell r="BK247">
            <v>3.6829346663000001E-2</v>
          </cell>
          <cell r="BL247">
            <v>0.38781517863800002</v>
          </cell>
          <cell r="BM247">
            <v>-8.6813555264000003E-2</v>
          </cell>
          <cell r="BN247">
            <v>2.8724640587E-2</v>
          </cell>
          <cell r="BO247">
            <v>7.1480248408999997E-2</v>
          </cell>
          <cell r="BP247">
            <v>0.49715137317899999</v>
          </cell>
          <cell r="BQ247">
            <v>-4.3222307767E-2</v>
          </cell>
          <cell r="BR247">
            <v>6.7709013233999998E-2</v>
          </cell>
          <cell r="BS247">
            <v>0.124906979887</v>
          </cell>
          <cell r="BT247">
            <v>0.62351290721800001</v>
          </cell>
        </row>
        <row r="248">
          <cell r="B248" t="str">
            <v>EPS (excl. ESO) (Pub)</v>
          </cell>
          <cell r="C248" t="str">
            <v>EPS_PUB_EX_ESO</v>
          </cell>
          <cell r="D248" t="str">
            <v>USD</v>
          </cell>
          <cell r="M248">
            <v>-1.2934290992999999E-2</v>
          </cell>
          <cell r="N248">
            <v>0.22810016048100001</v>
          </cell>
          <cell r="O248">
            <v>0.40137742722699998</v>
          </cell>
          <cell r="P248">
            <v>0.28895254453199998</v>
          </cell>
          <cell r="Q248">
            <v>0.27058888980700002</v>
          </cell>
          <cell r="R248">
            <v>0.263390480905</v>
          </cell>
          <cell r="S248">
            <v>0.26434835878000001</v>
          </cell>
          <cell r="T248">
            <v>0.23805870759600001</v>
          </cell>
          <cell r="U248">
            <v>0.33900634330000001</v>
          </cell>
          <cell r="V248">
            <v>0.51634020066599995</v>
          </cell>
          <cell r="W248">
            <v>0.77868541865300001</v>
          </cell>
          <cell r="AO248">
            <v>2.7235391980000002E-3</v>
          </cell>
          <cell r="AP248">
            <v>0.150251078738</v>
          </cell>
          <cell r="AQ248">
            <v>6.2284248979999996E-3</v>
          </cell>
          <cell r="AR248">
            <v>0.23329913559099999</v>
          </cell>
          <cell r="AS248">
            <v>-3.3987904875000002E-2</v>
          </cell>
          <cell r="AT248">
            <v>1.4353613692E-2</v>
          </cell>
          <cell r="AU248">
            <v>4.7161954906000003E-2</v>
          </cell>
          <cell r="AV248">
            <v>0.23303007203100001</v>
          </cell>
          <cell r="AW248">
            <v>-2.9716524678000001E-2</v>
          </cell>
          <cell r="AX248">
            <v>1.9020661417000002E-2</v>
          </cell>
          <cell r="AY248">
            <v>2.0559960743E-2</v>
          </cell>
          <cell r="AZ248">
            <v>0.24959575034199999</v>
          </cell>
          <cell r="BA248">
            <v>-9.4386178054E-2</v>
          </cell>
          <cell r="BB248">
            <v>-1.7025469461E-2</v>
          </cell>
          <cell r="BC248">
            <v>5.3080610440000002E-2</v>
          </cell>
          <cell r="BD248">
            <v>0.31464892313300002</v>
          </cell>
          <cell r="BE248">
            <v>-0.116250392359</v>
          </cell>
          <cell r="BF248">
            <v>1.9983851683999999E-2</v>
          </cell>
          <cell r="BG248">
            <v>7.1967663839999996E-3</v>
          </cell>
          <cell r="BH248">
            <v>0.32203522696300002</v>
          </cell>
          <cell r="BI248">
            <v>-9.1711496185999997E-2</v>
          </cell>
          <cell r="BJ248">
            <v>2.3967870820000002E-3</v>
          </cell>
          <cell r="BK248">
            <v>3.6829346663000001E-2</v>
          </cell>
          <cell r="BL248">
            <v>0.38781517863800002</v>
          </cell>
          <cell r="BM248">
            <v>-8.6813555264000003E-2</v>
          </cell>
          <cell r="BN248">
            <v>2.8724640587E-2</v>
          </cell>
          <cell r="BO248">
            <v>7.1480248408999997E-2</v>
          </cell>
          <cell r="BP248">
            <v>0.49715137317899999</v>
          </cell>
          <cell r="BQ248">
            <v>-4.3222307767E-2</v>
          </cell>
          <cell r="BR248">
            <v>6.7709013233999998E-2</v>
          </cell>
          <cell r="BS248">
            <v>0.124906979887</v>
          </cell>
          <cell r="BT248">
            <v>0.62351290721800001</v>
          </cell>
        </row>
        <row r="249">
          <cell r="B249" t="str">
            <v>EV adjustment (Pub)</v>
          </cell>
          <cell r="C249" t="str">
            <v>EV_ADJ_PUB</v>
          </cell>
          <cell r="D249" t="str">
            <v>USD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</row>
        <row r="250">
          <cell r="B250" t="str">
            <v>Net debt (Pub)</v>
          </cell>
          <cell r="C250" t="str">
            <v>NET_DEBT_PUB</v>
          </cell>
          <cell r="D250" t="str">
            <v>USD</v>
          </cell>
          <cell r="M250">
            <v>0</v>
          </cell>
          <cell r="N250">
            <v>-6.7220000000000004</v>
          </cell>
          <cell r="O250">
            <v>-17.811</v>
          </cell>
          <cell r="P250">
            <v>-158.71199999999999</v>
          </cell>
          <cell r="Q250">
            <v>-177.08699999999999</v>
          </cell>
          <cell r="R250">
            <v>-195.803</v>
          </cell>
          <cell r="S250">
            <v>-227.69300000000001</v>
          </cell>
          <cell r="T250">
            <v>-244.018</v>
          </cell>
          <cell r="U250">
            <v>-264.80226077364699</v>
          </cell>
          <cell r="V250">
            <v>-296.83117667179698</v>
          </cell>
          <cell r="W250">
            <v>-360.054146356133</v>
          </cell>
          <cell r="AO250">
            <v>0</v>
          </cell>
          <cell r="AP250">
            <v>0</v>
          </cell>
          <cell r="AQ250">
            <v>0</v>
          </cell>
          <cell r="AR250">
            <v>-158.71199999999999</v>
          </cell>
          <cell r="AS250">
            <v>-176.79</v>
          </cell>
          <cell r="AT250">
            <v>-174.50299999999999</v>
          </cell>
          <cell r="AU250">
            <v>-169.922</v>
          </cell>
          <cell r="AV250">
            <v>-177.08699999999999</v>
          </cell>
          <cell r="AW250">
            <v>-205.62</v>
          </cell>
          <cell r="AX250">
            <v>-195.12100000000001</v>
          </cell>
          <cell r="AY250">
            <v>-193.066</v>
          </cell>
          <cell r="AZ250">
            <v>-195.803</v>
          </cell>
          <cell r="BA250">
            <v>-214.65100000000001</v>
          </cell>
          <cell r="BB250">
            <v>-223.54900000000001</v>
          </cell>
          <cell r="BC250">
            <v>-235.154</v>
          </cell>
          <cell r="BD250">
            <v>-227.69300000000001</v>
          </cell>
          <cell r="BE250">
            <v>-253.279</v>
          </cell>
          <cell r="BF250">
            <v>-255.035</v>
          </cell>
          <cell r="BG250">
            <v>-241.97900000000001</v>
          </cell>
          <cell r="BH250">
            <v>-244.018</v>
          </cell>
          <cell r="BI250">
            <v>-281.05599999999998</v>
          </cell>
          <cell r="BJ250">
            <v>-295.37267348519498</v>
          </cell>
          <cell r="BK250">
            <v>-257.80387233458498</v>
          </cell>
          <cell r="BL250">
            <v>-264.80226077364699</v>
          </cell>
          <cell r="BM250">
            <v>-282.19112849939398</v>
          </cell>
          <cell r="BN250">
            <v>-311.62125823856701</v>
          </cell>
          <cell r="BO250">
            <v>-277.73867562381798</v>
          </cell>
          <cell r="BP250">
            <v>-296.83117667179698</v>
          </cell>
          <cell r="BQ250">
            <v>-330.084168700752</v>
          </cell>
          <cell r="BR250">
            <v>-371.98271959693898</v>
          </cell>
          <cell r="BS250">
            <v>-338.024140106993</v>
          </cell>
          <cell r="BT250">
            <v>-360.054146356133</v>
          </cell>
        </row>
        <row r="251">
          <cell r="B251" t="str">
            <v>Net income (Pub)</v>
          </cell>
          <cell r="C251" t="str">
            <v>NI_PUB</v>
          </cell>
          <cell r="D251" t="str">
            <v>USD</v>
          </cell>
          <cell r="M251">
            <v>-0.17499999999999999</v>
          </cell>
          <cell r="N251">
            <v>3.7690000000000001</v>
          </cell>
          <cell r="O251">
            <v>8.34</v>
          </cell>
          <cell r="P251">
            <v>16.510999999999999</v>
          </cell>
          <cell r="Q251">
            <v>23.081</v>
          </cell>
          <cell r="R251">
            <v>22.99</v>
          </cell>
          <cell r="S251">
            <v>23.599</v>
          </cell>
          <cell r="T251">
            <v>21.715</v>
          </cell>
          <cell r="U251">
            <v>31.574268869805</v>
          </cell>
          <cell r="V251">
            <v>49.059787702222998</v>
          </cell>
          <cell r="W251">
            <v>75.477240680319994</v>
          </cell>
          <cell r="AO251">
            <v>0.22800000000000001</v>
          </cell>
          <cell r="AP251">
            <v>3.7130000000000001</v>
          </cell>
          <cell r="AQ251">
            <v>0.42399999999999999</v>
          </cell>
          <cell r="AR251">
            <v>12.146000000000001</v>
          </cell>
          <cell r="AS251">
            <v>-2.6930000000000001</v>
          </cell>
          <cell r="AT251">
            <v>1.246</v>
          </cell>
          <cell r="AU251">
            <v>4.133</v>
          </cell>
          <cell r="AV251">
            <v>20.395</v>
          </cell>
          <cell r="AW251">
            <v>-2.5150000000000001</v>
          </cell>
          <cell r="AX251">
            <v>1.677</v>
          </cell>
          <cell r="AY251">
            <v>1.8120000000000001</v>
          </cell>
          <cell r="AZ251">
            <v>22.015999999999998</v>
          </cell>
          <cell r="BA251">
            <v>-8.1660000000000004</v>
          </cell>
          <cell r="BB251">
            <v>-1.486</v>
          </cell>
          <cell r="BC251">
            <v>4.7949999999999999</v>
          </cell>
          <cell r="BD251">
            <v>28.456</v>
          </cell>
          <cell r="BE251">
            <v>-10.37</v>
          </cell>
          <cell r="BF251">
            <v>1.8169999999999999</v>
          </cell>
          <cell r="BG251">
            <v>0.65700000000000003</v>
          </cell>
          <cell r="BH251">
            <v>29.611000000000001</v>
          </cell>
          <cell r="BI251">
            <v>-8.4779999999999998</v>
          </cell>
          <cell r="BJ251">
            <v>0.22267176455599999</v>
          </cell>
          <cell r="BK251">
            <v>3.438711744036</v>
          </cell>
          <cell r="BL251">
            <v>36.390885361213002</v>
          </cell>
          <cell r="BM251">
            <v>-8.0616866948489996</v>
          </cell>
          <cell r="BN251">
            <v>2.7224163588489998</v>
          </cell>
          <cell r="BO251">
            <v>6.808509648797</v>
          </cell>
          <cell r="BP251">
            <v>47.590548389425003</v>
          </cell>
          <cell r="BQ251">
            <v>-4.0958479819929998</v>
          </cell>
          <cell r="BR251">
            <v>6.5465226382640003</v>
          </cell>
          <cell r="BS251">
            <v>12.137156696161</v>
          </cell>
          <cell r="BT251">
            <v>60.889409327887002</v>
          </cell>
        </row>
        <row r="252">
          <cell r="B252" t="str">
            <v>EBIT, operating profit (Pub)</v>
          </cell>
          <cell r="C252" t="str">
            <v>EBIT_PUB</v>
          </cell>
          <cell r="D252" t="str">
            <v>USD</v>
          </cell>
          <cell r="M252">
            <v>0.248</v>
          </cell>
          <cell r="N252">
            <v>2.3250000000000002</v>
          </cell>
          <cell r="O252">
            <v>14.645</v>
          </cell>
          <cell r="P252">
            <v>30.585999999999999</v>
          </cell>
          <cell r="Q252">
            <v>29.864999999999998</v>
          </cell>
          <cell r="R252">
            <v>33.945</v>
          </cell>
          <cell r="S252">
            <v>36.234999999999999</v>
          </cell>
          <cell r="T252">
            <v>32.847999999999999</v>
          </cell>
          <cell r="U252">
            <v>43.574796490263999</v>
          </cell>
          <cell r="V252">
            <v>69.935418185206004</v>
          </cell>
          <cell r="W252">
            <v>107.64783540796699</v>
          </cell>
          <cell r="AO252">
            <v>2.5089999999999999</v>
          </cell>
          <cell r="AP252">
            <v>6.39</v>
          </cell>
          <cell r="AQ252">
            <v>4.03</v>
          </cell>
          <cell r="AR252">
            <v>17.657</v>
          </cell>
          <cell r="AS252">
            <v>-3.5089999999999999</v>
          </cell>
          <cell r="AT252">
            <v>-1.601</v>
          </cell>
          <cell r="AU252">
            <v>4.9160000000000004</v>
          </cell>
          <cell r="AV252">
            <v>30.059000000000001</v>
          </cell>
          <cell r="AW252">
            <v>-3.7549999999999999</v>
          </cell>
          <cell r="AX252">
            <v>2.0710000000000002</v>
          </cell>
          <cell r="AY252">
            <v>3.7450000000000001</v>
          </cell>
          <cell r="AZ252">
            <v>31.884</v>
          </cell>
          <cell r="BA252">
            <v>-10.214</v>
          </cell>
          <cell r="BB252">
            <v>-1.655</v>
          </cell>
          <cell r="BC252">
            <v>6.7859999999999996</v>
          </cell>
          <cell r="BD252">
            <v>41.317999999999998</v>
          </cell>
          <cell r="BE252">
            <v>-14.487</v>
          </cell>
          <cell r="BF252">
            <v>2.6070000000000002</v>
          </cell>
          <cell r="BG252">
            <v>2.64</v>
          </cell>
          <cell r="BH252">
            <v>42.088000000000001</v>
          </cell>
          <cell r="BI252">
            <v>-13.537000000000001</v>
          </cell>
          <cell r="BJ252">
            <v>0.28632542244800002</v>
          </cell>
          <cell r="BK252">
            <v>4.8738212047990004</v>
          </cell>
          <cell r="BL252">
            <v>51.951649863017003</v>
          </cell>
          <cell r="BM252">
            <v>-11.551770517355999</v>
          </cell>
          <cell r="BN252">
            <v>3.8509239075430002</v>
          </cell>
          <cell r="BO252">
            <v>9.6839879927859993</v>
          </cell>
          <cell r="BP252">
            <v>67.952276802233001</v>
          </cell>
          <cell r="BQ252">
            <v>-5.8919199260799999</v>
          </cell>
          <cell r="BR252">
            <v>9.3076496111109996</v>
          </cell>
          <cell r="BS252">
            <v>17.289122412011</v>
          </cell>
          <cell r="BT252">
            <v>86.942983310925001</v>
          </cell>
        </row>
        <row r="253">
          <cell r="B253" t="str">
            <v>Pre-tax profit (Pub)</v>
          </cell>
          <cell r="C253" t="str">
            <v>PTP_PUB</v>
          </cell>
          <cell r="D253" t="str">
            <v>USD</v>
          </cell>
          <cell r="M253">
            <v>-0.215</v>
          </cell>
          <cell r="N253">
            <v>5.6289999999999996</v>
          </cell>
          <cell r="O253">
            <v>10.116</v>
          </cell>
          <cell r="P253">
            <v>24.280999999999999</v>
          </cell>
          <cell r="Q253">
            <v>33.942</v>
          </cell>
          <cell r="R253">
            <v>33.731999999999999</v>
          </cell>
          <cell r="S253">
            <v>33.713000000000001</v>
          </cell>
          <cell r="T253">
            <v>31.021999999999998</v>
          </cell>
          <cell r="U253">
            <v>45.108226533507001</v>
          </cell>
          <cell r="V253">
            <v>70.088717698669001</v>
          </cell>
          <cell r="W253">
            <v>107.829716810573</v>
          </cell>
          <cell r="AO253">
            <v>0.33500000000000002</v>
          </cell>
          <cell r="AP253">
            <v>5.4610000000000003</v>
          </cell>
          <cell r="AQ253">
            <v>0.623</v>
          </cell>
          <cell r="AR253">
            <v>17.861999999999998</v>
          </cell>
          <cell r="AS253">
            <v>-3.96</v>
          </cell>
          <cell r="AT253">
            <v>1.833</v>
          </cell>
          <cell r="AU253">
            <v>6.077</v>
          </cell>
          <cell r="AV253">
            <v>29.992000000000001</v>
          </cell>
          <cell r="AW253">
            <v>-3.6989999999999998</v>
          </cell>
          <cell r="AX253">
            <v>2.4660000000000002</v>
          </cell>
          <cell r="AY253">
            <v>2.589</v>
          </cell>
          <cell r="AZ253">
            <v>32.375999999999998</v>
          </cell>
          <cell r="BA253">
            <v>-11.664999999999999</v>
          </cell>
          <cell r="BB253">
            <v>-2.1240000000000001</v>
          </cell>
          <cell r="BC253">
            <v>6.85</v>
          </cell>
          <cell r="BD253">
            <v>40.652000000000001</v>
          </cell>
          <cell r="BE253">
            <v>-14.815</v>
          </cell>
          <cell r="BF253">
            <v>2.5960000000000001</v>
          </cell>
          <cell r="BG253">
            <v>0.93899999999999995</v>
          </cell>
          <cell r="BH253">
            <v>42.302</v>
          </cell>
          <cell r="BI253">
            <v>-12.112</v>
          </cell>
          <cell r="BJ253">
            <v>0.31811752917000002</v>
          </cell>
          <cell r="BK253">
            <v>4.9126771224060004</v>
          </cell>
          <cell r="BL253">
            <v>51.989431881930997</v>
          </cell>
          <cell r="BM253">
            <v>-11.517238646851</v>
          </cell>
          <cell r="BN253">
            <v>3.889349721441</v>
          </cell>
          <cell r="BO253">
            <v>9.7269012581070005</v>
          </cell>
          <cell r="BP253">
            <v>67.989705365972995</v>
          </cell>
          <cell r="BQ253">
            <v>-5.8514874684949998</v>
          </cell>
          <cell r="BR253">
            <v>9.3526164419269993</v>
          </cell>
          <cell r="BS253">
            <v>17.339613340871001</v>
          </cell>
          <cell r="BT253">
            <v>86.988974496270004</v>
          </cell>
        </row>
        <row r="254">
          <cell r="B254" t="str">
            <v>Sales, revenue (Pub)</v>
          </cell>
          <cell r="C254" t="str">
            <v>REVS_PUB</v>
          </cell>
          <cell r="D254" t="str">
            <v>USD</v>
          </cell>
          <cell r="M254">
            <v>80.585999999999999</v>
          </cell>
          <cell r="N254">
            <v>118.264</v>
          </cell>
          <cell r="O254">
            <v>157.35900000000001</v>
          </cell>
          <cell r="P254">
            <v>226.52099999999999</v>
          </cell>
          <cell r="Q254">
            <v>320.61900000000003</v>
          </cell>
          <cell r="R254">
            <v>388.53699999999998</v>
          </cell>
          <cell r="S254">
            <v>470.45</v>
          </cell>
          <cell r="T254">
            <v>556.79700000000003</v>
          </cell>
          <cell r="U254">
            <v>605.019961403411</v>
          </cell>
          <cell r="V254">
            <v>679.77409893091999</v>
          </cell>
          <cell r="W254">
            <v>770.01634093685504</v>
          </cell>
          <cell r="AO254">
            <v>43.765000000000001</v>
          </cell>
          <cell r="AP254">
            <v>51.13</v>
          </cell>
          <cell r="AQ254">
            <v>50.268000000000001</v>
          </cell>
          <cell r="AR254">
            <v>81.358000000000004</v>
          </cell>
          <cell r="AS254">
            <v>63.018999999999998</v>
          </cell>
          <cell r="AT254">
            <v>74.042000000000002</v>
          </cell>
          <cell r="AU254">
            <v>75.504000000000005</v>
          </cell>
          <cell r="AV254">
            <v>108.054</v>
          </cell>
          <cell r="AW254">
            <v>79.155000000000001</v>
          </cell>
          <cell r="AX254">
            <v>85.801000000000002</v>
          </cell>
          <cell r="AY254">
            <v>86.096000000000004</v>
          </cell>
          <cell r="AZ254">
            <v>137.48500000000001</v>
          </cell>
          <cell r="BA254">
            <v>96.548000000000002</v>
          </cell>
          <cell r="BB254">
            <v>108.00700000000001</v>
          </cell>
          <cell r="BC254">
            <v>104.1</v>
          </cell>
          <cell r="BD254">
            <v>161.79499999999999</v>
          </cell>
          <cell r="BE254">
            <v>111.11199999999999</v>
          </cell>
          <cell r="BF254">
            <v>131.61799999999999</v>
          </cell>
          <cell r="BG254">
            <v>131.28399999999999</v>
          </cell>
          <cell r="BH254">
            <v>182.78299999999999</v>
          </cell>
          <cell r="BI254">
            <v>120.264</v>
          </cell>
          <cell r="BJ254">
            <v>135.01287335383699</v>
          </cell>
          <cell r="BK254">
            <v>144.98188996934999</v>
          </cell>
          <cell r="BL254">
            <v>204.76119808022401</v>
          </cell>
          <cell r="BM254">
            <v>136.18382012413699</v>
          </cell>
          <cell r="BN254">
            <v>152.616897327998</v>
          </cell>
          <cell r="BO254">
            <v>162.21913147921899</v>
          </cell>
          <cell r="BP254">
            <v>228.75424999956601</v>
          </cell>
          <cell r="BQ254">
            <v>152.418321837988</v>
          </cell>
          <cell r="BR254">
            <v>170.51332578801299</v>
          </cell>
          <cell r="BS254">
            <v>183.80975143345</v>
          </cell>
          <cell r="BT254">
            <v>263.27494187740302</v>
          </cell>
        </row>
        <row r="255">
          <cell r="B255" t="str">
            <v>Total shareholders' equity (Pub)</v>
          </cell>
          <cell r="C255" t="str">
            <v>EQ_PUB</v>
          </cell>
          <cell r="D255" t="str">
            <v>USD</v>
          </cell>
          <cell r="M255">
            <v>0</v>
          </cell>
          <cell r="N255">
            <v>6.5330000000000004</v>
          </cell>
          <cell r="O255">
            <v>14.798</v>
          </cell>
          <cell r="P255">
            <v>159.19</v>
          </cell>
          <cell r="Q255">
            <v>189.535</v>
          </cell>
          <cell r="R255">
            <v>225.56200000000001</v>
          </cell>
          <cell r="S255">
            <v>272.17</v>
          </cell>
          <cell r="T255">
            <v>308.49200000000002</v>
          </cell>
          <cell r="U255">
            <v>320.52643045993301</v>
          </cell>
          <cell r="V255">
            <v>342.602164024312</v>
          </cell>
          <cell r="W255">
            <v>387.557243420877</v>
          </cell>
          <cell r="AO255">
            <v>0</v>
          </cell>
          <cell r="AP255">
            <v>0</v>
          </cell>
          <cell r="AQ255">
            <v>0</v>
          </cell>
          <cell r="AR255">
            <v>159.19</v>
          </cell>
          <cell r="AS255">
            <v>160.33699999999999</v>
          </cell>
          <cell r="AT255">
            <v>164.084</v>
          </cell>
          <cell r="AU255">
            <v>167.578</v>
          </cell>
          <cell r="AV255">
            <v>189.535</v>
          </cell>
          <cell r="AW255">
            <v>195.08</v>
          </cell>
          <cell r="AX255">
            <v>195.267</v>
          </cell>
          <cell r="AY255">
            <v>204.35</v>
          </cell>
          <cell r="AZ255">
            <v>225.56200000000001</v>
          </cell>
          <cell r="BA255">
            <v>225.71100000000001</v>
          </cell>
          <cell r="BB255">
            <v>231.77699999999999</v>
          </cell>
          <cell r="BC255">
            <v>255.43299999999999</v>
          </cell>
          <cell r="BD255">
            <v>272.17</v>
          </cell>
          <cell r="BE255">
            <v>263.80399999999997</v>
          </cell>
          <cell r="BF255">
            <v>265.19299999999998</v>
          </cell>
          <cell r="BG255">
            <v>263.916</v>
          </cell>
          <cell r="BH255">
            <v>308.49200000000002</v>
          </cell>
          <cell r="BI255">
            <v>298.83999999999997</v>
          </cell>
          <cell r="BJ255">
            <v>293.72157078308902</v>
          </cell>
          <cell r="BK255">
            <v>290.71315817350097</v>
          </cell>
          <cell r="BL255">
            <v>320.52643045993301</v>
          </cell>
          <cell r="BM255">
            <v>306.08019298826002</v>
          </cell>
          <cell r="BN255">
            <v>302.76509425793103</v>
          </cell>
          <cell r="BO255">
            <v>302.35996561435701</v>
          </cell>
          <cell r="BP255">
            <v>342.602164024312</v>
          </cell>
          <cell r="BQ255">
            <v>331.36066163046701</v>
          </cell>
          <cell r="BR255">
            <v>331.16168756833298</v>
          </cell>
          <cell r="BS255">
            <v>335.12510390871199</v>
          </cell>
          <cell r="BT255">
            <v>387.557243420877</v>
          </cell>
        </row>
        <row r="256">
          <cell r="A256" t="str">
            <v>Income Statement</v>
          </cell>
        </row>
        <row r="257">
          <cell r="B257" t="str">
            <v>Provision for income tax</v>
          </cell>
          <cell r="C257" t="str">
            <v>PROV_INC_TAX</v>
          </cell>
          <cell r="D257" t="str">
            <v>USD</v>
          </cell>
          <cell r="M257">
            <v>0.04</v>
          </cell>
          <cell r="N257">
            <v>-1.86</v>
          </cell>
          <cell r="O257">
            <v>-1.776</v>
          </cell>
          <cell r="P257">
            <v>-7.77</v>
          </cell>
          <cell r="Q257">
            <v>-10.861000000000001</v>
          </cell>
          <cell r="R257">
            <v>-10.742000000000001</v>
          </cell>
          <cell r="S257">
            <v>-10.114000000000001</v>
          </cell>
          <cell r="T257">
            <v>-9.3070000000000004</v>
          </cell>
          <cell r="U257">
            <v>-13.533957663702999</v>
          </cell>
          <cell r="V257">
            <v>-21.028929996447001</v>
          </cell>
          <cell r="W257">
            <v>-32.352476130253002</v>
          </cell>
          <cell r="AO257">
            <v>-0.107</v>
          </cell>
          <cell r="AP257">
            <v>-1.748</v>
          </cell>
          <cell r="AQ257">
            <v>-0.19900000000000001</v>
          </cell>
          <cell r="AR257">
            <v>-5.7160000000000002</v>
          </cell>
          <cell r="AS257">
            <v>1.2669999999999999</v>
          </cell>
          <cell r="AT257">
            <v>-0.58699999999999997</v>
          </cell>
          <cell r="AU257">
            <v>-1.944</v>
          </cell>
          <cell r="AV257">
            <v>-9.5969999999999995</v>
          </cell>
          <cell r="AW257">
            <v>1.1839999999999999</v>
          </cell>
          <cell r="AX257">
            <v>-0.78900000000000003</v>
          </cell>
          <cell r="AY257">
            <v>-0.77700000000000002</v>
          </cell>
          <cell r="AZ257">
            <v>-10.36</v>
          </cell>
          <cell r="BA257">
            <v>3.4990000000000001</v>
          </cell>
          <cell r="BB257">
            <v>0.63800000000000001</v>
          </cell>
          <cell r="BC257">
            <v>-2.0550000000000002</v>
          </cell>
          <cell r="BD257">
            <v>-12.196</v>
          </cell>
          <cell r="BE257">
            <v>4.4450000000000003</v>
          </cell>
          <cell r="BF257">
            <v>-0.77900000000000003</v>
          </cell>
          <cell r="BG257">
            <v>-0.28199999999999997</v>
          </cell>
          <cell r="BH257">
            <v>-12.691000000000001</v>
          </cell>
          <cell r="BI257">
            <v>3.6339999999999999</v>
          </cell>
          <cell r="BJ257">
            <v>-9.5445764614000006E-2</v>
          </cell>
          <cell r="BK257">
            <v>-1.4739653783710001</v>
          </cell>
          <cell r="BL257">
            <v>-15.598546520717999</v>
          </cell>
          <cell r="BM257">
            <v>3.4555519520029998</v>
          </cell>
          <cell r="BN257">
            <v>-1.166933362592</v>
          </cell>
          <cell r="BO257">
            <v>-2.91839160931</v>
          </cell>
          <cell r="BP257">
            <v>-20.399156976547999</v>
          </cell>
          <cell r="BQ257">
            <v>1.755639486502</v>
          </cell>
          <cell r="BR257">
            <v>-2.8060938036629999</v>
          </cell>
          <cell r="BS257">
            <v>-5.2024566447099998</v>
          </cell>
          <cell r="BT257">
            <v>-26.099565168382</v>
          </cell>
        </row>
        <row r="258">
          <cell r="B258" t="str">
            <v>Minority interest</v>
          </cell>
          <cell r="C258" t="str">
            <v>INC_MINORITY</v>
          </cell>
          <cell r="D258" t="str">
            <v>USD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</row>
        <row r="259">
          <cell r="B259" t="str">
            <v>Net income (pre-preferred dividends)</v>
          </cell>
          <cell r="C259" t="str">
            <v>NI_PRE_PREF</v>
          </cell>
          <cell r="D259" t="str">
            <v>USD</v>
          </cell>
          <cell r="M259">
            <v>-0.17499999999999999</v>
          </cell>
          <cell r="N259">
            <v>3.7690000000000001</v>
          </cell>
          <cell r="O259">
            <v>8.34</v>
          </cell>
          <cell r="P259">
            <v>16.510999999999999</v>
          </cell>
          <cell r="Q259">
            <v>23.081</v>
          </cell>
          <cell r="R259">
            <v>22.99</v>
          </cell>
          <cell r="S259">
            <v>23.599</v>
          </cell>
          <cell r="T259">
            <v>21.715</v>
          </cell>
          <cell r="U259">
            <v>31.574268869805</v>
          </cell>
          <cell r="V259">
            <v>49.059787702222998</v>
          </cell>
          <cell r="W259">
            <v>75.477240680319994</v>
          </cell>
          <cell r="AO259">
            <v>0.22800000000000001</v>
          </cell>
          <cell r="AP259">
            <v>3.7130000000000001</v>
          </cell>
          <cell r="AQ259">
            <v>0.42399999999999999</v>
          </cell>
          <cell r="AR259">
            <v>12.146000000000001</v>
          </cell>
          <cell r="AS259">
            <v>-2.6930000000000001</v>
          </cell>
          <cell r="AT259">
            <v>1.246</v>
          </cell>
          <cell r="AU259">
            <v>4.133</v>
          </cell>
          <cell r="AV259">
            <v>20.395</v>
          </cell>
          <cell r="AW259">
            <v>-2.5150000000000001</v>
          </cell>
          <cell r="AX259">
            <v>1.677</v>
          </cell>
          <cell r="AY259">
            <v>1.8120000000000001</v>
          </cell>
          <cell r="AZ259">
            <v>22.015999999999998</v>
          </cell>
          <cell r="BA259">
            <v>-8.1660000000000004</v>
          </cell>
          <cell r="BB259">
            <v>-1.486</v>
          </cell>
          <cell r="BC259">
            <v>4.7949999999999999</v>
          </cell>
          <cell r="BD259">
            <v>28.456</v>
          </cell>
          <cell r="BE259">
            <v>-10.37</v>
          </cell>
          <cell r="BF259">
            <v>1.8169999999999999</v>
          </cell>
          <cell r="BG259">
            <v>0.65700000000000003</v>
          </cell>
          <cell r="BH259">
            <v>29.611000000000001</v>
          </cell>
          <cell r="BI259">
            <v>-8.4779999999999998</v>
          </cell>
          <cell r="BJ259">
            <v>0.22267176455599999</v>
          </cell>
          <cell r="BK259">
            <v>3.438711744036</v>
          </cell>
          <cell r="BL259">
            <v>36.390885361213002</v>
          </cell>
          <cell r="BM259">
            <v>-8.0616866948489996</v>
          </cell>
          <cell r="BN259">
            <v>2.7224163588489998</v>
          </cell>
          <cell r="BO259">
            <v>6.808509648797</v>
          </cell>
          <cell r="BP259">
            <v>47.590548389425003</v>
          </cell>
          <cell r="BQ259">
            <v>-4.0958479819929998</v>
          </cell>
          <cell r="BR259">
            <v>6.5465226382640003</v>
          </cell>
          <cell r="BS259">
            <v>12.137156696161</v>
          </cell>
          <cell r="BT259">
            <v>60.889409327887002</v>
          </cell>
        </row>
        <row r="260">
          <cell r="B260" t="str">
            <v>Preferred dividends</v>
          </cell>
          <cell r="C260" t="str">
            <v>PREF_DIV</v>
          </cell>
          <cell r="D260" t="str">
            <v>USD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</row>
        <row r="261">
          <cell r="B261" t="str">
            <v>Net income (pre-exceptionals)</v>
          </cell>
          <cell r="C261" t="str">
            <v>NET_EARNING</v>
          </cell>
          <cell r="D261" t="str">
            <v>USD</v>
          </cell>
          <cell r="M261">
            <v>-0.17499999999999999</v>
          </cell>
          <cell r="N261">
            <v>3.7690000000000001</v>
          </cell>
          <cell r="O261">
            <v>8.34</v>
          </cell>
          <cell r="P261">
            <v>16.510999999999999</v>
          </cell>
          <cell r="Q261">
            <v>23.081</v>
          </cell>
          <cell r="R261">
            <v>22.99</v>
          </cell>
          <cell r="S261">
            <v>23.599</v>
          </cell>
          <cell r="T261">
            <v>21.715</v>
          </cell>
          <cell r="U261">
            <v>31.574268869805</v>
          </cell>
          <cell r="V261">
            <v>49.059787702222998</v>
          </cell>
          <cell r="W261">
            <v>75.477240680319994</v>
          </cell>
          <cell r="AO261">
            <v>0.22800000000000001</v>
          </cell>
          <cell r="AP261">
            <v>3.7130000000000001</v>
          </cell>
          <cell r="AQ261">
            <v>0.42399999999999999</v>
          </cell>
          <cell r="AR261">
            <v>12.146000000000001</v>
          </cell>
          <cell r="AS261">
            <v>-2.6930000000000001</v>
          </cell>
          <cell r="AT261">
            <v>1.246</v>
          </cell>
          <cell r="AU261">
            <v>4.133</v>
          </cell>
          <cell r="AV261">
            <v>20.395</v>
          </cell>
          <cell r="AW261">
            <v>-2.5150000000000001</v>
          </cell>
          <cell r="AX261">
            <v>1.677</v>
          </cell>
          <cell r="AY261">
            <v>1.8120000000000001</v>
          </cell>
          <cell r="AZ261">
            <v>22.015999999999998</v>
          </cell>
          <cell r="BA261">
            <v>-8.1660000000000004</v>
          </cell>
          <cell r="BB261">
            <v>-1.486</v>
          </cell>
          <cell r="BC261">
            <v>4.7949999999999999</v>
          </cell>
          <cell r="BD261">
            <v>28.456</v>
          </cell>
          <cell r="BE261">
            <v>-10.37</v>
          </cell>
          <cell r="BF261">
            <v>1.8169999999999999</v>
          </cell>
          <cell r="BG261">
            <v>0.65700000000000003</v>
          </cell>
          <cell r="BH261">
            <v>29.611000000000001</v>
          </cell>
          <cell r="BI261">
            <v>-8.4779999999999998</v>
          </cell>
          <cell r="BJ261">
            <v>0.22267176455599999</v>
          </cell>
          <cell r="BK261">
            <v>3.438711744036</v>
          </cell>
          <cell r="BL261">
            <v>36.390885361213002</v>
          </cell>
          <cell r="BM261">
            <v>-8.0616866948489996</v>
          </cell>
          <cell r="BN261">
            <v>2.7224163588489998</v>
          </cell>
          <cell r="BO261">
            <v>6.808509648797</v>
          </cell>
          <cell r="BP261">
            <v>47.590548389425003</v>
          </cell>
          <cell r="BQ261">
            <v>-4.0958479819929998</v>
          </cell>
          <cell r="BR261">
            <v>6.5465226382640003</v>
          </cell>
          <cell r="BS261">
            <v>12.137156696161</v>
          </cell>
          <cell r="BT261">
            <v>60.889409327887002</v>
          </cell>
        </row>
        <row r="262">
          <cell r="B262" t="str">
            <v>Post-tax exceptionals</v>
          </cell>
          <cell r="C262" t="str">
            <v>TAX_EXC</v>
          </cell>
          <cell r="D262" t="str">
            <v>USD</v>
          </cell>
          <cell r="M262">
            <v>-0.19</v>
          </cell>
          <cell r="N262">
            <v>-0.73099999999999998</v>
          </cell>
          <cell r="O262">
            <v>-1.4790000000000001</v>
          </cell>
          <cell r="P262">
            <v>-2.9950000000000001</v>
          </cell>
          <cell r="Q262">
            <v>-14.037000000000001</v>
          </cell>
          <cell r="R262">
            <v>-19.151</v>
          </cell>
          <cell r="S262">
            <v>-33.578000000000003</v>
          </cell>
          <cell r="T262">
            <v>-46.345999999999997</v>
          </cell>
          <cell r="U262">
            <v>-52.451730683119997</v>
          </cell>
          <cell r="V262">
            <v>-44.973423563071002</v>
          </cell>
          <cell r="W262">
            <v>-50.870268806258998</v>
          </cell>
          <cell r="AO262">
            <v>-0.34699999999999998</v>
          </cell>
          <cell r="AP262">
            <v>-0.17499999999999999</v>
          </cell>
          <cell r="AQ262">
            <v>-0.93500000000000005</v>
          </cell>
          <cell r="AR262">
            <v>-1.538</v>
          </cell>
          <cell r="AS262">
            <v>-2.3849999999999998</v>
          </cell>
          <cell r="AT262">
            <v>-3.9529999999999998</v>
          </cell>
          <cell r="AU262">
            <v>-2.9260000000000002</v>
          </cell>
          <cell r="AV262">
            <v>-4.7729999999999997</v>
          </cell>
          <cell r="AW262">
            <v>-5.0209999999999999</v>
          </cell>
          <cell r="AX262">
            <v>-3.718</v>
          </cell>
          <cell r="AY262">
            <v>-1.661</v>
          </cell>
          <cell r="AZ262">
            <v>-8.7509999999999994</v>
          </cell>
          <cell r="BA262">
            <v>-5.04</v>
          </cell>
          <cell r="BB262">
            <v>-6.5629999999999997</v>
          </cell>
          <cell r="BC262">
            <v>-1.8</v>
          </cell>
          <cell r="BD262">
            <v>-20.175000000000001</v>
          </cell>
          <cell r="BE262">
            <v>-15.51</v>
          </cell>
          <cell r="BF262">
            <v>-12.023</v>
          </cell>
          <cell r="BG262">
            <v>-15.022</v>
          </cell>
          <cell r="BH262">
            <v>-3.7909999999999999</v>
          </cell>
          <cell r="BI262">
            <v>-21.841999999999999</v>
          </cell>
          <cell r="BJ262">
            <v>-8.9018349691120005</v>
          </cell>
          <cell r="BK262">
            <v>-10.745207256039</v>
          </cell>
          <cell r="BL262">
            <v>-10.96268845797</v>
          </cell>
          <cell r="BM262">
            <v>-10.640917961373001</v>
          </cell>
          <cell r="BN262">
            <v>-10.06252514863</v>
          </cell>
          <cell r="BO262">
            <v>-12.022730487285999</v>
          </cell>
          <cell r="BP262">
            <v>-12.247249965783</v>
          </cell>
          <cell r="BQ262">
            <v>-11.909424019753001</v>
          </cell>
          <cell r="BR262">
            <v>-11.242494500664</v>
          </cell>
          <cell r="BS262">
            <v>-13.62290059297</v>
          </cell>
          <cell r="BT262">
            <v>-14.095449692872</v>
          </cell>
        </row>
        <row r="263">
          <cell r="B263" t="str">
            <v>Net income (post-exceptionals)</v>
          </cell>
          <cell r="C263" t="str">
            <v>NET_INC</v>
          </cell>
          <cell r="D263" t="str">
            <v>USD</v>
          </cell>
          <cell r="M263">
            <v>-0.36499999999999999</v>
          </cell>
          <cell r="N263">
            <v>3.0379999999999998</v>
          </cell>
          <cell r="O263">
            <v>6.8609999999999998</v>
          </cell>
          <cell r="P263">
            <v>13.516</v>
          </cell>
          <cell r="Q263">
            <v>9.0440000000000005</v>
          </cell>
          <cell r="R263">
            <v>3.839</v>
          </cell>
          <cell r="S263">
            <v>-9.9789999999999992</v>
          </cell>
          <cell r="T263">
            <v>-24.631</v>
          </cell>
          <cell r="U263">
            <v>-20.877461813316</v>
          </cell>
          <cell r="V263">
            <v>4.0863641391509997</v>
          </cell>
          <cell r="W263">
            <v>24.606971874060999</v>
          </cell>
          <cell r="AO263">
            <v>-0.11899999999999999</v>
          </cell>
          <cell r="AP263">
            <v>3.5379999999999998</v>
          </cell>
          <cell r="AQ263">
            <v>-0.51100000000000001</v>
          </cell>
          <cell r="AR263">
            <v>10.608000000000001</v>
          </cell>
          <cell r="AS263">
            <v>-5.0780000000000003</v>
          </cell>
          <cell r="AT263">
            <v>-2.7069999999999999</v>
          </cell>
          <cell r="AU263">
            <v>1.2070000000000001</v>
          </cell>
          <cell r="AV263">
            <v>15.622</v>
          </cell>
          <cell r="AW263">
            <v>-7.5359999999999996</v>
          </cell>
          <cell r="AX263">
            <v>-2.0409999999999999</v>
          </cell>
          <cell r="AY263">
            <v>0.151</v>
          </cell>
          <cell r="AZ263">
            <v>13.265000000000001</v>
          </cell>
          <cell r="BA263">
            <v>-13.206</v>
          </cell>
          <cell r="BB263">
            <v>-8.0489999999999995</v>
          </cell>
          <cell r="BC263">
            <v>2.9950000000000001</v>
          </cell>
          <cell r="BD263">
            <v>8.2810000000000006</v>
          </cell>
          <cell r="BE263">
            <v>-25.88</v>
          </cell>
          <cell r="BF263">
            <v>-10.206</v>
          </cell>
          <cell r="BG263">
            <v>-14.365</v>
          </cell>
          <cell r="BH263">
            <v>25.82</v>
          </cell>
          <cell r="BI263">
            <v>-30.32</v>
          </cell>
          <cell r="BJ263">
            <v>-8.6791632045559997</v>
          </cell>
          <cell r="BK263">
            <v>-7.306495512003</v>
          </cell>
          <cell r="BL263">
            <v>25.428196903242998</v>
          </cell>
          <cell r="BM263">
            <v>-18.702604656220998</v>
          </cell>
          <cell r="BN263">
            <v>-7.3401087897809996</v>
          </cell>
          <cell r="BO263">
            <v>-5.214220838488</v>
          </cell>
          <cell r="BP263">
            <v>35.343298423641997</v>
          </cell>
          <cell r="BQ263">
            <v>-16.005272001746</v>
          </cell>
          <cell r="BR263">
            <v>-4.6959718624000004</v>
          </cell>
          <cell r="BS263">
            <v>-1.485743896809</v>
          </cell>
          <cell r="BT263">
            <v>46.793959635015</v>
          </cell>
        </row>
        <row r="264">
          <cell r="B264" t="str">
            <v>EPS (pre-exceptionals, basic)</v>
          </cell>
          <cell r="C264" t="str">
            <v>EPS</v>
          </cell>
          <cell r="D264" t="str">
            <v>USD</v>
          </cell>
          <cell r="M264">
            <v>-1.2937159558999999E-2</v>
          </cell>
          <cell r="N264">
            <v>0.25898441963699997</v>
          </cell>
          <cell r="O264">
            <v>0.51268854982000001</v>
          </cell>
          <cell r="P264">
            <v>0.44813091296000002</v>
          </cell>
          <cell r="Q264">
            <v>0.28138014553700003</v>
          </cell>
          <cell r="R264">
            <v>0.26913784926899997</v>
          </cell>
          <cell r="S264">
            <v>0.26908098177899997</v>
          </cell>
          <cell r="T264">
            <v>0.24159363057899999</v>
          </cell>
          <cell r="U264">
            <v>0.344340330779</v>
          </cell>
          <cell r="V264">
            <v>0.524301444151</v>
          </cell>
          <cell r="W264">
            <v>0.79045092211500001</v>
          </cell>
          <cell r="AO264">
            <v>1.3533729079999999E-2</v>
          </cell>
          <cell r="AP264">
            <v>0.215596317757</v>
          </cell>
          <cell r="AQ264">
            <v>6.2284248979999996E-3</v>
          </cell>
          <cell r="AR264">
            <v>0.268522064374</v>
          </cell>
          <cell r="AS264">
            <v>-3.3987904875000002E-2</v>
          </cell>
          <cell r="AT264">
            <v>1.5246258087E-2</v>
          </cell>
          <cell r="AU264">
            <v>4.9692704189E-2</v>
          </cell>
          <cell r="AV264">
            <v>0.24285232442499999</v>
          </cell>
          <cell r="AW264">
            <v>-2.9716524678000001E-2</v>
          </cell>
          <cell r="AX264">
            <v>1.9633176631000001E-2</v>
          </cell>
          <cell r="AY264">
            <v>2.1154617382000002E-2</v>
          </cell>
          <cell r="AZ264">
            <v>0.25606284258599998</v>
          </cell>
          <cell r="BA264">
            <v>-9.4386178054E-2</v>
          </cell>
          <cell r="BB264">
            <v>-1.7025469461E-2</v>
          </cell>
          <cell r="BC264">
            <v>5.4386724912000001E-2</v>
          </cell>
          <cell r="BD264">
            <v>0.32039251641200001</v>
          </cell>
          <cell r="BE264">
            <v>-0.116250392359</v>
          </cell>
          <cell r="BF264">
            <v>2.0244330687999999E-2</v>
          </cell>
          <cell r="BG264">
            <v>7.2947315830000003E-3</v>
          </cell>
          <cell r="BH264">
            <v>0.32716870417600002</v>
          </cell>
          <cell r="BI264">
            <v>-9.3165532371000004E-2</v>
          </cell>
          <cell r="BJ264">
            <v>2.4345948099999998E-3</v>
          </cell>
          <cell r="BK264">
            <v>3.7407369491E-2</v>
          </cell>
          <cell r="BL264">
            <v>0.39387103836499998</v>
          </cell>
          <cell r="BM264">
            <v>-8.6813555264000003E-2</v>
          </cell>
          <cell r="BN264">
            <v>2.9168664314E-2</v>
          </cell>
          <cell r="BO264">
            <v>7.2579603945000001E-2</v>
          </cell>
          <cell r="BP264">
            <v>0.50475886451999996</v>
          </cell>
          <cell r="BQ264">
            <v>-4.3222307767E-2</v>
          </cell>
          <cell r="BR264">
            <v>6.8734668060999995E-2</v>
          </cell>
          <cell r="BS264">
            <v>0.12678951316100001</v>
          </cell>
          <cell r="BT264">
            <v>0.63286271702100005</v>
          </cell>
        </row>
        <row r="265">
          <cell r="B265" t="str">
            <v>EPS (pre-exceptionals, diluted)</v>
          </cell>
          <cell r="C265" t="str">
            <v>EPS_FUL_DIL</v>
          </cell>
          <cell r="D265" t="str">
            <v>USD</v>
          </cell>
          <cell r="M265">
            <v>-1.2934290992999999E-2</v>
          </cell>
          <cell r="N265">
            <v>0.22810016048100001</v>
          </cell>
          <cell r="O265">
            <v>0.40137742722699998</v>
          </cell>
          <cell r="P265">
            <v>0.28895254453199998</v>
          </cell>
          <cell r="Q265">
            <v>0.27058888980700002</v>
          </cell>
          <cell r="R265">
            <v>0.263390480905</v>
          </cell>
          <cell r="S265">
            <v>0.26434835878000001</v>
          </cell>
          <cell r="T265">
            <v>0.23805870759600001</v>
          </cell>
          <cell r="U265">
            <v>0.33900634330000001</v>
          </cell>
          <cell r="V265">
            <v>0.51634020066599995</v>
          </cell>
          <cell r="W265">
            <v>0.77868541865300001</v>
          </cell>
          <cell r="AO265">
            <v>2.7235391980000002E-3</v>
          </cell>
          <cell r="AP265">
            <v>0.150251078738</v>
          </cell>
          <cell r="AQ265">
            <v>6.2284248979999996E-3</v>
          </cell>
          <cell r="AR265">
            <v>0.23329913559099999</v>
          </cell>
          <cell r="AS265">
            <v>-3.3987904875000002E-2</v>
          </cell>
          <cell r="AT265">
            <v>1.4353613692E-2</v>
          </cell>
          <cell r="AU265">
            <v>4.7161954906000003E-2</v>
          </cell>
          <cell r="AV265">
            <v>0.23303007203100001</v>
          </cell>
          <cell r="AW265">
            <v>-2.9716524678000001E-2</v>
          </cell>
          <cell r="AX265">
            <v>1.9020661417000002E-2</v>
          </cell>
          <cell r="AY265">
            <v>2.0559960743E-2</v>
          </cell>
          <cell r="AZ265">
            <v>0.24959575034199999</v>
          </cell>
          <cell r="BA265">
            <v>-9.4386178054E-2</v>
          </cell>
          <cell r="BB265">
            <v>-1.7025469461E-2</v>
          </cell>
          <cell r="BC265">
            <v>5.3080610440000002E-2</v>
          </cell>
          <cell r="BD265">
            <v>0.31464892313300002</v>
          </cell>
          <cell r="BE265">
            <v>-0.114327923796</v>
          </cell>
          <cell r="BF265">
            <v>1.9983851683999999E-2</v>
          </cell>
          <cell r="BG265">
            <v>7.1967663839999996E-3</v>
          </cell>
          <cell r="BH265">
            <v>0.32203522696300002</v>
          </cell>
          <cell r="BI265">
            <v>-9.1711496185999997E-2</v>
          </cell>
          <cell r="BJ265">
            <v>2.3967870820000002E-3</v>
          </cell>
          <cell r="BK265">
            <v>3.6829346663000001E-2</v>
          </cell>
          <cell r="BL265">
            <v>0.38781517863800002</v>
          </cell>
          <cell r="BM265">
            <v>-8.5485417150999998E-2</v>
          </cell>
          <cell r="BN265">
            <v>2.8724640587E-2</v>
          </cell>
          <cell r="BO265">
            <v>7.1480248408999997E-2</v>
          </cell>
          <cell r="BP265">
            <v>0.49715137317899999</v>
          </cell>
          <cell r="BQ265">
            <v>-4.2574122132999999E-2</v>
          </cell>
          <cell r="BR265">
            <v>6.7709013233999998E-2</v>
          </cell>
          <cell r="BS265">
            <v>0.124906979887</v>
          </cell>
          <cell r="BT265">
            <v>0.62351290721800001</v>
          </cell>
        </row>
        <row r="266">
          <cell r="B266" t="str">
            <v>EPS (post-exceptionals, basic)</v>
          </cell>
          <cell r="C266" t="str">
            <v>EPS_POST_BASIC</v>
          </cell>
          <cell r="D266" t="str">
            <v>USD</v>
          </cell>
          <cell r="M266">
            <v>-2.6983218507999999E-2</v>
          </cell>
          <cell r="N266">
            <v>0.20875422309899999</v>
          </cell>
          <cell r="O266">
            <v>0.42176932138099998</v>
          </cell>
          <cell r="P266">
            <v>0.36684255463499998</v>
          </cell>
          <cell r="Q266">
            <v>0.110255276471</v>
          </cell>
          <cell r="R266">
            <v>4.4942157604999998E-2</v>
          </cell>
          <cell r="S266">
            <v>-0.113782749997</v>
          </cell>
          <cell r="T266">
            <v>-0.27403604489099997</v>
          </cell>
          <cell r="U266">
            <v>-0.227683881969</v>
          </cell>
          <cell r="V266">
            <v>4.3670931322999998E-2</v>
          </cell>
          <cell r="W266">
            <v>0.25770157246100001</v>
          </cell>
          <cell r="AO266">
            <v>-7.0636568439999999E-3</v>
          </cell>
          <cell r="AP266">
            <v>0.20543489690899999</v>
          </cell>
          <cell r="AQ266">
            <v>-7.5064271759999997E-3</v>
          </cell>
          <cell r="AR266">
            <v>0.23452017609699999</v>
          </cell>
          <cell r="AS266">
            <v>-6.4088593001999997E-2</v>
          </cell>
          <cell r="AT266">
            <v>-3.3123291043999997E-2</v>
          </cell>
          <cell r="AU266">
            <v>1.451224146E-2</v>
          </cell>
          <cell r="AV266">
            <v>0.186018093266</v>
          </cell>
          <cell r="AW266">
            <v>-8.9043232592999996E-2</v>
          </cell>
          <cell r="AX266">
            <v>-2.3894641325999999E-2</v>
          </cell>
          <cell r="AY266">
            <v>1.7628847820000001E-3</v>
          </cell>
          <cell r="AZ266">
            <v>0.15428204973199999</v>
          </cell>
          <cell r="BA266">
            <v>-0.152640689123</v>
          </cell>
          <cell r="BB266">
            <v>-9.2219383370999997E-2</v>
          </cell>
          <cell r="BC266">
            <v>3.3970436101999998E-2</v>
          </cell>
          <cell r="BD266">
            <v>9.3237645080000001E-2</v>
          </cell>
          <cell r="BE266">
            <v>-0.29012151921399998</v>
          </cell>
          <cell r="BF266">
            <v>-0.113711413868</v>
          </cell>
          <cell r="BG266">
            <v>-0.159495919614</v>
          </cell>
          <cell r="BH266">
            <v>0.28528235932000001</v>
          </cell>
          <cell r="BI266">
            <v>-0.33318930661399998</v>
          </cell>
          <cell r="BJ266">
            <v>-9.4894140400999999E-2</v>
          </cell>
          <cell r="BK266">
            <v>-7.9482317112999995E-2</v>
          </cell>
          <cell r="BL266">
            <v>0.27521809976900002</v>
          </cell>
          <cell r="BM266">
            <v>-0.201401972609</v>
          </cell>
          <cell r="BN266">
            <v>-7.8643800614999995E-2</v>
          </cell>
          <cell r="BO266">
            <v>-5.5584276569000002E-2</v>
          </cell>
          <cell r="BP266">
            <v>0.37486105507200002</v>
          </cell>
          <cell r="BQ266">
            <v>-0.16889904005100001</v>
          </cell>
          <cell r="BR266">
            <v>-4.9304964638999998E-2</v>
          </cell>
          <cell r="BS266">
            <v>-1.5520665183E-2</v>
          </cell>
          <cell r="BT266">
            <v>0.48635966026999999</v>
          </cell>
        </row>
        <row r="267">
          <cell r="B267" t="str">
            <v>EPS (post-exceptionals, diluted)</v>
          </cell>
          <cell r="C267" t="str">
            <v>FULLY_DIL_EPS</v>
          </cell>
          <cell r="D267" t="str">
            <v>USD</v>
          </cell>
          <cell r="M267">
            <v>-2.6977235499999998E-2</v>
          </cell>
          <cell r="N267">
            <v>0.18385998608199999</v>
          </cell>
          <cell r="O267">
            <v>0.33019790506000002</v>
          </cell>
          <cell r="P267">
            <v>0.23653822251199999</v>
          </cell>
          <cell r="Q267">
            <v>0.10602685843</v>
          </cell>
          <cell r="R267">
            <v>4.3982429586000002E-2</v>
          </cell>
          <cell r="S267">
            <v>-0.111781527703</v>
          </cell>
          <cell r="T267">
            <v>-0.27002643457499997</v>
          </cell>
          <cell r="U267">
            <v>-0.22415695564900001</v>
          </cell>
          <cell r="V267">
            <v>4.3007811048999998E-2</v>
          </cell>
          <cell r="W267">
            <v>0.25386580143699999</v>
          </cell>
          <cell r="AO267">
            <v>-1.4214963359999999E-3</v>
          </cell>
          <cell r="AP267">
            <v>0.14316949005599999</v>
          </cell>
          <cell r="AQ267">
            <v>-7.5064271759999997E-3</v>
          </cell>
          <cell r="AR267">
            <v>0.20375738764599999</v>
          </cell>
          <cell r="AS267">
            <v>-6.4088593001999997E-2</v>
          </cell>
          <cell r="AT267">
            <v>-3.1183974529E-2</v>
          </cell>
          <cell r="AU267">
            <v>1.3773162247999999E-2</v>
          </cell>
          <cell r="AV267">
            <v>0.178494522445</v>
          </cell>
          <cell r="AW267">
            <v>-8.9043232592999996E-2</v>
          </cell>
          <cell r="AX267">
            <v>-2.3149177074000001E-2</v>
          </cell>
          <cell r="AY267">
            <v>1.7133300620000001E-3</v>
          </cell>
          <cell r="AZ267">
            <v>0.150385520907</v>
          </cell>
          <cell r="BA267">
            <v>-0.152640689123</v>
          </cell>
          <cell r="BB267">
            <v>-9.2219383370999997E-2</v>
          </cell>
          <cell r="BC267">
            <v>3.3154625291000002E-2</v>
          </cell>
          <cell r="BD267">
            <v>9.1566198075999999E-2</v>
          </cell>
          <cell r="BE267">
            <v>-0.28532369024499998</v>
          </cell>
          <cell r="BF267">
            <v>-0.112248316064</v>
          </cell>
          <cell r="BG267">
            <v>-0.157353956031</v>
          </cell>
          <cell r="BH267">
            <v>0.28080610449400001</v>
          </cell>
          <cell r="BI267">
            <v>-0.32798921495299999</v>
          </cell>
          <cell r="BJ267">
            <v>-9.3420494031000001E-2</v>
          </cell>
          <cell r="BK267">
            <v>-7.8254147521999995E-2</v>
          </cell>
          <cell r="BL267">
            <v>0.27098655684200001</v>
          </cell>
          <cell r="BM267">
            <v>-0.19832077595799999</v>
          </cell>
          <cell r="BN267">
            <v>-7.7446635291000002E-2</v>
          </cell>
          <cell r="BO267">
            <v>-5.4742347448000002E-2</v>
          </cell>
          <cell r="BP267">
            <v>0.36921132322799999</v>
          </cell>
          <cell r="BQ267">
            <v>-0.16636613662499999</v>
          </cell>
          <cell r="BR267">
            <v>-4.8569238746999997E-2</v>
          </cell>
          <cell r="BS267">
            <v>-1.5290218927000001E-2</v>
          </cell>
          <cell r="BT267">
            <v>0.479174262558</v>
          </cell>
        </row>
        <row r="268">
          <cell r="B268" t="str">
            <v>Common dividends paid</v>
          </cell>
          <cell r="C268" t="str">
            <v>COMMON_DIV_PAID</v>
          </cell>
          <cell r="D268" t="str">
            <v>USD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</row>
        <row r="269">
          <cell r="B269" t="str">
            <v>DPS, dividend per share</v>
          </cell>
          <cell r="C269" t="str">
            <v>DPS</v>
          </cell>
          <cell r="D269" t="str">
            <v>USD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</row>
        <row r="270">
          <cell r="B270" t="str">
            <v>Weighted average shares outstanding, basic</v>
          </cell>
          <cell r="C270" t="str">
            <v>SH</v>
          </cell>
          <cell r="M270">
            <v>13.526926</v>
          </cell>
          <cell r="N270">
            <v>14.552999</v>
          </cell>
          <cell r="O270">
            <v>16.267185999999999</v>
          </cell>
          <cell r="P270">
            <v>36.844144249999999</v>
          </cell>
          <cell r="Q270">
            <v>82.027820250000005</v>
          </cell>
          <cell r="R270">
            <v>85.420910000000006</v>
          </cell>
          <cell r="S270">
            <v>87.702222000000006</v>
          </cell>
          <cell r="T270">
            <v>89.882336499999994</v>
          </cell>
          <cell r="U270">
            <v>91.694948420415002</v>
          </cell>
          <cell r="V270">
            <v>93.571719569894</v>
          </cell>
          <cell r="W270">
            <v>95.486308597592995</v>
          </cell>
          <cell r="AO270">
            <v>16.846798</v>
          </cell>
          <cell r="AP270">
            <v>17.222000999999999</v>
          </cell>
          <cell r="AQ270">
            <v>68.074995999999999</v>
          </cell>
          <cell r="AR270">
            <v>45.232782</v>
          </cell>
          <cell r="AS270">
            <v>79.234069000000005</v>
          </cell>
          <cell r="AT270">
            <v>81.724970999999996</v>
          </cell>
          <cell r="AU270">
            <v>83.171163000000007</v>
          </cell>
          <cell r="AV270">
            <v>83.981077999999997</v>
          </cell>
          <cell r="AW270">
            <v>84.633045999999993</v>
          </cell>
          <cell r="AX270">
            <v>85.416640999999998</v>
          </cell>
          <cell r="AY270">
            <v>85.655058999999994</v>
          </cell>
          <cell r="AZ270">
            <v>85.978893999999997</v>
          </cell>
          <cell r="BA270">
            <v>86.516904999999994</v>
          </cell>
          <cell r="BB270">
            <v>87.281000000000006</v>
          </cell>
          <cell r="BC270">
            <v>88.164896999999996</v>
          </cell>
          <cell r="BD270">
            <v>88.816057000000001</v>
          </cell>
          <cell r="BE270">
            <v>89.203999999999994</v>
          </cell>
          <cell r="BF270">
            <v>89.753523000000001</v>
          </cell>
          <cell r="BG270">
            <v>90.064999999999998</v>
          </cell>
          <cell r="BH270">
            <v>90.506822999999997</v>
          </cell>
          <cell r="BI270">
            <v>90.999319</v>
          </cell>
          <cell r="BJ270">
            <v>91.461529319999997</v>
          </cell>
          <cell r="BK270">
            <v>91.926050691599997</v>
          </cell>
          <cell r="BL270">
            <v>92.392894670057998</v>
          </cell>
          <cell r="BM270">
            <v>92.862072868408006</v>
          </cell>
          <cell r="BN270">
            <v>93.333596957750004</v>
          </cell>
          <cell r="BO270">
            <v>93.807478667539002</v>
          </cell>
          <cell r="BP270">
            <v>94.283729785877</v>
          </cell>
          <cell r="BQ270">
            <v>94.762362159806003</v>
          </cell>
          <cell r="BR270">
            <v>95.243387695604994</v>
          </cell>
          <cell r="BS270">
            <v>95.726818359082998</v>
          </cell>
          <cell r="BT270">
            <v>96.212666175877999</v>
          </cell>
        </row>
        <row r="271">
          <cell r="B271" t="str">
            <v>Diluted average shares outstanding (mn)</v>
          </cell>
          <cell r="C271" t="str">
            <v>DILUTE_SHARES</v>
          </cell>
          <cell r="M271">
            <v>13.529926</v>
          </cell>
          <cell r="N271">
            <v>16.523443</v>
          </cell>
          <cell r="O271">
            <v>20.778448000000001</v>
          </cell>
          <cell r="P271">
            <v>57.140870749999998</v>
          </cell>
          <cell r="Q271">
            <v>85.299141500000005</v>
          </cell>
          <cell r="R271">
            <v>87.284855250000007</v>
          </cell>
          <cell r="S271">
            <v>89.272352999999995</v>
          </cell>
          <cell r="T271">
            <v>91.216995249999997</v>
          </cell>
          <cell r="U271">
            <v>93.137693420413996</v>
          </cell>
          <cell r="V271">
            <v>95.014464569894002</v>
          </cell>
          <cell r="W271">
            <v>96.929053597592997</v>
          </cell>
          <cell r="AO271">
            <v>83.714601999999999</v>
          </cell>
          <cell r="AP271">
            <v>24.711969</v>
          </cell>
          <cell r="AQ271">
            <v>68.074995999999999</v>
          </cell>
          <cell r="AR271">
            <v>52.061915999999997</v>
          </cell>
          <cell r="AS271">
            <v>79.234069000000005</v>
          </cell>
          <cell r="AT271">
            <v>86.807407999999995</v>
          </cell>
          <cell r="AU271">
            <v>87.634196000000003</v>
          </cell>
          <cell r="AV271">
            <v>87.520893000000001</v>
          </cell>
          <cell r="AW271">
            <v>84.633045999999993</v>
          </cell>
          <cell r="AX271">
            <v>88.167281000000003</v>
          </cell>
          <cell r="AY271">
            <v>88.132463999999999</v>
          </cell>
          <cell r="AZ271">
            <v>88.206630000000004</v>
          </cell>
          <cell r="BA271">
            <v>86.516904999999994</v>
          </cell>
          <cell r="BB271">
            <v>87.281000000000006</v>
          </cell>
          <cell r="BC271">
            <v>90.334304000000003</v>
          </cell>
          <cell r="BD271">
            <v>90.437303</v>
          </cell>
          <cell r="BE271">
            <v>90.703999999999994</v>
          </cell>
          <cell r="BF271">
            <v>90.923412999999996</v>
          </cell>
          <cell r="BG271">
            <v>91.290999999999997</v>
          </cell>
          <cell r="BH271">
            <v>91.949567999999999</v>
          </cell>
          <cell r="BI271">
            <v>92.442064000000002</v>
          </cell>
          <cell r="BJ271">
            <v>92.904274319999999</v>
          </cell>
          <cell r="BK271">
            <v>93.368795691599999</v>
          </cell>
          <cell r="BL271">
            <v>93.835639670058001</v>
          </cell>
          <cell r="BM271">
            <v>94.304817868407994</v>
          </cell>
          <cell r="BN271">
            <v>94.776341957750006</v>
          </cell>
          <cell r="BO271">
            <v>95.250223667539004</v>
          </cell>
          <cell r="BP271">
            <v>95.726474785877002</v>
          </cell>
          <cell r="BQ271">
            <v>96.205107159806005</v>
          </cell>
          <cell r="BR271">
            <v>96.686132695604996</v>
          </cell>
          <cell r="BS271">
            <v>97.169563359083</v>
          </cell>
          <cell r="BT271">
            <v>97.655411175878001</v>
          </cell>
        </row>
        <row r="272">
          <cell r="B272" t="str">
            <v>Period-end shares outstanding</v>
          </cell>
          <cell r="C272" t="str">
            <v>NON_OP_ADD</v>
          </cell>
          <cell r="M272">
            <v>13.529926</v>
          </cell>
          <cell r="N272">
            <v>16.523443</v>
          </cell>
          <cell r="O272">
            <v>20.778448000000001</v>
          </cell>
          <cell r="P272">
            <v>57.140870749999998</v>
          </cell>
          <cell r="Q272">
            <v>85.299141500000005</v>
          </cell>
          <cell r="R272">
            <v>87.284855250000007</v>
          </cell>
          <cell r="S272">
            <v>89.272352999999995</v>
          </cell>
          <cell r="T272">
            <v>91.216995249999997</v>
          </cell>
          <cell r="U272">
            <v>93.137693420413996</v>
          </cell>
          <cell r="V272">
            <v>95.014464569894002</v>
          </cell>
          <cell r="W272">
            <v>96.929053597592997</v>
          </cell>
          <cell r="AO272">
            <v>83.714601999999999</v>
          </cell>
          <cell r="AP272">
            <v>24.711969</v>
          </cell>
          <cell r="AQ272">
            <v>68.074995999999999</v>
          </cell>
          <cell r="AR272">
            <v>52.061915999999997</v>
          </cell>
          <cell r="AS272">
            <v>79.234069000000005</v>
          </cell>
          <cell r="AT272">
            <v>86.807407999999995</v>
          </cell>
          <cell r="AU272">
            <v>87.634196000000003</v>
          </cell>
          <cell r="AV272">
            <v>87.520893000000001</v>
          </cell>
          <cell r="AW272">
            <v>84.633045999999993</v>
          </cell>
          <cell r="AX272">
            <v>88.167281000000003</v>
          </cell>
          <cell r="AY272">
            <v>88.132463999999999</v>
          </cell>
          <cell r="AZ272">
            <v>88.206630000000004</v>
          </cell>
          <cell r="BA272">
            <v>86.516904999999994</v>
          </cell>
          <cell r="BB272">
            <v>87.281000000000006</v>
          </cell>
          <cell r="BC272">
            <v>90.334304000000003</v>
          </cell>
          <cell r="BD272">
            <v>90.437303</v>
          </cell>
          <cell r="BE272">
            <v>90.703999999999994</v>
          </cell>
          <cell r="BF272">
            <v>90.923412999999996</v>
          </cell>
          <cell r="BG272">
            <v>91.290999999999997</v>
          </cell>
          <cell r="BH272">
            <v>91.949567999999999</v>
          </cell>
          <cell r="BI272">
            <v>92.442064000000002</v>
          </cell>
          <cell r="BJ272">
            <v>92.904274319999999</v>
          </cell>
          <cell r="BK272">
            <v>93.368795691599999</v>
          </cell>
          <cell r="BL272">
            <v>93.835639670058001</v>
          </cell>
          <cell r="BM272">
            <v>94.304817868407994</v>
          </cell>
          <cell r="BN272">
            <v>94.776341957750006</v>
          </cell>
          <cell r="BO272">
            <v>95.250223667539004</v>
          </cell>
          <cell r="BP272">
            <v>95.726474785877002</v>
          </cell>
          <cell r="BQ272">
            <v>96.205107159806005</v>
          </cell>
          <cell r="BR272">
            <v>96.686132695604996</v>
          </cell>
          <cell r="BS272">
            <v>97.169563359083</v>
          </cell>
          <cell r="BT272">
            <v>97.655411175878001</v>
          </cell>
        </row>
        <row r="273">
          <cell r="A273" t="str">
            <v>Additional Income Statement Items</v>
          </cell>
        </row>
        <row r="274">
          <cell r="B274" t="str">
            <v>Marginal tax rate</v>
          </cell>
          <cell r="C274" t="str">
            <v>MARGIN_TAX_RATE</v>
          </cell>
          <cell r="M274">
            <v>0.18604651162800001</v>
          </cell>
          <cell r="N274">
            <v>0.33043169301800002</v>
          </cell>
          <cell r="O274">
            <v>0.17556346381999999</v>
          </cell>
          <cell r="P274">
            <v>0.32000329475700001</v>
          </cell>
          <cell r="Q274">
            <v>0.31998703671000001</v>
          </cell>
          <cell r="R274">
            <v>0.31845132218700001</v>
          </cell>
          <cell r="S274">
            <v>0.300002966215</v>
          </cell>
          <cell r="T274">
            <v>0.30001289407499998</v>
          </cell>
          <cell r="U274">
            <v>0.30003302509899998</v>
          </cell>
          <cell r="V274">
            <v>0.30003302509899998</v>
          </cell>
          <cell r="W274">
            <v>0.30003302509899998</v>
          </cell>
          <cell r="AO274">
            <v>0.31940298507499998</v>
          </cell>
          <cell r="AP274">
            <v>0.32008789598999998</v>
          </cell>
          <cell r="AQ274">
            <v>0.31942215088300002</v>
          </cell>
          <cell r="AR274">
            <v>0.320008957564</v>
          </cell>
          <cell r="AS274">
            <v>0.31994949494899999</v>
          </cell>
          <cell r="AT274">
            <v>0.32024004364399999</v>
          </cell>
          <cell r="AU274">
            <v>0.31989468487700001</v>
          </cell>
          <cell r="AV274">
            <v>0.319985329421</v>
          </cell>
          <cell r="AW274">
            <v>0.32008650986800002</v>
          </cell>
          <cell r="AX274">
            <v>0.31995133819999999</v>
          </cell>
          <cell r="AY274">
            <v>0.30011587485500002</v>
          </cell>
          <cell r="AZ274">
            <v>0.319990116135</v>
          </cell>
          <cell r="BA274">
            <v>0.29995713673399999</v>
          </cell>
          <cell r="BB274">
            <v>0.30037664783399998</v>
          </cell>
          <cell r="BC274">
            <v>0.3</v>
          </cell>
          <cell r="BD274">
            <v>0.30000983961400002</v>
          </cell>
          <cell r="BE274">
            <v>0.300033749578</v>
          </cell>
          <cell r="BF274">
            <v>0.30007704160199999</v>
          </cell>
          <cell r="BG274">
            <v>0.30031948881800002</v>
          </cell>
          <cell r="BH274">
            <v>0.30000945581799998</v>
          </cell>
          <cell r="BI274">
            <v>0.30003302509899998</v>
          </cell>
          <cell r="BJ274">
            <v>0.30003302509899998</v>
          </cell>
          <cell r="BK274">
            <v>0.30003302509899998</v>
          </cell>
          <cell r="BL274">
            <v>0.30003302509899998</v>
          </cell>
          <cell r="BM274">
            <v>0.30003302509899998</v>
          </cell>
          <cell r="BN274">
            <v>0.30003302509899998</v>
          </cell>
          <cell r="BO274">
            <v>0.30003302509899998</v>
          </cell>
          <cell r="BP274">
            <v>0.30003302509899998</v>
          </cell>
          <cell r="BQ274">
            <v>0.30003302509899998</v>
          </cell>
          <cell r="BR274">
            <v>0.30003302509899998</v>
          </cell>
          <cell r="BS274">
            <v>0.30003302509899998</v>
          </cell>
          <cell r="BT274">
            <v>0.30003302509899998</v>
          </cell>
        </row>
        <row r="275">
          <cell r="A275" t="str">
            <v>ESO</v>
          </cell>
        </row>
        <row r="276">
          <cell r="B276" t="str">
            <v>Fair value of grant</v>
          </cell>
          <cell r="C276" t="str">
            <v>FV_GRANT</v>
          </cell>
          <cell r="D276" t="str">
            <v>USD</v>
          </cell>
        </row>
        <row r="277">
          <cell r="B277" t="str">
            <v>ESO expense (post-tax)</v>
          </cell>
          <cell r="C277" t="str">
            <v>ESO_POST_TAX</v>
          </cell>
          <cell r="D277" t="str">
            <v>USD</v>
          </cell>
        </row>
        <row r="278">
          <cell r="B278" t="str">
            <v>EPS (excl. ESO expense, basic)</v>
          </cell>
          <cell r="C278" t="str">
            <v>EPS_EX_ESO_B</v>
          </cell>
          <cell r="D278" t="str">
            <v>USD</v>
          </cell>
        </row>
        <row r="279">
          <cell r="B279" t="str">
            <v>EPS (excl. ESO expense, diluted)</v>
          </cell>
          <cell r="C279" t="str">
            <v>EPS_EX_ESO_D</v>
          </cell>
          <cell r="D279" t="str">
            <v>USD</v>
          </cell>
        </row>
        <row r="280">
          <cell r="B280" t="str">
            <v>Year that ESO expense takes effect</v>
          </cell>
          <cell r="C280" t="str">
            <v>ESO_YEAR</v>
          </cell>
          <cell r="E280">
            <v>2005</v>
          </cell>
        </row>
        <row r="281">
          <cell r="A281" t="str">
            <v>Balance Sheet</v>
          </cell>
        </row>
        <row r="282">
          <cell r="B282" t="str">
            <v>BVPS, book value per share</v>
          </cell>
          <cell r="C282" t="str">
            <v>BVPS</v>
          </cell>
          <cell r="D282" t="str">
            <v>USD</v>
          </cell>
          <cell r="N282">
            <v>0.395377646172</v>
          </cell>
          <cell r="O282">
            <v>0.71218023598299995</v>
          </cell>
          <cell r="P282">
            <v>2.7859218438669999</v>
          </cell>
          <cell r="Q282">
            <v>2.2220036059799999</v>
          </cell>
          <cell r="R282">
            <v>2.5842054655869999</v>
          </cell>
          <cell r="S282">
            <v>3.048760235994</v>
          </cell>
          <cell r="T282">
            <v>3.3819574867000002</v>
          </cell>
          <cell r="U282">
            <v>3.4414254711369998</v>
          </cell>
          <cell r="V282">
            <v>3.6057895560970001</v>
          </cell>
          <cell r="W282">
            <v>3.9983599244639998</v>
          </cell>
          <cell r="AO282">
            <v>0</v>
          </cell>
          <cell r="AP282">
            <v>0</v>
          </cell>
          <cell r="AQ282">
            <v>0</v>
          </cell>
          <cell r="AR282">
            <v>3.0577053675860002</v>
          </cell>
          <cell r="AS282">
            <v>2.023586596316</v>
          </cell>
          <cell r="AT282">
            <v>1.8902073426729999</v>
          </cell>
          <cell r="AU282">
            <v>1.91224439373</v>
          </cell>
          <cell r="AV282">
            <v>2.1655971906050002</v>
          </cell>
          <cell r="AW282">
            <v>2.305009794874</v>
          </cell>
          <cell r="AX282">
            <v>2.2147331502709999</v>
          </cell>
          <cell r="AY282">
            <v>2.3186688619079998</v>
          </cell>
          <cell r="AZ282">
            <v>2.5572000653470002</v>
          </cell>
          <cell r="BA282">
            <v>2.608865862689</v>
          </cell>
          <cell r="BB282">
            <v>2.6555264032260002</v>
          </cell>
          <cell r="BC282">
            <v>2.8276412026159998</v>
          </cell>
          <cell r="BD282">
            <v>3.0094882418150002</v>
          </cell>
          <cell r="BE282">
            <v>2.9084053624980002</v>
          </cell>
          <cell r="BF282">
            <v>2.916663500082</v>
          </cell>
          <cell r="BG282">
            <v>2.8909311980369998</v>
          </cell>
          <cell r="BH282">
            <v>3.3550130436719998</v>
          </cell>
          <cell r="BI282">
            <v>3.232727473502</v>
          </cell>
          <cell r="BJ282">
            <v>3.1615506706550001</v>
          </cell>
          <cell r="BK282">
            <v>3.113600812993</v>
          </cell>
          <cell r="BL282">
            <v>3.4158282672440001</v>
          </cell>
          <cell r="BM282">
            <v>3.2456474643250002</v>
          </cell>
          <cell r="BN282">
            <v>3.194521839563</v>
          </cell>
          <cell r="BO282">
            <v>3.1743753869779998</v>
          </cell>
          <cell r="BP282">
            <v>3.5789698178129998</v>
          </cell>
          <cell r="BQ282">
            <v>3.4443146669960001</v>
          </cell>
          <cell r="BR282">
            <v>3.4251208351760001</v>
          </cell>
          <cell r="BS282">
            <v>3.4488690936099999</v>
          </cell>
          <cell r="BT282">
            <v>3.9686202613280002</v>
          </cell>
        </row>
        <row r="283">
          <cell r="A283" t="str">
            <v>Additional Balance Sheet Items</v>
          </cell>
        </row>
        <row r="284">
          <cell r="B284" t="str">
            <v>Total repurchase authorization</v>
          </cell>
          <cell r="C284" t="str">
            <v>REPUR_TOT_AUTH</v>
          </cell>
          <cell r="D284" t="str">
            <v>USD</v>
          </cell>
          <cell r="E284">
            <v>0</v>
          </cell>
        </row>
        <row r="285">
          <cell r="B285" t="str">
            <v>Remaining repurchase authorization</v>
          </cell>
          <cell r="C285" t="str">
            <v>REPUR_REMAINING</v>
          </cell>
          <cell r="D285" t="str">
            <v>USD</v>
          </cell>
          <cell r="E285">
            <v>0</v>
          </cell>
        </row>
        <row r="286">
          <cell r="B286" t="str">
            <v>Suspended repurchase authorization</v>
          </cell>
          <cell r="C286" t="str">
            <v>REPUR_SUSPENDED</v>
          </cell>
          <cell r="D286" t="str">
            <v>USD</v>
          </cell>
          <cell r="E286">
            <v>0</v>
          </cell>
        </row>
        <row r="287">
          <cell r="B287" t="str">
            <v>Shares repurchased during period</v>
          </cell>
          <cell r="C287" t="str">
            <v>REPUR_ACTUAL</v>
          </cell>
          <cell r="D287" t="str">
            <v>USD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</row>
        <row r="288">
          <cell r="A288" t="str">
            <v>Cash Flow Statement</v>
          </cell>
        </row>
        <row r="289">
          <cell r="B289" t="str">
            <v>Net income (pre-preferred dividends)</v>
          </cell>
          <cell r="C289" t="str">
            <v>CF_NI_PRE_PREF</v>
          </cell>
          <cell r="D289" t="str">
            <v>USD</v>
          </cell>
          <cell r="P289">
            <v>13.516</v>
          </cell>
          <cell r="Q289">
            <v>9.0440000000000005</v>
          </cell>
          <cell r="R289">
            <v>3.839</v>
          </cell>
          <cell r="S289">
            <v>-9.9789999999999992</v>
          </cell>
          <cell r="T289">
            <v>-24.631</v>
          </cell>
          <cell r="U289">
            <v>-20.877461813316</v>
          </cell>
          <cell r="V289">
            <v>4.0863641391509997</v>
          </cell>
          <cell r="W289">
            <v>24.606971874060999</v>
          </cell>
          <cell r="AO289">
            <v>-0.11899999999999999</v>
          </cell>
          <cell r="AP289">
            <v>3.5379999999999998</v>
          </cell>
          <cell r="AQ289">
            <v>-0.51100000000000001</v>
          </cell>
          <cell r="AR289">
            <v>10.608000000000001</v>
          </cell>
          <cell r="AS289">
            <v>-5.0780000000000003</v>
          </cell>
          <cell r="AT289">
            <v>-2.7069999999999999</v>
          </cell>
          <cell r="AU289">
            <v>1.2070000000000001</v>
          </cell>
          <cell r="AV289">
            <v>15.622</v>
          </cell>
          <cell r="AW289">
            <v>-7.5359999999999996</v>
          </cell>
          <cell r="AX289">
            <v>-2.0409999999999999</v>
          </cell>
          <cell r="AY289">
            <v>0.151</v>
          </cell>
          <cell r="AZ289">
            <v>13.265000000000001</v>
          </cell>
          <cell r="BA289">
            <v>-13.206</v>
          </cell>
          <cell r="BB289">
            <v>-8.0489999999999995</v>
          </cell>
          <cell r="BC289">
            <v>2.9950000000000001</v>
          </cell>
          <cell r="BD289">
            <v>8.2810000000000006</v>
          </cell>
          <cell r="BE289">
            <v>-25.88</v>
          </cell>
          <cell r="BF289">
            <v>-10.206</v>
          </cell>
          <cell r="BG289">
            <v>-14.365</v>
          </cell>
          <cell r="BH289">
            <v>25.82</v>
          </cell>
          <cell r="BI289">
            <v>-30.32</v>
          </cell>
          <cell r="BJ289">
            <v>-8.6791632045559997</v>
          </cell>
          <cell r="BK289">
            <v>-7.306495512003</v>
          </cell>
          <cell r="BL289">
            <v>25.428196903242998</v>
          </cell>
          <cell r="BM289">
            <v>-18.702604656220998</v>
          </cell>
          <cell r="BN289">
            <v>-7.3401087897809996</v>
          </cell>
          <cell r="BO289">
            <v>-5.214220838488</v>
          </cell>
          <cell r="BP289">
            <v>35.343298423641997</v>
          </cell>
          <cell r="BQ289">
            <v>-16.005272001746</v>
          </cell>
          <cell r="BR289">
            <v>-4.6959718624000004</v>
          </cell>
          <cell r="BS289">
            <v>-1.485743896809</v>
          </cell>
          <cell r="BT289">
            <v>46.793959635015</v>
          </cell>
        </row>
        <row r="290">
          <cell r="A290" t="str">
            <v>Other Items</v>
          </cell>
        </row>
        <row r="291">
          <cell r="B291" t="str">
            <v>Beta</v>
          </cell>
          <cell r="C291" t="str">
            <v>BETA_ANALYST</v>
          </cell>
        </row>
        <row r="292">
          <cell r="B292" t="str">
            <v>Market equity risk premium</v>
          </cell>
          <cell r="C292" t="str">
            <v>MKT_EQ_RISK_PREM</v>
          </cell>
        </row>
        <row r="293">
          <cell r="B293" t="str">
            <v>Risk-free rate</v>
          </cell>
          <cell r="C293" t="str">
            <v>RISK_FR_RATE</v>
          </cell>
        </row>
      </sheetData>
      <sheetData sheetId="10">
        <row r="1">
          <cell r="A1" t="str">
            <v>156a5168-da3c-4789-b9f9-389e7190720b</v>
          </cell>
        </row>
        <row r="2">
          <cell r="A2" t="str">
            <v>M:\Dunham\Models\[QLIK_GS.xlsx]QLIK_Validation_Sheet</v>
          </cell>
        </row>
        <row r="3">
          <cell r="A3" t="str">
            <v>Enabled</v>
          </cell>
          <cell r="T3" t="str">
            <v>ERROR</v>
          </cell>
          <cell r="BH3" t="str">
            <v>ERROR</v>
          </cell>
        </row>
        <row r="7">
          <cell r="A7" t="str">
            <v>Scalar|||208011676|||ISSR|||CURRENCY_ISO|||False|||</v>
          </cell>
          <cell r="C7" t="str">
            <v>V_KEYWORD_ISSR_208011676_CURRENCY_ISO</v>
          </cell>
        </row>
        <row r="9">
          <cell r="A9" t="str">
            <v>Scalar|||208011676|||ISSR|||MA_PROB|||False|||</v>
          </cell>
          <cell r="C9" t="str">
            <v>V_KEYWORD_ISSR_208011676_MA_PROB</v>
          </cell>
        </row>
        <row r="11">
          <cell r="A11" t="str">
            <v>Vector|||208011676|||ISSR|||SALES|||False|||</v>
          </cell>
          <cell r="C11" t="str">
            <v>V_KEYWORD_ISSR_208011676_SALES</v>
          </cell>
        </row>
        <row r="12">
          <cell r="A12" t="str">
            <v>Vector|||208011676|||ISSR|||COST_GD_SD|||False|||</v>
          </cell>
          <cell r="C12" t="str">
            <v>V_KEYWORD_ISSR_208011676_COST_GD_SD</v>
          </cell>
        </row>
        <row r="13">
          <cell r="A13" t="str">
            <v>Vector|||208011676|||ISSR|||SEL_GL_AD|||False|||</v>
          </cell>
          <cell r="C13" t="str">
            <v>V_KEYWORD_ISSR_208011676_SEL_GL_AD</v>
          </cell>
        </row>
        <row r="14">
          <cell r="A14" t="str">
            <v>Vector|||208011676|||ISSR|||OP_COST|||False|||</v>
          </cell>
          <cell r="C14" t="str">
            <v>V_KEYWORD_ISSR_208011676_OP_COST</v>
          </cell>
        </row>
        <row r="15">
          <cell r="A15" t="str">
            <v>Vector|||208011676|||ISSR|||RD_EXP|||False|||</v>
          </cell>
          <cell r="C15" t="str">
            <v>V_KEYWORD_ISSR_208011676_RD_EXP</v>
          </cell>
        </row>
        <row r="16">
          <cell r="A16" t="str">
            <v>Vector|||208011676|||ISSR|||ESO_PRE_TAX|||False|||</v>
          </cell>
          <cell r="C16" t="str">
            <v>V_KEYWORD_ISSR_208011676_ESO_PRE_TAX</v>
          </cell>
        </row>
        <row r="17">
          <cell r="A17" t="str">
            <v>Vector|||208011676|||ISSR|||OTH_OP_INC_EXP|||False|||</v>
          </cell>
          <cell r="C17" t="str">
            <v>V_KEYWORD_ISSR_208011676_OTH_OP_INC_EXP</v>
          </cell>
        </row>
        <row r="18">
          <cell r="A18" t="str">
            <v>Vector|||208011676|||ISSR|||TOT_OPS_EXP_DDA|||False|||</v>
          </cell>
          <cell r="C18" t="str">
            <v>V_KEYWORD_ISSR_208011676_TOT_OPS_EXP_DDA</v>
          </cell>
        </row>
        <row r="19">
          <cell r="A19" t="str">
            <v>Vector|||208011676|||ISSR|||TOT_OPS_EXP|||False|||</v>
          </cell>
          <cell r="C19" t="str">
            <v>V_KEYWORD_ISSR_208011676_TOT_OPS_EXP</v>
          </cell>
        </row>
        <row r="20">
          <cell r="A20" t="str">
            <v>Vector|||208011676|||ISSR|||EBITDA_CALC|||False|||</v>
          </cell>
          <cell r="C20" t="str">
            <v>V_KEYWORD_ISSR_208011676_EBITDA_CALC</v>
          </cell>
        </row>
        <row r="21">
          <cell r="A21" t="str">
            <v>Vector|||208011676|||ISSR|||DEPREC|||False|||</v>
          </cell>
          <cell r="C21" t="str">
            <v>V_KEYWORD_ISSR_208011676_DEPREC</v>
          </cell>
        </row>
        <row r="22">
          <cell r="A22" t="str">
            <v>Vector|||208011676|||ISSR|||GOODWILL_AMORT|||False|||</v>
          </cell>
          <cell r="C22" t="str">
            <v>V_KEYWORD_ISSR_208011676_GOODWILL_AMORT</v>
          </cell>
        </row>
        <row r="23">
          <cell r="A23" t="str">
            <v>Vector|||208011676|||ISSR|||EBIT|||False|||</v>
          </cell>
          <cell r="C23" t="str">
            <v>V_KEYWORD_ISSR_208011676_EBIT</v>
          </cell>
        </row>
        <row r="24">
          <cell r="A24" t="str">
            <v>Vector|||208011676|||ISSR|||INT_INC_IND|||False|||</v>
          </cell>
          <cell r="C24" t="str">
            <v>V_KEYWORD_ISSR_208011676_INT_INC_IND</v>
          </cell>
        </row>
        <row r="25">
          <cell r="A25" t="str">
            <v>Vector|||208011676|||ISSR|||INT_EXP_IND|||False|||</v>
          </cell>
          <cell r="C25" t="str">
            <v>V_KEYWORD_ISSR_208011676_INT_EXP_IND</v>
          </cell>
        </row>
        <row r="26">
          <cell r="A26" t="str">
            <v>Vector|||208011676|||ISSR|||NET_INT_EXP|||False|||</v>
          </cell>
          <cell r="C26" t="str">
            <v>V_KEYWORD_ISSR_208011676_NET_INT_EXP</v>
          </cell>
        </row>
        <row r="27">
          <cell r="A27" t="str">
            <v>Vector|||208011676|||ISSR|||ASSOCIATE|||False|||</v>
          </cell>
          <cell r="C27" t="str">
            <v>V_KEYWORD_ISSR_208011676_ASSOCIATE</v>
          </cell>
        </row>
        <row r="28">
          <cell r="A28" t="str">
            <v>Vector|||208011676|||ISSR|||PROFIT_ON_DISP|||False|||</v>
          </cell>
          <cell r="C28" t="str">
            <v>V_KEYWORD_ISSR_208011676_PROFIT_ON_DISP</v>
          </cell>
        </row>
        <row r="29">
          <cell r="A29" t="str">
            <v>Vector|||208011676|||ISSR|||OTH_COST_INC|||False|||</v>
          </cell>
          <cell r="C29" t="str">
            <v>V_KEYWORD_ISSR_208011676_OTH_COST_INC</v>
          </cell>
        </row>
        <row r="30">
          <cell r="A30" t="str">
            <v>Vector|||208011676|||ISSR|||PT_PROF|||False|||</v>
          </cell>
          <cell r="C30" t="str">
            <v>V_KEYWORD_ISSR_208011676_PT_PROF</v>
          </cell>
        </row>
        <row r="32">
          <cell r="A32" t="str">
            <v>Vector|||208011676|||ISSR|||LEASE_PAY|||False|||</v>
          </cell>
          <cell r="C32" t="str">
            <v>V_KEYWORD_ISSR_208011676_LEASE_PAY</v>
          </cell>
        </row>
        <row r="33">
          <cell r="A33" t="str">
            <v>Vector|||208011676|||ISSR|||LEASE_DEEM_INT|||False|||</v>
          </cell>
          <cell r="C33" t="str">
            <v>V_KEYWORD_ISSR_208011676_LEASE_DEEM_INT</v>
          </cell>
        </row>
        <row r="34">
          <cell r="A34" t="str">
            <v>Vector|||208011676|||ISSR|||LEASE_DEEM_DEPR|||False|||</v>
          </cell>
          <cell r="C34" t="str">
            <v>V_KEYWORD_ISSR_208011676_LEASE_DEEM_DEPR</v>
          </cell>
        </row>
        <row r="35">
          <cell r="A35" t="str">
            <v>Vector|||208011676|||ISSR|||NET_INT_CH|||False|||</v>
          </cell>
          <cell r="C35" t="str">
            <v>V_KEYWORD_ISSR_208011676_NET_INT_CH</v>
          </cell>
        </row>
        <row r="36">
          <cell r="A36" t="str">
            <v>Vector|||208011676|||ISSR|||ASSOCIATE_OP|||False|||</v>
          </cell>
          <cell r="C36" t="str">
            <v>V_KEYWORD_ISSR_208011676_ASSOCIATE_OP</v>
          </cell>
        </row>
        <row r="38">
          <cell r="A38" t="str">
            <v>Vector|||208011676|||ISSR|||CASH_EQ|||False|||</v>
          </cell>
          <cell r="C38" t="str">
            <v>V_KEYWORD_ISSR_208011676_CASH_EQ</v>
          </cell>
        </row>
        <row r="39">
          <cell r="A39" t="str">
            <v>Vector|||208011676|||ISSR|||DEBTORS|||False|||</v>
          </cell>
          <cell r="C39" t="str">
            <v>V_KEYWORD_ISSR_208011676_DEBTORS</v>
          </cell>
        </row>
        <row r="40">
          <cell r="A40" t="str">
            <v>Vector|||208011676|||ISSR|||STOCKS|||False|||</v>
          </cell>
          <cell r="C40" t="str">
            <v>V_KEYWORD_ISSR_208011676_STOCKS</v>
          </cell>
        </row>
        <row r="41">
          <cell r="A41" t="str">
            <v>Vector|||208011676|||ISSR|||OTH_CUR_ASS|||False|||</v>
          </cell>
          <cell r="C41" t="str">
            <v>V_KEYWORD_ISSR_208011676_OTH_CUR_ASS</v>
          </cell>
        </row>
        <row r="42">
          <cell r="A42" t="str">
            <v>Vector|||208011676|||ISSR|||CUR_ASS|||False|||</v>
          </cell>
          <cell r="C42" t="str">
            <v>V_KEYWORD_ISSR_208011676_CUR_ASS</v>
          </cell>
        </row>
        <row r="43">
          <cell r="A43" t="str">
            <v>Vector|||208011676|||ISSR|||GR_FIX_ASS|||False|||</v>
          </cell>
          <cell r="C43" t="str">
            <v>V_KEYWORD_ISSR_208011676_GR_FIX_ASS</v>
          </cell>
        </row>
        <row r="44">
          <cell r="A44" t="str">
            <v>Vector|||208011676|||ISSR|||ACC_DDA|||False|||</v>
          </cell>
          <cell r="C44" t="str">
            <v>V_KEYWORD_ISSR_208011676_ACC_DDA</v>
          </cell>
        </row>
        <row r="45">
          <cell r="A45" t="str">
            <v>Vector|||208011676|||ISSR|||NET_FIX_ASS|||False|||</v>
          </cell>
          <cell r="C45" t="str">
            <v>V_KEYWORD_ISSR_208011676_NET_FIX_ASS</v>
          </cell>
        </row>
        <row r="46">
          <cell r="A46" t="str">
            <v>Vector|||208011676|||ISSR|||GR_INTANG|||False|||</v>
          </cell>
          <cell r="C46" t="str">
            <v>V_KEYWORD_ISSR_208011676_GR_INTANG</v>
          </cell>
        </row>
        <row r="47">
          <cell r="A47" t="str">
            <v>Vector|||208011676|||ISSR|||ACC_AMORT|||False|||</v>
          </cell>
          <cell r="C47" t="str">
            <v>V_KEYWORD_ISSR_208011676_ACC_AMORT</v>
          </cell>
        </row>
        <row r="48">
          <cell r="A48" t="str">
            <v>Vector|||208011676|||ISSR|||NET_INTANG|||False|||</v>
          </cell>
          <cell r="C48" t="str">
            <v>V_KEYWORD_ISSR_208011676_NET_INTANG</v>
          </cell>
        </row>
        <row r="49">
          <cell r="A49" t="str">
            <v>Vector|||208011676|||ISSR|||FIX_ASS_INV|||False|||</v>
          </cell>
          <cell r="C49" t="str">
            <v>V_KEYWORD_ISSR_208011676_FIX_ASS_INV</v>
          </cell>
        </row>
        <row r="50">
          <cell r="A50" t="str">
            <v>Vector|||208011676|||ISSR|||INV_SECUR|||False|||</v>
          </cell>
          <cell r="C50" t="str">
            <v>V_KEYWORD_ISSR_208011676_INV_SECUR</v>
          </cell>
        </row>
        <row r="51">
          <cell r="A51" t="str">
            <v>Vector|||208011676|||ISSR|||OTH_LT_ASS|||False|||</v>
          </cell>
          <cell r="C51" t="str">
            <v>V_KEYWORD_ISSR_208011676_OTH_LT_ASS</v>
          </cell>
        </row>
        <row r="52">
          <cell r="A52" t="str">
            <v>Vector|||208011676|||ISSR|||TOT_ASSET|||False|||</v>
          </cell>
          <cell r="C52" t="str">
            <v>V_KEYWORD_ISSR_208011676_TOT_ASSET</v>
          </cell>
        </row>
        <row r="53">
          <cell r="A53" t="str">
            <v>Vector|||208011676|||ISSR|||ACC_PAY_GQ|||False|||</v>
          </cell>
          <cell r="C53" t="str">
            <v>V_KEYWORD_ISSR_208011676_ACC_PAY_GQ</v>
          </cell>
        </row>
        <row r="54">
          <cell r="A54" t="str">
            <v>Vector|||208011676|||ISSR|||SHORT_T_DEBT|||False|||</v>
          </cell>
          <cell r="C54" t="str">
            <v>V_KEYWORD_ISSR_208011676_SHORT_T_DEBT</v>
          </cell>
        </row>
        <row r="55">
          <cell r="A55" t="str">
            <v>Vector|||208011676|||ISSR|||OTH_CUR_LIABS|||False|||</v>
          </cell>
          <cell r="C55" t="str">
            <v>V_KEYWORD_ISSR_208011676_OTH_CUR_LIABS</v>
          </cell>
        </row>
        <row r="56">
          <cell r="A56" t="str">
            <v>Vector|||208011676|||ISSR|||SHORT_TERM_LIABS|||False|||</v>
          </cell>
          <cell r="C56" t="str">
            <v>V_KEYWORD_ISSR_208011676_SHORT_TERM_LIABS</v>
          </cell>
        </row>
        <row r="57">
          <cell r="A57" t="str">
            <v>Vector|||208011676|||ISSR|||TOT_DEF_REV|||False|||</v>
          </cell>
          <cell r="C57" t="str">
            <v>V_KEYWORD_ISSR_208011676_TOT_DEF_REV</v>
          </cell>
        </row>
        <row r="58">
          <cell r="A58" t="str">
            <v>Vector|||208011676|||ISSR|||LT_DEBT|||False|||</v>
          </cell>
          <cell r="C58" t="str">
            <v>V_KEYWORD_ISSR_208011676_LT_DEBT</v>
          </cell>
        </row>
        <row r="59">
          <cell r="A59" t="str">
            <v>Vector|||208011676|||ISSR|||OTH_LT_CRED_GQ|||False|||</v>
          </cell>
          <cell r="C59" t="str">
            <v>V_KEYWORD_ISSR_208011676_OTH_LT_CRED_GQ</v>
          </cell>
        </row>
        <row r="60">
          <cell r="A60" t="str">
            <v>Vector|||208011676|||ISSR|||TOT_LT_LIAB|||False|||</v>
          </cell>
          <cell r="C60" t="str">
            <v>V_KEYWORD_ISSR_208011676_TOT_LT_LIAB</v>
          </cell>
        </row>
        <row r="61">
          <cell r="A61" t="str">
            <v>Vector|||208011676|||ISSR|||TOT_LIAB|||False|||</v>
          </cell>
          <cell r="C61" t="str">
            <v>V_KEYWORD_ISSR_208011676_TOT_LIAB</v>
          </cell>
        </row>
        <row r="62">
          <cell r="A62" t="str">
            <v>Vector|||208011676|||ISSR|||PREF_SH|||False|||</v>
          </cell>
          <cell r="C62" t="str">
            <v>V_KEYWORD_ISSR_208011676_PREF_SH</v>
          </cell>
        </row>
        <row r="63">
          <cell r="A63" t="str">
            <v>Vector|||208011676|||ISSR|||ORD_SH_FUND|||False|||</v>
          </cell>
          <cell r="C63" t="str">
            <v>V_KEYWORD_ISSR_208011676_ORD_SH_FUND</v>
          </cell>
        </row>
        <row r="64">
          <cell r="A64" t="str">
            <v>Vector|||208011676|||ISSR|||MINORITIES|||False|||</v>
          </cell>
          <cell r="C64" t="str">
            <v>V_KEYWORD_ISSR_208011676_MINORITIES</v>
          </cell>
        </row>
        <row r="65">
          <cell r="A65" t="str">
            <v>Vector|||208011676|||ISSR|||EQ|||False|||</v>
          </cell>
          <cell r="C65" t="str">
            <v>V_KEYWORD_ISSR_208011676_EQ</v>
          </cell>
        </row>
        <row r="66">
          <cell r="A66" t="str">
            <v>Vector|||208011676|||ISSR|||TOT_LIAB_EQ|||False|||</v>
          </cell>
          <cell r="C66" t="str">
            <v>V_KEYWORD_ISSR_208011676_TOT_LIAB_EQ</v>
          </cell>
        </row>
        <row r="68">
          <cell r="A68" t="str">
            <v>Vector|||208011676|||ISSR|||NET_DEBT|||False|||</v>
          </cell>
          <cell r="C68" t="str">
            <v>V_KEYWORD_ISSR_208011676_NET_DEBT</v>
          </cell>
        </row>
        <row r="69">
          <cell r="A69" t="str">
            <v>Vector|||208011676|||ISSR|||CAP_LEASES|||False|||</v>
          </cell>
          <cell r="C69" t="str">
            <v>V_KEYWORD_ISSR_208011676_CAP_LEASES</v>
          </cell>
        </row>
        <row r="70">
          <cell r="A70" t="str">
            <v>Vector|||208011676|||ISSR|||DEF_INC_TAX|||False|||</v>
          </cell>
          <cell r="C70" t="str">
            <v>V_KEYWORD_ISSR_208011676_DEF_INC_TAX</v>
          </cell>
        </row>
        <row r="71">
          <cell r="A71" t="str">
            <v>Vector|||208011676|||ISSR|||NET_OP_LOSS_CFWD|||False|||</v>
          </cell>
          <cell r="C71" t="str">
            <v>V_KEYWORD_ISSR_208011676_NET_OP_LOSS_CFWD</v>
          </cell>
        </row>
        <row r="72">
          <cell r="A72" t="str">
            <v>Vector|||208011676|||ISSR|||MV_ASSOCIATES|||False|||</v>
          </cell>
          <cell r="C72" t="str">
            <v>V_KEYWORD_ISSR_208011676_MV_ASSOCIATES</v>
          </cell>
        </row>
        <row r="73">
          <cell r="A73" t="str">
            <v>Vector|||208011676|||ISSR|||NET_DEBT_ADJ|||False|||</v>
          </cell>
          <cell r="C73" t="str">
            <v>V_KEYWORD_ISSR_208011676_NET_DEBT_ADJ</v>
          </cell>
        </row>
        <row r="74">
          <cell r="A74" t="str">
            <v>Vector|||208011676|||ISSR|||CO_BOR_MARGIN|||False|||</v>
          </cell>
          <cell r="C74" t="str">
            <v>V_KEYWORD_ISSR_208011676_CO_BOR_MARGIN</v>
          </cell>
        </row>
        <row r="75">
          <cell r="A75" t="str">
            <v>Vector|||208011676|||ISSR|||UNF_PENS|||False|||</v>
          </cell>
          <cell r="C75" t="str">
            <v>V_KEYWORD_ISSR_208011676_UNF_PENS</v>
          </cell>
        </row>
        <row r="76">
          <cell r="A76" t="str">
            <v>Vector|||208011676|||ISSR|||UNF_PENS_OFF|||False|||</v>
          </cell>
          <cell r="C76" t="str">
            <v>V_KEYWORD_ISSR_208011676_UNF_PENS_OFF</v>
          </cell>
        </row>
        <row r="77">
          <cell r="A77" t="str">
            <v>Vector|||208011676|||ISSR|||UNF_PENS_LIAB_OTH|||False|||</v>
          </cell>
          <cell r="C77" t="str">
            <v>V_KEYWORD_ISSR_208011676_UNF_PENS_LIAB_OTH</v>
          </cell>
        </row>
        <row r="78">
          <cell r="A78" t="str">
            <v>Vector|||208011676|||ISSR|||ADJ_UNF_PENS_GOOD|||False|||</v>
          </cell>
          <cell r="C78" t="str">
            <v>V_KEYWORD_ISSR_208011676_ADJ_UNF_PENS_GOOD</v>
          </cell>
        </row>
        <row r="79">
          <cell r="A79" t="str">
            <v>Vector|||208011676|||ISSR|||OTH_GCI_ADJ|||False|||</v>
          </cell>
          <cell r="C79" t="str">
            <v>V_KEYWORD_ISSR_208011676_OTH_GCI_ADJ</v>
          </cell>
        </row>
        <row r="80">
          <cell r="A80" t="str">
            <v>Vector|||208011676|||ISSR|||GCI_INFL|||False|||</v>
          </cell>
          <cell r="C80" t="str">
            <v>V_KEYWORD_ISSR_208011676_GCI_INFL</v>
          </cell>
        </row>
        <row r="81">
          <cell r="A81" t="str">
            <v>Vector|||208011676|||ISSR|||BAL_MINO_INT|||False|||</v>
          </cell>
          <cell r="C81" t="str">
            <v>V_KEYWORD_ISSR_208011676_BAL_MINO_INT</v>
          </cell>
        </row>
        <row r="83">
          <cell r="A83" t="str">
            <v>Vector|||208011676|||ISSR|||CF_INC_MINORITY|||False|||</v>
          </cell>
          <cell r="C83" t="str">
            <v>V_KEYWORD_ISSR_208011676_CF_INC_MINORITY</v>
          </cell>
        </row>
        <row r="84">
          <cell r="A84" t="str">
            <v>Vector|||208011676|||ISSR|||DEPR_AMORT|||False|||</v>
          </cell>
          <cell r="C84" t="str">
            <v>V_KEYWORD_ISSR_208011676_DEPR_AMORT</v>
          </cell>
        </row>
        <row r="85">
          <cell r="A85" t="str">
            <v>Vector|||208011676|||ISSR|||WORK_CAP|||False|||</v>
          </cell>
          <cell r="C85" t="str">
            <v>V_KEYWORD_ISSR_208011676_WORK_CAP</v>
          </cell>
        </row>
        <row r="86">
          <cell r="A86" t="str">
            <v>Vector|||208011676|||ISSR|||OTH_OP_CF|||False|||</v>
          </cell>
          <cell r="C86" t="str">
            <v>V_KEYWORD_ISSR_208011676_OTH_OP_CF</v>
          </cell>
        </row>
        <row r="87">
          <cell r="A87" t="str">
            <v>Vector|||208011676|||ISSR|||CF_OPS|||False|||</v>
          </cell>
          <cell r="C87" t="str">
            <v>V_KEYWORD_ISSR_208011676_CF_OPS</v>
          </cell>
        </row>
        <row r="88">
          <cell r="A88" t="str">
            <v>Vector|||208011676|||ISSR|||CAPEX|||False|||</v>
          </cell>
          <cell r="C88" t="str">
            <v>V_KEYWORD_ISSR_208011676_CAPEX</v>
          </cell>
        </row>
        <row r="89">
          <cell r="A89" t="str">
            <v>Vector|||208011676|||ISSR|||ACQ|||False|||</v>
          </cell>
          <cell r="C89" t="str">
            <v>V_KEYWORD_ISSR_208011676_ACQ</v>
          </cell>
        </row>
        <row r="90">
          <cell r="A90" t="str">
            <v>Vector|||208011676|||ISSR|||DIVEST|||False|||</v>
          </cell>
          <cell r="C90" t="str">
            <v>V_KEYWORD_ISSR_208011676_DIVEST</v>
          </cell>
        </row>
        <row r="91">
          <cell r="A91" t="str">
            <v>Vector|||208011676|||ISSR|||OTH_INV_CF|||False|||</v>
          </cell>
          <cell r="C91" t="str">
            <v>V_KEYWORD_ISSR_208011676_OTH_INV_CF</v>
          </cell>
        </row>
        <row r="92">
          <cell r="A92" t="str">
            <v>Vector|||208011676|||ISSR|||CF_INV|||False|||</v>
          </cell>
          <cell r="C92" t="str">
            <v>V_KEYWORD_ISSR_208011676_CF_INV</v>
          </cell>
        </row>
        <row r="93">
          <cell r="A93" t="str">
            <v>Vector|||208011676|||ISSR|||DIV_PAID|||False|||</v>
          </cell>
          <cell r="C93" t="str">
            <v>V_KEYWORD_ISSR_208011676_DIV_PAID</v>
          </cell>
        </row>
        <row r="94">
          <cell r="A94" t="str">
            <v>Vector|||208011676|||ISSR|||SH_REPUR|||False|||</v>
          </cell>
          <cell r="C94" t="str">
            <v>V_KEYWORD_ISSR_208011676_SH_REPUR</v>
          </cell>
        </row>
        <row r="95">
          <cell r="A95" t="str">
            <v>Vector|||208011676|||ISSR|||CHG_LT_DEBT|||False|||</v>
          </cell>
          <cell r="C95" t="str">
            <v>V_KEYWORD_ISSR_208011676_CHG_LT_DEBT</v>
          </cell>
        </row>
        <row r="96">
          <cell r="A96" t="str">
            <v>Vector|||208011676|||ISSR|||OTH_FIN_CF|||False|||</v>
          </cell>
          <cell r="C96" t="str">
            <v>V_KEYWORD_ISSR_208011676_OTH_FIN_CF</v>
          </cell>
        </row>
        <row r="97">
          <cell r="A97" t="str">
            <v>Vector|||208011676|||ISSR|||CF_FIN|||False|||</v>
          </cell>
          <cell r="C97" t="str">
            <v>V_KEYWORD_ISSR_208011676_CF_FIN</v>
          </cell>
        </row>
        <row r="98">
          <cell r="A98" t="str">
            <v>Vector|||208011676|||ISSR|||TOT_CF|||False|||</v>
          </cell>
          <cell r="C98" t="str">
            <v>V_KEYWORD_ISSR_208011676_TOT_CF</v>
          </cell>
        </row>
        <row r="100">
          <cell r="A100" t="str">
            <v>Vector|||208011676|||ISSR|||ASSOC_JV_ADDBK|||False|||</v>
          </cell>
          <cell r="C100" t="str">
            <v>V_KEYWORD_ISSR_208011676_ASSOC_JV_ADDBK</v>
          </cell>
        </row>
        <row r="101">
          <cell r="A101" t="str">
            <v>Vector|||208011676|||ISSR|||PL_SALE_ASSETS|||False|||</v>
          </cell>
          <cell r="C101" t="str">
            <v>V_KEYWORD_ISSR_208011676_PL_SALE_ASSETS</v>
          </cell>
        </row>
        <row r="102">
          <cell r="A102" t="str">
            <v>Vector|||208011676|||ISSR|||OTH_NONCASH_ADJ|||False|||</v>
          </cell>
          <cell r="C102" t="str">
            <v>V_KEYWORD_ISSR_208011676_OTH_NONCASH_ADJ</v>
          </cell>
        </row>
        <row r="103">
          <cell r="A103" t="str">
            <v>Vector|||208011676|||ISSR|||OTH_DACF_ADJ|||False|||</v>
          </cell>
          <cell r="C103" t="str">
            <v>V_KEYWORD_ISSR_208011676_OTH_DACF_ADJ</v>
          </cell>
        </row>
        <row r="104">
          <cell r="A104" t="str">
            <v>Vector|||208011676|||ISSR|||CHG_DEF_TAX_CF|||False|||</v>
          </cell>
          <cell r="C104" t="str">
            <v>V_KEYWORD_ISSR_208011676_CHG_DEF_TAX_CF</v>
          </cell>
        </row>
        <row r="105">
          <cell r="A105" t="str">
            <v>Vector|||208011676|||ISSR|||OTH_ADJ_CASH_TAX|||False|||</v>
          </cell>
          <cell r="C105" t="str">
            <v>V_KEYWORD_ISSR_208011676_OTH_ADJ_CASH_TAX</v>
          </cell>
        </row>
        <row r="106">
          <cell r="A106" t="str">
            <v>Vector|||208011676|||ISSR|||CASH_INT_EXP|||False|||</v>
          </cell>
          <cell r="C106" t="str">
            <v>V_KEYWORD_ISSR_208011676_CASH_INT_EXP</v>
          </cell>
        </row>
        <row r="107">
          <cell r="A107" t="str">
            <v>Vector|||208011676|||ISSR|||CASH_TAX_EXP|||False|||</v>
          </cell>
          <cell r="C107" t="str">
            <v>V_KEYWORD_ISSR_208011676_CASH_TAX_EXP</v>
          </cell>
        </row>
        <row r="108">
          <cell r="A108" t="str">
            <v>Vector|||208011676|||ISSR|||DIVDS_ASSOC_JV|||False|||</v>
          </cell>
          <cell r="C108" t="str">
            <v>V_KEYWORD_ISSR_208011676_DIVDS_ASSOC_JV</v>
          </cell>
        </row>
        <row r="109">
          <cell r="A109" t="str">
            <v>Vector|||208011676|||ISSR|||CAPEX_MAINTENANCE|||False|||</v>
          </cell>
          <cell r="C109" t="str">
            <v>V_KEYWORD_ISSR_208011676_CAPEX_MAINTENANCE</v>
          </cell>
        </row>
        <row r="110">
          <cell r="A110" t="str">
            <v>Vector|||208011676|||ISSR|||CAPEX_EXPANSION|||False|||</v>
          </cell>
          <cell r="C110" t="str">
            <v>V_KEYWORD_ISSR_208011676_CAPEX_EXPANSION</v>
          </cell>
        </row>
        <row r="111">
          <cell r="A111" t="str">
            <v>Vector|||208011676|||ISSR|||NONPPE_CAPEX|||False|||</v>
          </cell>
          <cell r="C111" t="str">
            <v>V_KEYWORD_ISSR_208011676_NONPPE_CAPEX</v>
          </cell>
        </row>
        <row r="112">
          <cell r="A112" t="str">
            <v>Vector|||208011676|||ISSR|||DIVDS_PD_MINORITIES|||False|||</v>
          </cell>
          <cell r="C112" t="str">
            <v>V_KEYWORD_ISSR_208011676_DIVDS_PD_MINORITIES</v>
          </cell>
        </row>
        <row r="114">
          <cell r="A114" t="str">
            <v>Vector|||208011676|||ISSR|||LICENSE_REV|||False|||</v>
          </cell>
          <cell r="C114" t="str">
            <v>V_KEYWORD_ISSR_208011676_LICENSE_REV</v>
          </cell>
        </row>
        <row r="115">
          <cell r="A115" t="str">
            <v>Vector|||208011676|||ISSR|||MAINTEN_REV|||False|||</v>
          </cell>
          <cell r="C115" t="str">
            <v>V_KEYWORD_ISSR_208011676_MAINTEN_REV</v>
          </cell>
        </row>
        <row r="116">
          <cell r="A116" t="str">
            <v>Vector|||208011676|||ISSR|||EMPLOYEES|||False|||</v>
          </cell>
          <cell r="C116" t="str">
            <v>V_KEYWORD_ISSR_208011676_EMPLOYEES</v>
          </cell>
        </row>
        <row r="118">
          <cell r="A118" t="str">
            <v>Vector|||208011676|||ISSR|||CASH_PCT_OS_US|||False|||</v>
          </cell>
          <cell r="C118" t="str">
            <v>V_KEYWORD_ISSR_208011676_CASH_PCT_OS_US</v>
          </cell>
        </row>
        <row r="119">
          <cell r="A119" t="str">
            <v>Vector|||208011676|||ISSR|||SALES_TOT_AM|||False|||</v>
          </cell>
          <cell r="C119" t="str">
            <v>V_KEYWORD_ISSR_208011676_SALES_TOT_AM</v>
          </cell>
        </row>
        <row r="120">
          <cell r="A120" t="str">
            <v>Vector|||208011676|||ISSR|||SALES_US|||False|||</v>
          </cell>
          <cell r="C120" t="str">
            <v>V_KEYWORD_ISSR_208011676_SALES_US</v>
          </cell>
        </row>
        <row r="121">
          <cell r="A121" t="str">
            <v>Vector|||208011676|||ISSR|||SALES_CANADA|||False|||</v>
          </cell>
          <cell r="C121" t="str">
            <v>V_KEYWORD_ISSR_208011676_SALES_CANADA</v>
          </cell>
        </row>
        <row r="122">
          <cell r="A122" t="str">
            <v>Vector|||208011676|||ISSR|||SALES_ARGENTINA|||False|||</v>
          </cell>
          <cell r="C122" t="str">
            <v>V_KEYWORD_ISSR_208011676_SALES_ARGENTINA</v>
          </cell>
        </row>
        <row r="123">
          <cell r="A123" t="str">
            <v>Vector|||208011676|||ISSR|||SALES_BRAZIL|||False|||</v>
          </cell>
          <cell r="C123" t="str">
            <v>V_KEYWORD_ISSR_208011676_SALES_BRAZIL</v>
          </cell>
        </row>
        <row r="124">
          <cell r="A124" t="str">
            <v>Vector|||208011676|||ISSR|||SALES_CHILE|||False|||</v>
          </cell>
          <cell r="C124" t="str">
            <v>V_KEYWORD_ISSR_208011676_SALES_CHILE</v>
          </cell>
        </row>
        <row r="125">
          <cell r="A125" t="str">
            <v>Vector|||208011676|||ISSR|||SALES_COLOMBIA|||False|||</v>
          </cell>
          <cell r="C125" t="str">
            <v>V_KEYWORD_ISSR_208011676_SALES_COLOMBIA</v>
          </cell>
        </row>
        <row r="126">
          <cell r="A126" t="str">
            <v>Vector|||208011676|||ISSR|||SALES_MEXICO|||False|||</v>
          </cell>
          <cell r="C126" t="str">
            <v>V_KEYWORD_ISSR_208011676_SALES_MEXICO</v>
          </cell>
        </row>
        <row r="127">
          <cell r="A127" t="str">
            <v>Vector|||208011676|||ISSR|||SALES_VENEZUELA|||False|||</v>
          </cell>
          <cell r="C127" t="str">
            <v>V_KEYWORD_ISSR_208011676_SALES_VENEZUELA</v>
          </cell>
        </row>
        <row r="128">
          <cell r="A128" t="str">
            <v>Vector|||208011676|||ISSR|||SALES_OTH_AM|||False|||</v>
          </cell>
          <cell r="C128" t="str">
            <v>V_KEYWORD_ISSR_208011676_SALES_OTH_AM</v>
          </cell>
        </row>
        <row r="129">
          <cell r="A129" t="str">
            <v>Vector|||208011676|||ISSR|||SALES_TOT_EMEA|||False|||</v>
          </cell>
          <cell r="C129" t="str">
            <v>V_KEYWORD_ISSR_208011676_SALES_TOT_EMEA</v>
          </cell>
        </row>
        <row r="130">
          <cell r="A130" t="str">
            <v>Vector|||208011676|||ISSR|||SALES_UK|||False|||</v>
          </cell>
          <cell r="C130" t="str">
            <v>V_KEYWORD_ISSR_208011676_SALES_UK</v>
          </cell>
        </row>
        <row r="131">
          <cell r="A131" t="str">
            <v>Vector|||208011676|||ISSR|||SALES_EU_EX_UK|||False|||</v>
          </cell>
          <cell r="C131" t="str">
            <v>V_KEYWORD_ISSR_208011676_SALES_EU_EX_UK</v>
          </cell>
        </row>
        <row r="148">
          <cell r="A148" t="str">
            <v>Vector|||208011676|||ISSR|||SALES_CEE|||False|||</v>
          </cell>
          <cell r="C148" t="str">
            <v>V_KEYWORD_ISSR_208011676_SALES_CEE</v>
          </cell>
        </row>
        <row r="149">
          <cell r="A149" t="str">
            <v>Vector|||208011676|||ISSR|||SALES_ME|||False|||</v>
          </cell>
          <cell r="C149" t="str">
            <v>V_KEYWORD_ISSR_208011676_SALES_ME</v>
          </cell>
        </row>
        <row r="150">
          <cell r="A150" t="str">
            <v>Vector|||208011676|||ISSR|||SALES_TOT_AFRICA|||False|||</v>
          </cell>
          <cell r="C150" t="str">
            <v>V_KEYWORD_ISSR_208011676_SALES_TOT_AFRICA</v>
          </cell>
        </row>
        <row r="151">
          <cell r="A151" t="str">
            <v>Vector|||208011676|||ISSR|||SALES_RUSSIA|||False|||</v>
          </cell>
          <cell r="C151" t="str">
            <v>V_KEYWORD_ISSR_208011676_SALES_RUSSIA</v>
          </cell>
        </row>
        <row r="152">
          <cell r="A152" t="str">
            <v>Vector|||208011676|||ISSR|||SALES_OTH_EMEA|||False|||</v>
          </cell>
          <cell r="C152" t="str">
            <v>V_KEYWORD_ISSR_208011676_SALES_OTH_EMEA</v>
          </cell>
        </row>
        <row r="153">
          <cell r="A153" t="str">
            <v>Vector|||208011676|||ISSR|||SALES_TOT_ASIA|||False|||</v>
          </cell>
          <cell r="C153" t="str">
            <v>V_KEYWORD_ISSR_208011676_SALES_TOT_ASIA</v>
          </cell>
        </row>
        <row r="154">
          <cell r="A154" t="str">
            <v>Vector|||208011676|||ISSR|||SALES_JAPAN|||False|||</v>
          </cell>
          <cell r="C154" t="str">
            <v>V_KEYWORD_ISSR_208011676_SALES_JAPAN</v>
          </cell>
        </row>
        <row r="155">
          <cell r="A155" t="str">
            <v>Vector|||208011676|||ISSR|||SALES_CHINA|||False|||</v>
          </cell>
          <cell r="C155" t="str">
            <v>V_KEYWORD_ISSR_208011676_SALES_CHINA</v>
          </cell>
        </row>
        <row r="156">
          <cell r="A156" t="str">
            <v>Vector|||208011676|||ISSR|||SALES_INDIA|||False|||</v>
          </cell>
          <cell r="C156" t="str">
            <v>V_KEYWORD_ISSR_208011676_SALES_INDIA</v>
          </cell>
        </row>
        <row r="160">
          <cell r="A160" t="str">
            <v>Vector|||208011676|||ISSR|||SALES_OTH_AEJ|||False|||</v>
          </cell>
          <cell r="C160" t="str">
            <v>V_KEYWORD_ISSR_208011676_SALES_OTH_AEJ</v>
          </cell>
        </row>
        <row r="161">
          <cell r="A161" t="str">
            <v>Vector|||208011676|||ISSR|||SALES_OTHER|||False|||</v>
          </cell>
          <cell r="C161" t="str">
            <v>V_KEYWORD_ISSR_208011676_SALES_OTHER</v>
          </cell>
        </row>
        <row r="199">
          <cell r="A199" t="str">
            <v>Vector|||208011676|||ISSR|||SALES_CONS|||False|||</v>
          </cell>
          <cell r="C199" t="str">
            <v>V_KEYWORD_ISSR_208011676_SALES_CONS</v>
          </cell>
        </row>
        <row r="200">
          <cell r="A200" t="str">
            <v>Vector|||208011676|||ISSR|||SALES_IND|||False|||</v>
          </cell>
          <cell r="C200" t="str">
            <v>V_KEYWORD_ISSR_208011676_SALES_IND</v>
          </cell>
        </row>
        <row r="201">
          <cell r="A201" t="str">
            <v>Vector|||208011676|||ISSR|||SALES_GOV|||False|||</v>
          </cell>
          <cell r="C201" t="str">
            <v>V_KEYWORD_ISSR_208011676_SALES_GOV</v>
          </cell>
        </row>
        <row r="202">
          <cell r="A202" t="str">
            <v>Vector|||208011676|||ISSR|||SALES_FINAN|||False|||</v>
          </cell>
          <cell r="C202" t="str">
            <v>V_KEYWORD_ISSR_208011676_SALES_FINAN</v>
          </cell>
        </row>
        <row r="203">
          <cell r="A203" t="str">
            <v>Vector|||208011676|||ISSR|||SALES_SMB|||False|||</v>
          </cell>
          <cell r="C203" t="str">
            <v>V_KEYWORD_ISSR_208011676_SALES_SMB</v>
          </cell>
        </row>
        <row r="207">
          <cell r="A207" t="str">
            <v>Vector|||208011676|||ISSR|||REV_FIN_SEGMENT|||False|||</v>
          </cell>
          <cell r="C207" t="str">
            <v>V_KEYWORD_ISSR_208011676_REV_FIN_SEGMENT</v>
          </cell>
        </row>
        <row r="208">
          <cell r="A208" t="str">
            <v>Vector|||208011676|||ISSR|||EBIT_FIN_SEGMENT|||False|||</v>
          </cell>
          <cell r="C208" t="str">
            <v>V_KEYWORD_ISSR_208011676_EBIT_FIN_SEGMENT</v>
          </cell>
        </row>
        <row r="210">
          <cell r="A210" t="str">
            <v>Vector|||208011676|||ISSR|||SALES_FX_GPB|||False|||</v>
          </cell>
          <cell r="C210" t="str">
            <v>V_KEYWORD_ISSR_208011676_SALES_FX_GPB</v>
          </cell>
        </row>
        <row r="211">
          <cell r="A211" t="str">
            <v>Vector|||208011676|||ISSR|||SALES_FX_EUR|||False|||</v>
          </cell>
          <cell r="C211" t="str">
            <v>V_KEYWORD_ISSR_208011676_SALES_FX_EUR</v>
          </cell>
        </row>
        <row r="212">
          <cell r="A212" t="str">
            <v>Vector|||208011676|||ISSR|||SALES_FX_RUB|||False|||</v>
          </cell>
          <cell r="C212" t="str">
            <v>V_KEYWORD_ISSR_208011676_SALES_FX_RUB</v>
          </cell>
        </row>
        <row r="213">
          <cell r="A213" t="str">
            <v>Vector|||208011676|||ISSR|||SALES_FX_USD|||False|||</v>
          </cell>
          <cell r="C213" t="str">
            <v>V_KEYWORD_ISSR_208011676_SALES_FX_USD</v>
          </cell>
        </row>
        <row r="214">
          <cell r="A214" t="str">
            <v>Vector|||208011676|||ISSR|||SALES_FX_BRL|||False|||</v>
          </cell>
          <cell r="C214" t="str">
            <v>V_KEYWORD_ISSR_208011676_SALES_FX_BRL</v>
          </cell>
        </row>
        <row r="215">
          <cell r="A215" t="str">
            <v>Vector|||208011676|||ISSR|||SALES_FX_YEN|||False|||</v>
          </cell>
          <cell r="C215" t="str">
            <v>V_KEYWORD_ISSR_208011676_SALES_FX_YEN</v>
          </cell>
        </row>
        <row r="216">
          <cell r="A216" t="str">
            <v>Vector|||208011676|||ISSR|||SALES_FX_CNY|||False|||</v>
          </cell>
          <cell r="C216" t="str">
            <v>V_KEYWORD_ISSR_208011676_SALES_FX_CNY</v>
          </cell>
        </row>
        <row r="217">
          <cell r="A217" t="str">
            <v>Vector|||208011676|||ISSR|||SALES_FX_INR|||False|||</v>
          </cell>
          <cell r="C217" t="str">
            <v>V_KEYWORD_ISSR_208011676_SALES_FX_INR</v>
          </cell>
        </row>
        <row r="218">
          <cell r="A218" t="str">
            <v>Vector|||208011676|||ISSR|||SALES_FX_CAD|||False|||</v>
          </cell>
          <cell r="C218" t="str">
            <v>V_KEYWORD_ISSR_208011676_SALES_FX_CAD</v>
          </cell>
        </row>
        <row r="219">
          <cell r="A219" t="str">
            <v>Vector|||208011676|||ISSR|||SALES_FX_MXN|||False|||</v>
          </cell>
          <cell r="C219" t="str">
            <v>V_KEYWORD_ISSR_208011676_SALES_FX_MXN</v>
          </cell>
        </row>
        <row r="220">
          <cell r="A220" t="str">
            <v>Vector|||208011676|||ISSR|||SALES_FX_COP|||False|||</v>
          </cell>
          <cell r="C220" t="str">
            <v>V_KEYWORD_ISSR_208011676_SALES_FX_COP</v>
          </cell>
        </row>
        <row r="221">
          <cell r="A221" t="str">
            <v>Vector|||208011676|||ISSR|||SALES_FX_ARS|||False|||</v>
          </cell>
          <cell r="C221" t="str">
            <v>V_KEYWORD_ISSR_208011676_SALES_FX_ARS</v>
          </cell>
        </row>
        <row r="222">
          <cell r="A222" t="str">
            <v>Vector|||208011676|||ISSR|||SALES_FX_CLP|||False|||</v>
          </cell>
          <cell r="C222" t="str">
            <v>V_KEYWORD_ISSR_208011676_SALES_FX_CLP</v>
          </cell>
        </row>
        <row r="223">
          <cell r="A223" t="str">
            <v>Vector|||208011676|||ISSR|||SALES_FX_VEF|||False|||</v>
          </cell>
          <cell r="C223" t="str">
            <v>V_KEYWORD_ISSR_208011676_SALES_FX_VEF</v>
          </cell>
        </row>
        <row r="224">
          <cell r="A224" t="str">
            <v>Vector|||208011676|||ISSR|||SALES_FX_OTH|||False|||</v>
          </cell>
          <cell r="C224" t="str">
            <v>V_KEYWORD_ISSR_208011676_SALES_FX_OTH</v>
          </cell>
        </row>
        <row r="230">
          <cell r="A230" t="str">
            <v>Scalar|||200014885|||EQTY|||PUB_CURRENCY_ISO|||False|||</v>
          </cell>
          <cell r="C230" t="str">
            <v>V_KEYWORD_EQTY_200014885_PUB_CURRENCY_ISO</v>
          </cell>
        </row>
        <row r="231">
          <cell r="A231" t="str">
            <v>Scalar|||200014885|||EQTY|||PRICE_CURRENCY_ISO|||False|||</v>
          </cell>
          <cell r="C231" t="str">
            <v>V_KEYWORD_EQTY_200014885_PRICE_CURRENCY_ISO</v>
          </cell>
        </row>
        <row r="232">
          <cell r="A232" t="str">
            <v>Scalar|||200014885|||EQTY|||CURRENCY_ISO|||False|||</v>
          </cell>
          <cell r="C232" t="str">
            <v>V_KEYWORD_EQTY_200014885_CURRENCY_ISO</v>
          </cell>
        </row>
        <row r="234">
          <cell r="A234" t="str">
            <v>Scalar|||200014885|||EQTY|||AMER_LIST|||False|||</v>
          </cell>
          <cell r="C234" t="str">
            <v>V_KEYWORD_EQTY_200014885_AMER_LIST</v>
          </cell>
        </row>
        <row r="235">
          <cell r="A235" t="str">
            <v>Scalar|||200014885|||EQTY|||AMER_CONVICTION|||False|||</v>
          </cell>
          <cell r="C235" t="str">
            <v>V_KEYWORD_EQTY_200014885_AMER_CONVICTION</v>
          </cell>
        </row>
        <row r="236">
          <cell r="A236" t="str">
            <v>Scalar|||200014885|||EQTY|||LEGAL_RATING|||False|||</v>
          </cell>
          <cell r="C236" t="str">
            <v>V_KEYWORD_EQTY_200014885_LEGAL_RATING</v>
          </cell>
        </row>
        <row r="237">
          <cell r="A237" t="str">
            <v>Scalar|||200014885|||EQTY|||TARGET_PRICE|||False|||</v>
          </cell>
          <cell r="C237" t="str">
            <v>V_KEYWORD_EQTY_200014885_TARGET_PRICE</v>
          </cell>
          <cell r="E237" t="str">
            <v>ERROR</v>
          </cell>
        </row>
        <row r="238">
          <cell r="A238" t="str">
            <v>Scalar|||200014885|||EQTY|||TP_PERIOD|||False|||</v>
          </cell>
          <cell r="C238" t="str">
            <v>V_KEYWORD_EQTY_200014885_TP_PERIOD</v>
          </cell>
        </row>
        <row r="239">
          <cell r="A239" t="str">
            <v>Scalar|||200014885|||EQTY|||NUM_SH|||False|||</v>
          </cell>
          <cell r="C239" t="str">
            <v>V_KEYWORD_EQTY_200014885_NUM_SH</v>
          </cell>
        </row>
        <row r="240">
          <cell r="A240" t="str">
            <v>Scalar|||200014885|||EQTY|||FREE_FLOAT|||False|||</v>
          </cell>
          <cell r="C240" t="str">
            <v>V_KEYWORD_EQTY_200014885_FREE_FLOAT</v>
          </cell>
        </row>
        <row r="242">
          <cell r="A242" t="str">
            <v>Vector|||200014885|||EQTY|||BVPS_PUB|||False|||</v>
          </cell>
          <cell r="C242" t="str">
            <v>V_KEYWORD_EQTY_200014885_BVPS_PUB</v>
          </cell>
        </row>
        <row r="243">
          <cell r="A243" t="str">
            <v>Vector|||200014885|||EQTY|||DPS_PUB|||False|||</v>
          </cell>
          <cell r="C243" t="str">
            <v>V_KEYWORD_EQTY_200014885_DPS_PUB</v>
          </cell>
        </row>
        <row r="244">
          <cell r="A244" t="str">
            <v>Vector|||200014885|||EQTY|||DPS_SPECIAL_PUB|||False|||</v>
          </cell>
          <cell r="C244" t="str">
            <v>V_KEYWORD_EQTY_200014885_DPS_SPECIAL_PUB</v>
          </cell>
        </row>
        <row r="245">
          <cell r="A245" t="str">
            <v>Vector|||200014885|||EQTY|||EBITDA_PUB|||False|||</v>
          </cell>
          <cell r="C245" t="str">
            <v>V_KEYWORD_EQTY_200014885_EBITDA_PUB</v>
          </cell>
        </row>
        <row r="246">
          <cell r="A246" t="str">
            <v>Vector|||200014885|||EQTY|||EPS_PUB|||False|||</v>
          </cell>
          <cell r="C246" t="str">
            <v>V_KEYWORD_EQTY_200014885_EPS_PUB</v>
          </cell>
          <cell r="T246" t="str">
            <v>ERROR</v>
          </cell>
          <cell r="U246" t="str">
            <v>ERROR</v>
          </cell>
          <cell r="V246" t="str">
            <v>ERROR</v>
          </cell>
          <cell r="W246" t="str">
            <v>ERROR</v>
          </cell>
          <cell r="BH246" t="str">
            <v>ERROR</v>
          </cell>
          <cell r="BI246" t="str">
            <v>ERROR</v>
          </cell>
          <cell r="BJ246" t="str">
            <v>ERROR</v>
          </cell>
          <cell r="BL246" t="str">
            <v>ERROR</v>
          </cell>
          <cell r="BM246" t="str">
            <v>ERROR</v>
          </cell>
          <cell r="BP246" t="str">
            <v>ERROR</v>
          </cell>
          <cell r="BQ246" t="str">
            <v>ERROR</v>
          </cell>
          <cell r="BR246" t="str">
            <v>ERROR</v>
          </cell>
          <cell r="BT246" t="str">
            <v>ERROR</v>
          </cell>
        </row>
        <row r="247">
          <cell r="A247" t="str">
            <v>Vector|||200014885|||EQTY|||CEEE_EPS|||False|||</v>
          </cell>
          <cell r="C247" t="str">
            <v>V_KEYWORD_EQTY_200014885_CEEE_EPS</v>
          </cell>
          <cell r="T247" t="str">
            <v>ERROR</v>
          </cell>
          <cell r="U247" t="str">
            <v>ERROR</v>
          </cell>
          <cell r="V247" t="str">
            <v>ERROR</v>
          </cell>
          <cell r="BH247" t="str">
            <v>ERROR</v>
          </cell>
          <cell r="BI247" t="str">
            <v>ERROR</v>
          </cell>
          <cell r="BK247" t="str">
            <v>ERROR</v>
          </cell>
          <cell r="BL247" t="str">
            <v>ERROR</v>
          </cell>
          <cell r="BM247" t="str">
            <v>ERROR</v>
          </cell>
          <cell r="BN247" t="str">
            <v>ERROR</v>
          </cell>
          <cell r="BP247" t="str">
            <v>ERROR</v>
          </cell>
          <cell r="BQ247" t="str">
            <v>ERROR</v>
          </cell>
          <cell r="BS247" t="str">
            <v>ERROR</v>
          </cell>
          <cell r="BT247" t="str">
            <v>ERROR</v>
          </cell>
        </row>
        <row r="248">
          <cell r="A248" t="str">
            <v>Vector|||200014885|||EQTY|||EPS_PUB_EX_ESO|||False|||</v>
          </cell>
          <cell r="C248" t="str">
            <v>V_KEYWORD_EQTY_200014885_EPS_PUB_EX_ESO</v>
          </cell>
        </row>
        <row r="249">
          <cell r="A249" t="str">
            <v>Vector|||200014885|||EQTY|||EV_ADJ_PUB|||False|||</v>
          </cell>
          <cell r="C249" t="str">
            <v>V_KEYWORD_EQTY_200014885_EV_ADJ_PUB</v>
          </cell>
        </row>
        <row r="250">
          <cell r="A250" t="str">
            <v>Vector|||200014885|||EQTY|||NET_DEBT_PUB|||False|||</v>
          </cell>
          <cell r="C250" t="str">
            <v>V_KEYWORD_EQTY_200014885_NET_DEBT_PUB</v>
          </cell>
        </row>
        <row r="251">
          <cell r="A251" t="str">
            <v>Vector|||200014885|||EQTY|||NI_PUB|||False|||</v>
          </cell>
          <cell r="C251" t="str">
            <v>V_KEYWORD_EQTY_200014885_NI_PUB</v>
          </cell>
        </row>
        <row r="252">
          <cell r="A252" t="str">
            <v>Vector|||200014885|||EQTY|||EBIT_PUB|||False|||</v>
          </cell>
          <cell r="C252" t="str">
            <v>V_KEYWORD_EQTY_200014885_EBIT_PUB</v>
          </cell>
        </row>
        <row r="253">
          <cell r="A253" t="str">
            <v>Vector|||200014885|||EQTY|||PTP_PUB|||False|||</v>
          </cell>
          <cell r="C253" t="str">
            <v>V_KEYWORD_EQTY_200014885_PTP_PUB</v>
          </cell>
        </row>
        <row r="254">
          <cell r="A254" t="str">
            <v>Vector|||200014885|||EQTY|||REVS_PUB|||False|||</v>
          </cell>
          <cell r="C254" t="str">
            <v>V_KEYWORD_EQTY_200014885_REVS_PUB</v>
          </cell>
        </row>
        <row r="255">
          <cell r="A255" t="str">
            <v>Vector|||200014885|||EQTY|||EQ_PUB|||False|||</v>
          </cell>
          <cell r="C255" t="str">
            <v>V_KEYWORD_EQTY_200014885_EQ_PUB</v>
          </cell>
        </row>
        <row r="257">
          <cell r="A257" t="str">
            <v>Vector|||200014885|||EQTY|||PROV_INC_TAX|||False|||</v>
          </cell>
          <cell r="C257" t="str">
            <v>V_KEYWORD_EQTY_200014885_PROV_INC_TAX</v>
          </cell>
        </row>
        <row r="258">
          <cell r="A258" t="str">
            <v>Vector|||200014885|||EQTY|||INC_MINORITY|||False|||</v>
          </cell>
          <cell r="C258" t="str">
            <v>V_KEYWORD_EQTY_200014885_INC_MINORITY</v>
          </cell>
        </row>
        <row r="259">
          <cell r="A259" t="str">
            <v>Vector|||200014885|||EQTY|||NI_PRE_PREF|||False|||</v>
          </cell>
          <cell r="C259" t="str">
            <v>V_KEYWORD_EQTY_200014885_NI_PRE_PREF</v>
          </cell>
        </row>
        <row r="260">
          <cell r="A260" t="str">
            <v>Vector|||200014885|||EQTY|||PREF_DIV|||False|||</v>
          </cell>
          <cell r="C260" t="str">
            <v>V_KEYWORD_EQTY_200014885_PREF_DIV</v>
          </cell>
        </row>
        <row r="261">
          <cell r="A261" t="str">
            <v>Vector|||200014885|||EQTY|||NET_EARNING|||False|||</v>
          </cell>
          <cell r="C261" t="str">
            <v>V_KEYWORD_EQTY_200014885_NET_EARNING</v>
          </cell>
        </row>
        <row r="262">
          <cell r="A262" t="str">
            <v>Vector|||200014885|||EQTY|||TAX_EXC|||False|||</v>
          </cell>
          <cell r="C262" t="str">
            <v>V_KEYWORD_EQTY_200014885_TAX_EXC</v>
          </cell>
        </row>
        <row r="263">
          <cell r="A263" t="str">
            <v>Vector|||200014885|||EQTY|||NET_INC|||False|||</v>
          </cell>
          <cell r="C263" t="str">
            <v>V_KEYWORD_EQTY_200014885_NET_INC</v>
          </cell>
        </row>
        <row r="264">
          <cell r="A264" t="str">
            <v>Vector|||200014885|||EQTY|||EPS|||False|||</v>
          </cell>
          <cell r="C264" t="str">
            <v>V_KEYWORD_EQTY_200014885_EPS</v>
          </cell>
        </row>
        <row r="265">
          <cell r="A265" t="str">
            <v>Vector|||200014885|||EQTY|||EPS_FUL_DIL|||False|||</v>
          </cell>
          <cell r="C265" t="str">
            <v>V_KEYWORD_EQTY_200014885_EPS_FUL_DIL</v>
          </cell>
        </row>
        <row r="266">
          <cell r="A266" t="str">
            <v>Vector|||200014885|||EQTY|||EPS_POST_BASIC|||False|||</v>
          </cell>
          <cell r="C266" t="str">
            <v>V_KEYWORD_EQTY_200014885_EPS_POST_BASIC</v>
          </cell>
        </row>
        <row r="267">
          <cell r="A267" t="str">
            <v>Vector|||200014885|||EQTY|||FULLY_DIL_EPS|||False|||</v>
          </cell>
          <cell r="C267" t="str">
            <v>V_KEYWORD_EQTY_200014885_FULLY_DIL_EPS</v>
          </cell>
        </row>
        <row r="268">
          <cell r="A268" t="str">
            <v>Vector|||200014885|||EQTY|||COMMON_DIV_PAID|||False|||</v>
          </cell>
          <cell r="C268" t="str">
            <v>V_KEYWORD_EQTY_200014885_COMMON_DIV_PAID</v>
          </cell>
        </row>
        <row r="269">
          <cell r="A269" t="str">
            <v>Vector|||200014885|||EQTY|||DPS|||False|||</v>
          </cell>
          <cell r="C269" t="str">
            <v>V_KEYWORD_EQTY_200014885_DPS</v>
          </cell>
        </row>
        <row r="270">
          <cell r="A270" t="str">
            <v>Vector|||200014885|||EQTY|||SH|||False|||</v>
          </cell>
          <cell r="C270" t="str">
            <v>V_KEYWORD_EQTY_200014885_SH</v>
          </cell>
        </row>
        <row r="271">
          <cell r="A271" t="str">
            <v>Vector|||200014885|||EQTY|||DILUTE_SHARES|||False|||</v>
          </cell>
          <cell r="C271" t="str">
            <v>V_KEYWORD_EQTY_200014885_DILUTE_SHARES</v>
          </cell>
        </row>
        <row r="272">
          <cell r="A272" t="str">
            <v>Vector|||200014885|||EQTY|||NON_OP_ADD|||False|||</v>
          </cell>
          <cell r="C272" t="str">
            <v>V_KEYWORD_EQTY_200014885_NON_OP_ADD</v>
          </cell>
        </row>
        <row r="274">
          <cell r="A274" t="str">
            <v>Vector|||200014885|||EQTY|||MARGIN_TAX_RATE|||False|||</v>
          </cell>
          <cell r="C274" t="str">
            <v>V_KEYWORD_EQTY_200014885_MARGIN_TAX_RATE</v>
          </cell>
        </row>
        <row r="276">
          <cell r="A276" t="str">
            <v>Vector|||200014885|||EQTY|||FV_GRANT|||False|||</v>
          </cell>
          <cell r="C276" t="str">
            <v>V_KEYWORD_EQTY_200014885_FV_GRANT</v>
          </cell>
        </row>
        <row r="277">
          <cell r="A277" t="str">
            <v>Vector|||200014885|||EQTY|||ESO_POST_TAX|||False|||</v>
          </cell>
          <cell r="C277" t="str">
            <v>V_KEYWORD_EQTY_200014885_ESO_POST_TAX</v>
          </cell>
        </row>
        <row r="278">
          <cell r="A278" t="str">
            <v>Vector|||200014885|||EQTY|||EPS_EX_ESO_B|||False|||</v>
          </cell>
          <cell r="C278" t="str">
            <v>V_KEYWORD_EQTY_200014885_EPS_EX_ESO_B</v>
          </cell>
        </row>
        <row r="279">
          <cell r="A279" t="str">
            <v>Vector|||200014885|||EQTY|||EPS_EX_ESO_D|||False|||</v>
          </cell>
          <cell r="C279" t="str">
            <v>V_KEYWORD_EQTY_200014885_EPS_EX_ESO_D</v>
          </cell>
        </row>
        <row r="280">
          <cell r="A280" t="str">
            <v>Scalar|||200014885|||EQTY|||ESO_YEAR|||False|||</v>
          </cell>
          <cell r="C280" t="str">
            <v>V_KEYWORD_EQTY_200014885_ESO_YEAR</v>
          </cell>
        </row>
        <row r="282">
          <cell r="A282" t="str">
            <v>Vector|||200014885|||EQTY|||BVPS|||False|||</v>
          </cell>
          <cell r="C282" t="str">
            <v>V_KEYWORD_EQTY_200014885_BVPS</v>
          </cell>
        </row>
        <row r="284">
          <cell r="A284" t="str">
            <v>Scalar|||200014885|||EQTY|||REPUR_TOT_AUTH|||False|||</v>
          </cell>
          <cell r="C284" t="str">
            <v>V_KEYWORD_EQTY_200014885_REPUR_TOT_AUTH</v>
          </cell>
        </row>
        <row r="285">
          <cell r="A285" t="str">
            <v>Scalar|||200014885|||EQTY|||REPUR_REMAINING|||False|||</v>
          </cell>
          <cell r="C285" t="str">
            <v>V_KEYWORD_EQTY_200014885_REPUR_REMAINING</v>
          </cell>
        </row>
        <row r="286">
          <cell r="A286" t="str">
            <v>Scalar|||200014885|||EQTY|||REPUR_SUSPENDED|||False|||</v>
          </cell>
          <cell r="C286" t="str">
            <v>V_KEYWORD_EQTY_200014885_REPUR_SUSPENDED</v>
          </cell>
        </row>
        <row r="287">
          <cell r="A287" t="str">
            <v>Vector|||200014885|||EQTY|||REPUR_ACTUAL|||False|||</v>
          </cell>
          <cell r="C287" t="str">
            <v>V_KEYWORD_EQTY_200014885_REPUR_ACTUAL</v>
          </cell>
        </row>
        <row r="289">
          <cell r="A289" t="str">
            <v>Vector|||200014885|||EQTY|||CF_NI_PRE_PREF|||False|||</v>
          </cell>
          <cell r="C289" t="str">
            <v>V_KEYWORD_EQTY_200014885_CF_NI_PRE_PREF</v>
          </cell>
        </row>
        <row r="291">
          <cell r="A291" t="str">
            <v>Scalar|||200014885|||EQTY|||BETA_ANALYST|||False|||</v>
          </cell>
          <cell r="C291" t="str">
            <v>V_KEYWORD_EQTY_200014885_BETA_ANALYST</v>
          </cell>
        </row>
        <row r="292">
          <cell r="A292" t="str">
            <v>Scalar|||200014885|||EQTY|||MKT_EQ_RISK_PREM|||False|||</v>
          </cell>
          <cell r="C292" t="str">
            <v>V_KEYWORD_EQTY_200014885_MKT_EQ_RISK_PREM</v>
          </cell>
        </row>
        <row r="293">
          <cell r="A293" t="str">
            <v>Scalar|||200014885|||EQTY|||RISK_FR_RATE|||False|||</v>
          </cell>
          <cell r="C293" t="str">
            <v>V_KEYWORD_EQTY_200014885_RISK_FR_RATE</v>
          </cell>
        </row>
      </sheetData>
      <sheetData sheetId="11"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Estimate</v>
          </cell>
          <cell r="T2" t="str">
            <v>Estimate</v>
          </cell>
          <cell r="U2" t="str">
            <v>Estimate</v>
          </cell>
          <cell r="V2" t="str">
            <v>Estimate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Estimate</v>
          </cell>
          <cell r="BC2" t="str">
            <v>Estimate</v>
          </cell>
          <cell r="BD2" t="str">
            <v>Estimate</v>
          </cell>
          <cell r="BE2" t="str">
            <v>Estimate</v>
          </cell>
          <cell r="BF2" t="str">
            <v>Estimate</v>
          </cell>
          <cell r="BG2" t="str">
            <v>Estimate</v>
          </cell>
          <cell r="BH2" t="str">
            <v>Estimate</v>
          </cell>
          <cell r="BI2" t="str">
            <v>Estimate</v>
          </cell>
          <cell r="BJ2" t="str">
            <v>Estimate</v>
          </cell>
          <cell r="BK2" t="str">
            <v>Estimate</v>
          </cell>
          <cell r="BL2" t="str">
            <v>Estimate</v>
          </cell>
          <cell r="BM2" t="str">
            <v>Estimate</v>
          </cell>
          <cell r="BN2" t="str">
            <v>Estimate</v>
          </cell>
          <cell r="BO2" t="str">
            <v>Estimate</v>
          </cell>
          <cell r="BP2" t="str">
            <v>Estimate</v>
          </cell>
        </row>
        <row r="5">
          <cell r="A5" t="str">
            <v>Reference Data</v>
          </cell>
        </row>
        <row r="8">
          <cell r="A8" t="str">
            <v>General Information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</row>
        <row r="116">
          <cell r="B116" t="str">
            <v>Number of employees</v>
          </cell>
          <cell r="C116" t="str">
            <v>EMPLOYEES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</row>
        <row r="120">
          <cell r="B120" t="str">
            <v>Sales - % United States</v>
          </cell>
          <cell r="C120" t="str">
            <v>SALES_US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48">
          <cell r="B148" t="str">
            <v>Sales - % Central &amp; Eastern Europe</v>
          </cell>
          <cell r="C148" t="str">
            <v>SALES_CEE</v>
          </cell>
        </row>
        <row r="149">
          <cell r="B149" t="str">
            <v>Sales - % Middle East</v>
          </cell>
          <cell r="C149" t="str">
            <v>SALES_ME</v>
          </cell>
        </row>
        <row r="150">
          <cell r="B150" t="str">
            <v>Sales - % Total Africa</v>
          </cell>
          <cell r="C150" t="str">
            <v>SALES_TOT_AFRICA</v>
          </cell>
        </row>
        <row r="151">
          <cell r="B151" t="str">
            <v>Sales - % Russia</v>
          </cell>
          <cell r="C151" t="str">
            <v>SALES_RUSSIA</v>
          </cell>
        </row>
        <row r="152">
          <cell r="B152" t="str">
            <v>Sales - % Other EMEA</v>
          </cell>
          <cell r="C152" t="str">
            <v>SALES_OTH_EMEA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</row>
        <row r="154">
          <cell r="B154" t="str">
            <v>Sales - % Japan</v>
          </cell>
          <cell r="C154" t="str">
            <v>SALES_JAPAN</v>
          </cell>
        </row>
        <row r="155">
          <cell r="B155" t="str">
            <v>Sales - % China</v>
          </cell>
          <cell r="C155" t="str">
            <v>SALES_CHINA</v>
          </cell>
        </row>
        <row r="156">
          <cell r="B156" t="str">
            <v>Sales - % India</v>
          </cell>
          <cell r="C156" t="str">
            <v>SALES_INDIA</v>
          </cell>
        </row>
        <row r="160">
          <cell r="B160" t="str">
            <v>Sales - % Other Asia</v>
          </cell>
          <cell r="C160" t="str">
            <v>SALES_OTH_AEJ</v>
          </cell>
        </row>
        <row r="161">
          <cell r="B161" t="str">
            <v>Sales - % Others</v>
          </cell>
          <cell r="C161" t="str">
            <v>SALES_OTHER</v>
          </cell>
        </row>
        <row r="199">
          <cell r="B199" t="str">
            <v>Sales -% Consumer (C)</v>
          </cell>
          <cell r="C199" t="str">
            <v>SALES_CONS</v>
          </cell>
        </row>
        <row r="200">
          <cell r="B200" t="str">
            <v>Sales -% Industry (I)</v>
          </cell>
          <cell r="C200" t="str">
            <v>SALES_IND</v>
          </cell>
        </row>
        <row r="201">
          <cell r="B201" t="str">
            <v>Sales -% Government (G)</v>
          </cell>
          <cell r="C201" t="str">
            <v>SALES_GOV</v>
          </cell>
        </row>
        <row r="202">
          <cell r="B202" t="str">
            <v>Sales - % Industry Sub-Segment: Financial Services</v>
          </cell>
          <cell r="C202" t="str">
            <v>SALES_FINAN</v>
          </cell>
        </row>
        <row r="203">
          <cell r="B203" t="str">
            <v>Sales (%) SMB</v>
          </cell>
          <cell r="C203" t="str">
            <v>SALES_SMB</v>
          </cell>
        </row>
        <row r="207">
          <cell r="B207" t="str">
            <v>Sales - % from Captive Financing Business</v>
          </cell>
          <cell r="C207" t="str">
            <v>REV_FIN_SEGMENT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</row>
        <row r="209">
          <cell r="A209" t="str">
            <v>FX Exposure - Sales</v>
          </cell>
        </row>
        <row r="210">
          <cell r="B210" t="str">
            <v>Sales - % FX: British Pounds/Pence</v>
          </cell>
          <cell r="C210" t="str">
            <v>SALES_FX_GPB</v>
          </cell>
        </row>
        <row r="211">
          <cell r="B211" t="str">
            <v>Sales - % FX: Euro</v>
          </cell>
          <cell r="C211" t="str">
            <v>SALES_FX_EUR</v>
          </cell>
        </row>
        <row r="212">
          <cell r="B212" t="str">
            <v>Sales - % FX: New Russian Ruble</v>
          </cell>
          <cell r="C212" t="str">
            <v>SALES_FX_RUB</v>
          </cell>
        </row>
        <row r="213">
          <cell r="B213" t="str">
            <v>Sales - % FX: U.S. Dollar</v>
          </cell>
          <cell r="C213" t="str">
            <v>SALES_FX_USD</v>
          </cell>
        </row>
        <row r="214">
          <cell r="B214" t="str">
            <v>Sales - % FX: Brazilian Real</v>
          </cell>
          <cell r="C214" t="str">
            <v>SALES_FX_BRL</v>
          </cell>
        </row>
        <row r="215">
          <cell r="B215" t="str">
            <v>Sales - % FX: Japanese Yen</v>
          </cell>
          <cell r="C215" t="str">
            <v>SALES_FX_YEN</v>
          </cell>
        </row>
        <row r="216">
          <cell r="B216" t="str">
            <v>Sales - % FX: Chinese Renminbi</v>
          </cell>
          <cell r="C216" t="str">
            <v>SALES_FX_CNY</v>
          </cell>
        </row>
        <row r="217">
          <cell r="B217" t="str">
            <v>Sales - % FX: Indian Rupee</v>
          </cell>
          <cell r="C217" t="str">
            <v>SALES_FX_INR</v>
          </cell>
        </row>
        <row r="218">
          <cell r="B218" t="str">
            <v>Sales - % FX: Canadian Dollar</v>
          </cell>
          <cell r="C218" t="str">
            <v>SALES_FX_CAD</v>
          </cell>
        </row>
        <row r="219">
          <cell r="B219" t="str">
            <v>Sales - % FX: Mexican Peso</v>
          </cell>
          <cell r="C219" t="str">
            <v>SALES_FX_MXN</v>
          </cell>
        </row>
        <row r="220">
          <cell r="B220" t="str">
            <v>Sales - % FX: Colombian Peso</v>
          </cell>
          <cell r="C220" t="str">
            <v>SALES_FX_COP</v>
          </cell>
        </row>
        <row r="221">
          <cell r="B221" t="str">
            <v>Sales - % FX: Argentine Peso</v>
          </cell>
          <cell r="C221" t="str">
            <v>SALES_FX_ARS</v>
          </cell>
        </row>
        <row r="222">
          <cell r="B222" t="str">
            <v>Sales - % FX: Chilean Peso</v>
          </cell>
          <cell r="C222" t="str">
            <v>SALES_FX_CLP</v>
          </cell>
        </row>
        <row r="223">
          <cell r="B223" t="str">
            <v>Sales - % FX: Venezuelan bolivar</v>
          </cell>
          <cell r="C223" t="str">
            <v>SALES_FX_VEF</v>
          </cell>
        </row>
        <row r="224">
          <cell r="B224" t="str">
            <v>Sales - % FX: Other Currency</v>
          </cell>
          <cell r="C224" t="str">
            <v>SALES_FX_OTH</v>
          </cell>
        </row>
        <row r="226">
          <cell r="A226" t="str">
            <v>Reference Data</v>
          </cell>
        </row>
        <row r="233">
          <cell r="A233" t="str">
            <v>General Information</v>
          </cell>
        </row>
        <row r="234">
          <cell r="B234" t="str">
            <v>Americas Investment List</v>
          </cell>
          <cell r="C234" t="str">
            <v>AMER_LIST</v>
          </cell>
        </row>
        <row r="235">
          <cell r="B235" t="str">
            <v>Americas Conviction List</v>
          </cell>
          <cell r="C235" t="str">
            <v>AMER_CONVICTION</v>
          </cell>
        </row>
        <row r="236">
          <cell r="B236" t="str">
            <v>Legal rating</v>
          </cell>
          <cell r="C236" t="str">
            <v>LEGAL_RATING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</row>
        <row r="238">
          <cell r="B238" t="str">
            <v>Target price period</v>
          </cell>
          <cell r="C238" t="str">
            <v>TP_PERIOD</v>
          </cell>
        </row>
        <row r="239">
          <cell r="B239" t="str">
            <v>Current shares outstanding (mn)</v>
          </cell>
          <cell r="C239" t="str">
            <v>NUM_SH</v>
          </cell>
        </row>
        <row r="240">
          <cell r="B240" t="str">
            <v>Free float</v>
          </cell>
          <cell r="C240" t="str">
            <v>FREE_FLOAT</v>
          </cell>
        </row>
        <row r="241">
          <cell r="A241" t="str">
            <v>Publishing Items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</row>
        <row r="244">
          <cell r="B244" t="str">
            <v>Special dividend per share</v>
          </cell>
          <cell r="C244" t="str">
            <v>DPS_SPECIAL_PUB</v>
          </cell>
          <cell r="D244" t="str">
            <v>USD</v>
          </cell>
        </row>
        <row r="245">
          <cell r="B245" t="str">
            <v>EBITDA (Pub)</v>
          </cell>
          <cell r="C245" t="str">
            <v>EBITDA_PUB</v>
          </cell>
          <cell r="D245" t="str">
            <v>USD</v>
          </cell>
        </row>
        <row r="246">
          <cell r="B246" t="str">
            <v>EPS (Pub)</v>
          </cell>
          <cell r="C246" t="str">
            <v>EPS_PUB</v>
          </cell>
          <cell r="D246" t="str">
            <v>USD</v>
          </cell>
        </row>
        <row r="247">
          <cell r="B247" t="str">
            <v>Consensus earnings equivalent estimate</v>
          </cell>
          <cell r="C247" t="str">
            <v>CEEE_EPS</v>
          </cell>
          <cell r="D247" t="str">
            <v>USD</v>
          </cell>
        </row>
        <row r="248">
          <cell r="B248" t="str">
            <v>EPS (excl. ESO) (Pub)</v>
          </cell>
          <cell r="C248" t="str">
            <v>EPS_PUB_EX_ESO</v>
          </cell>
          <cell r="D248" t="str">
            <v>USD</v>
          </cell>
        </row>
        <row r="249">
          <cell r="B249" t="str">
            <v>EV adjustment (Pub)</v>
          </cell>
          <cell r="C249" t="str">
            <v>EV_ADJ_PUB</v>
          </cell>
          <cell r="D249" t="str">
            <v>USD</v>
          </cell>
        </row>
        <row r="250">
          <cell r="B250" t="str">
            <v>Net debt (Pub)</v>
          </cell>
          <cell r="C250" t="str">
            <v>NET_DEBT_PUB</v>
          </cell>
          <cell r="D250" t="str">
            <v>USD</v>
          </cell>
        </row>
        <row r="251">
          <cell r="B251" t="str">
            <v>Net income (Pub)</v>
          </cell>
          <cell r="C251" t="str">
            <v>NI_PUB</v>
          </cell>
          <cell r="D251" t="str">
            <v>USD</v>
          </cell>
        </row>
        <row r="252">
          <cell r="B252" t="str">
            <v>EBIT, operating profit (Pub)</v>
          </cell>
          <cell r="C252" t="str">
            <v>EBIT_PUB</v>
          </cell>
          <cell r="D252" t="str">
            <v>USD</v>
          </cell>
        </row>
        <row r="253">
          <cell r="B253" t="str">
            <v>Pre-tax profit (Pub)</v>
          </cell>
          <cell r="C253" t="str">
            <v>PTP_PUB</v>
          </cell>
          <cell r="D253" t="str">
            <v>USD</v>
          </cell>
        </row>
        <row r="254">
          <cell r="B254" t="str">
            <v>Sales, revenue (Pub)</v>
          </cell>
          <cell r="C254" t="str">
            <v>REVS_PUB</v>
          </cell>
          <cell r="D254" t="str">
            <v>USD</v>
          </cell>
        </row>
        <row r="255">
          <cell r="B255" t="str">
            <v>Total shareholders' equity (Pub)</v>
          </cell>
          <cell r="C255" t="str">
            <v>EQ_PUB</v>
          </cell>
          <cell r="D255" t="str">
            <v>USD</v>
          </cell>
        </row>
        <row r="256">
          <cell r="A256" t="str">
            <v>Income Statement</v>
          </cell>
        </row>
        <row r="257">
          <cell r="B257" t="str">
            <v>Provision for income tax</v>
          </cell>
          <cell r="C257" t="str">
            <v>PROV_INC_TAX</v>
          </cell>
          <cell r="D257" t="str">
            <v>USD</v>
          </cell>
        </row>
        <row r="258">
          <cell r="B258" t="str">
            <v>Minority interest</v>
          </cell>
          <cell r="C258" t="str">
            <v>INC_MINORITY</v>
          </cell>
          <cell r="D258" t="str">
            <v>USD</v>
          </cell>
        </row>
        <row r="259">
          <cell r="B259" t="str">
            <v>Net income (pre-preferred dividends)</v>
          </cell>
          <cell r="C259" t="str">
            <v>NI_PRE_PREF</v>
          </cell>
          <cell r="D259" t="str">
            <v>USD</v>
          </cell>
        </row>
        <row r="260">
          <cell r="B260" t="str">
            <v>Preferred dividends</v>
          </cell>
          <cell r="C260" t="str">
            <v>PREF_DIV</v>
          </cell>
          <cell r="D260" t="str">
            <v>USD</v>
          </cell>
        </row>
        <row r="261">
          <cell r="B261" t="str">
            <v>Net income (pre-exceptionals)</v>
          </cell>
          <cell r="C261" t="str">
            <v>NET_EARNING</v>
          </cell>
          <cell r="D261" t="str">
            <v>USD</v>
          </cell>
        </row>
        <row r="262">
          <cell r="B262" t="str">
            <v>Post-tax exceptionals</v>
          </cell>
          <cell r="C262" t="str">
            <v>TAX_EXC</v>
          </cell>
          <cell r="D262" t="str">
            <v>USD</v>
          </cell>
        </row>
        <row r="263">
          <cell r="B263" t="str">
            <v>Net income (post-exceptionals)</v>
          </cell>
          <cell r="C263" t="str">
            <v>NET_INC</v>
          </cell>
          <cell r="D263" t="str">
            <v>USD</v>
          </cell>
        </row>
        <row r="264">
          <cell r="B264" t="str">
            <v>EPS (pre-exceptionals, basic)</v>
          </cell>
          <cell r="C264" t="str">
            <v>EPS</v>
          </cell>
          <cell r="D264" t="str">
            <v>USD</v>
          </cell>
        </row>
        <row r="265">
          <cell r="B265" t="str">
            <v>EPS (pre-exceptionals, diluted)</v>
          </cell>
          <cell r="C265" t="str">
            <v>EPS_FUL_DIL</v>
          </cell>
          <cell r="D265" t="str">
            <v>USD</v>
          </cell>
        </row>
        <row r="266">
          <cell r="B266" t="str">
            <v>EPS (post-exceptionals, basic)</v>
          </cell>
          <cell r="C266" t="str">
            <v>EPS_POST_BASIC</v>
          </cell>
          <cell r="D266" t="str">
            <v>USD</v>
          </cell>
        </row>
        <row r="267">
          <cell r="B267" t="str">
            <v>EPS (post-exceptionals, diluted)</v>
          </cell>
          <cell r="C267" t="str">
            <v>FULLY_DIL_EPS</v>
          </cell>
          <cell r="D267" t="str">
            <v>USD</v>
          </cell>
        </row>
        <row r="268">
          <cell r="B268" t="str">
            <v>Common dividends paid</v>
          </cell>
          <cell r="C268" t="str">
            <v>COMMON_DIV_PAID</v>
          </cell>
          <cell r="D268" t="str">
            <v>USD</v>
          </cell>
        </row>
        <row r="269">
          <cell r="B269" t="str">
            <v>DPS, dividend per share</v>
          </cell>
          <cell r="C269" t="str">
            <v>DPS</v>
          </cell>
          <cell r="D269" t="str">
            <v>USD</v>
          </cell>
        </row>
        <row r="270">
          <cell r="B270" t="str">
            <v>Weighted average shares outstanding, basic</v>
          </cell>
          <cell r="C270" t="str">
            <v>SH</v>
          </cell>
        </row>
        <row r="271">
          <cell r="B271" t="str">
            <v>Diluted average shares outstanding (mn)</v>
          </cell>
          <cell r="C271" t="str">
            <v>DILUTE_SHARES</v>
          </cell>
        </row>
        <row r="272">
          <cell r="B272" t="str">
            <v>Period-end shares outstanding</v>
          </cell>
          <cell r="C272" t="str">
            <v>NON_OP_ADD</v>
          </cell>
        </row>
        <row r="273">
          <cell r="A273" t="str">
            <v>Additional Income Statement Items</v>
          </cell>
        </row>
        <row r="274">
          <cell r="B274" t="str">
            <v>Marginal tax rate</v>
          </cell>
          <cell r="C274" t="str">
            <v>MARGIN_TAX_RATE</v>
          </cell>
        </row>
        <row r="275">
          <cell r="A275" t="str">
            <v>ESO</v>
          </cell>
        </row>
        <row r="276">
          <cell r="B276" t="str">
            <v>Fair value of grant</v>
          </cell>
          <cell r="C276" t="str">
            <v>FV_GRANT</v>
          </cell>
          <cell r="D276" t="str">
            <v>USD</v>
          </cell>
        </row>
        <row r="277">
          <cell r="B277" t="str">
            <v>ESO expense (post-tax)</v>
          </cell>
          <cell r="C277" t="str">
            <v>ESO_POST_TAX</v>
          </cell>
          <cell r="D277" t="str">
            <v>USD</v>
          </cell>
        </row>
        <row r="278">
          <cell r="B278" t="str">
            <v>EPS (excl. ESO expense, basic)</v>
          </cell>
          <cell r="C278" t="str">
            <v>EPS_EX_ESO_B</v>
          </cell>
          <cell r="D278" t="str">
            <v>USD</v>
          </cell>
        </row>
        <row r="279">
          <cell r="B279" t="str">
            <v>EPS (excl. ESO expense, diluted)</v>
          </cell>
          <cell r="C279" t="str">
            <v>EPS_EX_ESO_D</v>
          </cell>
          <cell r="D279" t="str">
            <v>USD</v>
          </cell>
        </row>
        <row r="280">
          <cell r="B280" t="str">
            <v>Year that ESO expense takes effect</v>
          </cell>
          <cell r="C280" t="str">
            <v>ESO_YEAR</v>
          </cell>
        </row>
        <row r="281">
          <cell r="A281" t="str">
            <v>Balance Sheet</v>
          </cell>
        </row>
        <row r="282">
          <cell r="B282" t="str">
            <v>BVPS, book value per share</v>
          </cell>
          <cell r="C282" t="str">
            <v>BVPS</v>
          </cell>
          <cell r="D282" t="str">
            <v>USD</v>
          </cell>
        </row>
        <row r="283">
          <cell r="A283" t="str">
            <v>Additional Balance Sheet Items</v>
          </cell>
        </row>
        <row r="284">
          <cell r="B284" t="str">
            <v>Total repurchase authorization</v>
          </cell>
          <cell r="C284" t="str">
            <v>REPUR_TOT_AUTH</v>
          </cell>
          <cell r="D284" t="str">
            <v>USD</v>
          </cell>
        </row>
        <row r="285">
          <cell r="B285" t="str">
            <v>Remaining repurchase authorization</v>
          </cell>
          <cell r="C285" t="str">
            <v>REPUR_REMAINING</v>
          </cell>
          <cell r="D285" t="str">
            <v>USD</v>
          </cell>
        </row>
        <row r="286">
          <cell r="B286" t="str">
            <v>Suspended repurchase authorization</v>
          </cell>
          <cell r="C286" t="str">
            <v>REPUR_SUSPENDED</v>
          </cell>
          <cell r="D286" t="str">
            <v>USD</v>
          </cell>
        </row>
        <row r="287">
          <cell r="B287" t="str">
            <v>Shares repurchased during period</v>
          </cell>
          <cell r="C287" t="str">
            <v>REPUR_ACTUAL</v>
          </cell>
          <cell r="D287" t="str">
            <v>USD</v>
          </cell>
        </row>
        <row r="288">
          <cell r="A288" t="str">
            <v>Cash Flow Statement</v>
          </cell>
        </row>
        <row r="289">
          <cell r="B289" t="str">
            <v>Net income (pre-preferred dividends)</v>
          </cell>
          <cell r="C289" t="str">
            <v>CF_NI_PRE_PREF</v>
          </cell>
          <cell r="D289" t="str">
            <v>USD</v>
          </cell>
        </row>
        <row r="290">
          <cell r="A290" t="str">
            <v>Other Items</v>
          </cell>
        </row>
        <row r="291">
          <cell r="B291" t="str">
            <v>Beta</v>
          </cell>
          <cell r="C291" t="str">
            <v>BETA_ANALYST</v>
          </cell>
        </row>
        <row r="292">
          <cell r="B292" t="str">
            <v>Market equity risk premium</v>
          </cell>
          <cell r="C292" t="str">
            <v>MKT_EQ_RISK_PREM</v>
          </cell>
        </row>
        <row r="293">
          <cell r="B293" t="str">
            <v>Risk-free rate</v>
          </cell>
          <cell r="C293" t="str">
            <v>RISK_FR_RATE</v>
          </cell>
        </row>
      </sheetData>
      <sheetData sheetId="12">
        <row r="1">
          <cell r="A1" t="str">
            <v>Issuer: Qlik Technologies Inc.</v>
          </cell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  <cell r="Q1">
            <v>2011</v>
          </cell>
          <cell r="R1">
            <v>2012</v>
          </cell>
          <cell r="S1">
            <v>2013</v>
          </cell>
          <cell r="T1">
            <v>2014</v>
          </cell>
          <cell r="U1">
            <v>2015</v>
          </cell>
          <cell r="V1">
            <v>2016</v>
          </cell>
          <cell r="W1" t="str">
            <v>2017</v>
          </cell>
          <cell r="Y1" t="str">
            <v>2006 Q1</v>
          </cell>
          <cell r="Z1" t="str">
            <v>2006 Q2</v>
          </cell>
          <cell r="AA1" t="str">
            <v>2006 Q3</v>
          </cell>
          <cell r="AB1" t="str">
            <v>2006 Q4</v>
          </cell>
          <cell r="AC1" t="str">
            <v>2007 Q1</v>
          </cell>
          <cell r="AD1" t="str">
            <v>2007 Q2</v>
          </cell>
          <cell r="AE1" t="str">
            <v>2007 Q3</v>
          </cell>
          <cell r="AF1" t="str">
            <v>2007 Q4</v>
          </cell>
          <cell r="AG1" t="str">
            <v>2008 Q1</v>
          </cell>
          <cell r="AH1" t="str">
            <v>2008 Q2</v>
          </cell>
          <cell r="AI1" t="str">
            <v>2008 Q3</v>
          </cell>
          <cell r="AJ1" t="str">
            <v>2008 Q4</v>
          </cell>
          <cell r="AK1" t="str">
            <v>2009 Q1</v>
          </cell>
          <cell r="AL1" t="str">
            <v>2009 Q2</v>
          </cell>
          <cell r="AM1" t="str">
            <v>2009 Q3</v>
          </cell>
          <cell r="AN1" t="str">
            <v>2009 Q4</v>
          </cell>
          <cell r="AO1" t="str">
            <v>2010 Q1</v>
          </cell>
          <cell r="AP1" t="str">
            <v>2010 Q2</v>
          </cell>
          <cell r="AQ1" t="str">
            <v>2010 Q3</v>
          </cell>
          <cell r="AR1" t="str">
            <v>2010 Q4</v>
          </cell>
          <cell r="AS1" t="str">
            <v>2011 Q1</v>
          </cell>
          <cell r="AT1" t="str">
            <v>2011 Q2</v>
          </cell>
          <cell r="AU1" t="str">
            <v>2011 Q3</v>
          </cell>
          <cell r="AV1" t="str">
            <v>2011 Q4</v>
          </cell>
          <cell r="AW1" t="str">
            <v>2012 Q1</v>
          </cell>
          <cell r="AX1" t="str">
            <v>2012 Q2</v>
          </cell>
          <cell r="AY1" t="str">
            <v>2012 Q3</v>
          </cell>
          <cell r="AZ1" t="str">
            <v>2012 Q4</v>
          </cell>
          <cell r="BA1" t="str">
            <v>2013 Q1</v>
          </cell>
          <cell r="BB1" t="str">
            <v>2013 Q2</v>
          </cell>
          <cell r="BC1" t="str">
            <v>2013 Q3</v>
          </cell>
          <cell r="BD1" t="str">
            <v>2013 Q4</v>
          </cell>
          <cell r="BE1" t="str">
            <v>2014 Q1</v>
          </cell>
          <cell r="BF1" t="str">
            <v>2014 Q2</v>
          </cell>
          <cell r="BG1" t="str">
            <v>2014 Q3</v>
          </cell>
          <cell r="BH1" t="str">
            <v>2014 Q4</v>
          </cell>
          <cell r="BI1" t="str">
            <v>2015 Q1</v>
          </cell>
          <cell r="BJ1" t="str">
            <v>2015 Q2</v>
          </cell>
          <cell r="BK1" t="str">
            <v>2015 Q3</v>
          </cell>
          <cell r="BL1" t="str">
            <v>2015 Q4</v>
          </cell>
          <cell r="BM1" t="str">
            <v>2016 Q1</v>
          </cell>
          <cell r="BN1" t="str">
            <v>2016 Q2</v>
          </cell>
          <cell r="BO1" t="str">
            <v>2016 Q3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Estimate</v>
          </cell>
          <cell r="V2" t="str">
            <v>Estimate</v>
          </cell>
          <cell r="W2" t="str">
            <v>Estimate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Estimate</v>
          </cell>
          <cell r="BK2" t="str">
            <v>Estimate</v>
          </cell>
          <cell r="BL2" t="str">
            <v>Estimate</v>
          </cell>
          <cell r="BM2" t="str">
            <v>Estimate</v>
          </cell>
          <cell r="BN2" t="str">
            <v>Estimate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F3">
            <v>36891</v>
          </cell>
          <cell r="G3">
            <v>37256</v>
          </cell>
          <cell r="H3">
            <v>37621</v>
          </cell>
          <cell r="I3">
            <v>37986</v>
          </cell>
          <cell r="J3">
            <v>38352</v>
          </cell>
          <cell r="K3">
            <v>38717</v>
          </cell>
          <cell r="L3">
            <v>39082</v>
          </cell>
          <cell r="M3">
            <v>39447</v>
          </cell>
          <cell r="N3">
            <v>39813</v>
          </cell>
          <cell r="O3">
            <v>40178</v>
          </cell>
          <cell r="P3">
            <v>40543</v>
          </cell>
          <cell r="Q3">
            <v>40908</v>
          </cell>
          <cell r="R3">
            <v>41274</v>
          </cell>
          <cell r="S3">
            <v>41639</v>
          </cell>
          <cell r="T3">
            <v>42004</v>
          </cell>
          <cell r="U3">
            <v>42369</v>
          </cell>
          <cell r="V3">
            <v>42735</v>
          </cell>
          <cell r="W3">
            <v>43100</v>
          </cell>
          <cell r="Y3">
            <v>38807</v>
          </cell>
          <cell r="Z3">
            <v>38898</v>
          </cell>
          <cell r="AA3">
            <v>38990</v>
          </cell>
          <cell r="AB3">
            <v>39082</v>
          </cell>
          <cell r="AC3">
            <v>39172</v>
          </cell>
          <cell r="AD3">
            <v>39263</v>
          </cell>
          <cell r="AE3">
            <v>39355</v>
          </cell>
          <cell r="AF3">
            <v>39447</v>
          </cell>
          <cell r="AG3">
            <v>39538</v>
          </cell>
          <cell r="AH3">
            <v>39629</v>
          </cell>
          <cell r="AI3">
            <v>39721</v>
          </cell>
          <cell r="AJ3">
            <v>39813</v>
          </cell>
          <cell r="AK3">
            <v>39903</v>
          </cell>
          <cell r="AL3">
            <v>39994</v>
          </cell>
          <cell r="AM3">
            <v>40086</v>
          </cell>
          <cell r="AN3">
            <v>40178</v>
          </cell>
          <cell r="AO3">
            <v>40268</v>
          </cell>
          <cell r="AP3">
            <v>40359</v>
          </cell>
          <cell r="AQ3">
            <v>40451</v>
          </cell>
          <cell r="AR3">
            <v>40543</v>
          </cell>
          <cell r="AS3">
            <v>40633</v>
          </cell>
          <cell r="AT3">
            <v>40724</v>
          </cell>
          <cell r="AU3">
            <v>40816</v>
          </cell>
          <cell r="AV3">
            <v>40908</v>
          </cell>
          <cell r="AW3">
            <v>40999</v>
          </cell>
          <cell r="AX3">
            <v>41090</v>
          </cell>
          <cell r="AY3">
            <v>41182</v>
          </cell>
          <cell r="AZ3">
            <v>41274</v>
          </cell>
          <cell r="BA3">
            <v>41364</v>
          </cell>
          <cell r="BB3">
            <v>41455</v>
          </cell>
          <cell r="BC3">
            <v>41547</v>
          </cell>
          <cell r="BD3">
            <v>41639</v>
          </cell>
          <cell r="BE3">
            <v>41729</v>
          </cell>
          <cell r="BF3">
            <v>41820</v>
          </cell>
          <cell r="BG3">
            <v>41912</v>
          </cell>
          <cell r="BH3">
            <v>42004</v>
          </cell>
          <cell r="BI3">
            <v>42094</v>
          </cell>
          <cell r="BJ3">
            <v>42185</v>
          </cell>
          <cell r="BK3">
            <v>42277</v>
          </cell>
          <cell r="BL3">
            <v>42369</v>
          </cell>
          <cell r="BM3">
            <v>42460</v>
          </cell>
          <cell r="BN3">
            <v>42551</v>
          </cell>
          <cell r="BO3">
            <v>42643</v>
          </cell>
          <cell r="BP3">
            <v>42735</v>
          </cell>
          <cell r="BQ3">
            <v>42825</v>
          </cell>
          <cell r="BR3">
            <v>42916</v>
          </cell>
          <cell r="BS3">
            <v>43008</v>
          </cell>
          <cell r="BT3">
            <v>43100</v>
          </cell>
        </row>
        <row r="4">
          <cell r="A4" t="str">
            <v>Issuer: Qlik Technologies Inc.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Reference Data</v>
          </cell>
          <cell r="B5">
            <v>0</v>
          </cell>
          <cell r="C5">
            <v>0</v>
          </cell>
          <cell r="D5">
            <v>0</v>
          </cell>
        </row>
        <row r="6">
          <cell r="B6" t="str">
            <v>Issuer Name</v>
          </cell>
          <cell r="C6" t="str">
            <v>Issuer Name</v>
          </cell>
          <cell r="E6" t="str">
            <v>Qlik Technologies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  <cell r="B8">
            <v>0</v>
          </cell>
          <cell r="C8">
            <v>0</v>
          </cell>
          <cell r="D8">
            <v>0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  <cell r="B10">
            <v>0</v>
          </cell>
          <cell r="C10">
            <v>0</v>
          </cell>
          <cell r="D10">
            <v>0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80.585999999999999</v>
          </cell>
          <cell r="N11">
            <v>118.264</v>
          </cell>
          <cell r="O11">
            <v>157.35900000000001</v>
          </cell>
          <cell r="P11">
            <v>226.52099999999999</v>
          </cell>
          <cell r="Q11">
            <v>320.61900000000003</v>
          </cell>
          <cell r="R11">
            <v>388.53699999999998</v>
          </cell>
          <cell r="S11">
            <v>470.45000000000005</v>
          </cell>
          <cell r="T11">
            <v>556.79700000000003</v>
          </cell>
          <cell r="U11">
            <v>605.01996140341055</v>
          </cell>
          <cell r="V11">
            <v>679.77409893091965</v>
          </cell>
          <cell r="W11">
            <v>770.01634093685493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43.765000000000001</v>
          </cell>
          <cell r="AP11">
            <v>51.129999999999995</v>
          </cell>
          <cell r="AQ11">
            <v>50.268000000000001</v>
          </cell>
          <cell r="AR11">
            <v>81.35799999999999</v>
          </cell>
          <cell r="AS11">
            <v>63.018999999999998</v>
          </cell>
          <cell r="AT11">
            <v>74.042000000000002</v>
          </cell>
          <cell r="AU11">
            <v>75.503999999999991</v>
          </cell>
          <cell r="AV11">
            <v>108.054</v>
          </cell>
          <cell r="AW11">
            <v>79.155000000000001</v>
          </cell>
          <cell r="AX11">
            <v>85.801000000000002</v>
          </cell>
          <cell r="AY11">
            <v>86.095999999999989</v>
          </cell>
          <cell r="AZ11">
            <v>137.48499999999999</v>
          </cell>
          <cell r="BA11">
            <v>96.548000000000002</v>
          </cell>
          <cell r="BB11">
            <v>108.00699999999999</v>
          </cell>
          <cell r="BC11">
            <v>104.1</v>
          </cell>
          <cell r="BD11">
            <v>161.79499999999999</v>
          </cell>
          <cell r="BE11">
            <v>111.11200000000001</v>
          </cell>
          <cell r="BF11">
            <v>131.61799999999999</v>
          </cell>
          <cell r="BG11">
            <v>131.28399999999999</v>
          </cell>
          <cell r="BH11">
            <v>182.78299999999999</v>
          </cell>
          <cell r="BI11">
            <v>120.26400000000001</v>
          </cell>
          <cell r="BJ11">
            <v>135.01287335383694</v>
          </cell>
          <cell r="BK11">
            <v>144.98188996934971</v>
          </cell>
          <cell r="BL11">
            <v>204.76119808022395</v>
          </cell>
          <cell r="BM11">
            <v>136.18382012413747</v>
          </cell>
          <cell r="BN11">
            <v>152.61689732799752</v>
          </cell>
          <cell r="BO11">
            <v>162.21913147921865</v>
          </cell>
          <cell r="BP11">
            <v>228.75424999956596</v>
          </cell>
          <cell r="BQ11">
            <v>152.41832183798829</v>
          </cell>
          <cell r="BR11">
            <v>170.51332578801342</v>
          </cell>
          <cell r="BS11">
            <v>183.80975143345043</v>
          </cell>
          <cell r="BT11">
            <v>263.27494187740274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-11.693999999999999</v>
          </cell>
          <cell r="N12">
            <v>-13.904999999999999</v>
          </cell>
          <cell r="O12">
            <v>-17.018000000000001</v>
          </cell>
          <cell r="P12">
            <v>-23.533999999999999</v>
          </cell>
          <cell r="Q12">
            <v>-33.076999999999998</v>
          </cell>
          <cell r="R12">
            <v>-41.268000000000001</v>
          </cell>
          <cell r="S12">
            <v>-58.969000000000001</v>
          </cell>
          <cell r="T12">
            <v>-72.658000000000001</v>
          </cell>
          <cell r="U12">
            <v>-79.951356480611068</v>
          </cell>
          <cell r="V12">
            <v>-90.379182172100684</v>
          </cell>
          <cell r="W12">
            <v>-100.17352907030333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-4.26</v>
          </cell>
          <cell r="AP12">
            <v>-5.7189999999999994</v>
          </cell>
          <cell r="AQ12">
            <v>-6.0869999999999997</v>
          </cell>
          <cell r="AR12">
            <v>-7.468</v>
          </cell>
          <cell r="AS12">
            <v>-7.5589999999999993</v>
          </cell>
          <cell r="AT12">
            <v>-8.4439999999999991</v>
          </cell>
          <cell r="AU12">
            <v>-8.2609999999999992</v>
          </cell>
          <cell r="AV12">
            <v>-8.8130000000000006</v>
          </cell>
          <cell r="AW12">
            <v>-8.9559999999999995</v>
          </cell>
          <cell r="AX12">
            <v>-9.2839999999999989</v>
          </cell>
          <cell r="AY12">
            <v>-9.85</v>
          </cell>
          <cell r="AZ12">
            <v>-13.178000000000001</v>
          </cell>
          <cell r="BA12">
            <v>-13.747999999999999</v>
          </cell>
          <cell r="BB12">
            <v>-13.904</v>
          </cell>
          <cell r="BC12">
            <v>-14.014999999999999</v>
          </cell>
          <cell r="BD12">
            <v>-17.302</v>
          </cell>
          <cell r="BE12">
            <v>-17.483000000000001</v>
          </cell>
          <cell r="BF12">
            <v>-18.170000000000002</v>
          </cell>
          <cell r="BG12">
            <v>-17.244</v>
          </cell>
          <cell r="BH12">
            <v>-19.760999999999999</v>
          </cell>
          <cell r="BI12">
            <v>-20.116</v>
          </cell>
          <cell r="BJ12">
            <v>-19.001390575336085</v>
          </cell>
          <cell r="BK12">
            <v>-19.404542794121525</v>
          </cell>
          <cell r="BL12">
            <v>-21.429423111153454</v>
          </cell>
          <cell r="BM12">
            <v>-23.087173305380229</v>
          </cell>
          <cell r="BN12">
            <v>-21.767096300247985</v>
          </cell>
          <cell r="BO12">
            <v>-22.347462354249529</v>
          </cell>
          <cell r="BP12">
            <v>-23.177450212222944</v>
          </cell>
          <cell r="BQ12">
            <v>-25.966121622360291</v>
          </cell>
          <cell r="BR12">
            <v>-24.088808628742548</v>
          </cell>
          <cell r="BS12">
            <v>-25.071288381922102</v>
          </cell>
          <cell r="BT12">
            <v>-25.047310437278398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-63.231000000000002</v>
          </cell>
          <cell r="N13">
            <v>-93.795000000000002</v>
          </cell>
          <cell r="O13">
            <v>-117.03999999999999</v>
          </cell>
          <cell r="P13">
            <v>-158.96</v>
          </cell>
          <cell r="Q13">
            <v>-234.01</v>
          </cell>
          <cell r="R13">
            <v>-275.70900000000006</v>
          </cell>
          <cell r="S13">
            <v>-320.71699999999998</v>
          </cell>
          <cell r="T13">
            <v>-385.56000000000006</v>
          </cell>
          <cell r="U13">
            <v>-408.71111030852381</v>
          </cell>
          <cell r="V13">
            <v>-439.62646328045741</v>
          </cell>
          <cell r="W13">
            <v>-471.85781918141521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-34.353000000000002</v>
          </cell>
          <cell r="AP13">
            <v>-36.061999999999998</v>
          </cell>
          <cell r="AQ13">
            <v>-37.034999999999997</v>
          </cell>
          <cell r="AR13">
            <v>-51.510000000000005</v>
          </cell>
          <cell r="AS13">
            <v>-53.698999999999998</v>
          </cell>
          <cell r="AT13">
            <v>-60.759</v>
          </cell>
          <cell r="AU13">
            <v>-56.180999999999997</v>
          </cell>
          <cell r="AV13">
            <v>-63.371000000000002</v>
          </cell>
          <cell r="AW13">
            <v>-66.699000000000012</v>
          </cell>
          <cell r="AX13">
            <v>-66.920999999999992</v>
          </cell>
          <cell r="AY13">
            <v>-63.076000000000001</v>
          </cell>
          <cell r="AZ13">
            <v>-79.013000000000005</v>
          </cell>
          <cell r="BA13">
            <v>-78.623999999999995</v>
          </cell>
          <cell r="BB13">
            <v>-81.106999999999999</v>
          </cell>
          <cell r="BC13">
            <v>-71.472999999999999</v>
          </cell>
          <cell r="BD13">
            <v>-89.513000000000005</v>
          </cell>
          <cell r="BE13">
            <v>-92.69</v>
          </cell>
          <cell r="BF13">
            <v>-95.015000000000001</v>
          </cell>
          <cell r="BG13">
            <v>-92.185999999999993</v>
          </cell>
          <cell r="BH13">
            <v>-105.66900000000001</v>
          </cell>
          <cell r="BI13">
            <v>-98.15100000000001</v>
          </cell>
          <cell r="BJ13">
            <v>-100.16601565907797</v>
          </cell>
          <cell r="BK13">
            <v>-100.20968801867991</v>
          </cell>
          <cell r="BL13">
            <v>-110.18440663076592</v>
          </cell>
          <cell r="BM13">
            <v>-107.0581204741397</v>
          </cell>
          <cell r="BN13">
            <v>-109.41101403802749</v>
          </cell>
          <cell r="BO13">
            <v>-108.06837773138396</v>
          </cell>
          <cell r="BP13">
            <v>-115.08895103690627</v>
          </cell>
          <cell r="BQ13">
            <v>-112.65688030741579</v>
          </cell>
          <cell r="BR13">
            <v>-117.46658582868903</v>
          </cell>
          <cell r="BS13">
            <v>-116.38605973727196</v>
          </cell>
          <cell r="BT13">
            <v>-125.34829330803844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-74.924999999999997</v>
          </cell>
          <cell r="N14">
            <v>-107.7</v>
          </cell>
          <cell r="O14">
            <v>-134.05799999999999</v>
          </cell>
          <cell r="P14">
            <v>-182.494</v>
          </cell>
          <cell r="Q14">
            <v>-267.08699999999999</v>
          </cell>
          <cell r="R14">
            <v>-316.97700000000009</v>
          </cell>
          <cell r="S14">
            <v>-379.68599999999998</v>
          </cell>
          <cell r="T14">
            <v>-458.21800000000007</v>
          </cell>
          <cell r="U14">
            <v>-488.6624667891349</v>
          </cell>
          <cell r="V14">
            <v>-530.00564545255816</v>
          </cell>
          <cell r="W14">
            <v>-572.03134825171855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-38.613</v>
          </cell>
          <cell r="AP14">
            <v>-41.780999999999999</v>
          </cell>
          <cell r="AQ14">
            <v>-43.122</v>
          </cell>
          <cell r="AR14">
            <v>-58.978000000000009</v>
          </cell>
          <cell r="AS14">
            <v>-61.257999999999996</v>
          </cell>
          <cell r="AT14">
            <v>-69.203000000000003</v>
          </cell>
          <cell r="AU14">
            <v>-64.441999999999993</v>
          </cell>
          <cell r="AV14">
            <v>-72.183999999999997</v>
          </cell>
          <cell r="AW14">
            <v>-75.655000000000015</v>
          </cell>
          <cell r="AX14">
            <v>-76.204999999999984</v>
          </cell>
          <cell r="AY14">
            <v>-72.926000000000002</v>
          </cell>
          <cell r="AZ14">
            <v>-92.191000000000003</v>
          </cell>
          <cell r="BA14">
            <v>-92.372</v>
          </cell>
          <cell r="BB14">
            <v>-95.010999999999996</v>
          </cell>
          <cell r="BC14">
            <v>-85.488</v>
          </cell>
          <cell r="BD14">
            <v>-106.815</v>
          </cell>
          <cell r="BE14">
            <v>-110.173</v>
          </cell>
          <cell r="BF14">
            <v>-113.185</v>
          </cell>
          <cell r="BG14">
            <v>-109.42999999999999</v>
          </cell>
          <cell r="BH14">
            <v>-125.43</v>
          </cell>
          <cell r="BI14">
            <v>-118.26700000000001</v>
          </cell>
          <cell r="BJ14">
            <v>-119.16740623441406</v>
          </cell>
          <cell r="BK14">
            <v>-119.61423081280144</v>
          </cell>
          <cell r="BL14">
            <v>-131.61382974191937</v>
          </cell>
          <cell r="BM14">
            <v>-130.14529377951993</v>
          </cell>
          <cell r="BN14">
            <v>-131.17811033827547</v>
          </cell>
          <cell r="BO14">
            <v>-130.41584008563348</v>
          </cell>
          <cell r="BP14">
            <v>-138.26640124912922</v>
          </cell>
          <cell r="BQ14">
            <v>-138.62300192977608</v>
          </cell>
          <cell r="BR14">
            <v>-141.55539445743159</v>
          </cell>
          <cell r="BS14">
            <v>-141.45734811919408</v>
          </cell>
          <cell r="BT14">
            <v>-150.39560374531683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-5.4129999999999994</v>
          </cell>
          <cell r="N15">
            <v>-8.238999999999999</v>
          </cell>
          <cell r="O15">
            <v>-8.6559999999999988</v>
          </cell>
          <cell r="P15">
            <v>-13.440999999999999</v>
          </cell>
          <cell r="Q15">
            <v>-23.667000000000002</v>
          </cell>
          <cell r="R15">
            <v>-37.614999999999995</v>
          </cell>
          <cell r="S15">
            <v>-54.528999999999996</v>
          </cell>
          <cell r="T15">
            <v>-65.730999999999995</v>
          </cell>
          <cell r="U15">
            <v>-72.782698124011489</v>
          </cell>
          <cell r="V15">
            <v>-79.833035293155291</v>
          </cell>
          <cell r="W15">
            <v>-90.337157277169013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-2.6430000000000002</v>
          </cell>
          <cell r="AP15">
            <v>-2.9590000000000001</v>
          </cell>
          <cell r="AQ15">
            <v>-3.1160000000000001</v>
          </cell>
          <cell r="AR15">
            <v>-4.7229999999999999</v>
          </cell>
          <cell r="AS15">
            <v>-5.2700000000000005</v>
          </cell>
          <cell r="AT15">
            <v>-6.4399999999999995</v>
          </cell>
          <cell r="AU15">
            <v>-6.1459999999999999</v>
          </cell>
          <cell r="AV15">
            <v>-5.8109999999999999</v>
          </cell>
          <cell r="AW15">
            <v>-7.2549999999999999</v>
          </cell>
          <cell r="AX15">
            <v>-7.5250000000000004</v>
          </cell>
          <cell r="AY15">
            <v>-9.4249999999999989</v>
          </cell>
          <cell r="AZ15">
            <v>-13.41</v>
          </cell>
          <cell r="BA15">
            <v>-14.39</v>
          </cell>
          <cell r="BB15">
            <v>-14.651</v>
          </cell>
          <cell r="BC15">
            <v>-11.825999999999999</v>
          </cell>
          <cell r="BD15">
            <v>-13.662000000000001</v>
          </cell>
          <cell r="BE15">
            <v>-15.425999999999998</v>
          </cell>
          <cell r="BF15">
            <v>-15.826000000000001</v>
          </cell>
          <cell r="BG15">
            <v>-19.214000000000002</v>
          </cell>
          <cell r="BH15">
            <v>-15.264999999999999</v>
          </cell>
          <cell r="BI15">
            <v>-15.533999999999999</v>
          </cell>
          <cell r="BJ15">
            <v>-15.559141696974553</v>
          </cell>
          <cell r="BK15">
            <v>-20.493837951748919</v>
          </cell>
          <cell r="BL15">
            <v>-21.195718475288018</v>
          </cell>
          <cell r="BM15">
            <v>-17.59029686197325</v>
          </cell>
          <cell r="BN15">
            <v>-17.587863082179542</v>
          </cell>
          <cell r="BO15">
            <v>-22.119303400799257</v>
          </cell>
          <cell r="BP15">
            <v>-22.535571948203248</v>
          </cell>
          <cell r="BQ15">
            <v>-19.687239834292136</v>
          </cell>
          <cell r="BR15">
            <v>-19.650281719470488</v>
          </cell>
          <cell r="BS15">
            <v>-25.063280902245708</v>
          </cell>
          <cell r="BT15">
            <v>-25.936354821160677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-0.19</v>
          </cell>
          <cell r="N16">
            <v>-0.73099999999999998</v>
          </cell>
          <cell r="O16">
            <v>-1.4790000000000001</v>
          </cell>
          <cell r="P16">
            <v>-3.0179999999999998</v>
          </cell>
          <cell r="Q16">
            <v>-10.206</v>
          </cell>
          <cell r="R16">
            <v>-19.315000000000001</v>
          </cell>
          <cell r="S16">
            <v>-28.917999999999999</v>
          </cell>
          <cell r="T16">
            <v>-36.032000000000004</v>
          </cell>
          <cell r="U16">
            <v>-40.006730683120395</v>
          </cell>
          <cell r="V16">
            <v>-44.973423563071258</v>
          </cell>
          <cell r="W16">
            <v>-50.870268806259119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-0.5</v>
          </cell>
          <cell r="AP16">
            <v>-0.54900000000000004</v>
          </cell>
          <cell r="AQ16">
            <v>-0.86799999999999999</v>
          </cell>
          <cell r="AR16">
            <v>-1.101</v>
          </cell>
          <cell r="AS16">
            <v>-1.5</v>
          </cell>
          <cell r="AT16">
            <v>-2</v>
          </cell>
          <cell r="AU16">
            <v>-2.859</v>
          </cell>
          <cell r="AV16">
            <v>-3.8469999999999995</v>
          </cell>
          <cell r="AW16">
            <v>-4.0230000000000006</v>
          </cell>
          <cell r="AX16">
            <v>-4.4249999999999998</v>
          </cell>
          <cell r="AY16">
            <v>-5.5149999999999997</v>
          </cell>
          <cell r="AZ16">
            <v>-5.3520000000000003</v>
          </cell>
          <cell r="BA16">
            <v>-5.9889999999999999</v>
          </cell>
          <cell r="BB16">
            <v>-6.5919999999999996</v>
          </cell>
          <cell r="BC16">
            <v>-8.5779999999999994</v>
          </cell>
          <cell r="BD16">
            <v>-7.7590000000000003</v>
          </cell>
          <cell r="BE16">
            <v>-7.8380000000000001</v>
          </cell>
          <cell r="BF16">
            <v>-8.6780000000000008</v>
          </cell>
          <cell r="BG16">
            <v>-9.73</v>
          </cell>
          <cell r="BH16">
            <v>-9.7859999999999996</v>
          </cell>
          <cell r="BI16">
            <v>-9.3970000000000002</v>
          </cell>
          <cell r="BJ16">
            <v>-8.9018349691121053</v>
          </cell>
          <cell r="BK16">
            <v>-10.74520725603861</v>
          </cell>
          <cell r="BL16">
            <v>-10.962688457969678</v>
          </cell>
          <cell r="BM16">
            <v>-10.640917961372644</v>
          </cell>
          <cell r="BN16">
            <v>-10.062525148629842</v>
          </cell>
          <cell r="BO16">
            <v>-12.02273048728556</v>
          </cell>
          <cell r="BP16">
            <v>-12.247249965783212</v>
          </cell>
          <cell r="BQ16">
            <v>-11.909424019753008</v>
          </cell>
          <cell r="BR16">
            <v>-11.242494500663895</v>
          </cell>
          <cell r="BS16">
            <v>-13.622900592969996</v>
          </cell>
          <cell r="BT16">
            <v>-14.095449692872222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-80.337999999999994</v>
          </cell>
          <cell r="N18">
            <v>-115.93900000000001</v>
          </cell>
          <cell r="O18">
            <v>-142.714</v>
          </cell>
          <cell r="P18">
            <v>-195.935</v>
          </cell>
          <cell r="Q18">
            <v>-290.75400000000002</v>
          </cell>
          <cell r="R18">
            <v>-354.59199999999998</v>
          </cell>
          <cell r="S18">
            <v>-434.21499999999997</v>
          </cell>
          <cell r="T18">
            <v>-523.94900000000007</v>
          </cell>
          <cell r="U18">
            <v>-561.44516491314641</v>
          </cell>
          <cell r="V18">
            <v>-609.83868074571342</v>
          </cell>
          <cell r="W18">
            <v>-662.36850552888745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-41.256</v>
          </cell>
          <cell r="AP18">
            <v>-44.74</v>
          </cell>
          <cell r="AQ18">
            <v>-46.238</v>
          </cell>
          <cell r="AR18">
            <v>-63.701000000000008</v>
          </cell>
          <cell r="AS18">
            <v>-66.528000000000006</v>
          </cell>
          <cell r="AT18">
            <v>-75.643000000000001</v>
          </cell>
          <cell r="AU18">
            <v>-70.587999999999994</v>
          </cell>
          <cell r="AV18">
            <v>-77.995000000000005</v>
          </cell>
          <cell r="AW18">
            <v>-82.910000000000011</v>
          </cell>
          <cell r="AX18">
            <v>-83.72999999999999</v>
          </cell>
          <cell r="AY18">
            <v>-82.350999999999999</v>
          </cell>
          <cell r="AZ18">
            <v>-105.601</v>
          </cell>
          <cell r="BA18">
            <v>-106.762</v>
          </cell>
          <cell r="BB18">
            <v>-109.66200000000001</v>
          </cell>
          <cell r="BC18">
            <v>-97.313999999999993</v>
          </cell>
          <cell r="BD18">
            <v>-120.477</v>
          </cell>
          <cell r="BE18">
            <v>-125.59900000000002</v>
          </cell>
          <cell r="BF18">
            <v>-129.01100000000002</v>
          </cell>
          <cell r="BG18">
            <v>-128.64400000000001</v>
          </cell>
          <cell r="BH18">
            <v>-140.69500000000002</v>
          </cell>
          <cell r="BI18">
            <v>-133.80099999999999</v>
          </cell>
          <cell r="BJ18">
            <v>-134.72654793138861</v>
          </cell>
          <cell r="BK18">
            <v>-140.10806876455035</v>
          </cell>
          <cell r="BL18">
            <v>-152.80954821720738</v>
          </cell>
          <cell r="BM18">
            <v>-147.73559064149316</v>
          </cell>
          <cell r="BN18">
            <v>-148.765973420455</v>
          </cell>
          <cell r="BO18">
            <v>-152.53514348643276</v>
          </cell>
          <cell r="BP18">
            <v>-160.80197319733247</v>
          </cell>
          <cell r="BQ18">
            <v>-158.31024176406822</v>
          </cell>
          <cell r="BR18">
            <v>-161.20567617690207</v>
          </cell>
          <cell r="BS18">
            <v>-166.52062902143976</v>
          </cell>
          <cell r="BT18">
            <v>-176.33195856647751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-80.337999999999994</v>
          </cell>
          <cell r="N19">
            <v>-115.93900000000001</v>
          </cell>
          <cell r="O19">
            <v>-142.714</v>
          </cell>
          <cell r="P19">
            <v>-194.22200000000001</v>
          </cell>
          <cell r="Q19">
            <v>-287.78300000000002</v>
          </cell>
          <cell r="R19">
            <v>-349.33699999999999</v>
          </cell>
          <cell r="S19">
            <v>-425.98699999999997</v>
          </cell>
          <cell r="T19">
            <v>-512.21800000000007</v>
          </cell>
          <cell r="U19">
            <v>-547.73058778581355</v>
          </cell>
          <cell r="V19">
            <v>-593.75682790399412</v>
          </cell>
          <cell r="W19">
            <v>-643.11616576490064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-40.933999999999997</v>
          </cell>
          <cell r="AP19">
            <v>-44.323</v>
          </cell>
          <cell r="AQ19">
            <v>-45.774000000000001</v>
          </cell>
          <cell r="AR19">
            <v>-63.19100000000001</v>
          </cell>
          <cell r="AS19">
            <v>-65.978000000000009</v>
          </cell>
          <cell r="AT19">
            <v>-74.997</v>
          </cell>
          <cell r="AU19">
            <v>-69.766999999999996</v>
          </cell>
          <cell r="AV19">
            <v>-77.041000000000011</v>
          </cell>
          <cell r="AW19">
            <v>-81.815000000000012</v>
          </cell>
          <cell r="AX19">
            <v>-82.508999999999986</v>
          </cell>
          <cell r="AY19">
            <v>-80.510999999999996</v>
          </cell>
          <cell r="AZ19">
            <v>-104.502</v>
          </cell>
          <cell r="BA19">
            <v>-105.04300000000001</v>
          </cell>
          <cell r="BB19">
            <v>-107.697</v>
          </cell>
          <cell r="BC19">
            <v>-95.08</v>
          </cell>
          <cell r="BD19">
            <v>-118.167</v>
          </cell>
          <cell r="BE19">
            <v>-123.03000000000002</v>
          </cell>
          <cell r="BF19">
            <v>-126.44400000000002</v>
          </cell>
          <cell r="BG19">
            <v>-125.43300000000001</v>
          </cell>
          <cell r="BH19">
            <v>-137.31100000000004</v>
          </cell>
          <cell r="BI19">
            <v>-130.44199999999998</v>
          </cell>
          <cell r="BJ19">
            <v>-131.89341042606529</v>
          </cell>
          <cell r="BK19">
            <v>-136.47108169507376</v>
          </cell>
          <cell r="BL19">
            <v>-148.92409566467441</v>
          </cell>
          <cell r="BM19">
            <v>-144.66964008201973</v>
          </cell>
          <cell r="BN19">
            <v>-145.06790130710675</v>
          </cell>
          <cell r="BO19">
            <v>-147.94409994657838</v>
          </cell>
          <cell r="BP19">
            <v>-156.07518656828924</v>
          </cell>
          <cell r="BQ19">
            <v>-154.56089395623673</v>
          </cell>
          <cell r="BR19">
            <v>-156.68235948713624</v>
          </cell>
          <cell r="BS19">
            <v>-161.04184514851917</v>
          </cell>
          <cell r="BT19">
            <v>-170.83106717300859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0.24800000000000466</v>
          </cell>
          <cell r="N20">
            <v>2.3249999999999886</v>
          </cell>
          <cell r="O20">
            <v>14.64500000000001</v>
          </cell>
          <cell r="P20">
            <v>32.298999999999978</v>
          </cell>
          <cell r="Q20">
            <v>32.836000000000013</v>
          </cell>
          <cell r="R20">
            <v>39.199999999999989</v>
          </cell>
          <cell r="S20">
            <v>44.463000000000079</v>
          </cell>
          <cell r="T20">
            <v>44.578999999999951</v>
          </cell>
          <cell r="U20">
            <v>57.289373617596993</v>
          </cell>
          <cell r="V20">
            <v>86.017271026925528</v>
          </cell>
          <cell r="W20">
            <v>126.90017517195429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2.8310000000000031</v>
          </cell>
          <cell r="AP20">
            <v>6.8069999999999951</v>
          </cell>
          <cell r="AQ20">
            <v>4.4939999999999998</v>
          </cell>
          <cell r="AR20">
            <v>18.16699999999998</v>
          </cell>
          <cell r="AS20">
            <v>-2.9590000000000103</v>
          </cell>
          <cell r="AT20">
            <v>-0.95499999999999829</v>
          </cell>
          <cell r="AU20">
            <v>5.7369999999999948</v>
          </cell>
          <cell r="AV20">
            <v>31.012999999999991</v>
          </cell>
          <cell r="AW20">
            <v>-2.6600000000000108</v>
          </cell>
          <cell r="AX20">
            <v>3.2920000000000158</v>
          </cell>
          <cell r="AY20">
            <v>5.5849999999999937</v>
          </cell>
          <cell r="AZ20">
            <v>32.98299999999999</v>
          </cell>
          <cell r="BA20">
            <v>-8.4950000000000045</v>
          </cell>
          <cell r="BB20">
            <v>0.30999999999998806</v>
          </cell>
          <cell r="BC20">
            <v>9.019999999999996</v>
          </cell>
          <cell r="BD20">
            <v>43.627999999999986</v>
          </cell>
          <cell r="BE20">
            <v>-11.918000000000006</v>
          </cell>
          <cell r="BF20">
            <v>5.1739999999999782</v>
          </cell>
          <cell r="BG20">
            <v>5.8509999999999849</v>
          </cell>
          <cell r="BH20">
            <v>45.471999999999952</v>
          </cell>
          <cell r="BI20">
            <v>-10.177999999999969</v>
          </cell>
          <cell r="BJ20">
            <v>3.1194629277716501</v>
          </cell>
          <cell r="BK20">
            <v>8.510808274275945</v>
          </cell>
          <cell r="BL20">
            <v>55.837102415549538</v>
          </cell>
          <cell r="BM20">
            <v>-8.4858199578822564</v>
          </cell>
          <cell r="BN20">
            <v>7.5489960208907689</v>
          </cell>
          <cell r="BO20">
            <v>14.27503153264027</v>
          </cell>
          <cell r="BP20">
            <v>72.679063431276717</v>
          </cell>
          <cell r="BQ20">
            <v>-2.1425721182484381</v>
          </cell>
          <cell r="BR20">
            <v>13.830966300877179</v>
          </cell>
          <cell r="BS20">
            <v>22.767906284931257</v>
          </cell>
          <cell r="BT20">
            <v>92.443874704394148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-1.7130000000000001</v>
          </cell>
          <cell r="Q21">
            <v>-2.9710000000000001</v>
          </cell>
          <cell r="R21">
            <v>-5.2549999999999999</v>
          </cell>
          <cell r="S21">
            <v>-8.2279999999999998</v>
          </cell>
          <cell r="T21">
            <v>-11.730999999999998</v>
          </cell>
          <cell r="U21">
            <v>-13.714577127332864</v>
          </cell>
          <cell r="V21">
            <v>-16.081852841719297</v>
          </cell>
          <cell r="W21">
            <v>-19.252339763986846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-0.32200000000000001</v>
          </cell>
          <cell r="AP21">
            <v>-0.41699999999999998</v>
          </cell>
          <cell r="AQ21">
            <v>-0.46400000000000008</v>
          </cell>
          <cell r="AR21">
            <v>-0.51</v>
          </cell>
          <cell r="AS21">
            <v>-0.55000000000000004</v>
          </cell>
          <cell r="AT21">
            <v>-0.64599999999999991</v>
          </cell>
          <cell r="AU21">
            <v>-0.82099999999999995</v>
          </cell>
          <cell r="AV21">
            <v>-0.9540000000000004</v>
          </cell>
          <cell r="AW21">
            <v>-1.095</v>
          </cell>
          <cell r="AX21">
            <v>-1.2209999999999999</v>
          </cell>
          <cell r="AY21">
            <v>-1.8399999999999996</v>
          </cell>
          <cell r="AZ21">
            <v>-1.099</v>
          </cell>
          <cell r="BA21">
            <v>-1.7190000000000001</v>
          </cell>
          <cell r="BB21">
            <v>-1.9650000000000001</v>
          </cell>
          <cell r="BC21">
            <v>-2.234</v>
          </cell>
          <cell r="BD21">
            <v>-2.3099999999999996</v>
          </cell>
          <cell r="BE21">
            <v>-2.569</v>
          </cell>
          <cell r="BF21">
            <v>-2.5670000000000002</v>
          </cell>
          <cell r="BG21">
            <v>-3.2109999999999994</v>
          </cell>
          <cell r="BH21">
            <v>-3.3839999999999995</v>
          </cell>
          <cell r="BI21">
            <v>-3.359</v>
          </cell>
          <cell r="BJ21">
            <v>-2.8331375053233225</v>
          </cell>
          <cell r="BK21">
            <v>-3.6369870694765853</v>
          </cell>
          <cell r="BL21">
            <v>-3.8854525525329571</v>
          </cell>
          <cell r="BM21">
            <v>-3.06595055947344</v>
          </cell>
          <cell r="BN21">
            <v>-3.698072113348247</v>
          </cell>
          <cell r="BO21">
            <v>-4.5910435398543763</v>
          </cell>
          <cell r="BP21">
            <v>-4.7267866290432314</v>
          </cell>
          <cell r="BQ21">
            <v>-3.7493478078315068</v>
          </cell>
          <cell r="BR21">
            <v>-4.5233166897658332</v>
          </cell>
          <cell r="BS21">
            <v>-5.4787838729205909</v>
          </cell>
          <cell r="BT21">
            <v>-5.5008913934689172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0.24800000000000466</v>
          </cell>
          <cell r="N23">
            <v>2.3249999999999886</v>
          </cell>
          <cell r="O23">
            <v>14.64500000000001</v>
          </cell>
          <cell r="P23">
            <v>30.585999999999984</v>
          </cell>
          <cell r="Q23">
            <v>29.865000000000009</v>
          </cell>
          <cell r="R23">
            <v>33.944999999999993</v>
          </cell>
          <cell r="S23">
            <v>36.23500000000007</v>
          </cell>
          <cell r="T23">
            <v>32.847999999999956</v>
          </cell>
          <cell r="U23">
            <v>43.574796490264191</v>
          </cell>
          <cell r="V23">
            <v>69.935418185206117</v>
          </cell>
          <cell r="W23">
            <v>107.64783540796748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2.509000000000003</v>
          </cell>
          <cell r="AP23">
            <v>6.3899999999999952</v>
          </cell>
          <cell r="AQ23">
            <v>4.0299999999999994</v>
          </cell>
          <cell r="AR23">
            <v>17.656999999999979</v>
          </cell>
          <cell r="AS23">
            <v>-3.5090000000000101</v>
          </cell>
          <cell r="AT23">
            <v>-1.6009999999999982</v>
          </cell>
          <cell r="AU23">
            <v>4.915999999999995</v>
          </cell>
          <cell r="AV23">
            <v>30.05899999999999</v>
          </cell>
          <cell r="AW23">
            <v>-3.7550000000000106</v>
          </cell>
          <cell r="AX23">
            <v>2.0710000000000157</v>
          </cell>
          <cell r="AY23">
            <v>3.7449999999999939</v>
          </cell>
          <cell r="AZ23">
            <v>31.88399999999999</v>
          </cell>
          <cell r="BA23">
            <v>-10.214000000000004</v>
          </cell>
          <cell r="BB23">
            <v>-1.655000000000012</v>
          </cell>
          <cell r="BC23">
            <v>6.785999999999996</v>
          </cell>
          <cell r="BD23">
            <v>41.317999999999984</v>
          </cell>
          <cell r="BE23">
            <v>-14.487000000000005</v>
          </cell>
          <cell r="BF23">
            <v>2.606999999999978</v>
          </cell>
          <cell r="BG23">
            <v>2.6399999999999855</v>
          </cell>
          <cell r="BH23">
            <v>42.087999999999951</v>
          </cell>
          <cell r="BI23">
            <v>-13.536999999999969</v>
          </cell>
          <cell r="BJ23">
            <v>0.28632542244832759</v>
          </cell>
          <cell r="BK23">
            <v>4.8738212047993592</v>
          </cell>
          <cell r="BL23">
            <v>51.951649863016584</v>
          </cell>
          <cell r="BM23">
            <v>-11.551770517355695</v>
          </cell>
          <cell r="BN23">
            <v>3.8509239075425219</v>
          </cell>
          <cell r="BO23">
            <v>9.6839879927858945</v>
          </cell>
          <cell r="BP23">
            <v>67.952276802233484</v>
          </cell>
          <cell r="BQ23">
            <v>-5.8919199260799449</v>
          </cell>
          <cell r="BR23">
            <v>9.307649611111346</v>
          </cell>
          <cell r="BS23">
            <v>17.289122412010666</v>
          </cell>
          <cell r="BT23">
            <v>86.942983310925229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9.1999999999999998E-2</v>
          </cell>
          <cell r="Q24">
            <v>0.26300000000000001</v>
          </cell>
          <cell r="R24">
            <v>0.25</v>
          </cell>
          <cell r="S24">
            <v>0.23099999999999998</v>
          </cell>
          <cell r="T24">
            <v>0.14700000000000002</v>
          </cell>
          <cell r="U24">
            <v>0.13843004324303895</v>
          </cell>
          <cell r="V24">
            <v>0.15329951346335327</v>
          </cell>
          <cell r="W24">
            <v>0.18188140260515054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9.1999999999999998E-2</v>
          </cell>
          <cell r="AS24">
            <v>3.3000000000000002E-2</v>
          </cell>
          <cell r="AT24">
            <v>2.7E-2</v>
          </cell>
          <cell r="AU24">
            <v>8.5999999999999993E-2</v>
          </cell>
          <cell r="AV24">
            <v>0.11700000000000001</v>
          </cell>
          <cell r="AW24">
            <v>3.4000000000000002E-2</v>
          </cell>
          <cell r="AX24">
            <v>6.5000000000000002E-2</v>
          </cell>
          <cell r="AY24">
            <v>2.5000000000000001E-2</v>
          </cell>
          <cell r="AZ24">
            <v>0.126</v>
          </cell>
          <cell r="BA24">
            <v>3.2000000000000001E-2</v>
          </cell>
          <cell r="BB24">
            <v>3.5000000000000003E-2</v>
          </cell>
          <cell r="BC24">
            <v>4.5999999999999999E-2</v>
          </cell>
          <cell r="BD24">
            <v>0.11799999999999999</v>
          </cell>
          <cell r="BE24">
            <v>3.5000000000000003E-2</v>
          </cell>
          <cell r="BF24">
            <v>0.04</v>
          </cell>
          <cell r="BG24">
            <v>2.3E-2</v>
          </cell>
          <cell r="BH24">
            <v>4.9000000000000002E-2</v>
          </cell>
          <cell r="BI24">
            <v>0.03</v>
          </cell>
          <cell r="BJ24">
            <v>3.1792106721767029E-2</v>
          </cell>
          <cell r="BK24">
            <v>3.8855917606933216E-2</v>
          </cell>
          <cell r="BL24">
            <v>3.7782018914338709E-2</v>
          </cell>
          <cell r="BM24">
            <v>3.4531870504357937E-2</v>
          </cell>
          <cell r="BN24">
            <v>3.8425813898682867E-2</v>
          </cell>
          <cell r="BO24">
            <v>4.291326532099321E-2</v>
          </cell>
          <cell r="BP24">
            <v>3.7428563739319264E-2</v>
          </cell>
          <cell r="BQ24">
            <v>4.0432457584939997E-2</v>
          </cell>
          <cell r="BR24">
            <v>4.4966830815610891E-2</v>
          </cell>
          <cell r="BS24">
            <v>5.0490928860216659E-2</v>
          </cell>
          <cell r="BT24">
            <v>4.5991185344382991E-2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-0.94099999999999995</v>
          </cell>
          <cell r="P25">
            <v>-0.58000000000000007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-0.25800000000000001</v>
          </cell>
          <cell r="AP25">
            <v>-0.185</v>
          </cell>
          <cell r="AQ25">
            <v>-0.13700000000000001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-0.94099999999999995</v>
          </cell>
          <cell r="P26">
            <v>-0.4880000000000001</v>
          </cell>
          <cell r="Q26">
            <v>0.26300000000000001</v>
          </cell>
          <cell r="R26">
            <v>0.25</v>
          </cell>
          <cell r="S26">
            <v>0.23099999999999998</v>
          </cell>
          <cell r="T26">
            <v>0.14700000000000002</v>
          </cell>
          <cell r="U26">
            <v>0.13843004324303895</v>
          </cell>
          <cell r="V26">
            <v>0.15329951346335327</v>
          </cell>
          <cell r="W26">
            <v>0.18188140260515054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-0.25800000000000001</v>
          </cell>
          <cell r="AP26">
            <v>-0.185</v>
          </cell>
          <cell r="AQ26">
            <v>-0.13700000000000001</v>
          </cell>
          <cell r="AR26">
            <v>9.1999999999999998E-2</v>
          </cell>
          <cell r="AS26">
            <v>3.3000000000000002E-2</v>
          </cell>
          <cell r="AT26">
            <v>2.7E-2</v>
          </cell>
          <cell r="AU26">
            <v>8.5999999999999993E-2</v>
          </cell>
          <cell r="AV26">
            <v>0.11700000000000001</v>
          </cell>
          <cell r="AW26">
            <v>3.4000000000000002E-2</v>
          </cell>
          <cell r="AX26">
            <v>6.5000000000000002E-2</v>
          </cell>
          <cell r="AY26">
            <v>2.5000000000000001E-2</v>
          </cell>
          <cell r="AZ26">
            <v>0.126</v>
          </cell>
          <cell r="BA26">
            <v>3.2000000000000001E-2</v>
          </cell>
          <cell r="BB26">
            <v>3.5000000000000003E-2</v>
          </cell>
          <cell r="BC26">
            <v>4.5999999999999999E-2</v>
          </cell>
          <cell r="BD26">
            <v>0.11799999999999999</v>
          </cell>
          <cell r="BE26">
            <v>3.5000000000000003E-2</v>
          </cell>
          <cell r="BF26">
            <v>0.04</v>
          </cell>
          <cell r="BG26">
            <v>2.3E-2</v>
          </cell>
          <cell r="BH26">
            <v>4.9000000000000002E-2</v>
          </cell>
          <cell r="BI26">
            <v>0.03</v>
          </cell>
          <cell r="BJ26">
            <v>3.1792106721767029E-2</v>
          </cell>
          <cell r="BK26">
            <v>3.8855917606933216E-2</v>
          </cell>
          <cell r="BL26">
            <v>3.7782018914338709E-2</v>
          </cell>
          <cell r="BM26">
            <v>3.4531870504357937E-2</v>
          </cell>
          <cell r="BN26">
            <v>3.8425813898682867E-2</v>
          </cell>
          <cell r="BO26">
            <v>4.291326532099321E-2</v>
          </cell>
          <cell r="BP26">
            <v>3.7428563739319264E-2</v>
          </cell>
          <cell r="BQ26">
            <v>4.0432457584939997E-2</v>
          </cell>
          <cell r="BR26">
            <v>4.4966830815610891E-2</v>
          </cell>
          <cell r="BS26">
            <v>5.0490928860216659E-2</v>
          </cell>
          <cell r="BT26">
            <v>4.5991185344382991E-2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-0.46300000000000002</v>
          </cell>
          <cell r="N29">
            <v>3.3039999999999998</v>
          </cell>
          <cell r="O29">
            <v>-4.5289999999999999</v>
          </cell>
          <cell r="P29">
            <v>-5.8169999999999993</v>
          </cell>
          <cell r="Q29">
            <v>3.8140000000000001</v>
          </cell>
          <cell r="R29">
            <v>-0.46299999999999997</v>
          </cell>
          <cell r="S29">
            <v>-2.7530000000000001</v>
          </cell>
          <cell r="T29">
            <v>-1.9729999999999999</v>
          </cell>
          <cell r="U29">
            <v>1.395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-1.9160000000000001</v>
          </cell>
          <cell r="AP29">
            <v>-0.74399999999999988</v>
          </cell>
          <cell r="AQ29">
            <v>-3.27</v>
          </cell>
          <cell r="AR29">
            <v>0.11300000000000004</v>
          </cell>
          <cell r="AS29">
            <v>-0.48399999999999999</v>
          </cell>
          <cell r="AT29">
            <v>3.4070000000000005</v>
          </cell>
          <cell r="AU29">
            <v>1.075</v>
          </cell>
          <cell r="AV29">
            <v>-0.18399999999999994</v>
          </cell>
          <cell r="AW29">
            <v>2.200000000000002E-2</v>
          </cell>
          <cell r="AX29">
            <v>0.33</v>
          </cell>
          <cell r="AY29">
            <v>-1.181</v>
          </cell>
          <cell r="AZ29">
            <v>0.36599999999999999</v>
          </cell>
          <cell r="BA29">
            <v>-1.4830000000000001</v>
          </cell>
          <cell r="BB29">
            <v>-0.504</v>
          </cell>
          <cell r="BC29">
            <v>1.7999999999999999E-2</v>
          </cell>
          <cell r="BD29">
            <v>-0.78400000000000003</v>
          </cell>
          <cell r="BE29">
            <v>-0.36299999999999999</v>
          </cell>
          <cell r="BF29">
            <v>-5.0999999999999997E-2</v>
          </cell>
          <cell r="BG29">
            <v>-1.724</v>
          </cell>
          <cell r="BH29">
            <v>0.16500000000000001</v>
          </cell>
          <cell r="BI29">
            <v>1.395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-0.21499999999999536</v>
          </cell>
          <cell r="N30">
            <v>5.6289999999999889</v>
          </cell>
          <cell r="O30">
            <v>10.11600000000001</v>
          </cell>
          <cell r="P30">
            <v>24.280999999999985</v>
          </cell>
          <cell r="Q30">
            <v>33.942000000000007</v>
          </cell>
          <cell r="R30">
            <v>33.731999999999992</v>
          </cell>
          <cell r="S30">
            <v>33.713000000000072</v>
          </cell>
          <cell r="T30">
            <v>31.021999999999956</v>
          </cell>
          <cell r="U30">
            <v>45.108226533507228</v>
          </cell>
          <cell r="V30">
            <v>70.08871769866947</v>
          </cell>
          <cell r="W30">
            <v>107.82971681057263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0.33499999999999996</v>
          </cell>
          <cell r="AP30">
            <v>5.4609999999999932</v>
          </cell>
          <cell r="AQ30">
            <v>0.62300000000000111</v>
          </cell>
          <cell r="AR30">
            <v>17.861999999999981</v>
          </cell>
          <cell r="AS30">
            <v>-3.9600000000000004</v>
          </cell>
          <cell r="AT30">
            <v>1.8330000000000015</v>
          </cell>
          <cell r="AU30">
            <v>6.0769999999999964</v>
          </cell>
          <cell r="AV30">
            <v>29.991999999999997</v>
          </cell>
          <cell r="AW30">
            <v>-3.6990000000000096</v>
          </cell>
          <cell r="AX30">
            <v>2.465999999999998</v>
          </cell>
          <cell r="AY30">
            <v>2.5889999999999902</v>
          </cell>
          <cell r="AZ30">
            <v>32.375999999999983</v>
          </cell>
          <cell r="BA30">
            <v>-11.664999999999999</v>
          </cell>
          <cell r="BB30">
            <v>-2.1240000000000152</v>
          </cell>
          <cell r="BC30">
            <v>6.8500000000000014</v>
          </cell>
          <cell r="BD30">
            <v>40.651999999999987</v>
          </cell>
          <cell r="BE30">
            <v>-14.815000000000008</v>
          </cell>
          <cell r="BF30">
            <v>2.595999999999985</v>
          </cell>
          <cell r="BG30">
            <v>0.9390000000000005</v>
          </cell>
          <cell r="BH30">
            <v>42.301999999999978</v>
          </cell>
          <cell r="BI30">
            <v>-12.111999999999991</v>
          </cell>
          <cell r="BJ30">
            <v>0.3181175291700955</v>
          </cell>
          <cell r="BK30">
            <v>4.9126771224062749</v>
          </cell>
          <cell r="BL30">
            <v>51.989431881930912</v>
          </cell>
          <cell r="BM30">
            <v>-11.517238646851348</v>
          </cell>
          <cell r="BN30">
            <v>3.8893497214412056</v>
          </cell>
          <cell r="BO30">
            <v>9.7269012581068814</v>
          </cell>
          <cell r="BP30">
            <v>67.98970536597281</v>
          </cell>
          <cell r="BQ30">
            <v>-5.851487468494982</v>
          </cell>
          <cell r="BR30">
            <v>9.3526164419269548</v>
          </cell>
          <cell r="BS30">
            <v>17.339613340870887</v>
          </cell>
          <cell r="BT30">
            <v>86.988974496269606</v>
          </cell>
        </row>
        <row r="31">
          <cell r="A31" t="str">
            <v>Additional Income Statement Items</v>
          </cell>
          <cell r="B31">
            <v>0</v>
          </cell>
          <cell r="C31">
            <v>0</v>
          </cell>
          <cell r="D31">
            <v>0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</row>
        <row r="37">
          <cell r="A37" t="str">
            <v>Balance Sheet</v>
          </cell>
          <cell r="B37">
            <v>0</v>
          </cell>
          <cell r="C37">
            <v>0</v>
          </cell>
          <cell r="D37">
            <v>0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14.8</v>
          </cell>
          <cell r="O38">
            <v>24.852</v>
          </cell>
          <cell r="P38">
            <v>158.71199999999999</v>
          </cell>
          <cell r="Q38">
            <v>177.41300000000001</v>
          </cell>
          <cell r="R38">
            <v>195.803</v>
          </cell>
          <cell r="S38">
            <v>227.69300000000001</v>
          </cell>
          <cell r="T38">
            <v>244.018</v>
          </cell>
          <cell r="U38">
            <v>264.80226077364699</v>
          </cell>
          <cell r="V38">
            <v>296.83117667179749</v>
          </cell>
          <cell r="W38">
            <v>360.05414635613346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158.71199999999999</v>
          </cell>
          <cell r="AS38">
            <v>176.79</v>
          </cell>
          <cell r="AT38">
            <v>174.50299999999999</v>
          </cell>
          <cell r="AU38">
            <v>170.11699999999999</v>
          </cell>
          <cell r="AV38">
            <v>177.41300000000001</v>
          </cell>
          <cell r="AW38">
            <v>205.74199999999999</v>
          </cell>
          <cell r="AX38">
            <v>195.12100000000001</v>
          </cell>
          <cell r="AY38">
            <v>193.11099999999999</v>
          </cell>
          <cell r="AZ38">
            <v>195.803</v>
          </cell>
          <cell r="BA38">
            <v>214.834</v>
          </cell>
          <cell r="BB38">
            <v>223.54900000000001</v>
          </cell>
          <cell r="BC38">
            <v>235.154</v>
          </cell>
          <cell r="BD38">
            <v>227.69300000000001</v>
          </cell>
          <cell r="BE38">
            <v>253.279</v>
          </cell>
          <cell r="BF38">
            <v>255.035</v>
          </cell>
          <cell r="BG38">
            <v>241.97900000000001</v>
          </cell>
          <cell r="BH38">
            <v>244.018</v>
          </cell>
          <cell r="BI38">
            <v>281.05599999999998</v>
          </cell>
          <cell r="BJ38">
            <v>295.37267348519458</v>
          </cell>
          <cell r="BK38">
            <v>257.80387233458509</v>
          </cell>
          <cell r="BL38">
            <v>264.80226077364699</v>
          </cell>
          <cell r="BM38">
            <v>282.19112849939353</v>
          </cell>
          <cell r="BN38">
            <v>311.62125823856684</v>
          </cell>
          <cell r="BO38">
            <v>277.73867562381776</v>
          </cell>
          <cell r="BP38">
            <v>296.83117667179749</v>
          </cell>
          <cell r="BQ38">
            <v>330.08416870075166</v>
          </cell>
          <cell r="BR38">
            <v>371.98271959693921</v>
          </cell>
          <cell r="BS38">
            <v>338.02414010699329</v>
          </cell>
          <cell r="BT38">
            <v>360.05414635613346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41.11</v>
          </cell>
          <cell r="O39">
            <v>63.728999999999999</v>
          </cell>
          <cell r="P39">
            <v>85.364000000000004</v>
          </cell>
          <cell r="Q39">
            <v>111.71</v>
          </cell>
          <cell r="R39">
            <v>144.47499999999999</v>
          </cell>
          <cell r="S39">
            <v>162.00899999999999</v>
          </cell>
          <cell r="T39">
            <v>203.76599999999999</v>
          </cell>
          <cell r="U39">
            <v>223.71698764740137</v>
          </cell>
          <cell r="V39">
            <v>249.93119888560622</v>
          </cell>
          <cell r="W39">
            <v>287.64764746483365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85.364000000000004</v>
          </cell>
          <cell r="AS39">
            <v>63.195999999999998</v>
          </cell>
          <cell r="AT39">
            <v>70.945999999999998</v>
          </cell>
          <cell r="AU39">
            <v>72.259</v>
          </cell>
          <cell r="AV39">
            <v>111.71</v>
          </cell>
          <cell r="AW39">
            <v>81.716999999999999</v>
          </cell>
          <cell r="AX39">
            <v>74.242999999999995</v>
          </cell>
          <cell r="AY39">
            <v>75.001999999999995</v>
          </cell>
          <cell r="AZ39">
            <v>144.47499999999999</v>
          </cell>
          <cell r="BA39">
            <v>101.35899999999999</v>
          </cell>
          <cell r="BB39">
            <v>94.334999999999994</v>
          </cell>
          <cell r="BC39">
            <v>89.27</v>
          </cell>
          <cell r="BD39">
            <v>162.00899999999999</v>
          </cell>
          <cell r="BE39">
            <v>123.941</v>
          </cell>
          <cell r="BF39">
            <v>126.087</v>
          </cell>
          <cell r="BG39">
            <v>129.08199999999999</v>
          </cell>
          <cell r="BH39">
            <v>203.76599999999999</v>
          </cell>
          <cell r="BI39">
            <v>142.56399999999999</v>
          </cell>
          <cell r="BJ39">
            <v>126.33892408339123</v>
          </cell>
          <cell r="BK39">
            <v>142.55013802918558</v>
          </cell>
          <cell r="BL39">
            <v>223.71698764740137</v>
          </cell>
          <cell r="BM39">
            <v>161.43575909813021</v>
          </cell>
          <cell r="BN39">
            <v>142.81197138018419</v>
          </cell>
          <cell r="BO39">
            <v>159.4982627707908</v>
          </cell>
          <cell r="BP39">
            <v>249.93119888560622</v>
          </cell>
          <cell r="BQ39">
            <v>180.68054974481939</v>
          </cell>
          <cell r="BR39">
            <v>159.55863753436788</v>
          </cell>
          <cell r="BS39">
            <v>180.72674761991294</v>
          </cell>
          <cell r="BT39">
            <v>287.64764746483365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3.851</v>
          </cell>
          <cell r="O41">
            <v>4.78</v>
          </cell>
          <cell r="P41">
            <v>7.6340000000000003</v>
          </cell>
          <cell r="Q41">
            <v>10.947000000000001</v>
          </cell>
          <cell r="R41">
            <v>15.666</v>
          </cell>
          <cell r="S41">
            <v>17.997</v>
          </cell>
          <cell r="T41">
            <v>14.09</v>
          </cell>
          <cell r="U41">
            <v>17.909808208632892</v>
          </cell>
          <cell r="V41">
            <v>31.692400333331324</v>
          </cell>
          <cell r="W41">
            <v>36.560017210064466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7.6340000000000003</v>
          </cell>
          <cell r="AS41">
            <v>9.891</v>
          </cell>
          <cell r="AT41">
            <v>14.706999999999999</v>
          </cell>
          <cell r="AU41">
            <v>12.537999999999998</v>
          </cell>
          <cell r="AV41">
            <v>10.947000000000001</v>
          </cell>
          <cell r="AW41">
            <v>20.506999999999998</v>
          </cell>
          <cell r="AX41">
            <v>17.326000000000001</v>
          </cell>
          <cell r="AY41">
            <v>12.598000000000001</v>
          </cell>
          <cell r="AZ41">
            <v>15.666</v>
          </cell>
          <cell r="BA41">
            <v>17.158999999999999</v>
          </cell>
          <cell r="BB41">
            <v>12.773999999999999</v>
          </cell>
          <cell r="BC41">
            <v>14.586</v>
          </cell>
          <cell r="BD41">
            <v>18.181999999999999</v>
          </cell>
          <cell r="BE41">
            <v>20.945999999999998</v>
          </cell>
          <cell r="BF41">
            <v>17.324000000000002</v>
          </cell>
          <cell r="BG41">
            <v>15.343</v>
          </cell>
          <cell r="BH41">
            <v>21.983000000000001</v>
          </cell>
          <cell r="BI41">
            <v>18.475999999999999</v>
          </cell>
          <cell r="BJ41">
            <v>17.985209866550434</v>
          </cell>
          <cell r="BK41">
            <v>19.960594904546372</v>
          </cell>
          <cell r="BL41">
            <v>28.974817159226671</v>
          </cell>
          <cell r="BM41">
            <v>18.720415953829196</v>
          </cell>
          <cell r="BN41">
            <v>21.195750002951364</v>
          </cell>
          <cell r="BO41">
            <v>22.594518333866251</v>
          </cell>
          <cell r="BP41">
            <v>31.692400333331324</v>
          </cell>
          <cell r="BQ41">
            <v>21.171384281131029</v>
          </cell>
          <cell r="BR41">
            <v>23.686035334626865</v>
          </cell>
          <cell r="BS41">
            <v>25.510143883752193</v>
          </cell>
          <cell r="BT41">
            <v>36.560017210064466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59.760999999999996</v>
          </cell>
          <cell r="O42">
            <v>93.361000000000004</v>
          </cell>
          <cell r="P42">
            <v>251.70999999999998</v>
          </cell>
          <cell r="Q42">
            <v>300.07</v>
          </cell>
          <cell r="R42">
            <v>355.94400000000002</v>
          </cell>
          <cell r="S42">
            <v>407.88400000000001</v>
          </cell>
          <cell r="T42">
            <v>469.767</v>
          </cell>
          <cell r="U42">
            <v>517.49406558027499</v>
          </cell>
          <cell r="V42">
            <v>578.45477589073505</v>
          </cell>
          <cell r="W42">
            <v>684.26181103103158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251.70999999999998</v>
          </cell>
          <cell r="AS42">
            <v>249.87699999999998</v>
          </cell>
          <cell r="AT42">
            <v>260.15599999999995</v>
          </cell>
          <cell r="AU42">
            <v>254.91399999999996</v>
          </cell>
          <cell r="AV42">
            <v>300.07</v>
          </cell>
          <cell r="AW42">
            <v>307.96600000000001</v>
          </cell>
          <cell r="AX42">
            <v>286.69</v>
          </cell>
          <cell r="AY42">
            <v>294.54200000000003</v>
          </cell>
          <cell r="AZ42">
            <v>355.94400000000002</v>
          </cell>
          <cell r="BA42">
            <v>344.88199999999995</v>
          </cell>
          <cell r="BB42">
            <v>349.81400000000002</v>
          </cell>
          <cell r="BC42">
            <v>370.87799999999999</v>
          </cell>
          <cell r="BD42">
            <v>407.88400000000001</v>
          </cell>
          <cell r="BE42">
            <v>398.81500000000005</v>
          </cell>
          <cell r="BF42">
            <v>398.44600000000003</v>
          </cell>
          <cell r="BG42">
            <v>386.40400000000005</v>
          </cell>
          <cell r="BH42">
            <v>469.767</v>
          </cell>
          <cell r="BI42">
            <v>442.096</v>
          </cell>
          <cell r="BJ42">
            <v>439.69680743513624</v>
          </cell>
          <cell r="BK42">
            <v>420.31460526831705</v>
          </cell>
          <cell r="BL42">
            <v>517.49406558027499</v>
          </cell>
          <cell r="BM42">
            <v>462.34730355135292</v>
          </cell>
          <cell r="BN42">
            <v>475.62897962170246</v>
          </cell>
          <cell r="BO42">
            <v>459.83145672847485</v>
          </cell>
          <cell r="BP42">
            <v>578.45477589073505</v>
          </cell>
          <cell r="BQ42">
            <v>531.93610272670207</v>
          </cell>
          <cell r="BR42">
            <v>555.22739246593392</v>
          </cell>
          <cell r="BS42">
            <v>544.26103161065851</v>
          </cell>
          <cell r="BT42">
            <v>684.26181103103158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2.028</v>
          </cell>
          <cell r="O43">
            <v>5.5650000000000004</v>
          </cell>
          <cell r="P43">
            <v>8.0920000000000005</v>
          </cell>
          <cell r="Q43">
            <v>16.088000000000001</v>
          </cell>
          <cell r="R43">
            <v>25.798999999999999</v>
          </cell>
          <cell r="S43">
            <v>33.222000000000001</v>
          </cell>
          <cell r="T43">
            <v>42.701999999999998</v>
          </cell>
          <cell r="U43">
            <v>52.257067949013205</v>
          </cell>
          <cell r="V43">
            <v>65.153999686027916</v>
          </cell>
          <cell r="W43">
            <v>81.679831310080374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4.399</v>
          </cell>
          <cell r="AS43">
            <v>5.1180000000000003</v>
          </cell>
          <cell r="AT43">
            <v>10.131</v>
          </cell>
          <cell r="AU43">
            <v>10.391</v>
          </cell>
          <cell r="AV43">
            <v>10.766</v>
          </cell>
          <cell r="AW43">
            <v>12.526</v>
          </cell>
          <cell r="AX43">
            <v>14.032</v>
          </cell>
          <cell r="AY43">
            <v>15.351000000000001</v>
          </cell>
          <cell r="AZ43">
            <v>17.047999999999998</v>
          </cell>
          <cell r="BA43">
            <v>18.266999999999999</v>
          </cell>
          <cell r="BB43">
            <v>18.465</v>
          </cell>
          <cell r="BC43">
            <v>20.097000000000001</v>
          </cell>
          <cell r="BD43">
            <v>21.5</v>
          </cell>
          <cell r="BE43">
            <v>24.169</v>
          </cell>
          <cell r="BF43">
            <v>26.768999999999998</v>
          </cell>
          <cell r="BG43">
            <v>26.972999999999999</v>
          </cell>
          <cell r="BH43">
            <v>26.454999999999998</v>
          </cell>
          <cell r="BI43">
            <v>26.163</v>
          </cell>
          <cell r="BJ43">
            <v>27.357122363296433</v>
          </cell>
          <cell r="BK43">
            <v>28.04475806975319</v>
          </cell>
          <cell r="BL43">
            <v>30.2670679490132</v>
          </cell>
          <cell r="BM43">
            <v>31.263305089996432</v>
          </cell>
          <cell r="BN43">
            <v>32.117598174235759</v>
          </cell>
          <cell r="BO43">
            <v>32.365342091459404</v>
          </cell>
          <cell r="BP43">
            <v>34.461999686027916</v>
          </cell>
          <cell r="BQ43">
            <v>35.259093825045447</v>
          </cell>
          <cell r="BR43">
            <v>35.821969710496269</v>
          </cell>
          <cell r="BS43">
            <v>35.825993639679766</v>
          </cell>
          <cell r="BT43">
            <v>38.178254182747501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-2.3210000000000002</v>
          </cell>
          <cell r="P44">
            <v>-3.6930000000000005</v>
          </cell>
          <cell r="Q44">
            <v>-5.322000000000001</v>
          </cell>
          <cell r="R44">
            <v>-8.7510000000000012</v>
          </cell>
          <cell r="S44">
            <v>-11.722000000000001</v>
          </cell>
          <cell r="T44">
            <v>-16.247</v>
          </cell>
          <cell r="U44">
            <v>-21.990000000000002</v>
          </cell>
          <cell r="V44">
            <v>-30.692</v>
          </cell>
          <cell r="W44">
            <v>-43.501577127332865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2.028</v>
          </cell>
          <cell r="O45">
            <v>3.2440000000000002</v>
          </cell>
          <cell r="P45">
            <v>4.399</v>
          </cell>
          <cell r="Q45">
            <v>10.766</v>
          </cell>
          <cell r="R45">
            <v>17.047999999999998</v>
          </cell>
          <cell r="S45">
            <v>21.5</v>
          </cell>
          <cell r="T45">
            <v>26.454999999999998</v>
          </cell>
          <cell r="U45">
            <v>30.2670679490132</v>
          </cell>
          <cell r="V45">
            <v>34.461999686027916</v>
          </cell>
          <cell r="W45">
            <v>38.178254182747501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4.399</v>
          </cell>
          <cell r="AS45">
            <v>5.1180000000000003</v>
          </cell>
          <cell r="AT45">
            <v>10.131</v>
          </cell>
          <cell r="AU45">
            <v>10.391</v>
          </cell>
          <cell r="AV45">
            <v>10.766</v>
          </cell>
          <cell r="AW45">
            <v>12.526</v>
          </cell>
          <cell r="AX45">
            <v>14.032</v>
          </cell>
          <cell r="AY45">
            <v>15.351000000000001</v>
          </cell>
          <cell r="AZ45">
            <v>17.047999999999998</v>
          </cell>
          <cell r="BA45">
            <v>18.266999999999999</v>
          </cell>
          <cell r="BB45">
            <v>18.465</v>
          </cell>
          <cell r="BC45">
            <v>20.097000000000001</v>
          </cell>
          <cell r="BD45">
            <v>21.5</v>
          </cell>
          <cell r="BE45">
            <v>24.169</v>
          </cell>
          <cell r="BF45">
            <v>26.768999999999998</v>
          </cell>
          <cell r="BG45">
            <v>26.972999999999999</v>
          </cell>
          <cell r="BH45">
            <v>26.454999999999998</v>
          </cell>
          <cell r="BI45">
            <v>26.163</v>
          </cell>
          <cell r="BJ45">
            <v>27.357122363296433</v>
          </cell>
          <cell r="BK45">
            <v>28.04475806975319</v>
          </cell>
          <cell r="BL45">
            <v>30.2670679490132</v>
          </cell>
          <cell r="BM45">
            <v>31.263305089996432</v>
          </cell>
          <cell r="BN45">
            <v>32.117598174235759</v>
          </cell>
          <cell r="BO45">
            <v>32.365342091459404</v>
          </cell>
          <cell r="BP45">
            <v>34.461999686027916</v>
          </cell>
          <cell r="BQ45">
            <v>35.259093825045447</v>
          </cell>
          <cell r="BR45">
            <v>35.821969710496269</v>
          </cell>
          <cell r="BS45">
            <v>35.825993639679766</v>
          </cell>
          <cell r="BT45">
            <v>38.178254182747501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1.83</v>
          </cell>
          <cell r="O46">
            <v>2.0680000000000001</v>
          </cell>
          <cell r="P46">
            <v>3.681</v>
          </cell>
          <cell r="Q46">
            <v>3.7349999999999999</v>
          </cell>
          <cell r="R46">
            <v>14.612000000000002</v>
          </cell>
          <cell r="S46">
            <v>40.713599999999992</v>
          </cell>
          <cell r="T46">
            <v>73.074339999999992</v>
          </cell>
          <cell r="U46">
            <v>64.341300000000004</v>
          </cell>
          <cell r="V46">
            <v>64.864400000000003</v>
          </cell>
          <cell r="W46">
            <v>64.341300000000004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3.1339999999999999</v>
          </cell>
          <cell r="AS46">
            <v>3.137</v>
          </cell>
          <cell r="AT46">
            <v>3.1670000000000003</v>
          </cell>
          <cell r="AU46">
            <v>3.129</v>
          </cell>
          <cell r="AV46">
            <v>2.9979999999999998</v>
          </cell>
          <cell r="AW46">
            <v>2.8979999999999997</v>
          </cell>
          <cell r="AX46">
            <v>13.855</v>
          </cell>
          <cell r="AY46">
            <v>13.478</v>
          </cell>
          <cell r="AZ46">
            <v>12.992000000000001</v>
          </cell>
          <cell r="BA46">
            <v>12.475</v>
          </cell>
          <cell r="BB46">
            <v>23.763000000000002</v>
          </cell>
          <cell r="BC46">
            <v>23.777000000000001</v>
          </cell>
          <cell r="BD46">
            <v>33.927999999999997</v>
          </cell>
          <cell r="BE46">
            <v>33.173999999999999</v>
          </cell>
          <cell r="BF46">
            <v>31.891999999999999</v>
          </cell>
          <cell r="BG46">
            <v>29.280999999999999</v>
          </cell>
          <cell r="BH46">
            <v>59.896999999999998</v>
          </cell>
          <cell r="BI46">
            <v>52.31</v>
          </cell>
          <cell r="BJ46">
            <v>52.31</v>
          </cell>
          <cell r="BK46">
            <v>52.31</v>
          </cell>
          <cell r="BL46">
            <v>52.31</v>
          </cell>
          <cell r="BM46">
            <v>52.31</v>
          </cell>
          <cell r="BN46">
            <v>52.31</v>
          </cell>
          <cell r="BO46">
            <v>52.31</v>
          </cell>
          <cell r="BP46">
            <v>52.31</v>
          </cell>
          <cell r="BQ46">
            <v>52.31</v>
          </cell>
          <cell r="BR46">
            <v>52.31</v>
          </cell>
          <cell r="BS46">
            <v>52.31</v>
          </cell>
          <cell r="BT46">
            <v>52.31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-0.34300000000000003</v>
          </cell>
          <cell r="P47">
            <v>-0.54700000000000004</v>
          </cell>
          <cell r="Q47">
            <v>-0.73699999999999999</v>
          </cell>
          <cell r="R47">
            <v>-1.62</v>
          </cell>
          <cell r="S47">
            <v>-6.7855999999999952</v>
          </cell>
          <cell r="T47">
            <v>-13.177339999999994</v>
          </cell>
          <cell r="U47">
            <v>-12.031300000000002</v>
          </cell>
          <cell r="V47">
            <v>-12.554400000000001</v>
          </cell>
          <cell r="W47">
            <v>-12.031300000000002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1.83</v>
          </cell>
          <cell r="O48">
            <v>1.7250000000000001</v>
          </cell>
          <cell r="P48">
            <v>3.1339999999999999</v>
          </cell>
          <cell r="Q48">
            <v>2.9979999999999998</v>
          </cell>
          <cell r="R48">
            <v>12.992000000000001</v>
          </cell>
          <cell r="S48">
            <v>33.927999999999997</v>
          </cell>
          <cell r="T48">
            <v>59.896999999999998</v>
          </cell>
          <cell r="U48">
            <v>52.31</v>
          </cell>
          <cell r="V48">
            <v>52.31</v>
          </cell>
          <cell r="W48">
            <v>52.31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3.1339999999999999</v>
          </cell>
          <cell r="AS48">
            <v>3.137</v>
          </cell>
          <cell r="AT48">
            <v>3.1670000000000003</v>
          </cell>
          <cell r="AU48">
            <v>3.129</v>
          </cell>
          <cell r="AV48">
            <v>2.9979999999999998</v>
          </cell>
          <cell r="AW48">
            <v>2.8979999999999997</v>
          </cell>
          <cell r="AX48">
            <v>13.855</v>
          </cell>
          <cell r="AY48">
            <v>13.478</v>
          </cell>
          <cell r="AZ48">
            <v>12.992000000000001</v>
          </cell>
          <cell r="BA48">
            <v>12.475</v>
          </cell>
          <cell r="BB48">
            <v>23.763000000000002</v>
          </cell>
          <cell r="BC48">
            <v>23.777000000000001</v>
          </cell>
          <cell r="BD48">
            <v>33.927999999999997</v>
          </cell>
          <cell r="BE48">
            <v>33.173999999999999</v>
          </cell>
          <cell r="BF48">
            <v>31.891999999999999</v>
          </cell>
          <cell r="BG48">
            <v>29.280999999999999</v>
          </cell>
          <cell r="BH48">
            <v>59.896999999999998</v>
          </cell>
          <cell r="BI48">
            <v>52.31</v>
          </cell>
          <cell r="BJ48">
            <v>52.31</v>
          </cell>
          <cell r="BK48">
            <v>52.31</v>
          </cell>
          <cell r="BL48">
            <v>52.31</v>
          </cell>
          <cell r="BM48">
            <v>52.31</v>
          </cell>
          <cell r="BN48">
            <v>52.31</v>
          </cell>
          <cell r="BO48">
            <v>52.31</v>
          </cell>
          <cell r="BP48">
            <v>52.31</v>
          </cell>
          <cell r="BQ48">
            <v>52.31</v>
          </cell>
          <cell r="BR48">
            <v>52.31</v>
          </cell>
          <cell r="BS48">
            <v>52.31</v>
          </cell>
          <cell r="BT48">
            <v>52.31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3.399</v>
          </cell>
          <cell r="O51">
            <v>4.6369999999999996</v>
          </cell>
          <cell r="P51">
            <v>5.8209999999999997</v>
          </cell>
          <cell r="Q51">
            <v>3.8739999999999997</v>
          </cell>
          <cell r="R51">
            <v>4.3890000000000002</v>
          </cell>
          <cell r="S51">
            <v>4.6100000000000003</v>
          </cell>
          <cell r="T51">
            <v>5.85</v>
          </cell>
          <cell r="U51">
            <v>8.4459999999999997</v>
          </cell>
          <cell r="V51">
            <v>8.4459999999999997</v>
          </cell>
          <cell r="W51">
            <v>8.4459999999999997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5.8209999999999997</v>
          </cell>
          <cell r="AS51">
            <v>5.8140000000000001</v>
          </cell>
          <cell r="AT51">
            <v>5.9270000000000005</v>
          </cell>
          <cell r="AU51">
            <v>5.9180000000000001</v>
          </cell>
          <cell r="AV51">
            <v>3.8739999999999997</v>
          </cell>
          <cell r="AW51">
            <v>3.9989999999999997</v>
          </cell>
          <cell r="AX51">
            <v>4.1270000000000007</v>
          </cell>
          <cell r="AY51">
            <v>3.8339999999999996</v>
          </cell>
          <cell r="AZ51">
            <v>4.3890000000000002</v>
          </cell>
          <cell r="BA51">
            <v>3.6339999999999999</v>
          </cell>
          <cell r="BB51">
            <v>2.621</v>
          </cell>
          <cell r="BC51">
            <v>2.5950000000000002</v>
          </cell>
          <cell r="BD51">
            <v>4.6100000000000003</v>
          </cell>
          <cell r="BE51">
            <v>5.39</v>
          </cell>
          <cell r="BF51">
            <v>5.4989999999999997</v>
          </cell>
          <cell r="BG51">
            <v>5.57</v>
          </cell>
          <cell r="BH51">
            <v>5.85</v>
          </cell>
          <cell r="BI51">
            <v>8.4459999999999997</v>
          </cell>
          <cell r="BJ51">
            <v>8.4459999999999997</v>
          </cell>
          <cell r="BK51">
            <v>8.4459999999999997</v>
          </cell>
          <cell r="BL51">
            <v>8.4459999999999997</v>
          </cell>
          <cell r="BM51">
            <v>8.4459999999999997</v>
          </cell>
          <cell r="BN51">
            <v>8.4459999999999997</v>
          </cell>
          <cell r="BO51">
            <v>8.4459999999999997</v>
          </cell>
          <cell r="BP51">
            <v>8.4459999999999997</v>
          </cell>
          <cell r="BQ51">
            <v>8.4459999999999997</v>
          </cell>
          <cell r="BR51">
            <v>8.4459999999999997</v>
          </cell>
          <cell r="BS51">
            <v>8.4459999999999997</v>
          </cell>
          <cell r="BT51">
            <v>8.4459999999999997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67.018000000000001</v>
          </cell>
          <cell r="O52">
            <v>102.967</v>
          </cell>
          <cell r="P52">
            <v>265.06399999999996</v>
          </cell>
          <cell r="Q52">
            <v>317.70799999999997</v>
          </cell>
          <cell r="R52">
            <v>390.37300000000005</v>
          </cell>
          <cell r="S52">
            <v>467.92200000000003</v>
          </cell>
          <cell r="T52">
            <v>561.96900000000005</v>
          </cell>
          <cell r="U52">
            <v>608.51713352928823</v>
          </cell>
          <cell r="V52">
            <v>673.672775576763</v>
          </cell>
          <cell r="W52">
            <v>783.19606521377909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265.06399999999996</v>
          </cell>
          <cell r="AS52">
            <v>263.94599999999997</v>
          </cell>
          <cell r="AT52">
            <v>279.38099999999997</v>
          </cell>
          <cell r="AU52">
            <v>274.35199999999998</v>
          </cell>
          <cell r="AV52">
            <v>317.70799999999997</v>
          </cell>
          <cell r="AW52">
            <v>327.38900000000001</v>
          </cell>
          <cell r="AX52">
            <v>318.70400000000001</v>
          </cell>
          <cell r="AY52">
            <v>327.20500000000004</v>
          </cell>
          <cell r="AZ52">
            <v>390.37300000000005</v>
          </cell>
          <cell r="BA52">
            <v>379.25799999999992</v>
          </cell>
          <cell r="BB52">
            <v>394.66300000000001</v>
          </cell>
          <cell r="BC52">
            <v>417.34699999999998</v>
          </cell>
          <cell r="BD52">
            <v>467.92200000000003</v>
          </cell>
          <cell r="BE52">
            <v>461.54800000000006</v>
          </cell>
          <cell r="BF52">
            <v>462.60599999999999</v>
          </cell>
          <cell r="BG52">
            <v>448.22800000000007</v>
          </cell>
          <cell r="BH52">
            <v>561.96900000000005</v>
          </cell>
          <cell r="BI52">
            <v>529.01499999999999</v>
          </cell>
          <cell r="BJ52">
            <v>527.80992979843268</v>
          </cell>
          <cell r="BK52">
            <v>509.11536333807021</v>
          </cell>
          <cell r="BL52">
            <v>608.51713352928823</v>
          </cell>
          <cell r="BM52">
            <v>554.36660864134933</v>
          </cell>
          <cell r="BN52">
            <v>568.50257779593824</v>
          </cell>
          <cell r="BO52">
            <v>552.95279881993429</v>
          </cell>
          <cell r="BP52">
            <v>673.672775576763</v>
          </cell>
          <cell r="BQ52">
            <v>627.95119655174756</v>
          </cell>
          <cell r="BR52">
            <v>651.80536217643021</v>
          </cell>
          <cell r="BS52">
            <v>640.84302525033831</v>
          </cell>
          <cell r="BT52">
            <v>783.19606521377909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4.4960000000000004</v>
          </cell>
          <cell r="O53">
            <v>5.2320000000000002</v>
          </cell>
          <cell r="P53">
            <v>5.6269999999999998</v>
          </cell>
          <cell r="Q53">
            <v>4.8470000000000004</v>
          </cell>
          <cell r="R53">
            <v>7.1280000000000001</v>
          </cell>
          <cell r="S53">
            <v>5.2619999999999996</v>
          </cell>
          <cell r="T53">
            <v>6.8869999999999996</v>
          </cell>
          <cell r="U53">
            <v>6.3132319104758725</v>
          </cell>
          <cell r="V53">
            <v>7.0529897475419947</v>
          </cell>
          <cell r="W53">
            <v>8.1173375613767149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5.6269999999999998</v>
          </cell>
          <cell r="AS53">
            <v>5.55</v>
          </cell>
          <cell r="AT53">
            <v>7.4690000000000003</v>
          </cell>
          <cell r="AU53">
            <v>4.9029999999999996</v>
          </cell>
          <cell r="AV53">
            <v>4.8470000000000004</v>
          </cell>
          <cell r="AW53">
            <v>7.383</v>
          </cell>
          <cell r="AX53">
            <v>5.4189999999999996</v>
          </cell>
          <cell r="AY53">
            <v>5.9669999999999996</v>
          </cell>
          <cell r="AZ53">
            <v>7.1280000000000001</v>
          </cell>
          <cell r="BA53">
            <v>5.8250000000000002</v>
          </cell>
          <cell r="BB53">
            <v>6.4080000000000004</v>
          </cell>
          <cell r="BC53">
            <v>5.5410000000000004</v>
          </cell>
          <cell r="BD53">
            <v>5.2619999999999996</v>
          </cell>
          <cell r="BE53">
            <v>6.2560000000000002</v>
          </cell>
          <cell r="BF53">
            <v>4.6840000000000002</v>
          </cell>
          <cell r="BG53">
            <v>7.3949999999999996</v>
          </cell>
          <cell r="BH53">
            <v>6.8869999999999996</v>
          </cell>
          <cell r="BI53">
            <v>3.7080000000000002</v>
          </cell>
          <cell r="BJ53">
            <v>4.1627397591634017</v>
          </cell>
          <cell r="BK53">
            <v>4.4701061664866355</v>
          </cell>
          <cell r="BL53">
            <v>6.3132319104758725</v>
          </cell>
          <cell r="BM53">
            <v>4.1988425881419351</v>
          </cell>
          <cell r="BN53">
            <v>4.705510005423192</v>
          </cell>
          <cell r="BO53">
            <v>5.0015677137376331</v>
          </cell>
          <cell r="BP53">
            <v>7.0529897475419947</v>
          </cell>
          <cell r="BQ53">
            <v>4.6993874923107537</v>
          </cell>
          <cell r="BR53">
            <v>5.2572957162738119</v>
          </cell>
          <cell r="BS53">
            <v>5.6672533618974432</v>
          </cell>
          <cell r="BT53">
            <v>8.1173375613767149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1.9</v>
          </cell>
          <cell r="O54">
            <v>3.2639999999999998</v>
          </cell>
          <cell r="P54">
            <v>0</v>
          </cell>
          <cell r="Q54">
            <v>0.32600000000000001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0.19500000000000001</v>
          </cell>
          <cell r="AV54">
            <v>0.32600000000000001</v>
          </cell>
          <cell r="AW54">
            <v>0.122</v>
          </cell>
          <cell r="AX54">
            <v>0</v>
          </cell>
          <cell r="AY54">
            <v>4.4999999999999998E-2</v>
          </cell>
          <cell r="AZ54">
            <v>0</v>
          </cell>
          <cell r="BA54">
            <v>0.183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41.21</v>
          </cell>
          <cell r="O55">
            <v>70.036000000000001</v>
          </cell>
          <cell r="P55">
            <v>94.908000000000001</v>
          </cell>
          <cell r="Q55">
            <v>112.87700000000001</v>
          </cell>
          <cell r="R55">
            <v>151.55199999999999</v>
          </cell>
          <cell r="S55">
            <v>178.137</v>
          </cell>
          <cell r="T55">
            <v>224.12700000000001</v>
          </cell>
          <cell r="U55">
            <v>259.32514786869808</v>
          </cell>
          <cell r="V55">
            <v>300.1275425983672</v>
          </cell>
          <cell r="W55">
            <v>361.46624803727576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94.570999999999998</v>
          </cell>
          <cell r="AS55">
            <v>94.444999999999993</v>
          </cell>
          <cell r="AT55">
            <v>99.837999999999994</v>
          </cell>
          <cell r="AU55">
            <v>94.210999999999999</v>
          </cell>
          <cell r="AV55">
            <v>112.87700000000001</v>
          </cell>
          <cell r="AW55">
            <v>115.395</v>
          </cell>
          <cell r="AX55">
            <v>110.12800000000001</v>
          </cell>
          <cell r="AY55">
            <v>109.71299999999999</v>
          </cell>
          <cell r="AZ55">
            <v>151.55199999999999</v>
          </cell>
          <cell r="BA55">
            <v>141.10900000000001</v>
          </cell>
          <cell r="BB55">
            <v>143.65</v>
          </cell>
          <cell r="BC55">
            <v>140.13499999999999</v>
          </cell>
          <cell r="BD55">
            <v>178.13700000000003</v>
          </cell>
          <cell r="BE55">
            <v>179.19799999999998</v>
          </cell>
          <cell r="BF55">
            <v>180.125</v>
          </cell>
          <cell r="BG55">
            <v>166.59400000000002</v>
          </cell>
          <cell r="BH55">
            <v>224.12700000000004</v>
          </cell>
          <cell r="BI55">
            <v>206.02</v>
          </cell>
          <cell r="BJ55">
            <v>209.08820106574979</v>
          </cell>
          <cell r="BK55">
            <v>193.62489608128496</v>
          </cell>
          <cell r="BL55">
            <v>259.32514786869808</v>
          </cell>
          <cell r="BM55">
            <v>222.79539782549526</v>
          </cell>
          <cell r="BN55">
            <v>239.20306963377701</v>
          </cell>
          <cell r="BO55">
            <v>224.23101533926192</v>
          </cell>
          <cell r="BP55">
            <v>300.1275425983672</v>
          </cell>
          <cell r="BQ55">
            <v>269.02310518734868</v>
          </cell>
          <cell r="BR55">
            <v>291.74468738338675</v>
          </cell>
          <cell r="BS55">
            <v>276.84993814677898</v>
          </cell>
          <cell r="BT55">
            <v>361.46624803727576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47.606000000000002</v>
          </cell>
          <cell r="O56">
            <v>78.531999999999996</v>
          </cell>
          <cell r="P56">
            <v>100.535</v>
          </cell>
          <cell r="Q56">
            <v>118.05</v>
          </cell>
          <cell r="R56">
            <v>158.68</v>
          </cell>
          <cell r="S56">
            <v>183.399</v>
          </cell>
          <cell r="T56">
            <v>231.01400000000001</v>
          </cell>
          <cell r="U56">
            <v>265.63837977917393</v>
          </cell>
          <cell r="V56">
            <v>307.18053234590917</v>
          </cell>
          <cell r="W56">
            <v>369.58358559865246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100.19799999999999</v>
          </cell>
          <cell r="AS56">
            <v>99.99499999999999</v>
          </cell>
          <cell r="AT56">
            <v>107.30699999999999</v>
          </cell>
          <cell r="AU56">
            <v>99.308999999999997</v>
          </cell>
          <cell r="AV56">
            <v>118.05</v>
          </cell>
          <cell r="AW56">
            <v>122.89999999999999</v>
          </cell>
          <cell r="AX56">
            <v>115.54700000000001</v>
          </cell>
          <cell r="AY56">
            <v>115.72499999999999</v>
          </cell>
          <cell r="AZ56">
            <v>158.68</v>
          </cell>
          <cell r="BA56">
            <v>147.11699999999999</v>
          </cell>
          <cell r="BB56">
            <v>150.05799999999999</v>
          </cell>
          <cell r="BC56">
            <v>145.67599999999999</v>
          </cell>
          <cell r="BD56">
            <v>183.39900000000003</v>
          </cell>
          <cell r="BE56">
            <v>185.45399999999998</v>
          </cell>
          <cell r="BF56">
            <v>184.809</v>
          </cell>
          <cell r="BG56">
            <v>173.98900000000003</v>
          </cell>
          <cell r="BH56">
            <v>231.01400000000004</v>
          </cell>
          <cell r="BI56">
            <v>209.72800000000001</v>
          </cell>
          <cell r="BJ56">
            <v>213.25094082491319</v>
          </cell>
          <cell r="BK56">
            <v>198.09500224777159</v>
          </cell>
          <cell r="BL56">
            <v>265.63837977917393</v>
          </cell>
          <cell r="BM56">
            <v>226.99424041363719</v>
          </cell>
          <cell r="BN56">
            <v>243.90857963920018</v>
          </cell>
          <cell r="BO56">
            <v>229.23258305299956</v>
          </cell>
          <cell r="BP56">
            <v>307.18053234590917</v>
          </cell>
          <cell r="BQ56">
            <v>273.72249267965941</v>
          </cell>
          <cell r="BR56">
            <v>297.00198309966055</v>
          </cell>
          <cell r="BS56">
            <v>282.51719150867643</v>
          </cell>
          <cell r="BT56">
            <v>369.58358559865246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22.143000000000001</v>
          </cell>
          <cell r="O57">
            <v>35.575000000000003</v>
          </cell>
          <cell r="P57">
            <v>50.024000000000001</v>
          </cell>
          <cell r="Q57">
            <v>67.116</v>
          </cell>
          <cell r="R57">
            <v>85.942000000000007</v>
          </cell>
          <cell r="S57">
            <v>102.321</v>
          </cell>
          <cell r="T57">
            <v>132.12899999999999</v>
          </cell>
          <cell r="U57">
            <v>148.21965125260243</v>
          </cell>
          <cell r="V57">
            <v>183.61884540609782</v>
          </cell>
          <cell r="W57">
            <v>233.04339889524283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50.024000000000001</v>
          </cell>
          <cell r="AS57">
            <v>55.006999999999998</v>
          </cell>
          <cell r="AT57">
            <v>54.941000000000003</v>
          </cell>
          <cell r="AU57">
            <v>52.62</v>
          </cell>
          <cell r="AV57">
            <v>67.116</v>
          </cell>
          <cell r="AW57">
            <v>71.863</v>
          </cell>
          <cell r="AX57">
            <v>67.484000000000009</v>
          </cell>
          <cell r="AY57">
            <v>66.515000000000001</v>
          </cell>
          <cell r="AZ57">
            <v>85.942000000000007</v>
          </cell>
          <cell r="BA57">
            <v>89.236000000000004</v>
          </cell>
          <cell r="BB57">
            <v>88.158999999999992</v>
          </cell>
          <cell r="BC57">
            <v>84.274000000000001</v>
          </cell>
          <cell r="BD57">
            <v>102.321</v>
          </cell>
          <cell r="BE57">
            <v>113.583</v>
          </cell>
          <cell r="BF57">
            <v>113.11800000000001</v>
          </cell>
          <cell r="BG57">
            <v>96.855000000000004</v>
          </cell>
          <cell r="BH57">
            <v>132.12899999999999</v>
          </cell>
          <cell r="BI57">
            <v>135.316</v>
          </cell>
          <cell r="BJ57">
            <v>139.41009479538187</v>
          </cell>
          <cell r="BK57">
            <v>116.89378790226357</v>
          </cell>
          <cell r="BL57">
            <v>148.21965125260243</v>
          </cell>
          <cell r="BM57">
            <v>153.22728117457135</v>
          </cell>
          <cell r="BN57">
            <v>161.02780707803913</v>
          </cell>
          <cell r="BO57">
            <v>140.67887641768704</v>
          </cell>
          <cell r="BP57">
            <v>183.61884540609782</v>
          </cell>
          <cell r="BQ57">
            <v>194.22523401468231</v>
          </cell>
          <cell r="BR57">
            <v>208.62972416485005</v>
          </cell>
          <cell r="BS57">
            <v>187.07442832803144</v>
          </cell>
          <cell r="BT57">
            <v>233.04339889524283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6.1779999999999999</v>
          </cell>
          <cell r="O58">
            <v>3.7770000000000001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6.7009999999999996</v>
          </cell>
          <cell r="O59">
            <v>5.86</v>
          </cell>
          <cell r="P59">
            <v>5.3390000000000004</v>
          </cell>
          <cell r="Q59">
            <v>10.123000000000001</v>
          </cell>
          <cell r="R59">
            <v>6.1310000000000002</v>
          </cell>
          <cell r="S59">
            <v>12.353</v>
          </cell>
          <cell r="T59">
            <v>22.463000000000001</v>
          </cell>
          <cell r="U59">
            <v>22.352323290181854</v>
          </cell>
          <cell r="V59">
            <v>23.890079206541493</v>
          </cell>
          <cell r="W59">
            <v>26.055236194250025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5.3390000000000004</v>
          </cell>
          <cell r="AS59">
            <v>3.2770000000000001</v>
          </cell>
          <cell r="AT59">
            <v>7.6530000000000005</v>
          </cell>
          <cell r="AU59">
            <v>7.1280000000000001</v>
          </cell>
          <cell r="AV59">
            <v>10.123000000000001</v>
          </cell>
          <cell r="AW59">
            <v>9.4089999999999989</v>
          </cell>
          <cell r="AX59">
            <v>7.89</v>
          </cell>
          <cell r="AY59">
            <v>7.1300000000000008</v>
          </cell>
          <cell r="AZ59">
            <v>6.1310000000000002</v>
          </cell>
          <cell r="BA59">
            <v>6.4300000000000006</v>
          </cell>
          <cell r="BB59">
            <v>12.827999999999999</v>
          </cell>
          <cell r="BC59">
            <v>16.238</v>
          </cell>
          <cell r="BD59">
            <v>12.353</v>
          </cell>
          <cell r="BE59">
            <v>12.29</v>
          </cell>
          <cell r="BF59">
            <v>12.603999999999999</v>
          </cell>
          <cell r="BG59">
            <v>10.323</v>
          </cell>
          <cell r="BH59">
            <v>22.463000000000001</v>
          </cell>
          <cell r="BI59">
            <v>20.446999999999999</v>
          </cell>
          <cell r="BJ59">
            <v>20.837418190430647</v>
          </cell>
          <cell r="BK59">
            <v>20.307202916797255</v>
          </cell>
          <cell r="BL59">
            <v>22.352323290181854</v>
          </cell>
          <cell r="BM59">
            <v>21.292175239451879</v>
          </cell>
          <cell r="BN59">
            <v>21.828903898806658</v>
          </cell>
          <cell r="BO59">
            <v>21.36025015257767</v>
          </cell>
          <cell r="BP59">
            <v>23.890079206541493</v>
          </cell>
          <cell r="BQ59">
            <v>22.868042241620756</v>
          </cell>
          <cell r="BR59">
            <v>23.641691508436285</v>
          </cell>
          <cell r="BS59">
            <v>23.200729832949325</v>
          </cell>
          <cell r="BT59">
            <v>26.055236194250025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12.879</v>
          </cell>
          <cell r="O60">
            <v>9.6370000000000005</v>
          </cell>
          <cell r="P60">
            <v>5.3390000000000004</v>
          </cell>
          <cell r="Q60">
            <v>10.123000000000001</v>
          </cell>
          <cell r="R60">
            <v>6.1310000000000002</v>
          </cell>
          <cell r="S60">
            <v>12.353</v>
          </cell>
          <cell r="T60">
            <v>22.463000000000001</v>
          </cell>
          <cell r="U60">
            <v>22.352323290181854</v>
          </cell>
          <cell r="V60">
            <v>23.890079206541493</v>
          </cell>
          <cell r="W60">
            <v>26.055236194250025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5.3390000000000004</v>
          </cell>
          <cell r="AS60">
            <v>3.2770000000000001</v>
          </cell>
          <cell r="AT60">
            <v>7.6530000000000005</v>
          </cell>
          <cell r="AU60">
            <v>7.1280000000000001</v>
          </cell>
          <cell r="AV60">
            <v>10.123000000000001</v>
          </cell>
          <cell r="AW60">
            <v>9.4089999999999989</v>
          </cell>
          <cell r="AX60">
            <v>7.89</v>
          </cell>
          <cell r="AY60">
            <v>7.1300000000000008</v>
          </cell>
          <cell r="AZ60">
            <v>6.1310000000000002</v>
          </cell>
          <cell r="BA60">
            <v>6.4300000000000006</v>
          </cell>
          <cell r="BB60">
            <v>12.827999999999999</v>
          </cell>
          <cell r="BC60">
            <v>16.238</v>
          </cell>
          <cell r="BD60">
            <v>12.353</v>
          </cell>
          <cell r="BE60">
            <v>12.29</v>
          </cell>
          <cell r="BF60">
            <v>12.603999999999999</v>
          </cell>
          <cell r="BG60">
            <v>10.323</v>
          </cell>
          <cell r="BH60">
            <v>22.463000000000001</v>
          </cell>
          <cell r="BI60">
            <v>20.446999999999999</v>
          </cell>
          <cell r="BJ60">
            <v>20.837418190430647</v>
          </cell>
          <cell r="BK60">
            <v>20.307202916797255</v>
          </cell>
          <cell r="BL60">
            <v>22.352323290181854</v>
          </cell>
          <cell r="BM60">
            <v>21.292175239451879</v>
          </cell>
          <cell r="BN60">
            <v>21.828903898806658</v>
          </cell>
          <cell r="BO60">
            <v>21.36025015257767</v>
          </cell>
          <cell r="BP60">
            <v>23.890079206541493</v>
          </cell>
          <cell r="BQ60">
            <v>22.868042241620756</v>
          </cell>
          <cell r="BR60">
            <v>23.641691508436285</v>
          </cell>
          <cell r="BS60">
            <v>23.200729832949325</v>
          </cell>
          <cell r="BT60">
            <v>26.055236194250025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60.484999999999999</v>
          </cell>
          <cell r="O61">
            <v>88.168999999999997</v>
          </cell>
          <cell r="P61">
            <v>105.87400000000001</v>
          </cell>
          <cell r="Q61">
            <v>128.173</v>
          </cell>
          <cell r="R61">
            <v>164.81099999999998</v>
          </cell>
          <cell r="S61">
            <v>195.75200000000004</v>
          </cell>
          <cell r="T61">
            <v>253.47700000000003</v>
          </cell>
          <cell r="U61">
            <v>287.99070306935579</v>
          </cell>
          <cell r="V61">
            <v>331.07061155245066</v>
          </cell>
          <cell r="W61">
            <v>395.63882179290249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105.53699999999999</v>
          </cell>
          <cell r="AS61">
            <v>103.27199999999999</v>
          </cell>
          <cell r="AT61">
            <v>114.96</v>
          </cell>
          <cell r="AU61">
            <v>106.437</v>
          </cell>
          <cell r="AV61">
            <v>128.173</v>
          </cell>
          <cell r="AW61">
            <v>132.309</v>
          </cell>
          <cell r="AX61">
            <v>123.43700000000001</v>
          </cell>
          <cell r="AY61">
            <v>122.85499999999999</v>
          </cell>
          <cell r="AZ61">
            <v>164.81100000000001</v>
          </cell>
          <cell r="BA61">
            <v>153.547</v>
          </cell>
          <cell r="BB61">
            <v>162.886</v>
          </cell>
          <cell r="BC61">
            <v>161.91399999999999</v>
          </cell>
          <cell r="BD61">
            <v>195.75200000000004</v>
          </cell>
          <cell r="BE61">
            <v>197.74399999999997</v>
          </cell>
          <cell r="BF61">
            <v>197.41300000000001</v>
          </cell>
          <cell r="BG61">
            <v>184.31200000000004</v>
          </cell>
          <cell r="BH61">
            <v>253.47700000000003</v>
          </cell>
          <cell r="BI61">
            <v>230.17500000000001</v>
          </cell>
          <cell r="BJ61">
            <v>234.08835901534383</v>
          </cell>
          <cell r="BK61">
            <v>218.40220516456884</v>
          </cell>
          <cell r="BL61">
            <v>287.99070306935579</v>
          </cell>
          <cell r="BM61">
            <v>248.28641565308908</v>
          </cell>
          <cell r="BN61">
            <v>265.73748353800681</v>
          </cell>
          <cell r="BO61">
            <v>250.59283320557722</v>
          </cell>
          <cell r="BP61">
            <v>331.07061155245066</v>
          </cell>
          <cell r="BQ61">
            <v>296.59053492128015</v>
          </cell>
          <cell r="BR61">
            <v>320.64367460809683</v>
          </cell>
          <cell r="BS61">
            <v>305.71792134162575</v>
          </cell>
          <cell r="BT61">
            <v>395.63882179290249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6.5329999999999977</v>
          </cell>
          <cell r="O63">
            <v>14.798</v>
          </cell>
          <cell r="P63">
            <v>159.19000000000003</v>
          </cell>
          <cell r="Q63">
            <v>189.535</v>
          </cell>
          <cell r="R63">
            <v>225.56199999999998</v>
          </cell>
          <cell r="S63">
            <v>272.17</v>
          </cell>
          <cell r="T63">
            <v>308.49200000000002</v>
          </cell>
          <cell r="U63">
            <v>320.5264304599325</v>
          </cell>
          <cell r="V63">
            <v>342.60216402431229</v>
          </cell>
          <cell r="W63">
            <v>387.5572434208766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159.19000000000003</v>
          </cell>
          <cell r="AS63">
            <v>160.33699999999999</v>
          </cell>
          <cell r="AT63">
            <v>164.08399999999997</v>
          </cell>
          <cell r="AU63">
            <v>167.57799999999997</v>
          </cell>
          <cell r="AV63">
            <v>189.535</v>
          </cell>
          <cell r="AW63">
            <v>195.07999999999996</v>
          </cell>
          <cell r="AX63">
            <v>195.26699999999997</v>
          </cell>
          <cell r="AY63">
            <v>204.35</v>
          </cell>
          <cell r="AZ63">
            <v>225.56199999999998</v>
          </cell>
          <cell r="BA63">
            <v>225.71099999999998</v>
          </cell>
          <cell r="BB63">
            <v>231.77699999999999</v>
          </cell>
          <cell r="BC63">
            <v>255.43299999999999</v>
          </cell>
          <cell r="BD63">
            <v>272.17</v>
          </cell>
          <cell r="BE63">
            <v>263.80400000000003</v>
          </cell>
          <cell r="BF63">
            <v>265.19300000000004</v>
          </cell>
          <cell r="BG63">
            <v>263.91600000000005</v>
          </cell>
          <cell r="BH63">
            <v>308.49200000000002</v>
          </cell>
          <cell r="BI63">
            <v>298.84000000000003</v>
          </cell>
          <cell r="BJ63">
            <v>293.72157078308885</v>
          </cell>
          <cell r="BK63">
            <v>290.71315817350143</v>
          </cell>
          <cell r="BL63">
            <v>320.5264304599325</v>
          </cell>
          <cell r="BM63">
            <v>306.08019298826031</v>
          </cell>
          <cell r="BN63">
            <v>302.76509425793137</v>
          </cell>
          <cell r="BO63">
            <v>302.35996561435707</v>
          </cell>
          <cell r="BP63">
            <v>342.60216402431229</v>
          </cell>
          <cell r="BQ63">
            <v>331.3606616304674</v>
          </cell>
          <cell r="BR63">
            <v>331.16168756833332</v>
          </cell>
          <cell r="BS63">
            <v>335.12510390871239</v>
          </cell>
          <cell r="BT63">
            <v>387.5572434208766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6.5329999999999977</v>
          </cell>
          <cell r="O65">
            <v>14.798</v>
          </cell>
          <cell r="P65">
            <v>159.19000000000003</v>
          </cell>
          <cell r="Q65">
            <v>189.535</v>
          </cell>
          <cell r="R65">
            <v>225.56199999999998</v>
          </cell>
          <cell r="S65">
            <v>272.17</v>
          </cell>
          <cell r="T65">
            <v>308.49200000000002</v>
          </cell>
          <cell r="U65">
            <v>320.5264304599325</v>
          </cell>
          <cell r="V65">
            <v>342.60216402431229</v>
          </cell>
          <cell r="W65">
            <v>387.5572434208766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159.19000000000003</v>
          </cell>
          <cell r="AS65">
            <v>160.33699999999999</v>
          </cell>
          <cell r="AT65">
            <v>164.08399999999997</v>
          </cell>
          <cell r="AU65">
            <v>167.57799999999997</v>
          </cell>
          <cell r="AV65">
            <v>189.535</v>
          </cell>
          <cell r="AW65">
            <v>195.07999999999996</v>
          </cell>
          <cell r="AX65">
            <v>195.26699999999997</v>
          </cell>
          <cell r="AY65">
            <v>204.35</v>
          </cell>
          <cell r="AZ65">
            <v>225.56199999999998</v>
          </cell>
          <cell r="BA65">
            <v>225.71099999999998</v>
          </cell>
          <cell r="BB65">
            <v>231.77699999999999</v>
          </cell>
          <cell r="BC65">
            <v>255.43299999999999</v>
          </cell>
          <cell r="BD65">
            <v>272.17</v>
          </cell>
          <cell r="BE65">
            <v>263.80400000000003</v>
          </cell>
          <cell r="BF65">
            <v>265.19300000000004</v>
          </cell>
          <cell r="BG65">
            <v>263.91600000000005</v>
          </cell>
          <cell r="BH65">
            <v>308.49200000000002</v>
          </cell>
          <cell r="BI65">
            <v>298.84000000000003</v>
          </cell>
          <cell r="BJ65">
            <v>293.72157078308885</v>
          </cell>
          <cell r="BK65">
            <v>290.71315817350143</v>
          </cell>
          <cell r="BL65">
            <v>320.5264304599325</v>
          </cell>
          <cell r="BM65">
            <v>306.08019298826031</v>
          </cell>
          <cell r="BN65">
            <v>302.76509425793137</v>
          </cell>
          <cell r="BO65">
            <v>302.35996561435707</v>
          </cell>
          <cell r="BP65">
            <v>342.60216402431229</v>
          </cell>
          <cell r="BQ65">
            <v>331.3606616304674</v>
          </cell>
          <cell r="BR65">
            <v>331.16168756833332</v>
          </cell>
          <cell r="BS65">
            <v>335.12510390871239</v>
          </cell>
          <cell r="BT65">
            <v>387.5572434208766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67.018000000000001</v>
          </cell>
          <cell r="O66">
            <v>102.967</v>
          </cell>
          <cell r="P66">
            <v>265.06400000000002</v>
          </cell>
          <cell r="Q66">
            <v>317.70799999999997</v>
          </cell>
          <cell r="R66">
            <v>390.37299999999993</v>
          </cell>
          <cell r="S66">
            <v>467.92200000000003</v>
          </cell>
          <cell r="T66">
            <v>561.96900000000005</v>
          </cell>
          <cell r="U66">
            <v>608.51713352928823</v>
          </cell>
          <cell r="V66">
            <v>673.67277557676289</v>
          </cell>
          <cell r="W66">
            <v>783.19606521377909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264.72700000000003</v>
          </cell>
          <cell r="AS66">
            <v>263.60899999999998</v>
          </cell>
          <cell r="AT66">
            <v>279.04399999999998</v>
          </cell>
          <cell r="AU66">
            <v>274.01499999999999</v>
          </cell>
          <cell r="AV66">
            <v>317.70799999999997</v>
          </cell>
          <cell r="AW66">
            <v>327.38899999999995</v>
          </cell>
          <cell r="AX66">
            <v>318.70399999999995</v>
          </cell>
          <cell r="AY66">
            <v>327.20499999999998</v>
          </cell>
          <cell r="AZ66">
            <v>390.37299999999999</v>
          </cell>
          <cell r="BA66">
            <v>379.25799999999998</v>
          </cell>
          <cell r="BB66">
            <v>394.66300000000001</v>
          </cell>
          <cell r="BC66">
            <v>417.34699999999998</v>
          </cell>
          <cell r="BD66">
            <v>467.92200000000003</v>
          </cell>
          <cell r="BE66">
            <v>461.548</v>
          </cell>
          <cell r="BF66">
            <v>462.60600000000005</v>
          </cell>
          <cell r="BG66">
            <v>448.22800000000007</v>
          </cell>
          <cell r="BH66">
            <v>561.96900000000005</v>
          </cell>
          <cell r="BI66">
            <v>529.0150000000001</v>
          </cell>
          <cell r="BJ66">
            <v>527.80992979843268</v>
          </cell>
          <cell r="BK66">
            <v>509.11536333807027</v>
          </cell>
          <cell r="BL66">
            <v>608.51713352928823</v>
          </cell>
          <cell r="BM66">
            <v>554.36660864134933</v>
          </cell>
          <cell r="BN66">
            <v>568.50257779593812</v>
          </cell>
          <cell r="BO66">
            <v>552.95279881993429</v>
          </cell>
          <cell r="BP66">
            <v>673.67277557676289</v>
          </cell>
          <cell r="BQ66">
            <v>627.95119655174756</v>
          </cell>
          <cell r="BR66">
            <v>651.80536217643021</v>
          </cell>
          <cell r="BS66">
            <v>640.84302525033809</v>
          </cell>
          <cell r="BT66">
            <v>783.19606521377909</v>
          </cell>
        </row>
        <row r="67">
          <cell r="A67" t="str">
            <v>Additional Balance Sheet Items</v>
          </cell>
          <cell r="B67">
            <v>0</v>
          </cell>
          <cell r="C67">
            <v>0</v>
          </cell>
          <cell r="D67">
            <v>0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-6.7220000000000013</v>
          </cell>
          <cell r="O68">
            <v>-17.811</v>
          </cell>
          <cell r="P68">
            <v>-158.71199999999999</v>
          </cell>
          <cell r="Q68">
            <v>-177.08700000000002</v>
          </cell>
          <cell r="R68">
            <v>-195.803</v>
          </cell>
          <cell r="S68">
            <v>-227.69300000000001</v>
          </cell>
          <cell r="T68">
            <v>-244.018</v>
          </cell>
          <cell r="U68">
            <v>-264.80226077364699</v>
          </cell>
          <cell r="V68">
            <v>-296.83117667179749</v>
          </cell>
          <cell r="W68">
            <v>-360.05414635613346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-158.71199999999999</v>
          </cell>
          <cell r="AS68">
            <v>-176.79</v>
          </cell>
          <cell r="AT68">
            <v>-174.50299999999999</v>
          </cell>
          <cell r="AU68">
            <v>-169.922</v>
          </cell>
          <cell r="AV68">
            <v>-177.08700000000002</v>
          </cell>
          <cell r="AW68">
            <v>-205.61999999999998</v>
          </cell>
          <cell r="AX68">
            <v>-195.12100000000001</v>
          </cell>
          <cell r="AY68">
            <v>-193.066</v>
          </cell>
          <cell r="AZ68">
            <v>-195.803</v>
          </cell>
          <cell r="BA68">
            <v>-214.65100000000001</v>
          </cell>
          <cell r="BB68">
            <v>-223.54900000000001</v>
          </cell>
          <cell r="BC68">
            <v>-235.154</v>
          </cell>
          <cell r="BD68">
            <v>-227.69300000000001</v>
          </cell>
          <cell r="BE68">
            <v>-253.279</v>
          </cell>
          <cell r="BF68">
            <v>-255.035</v>
          </cell>
          <cell r="BG68">
            <v>-241.97900000000001</v>
          </cell>
          <cell r="BH68">
            <v>-244.018</v>
          </cell>
          <cell r="BI68">
            <v>-281.05599999999998</v>
          </cell>
          <cell r="BJ68">
            <v>-295.37267348519458</v>
          </cell>
          <cell r="BK68">
            <v>-257.80387233458509</v>
          </cell>
          <cell r="BL68">
            <v>-264.80226077364699</v>
          </cell>
          <cell r="BM68">
            <v>-282.19112849939353</v>
          </cell>
          <cell r="BN68">
            <v>-311.62125823856684</v>
          </cell>
          <cell r="BO68">
            <v>-277.73867562381776</v>
          </cell>
          <cell r="BP68">
            <v>-296.83117667179749</v>
          </cell>
          <cell r="BQ68">
            <v>-330.08416870075166</v>
          </cell>
          <cell r="BR68">
            <v>-371.98271959693921</v>
          </cell>
          <cell r="BS68">
            <v>-338.02414010699329</v>
          </cell>
          <cell r="BT68">
            <v>-360.05414635613346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1.268</v>
          </cell>
          <cell r="O70">
            <v>1.3080000000000001</v>
          </cell>
          <cell r="P70">
            <v>2.746</v>
          </cell>
          <cell r="Q70">
            <v>2.8</v>
          </cell>
          <cell r="R70">
            <v>7.367</v>
          </cell>
          <cell r="S70">
            <v>21.233000000000001</v>
          </cell>
          <cell r="T70">
            <v>38.701999999999998</v>
          </cell>
          <cell r="U70">
            <v>37.798999999999999</v>
          </cell>
          <cell r="V70">
            <v>37.798999999999999</v>
          </cell>
          <cell r="W70">
            <v>37.798999999999999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2.746</v>
          </cell>
          <cell r="AS70">
            <v>2.7869999999999999</v>
          </cell>
          <cell r="AT70">
            <v>2.8610000000000002</v>
          </cell>
          <cell r="AU70">
            <v>2.8759999999999999</v>
          </cell>
          <cell r="AV70">
            <v>2.8</v>
          </cell>
          <cell r="AW70">
            <v>2.7389999999999999</v>
          </cell>
          <cell r="AX70">
            <v>13.734</v>
          </cell>
          <cell r="AY70">
            <v>7.4829999999999997</v>
          </cell>
          <cell r="AZ70">
            <v>7.367</v>
          </cell>
          <cell r="BA70">
            <v>7.202</v>
          </cell>
          <cell r="BB70">
            <v>12.101000000000001</v>
          </cell>
          <cell r="BC70">
            <v>12.368</v>
          </cell>
          <cell r="BD70">
            <v>21.233000000000001</v>
          </cell>
          <cell r="BE70">
            <v>21.324000000000002</v>
          </cell>
          <cell r="BF70">
            <v>21.138999999999999</v>
          </cell>
          <cell r="BG70">
            <v>19.971</v>
          </cell>
          <cell r="BH70">
            <v>38.701999999999998</v>
          </cell>
          <cell r="BI70">
            <v>37.798999999999999</v>
          </cell>
          <cell r="BJ70">
            <v>37.798999999999999</v>
          </cell>
          <cell r="BK70">
            <v>37.798999999999999</v>
          </cell>
          <cell r="BL70">
            <v>37.798999999999999</v>
          </cell>
          <cell r="BM70">
            <v>37.798999999999999</v>
          </cell>
          <cell r="BN70">
            <v>37.798999999999999</v>
          </cell>
          <cell r="BO70">
            <v>37.798999999999999</v>
          </cell>
          <cell r="BP70">
            <v>37.798999999999999</v>
          </cell>
          <cell r="BQ70">
            <v>37.798999999999999</v>
          </cell>
          <cell r="BR70">
            <v>37.798999999999999</v>
          </cell>
          <cell r="BS70">
            <v>37.798999999999999</v>
          </cell>
          <cell r="BT70">
            <v>37.798999999999999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8.7850000000000001</v>
          </cell>
          <cell r="S71">
            <v>5.8730000000000002</v>
          </cell>
          <cell r="T71">
            <v>2.9610000000000003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</row>
        <row r="74">
          <cell r="B74" t="str">
            <v>Company borrowing margin</v>
          </cell>
          <cell r="C74" t="str">
            <v>CO_BOR_MARGIN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</row>
        <row r="80">
          <cell r="B80" t="str">
            <v>GCI inflator</v>
          </cell>
          <cell r="C80" t="str">
            <v>GCI_INFL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</row>
        <row r="82">
          <cell r="A82" t="str">
            <v>Cash Flow Statement</v>
          </cell>
          <cell r="B82">
            <v>0</v>
          </cell>
          <cell r="C82">
            <v>0</v>
          </cell>
          <cell r="D82">
            <v>0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1.7130000000000001</v>
          </cell>
          <cell r="Q84">
            <v>2.9710000000000001</v>
          </cell>
          <cell r="R84">
            <v>5.2549999999999999</v>
          </cell>
          <cell r="S84">
            <v>8.2279999999999998</v>
          </cell>
          <cell r="T84">
            <v>11.730999999999998</v>
          </cell>
          <cell r="U84">
            <v>13.714577127332864</v>
          </cell>
          <cell r="V84">
            <v>16.081852841719297</v>
          </cell>
          <cell r="W84">
            <v>19.252339763986846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0.32200000000000001</v>
          </cell>
          <cell r="AP84">
            <v>0.41699999999999998</v>
          </cell>
          <cell r="AQ84">
            <v>0.46400000000000008</v>
          </cell>
          <cell r="AR84">
            <v>0.51</v>
          </cell>
          <cell r="AS84">
            <v>0.55000000000000004</v>
          </cell>
          <cell r="AT84">
            <v>0.64599999999999991</v>
          </cell>
          <cell r="AU84">
            <v>0.82099999999999995</v>
          </cell>
          <cell r="AV84">
            <v>0.9540000000000004</v>
          </cell>
          <cell r="AW84">
            <v>1.095</v>
          </cell>
          <cell r="AX84">
            <v>1.2209999999999999</v>
          </cell>
          <cell r="AY84">
            <v>1.8399999999999996</v>
          </cell>
          <cell r="AZ84">
            <v>1.099</v>
          </cell>
          <cell r="BA84">
            <v>1.7190000000000001</v>
          </cell>
          <cell r="BB84">
            <v>1.9650000000000001</v>
          </cell>
          <cell r="BC84">
            <v>2.234</v>
          </cell>
          <cell r="BD84">
            <v>2.3099999999999996</v>
          </cell>
          <cell r="BE84">
            <v>2.569</v>
          </cell>
          <cell r="BF84">
            <v>2.5670000000000002</v>
          </cell>
          <cell r="BG84">
            <v>3.2109999999999994</v>
          </cell>
          <cell r="BH84">
            <v>3.3839999999999995</v>
          </cell>
          <cell r="BI84">
            <v>3.359</v>
          </cell>
          <cell r="BJ84">
            <v>2.8331375053233225</v>
          </cell>
          <cell r="BK84">
            <v>3.6369870694765853</v>
          </cell>
          <cell r="BL84">
            <v>3.8854525525329571</v>
          </cell>
          <cell r="BM84">
            <v>3.06595055947344</v>
          </cell>
          <cell r="BN84">
            <v>3.698072113348247</v>
          </cell>
          <cell r="BO84">
            <v>4.5910435398543763</v>
          </cell>
          <cell r="BP84">
            <v>4.7267866290432314</v>
          </cell>
          <cell r="BQ84">
            <v>3.7493478078315068</v>
          </cell>
          <cell r="BR84">
            <v>4.5233166897658332</v>
          </cell>
          <cell r="BS84">
            <v>5.4787838729205909</v>
          </cell>
          <cell r="BT84">
            <v>5.5008913934689172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2.7219999999999942</v>
          </cell>
          <cell r="Q85">
            <v>-7.2740000000000027</v>
          </cell>
          <cell r="R85">
            <v>0.72000000000000242</v>
          </cell>
          <cell r="S85">
            <v>6.0880000000000045</v>
          </cell>
          <cell r="T85">
            <v>5.4369999999999763</v>
          </cell>
          <cell r="U85">
            <v>14.958660589789481</v>
          </cell>
          <cell r="V85">
            <v>14.137540401593199</v>
          </cell>
          <cell r="W85">
            <v>21.968931614552389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12.945</v>
          </cell>
          <cell r="AP85">
            <v>-3.5400000000000009</v>
          </cell>
          <cell r="AQ85">
            <v>3.2499999999999991</v>
          </cell>
          <cell r="AR85">
            <v>-9.9330000000000034</v>
          </cell>
          <cell r="AS85">
            <v>17.942999999999998</v>
          </cell>
          <cell r="AT85">
            <v>-3.2409999999999997</v>
          </cell>
          <cell r="AU85">
            <v>-7.1190000000000015</v>
          </cell>
          <cell r="AV85">
            <v>-14.856999999999999</v>
          </cell>
          <cell r="AW85">
            <v>27.910000000000004</v>
          </cell>
          <cell r="AX85">
            <v>1.8269999999999964</v>
          </cell>
          <cell r="AY85">
            <v>-12.848000000000003</v>
          </cell>
          <cell r="AZ85">
            <v>-16.168999999999997</v>
          </cell>
          <cell r="BA85">
            <v>22.719000000000001</v>
          </cell>
          <cell r="BB85">
            <v>6.6429999999999918</v>
          </cell>
          <cell r="BC85">
            <v>-17.580999999999992</v>
          </cell>
          <cell r="BD85">
            <v>-5.6929999999999978</v>
          </cell>
          <cell r="BE85">
            <v>37.656999999999996</v>
          </cell>
          <cell r="BF85">
            <v>2.7859999999999956</v>
          </cell>
          <cell r="BG85">
            <v>-8.1430000000000007</v>
          </cell>
          <cell r="BH85">
            <v>-26.863000000000014</v>
          </cell>
          <cell r="BI85">
            <v>48.832000000000001</v>
          </cell>
          <cell r="BJ85">
            <v>20.622725279200502</v>
          </cell>
          <cell r="BK85">
            <v>-33.877146151606262</v>
          </cell>
          <cell r="BL85">
            <v>-20.61891853780476</v>
          </cell>
          <cell r="BM85">
            <v>32.861564192254029</v>
          </cell>
          <cell r="BN85">
            <v>33.592279543731919</v>
          </cell>
          <cell r="BO85">
            <v>-33.23394173101174</v>
          </cell>
          <cell r="BP85">
            <v>-19.082361603381003</v>
          </cell>
          <cell r="BQ85">
            <v>45.325229586500321</v>
          </cell>
          <cell r="BR85">
            <v>42.652426427410489</v>
          </cell>
          <cell r="BS85">
            <v>-37.923831597802263</v>
          </cell>
          <cell r="BT85">
            <v>-28.084892801556151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7.9079999999999995</v>
          </cell>
          <cell r="Q86">
            <v>11.952</v>
          </cell>
          <cell r="R86">
            <v>17.878</v>
          </cell>
          <cell r="S86">
            <v>25.387999999999998</v>
          </cell>
          <cell r="T86">
            <v>43.061</v>
          </cell>
          <cell r="U86">
            <v>26.427129946186454</v>
          </cell>
          <cell r="V86">
            <v>17.999943094420665</v>
          </cell>
          <cell r="W86">
            <v>20.363320692442496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2.266</v>
          </cell>
          <cell r="AP86">
            <v>1.5579999999999998</v>
          </cell>
          <cell r="AQ86">
            <v>2.58</v>
          </cell>
          <cell r="AR86">
            <v>1.504</v>
          </cell>
          <cell r="AS86">
            <v>0.7</v>
          </cell>
          <cell r="AT86">
            <v>3.3440000000000003</v>
          </cell>
          <cell r="AU86">
            <v>1.8179999999999998</v>
          </cell>
          <cell r="AV86">
            <v>6.09</v>
          </cell>
          <cell r="AW86">
            <v>-0.14900000000000002</v>
          </cell>
          <cell r="AX86">
            <v>6.9380000000000006</v>
          </cell>
          <cell r="AY86">
            <v>7.0239999999999982</v>
          </cell>
          <cell r="AZ86">
            <v>4.0650000000000031</v>
          </cell>
          <cell r="BA86">
            <v>3.4749999999999996</v>
          </cell>
          <cell r="BB86">
            <v>8.58</v>
          </cell>
          <cell r="BC86">
            <v>13.122</v>
          </cell>
          <cell r="BD86">
            <v>0.2110000000000003</v>
          </cell>
          <cell r="BE86">
            <v>5.0230000000000006</v>
          </cell>
          <cell r="BF86">
            <v>8.9519999999999964</v>
          </cell>
          <cell r="BG86">
            <v>13.128000000000002</v>
          </cell>
          <cell r="BH86">
            <v>15.957999999999998</v>
          </cell>
          <cell r="BI86">
            <v>14.146000000000001</v>
          </cell>
          <cell r="BJ86">
            <v>3.5672337738464761</v>
          </cell>
          <cell r="BK86">
            <v>4.3024762194564712</v>
          </cell>
          <cell r="BL86">
            <v>4.4114199528835103</v>
          </cell>
          <cell r="BM86">
            <v>4.2261453306969274</v>
          </cell>
          <cell r="BN86">
            <v>4.0322520694616202</v>
          </cell>
          <cell r="BO86">
            <v>4.8133238719748146</v>
          </cell>
          <cell r="BP86">
            <v>4.9282218222872967</v>
          </cell>
          <cell r="BQ86">
            <v>4.7301285832174766</v>
          </cell>
          <cell r="BR86">
            <v>4.5049722166274879</v>
          </cell>
          <cell r="BS86">
            <v>5.4550199338487459</v>
          </cell>
          <cell r="BT86">
            <v>5.6731999587487802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25.858999999999966</v>
          </cell>
          <cell r="Q87">
            <v>16.692999999999998</v>
          </cell>
          <cell r="R87">
            <v>27.691999999999965</v>
          </cell>
          <cell r="S87">
            <v>29.724999999999969</v>
          </cell>
          <cell r="T87">
            <v>35.597999999999956</v>
          </cell>
          <cell r="U87">
            <v>34.222905849993133</v>
          </cell>
          <cell r="V87">
            <v>52.30570047688451</v>
          </cell>
          <cell r="W87">
            <v>86.191563945042361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15.413999999999994</v>
          </cell>
          <cell r="AP87">
            <v>1.9729999999999919</v>
          </cell>
          <cell r="AQ87">
            <v>5.7830000000000004</v>
          </cell>
          <cell r="AR87">
            <v>2.6889999999999787</v>
          </cell>
          <cell r="AS87">
            <v>14.115000000000002</v>
          </cell>
          <cell r="AT87">
            <v>-1.9579999999999984</v>
          </cell>
          <cell r="AU87">
            <v>-3.273000000000005</v>
          </cell>
          <cell r="AV87">
            <v>7.8089999999999975</v>
          </cell>
          <cell r="AW87">
            <v>21.319999999999993</v>
          </cell>
          <cell r="AX87">
            <v>7.944999999999995</v>
          </cell>
          <cell r="AY87">
            <v>-3.8330000000000126</v>
          </cell>
          <cell r="AZ87">
            <v>2.2599999999999909</v>
          </cell>
          <cell r="BA87">
            <v>14.707000000000001</v>
          </cell>
          <cell r="BB87">
            <v>9.138999999999978</v>
          </cell>
          <cell r="BC87">
            <v>0.77000000000001023</v>
          </cell>
          <cell r="BD87">
            <v>5.1089999999999804</v>
          </cell>
          <cell r="BE87">
            <v>19.369</v>
          </cell>
          <cell r="BF87">
            <v>4.0989999999999771</v>
          </cell>
          <cell r="BG87">
            <v>-6.1689999999999845</v>
          </cell>
          <cell r="BH87">
            <v>18.298999999999964</v>
          </cell>
          <cell r="BI87">
            <v>36.017000000000017</v>
          </cell>
          <cell r="BJ87">
            <v>18.343933353814343</v>
          </cell>
          <cell r="BK87">
            <v>-33.244178374676117</v>
          </cell>
          <cell r="BL87">
            <v>13.10615087085489</v>
          </cell>
          <cell r="BM87">
            <v>21.451055426203197</v>
          </cell>
          <cell r="BN87">
            <v>33.982494936760901</v>
          </cell>
          <cell r="BO87">
            <v>-29.043795157671042</v>
          </cell>
          <cell r="BP87">
            <v>25.915945271591454</v>
          </cell>
          <cell r="BQ87">
            <v>37.79943397580319</v>
          </cell>
          <cell r="BR87">
            <v>46.984743471404173</v>
          </cell>
          <cell r="BS87">
            <v>-28.475771687841814</v>
          </cell>
          <cell r="BT87">
            <v>29.883158185676827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-2.677</v>
          </cell>
          <cell r="Q88">
            <v>-7.7670000000000003</v>
          </cell>
          <cell r="R88">
            <v>-10.334</v>
          </cell>
          <cell r="S88">
            <v>-9.6389999999999993</v>
          </cell>
          <cell r="T88">
            <v>-13.02</v>
          </cell>
          <cell r="U88">
            <v>-17.445645076346064</v>
          </cell>
          <cell r="V88">
            <v>-20.276784578734006</v>
          </cell>
          <cell r="W88">
            <v>-22.968594260706432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-0.40300000000000002</v>
          </cell>
          <cell r="AP88">
            <v>-0.67100000000000004</v>
          </cell>
          <cell r="AQ88">
            <v>-0.73099999999999987</v>
          </cell>
          <cell r="AR88">
            <v>-0.87200000000000011</v>
          </cell>
          <cell r="AS88">
            <v>-1.0740000000000001</v>
          </cell>
          <cell r="AT88">
            <v>-4.0650000000000004</v>
          </cell>
          <cell r="AU88">
            <v>-1.3339999999999994</v>
          </cell>
          <cell r="AV88">
            <v>-1.2940000000000003</v>
          </cell>
          <cell r="AW88">
            <v>-2.492</v>
          </cell>
          <cell r="AX88">
            <v>-2.883</v>
          </cell>
          <cell r="AY88">
            <v>-2.274</v>
          </cell>
          <cell r="AZ88">
            <v>-2.6849999999999987</v>
          </cell>
          <cell r="BA88">
            <v>-2.762</v>
          </cell>
          <cell r="BB88">
            <v>-1.754</v>
          </cell>
          <cell r="BC88">
            <v>-2.6480000000000001</v>
          </cell>
          <cell r="BD88">
            <v>-2.4750000000000001</v>
          </cell>
          <cell r="BE88">
            <v>-3.407</v>
          </cell>
          <cell r="BF88">
            <v>-4.4580000000000002</v>
          </cell>
          <cell r="BG88">
            <v>-3.3629999999999995</v>
          </cell>
          <cell r="BH88">
            <v>-1.7919999999999998</v>
          </cell>
          <cell r="BI88">
            <v>-2.9860000000000002</v>
          </cell>
          <cell r="BJ88">
            <v>-4.0272598686197565</v>
          </cell>
          <cell r="BK88">
            <v>-4.3246227759333431</v>
          </cell>
          <cell r="BL88">
            <v>-6.1077624317929642</v>
          </cell>
          <cell r="BM88">
            <v>-4.0621877004566693</v>
          </cell>
          <cell r="BN88">
            <v>-4.5523651975875747</v>
          </cell>
          <cell r="BO88">
            <v>-4.8387874570780172</v>
          </cell>
          <cell r="BP88">
            <v>-6.8234442236117454</v>
          </cell>
          <cell r="BQ88">
            <v>-4.5464419468490336</v>
          </cell>
          <cell r="BR88">
            <v>-5.0861925752166597</v>
          </cell>
          <cell r="BS88">
            <v>-5.4828078021040829</v>
          </cell>
          <cell r="BT88">
            <v>-7.8531519365366567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0.19400000000000001</v>
          </cell>
          <cell r="Q89">
            <v>0</v>
          </cell>
          <cell r="R89">
            <v>-10.792</v>
          </cell>
          <cell r="S89">
            <v>-13.351000000000001</v>
          </cell>
          <cell r="T89">
            <v>-17.245000000000001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0.245</v>
          </cell>
          <cell r="AP89">
            <v>-5.1999999999999991E-2</v>
          </cell>
          <cell r="AQ89">
            <v>0</v>
          </cell>
          <cell r="AR89">
            <v>1.0000000000000009E-3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-10.792</v>
          </cell>
          <cell r="AY89">
            <v>0</v>
          </cell>
          <cell r="AZ89">
            <v>0</v>
          </cell>
          <cell r="BA89">
            <v>0</v>
          </cell>
          <cell r="BB89">
            <v>-4.3710000000000004</v>
          </cell>
          <cell r="BC89">
            <v>0</v>
          </cell>
          <cell r="BD89">
            <v>-8.98</v>
          </cell>
          <cell r="BE89">
            <v>0</v>
          </cell>
          <cell r="BF89">
            <v>0</v>
          </cell>
          <cell r="BG89">
            <v>0</v>
          </cell>
          <cell r="BH89">
            <v>-17.245000000000001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-0.13700000000000068</v>
          </cell>
          <cell r="Q91">
            <v>-2.3490000000000002</v>
          </cell>
          <cell r="R91">
            <v>2.14</v>
          </cell>
          <cell r="S91">
            <v>-0.56699999999999973</v>
          </cell>
          <cell r="T91">
            <v>-12.384</v>
          </cell>
          <cell r="U91">
            <v>-9.4060000000000006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-1.2190000000000001</v>
          </cell>
          <cell r="AP91">
            <v>-1.8259999999999998</v>
          </cell>
          <cell r="AQ91">
            <v>3.9710000000000001</v>
          </cell>
          <cell r="AR91">
            <v>-1.0630000000000008</v>
          </cell>
          <cell r="AS91">
            <v>2.6219999999999999</v>
          </cell>
          <cell r="AT91">
            <v>0.20300000000000029</v>
          </cell>
          <cell r="AU91">
            <v>-3.1850000000000001</v>
          </cell>
          <cell r="AV91">
            <v>-1.9890000000000003</v>
          </cell>
          <cell r="AW91">
            <v>2.1</v>
          </cell>
          <cell r="AX91">
            <v>-4.694</v>
          </cell>
          <cell r="AY91">
            <v>3.8529999999999993</v>
          </cell>
          <cell r="AZ91">
            <v>0.88100000000000067</v>
          </cell>
          <cell r="BA91">
            <v>-1.2789999999999999</v>
          </cell>
          <cell r="BB91">
            <v>-2.137</v>
          </cell>
          <cell r="BC91">
            <v>2.9209999999999998</v>
          </cell>
          <cell r="BD91">
            <v>-7.199999999999962E-2</v>
          </cell>
          <cell r="BE91">
            <v>0.21099999999999999</v>
          </cell>
          <cell r="BF91">
            <v>-0.75800000000000001</v>
          </cell>
          <cell r="BG91">
            <v>-6.7549999999999999</v>
          </cell>
          <cell r="BH91">
            <v>-5.0820000000000007</v>
          </cell>
          <cell r="BI91">
            <v>-9.4060000000000006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-2.620000000000001</v>
          </cell>
          <cell r="Q92">
            <v>-10.116</v>
          </cell>
          <cell r="R92">
            <v>-18.986000000000001</v>
          </cell>
          <cell r="S92">
            <v>-23.557000000000002</v>
          </cell>
          <cell r="T92">
            <v>-42.649000000000001</v>
          </cell>
          <cell r="U92">
            <v>-26.851645076346067</v>
          </cell>
          <cell r="V92">
            <v>-20.276784578734006</v>
          </cell>
          <cell r="W92">
            <v>-22.968594260706432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-1.3770000000000002</v>
          </cell>
          <cell r="AP92">
            <v>-2.5489999999999999</v>
          </cell>
          <cell r="AQ92">
            <v>3.24</v>
          </cell>
          <cell r="AR92">
            <v>-1.9340000000000011</v>
          </cell>
          <cell r="AS92">
            <v>1.5479999999999998</v>
          </cell>
          <cell r="AT92">
            <v>-3.8620000000000001</v>
          </cell>
          <cell r="AU92">
            <v>-4.5189999999999992</v>
          </cell>
          <cell r="AV92">
            <v>-3.2830000000000004</v>
          </cell>
          <cell r="AW92">
            <v>-0.3919999999999999</v>
          </cell>
          <cell r="AX92">
            <v>-18.369</v>
          </cell>
          <cell r="AY92">
            <v>1.5789999999999993</v>
          </cell>
          <cell r="AZ92">
            <v>-1.803999999999998</v>
          </cell>
          <cell r="BA92">
            <v>-4.0410000000000004</v>
          </cell>
          <cell r="BB92">
            <v>-8.2620000000000005</v>
          </cell>
          <cell r="BC92">
            <v>0.27299999999999969</v>
          </cell>
          <cell r="BD92">
            <v>-11.526999999999999</v>
          </cell>
          <cell r="BE92">
            <v>-3.1960000000000002</v>
          </cell>
          <cell r="BF92">
            <v>-5.2160000000000002</v>
          </cell>
          <cell r="BG92">
            <v>-10.117999999999999</v>
          </cell>
          <cell r="BH92">
            <v>-24.119</v>
          </cell>
          <cell r="BI92">
            <v>-12.392000000000001</v>
          </cell>
          <cell r="BJ92">
            <v>-4.0272598686197565</v>
          </cell>
          <cell r="BK92">
            <v>-4.3246227759333431</v>
          </cell>
          <cell r="BL92">
            <v>-6.1077624317929642</v>
          </cell>
          <cell r="BM92">
            <v>-4.0621877004566693</v>
          </cell>
          <cell r="BN92">
            <v>-4.5523651975875747</v>
          </cell>
          <cell r="BO92">
            <v>-4.8387874570780172</v>
          </cell>
          <cell r="BP92">
            <v>-6.8234442236117454</v>
          </cell>
          <cell r="BQ92">
            <v>-4.5464419468490336</v>
          </cell>
          <cell r="BR92">
            <v>-5.0861925752166597</v>
          </cell>
          <cell r="BS92">
            <v>-5.4828078021040829</v>
          </cell>
          <cell r="BT92">
            <v>-7.8531519365366567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115.1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115.1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-7.6259999999999994</v>
          </cell>
          <cell r="Q95">
            <v>0.379</v>
          </cell>
          <cell r="R95">
            <v>-0.35599999999999998</v>
          </cell>
          <cell r="S95">
            <v>-1.0000000000000009E-3</v>
          </cell>
          <cell r="T95">
            <v>-0.13200000000000001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-1.603</v>
          </cell>
          <cell r="AP95">
            <v>-0.70700000000000007</v>
          </cell>
          <cell r="AQ95">
            <v>-5.3110000000000008</v>
          </cell>
          <cell r="AR95">
            <v>-4.9999999999994493E-3</v>
          </cell>
          <cell r="AS95">
            <v>0</v>
          </cell>
          <cell r="AT95">
            <v>0</v>
          </cell>
          <cell r="AU95">
            <v>0.19500000000000001</v>
          </cell>
          <cell r="AV95">
            <v>0.184</v>
          </cell>
          <cell r="AW95">
            <v>-0.23400000000000001</v>
          </cell>
          <cell r="AX95">
            <v>-0.12199999999999997</v>
          </cell>
          <cell r="AY95">
            <v>4.3999999999999984E-2</v>
          </cell>
          <cell r="AZ95">
            <v>-4.4000000000000011E-2</v>
          </cell>
          <cell r="BA95">
            <v>0.182</v>
          </cell>
          <cell r="BB95">
            <v>-0.183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-0.13200000000000001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3.1469999999999998</v>
          </cell>
          <cell r="Q96">
            <v>11.744999999999997</v>
          </cell>
          <cell r="R96">
            <v>10.040000000000001</v>
          </cell>
          <cell r="S96">
            <v>25.722999999999999</v>
          </cell>
          <cell r="T96">
            <v>23.508000000000003</v>
          </cell>
          <cell r="U96">
            <v>13.413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0.56800000000000006</v>
          </cell>
          <cell r="AP96">
            <v>1.0390000000000001</v>
          </cell>
          <cell r="AQ96">
            <v>-0.16700000000000009</v>
          </cell>
          <cell r="AR96">
            <v>1.7069999999999999</v>
          </cell>
          <cell r="AS96">
            <v>2.415</v>
          </cell>
          <cell r="AT96">
            <v>3.5329999999999999</v>
          </cell>
          <cell r="AU96">
            <v>1.101</v>
          </cell>
          <cell r="AV96">
            <v>4.6959999999999997</v>
          </cell>
          <cell r="AW96">
            <v>7.06</v>
          </cell>
          <cell r="AX96">
            <v>0.49999999999999994</v>
          </cell>
          <cell r="AY96">
            <v>0.20000000000000062</v>
          </cell>
          <cell r="AZ96">
            <v>2.2799999999999994</v>
          </cell>
          <cell r="BA96">
            <v>8.1829999999999998</v>
          </cell>
          <cell r="BB96">
            <v>8.0210000000000008</v>
          </cell>
          <cell r="BC96">
            <v>10.562000000000003</v>
          </cell>
          <cell r="BD96">
            <v>-1.0430000000000017</v>
          </cell>
          <cell r="BE96">
            <v>9.4130000000000003</v>
          </cell>
          <cell r="BF96">
            <v>2.8730000000000007</v>
          </cell>
          <cell r="BG96">
            <v>3.2219999999999986</v>
          </cell>
          <cell r="BH96">
            <v>8</v>
          </cell>
          <cell r="BI96">
            <v>13.413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110.62099999999998</v>
          </cell>
          <cell r="Q97">
            <v>12.123999999999999</v>
          </cell>
          <cell r="R97">
            <v>9.6839999999999993</v>
          </cell>
          <cell r="S97">
            <v>25.721999999999998</v>
          </cell>
          <cell r="T97">
            <v>23.375999999999998</v>
          </cell>
          <cell r="U97">
            <v>13.413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-1.0349999999999999</v>
          </cell>
          <cell r="AP97">
            <v>0.33199999999999996</v>
          </cell>
          <cell r="AQ97">
            <v>109.62199999999999</v>
          </cell>
          <cell r="AR97">
            <v>1.7020000000000004</v>
          </cell>
          <cell r="AS97">
            <v>2.415</v>
          </cell>
          <cell r="AT97">
            <v>3.5329999999999999</v>
          </cell>
          <cell r="AU97">
            <v>1.296</v>
          </cell>
          <cell r="AV97">
            <v>4.879999999999999</v>
          </cell>
          <cell r="AW97">
            <v>6.8259999999999996</v>
          </cell>
          <cell r="AX97">
            <v>0.37799999999999995</v>
          </cell>
          <cell r="AY97">
            <v>0.24400000000000066</v>
          </cell>
          <cell r="AZ97">
            <v>2.2359999999999993</v>
          </cell>
          <cell r="BA97">
            <v>8.3650000000000002</v>
          </cell>
          <cell r="BB97">
            <v>7.8380000000000001</v>
          </cell>
          <cell r="BC97">
            <v>10.562000000000003</v>
          </cell>
          <cell r="BD97">
            <v>-1.0430000000000017</v>
          </cell>
          <cell r="BE97">
            <v>9.4130000000000003</v>
          </cell>
          <cell r="BF97">
            <v>2.8730000000000007</v>
          </cell>
          <cell r="BG97">
            <v>3.2219999999999986</v>
          </cell>
          <cell r="BH97">
            <v>7.8680000000000003</v>
          </cell>
          <cell r="BI97">
            <v>13.413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133.85999999999996</v>
          </cell>
          <cell r="Q98">
            <v>18.700999999999993</v>
          </cell>
          <cell r="R98">
            <v>18.389999999999969</v>
          </cell>
          <cell r="S98">
            <v>31.889999999999972</v>
          </cell>
          <cell r="T98">
            <v>16.324999999999957</v>
          </cell>
          <cell r="U98">
            <v>20.78426077364707</v>
          </cell>
          <cell r="V98">
            <v>32.028915898150501</v>
          </cell>
          <cell r="W98">
            <v>63.222969684335943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13.001999999999995</v>
          </cell>
          <cell r="AP98">
            <v>-0.24400000000000799</v>
          </cell>
          <cell r="AQ98">
            <v>118.645</v>
          </cell>
          <cell r="AR98">
            <v>2.4569999999999785</v>
          </cell>
          <cell r="AS98">
            <v>18.078000000000003</v>
          </cell>
          <cell r="AT98">
            <v>-2.2869999999999986</v>
          </cell>
          <cell r="AU98">
            <v>-6.496000000000004</v>
          </cell>
          <cell r="AV98">
            <v>9.4059999999999953</v>
          </cell>
          <cell r="AW98">
            <v>27.753999999999994</v>
          </cell>
          <cell r="AX98">
            <v>-10.046000000000006</v>
          </cell>
          <cell r="AY98">
            <v>-2.0100000000000127</v>
          </cell>
          <cell r="AZ98">
            <v>2.6919999999999922</v>
          </cell>
          <cell r="BA98">
            <v>19.031000000000002</v>
          </cell>
          <cell r="BB98">
            <v>8.7149999999999785</v>
          </cell>
          <cell r="BC98">
            <v>11.605000000000013</v>
          </cell>
          <cell r="BD98">
            <v>-7.4610000000000216</v>
          </cell>
          <cell r="BE98">
            <v>25.585999999999999</v>
          </cell>
          <cell r="BF98">
            <v>1.7559999999999776</v>
          </cell>
          <cell r="BG98">
            <v>-13.064999999999985</v>
          </cell>
          <cell r="BH98">
            <v>2.0479999999999645</v>
          </cell>
          <cell r="BI98">
            <v>37.038000000000018</v>
          </cell>
          <cell r="BJ98">
            <v>14.316673485194586</v>
          </cell>
          <cell r="BK98">
            <v>-37.56880115060946</v>
          </cell>
          <cell r="BL98">
            <v>6.9983884390619258</v>
          </cell>
          <cell r="BM98">
            <v>17.388867725746529</v>
          </cell>
          <cell r="BN98">
            <v>29.430129739173324</v>
          </cell>
          <cell r="BO98">
            <v>-33.882582614749062</v>
          </cell>
          <cell r="BP98">
            <v>19.092501047979709</v>
          </cell>
          <cell r="BQ98">
            <v>33.252992028954154</v>
          </cell>
          <cell r="BR98">
            <v>41.898550896187515</v>
          </cell>
          <cell r="BS98">
            <v>-33.958579489945897</v>
          </cell>
          <cell r="BT98">
            <v>22.030006249140172</v>
          </cell>
        </row>
        <row r="99">
          <cell r="A99" t="str">
            <v>Additional Cash Flow Items</v>
          </cell>
          <cell r="B99">
            <v>0</v>
          </cell>
          <cell r="C99">
            <v>0</v>
          </cell>
          <cell r="D99">
            <v>0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0.746</v>
          </cell>
          <cell r="S104">
            <v>0</v>
          </cell>
          <cell r="T104">
            <v>0</v>
          </cell>
          <cell r="U104">
            <v>3.7237672938301269E-2</v>
          </cell>
          <cell r="V104">
            <v>1.057366919215319E-2</v>
          </cell>
          <cell r="W104">
            <v>1.5213169938844917E-2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0.746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6.4997862016342722E-3</v>
          </cell>
          <cell r="BK104">
            <v>4.3933170410275224E-3</v>
          </cell>
          <cell r="BL104">
            <v>2.6344569695639475E-2</v>
          </cell>
          <cell r="BM104">
            <v>-3.0221853852130387E-2</v>
          </cell>
          <cell r="BN104">
            <v>7.2420100096834972E-3</v>
          </cell>
          <cell r="BO104">
            <v>4.2316770605896892E-3</v>
          </cell>
          <cell r="BP104">
            <v>2.9321835974010391E-2</v>
          </cell>
          <cell r="BQ104">
            <v>-3.3641024683725984E-2</v>
          </cell>
          <cell r="BR104">
            <v>7.9744163619310804E-3</v>
          </cell>
          <cell r="BS104">
            <v>5.8596966607482592E-3</v>
          </cell>
          <cell r="BT104">
            <v>3.5020081599891562E-2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</row>
        <row r="113">
          <cell r="A113" t="str">
            <v>Other Items</v>
          </cell>
          <cell r="B113">
            <v>0</v>
          </cell>
          <cell r="C113">
            <v>0</v>
          </cell>
          <cell r="D113">
            <v>0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</row>
        <row r="116">
          <cell r="B116" t="str">
            <v>Number of employees</v>
          </cell>
          <cell r="C116" t="str">
            <v>EMPLOYEES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0.57399999999999995</v>
          </cell>
          <cell r="P116">
            <v>0.78</v>
          </cell>
          <cell r="Q116">
            <v>1.054</v>
          </cell>
          <cell r="R116">
            <v>1.425</v>
          </cell>
          <cell r="S116">
            <v>1.7210000000000001</v>
          </cell>
          <cell r="T116">
            <v>2.0230000000000001</v>
          </cell>
          <cell r="U116">
            <v>2.2642135258887275</v>
          </cell>
          <cell r="V116">
            <v>2.5341882801865854</v>
          </cell>
          <cell r="W116">
            <v>2.8363536238987437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0.61699999999999999</v>
          </cell>
          <cell r="AP116">
            <v>0.65100000000000002</v>
          </cell>
          <cell r="AQ116">
            <v>0.70699999999999996</v>
          </cell>
          <cell r="AR116">
            <v>0.78</v>
          </cell>
          <cell r="AS116">
            <v>0.88300000000000001</v>
          </cell>
          <cell r="AT116">
            <v>0.96699999999999997</v>
          </cell>
          <cell r="AU116">
            <v>1.0409999999999999</v>
          </cell>
          <cell r="AV116">
            <v>1.054</v>
          </cell>
          <cell r="AW116">
            <v>1.157</v>
          </cell>
          <cell r="AX116">
            <v>1.306</v>
          </cell>
          <cell r="AY116">
            <v>1.3779999999999999</v>
          </cell>
          <cell r="AZ116">
            <v>1.425</v>
          </cell>
          <cell r="BA116">
            <v>1.484</v>
          </cell>
          <cell r="BB116">
            <v>1.5680000000000001</v>
          </cell>
          <cell r="BC116">
            <v>1.661</v>
          </cell>
          <cell r="BD116">
            <v>1.7210000000000001</v>
          </cell>
          <cell r="BE116">
            <v>1.8089999999999999</v>
          </cell>
          <cell r="BF116">
            <v>1.9279999999999999</v>
          </cell>
          <cell r="BG116">
            <v>1.9870000000000001</v>
          </cell>
          <cell r="BH116">
            <v>2.0230000000000001</v>
          </cell>
          <cell r="BI116">
            <v>2.1062121847762927</v>
          </cell>
          <cell r="BJ116">
            <v>2.1833074987096137</v>
          </cell>
          <cell r="BK116">
            <v>2.2282872569299177</v>
          </cell>
          <cell r="BL116">
            <v>2.2642135258887275</v>
          </cell>
          <cell r="BM116">
            <v>2.3573475616224071</v>
          </cell>
          <cell r="BN116">
            <v>2.4436353780289632</v>
          </cell>
          <cell r="BO116">
            <v>2.4939783226427128</v>
          </cell>
          <cell r="BP116">
            <v>2.5341882801865854</v>
          </cell>
          <cell r="BQ116">
            <v>2.6384272042739814</v>
          </cell>
          <cell r="BR116">
            <v>2.7350035962794816</v>
          </cell>
          <cell r="BS116">
            <v>2.7913492097878949</v>
          </cell>
          <cell r="BT116">
            <v>2.8363536238987437</v>
          </cell>
        </row>
        <row r="117">
          <cell r="A117" t="str">
            <v>Geographical Breakdown</v>
          </cell>
          <cell r="B117">
            <v>0</v>
          </cell>
          <cell r="C117">
            <v>0</v>
          </cell>
          <cell r="D117">
            <v>0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0.44789916395560847</v>
          </cell>
          <cell r="S118">
            <v>0.14756711888376015</v>
          </cell>
          <cell r="T118">
            <v>0.40734699899187765</v>
          </cell>
          <cell r="U118">
            <v>0.40734699899187765</v>
          </cell>
          <cell r="V118">
            <v>0.40734699899187765</v>
          </cell>
          <cell r="W118">
            <v>0.40734699899187765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</row>
        <row r="119">
          <cell r="B119" t="str">
            <v>Sales - Total % Americas</v>
          </cell>
          <cell r="C119" t="str">
            <v>SALES_TOT_AM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0.31367131524229541</v>
          </cell>
          <cell r="Q119">
            <v>0.32941432042392987</v>
          </cell>
          <cell r="R119">
            <v>0.32941432042392987</v>
          </cell>
          <cell r="S119">
            <v>0.32941432042392987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</row>
        <row r="120">
          <cell r="B120" t="str">
            <v>Sales - % United States</v>
          </cell>
          <cell r="C120" t="str">
            <v>SALES_US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0.31367131524229541</v>
          </cell>
          <cell r="Q120">
            <v>0.32941432042392987</v>
          </cell>
          <cell r="R120">
            <v>0.32941432042392987</v>
          </cell>
          <cell r="S120">
            <v>0.32941432042392987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</row>
        <row r="121">
          <cell r="B121" t="str">
            <v>Sales - % Canada</v>
          </cell>
          <cell r="C121" t="str">
            <v>SALES_CANADA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</row>
        <row r="122">
          <cell r="B122" t="str">
            <v>Sales - % Argentina</v>
          </cell>
          <cell r="C122" t="str">
            <v>SALES_ARGENTINA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</row>
        <row r="123">
          <cell r="B123" t="str">
            <v>Sales - % Brazil</v>
          </cell>
          <cell r="C123" t="str">
            <v>SALES_BRAZIL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</row>
        <row r="124">
          <cell r="B124" t="str">
            <v>Sales - % Chile</v>
          </cell>
          <cell r="C124" t="str">
            <v>SALES_CHILE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</row>
        <row r="125">
          <cell r="B125" t="str">
            <v>Sales - % Colombia</v>
          </cell>
          <cell r="C125" t="str">
            <v>SALES_COLOMBIA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</row>
        <row r="126">
          <cell r="B126" t="str">
            <v>Sales - % Mexico</v>
          </cell>
          <cell r="C126" t="str">
            <v>SALES_MEXICO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</row>
        <row r="127">
          <cell r="B127" t="str">
            <v>Sales - % Venezuela</v>
          </cell>
          <cell r="C127" t="str">
            <v>SALES_VENEZUELA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</row>
        <row r="128">
          <cell r="B128" t="str">
            <v>Sales - % Other Americas</v>
          </cell>
          <cell r="C128" t="str">
            <v>SALES_OTH_AM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</row>
        <row r="129">
          <cell r="B129" t="str">
            <v>Sales - Total % EMEA</v>
          </cell>
          <cell r="C129" t="str">
            <v>SALES_TOT_EMEA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0.61214986689975759</v>
          </cell>
          <cell r="Q129">
            <v>0.58622012419725589</v>
          </cell>
          <cell r="R129">
            <v>0.58622012419725589</v>
          </cell>
          <cell r="S129">
            <v>0.58622012419725589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</row>
        <row r="130">
          <cell r="B130" t="str">
            <v>Sales - % UK</v>
          </cell>
          <cell r="C130" t="str">
            <v>SALES_UK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</row>
        <row r="131">
          <cell r="B131" t="str">
            <v>Sales - % Western Europe-Ex UK</v>
          </cell>
          <cell r="C131" t="str">
            <v>SALES_EU_EX_UK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</row>
        <row r="132">
          <cell r="A132">
            <v>0</v>
          </cell>
          <cell r="B132" t="str">
            <v>Sales - % Austria</v>
          </cell>
          <cell r="C132" t="str">
            <v>SALES_AUSTRIA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</row>
        <row r="133">
          <cell r="A133">
            <v>0</v>
          </cell>
          <cell r="B133" t="str">
            <v>Sales - % Belgium</v>
          </cell>
          <cell r="C133" t="str">
            <v>SALES_BEL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</row>
        <row r="134">
          <cell r="A134">
            <v>0</v>
          </cell>
          <cell r="B134" t="str">
            <v>Sales - % Denmark</v>
          </cell>
          <cell r="C134" t="str">
            <v>SALES_DEN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</row>
        <row r="135">
          <cell r="A135">
            <v>0</v>
          </cell>
          <cell r="B135" t="str">
            <v>Sales - % Finland</v>
          </cell>
          <cell r="C135" t="str">
            <v>SALES_FIN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</row>
        <row r="136">
          <cell r="A136">
            <v>0</v>
          </cell>
          <cell r="B136" t="str">
            <v>Sales - % France</v>
          </cell>
          <cell r="C136" t="str">
            <v>SALES_FRA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</row>
        <row r="137">
          <cell r="A137">
            <v>0</v>
          </cell>
          <cell r="B137" t="str">
            <v>Sales - % Germany</v>
          </cell>
          <cell r="C137" t="str">
            <v>SALES_GER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</row>
        <row r="138">
          <cell r="A138">
            <v>0</v>
          </cell>
          <cell r="B138" t="str">
            <v>Sales - % Greece</v>
          </cell>
          <cell r="C138" t="str">
            <v>SALES_GRE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</row>
        <row r="139">
          <cell r="A139">
            <v>0</v>
          </cell>
          <cell r="B139" t="str">
            <v>Sales - % Iceland</v>
          </cell>
          <cell r="C139" t="str">
            <v>SALES_ICE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</row>
        <row r="140">
          <cell r="A140">
            <v>0</v>
          </cell>
          <cell r="B140" t="str">
            <v>Sales - % Ireland</v>
          </cell>
          <cell r="C140" t="str">
            <v>SALES_IRE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</row>
        <row r="141">
          <cell r="A141">
            <v>0</v>
          </cell>
          <cell r="B141" t="str">
            <v>Sales - % Italy</v>
          </cell>
          <cell r="C141" t="str">
            <v>SALES_ITA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</row>
        <row r="142">
          <cell r="A142">
            <v>0</v>
          </cell>
          <cell r="B142" t="str">
            <v>Sales - % Netherlands</v>
          </cell>
          <cell r="C142" t="str">
            <v>SALES_NETH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</row>
        <row r="143">
          <cell r="A143">
            <v>0</v>
          </cell>
          <cell r="B143" t="str">
            <v>Sales - % Norway</v>
          </cell>
          <cell r="C143" t="str">
            <v>SALES_NOR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</row>
        <row r="144">
          <cell r="A144">
            <v>0</v>
          </cell>
          <cell r="B144" t="str">
            <v>Sales - % Portugal</v>
          </cell>
          <cell r="C144" t="str">
            <v>SALES_POR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</row>
        <row r="145">
          <cell r="A145">
            <v>0</v>
          </cell>
          <cell r="B145" t="str">
            <v>Sales - % Spain</v>
          </cell>
          <cell r="C145" t="str">
            <v>SALES_SPA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</row>
        <row r="146">
          <cell r="A146">
            <v>0</v>
          </cell>
          <cell r="B146" t="str">
            <v>Sales - % Sweden</v>
          </cell>
          <cell r="C146" t="str">
            <v>SALES_SWE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</row>
        <row r="147">
          <cell r="A147">
            <v>0</v>
          </cell>
          <cell r="B147" t="str">
            <v>Sales - % Switzerland</v>
          </cell>
          <cell r="C147" t="str">
            <v>SALES_SWIT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</row>
        <row r="148">
          <cell r="B148" t="str">
            <v>Sales - % Central &amp; Eastern Europe</v>
          </cell>
          <cell r="C148" t="str">
            <v>SALES_CEE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</row>
        <row r="149">
          <cell r="B149" t="str">
            <v>Sales - % Middle East</v>
          </cell>
          <cell r="C149" t="str">
            <v>SALES_ME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</row>
        <row r="150">
          <cell r="B150" t="str">
            <v>Sales - % Total Africa</v>
          </cell>
          <cell r="C150" t="str">
            <v>SALES_TOT_AFRICA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</row>
        <row r="151">
          <cell r="B151" t="str">
            <v>Sales - % Russia</v>
          </cell>
          <cell r="C151" t="str">
            <v>SALES_RUSSIA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</row>
        <row r="152">
          <cell r="B152" t="str">
            <v>Sales - % Other EMEA</v>
          </cell>
          <cell r="C152" t="str">
            <v>SALES_OTH_EMEA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</row>
        <row r="154">
          <cell r="B154" t="str">
            <v>Sales - % Japan</v>
          </cell>
          <cell r="C154" t="str">
            <v>SALES_JAPAN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</row>
        <row r="155">
          <cell r="B155" t="str">
            <v>Sales - % China</v>
          </cell>
          <cell r="C155" t="str">
            <v>SALES_CHINA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</row>
        <row r="156">
          <cell r="B156" t="str">
            <v>Sales - % India</v>
          </cell>
          <cell r="C156" t="str">
            <v>SALES_INDIA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</row>
        <row r="157">
          <cell r="A157">
            <v>0</v>
          </cell>
          <cell r="B157" t="str">
            <v>Sales - % South Korea</v>
          </cell>
          <cell r="C157" t="str">
            <v>SALES_SK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</row>
        <row r="158">
          <cell r="A158">
            <v>0</v>
          </cell>
          <cell r="B158" t="str">
            <v>Sales - % Australia</v>
          </cell>
          <cell r="C158" t="str">
            <v>SALES_AUSTRA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</row>
        <row r="159">
          <cell r="A159">
            <v>0</v>
          </cell>
          <cell r="B159" t="str">
            <v>Sales - % New Zealand</v>
          </cell>
          <cell r="C159" t="str">
            <v>SALES_NZ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</row>
        <row r="160">
          <cell r="B160" t="str">
            <v>Sales - % Other Asia</v>
          </cell>
          <cell r="C160" t="str">
            <v>SALES_OTH_AEJ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</row>
        <row r="161">
          <cell r="B161" t="str">
            <v>Sales - % Others</v>
          </cell>
          <cell r="C161" t="str">
            <v>SALES_OTHER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7.4178817857946944E-2</v>
          </cell>
          <cell r="Q161">
            <v>8.43655553788141E-2</v>
          </cell>
          <cell r="R161">
            <v>8.43655553788141E-2</v>
          </cell>
          <cell r="S161">
            <v>8.43655553788141E-2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</row>
        <row r="162">
          <cell r="A162">
            <v>0</v>
          </cell>
          <cell r="B162" t="str">
            <v>Operating Profit - % Total Americas</v>
          </cell>
          <cell r="C162" t="str">
            <v>OP_TOT_AM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</row>
        <row r="163">
          <cell r="A163">
            <v>0</v>
          </cell>
          <cell r="B163" t="str">
            <v>Operating Profit - % United States</v>
          </cell>
          <cell r="C163" t="str">
            <v>OP_US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</row>
        <row r="164">
          <cell r="A164">
            <v>0</v>
          </cell>
          <cell r="B164" t="str">
            <v>Operating Profit - % Canada</v>
          </cell>
          <cell r="C164" t="str">
            <v>OP_CANADA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</row>
        <row r="165">
          <cell r="A165">
            <v>0</v>
          </cell>
          <cell r="B165" t="str">
            <v>Operating Profit - % Brazil</v>
          </cell>
          <cell r="C165" t="str">
            <v>OP_BRAZIL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</row>
        <row r="166">
          <cell r="A166">
            <v>0</v>
          </cell>
          <cell r="B166" t="str">
            <v>Operating Profit - % Other Americas</v>
          </cell>
          <cell r="C166" t="str">
            <v>OP_OTH_AM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</row>
        <row r="167">
          <cell r="A167">
            <v>0</v>
          </cell>
          <cell r="B167" t="str">
            <v>Operating Profit - Total % EMEA</v>
          </cell>
          <cell r="C167" t="str">
            <v>OP_TOT_EMEA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</row>
        <row r="168">
          <cell r="A168">
            <v>0</v>
          </cell>
          <cell r="B168" t="str">
            <v>Operating Profit - % UK</v>
          </cell>
          <cell r="C168" t="str">
            <v>OP_UK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</row>
        <row r="169">
          <cell r="A169">
            <v>0</v>
          </cell>
          <cell r="B169" t="str">
            <v>Operating Profit - % Europe-Ex UK</v>
          </cell>
          <cell r="C169" t="str">
            <v>OP_EU_EX_UK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</row>
        <row r="170">
          <cell r="A170">
            <v>0</v>
          </cell>
          <cell r="B170" t="str">
            <v>Operating Profit - % Austria</v>
          </cell>
          <cell r="C170" t="str">
            <v>OP_AUSTRIA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</row>
        <row r="171">
          <cell r="A171">
            <v>0</v>
          </cell>
          <cell r="B171" t="str">
            <v>Operating Profit - % Belgium</v>
          </cell>
          <cell r="C171" t="str">
            <v>OP_BEL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</row>
        <row r="172">
          <cell r="A172">
            <v>0</v>
          </cell>
          <cell r="B172" t="str">
            <v>Operating Profit - % Denmark</v>
          </cell>
          <cell r="C172" t="str">
            <v>OP_DEN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</row>
        <row r="173">
          <cell r="A173">
            <v>0</v>
          </cell>
          <cell r="B173" t="str">
            <v>Operating Profit - % Finland</v>
          </cell>
          <cell r="C173" t="str">
            <v>OP_FIN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</row>
        <row r="174">
          <cell r="A174">
            <v>0</v>
          </cell>
          <cell r="B174" t="str">
            <v>Operating Profit - % France</v>
          </cell>
          <cell r="C174" t="str">
            <v>OP_FRA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</row>
        <row r="175">
          <cell r="A175">
            <v>0</v>
          </cell>
          <cell r="B175" t="str">
            <v>Operating Profit - % Germany</v>
          </cell>
          <cell r="C175" t="str">
            <v>OP_GER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</row>
        <row r="176">
          <cell r="A176">
            <v>0</v>
          </cell>
          <cell r="B176" t="str">
            <v>Operating Profit - % Greece</v>
          </cell>
          <cell r="C176" t="str">
            <v>OP_GRE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</row>
        <row r="177">
          <cell r="A177">
            <v>0</v>
          </cell>
          <cell r="B177" t="str">
            <v>Operating Profit - % Iceland</v>
          </cell>
          <cell r="C177" t="str">
            <v>OP_ICE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</row>
        <row r="178">
          <cell r="A178">
            <v>0</v>
          </cell>
          <cell r="B178" t="str">
            <v>Operating Profit - % Ireland</v>
          </cell>
          <cell r="C178" t="str">
            <v>OP_IRE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</row>
        <row r="179">
          <cell r="A179">
            <v>0</v>
          </cell>
          <cell r="B179" t="str">
            <v>Operating Profit - % Italy</v>
          </cell>
          <cell r="C179" t="str">
            <v>OP_ITA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</row>
        <row r="180">
          <cell r="A180">
            <v>0</v>
          </cell>
          <cell r="B180" t="str">
            <v>Operating Profit - % Netherlands</v>
          </cell>
          <cell r="C180" t="str">
            <v>OP_NETH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</row>
        <row r="181">
          <cell r="A181">
            <v>0</v>
          </cell>
          <cell r="B181" t="str">
            <v>Operating Profit - % Norway</v>
          </cell>
          <cell r="C181" t="str">
            <v>OP_NOR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</row>
        <row r="182">
          <cell r="A182">
            <v>0</v>
          </cell>
          <cell r="B182" t="str">
            <v>Operating Profit - % Portugal</v>
          </cell>
          <cell r="C182" t="str">
            <v>OP_POR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</row>
        <row r="183">
          <cell r="A183">
            <v>0</v>
          </cell>
          <cell r="B183" t="str">
            <v>Operating Profit - % Spain</v>
          </cell>
          <cell r="C183" t="str">
            <v>OP_SPA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</row>
        <row r="184">
          <cell r="A184">
            <v>0</v>
          </cell>
          <cell r="B184" t="str">
            <v>Operating Profit - % Sweden</v>
          </cell>
          <cell r="C184" t="str">
            <v>OP_SWE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</row>
        <row r="185">
          <cell r="A185">
            <v>0</v>
          </cell>
          <cell r="B185" t="str">
            <v>Operating Profit - % Switzerland</v>
          </cell>
          <cell r="C185" t="str">
            <v>OP_SWIT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</row>
        <row r="186">
          <cell r="A186">
            <v>0</v>
          </cell>
          <cell r="B186" t="str">
            <v>Operating Profit - % Central &amp; Eastern Europe</v>
          </cell>
          <cell r="C186" t="str">
            <v>OP_CEE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</row>
        <row r="187">
          <cell r="A187">
            <v>0</v>
          </cell>
          <cell r="B187" t="str">
            <v>Operating Profit - % Middle East</v>
          </cell>
          <cell r="C187" t="str">
            <v>OP_ME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</row>
        <row r="188">
          <cell r="A188">
            <v>0</v>
          </cell>
          <cell r="B188" t="str">
            <v>Operating Profit - % Russia</v>
          </cell>
          <cell r="C188" t="str">
            <v>OP_RUSSIA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</row>
        <row r="189">
          <cell r="A189">
            <v>0</v>
          </cell>
          <cell r="B189" t="str">
            <v>Operating Profit - % Other EMEA</v>
          </cell>
          <cell r="C189" t="str">
            <v>OP_OTH_EMEA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</row>
        <row r="190">
          <cell r="A190">
            <v>0</v>
          </cell>
          <cell r="B190" t="str">
            <v>Operating Profit - Total % Asia (incl Australia &amp; New Zealand)</v>
          </cell>
          <cell r="C190" t="str">
            <v>OP_TOT_ASIA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</row>
        <row r="191">
          <cell r="A191">
            <v>0</v>
          </cell>
          <cell r="B191" t="str">
            <v>Operating Profit - % Japan</v>
          </cell>
          <cell r="C191" t="str">
            <v>OP_JAPAN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</row>
        <row r="192">
          <cell r="A192">
            <v>0</v>
          </cell>
          <cell r="B192" t="str">
            <v>Operating Profit - % Greater China (incl HK)</v>
          </cell>
          <cell r="C192" t="str">
            <v>OP_CHINA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</row>
        <row r="193">
          <cell r="A193">
            <v>0</v>
          </cell>
          <cell r="B193" t="str">
            <v>Operating Profit - % India</v>
          </cell>
          <cell r="C193" t="str">
            <v>OP_INDIA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</row>
        <row r="194">
          <cell r="A194">
            <v>0</v>
          </cell>
          <cell r="B194" t="str">
            <v>Operating Profit - % South Korea</v>
          </cell>
          <cell r="C194" t="str">
            <v>OP_SK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</row>
        <row r="195">
          <cell r="A195">
            <v>0</v>
          </cell>
          <cell r="B195" t="str">
            <v>Operating Profit - % Australia</v>
          </cell>
          <cell r="C195" t="str">
            <v>OP_AUSTRA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</row>
        <row r="196">
          <cell r="A196">
            <v>0</v>
          </cell>
          <cell r="B196" t="str">
            <v>Operating Profit - % New Zealand</v>
          </cell>
          <cell r="C196" t="str">
            <v>OP_NZ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</row>
        <row r="197">
          <cell r="A197">
            <v>0</v>
          </cell>
          <cell r="B197" t="str">
            <v>Operating Profit - % Other AEJ (incl Taiwan)</v>
          </cell>
          <cell r="C197" t="str">
            <v>OP_OTH_AEJ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</row>
        <row r="198">
          <cell r="A198">
            <v>0</v>
          </cell>
          <cell r="B198" t="str">
            <v>Operating Profit - % Others</v>
          </cell>
          <cell r="C198" t="str">
            <v>OP_OTHER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</row>
        <row r="199">
          <cell r="B199" t="str">
            <v>Sales -% Consumer (C)</v>
          </cell>
          <cell r="C199" t="str">
            <v>SALES_CONS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</row>
        <row r="200">
          <cell r="B200" t="str">
            <v>Sales -% Industry (I)</v>
          </cell>
          <cell r="C200" t="str">
            <v>SALES_IND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1</v>
          </cell>
          <cell r="R200">
            <v>1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</row>
        <row r="201">
          <cell r="B201" t="str">
            <v>Sales -% Government (G)</v>
          </cell>
          <cell r="C201" t="str">
            <v>SALES_GOV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0.05</v>
          </cell>
          <cell r="R201">
            <v>0.05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</row>
        <row r="202">
          <cell r="B202" t="str">
            <v>Sales - % Industry Sub-Segment: Financial Services</v>
          </cell>
          <cell r="C202" t="str">
            <v>SALES_FINAN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0.15</v>
          </cell>
          <cell r="R202">
            <v>0.15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</row>
        <row r="203">
          <cell r="B203" t="str">
            <v>Sales (%) SMB</v>
          </cell>
          <cell r="C203" t="str">
            <v>SALES_SMB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0.35</v>
          </cell>
          <cell r="R203">
            <v>0.35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</row>
        <row r="204">
          <cell r="A204">
            <v>0</v>
          </cell>
          <cell r="B204" t="str">
            <v>Operating Profit - % Consumer (C)</v>
          </cell>
          <cell r="C204" t="str">
            <v>OP_CONS</v>
          </cell>
          <cell r="D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</row>
        <row r="205">
          <cell r="A205">
            <v>0</v>
          </cell>
          <cell r="B205" t="str">
            <v>Operating Profit - % Industry (I)</v>
          </cell>
          <cell r="C205" t="str">
            <v>OP_IND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</row>
        <row r="206">
          <cell r="A206">
            <v>0</v>
          </cell>
          <cell r="B206" t="str">
            <v>Operating Profit - % Government (G)</v>
          </cell>
          <cell r="C206" t="str">
            <v>OP_GOV</v>
          </cell>
          <cell r="D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</row>
        <row r="207">
          <cell r="B207" t="str">
            <v>Sales - % from Captive Financing Business</v>
          </cell>
          <cell r="C207" t="str">
            <v>REV_FIN_SEGMENT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</row>
        <row r="209">
          <cell r="A209" t="str">
            <v>FX Exposure - Sales</v>
          </cell>
          <cell r="B209">
            <v>0</v>
          </cell>
          <cell r="C209">
            <v>0</v>
          </cell>
          <cell r="D209">
            <v>0</v>
          </cell>
        </row>
        <row r="210">
          <cell r="B210" t="str">
            <v>Sales - % FX: British Pounds/Pence</v>
          </cell>
          <cell r="C210" t="str">
            <v>SALES_FX_GPB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</row>
        <row r="211">
          <cell r="B211" t="str">
            <v>Sales - % FX: Euro</v>
          </cell>
          <cell r="C211" t="str">
            <v>SALES_FX_EUR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</row>
        <row r="212">
          <cell r="B212" t="str">
            <v>Sales - % FX: New Russian Ruble</v>
          </cell>
          <cell r="C212" t="str">
            <v>SALES_FX_RUB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</row>
        <row r="213">
          <cell r="B213" t="str">
            <v>Sales - % FX: U.S. Dollar</v>
          </cell>
          <cell r="C213" t="str">
            <v>SALES_FX_USD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</row>
        <row r="214">
          <cell r="B214" t="str">
            <v>Sales - % FX: Brazilian Real</v>
          </cell>
          <cell r="C214" t="str">
            <v>SALES_FX_BRL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</row>
        <row r="215">
          <cell r="B215" t="str">
            <v>Sales - % FX: Japanese Yen</v>
          </cell>
          <cell r="C215" t="str">
            <v>SALES_FX_YEN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</row>
        <row r="216">
          <cell r="B216" t="str">
            <v>Sales - % FX: Chinese Renminbi</v>
          </cell>
          <cell r="C216" t="str">
            <v>SALES_FX_CNY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</row>
        <row r="217">
          <cell r="B217" t="str">
            <v>Sales - % FX: Indian Rupee</v>
          </cell>
          <cell r="C217" t="str">
            <v>SALES_FX_INR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</row>
        <row r="218">
          <cell r="B218" t="str">
            <v>Sales - % FX: Canadian Dollar</v>
          </cell>
          <cell r="C218" t="str">
            <v>SALES_FX_CAD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</row>
        <row r="219">
          <cell r="B219" t="str">
            <v>Sales - % FX: Mexican Peso</v>
          </cell>
          <cell r="C219" t="str">
            <v>SALES_FX_MXN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</row>
        <row r="220">
          <cell r="B220" t="str">
            <v>Sales - % FX: Colombian Peso</v>
          </cell>
          <cell r="C220" t="str">
            <v>SALES_FX_COP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</row>
        <row r="221">
          <cell r="B221" t="str">
            <v>Sales - % FX: Argentine Peso</v>
          </cell>
          <cell r="C221" t="str">
            <v>SALES_FX_ARS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</row>
        <row r="222">
          <cell r="B222" t="str">
            <v>Sales - % FX: Chilean Peso</v>
          </cell>
          <cell r="C222" t="str">
            <v>SALES_FX_CLP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</row>
        <row r="223">
          <cell r="B223" t="str">
            <v>Sales - % FX: Venezuelan bolivar</v>
          </cell>
          <cell r="C223" t="str">
            <v>SALES_FX_VEF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</row>
        <row r="224">
          <cell r="B224" t="str">
            <v>Sales - % FX: Other Currency</v>
          </cell>
          <cell r="C224" t="str">
            <v>SALES_FX_OTH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</row>
        <row r="225">
          <cell r="A225" t="str">
            <v>Security: Qlik Technologies Inc.</v>
          </cell>
          <cell r="B225">
            <v>0</v>
          </cell>
          <cell r="C225">
            <v>0</v>
          </cell>
          <cell r="D225">
            <v>0</v>
          </cell>
        </row>
        <row r="226">
          <cell r="A226" t="str">
            <v>Reference Data</v>
          </cell>
          <cell r="B226">
            <v>0</v>
          </cell>
          <cell r="C226">
            <v>0</v>
          </cell>
          <cell r="D226">
            <v>0</v>
          </cell>
        </row>
        <row r="227">
          <cell r="B227" t="str">
            <v>Ticker</v>
          </cell>
          <cell r="C227" t="str">
            <v>Ticker</v>
          </cell>
          <cell r="E227" t="str">
            <v>QLIK</v>
          </cell>
        </row>
        <row r="228">
          <cell r="B228" t="str">
            <v>Security Name</v>
          </cell>
          <cell r="C228" t="str">
            <v>Security Name</v>
          </cell>
          <cell r="E228" t="str">
            <v>Qlik Technologies Inc.</v>
          </cell>
        </row>
        <row r="229">
          <cell r="B229" t="str">
            <v>Interim Type</v>
          </cell>
          <cell r="C229" t="str">
            <v>Interim Type</v>
          </cell>
          <cell r="E229" t="str">
            <v>Q</v>
          </cell>
        </row>
        <row r="230">
          <cell r="B230" t="str">
            <v>Publishing Currency</v>
          </cell>
          <cell r="C230" t="str">
            <v>PUB_CURRENCY_ISO</v>
          </cell>
          <cell r="E230" t="str">
            <v>USD</v>
          </cell>
        </row>
        <row r="231">
          <cell r="B231" t="str">
            <v>Pricing Currency</v>
          </cell>
          <cell r="C231" t="str">
            <v>PRICE_CURRENCY_ISO</v>
          </cell>
          <cell r="E231" t="str">
            <v>USD</v>
          </cell>
        </row>
        <row r="232">
          <cell r="B232" t="str">
            <v>Reporting Currency</v>
          </cell>
          <cell r="C232" t="str">
            <v>CURRENCY_ISO</v>
          </cell>
          <cell r="E232" t="str">
            <v>USD</v>
          </cell>
        </row>
        <row r="233">
          <cell r="A233" t="str">
            <v>General Information</v>
          </cell>
          <cell r="B233">
            <v>0</v>
          </cell>
          <cell r="C233">
            <v>0</v>
          </cell>
          <cell r="D233">
            <v>0</v>
          </cell>
        </row>
        <row r="234">
          <cell r="B234" t="str">
            <v>Americas Investment List</v>
          </cell>
          <cell r="C234" t="str">
            <v>AMER_LIST</v>
          </cell>
          <cell r="E234">
            <v>0</v>
          </cell>
        </row>
        <row r="235">
          <cell r="B235" t="str">
            <v>Americas Conviction List</v>
          </cell>
          <cell r="C235" t="str">
            <v>AMER_CONVICTION</v>
          </cell>
          <cell r="E235">
            <v>0</v>
          </cell>
        </row>
        <row r="236">
          <cell r="B236" t="str">
            <v>Legal rating</v>
          </cell>
          <cell r="C236" t="str">
            <v>LEGAL_RATING</v>
          </cell>
          <cell r="E236">
            <v>0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  <cell r="E237">
            <v>34</v>
          </cell>
        </row>
        <row r="238">
          <cell r="B238" t="str">
            <v>Target price period</v>
          </cell>
          <cell r="C238" t="str">
            <v>TP_PERIOD</v>
          </cell>
          <cell r="E238" t="str">
            <v>12 months</v>
          </cell>
        </row>
        <row r="239">
          <cell r="B239" t="str">
            <v>Current shares outstanding (mn)</v>
          </cell>
          <cell r="C239" t="str">
            <v>NUM_SH</v>
          </cell>
          <cell r="E239">
            <v>92.442064000000002</v>
          </cell>
        </row>
        <row r="240">
          <cell r="B240" t="str">
            <v>Free float</v>
          </cell>
          <cell r="C240" t="str">
            <v>FREE_FLOAT</v>
          </cell>
          <cell r="E240">
            <v>0</v>
          </cell>
        </row>
        <row r="241">
          <cell r="A241" t="str">
            <v>Publishing Items</v>
          </cell>
          <cell r="B241">
            <v>0</v>
          </cell>
          <cell r="C241">
            <v>0</v>
          </cell>
          <cell r="D241">
            <v>0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0.3953776461721687</v>
          </cell>
          <cell r="O242">
            <v>0.7121802359829762</v>
          </cell>
          <cell r="P242">
            <v>2.7859218438668969</v>
          </cell>
          <cell r="Q242">
            <v>2.2220036059800203</v>
          </cell>
          <cell r="R242">
            <v>2.584205465586769</v>
          </cell>
          <cell r="S242">
            <v>3.0487602359937798</v>
          </cell>
          <cell r="T242">
            <v>3.3819574866998265</v>
          </cell>
          <cell r="U242">
            <v>3.4414254711366685</v>
          </cell>
          <cell r="V242">
            <v>3.6057895560974385</v>
          </cell>
          <cell r="W242">
            <v>3.9983599244643804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3.0577053675857808</v>
          </cell>
          <cell r="AS242">
            <v>2.0235865963162887</v>
          </cell>
          <cell r="AT242">
            <v>1.890207342672874</v>
          </cell>
          <cell r="AU242">
            <v>1.912244393729589</v>
          </cell>
          <cell r="AV242">
            <v>2.1655971906045335</v>
          </cell>
          <cell r="AW242">
            <v>2.305009794873742</v>
          </cell>
          <cell r="AX242">
            <v>2.2147331502714707</v>
          </cell>
          <cell r="AY242">
            <v>2.318668861907685</v>
          </cell>
          <cell r="AZ242">
            <v>2.5572000653465614</v>
          </cell>
          <cell r="BA242">
            <v>2.6088658626889161</v>
          </cell>
          <cell r="BB242">
            <v>2.6555264032263604</v>
          </cell>
          <cell r="BC242">
            <v>2.8276412026155642</v>
          </cell>
          <cell r="BD242">
            <v>3.0094882418154376</v>
          </cell>
          <cell r="BE242">
            <v>2.9084053624977955</v>
          </cell>
          <cell r="BF242">
            <v>2.916663500082207</v>
          </cell>
          <cell r="BG242">
            <v>2.8909311980370469</v>
          </cell>
          <cell r="BH242">
            <v>3.3550130436719399</v>
          </cell>
          <cell r="BI242">
            <v>3.2327274735016736</v>
          </cell>
          <cell r="BJ242">
            <v>3.16155067065475</v>
          </cell>
          <cell r="BK242">
            <v>3.1136008129925545</v>
          </cell>
          <cell r="BL242">
            <v>3.4158282672442772</v>
          </cell>
          <cell r="BM242">
            <v>3.2456474643253195</v>
          </cell>
          <cell r="BN242">
            <v>3.1945218395630741</v>
          </cell>
          <cell r="BO242">
            <v>3.1743753869777045</v>
          </cell>
          <cell r="BP242">
            <v>3.5789698178132339</v>
          </cell>
          <cell r="BQ242">
            <v>3.4443146669962643</v>
          </cell>
          <cell r="BR242">
            <v>3.4251208351762568</v>
          </cell>
          <cell r="BS242">
            <v>3.4488690936099169</v>
          </cell>
          <cell r="BT242">
            <v>3.9686202613276755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</row>
        <row r="244">
          <cell r="B244" t="str">
            <v>Special dividend per share</v>
          </cell>
          <cell r="C244" t="str">
            <v>DPS_SPECIAL_PUB</v>
          </cell>
          <cell r="D244" t="str">
            <v>USD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</row>
        <row r="245">
          <cell r="B245" t="str">
            <v>EBITDA (Pub)</v>
          </cell>
          <cell r="C245" t="str">
            <v>EBITDA_PUB</v>
          </cell>
          <cell r="D245" t="str">
            <v>USD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0.24800000000000466</v>
          </cell>
          <cell r="N245">
            <v>2.3249999999999886</v>
          </cell>
          <cell r="O245">
            <v>14.64500000000001</v>
          </cell>
          <cell r="P245">
            <v>32.298999999999978</v>
          </cell>
          <cell r="Q245">
            <v>32.836000000000013</v>
          </cell>
          <cell r="R245">
            <v>39.199999999999989</v>
          </cell>
          <cell r="S245">
            <v>44.463000000000079</v>
          </cell>
          <cell r="T245">
            <v>44.578999999999951</v>
          </cell>
          <cell r="U245">
            <v>57.289373617596993</v>
          </cell>
          <cell r="V245">
            <v>86.017271026925528</v>
          </cell>
          <cell r="W245">
            <v>126.90017517195429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2.8310000000000031</v>
          </cell>
          <cell r="AP245">
            <v>6.8069999999999951</v>
          </cell>
          <cell r="AQ245">
            <v>4.4939999999999998</v>
          </cell>
          <cell r="AR245">
            <v>18.16699999999998</v>
          </cell>
          <cell r="AS245">
            <v>-2.9590000000000103</v>
          </cell>
          <cell r="AT245">
            <v>-0.95499999999999829</v>
          </cell>
          <cell r="AU245">
            <v>5.7369999999999948</v>
          </cell>
          <cell r="AV245">
            <v>31.012999999999991</v>
          </cell>
          <cell r="AW245">
            <v>-2.6600000000000108</v>
          </cell>
          <cell r="AX245">
            <v>3.2920000000000158</v>
          </cell>
          <cell r="AY245">
            <v>5.5849999999999937</v>
          </cell>
          <cell r="AZ245">
            <v>32.98299999999999</v>
          </cell>
          <cell r="BA245">
            <v>-8.4950000000000045</v>
          </cell>
          <cell r="BB245">
            <v>0.30999999999998806</v>
          </cell>
          <cell r="BC245">
            <v>9.019999999999996</v>
          </cell>
          <cell r="BD245">
            <v>43.627999999999986</v>
          </cell>
          <cell r="BE245">
            <v>-11.918000000000006</v>
          </cell>
          <cell r="BF245">
            <v>5.1739999999999782</v>
          </cell>
          <cell r="BG245">
            <v>5.8509999999999849</v>
          </cell>
          <cell r="BH245">
            <v>45.471999999999952</v>
          </cell>
          <cell r="BI245">
            <v>-10.177999999999969</v>
          </cell>
          <cell r="BJ245">
            <v>3.1194629277716501</v>
          </cell>
          <cell r="BK245">
            <v>8.510808274275945</v>
          </cell>
          <cell r="BL245">
            <v>55.837102415549538</v>
          </cell>
          <cell r="BM245">
            <v>-8.4858199578822564</v>
          </cell>
          <cell r="BN245">
            <v>7.5489960208907689</v>
          </cell>
          <cell r="BO245">
            <v>14.27503153264027</v>
          </cell>
          <cell r="BP245">
            <v>72.679063431276717</v>
          </cell>
          <cell r="BQ245">
            <v>-2.1425721182484381</v>
          </cell>
          <cell r="BR245">
            <v>13.830966300877179</v>
          </cell>
          <cell r="BS245">
            <v>22.767906284931257</v>
          </cell>
          <cell r="BT245">
            <v>92.443874704394148</v>
          </cell>
        </row>
        <row r="246">
          <cell r="B246" t="str">
            <v>EPS (Pub)</v>
          </cell>
          <cell r="C246" t="str">
            <v>EPS_PUB</v>
          </cell>
          <cell r="D246" t="str">
            <v>USD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-2.697723550003122E-2</v>
          </cell>
          <cell r="N246">
            <v>0.1838599860815926</v>
          </cell>
          <cell r="O246">
            <v>0.33019790506008972</v>
          </cell>
          <cell r="P246">
            <v>0.23653822251212336</v>
          </cell>
          <cell r="Q246">
            <v>0.1060268584297533</v>
          </cell>
          <cell r="R246">
            <v>4.3982429586488458E-2</v>
          </cell>
          <cell r="S246">
            <v>-0.11378274999691601</v>
          </cell>
          <cell r="T246">
            <v>-0.27403604489075623</v>
          </cell>
          <cell r="U246">
            <v>-0.22768388196909242</v>
          </cell>
          <cell r="V246">
            <v>4.300781104907854E-2</v>
          </cell>
          <cell r="W246">
            <v>0.25386580143677034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-1.4214963358483153E-3</v>
          </cell>
          <cell r="AP246">
            <v>0.14316949005560803</v>
          </cell>
          <cell r="AQ246">
            <v>-7.5064271762865587E-3</v>
          </cell>
          <cell r="AR246">
            <v>0.20375738764589421</v>
          </cell>
          <cell r="AS246">
            <v>-6.4088593001578653E-2</v>
          </cell>
          <cell r="AT246">
            <v>-3.1183974528994105E-2</v>
          </cell>
          <cell r="AU246">
            <v>1.3773162248216401E-2</v>
          </cell>
          <cell r="AV246">
            <v>0.17849452244505776</v>
          </cell>
          <cell r="AW246">
            <v>-8.904323259262123E-2</v>
          </cell>
          <cell r="AX246">
            <v>-2.3149177073976027E-2</v>
          </cell>
          <cell r="AY246">
            <v>1.7133300618939972E-3</v>
          </cell>
          <cell r="AZ246">
            <v>0.15038552090698834</v>
          </cell>
          <cell r="BA246">
            <v>-0.1526406891231257</v>
          </cell>
          <cell r="BB246">
            <v>-9.2219383370951452E-2</v>
          </cell>
          <cell r="BC246">
            <v>3.3154625290520885E-2</v>
          </cell>
          <cell r="BD246">
            <v>9.1566198076472802E-2</v>
          </cell>
          <cell r="BE246">
            <v>-0.29012151921438512</v>
          </cell>
          <cell r="BF246">
            <v>-0.11224831606354257</v>
          </cell>
          <cell r="BG246">
            <v>-0.15735395603071495</v>
          </cell>
          <cell r="BH246">
            <v>0.28080610449415028</v>
          </cell>
          <cell r="BI246">
            <v>-0.32798921495305416</v>
          </cell>
          <cell r="BJ246">
            <v>-9.4894140400712437E-2</v>
          </cell>
          <cell r="BK246">
            <v>-7.9482317112863438E-2</v>
          </cell>
          <cell r="BL246">
            <v>0.27098655684186773</v>
          </cell>
          <cell r="BM246">
            <v>-0.20140197260860232</v>
          </cell>
          <cell r="BN246">
            <v>-7.864380061451573E-2</v>
          </cell>
          <cell r="BO246">
            <v>-5.5584276568908672E-2</v>
          </cell>
          <cell r="BP246">
            <v>0.36921132322796457</v>
          </cell>
          <cell r="BQ246">
            <v>-0.16889904005089076</v>
          </cell>
          <cell r="BR246">
            <v>-4.9304964638677236E-2</v>
          </cell>
          <cell r="BS246">
            <v>-1.5520665183247597E-2</v>
          </cell>
          <cell r="BT246">
            <v>0.47917426255815798</v>
          </cell>
        </row>
        <row r="247">
          <cell r="B247" t="str">
            <v>Consensus earnings equivalent estimate</v>
          </cell>
          <cell r="C247" t="str">
            <v>CEEE_EPS</v>
          </cell>
          <cell r="D247" t="str">
            <v>USD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-1.2934290993165473E-2</v>
          </cell>
          <cell r="N247">
            <v>0.22810016048108064</v>
          </cell>
          <cell r="O247">
            <v>0.40137742722651903</v>
          </cell>
          <cell r="P247">
            <v>0.28895254453223373</v>
          </cell>
          <cell r="Q247">
            <v>0.2705888898072909</v>
          </cell>
          <cell r="R247">
            <v>0.26339048090476153</v>
          </cell>
          <cell r="S247">
            <v>0.26434835878023821</v>
          </cell>
          <cell r="T247">
            <v>0.23805870759593956</v>
          </cell>
          <cell r="U247">
            <v>0.33900634329950041</v>
          </cell>
          <cell r="V247">
            <v>0.5163402006663278</v>
          </cell>
          <cell r="W247">
            <v>0.77868541865340235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2.7235391980959304E-3</v>
          </cell>
          <cell r="AP247">
            <v>0.15025107873840376</v>
          </cell>
          <cell r="AQ247">
            <v>6.2284248977407374E-3</v>
          </cell>
          <cell r="AR247">
            <v>0.2332991355907835</v>
          </cell>
          <cell r="AS247">
            <v>-3.3987904874606407E-2</v>
          </cell>
          <cell r="AT247">
            <v>1.4353613691587263E-2</v>
          </cell>
          <cell r="AU247">
            <v>4.716195490627878E-2</v>
          </cell>
          <cell r="AV247">
            <v>0.23303007203091491</v>
          </cell>
          <cell r="AW247">
            <v>-2.9716524677606541E-2</v>
          </cell>
          <cell r="AX247">
            <v>1.9020661417470705E-2</v>
          </cell>
          <cell r="AY247">
            <v>2.0559960742729155E-2</v>
          </cell>
          <cell r="AZ247">
            <v>0.24959575034212261</v>
          </cell>
          <cell r="BA247">
            <v>-9.438617805387281E-2</v>
          </cell>
          <cell r="BB247">
            <v>-1.7025469460707543E-2</v>
          </cell>
          <cell r="BC247">
            <v>5.3080610440082665E-2</v>
          </cell>
          <cell r="BD247">
            <v>0.31464892313296861</v>
          </cell>
          <cell r="BE247">
            <v>-0.11625039235908713</v>
          </cell>
          <cell r="BF247">
            <v>1.9983851684053977E-2</v>
          </cell>
          <cell r="BG247">
            <v>7.1967663844190654E-3</v>
          </cell>
          <cell r="BH247">
            <v>0.32203522696267567</v>
          </cell>
          <cell r="BI247">
            <v>-9.171149618641132E-2</v>
          </cell>
          <cell r="BJ247">
            <v>2.3967870820364679E-3</v>
          </cell>
          <cell r="BK247">
            <v>3.6829346663031517E-2</v>
          </cell>
          <cell r="BL247">
            <v>0.38781517863755588</v>
          </cell>
          <cell r="BM247">
            <v>-8.6813555263541245E-2</v>
          </cell>
          <cell r="BN247">
            <v>2.8724640586598734E-2</v>
          </cell>
          <cell r="BO247">
            <v>7.1480248409299951E-2</v>
          </cell>
          <cell r="BP247">
            <v>0.49715137317943481</v>
          </cell>
          <cell r="BQ247">
            <v>-4.3222307766937182E-2</v>
          </cell>
          <cell r="BR247">
            <v>6.7709013234343932E-2</v>
          </cell>
          <cell r="BS247">
            <v>0.12490697988740694</v>
          </cell>
          <cell r="BT247">
            <v>0.62351290721847441</v>
          </cell>
        </row>
        <row r="248">
          <cell r="B248" t="str">
            <v>EPS (excl. ESO) (Pub)</v>
          </cell>
          <cell r="C248" t="str">
            <v>EPS_PUB_EX_ESO</v>
          </cell>
          <cell r="D248" t="str">
            <v>USD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-1.2934290993165473E-2</v>
          </cell>
          <cell r="N248">
            <v>0.22810016048108064</v>
          </cell>
          <cell r="O248">
            <v>0.40137742722651903</v>
          </cell>
          <cell r="P248">
            <v>0.28895254453223373</v>
          </cell>
          <cell r="Q248">
            <v>0.2705888898072909</v>
          </cell>
          <cell r="R248">
            <v>0.26339048090476153</v>
          </cell>
          <cell r="S248">
            <v>0.26434835878023821</v>
          </cell>
          <cell r="T248">
            <v>0.23805870759593956</v>
          </cell>
          <cell r="U248">
            <v>0.33900634329950041</v>
          </cell>
          <cell r="V248">
            <v>0.5163402006663278</v>
          </cell>
          <cell r="W248">
            <v>0.77868541865340235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2.7235391980959304E-3</v>
          </cell>
          <cell r="AP248">
            <v>0.15025107873840376</v>
          </cell>
          <cell r="AQ248">
            <v>6.2284248977407374E-3</v>
          </cell>
          <cell r="AR248">
            <v>0.2332991355907835</v>
          </cell>
          <cell r="AS248">
            <v>-3.3987904874606407E-2</v>
          </cell>
          <cell r="AT248">
            <v>1.4353613691587263E-2</v>
          </cell>
          <cell r="AU248">
            <v>4.716195490627878E-2</v>
          </cell>
          <cell r="AV248">
            <v>0.23303007203091491</v>
          </cell>
          <cell r="AW248">
            <v>-2.9716524677606541E-2</v>
          </cell>
          <cell r="AX248">
            <v>1.9020661417470705E-2</v>
          </cell>
          <cell r="AY248">
            <v>2.0559960742729155E-2</v>
          </cell>
          <cell r="AZ248">
            <v>0.24959575034212261</v>
          </cell>
          <cell r="BA248">
            <v>-9.438617805387281E-2</v>
          </cell>
          <cell r="BB248">
            <v>-1.7025469460707543E-2</v>
          </cell>
          <cell r="BC248">
            <v>5.3080610440082665E-2</v>
          </cell>
          <cell r="BD248">
            <v>0.31464892313296861</v>
          </cell>
          <cell r="BE248">
            <v>-0.11625039235908713</v>
          </cell>
          <cell r="BF248">
            <v>1.9983851684053977E-2</v>
          </cell>
          <cell r="BG248">
            <v>7.1967663844190654E-3</v>
          </cell>
          <cell r="BH248">
            <v>0.32203522696267567</v>
          </cell>
          <cell r="BI248">
            <v>-9.171149618641132E-2</v>
          </cell>
          <cell r="BJ248">
            <v>2.3967870820364679E-3</v>
          </cell>
          <cell r="BK248">
            <v>3.6829346663031517E-2</v>
          </cell>
          <cell r="BL248">
            <v>0.38781517863755588</v>
          </cell>
          <cell r="BM248">
            <v>-8.6813555263541245E-2</v>
          </cell>
          <cell r="BN248">
            <v>2.8724640586598734E-2</v>
          </cell>
          <cell r="BO248">
            <v>7.1480248409299951E-2</v>
          </cell>
          <cell r="BP248">
            <v>0.49715137317943481</v>
          </cell>
          <cell r="BQ248">
            <v>-4.3222307766937182E-2</v>
          </cell>
          <cell r="BR248">
            <v>6.7709013234343932E-2</v>
          </cell>
          <cell r="BS248">
            <v>0.12490697988740694</v>
          </cell>
          <cell r="BT248">
            <v>0.62351290721847441</v>
          </cell>
        </row>
        <row r="249">
          <cell r="B249" t="str">
            <v>EV adjustment (Pub)</v>
          </cell>
          <cell r="C249" t="str">
            <v>EV_ADJ_PUB</v>
          </cell>
          <cell r="D249" t="str">
            <v>USD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</row>
        <row r="250">
          <cell r="B250" t="str">
            <v>Net debt (Pub)</v>
          </cell>
          <cell r="C250" t="str">
            <v>NET_DEBT_PUB</v>
          </cell>
          <cell r="D250" t="str">
            <v>USD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-6.7220000000000013</v>
          </cell>
          <cell r="O250">
            <v>-17.811</v>
          </cell>
          <cell r="P250">
            <v>-158.71199999999999</v>
          </cell>
          <cell r="Q250">
            <v>-177.08700000000002</v>
          </cell>
          <cell r="R250">
            <v>-195.803</v>
          </cell>
          <cell r="S250">
            <v>-227.69300000000001</v>
          </cell>
          <cell r="T250">
            <v>-244.018</v>
          </cell>
          <cell r="U250">
            <v>-264.80226077364699</v>
          </cell>
          <cell r="V250">
            <v>-296.83117667179749</v>
          </cell>
          <cell r="W250">
            <v>-360.05414635613346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-158.71199999999999</v>
          </cell>
          <cell r="AS250">
            <v>-176.79</v>
          </cell>
          <cell r="AT250">
            <v>-174.50299999999999</v>
          </cell>
          <cell r="AU250">
            <v>-169.922</v>
          </cell>
          <cell r="AV250">
            <v>-177.08700000000002</v>
          </cell>
          <cell r="AW250">
            <v>-205.61999999999998</v>
          </cell>
          <cell r="AX250">
            <v>-195.12100000000001</v>
          </cell>
          <cell r="AY250">
            <v>-193.066</v>
          </cell>
          <cell r="AZ250">
            <v>-195.803</v>
          </cell>
          <cell r="BA250">
            <v>-214.65100000000001</v>
          </cell>
          <cell r="BB250">
            <v>-223.54900000000001</v>
          </cell>
          <cell r="BC250">
            <v>-235.154</v>
          </cell>
          <cell r="BD250">
            <v>-227.69300000000001</v>
          </cell>
          <cell r="BE250">
            <v>-253.279</v>
          </cell>
          <cell r="BF250">
            <v>-255.035</v>
          </cell>
          <cell r="BG250">
            <v>-241.97900000000001</v>
          </cell>
          <cell r="BH250">
            <v>-244.018</v>
          </cell>
          <cell r="BI250">
            <v>-281.05599999999998</v>
          </cell>
          <cell r="BJ250">
            <v>-295.37267348519458</v>
          </cell>
          <cell r="BK250">
            <v>-257.80387233458509</v>
          </cell>
          <cell r="BL250">
            <v>-264.80226077364699</v>
          </cell>
          <cell r="BM250">
            <v>-282.19112849939353</v>
          </cell>
          <cell r="BN250">
            <v>-311.62125823856684</v>
          </cell>
          <cell r="BO250">
            <v>-277.73867562381776</v>
          </cell>
          <cell r="BP250">
            <v>-296.83117667179749</v>
          </cell>
          <cell r="BQ250">
            <v>-330.08416870075166</v>
          </cell>
          <cell r="BR250">
            <v>-371.98271959693921</v>
          </cell>
          <cell r="BS250">
            <v>-338.02414010699329</v>
          </cell>
          <cell r="BT250">
            <v>-360.05414635613346</v>
          </cell>
        </row>
        <row r="251">
          <cell r="B251" t="str">
            <v>Net income (Pub)</v>
          </cell>
          <cell r="C251" t="str">
            <v>NI_PUB</v>
          </cell>
          <cell r="D251" t="str">
            <v>USD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-0.17499999999999535</v>
          </cell>
          <cell r="N251">
            <v>3.7689999999999886</v>
          </cell>
          <cell r="O251">
            <v>8.3400000000000105</v>
          </cell>
          <cell r="P251">
            <v>16.510999999999985</v>
          </cell>
          <cell r="Q251">
            <v>23.08100000000001</v>
          </cell>
          <cell r="R251">
            <v>22.989999999999995</v>
          </cell>
          <cell r="S251">
            <v>23.599000000000075</v>
          </cell>
          <cell r="T251">
            <v>21.714999999999957</v>
          </cell>
          <cell r="U251">
            <v>31.574268869804651</v>
          </cell>
          <cell r="V251">
            <v>49.059787702222536</v>
          </cell>
          <cell r="W251">
            <v>75.477240680319937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0.22799999999999998</v>
          </cell>
          <cell r="AP251">
            <v>3.712999999999993</v>
          </cell>
          <cell r="AQ251">
            <v>0.4240000000000011</v>
          </cell>
          <cell r="AR251">
            <v>12.145999999999979</v>
          </cell>
          <cell r="AS251">
            <v>-2.6930000000000005</v>
          </cell>
          <cell r="AT251">
            <v>1.2460000000000016</v>
          </cell>
          <cell r="AU251">
            <v>4.1329999999999965</v>
          </cell>
          <cell r="AV251">
            <v>20.394999999999996</v>
          </cell>
          <cell r="AW251">
            <v>-2.5150000000000095</v>
          </cell>
          <cell r="AX251">
            <v>1.676999999999998</v>
          </cell>
          <cell r="AY251">
            <v>1.8119999999999905</v>
          </cell>
          <cell r="AZ251">
            <v>22.015999999999984</v>
          </cell>
          <cell r="BA251">
            <v>-8.1659999999999986</v>
          </cell>
          <cell r="BB251">
            <v>-1.4860000000000153</v>
          </cell>
          <cell r="BC251">
            <v>4.7950000000000017</v>
          </cell>
          <cell r="BD251">
            <v>28.455999999999989</v>
          </cell>
          <cell r="BE251">
            <v>-10.370000000000008</v>
          </cell>
          <cell r="BF251">
            <v>1.8169999999999851</v>
          </cell>
          <cell r="BG251">
            <v>0.65700000000000092</v>
          </cell>
          <cell r="BH251">
            <v>29.610999999999979</v>
          </cell>
          <cell r="BI251">
            <v>-8.4779999999999909</v>
          </cell>
          <cell r="BJ251">
            <v>0.22267176455614834</v>
          </cell>
          <cell r="BK251">
            <v>3.4387117440356993</v>
          </cell>
          <cell r="BL251">
            <v>36.39088536121286</v>
          </cell>
          <cell r="BM251">
            <v>-8.0616866948485555</v>
          </cell>
          <cell r="BN251">
            <v>2.7224163588489541</v>
          </cell>
          <cell r="BO251">
            <v>6.8085096487970702</v>
          </cell>
          <cell r="BP251">
            <v>47.590548389425145</v>
          </cell>
          <cell r="BQ251">
            <v>-4.0958479819931011</v>
          </cell>
          <cell r="BR251">
            <v>6.5465226382642587</v>
          </cell>
          <cell r="BS251">
            <v>12.137156696161108</v>
          </cell>
          <cell r="BT251">
            <v>60.889409327887506</v>
          </cell>
        </row>
        <row r="252">
          <cell r="B252" t="str">
            <v>EBIT, operating profit (Pub)</v>
          </cell>
          <cell r="C252" t="str">
            <v>EBIT_PUB</v>
          </cell>
          <cell r="D252" t="str">
            <v>USD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0.24800000000000466</v>
          </cell>
          <cell r="N252">
            <v>2.3249999999999886</v>
          </cell>
          <cell r="O252">
            <v>14.64500000000001</v>
          </cell>
          <cell r="P252">
            <v>30.585999999999984</v>
          </cell>
          <cell r="Q252">
            <v>29.865000000000009</v>
          </cell>
          <cell r="R252">
            <v>33.944999999999993</v>
          </cell>
          <cell r="S252">
            <v>36.23500000000007</v>
          </cell>
          <cell r="T252">
            <v>32.847999999999956</v>
          </cell>
          <cell r="U252">
            <v>43.574796490264191</v>
          </cell>
          <cell r="V252">
            <v>69.935418185206117</v>
          </cell>
          <cell r="W252">
            <v>107.64783540796748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2.509000000000003</v>
          </cell>
          <cell r="AP252">
            <v>6.3899999999999952</v>
          </cell>
          <cell r="AQ252">
            <v>4.0299999999999994</v>
          </cell>
          <cell r="AR252">
            <v>17.656999999999979</v>
          </cell>
          <cell r="AS252">
            <v>-3.5090000000000101</v>
          </cell>
          <cell r="AT252">
            <v>-1.6009999999999982</v>
          </cell>
          <cell r="AU252">
            <v>4.915999999999995</v>
          </cell>
          <cell r="AV252">
            <v>30.05899999999999</v>
          </cell>
          <cell r="AW252">
            <v>-3.7550000000000106</v>
          </cell>
          <cell r="AX252">
            <v>2.0710000000000157</v>
          </cell>
          <cell r="AY252">
            <v>3.7449999999999939</v>
          </cell>
          <cell r="AZ252">
            <v>31.88399999999999</v>
          </cell>
          <cell r="BA252">
            <v>-10.214000000000004</v>
          </cell>
          <cell r="BB252">
            <v>-1.655000000000012</v>
          </cell>
          <cell r="BC252">
            <v>6.785999999999996</v>
          </cell>
          <cell r="BD252">
            <v>41.317999999999984</v>
          </cell>
          <cell r="BE252">
            <v>-14.487000000000005</v>
          </cell>
          <cell r="BF252">
            <v>2.606999999999978</v>
          </cell>
          <cell r="BG252">
            <v>2.6399999999999855</v>
          </cell>
          <cell r="BH252">
            <v>42.087999999999951</v>
          </cell>
          <cell r="BI252">
            <v>-13.536999999999969</v>
          </cell>
          <cell r="BJ252">
            <v>0.28632542244832759</v>
          </cell>
          <cell r="BK252">
            <v>4.8738212047993592</v>
          </cell>
          <cell r="BL252">
            <v>51.951649863016584</v>
          </cell>
          <cell r="BM252">
            <v>-11.551770517355695</v>
          </cell>
          <cell r="BN252">
            <v>3.8509239075425219</v>
          </cell>
          <cell r="BO252">
            <v>9.6839879927858945</v>
          </cell>
          <cell r="BP252">
            <v>67.952276802233484</v>
          </cell>
          <cell r="BQ252">
            <v>-5.8919199260799449</v>
          </cell>
          <cell r="BR252">
            <v>9.307649611111346</v>
          </cell>
          <cell r="BS252">
            <v>17.289122412010666</v>
          </cell>
          <cell r="BT252">
            <v>86.942983310925229</v>
          </cell>
        </row>
        <row r="253">
          <cell r="B253" t="str">
            <v>Pre-tax profit (Pub)</v>
          </cell>
          <cell r="C253" t="str">
            <v>PTP_PUB</v>
          </cell>
          <cell r="D253" t="str">
            <v>USD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-0.21499999999999536</v>
          </cell>
          <cell r="N253">
            <v>5.6289999999999889</v>
          </cell>
          <cell r="O253">
            <v>10.11600000000001</v>
          </cell>
          <cell r="P253">
            <v>24.280999999999985</v>
          </cell>
          <cell r="Q253">
            <v>33.942000000000007</v>
          </cell>
          <cell r="R253">
            <v>33.731999999999992</v>
          </cell>
          <cell r="S253">
            <v>33.713000000000072</v>
          </cell>
          <cell r="T253">
            <v>31.021999999999956</v>
          </cell>
          <cell r="U253">
            <v>45.108226533507228</v>
          </cell>
          <cell r="V253">
            <v>70.08871769866947</v>
          </cell>
          <cell r="W253">
            <v>107.82971681057263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0.33499999999999996</v>
          </cell>
          <cell r="AP253">
            <v>5.4609999999999932</v>
          </cell>
          <cell r="AQ253">
            <v>0.62300000000000111</v>
          </cell>
          <cell r="AR253">
            <v>17.861999999999981</v>
          </cell>
          <cell r="AS253">
            <v>-3.9600000000000004</v>
          </cell>
          <cell r="AT253">
            <v>1.8330000000000015</v>
          </cell>
          <cell r="AU253">
            <v>6.0769999999999964</v>
          </cell>
          <cell r="AV253">
            <v>29.991999999999997</v>
          </cell>
          <cell r="AW253">
            <v>-3.6990000000000096</v>
          </cell>
          <cell r="AX253">
            <v>2.465999999999998</v>
          </cell>
          <cell r="AY253">
            <v>2.5889999999999902</v>
          </cell>
          <cell r="AZ253">
            <v>32.375999999999983</v>
          </cell>
          <cell r="BA253">
            <v>-11.664999999999999</v>
          </cell>
          <cell r="BB253">
            <v>-2.1240000000000152</v>
          </cell>
          <cell r="BC253">
            <v>6.8500000000000014</v>
          </cell>
          <cell r="BD253">
            <v>40.651999999999987</v>
          </cell>
          <cell r="BE253">
            <v>-14.815000000000008</v>
          </cell>
          <cell r="BF253">
            <v>2.595999999999985</v>
          </cell>
          <cell r="BG253">
            <v>0.9390000000000005</v>
          </cell>
          <cell r="BH253">
            <v>42.301999999999978</v>
          </cell>
          <cell r="BI253">
            <v>-12.111999999999991</v>
          </cell>
          <cell r="BJ253">
            <v>0.3181175291700955</v>
          </cell>
          <cell r="BK253">
            <v>4.9126771224062749</v>
          </cell>
          <cell r="BL253">
            <v>51.989431881930912</v>
          </cell>
          <cell r="BM253">
            <v>-11.517238646851348</v>
          </cell>
          <cell r="BN253">
            <v>3.8893497214412056</v>
          </cell>
          <cell r="BO253">
            <v>9.7269012581068814</v>
          </cell>
          <cell r="BP253">
            <v>67.98970536597281</v>
          </cell>
          <cell r="BQ253">
            <v>-5.851487468494982</v>
          </cell>
          <cell r="BR253">
            <v>9.3526164419269548</v>
          </cell>
          <cell r="BS253">
            <v>17.339613340870887</v>
          </cell>
          <cell r="BT253">
            <v>86.988974496269606</v>
          </cell>
        </row>
        <row r="254">
          <cell r="B254" t="str">
            <v>Sales, revenue (Pub)</v>
          </cell>
          <cell r="C254" t="str">
            <v>REVS_PUB</v>
          </cell>
          <cell r="D254" t="str">
            <v>USD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80.585999999999999</v>
          </cell>
          <cell r="N254">
            <v>118.264</v>
          </cell>
          <cell r="O254">
            <v>157.35900000000001</v>
          </cell>
          <cell r="P254">
            <v>226.52099999999999</v>
          </cell>
          <cell r="Q254">
            <v>320.61900000000003</v>
          </cell>
          <cell r="R254">
            <v>388.53699999999998</v>
          </cell>
          <cell r="S254">
            <v>470.45000000000005</v>
          </cell>
          <cell r="T254">
            <v>556.79700000000003</v>
          </cell>
          <cell r="U254">
            <v>605.01996140341055</v>
          </cell>
          <cell r="V254">
            <v>679.77409893091965</v>
          </cell>
          <cell r="W254">
            <v>770.01634093685493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43.765000000000001</v>
          </cell>
          <cell r="AP254">
            <v>51.129999999999995</v>
          </cell>
          <cell r="AQ254">
            <v>50.268000000000001</v>
          </cell>
          <cell r="AR254">
            <v>81.35799999999999</v>
          </cell>
          <cell r="AS254">
            <v>63.018999999999998</v>
          </cell>
          <cell r="AT254">
            <v>74.042000000000002</v>
          </cell>
          <cell r="AU254">
            <v>75.503999999999991</v>
          </cell>
          <cell r="AV254">
            <v>108.054</v>
          </cell>
          <cell r="AW254">
            <v>79.155000000000001</v>
          </cell>
          <cell r="AX254">
            <v>85.801000000000002</v>
          </cell>
          <cell r="AY254">
            <v>86.095999999999989</v>
          </cell>
          <cell r="AZ254">
            <v>137.48499999999999</v>
          </cell>
          <cell r="BA254">
            <v>96.548000000000002</v>
          </cell>
          <cell r="BB254">
            <v>108.00699999999999</v>
          </cell>
          <cell r="BC254">
            <v>104.1</v>
          </cell>
          <cell r="BD254">
            <v>161.79499999999999</v>
          </cell>
          <cell r="BE254">
            <v>111.11200000000001</v>
          </cell>
          <cell r="BF254">
            <v>131.61799999999999</v>
          </cell>
          <cell r="BG254">
            <v>131.28399999999999</v>
          </cell>
          <cell r="BH254">
            <v>182.78299999999999</v>
          </cell>
          <cell r="BI254">
            <v>120.26400000000001</v>
          </cell>
          <cell r="BJ254">
            <v>135.01287335383694</v>
          </cell>
          <cell r="BK254">
            <v>144.98188996934971</v>
          </cell>
          <cell r="BL254">
            <v>204.76119808022395</v>
          </cell>
          <cell r="BM254">
            <v>136.18382012413747</v>
          </cell>
          <cell r="BN254">
            <v>152.61689732799752</v>
          </cell>
          <cell r="BO254">
            <v>162.21913147921865</v>
          </cell>
          <cell r="BP254">
            <v>228.75424999956596</v>
          </cell>
          <cell r="BQ254">
            <v>152.41832183798829</v>
          </cell>
          <cell r="BR254">
            <v>170.51332578801342</v>
          </cell>
          <cell r="BS254">
            <v>183.80975143345043</v>
          </cell>
          <cell r="BT254">
            <v>263.27494187740274</v>
          </cell>
        </row>
        <row r="255">
          <cell r="B255" t="str">
            <v>Total shareholders' equity (Pub)</v>
          </cell>
          <cell r="C255" t="str">
            <v>EQ_PUB</v>
          </cell>
          <cell r="D255" t="str">
            <v>USD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6.5329999999999977</v>
          </cell>
          <cell r="O255">
            <v>14.798</v>
          </cell>
          <cell r="P255">
            <v>159.19000000000003</v>
          </cell>
          <cell r="Q255">
            <v>189.535</v>
          </cell>
          <cell r="R255">
            <v>225.56199999999998</v>
          </cell>
          <cell r="S255">
            <v>272.17</v>
          </cell>
          <cell r="T255">
            <v>308.49200000000002</v>
          </cell>
          <cell r="U255">
            <v>320.5264304599325</v>
          </cell>
          <cell r="V255">
            <v>342.60216402431229</v>
          </cell>
          <cell r="W255">
            <v>387.5572434208766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159.19000000000003</v>
          </cell>
          <cell r="AS255">
            <v>160.33699999999999</v>
          </cell>
          <cell r="AT255">
            <v>164.08399999999997</v>
          </cell>
          <cell r="AU255">
            <v>167.57799999999997</v>
          </cell>
          <cell r="AV255">
            <v>189.535</v>
          </cell>
          <cell r="AW255">
            <v>195.07999999999996</v>
          </cell>
          <cell r="AX255">
            <v>195.26699999999997</v>
          </cell>
          <cell r="AY255">
            <v>204.35</v>
          </cell>
          <cell r="AZ255">
            <v>225.56199999999998</v>
          </cell>
          <cell r="BA255">
            <v>225.71099999999998</v>
          </cell>
          <cell r="BB255">
            <v>231.77699999999999</v>
          </cell>
          <cell r="BC255">
            <v>255.43299999999999</v>
          </cell>
          <cell r="BD255">
            <v>272.17</v>
          </cell>
          <cell r="BE255">
            <v>263.80400000000003</v>
          </cell>
          <cell r="BF255">
            <v>265.19300000000004</v>
          </cell>
          <cell r="BG255">
            <v>263.91600000000005</v>
          </cell>
          <cell r="BH255">
            <v>308.49200000000002</v>
          </cell>
          <cell r="BI255">
            <v>298.84000000000003</v>
          </cell>
          <cell r="BJ255">
            <v>293.72157078308885</v>
          </cell>
          <cell r="BK255">
            <v>290.71315817350143</v>
          </cell>
          <cell r="BL255">
            <v>320.5264304599325</v>
          </cell>
          <cell r="BM255">
            <v>306.08019298826031</v>
          </cell>
          <cell r="BN255">
            <v>302.76509425793137</v>
          </cell>
          <cell r="BO255">
            <v>302.35996561435707</v>
          </cell>
          <cell r="BP255">
            <v>342.60216402431229</v>
          </cell>
          <cell r="BQ255">
            <v>331.3606616304674</v>
          </cell>
          <cell r="BR255">
            <v>331.16168756833332</v>
          </cell>
          <cell r="BS255">
            <v>335.12510390871239</v>
          </cell>
          <cell r="BT255">
            <v>387.5572434208766</v>
          </cell>
        </row>
        <row r="256">
          <cell r="A256" t="str">
            <v>Income Statement</v>
          </cell>
          <cell r="B256">
            <v>0</v>
          </cell>
          <cell r="C256">
            <v>0</v>
          </cell>
          <cell r="D256">
            <v>0</v>
          </cell>
        </row>
        <row r="257">
          <cell r="B257" t="str">
            <v>Provision for income tax</v>
          </cell>
          <cell r="C257" t="str">
            <v>PROV_INC_TAX</v>
          </cell>
          <cell r="D257" t="str">
            <v>USD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0.04</v>
          </cell>
          <cell r="N257">
            <v>-1.86</v>
          </cell>
          <cell r="O257">
            <v>-1.776</v>
          </cell>
          <cell r="P257">
            <v>-7.7700000000000005</v>
          </cell>
          <cell r="Q257">
            <v>-10.860999999999999</v>
          </cell>
          <cell r="R257">
            <v>-10.741999999999999</v>
          </cell>
          <cell r="S257">
            <v>-10.113999999999999</v>
          </cell>
          <cell r="T257">
            <v>-9.3069999999999986</v>
          </cell>
          <cell r="U257">
            <v>-13.533957663702576</v>
          </cell>
          <cell r="V257">
            <v>-21.028929996446934</v>
          </cell>
          <cell r="W257">
            <v>-32.35247613025269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-0.107</v>
          </cell>
          <cell r="AP257">
            <v>-1.7480000000000002</v>
          </cell>
          <cell r="AQ257">
            <v>-0.19900000000000001</v>
          </cell>
          <cell r="AR257">
            <v>-5.7160000000000002</v>
          </cell>
          <cell r="AS257">
            <v>1.2670000000000001</v>
          </cell>
          <cell r="AT257">
            <v>-0.58699999999999997</v>
          </cell>
          <cell r="AU257">
            <v>-1.944</v>
          </cell>
          <cell r="AV257">
            <v>-9.5969999999999995</v>
          </cell>
          <cell r="AW257">
            <v>1.1839999999999999</v>
          </cell>
          <cell r="AX257">
            <v>-0.78899999999999992</v>
          </cell>
          <cell r="AY257">
            <v>-0.77699999999999969</v>
          </cell>
          <cell r="AZ257">
            <v>-10.36</v>
          </cell>
          <cell r="BA257">
            <v>3.4990000000000006</v>
          </cell>
          <cell r="BB257">
            <v>0.63800000000000001</v>
          </cell>
          <cell r="BC257">
            <v>-2.0549999999999997</v>
          </cell>
          <cell r="BD257">
            <v>-12.196</v>
          </cell>
          <cell r="BE257">
            <v>4.4450000000000003</v>
          </cell>
          <cell r="BF257">
            <v>-0.77899999999999991</v>
          </cell>
          <cell r="BG257">
            <v>-0.28199999999999958</v>
          </cell>
          <cell r="BH257">
            <v>-12.690999999999999</v>
          </cell>
          <cell r="BI257">
            <v>3.6339999999999995</v>
          </cell>
          <cell r="BJ257">
            <v>-9.5445764613947146E-2</v>
          </cell>
          <cell r="BK257">
            <v>-1.4739653783705757</v>
          </cell>
          <cell r="BL257">
            <v>-15.598546520718052</v>
          </cell>
          <cell r="BM257">
            <v>3.4555519520027929</v>
          </cell>
          <cell r="BN257">
            <v>-1.1669333625922516</v>
          </cell>
          <cell r="BO257">
            <v>-2.9183916093098108</v>
          </cell>
          <cell r="BP257">
            <v>-20.399156976547665</v>
          </cell>
          <cell r="BQ257">
            <v>1.7556394865018805</v>
          </cell>
          <cell r="BR257">
            <v>-2.8060938036626961</v>
          </cell>
          <cell r="BS257">
            <v>-5.2024566447097786</v>
          </cell>
          <cell r="BT257">
            <v>-26.099565168382096</v>
          </cell>
        </row>
        <row r="258">
          <cell r="B258" t="str">
            <v>Minority interest</v>
          </cell>
          <cell r="C258" t="str">
            <v>INC_MINORITY</v>
          </cell>
          <cell r="D258" t="str">
            <v>USD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</row>
        <row r="259">
          <cell r="B259" t="str">
            <v>Net income (pre-preferred dividends)</v>
          </cell>
          <cell r="C259" t="str">
            <v>NI_PRE_PREF</v>
          </cell>
          <cell r="D259" t="str">
            <v>USD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-0.17499999999999535</v>
          </cell>
          <cell r="N259">
            <v>3.7689999999999886</v>
          </cell>
          <cell r="O259">
            <v>8.3400000000000105</v>
          </cell>
          <cell r="P259">
            <v>16.510999999999985</v>
          </cell>
          <cell r="Q259">
            <v>23.08100000000001</v>
          </cell>
          <cell r="R259">
            <v>22.989999999999995</v>
          </cell>
          <cell r="S259">
            <v>23.599000000000075</v>
          </cell>
          <cell r="T259">
            <v>21.714999999999957</v>
          </cell>
          <cell r="U259">
            <v>31.574268869804651</v>
          </cell>
          <cell r="V259">
            <v>49.059787702222536</v>
          </cell>
          <cell r="W259">
            <v>75.477240680319937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0.22799999999999998</v>
          </cell>
          <cell r="AP259">
            <v>3.712999999999993</v>
          </cell>
          <cell r="AQ259">
            <v>0.4240000000000011</v>
          </cell>
          <cell r="AR259">
            <v>12.145999999999979</v>
          </cell>
          <cell r="AS259">
            <v>-2.6930000000000005</v>
          </cell>
          <cell r="AT259">
            <v>1.2460000000000016</v>
          </cell>
          <cell r="AU259">
            <v>4.1329999999999965</v>
          </cell>
          <cell r="AV259">
            <v>20.394999999999996</v>
          </cell>
          <cell r="AW259">
            <v>-2.5150000000000095</v>
          </cell>
          <cell r="AX259">
            <v>1.676999999999998</v>
          </cell>
          <cell r="AY259">
            <v>1.8119999999999905</v>
          </cell>
          <cell r="AZ259">
            <v>22.015999999999984</v>
          </cell>
          <cell r="BA259">
            <v>-8.1659999999999986</v>
          </cell>
          <cell r="BB259">
            <v>-1.4860000000000153</v>
          </cell>
          <cell r="BC259">
            <v>4.7950000000000017</v>
          </cell>
          <cell r="BD259">
            <v>28.455999999999989</v>
          </cell>
          <cell r="BE259">
            <v>-10.370000000000008</v>
          </cell>
          <cell r="BF259">
            <v>1.8169999999999851</v>
          </cell>
          <cell r="BG259">
            <v>0.65700000000000092</v>
          </cell>
          <cell r="BH259">
            <v>29.610999999999979</v>
          </cell>
          <cell r="BI259">
            <v>-8.4779999999999909</v>
          </cell>
          <cell r="BJ259">
            <v>0.22267176455614834</v>
          </cell>
          <cell r="BK259">
            <v>3.4387117440356993</v>
          </cell>
          <cell r="BL259">
            <v>36.39088536121286</v>
          </cell>
          <cell r="BM259">
            <v>-8.0616866948485555</v>
          </cell>
          <cell r="BN259">
            <v>2.7224163588489541</v>
          </cell>
          <cell r="BO259">
            <v>6.8085096487970702</v>
          </cell>
          <cell r="BP259">
            <v>47.590548389425145</v>
          </cell>
          <cell r="BQ259">
            <v>-4.0958479819931011</v>
          </cell>
          <cell r="BR259">
            <v>6.5465226382642587</v>
          </cell>
          <cell r="BS259">
            <v>12.137156696161108</v>
          </cell>
          <cell r="BT259">
            <v>60.889409327887506</v>
          </cell>
        </row>
        <row r="260">
          <cell r="B260" t="str">
            <v>Preferred dividends</v>
          </cell>
          <cell r="C260" t="str">
            <v>PREF_DIV</v>
          </cell>
          <cell r="D260" t="str">
            <v>USD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</row>
        <row r="261">
          <cell r="B261" t="str">
            <v>Net income (pre-exceptionals)</v>
          </cell>
          <cell r="C261" t="str">
            <v>NET_EARNING</v>
          </cell>
          <cell r="D261" t="str">
            <v>USD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-0.17499999999999535</v>
          </cell>
          <cell r="N261">
            <v>3.7689999999999886</v>
          </cell>
          <cell r="O261">
            <v>8.3400000000000105</v>
          </cell>
          <cell r="P261">
            <v>16.510999999999985</v>
          </cell>
          <cell r="Q261">
            <v>23.08100000000001</v>
          </cell>
          <cell r="R261">
            <v>22.989999999999995</v>
          </cell>
          <cell r="S261">
            <v>23.599000000000075</v>
          </cell>
          <cell r="T261">
            <v>21.714999999999957</v>
          </cell>
          <cell r="U261">
            <v>31.574268869804651</v>
          </cell>
          <cell r="V261">
            <v>49.059787702222536</v>
          </cell>
          <cell r="W261">
            <v>75.477240680319937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0.22799999999999998</v>
          </cell>
          <cell r="AP261">
            <v>3.712999999999993</v>
          </cell>
          <cell r="AQ261">
            <v>0.4240000000000011</v>
          </cell>
          <cell r="AR261">
            <v>12.145999999999979</v>
          </cell>
          <cell r="AS261">
            <v>-2.6930000000000005</v>
          </cell>
          <cell r="AT261">
            <v>1.2460000000000016</v>
          </cell>
          <cell r="AU261">
            <v>4.1329999999999965</v>
          </cell>
          <cell r="AV261">
            <v>20.394999999999996</v>
          </cell>
          <cell r="AW261">
            <v>-2.5150000000000095</v>
          </cell>
          <cell r="AX261">
            <v>1.676999999999998</v>
          </cell>
          <cell r="AY261">
            <v>1.8119999999999905</v>
          </cell>
          <cell r="AZ261">
            <v>22.015999999999984</v>
          </cell>
          <cell r="BA261">
            <v>-8.1659999999999986</v>
          </cell>
          <cell r="BB261">
            <v>-1.4860000000000153</v>
          </cell>
          <cell r="BC261">
            <v>4.7950000000000017</v>
          </cell>
          <cell r="BD261">
            <v>28.455999999999989</v>
          </cell>
          <cell r="BE261">
            <v>-10.370000000000008</v>
          </cell>
          <cell r="BF261">
            <v>1.8169999999999851</v>
          </cell>
          <cell r="BG261">
            <v>0.65700000000000092</v>
          </cell>
          <cell r="BH261">
            <v>29.610999999999979</v>
          </cell>
          <cell r="BI261">
            <v>-8.4779999999999909</v>
          </cell>
          <cell r="BJ261">
            <v>0.22267176455614834</v>
          </cell>
          <cell r="BK261">
            <v>3.4387117440356993</v>
          </cell>
          <cell r="BL261">
            <v>36.39088536121286</v>
          </cell>
          <cell r="BM261">
            <v>-8.0616866948485555</v>
          </cell>
          <cell r="BN261">
            <v>2.7224163588489541</v>
          </cell>
          <cell r="BO261">
            <v>6.8085096487970702</v>
          </cell>
          <cell r="BP261">
            <v>47.590548389425145</v>
          </cell>
          <cell r="BQ261">
            <v>-4.0958479819931011</v>
          </cell>
          <cell r="BR261">
            <v>6.5465226382642587</v>
          </cell>
          <cell r="BS261">
            <v>12.137156696161108</v>
          </cell>
          <cell r="BT261">
            <v>60.889409327887506</v>
          </cell>
        </row>
        <row r="262">
          <cell r="B262" t="str">
            <v>Post-tax exceptionals</v>
          </cell>
          <cell r="C262" t="str">
            <v>TAX_EXC</v>
          </cell>
          <cell r="D262" t="str">
            <v>USD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-0.19000000000000003</v>
          </cell>
          <cell r="N262">
            <v>-0.73099999999999987</v>
          </cell>
          <cell r="O262">
            <v>-1.4789999999999992</v>
          </cell>
          <cell r="P262">
            <v>-2.9950000000000045</v>
          </cell>
          <cell r="Q262">
            <v>-14.037000000000017</v>
          </cell>
          <cell r="R262">
            <v>-19.151000000000032</v>
          </cell>
          <cell r="S262">
            <v>-33.578000000000102</v>
          </cell>
          <cell r="T262">
            <v>-46.346000000000011</v>
          </cell>
          <cell r="U262">
            <v>-52.451730683120324</v>
          </cell>
          <cell r="V262">
            <v>-44.973423563071186</v>
          </cell>
          <cell r="W262">
            <v>-50.870268806259276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-0.34700000000000003</v>
          </cell>
          <cell r="AP262">
            <v>-0.17499999999999938</v>
          </cell>
          <cell r="AQ262">
            <v>-0.93499999999999983</v>
          </cell>
          <cell r="AR262">
            <v>-1.5379999999999985</v>
          </cell>
          <cell r="AS262">
            <v>-2.3849999999999998</v>
          </cell>
          <cell r="AT262">
            <v>-3.9530000000000003</v>
          </cell>
          <cell r="AU262">
            <v>-2.9259999999999997</v>
          </cell>
          <cell r="AV262">
            <v>-4.7729999999999979</v>
          </cell>
          <cell r="AW262">
            <v>-5.0210000000000017</v>
          </cell>
          <cell r="AX262">
            <v>-3.718</v>
          </cell>
          <cell r="AY262">
            <v>-1.661</v>
          </cell>
          <cell r="AZ262">
            <v>-8.7509999999999977</v>
          </cell>
          <cell r="BA262">
            <v>-5.0400000000000009</v>
          </cell>
          <cell r="BB262">
            <v>-6.5629999999999988</v>
          </cell>
          <cell r="BC262">
            <v>-1.7999999999999998</v>
          </cell>
          <cell r="BD262">
            <v>-20.175000000000001</v>
          </cell>
          <cell r="BE262">
            <v>-15.510000000000002</v>
          </cell>
          <cell r="BF262">
            <v>-12.023</v>
          </cell>
          <cell r="BG262">
            <v>-15.021999999999998</v>
          </cell>
          <cell r="BH262">
            <v>-3.7910000000000039</v>
          </cell>
          <cell r="BI262">
            <v>-21.841999999999999</v>
          </cell>
          <cell r="BJ262">
            <v>-8.9018349691121053</v>
          </cell>
          <cell r="BK262">
            <v>-10.74520725603861</v>
          </cell>
          <cell r="BL262">
            <v>-10.962688457969676</v>
          </cell>
          <cell r="BM262">
            <v>-10.640917961372642</v>
          </cell>
          <cell r="BN262">
            <v>-10.062525148629842</v>
          </cell>
          <cell r="BO262">
            <v>-12.02273048728556</v>
          </cell>
          <cell r="BP262">
            <v>-12.247249965783219</v>
          </cell>
          <cell r="BQ262">
            <v>-11.909424019753006</v>
          </cell>
          <cell r="BR262">
            <v>-11.242494500663895</v>
          </cell>
          <cell r="BS262">
            <v>-13.622900592969996</v>
          </cell>
          <cell r="BT262">
            <v>-14.095449692872222</v>
          </cell>
        </row>
        <row r="263">
          <cell r="B263" t="str">
            <v>Net income (post-exceptionals)</v>
          </cell>
          <cell r="C263" t="str">
            <v>NET_INC</v>
          </cell>
          <cell r="D263" t="str">
            <v>USD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-0.36499999999999538</v>
          </cell>
          <cell r="N263">
            <v>3.0379999999999887</v>
          </cell>
          <cell r="O263">
            <v>6.8610000000000113</v>
          </cell>
          <cell r="P263">
            <v>13.51599999999998</v>
          </cell>
          <cell r="Q263">
            <v>9.0439999999999934</v>
          </cell>
          <cell r="R263">
            <v>3.8389999999999622</v>
          </cell>
          <cell r="S263">
            <v>-9.9790000000000276</v>
          </cell>
          <cell r="T263">
            <v>-24.631000000000054</v>
          </cell>
          <cell r="U263">
            <v>-20.877461813315673</v>
          </cell>
          <cell r="V263">
            <v>4.0863641391513497</v>
          </cell>
          <cell r="W263">
            <v>24.606971874060662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-0.11900000000000004</v>
          </cell>
          <cell r="AP263">
            <v>3.5379999999999936</v>
          </cell>
          <cell r="AQ263">
            <v>-0.51099999999999879</v>
          </cell>
          <cell r="AR263">
            <v>10.607999999999981</v>
          </cell>
          <cell r="AS263">
            <v>-5.0780000000000003</v>
          </cell>
          <cell r="AT263">
            <v>-2.706999999999999</v>
          </cell>
          <cell r="AU263">
            <v>1.2069999999999967</v>
          </cell>
          <cell r="AV263">
            <v>15.621999999999998</v>
          </cell>
          <cell r="AW263">
            <v>-7.5360000000000111</v>
          </cell>
          <cell r="AX263">
            <v>-2.0410000000000021</v>
          </cell>
          <cell r="AY263">
            <v>0.15099999999999048</v>
          </cell>
          <cell r="AZ263">
            <v>13.264999999999986</v>
          </cell>
          <cell r="BA263">
            <v>-13.206</v>
          </cell>
          <cell r="BB263">
            <v>-8.0490000000000137</v>
          </cell>
          <cell r="BC263">
            <v>2.9950000000000019</v>
          </cell>
          <cell r="BD263">
            <v>8.2809999999999881</v>
          </cell>
          <cell r="BE263">
            <v>-25.88000000000001</v>
          </cell>
          <cell r="BF263">
            <v>-10.206000000000016</v>
          </cell>
          <cell r="BG263">
            <v>-14.364999999999998</v>
          </cell>
          <cell r="BH263">
            <v>25.819999999999975</v>
          </cell>
          <cell r="BI263">
            <v>-30.31999999999999</v>
          </cell>
          <cell r="BJ263">
            <v>-8.679163204555957</v>
          </cell>
          <cell r="BK263">
            <v>-7.3064955120029103</v>
          </cell>
          <cell r="BL263">
            <v>25.428196903243183</v>
          </cell>
          <cell r="BM263">
            <v>-18.702604656221197</v>
          </cell>
          <cell r="BN263">
            <v>-7.3401087897808877</v>
          </cell>
          <cell r="BO263">
            <v>-5.2142208384884903</v>
          </cell>
          <cell r="BP263">
            <v>35.343298423641926</v>
          </cell>
          <cell r="BQ263">
            <v>-16.005272001746107</v>
          </cell>
          <cell r="BR263">
            <v>-4.6959718623996363</v>
          </cell>
          <cell r="BS263">
            <v>-1.4857438968088883</v>
          </cell>
          <cell r="BT263">
            <v>46.793959635015284</v>
          </cell>
        </row>
        <row r="264">
          <cell r="B264" t="str">
            <v>EPS (pre-exceptionals, basic)</v>
          </cell>
          <cell r="C264" t="str">
            <v>EPS</v>
          </cell>
          <cell r="D264" t="str">
            <v>USD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-1.2937159558645871E-2</v>
          </cell>
          <cell r="N264">
            <v>0.25898441963749114</v>
          </cell>
          <cell r="O264">
            <v>0.51268854982047973</v>
          </cell>
          <cell r="P264">
            <v>0.44813091296047636</v>
          </cell>
          <cell r="Q264">
            <v>0.2813801455366603</v>
          </cell>
          <cell r="R264">
            <v>0.26913784926899043</v>
          </cell>
          <cell r="S264">
            <v>0.26908098177945905</v>
          </cell>
          <cell r="T264">
            <v>0.24159363057946273</v>
          </cell>
          <cell r="U264">
            <v>0.34434033077851772</v>
          </cell>
          <cell r="V264">
            <v>0.52430144415137336</v>
          </cell>
          <cell r="W264">
            <v>0.79045092211494683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1.3533729080149236E-2</v>
          </cell>
          <cell r="AP264">
            <v>0.21559631775657156</v>
          </cell>
          <cell r="AQ264">
            <v>6.2284248977407374E-3</v>
          </cell>
          <cell r="AR264">
            <v>0.26852206437357712</v>
          </cell>
          <cell r="AS264">
            <v>-3.3987904874606407E-2</v>
          </cell>
          <cell r="AT264">
            <v>1.5246258086772544E-2</v>
          </cell>
          <cell r="AU264">
            <v>4.96927041888304E-2</v>
          </cell>
          <cell r="AV264">
            <v>0.24285232442479479</v>
          </cell>
          <cell r="AW264">
            <v>-2.9716524677606541E-2</v>
          </cell>
          <cell r="AX264">
            <v>1.9633176631237443E-2</v>
          </cell>
          <cell r="AY264">
            <v>2.1154617382260991E-2</v>
          </cell>
          <cell r="AZ264">
            <v>0.25606284258553019</v>
          </cell>
          <cell r="BA264">
            <v>-9.438617805387281E-2</v>
          </cell>
          <cell r="BB264">
            <v>-1.7025469460707543E-2</v>
          </cell>
          <cell r="BC264">
            <v>5.4386724911616488E-2</v>
          </cell>
          <cell r="BD264">
            <v>0.32039251641175637</v>
          </cell>
          <cell r="BE264">
            <v>-0.11625039235908713</v>
          </cell>
          <cell r="BF264">
            <v>2.0244330687721138E-2</v>
          </cell>
          <cell r="BG264">
            <v>7.2947315827458052E-3</v>
          </cell>
          <cell r="BH264">
            <v>0.32716870417603744</v>
          </cell>
          <cell r="BI264">
            <v>-9.3165532370632256E-2</v>
          </cell>
          <cell r="BJ264">
            <v>2.4345948095518721E-3</v>
          </cell>
          <cell r="BK264">
            <v>3.7407369490636909E-2</v>
          </cell>
          <cell r="BL264">
            <v>0.39387103836466497</v>
          </cell>
          <cell r="BM264">
            <v>-8.6813555263541245E-2</v>
          </cell>
          <cell r="BN264">
            <v>2.9168664313680322E-2</v>
          </cell>
          <cell r="BO264">
            <v>7.2579603945299012E-2</v>
          </cell>
          <cell r="BP264">
            <v>0.50475886451995233</v>
          </cell>
          <cell r="BQ264">
            <v>-4.3222307766937182E-2</v>
          </cell>
          <cell r="BR264">
            <v>6.8734668061017953E-2</v>
          </cell>
          <cell r="BS264">
            <v>0.12678951316059764</v>
          </cell>
          <cell r="BT264">
            <v>0.63286271702086017</v>
          </cell>
        </row>
        <row r="265">
          <cell r="B265" t="str">
            <v>EPS (pre-exceptionals, diluted)</v>
          </cell>
          <cell r="C265" t="str">
            <v>EPS_FUL_DIL</v>
          </cell>
          <cell r="D265" t="str">
            <v>USD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-1.2934290993165473E-2</v>
          </cell>
          <cell r="N265">
            <v>0.22810016048108064</v>
          </cell>
          <cell r="O265">
            <v>0.40137742722651903</v>
          </cell>
          <cell r="P265">
            <v>0.28895254453223373</v>
          </cell>
          <cell r="Q265">
            <v>0.2705888898072909</v>
          </cell>
          <cell r="R265">
            <v>0.26339048090476153</v>
          </cell>
          <cell r="S265">
            <v>0.26434835878023821</v>
          </cell>
          <cell r="T265">
            <v>0.23805870759593956</v>
          </cell>
          <cell r="U265">
            <v>0.33900634329950041</v>
          </cell>
          <cell r="V265">
            <v>0.5163402006663278</v>
          </cell>
          <cell r="W265">
            <v>0.77868541865340235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2.7235391980959304E-3</v>
          </cell>
          <cell r="AP265">
            <v>0.15025107873840376</v>
          </cell>
          <cell r="AQ265">
            <v>6.2284248977407374E-3</v>
          </cell>
          <cell r="AR265">
            <v>0.2332991355907835</v>
          </cell>
          <cell r="AS265">
            <v>-3.3987904874606407E-2</v>
          </cell>
          <cell r="AT265">
            <v>1.4353613691587263E-2</v>
          </cell>
          <cell r="AU265">
            <v>4.716195490627878E-2</v>
          </cell>
          <cell r="AV265">
            <v>0.23303007203091491</v>
          </cell>
          <cell r="AW265">
            <v>-2.9716524677606541E-2</v>
          </cell>
          <cell r="AX265">
            <v>1.9020661417470705E-2</v>
          </cell>
          <cell r="AY265">
            <v>2.0559960742729155E-2</v>
          </cell>
          <cell r="AZ265">
            <v>0.24959575034212261</v>
          </cell>
          <cell r="BA265">
            <v>-9.438617805387281E-2</v>
          </cell>
          <cell r="BB265">
            <v>-1.7025469460707543E-2</v>
          </cell>
          <cell r="BC265">
            <v>5.3080610440082665E-2</v>
          </cell>
          <cell r="BD265">
            <v>0.31464892313296861</v>
          </cell>
          <cell r="BE265">
            <v>-0.11432792379608406</v>
          </cell>
          <cell r="BF265">
            <v>1.9983851684053977E-2</v>
          </cell>
          <cell r="BG265">
            <v>7.1967663844190654E-3</v>
          </cell>
          <cell r="BH265">
            <v>0.32203522696267567</v>
          </cell>
          <cell r="BI265">
            <v>-9.171149618641132E-2</v>
          </cell>
          <cell r="BJ265">
            <v>2.3967870820364679E-3</v>
          </cell>
          <cell r="BK265">
            <v>3.6829346663031517E-2</v>
          </cell>
          <cell r="BL265">
            <v>0.38781517863755588</v>
          </cell>
          <cell r="BM265">
            <v>-8.5485417151197202E-2</v>
          </cell>
          <cell r="BN265">
            <v>2.8724640586598734E-2</v>
          </cell>
          <cell r="BO265">
            <v>7.1480248409299951E-2</v>
          </cell>
          <cell r="BP265">
            <v>0.49715137317943481</v>
          </cell>
          <cell r="BQ265">
            <v>-4.2574122132513173E-2</v>
          </cell>
          <cell r="BR265">
            <v>6.7709013234343932E-2</v>
          </cell>
          <cell r="BS265">
            <v>0.12490697988740694</v>
          </cell>
          <cell r="BT265">
            <v>0.62351290721847441</v>
          </cell>
        </row>
        <row r="266">
          <cell r="B266" t="str">
            <v>EPS (post-exceptionals, basic)</v>
          </cell>
          <cell r="C266" t="str">
            <v>EPS_POST_BASIC</v>
          </cell>
          <cell r="D266" t="str">
            <v>USD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-2.6983218508033192E-2</v>
          </cell>
          <cell r="N266">
            <v>0.20875422309861966</v>
          </cell>
          <cell r="O266">
            <v>0.42176932138109269</v>
          </cell>
          <cell r="P266">
            <v>0.36684255463471593</v>
          </cell>
          <cell r="Q266">
            <v>0.11025527647127735</v>
          </cell>
          <cell r="R266">
            <v>4.4942157605204189E-2</v>
          </cell>
          <cell r="S266">
            <v>-0.11378274999691601</v>
          </cell>
          <cell r="T266">
            <v>-0.27403604489075623</v>
          </cell>
          <cell r="U266">
            <v>-0.22768388196909242</v>
          </cell>
          <cell r="V266">
            <v>4.3670931323422264E-2</v>
          </cell>
          <cell r="W266">
            <v>0.25770157246062908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-7.063656844463858E-3</v>
          </cell>
          <cell r="AP266">
            <v>0.20543489690890124</v>
          </cell>
          <cell r="AQ266">
            <v>-7.5064271762865587E-3</v>
          </cell>
          <cell r="AR266">
            <v>0.23452017609706122</v>
          </cell>
          <cell r="AS266">
            <v>-6.4088593001578653E-2</v>
          </cell>
          <cell r="AT266">
            <v>-3.3123291044055543E-2</v>
          </cell>
          <cell r="AU266">
            <v>1.4512241460420563E-2</v>
          </cell>
          <cell r="AV266">
            <v>0.18601809326619978</v>
          </cell>
          <cell r="AW266">
            <v>-8.904323259262123E-2</v>
          </cell>
          <cell r="AX266">
            <v>-2.3894641326389809E-2</v>
          </cell>
          <cell r="AY266">
            <v>1.7628847818549804E-3</v>
          </cell>
          <cell r="AZ266">
            <v>0.15428204973187939</v>
          </cell>
          <cell r="BA266">
            <v>-0.1526406891231257</v>
          </cell>
          <cell r="BB266">
            <v>-9.2219383370951452E-2</v>
          </cell>
          <cell r="BC266">
            <v>3.3970436102250562E-2</v>
          </cell>
          <cell r="BD266">
            <v>9.3237645080325823E-2</v>
          </cell>
          <cell r="BE266">
            <v>-0.29012151921438512</v>
          </cell>
          <cell r="BF266">
            <v>-0.11371141386840064</v>
          </cell>
          <cell r="BG266">
            <v>-0.15949591961361237</v>
          </cell>
          <cell r="BH266">
            <v>0.28528235932002582</v>
          </cell>
          <cell r="BI266">
            <v>-0.33318930661448126</v>
          </cell>
          <cell r="BJ266">
            <v>-9.4894140400712437E-2</v>
          </cell>
          <cell r="BK266">
            <v>-7.9482317112863438E-2</v>
          </cell>
          <cell r="BL266">
            <v>0.27521809976891837</v>
          </cell>
          <cell r="BM266">
            <v>-0.20140197260860232</v>
          </cell>
          <cell r="BN266">
            <v>-7.864380061451573E-2</v>
          </cell>
          <cell r="BO266">
            <v>-5.5584276568908672E-2</v>
          </cell>
          <cell r="BP266">
            <v>0.37486105507183909</v>
          </cell>
          <cell r="BQ266">
            <v>-0.16889904005089076</v>
          </cell>
          <cell r="BR266">
            <v>-4.9304964638677236E-2</v>
          </cell>
          <cell r="BS266">
            <v>-1.5520665183247597E-2</v>
          </cell>
          <cell r="BT266">
            <v>0.48635966027045813</v>
          </cell>
        </row>
        <row r="267">
          <cell r="B267" t="str">
            <v>EPS (post-exceptionals, diluted)</v>
          </cell>
          <cell r="C267" t="str">
            <v>FULLY_DIL_EPS</v>
          </cell>
          <cell r="D267" t="str">
            <v>USD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-2.697723550003122E-2</v>
          </cell>
          <cell r="N267">
            <v>0.1838599860815926</v>
          </cell>
          <cell r="O267">
            <v>0.33019790506008972</v>
          </cell>
          <cell r="P267">
            <v>0.23653822251212336</v>
          </cell>
          <cell r="Q267">
            <v>0.1060268584297533</v>
          </cell>
          <cell r="R267">
            <v>4.3982429586488458E-2</v>
          </cell>
          <cell r="S267">
            <v>-0.11178152770320759</v>
          </cell>
          <cell r="T267">
            <v>-0.27002643457497638</v>
          </cell>
          <cell r="U267">
            <v>-0.22415695564927557</v>
          </cell>
          <cell r="V267">
            <v>4.300781104907854E-2</v>
          </cell>
          <cell r="W267">
            <v>0.25386580143677034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-1.4214963358483153E-3</v>
          </cell>
          <cell r="AP267">
            <v>0.14316949005560803</v>
          </cell>
          <cell r="AQ267">
            <v>-7.5064271762865587E-3</v>
          </cell>
          <cell r="AR267">
            <v>0.20375738764589421</v>
          </cell>
          <cell r="AS267">
            <v>-6.4088593001578653E-2</v>
          </cell>
          <cell r="AT267">
            <v>-3.1183974528994105E-2</v>
          </cell>
          <cell r="AU267">
            <v>1.3773162248216401E-2</v>
          </cell>
          <cell r="AV267">
            <v>0.17849452244505776</v>
          </cell>
          <cell r="AW267">
            <v>-8.904323259262123E-2</v>
          </cell>
          <cell r="AX267">
            <v>-2.3149177073976027E-2</v>
          </cell>
          <cell r="AY267">
            <v>1.7133300618939972E-3</v>
          </cell>
          <cell r="AZ267">
            <v>0.15038552090698834</v>
          </cell>
          <cell r="BA267">
            <v>-0.1526406891231257</v>
          </cell>
          <cell r="BB267">
            <v>-9.2219383370951452E-2</v>
          </cell>
          <cell r="BC267">
            <v>3.3154625290520885E-2</v>
          </cell>
          <cell r="BD267">
            <v>9.1566198076472802E-2</v>
          </cell>
          <cell r="BE267">
            <v>-0.28532369024519327</v>
          </cell>
          <cell r="BF267">
            <v>-0.11224831606354257</v>
          </cell>
          <cell r="BG267">
            <v>-0.15735395603071495</v>
          </cell>
          <cell r="BH267">
            <v>0.28080610449415028</v>
          </cell>
          <cell r="BI267">
            <v>-0.32798921495305416</v>
          </cell>
          <cell r="BJ267">
            <v>-9.3420494030892476E-2</v>
          </cell>
          <cell r="BK267">
            <v>-7.8254147522010362E-2</v>
          </cell>
          <cell r="BL267">
            <v>0.27098655684186773</v>
          </cell>
          <cell r="BM267">
            <v>-0.19832077595779438</v>
          </cell>
          <cell r="BN267">
            <v>-7.7446635290619112E-2</v>
          </cell>
          <cell r="BO267">
            <v>-5.4742347447793771E-2</v>
          </cell>
          <cell r="BP267">
            <v>0.36921132322796457</v>
          </cell>
          <cell r="BQ267">
            <v>-0.16636613662474059</v>
          </cell>
          <cell r="BR267">
            <v>-4.8569238746820759E-2</v>
          </cell>
          <cell r="BS267">
            <v>-1.5290218927077288E-2</v>
          </cell>
          <cell r="BT267">
            <v>0.47917426255815798</v>
          </cell>
        </row>
        <row r="268">
          <cell r="B268" t="str">
            <v>Common dividends paid</v>
          </cell>
          <cell r="C268" t="str">
            <v>COMMON_DIV_PAID</v>
          </cell>
          <cell r="D268" t="str">
            <v>USD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</row>
        <row r="269">
          <cell r="B269" t="str">
            <v>DPS, dividend per share</v>
          </cell>
          <cell r="C269" t="str">
            <v>DPS</v>
          </cell>
          <cell r="D269" t="str">
            <v>USD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</row>
        <row r="270">
          <cell r="B270" t="str">
            <v>Weighted average shares outstanding, basic</v>
          </cell>
          <cell r="C270" t="str">
            <v>SH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13.526926</v>
          </cell>
          <cell r="N270">
            <v>14.552999</v>
          </cell>
          <cell r="O270">
            <v>16.267185999999999</v>
          </cell>
          <cell r="P270">
            <v>36.844144249999999</v>
          </cell>
          <cell r="Q270">
            <v>82.027820250000005</v>
          </cell>
          <cell r="R270">
            <v>85.420909999999992</v>
          </cell>
          <cell r="S270">
            <v>87.702222000000006</v>
          </cell>
          <cell r="T270">
            <v>89.882336499999994</v>
          </cell>
          <cell r="U270">
            <v>91.694948420414505</v>
          </cell>
          <cell r="V270">
            <v>93.571719569893588</v>
          </cell>
          <cell r="W270">
            <v>95.486308597593222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16.846798</v>
          </cell>
          <cell r="AP270">
            <v>17.222000999999999</v>
          </cell>
          <cell r="AQ270">
            <v>68.074995999999999</v>
          </cell>
          <cell r="AR270">
            <v>45.232782</v>
          </cell>
          <cell r="AS270">
            <v>79.234069000000005</v>
          </cell>
          <cell r="AT270">
            <v>81.724970999999996</v>
          </cell>
          <cell r="AU270">
            <v>83.171163000000007</v>
          </cell>
          <cell r="AV270">
            <v>83.981077999999997</v>
          </cell>
          <cell r="AW270">
            <v>84.633045999999993</v>
          </cell>
          <cell r="AX270">
            <v>85.416640999999998</v>
          </cell>
          <cell r="AY270">
            <v>85.655058999999994</v>
          </cell>
          <cell r="AZ270">
            <v>85.978893999999997</v>
          </cell>
          <cell r="BA270">
            <v>86.516904999999994</v>
          </cell>
          <cell r="BB270">
            <v>87.281000000000006</v>
          </cell>
          <cell r="BC270">
            <v>88.164896999999996</v>
          </cell>
          <cell r="BD270">
            <v>88.816057000000001</v>
          </cell>
          <cell r="BE270">
            <v>89.203999999999994</v>
          </cell>
          <cell r="BF270">
            <v>89.753523000000001</v>
          </cell>
          <cell r="BG270">
            <v>90.064999999999998</v>
          </cell>
          <cell r="BH270">
            <v>90.506822999999997</v>
          </cell>
          <cell r="BI270">
            <v>90.999319</v>
          </cell>
          <cell r="BJ270">
            <v>91.461529319999997</v>
          </cell>
          <cell r="BK270">
            <v>91.926050691599997</v>
          </cell>
          <cell r="BL270">
            <v>92.392894670057984</v>
          </cell>
          <cell r="BM270">
            <v>92.862072868408276</v>
          </cell>
          <cell r="BN270">
            <v>93.333596957750316</v>
          </cell>
          <cell r="BO270">
            <v>93.807478667539044</v>
          </cell>
          <cell r="BP270">
            <v>94.283729785876716</v>
          </cell>
          <cell r="BQ270">
            <v>94.762362159806102</v>
          </cell>
          <cell r="BR270">
            <v>95.243387695605108</v>
          </cell>
          <cell r="BS270">
            <v>95.726818359083126</v>
          </cell>
          <cell r="BT270">
            <v>96.212666175878539</v>
          </cell>
        </row>
        <row r="271">
          <cell r="B271" t="str">
            <v>Diluted average shares outstanding (mn)</v>
          </cell>
          <cell r="C271" t="str">
            <v>DILUTE_SHARES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13.529926</v>
          </cell>
          <cell r="N271">
            <v>16.523443</v>
          </cell>
          <cell r="O271">
            <v>20.778448000000001</v>
          </cell>
          <cell r="P271">
            <v>57.140870749999998</v>
          </cell>
          <cell r="Q271">
            <v>85.29914149999999</v>
          </cell>
          <cell r="R271">
            <v>87.284855249999993</v>
          </cell>
          <cell r="S271">
            <v>89.272352999999995</v>
          </cell>
          <cell r="T271">
            <v>91.216995249999997</v>
          </cell>
          <cell r="U271">
            <v>93.137693420414479</v>
          </cell>
          <cell r="V271">
            <v>95.014464569893562</v>
          </cell>
          <cell r="W271">
            <v>96.929053597593196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83.714601999999999</v>
          </cell>
          <cell r="AP271">
            <v>24.711969</v>
          </cell>
          <cell r="AQ271">
            <v>68.074995999999999</v>
          </cell>
          <cell r="AR271">
            <v>52.061915999999997</v>
          </cell>
          <cell r="AS271">
            <v>79.234069000000005</v>
          </cell>
          <cell r="AT271">
            <v>86.807407999999995</v>
          </cell>
          <cell r="AU271">
            <v>87.634196000000003</v>
          </cell>
          <cell r="AV271">
            <v>87.520893000000001</v>
          </cell>
          <cell r="AW271">
            <v>84.633045999999993</v>
          </cell>
          <cell r="AX271">
            <v>88.167281000000003</v>
          </cell>
          <cell r="AY271">
            <v>88.132463999999999</v>
          </cell>
          <cell r="AZ271">
            <v>88.206630000000004</v>
          </cell>
          <cell r="BA271">
            <v>86.516904999999994</v>
          </cell>
          <cell r="BB271">
            <v>87.281000000000006</v>
          </cell>
          <cell r="BC271">
            <v>90.334304000000003</v>
          </cell>
          <cell r="BD271">
            <v>90.437303</v>
          </cell>
          <cell r="BE271">
            <v>90.703999999999994</v>
          </cell>
          <cell r="BF271">
            <v>90.923412999999996</v>
          </cell>
          <cell r="BG271">
            <v>91.290999999999997</v>
          </cell>
          <cell r="BH271">
            <v>91.949567999999999</v>
          </cell>
          <cell r="BI271">
            <v>92.442064000000002</v>
          </cell>
          <cell r="BJ271">
            <v>92.904274319999999</v>
          </cell>
          <cell r="BK271">
            <v>93.368795691599985</v>
          </cell>
          <cell r="BL271">
            <v>93.835639670057972</v>
          </cell>
          <cell r="BM271">
            <v>94.30481786840825</v>
          </cell>
          <cell r="BN271">
            <v>94.776341957750276</v>
          </cell>
          <cell r="BO271">
            <v>95.250223667539018</v>
          </cell>
          <cell r="BP271">
            <v>95.726474785876704</v>
          </cell>
          <cell r="BQ271">
            <v>96.205107159806076</v>
          </cell>
          <cell r="BR271">
            <v>96.686132695605096</v>
          </cell>
          <cell r="BS271">
            <v>97.169563359083114</v>
          </cell>
          <cell r="BT271">
            <v>97.655411175878513</v>
          </cell>
        </row>
        <row r="272">
          <cell r="B272" t="str">
            <v>Period-end shares outstanding</v>
          </cell>
          <cell r="C272" t="str">
            <v>NON_OP_ADD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13.529926</v>
          </cell>
          <cell r="N272">
            <v>16.523443</v>
          </cell>
          <cell r="O272">
            <v>20.778448000000001</v>
          </cell>
          <cell r="P272">
            <v>57.140870749999998</v>
          </cell>
          <cell r="Q272">
            <v>85.29914149999999</v>
          </cell>
          <cell r="R272">
            <v>87.284855249999993</v>
          </cell>
          <cell r="S272">
            <v>89.272352999999995</v>
          </cell>
          <cell r="T272">
            <v>91.216995249999997</v>
          </cell>
          <cell r="U272">
            <v>93.137693420414479</v>
          </cell>
          <cell r="V272">
            <v>95.014464569893562</v>
          </cell>
          <cell r="W272">
            <v>96.929053597593196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83.714601999999999</v>
          </cell>
          <cell r="AP272">
            <v>24.711969</v>
          </cell>
          <cell r="AQ272">
            <v>68.074995999999999</v>
          </cell>
          <cell r="AR272">
            <v>52.061915999999997</v>
          </cell>
          <cell r="AS272">
            <v>79.234069000000005</v>
          </cell>
          <cell r="AT272">
            <v>86.807407999999995</v>
          </cell>
          <cell r="AU272">
            <v>87.634196000000003</v>
          </cell>
          <cell r="AV272">
            <v>87.520893000000001</v>
          </cell>
          <cell r="AW272">
            <v>84.633045999999993</v>
          </cell>
          <cell r="AX272">
            <v>88.167281000000003</v>
          </cell>
          <cell r="AY272">
            <v>88.132463999999999</v>
          </cell>
          <cell r="AZ272">
            <v>88.206630000000004</v>
          </cell>
          <cell r="BA272">
            <v>86.516904999999994</v>
          </cell>
          <cell r="BB272">
            <v>87.281000000000006</v>
          </cell>
          <cell r="BC272">
            <v>90.334304000000003</v>
          </cell>
          <cell r="BD272">
            <v>90.437303</v>
          </cell>
          <cell r="BE272">
            <v>90.703999999999994</v>
          </cell>
          <cell r="BF272">
            <v>90.923412999999996</v>
          </cell>
          <cell r="BG272">
            <v>91.290999999999997</v>
          </cell>
          <cell r="BH272">
            <v>91.949567999999999</v>
          </cell>
          <cell r="BI272">
            <v>92.442064000000002</v>
          </cell>
          <cell r="BJ272">
            <v>92.904274319999999</v>
          </cell>
          <cell r="BK272">
            <v>93.368795691599985</v>
          </cell>
          <cell r="BL272">
            <v>93.835639670057972</v>
          </cell>
          <cell r="BM272">
            <v>94.30481786840825</v>
          </cell>
          <cell r="BN272">
            <v>94.776341957750276</v>
          </cell>
          <cell r="BO272">
            <v>95.250223667539018</v>
          </cell>
          <cell r="BP272">
            <v>95.726474785876704</v>
          </cell>
          <cell r="BQ272">
            <v>96.205107159806076</v>
          </cell>
          <cell r="BR272">
            <v>96.686132695605096</v>
          </cell>
          <cell r="BS272">
            <v>97.169563359083114</v>
          </cell>
          <cell r="BT272">
            <v>97.655411175878513</v>
          </cell>
        </row>
        <row r="273">
          <cell r="A273" t="str">
            <v>Additional Income Statement Items</v>
          </cell>
          <cell r="B273">
            <v>0</v>
          </cell>
          <cell r="C273">
            <v>0</v>
          </cell>
          <cell r="D273">
            <v>0</v>
          </cell>
        </row>
        <row r="274">
          <cell r="B274" t="str">
            <v>Marginal tax rate</v>
          </cell>
          <cell r="C274" t="str">
            <v>MARGIN_TAX_RATE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0.186046511627911</v>
          </cell>
          <cell r="N274">
            <v>0.33043169301829878</v>
          </cell>
          <cell r="O274">
            <v>0.1755634638196914</v>
          </cell>
          <cell r="P274">
            <v>0.32000329475721778</v>
          </cell>
          <cell r="Q274">
            <v>0.31998703670968109</v>
          </cell>
          <cell r="R274">
            <v>0.31845132218664773</v>
          </cell>
          <cell r="S274">
            <v>0.30000296621481259</v>
          </cell>
          <cell r="T274">
            <v>0.30001289407517284</v>
          </cell>
          <cell r="U274">
            <v>0.30003302509907592</v>
          </cell>
          <cell r="V274">
            <v>0.30003302509907576</v>
          </cell>
          <cell r="W274">
            <v>0.30003302509907503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0.31940298507462689</v>
          </cell>
          <cell r="AP274">
            <v>0.32008789598974591</v>
          </cell>
          <cell r="AQ274">
            <v>0.3194221508828245</v>
          </cell>
          <cell r="AR274">
            <v>0.32000895756354308</v>
          </cell>
          <cell r="AS274">
            <v>0.31994949494949493</v>
          </cell>
          <cell r="AT274">
            <v>0.3202400436442987</v>
          </cell>
          <cell r="AU274">
            <v>0.3198946848774068</v>
          </cell>
          <cell r="AV274">
            <v>0.31998532942117902</v>
          </cell>
          <cell r="AW274">
            <v>0.3200865098675309</v>
          </cell>
          <cell r="AX274">
            <v>0.3199513381995136</v>
          </cell>
          <cell r="AY274">
            <v>0.30011587485515745</v>
          </cell>
          <cell r="AZ274">
            <v>0.31999011613540906</v>
          </cell>
          <cell r="BA274">
            <v>0.29995713673381919</v>
          </cell>
          <cell r="BB274">
            <v>0.30037664783427281</v>
          </cell>
          <cell r="BC274">
            <v>0.29999999999999988</v>
          </cell>
          <cell r="BD274">
            <v>0.30000983961428723</v>
          </cell>
          <cell r="BE274">
            <v>0.30003374957813012</v>
          </cell>
          <cell r="BF274">
            <v>0.30007704160246701</v>
          </cell>
          <cell r="BG274">
            <v>0.30031948881789078</v>
          </cell>
          <cell r="BH274">
            <v>0.30000945581769195</v>
          </cell>
          <cell r="BI274">
            <v>0.30003302509907548</v>
          </cell>
          <cell r="BJ274">
            <v>0.30003302509907548</v>
          </cell>
          <cell r="BK274">
            <v>0.30003302509907548</v>
          </cell>
          <cell r="BL274">
            <v>0.30003302509907548</v>
          </cell>
          <cell r="BM274">
            <v>0.30003302509907548</v>
          </cell>
          <cell r="BN274">
            <v>0.30003302509907548</v>
          </cell>
          <cell r="BO274">
            <v>0.30003302509907548</v>
          </cell>
          <cell r="BP274">
            <v>0.30003302509907548</v>
          </cell>
          <cell r="BQ274">
            <v>0.30003302509907548</v>
          </cell>
          <cell r="BR274">
            <v>0.30003302509907548</v>
          </cell>
          <cell r="BS274">
            <v>0.30003302509907548</v>
          </cell>
          <cell r="BT274">
            <v>0.30003302509907548</v>
          </cell>
        </row>
        <row r="275">
          <cell r="A275" t="str">
            <v>ESO</v>
          </cell>
          <cell r="B275">
            <v>0</v>
          </cell>
          <cell r="C275">
            <v>0</v>
          </cell>
          <cell r="D275">
            <v>0</v>
          </cell>
        </row>
        <row r="276">
          <cell r="B276" t="str">
            <v>Fair value of grant</v>
          </cell>
          <cell r="C276" t="str">
            <v>FV_GRANT</v>
          </cell>
          <cell r="D276" t="str">
            <v>USD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</row>
        <row r="277">
          <cell r="B277" t="str">
            <v>ESO expense (post-tax)</v>
          </cell>
          <cell r="C277" t="str">
            <v>ESO_POST_TAX</v>
          </cell>
          <cell r="D277" t="str">
            <v>USD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</row>
        <row r="278">
          <cell r="B278" t="str">
            <v>EPS (excl. ESO expense, basic)</v>
          </cell>
          <cell r="C278" t="str">
            <v>EPS_EX_ESO_B</v>
          </cell>
          <cell r="D278" t="str">
            <v>USD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</row>
        <row r="279">
          <cell r="B279" t="str">
            <v>EPS (excl. ESO expense, diluted)</v>
          </cell>
          <cell r="C279" t="str">
            <v>EPS_EX_ESO_D</v>
          </cell>
          <cell r="D279" t="str">
            <v>USD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</row>
        <row r="280">
          <cell r="B280" t="str">
            <v>Year that ESO expense takes effect</v>
          </cell>
          <cell r="C280" t="str">
            <v>ESO_YEAR</v>
          </cell>
          <cell r="E280" t="str">
            <v>2005</v>
          </cell>
        </row>
        <row r="281">
          <cell r="A281" t="str">
            <v>Balance Sheet</v>
          </cell>
          <cell r="B281">
            <v>0</v>
          </cell>
          <cell r="C281">
            <v>0</v>
          </cell>
          <cell r="D281">
            <v>0</v>
          </cell>
        </row>
        <row r="282">
          <cell r="B282" t="str">
            <v>BVPS, book value per share</v>
          </cell>
          <cell r="C282" t="str">
            <v>BVPS</v>
          </cell>
          <cell r="D282" t="str">
            <v>USD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0.3953776461721687</v>
          </cell>
          <cell r="O282">
            <v>0.7121802359829762</v>
          </cell>
          <cell r="P282">
            <v>2.7859218438668969</v>
          </cell>
          <cell r="Q282">
            <v>2.2220036059800203</v>
          </cell>
          <cell r="R282">
            <v>2.584205465586769</v>
          </cell>
          <cell r="S282">
            <v>3.0487602359937798</v>
          </cell>
          <cell r="T282">
            <v>3.3819574866998265</v>
          </cell>
          <cell r="U282">
            <v>3.4414254711366685</v>
          </cell>
          <cell r="V282">
            <v>3.6057895560974385</v>
          </cell>
          <cell r="W282">
            <v>3.9983599244643804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3.0577053675857808</v>
          </cell>
          <cell r="AS282">
            <v>2.0235865963162887</v>
          </cell>
          <cell r="AT282">
            <v>1.890207342672874</v>
          </cell>
          <cell r="AU282">
            <v>1.912244393729589</v>
          </cell>
          <cell r="AV282">
            <v>2.1655971906045335</v>
          </cell>
          <cell r="AW282">
            <v>2.305009794873742</v>
          </cell>
          <cell r="AX282">
            <v>2.2147331502714707</v>
          </cell>
          <cell r="AY282">
            <v>2.318668861907685</v>
          </cell>
          <cell r="AZ282">
            <v>2.5572000653465614</v>
          </cell>
          <cell r="BA282">
            <v>2.6088658626889161</v>
          </cell>
          <cell r="BB282">
            <v>2.6555264032263604</v>
          </cell>
          <cell r="BC282">
            <v>2.8276412026155642</v>
          </cell>
          <cell r="BD282">
            <v>3.0094882418154376</v>
          </cell>
          <cell r="BE282">
            <v>2.9084053624977955</v>
          </cell>
          <cell r="BF282">
            <v>2.916663500082207</v>
          </cell>
          <cell r="BG282">
            <v>2.8909311980370469</v>
          </cell>
          <cell r="BH282">
            <v>3.3550130436719399</v>
          </cell>
          <cell r="BI282">
            <v>3.2327274735016736</v>
          </cell>
          <cell r="BJ282">
            <v>3.16155067065475</v>
          </cell>
          <cell r="BK282">
            <v>3.1136008129925545</v>
          </cell>
          <cell r="BL282">
            <v>3.4158282672442772</v>
          </cell>
          <cell r="BM282">
            <v>3.2456474643253195</v>
          </cell>
          <cell r="BN282">
            <v>3.1945218395630741</v>
          </cell>
          <cell r="BO282">
            <v>3.1743753869777045</v>
          </cell>
          <cell r="BP282">
            <v>3.5789698178132339</v>
          </cell>
          <cell r="BQ282">
            <v>3.4443146669962643</v>
          </cell>
          <cell r="BR282">
            <v>3.4251208351762568</v>
          </cell>
          <cell r="BS282">
            <v>3.4488690936099169</v>
          </cell>
          <cell r="BT282">
            <v>3.9686202613276755</v>
          </cell>
        </row>
        <row r="283">
          <cell r="A283" t="str">
            <v>Additional Balance Sheet Items</v>
          </cell>
          <cell r="B283">
            <v>0</v>
          </cell>
          <cell r="C283">
            <v>0</v>
          </cell>
          <cell r="D283">
            <v>0</v>
          </cell>
        </row>
        <row r="284">
          <cell r="B284" t="str">
            <v>Total repurchase authorization</v>
          </cell>
          <cell r="C284" t="str">
            <v>REPUR_TOT_AUTH</v>
          </cell>
          <cell r="D284" t="str">
            <v>USD</v>
          </cell>
          <cell r="E284">
            <v>0</v>
          </cell>
        </row>
        <row r="285">
          <cell r="B285" t="str">
            <v>Remaining repurchase authorization</v>
          </cell>
          <cell r="C285" t="str">
            <v>REPUR_REMAINING</v>
          </cell>
          <cell r="D285" t="str">
            <v>USD</v>
          </cell>
          <cell r="E285">
            <v>0</v>
          </cell>
        </row>
        <row r="286">
          <cell r="B286" t="str">
            <v>Suspended repurchase authorization</v>
          </cell>
          <cell r="C286" t="str">
            <v>REPUR_SUSPENDED</v>
          </cell>
          <cell r="D286" t="str">
            <v>USD</v>
          </cell>
          <cell r="E286">
            <v>0</v>
          </cell>
        </row>
        <row r="287">
          <cell r="B287" t="str">
            <v>Shares repurchased during period</v>
          </cell>
          <cell r="C287" t="str">
            <v>REPUR_ACTUAL</v>
          </cell>
          <cell r="D287" t="str">
            <v>USD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</row>
        <row r="288">
          <cell r="A288" t="str">
            <v>Cash Flow Statement</v>
          </cell>
          <cell r="B288">
            <v>0</v>
          </cell>
          <cell r="C288">
            <v>0</v>
          </cell>
          <cell r="D288">
            <v>0</v>
          </cell>
        </row>
        <row r="289">
          <cell r="B289" t="str">
            <v>Net income (pre-preferred dividends)</v>
          </cell>
          <cell r="C289" t="str">
            <v>CF_NI_PRE_PREF</v>
          </cell>
          <cell r="D289" t="str">
            <v>USD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13.515999999999975</v>
          </cell>
          <cell r="Q289">
            <v>9.0439999999999952</v>
          </cell>
          <cell r="R289">
            <v>3.8389999999999649</v>
          </cell>
          <cell r="S289">
            <v>-9.9790000000000241</v>
          </cell>
          <cell r="T289">
            <v>-24.631000000000018</v>
          </cell>
          <cell r="U289">
            <v>-20.877461813315676</v>
          </cell>
          <cell r="V289">
            <v>4.0863641391513497</v>
          </cell>
          <cell r="W289">
            <v>24.606971874060651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-0.11900000000000004</v>
          </cell>
          <cell r="AP289">
            <v>3.5379999999999936</v>
          </cell>
          <cell r="AQ289">
            <v>-0.51099999999999879</v>
          </cell>
          <cell r="AR289">
            <v>10.607999999999981</v>
          </cell>
          <cell r="AS289">
            <v>-5.0780000000000003</v>
          </cell>
          <cell r="AT289">
            <v>-2.706999999999999</v>
          </cell>
          <cell r="AU289">
            <v>1.2069999999999967</v>
          </cell>
          <cell r="AV289">
            <v>15.621999999999998</v>
          </cell>
          <cell r="AW289">
            <v>-7.5360000000000111</v>
          </cell>
          <cell r="AX289">
            <v>-2.0410000000000021</v>
          </cell>
          <cell r="AY289">
            <v>0.15099999999999048</v>
          </cell>
          <cell r="AZ289">
            <v>13.264999999999986</v>
          </cell>
          <cell r="BA289">
            <v>-13.206</v>
          </cell>
          <cell r="BB289">
            <v>-8.0490000000000137</v>
          </cell>
          <cell r="BC289">
            <v>2.9950000000000019</v>
          </cell>
          <cell r="BD289">
            <v>8.2809999999999881</v>
          </cell>
          <cell r="BE289">
            <v>-25.88</v>
          </cell>
          <cell r="BF289">
            <v>-10.206000000000016</v>
          </cell>
          <cell r="BG289">
            <v>-14.364999999999984</v>
          </cell>
          <cell r="BH289">
            <v>25.819999999999975</v>
          </cell>
          <cell r="BI289">
            <v>-30.31999999999999</v>
          </cell>
          <cell r="BJ289">
            <v>-8.679163204555957</v>
          </cell>
          <cell r="BK289">
            <v>-7.3064955120029103</v>
          </cell>
          <cell r="BL289">
            <v>25.428196903243183</v>
          </cell>
          <cell r="BM289">
            <v>-18.702604656221197</v>
          </cell>
          <cell r="BN289">
            <v>-7.3401087897808877</v>
          </cell>
          <cell r="BO289">
            <v>-5.2142208384884903</v>
          </cell>
          <cell r="BP289">
            <v>35.343298423641926</v>
          </cell>
          <cell r="BQ289">
            <v>-16.005272001746107</v>
          </cell>
          <cell r="BR289">
            <v>-4.6959718623996363</v>
          </cell>
          <cell r="BS289">
            <v>-1.4857438968088883</v>
          </cell>
          <cell r="BT289">
            <v>46.793959635015284</v>
          </cell>
        </row>
        <row r="290">
          <cell r="A290" t="str">
            <v>Other Items</v>
          </cell>
          <cell r="B290">
            <v>0</v>
          </cell>
          <cell r="C290">
            <v>0</v>
          </cell>
          <cell r="D290">
            <v>0</v>
          </cell>
        </row>
        <row r="291">
          <cell r="B291" t="str">
            <v>Beta</v>
          </cell>
          <cell r="C291" t="str">
            <v>BETA_ANALYST</v>
          </cell>
          <cell r="E291">
            <v>0</v>
          </cell>
        </row>
        <row r="292">
          <cell r="B292" t="str">
            <v>Market equity risk premium</v>
          </cell>
          <cell r="C292" t="str">
            <v>MKT_EQ_RISK_PREM</v>
          </cell>
          <cell r="E292">
            <v>0</v>
          </cell>
        </row>
        <row r="293">
          <cell r="B293" t="str">
            <v>Risk-free rate</v>
          </cell>
          <cell r="C293" t="str">
            <v>RISK_FR_RATE</v>
          </cell>
          <cell r="E293">
            <v>0</v>
          </cell>
        </row>
      </sheetData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CF"/>
      <sheetName val="DCF"/>
      <sheetName val="Business Analysis"/>
      <sheetName val="Variation Tables"/>
      <sheetName val="Charts"/>
      <sheetName val="LOCK_Live_Sheet"/>
      <sheetName val="LOCK_Validation_Sheet"/>
      <sheetName val="LOCK_Annotation_Sheet"/>
      <sheetName val="LOCK_Exchange_Sheet"/>
      <sheetName val="Products"/>
      <sheetName val="Channels"/>
      <sheetName val="Competitors"/>
      <sheetName val="Target Model"/>
      <sheetName val="Earnings Sheet"/>
      <sheetName val="Sheet1"/>
      <sheetName val="_QP_SFSF"/>
      <sheetName val="Sheet2"/>
      <sheetName val="Variation Tables (2)"/>
      <sheetName val="QP_LOCK"/>
    </sheetNames>
    <sheetDataSet>
      <sheetData sheetId="0">
        <row r="9">
          <cell r="AQ9">
            <v>37.938000000000002</v>
          </cell>
        </row>
      </sheetData>
      <sheetData sheetId="1">
        <row r="9">
          <cell r="AP9">
            <v>0</v>
          </cell>
        </row>
      </sheetData>
      <sheetData sheetId="2">
        <row r="1">
          <cell r="BT1">
            <v>0</v>
          </cell>
        </row>
      </sheetData>
      <sheetData sheetId="3">
        <row r="1">
          <cell r="BQ1" t="str">
            <v xml:space="preserve"> </v>
          </cell>
        </row>
      </sheetData>
      <sheetData sheetId="4">
        <row r="1">
          <cell r="N1" t="str">
            <v>Greg Dunham, CFA, (212) 357-7217</v>
          </cell>
        </row>
      </sheetData>
      <sheetData sheetId="5"/>
      <sheetData sheetId="6"/>
      <sheetData sheetId="7"/>
      <sheetData sheetId="8">
        <row r="1">
          <cell r="A1" t="str">
            <v>Issuer: LifeLock, Inc.</v>
          </cell>
          <cell r="C1">
            <v>2981187044</v>
          </cell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  <cell r="Q1">
            <v>2011</v>
          </cell>
          <cell r="R1">
            <v>2012</v>
          </cell>
          <cell r="S1">
            <v>2013</v>
          </cell>
          <cell r="T1">
            <v>2014</v>
          </cell>
          <cell r="U1">
            <v>2015</v>
          </cell>
          <cell r="V1">
            <v>2016</v>
          </cell>
          <cell r="X1" t="str">
            <v>2006 Q1</v>
          </cell>
          <cell r="Y1" t="str">
            <v>2006 Q2</v>
          </cell>
          <cell r="Z1" t="str">
            <v>2006 Q3</v>
          </cell>
          <cell r="AA1" t="str">
            <v>2006 Q4</v>
          </cell>
          <cell r="AB1" t="str">
            <v>2007 Q1</v>
          </cell>
          <cell r="AC1" t="str">
            <v>2007 Q2</v>
          </cell>
          <cell r="AD1" t="str">
            <v>2007 Q3</v>
          </cell>
          <cell r="AE1" t="str">
            <v>2007 Q4</v>
          </cell>
          <cell r="AF1" t="str">
            <v>2008 Q1</v>
          </cell>
          <cell r="AG1" t="str">
            <v>2008 Q2</v>
          </cell>
          <cell r="AH1" t="str">
            <v>2008 Q3</v>
          </cell>
          <cell r="AI1" t="str">
            <v>2008 Q4</v>
          </cell>
          <cell r="AJ1" t="str">
            <v>2009 Q1</v>
          </cell>
          <cell r="AK1" t="str">
            <v>2009 Q2</v>
          </cell>
          <cell r="AL1" t="str">
            <v>2009 Q3</v>
          </cell>
          <cell r="AM1" t="str">
            <v>2009 Q4</v>
          </cell>
          <cell r="AN1" t="str">
            <v>2010 Q1</v>
          </cell>
          <cell r="AO1" t="str">
            <v>2010 Q2</v>
          </cell>
          <cell r="AP1" t="str">
            <v>2010 Q3</v>
          </cell>
          <cell r="AQ1" t="str">
            <v>2010 Q4</v>
          </cell>
          <cell r="AR1" t="str">
            <v>2011 Q1</v>
          </cell>
          <cell r="AS1" t="str">
            <v>2011 Q2</v>
          </cell>
          <cell r="AT1" t="str">
            <v>2011 Q3</v>
          </cell>
          <cell r="AU1" t="str">
            <v>2011 Q4</v>
          </cell>
          <cell r="AV1" t="str">
            <v>2012 Q1</v>
          </cell>
          <cell r="AW1" t="str">
            <v>2012 Q2</v>
          </cell>
          <cell r="AX1" t="str">
            <v>2012 Q3</v>
          </cell>
          <cell r="AY1" t="str">
            <v>2012 Q4</v>
          </cell>
          <cell r="AZ1" t="str">
            <v>2013 Q1</v>
          </cell>
          <cell r="BA1" t="str">
            <v>2013 Q2</v>
          </cell>
          <cell r="BB1" t="str">
            <v>2013 Q3</v>
          </cell>
          <cell r="BC1" t="str">
            <v>2013 Q4</v>
          </cell>
          <cell r="BD1" t="str">
            <v>2014 Q1</v>
          </cell>
          <cell r="BE1" t="str">
            <v>2014 Q2</v>
          </cell>
          <cell r="BF1" t="str">
            <v>2014 Q3</v>
          </cell>
          <cell r="BG1" t="str">
            <v>2014 Q4</v>
          </cell>
          <cell r="BH1" t="str">
            <v>2015 Q1</v>
          </cell>
          <cell r="BI1" t="str">
            <v>2015 Q2</v>
          </cell>
          <cell r="BJ1" t="str">
            <v>2015 Q3</v>
          </cell>
          <cell r="BK1" t="str">
            <v>2015 Q4</v>
          </cell>
          <cell r="BL1" t="str">
            <v>2016 Q1</v>
          </cell>
          <cell r="BM1" t="str">
            <v>2016 Q2</v>
          </cell>
          <cell r="BN1" t="str">
            <v>2016 Q3</v>
          </cell>
          <cell r="BO1" t="str">
            <v>2016 Q4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Estimate</v>
          </cell>
          <cell r="U2" t="str">
            <v>Estimate</v>
          </cell>
          <cell r="V2" t="str">
            <v>Estimate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Estimate</v>
          </cell>
          <cell r="BF2" t="str">
            <v>Estimate</v>
          </cell>
          <cell r="BG2" t="str">
            <v>Estimate</v>
          </cell>
          <cell r="BH2" t="str">
            <v>Estimate</v>
          </cell>
          <cell r="BI2" t="str">
            <v>Estimate</v>
          </cell>
          <cell r="BJ2" t="str">
            <v>Estimate</v>
          </cell>
          <cell r="BK2" t="str">
            <v>Estimate</v>
          </cell>
          <cell r="BL2" t="str">
            <v>Estimate</v>
          </cell>
          <cell r="BM2" t="str">
            <v>Estimate</v>
          </cell>
          <cell r="BN2" t="str">
            <v>Estimate</v>
          </cell>
          <cell r="BO2" t="str">
            <v>Estimate</v>
          </cell>
        </row>
        <row r="3">
          <cell r="F3">
            <v>36891</v>
          </cell>
          <cell r="G3">
            <v>37256</v>
          </cell>
          <cell r="H3">
            <v>37621</v>
          </cell>
          <cell r="I3">
            <v>37986</v>
          </cell>
          <cell r="J3">
            <v>38352</v>
          </cell>
          <cell r="K3">
            <v>38717</v>
          </cell>
          <cell r="L3">
            <v>39082</v>
          </cell>
          <cell r="M3">
            <v>39447</v>
          </cell>
          <cell r="N3">
            <v>39813</v>
          </cell>
          <cell r="O3">
            <v>40178</v>
          </cell>
          <cell r="P3">
            <v>40543</v>
          </cell>
          <cell r="Q3">
            <v>40908</v>
          </cell>
          <cell r="R3">
            <v>41274</v>
          </cell>
          <cell r="S3">
            <v>41639</v>
          </cell>
          <cell r="T3">
            <v>42004</v>
          </cell>
          <cell r="U3">
            <v>42369</v>
          </cell>
          <cell r="V3">
            <v>42735</v>
          </cell>
          <cell r="X3">
            <v>38807</v>
          </cell>
          <cell r="Y3">
            <v>38898</v>
          </cell>
          <cell r="Z3">
            <v>38990</v>
          </cell>
          <cell r="AA3">
            <v>39082</v>
          </cell>
          <cell r="AB3">
            <v>39172</v>
          </cell>
          <cell r="AC3">
            <v>39263</v>
          </cell>
          <cell r="AD3">
            <v>39355</v>
          </cell>
          <cell r="AE3">
            <v>39447</v>
          </cell>
          <cell r="AF3">
            <v>39538</v>
          </cell>
          <cell r="AG3">
            <v>39629</v>
          </cell>
          <cell r="AH3">
            <v>39721</v>
          </cell>
          <cell r="AI3">
            <v>39813</v>
          </cell>
          <cell r="AJ3">
            <v>39903</v>
          </cell>
          <cell r="AK3">
            <v>39994</v>
          </cell>
          <cell r="AL3">
            <v>40086</v>
          </cell>
          <cell r="AM3">
            <v>40178</v>
          </cell>
          <cell r="AN3">
            <v>40268</v>
          </cell>
          <cell r="AO3">
            <v>40359</v>
          </cell>
          <cell r="AP3">
            <v>40451</v>
          </cell>
          <cell r="AQ3">
            <v>40543</v>
          </cell>
          <cell r="AR3">
            <v>40633</v>
          </cell>
          <cell r="AS3">
            <v>40724</v>
          </cell>
          <cell r="AT3">
            <v>40816</v>
          </cell>
          <cell r="AU3">
            <v>40908</v>
          </cell>
          <cell r="AV3">
            <v>40999</v>
          </cell>
          <cell r="AW3">
            <v>41090</v>
          </cell>
          <cell r="AX3">
            <v>41182</v>
          </cell>
          <cell r="AY3">
            <v>41274</v>
          </cell>
          <cell r="AZ3">
            <v>41364</v>
          </cell>
          <cell r="BA3">
            <v>41455</v>
          </cell>
          <cell r="BB3">
            <v>41547</v>
          </cell>
          <cell r="BC3">
            <v>41639</v>
          </cell>
          <cell r="BD3">
            <v>41729</v>
          </cell>
          <cell r="BE3">
            <v>41820</v>
          </cell>
          <cell r="BF3">
            <v>41912</v>
          </cell>
          <cell r="BG3">
            <v>42004</v>
          </cell>
          <cell r="BH3">
            <v>42094</v>
          </cell>
          <cell r="BI3">
            <v>42185</v>
          </cell>
          <cell r="BJ3">
            <v>42277</v>
          </cell>
          <cell r="BK3">
            <v>42369</v>
          </cell>
          <cell r="BL3">
            <v>42460</v>
          </cell>
          <cell r="BM3">
            <v>42551</v>
          </cell>
          <cell r="BN3">
            <v>42643</v>
          </cell>
          <cell r="BO3">
            <v>42735</v>
          </cell>
        </row>
        <row r="4">
          <cell r="A4" t="str">
            <v>Issuer: LifeLock, Inc.</v>
          </cell>
          <cell r="B4" t="str">
            <v>15UDJA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LifeLock,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M11">
            <v>18.873999999999999</v>
          </cell>
          <cell r="N11">
            <v>91.253</v>
          </cell>
          <cell r="O11">
            <v>131.36799999999999</v>
          </cell>
          <cell r="P11">
            <v>162.279</v>
          </cell>
          <cell r="Q11">
            <v>193.94900000000001</v>
          </cell>
          <cell r="R11">
            <v>276.428</v>
          </cell>
          <cell r="S11">
            <v>369.65899999999999</v>
          </cell>
          <cell r="T11">
            <v>467.61769670839197</v>
          </cell>
          <cell r="U11">
            <v>570.91674601097202</v>
          </cell>
          <cell r="V11">
            <v>679.40255676439199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37.938000000000002</v>
          </cell>
          <cell r="AO11">
            <v>39.935000000000002</v>
          </cell>
          <cell r="AP11">
            <v>41.372</v>
          </cell>
          <cell r="AQ11">
            <v>43.033999999999999</v>
          </cell>
          <cell r="AR11">
            <v>43.96</v>
          </cell>
          <cell r="AS11">
            <v>47.036000000000001</v>
          </cell>
          <cell r="AT11">
            <v>49.997999999999998</v>
          </cell>
          <cell r="AU11">
            <v>52.954999999999998</v>
          </cell>
          <cell r="AV11">
            <v>57.612000000000002</v>
          </cell>
          <cell r="AW11">
            <v>67.882999999999996</v>
          </cell>
          <cell r="AX11">
            <v>72.117000000000004</v>
          </cell>
          <cell r="AY11">
            <v>78.816000000000003</v>
          </cell>
          <cell r="AZ11">
            <v>82.094999999999999</v>
          </cell>
          <cell r="BA11">
            <v>89.52</v>
          </cell>
          <cell r="BB11">
            <v>95.739000000000004</v>
          </cell>
          <cell r="BC11">
            <v>102.30500000000001</v>
          </cell>
          <cell r="BD11">
            <v>107.586</v>
          </cell>
          <cell r="BE11">
            <v>113.868369517405</v>
          </cell>
          <cell r="BF11">
            <v>120.18464185900299</v>
          </cell>
          <cell r="BG11">
            <v>125.978685331984</v>
          </cell>
          <cell r="BH11">
            <v>132.62506305616699</v>
          </cell>
          <cell r="BI11">
            <v>139.774400050108</v>
          </cell>
          <cell r="BJ11">
            <v>145.791342463679</v>
          </cell>
          <cell r="BK11">
            <v>152.725940441017</v>
          </cell>
          <cell r="BL11">
            <v>158.95229470459199</v>
          </cell>
          <cell r="BM11">
            <v>166.50691624911599</v>
          </cell>
          <cell r="BN11">
            <v>172.57405071138299</v>
          </cell>
          <cell r="BO11">
            <v>181.36929509930101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M12">
            <v>-7.54</v>
          </cell>
          <cell r="N12">
            <v>-30.594000000000001</v>
          </cell>
          <cell r="O12">
            <v>-42.938000000000002</v>
          </cell>
          <cell r="P12">
            <v>-51.182856000000001</v>
          </cell>
          <cell r="Q12">
            <v>-62.320756000000003</v>
          </cell>
          <cell r="R12">
            <v>-79.268000000000001</v>
          </cell>
          <cell r="S12">
            <v>-99.308000000000007</v>
          </cell>
          <cell r="T12">
            <v>-123.881463289045</v>
          </cell>
          <cell r="U12">
            <v>-151.43187884848999</v>
          </cell>
          <cell r="V12">
            <v>-180.96738240765001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-12.156113</v>
          </cell>
          <cell r="AO12">
            <v>-12.912083000000001</v>
          </cell>
          <cell r="AP12">
            <v>-13.350084000000001</v>
          </cell>
          <cell r="AQ12">
            <v>-12.764576</v>
          </cell>
          <cell r="AR12">
            <v>-14.342699</v>
          </cell>
          <cell r="AS12">
            <v>-16.636102999999999</v>
          </cell>
          <cell r="AT12">
            <v>-15.266222000000001</v>
          </cell>
          <cell r="AU12">
            <v>-16.075731999999999</v>
          </cell>
          <cell r="AV12">
            <v>-18.771000000000001</v>
          </cell>
          <cell r="AW12">
            <v>-18.943000000000001</v>
          </cell>
          <cell r="AX12">
            <v>-19.576000000000001</v>
          </cell>
          <cell r="AY12">
            <v>-21.978000000000002</v>
          </cell>
          <cell r="AZ12">
            <v>-23.597999999999999</v>
          </cell>
          <cell r="BA12">
            <v>-25.021000000000001</v>
          </cell>
          <cell r="BB12">
            <v>-24.725000000000001</v>
          </cell>
          <cell r="BC12">
            <v>-25.963999999999999</v>
          </cell>
          <cell r="BD12">
            <v>-29.724</v>
          </cell>
          <cell r="BE12">
            <v>-31.559105385812</v>
          </cell>
          <cell r="BF12">
            <v>-30.733465823755999</v>
          </cell>
          <cell r="BG12">
            <v>-31.864892079476</v>
          </cell>
          <cell r="BH12">
            <v>-35.717819530313001</v>
          </cell>
          <cell r="BI12">
            <v>-39.099029292578003</v>
          </cell>
          <cell r="BJ12">
            <v>-37.615130584059997</v>
          </cell>
          <cell r="BK12">
            <v>-38.999899441539</v>
          </cell>
          <cell r="BL12">
            <v>-43.001196339930999</v>
          </cell>
          <cell r="BM12">
            <v>-46.759091139839001</v>
          </cell>
          <cell r="BN12">
            <v>-44.683554300113002</v>
          </cell>
          <cell r="BO12">
            <v>-46.523540627766998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M13">
            <v>-38.106000000000002</v>
          </cell>
          <cell r="N13">
            <v>-106.818</v>
          </cell>
          <cell r="O13">
            <v>-122.139</v>
          </cell>
          <cell r="P13">
            <v>-100.00640799999999</v>
          </cell>
          <cell r="Q13">
            <v>-106.53384785999999</v>
          </cell>
          <cell r="R13">
            <v>-143.21</v>
          </cell>
          <cell r="S13">
            <v>-195.935</v>
          </cell>
          <cell r="T13">
            <v>-248.985170879435</v>
          </cell>
          <cell r="U13">
            <v>-288.18825009926798</v>
          </cell>
          <cell r="V13">
            <v>-331.542702985593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-31.582308000000001</v>
          </cell>
          <cell r="AO13">
            <v>-25.489636000000001</v>
          </cell>
          <cell r="AP13">
            <v>-22.766300000000001</v>
          </cell>
          <cell r="AQ13">
            <v>-20.168164000000001</v>
          </cell>
          <cell r="AR13">
            <v>-27.214257880000002</v>
          </cell>
          <cell r="AS13">
            <v>-24.25587668</v>
          </cell>
          <cell r="AT13">
            <v>-30.266445300000001</v>
          </cell>
          <cell r="AU13">
            <v>-24.797267999999999</v>
          </cell>
          <cell r="AV13">
            <v>-32.749000000000002</v>
          </cell>
          <cell r="AW13">
            <v>-36.881999999999998</v>
          </cell>
          <cell r="AX13">
            <v>-35.276000000000003</v>
          </cell>
          <cell r="AY13">
            <v>-38.302999999999997</v>
          </cell>
          <cell r="AZ13">
            <v>-49.213999999999999</v>
          </cell>
          <cell r="BA13">
            <v>-51.640999999999998</v>
          </cell>
          <cell r="BB13">
            <v>-49.701000000000001</v>
          </cell>
          <cell r="BC13">
            <v>-45.378999999999998</v>
          </cell>
          <cell r="BD13">
            <v>-67.66</v>
          </cell>
          <cell r="BE13">
            <v>-66.711549801174002</v>
          </cell>
          <cell r="BF13">
            <v>-59.867591880724</v>
          </cell>
          <cell r="BG13">
            <v>-54.746029197538</v>
          </cell>
          <cell r="BH13">
            <v>-77.703994617514994</v>
          </cell>
          <cell r="BI13">
            <v>-79.093511458560002</v>
          </cell>
          <cell r="BJ13">
            <v>-68.686694864716003</v>
          </cell>
          <cell r="BK13">
            <v>-62.704049158476003</v>
          </cell>
          <cell r="BL13">
            <v>-90.585678495394006</v>
          </cell>
          <cell r="BM13">
            <v>-91.722916491426005</v>
          </cell>
          <cell r="BN13">
            <v>-77.853354804359</v>
          </cell>
          <cell r="BO13">
            <v>-71.380753194413998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M14">
            <v>-45.646000000000001</v>
          </cell>
          <cell r="N14">
            <v>-137.41200000000001</v>
          </cell>
          <cell r="O14">
            <v>-165.077</v>
          </cell>
          <cell r="P14">
            <v>-151.18926400000001</v>
          </cell>
          <cell r="Q14">
            <v>-168.85460386</v>
          </cell>
          <cell r="R14">
            <v>-222.47800000000001</v>
          </cell>
          <cell r="S14">
            <v>-295.24299999999999</v>
          </cell>
          <cell r="T14">
            <v>-372.86663416848</v>
          </cell>
          <cell r="U14">
            <v>-439.62012894775802</v>
          </cell>
          <cell r="V14">
            <v>-512.510085393243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-43.738421000000002</v>
          </cell>
          <cell r="AO14">
            <v>-38.401719</v>
          </cell>
          <cell r="AP14">
            <v>-36.116383999999996</v>
          </cell>
          <cell r="AQ14">
            <v>-32.932740000000003</v>
          </cell>
          <cell r="AR14">
            <v>-41.556956880000001</v>
          </cell>
          <cell r="AS14">
            <v>-40.891979679999999</v>
          </cell>
          <cell r="AT14">
            <v>-45.5326673</v>
          </cell>
          <cell r="AU14">
            <v>-40.872999999999998</v>
          </cell>
          <cell r="AV14">
            <v>-51.52</v>
          </cell>
          <cell r="AW14">
            <v>-55.825000000000003</v>
          </cell>
          <cell r="AX14">
            <v>-54.851999999999997</v>
          </cell>
          <cell r="AY14">
            <v>-60.280999999999999</v>
          </cell>
          <cell r="AZ14">
            <v>-72.811999999999998</v>
          </cell>
          <cell r="BA14">
            <v>-76.662000000000006</v>
          </cell>
          <cell r="BB14">
            <v>-74.426000000000002</v>
          </cell>
          <cell r="BC14">
            <v>-71.343000000000004</v>
          </cell>
          <cell r="BD14">
            <v>-97.384</v>
          </cell>
          <cell r="BE14">
            <v>-98.270655186986005</v>
          </cell>
          <cell r="BF14">
            <v>-90.601057704479999</v>
          </cell>
          <cell r="BG14">
            <v>-86.610921277014</v>
          </cell>
          <cell r="BH14">
            <v>-113.421814147828</v>
          </cell>
          <cell r="BI14">
            <v>-118.192540751138</v>
          </cell>
          <cell r="BJ14">
            <v>-106.301825448776</v>
          </cell>
          <cell r="BK14">
            <v>-101.70394860001601</v>
          </cell>
          <cell r="BL14">
            <v>-133.586874835326</v>
          </cell>
          <cell r="BM14">
            <v>-138.48200763126499</v>
          </cell>
          <cell r="BN14">
            <v>-122.536909104472</v>
          </cell>
          <cell r="BO14">
            <v>-117.90429382217999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M15">
            <v>-3.2690000000000001</v>
          </cell>
          <cell r="N15">
            <v>-10.303000000000001</v>
          </cell>
          <cell r="O15">
            <v>-19.530999999999999</v>
          </cell>
          <cell r="P15">
            <v>-20.492736000000001</v>
          </cell>
          <cell r="Q15">
            <v>-16.966396140000001</v>
          </cell>
          <cell r="R15">
            <v>-27.841000000000001</v>
          </cell>
          <cell r="S15">
            <v>-37.146999999999998</v>
          </cell>
          <cell r="T15">
            <v>-45.913220630909002</v>
          </cell>
          <cell r="U15">
            <v>-53.219570814339001</v>
          </cell>
          <cell r="V15">
            <v>-59.945242326736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-5.412579</v>
          </cell>
          <cell r="AO15">
            <v>-5.659281</v>
          </cell>
          <cell r="AP15">
            <v>-5.3926160000000003</v>
          </cell>
          <cell r="AQ15">
            <v>-4.0282600000000004</v>
          </cell>
          <cell r="AR15">
            <v>-4.2380431200000004</v>
          </cell>
          <cell r="AS15">
            <v>-4.4020203200000001</v>
          </cell>
          <cell r="AT15">
            <v>-4.1673327000000002</v>
          </cell>
          <cell r="AU15">
            <v>-4.1589999999999998</v>
          </cell>
          <cell r="AV15">
            <v>-5.1379999999999999</v>
          </cell>
          <cell r="AW15">
            <v>-7.1539999999999999</v>
          </cell>
          <cell r="AX15">
            <v>-7.4450000000000003</v>
          </cell>
          <cell r="AY15">
            <v>-8.1039999999999992</v>
          </cell>
          <cell r="AZ15">
            <v>-8.5090000000000003</v>
          </cell>
          <cell r="BA15">
            <v>-9.5459999999999994</v>
          </cell>
          <cell r="BB15">
            <v>-9.68</v>
          </cell>
          <cell r="BC15">
            <v>-9.4120000000000008</v>
          </cell>
          <cell r="BD15">
            <v>-11.175000000000001</v>
          </cell>
          <cell r="BE15">
            <v>-11.573056001085</v>
          </cell>
          <cell r="BF15">
            <v>-11.827156834126001</v>
          </cell>
          <cell r="BG15">
            <v>-11.338007795697999</v>
          </cell>
          <cell r="BH15">
            <v>-13.112691981138999</v>
          </cell>
          <cell r="BI15">
            <v>-13.507153484734999</v>
          </cell>
          <cell r="BJ15">
            <v>-13.618109981931999</v>
          </cell>
          <cell r="BK15">
            <v>-12.981615366532999</v>
          </cell>
          <cell r="BL15">
            <v>-14.92091422251</v>
          </cell>
          <cell r="BM15">
            <v>-15.257925998377001</v>
          </cell>
          <cell r="BN15">
            <v>-15.256964867659001</v>
          </cell>
          <cell r="BO15">
            <v>-14.509437238189999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M16">
            <v>-0.54800000000000004</v>
          </cell>
          <cell r="N16">
            <v>-1.002</v>
          </cell>
          <cell r="O16">
            <v>-2.141</v>
          </cell>
          <cell r="P16">
            <v>-3.2509999999999999</v>
          </cell>
          <cell r="Q16">
            <v>-3.2850000000000001</v>
          </cell>
          <cell r="R16">
            <v>-6.758</v>
          </cell>
          <cell r="S16">
            <v>-14.7</v>
          </cell>
          <cell r="T16">
            <v>-22.169805818297</v>
          </cell>
          <cell r="U16">
            <v>-27.086656653003999</v>
          </cell>
          <cell r="V16">
            <v>-32.245463251497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-0.77900000000000003</v>
          </cell>
          <cell r="AO16">
            <v>-0.81399999999999995</v>
          </cell>
          <cell r="AP16">
            <v>-0.878</v>
          </cell>
          <cell r="AQ16">
            <v>-0.78</v>
          </cell>
          <cell r="AR16">
            <v>-0.79200000000000004</v>
          </cell>
          <cell r="AS16">
            <v>-0.78800000000000003</v>
          </cell>
          <cell r="AT16">
            <v>-0.78200000000000003</v>
          </cell>
          <cell r="AU16">
            <v>-0.92300000000000004</v>
          </cell>
          <cell r="AV16">
            <v>-0.80400000000000005</v>
          </cell>
          <cell r="AW16">
            <v>-1.5589999999999999</v>
          </cell>
          <cell r="AX16">
            <v>-1.631</v>
          </cell>
          <cell r="AY16">
            <v>-2.7639999999999998</v>
          </cell>
          <cell r="AZ16">
            <v>-2.7240000000000002</v>
          </cell>
          <cell r="BA16">
            <v>-3.5369999999999999</v>
          </cell>
          <cell r="BB16">
            <v>-4.0090000000000003</v>
          </cell>
          <cell r="BC16">
            <v>-4.43</v>
          </cell>
          <cell r="BD16">
            <v>-5.4749999999999996</v>
          </cell>
          <cell r="BE16">
            <v>-6.2070472472190001</v>
          </cell>
          <cell r="BF16">
            <v>-5.0326432197199997</v>
          </cell>
          <cell r="BG16">
            <v>-5.4551153513579997</v>
          </cell>
          <cell r="BH16">
            <v>-6.7492259237500001</v>
          </cell>
          <cell r="BI16">
            <v>-7.6192037239110002</v>
          </cell>
          <cell r="BJ16">
            <v>-6.1049049179220001</v>
          </cell>
          <cell r="BK16">
            <v>-6.6133220874219996</v>
          </cell>
          <cell r="BL16">
            <v>-8.0890061300510006</v>
          </cell>
          <cell r="BM16">
            <v>-9.0764125325340004</v>
          </cell>
          <cell r="BN16">
            <v>-7.2264110686549996</v>
          </cell>
          <cell r="BO16">
            <v>-7.8536335202569996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M18">
            <v>-48.914999999999999</v>
          </cell>
          <cell r="N18">
            <v>-147.715</v>
          </cell>
          <cell r="O18">
            <v>-184.608</v>
          </cell>
          <cell r="P18">
            <v>-171.68199999999999</v>
          </cell>
          <cell r="Q18">
            <v>-185.821</v>
          </cell>
          <cell r="R18">
            <v>-250.31899999999999</v>
          </cell>
          <cell r="S18">
            <v>-332.39</v>
          </cell>
          <cell r="T18">
            <v>-418.77985479939002</v>
          </cell>
          <cell r="U18">
            <v>-492.83969976209698</v>
          </cell>
          <cell r="V18">
            <v>-572.45532771997796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-49.151000000000003</v>
          </cell>
          <cell r="AO18">
            <v>-44.061</v>
          </cell>
          <cell r="AP18">
            <v>-41.509</v>
          </cell>
          <cell r="AQ18">
            <v>-36.960999999999999</v>
          </cell>
          <cell r="AR18">
            <v>-45.795000000000002</v>
          </cell>
          <cell r="AS18">
            <v>-45.293999999999997</v>
          </cell>
          <cell r="AT18">
            <v>-49.7</v>
          </cell>
          <cell r="AU18">
            <v>-45.031999999999996</v>
          </cell>
          <cell r="AV18">
            <v>-56.658000000000001</v>
          </cell>
          <cell r="AW18">
            <v>-62.978999999999999</v>
          </cell>
          <cell r="AX18">
            <v>-62.296999999999997</v>
          </cell>
          <cell r="AY18">
            <v>-68.385000000000005</v>
          </cell>
          <cell r="AZ18">
            <v>-81.320999999999998</v>
          </cell>
          <cell r="BA18">
            <v>-86.207999999999998</v>
          </cell>
          <cell r="BB18">
            <v>-84.105999999999995</v>
          </cell>
          <cell r="BC18">
            <v>-80.754999999999995</v>
          </cell>
          <cell r="BD18">
            <v>-108.559</v>
          </cell>
          <cell r="BE18">
            <v>-109.843711188071</v>
          </cell>
          <cell r="BF18">
            <v>-102.428214538606</v>
          </cell>
          <cell r="BG18">
            <v>-97.948929072712005</v>
          </cell>
          <cell r="BH18">
            <v>-126.534506128967</v>
          </cell>
          <cell r="BI18">
            <v>-131.69969423587301</v>
          </cell>
          <cell r="BJ18">
            <v>-119.919935430709</v>
          </cell>
          <cell r="BK18">
            <v>-114.685563966548</v>
          </cell>
          <cell r="BL18">
            <v>-148.50778905783599</v>
          </cell>
          <cell r="BM18">
            <v>-153.739933629642</v>
          </cell>
          <cell r="BN18">
            <v>-137.793873972131</v>
          </cell>
          <cell r="BO18">
            <v>-132.41373106037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M19">
            <v>-48.914999999999999</v>
          </cell>
          <cell r="N19">
            <v>-147.715</v>
          </cell>
          <cell r="O19">
            <v>-184.608</v>
          </cell>
          <cell r="P19">
            <v>-167.46799999999999</v>
          </cell>
          <cell r="Q19">
            <v>-182.08099999999999</v>
          </cell>
          <cell r="R19">
            <v>-239.892</v>
          </cell>
          <cell r="S19">
            <v>-319.59399999999999</v>
          </cell>
          <cell r="T19">
            <v>-406.89640926282601</v>
          </cell>
          <cell r="U19">
            <v>-478.980746942606</v>
          </cell>
          <cell r="V19">
            <v>-558.02071489048296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-48.087000000000003</v>
          </cell>
          <cell r="AO19">
            <v>-42.978000000000002</v>
          </cell>
          <cell r="AP19">
            <v>-40.412999999999997</v>
          </cell>
          <cell r="AQ19">
            <v>-35.99</v>
          </cell>
          <cell r="AR19">
            <v>-44.805999999999997</v>
          </cell>
          <cell r="AS19">
            <v>-44.453000000000003</v>
          </cell>
          <cell r="AT19">
            <v>-48.793999999999997</v>
          </cell>
          <cell r="AU19">
            <v>-44.027999999999999</v>
          </cell>
          <cell r="AV19">
            <v>-55.384</v>
          </cell>
          <cell r="AW19">
            <v>-59.85</v>
          </cell>
          <cell r="AX19">
            <v>-59.213000000000001</v>
          </cell>
          <cell r="AY19">
            <v>-65.444999999999993</v>
          </cell>
          <cell r="AZ19">
            <v>-78.25</v>
          </cell>
          <cell r="BA19">
            <v>-82.918999999999997</v>
          </cell>
          <cell r="BB19">
            <v>-80.981999999999999</v>
          </cell>
          <cell r="BC19">
            <v>-77.442999999999998</v>
          </cell>
          <cell r="BD19">
            <v>-104.69799999999999</v>
          </cell>
          <cell r="BE19">
            <v>-107.34357325889199</v>
          </cell>
          <cell r="BF19">
            <v>-99.720225767353995</v>
          </cell>
          <cell r="BG19">
            <v>-95.134610236580997</v>
          </cell>
          <cell r="BH19">
            <v>-123.348053677576</v>
          </cell>
          <cell r="BI19">
            <v>-128.30856339456599</v>
          </cell>
          <cell r="BJ19">
            <v>-116.321044683509</v>
          </cell>
          <cell r="BK19">
            <v>-111.003085186956</v>
          </cell>
          <cell r="BL19">
            <v>-145.19633202073999</v>
          </cell>
          <cell r="BM19">
            <v>-150.20781753469601</v>
          </cell>
          <cell r="BN19">
            <v>-134.03710290398399</v>
          </cell>
          <cell r="BO19">
            <v>-128.57946243106301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M20">
            <v>-30.041</v>
          </cell>
          <cell r="N20">
            <v>-56.462000000000003</v>
          </cell>
          <cell r="O20">
            <v>-53.24</v>
          </cell>
          <cell r="P20">
            <v>-5.1890000000000001</v>
          </cell>
          <cell r="Q20">
            <v>11.868</v>
          </cell>
          <cell r="R20">
            <v>36.536000000000001</v>
          </cell>
          <cell r="S20">
            <v>50.064999999999998</v>
          </cell>
          <cell r="T20">
            <v>60.721287445565999</v>
          </cell>
          <cell r="U20">
            <v>91.935999068366002</v>
          </cell>
          <cell r="V20">
            <v>121.381841873909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-10.148999999999999</v>
          </cell>
          <cell r="AO20">
            <v>-3.0430000000000001</v>
          </cell>
          <cell r="AP20">
            <v>0.95899999999999996</v>
          </cell>
          <cell r="AQ20">
            <v>7.0439999999999996</v>
          </cell>
          <cell r="AR20">
            <v>-0.84599999999999997</v>
          </cell>
          <cell r="AS20">
            <v>2.5830000000000002</v>
          </cell>
          <cell r="AT20">
            <v>1.204</v>
          </cell>
          <cell r="AU20">
            <v>8.9269999999999996</v>
          </cell>
          <cell r="AV20">
            <v>2.2280000000000002</v>
          </cell>
          <cell r="AW20">
            <v>8.0329999999999995</v>
          </cell>
          <cell r="AX20">
            <v>12.904</v>
          </cell>
          <cell r="AY20">
            <v>13.371</v>
          </cell>
          <cell r="AZ20">
            <v>3.8450000000000002</v>
          </cell>
          <cell r="BA20">
            <v>6.601</v>
          </cell>
          <cell r="BB20">
            <v>14.757</v>
          </cell>
          <cell r="BC20">
            <v>24.861999999999998</v>
          </cell>
          <cell r="BD20">
            <v>2.8879999999999999</v>
          </cell>
          <cell r="BE20">
            <v>6.5247962585129997</v>
          </cell>
          <cell r="BF20">
            <v>20.464416091648999</v>
          </cell>
          <cell r="BG20">
            <v>30.844075095402999</v>
          </cell>
          <cell r="BH20">
            <v>9.277009378592</v>
          </cell>
          <cell r="BI20">
            <v>11.465836655542001</v>
          </cell>
          <cell r="BJ20">
            <v>29.470297780170998</v>
          </cell>
          <cell r="BK20">
            <v>41.722855254061002</v>
          </cell>
          <cell r="BL20">
            <v>13.755962683852999</v>
          </cell>
          <cell r="BM20">
            <v>16.299098714420001</v>
          </cell>
          <cell r="BN20">
            <v>38.536947807399002</v>
          </cell>
          <cell r="BO20">
            <v>52.789832668237999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M21">
            <v>0</v>
          </cell>
          <cell r="N21">
            <v>0</v>
          </cell>
          <cell r="O21">
            <v>0</v>
          </cell>
          <cell r="P21">
            <v>-4.2140000000000004</v>
          </cell>
          <cell r="Q21">
            <v>-3.74</v>
          </cell>
          <cell r="R21">
            <v>-10.427</v>
          </cell>
          <cell r="S21">
            <v>-12.795999999999999</v>
          </cell>
          <cell r="T21">
            <v>-11.883445536563</v>
          </cell>
          <cell r="U21">
            <v>-13.85895281949</v>
          </cell>
          <cell r="V21">
            <v>-14.434612829496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-1.0640000000000001</v>
          </cell>
          <cell r="AO21">
            <v>-1.083</v>
          </cell>
          <cell r="AP21">
            <v>-1.0960000000000001</v>
          </cell>
          <cell r="AQ21">
            <v>-0.97099999999999997</v>
          </cell>
          <cell r="AR21">
            <v>-0.98899999999999999</v>
          </cell>
          <cell r="AS21">
            <v>-0.84099999999999997</v>
          </cell>
          <cell r="AT21">
            <v>-0.90600000000000003</v>
          </cell>
          <cell r="AU21">
            <v>-1.004</v>
          </cell>
          <cell r="AV21">
            <v>-1.274</v>
          </cell>
          <cell r="AW21">
            <v>-3.129</v>
          </cell>
          <cell r="AX21">
            <v>-3.0840000000000001</v>
          </cell>
          <cell r="AY21">
            <v>-2.94</v>
          </cell>
          <cell r="AZ21">
            <v>-3.0710000000000002</v>
          </cell>
          <cell r="BA21">
            <v>-3.2890000000000001</v>
          </cell>
          <cell r="BB21">
            <v>-3.1240000000000001</v>
          </cell>
          <cell r="BC21">
            <v>-3.3119999999999998</v>
          </cell>
          <cell r="BD21">
            <v>-3.8610000000000002</v>
          </cell>
          <cell r="BE21">
            <v>-2.5001379291800001</v>
          </cell>
          <cell r="BF21">
            <v>-2.7079887712519999</v>
          </cell>
          <cell r="BG21">
            <v>-2.8143188361310001</v>
          </cell>
          <cell r="BH21">
            <v>-3.1864524513910002</v>
          </cell>
          <cell r="BI21">
            <v>-3.391130841307</v>
          </cell>
          <cell r="BJ21">
            <v>-3.5988907472</v>
          </cell>
          <cell r="BK21">
            <v>-3.682478779592</v>
          </cell>
          <cell r="BL21">
            <v>-3.3114570370959999</v>
          </cell>
          <cell r="BM21">
            <v>-3.5321160949460002</v>
          </cell>
          <cell r="BN21">
            <v>-3.7567710681470001</v>
          </cell>
          <cell r="BO21">
            <v>-3.8342686293070001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M23">
            <v>-30.041</v>
          </cell>
          <cell r="N23">
            <v>-56.462000000000003</v>
          </cell>
          <cell r="O23">
            <v>-53.24</v>
          </cell>
          <cell r="P23">
            <v>-9.4030000000000005</v>
          </cell>
          <cell r="Q23">
            <v>8.1280000000000001</v>
          </cell>
          <cell r="R23">
            <v>26.109000000000002</v>
          </cell>
          <cell r="S23">
            <v>37.268999999999998</v>
          </cell>
          <cell r="T23">
            <v>48.837841909002996</v>
          </cell>
          <cell r="U23">
            <v>78.077046248875007</v>
          </cell>
          <cell r="V23">
            <v>106.94722904441301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-11.212999999999999</v>
          </cell>
          <cell r="AO23">
            <v>-4.1260000000000003</v>
          </cell>
          <cell r="AP23">
            <v>-0.13700000000000001</v>
          </cell>
          <cell r="AQ23">
            <v>6.0730000000000004</v>
          </cell>
          <cell r="AR23">
            <v>-1.835</v>
          </cell>
          <cell r="AS23">
            <v>1.742</v>
          </cell>
          <cell r="AT23">
            <v>0.29799999999999999</v>
          </cell>
          <cell r="AU23">
            <v>7.923</v>
          </cell>
          <cell r="AV23">
            <v>0.95399999999999996</v>
          </cell>
          <cell r="AW23">
            <v>4.9039999999999999</v>
          </cell>
          <cell r="AX23">
            <v>9.82</v>
          </cell>
          <cell r="AY23">
            <v>10.430999999999999</v>
          </cell>
          <cell r="AZ23">
            <v>0.77400000000000002</v>
          </cell>
          <cell r="BA23">
            <v>3.3119999999999998</v>
          </cell>
          <cell r="BB23">
            <v>11.632999999999999</v>
          </cell>
          <cell r="BC23">
            <v>21.55</v>
          </cell>
          <cell r="BD23">
            <v>-0.97299999999999998</v>
          </cell>
          <cell r="BE23">
            <v>4.0246583293329996</v>
          </cell>
          <cell r="BF23">
            <v>17.756427320396998</v>
          </cell>
          <cell r="BG23">
            <v>28.029756259271998</v>
          </cell>
          <cell r="BH23">
            <v>6.0905569271999997</v>
          </cell>
          <cell r="BI23">
            <v>8.0747058142349992</v>
          </cell>
          <cell r="BJ23">
            <v>25.871407032971</v>
          </cell>
          <cell r="BK23">
            <v>38.040376474468999</v>
          </cell>
          <cell r="BL23">
            <v>10.444505646756999</v>
          </cell>
          <cell r="BM23">
            <v>12.766982619474</v>
          </cell>
          <cell r="BN23">
            <v>34.780176739251999</v>
          </cell>
          <cell r="BO23">
            <v>48.955564038931001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M24">
            <v>0.23300000000000001</v>
          </cell>
          <cell r="N24">
            <v>0.17499999999999999</v>
          </cell>
          <cell r="O24">
            <v>0.11</v>
          </cell>
          <cell r="P24">
            <v>0</v>
          </cell>
          <cell r="Q24">
            <v>0</v>
          </cell>
          <cell r="R24">
            <v>2.8000000000000001E-2</v>
          </cell>
          <cell r="S24">
            <v>0.124</v>
          </cell>
          <cell r="T24">
            <v>0.31268389964100002</v>
          </cell>
          <cell r="U24">
            <v>0.48349175496899999</v>
          </cell>
          <cell r="V24">
            <v>0.53291165341500002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4.0000000000000001E-3</v>
          </cell>
          <cell r="AY24">
            <v>2.4E-2</v>
          </cell>
          <cell r="AZ24">
            <v>0.02</v>
          </cell>
          <cell r="BA24">
            <v>2.5999999999999999E-2</v>
          </cell>
          <cell r="BB24">
            <v>2.9000000000000001E-2</v>
          </cell>
          <cell r="BC24">
            <v>4.9000000000000002E-2</v>
          </cell>
          <cell r="BD24">
            <v>0.06</v>
          </cell>
          <cell r="BE24">
            <v>6.9583168565000006E-2</v>
          </cell>
          <cell r="BF24">
            <v>8.4536796174999998E-2</v>
          </cell>
          <cell r="BG24">
            <v>9.8563934901999994E-2</v>
          </cell>
          <cell r="BH24">
            <v>0.102069415968</v>
          </cell>
          <cell r="BI24">
            <v>0.109037675752</v>
          </cell>
          <cell r="BJ24">
            <v>0.127352990837</v>
          </cell>
          <cell r="BK24">
            <v>0.14503167241199999</v>
          </cell>
          <cell r="BL24">
            <v>0.15148931441399999</v>
          </cell>
          <cell r="BM24">
            <v>0.16032068383100001</v>
          </cell>
          <cell r="BN24">
            <v>0.18353082895699999</v>
          </cell>
          <cell r="BO24">
            <v>0.20555564830799999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M25">
            <v>-6.9000000000000006E-2</v>
          </cell>
          <cell r="N25">
            <v>-0.60599999999999998</v>
          </cell>
          <cell r="O25">
            <v>-1.385</v>
          </cell>
          <cell r="P25">
            <v>0</v>
          </cell>
          <cell r="Q25">
            <v>0</v>
          </cell>
          <cell r="R25">
            <v>-2.3919999999999999</v>
          </cell>
          <cell r="S25">
            <v>-0.35299999999999998</v>
          </cell>
          <cell r="T25">
            <v>-8.6999999999999994E-2</v>
          </cell>
          <cell r="U25">
            <v>0</v>
          </cell>
          <cell r="V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-0.85399999999999998</v>
          </cell>
          <cell r="AY25">
            <v>-1.538</v>
          </cell>
          <cell r="AZ25">
            <v>-6.7000000000000004E-2</v>
          </cell>
          <cell r="BA25">
            <v>-7.9000000000000001E-2</v>
          </cell>
          <cell r="BB25">
            <v>-8.2000000000000003E-2</v>
          </cell>
          <cell r="BC25">
            <v>-0.125</v>
          </cell>
          <cell r="BD25">
            <v>-8.6999999999999994E-2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M26">
            <v>0.16400000000000001</v>
          </cell>
          <cell r="N26">
            <v>-0.43099999999999999</v>
          </cell>
          <cell r="O26">
            <v>-1.2749999999999999</v>
          </cell>
          <cell r="P26">
            <v>0</v>
          </cell>
          <cell r="Q26">
            <v>0</v>
          </cell>
          <cell r="R26">
            <v>-2.3639999999999999</v>
          </cell>
          <cell r="S26">
            <v>-0.22900000000000001</v>
          </cell>
          <cell r="T26">
            <v>0.225683899641</v>
          </cell>
          <cell r="U26">
            <v>0.48349175496899999</v>
          </cell>
          <cell r="V26">
            <v>0.53291165341500002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-0.85</v>
          </cell>
          <cell r="AY26">
            <v>-1.514</v>
          </cell>
          <cell r="AZ26">
            <v>-4.7E-2</v>
          </cell>
          <cell r="BA26">
            <v>-5.2999999999999999E-2</v>
          </cell>
          <cell r="BB26">
            <v>-5.2999999999999999E-2</v>
          </cell>
          <cell r="BC26">
            <v>-7.5999999999999998E-2</v>
          </cell>
          <cell r="BD26">
            <v>-2.7E-2</v>
          </cell>
          <cell r="BE26">
            <v>6.9583168565000006E-2</v>
          </cell>
          <cell r="BF26">
            <v>8.4536796174999998E-2</v>
          </cell>
          <cell r="BG26">
            <v>9.8563934901999994E-2</v>
          </cell>
          <cell r="BH26">
            <v>0.102069415968</v>
          </cell>
          <cell r="BI26">
            <v>0.109037675752</v>
          </cell>
          <cell r="BJ26">
            <v>0.127352990837</v>
          </cell>
          <cell r="BK26">
            <v>0.14503167241199999</v>
          </cell>
          <cell r="BL26">
            <v>0.15148931441399999</v>
          </cell>
          <cell r="BM26">
            <v>0.16032068383100001</v>
          </cell>
          <cell r="BN26">
            <v>0.18353082895699999</v>
          </cell>
          <cell r="BO26">
            <v>0.20555564830799999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M29">
            <v>-4.8620000000000001</v>
          </cell>
          <cell r="N29">
            <v>-0.33</v>
          </cell>
          <cell r="O29">
            <v>-1.968</v>
          </cell>
          <cell r="P29">
            <v>-1.381</v>
          </cell>
          <cell r="Q29">
            <v>-0.22800000000000001</v>
          </cell>
          <cell r="R29">
            <v>-1.288</v>
          </cell>
          <cell r="S29">
            <v>-2.1000000000000001E-2</v>
          </cell>
          <cell r="T29">
            <v>-1.0999999999999999E-2</v>
          </cell>
          <cell r="U29">
            <v>0</v>
          </cell>
          <cell r="V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-0.19800000000000001</v>
          </cell>
          <cell r="AO29">
            <v>-0.39100000000000001</v>
          </cell>
          <cell r="AP29">
            <v>-0.44800000000000001</v>
          </cell>
          <cell r="AQ29">
            <v>-0.34399999999999997</v>
          </cell>
          <cell r="AR29">
            <v>-0.17599999999999999</v>
          </cell>
          <cell r="AS29">
            <v>-1.4999999999999999E-2</v>
          </cell>
          <cell r="AT29">
            <v>-1.7000000000000001E-2</v>
          </cell>
          <cell r="AU29">
            <v>-0.02</v>
          </cell>
          <cell r="AV29">
            <v>-0.35099999999999998</v>
          </cell>
          <cell r="AW29">
            <v>-0.93400000000000005</v>
          </cell>
          <cell r="AX29">
            <v>-1E-3</v>
          </cell>
          <cell r="AY29">
            <v>-2E-3</v>
          </cell>
          <cell r="AZ29">
            <v>-4.0000000000000001E-3</v>
          </cell>
          <cell r="BA29">
            <v>0</v>
          </cell>
          <cell r="BB29">
            <v>-7.0000000000000001E-3</v>
          </cell>
          <cell r="BC29">
            <v>-0.01</v>
          </cell>
          <cell r="BD29">
            <v>-1.0999999999999999E-2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M30">
            <v>-34.738999999999997</v>
          </cell>
          <cell r="N30">
            <v>-57.222999999999999</v>
          </cell>
          <cell r="O30">
            <v>-56.482999999999997</v>
          </cell>
          <cell r="P30">
            <v>-10.784000000000001</v>
          </cell>
          <cell r="Q30">
            <v>7.9</v>
          </cell>
          <cell r="R30">
            <v>22.457000000000001</v>
          </cell>
          <cell r="S30">
            <v>37.018999999999998</v>
          </cell>
          <cell r="T30">
            <v>49.052525808643999</v>
          </cell>
          <cell r="U30">
            <v>78.560538003844997</v>
          </cell>
          <cell r="V30">
            <v>107.648125519923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-11.411</v>
          </cell>
          <cell r="AO30">
            <v>-4.5170000000000003</v>
          </cell>
          <cell r="AP30">
            <v>-0.58499999999999996</v>
          </cell>
          <cell r="AQ30">
            <v>5.7290000000000001</v>
          </cell>
          <cell r="AR30">
            <v>-2.0110000000000001</v>
          </cell>
          <cell r="AS30">
            <v>1.7270000000000001</v>
          </cell>
          <cell r="AT30">
            <v>0.28100000000000003</v>
          </cell>
          <cell r="AU30">
            <v>7.9029999999999996</v>
          </cell>
          <cell r="AV30">
            <v>0.60299999999999998</v>
          </cell>
          <cell r="AW30">
            <v>3.97</v>
          </cell>
          <cell r="AX30">
            <v>8.9689999999999994</v>
          </cell>
          <cell r="AY30">
            <v>8.9149999999999991</v>
          </cell>
          <cell r="AZ30">
            <v>0.72299999999999998</v>
          </cell>
          <cell r="BA30">
            <v>3.2589999999999999</v>
          </cell>
          <cell r="BB30">
            <v>11.573</v>
          </cell>
          <cell r="BC30">
            <v>21.463999999999999</v>
          </cell>
          <cell r="BD30">
            <v>-1.0109999999999999</v>
          </cell>
          <cell r="BE30">
            <v>4.0942414978980004</v>
          </cell>
          <cell r="BF30">
            <v>17.840964116572</v>
          </cell>
          <cell r="BG30">
            <v>28.128320194174002</v>
          </cell>
          <cell r="BH30">
            <v>6.1926263431689996</v>
          </cell>
          <cell r="BI30">
            <v>8.1837434899880002</v>
          </cell>
          <cell r="BJ30">
            <v>25.998760023808</v>
          </cell>
          <cell r="BK30">
            <v>38.185408146881002</v>
          </cell>
          <cell r="BL30">
            <v>10.59599496117</v>
          </cell>
          <cell r="BM30">
            <v>12.927303303305001</v>
          </cell>
          <cell r="BN30">
            <v>34.963707568209003</v>
          </cell>
          <cell r="BO30">
            <v>49.161119687239001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O38">
            <v>7.181</v>
          </cell>
          <cell r="P38">
            <v>17.581</v>
          </cell>
          <cell r="Q38">
            <v>28.85</v>
          </cell>
          <cell r="R38">
            <v>134.197</v>
          </cell>
          <cell r="S38">
            <v>123.911</v>
          </cell>
          <cell r="T38">
            <v>210.79205670080299</v>
          </cell>
          <cell r="U38">
            <v>312.85320730496102</v>
          </cell>
          <cell r="V38">
            <v>440.89964881197602</v>
          </cell>
          <cell r="AJ38">
            <v>0</v>
          </cell>
          <cell r="AK38">
            <v>0</v>
          </cell>
          <cell r="AL38">
            <v>0</v>
          </cell>
          <cell r="AM38">
            <v>7.181</v>
          </cell>
          <cell r="AN38">
            <v>10.265000000000001</v>
          </cell>
          <cell r="AO38">
            <v>17.959</v>
          </cell>
          <cell r="AP38">
            <v>13.736000000000001</v>
          </cell>
          <cell r="AQ38">
            <v>17.581</v>
          </cell>
          <cell r="AR38">
            <v>5.085</v>
          </cell>
          <cell r="AS38">
            <v>15.37</v>
          </cell>
          <cell r="AT38">
            <v>21.562999999999999</v>
          </cell>
          <cell r="AU38">
            <v>28.85</v>
          </cell>
          <cell r="AV38">
            <v>54.048999999999999</v>
          </cell>
          <cell r="AW38">
            <v>62.835999999999999</v>
          </cell>
          <cell r="AX38">
            <v>76.662000000000006</v>
          </cell>
          <cell r="AY38">
            <v>134.197</v>
          </cell>
          <cell r="AZ38">
            <v>145.303</v>
          </cell>
          <cell r="BA38">
            <v>169.44399999999999</v>
          </cell>
          <cell r="BB38">
            <v>167.88800000000001</v>
          </cell>
          <cell r="BC38">
            <v>123.911</v>
          </cell>
          <cell r="BD38">
            <v>143.702</v>
          </cell>
          <cell r="BE38">
            <v>174.58398251304001</v>
          </cell>
          <cell r="BF38">
            <v>203.552595627361</v>
          </cell>
          <cell r="BG38">
            <v>210.79205670080299</v>
          </cell>
          <cell r="BH38">
            <v>225.18279066852099</v>
          </cell>
          <cell r="BI38">
            <v>263.00727412700098</v>
          </cell>
          <cell r="BJ38">
            <v>299.51699267031699</v>
          </cell>
          <cell r="BK38">
            <v>312.85320730496102</v>
          </cell>
          <cell r="BL38">
            <v>331.09160423716003</v>
          </cell>
          <cell r="BM38">
            <v>379.024809115322</v>
          </cell>
          <cell r="BN38">
            <v>424.51009895781601</v>
          </cell>
          <cell r="BO38">
            <v>440.89964881197602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O39">
            <v>8.923</v>
          </cell>
          <cell r="P39">
            <v>0</v>
          </cell>
          <cell r="Q39">
            <v>1.446</v>
          </cell>
          <cell r="R39">
            <v>7.56</v>
          </cell>
          <cell r="S39">
            <v>10.906000000000001</v>
          </cell>
          <cell r="T39">
            <v>14.82944443941</v>
          </cell>
          <cell r="U39">
            <v>17.977968592530001</v>
          </cell>
          <cell r="V39">
            <v>23.364904439560998</v>
          </cell>
          <cell r="AJ39">
            <v>0</v>
          </cell>
          <cell r="AK39">
            <v>0</v>
          </cell>
          <cell r="AL39">
            <v>0</v>
          </cell>
          <cell r="AM39">
            <v>8.923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1.446</v>
          </cell>
          <cell r="AV39">
            <v>5.0620000000000003</v>
          </cell>
          <cell r="AW39">
            <v>8.1419999999999995</v>
          </cell>
          <cell r="AX39">
            <v>7.1929999999999996</v>
          </cell>
          <cell r="AY39">
            <v>7.56</v>
          </cell>
          <cell r="AZ39">
            <v>7.7560000000000002</v>
          </cell>
          <cell r="BA39">
            <v>10.952999999999999</v>
          </cell>
          <cell r="BB39">
            <v>11.54</v>
          </cell>
          <cell r="BC39">
            <v>10.906000000000001</v>
          </cell>
          <cell r="BD39">
            <v>10.601000000000001</v>
          </cell>
          <cell r="BE39">
            <v>16.462493235225999</v>
          </cell>
          <cell r="BF39">
            <v>14.486580881907001</v>
          </cell>
          <cell r="BG39">
            <v>14.82944443941</v>
          </cell>
          <cell r="BH39">
            <v>11.594615406103999</v>
          </cell>
          <cell r="BI39">
            <v>18.654802729357002</v>
          </cell>
          <cell r="BJ39">
            <v>15.953207382879</v>
          </cell>
          <cell r="BK39">
            <v>17.977968592530001</v>
          </cell>
          <cell r="BL39">
            <v>12.130111073779</v>
          </cell>
          <cell r="BM39">
            <v>20.372545282356999</v>
          </cell>
          <cell r="BN39">
            <v>16.966413894573002</v>
          </cell>
          <cell r="BO39">
            <v>23.364904439560998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O41">
            <v>1.0469999999999999</v>
          </cell>
          <cell r="P41">
            <v>5.6029999999999998</v>
          </cell>
          <cell r="Q41">
            <v>6.0350000000000001</v>
          </cell>
          <cell r="R41">
            <v>5.7530000000000001</v>
          </cell>
          <cell r="S41">
            <v>68.766000000000005</v>
          </cell>
          <cell r="T41">
            <v>69.726536005452004</v>
          </cell>
          <cell r="U41">
            <v>72.913648620011003</v>
          </cell>
          <cell r="V41">
            <v>75.862093618087002</v>
          </cell>
          <cell r="AJ41">
            <v>0</v>
          </cell>
          <cell r="AK41">
            <v>0</v>
          </cell>
          <cell r="AL41">
            <v>0</v>
          </cell>
          <cell r="AM41">
            <v>1.0469999999999999</v>
          </cell>
          <cell r="AN41">
            <v>6.2510000000000003</v>
          </cell>
          <cell r="AO41">
            <v>6.0229999999999997</v>
          </cell>
          <cell r="AP41">
            <v>6.9450000000000003</v>
          </cell>
          <cell r="AQ41">
            <v>5.6029999999999998</v>
          </cell>
          <cell r="AR41">
            <v>6.9790000000000001</v>
          </cell>
          <cell r="AS41">
            <v>6.6630000000000003</v>
          </cell>
          <cell r="AT41">
            <v>7.0819999999999999</v>
          </cell>
          <cell r="AU41">
            <v>6.0350000000000001</v>
          </cell>
          <cell r="AV41">
            <v>8.9369999999999994</v>
          </cell>
          <cell r="AW41">
            <v>6.8579999999999997</v>
          </cell>
          <cell r="AX41">
            <v>7.1310000000000002</v>
          </cell>
          <cell r="AY41">
            <v>5.7530000000000001</v>
          </cell>
          <cell r="AZ41">
            <v>8.4730000000000008</v>
          </cell>
          <cell r="BA41">
            <v>6.4349999999999996</v>
          </cell>
          <cell r="BB41">
            <v>29.407</v>
          </cell>
          <cell r="BC41">
            <v>68.766000000000005</v>
          </cell>
          <cell r="BD41">
            <v>73.966999999999999</v>
          </cell>
          <cell r="BE41">
            <v>54.910164463473002</v>
          </cell>
          <cell r="BF41">
            <v>52.086023668907004</v>
          </cell>
          <cell r="BG41">
            <v>69.726536005452004</v>
          </cell>
          <cell r="BH41">
            <v>80.254310826262994</v>
          </cell>
          <cell r="BI41">
            <v>56.311486435322998</v>
          </cell>
          <cell r="BJ41">
            <v>52.621066631196001</v>
          </cell>
          <cell r="BK41">
            <v>72.913648620011003</v>
          </cell>
          <cell r="BL41">
            <v>86.910912280586004</v>
          </cell>
          <cell r="BM41">
            <v>57.659503524287999</v>
          </cell>
          <cell r="BN41">
            <v>53.040072350629998</v>
          </cell>
          <cell r="BO41">
            <v>75.862093618087002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O42">
            <v>17.151</v>
          </cell>
          <cell r="P42">
            <v>23.184000000000001</v>
          </cell>
          <cell r="Q42">
            <v>36.331000000000003</v>
          </cell>
          <cell r="R42">
            <v>147.51</v>
          </cell>
          <cell r="S42">
            <v>203.583</v>
          </cell>
          <cell r="T42">
            <v>295.34803714566499</v>
          </cell>
          <cell r="U42">
            <v>403.74482451750299</v>
          </cell>
          <cell r="V42">
            <v>540.12664686962501</v>
          </cell>
          <cell r="AJ42">
            <v>0</v>
          </cell>
          <cell r="AK42">
            <v>0</v>
          </cell>
          <cell r="AL42">
            <v>0</v>
          </cell>
          <cell r="AM42">
            <v>17.151</v>
          </cell>
          <cell r="AN42">
            <v>16.515999999999998</v>
          </cell>
          <cell r="AO42">
            <v>23.981999999999999</v>
          </cell>
          <cell r="AP42">
            <v>20.681000000000001</v>
          </cell>
          <cell r="AQ42">
            <v>23.184000000000001</v>
          </cell>
          <cell r="AR42">
            <v>12.064</v>
          </cell>
          <cell r="AS42">
            <v>22.033000000000001</v>
          </cell>
          <cell r="AT42">
            <v>28.645</v>
          </cell>
          <cell r="AU42">
            <v>36.331000000000003</v>
          </cell>
          <cell r="AV42">
            <v>68.048000000000002</v>
          </cell>
          <cell r="AW42">
            <v>77.835999999999999</v>
          </cell>
          <cell r="AX42">
            <v>90.986000000000004</v>
          </cell>
          <cell r="AY42">
            <v>147.51</v>
          </cell>
          <cell r="AZ42">
            <v>161.53200000000001</v>
          </cell>
          <cell r="BA42">
            <v>186.83199999999999</v>
          </cell>
          <cell r="BB42">
            <v>208.83500000000001</v>
          </cell>
          <cell r="BC42">
            <v>203.583</v>
          </cell>
          <cell r="BD42">
            <v>228.27</v>
          </cell>
          <cell r="BE42">
            <v>245.956640211739</v>
          </cell>
          <cell r="BF42">
            <v>270.12520017817502</v>
          </cell>
          <cell r="BG42">
            <v>295.34803714566499</v>
          </cell>
          <cell r="BH42">
            <v>317.03171690088698</v>
          </cell>
          <cell r="BI42">
            <v>337.97356329168002</v>
          </cell>
          <cell r="BJ42">
            <v>368.091266684392</v>
          </cell>
          <cell r="BK42">
            <v>403.74482451750299</v>
          </cell>
          <cell r="BL42">
            <v>430.13262759152502</v>
          </cell>
          <cell r="BM42">
            <v>457.05685792196601</v>
          </cell>
          <cell r="BN42">
            <v>494.516585203018</v>
          </cell>
          <cell r="BO42">
            <v>540.12664686962501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O43">
            <v>2.79</v>
          </cell>
          <cell r="P43">
            <v>6.5339999999999998</v>
          </cell>
          <cell r="Q43">
            <v>18.146000000000001</v>
          </cell>
          <cell r="R43">
            <v>27.215</v>
          </cell>
          <cell r="S43">
            <v>46.814</v>
          </cell>
          <cell r="T43">
            <v>68.600649108279001</v>
          </cell>
          <cell r="U43">
            <v>93.427117077969996</v>
          </cell>
          <cell r="V43">
            <v>119.06355687915</v>
          </cell>
          <cell r="AJ43">
            <v>0</v>
          </cell>
          <cell r="AK43">
            <v>0</v>
          </cell>
          <cell r="AL43">
            <v>0</v>
          </cell>
          <cell r="AM43">
            <v>2.79</v>
          </cell>
          <cell r="AN43">
            <v>8.4559999999999995</v>
          </cell>
          <cell r="AO43">
            <v>7.7930000000000001</v>
          </cell>
          <cell r="AP43">
            <v>6.9169999999999998</v>
          </cell>
          <cell r="AQ43">
            <v>6.5339999999999998</v>
          </cell>
          <cell r="AR43">
            <v>5.6040000000000001</v>
          </cell>
          <cell r="AS43">
            <v>4.9859999999999998</v>
          </cell>
          <cell r="AT43">
            <v>4.32</v>
          </cell>
          <cell r="AU43">
            <v>4.0490000000000004</v>
          </cell>
          <cell r="AV43">
            <v>5.673</v>
          </cell>
          <cell r="AW43">
            <v>6.2519999999999998</v>
          </cell>
          <cell r="AX43">
            <v>7.2670000000000003</v>
          </cell>
          <cell r="AY43">
            <v>9.7010000000000005</v>
          </cell>
          <cell r="AZ43">
            <v>9.9550000000000001</v>
          </cell>
          <cell r="BA43">
            <v>11.154999999999999</v>
          </cell>
          <cell r="BB43">
            <v>12.586</v>
          </cell>
          <cell r="BC43">
            <v>16.504000000000001</v>
          </cell>
          <cell r="BD43">
            <v>18.064</v>
          </cell>
          <cell r="BE43">
            <v>20.612981461343999</v>
          </cell>
          <cell r="BF43">
            <v>22.012088421474999</v>
          </cell>
          <cell r="BG43">
            <v>26.407203571716</v>
          </cell>
          <cell r="BH43">
            <v>28.908436726375999</v>
          </cell>
          <cell r="BI43">
            <v>31.440626711869001</v>
          </cell>
          <cell r="BJ43">
            <v>32.567606181517</v>
          </cell>
          <cell r="BK43">
            <v>37.374718721915997</v>
          </cell>
          <cell r="BL43">
            <v>39.865184437826002</v>
          </cell>
          <cell r="BM43">
            <v>42.400750002709003</v>
          </cell>
          <cell r="BN43">
            <v>43.275425264242998</v>
          </cell>
          <cell r="BO43">
            <v>48.576545693600998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Q44">
            <v>-14.097</v>
          </cell>
          <cell r="R44">
            <v>-17.513999999999999</v>
          </cell>
          <cell r="S44">
            <v>-30.31</v>
          </cell>
          <cell r="T44">
            <v>-42.193445536562997</v>
          </cell>
          <cell r="U44">
            <v>-56.052398356053999</v>
          </cell>
          <cell r="V44">
            <v>-70.487011185548994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O45">
            <v>2.79</v>
          </cell>
          <cell r="P45">
            <v>6.5339999999999998</v>
          </cell>
          <cell r="Q45">
            <v>4.0490000000000004</v>
          </cell>
          <cell r="R45">
            <v>9.7010000000000005</v>
          </cell>
          <cell r="S45">
            <v>16.504000000000001</v>
          </cell>
          <cell r="T45">
            <v>26.407203571716</v>
          </cell>
          <cell r="U45">
            <v>37.374718721915997</v>
          </cell>
          <cell r="V45">
            <v>48.576545693600998</v>
          </cell>
          <cell r="AJ45">
            <v>0</v>
          </cell>
          <cell r="AK45">
            <v>0</v>
          </cell>
          <cell r="AL45">
            <v>0</v>
          </cell>
          <cell r="AM45">
            <v>2.79</v>
          </cell>
          <cell r="AN45">
            <v>8.4559999999999995</v>
          </cell>
          <cell r="AO45">
            <v>7.7930000000000001</v>
          </cell>
          <cell r="AP45">
            <v>6.9169999999999998</v>
          </cell>
          <cell r="AQ45">
            <v>6.5339999999999998</v>
          </cell>
          <cell r="AR45">
            <v>5.6040000000000001</v>
          </cell>
          <cell r="AS45">
            <v>4.9859999999999998</v>
          </cell>
          <cell r="AT45">
            <v>4.32</v>
          </cell>
          <cell r="AU45">
            <v>4.0490000000000004</v>
          </cell>
          <cell r="AV45">
            <v>5.673</v>
          </cell>
          <cell r="AW45">
            <v>6.2519999999999998</v>
          </cell>
          <cell r="AX45">
            <v>7.2670000000000003</v>
          </cell>
          <cell r="AY45">
            <v>9.7010000000000005</v>
          </cell>
          <cell r="AZ45">
            <v>9.9550000000000001</v>
          </cell>
          <cell r="BA45">
            <v>11.154999999999999</v>
          </cell>
          <cell r="BB45">
            <v>12.586</v>
          </cell>
          <cell r="BC45">
            <v>16.504000000000001</v>
          </cell>
          <cell r="BD45">
            <v>18.064</v>
          </cell>
          <cell r="BE45">
            <v>20.612981461343999</v>
          </cell>
          <cell r="BF45">
            <v>22.012088421474999</v>
          </cell>
          <cell r="BG45">
            <v>26.407203571716</v>
          </cell>
          <cell r="BH45">
            <v>28.908436726375999</v>
          </cell>
          <cell r="BI45">
            <v>31.440626711869001</v>
          </cell>
          <cell r="BJ45">
            <v>32.567606181517</v>
          </cell>
          <cell r="BK45">
            <v>37.374718721915997</v>
          </cell>
          <cell r="BL45">
            <v>39.865184437826002</v>
          </cell>
          <cell r="BM45">
            <v>42.400750002709003</v>
          </cell>
          <cell r="BN45">
            <v>43.275425264242998</v>
          </cell>
          <cell r="BO45">
            <v>48.576545693600998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O46">
            <v>0</v>
          </cell>
          <cell r="P46">
            <v>0</v>
          </cell>
          <cell r="Q46">
            <v>0</v>
          </cell>
          <cell r="R46">
            <v>186.928</v>
          </cell>
          <cell r="S46">
            <v>186.928</v>
          </cell>
          <cell r="T46">
            <v>186.928</v>
          </cell>
          <cell r="U46">
            <v>186.928</v>
          </cell>
          <cell r="V46">
            <v>186.928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186.69399999999999</v>
          </cell>
          <cell r="AW46">
            <v>184.72800000000001</v>
          </cell>
          <cell r="AX46">
            <v>182.761</v>
          </cell>
          <cell r="AY46">
            <v>180.67</v>
          </cell>
          <cell r="AZ46">
            <v>178.70400000000001</v>
          </cell>
          <cell r="BA46">
            <v>176.738</v>
          </cell>
          <cell r="BB46">
            <v>174.77199999999999</v>
          </cell>
          <cell r="BC46">
            <v>205.36500000000001</v>
          </cell>
          <cell r="BD46">
            <v>203.13399999999999</v>
          </cell>
          <cell r="BE46">
            <v>202.23436000000001</v>
          </cell>
          <cell r="BF46">
            <v>201.35271280000001</v>
          </cell>
          <cell r="BG46">
            <v>200.48869854399999</v>
          </cell>
          <cell r="BH46">
            <v>199.64196457311999</v>
          </cell>
          <cell r="BI46">
            <v>198.812165281658</v>
          </cell>
          <cell r="BJ46">
            <v>197.99896197602399</v>
          </cell>
          <cell r="BK46">
            <v>197.20202273650401</v>
          </cell>
          <cell r="BL46">
            <v>197.20202273650401</v>
          </cell>
          <cell r="BM46">
            <v>197.20202273650401</v>
          </cell>
          <cell r="BN46">
            <v>197.20202273650401</v>
          </cell>
          <cell r="BO46">
            <v>197.20202273650401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R47">
            <v>-6.258</v>
          </cell>
          <cell r="S47">
            <v>18.437000000000001</v>
          </cell>
          <cell r="T47">
            <v>13.560698543999999</v>
          </cell>
          <cell r="U47">
            <v>10.274022736504</v>
          </cell>
          <cell r="V47">
            <v>10.274022736504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O48">
            <v>0</v>
          </cell>
          <cell r="P48">
            <v>0</v>
          </cell>
          <cell r="Q48">
            <v>0</v>
          </cell>
          <cell r="R48">
            <v>180.67</v>
          </cell>
          <cell r="S48">
            <v>205.36500000000001</v>
          </cell>
          <cell r="T48">
            <v>200.48869854399999</v>
          </cell>
          <cell r="U48">
            <v>197.20202273650401</v>
          </cell>
          <cell r="V48">
            <v>197.20202273650401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186.69399999999999</v>
          </cell>
          <cell r="AW48">
            <v>184.72800000000001</v>
          </cell>
          <cell r="AX48">
            <v>182.761</v>
          </cell>
          <cell r="AY48">
            <v>180.67</v>
          </cell>
          <cell r="AZ48">
            <v>178.70400000000001</v>
          </cell>
          <cell r="BA48">
            <v>176.738</v>
          </cell>
          <cell r="BB48">
            <v>174.77199999999999</v>
          </cell>
          <cell r="BC48">
            <v>205.36500000000001</v>
          </cell>
          <cell r="BD48">
            <v>203.13399999999999</v>
          </cell>
          <cell r="BE48">
            <v>202.23436000000001</v>
          </cell>
          <cell r="BF48">
            <v>201.35271280000001</v>
          </cell>
          <cell r="BG48">
            <v>200.48869854399999</v>
          </cell>
          <cell r="BH48">
            <v>199.64196457311999</v>
          </cell>
          <cell r="BI48">
            <v>198.812165281658</v>
          </cell>
          <cell r="BJ48">
            <v>197.99896197602399</v>
          </cell>
          <cell r="BK48">
            <v>197.20202273650401</v>
          </cell>
          <cell r="BL48">
            <v>197.20202273650401</v>
          </cell>
          <cell r="BM48">
            <v>197.20202273650401</v>
          </cell>
          <cell r="BN48">
            <v>197.20202273650401</v>
          </cell>
          <cell r="BO48">
            <v>197.20202273650401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S50">
            <v>48.688000000000002</v>
          </cell>
          <cell r="T50">
            <v>47.521999999999998</v>
          </cell>
          <cell r="U50">
            <v>47.521999999999998</v>
          </cell>
          <cell r="V50">
            <v>47.521999999999998</v>
          </cell>
          <cell r="BB50">
            <v>24.047999999999998</v>
          </cell>
          <cell r="BC50">
            <v>48.688000000000002</v>
          </cell>
          <cell r="BD50">
            <v>47.521999999999998</v>
          </cell>
          <cell r="BE50">
            <v>47.521999999999998</v>
          </cell>
          <cell r="BF50">
            <v>47.521999999999998</v>
          </cell>
          <cell r="BG50">
            <v>47.521999999999998</v>
          </cell>
          <cell r="BH50">
            <v>47.521999999999998</v>
          </cell>
          <cell r="BI50">
            <v>47.521999999999998</v>
          </cell>
          <cell r="BJ50">
            <v>47.521999999999998</v>
          </cell>
          <cell r="BK50">
            <v>47.521999999999998</v>
          </cell>
          <cell r="BL50">
            <v>47.521999999999998</v>
          </cell>
          <cell r="BM50">
            <v>47.521999999999998</v>
          </cell>
          <cell r="BN50">
            <v>47.521999999999998</v>
          </cell>
          <cell r="BO50">
            <v>47.521999999999998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O51">
            <v>0.125</v>
          </cell>
          <cell r="P51">
            <v>1.6419999999999999</v>
          </cell>
          <cell r="Q51">
            <v>1.68</v>
          </cell>
          <cell r="R51">
            <v>1.7070000000000001</v>
          </cell>
          <cell r="S51">
            <v>37.798000000000002</v>
          </cell>
          <cell r="T51">
            <v>36.466276290966</v>
          </cell>
          <cell r="U51">
            <v>36.572342925596999</v>
          </cell>
          <cell r="V51">
            <v>36.176619336206002</v>
          </cell>
          <cell r="AJ51">
            <v>0</v>
          </cell>
          <cell r="AK51">
            <v>0</v>
          </cell>
          <cell r="AL51">
            <v>0</v>
          </cell>
          <cell r="AM51">
            <v>0.125</v>
          </cell>
          <cell r="AN51">
            <v>1.6890000000000001</v>
          </cell>
          <cell r="AO51">
            <v>1.675</v>
          </cell>
          <cell r="AP51">
            <v>1.696</v>
          </cell>
          <cell r="AQ51">
            <v>1.6419999999999999</v>
          </cell>
          <cell r="AR51">
            <v>1.78</v>
          </cell>
          <cell r="AS51">
            <v>1.7609999999999999</v>
          </cell>
          <cell r="AT51">
            <v>1.8069999999999999</v>
          </cell>
          <cell r="AU51">
            <v>1.68</v>
          </cell>
          <cell r="AV51">
            <v>4.0549999999999997</v>
          </cell>
          <cell r="AW51">
            <v>3.0659999999999998</v>
          </cell>
          <cell r="AX51">
            <v>3.0960000000000001</v>
          </cell>
          <cell r="AY51">
            <v>1.7070000000000001</v>
          </cell>
          <cell r="AZ51">
            <v>1.8260000000000001</v>
          </cell>
          <cell r="BA51">
            <v>1.7070000000000001</v>
          </cell>
          <cell r="BB51">
            <v>1.7589999999999999</v>
          </cell>
          <cell r="BC51">
            <v>37.798000000000002</v>
          </cell>
          <cell r="BD51">
            <v>37.546999999999997</v>
          </cell>
          <cell r="BE51">
            <v>36.323465861571002</v>
          </cell>
          <cell r="BF51">
            <v>33.530940887726999</v>
          </cell>
          <cell r="BG51">
            <v>36.466276290966</v>
          </cell>
          <cell r="BH51">
            <v>37.001758966712003</v>
          </cell>
          <cell r="BI51">
            <v>37.598645831039001</v>
          </cell>
          <cell r="BJ51">
            <v>36.301347744631997</v>
          </cell>
          <cell r="BK51">
            <v>36.572342925596999</v>
          </cell>
          <cell r="BL51">
            <v>37.988839028160001</v>
          </cell>
          <cell r="BM51">
            <v>38.129288322051998</v>
          </cell>
          <cell r="BN51">
            <v>37.792892620617998</v>
          </cell>
          <cell r="BO51">
            <v>36.176619336206002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O52">
            <v>20.065999999999999</v>
          </cell>
          <cell r="P52">
            <v>31.36</v>
          </cell>
          <cell r="Q52">
            <v>42.06</v>
          </cell>
          <cell r="R52">
            <v>339.58800000000002</v>
          </cell>
          <cell r="S52">
            <v>463.25</v>
          </cell>
          <cell r="T52">
            <v>558.71021555234597</v>
          </cell>
          <cell r="U52">
            <v>674.89390890152004</v>
          </cell>
          <cell r="V52">
            <v>822.08183463593605</v>
          </cell>
          <cell r="AJ52">
            <v>0</v>
          </cell>
          <cell r="AK52">
            <v>0</v>
          </cell>
          <cell r="AL52">
            <v>0</v>
          </cell>
          <cell r="AM52">
            <v>20.065999999999999</v>
          </cell>
          <cell r="AN52">
            <v>26.661000000000001</v>
          </cell>
          <cell r="AO52">
            <v>33.450000000000003</v>
          </cell>
          <cell r="AP52">
            <v>29.294</v>
          </cell>
          <cell r="AQ52">
            <v>31.36</v>
          </cell>
          <cell r="AR52">
            <v>19.448</v>
          </cell>
          <cell r="AS52">
            <v>28.78</v>
          </cell>
          <cell r="AT52">
            <v>34.771999999999998</v>
          </cell>
          <cell r="AU52">
            <v>42.06</v>
          </cell>
          <cell r="AV52">
            <v>264.47000000000003</v>
          </cell>
          <cell r="AW52">
            <v>271.88200000000001</v>
          </cell>
          <cell r="AX52">
            <v>284.11</v>
          </cell>
          <cell r="AY52">
            <v>339.58800000000002</v>
          </cell>
          <cell r="AZ52">
            <v>352.017</v>
          </cell>
          <cell r="BA52">
            <v>376.43200000000002</v>
          </cell>
          <cell r="BB52">
            <v>397.952</v>
          </cell>
          <cell r="BC52">
            <v>463.25</v>
          </cell>
          <cell r="BD52">
            <v>487.01499999999999</v>
          </cell>
          <cell r="BE52">
            <v>505.12744753465398</v>
          </cell>
          <cell r="BF52">
            <v>527.02094228737701</v>
          </cell>
          <cell r="BG52">
            <v>558.71021555234597</v>
          </cell>
          <cell r="BH52">
            <v>582.58387716709501</v>
          </cell>
          <cell r="BI52">
            <v>605.82500111624597</v>
          </cell>
          <cell r="BJ52">
            <v>634.95918258656604</v>
          </cell>
          <cell r="BK52">
            <v>674.89390890152004</v>
          </cell>
          <cell r="BL52">
            <v>705.18867379401604</v>
          </cell>
          <cell r="BM52">
            <v>734.78891898323104</v>
          </cell>
          <cell r="BN52">
            <v>772.78692582438305</v>
          </cell>
          <cell r="BO52">
            <v>822.08183463593605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O53">
            <v>1.2270000000000001</v>
          </cell>
          <cell r="P53">
            <v>0</v>
          </cell>
          <cell r="Q53">
            <v>4.0839999999999996</v>
          </cell>
          <cell r="R53">
            <v>1.151</v>
          </cell>
          <cell r="S53">
            <v>2.4220000000000002</v>
          </cell>
          <cell r="T53">
            <v>2.9824580995460002</v>
          </cell>
          <cell r="U53">
            <v>3.6156808342520002</v>
          </cell>
          <cell r="V53">
            <v>4.2937924122039997</v>
          </cell>
          <cell r="AJ53">
            <v>0</v>
          </cell>
          <cell r="AK53">
            <v>0</v>
          </cell>
          <cell r="AL53">
            <v>0</v>
          </cell>
          <cell r="AM53">
            <v>1.2270000000000001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4.0839999999999996</v>
          </cell>
          <cell r="AV53">
            <v>5.1959999999999997</v>
          </cell>
          <cell r="AW53">
            <v>6.468</v>
          </cell>
          <cell r="AX53">
            <v>9.9179999999999993</v>
          </cell>
          <cell r="AY53">
            <v>1.151</v>
          </cell>
          <cell r="AZ53">
            <v>1.3759999999999999</v>
          </cell>
          <cell r="BA53">
            <v>1.2509999999999999</v>
          </cell>
          <cell r="BB53">
            <v>2.9220000000000002</v>
          </cell>
          <cell r="BC53">
            <v>2.4220000000000002</v>
          </cell>
          <cell r="BD53">
            <v>4.4930000000000003</v>
          </cell>
          <cell r="BE53">
            <v>0.95865498763300006</v>
          </cell>
          <cell r="BF53">
            <v>2.3327077539680001</v>
          </cell>
          <cell r="BG53">
            <v>2.9824580995460002</v>
          </cell>
          <cell r="BH53">
            <v>5.5386798311250001</v>
          </cell>
          <cell r="BI53">
            <v>1.176757218176</v>
          </cell>
          <cell r="BJ53">
            <v>2.8297175892520001</v>
          </cell>
          <cell r="BK53">
            <v>3.6156808342520002</v>
          </cell>
          <cell r="BL53">
            <v>6.6381560807889999</v>
          </cell>
          <cell r="BM53">
            <v>1.4018176111080001</v>
          </cell>
          <cell r="BN53">
            <v>3.3495529878129999</v>
          </cell>
          <cell r="BO53">
            <v>4.2937924122039997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O54">
            <v>0.48699999999999999</v>
          </cell>
          <cell r="P54">
            <v>13.01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0.48699999999999999</v>
          </cell>
          <cell r="AN54">
            <v>12.228999999999999</v>
          </cell>
          <cell r="AO54">
            <v>14.01</v>
          </cell>
          <cell r="AP54">
            <v>14.01</v>
          </cell>
          <cell r="AQ54">
            <v>13.01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13.94</v>
          </cell>
          <cell r="AW54">
            <v>15.4</v>
          </cell>
          <cell r="AX54">
            <v>17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O55">
            <v>15.355</v>
          </cell>
          <cell r="P55">
            <v>77.668999999999997</v>
          </cell>
          <cell r="Q55">
            <v>88.32</v>
          </cell>
          <cell r="R55">
            <v>118.206</v>
          </cell>
          <cell r="S55">
            <v>154.03200000000001</v>
          </cell>
          <cell r="T55">
            <v>196.726154397644</v>
          </cell>
          <cell r="U55">
            <v>237.10354053268901</v>
          </cell>
          <cell r="V55">
            <v>276.653266214974</v>
          </cell>
          <cell r="AJ55">
            <v>0</v>
          </cell>
          <cell r="AK55">
            <v>0</v>
          </cell>
          <cell r="AL55">
            <v>0</v>
          </cell>
          <cell r="AM55">
            <v>15.355</v>
          </cell>
          <cell r="AN55">
            <v>91.442999999999998</v>
          </cell>
          <cell r="AO55">
            <v>86.007999999999996</v>
          </cell>
          <cell r="AP55">
            <v>80.596999999999994</v>
          </cell>
          <cell r="AQ55">
            <v>77.668999999999997</v>
          </cell>
          <cell r="AR55">
            <v>80.95</v>
          </cell>
          <cell r="AS55">
            <v>88.521000000000001</v>
          </cell>
          <cell r="AT55">
            <v>94.311000000000007</v>
          </cell>
          <cell r="AU55">
            <v>88.32</v>
          </cell>
          <cell r="AV55">
            <v>101.122</v>
          </cell>
          <cell r="AW55">
            <v>108.328</v>
          </cell>
          <cell r="AX55">
            <v>112.869</v>
          </cell>
          <cell r="AY55">
            <v>118.206</v>
          </cell>
          <cell r="AZ55">
            <v>131.80199999999999</v>
          </cell>
          <cell r="BA55">
            <v>145.64500000000001</v>
          </cell>
          <cell r="BB55">
            <v>149.405</v>
          </cell>
          <cell r="BC55">
            <v>154.03200000000001</v>
          </cell>
          <cell r="BD55">
            <v>170.386</v>
          </cell>
          <cell r="BE55">
            <v>189.71048331775501</v>
          </cell>
          <cell r="BF55">
            <v>191.880978609365</v>
          </cell>
          <cell r="BG55">
            <v>196.726154397644</v>
          </cell>
          <cell r="BH55">
            <v>211.74108103007001</v>
          </cell>
          <cell r="BI55">
            <v>233.089211594853</v>
          </cell>
          <cell r="BJ55">
            <v>233.90077576856899</v>
          </cell>
          <cell r="BK55">
            <v>237.10354053268901</v>
          </cell>
          <cell r="BL55">
            <v>252.77827453420599</v>
          </cell>
          <cell r="BM55">
            <v>276.14664939384102</v>
          </cell>
          <cell r="BN55">
            <v>275.654292326681</v>
          </cell>
          <cell r="BO55">
            <v>276.653266214974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O56">
            <v>17.068999999999999</v>
          </cell>
          <cell r="P56">
            <v>90.679000000000002</v>
          </cell>
          <cell r="Q56">
            <v>92.403999999999996</v>
          </cell>
          <cell r="R56">
            <v>119.357</v>
          </cell>
          <cell r="S56">
            <v>156.45400000000001</v>
          </cell>
          <cell r="T56">
            <v>199.70861249718999</v>
          </cell>
          <cell r="U56">
            <v>240.71922136694101</v>
          </cell>
          <cell r="V56">
            <v>280.947058627177</v>
          </cell>
          <cell r="AJ56">
            <v>0</v>
          </cell>
          <cell r="AK56">
            <v>0</v>
          </cell>
          <cell r="AL56">
            <v>0</v>
          </cell>
          <cell r="AM56">
            <v>17.068999999999999</v>
          </cell>
          <cell r="AN56">
            <v>103.672</v>
          </cell>
          <cell r="AO56">
            <v>100.018</v>
          </cell>
          <cell r="AP56">
            <v>94.606999999999999</v>
          </cell>
          <cell r="AQ56">
            <v>90.679000000000002</v>
          </cell>
          <cell r="AR56">
            <v>80.95</v>
          </cell>
          <cell r="AS56">
            <v>88.521000000000001</v>
          </cell>
          <cell r="AT56">
            <v>94.311000000000007</v>
          </cell>
          <cell r="AU56">
            <v>92.403999999999996</v>
          </cell>
          <cell r="AV56">
            <v>120.258</v>
          </cell>
          <cell r="AW56">
            <v>130.196</v>
          </cell>
          <cell r="AX56">
            <v>139.78700000000001</v>
          </cell>
          <cell r="AY56">
            <v>119.357</v>
          </cell>
          <cell r="AZ56">
            <v>133.178</v>
          </cell>
          <cell r="BA56">
            <v>146.89599999999999</v>
          </cell>
          <cell r="BB56">
            <v>152.327</v>
          </cell>
          <cell r="BC56">
            <v>156.45400000000001</v>
          </cell>
          <cell r="BD56">
            <v>174.87899999999999</v>
          </cell>
          <cell r="BE56">
            <v>190.669138305389</v>
          </cell>
          <cell r="BF56">
            <v>194.21368636333199</v>
          </cell>
          <cell r="BG56">
            <v>199.70861249718999</v>
          </cell>
          <cell r="BH56">
            <v>217.27976086119401</v>
          </cell>
          <cell r="BI56">
            <v>234.26596881302899</v>
          </cell>
          <cell r="BJ56">
            <v>236.73049335782099</v>
          </cell>
          <cell r="BK56">
            <v>240.71922136694101</v>
          </cell>
          <cell r="BL56">
            <v>259.41643061499502</v>
          </cell>
          <cell r="BM56">
            <v>277.54846700495</v>
          </cell>
          <cell r="BN56">
            <v>279.00384531449401</v>
          </cell>
          <cell r="BO56">
            <v>280.947058627177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O57">
            <v>22.692</v>
          </cell>
          <cell r="P57">
            <v>56.58</v>
          </cell>
          <cell r="Q57">
            <v>70.02</v>
          </cell>
          <cell r="R57">
            <v>90.876999999999995</v>
          </cell>
          <cell r="S57">
            <v>119.10599999999999</v>
          </cell>
          <cell r="T57">
            <v>153.718172735899</v>
          </cell>
          <cell r="U57">
            <v>187.71335526530001</v>
          </cell>
          <cell r="V57">
            <v>221.26472690435</v>
          </cell>
          <cell r="AJ57">
            <v>0</v>
          </cell>
          <cell r="AK57">
            <v>0</v>
          </cell>
          <cell r="AL57">
            <v>0</v>
          </cell>
          <cell r="AM57">
            <v>22.692</v>
          </cell>
          <cell r="AN57">
            <v>58.225999999999999</v>
          </cell>
          <cell r="AO57">
            <v>61.441000000000003</v>
          </cell>
          <cell r="AP57">
            <v>60.253999999999998</v>
          </cell>
          <cell r="AQ57">
            <v>56.58</v>
          </cell>
          <cell r="AR57">
            <v>63.872</v>
          </cell>
          <cell r="AS57">
            <v>71.822999999999993</v>
          </cell>
          <cell r="AT57">
            <v>72.204999999999998</v>
          </cell>
          <cell r="AU57">
            <v>70.02</v>
          </cell>
          <cell r="AV57">
            <v>79.799000000000007</v>
          </cell>
          <cell r="AW57">
            <v>89.06</v>
          </cell>
          <cell r="AX57">
            <v>89.483000000000004</v>
          </cell>
          <cell r="AY57">
            <v>90.876999999999995</v>
          </cell>
          <cell r="AZ57">
            <v>103.354</v>
          </cell>
          <cell r="BA57">
            <v>115.965</v>
          </cell>
          <cell r="BB57">
            <v>115.816</v>
          </cell>
          <cell r="BC57">
            <v>119.10599999999999</v>
          </cell>
          <cell r="BD57">
            <v>136.31899999999999</v>
          </cell>
          <cell r="BE57">
            <v>151.957878232002</v>
          </cell>
          <cell r="BF57">
            <v>149.715487687148</v>
          </cell>
          <cell r="BG57">
            <v>153.718172735899</v>
          </cell>
          <cell r="BH57">
            <v>172.39798785386401</v>
          </cell>
          <cell r="BI57">
            <v>189.543053109179</v>
          </cell>
          <cell r="BJ57">
            <v>185.52148443874501</v>
          </cell>
          <cell r="BK57">
            <v>187.71335526530001</v>
          </cell>
          <cell r="BL57">
            <v>208.80428014294901</v>
          </cell>
          <cell r="BM57">
            <v>227.60222012028299</v>
          </cell>
          <cell r="BN57">
            <v>221.66635385036</v>
          </cell>
          <cell r="BO57">
            <v>221.26472690435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O58">
            <v>0.76700000000000002</v>
          </cell>
          <cell r="P58">
            <v>0</v>
          </cell>
          <cell r="Q58">
            <v>0.52100000000000002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0.76700000000000002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0.52100000000000002</v>
          </cell>
          <cell r="AV58">
            <v>54.06</v>
          </cell>
          <cell r="AW58">
            <v>49.81</v>
          </cell>
          <cell r="AX58">
            <v>45.56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O59">
            <v>10.73</v>
          </cell>
          <cell r="P59">
            <v>10.521000000000001</v>
          </cell>
          <cell r="Q59">
            <v>18.195</v>
          </cell>
          <cell r="R59">
            <v>0.26500000000000001</v>
          </cell>
          <cell r="S59">
            <v>4.6399999999999997</v>
          </cell>
          <cell r="T59">
            <v>5.7137099842670001</v>
          </cell>
          <cell r="U59">
            <v>6.9268204256520001</v>
          </cell>
          <cell r="V59">
            <v>8.2259276600440003</v>
          </cell>
          <cell r="AJ59">
            <v>0</v>
          </cell>
          <cell r="AK59">
            <v>0</v>
          </cell>
          <cell r="AL59">
            <v>0</v>
          </cell>
          <cell r="AM59">
            <v>10.73</v>
          </cell>
          <cell r="AN59">
            <v>11.680999999999999</v>
          </cell>
          <cell r="AO59">
            <v>11.382999999999999</v>
          </cell>
          <cell r="AP59">
            <v>10.628</v>
          </cell>
          <cell r="AQ59">
            <v>10.521000000000001</v>
          </cell>
          <cell r="AR59">
            <v>10.407999999999999</v>
          </cell>
          <cell r="AS59">
            <v>14.417</v>
          </cell>
          <cell r="AT59">
            <v>14.302</v>
          </cell>
          <cell r="AU59">
            <v>18.195</v>
          </cell>
          <cell r="AV59">
            <v>26.123999999999999</v>
          </cell>
          <cell r="AW59">
            <v>33.151000000000003</v>
          </cell>
          <cell r="AX59">
            <v>30.475999999999999</v>
          </cell>
          <cell r="AY59">
            <v>0.26500000000000001</v>
          </cell>
          <cell r="AZ59">
            <v>0.23100000000000001</v>
          </cell>
          <cell r="BA59">
            <v>2.673</v>
          </cell>
          <cell r="BB59">
            <v>4.0060000000000002</v>
          </cell>
          <cell r="BC59">
            <v>4.6399999999999997</v>
          </cell>
          <cell r="BD59">
            <v>5.4109999999999996</v>
          </cell>
          <cell r="BE59">
            <v>4.5387077313670003</v>
          </cell>
          <cell r="BF59">
            <v>6.2307236294150004</v>
          </cell>
          <cell r="BG59">
            <v>5.7137099842670001</v>
          </cell>
          <cell r="BH59">
            <v>6.6703308627229996</v>
          </cell>
          <cell r="BI59">
            <v>5.5713026615150003</v>
          </cell>
          <cell r="BJ59">
            <v>7.5582499427689998</v>
          </cell>
          <cell r="BK59">
            <v>6.9268204256520001</v>
          </cell>
          <cell r="BL59">
            <v>7.9944497113619999</v>
          </cell>
          <cell r="BM59">
            <v>6.6368406899029999</v>
          </cell>
          <cell r="BN59">
            <v>8.9467439346600006</v>
          </cell>
          <cell r="BO59">
            <v>8.2259276600440003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O60">
            <v>11.497</v>
          </cell>
          <cell r="P60">
            <v>10.521000000000001</v>
          </cell>
          <cell r="Q60">
            <v>18.716000000000001</v>
          </cell>
          <cell r="R60">
            <v>0.26500000000000001</v>
          </cell>
          <cell r="S60">
            <v>4.6399999999999997</v>
          </cell>
          <cell r="T60">
            <v>5.7137099842670001</v>
          </cell>
          <cell r="U60">
            <v>6.9268204256520001</v>
          </cell>
          <cell r="V60">
            <v>8.2259276600440003</v>
          </cell>
          <cell r="AJ60">
            <v>0</v>
          </cell>
          <cell r="AK60">
            <v>0</v>
          </cell>
          <cell r="AL60">
            <v>0</v>
          </cell>
          <cell r="AM60">
            <v>11.497</v>
          </cell>
          <cell r="AN60">
            <v>11.680999999999999</v>
          </cell>
          <cell r="AO60">
            <v>11.382999999999999</v>
          </cell>
          <cell r="AP60">
            <v>10.628</v>
          </cell>
          <cell r="AQ60">
            <v>10.521000000000001</v>
          </cell>
          <cell r="AR60">
            <v>10.407999999999999</v>
          </cell>
          <cell r="AS60">
            <v>14.417</v>
          </cell>
          <cell r="AT60">
            <v>14.302</v>
          </cell>
          <cell r="AU60">
            <v>18.716000000000001</v>
          </cell>
          <cell r="AV60">
            <v>80.183999999999997</v>
          </cell>
          <cell r="AW60">
            <v>82.960999999999999</v>
          </cell>
          <cell r="AX60">
            <v>76.036000000000001</v>
          </cell>
          <cell r="AY60">
            <v>0.26500000000000001</v>
          </cell>
          <cell r="AZ60">
            <v>0.23100000000000001</v>
          </cell>
          <cell r="BA60">
            <v>2.673</v>
          </cell>
          <cell r="BB60">
            <v>4.0060000000000002</v>
          </cell>
          <cell r="BC60">
            <v>4.6399999999999997</v>
          </cell>
          <cell r="BD60">
            <v>5.4109999999999996</v>
          </cell>
          <cell r="BE60">
            <v>4.5387077313670003</v>
          </cell>
          <cell r="BF60">
            <v>6.2307236294150004</v>
          </cell>
          <cell r="BG60">
            <v>5.7137099842670001</v>
          </cell>
          <cell r="BH60">
            <v>6.6703308627229996</v>
          </cell>
          <cell r="BI60">
            <v>5.5713026615150003</v>
          </cell>
          <cell r="BJ60">
            <v>7.5582499427689998</v>
          </cell>
          <cell r="BK60">
            <v>6.9268204256520001</v>
          </cell>
          <cell r="BL60">
            <v>7.9944497113619999</v>
          </cell>
          <cell r="BM60">
            <v>6.6368406899029999</v>
          </cell>
          <cell r="BN60">
            <v>8.9467439346600006</v>
          </cell>
          <cell r="BO60">
            <v>8.2259276600440003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O61">
            <v>28.565999999999999</v>
          </cell>
          <cell r="P61">
            <v>101.2</v>
          </cell>
          <cell r="Q61">
            <v>111.12</v>
          </cell>
          <cell r="R61">
            <v>119.622</v>
          </cell>
          <cell r="S61">
            <v>161.09399999999999</v>
          </cell>
          <cell r="T61">
            <v>205.422322481457</v>
          </cell>
          <cell r="U61">
            <v>247.646041792593</v>
          </cell>
          <cell r="V61">
            <v>289.17298628722102</v>
          </cell>
          <cell r="AJ61">
            <v>0</v>
          </cell>
          <cell r="AK61">
            <v>0</v>
          </cell>
          <cell r="AL61">
            <v>0</v>
          </cell>
          <cell r="AM61">
            <v>28.565999999999999</v>
          </cell>
          <cell r="AN61">
            <v>115.35299999999999</v>
          </cell>
          <cell r="AO61">
            <v>111.401</v>
          </cell>
          <cell r="AP61">
            <v>105.235</v>
          </cell>
          <cell r="AQ61">
            <v>101.2</v>
          </cell>
          <cell r="AR61">
            <v>91.358000000000004</v>
          </cell>
          <cell r="AS61">
            <v>102.938</v>
          </cell>
          <cell r="AT61">
            <v>108.613</v>
          </cell>
          <cell r="AU61">
            <v>111.12</v>
          </cell>
          <cell r="AV61">
            <v>200.44200000000001</v>
          </cell>
          <cell r="AW61">
            <v>213.15700000000001</v>
          </cell>
          <cell r="AX61">
            <v>215.82300000000001</v>
          </cell>
          <cell r="AY61">
            <v>119.622</v>
          </cell>
          <cell r="AZ61">
            <v>133.40899999999999</v>
          </cell>
          <cell r="BA61">
            <v>149.56899999999999</v>
          </cell>
          <cell r="BB61">
            <v>156.333</v>
          </cell>
          <cell r="BC61">
            <v>161.09399999999999</v>
          </cell>
          <cell r="BD61">
            <v>180.29</v>
          </cell>
          <cell r="BE61">
            <v>195.207846036756</v>
          </cell>
          <cell r="BF61">
            <v>200.44440999274701</v>
          </cell>
          <cell r="BG61">
            <v>205.422322481457</v>
          </cell>
          <cell r="BH61">
            <v>223.95009172391701</v>
          </cell>
          <cell r="BI61">
            <v>239.837271474544</v>
          </cell>
          <cell r="BJ61">
            <v>244.28874330059099</v>
          </cell>
          <cell r="BK61">
            <v>247.646041792593</v>
          </cell>
          <cell r="BL61">
            <v>267.41088032635599</v>
          </cell>
          <cell r="BM61">
            <v>284.18530769485301</v>
          </cell>
          <cell r="BN61">
            <v>287.95058924915298</v>
          </cell>
          <cell r="BO61">
            <v>289.17298628722102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O63">
            <v>-8.5</v>
          </cell>
          <cell r="P63">
            <v>-69.84</v>
          </cell>
          <cell r="Q63">
            <v>-69.06</v>
          </cell>
          <cell r="R63">
            <v>219.96600000000001</v>
          </cell>
          <cell r="S63">
            <v>302.15600000000001</v>
          </cell>
          <cell r="T63">
            <v>353.28789307088903</v>
          </cell>
          <cell r="U63">
            <v>427.24786710892602</v>
          </cell>
          <cell r="V63">
            <v>532.90884834871497</v>
          </cell>
          <cell r="AJ63">
            <v>0</v>
          </cell>
          <cell r="AK63">
            <v>0</v>
          </cell>
          <cell r="AL63">
            <v>0</v>
          </cell>
          <cell r="AM63">
            <v>-8.5</v>
          </cell>
          <cell r="AN63">
            <v>-88.691999999999993</v>
          </cell>
          <cell r="AO63">
            <v>-77.950999999999993</v>
          </cell>
          <cell r="AP63">
            <v>-75.941000000000003</v>
          </cell>
          <cell r="AQ63">
            <v>-69.84</v>
          </cell>
          <cell r="AR63">
            <v>-71.91</v>
          </cell>
          <cell r="AS63">
            <v>-74.158000000000001</v>
          </cell>
          <cell r="AT63">
            <v>-73.840999999999994</v>
          </cell>
          <cell r="AU63">
            <v>-69.06</v>
          </cell>
          <cell r="AV63">
            <v>64.028000000000006</v>
          </cell>
          <cell r="AW63">
            <v>58.725000000000001</v>
          </cell>
          <cell r="AX63">
            <v>68.287000000000006</v>
          </cell>
          <cell r="AY63">
            <v>219.96600000000001</v>
          </cell>
          <cell r="AZ63">
            <v>218.608</v>
          </cell>
          <cell r="BA63">
            <v>226.863</v>
          </cell>
          <cell r="BB63">
            <v>241.619</v>
          </cell>
          <cell r="BC63">
            <v>302.15600000000001</v>
          </cell>
          <cell r="BD63">
            <v>306.72500000000002</v>
          </cell>
          <cell r="BE63">
            <v>309.91960149789799</v>
          </cell>
          <cell r="BF63">
            <v>326.57653229462898</v>
          </cell>
          <cell r="BG63">
            <v>353.28789307088903</v>
          </cell>
          <cell r="BH63">
            <v>358.633785443178</v>
          </cell>
          <cell r="BI63">
            <v>365.98772964170303</v>
          </cell>
          <cell r="BJ63">
            <v>390.67043928597502</v>
          </cell>
          <cell r="BK63">
            <v>427.24786710892602</v>
          </cell>
          <cell r="BL63">
            <v>437.77779346765902</v>
          </cell>
          <cell r="BM63">
            <v>450.60361128837798</v>
          </cell>
          <cell r="BN63">
            <v>484.83633657522898</v>
          </cell>
          <cell r="BO63">
            <v>532.90884834871497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O65">
            <v>-8.5</v>
          </cell>
          <cell r="P65">
            <v>-69.84</v>
          </cell>
          <cell r="Q65">
            <v>-69.06</v>
          </cell>
          <cell r="R65">
            <v>219.96600000000001</v>
          </cell>
          <cell r="S65">
            <v>302.15600000000001</v>
          </cell>
          <cell r="T65">
            <v>353.28789307088903</v>
          </cell>
          <cell r="U65">
            <v>427.24786710892602</v>
          </cell>
          <cell r="V65">
            <v>532.90884834871497</v>
          </cell>
          <cell r="AJ65">
            <v>0</v>
          </cell>
          <cell r="AK65">
            <v>0</v>
          </cell>
          <cell r="AL65">
            <v>0</v>
          </cell>
          <cell r="AM65">
            <v>-8.5</v>
          </cell>
          <cell r="AN65">
            <v>-88.691999999999993</v>
          </cell>
          <cell r="AO65">
            <v>-77.950999999999993</v>
          </cell>
          <cell r="AP65">
            <v>-75.941000000000003</v>
          </cell>
          <cell r="AQ65">
            <v>-69.84</v>
          </cell>
          <cell r="AR65">
            <v>-71.91</v>
          </cell>
          <cell r="AS65">
            <v>-74.158000000000001</v>
          </cell>
          <cell r="AT65">
            <v>-73.840999999999994</v>
          </cell>
          <cell r="AU65">
            <v>-69.06</v>
          </cell>
          <cell r="AV65">
            <v>64.028000000000006</v>
          </cell>
          <cell r="AW65">
            <v>58.725000000000001</v>
          </cell>
          <cell r="AX65">
            <v>68.287000000000006</v>
          </cell>
          <cell r="AY65">
            <v>219.96600000000001</v>
          </cell>
          <cell r="AZ65">
            <v>218.608</v>
          </cell>
          <cell r="BA65">
            <v>226.863</v>
          </cell>
          <cell r="BB65">
            <v>241.619</v>
          </cell>
          <cell r="BC65">
            <v>302.15600000000001</v>
          </cell>
          <cell r="BD65">
            <v>306.72500000000002</v>
          </cell>
          <cell r="BE65">
            <v>309.91960149789799</v>
          </cell>
          <cell r="BF65">
            <v>326.57653229462898</v>
          </cell>
          <cell r="BG65">
            <v>353.28789307088903</v>
          </cell>
          <cell r="BH65">
            <v>358.633785443178</v>
          </cell>
          <cell r="BI65">
            <v>365.98772964170303</v>
          </cell>
          <cell r="BJ65">
            <v>390.67043928597502</v>
          </cell>
          <cell r="BK65">
            <v>427.24786710892602</v>
          </cell>
          <cell r="BL65">
            <v>437.77779346765902</v>
          </cell>
          <cell r="BM65">
            <v>450.60361128837798</v>
          </cell>
          <cell r="BN65">
            <v>484.83633657522898</v>
          </cell>
          <cell r="BO65">
            <v>532.90884834871497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O66">
            <v>20.065999999999999</v>
          </cell>
          <cell r="P66">
            <v>31.36</v>
          </cell>
          <cell r="Q66">
            <v>42.06</v>
          </cell>
          <cell r="R66">
            <v>339.58800000000002</v>
          </cell>
          <cell r="S66">
            <v>463.25</v>
          </cell>
          <cell r="T66">
            <v>558.71021555234597</v>
          </cell>
          <cell r="U66">
            <v>674.89390890152004</v>
          </cell>
          <cell r="V66">
            <v>822.08183463593605</v>
          </cell>
          <cell r="AJ66">
            <v>0</v>
          </cell>
          <cell r="AK66">
            <v>0</v>
          </cell>
          <cell r="AL66">
            <v>0</v>
          </cell>
          <cell r="AM66">
            <v>20.065999999999999</v>
          </cell>
          <cell r="AN66">
            <v>26.661000000000001</v>
          </cell>
          <cell r="AO66">
            <v>33.450000000000003</v>
          </cell>
          <cell r="AP66">
            <v>29.294</v>
          </cell>
          <cell r="AQ66">
            <v>31.36</v>
          </cell>
          <cell r="AR66">
            <v>19.448</v>
          </cell>
          <cell r="AS66">
            <v>28.78</v>
          </cell>
          <cell r="AT66">
            <v>34.771999999999998</v>
          </cell>
          <cell r="AU66">
            <v>42.06</v>
          </cell>
          <cell r="AV66">
            <v>264.47000000000003</v>
          </cell>
          <cell r="AW66">
            <v>271.88200000000001</v>
          </cell>
          <cell r="AX66">
            <v>284.11</v>
          </cell>
          <cell r="AY66">
            <v>339.58800000000002</v>
          </cell>
          <cell r="AZ66">
            <v>352.017</v>
          </cell>
          <cell r="BA66">
            <v>376.43200000000002</v>
          </cell>
          <cell r="BB66">
            <v>397.952</v>
          </cell>
          <cell r="BC66">
            <v>463.25</v>
          </cell>
          <cell r="BD66">
            <v>487.01499999999999</v>
          </cell>
          <cell r="BE66">
            <v>505.12744753465398</v>
          </cell>
          <cell r="BF66">
            <v>527.02094228737701</v>
          </cell>
          <cell r="BG66">
            <v>558.71021555234597</v>
          </cell>
          <cell r="BH66">
            <v>582.58387716709501</v>
          </cell>
          <cell r="BI66">
            <v>605.82500111624597</v>
          </cell>
          <cell r="BJ66">
            <v>634.95918258656604</v>
          </cell>
          <cell r="BK66">
            <v>674.89390890152004</v>
          </cell>
          <cell r="BL66">
            <v>705.18867379401604</v>
          </cell>
          <cell r="BM66">
            <v>734.78891898323104</v>
          </cell>
          <cell r="BN66">
            <v>772.78692582438305</v>
          </cell>
          <cell r="BO66">
            <v>822.08183463593605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O68">
            <v>-5.9269999999999996</v>
          </cell>
          <cell r="P68">
            <v>-4.5709999999999997</v>
          </cell>
          <cell r="Q68">
            <v>-28.329000000000001</v>
          </cell>
          <cell r="R68">
            <v>-134.197</v>
          </cell>
          <cell r="S68">
            <v>-123.911</v>
          </cell>
          <cell r="T68">
            <v>-210.79205670080299</v>
          </cell>
          <cell r="U68">
            <v>-312.85320730496102</v>
          </cell>
          <cell r="V68">
            <v>-440.89964881197602</v>
          </cell>
          <cell r="AJ68">
            <v>0</v>
          </cell>
          <cell r="AK68">
            <v>0</v>
          </cell>
          <cell r="AL68">
            <v>0</v>
          </cell>
          <cell r="AM68">
            <v>-5.9269999999999996</v>
          </cell>
          <cell r="AN68">
            <v>1.964</v>
          </cell>
          <cell r="AO68">
            <v>-3.9489999999999998</v>
          </cell>
          <cell r="AP68">
            <v>0.27400000000000002</v>
          </cell>
          <cell r="AQ68">
            <v>-4.5709999999999997</v>
          </cell>
          <cell r="AR68">
            <v>-5.085</v>
          </cell>
          <cell r="AS68">
            <v>-15.37</v>
          </cell>
          <cell r="AT68">
            <v>-21.562999999999999</v>
          </cell>
          <cell r="AU68">
            <v>-28.329000000000001</v>
          </cell>
          <cell r="AV68">
            <v>13.951000000000001</v>
          </cell>
          <cell r="AW68">
            <v>2.3740000000000001</v>
          </cell>
          <cell r="AX68">
            <v>-14.102</v>
          </cell>
          <cell r="AY68">
            <v>-134.197</v>
          </cell>
          <cell r="AZ68">
            <v>-145.303</v>
          </cell>
          <cell r="BA68">
            <v>-169.44399999999999</v>
          </cell>
          <cell r="BB68">
            <v>-167.88800000000001</v>
          </cell>
          <cell r="BC68">
            <v>-123.911</v>
          </cell>
          <cell r="BD68">
            <v>-143.702</v>
          </cell>
          <cell r="BE68">
            <v>-174.58398251304001</v>
          </cell>
          <cell r="BF68">
            <v>-203.552595627361</v>
          </cell>
          <cell r="BG68">
            <v>-210.79205670080299</v>
          </cell>
          <cell r="BH68">
            <v>-225.18279066852099</v>
          </cell>
          <cell r="BI68">
            <v>-263.00727412700098</v>
          </cell>
          <cell r="BJ68">
            <v>-299.51699267031699</v>
          </cell>
          <cell r="BK68">
            <v>-312.85320730496102</v>
          </cell>
          <cell r="BL68">
            <v>-331.09160423716003</v>
          </cell>
          <cell r="BM68">
            <v>-379.024809115322</v>
          </cell>
          <cell r="BN68">
            <v>-424.51009895781601</v>
          </cell>
          <cell r="BO68">
            <v>-440.89964881197602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-101.294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</row>
        <row r="80">
          <cell r="B80" t="str">
            <v>GCI inflator</v>
          </cell>
          <cell r="C80" t="str">
            <v>GCI_INFL</v>
          </cell>
          <cell r="AJ80">
            <v>1</v>
          </cell>
          <cell r="AK80">
            <v>1</v>
          </cell>
          <cell r="AL80">
            <v>1</v>
          </cell>
          <cell r="AM80">
            <v>1</v>
          </cell>
          <cell r="AN80">
            <v>1</v>
          </cell>
          <cell r="AO80">
            <v>1</v>
          </cell>
          <cell r="AP80">
            <v>1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O84">
            <v>0</v>
          </cell>
          <cell r="P84">
            <v>4.2140000000000004</v>
          </cell>
          <cell r="Q84">
            <v>3.74</v>
          </cell>
          <cell r="R84">
            <v>10.427</v>
          </cell>
          <cell r="S84">
            <v>12.795999999999999</v>
          </cell>
          <cell r="T84">
            <v>11.883445536563</v>
          </cell>
          <cell r="U84">
            <v>13.85895281949</v>
          </cell>
          <cell r="V84">
            <v>14.434612829496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1.0640000000000001</v>
          </cell>
          <cell r="AO84">
            <v>1.083</v>
          </cell>
          <cell r="AP84">
            <v>1.0960000000000001</v>
          </cell>
          <cell r="AQ84">
            <v>0.97099999999999997</v>
          </cell>
          <cell r="AR84">
            <v>0.98899999999999999</v>
          </cell>
          <cell r="AS84">
            <v>0.84099999999999997</v>
          </cell>
          <cell r="AT84">
            <v>0.90600000000000003</v>
          </cell>
          <cell r="AU84">
            <v>1.004</v>
          </cell>
          <cell r="AV84">
            <v>1.274</v>
          </cell>
          <cell r="AW84">
            <v>3.129</v>
          </cell>
          <cell r="AX84">
            <v>3.0840000000000001</v>
          </cell>
          <cell r="AY84">
            <v>2.94</v>
          </cell>
          <cell r="AZ84">
            <v>3.0710000000000002</v>
          </cell>
          <cell r="BA84">
            <v>3.2890000000000001</v>
          </cell>
          <cell r="BB84">
            <v>3.1240000000000001</v>
          </cell>
          <cell r="BC84">
            <v>3.3119999999999998</v>
          </cell>
          <cell r="BD84">
            <v>3.8610000000000002</v>
          </cell>
          <cell r="BE84">
            <v>2.5001379291800001</v>
          </cell>
          <cell r="BF84">
            <v>2.7079887712519999</v>
          </cell>
          <cell r="BG84">
            <v>2.8143188361310001</v>
          </cell>
          <cell r="BH84">
            <v>3.1864524513910002</v>
          </cell>
          <cell r="BI84">
            <v>3.391130841307</v>
          </cell>
          <cell r="BJ84">
            <v>3.5988907472</v>
          </cell>
          <cell r="BK84">
            <v>3.682478779592</v>
          </cell>
          <cell r="BL84">
            <v>3.3114570370959999</v>
          </cell>
          <cell r="BM84">
            <v>3.5321160949460002</v>
          </cell>
          <cell r="BN84">
            <v>3.7567710681470001</v>
          </cell>
          <cell r="BO84">
            <v>3.8342686293070001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O85">
            <v>0</v>
          </cell>
          <cell r="P85">
            <v>-7.8940000000000001</v>
          </cell>
          <cell r="Q85">
            <v>12.727</v>
          </cell>
          <cell r="R85">
            <v>20.757999999999999</v>
          </cell>
          <cell r="S85">
            <v>36.048000000000002</v>
          </cell>
          <cell r="T85">
            <v>43.280065745629003</v>
          </cell>
          <cell r="U85">
            <v>35.782015908825997</v>
          </cell>
          <cell r="V85">
            <v>33.587287238911003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3.9009999999999998</v>
          </cell>
          <cell r="AO85">
            <v>-4.9630000000000001</v>
          </cell>
          <cell r="AP85">
            <v>-4.6120000000000001</v>
          </cell>
          <cell r="AQ85">
            <v>-2.2200000000000002</v>
          </cell>
          <cell r="AR85">
            <v>2.4569999999999999</v>
          </cell>
          <cell r="AS85">
            <v>7.8890000000000002</v>
          </cell>
          <cell r="AT85">
            <v>5.2359999999999998</v>
          </cell>
          <cell r="AU85">
            <v>-2.855</v>
          </cell>
          <cell r="AV85">
            <v>8.2759999999999998</v>
          </cell>
          <cell r="AW85">
            <v>8.18</v>
          </cell>
          <cell r="AX85">
            <v>7.5339999999999998</v>
          </cell>
          <cell r="AY85">
            <v>-3.2320000000000002</v>
          </cell>
          <cell r="AZ85">
            <v>11.07</v>
          </cell>
          <cell r="BA85">
            <v>16.190000000000001</v>
          </cell>
          <cell r="BB85">
            <v>5.3390000000000004</v>
          </cell>
          <cell r="BC85">
            <v>3.4489999999999998</v>
          </cell>
          <cell r="BD85">
            <v>17.055</v>
          </cell>
          <cell r="BE85">
            <v>29.336722476485999</v>
          </cell>
          <cell r="BF85">
            <v>12.829142077721</v>
          </cell>
          <cell r="BG85">
            <v>-15.940798808577</v>
          </cell>
          <cell r="BH85">
            <v>10.699340779210001</v>
          </cell>
          <cell r="BI85">
            <v>32.172929953987001</v>
          </cell>
          <cell r="BJ85">
            <v>12.140785063058001</v>
          </cell>
          <cell r="BK85">
            <v>-19.231039887428</v>
          </cell>
          <cell r="BL85">
            <v>10.198936289376</v>
          </cell>
          <cell r="BM85">
            <v>37.642952622324998</v>
          </cell>
          <cell r="BN85">
            <v>12.127239817176999</v>
          </cell>
          <cell r="BO85">
            <v>-26.381841489967002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O86">
            <v>0</v>
          </cell>
          <cell r="P86">
            <v>4.5460000000000003</v>
          </cell>
          <cell r="Q86">
            <v>12.134</v>
          </cell>
          <cell r="R86">
            <v>-6.2649999999999997</v>
          </cell>
          <cell r="S86">
            <v>-23.922000000000001</v>
          </cell>
          <cell r="T86">
            <v>19.263805818297001</v>
          </cell>
          <cell r="U86">
            <v>27.086656653003999</v>
          </cell>
          <cell r="V86">
            <v>32.245463251497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2.879</v>
          </cell>
          <cell r="AO86">
            <v>0.66100000000000003</v>
          </cell>
          <cell r="AP86">
            <v>0.251</v>
          </cell>
          <cell r="AQ86">
            <v>0.755</v>
          </cell>
          <cell r="AR86">
            <v>0.86099999999999999</v>
          </cell>
          <cell r="AS86">
            <v>4.8550000000000004</v>
          </cell>
          <cell r="AT86">
            <v>0.79400000000000004</v>
          </cell>
          <cell r="AU86">
            <v>5.6239999999999997</v>
          </cell>
          <cell r="AV86">
            <v>-18.199000000000002</v>
          </cell>
          <cell r="AW86">
            <v>8.8840000000000003</v>
          </cell>
          <cell r="AX86">
            <v>-0.86399999999999999</v>
          </cell>
          <cell r="AY86">
            <v>3.9140000000000001</v>
          </cell>
          <cell r="AZ86">
            <v>2.7709999999999999</v>
          </cell>
          <cell r="BA86">
            <v>3.3769999999999998</v>
          </cell>
          <cell r="BB86">
            <v>4.351</v>
          </cell>
          <cell r="BC86">
            <v>-34.420999999999999</v>
          </cell>
          <cell r="BD86">
            <v>2.569</v>
          </cell>
          <cell r="BE86">
            <v>6.2070472472190001</v>
          </cell>
          <cell r="BF86">
            <v>5.0326432197199997</v>
          </cell>
          <cell r="BG86">
            <v>5.4551153513579997</v>
          </cell>
          <cell r="BH86">
            <v>6.7492259237500001</v>
          </cell>
          <cell r="BI86">
            <v>7.6192037239110002</v>
          </cell>
          <cell r="BJ86">
            <v>6.1049049179220001</v>
          </cell>
          <cell r="BK86">
            <v>6.6133220874219996</v>
          </cell>
          <cell r="BL86">
            <v>8.0890061300510006</v>
          </cell>
          <cell r="BM86">
            <v>9.0764125325340004</v>
          </cell>
          <cell r="BN86">
            <v>7.2264110686549996</v>
          </cell>
          <cell r="BO86">
            <v>7.8536335202569996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O87">
            <v>0</v>
          </cell>
          <cell r="P87">
            <v>-14.51</v>
          </cell>
          <cell r="Q87">
            <v>24.344000000000001</v>
          </cell>
          <cell r="R87">
            <v>48.423000000000002</v>
          </cell>
          <cell r="S87">
            <v>77.373000000000005</v>
          </cell>
          <cell r="T87">
            <v>99.126404353081995</v>
          </cell>
          <cell r="U87">
            <v>123.600942766353</v>
          </cell>
          <cell r="V87">
            <v>153.68288130819599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-6.4370000000000003</v>
          </cell>
          <cell r="AO87">
            <v>-8.3710000000000004</v>
          </cell>
          <cell r="AP87">
            <v>-4.1150000000000002</v>
          </cell>
          <cell r="AQ87">
            <v>4.4130000000000003</v>
          </cell>
          <cell r="AR87">
            <v>1.444</v>
          </cell>
          <cell r="AS87">
            <v>10.378</v>
          </cell>
          <cell r="AT87">
            <v>6.4210000000000003</v>
          </cell>
          <cell r="AU87">
            <v>6.101</v>
          </cell>
          <cell r="AV87">
            <v>9.8040000000000003</v>
          </cell>
          <cell r="AW87">
            <v>13.295</v>
          </cell>
          <cell r="AX87">
            <v>17.622</v>
          </cell>
          <cell r="AY87">
            <v>7.702</v>
          </cell>
          <cell r="AZ87">
            <v>12.795</v>
          </cell>
          <cell r="BA87">
            <v>20.791</v>
          </cell>
          <cell r="BB87">
            <v>18.241</v>
          </cell>
          <cell r="BC87">
            <v>25.545999999999999</v>
          </cell>
          <cell r="BD87">
            <v>18.315999999999999</v>
          </cell>
          <cell r="BE87">
            <v>35.031461903562999</v>
          </cell>
          <cell r="BF87">
            <v>32.194061645703997</v>
          </cell>
          <cell r="BG87">
            <v>13.584880803814</v>
          </cell>
          <cell r="BH87">
            <v>19.231685602889002</v>
          </cell>
          <cell r="BI87">
            <v>42.918004993818997</v>
          </cell>
          <cell r="BJ87">
            <v>40.422385454530001</v>
          </cell>
          <cell r="BK87">
            <v>21.028866715115001</v>
          </cell>
          <cell r="BL87">
            <v>24.040319685204999</v>
          </cell>
          <cell r="BM87">
            <v>54.000886537991001</v>
          </cell>
          <cell r="BN87">
            <v>50.116736172174001</v>
          </cell>
          <cell r="BO87">
            <v>25.524938912825998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O88">
            <v>0</v>
          </cell>
          <cell r="P88">
            <v>-1.4850000000000001</v>
          </cell>
          <cell r="Q88">
            <v>-2.0310000000000001</v>
          </cell>
          <cell r="R88">
            <v>-7.4980000000000002</v>
          </cell>
          <cell r="S88">
            <v>-10.417</v>
          </cell>
          <cell r="T88">
            <v>-17.647347652278999</v>
          </cell>
          <cell r="U88">
            <v>-21.539792162194999</v>
          </cell>
          <cell r="V88">
            <v>-25.636439801181002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-0.82</v>
          </cell>
          <cell r="AO88">
            <v>-0.66700000000000004</v>
          </cell>
          <cell r="AP88">
            <v>-5.1999999999999998E-2</v>
          </cell>
          <cell r="AQ88">
            <v>5.3999999999999999E-2</v>
          </cell>
          <cell r="AR88">
            <v>-1.01</v>
          </cell>
          <cell r="AS88">
            <v>-0.224</v>
          </cell>
          <cell r="AT88">
            <v>-0.24</v>
          </cell>
          <cell r="AU88">
            <v>-0.55700000000000005</v>
          </cell>
          <cell r="AV88">
            <v>-0.33700000000000002</v>
          </cell>
          <cell r="AW88">
            <v>-1.7430000000000001</v>
          </cell>
          <cell r="AX88">
            <v>-1.4259999999999999</v>
          </cell>
          <cell r="AY88">
            <v>-3.992</v>
          </cell>
          <cell r="AZ88">
            <v>-1.2849999999999999</v>
          </cell>
          <cell r="BA88">
            <v>-2.367</v>
          </cell>
          <cell r="BB88">
            <v>-1.6120000000000001</v>
          </cell>
          <cell r="BC88">
            <v>-5.1529999999999996</v>
          </cell>
          <cell r="BD88">
            <v>-3.927</v>
          </cell>
          <cell r="BE88">
            <v>-4.1494793905240002</v>
          </cell>
          <cell r="BF88">
            <v>-3.2254485313829999</v>
          </cell>
          <cell r="BG88">
            <v>-6.3454197303719999</v>
          </cell>
          <cell r="BH88">
            <v>-4.8409516351719999</v>
          </cell>
          <cell r="BI88">
            <v>-5.0935215353379997</v>
          </cell>
          <cell r="BJ88">
            <v>-3.912666911214</v>
          </cell>
          <cell r="BK88">
            <v>-7.6926520804710004</v>
          </cell>
          <cell r="BL88">
            <v>-5.801922753006</v>
          </cell>
          <cell r="BM88">
            <v>-6.0676816598289998</v>
          </cell>
          <cell r="BN88">
            <v>-4.6314463296810002</v>
          </cell>
          <cell r="BO88">
            <v>-9.135389058665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O89">
            <v>0</v>
          </cell>
          <cell r="P89">
            <v>0</v>
          </cell>
          <cell r="Q89">
            <v>0</v>
          </cell>
          <cell r="R89">
            <v>-157.43</v>
          </cell>
          <cell r="S89">
            <v>-42.369</v>
          </cell>
          <cell r="T89">
            <v>0</v>
          </cell>
          <cell r="U89">
            <v>0</v>
          </cell>
          <cell r="V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-157.43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-42.369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O91">
            <v>0</v>
          </cell>
          <cell r="P91">
            <v>1E-3</v>
          </cell>
          <cell r="Q91">
            <v>0.5</v>
          </cell>
          <cell r="R91">
            <v>1.748</v>
          </cell>
          <cell r="S91">
            <v>-49.421999999999997</v>
          </cell>
          <cell r="T91">
            <v>1.1240000000000001</v>
          </cell>
          <cell r="U91">
            <v>0</v>
          </cell>
          <cell r="V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1E-3</v>
          </cell>
          <cell r="AP91">
            <v>0</v>
          </cell>
          <cell r="AQ91">
            <v>0</v>
          </cell>
          <cell r="AR91">
            <v>0.25</v>
          </cell>
          <cell r="AS91">
            <v>0</v>
          </cell>
          <cell r="AT91">
            <v>0</v>
          </cell>
          <cell r="AU91">
            <v>0.25</v>
          </cell>
          <cell r="AV91">
            <v>0</v>
          </cell>
          <cell r="AW91">
            <v>0</v>
          </cell>
          <cell r="AX91">
            <v>1.748</v>
          </cell>
          <cell r="AY91">
            <v>0</v>
          </cell>
          <cell r="AZ91">
            <v>0</v>
          </cell>
          <cell r="BA91">
            <v>0</v>
          </cell>
          <cell r="BB91">
            <v>-24.247</v>
          </cell>
          <cell r="BC91">
            <v>-25.175000000000001</v>
          </cell>
          <cell r="BD91">
            <v>1.1240000000000001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O92">
            <v>0</v>
          </cell>
          <cell r="P92">
            <v>-1.484</v>
          </cell>
          <cell r="Q92">
            <v>-1.5309999999999999</v>
          </cell>
          <cell r="R92">
            <v>-163.18</v>
          </cell>
          <cell r="S92">
            <v>-102.208</v>
          </cell>
          <cell r="T92">
            <v>-16.523347652279</v>
          </cell>
          <cell r="U92">
            <v>-21.539792162194999</v>
          </cell>
          <cell r="V92">
            <v>-25.636439801181002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-0.82</v>
          </cell>
          <cell r="AO92">
            <v>-0.66600000000000004</v>
          </cell>
          <cell r="AP92">
            <v>-5.1999999999999998E-2</v>
          </cell>
          <cell r="AQ92">
            <v>5.3999999999999999E-2</v>
          </cell>
          <cell r="AR92">
            <v>-0.76</v>
          </cell>
          <cell r="AS92">
            <v>-0.224</v>
          </cell>
          <cell r="AT92">
            <v>-0.24</v>
          </cell>
          <cell r="AU92">
            <v>-0.307</v>
          </cell>
          <cell r="AV92">
            <v>-157.767</v>
          </cell>
          <cell r="AW92">
            <v>-1.7430000000000001</v>
          </cell>
          <cell r="AX92">
            <v>0.32200000000000001</v>
          </cell>
          <cell r="AY92">
            <v>-3.992</v>
          </cell>
          <cell r="AZ92">
            <v>-1.2849999999999999</v>
          </cell>
          <cell r="BA92">
            <v>-2.367</v>
          </cell>
          <cell r="BB92">
            <v>-25.859000000000002</v>
          </cell>
          <cell r="BC92">
            <v>-72.697000000000003</v>
          </cell>
          <cell r="BD92">
            <v>-2.8029999999999999</v>
          </cell>
          <cell r="BE92">
            <v>-4.1494793905240002</v>
          </cell>
          <cell r="BF92">
            <v>-3.2254485313829999</v>
          </cell>
          <cell r="BG92">
            <v>-6.3454197303719999</v>
          </cell>
          <cell r="BH92">
            <v>-4.8409516351719999</v>
          </cell>
          <cell r="BI92">
            <v>-5.0935215353379997</v>
          </cell>
          <cell r="BJ92">
            <v>-3.912666911214</v>
          </cell>
          <cell r="BK92">
            <v>-7.6926520804710004</v>
          </cell>
          <cell r="BL92">
            <v>-5.801922753006</v>
          </cell>
          <cell r="BM92">
            <v>-6.0676816598289998</v>
          </cell>
          <cell r="BN92">
            <v>-4.6314463296810002</v>
          </cell>
          <cell r="BO92">
            <v>-9.135389058665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O94">
            <v>0</v>
          </cell>
          <cell r="P94">
            <v>0</v>
          </cell>
          <cell r="Q94">
            <v>0</v>
          </cell>
          <cell r="R94">
            <v>125.663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-1.53</v>
          </cell>
          <cell r="AY94">
            <v>127.193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O95">
            <v>0</v>
          </cell>
          <cell r="P95">
            <v>0</v>
          </cell>
          <cell r="Q95">
            <v>-13.218</v>
          </cell>
          <cell r="R95">
            <v>-1.6759999999999999</v>
          </cell>
          <cell r="S95">
            <v>-0.44</v>
          </cell>
          <cell r="T95">
            <v>0</v>
          </cell>
          <cell r="U95">
            <v>0</v>
          </cell>
          <cell r="V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-13.18</v>
          </cell>
          <cell r="AS95">
            <v>-3.7999999999999999E-2</v>
          </cell>
          <cell r="AT95">
            <v>0</v>
          </cell>
          <cell r="AU95">
            <v>0</v>
          </cell>
          <cell r="AV95">
            <v>66.5</v>
          </cell>
          <cell r="AW95">
            <v>-2.8010000000000002</v>
          </cell>
          <cell r="AX95">
            <v>-2.649</v>
          </cell>
          <cell r="AY95">
            <v>-62.725999999999999</v>
          </cell>
          <cell r="AZ95">
            <v>-0.44</v>
          </cell>
          <cell r="BA95">
            <v>0</v>
          </cell>
          <cell r="BB95">
            <v>0.44</v>
          </cell>
          <cell r="BC95">
            <v>-0.44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O96">
            <v>0</v>
          </cell>
          <cell r="P96">
            <v>27.963999999999999</v>
          </cell>
          <cell r="Q96">
            <v>1.6739999999999999</v>
          </cell>
          <cell r="R96">
            <v>96.117000000000004</v>
          </cell>
          <cell r="S96">
            <v>14.989000000000001</v>
          </cell>
          <cell r="T96">
            <v>4.2779999999999996</v>
          </cell>
          <cell r="U96">
            <v>0</v>
          </cell>
          <cell r="V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11.911</v>
          </cell>
          <cell r="AO96">
            <v>16.731000000000002</v>
          </cell>
          <cell r="AP96">
            <v>-5.6000000000000001E-2</v>
          </cell>
          <cell r="AQ96">
            <v>-0.622</v>
          </cell>
          <cell r="AR96">
            <v>0</v>
          </cell>
          <cell r="AS96">
            <v>0.16900000000000001</v>
          </cell>
          <cell r="AT96">
            <v>1.4E-2</v>
          </cell>
          <cell r="AU96">
            <v>1.4910000000000001</v>
          </cell>
          <cell r="AV96">
            <v>106.654</v>
          </cell>
          <cell r="AW96">
            <v>4.3999999999999997E-2</v>
          </cell>
          <cell r="AX96">
            <v>6.0999999999999999E-2</v>
          </cell>
          <cell r="AY96">
            <v>-10.641999999999999</v>
          </cell>
          <cell r="AZ96">
            <v>3.5999999999999997E-2</v>
          </cell>
          <cell r="BA96">
            <v>5.7169999999999996</v>
          </cell>
          <cell r="BB96">
            <v>5.6219999999999999</v>
          </cell>
          <cell r="BC96">
            <v>3.6139999999999999</v>
          </cell>
          <cell r="BD96">
            <v>4.2779999999999996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O97">
            <v>0</v>
          </cell>
          <cell r="P97">
            <v>27.963999999999999</v>
          </cell>
          <cell r="Q97">
            <v>-11.544</v>
          </cell>
          <cell r="R97">
            <v>220.10400000000001</v>
          </cell>
          <cell r="S97">
            <v>14.548999999999999</v>
          </cell>
          <cell r="T97">
            <v>4.2779999999999996</v>
          </cell>
          <cell r="U97">
            <v>0</v>
          </cell>
          <cell r="V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11.911</v>
          </cell>
          <cell r="AO97">
            <v>16.731000000000002</v>
          </cell>
          <cell r="AP97">
            <v>-5.6000000000000001E-2</v>
          </cell>
          <cell r="AQ97">
            <v>-0.622</v>
          </cell>
          <cell r="AR97">
            <v>-13.18</v>
          </cell>
          <cell r="AS97">
            <v>0.13100000000000001</v>
          </cell>
          <cell r="AT97">
            <v>1.4E-2</v>
          </cell>
          <cell r="AU97">
            <v>1.4910000000000001</v>
          </cell>
          <cell r="AV97">
            <v>173.154</v>
          </cell>
          <cell r="AW97">
            <v>-2.7570000000000001</v>
          </cell>
          <cell r="AX97">
            <v>-4.1180000000000003</v>
          </cell>
          <cell r="AY97">
            <v>53.825000000000003</v>
          </cell>
          <cell r="AZ97">
            <v>-0.40400000000000003</v>
          </cell>
          <cell r="BA97">
            <v>5.7169999999999996</v>
          </cell>
          <cell r="BB97">
            <v>6.0620000000000003</v>
          </cell>
          <cell r="BC97">
            <v>3.1739999999999999</v>
          </cell>
          <cell r="BD97">
            <v>4.2779999999999996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O98">
            <v>0</v>
          </cell>
          <cell r="P98">
            <v>11.97</v>
          </cell>
          <cell r="Q98">
            <v>11.269</v>
          </cell>
          <cell r="R98">
            <v>105.34699999999999</v>
          </cell>
          <cell r="S98">
            <v>-10.286</v>
          </cell>
          <cell r="T98">
            <v>86.881056700803001</v>
          </cell>
          <cell r="U98">
            <v>102.061150604159</v>
          </cell>
          <cell r="V98">
            <v>128.046441507015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4.6539999999999999</v>
          </cell>
          <cell r="AO98">
            <v>7.694</v>
          </cell>
          <cell r="AP98">
            <v>-4.2229999999999999</v>
          </cell>
          <cell r="AQ98">
            <v>3.8450000000000002</v>
          </cell>
          <cell r="AR98">
            <v>-12.496</v>
          </cell>
          <cell r="AS98">
            <v>10.285</v>
          </cell>
          <cell r="AT98">
            <v>6.1950000000000003</v>
          </cell>
          <cell r="AU98">
            <v>7.2850000000000001</v>
          </cell>
          <cell r="AV98">
            <v>25.190999999999999</v>
          </cell>
          <cell r="AW98">
            <v>8.7949999999999999</v>
          </cell>
          <cell r="AX98">
            <v>13.826000000000001</v>
          </cell>
          <cell r="AY98">
            <v>57.534999999999997</v>
          </cell>
          <cell r="AZ98">
            <v>11.106</v>
          </cell>
          <cell r="BA98">
            <v>24.140999999999998</v>
          </cell>
          <cell r="BB98">
            <v>-1.556</v>
          </cell>
          <cell r="BC98">
            <v>-43.976999999999997</v>
          </cell>
          <cell r="BD98">
            <v>19.791</v>
          </cell>
          <cell r="BE98">
            <v>30.881982513040001</v>
          </cell>
          <cell r="BF98">
            <v>28.968613114320998</v>
          </cell>
          <cell r="BG98">
            <v>7.2394610734420004</v>
          </cell>
          <cell r="BH98">
            <v>14.390733967718001</v>
          </cell>
          <cell r="BI98">
            <v>37.824483458480998</v>
          </cell>
          <cell r="BJ98">
            <v>36.509718543315998</v>
          </cell>
          <cell r="BK98">
            <v>13.336214634645</v>
          </cell>
          <cell r="BL98">
            <v>18.238396932198999</v>
          </cell>
          <cell r="BM98">
            <v>47.933204878162002</v>
          </cell>
          <cell r="BN98">
            <v>45.485289842493998</v>
          </cell>
          <cell r="BO98">
            <v>16.389549854161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</row>
        <row r="116">
          <cell r="B116" t="str">
            <v>Number of employees</v>
          </cell>
          <cell r="C116" t="str">
            <v>EMPLOYEES</v>
          </cell>
          <cell r="O116">
            <v>0</v>
          </cell>
          <cell r="P116">
            <v>0</v>
          </cell>
          <cell r="Q116">
            <v>0</v>
          </cell>
          <cell r="R116">
            <v>0.64200000000000002</v>
          </cell>
          <cell r="S116">
            <v>0.70620000000000005</v>
          </cell>
          <cell r="T116">
            <v>0.85450199999999998</v>
          </cell>
          <cell r="U116">
            <v>1.0339474200000001</v>
          </cell>
          <cell r="V116">
            <v>1.2510763782000001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  <cell r="O119">
            <v>1</v>
          </cell>
          <cell r="P119">
            <v>1</v>
          </cell>
          <cell r="Q119">
            <v>1</v>
          </cell>
          <cell r="R119">
            <v>1</v>
          </cell>
        </row>
        <row r="120">
          <cell r="B120" t="str">
            <v>Sales - % United States</v>
          </cell>
          <cell r="C120" t="str">
            <v>SALES_US</v>
          </cell>
          <cell r="O120">
            <v>1</v>
          </cell>
          <cell r="P120">
            <v>1</v>
          </cell>
          <cell r="Q120">
            <v>1</v>
          </cell>
          <cell r="R120">
            <v>1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48">
          <cell r="B148" t="str">
            <v>Sales - % Central &amp; Eastern Europe</v>
          </cell>
          <cell r="C148" t="str">
            <v>SALES_CEE</v>
          </cell>
        </row>
        <row r="149">
          <cell r="B149" t="str">
            <v>Sales - % Middle East</v>
          </cell>
          <cell r="C149" t="str">
            <v>SALES_ME</v>
          </cell>
        </row>
        <row r="150">
          <cell r="B150" t="str">
            <v>Sales - % Total Africa</v>
          </cell>
          <cell r="C150" t="str">
            <v>SALES_TOT_AFRICA</v>
          </cell>
        </row>
        <row r="151">
          <cell r="B151" t="str">
            <v>Sales - % Russia</v>
          </cell>
          <cell r="C151" t="str">
            <v>SALES_RUSSIA</v>
          </cell>
        </row>
        <row r="152">
          <cell r="B152" t="str">
            <v>Sales - % Other EMEA</v>
          </cell>
          <cell r="C152" t="str">
            <v>SALES_OTH_EMEA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</row>
        <row r="154">
          <cell r="B154" t="str">
            <v>Sales - % Japan</v>
          </cell>
          <cell r="C154" t="str">
            <v>SALES_JAPAN</v>
          </cell>
        </row>
        <row r="155">
          <cell r="B155" t="str">
            <v>Sales - % China</v>
          </cell>
          <cell r="C155" t="str">
            <v>SALES_CHINA</v>
          </cell>
        </row>
        <row r="156">
          <cell r="B156" t="str">
            <v>Sales - % India</v>
          </cell>
          <cell r="C156" t="str">
            <v>SALES_INDIA</v>
          </cell>
        </row>
        <row r="160">
          <cell r="B160" t="str">
            <v>Sales - % Other Asia</v>
          </cell>
          <cell r="C160" t="str">
            <v>SALES_OTH_AEJ</v>
          </cell>
        </row>
        <row r="161">
          <cell r="B161" t="str">
            <v>Sales - % Others</v>
          </cell>
          <cell r="C161" t="str">
            <v>SALES_OTHER</v>
          </cell>
        </row>
        <row r="199">
          <cell r="B199" t="str">
            <v>Sales -% Consumer (C)</v>
          </cell>
          <cell r="C199" t="str">
            <v>SALES_CONS</v>
          </cell>
          <cell r="M199">
            <v>1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0.921317666807</v>
          </cell>
          <cell r="S199">
            <v>0.92009662959600003</v>
          </cell>
          <cell r="T199">
            <v>0.93793639504199999</v>
          </cell>
          <cell r="U199">
            <v>0.94660652245999999</v>
          </cell>
          <cell r="V199">
            <v>0.95051482142300003</v>
          </cell>
        </row>
        <row r="200">
          <cell r="B200" t="str">
            <v>Sales -% Industry (I)</v>
          </cell>
          <cell r="C200" t="str">
            <v>SALES_IND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7.8682333192999998E-2</v>
          </cell>
          <cell r="S200">
            <v>7.9903370404000001E-2</v>
          </cell>
          <cell r="T200">
            <v>6.2063604958E-2</v>
          </cell>
          <cell r="U200">
            <v>5.3393477539999998E-2</v>
          </cell>
          <cell r="V200">
            <v>4.9485178577000001E-2</v>
          </cell>
        </row>
        <row r="201">
          <cell r="B201" t="str">
            <v>Sales -% Government (G)</v>
          </cell>
          <cell r="C201" t="str">
            <v>SALES_GOV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</row>
        <row r="202">
          <cell r="B202" t="str">
            <v>Sales - % Industry Sub-Segment: Financial Services</v>
          </cell>
          <cell r="C202" t="str">
            <v>SALES_FINAN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</row>
        <row r="203">
          <cell r="B203" t="str">
            <v>Sales (%) SMB</v>
          </cell>
          <cell r="C203" t="str">
            <v>SALES_SMB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</row>
        <row r="207">
          <cell r="B207" t="str">
            <v>Sales - % from Captive Financing Business</v>
          </cell>
          <cell r="C207" t="str">
            <v>REV_FIN_SEGMENT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FX Exposure - Sales</v>
          </cell>
        </row>
        <row r="210">
          <cell r="B210" t="str">
            <v>Sales - % FX: British Pounds/Pence</v>
          </cell>
          <cell r="C210" t="str">
            <v>SALES_FX_GPB</v>
          </cell>
        </row>
        <row r="211">
          <cell r="B211" t="str">
            <v>Sales - % FX: Euro</v>
          </cell>
          <cell r="C211" t="str">
            <v>SALES_FX_EUR</v>
          </cell>
        </row>
        <row r="212">
          <cell r="B212" t="str">
            <v>Sales - % FX: New Russian Ruble</v>
          </cell>
          <cell r="C212" t="str">
            <v>SALES_FX_RUB</v>
          </cell>
        </row>
        <row r="213">
          <cell r="B213" t="str">
            <v>Sales - % FX: U.S. Dollar</v>
          </cell>
          <cell r="C213" t="str">
            <v>SALES_FX_USD</v>
          </cell>
          <cell r="R213">
            <v>1</v>
          </cell>
        </row>
        <row r="214">
          <cell r="B214" t="str">
            <v>Sales - % FX: Brazilian Real</v>
          </cell>
          <cell r="C214" t="str">
            <v>SALES_FX_BRL</v>
          </cell>
        </row>
        <row r="215">
          <cell r="B215" t="str">
            <v>Sales - % FX: Japanese Yen</v>
          </cell>
          <cell r="C215" t="str">
            <v>SALES_FX_YEN</v>
          </cell>
        </row>
        <row r="216">
          <cell r="B216" t="str">
            <v>Sales - % FX: Chinese Renminbi</v>
          </cell>
          <cell r="C216" t="str">
            <v>SALES_FX_CNY</v>
          </cell>
        </row>
        <row r="217">
          <cell r="B217" t="str">
            <v>Sales - % FX: Indian Rupee</v>
          </cell>
          <cell r="C217" t="str">
            <v>SALES_FX_INR</v>
          </cell>
        </row>
        <row r="218">
          <cell r="B218" t="str">
            <v>Sales - % FX: Canadian Dollar</v>
          </cell>
          <cell r="C218" t="str">
            <v>SALES_FX_CAD</v>
          </cell>
        </row>
        <row r="219">
          <cell r="B219" t="str">
            <v>Sales - % FX: Mexican Peso</v>
          </cell>
          <cell r="C219" t="str">
            <v>SALES_FX_MXN</v>
          </cell>
        </row>
        <row r="220">
          <cell r="B220" t="str">
            <v>Sales - % FX: Colombian Peso</v>
          </cell>
          <cell r="C220" t="str">
            <v>SALES_FX_COP</v>
          </cell>
        </row>
        <row r="221">
          <cell r="B221" t="str">
            <v>Sales - % FX: Argentine Peso</v>
          </cell>
          <cell r="C221" t="str">
            <v>SALES_FX_ARS</v>
          </cell>
        </row>
        <row r="222">
          <cell r="B222" t="str">
            <v>Sales - % FX: Chilean Peso</v>
          </cell>
          <cell r="C222" t="str">
            <v>SALES_FX_CLP</v>
          </cell>
        </row>
        <row r="223">
          <cell r="B223" t="str">
            <v>Sales - % FX: Venezuelan bolivar</v>
          </cell>
          <cell r="C223" t="str">
            <v>SALES_FX_VEF</v>
          </cell>
        </row>
        <row r="224">
          <cell r="B224" t="str">
            <v>Sales - % FX: Other Currency</v>
          </cell>
          <cell r="C224" t="str">
            <v>SALES_FX_OTH</v>
          </cell>
        </row>
        <row r="225">
          <cell r="A225" t="str">
            <v>Security: LifeLock, Inc.</v>
          </cell>
          <cell r="B225" t="str">
            <v>15UDJA</v>
          </cell>
        </row>
        <row r="226">
          <cell r="A226" t="str">
            <v>Reference Data</v>
          </cell>
        </row>
        <row r="227">
          <cell r="B227" t="str">
            <v>Ticker</v>
          </cell>
          <cell r="C227" t="str">
            <v>Ticker</v>
          </cell>
          <cell r="E227" t="str">
            <v>LOCK</v>
          </cell>
        </row>
        <row r="228">
          <cell r="B228" t="str">
            <v>Security Name</v>
          </cell>
          <cell r="C228" t="str">
            <v>Security Name</v>
          </cell>
          <cell r="E228" t="str">
            <v>LifeLock, Inc.</v>
          </cell>
        </row>
        <row r="229">
          <cell r="B229" t="str">
            <v>Interim Type</v>
          </cell>
          <cell r="C229" t="str">
            <v>Interim Type</v>
          </cell>
          <cell r="E229" t="str">
            <v>Q</v>
          </cell>
        </row>
        <row r="230">
          <cell r="B230" t="str">
            <v>Publishing Currency</v>
          </cell>
          <cell r="C230" t="str">
            <v>PUB_CURRENCY_ISO</v>
          </cell>
          <cell r="E230" t="str">
            <v>USD</v>
          </cell>
        </row>
        <row r="231">
          <cell r="B231" t="str">
            <v>Pricing Currency</v>
          </cell>
          <cell r="C231" t="str">
            <v>PRICE_CURRENCY_ISO</v>
          </cell>
          <cell r="E231" t="str">
            <v>USD</v>
          </cell>
        </row>
        <row r="232">
          <cell r="B232" t="str">
            <v>Reporting Currency</v>
          </cell>
          <cell r="C232" t="str">
            <v>CURRENCY_ISO</v>
          </cell>
          <cell r="E232" t="str">
            <v>USD</v>
          </cell>
        </row>
        <row r="233">
          <cell r="A233" t="str">
            <v>General Information</v>
          </cell>
        </row>
        <row r="234">
          <cell r="B234" t="str">
            <v>Americas Investment List</v>
          </cell>
          <cell r="C234" t="str">
            <v>AMER_LIST</v>
          </cell>
          <cell r="E234" t="str">
            <v>Buy</v>
          </cell>
        </row>
        <row r="235">
          <cell r="B235" t="str">
            <v>Americas Conviction List</v>
          </cell>
          <cell r="C235" t="str">
            <v>AMER_CONVICTION</v>
          </cell>
        </row>
        <row r="236">
          <cell r="B236" t="str">
            <v>Legal rating</v>
          </cell>
          <cell r="C236" t="str">
            <v>LEGAL_RATING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  <cell r="E237">
            <v>25</v>
          </cell>
        </row>
        <row r="238">
          <cell r="B238" t="str">
            <v>Target price period</v>
          </cell>
          <cell r="C238" t="str">
            <v>TP_PERIOD</v>
          </cell>
          <cell r="E238" t="str">
            <v>12 months</v>
          </cell>
        </row>
        <row r="239">
          <cell r="B239" t="str">
            <v>Current shares outstanding (mn)</v>
          </cell>
          <cell r="C239" t="str">
            <v>NUM_SH</v>
          </cell>
          <cell r="E239">
            <v>102.28700000000001</v>
          </cell>
        </row>
        <row r="240">
          <cell r="B240" t="str">
            <v>Free float</v>
          </cell>
          <cell r="C240" t="str">
            <v>FREE_FLOAT</v>
          </cell>
        </row>
        <row r="241">
          <cell r="A241" t="str">
            <v>Publishing Items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  <cell r="M242">
            <v>0</v>
          </cell>
          <cell r="N242">
            <v>0</v>
          </cell>
          <cell r="O242">
            <v>-0.47637729081399999</v>
          </cell>
          <cell r="P242">
            <v>-3.865397387647</v>
          </cell>
          <cell r="Q242">
            <v>-3.7047368703400001</v>
          </cell>
          <cell r="R242">
            <v>3.0459033191630001</v>
          </cell>
          <cell r="S242">
            <v>3.151315412093</v>
          </cell>
          <cell r="T242">
            <v>3.517018632478</v>
          </cell>
          <cell r="U242">
            <v>4.0977679850159996</v>
          </cell>
          <cell r="V242">
            <v>4.9606681319410004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-4.9001104972379999</v>
          </cell>
          <cell r="AO242">
            <v>-4.283021978022</v>
          </cell>
          <cell r="AP242">
            <v>-4.1497814207649997</v>
          </cell>
          <cell r="AQ242">
            <v>-3.795652173913</v>
          </cell>
          <cell r="AR242">
            <v>-3.8784315840570001</v>
          </cell>
          <cell r="AS242">
            <v>-3.9927852258660002</v>
          </cell>
          <cell r="AT242">
            <v>-3.9434445927900001</v>
          </cell>
          <cell r="AU242">
            <v>-3.688117489987</v>
          </cell>
          <cell r="AV242">
            <v>1.119370629371</v>
          </cell>
          <cell r="AW242">
            <v>0.86360294117600001</v>
          </cell>
          <cell r="AX242">
            <v>0.95514308893099997</v>
          </cell>
          <cell r="AY242">
            <v>2.386421333565</v>
          </cell>
          <cell r="AZ242">
            <v>2.3113554662719999</v>
          </cell>
          <cell r="BA242">
            <v>2.3912030693339998</v>
          </cell>
          <cell r="BB242">
            <v>2.5065511696659999</v>
          </cell>
          <cell r="BC242">
            <v>3.0932934757020001</v>
          </cell>
          <cell r="BD242">
            <v>3.111211417327</v>
          </cell>
          <cell r="BE242">
            <v>3.104805233734</v>
          </cell>
          <cell r="BF242">
            <v>3.231284952717</v>
          </cell>
          <cell r="BG242">
            <v>3.4524230525039998</v>
          </cell>
          <cell r="BH242">
            <v>3.4785752174170002</v>
          </cell>
          <cell r="BI242">
            <v>3.5234788475690002</v>
          </cell>
          <cell r="BJ242">
            <v>3.7331087318490002</v>
          </cell>
          <cell r="BK242">
            <v>4.0522379284059999</v>
          </cell>
          <cell r="BL242">
            <v>4.12120015019</v>
          </cell>
          <cell r="BM242">
            <v>4.2103635010670004</v>
          </cell>
          <cell r="BN242">
            <v>4.4965044799309997</v>
          </cell>
          <cell r="BO242">
            <v>4.9055504430679999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</row>
        <row r="244">
          <cell r="B244" t="str">
            <v>EBITDA (Pub)</v>
          </cell>
          <cell r="C244" t="str">
            <v>EBITDA_PUB</v>
          </cell>
          <cell r="D244" t="str">
            <v>USD</v>
          </cell>
          <cell r="M244">
            <v>-30.041</v>
          </cell>
          <cell r="N244">
            <v>-56.462000000000003</v>
          </cell>
          <cell r="O244">
            <v>-53.24</v>
          </cell>
          <cell r="P244">
            <v>-5.1890000000000001</v>
          </cell>
          <cell r="Q244">
            <v>11.868</v>
          </cell>
          <cell r="R244">
            <v>36.536000000000001</v>
          </cell>
          <cell r="S244">
            <v>50.064999999999998</v>
          </cell>
          <cell r="T244">
            <v>60.721287445565999</v>
          </cell>
          <cell r="U244">
            <v>91.935999068366002</v>
          </cell>
          <cell r="V244">
            <v>121.381841873909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-10.148999999999999</v>
          </cell>
          <cell r="AO244">
            <v>-3.0430000000000001</v>
          </cell>
          <cell r="AP244">
            <v>0.95899999999999996</v>
          </cell>
          <cell r="AQ244">
            <v>7.0439999999999996</v>
          </cell>
          <cell r="AR244">
            <v>-0.84599999999999997</v>
          </cell>
          <cell r="AS244">
            <v>2.5830000000000002</v>
          </cell>
          <cell r="AT244">
            <v>1.204</v>
          </cell>
          <cell r="AU244">
            <v>8.9269999999999996</v>
          </cell>
          <cell r="AV244">
            <v>2.2280000000000002</v>
          </cell>
          <cell r="AW244">
            <v>8.0329999999999995</v>
          </cell>
          <cell r="AX244">
            <v>12.904</v>
          </cell>
          <cell r="AY244">
            <v>13.371</v>
          </cell>
          <cell r="AZ244">
            <v>3.8450000000000002</v>
          </cell>
          <cell r="BA244">
            <v>6.601</v>
          </cell>
          <cell r="BB244">
            <v>14.757</v>
          </cell>
          <cell r="BC244">
            <v>24.861999999999998</v>
          </cell>
          <cell r="BD244">
            <v>2.8879999999999999</v>
          </cell>
          <cell r="BE244">
            <v>6.5247962585129997</v>
          </cell>
          <cell r="BF244">
            <v>20.464416091648999</v>
          </cell>
          <cell r="BG244">
            <v>30.844075095402999</v>
          </cell>
          <cell r="BH244">
            <v>9.277009378592</v>
          </cell>
          <cell r="BI244">
            <v>11.465836655542001</v>
          </cell>
          <cell r="BJ244">
            <v>29.470297780170998</v>
          </cell>
          <cell r="BK244">
            <v>41.722855254061002</v>
          </cell>
          <cell r="BL244">
            <v>13.755962683852999</v>
          </cell>
          <cell r="BM244">
            <v>16.299098714420001</v>
          </cell>
          <cell r="BN244">
            <v>38.536947807399002</v>
          </cell>
          <cell r="BO244">
            <v>52.789832668237999</v>
          </cell>
        </row>
        <row r="245">
          <cell r="B245" t="str">
            <v>EPS (Pub)</v>
          </cell>
          <cell r="C245" t="str">
            <v>EPS_PUB</v>
          </cell>
          <cell r="D245" t="str">
            <v>USD</v>
          </cell>
          <cell r="M245">
            <v>-1.925305543431</v>
          </cell>
          <cell r="N245">
            <v>-3.2679382889199999</v>
          </cell>
          <cell r="O245">
            <v>-3.287731883652</v>
          </cell>
          <cell r="P245">
            <v>-0.85100730573399996</v>
          </cell>
          <cell r="Q245">
            <v>-0.22836757684699999</v>
          </cell>
          <cell r="R245">
            <v>8.5423099823999996E-2</v>
          </cell>
          <cell r="S245">
            <v>0.54703413031600001</v>
          </cell>
          <cell r="T245">
            <v>0.24588204627499999</v>
          </cell>
          <cell r="U245">
            <v>0.44956568333899999</v>
          </cell>
          <cell r="V245">
            <v>0.47367642091899997</v>
          </cell>
          <cell r="AJ245">
            <v>0</v>
          </cell>
          <cell r="AN245">
            <v>-0.78900552486200004</v>
          </cell>
          <cell r="AO245">
            <v>-0.283076923077</v>
          </cell>
          <cell r="AP245">
            <v>-4.6448087431999997E-2</v>
          </cell>
          <cell r="AQ245">
            <v>0.26668478260900003</v>
          </cell>
          <cell r="AR245">
            <v>-0.15441454074800001</v>
          </cell>
          <cell r="AS245">
            <v>-0.17267000484600001</v>
          </cell>
          <cell r="AT245">
            <v>-2.7503337784E-2</v>
          </cell>
          <cell r="AU245">
            <v>0.12432576769000001</v>
          </cell>
          <cell r="AV245">
            <v>0.255725524476</v>
          </cell>
          <cell r="AW245">
            <v>-0.167293291732</v>
          </cell>
          <cell r="AX245">
            <v>1.5539765575E-2</v>
          </cell>
          <cell r="AY245">
            <v>1.251979951E-2</v>
          </cell>
          <cell r="AZ245">
            <v>-4.7518467220999998E-2</v>
          </cell>
          <cell r="BA245">
            <v>-2.3591102784E-2</v>
          </cell>
          <cell r="BB245">
            <v>5.6299600601999997E-2</v>
          </cell>
          <cell r="BC245">
            <v>0.54469139341299999</v>
          </cell>
          <cell r="BD245">
            <v>-5.6244083436E-2</v>
          </cell>
          <cell r="BE245">
            <v>-3.2344820238999997E-2</v>
          </cell>
          <cell r="BF245">
            <v>0.11501556854</v>
          </cell>
          <cell r="BG245">
            <v>0.20772167162800001</v>
          </cell>
          <cell r="BH245">
            <v>-1.4555303872E-2</v>
          </cell>
          <cell r="BI245">
            <v>-2.7293688499999999E-3</v>
          </cell>
          <cell r="BJ245">
            <v>0.177522940229</v>
          </cell>
          <cell r="BK245">
            <v>0.28419494888000002</v>
          </cell>
          <cell r="BL245">
            <v>2.2978600017999999E-2</v>
          </cell>
          <cell r="BM245">
            <v>3.5033805278999998E-2</v>
          </cell>
          <cell r="BN245">
            <v>0.25046392711900001</v>
          </cell>
          <cell r="BO245">
            <v>0.37022416994200003</v>
          </cell>
        </row>
        <row r="246">
          <cell r="B246" t="str">
            <v>Consensus earnings equivalent estimate</v>
          </cell>
          <cell r="C246" t="str">
            <v>CEEE_EPS</v>
          </cell>
          <cell r="D246" t="str">
            <v>USD</v>
          </cell>
          <cell r="M246">
            <v>-1.8954059362719999</v>
          </cell>
          <cell r="N246">
            <v>-3.2117251051890001</v>
          </cell>
          <cell r="O246">
            <v>-3.1677408507539999</v>
          </cell>
          <cell r="P246">
            <v>-0.59729909231800005</v>
          </cell>
          <cell r="Q246">
            <v>0.410114877612</v>
          </cell>
          <cell r="R246">
            <v>0.28383463995500002</v>
          </cell>
          <cell r="S246">
            <v>0.38086853284400002</v>
          </cell>
          <cell r="T246">
            <v>0.45922762832199998</v>
          </cell>
          <cell r="U246">
            <v>0.71498286750899998</v>
          </cell>
          <cell r="V246">
            <v>0.95146503828700002</v>
          </cell>
          <cell r="AN246">
            <v>-0.63077348066299999</v>
          </cell>
          <cell r="AO246">
            <v>-0.248186813187</v>
          </cell>
          <cell r="AP246">
            <v>-3.1967213114999997E-2</v>
          </cell>
          <cell r="AQ246">
            <v>0.31125000000000003</v>
          </cell>
          <cell r="AR246">
            <v>-0.111698398145</v>
          </cell>
          <cell r="AS246">
            <v>9.1799924621999998E-2</v>
          </cell>
          <cell r="AT246">
            <v>1.4259012016E-2</v>
          </cell>
          <cell r="AU246">
            <v>0.415754339119</v>
          </cell>
          <cell r="AV246">
            <v>7.1853146850000002E-3</v>
          </cell>
          <cell r="AW246">
            <v>5.5132352941000003E-2</v>
          </cell>
          <cell r="AX246">
            <v>0.124569893977</v>
          </cell>
          <cell r="AY246">
            <v>9.6947078352000005E-2</v>
          </cell>
          <cell r="AZ246">
            <v>6.0583632900000003E-3</v>
          </cell>
          <cell r="BA246">
            <v>3.6237536101000001E-2</v>
          </cell>
          <cell r="BB246">
            <v>0.118284143368</v>
          </cell>
          <cell r="BC246">
            <v>0.22028849008500001</v>
          </cell>
          <cell r="BD246">
            <v>-1.1033372142E-2</v>
          </cell>
          <cell r="BE246">
            <v>3.9170773202999998E-2</v>
          </cell>
          <cell r="BF246">
            <v>0.168582300617</v>
          </cell>
          <cell r="BG246">
            <v>0.26250792664400002</v>
          </cell>
          <cell r="BH246">
            <v>5.7302484043E-2</v>
          </cell>
          <cell r="BI246">
            <v>7.5163245887999997E-2</v>
          </cell>
          <cell r="BJ246">
            <v>0.23700695942200001</v>
          </cell>
          <cell r="BK246">
            <v>0.34551017815500001</v>
          </cell>
          <cell r="BL246">
            <v>9.5161240953000006E-2</v>
          </cell>
          <cell r="BM246">
            <v>0.115234159201</v>
          </cell>
          <cell r="BN246">
            <v>0.30934686797599997</v>
          </cell>
          <cell r="BO246">
            <v>0.431722770157</v>
          </cell>
        </row>
        <row r="247">
          <cell r="B247" t="str">
            <v>EPS (excl. ESO) (Pub)</v>
          </cell>
          <cell r="C247" t="str">
            <v>EPS_PUB_EX_ESO</v>
          </cell>
          <cell r="D247" t="str">
            <v>USD</v>
          </cell>
          <cell r="M247">
            <v>-1.8954059362719999</v>
          </cell>
          <cell r="N247">
            <v>-3.2117251051890001</v>
          </cell>
          <cell r="O247">
            <v>-3.1677408507539999</v>
          </cell>
          <cell r="P247">
            <v>-0.59729909231800005</v>
          </cell>
          <cell r="Q247">
            <v>0.410114877612</v>
          </cell>
          <cell r="R247">
            <v>0.28383463995500002</v>
          </cell>
          <cell r="S247">
            <v>0.38086853284400002</v>
          </cell>
          <cell r="T247">
            <v>0.45922762832199998</v>
          </cell>
          <cell r="U247">
            <v>0.71498286750899998</v>
          </cell>
          <cell r="V247">
            <v>0.95146503828700002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-0.63077348066299999</v>
          </cell>
          <cell r="AO247">
            <v>-0.248186813187</v>
          </cell>
          <cell r="AP247">
            <v>-3.1967213114999997E-2</v>
          </cell>
          <cell r="AQ247">
            <v>0.31125000000000003</v>
          </cell>
          <cell r="AR247">
            <v>-0.111698398145</v>
          </cell>
          <cell r="AS247">
            <v>9.1799924621999998E-2</v>
          </cell>
          <cell r="AT247">
            <v>1.4259012016E-2</v>
          </cell>
          <cell r="AU247">
            <v>0.415754339119</v>
          </cell>
          <cell r="AV247">
            <v>7.1853146850000002E-3</v>
          </cell>
          <cell r="AW247">
            <v>5.5132352941000003E-2</v>
          </cell>
          <cell r="AX247">
            <v>0.124569893977</v>
          </cell>
          <cell r="AY247">
            <v>9.6947078352000005E-2</v>
          </cell>
          <cell r="AZ247">
            <v>6.0583632900000003E-3</v>
          </cell>
          <cell r="BA247">
            <v>3.6237536101000001E-2</v>
          </cell>
          <cell r="BB247">
            <v>0.118284143368</v>
          </cell>
          <cell r="BC247">
            <v>0.22028849008500001</v>
          </cell>
          <cell r="BD247">
            <v>-1.1033372142E-2</v>
          </cell>
          <cell r="BE247">
            <v>3.9170773202999998E-2</v>
          </cell>
          <cell r="BF247">
            <v>0.168582300617</v>
          </cell>
          <cell r="BG247">
            <v>0.26250792664400002</v>
          </cell>
          <cell r="BH247">
            <v>5.7302484043E-2</v>
          </cell>
          <cell r="BI247">
            <v>7.5163245887999997E-2</v>
          </cell>
          <cell r="BJ247">
            <v>0.23700695942200001</v>
          </cell>
          <cell r="BK247">
            <v>0.34551017815500001</v>
          </cell>
          <cell r="BL247">
            <v>9.5161240953000006E-2</v>
          </cell>
          <cell r="BM247">
            <v>0.115234159201</v>
          </cell>
          <cell r="BN247">
            <v>0.30934686797599997</v>
          </cell>
          <cell r="BO247">
            <v>0.431722770157</v>
          </cell>
        </row>
        <row r="248">
          <cell r="B248" t="str">
            <v>EV adjustment (Pub)</v>
          </cell>
          <cell r="C248" t="str">
            <v>EV_ADJ_PUB</v>
          </cell>
          <cell r="D248" t="str">
            <v>USD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</row>
        <row r="249">
          <cell r="B249" t="str">
            <v>Net debt (Pub)</v>
          </cell>
          <cell r="C249" t="str">
            <v>NET_DEBT_PUB</v>
          </cell>
          <cell r="D249" t="str">
            <v>USD</v>
          </cell>
          <cell r="M249">
            <v>0</v>
          </cell>
          <cell r="N249">
            <v>0</v>
          </cell>
          <cell r="O249">
            <v>-5.9269999999999996</v>
          </cell>
          <cell r="P249">
            <v>-4.5709999999999997</v>
          </cell>
          <cell r="Q249">
            <v>-28.329000000000001</v>
          </cell>
          <cell r="R249">
            <v>-134.197</v>
          </cell>
          <cell r="S249">
            <v>-123.911</v>
          </cell>
          <cell r="T249">
            <v>-210.79205670080299</v>
          </cell>
          <cell r="U249">
            <v>-312.85320730496102</v>
          </cell>
          <cell r="V249">
            <v>-440.89964881197602</v>
          </cell>
          <cell r="AJ249">
            <v>0</v>
          </cell>
          <cell r="AK249">
            <v>0</v>
          </cell>
          <cell r="AL249">
            <v>0</v>
          </cell>
          <cell r="AM249">
            <v>-5.9269999999999996</v>
          </cell>
          <cell r="AN249">
            <v>1.964</v>
          </cell>
          <cell r="AO249">
            <v>-3.9489999999999998</v>
          </cell>
          <cell r="AP249">
            <v>0.27400000000000002</v>
          </cell>
          <cell r="AQ249">
            <v>-4.5709999999999997</v>
          </cell>
          <cell r="AR249">
            <v>-5.085</v>
          </cell>
          <cell r="AS249">
            <v>-15.37</v>
          </cell>
          <cell r="AT249">
            <v>-21.562999999999999</v>
          </cell>
          <cell r="AU249">
            <v>-28.329000000000001</v>
          </cell>
          <cell r="AV249">
            <v>13.951000000000001</v>
          </cell>
          <cell r="AW249">
            <v>2.3740000000000001</v>
          </cell>
          <cell r="AX249">
            <v>-14.102</v>
          </cell>
          <cell r="AY249">
            <v>-134.197</v>
          </cell>
          <cell r="AZ249">
            <v>-145.303</v>
          </cell>
          <cell r="BA249">
            <v>-169.44399999999999</v>
          </cell>
          <cell r="BB249">
            <v>-167.88800000000001</v>
          </cell>
          <cell r="BC249">
            <v>-123.911</v>
          </cell>
          <cell r="BD249">
            <v>-143.702</v>
          </cell>
          <cell r="BE249">
            <v>-174.58398251304001</v>
          </cell>
          <cell r="BF249">
            <v>-203.552595627361</v>
          </cell>
          <cell r="BG249">
            <v>-210.79205670080299</v>
          </cell>
          <cell r="BH249">
            <v>-225.18279066852099</v>
          </cell>
          <cell r="BI249">
            <v>-263.00727412700098</v>
          </cell>
          <cell r="BJ249">
            <v>-299.51699267031699</v>
          </cell>
          <cell r="BK249">
            <v>-312.85320730496102</v>
          </cell>
          <cell r="BL249">
            <v>-331.09160423716003</v>
          </cell>
          <cell r="BM249">
            <v>-379.024809115322</v>
          </cell>
          <cell r="BN249">
            <v>-424.51009895781601</v>
          </cell>
          <cell r="BO249">
            <v>-440.89964881197602</v>
          </cell>
        </row>
        <row r="250">
          <cell r="B250" t="str">
            <v>Net income (Pub)</v>
          </cell>
          <cell r="C250" t="str">
            <v>NI_PUB</v>
          </cell>
          <cell r="D250" t="str">
            <v>USD</v>
          </cell>
          <cell r="M250">
            <v>-34.738999999999997</v>
          </cell>
          <cell r="N250">
            <v>-57.249000000000002</v>
          </cell>
          <cell r="O250">
            <v>-56.521999999999998</v>
          </cell>
          <cell r="P250">
            <v>-10.792</v>
          </cell>
          <cell r="Q250">
            <v>7.6859999999999999</v>
          </cell>
          <cell r="R250">
            <v>22.001999999999999</v>
          </cell>
          <cell r="S250">
            <v>36.930999999999997</v>
          </cell>
          <cell r="T250">
            <v>46.796667147255</v>
          </cell>
          <cell r="U250">
            <v>74.946753255668</v>
          </cell>
          <cell r="V250">
            <v>102.696311746007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-11.417</v>
          </cell>
          <cell r="AO250">
            <v>-4.5170000000000003</v>
          </cell>
          <cell r="AP250">
            <v>-0.58499999999999996</v>
          </cell>
          <cell r="AQ250">
            <v>5.7270000000000003</v>
          </cell>
          <cell r="AR250">
            <v>-2.0710000000000002</v>
          </cell>
          <cell r="AS250">
            <v>1.7050000000000001</v>
          </cell>
          <cell r="AT250">
            <v>0.26700000000000002</v>
          </cell>
          <cell r="AU250">
            <v>7.7850000000000001</v>
          </cell>
          <cell r="AV250">
            <v>0.41099999999999998</v>
          </cell>
          <cell r="AW250">
            <v>3.7490000000000001</v>
          </cell>
          <cell r="AX250">
            <v>8.9060000000000006</v>
          </cell>
          <cell r="AY250">
            <v>8.9359999999999999</v>
          </cell>
          <cell r="AZ250">
            <v>0.57299999999999995</v>
          </cell>
          <cell r="BA250">
            <v>3.4380000000000002</v>
          </cell>
          <cell r="BB250">
            <v>11.401999999999999</v>
          </cell>
          <cell r="BC250">
            <v>21.518000000000001</v>
          </cell>
          <cell r="BD250">
            <v>-1.014</v>
          </cell>
          <cell r="BE250">
            <v>3.9100006304930002</v>
          </cell>
          <cell r="BF250">
            <v>17.038120731326</v>
          </cell>
          <cell r="BG250">
            <v>26.862545785436001</v>
          </cell>
          <cell r="BH250">
            <v>5.9077655313830002</v>
          </cell>
          <cell r="BI250">
            <v>7.807291289448</v>
          </cell>
          <cell r="BJ250">
            <v>24.802817062713</v>
          </cell>
          <cell r="BK250">
            <v>36.428879372124001</v>
          </cell>
          <cell r="BL250">
            <v>10.108579192956</v>
          </cell>
          <cell r="BM250">
            <v>12.332647351353</v>
          </cell>
          <cell r="BN250">
            <v>33.355377020071998</v>
          </cell>
          <cell r="BO250">
            <v>46.899708181626004</v>
          </cell>
        </row>
        <row r="251">
          <cell r="B251" t="str">
            <v>EBIT, operating profit (Pub)</v>
          </cell>
          <cell r="C251" t="str">
            <v>EBIT_PUB</v>
          </cell>
          <cell r="D251" t="str">
            <v>USD</v>
          </cell>
          <cell r="M251">
            <v>-30.041</v>
          </cell>
          <cell r="N251">
            <v>-56.462000000000003</v>
          </cell>
          <cell r="O251">
            <v>-53.24</v>
          </cell>
          <cell r="P251">
            <v>-9.4030000000000005</v>
          </cell>
          <cell r="Q251">
            <v>8.1280000000000001</v>
          </cell>
          <cell r="R251">
            <v>26.109000000000002</v>
          </cell>
          <cell r="S251">
            <v>37.268999999999998</v>
          </cell>
          <cell r="T251">
            <v>48.837841909002996</v>
          </cell>
          <cell r="U251">
            <v>78.077046248875007</v>
          </cell>
          <cell r="V251">
            <v>106.94722904441301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-11.212999999999999</v>
          </cell>
          <cell r="AO251">
            <v>-4.1260000000000003</v>
          </cell>
          <cell r="AP251">
            <v>-0.13700000000000001</v>
          </cell>
          <cell r="AQ251">
            <v>6.0730000000000004</v>
          </cell>
          <cell r="AR251">
            <v>-1.835</v>
          </cell>
          <cell r="AS251">
            <v>1.742</v>
          </cell>
          <cell r="AT251">
            <v>0.29799999999999999</v>
          </cell>
          <cell r="AU251">
            <v>7.923</v>
          </cell>
          <cell r="AV251">
            <v>0.95399999999999996</v>
          </cell>
          <cell r="AW251">
            <v>4.9039999999999999</v>
          </cell>
          <cell r="AX251">
            <v>9.82</v>
          </cell>
          <cell r="AY251">
            <v>10.430999999999999</v>
          </cell>
          <cell r="AZ251">
            <v>0.77400000000000002</v>
          </cell>
          <cell r="BA251">
            <v>3.3119999999999998</v>
          </cell>
          <cell r="BB251">
            <v>11.632999999999999</v>
          </cell>
          <cell r="BC251">
            <v>21.55</v>
          </cell>
          <cell r="BD251">
            <v>-0.97299999999999998</v>
          </cell>
          <cell r="BE251">
            <v>4.0246583293329996</v>
          </cell>
          <cell r="BF251">
            <v>17.756427320396998</v>
          </cell>
          <cell r="BG251">
            <v>28.029756259271998</v>
          </cell>
          <cell r="BH251">
            <v>6.0905569271999997</v>
          </cell>
          <cell r="BI251">
            <v>8.0747058142349992</v>
          </cell>
          <cell r="BJ251">
            <v>25.871407032971</v>
          </cell>
          <cell r="BK251">
            <v>38.040376474468999</v>
          </cell>
          <cell r="BL251">
            <v>10.444505646756999</v>
          </cell>
          <cell r="BM251">
            <v>12.766982619474</v>
          </cell>
          <cell r="BN251">
            <v>34.780176739251999</v>
          </cell>
          <cell r="BO251">
            <v>48.955564038931001</v>
          </cell>
        </row>
        <row r="252">
          <cell r="B252" t="str">
            <v>Pre-tax profit (Pub)</v>
          </cell>
          <cell r="C252" t="str">
            <v>PTP_PUB</v>
          </cell>
          <cell r="D252" t="str">
            <v>USD</v>
          </cell>
          <cell r="M252">
            <v>-34.738999999999997</v>
          </cell>
          <cell r="N252">
            <v>-57.222999999999999</v>
          </cell>
          <cell r="O252">
            <v>-56.482999999999997</v>
          </cell>
          <cell r="P252">
            <v>-10.784000000000001</v>
          </cell>
          <cell r="Q252">
            <v>7.9</v>
          </cell>
          <cell r="R252">
            <v>22.457000000000001</v>
          </cell>
          <cell r="S252">
            <v>37.018999999999998</v>
          </cell>
          <cell r="T252">
            <v>49.052525808643999</v>
          </cell>
          <cell r="U252">
            <v>78.560538003844997</v>
          </cell>
          <cell r="V252">
            <v>107.648125519923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-11.411</v>
          </cell>
          <cell r="AO252">
            <v>-4.5170000000000003</v>
          </cell>
          <cell r="AP252">
            <v>-0.58499999999999996</v>
          </cell>
          <cell r="AQ252">
            <v>5.7290000000000001</v>
          </cell>
          <cell r="AR252">
            <v>-2.0110000000000001</v>
          </cell>
          <cell r="AS252">
            <v>1.7270000000000001</v>
          </cell>
          <cell r="AT252">
            <v>0.28100000000000003</v>
          </cell>
          <cell r="AU252">
            <v>7.9029999999999996</v>
          </cell>
          <cell r="AV252">
            <v>0.60299999999999998</v>
          </cell>
          <cell r="AW252">
            <v>3.97</v>
          </cell>
          <cell r="AX252">
            <v>8.9689999999999994</v>
          </cell>
          <cell r="AY252">
            <v>8.9149999999999991</v>
          </cell>
          <cell r="AZ252">
            <v>0.72299999999999998</v>
          </cell>
          <cell r="BA252">
            <v>3.2589999999999999</v>
          </cell>
          <cell r="BB252">
            <v>11.573</v>
          </cell>
          <cell r="BC252">
            <v>21.463999999999999</v>
          </cell>
          <cell r="BD252">
            <v>-1.0109999999999999</v>
          </cell>
          <cell r="BE252">
            <v>4.0942414978980004</v>
          </cell>
          <cell r="BF252">
            <v>17.840964116572</v>
          </cell>
          <cell r="BG252">
            <v>28.128320194174002</v>
          </cell>
          <cell r="BH252">
            <v>6.1926263431689996</v>
          </cell>
          <cell r="BI252">
            <v>8.1837434899880002</v>
          </cell>
          <cell r="BJ252">
            <v>25.998760023808</v>
          </cell>
          <cell r="BK252">
            <v>38.185408146881002</v>
          </cell>
          <cell r="BL252">
            <v>10.59599496117</v>
          </cell>
          <cell r="BM252">
            <v>12.927303303305001</v>
          </cell>
          <cell r="BN252">
            <v>34.963707568209003</v>
          </cell>
          <cell r="BO252">
            <v>49.161119687239001</v>
          </cell>
        </row>
        <row r="253">
          <cell r="B253" t="str">
            <v>Sales, revenue (Pub)</v>
          </cell>
          <cell r="C253" t="str">
            <v>REVS_PUB</v>
          </cell>
          <cell r="D253" t="str">
            <v>USD</v>
          </cell>
          <cell r="M253">
            <v>18.873999999999999</v>
          </cell>
          <cell r="N253">
            <v>91.253</v>
          </cell>
          <cell r="O253">
            <v>131.36799999999999</v>
          </cell>
          <cell r="P253">
            <v>162.279</v>
          </cell>
          <cell r="Q253">
            <v>193.94900000000001</v>
          </cell>
          <cell r="R253">
            <v>276.428</v>
          </cell>
          <cell r="S253">
            <v>369.65899999999999</v>
          </cell>
          <cell r="T253">
            <v>467.61769670839197</v>
          </cell>
          <cell r="U253">
            <v>570.91674601097202</v>
          </cell>
          <cell r="V253">
            <v>679.40255676439199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37.938000000000002</v>
          </cell>
          <cell r="AO253">
            <v>39.935000000000002</v>
          </cell>
          <cell r="AP253">
            <v>41.372</v>
          </cell>
          <cell r="AQ253">
            <v>43.033999999999999</v>
          </cell>
          <cell r="AR253">
            <v>43.96</v>
          </cell>
          <cell r="AS253">
            <v>47.036000000000001</v>
          </cell>
          <cell r="AT253">
            <v>49.997999999999998</v>
          </cell>
          <cell r="AU253">
            <v>52.954999999999998</v>
          </cell>
          <cell r="AV253">
            <v>57.612000000000002</v>
          </cell>
          <cell r="AW253">
            <v>67.882999999999996</v>
          </cell>
          <cell r="AX253">
            <v>72.117000000000004</v>
          </cell>
          <cell r="AY253">
            <v>78.816000000000003</v>
          </cell>
          <cell r="AZ253">
            <v>82.094999999999999</v>
          </cell>
          <cell r="BA253">
            <v>89.52</v>
          </cell>
          <cell r="BB253">
            <v>95.739000000000004</v>
          </cell>
          <cell r="BC253">
            <v>102.30500000000001</v>
          </cell>
          <cell r="BD253">
            <v>107.586</v>
          </cell>
          <cell r="BE253">
            <v>113.868369517405</v>
          </cell>
          <cell r="BF253">
            <v>120.18464185900299</v>
          </cell>
          <cell r="BG253">
            <v>125.978685331984</v>
          </cell>
          <cell r="BH253">
            <v>132.62506305616699</v>
          </cell>
          <cell r="BI253">
            <v>139.774400050108</v>
          </cell>
          <cell r="BJ253">
            <v>145.791342463679</v>
          </cell>
          <cell r="BK253">
            <v>152.725940441017</v>
          </cell>
          <cell r="BL253">
            <v>158.95229470459199</v>
          </cell>
          <cell r="BM253">
            <v>166.50691624911599</v>
          </cell>
          <cell r="BN253">
            <v>172.57405071138299</v>
          </cell>
          <cell r="BO253">
            <v>181.36929509930101</v>
          </cell>
        </row>
        <row r="254">
          <cell r="B254" t="str">
            <v>Total shareholders' equity (Pub)</v>
          </cell>
          <cell r="C254" t="str">
            <v>EQ_PUB</v>
          </cell>
          <cell r="D254" t="str">
            <v>USD</v>
          </cell>
          <cell r="M254">
            <v>0</v>
          </cell>
          <cell r="N254">
            <v>0</v>
          </cell>
          <cell r="O254">
            <v>-8.5</v>
          </cell>
          <cell r="P254">
            <v>-69.84</v>
          </cell>
          <cell r="Q254">
            <v>-69.06</v>
          </cell>
          <cell r="R254">
            <v>219.96600000000001</v>
          </cell>
          <cell r="S254">
            <v>302.15600000000001</v>
          </cell>
          <cell r="T254">
            <v>353.28789307088903</v>
          </cell>
          <cell r="U254">
            <v>427.24786710892602</v>
          </cell>
          <cell r="V254">
            <v>532.90884834871497</v>
          </cell>
          <cell r="AJ254">
            <v>0</v>
          </cell>
          <cell r="AK254">
            <v>0</v>
          </cell>
          <cell r="AL254">
            <v>0</v>
          </cell>
          <cell r="AM254">
            <v>-8.5</v>
          </cell>
          <cell r="AN254">
            <v>-88.691999999999993</v>
          </cell>
          <cell r="AO254">
            <v>-77.950999999999993</v>
          </cell>
          <cell r="AP254">
            <v>-75.941000000000003</v>
          </cell>
          <cell r="AQ254">
            <v>-69.84</v>
          </cell>
          <cell r="AR254">
            <v>-71.91</v>
          </cell>
          <cell r="AS254">
            <v>-74.158000000000001</v>
          </cell>
          <cell r="AT254">
            <v>-73.840999999999994</v>
          </cell>
          <cell r="AU254">
            <v>-69.06</v>
          </cell>
          <cell r="AV254">
            <v>64.028000000000006</v>
          </cell>
          <cell r="AW254">
            <v>58.725000000000001</v>
          </cell>
          <cell r="AX254">
            <v>68.287000000000006</v>
          </cell>
          <cell r="AY254">
            <v>219.96600000000001</v>
          </cell>
          <cell r="AZ254">
            <v>218.608</v>
          </cell>
          <cell r="BA254">
            <v>226.863</v>
          </cell>
          <cell r="BB254">
            <v>241.619</v>
          </cell>
          <cell r="BC254">
            <v>302.15600000000001</v>
          </cell>
          <cell r="BD254">
            <v>306.72500000000002</v>
          </cell>
          <cell r="BE254">
            <v>309.91960149789799</v>
          </cell>
          <cell r="BF254">
            <v>326.57653229462898</v>
          </cell>
          <cell r="BG254">
            <v>353.28789307088903</v>
          </cell>
          <cell r="BH254">
            <v>358.633785443178</v>
          </cell>
          <cell r="BI254">
            <v>365.98772964170303</v>
          </cell>
          <cell r="BJ254">
            <v>390.67043928597502</v>
          </cell>
          <cell r="BK254">
            <v>427.24786710892602</v>
          </cell>
          <cell r="BL254">
            <v>437.77779346765902</v>
          </cell>
          <cell r="BM254">
            <v>450.60361128837798</v>
          </cell>
          <cell r="BN254">
            <v>484.83633657522898</v>
          </cell>
          <cell r="BO254">
            <v>532.90884834871497</v>
          </cell>
        </row>
        <row r="255">
          <cell r="A255" t="str">
            <v>Income Statement</v>
          </cell>
        </row>
        <row r="256">
          <cell r="B256" t="str">
            <v>Provision for income tax</v>
          </cell>
          <cell r="C256" t="str">
            <v>PROV_INC_TAX</v>
          </cell>
          <cell r="D256" t="str">
            <v>USD</v>
          </cell>
          <cell r="M256">
            <v>0</v>
          </cell>
          <cell r="N256">
            <v>-2.5999999999999999E-2</v>
          </cell>
          <cell r="O256">
            <v>-3.9E-2</v>
          </cell>
          <cell r="P256">
            <v>-8.0000000000000002E-3</v>
          </cell>
          <cell r="Q256">
            <v>-0.214</v>
          </cell>
          <cell r="R256">
            <v>-0.45500000000000002</v>
          </cell>
          <cell r="S256">
            <v>-8.7999999999999995E-2</v>
          </cell>
          <cell r="T256">
            <v>-2.2558586613889999</v>
          </cell>
          <cell r="U256">
            <v>-3.6137847481769998</v>
          </cell>
          <cell r="V256">
            <v>-4.9518137739160002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-6.0000000000000001E-3</v>
          </cell>
          <cell r="AO256">
            <v>0</v>
          </cell>
          <cell r="AP256">
            <v>0</v>
          </cell>
          <cell r="AQ256">
            <v>-2E-3</v>
          </cell>
          <cell r="AR256">
            <v>-0.06</v>
          </cell>
          <cell r="AS256">
            <v>-2.1999999999999999E-2</v>
          </cell>
          <cell r="AT256">
            <v>-1.4E-2</v>
          </cell>
          <cell r="AU256">
            <v>-0.11799999999999999</v>
          </cell>
          <cell r="AV256">
            <v>-0.192</v>
          </cell>
          <cell r="AW256">
            <v>-0.221</v>
          </cell>
          <cell r="AX256">
            <v>-6.3E-2</v>
          </cell>
          <cell r="AY256">
            <v>2.1000000000000001E-2</v>
          </cell>
          <cell r="AZ256">
            <v>-0.15</v>
          </cell>
          <cell r="BA256">
            <v>0.17899999999999999</v>
          </cell>
          <cell r="BB256">
            <v>-0.17100000000000001</v>
          </cell>
          <cell r="BC256">
            <v>5.3999999999999999E-2</v>
          </cell>
          <cell r="BD256">
            <v>-3.0000000000000001E-3</v>
          </cell>
          <cell r="BE256">
            <v>-0.18424086740500001</v>
          </cell>
          <cell r="BF256">
            <v>-0.80284338524599996</v>
          </cell>
          <cell r="BG256">
            <v>-1.2657744087380001</v>
          </cell>
          <cell r="BH256">
            <v>-0.28486081178599998</v>
          </cell>
          <cell r="BI256">
            <v>-0.37645220053900003</v>
          </cell>
          <cell r="BJ256">
            <v>-1.1959429610950001</v>
          </cell>
          <cell r="BK256">
            <v>-1.756528774757</v>
          </cell>
          <cell r="BL256">
            <v>-0.48741576821400001</v>
          </cell>
          <cell r="BM256">
            <v>-0.59465595195200005</v>
          </cell>
          <cell r="BN256">
            <v>-1.6083305481379999</v>
          </cell>
          <cell r="BO256">
            <v>-2.2614115056130002</v>
          </cell>
        </row>
        <row r="257">
          <cell r="B257" t="str">
            <v>Minority interest</v>
          </cell>
          <cell r="C257" t="str">
            <v>INC_MINORITY</v>
          </cell>
          <cell r="D257" t="str">
            <v>USD</v>
          </cell>
        </row>
        <row r="258">
          <cell r="B258" t="str">
            <v>Net income (pre-preferred dividends)</v>
          </cell>
          <cell r="C258" t="str">
            <v>NI_PRE_PREF</v>
          </cell>
          <cell r="D258" t="str">
            <v>USD</v>
          </cell>
          <cell r="M258">
            <v>-34.738999999999997</v>
          </cell>
          <cell r="N258">
            <v>-57.249000000000002</v>
          </cell>
          <cell r="O258">
            <v>-56.521999999999998</v>
          </cell>
          <cell r="P258">
            <v>-10.792</v>
          </cell>
          <cell r="Q258">
            <v>7.6859999999999999</v>
          </cell>
          <cell r="R258">
            <v>22.001999999999999</v>
          </cell>
          <cell r="S258">
            <v>36.930999999999997</v>
          </cell>
          <cell r="T258">
            <v>46.796667147255</v>
          </cell>
          <cell r="U258">
            <v>74.946753255668</v>
          </cell>
          <cell r="V258">
            <v>102.696311746007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-11.417</v>
          </cell>
          <cell r="AO258">
            <v>-4.5170000000000003</v>
          </cell>
          <cell r="AP258">
            <v>-0.58499999999999996</v>
          </cell>
          <cell r="AQ258">
            <v>5.7270000000000003</v>
          </cell>
          <cell r="AR258">
            <v>-2.0710000000000002</v>
          </cell>
          <cell r="AS258">
            <v>1.7050000000000001</v>
          </cell>
          <cell r="AT258">
            <v>0.26700000000000002</v>
          </cell>
          <cell r="AU258">
            <v>7.7850000000000001</v>
          </cell>
          <cell r="AV258">
            <v>0.41099999999999998</v>
          </cell>
          <cell r="AW258">
            <v>3.7490000000000001</v>
          </cell>
          <cell r="AX258">
            <v>8.9060000000000006</v>
          </cell>
          <cell r="AY258">
            <v>8.9359999999999999</v>
          </cell>
          <cell r="AZ258">
            <v>0.57299999999999995</v>
          </cell>
          <cell r="BA258">
            <v>3.4380000000000002</v>
          </cell>
          <cell r="BB258">
            <v>11.401999999999999</v>
          </cell>
          <cell r="BC258">
            <v>21.518000000000001</v>
          </cell>
          <cell r="BD258">
            <v>-1.014</v>
          </cell>
          <cell r="BE258">
            <v>3.9100006304930002</v>
          </cell>
          <cell r="BF258">
            <v>17.038120731326</v>
          </cell>
          <cell r="BG258">
            <v>26.862545785436001</v>
          </cell>
          <cell r="BH258">
            <v>5.9077655313830002</v>
          </cell>
          <cell r="BI258">
            <v>7.807291289448</v>
          </cell>
          <cell r="BJ258">
            <v>24.802817062713</v>
          </cell>
          <cell r="BK258">
            <v>36.428879372124001</v>
          </cell>
          <cell r="BL258">
            <v>10.108579192956</v>
          </cell>
          <cell r="BM258">
            <v>12.332647351353</v>
          </cell>
          <cell r="BN258">
            <v>33.355377020071998</v>
          </cell>
          <cell r="BO258">
            <v>46.899708181626004</v>
          </cell>
        </row>
        <row r="259">
          <cell r="B259" t="str">
            <v>Preferred dividends</v>
          </cell>
          <cell r="C259" t="str">
            <v>PREF_DIV</v>
          </cell>
          <cell r="D259" t="str">
            <v>USD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</row>
        <row r="260">
          <cell r="B260" t="str">
            <v>Net income (pre-exceptionals)</v>
          </cell>
          <cell r="C260" t="str">
            <v>NET_EARNING</v>
          </cell>
          <cell r="D260" t="str">
            <v>USD</v>
          </cell>
          <cell r="M260">
            <v>-34.738999999999997</v>
          </cell>
          <cell r="N260">
            <v>-57.249000000000002</v>
          </cell>
          <cell r="O260">
            <v>-56.521999999999998</v>
          </cell>
          <cell r="P260">
            <v>-10.792</v>
          </cell>
          <cell r="Q260">
            <v>7.6859999999999999</v>
          </cell>
          <cell r="R260">
            <v>22.001999999999999</v>
          </cell>
          <cell r="S260">
            <v>36.930999999999997</v>
          </cell>
          <cell r="T260">
            <v>46.796667147255</v>
          </cell>
          <cell r="U260">
            <v>74.946753255668</v>
          </cell>
          <cell r="V260">
            <v>102.696311746007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-11.417</v>
          </cell>
          <cell r="AO260">
            <v>-4.5170000000000003</v>
          </cell>
          <cell r="AP260">
            <v>-0.58499999999999996</v>
          </cell>
          <cell r="AQ260">
            <v>5.7270000000000003</v>
          </cell>
          <cell r="AR260">
            <v>-2.0710000000000002</v>
          </cell>
          <cell r="AS260">
            <v>1.7050000000000001</v>
          </cell>
          <cell r="AT260">
            <v>0.26700000000000002</v>
          </cell>
          <cell r="AU260">
            <v>7.7850000000000001</v>
          </cell>
          <cell r="AV260">
            <v>0.41099999999999998</v>
          </cell>
          <cell r="AW260">
            <v>3.7490000000000001</v>
          </cell>
          <cell r="AX260">
            <v>8.9060000000000006</v>
          </cell>
          <cell r="AY260">
            <v>8.9359999999999999</v>
          </cell>
          <cell r="AZ260">
            <v>0.57299999999999995</v>
          </cell>
          <cell r="BA260">
            <v>3.4380000000000002</v>
          </cell>
          <cell r="BB260">
            <v>11.401999999999999</v>
          </cell>
          <cell r="BC260">
            <v>21.518000000000001</v>
          </cell>
          <cell r="BD260">
            <v>-1.014</v>
          </cell>
          <cell r="BE260">
            <v>3.9100006304930002</v>
          </cell>
          <cell r="BF260">
            <v>17.038120731326</v>
          </cell>
          <cell r="BG260">
            <v>26.862545785436001</v>
          </cell>
          <cell r="BH260">
            <v>5.9077655313830002</v>
          </cell>
          <cell r="BI260">
            <v>7.807291289448</v>
          </cell>
          <cell r="BJ260">
            <v>24.802817062713</v>
          </cell>
          <cell r="BK260">
            <v>36.428879372124001</v>
          </cell>
          <cell r="BL260">
            <v>10.108579192956</v>
          </cell>
          <cell r="BM260">
            <v>12.332647351353</v>
          </cell>
          <cell r="BN260">
            <v>33.355377020071998</v>
          </cell>
          <cell r="BO260">
            <v>46.899708181626004</v>
          </cell>
        </row>
        <row r="261">
          <cell r="B261" t="str">
            <v>Post-tax exceptionals</v>
          </cell>
          <cell r="C261" t="str">
            <v>TAX_EXC</v>
          </cell>
          <cell r="D261" t="str">
            <v>USD</v>
          </cell>
          <cell r="M261">
            <v>-0.54800000000000004</v>
          </cell>
          <cell r="N261">
            <v>-1.002</v>
          </cell>
          <cell r="O261">
            <v>-2.141</v>
          </cell>
          <cell r="P261">
            <v>-4.5839999999999996</v>
          </cell>
          <cell r="Q261">
            <v>-11.943</v>
          </cell>
          <cell r="R261">
            <v>-15.833</v>
          </cell>
          <cell r="S261">
            <v>15.52</v>
          </cell>
          <cell r="T261">
            <v>-22.097579894662001</v>
          </cell>
          <cell r="U261">
            <v>-28.073435870634999</v>
          </cell>
          <cell r="V261">
            <v>-51.810755758734999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-2.8639999999999999</v>
          </cell>
          <cell r="AO261">
            <v>-0.63500000000000001</v>
          </cell>
          <cell r="AP261">
            <v>-0.26500000000000001</v>
          </cell>
          <cell r="AQ261">
            <v>-0.82</v>
          </cell>
          <cell r="AR261">
            <v>-0.79200000000000004</v>
          </cell>
          <cell r="AS261">
            <v>-4.9119999999999999</v>
          </cell>
          <cell r="AT261">
            <v>-0.78200000000000003</v>
          </cell>
          <cell r="AU261">
            <v>-5.4569999999999999</v>
          </cell>
          <cell r="AV261">
            <v>14.2165</v>
          </cell>
          <cell r="AW261">
            <v>-14.4725</v>
          </cell>
          <cell r="AX261">
            <v>-7.7949999999999999</v>
          </cell>
          <cell r="AY261">
            <v>-7.782</v>
          </cell>
          <cell r="AZ261">
            <v>-4.6900000000000004</v>
          </cell>
          <cell r="BA261">
            <v>-5.5030000000000001</v>
          </cell>
          <cell r="BB261">
            <v>-5.9749999999999996</v>
          </cell>
          <cell r="BC261">
            <v>31.687999999999999</v>
          </cell>
          <cell r="BD261">
            <v>-4.1550000000000002</v>
          </cell>
          <cell r="BE261">
            <v>-6.9224463798129996</v>
          </cell>
          <cell r="BF261">
            <v>-5.4138331543140001</v>
          </cell>
          <cell r="BG261">
            <v>-5.6063003605350001</v>
          </cell>
          <cell r="BH261">
            <v>-7.3110990828439997</v>
          </cell>
          <cell r="BI261">
            <v>-8.0725508148340008</v>
          </cell>
          <cell r="BJ261">
            <v>-6.225012336362</v>
          </cell>
          <cell r="BK261">
            <v>-6.4647736365949999</v>
          </cell>
          <cell r="BL261">
            <v>-7.6676589642739996</v>
          </cell>
          <cell r="BM261">
            <v>-8.5832420631680009</v>
          </cell>
          <cell r="BN261">
            <v>-6.3490628018760003</v>
          </cell>
          <cell r="BO261">
            <v>-6.6808299283970003</v>
          </cell>
        </row>
        <row r="262">
          <cell r="B262" t="str">
            <v>Net income (post-exceptionals)</v>
          </cell>
          <cell r="C262" t="str">
            <v>NET_INC</v>
          </cell>
          <cell r="D262" t="str">
            <v>USD</v>
          </cell>
          <cell r="M262">
            <v>-35.286999999999999</v>
          </cell>
          <cell r="N262">
            <v>-58.250999999999998</v>
          </cell>
          <cell r="O262">
            <v>-58.662999999999997</v>
          </cell>
          <cell r="P262">
            <v>-15.375999999999999</v>
          </cell>
          <cell r="Q262">
            <v>-4.2569999999999997</v>
          </cell>
          <cell r="R262">
            <v>6.1689999999999996</v>
          </cell>
          <cell r="S262">
            <v>52.451000000000001</v>
          </cell>
          <cell r="T262">
            <v>24.699087252592999</v>
          </cell>
          <cell r="U262">
            <v>46.873317385032998</v>
          </cell>
          <cell r="V262">
            <v>50.885555987271999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-14.281000000000001</v>
          </cell>
          <cell r="AO262">
            <v>-5.1520000000000001</v>
          </cell>
          <cell r="AP262">
            <v>-0.85</v>
          </cell>
          <cell r="AQ262">
            <v>4.907</v>
          </cell>
          <cell r="AR262">
            <v>-2.863</v>
          </cell>
          <cell r="AS262">
            <v>-3.2069999999999999</v>
          </cell>
          <cell r="AT262">
            <v>-0.51500000000000001</v>
          </cell>
          <cell r="AU262">
            <v>2.3279999999999998</v>
          </cell>
          <cell r="AV262">
            <v>14.6275</v>
          </cell>
          <cell r="AW262">
            <v>-10.7235</v>
          </cell>
          <cell r="AX262">
            <v>1.111</v>
          </cell>
          <cell r="AY262">
            <v>1.1539999999999999</v>
          </cell>
          <cell r="AZ262">
            <v>-4.117</v>
          </cell>
          <cell r="BA262">
            <v>-2.0649999999999999</v>
          </cell>
          <cell r="BB262">
            <v>5.4269999999999996</v>
          </cell>
          <cell r="BC262">
            <v>53.206000000000003</v>
          </cell>
          <cell r="BD262">
            <v>-5.1689999999999996</v>
          </cell>
          <cell r="BE262">
            <v>-3.012445749321</v>
          </cell>
          <cell r="BF262">
            <v>11.624287577012</v>
          </cell>
          <cell r="BG262">
            <v>21.256245424902001</v>
          </cell>
          <cell r="BH262">
            <v>-1.4033335514609999</v>
          </cell>
          <cell r="BI262">
            <v>-0.26525952538600001</v>
          </cell>
          <cell r="BJ262">
            <v>18.577804726351001</v>
          </cell>
          <cell r="BK262">
            <v>29.964105735528999</v>
          </cell>
          <cell r="BL262">
            <v>2.4409202286820002</v>
          </cell>
          <cell r="BM262">
            <v>3.7494052881850002</v>
          </cell>
          <cell r="BN262">
            <v>27.006314218196</v>
          </cell>
          <cell r="BO262">
            <v>40.218878253229001</v>
          </cell>
        </row>
        <row r="263">
          <cell r="B263" t="str">
            <v>EPS (pre-exceptionals, basic)</v>
          </cell>
          <cell r="C263" t="str">
            <v>EPS</v>
          </cell>
          <cell r="D263" t="str">
            <v>USD</v>
          </cell>
          <cell r="M263">
            <v>-1.8954059362719999</v>
          </cell>
          <cell r="N263">
            <v>-3.2117251051890001</v>
          </cell>
          <cell r="O263">
            <v>-3.1677408507539999</v>
          </cell>
          <cell r="P263">
            <v>-0.59729909231800005</v>
          </cell>
          <cell r="Q263">
            <v>0.41231693578700002</v>
          </cell>
          <cell r="R263">
            <v>0.33162386721199999</v>
          </cell>
          <cell r="S263">
            <v>0.41673672273000001</v>
          </cell>
          <cell r="T263">
            <v>0.49907417114199998</v>
          </cell>
          <cell r="U263">
            <v>0.76805793476799999</v>
          </cell>
          <cell r="V263">
            <v>1.019390784596</v>
          </cell>
          <cell r="AN263">
            <v>-0.63077348066299999</v>
          </cell>
          <cell r="AO263">
            <v>-0.248186813187</v>
          </cell>
          <cell r="AP263">
            <v>-3.1967213114999997E-2</v>
          </cell>
          <cell r="AQ263">
            <v>0.31125000000000003</v>
          </cell>
          <cell r="AR263">
            <v>-0.111698398145</v>
          </cell>
          <cell r="AS263">
            <v>9.1799924621999998E-2</v>
          </cell>
          <cell r="AT263">
            <v>1.4259012016E-2</v>
          </cell>
          <cell r="AU263">
            <v>0.415754339119</v>
          </cell>
          <cell r="AV263">
            <v>7.9497098649999997E-3</v>
          </cell>
          <cell r="AW263">
            <v>5.848673947E-2</v>
          </cell>
          <cell r="AX263">
            <v>0.138939157566</v>
          </cell>
          <cell r="AY263">
            <v>0.104532958999</v>
          </cell>
          <cell r="AZ263">
            <v>6.6135734069999999E-3</v>
          </cell>
          <cell r="BA263">
            <v>3.9276615676E-2</v>
          </cell>
          <cell r="BB263">
            <v>0.12767053343500001</v>
          </cell>
          <cell r="BC263">
            <v>0.23646933415400001</v>
          </cell>
          <cell r="BD263">
            <v>-1.1033372142E-2</v>
          </cell>
          <cell r="BE263">
            <v>4.1981923676000003E-2</v>
          </cell>
          <cell r="BF263">
            <v>0.18052092464399999</v>
          </cell>
          <cell r="BG263">
            <v>0.28085260722599997</v>
          </cell>
          <cell r="BH263">
            <v>6.1275042148000003E-2</v>
          </cell>
          <cell r="BI263">
            <v>8.0332563423000006E-2</v>
          </cell>
          <cell r="BJ263">
            <v>0.25317738459299999</v>
          </cell>
          <cell r="BK263">
            <v>0.36889616007800002</v>
          </cell>
          <cell r="BL263">
            <v>0.10155109645300001</v>
          </cell>
          <cell r="BM263">
            <v>0.12291042653799999</v>
          </cell>
          <cell r="BN263">
            <v>0.329790319163</v>
          </cell>
          <cell r="BO263">
            <v>0.46002722470599999</v>
          </cell>
        </row>
        <row r="264">
          <cell r="B264" t="str">
            <v>EPS (pre-exceptionals, diluted)</v>
          </cell>
          <cell r="C264" t="str">
            <v>EPS_FUL_DIL</v>
          </cell>
          <cell r="D264" t="str">
            <v>USD</v>
          </cell>
          <cell r="M264">
            <v>-1.8954059362719999</v>
          </cell>
          <cell r="N264">
            <v>-3.2117251051890001</v>
          </cell>
          <cell r="O264">
            <v>-3.1677408507539999</v>
          </cell>
          <cell r="P264">
            <v>-0.59729909231800005</v>
          </cell>
          <cell r="Q264">
            <v>0.41231693578700002</v>
          </cell>
          <cell r="R264">
            <v>0.30466510655399998</v>
          </cell>
          <cell r="S264">
            <v>0.38516934790000001</v>
          </cell>
          <cell r="T264">
            <v>0.465865809508</v>
          </cell>
          <cell r="U264">
            <v>0.71882022056700001</v>
          </cell>
          <cell r="V264">
            <v>0.95596521342200003</v>
          </cell>
          <cell r="AN264">
            <v>-0.63077348066299999</v>
          </cell>
          <cell r="AO264">
            <v>-0.248186813187</v>
          </cell>
          <cell r="AP264">
            <v>-3.1967213114999997E-2</v>
          </cell>
          <cell r="AQ264">
            <v>0.31125000000000003</v>
          </cell>
          <cell r="AR264">
            <v>-0.111698398145</v>
          </cell>
          <cell r="AS264">
            <v>9.1799924621999998E-2</v>
          </cell>
          <cell r="AT264">
            <v>1.4259012016E-2</v>
          </cell>
          <cell r="AU264">
            <v>0.415754339119</v>
          </cell>
          <cell r="AV264">
            <v>7.1853146850000002E-3</v>
          </cell>
          <cell r="AW264">
            <v>5.5132352941000003E-2</v>
          </cell>
          <cell r="AX264">
            <v>0.124569893977</v>
          </cell>
          <cell r="AY264">
            <v>9.6947078352000005E-2</v>
          </cell>
          <cell r="AZ264">
            <v>6.0583632900000003E-3</v>
          </cell>
          <cell r="BA264">
            <v>3.6237536101000001E-2</v>
          </cell>
          <cell r="BB264">
            <v>0.118284143368</v>
          </cell>
          <cell r="BC264">
            <v>0.22028849008500001</v>
          </cell>
          <cell r="BD264">
            <v>-1.0285331736999999E-2</v>
          </cell>
          <cell r="BE264">
            <v>3.9170773202999998E-2</v>
          </cell>
          <cell r="BF264">
            <v>0.168582300617</v>
          </cell>
          <cell r="BG264">
            <v>0.26250792664400002</v>
          </cell>
          <cell r="BH264">
            <v>5.7302484043E-2</v>
          </cell>
          <cell r="BI264">
            <v>7.5163245887999997E-2</v>
          </cell>
          <cell r="BJ264">
            <v>0.23700695942200001</v>
          </cell>
          <cell r="BK264">
            <v>0.34551017815500001</v>
          </cell>
          <cell r="BL264">
            <v>9.5161240953000006E-2</v>
          </cell>
          <cell r="BM264">
            <v>0.115234159201</v>
          </cell>
          <cell r="BN264">
            <v>0.30934686797599997</v>
          </cell>
          <cell r="BO264">
            <v>0.431722770157</v>
          </cell>
        </row>
        <row r="265">
          <cell r="B265" t="str">
            <v>EPS (post-exceptionals, basic)</v>
          </cell>
          <cell r="C265" t="str">
            <v>EPS_POST_BASIC</v>
          </cell>
          <cell r="D265" t="str">
            <v>USD</v>
          </cell>
          <cell r="M265">
            <v>-1.925305543431</v>
          </cell>
          <cell r="N265">
            <v>-3.2679382889199999</v>
          </cell>
          <cell r="O265">
            <v>-3.287731883652</v>
          </cell>
          <cell r="P265">
            <v>-0.85100730573399996</v>
          </cell>
          <cell r="Q265">
            <v>-0.22836757684699999</v>
          </cell>
          <cell r="R265">
            <v>9.2981894228999995E-2</v>
          </cell>
          <cell r="S265">
            <v>0.59186747837700004</v>
          </cell>
          <cell r="T265">
            <v>0.26340928211300002</v>
          </cell>
          <cell r="U265">
            <v>0.48036001271000001</v>
          </cell>
          <cell r="V265">
            <v>0.50510350333499998</v>
          </cell>
          <cell r="AN265">
            <v>-0.78900552486200004</v>
          </cell>
          <cell r="AO265">
            <v>-0.283076923077</v>
          </cell>
          <cell r="AP265">
            <v>-4.6448087431999997E-2</v>
          </cell>
          <cell r="AQ265">
            <v>0.26668478260900003</v>
          </cell>
          <cell r="AR265">
            <v>-0.15441454074800001</v>
          </cell>
          <cell r="AS265">
            <v>-0.17267000484600001</v>
          </cell>
          <cell r="AT265">
            <v>-2.7503337784E-2</v>
          </cell>
          <cell r="AU265">
            <v>0.12432576769000001</v>
          </cell>
          <cell r="AV265">
            <v>0.282930367505</v>
          </cell>
          <cell r="AW265">
            <v>-0.167293291732</v>
          </cell>
          <cell r="AX265">
            <v>1.7332293291999999E-2</v>
          </cell>
          <cell r="AY265">
            <v>1.3499444346999999E-2</v>
          </cell>
          <cell r="AZ265">
            <v>-4.7518467220999998E-2</v>
          </cell>
          <cell r="BA265">
            <v>-2.3591102784E-2</v>
          </cell>
          <cell r="BB265">
            <v>6.0767232498999998E-2</v>
          </cell>
          <cell r="BC265">
            <v>0.58470059452500001</v>
          </cell>
          <cell r="BD265">
            <v>-5.6244083436E-2</v>
          </cell>
          <cell r="BE265">
            <v>-3.2344820238999997E-2</v>
          </cell>
          <cell r="BF265">
            <v>0.12316071559900001</v>
          </cell>
          <cell r="BG265">
            <v>0.22223775792200001</v>
          </cell>
          <cell r="BH265">
            <v>-1.4555303872E-2</v>
          </cell>
          <cell r="BI265">
            <v>-2.7293688499999999E-3</v>
          </cell>
          <cell r="BJ265">
            <v>0.18963491123699999</v>
          </cell>
          <cell r="BK265">
            <v>0.30343078723599998</v>
          </cell>
          <cell r="BL265">
            <v>2.4521559443999998E-2</v>
          </cell>
          <cell r="BM265">
            <v>3.7367565138999997E-2</v>
          </cell>
          <cell r="BN265">
            <v>0.267016049019</v>
          </cell>
          <cell r="BO265">
            <v>0.39449667515999998</v>
          </cell>
        </row>
        <row r="266">
          <cell r="B266" t="str">
            <v>EPS (post-exceptionals, diluted)</v>
          </cell>
          <cell r="C266" t="str">
            <v>FULLY_DIL_EPS</v>
          </cell>
          <cell r="D266" t="str">
            <v>USD</v>
          </cell>
          <cell r="M266">
            <v>-1.925305543431</v>
          </cell>
          <cell r="N266">
            <v>-3.2679382889199999</v>
          </cell>
          <cell r="O266">
            <v>-3.287731883652</v>
          </cell>
          <cell r="P266">
            <v>-0.85100730573399996</v>
          </cell>
          <cell r="Q266">
            <v>-0.22836757684699999</v>
          </cell>
          <cell r="R266">
            <v>8.5423099823999996E-2</v>
          </cell>
          <cell r="S266">
            <v>0.54703413031600001</v>
          </cell>
          <cell r="T266">
            <v>0.24588204627499999</v>
          </cell>
          <cell r="U266">
            <v>0.44956568333899999</v>
          </cell>
          <cell r="V266">
            <v>0.47367642091899997</v>
          </cell>
          <cell r="AN266">
            <v>-0.78900552486200004</v>
          </cell>
          <cell r="AO266">
            <v>-0.283076923077</v>
          </cell>
          <cell r="AP266">
            <v>-4.6448087431999997E-2</v>
          </cell>
          <cell r="AQ266">
            <v>0.26668478260900003</v>
          </cell>
          <cell r="AR266">
            <v>-0.15441454074800001</v>
          </cell>
          <cell r="AS266">
            <v>-0.17267000484600001</v>
          </cell>
          <cell r="AT266">
            <v>-2.7503337784E-2</v>
          </cell>
          <cell r="AU266">
            <v>0.12432576769000001</v>
          </cell>
          <cell r="AV266">
            <v>0.255725524476</v>
          </cell>
          <cell r="AW266">
            <v>-0.15769852941199999</v>
          </cell>
          <cell r="AX266">
            <v>1.5539765575E-2</v>
          </cell>
          <cell r="AY266">
            <v>1.251979951E-2</v>
          </cell>
          <cell r="AZ266">
            <v>-4.3529287376000002E-2</v>
          </cell>
          <cell r="BA266">
            <v>-2.1765710311000001E-2</v>
          </cell>
          <cell r="BB266">
            <v>5.6299600601999997E-2</v>
          </cell>
          <cell r="BC266">
            <v>0.54469139341299999</v>
          </cell>
          <cell r="BD266">
            <v>-5.2430847880999998E-2</v>
          </cell>
          <cell r="BE266">
            <v>-3.0178979591999999E-2</v>
          </cell>
          <cell r="BF266">
            <v>0.11501556854</v>
          </cell>
          <cell r="BG266">
            <v>0.20772167162800001</v>
          </cell>
          <cell r="BH266">
            <v>-1.3611660451000001E-2</v>
          </cell>
          <cell r="BI266">
            <v>-2.5537367819999999E-3</v>
          </cell>
          <cell r="BJ266">
            <v>0.177522940229</v>
          </cell>
          <cell r="BK266">
            <v>0.28419494888000002</v>
          </cell>
          <cell r="BL266">
            <v>2.2978600017999999E-2</v>
          </cell>
          <cell r="BM266">
            <v>3.5033805278999998E-2</v>
          </cell>
          <cell r="BN266">
            <v>0.25046392711900001</v>
          </cell>
          <cell r="BO266">
            <v>0.37022416994200003</v>
          </cell>
        </row>
        <row r="267">
          <cell r="B267" t="str">
            <v>Common dividends paid</v>
          </cell>
          <cell r="C267" t="str">
            <v>COMMON_DIV_PAID</v>
          </cell>
          <cell r="D267" t="str">
            <v>USD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</row>
        <row r="268">
          <cell r="B268" t="str">
            <v>DPS, dividend per share</v>
          </cell>
          <cell r="C268" t="str">
            <v>DPS</v>
          </cell>
          <cell r="D268" t="str">
            <v>USD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</row>
        <row r="269">
          <cell r="B269" t="str">
            <v>Weighted average shares outstanding, basic</v>
          </cell>
          <cell r="C269" t="str">
            <v>SH</v>
          </cell>
          <cell r="M269">
            <v>18.327999999999999</v>
          </cell>
          <cell r="N269">
            <v>17.824999999999999</v>
          </cell>
          <cell r="O269">
            <v>17.843</v>
          </cell>
          <cell r="P269">
            <v>18.068000000000001</v>
          </cell>
          <cell r="Q269">
            <v>18.640999999999998</v>
          </cell>
          <cell r="R269">
            <v>66.346249999999998</v>
          </cell>
          <cell r="S269">
            <v>88.619500000000002</v>
          </cell>
          <cell r="T269">
            <v>93.766958606933997</v>
          </cell>
          <cell r="U269">
            <v>97.579557300269002</v>
          </cell>
          <cell r="V269">
            <v>100.742829244516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18.100000000000001</v>
          </cell>
          <cell r="AO269">
            <v>18.2</v>
          </cell>
          <cell r="AP269">
            <v>18.3</v>
          </cell>
          <cell r="AQ269">
            <v>18.399999999999999</v>
          </cell>
          <cell r="AR269">
            <v>18.541</v>
          </cell>
          <cell r="AS269">
            <v>18.573</v>
          </cell>
          <cell r="AT269">
            <v>18.725000000000001</v>
          </cell>
          <cell r="AU269">
            <v>18.725000000000001</v>
          </cell>
          <cell r="AV269">
            <v>51.7</v>
          </cell>
          <cell r="AW269">
            <v>64.099999999999994</v>
          </cell>
          <cell r="AX269">
            <v>64.099999999999994</v>
          </cell>
          <cell r="AY269">
            <v>85.484999999999999</v>
          </cell>
          <cell r="AZ269">
            <v>86.64</v>
          </cell>
          <cell r="BA269">
            <v>87.533000000000001</v>
          </cell>
          <cell r="BB269">
            <v>89.308000000000007</v>
          </cell>
          <cell r="BC269">
            <v>90.997</v>
          </cell>
          <cell r="BD269">
            <v>91.903000000000006</v>
          </cell>
          <cell r="BE269">
            <v>93.135337500000006</v>
          </cell>
          <cell r="BF269">
            <v>94.383079218749998</v>
          </cell>
          <cell r="BG269">
            <v>95.646417708984004</v>
          </cell>
          <cell r="BH269">
            <v>96.413895841802002</v>
          </cell>
          <cell r="BI269">
            <v>97.187130060615004</v>
          </cell>
          <cell r="BJ269">
            <v>97.966163536069999</v>
          </cell>
          <cell r="BK269">
            <v>98.751039762589997</v>
          </cell>
          <cell r="BL269">
            <v>99.541802560809998</v>
          </cell>
          <cell r="BM269">
            <v>100.338496080016</v>
          </cell>
          <cell r="BN269">
            <v>101.141164800616</v>
          </cell>
          <cell r="BO269">
            <v>101.94985353662101</v>
          </cell>
        </row>
        <row r="270">
          <cell r="B270" t="str">
            <v>Diluted average shares outstanding (mn)</v>
          </cell>
          <cell r="C270" t="str">
            <v>DILUTE_SHARES</v>
          </cell>
          <cell r="M270">
            <v>18.327999999999999</v>
          </cell>
          <cell r="N270">
            <v>17.824999999999999</v>
          </cell>
          <cell r="O270">
            <v>17.843</v>
          </cell>
          <cell r="P270">
            <v>18.068000000000001</v>
          </cell>
          <cell r="Q270">
            <v>18.640999999999998</v>
          </cell>
          <cell r="R270">
            <v>72.216999999999999</v>
          </cell>
          <cell r="S270">
            <v>95.882499999999993</v>
          </cell>
          <cell r="T270">
            <v>100.45095860693399</v>
          </cell>
          <cell r="U270">
            <v>104.263557300269</v>
          </cell>
          <cell r="V270">
            <v>107.426829244516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18.100000000000001</v>
          </cell>
          <cell r="AO270">
            <v>18.2</v>
          </cell>
          <cell r="AP270">
            <v>18.3</v>
          </cell>
          <cell r="AQ270">
            <v>18.399999999999999</v>
          </cell>
          <cell r="AR270">
            <v>18.541</v>
          </cell>
          <cell r="AS270">
            <v>18.573</v>
          </cell>
          <cell r="AT270">
            <v>18.725000000000001</v>
          </cell>
          <cell r="AU270">
            <v>18.725000000000001</v>
          </cell>
          <cell r="AV270">
            <v>57.2</v>
          </cell>
          <cell r="AW270">
            <v>68</v>
          </cell>
          <cell r="AX270">
            <v>71.494</v>
          </cell>
          <cell r="AY270">
            <v>92.174000000000007</v>
          </cell>
          <cell r="AZ270">
            <v>94.58</v>
          </cell>
          <cell r="BA270">
            <v>94.873999999999995</v>
          </cell>
          <cell r="BB270">
            <v>96.394999999999996</v>
          </cell>
          <cell r="BC270">
            <v>97.680999999999997</v>
          </cell>
          <cell r="BD270">
            <v>98.587000000000003</v>
          </cell>
          <cell r="BE270">
            <v>99.819337500000003</v>
          </cell>
          <cell r="BF270">
            <v>101.06707921875</v>
          </cell>
          <cell r="BG270">
            <v>102.330417708984</v>
          </cell>
          <cell r="BH270">
            <v>103.097895841802</v>
          </cell>
          <cell r="BI270">
            <v>103.871130060615</v>
          </cell>
          <cell r="BJ270">
            <v>104.65016353607</v>
          </cell>
          <cell r="BK270">
            <v>105.43503976258999</v>
          </cell>
          <cell r="BL270">
            <v>106.22580256081</v>
          </cell>
          <cell r="BM270">
            <v>107.022496080016</v>
          </cell>
          <cell r="BN270">
            <v>107.82516480061599</v>
          </cell>
          <cell r="BO270">
            <v>108.633853536621</v>
          </cell>
        </row>
        <row r="271">
          <cell r="B271" t="str">
            <v>Period-end shares outstanding</v>
          </cell>
          <cell r="C271" t="str">
            <v>NON_OP_ADD</v>
          </cell>
          <cell r="M271">
            <v>18.327999999999999</v>
          </cell>
          <cell r="N271">
            <v>17.824999999999999</v>
          </cell>
          <cell r="O271">
            <v>17.843</v>
          </cell>
          <cell r="P271">
            <v>18.068000000000001</v>
          </cell>
          <cell r="Q271">
            <v>18.640999999999998</v>
          </cell>
          <cell r="R271">
            <v>72.216999999999999</v>
          </cell>
          <cell r="S271">
            <v>95.882499999999993</v>
          </cell>
          <cell r="T271">
            <v>100.45095860693399</v>
          </cell>
          <cell r="U271">
            <v>104.263557300269</v>
          </cell>
          <cell r="V271">
            <v>107.426829244516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18.100000000000001</v>
          </cell>
          <cell r="AO271">
            <v>18.2</v>
          </cell>
          <cell r="AP271">
            <v>18.3</v>
          </cell>
          <cell r="AQ271">
            <v>18.399999999999999</v>
          </cell>
          <cell r="AR271">
            <v>18.541</v>
          </cell>
          <cell r="AS271">
            <v>18.573</v>
          </cell>
          <cell r="AT271">
            <v>18.725000000000001</v>
          </cell>
          <cell r="AU271">
            <v>18.725000000000001</v>
          </cell>
          <cell r="AV271">
            <v>57.2</v>
          </cell>
          <cell r="AW271">
            <v>68</v>
          </cell>
          <cell r="AX271">
            <v>71.494</v>
          </cell>
          <cell r="AY271">
            <v>92.174000000000007</v>
          </cell>
          <cell r="AZ271">
            <v>94.58</v>
          </cell>
          <cell r="BA271">
            <v>94.873999999999995</v>
          </cell>
          <cell r="BB271">
            <v>96.394999999999996</v>
          </cell>
          <cell r="BC271">
            <v>97.680999999999997</v>
          </cell>
          <cell r="BD271">
            <v>98.587000000000003</v>
          </cell>
          <cell r="BE271">
            <v>99.819337500000003</v>
          </cell>
          <cell r="BF271">
            <v>101.06707921875</v>
          </cell>
          <cell r="BG271">
            <v>102.330417708984</v>
          </cell>
          <cell r="BH271">
            <v>103.097895841802</v>
          </cell>
          <cell r="BI271">
            <v>103.871130060615</v>
          </cell>
          <cell r="BJ271">
            <v>104.65016353607</v>
          </cell>
          <cell r="BK271">
            <v>105.43503976258999</v>
          </cell>
          <cell r="BL271">
            <v>106.22580256081</v>
          </cell>
          <cell r="BM271">
            <v>107.022496080016</v>
          </cell>
          <cell r="BN271">
            <v>107.82516480061599</v>
          </cell>
          <cell r="BO271">
            <v>108.633853536621</v>
          </cell>
        </row>
        <row r="272">
          <cell r="A272" t="str">
            <v>Additional Income Statement Items</v>
          </cell>
        </row>
        <row r="273">
          <cell r="B273" t="str">
            <v>Marginal tax rate</v>
          </cell>
          <cell r="C273" t="str">
            <v>MARGIN_TAX_RATE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2.7088607595000001E-2</v>
          </cell>
          <cell r="R273">
            <v>2.0260943135999999E-2</v>
          </cell>
          <cell r="S273">
            <v>0.99</v>
          </cell>
          <cell r="T273">
            <v>4.5988634106000001E-2</v>
          </cell>
          <cell r="U273">
            <v>4.5999999999999999E-2</v>
          </cell>
          <cell r="V273">
            <v>4.5999999999999999E-2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3.49101065E-4</v>
          </cell>
          <cell r="AR273">
            <v>0</v>
          </cell>
          <cell r="AS273">
            <v>1.2738853503000001E-2</v>
          </cell>
          <cell r="AT273">
            <v>4.9822064057000001E-2</v>
          </cell>
          <cell r="AU273">
            <v>1.4931038846E-2</v>
          </cell>
          <cell r="AV273">
            <v>0.31840796019899997</v>
          </cell>
          <cell r="AW273">
            <v>5.5667506297E-2</v>
          </cell>
          <cell r="AX273">
            <v>7.024194448E-3</v>
          </cell>
          <cell r="AY273">
            <v>0</v>
          </cell>
          <cell r="AZ273">
            <v>0.20746887966800001</v>
          </cell>
          <cell r="BA273">
            <v>0</v>
          </cell>
          <cell r="BB273">
            <v>1.4775771191999999E-2</v>
          </cell>
          <cell r="BC273">
            <v>0</v>
          </cell>
          <cell r="BD273">
            <v>0</v>
          </cell>
          <cell r="BE273">
            <v>4.4999999999999998E-2</v>
          </cell>
          <cell r="BF273">
            <v>4.4999999999999998E-2</v>
          </cell>
          <cell r="BG273">
            <v>4.4999999999999998E-2</v>
          </cell>
          <cell r="BH273">
            <v>4.5999999999999999E-2</v>
          </cell>
          <cell r="BI273">
            <v>4.5999999999999999E-2</v>
          </cell>
          <cell r="BJ273">
            <v>4.5999999999999999E-2</v>
          </cell>
          <cell r="BK273">
            <v>4.5999999999999999E-2</v>
          </cell>
          <cell r="BL273">
            <v>4.5999999999999999E-2</v>
          </cell>
          <cell r="BM273">
            <v>4.5999999999999999E-2</v>
          </cell>
          <cell r="BN273">
            <v>4.5999999999999999E-2</v>
          </cell>
          <cell r="BO273">
            <v>4.5999999999999999E-2</v>
          </cell>
        </row>
        <row r="274">
          <cell r="A274" t="str">
            <v>ESO</v>
          </cell>
        </row>
        <row r="275">
          <cell r="B275" t="str">
            <v>Fair value of grant</v>
          </cell>
          <cell r="C275" t="str">
            <v>FV_GRANT</v>
          </cell>
          <cell r="D275" t="str">
            <v>USD</v>
          </cell>
        </row>
        <row r="276">
          <cell r="B276" t="str">
            <v>ESO expense (post-tax)</v>
          </cell>
          <cell r="C276" t="str">
            <v>ESO_POST_TAX</v>
          </cell>
          <cell r="D276" t="str">
            <v>USD</v>
          </cell>
        </row>
        <row r="277">
          <cell r="B277" t="str">
            <v>EPS (excl. ESO expense, basic)</v>
          </cell>
          <cell r="C277" t="str">
            <v>EPS_EX_ESO_B</v>
          </cell>
          <cell r="D277" t="str">
            <v>USD</v>
          </cell>
        </row>
        <row r="278">
          <cell r="B278" t="str">
            <v>EPS (excl. ESO expense, diluted)</v>
          </cell>
          <cell r="C278" t="str">
            <v>EPS_EX_ESO_D</v>
          </cell>
          <cell r="D278" t="str">
            <v>USD</v>
          </cell>
        </row>
        <row r="279">
          <cell r="B279" t="str">
            <v>Year that ESO expense takes effect</v>
          </cell>
          <cell r="C279" t="str">
            <v>ESO_YEAR</v>
          </cell>
          <cell r="E279">
            <v>2005</v>
          </cell>
        </row>
        <row r="280">
          <cell r="A280" t="str">
            <v>Balance Sheet</v>
          </cell>
        </row>
        <row r="281">
          <cell r="B281" t="str">
            <v>BVPS, book value per share</v>
          </cell>
          <cell r="C281" t="str">
            <v>BVPS</v>
          </cell>
          <cell r="D281" t="str">
            <v>USD</v>
          </cell>
          <cell r="O281">
            <v>-0.47637729081399999</v>
          </cell>
          <cell r="P281">
            <v>-3.865397387647</v>
          </cell>
          <cell r="Q281">
            <v>-3.7047368703400001</v>
          </cell>
          <cell r="R281">
            <v>3.0459033191630001</v>
          </cell>
          <cell r="S281">
            <v>3.151315412093</v>
          </cell>
          <cell r="T281">
            <v>3.517018632478</v>
          </cell>
          <cell r="U281">
            <v>4.0977679850159996</v>
          </cell>
          <cell r="V281">
            <v>4.9606681319410004</v>
          </cell>
          <cell r="AN281">
            <v>-4.9001104972379999</v>
          </cell>
          <cell r="AO281">
            <v>-4.283021978022</v>
          </cell>
          <cell r="AP281">
            <v>-4.1497814207649997</v>
          </cell>
          <cell r="AQ281">
            <v>-3.795652173913</v>
          </cell>
          <cell r="AR281">
            <v>-3.8784315840570001</v>
          </cell>
          <cell r="AS281">
            <v>-3.9927852258660002</v>
          </cell>
          <cell r="AT281">
            <v>-3.9434445927900001</v>
          </cell>
          <cell r="AU281">
            <v>-3.688117489987</v>
          </cell>
          <cell r="AV281">
            <v>1.119370629371</v>
          </cell>
          <cell r="AW281">
            <v>0.86360294117600001</v>
          </cell>
          <cell r="AX281">
            <v>0.95514308893099997</v>
          </cell>
          <cell r="AY281">
            <v>2.386421333565</v>
          </cell>
          <cell r="AZ281">
            <v>2.3113554662719999</v>
          </cell>
          <cell r="BA281">
            <v>2.3912030693339998</v>
          </cell>
          <cell r="BB281">
            <v>2.5065511696659999</v>
          </cell>
          <cell r="BC281">
            <v>3.0932934757020001</v>
          </cell>
          <cell r="BD281">
            <v>3.111211417327</v>
          </cell>
          <cell r="BE281">
            <v>3.104805233734</v>
          </cell>
          <cell r="BF281">
            <v>3.231284952717</v>
          </cell>
          <cell r="BG281">
            <v>3.4524230525039998</v>
          </cell>
          <cell r="BH281">
            <v>3.4785752174170002</v>
          </cell>
          <cell r="BI281">
            <v>3.5234788475690002</v>
          </cell>
          <cell r="BJ281">
            <v>3.7331087318490002</v>
          </cell>
          <cell r="BK281">
            <v>4.0522379284059999</v>
          </cell>
          <cell r="BL281">
            <v>4.12120015019</v>
          </cell>
          <cell r="BM281">
            <v>4.2103635010670004</v>
          </cell>
          <cell r="BN281">
            <v>4.4965044799309997</v>
          </cell>
          <cell r="BO281">
            <v>4.9055504430679999</v>
          </cell>
        </row>
        <row r="282">
          <cell r="A282" t="str">
            <v>Additional Balance Sheet Items</v>
          </cell>
        </row>
        <row r="283">
          <cell r="B283" t="str">
            <v>Total repurchase authorization</v>
          </cell>
          <cell r="C283" t="str">
            <v>REPUR_TOT_AUTH</v>
          </cell>
          <cell r="D283" t="str">
            <v>USD</v>
          </cell>
          <cell r="E283">
            <v>0</v>
          </cell>
        </row>
        <row r="284">
          <cell r="B284" t="str">
            <v>Remaining repurchase authorization</v>
          </cell>
          <cell r="C284" t="str">
            <v>REPUR_REMAINING</v>
          </cell>
          <cell r="D284" t="str">
            <v>USD</v>
          </cell>
          <cell r="E284">
            <v>0</v>
          </cell>
        </row>
        <row r="285">
          <cell r="B285" t="str">
            <v>Suspended repurchase authorization</v>
          </cell>
          <cell r="C285" t="str">
            <v>REPUR_SUSPENDED</v>
          </cell>
          <cell r="D285" t="str">
            <v>USD</v>
          </cell>
          <cell r="E285">
            <v>0</v>
          </cell>
        </row>
        <row r="286">
          <cell r="B286" t="str">
            <v>Shares repurchased during period</v>
          </cell>
          <cell r="C286" t="str">
            <v>REPUR_ACTUAL</v>
          </cell>
          <cell r="D286" t="str">
            <v>USD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</row>
        <row r="287">
          <cell r="A287" t="str">
            <v>Cash Flow Statement</v>
          </cell>
        </row>
        <row r="288">
          <cell r="B288" t="str">
            <v>Net income (pre-preferred dividends)</v>
          </cell>
          <cell r="C288" t="str">
            <v>CF_NI_PRE_PREF</v>
          </cell>
          <cell r="D288" t="str">
            <v>USD</v>
          </cell>
          <cell r="O288">
            <v>0</v>
          </cell>
          <cell r="P288">
            <v>-15.375999999999999</v>
          </cell>
          <cell r="Q288">
            <v>-4.2569999999999997</v>
          </cell>
          <cell r="R288">
            <v>23.503</v>
          </cell>
          <cell r="S288">
            <v>52.451000000000001</v>
          </cell>
          <cell r="T288">
            <v>24.699087252592999</v>
          </cell>
          <cell r="U288">
            <v>46.873317385032998</v>
          </cell>
          <cell r="V288">
            <v>73.415517988293004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-14.281000000000001</v>
          </cell>
          <cell r="AO288">
            <v>-5.1520000000000001</v>
          </cell>
          <cell r="AP288">
            <v>-0.85</v>
          </cell>
          <cell r="AQ288">
            <v>4.907</v>
          </cell>
          <cell r="AR288">
            <v>-2.863</v>
          </cell>
          <cell r="AS288">
            <v>-3.2069999999999999</v>
          </cell>
          <cell r="AT288">
            <v>-0.51500000000000001</v>
          </cell>
          <cell r="AU288">
            <v>2.3279999999999998</v>
          </cell>
          <cell r="AV288">
            <v>18.452999999999999</v>
          </cell>
          <cell r="AW288">
            <v>-6.8979999999999997</v>
          </cell>
          <cell r="AX288">
            <v>7.8680000000000003</v>
          </cell>
          <cell r="AY288">
            <v>4.08</v>
          </cell>
          <cell r="AZ288">
            <v>-4.117</v>
          </cell>
          <cell r="BA288">
            <v>-2.0649999999999999</v>
          </cell>
          <cell r="BB288">
            <v>5.4269999999999996</v>
          </cell>
          <cell r="BC288">
            <v>53.206000000000003</v>
          </cell>
          <cell r="BD288">
            <v>-5.1689999999999996</v>
          </cell>
          <cell r="BE288">
            <v>-3.012445749321</v>
          </cell>
          <cell r="BF288">
            <v>11.624287577012</v>
          </cell>
          <cell r="BG288">
            <v>21.256245424902001</v>
          </cell>
          <cell r="BH288">
            <v>-1.4033335514609999</v>
          </cell>
          <cell r="BI288">
            <v>-0.26525952538600001</v>
          </cell>
          <cell r="BJ288">
            <v>18.577804726351001</v>
          </cell>
          <cell r="BK288">
            <v>29.964105735528999</v>
          </cell>
          <cell r="BL288">
            <v>2.4409202286820002</v>
          </cell>
          <cell r="BM288">
            <v>3.7494052881850002</v>
          </cell>
          <cell r="BN288">
            <v>27.006314218196</v>
          </cell>
          <cell r="BO288">
            <v>40.218878253229001</v>
          </cell>
        </row>
        <row r="289">
          <cell r="A289" t="str">
            <v>Other Items</v>
          </cell>
        </row>
        <row r="290">
          <cell r="B290" t="str">
            <v>Beta</v>
          </cell>
          <cell r="C290" t="str">
            <v>BETA_ANALYST</v>
          </cell>
        </row>
        <row r="291">
          <cell r="B291" t="str">
            <v>Market equity risk premium</v>
          </cell>
          <cell r="C291" t="str">
            <v>MKT_EQ_RISK_PREM</v>
          </cell>
        </row>
        <row r="292">
          <cell r="B292" t="str">
            <v>Risk-free rate</v>
          </cell>
          <cell r="C292" t="str">
            <v>RISK_FR_RATE</v>
          </cell>
        </row>
      </sheetData>
      <sheetData sheetId="9">
        <row r="1">
          <cell r="A1" t="str">
            <v>8def4082-0c2e-41ca-ab5b-a8ba7d32d959</v>
          </cell>
        </row>
        <row r="2">
          <cell r="A2" t="str">
            <v>M:\Dunham\Models\[LOCK_GS New.xlsx]LOCK_Validation_Sheet</v>
          </cell>
        </row>
        <row r="3">
          <cell r="A3" t="str">
            <v>Enabled</v>
          </cell>
        </row>
        <row r="7">
          <cell r="A7" t="str">
            <v>Scalar|||208011875|||ISSR|||CURRENCY_ISO|||False|||</v>
          </cell>
          <cell r="C7" t="str">
            <v>V_KEYWORD_ISSR_208011875_CURRENCY_ISO</v>
          </cell>
        </row>
        <row r="9">
          <cell r="A9" t="str">
            <v>Scalar|||208011875|||ISSR|||MA_PROB|||False|||</v>
          </cell>
          <cell r="C9" t="str">
            <v>V_KEYWORD_ISSR_208011875_MA_PROB</v>
          </cell>
        </row>
        <row r="11">
          <cell r="A11" t="str">
            <v>Vector|||208011875|||ISSR|||SALES|||False|||</v>
          </cell>
          <cell r="C11" t="str">
            <v>V_KEYWORD_ISSR_208011875_SALES</v>
          </cell>
        </row>
        <row r="12">
          <cell r="A12" t="str">
            <v>Vector|||208011875|||ISSR|||COST_GD_SD|||False|||</v>
          </cell>
          <cell r="C12" t="str">
            <v>V_KEYWORD_ISSR_208011875_COST_GD_SD</v>
          </cell>
        </row>
        <row r="13">
          <cell r="A13" t="str">
            <v>Vector|||208011875|||ISSR|||SEL_GL_AD|||False|||</v>
          </cell>
          <cell r="C13" t="str">
            <v>V_KEYWORD_ISSR_208011875_SEL_GL_AD</v>
          </cell>
        </row>
        <row r="14">
          <cell r="A14" t="str">
            <v>Vector|||208011875|||ISSR|||OP_COST|||False|||</v>
          </cell>
          <cell r="C14" t="str">
            <v>V_KEYWORD_ISSR_208011875_OP_COST</v>
          </cell>
        </row>
        <row r="15">
          <cell r="A15" t="str">
            <v>Vector|||208011875|||ISSR|||RD_EXP|||False|||</v>
          </cell>
          <cell r="C15" t="str">
            <v>V_KEYWORD_ISSR_208011875_RD_EXP</v>
          </cell>
        </row>
        <row r="16">
          <cell r="A16" t="str">
            <v>Vector|||208011875|||ISSR|||ESO_PRE_TAX|||False|||</v>
          </cell>
          <cell r="C16" t="str">
            <v>V_KEYWORD_ISSR_208011875_ESO_PRE_TAX</v>
          </cell>
        </row>
        <row r="17">
          <cell r="A17" t="str">
            <v>Vector|||208011875|||ISSR|||OTH_OP_INC_EXP|||False|||</v>
          </cell>
          <cell r="C17" t="str">
            <v>V_KEYWORD_ISSR_208011875_OTH_OP_INC_EXP</v>
          </cell>
        </row>
        <row r="18">
          <cell r="A18" t="str">
            <v>Vector|||208011875|||ISSR|||TOT_OPS_EXP_DDA|||False|||</v>
          </cell>
          <cell r="C18" t="str">
            <v>V_KEYWORD_ISSR_208011875_TOT_OPS_EXP_DDA</v>
          </cell>
        </row>
        <row r="19">
          <cell r="A19" t="str">
            <v>Vector|||208011875|||ISSR|||TOT_OPS_EXP|||False|||</v>
          </cell>
          <cell r="C19" t="str">
            <v>V_KEYWORD_ISSR_208011875_TOT_OPS_EXP</v>
          </cell>
        </row>
        <row r="20">
          <cell r="A20" t="str">
            <v>Vector|||208011875|||ISSR|||EBITDA_CALC|||False|||</v>
          </cell>
          <cell r="C20" t="str">
            <v>V_KEYWORD_ISSR_208011875_EBITDA_CALC</v>
          </cell>
        </row>
        <row r="21">
          <cell r="A21" t="str">
            <v>Vector|||208011875|||ISSR|||DEPREC|||False|||</v>
          </cell>
          <cell r="C21" t="str">
            <v>V_KEYWORD_ISSR_208011875_DEPREC</v>
          </cell>
        </row>
        <row r="22">
          <cell r="A22" t="str">
            <v>Vector|||208011875|||ISSR|||GOODWILL_AMORT|||False|||</v>
          </cell>
          <cell r="C22" t="str">
            <v>V_KEYWORD_ISSR_208011875_GOODWILL_AMORT</v>
          </cell>
        </row>
        <row r="23">
          <cell r="A23" t="str">
            <v>Vector|||208011875|||ISSR|||EBIT|||False|||</v>
          </cell>
          <cell r="C23" t="str">
            <v>V_KEYWORD_ISSR_208011875_EBIT</v>
          </cell>
        </row>
        <row r="24">
          <cell r="A24" t="str">
            <v>Vector|||208011875|||ISSR|||INT_INC_IND|||False|||</v>
          </cell>
          <cell r="C24" t="str">
            <v>V_KEYWORD_ISSR_208011875_INT_INC_IND</v>
          </cell>
        </row>
        <row r="25">
          <cell r="A25" t="str">
            <v>Vector|||208011875|||ISSR|||INT_EXP_IND|||False|||</v>
          </cell>
          <cell r="C25" t="str">
            <v>V_KEYWORD_ISSR_208011875_INT_EXP_IND</v>
          </cell>
        </row>
        <row r="26">
          <cell r="A26" t="str">
            <v>Vector|||208011875|||ISSR|||NET_INT_EXP|||False|||</v>
          </cell>
          <cell r="C26" t="str">
            <v>V_KEYWORD_ISSR_208011875_NET_INT_EXP</v>
          </cell>
        </row>
        <row r="27">
          <cell r="A27" t="str">
            <v>Vector|||208011875|||ISSR|||ASSOCIATE|||False|||</v>
          </cell>
          <cell r="C27" t="str">
            <v>V_KEYWORD_ISSR_208011875_ASSOCIATE</v>
          </cell>
        </row>
        <row r="28">
          <cell r="A28" t="str">
            <v>Vector|||208011875|||ISSR|||PROFIT_ON_DISP|||False|||</v>
          </cell>
          <cell r="C28" t="str">
            <v>V_KEYWORD_ISSR_208011875_PROFIT_ON_DISP</v>
          </cell>
        </row>
        <row r="29">
          <cell r="A29" t="str">
            <v>Vector|||208011875|||ISSR|||OTH_COST_INC|||False|||</v>
          </cell>
          <cell r="C29" t="str">
            <v>V_KEYWORD_ISSR_208011875_OTH_COST_INC</v>
          </cell>
        </row>
        <row r="30">
          <cell r="A30" t="str">
            <v>Vector|||208011875|||ISSR|||PT_PROF|||False|||</v>
          </cell>
          <cell r="C30" t="str">
            <v>V_KEYWORD_ISSR_208011875_PT_PROF</v>
          </cell>
        </row>
        <row r="32">
          <cell r="A32" t="str">
            <v>Vector|||208011875|||ISSR|||LEASE_PAY|||False|||</v>
          </cell>
          <cell r="C32" t="str">
            <v>V_KEYWORD_ISSR_208011875_LEASE_PAY</v>
          </cell>
        </row>
        <row r="33">
          <cell r="A33" t="str">
            <v>Vector|||208011875|||ISSR|||LEASE_DEEM_INT|||False|||</v>
          </cell>
          <cell r="C33" t="str">
            <v>V_KEYWORD_ISSR_208011875_LEASE_DEEM_INT</v>
          </cell>
        </row>
        <row r="34">
          <cell r="A34" t="str">
            <v>Vector|||208011875|||ISSR|||LEASE_DEEM_DEPR|||False|||</v>
          </cell>
          <cell r="C34" t="str">
            <v>V_KEYWORD_ISSR_208011875_LEASE_DEEM_DEPR</v>
          </cell>
        </row>
        <row r="35">
          <cell r="A35" t="str">
            <v>Vector|||208011875|||ISSR|||NET_INT_CH|||False|||</v>
          </cell>
          <cell r="C35" t="str">
            <v>V_KEYWORD_ISSR_208011875_NET_INT_CH</v>
          </cell>
        </row>
        <row r="36">
          <cell r="A36" t="str">
            <v>Vector|||208011875|||ISSR|||ASSOCIATE_OP|||False|||</v>
          </cell>
          <cell r="C36" t="str">
            <v>V_KEYWORD_ISSR_208011875_ASSOCIATE_OP</v>
          </cell>
        </row>
        <row r="38">
          <cell r="A38" t="str">
            <v>Vector|||208011875|||ISSR|||CASH_EQ|||False|||</v>
          </cell>
          <cell r="C38" t="str">
            <v>V_KEYWORD_ISSR_208011875_CASH_EQ</v>
          </cell>
        </row>
        <row r="39">
          <cell r="A39" t="str">
            <v>Vector|||208011875|||ISSR|||DEBTORS|||False|||</v>
          </cell>
          <cell r="C39" t="str">
            <v>V_KEYWORD_ISSR_208011875_DEBTORS</v>
          </cell>
        </row>
        <row r="40">
          <cell r="A40" t="str">
            <v>Vector|||208011875|||ISSR|||STOCKS|||False|||</v>
          </cell>
          <cell r="C40" t="str">
            <v>V_KEYWORD_ISSR_208011875_STOCKS</v>
          </cell>
        </row>
        <row r="41">
          <cell r="A41" t="str">
            <v>Vector|||208011875|||ISSR|||OTH_CUR_ASS|||False|||</v>
          </cell>
          <cell r="C41" t="str">
            <v>V_KEYWORD_ISSR_208011875_OTH_CUR_ASS</v>
          </cell>
        </row>
        <row r="42">
          <cell r="A42" t="str">
            <v>Vector|||208011875|||ISSR|||CUR_ASS|||False|||</v>
          </cell>
          <cell r="C42" t="str">
            <v>V_KEYWORD_ISSR_208011875_CUR_ASS</v>
          </cell>
        </row>
        <row r="43">
          <cell r="A43" t="str">
            <v>Vector|||208011875|||ISSR|||GR_FIX_ASS|||False|||</v>
          </cell>
          <cell r="C43" t="str">
            <v>V_KEYWORD_ISSR_208011875_GR_FIX_ASS</v>
          </cell>
        </row>
        <row r="44">
          <cell r="A44" t="str">
            <v>Vector|||208011875|||ISSR|||ACC_DDA|||False|||</v>
          </cell>
          <cell r="C44" t="str">
            <v>V_KEYWORD_ISSR_208011875_ACC_DDA</v>
          </cell>
        </row>
        <row r="45">
          <cell r="A45" t="str">
            <v>Vector|||208011875|||ISSR|||NET_FIX_ASS|||False|||</v>
          </cell>
          <cell r="C45" t="str">
            <v>V_KEYWORD_ISSR_208011875_NET_FIX_ASS</v>
          </cell>
        </row>
        <row r="46">
          <cell r="A46" t="str">
            <v>Vector|||208011875|||ISSR|||GR_INTANG|||False|||</v>
          </cell>
          <cell r="C46" t="str">
            <v>V_KEYWORD_ISSR_208011875_GR_INTANG</v>
          </cell>
        </row>
        <row r="47">
          <cell r="A47" t="str">
            <v>Vector|||208011875|||ISSR|||ACC_AMORT|||False|||</v>
          </cell>
          <cell r="C47" t="str">
            <v>V_KEYWORD_ISSR_208011875_ACC_AMORT</v>
          </cell>
        </row>
        <row r="48">
          <cell r="A48" t="str">
            <v>Vector|||208011875|||ISSR|||NET_INTANG|||False|||</v>
          </cell>
          <cell r="C48" t="str">
            <v>V_KEYWORD_ISSR_208011875_NET_INTANG</v>
          </cell>
        </row>
        <row r="49">
          <cell r="A49" t="str">
            <v>Vector|||208011875|||ISSR|||FIX_ASS_INV|||False|||</v>
          </cell>
          <cell r="C49" t="str">
            <v>V_KEYWORD_ISSR_208011875_FIX_ASS_INV</v>
          </cell>
        </row>
        <row r="50">
          <cell r="A50" t="str">
            <v>Vector|||208011875|||ISSR|||INV_SECUR|||False|||</v>
          </cell>
          <cell r="C50" t="str">
            <v>V_KEYWORD_ISSR_208011875_INV_SECUR</v>
          </cell>
        </row>
        <row r="51">
          <cell r="A51" t="str">
            <v>Vector|||208011875|||ISSR|||OTH_LT_ASS|||False|||</v>
          </cell>
          <cell r="C51" t="str">
            <v>V_KEYWORD_ISSR_208011875_OTH_LT_ASS</v>
          </cell>
        </row>
        <row r="52">
          <cell r="A52" t="str">
            <v>Vector|||208011875|||ISSR|||TOT_ASSET|||False|||</v>
          </cell>
          <cell r="C52" t="str">
            <v>V_KEYWORD_ISSR_208011875_TOT_ASSET</v>
          </cell>
        </row>
        <row r="53">
          <cell r="A53" t="str">
            <v>Vector|||208011875|||ISSR|||ACC_PAY_GQ|||False|||</v>
          </cell>
          <cell r="C53" t="str">
            <v>V_KEYWORD_ISSR_208011875_ACC_PAY_GQ</v>
          </cell>
        </row>
        <row r="54">
          <cell r="A54" t="str">
            <v>Vector|||208011875|||ISSR|||SHORT_T_DEBT|||False|||</v>
          </cell>
          <cell r="C54" t="str">
            <v>V_KEYWORD_ISSR_208011875_SHORT_T_DEBT</v>
          </cell>
        </row>
        <row r="55">
          <cell r="A55" t="str">
            <v>Vector|||208011875|||ISSR|||OTH_CUR_LIABS|||False|||</v>
          </cell>
          <cell r="C55" t="str">
            <v>V_KEYWORD_ISSR_208011875_OTH_CUR_LIABS</v>
          </cell>
        </row>
        <row r="56">
          <cell r="A56" t="str">
            <v>Vector|||208011875|||ISSR|||SHORT_TERM_LIABS|||False|||</v>
          </cell>
          <cell r="C56" t="str">
            <v>V_KEYWORD_ISSR_208011875_SHORT_TERM_LIABS</v>
          </cell>
        </row>
        <row r="57">
          <cell r="A57" t="str">
            <v>Vector|||208011875|||ISSR|||TOT_DEF_REV|||False|||</v>
          </cell>
          <cell r="C57" t="str">
            <v>V_KEYWORD_ISSR_208011875_TOT_DEF_REV</v>
          </cell>
        </row>
        <row r="58">
          <cell r="A58" t="str">
            <v>Vector|||208011875|||ISSR|||LT_DEBT|||False|||</v>
          </cell>
          <cell r="C58" t="str">
            <v>V_KEYWORD_ISSR_208011875_LT_DEBT</v>
          </cell>
        </row>
        <row r="59">
          <cell r="A59" t="str">
            <v>Vector|||208011875|||ISSR|||OTH_LT_CRED_GQ|||False|||</v>
          </cell>
          <cell r="C59" t="str">
            <v>V_KEYWORD_ISSR_208011875_OTH_LT_CRED_GQ</v>
          </cell>
        </row>
        <row r="60">
          <cell r="A60" t="str">
            <v>Vector|||208011875|||ISSR|||TOT_LT_LIAB|||False|||</v>
          </cell>
          <cell r="C60" t="str">
            <v>V_KEYWORD_ISSR_208011875_TOT_LT_LIAB</v>
          </cell>
        </row>
        <row r="61">
          <cell r="A61" t="str">
            <v>Vector|||208011875|||ISSR|||TOT_LIAB|||False|||</v>
          </cell>
          <cell r="C61" t="str">
            <v>V_KEYWORD_ISSR_208011875_TOT_LIAB</v>
          </cell>
        </row>
        <row r="62">
          <cell r="A62" t="str">
            <v>Vector|||208011875|||ISSR|||PREF_SH|||False|||</v>
          </cell>
          <cell r="C62" t="str">
            <v>V_KEYWORD_ISSR_208011875_PREF_SH</v>
          </cell>
        </row>
        <row r="63">
          <cell r="A63" t="str">
            <v>Vector|||208011875|||ISSR|||ORD_SH_FUND|||False|||</v>
          </cell>
          <cell r="C63" t="str">
            <v>V_KEYWORD_ISSR_208011875_ORD_SH_FUND</v>
          </cell>
        </row>
        <row r="64">
          <cell r="A64" t="str">
            <v>Vector|||208011875|||ISSR|||MINORITIES|||False|||</v>
          </cell>
          <cell r="C64" t="str">
            <v>V_KEYWORD_ISSR_208011875_MINORITIES</v>
          </cell>
        </row>
        <row r="65">
          <cell r="A65" t="str">
            <v>Vector|||208011875|||ISSR|||EQ|||False|||</v>
          </cell>
          <cell r="C65" t="str">
            <v>V_KEYWORD_ISSR_208011875_EQ</v>
          </cell>
        </row>
        <row r="66">
          <cell r="A66" t="str">
            <v>Vector|||208011875|||ISSR|||TOT_LIAB_EQ|||False|||</v>
          </cell>
          <cell r="C66" t="str">
            <v>V_KEYWORD_ISSR_208011875_TOT_LIAB_EQ</v>
          </cell>
        </row>
        <row r="68">
          <cell r="A68" t="str">
            <v>Vector|||208011875|||ISSR|||NET_DEBT|||False|||</v>
          </cell>
          <cell r="C68" t="str">
            <v>V_KEYWORD_ISSR_208011875_NET_DEBT</v>
          </cell>
        </row>
        <row r="69">
          <cell r="A69" t="str">
            <v>Vector|||208011875|||ISSR|||CAP_LEASES|||False|||</v>
          </cell>
          <cell r="C69" t="str">
            <v>V_KEYWORD_ISSR_208011875_CAP_LEASES</v>
          </cell>
        </row>
        <row r="70">
          <cell r="A70" t="str">
            <v>Vector|||208011875|||ISSR|||DEF_INC_TAX|||False|||</v>
          </cell>
          <cell r="C70" t="str">
            <v>V_KEYWORD_ISSR_208011875_DEF_INC_TAX</v>
          </cell>
        </row>
        <row r="71">
          <cell r="A71" t="str">
            <v>Vector|||208011875|||ISSR|||NET_OP_LOSS_CFWD|||False|||</v>
          </cell>
          <cell r="C71" t="str">
            <v>V_KEYWORD_ISSR_208011875_NET_OP_LOSS_CFWD</v>
          </cell>
        </row>
        <row r="72">
          <cell r="A72" t="str">
            <v>Vector|||208011875|||ISSR|||MV_ASSOCIATES|||False|||</v>
          </cell>
          <cell r="C72" t="str">
            <v>V_KEYWORD_ISSR_208011875_MV_ASSOCIATES</v>
          </cell>
        </row>
        <row r="73">
          <cell r="A73" t="str">
            <v>Vector|||208011875|||ISSR|||NET_DEBT_ADJ|||False|||</v>
          </cell>
          <cell r="C73" t="str">
            <v>V_KEYWORD_ISSR_208011875_NET_DEBT_ADJ</v>
          </cell>
        </row>
        <row r="74">
          <cell r="A74" t="str">
            <v>Vector|||208011875|||ISSR|||CO_BOR_MARGIN|||False|||</v>
          </cell>
          <cell r="C74" t="str">
            <v>V_KEYWORD_ISSR_208011875_CO_BOR_MARGIN</v>
          </cell>
        </row>
        <row r="75">
          <cell r="A75" t="str">
            <v>Vector|||208011875|||ISSR|||UNF_PENS|||False|||</v>
          </cell>
          <cell r="C75" t="str">
            <v>V_KEYWORD_ISSR_208011875_UNF_PENS</v>
          </cell>
        </row>
        <row r="76">
          <cell r="A76" t="str">
            <v>Vector|||208011875|||ISSR|||UNF_PENS_OFF|||False|||</v>
          </cell>
          <cell r="C76" t="str">
            <v>V_KEYWORD_ISSR_208011875_UNF_PENS_OFF</v>
          </cell>
        </row>
        <row r="77">
          <cell r="A77" t="str">
            <v>Vector|||208011875|||ISSR|||UNF_PENS_LIAB_OTH|||False|||</v>
          </cell>
          <cell r="C77" t="str">
            <v>V_KEYWORD_ISSR_208011875_UNF_PENS_LIAB_OTH</v>
          </cell>
        </row>
        <row r="78">
          <cell r="A78" t="str">
            <v>Vector|||208011875|||ISSR|||ADJ_UNF_PENS_GOOD|||False|||</v>
          </cell>
          <cell r="C78" t="str">
            <v>V_KEYWORD_ISSR_208011875_ADJ_UNF_PENS_GOOD</v>
          </cell>
        </row>
        <row r="79">
          <cell r="A79" t="str">
            <v>Vector|||208011875|||ISSR|||OTH_GCI_ADJ|||False|||</v>
          </cell>
          <cell r="C79" t="str">
            <v>V_KEYWORD_ISSR_208011875_OTH_GCI_ADJ</v>
          </cell>
        </row>
        <row r="80">
          <cell r="A80" t="str">
            <v>Vector|||208011875|||ISSR|||GCI_INFL|||False|||</v>
          </cell>
          <cell r="C80" t="str">
            <v>V_KEYWORD_ISSR_208011875_GCI_INFL</v>
          </cell>
        </row>
        <row r="81">
          <cell r="A81" t="str">
            <v>Vector|||208011875|||ISSR|||BAL_MINO_INT|||False|||</v>
          </cell>
          <cell r="C81" t="str">
            <v>V_KEYWORD_ISSR_208011875_BAL_MINO_INT</v>
          </cell>
        </row>
        <row r="83">
          <cell r="A83" t="str">
            <v>Vector|||208011875|||ISSR|||CF_INC_MINORITY|||False|||</v>
          </cell>
          <cell r="C83" t="str">
            <v>V_KEYWORD_ISSR_208011875_CF_INC_MINORITY</v>
          </cell>
        </row>
        <row r="84">
          <cell r="A84" t="str">
            <v>Vector|||208011875|||ISSR|||DEPR_AMORT|||False|||</v>
          </cell>
          <cell r="C84" t="str">
            <v>V_KEYWORD_ISSR_208011875_DEPR_AMORT</v>
          </cell>
        </row>
        <row r="85">
          <cell r="A85" t="str">
            <v>Vector|||208011875|||ISSR|||WORK_CAP|||False|||</v>
          </cell>
          <cell r="C85" t="str">
            <v>V_KEYWORD_ISSR_208011875_WORK_CAP</v>
          </cell>
        </row>
        <row r="86">
          <cell r="A86" t="str">
            <v>Vector|||208011875|||ISSR|||OTH_OP_CF|||False|||</v>
          </cell>
          <cell r="C86" t="str">
            <v>V_KEYWORD_ISSR_208011875_OTH_OP_CF</v>
          </cell>
        </row>
        <row r="87">
          <cell r="A87" t="str">
            <v>Vector|||208011875|||ISSR|||CF_OPS|||False|||</v>
          </cell>
          <cell r="C87" t="str">
            <v>V_KEYWORD_ISSR_208011875_CF_OPS</v>
          </cell>
        </row>
        <row r="88">
          <cell r="A88" t="str">
            <v>Vector|||208011875|||ISSR|||CAPEX|||False|||</v>
          </cell>
          <cell r="C88" t="str">
            <v>V_KEYWORD_ISSR_208011875_CAPEX</v>
          </cell>
        </row>
        <row r="89">
          <cell r="A89" t="str">
            <v>Vector|||208011875|||ISSR|||ACQ|||False|||</v>
          </cell>
          <cell r="C89" t="str">
            <v>V_KEYWORD_ISSR_208011875_ACQ</v>
          </cell>
        </row>
        <row r="90">
          <cell r="A90" t="str">
            <v>Vector|||208011875|||ISSR|||DIVEST|||False|||</v>
          </cell>
          <cell r="C90" t="str">
            <v>V_KEYWORD_ISSR_208011875_DIVEST</v>
          </cell>
        </row>
        <row r="91">
          <cell r="A91" t="str">
            <v>Vector|||208011875|||ISSR|||OTH_INV_CF|||False|||</v>
          </cell>
          <cell r="C91" t="str">
            <v>V_KEYWORD_ISSR_208011875_OTH_INV_CF</v>
          </cell>
        </row>
        <row r="92">
          <cell r="A92" t="str">
            <v>Vector|||208011875|||ISSR|||CF_INV|||False|||</v>
          </cell>
          <cell r="C92" t="str">
            <v>V_KEYWORD_ISSR_208011875_CF_INV</v>
          </cell>
        </row>
        <row r="93">
          <cell r="A93" t="str">
            <v>Vector|||208011875|||ISSR|||DIV_PAID|||False|||</v>
          </cell>
          <cell r="C93" t="str">
            <v>V_KEYWORD_ISSR_208011875_DIV_PAID</v>
          </cell>
        </row>
        <row r="94">
          <cell r="A94" t="str">
            <v>Vector|||208011875|||ISSR|||SH_REPUR|||False|||</v>
          </cell>
          <cell r="C94" t="str">
            <v>V_KEYWORD_ISSR_208011875_SH_REPUR</v>
          </cell>
        </row>
        <row r="95">
          <cell r="A95" t="str">
            <v>Vector|||208011875|||ISSR|||CHG_LT_DEBT|||False|||</v>
          </cell>
          <cell r="C95" t="str">
            <v>V_KEYWORD_ISSR_208011875_CHG_LT_DEBT</v>
          </cell>
        </row>
        <row r="96">
          <cell r="A96" t="str">
            <v>Vector|||208011875|||ISSR|||OTH_FIN_CF|||False|||</v>
          </cell>
          <cell r="C96" t="str">
            <v>V_KEYWORD_ISSR_208011875_OTH_FIN_CF</v>
          </cell>
        </row>
        <row r="97">
          <cell r="A97" t="str">
            <v>Vector|||208011875|||ISSR|||CF_FIN|||False|||</v>
          </cell>
          <cell r="C97" t="str">
            <v>V_KEYWORD_ISSR_208011875_CF_FIN</v>
          </cell>
        </row>
        <row r="98">
          <cell r="A98" t="str">
            <v>Vector|||208011875|||ISSR|||TOT_CF|||False|||</v>
          </cell>
          <cell r="C98" t="str">
            <v>V_KEYWORD_ISSR_208011875_TOT_CF</v>
          </cell>
        </row>
        <row r="100">
          <cell r="A100" t="str">
            <v>Vector|||208011875|||ISSR|||ASSOC_JV_ADDBK|||False|||</v>
          </cell>
          <cell r="C100" t="str">
            <v>V_KEYWORD_ISSR_208011875_ASSOC_JV_ADDBK</v>
          </cell>
        </row>
        <row r="101">
          <cell r="A101" t="str">
            <v>Vector|||208011875|||ISSR|||PL_SALE_ASSETS|||False|||</v>
          </cell>
          <cell r="C101" t="str">
            <v>V_KEYWORD_ISSR_208011875_PL_SALE_ASSETS</v>
          </cell>
        </row>
        <row r="102">
          <cell r="A102" t="str">
            <v>Vector|||208011875|||ISSR|||OTH_NONCASH_ADJ|||False|||</v>
          </cell>
          <cell r="C102" t="str">
            <v>V_KEYWORD_ISSR_208011875_OTH_NONCASH_ADJ</v>
          </cell>
        </row>
        <row r="103">
          <cell r="A103" t="str">
            <v>Vector|||208011875|||ISSR|||OTH_DACF_ADJ|||False|||</v>
          </cell>
          <cell r="C103" t="str">
            <v>V_KEYWORD_ISSR_208011875_OTH_DACF_ADJ</v>
          </cell>
        </row>
        <row r="104">
          <cell r="A104" t="str">
            <v>Vector|||208011875|||ISSR|||CHG_DEF_TAX_CF|||False|||</v>
          </cell>
          <cell r="C104" t="str">
            <v>V_KEYWORD_ISSR_208011875_CHG_DEF_TAX_CF</v>
          </cell>
        </row>
        <row r="105">
          <cell r="A105" t="str">
            <v>Vector|||208011875|||ISSR|||OTH_ADJ_CASH_TAX|||False|||</v>
          </cell>
          <cell r="C105" t="str">
            <v>V_KEYWORD_ISSR_208011875_OTH_ADJ_CASH_TAX</v>
          </cell>
        </row>
        <row r="106">
          <cell r="A106" t="str">
            <v>Vector|||208011875|||ISSR|||CASH_INT_EXP|||False|||</v>
          </cell>
          <cell r="C106" t="str">
            <v>V_KEYWORD_ISSR_208011875_CASH_INT_EXP</v>
          </cell>
        </row>
        <row r="107">
          <cell r="A107" t="str">
            <v>Vector|||208011875|||ISSR|||CASH_TAX_EXP|||False|||</v>
          </cell>
          <cell r="C107" t="str">
            <v>V_KEYWORD_ISSR_208011875_CASH_TAX_EXP</v>
          </cell>
        </row>
        <row r="108">
          <cell r="A108" t="str">
            <v>Vector|||208011875|||ISSR|||DIVDS_ASSOC_JV|||False|||</v>
          </cell>
          <cell r="C108" t="str">
            <v>V_KEYWORD_ISSR_208011875_DIVDS_ASSOC_JV</v>
          </cell>
        </row>
        <row r="109">
          <cell r="A109" t="str">
            <v>Vector|||208011875|||ISSR|||CAPEX_MAINTENANCE|||False|||</v>
          </cell>
          <cell r="C109" t="str">
            <v>V_KEYWORD_ISSR_208011875_CAPEX_MAINTENANCE</v>
          </cell>
        </row>
        <row r="110">
          <cell r="A110" t="str">
            <v>Vector|||208011875|||ISSR|||CAPEX_EXPANSION|||False|||</v>
          </cell>
          <cell r="C110" t="str">
            <v>V_KEYWORD_ISSR_208011875_CAPEX_EXPANSION</v>
          </cell>
        </row>
        <row r="111">
          <cell r="A111" t="str">
            <v>Vector|||208011875|||ISSR|||NONPPE_CAPEX|||False|||</v>
          </cell>
          <cell r="C111" t="str">
            <v>V_KEYWORD_ISSR_208011875_NONPPE_CAPEX</v>
          </cell>
        </row>
        <row r="112">
          <cell r="A112" t="str">
            <v>Vector|||208011875|||ISSR|||DIVDS_PD_MINORITIES|||False|||</v>
          </cell>
          <cell r="C112" t="str">
            <v>V_KEYWORD_ISSR_208011875_DIVDS_PD_MINORITIES</v>
          </cell>
        </row>
        <row r="114">
          <cell r="A114" t="str">
            <v>Vector|||208011875|||ISSR|||LICENSE_REV|||False|||</v>
          </cell>
          <cell r="C114" t="str">
            <v>V_KEYWORD_ISSR_208011875_LICENSE_REV</v>
          </cell>
        </row>
        <row r="115">
          <cell r="A115" t="str">
            <v>Vector|||208011875|||ISSR|||MAINTEN_REV|||False|||</v>
          </cell>
          <cell r="C115" t="str">
            <v>V_KEYWORD_ISSR_208011875_MAINTEN_REV</v>
          </cell>
        </row>
        <row r="116">
          <cell r="A116" t="str">
            <v>Vector|||208011875|||ISSR|||EMPLOYEES|||False|||</v>
          </cell>
          <cell r="C116" t="str">
            <v>V_KEYWORD_ISSR_208011875_EMPLOYEES</v>
          </cell>
        </row>
        <row r="118">
          <cell r="A118" t="str">
            <v>Vector|||208011875|||ISSR|||CASH_PCT_OS_US|||False|||</v>
          </cell>
          <cell r="C118" t="str">
            <v>V_KEYWORD_ISSR_208011875_CASH_PCT_OS_US</v>
          </cell>
        </row>
        <row r="119">
          <cell r="A119" t="str">
            <v>Vector|||208011875|||ISSR|||SALES_TOT_AM|||False|||</v>
          </cell>
          <cell r="C119" t="str">
            <v>V_KEYWORD_ISSR_208011875_SALES_TOT_AM</v>
          </cell>
        </row>
        <row r="120">
          <cell r="A120" t="str">
            <v>Vector|||208011875|||ISSR|||SALES_US|||False|||</v>
          </cell>
          <cell r="C120" t="str">
            <v>V_KEYWORD_ISSR_208011875_SALES_US</v>
          </cell>
        </row>
        <row r="121">
          <cell r="A121" t="str">
            <v>Vector|||208011875|||ISSR|||SALES_CANADA|||False|||</v>
          </cell>
          <cell r="C121" t="str">
            <v>V_KEYWORD_ISSR_208011875_SALES_CANADA</v>
          </cell>
        </row>
        <row r="122">
          <cell r="A122" t="str">
            <v>Vector|||208011875|||ISSR|||SALES_ARGENTINA|||False|||</v>
          </cell>
          <cell r="C122" t="str">
            <v>V_KEYWORD_ISSR_208011875_SALES_ARGENTINA</v>
          </cell>
        </row>
        <row r="123">
          <cell r="A123" t="str">
            <v>Vector|||208011875|||ISSR|||SALES_BRAZIL|||False|||</v>
          </cell>
          <cell r="C123" t="str">
            <v>V_KEYWORD_ISSR_208011875_SALES_BRAZIL</v>
          </cell>
        </row>
        <row r="124">
          <cell r="A124" t="str">
            <v>Vector|||208011875|||ISSR|||SALES_CHILE|||False|||</v>
          </cell>
          <cell r="C124" t="str">
            <v>V_KEYWORD_ISSR_208011875_SALES_CHILE</v>
          </cell>
        </row>
        <row r="125">
          <cell r="A125" t="str">
            <v>Vector|||208011875|||ISSR|||SALES_COLOMBIA|||False|||</v>
          </cell>
          <cell r="C125" t="str">
            <v>V_KEYWORD_ISSR_208011875_SALES_COLOMBIA</v>
          </cell>
        </row>
        <row r="126">
          <cell r="A126" t="str">
            <v>Vector|||208011875|||ISSR|||SALES_MEXICO|||False|||</v>
          </cell>
          <cell r="C126" t="str">
            <v>V_KEYWORD_ISSR_208011875_SALES_MEXICO</v>
          </cell>
        </row>
        <row r="127">
          <cell r="A127" t="str">
            <v>Vector|||208011875|||ISSR|||SALES_VENEZUELA|||False|||</v>
          </cell>
          <cell r="C127" t="str">
            <v>V_KEYWORD_ISSR_208011875_SALES_VENEZUELA</v>
          </cell>
        </row>
        <row r="128">
          <cell r="A128" t="str">
            <v>Vector|||208011875|||ISSR|||SALES_OTH_AM|||False|||</v>
          </cell>
          <cell r="C128" t="str">
            <v>V_KEYWORD_ISSR_208011875_SALES_OTH_AM</v>
          </cell>
        </row>
        <row r="129">
          <cell r="A129" t="str">
            <v>Vector|||208011875|||ISSR|||SALES_TOT_EMEA|||False|||</v>
          </cell>
          <cell r="C129" t="str">
            <v>V_KEYWORD_ISSR_208011875_SALES_TOT_EMEA</v>
          </cell>
        </row>
        <row r="130">
          <cell r="A130" t="str">
            <v>Vector|||208011875|||ISSR|||SALES_UK|||False|||</v>
          </cell>
          <cell r="C130" t="str">
            <v>V_KEYWORD_ISSR_208011875_SALES_UK</v>
          </cell>
        </row>
        <row r="131">
          <cell r="A131" t="str">
            <v>Vector|||208011875|||ISSR|||SALES_EU_EX_UK|||False|||</v>
          </cell>
          <cell r="C131" t="str">
            <v>V_KEYWORD_ISSR_208011875_SALES_EU_EX_UK</v>
          </cell>
        </row>
        <row r="148">
          <cell r="A148" t="str">
            <v>Vector|||208011875|||ISSR|||SALES_CEE|||False|||</v>
          </cell>
          <cell r="C148" t="str">
            <v>V_KEYWORD_ISSR_208011875_SALES_CEE</v>
          </cell>
        </row>
        <row r="149">
          <cell r="A149" t="str">
            <v>Vector|||208011875|||ISSR|||SALES_ME|||False|||</v>
          </cell>
          <cell r="C149" t="str">
            <v>V_KEYWORD_ISSR_208011875_SALES_ME</v>
          </cell>
        </row>
        <row r="150">
          <cell r="A150" t="str">
            <v>Vector|||208011875|||ISSR|||SALES_TOT_AFRICA|||False|||</v>
          </cell>
          <cell r="C150" t="str">
            <v>V_KEYWORD_ISSR_208011875_SALES_TOT_AFRICA</v>
          </cell>
        </row>
        <row r="151">
          <cell r="A151" t="str">
            <v>Vector|||208011875|||ISSR|||SALES_RUSSIA|||False|||</v>
          </cell>
          <cell r="C151" t="str">
            <v>V_KEYWORD_ISSR_208011875_SALES_RUSSIA</v>
          </cell>
        </row>
        <row r="152">
          <cell r="A152" t="str">
            <v>Vector|||208011875|||ISSR|||SALES_OTH_EMEA|||False|||</v>
          </cell>
          <cell r="C152" t="str">
            <v>V_KEYWORD_ISSR_208011875_SALES_OTH_EMEA</v>
          </cell>
        </row>
        <row r="153">
          <cell r="A153" t="str">
            <v>Vector|||208011875|||ISSR|||SALES_TOT_ASIA|||False|||</v>
          </cell>
          <cell r="C153" t="str">
            <v>V_KEYWORD_ISSR_208011875_SALES_TOT_ASIA</v>
          </cell>
        </row>
        <row r="154">
          <cell r="A154" t="str">
            <v>Vector|||208011875|||ISSR|||SALES_JAPAN|||False|||</v>
          </cell>
          <cell r="C154" t="str">
            <v>V_KEYWORD_ISSR_208011875_SALES_JAPAN</v>
          </cell>
        </row>
        <row r="155">
          <cell r="A155" t="str">
            <v>Vector|||208011875|||ISSR|||SALES_CHINA|||False|||</v>
          </cell>
          <cell r="C155" t="str">
            <v>V_KEYWORD_ISSR_208011875_SALES_CHINA</v>
          </cell>
        </row>
        <row r="156">
          <cell r="A156" t="str">
            <v>Vector|||208011875|||ISSR|||SALES_INDIA|||False|||</v>
          </cell>
          <cell r="C156" t="str">
            <v>V_KEYWORD_ISSR_208011875_SALES_INDIA</v>
          </cell>
        </row>
        <row r="160">
          <cell r="A160" t="str">
            <v>Vector|||208011875|||ISSR|||SALES_OTH_AEJ|||False|||</v>
          </cell>
          <cell r="C160" t="str">
            <v>V_KEYWORD_ISSR_208011875_SALES_OTH_AEJ</v>
          </cell>
        </row>
        <row r="161">
          <cell r="A161" t="str">
            <v>Vector|||208011875|||ISSR|||SALES_OTHER|||False|||</v>
          </cell>
          <cell r="C161" t="str">
            <v>V_KEYWORD_ISSR_208011875_SALES_OTHER</v>
          </cell>
        </row>
        <row r="199">
          <cell r="A199" t="str">
            <v>Vector|||208011875|||ISSR|||SALES_CONS|||False|||</v>
          </cell>
          <cell r="C199" t="str">
            <v>V_KEYWORD_ISSR_208011875_SALES_CONS</v>
          </cell>
        </row>
        <row r="200">
          <cell r="A200" t="str">
            <v>Vector|||208011875|||ISSR|||SALES_IND|||False|||</v>
          </cell>
          <cell r="C200" t="str">
            <v>V_KEYWORD_ISSR_208011875_SALES_IND</v>
          </cell>
        </row>
        <row r="201">
          <cell r="A201" t="str">
            <v>Vector|||208011875|||ISSR|||SALES_GOV|||False|||</v>
          </cell>
          <cell r="C201" t="str">
            <v>V_KEYWORD_ISSR_208011875_SALES_GOV</v>
          </cell>
        </row>
        <row r="202">
          <cell r="A202" t="str">
            <v>Vector|||208011875|||ISSR|||SALES_FINAN|||False|||</v>
          </cell>
          <cell r="C202" t="str">
            <v>V_KEYWORD_ISSR_208011875_SALES_FINAN</v>
          </cell>
        </row>
        <row r="203">
          <cell r="A203" t="str">
            <v>Vector|||208011875|||ISSR|||SALES_SMB|||False|||</v>
          </cell>
          <cell r="C203" t="str">
            <v>V_KEYWORD_ISSR_208011875_SALES_SMB</v>
          </cell>
        </row>
        <row r="207">
          <cell r="A207" t="str">
            <v>Vector|||208011875|||ISSR|||REV_FIN_SEGMENT|||False|||</v>
          </cell>
          <cell r="C207" t="str">
            <v>V_KEYWORD_ISSR_208011875_REV_FIN_SEGMENT</v>
          </cell>
        </row>
        <row r="208">
          <cell r="A208" t="str">
            <v>Vector|||208011875|||ISSR|||EBIT_FIN_SEGMENT|||False|||</v>
          </cell>
          <cell r="C208" t="str">
            <v>V_KEYWORD_ISSR_208011875_EBIT_FIN_SEGMENT</v>
          </cell>
        </row>
        <row r="210">
          <cell r="A210" t="str">
            <v>Vector|||208011875|||ISSR|||SALES_FX_GPB|||False|||</v>
          </cell>
          <cell r="C210" t="str">
            <v>V_KEYWORD_ISSR_208011875_SALES_FX_GPB</v>
          </cell>
        </row>
        <row r="211">
          <cell r="A211" t="str">
            <v>Vector|||208011875|||ISSR|||SALES_FX_EUR|||False|||</v>
          </cell>
          <cell r="C211" t="str">
            <v>V_KEYWORD_ISSR_208011875_SALES_FX_EUR</v>
          </cell>
        </row>
        <row r="212">
          <cell r="A212" t="str">
            <v>Vector|||208011875|||ISSR|||SALES_FX_RUB|||False|||</v>
          </cell>
          <cell r="C212" t="str">
            <v>V_KEYWORD_ISSR_208011875_SALES_FX_RUB</v>
          </cell>
        </row>
        <row r="213">
          <cell r="A213" t="str">
            <v>Vector|||208011875|||ISSR|||SALES_FX_USD|||False|||</v>
          </cell>
          <cell r="C213" t="str">
            <v>V_KEYWORD_ISSR_208011875_SALES_FX_USD</v>
          </cell>
        </row>
        <row r="214">
          <cell r="A214" t="str">
            <v>Vector|||208011875|||ISSR|||SALES_FX_BRL|||False|||</v>
          </cell>
          <cell r="C214" t="str">
            <v>V_KEYWORD_ISSR_208011875_SALES_FX_BRL</v>
          </cell>
        </row>
        <row r="215">
          <cell r="A215" t="str">
            <v>Vector|||208011875|||ISSR|||SALES_FX_YEN|||False|||</v>
          </cell>
          <cell r="C215" t="str">
            <v>V_KEYWORD_ISSR_208011875_SALES_FX_YEN</v>
          </cell>
        </row>
        <row r="216">
          <cell r="A216" t="str">
            <v>Vector|||208011875|||ISSR|||SALES_FX_CNY|||False|||</v>
          </cell>
          <cell r="C216" t="str">
            <v>V_KEYWORD_ISSR_208011875_SALES_FX_CNY</v>
          </cell>
        </row>
        <row r="217">
          <cell r="A217" t="str">
            <v>Vector|||208011875|||ISSR|||SALES_FX_INR|||False|||</v>
          </cell>
          <cell r="C217" t="str">
            <v>V_KEYWORD_ISSR_208011875_SALES_FX_INR</v>
          </cell>
        </row>
        <row r="218">
          <cell r="A218" t="str">
            <v>Vector|||208011875|||ISSR|||SALES_FX_CAD|||False|||</v>
          </cell>
          <cell r="C218" t="str">
            <v>V_KEYWORD_ISSR_208011875_SALES_FX_CAD</v>
          </cell>
        </row>
        <row r="219">
          <cell r="A219" t="str">
            <v>Vector|||208011875|||ISSR|||SALES_FX_MXN|||False|||</v>
          </cell>
          <cell r="C219" t="str">
            <v>V_KEYWORD_ISSR_208011875_SALES_FX_MXN</v>
          </cell>
        </row>
        <row r="220">
          <cell r="A220" t="str">
            <v>Vector|||208011875|||ISSR|||SALES_FX_COP|||False|||</v>
          </cell>
          <cell r="C220" t="str">
            <v>V_KEYWORD_ISSR_208011875_SALES_FX_COP</v>
          </cell>
        </row>
        <row r="221">
          <cell r="A221" t="str">
            <v>Vector|||208011875|||ISSR|||SALES_FX_ARS|||False|||</v>
          </cell>
          <cell r="C221" t="str">
            <v>V_KEYWORD_ISSR_208011875_SALES_FX_ARS</v>
          </cell>
        </row>
        <row r="222">
          <cell r="A222" t="str">
            <v>Vector|||208011875|||ISSR|||SALES_FX_CLP|||False|||</v>
          </cell>
          <cell r="C222" t="str">
            <v>V_KEYWORD_ISSR_208011875_SALES_FX_CLP</v>
          </cell>
        </row>
        <row r="223">
          <cell r="A223" t="str">
            <v>Vector|||208011875|||ISSR|||SALES_FX_VEF|||False|||</v>
          </cell>
          <cell r="C223" t="str">
            <v>V_KEYWORD_ISSR_208011875_SALES_FX_VEF</v>
          </cell>
        </row>
        <row r="224">
          <cell r="A224" t="str">
            <v>Vector|||208011875|||ISSR|||SALES_FX_OTH|||False|||</v>
          </cell>
          <cell r="C224" t="str">
            <v>V_KEYWORD_ISSR_208011875_SALES_FX_OTH</v>
          </cell>
        </row>
        <row r="230">
          <cell r="A230" t="str">
            <v>Scalar|||200015087|||EQTY|||PUB_CURRENCY_ISO|||False|||</v>
          </cell>
          <cell r="C230" t="str">
            <v>V_KEYWORD_EQTY_200015087_PUB_CURRENCY_ISO</v>
          </cell>
        </row>
        <row r="231">
          <cell r="A231" t="str">
            <v>Scalar|||200015087|||EQTY|||PRICE_CURRENCY_ISO|||False|||</v>
          </cell>
          <cell r="C231" t="str">
            <v>V_KEYWORD_EQTY_200015087_PRICE_CURRENCY_ISO</v>
          </cell>
        </row>
        <row r="232">
          <cell r="A232" t="str">
            <v>Scalar|||200015087|||EQTY|||CURRENCY_ISO|||False|||</v>
          </cell>
          <cell r="C232" t="str">
            <v>V_KEYWORD_EQTY_200015087_CURRENCY_ISO</v>
          </cell>
        </row>
        <row r="234">
          <cell r="A234" t="str">
            <v>Scalar|||200015087|||EQTY|||AMER_LIST|||False|||</v>
          </cell>
          <cell r="C234" t="str">
            <v>V_KEYWORD_EQTY_200015087_AMER_LIST</v>
          </cell>
          <cell r="E234" t="str">
            <v>ERROR</v>
          </cell>
        </row>
        <row r="235">
          <cell r="A235" t="str">
            <v>Scalar|||200015087|||EQTY|||AMER_CONVICTION|||False|||</v>
          </cell>
          <cell r="C235" t="str">
            <v>V_KEYWORD_EQTY_200015087_AMER_CONVICTION</v>
          </cell>
        </row>
        <row r="236">
          <cell r="A236" t="str">
            <v>Scalar|||200015087|||EQTY|||LEGAL_RATING|||False|||</v>
          </cell>
          <cell r="C236" t="str">
            <v>V_KEYWORD_EQTY_200015087_LEGAL_RATING</v>
          </cell>
        </row>
        <row r="237">
          <cell r="A237" t="str">
            <v>Scalar|||200015087|||EQTY|||TARGET_PRICE|||False|||</v>
          </cell>
          <cell r="C237" t="str">
            <v>V_KEYWORD_EQTY_200015087_TARGET_PRICE</v>
          </cell>
          <cell r="E237" t="str">
            <v>ERROR</v>
          </cell>
        </row>
        <row r="238">
          <cell r="A238" t="str">
            <v>Scalar|||200015087|||EQTY|||TP_PERIOD|||False|||</v>
          </cell>
          <cell r="C238" t="str">
            <v>V_KEYWORD_EQTY_200015087_TP_PERIOD</v>
          </cell>
        </row>
        <row r="239">
          <cell r="A239" t="str">
            <v>Scalar|||200015087|||EQTY|||NUM_SH|||False|||</v>
          </cell>
          <cell r="C239" t="str">
            <v>V_KEYWORD_EQTY_200015087_NUM_SH</v>
          </cell>
        </row>
        <row r="240">
          <cell r="A240" t="str">
            <v>Scalar|||200015087|||EQTY|||FREE_FLOAT|||False|||</v>
          </cell>
          <cell r="C240" t="str">
            <v>V_KEYWORD_EQTY_200015087_FREE_FLOAT</v>
          </cell>
        </row>
        <row r="242">
          <cell r="A242" t="str">
            <v>Vector|||200015087|||EQTY|||BVPS_PUB|||False|||</v>
          </cell>
          <cell r="C242" t="str">
            <v>V_KEYWORD_EQTY_200015087_BVPS_PUB</v>
          </cell>
        </row>
        <row r="243">
          <cell r="A243" t="str">
            <v>Vector|||200015087|||EQTY|||DPS_PUB|||False|||</v>
          </cell>
          <cell r="C243" t="str">
            <v>V_KEYWORD_EQTY_200015087_DPS_PUB</v>
          </cell>
        </row>
        <row r="244">
          <cell r="A244" t="str">
            <v>Vector|||200015087|||EQTY|||EBITDA_PUB|||False|||</v>
          </cell>
          <cell r="C244" t="str">
            <v>V_KEYWORD_EQTY_200015087_EBITDA_PUB</v>
          </cell>
        </row>
        <row r="245">
          <cell r="A245" t="str">
            <v>Vector|||200015087|||EQTY|||EPS_PUB|||False|||</v>
          </cell>
          <cell r="C245" t="str">
            <v>V_KEYWORD_EQTY_200015087_EPS_PUB</v>
          </cell>
          <cell r="T245" t="str">
            <v>ERROR</v>
          </cell>
          <cell r="U245" t="str">
            <v>ERROR</v>
          </cell>
          <cell r="V245" t="str">
            <v>ERROR</v>
          </cell>
          <cell r="BE245" t="str">
            <v>ERROR</v>
          </cell>
          <cell r="BF245" t="str">
            <v>ERROR</v>
          </cell>
          <cell r="BG245" t="str">
            <v>ERROR</v>
          </cell>
          <cell r="BH245" t="str">
            <v>ERROR</v>
          </cell>
          <cell r="BI245" t="str">
            <v>ERROR</v>
          </cell>
          <cell r="BJ245" t="str">
            <v>ERROR</v>
          </cell>
          <cell r="BK245" t="str">
            <v>ERROR</v>
          </cell>
          <cell r="BL245" t="str">
            <v>ERROR</v>
          </cell>
          <cell r="BM245" t="str">
            <v>ERROR</v>
          </cell>
          <cell r="BN245" t="str">
            <v>ERROR</v>
          </cell>
          <cell r="BO245" t="str">
            <v>ERROR</v>
          </cell>
        </row>
        <row r="246">
          <cell r="A246" t="str">
            <v>Vector|||200015087|||EQTY|||CEEE_EPS|||False|||</v>
          </cell>
          <cell r="C246" t="str">
            <v>V_KEYWORD_EQTY_200015087_CEEE_EPS</v>
          </cell>
          <cell r="T246" t="str">
            <v>ERROR</v>
          </cell>
          <cell r="U246" t="str">
            <v>ERROR</v>
          </cell>
          <cell r="V246" t="str">
            <v>ERROR</v>
          </cell>
          <cell r="BE246" t="str">
            <v>ERROR</v>
          </cell>
          <cell r="BF246" t="str">
            <v>ERROR</v>
          </cell>
          <cell r="BH246" t="str">
            <v>ERROR</v>
          </cell>
          <cell r="BI246" t="str">
            <v>ERROR</v>
          </cell>
          <cell r="BJ246" t="str">
            <v>ERROR</v>
          </cell>
          <cell r="BK246" t="str">
            <v>ERROR</v>
          </cell>
          <cell r="BL246" t="str">
            <v>ERROR</v>
          </cell>
          <cell r="BM246" t="str">
            <v>ERROR</v>
          </cell>
          <cell r="BN246" t="str">
            <v>ERROR</v>
          </cell>
          <cell r="BO246" t="str">
            <v>ERROR</v>
          </cell>
        </row>
        <row r="247">
          <cell r="A247" t="str">
            <v>Vector|||200015087|||EQTY|||EPS_PUB_EX_ESO|||False|||</v>
          </cell>
          <cell r="C247" t="str">
            <v>V_KEYWORD_EQTY_200015087_EPS_PUB_EX_ESO</v>
          </cell>
        </row>
        <row r="248">
          <cell r="A248" t="str">
            <v>Vector|||200015087|||EQTY|||EV_ADJ_PUB|||False|||</v>
          </cell>
          <cell r="C248" t="str">
            <v>V_KEYWORD_EQTY_200015087_EV_ADJ_PUB</v>
          </cell>
        </row>
        <row r="249">
          <cell r="A249" t="str">
            <v>Vector|||200015087|||EQTY|||NET_DEBT_PUB|||False|||</v>
          </cell>
          <cell r="C249" t="str">
            <v>V_KEYWORD_EQTY_200015087_NET_DEBT_PUB</v>
          </cell>
        </row>
        <row r="250">
          <cell r="A250" t="str">
            <v>Vector|||200015087|||EQTY|||NI_PUB|||False|||</v>
          </cell>
          <cell r="C250" t="str">
            <v>V_KEYWORD_EQTY_200015087_NI_PUB</v>
          </cell>
        </row>
        <row r="251">
          <cell r="A251" t="str">
            <v>Vector|||200015087|||EQTY|||EBIT_PUB|||False|||</v>
          </cell>
          <cell r="C251" t="str">
            <v>V_KEYWORD_EQTY_200015087_EBIT_PUB</v>
          </cell>
        </row>
        <row r="252">
          <cell r="A252" t="str">
            <v>Vector|||200015087|||EQTY|||PTP_PUB|||False|||</v>
          </cell>
          <cell r="C252" t="str">
            <v>V_KEYWORD_EQTY_200015087_PTP_PUB</v>
          </cell>
        </row>
        <row r="253">
          <cell r="A253" t="str">
            <v>Vector|||200015087|||EQTY|||REVS_PUB|||False|||</v>
          </cell>
          <cell r="C253" t="str">
            <v>V_KEYWORD_EQTY_200015087_REVS_PUB</v>
          </cell>
        </row>
        <row r="254">
          <cell r="A254" t="str">
            <v>Vector|||200015087|||EQTY|||EQ_PUB|||False|||</v>
          </cell>
          <cell r="C254" t="str">
            <v>V_KEYWORD_EQTY_200015087_EQ_PUB</v>
          </cell>
        </row>
        <row r="256">
          <cell r="A256" t="str">
            <v>Vector|||200015087|||EQTY|||PROV_INC_TAX|||False|||</v>
          </cell>
          <cell r="C256" t="str">
            <v>V_KEYWORD_EQTY_200015087_PROV_INC_TAX</v>
          </cell>
        </row>
        <row r="257">
          <cell r="A257" t="str">
            <v>Vector|||200015087|||EQTY|||INC_MINORITY|||False|||</v>
          </cell>
          <cell r="C257" t="str">
            <v>V_KEYWORD_EQTY_200015087_INC_MINORITY</v>
          </cell>
        </row>
        <row r="258">
          <cell r="A258" t="str">
            <v>Vector|||200015087|||EQTY|||NI_PRE_PREF|||False|||</v>
          </cell>
          <cell r="C258" t="str">
            <v>V_KEYWORD_EQTY_200015087_NI_PRE_PREF</v>
          </cell>
        </row>
        <row r="259">
          <cell r="A259" t="str">
            <v>Vector|||200015087|||EQTY|||PREF_DIV|||False|||</v>
          </cell>
          <cell r="C259" t="str">
            <v>V_KEYWORD_EQTY_200015087_PREF_DIV</v>
          </cell>
        </row>
        <row r="260">
          <cell r="A260" t="str">
            <v>Vector|||200015087|||EQTY|||NET_EARNING|||False|||</v>
          </cell>
          <cell r="C260" t="str">
            <v>V_KEYWORD_EQTY_200015087_NET_EARNING</v>
          </cell>
        </row>
        <row r="261">
          <cell r="A261" t="str">
            <v>Vector|||200015087|||EQTY|||TAX_EXC|||False|||</v>
          </cell>
          <cell r="C261" t="str">
            <v>V_KEYWORD_EQTY_200015087_TAX_EXC</v>
          </cell>
        </row>
        <row r="262">
          <cell r="A262" t="str">
            <v>Vector|||200015087|||EQTY|||NET_INC|||False|||</v>
          </cell>
          <cell r="C262" t="str">
            <v>V_KEYWORD_EQTY_200015087_NET_INC</v>
          </cell>
        </row>
        <row r="263">
          <cell r="A263" t="str">
            <v>Vector|||200015087|||EQTY|||EPS|||False|||</v>
          </cell>
          <cell r="C263" t="str">
            <v>V_KEYWORD_EQTY_200015087_EPS</v>
          </cell>
        </row>
        <row r="264">
          <cell r="A264" t="str">
            <v>Vector|||200015087|||EQTY|||EPS_FUL_DIL|||False|||</v>
          </cell>
          <cell r="C264" t="str">
            <v>V_KEYWORD_EQTY_200015087_EPS_FUL_DIL</v>
          </cell>
        </row>
        <row r="265">
          <cell r="A265" t="str">
            <v>Vector|||200015087|||EQTY|||EPS_POST_BASIC|||False|||</v>
          </cell>
          <cell r="C265" t="str">
            <v>V_KEYWORD_EQTY_200015087_EPS_POST_BASIC</v>
          </cell>
        </row>
        <row r="266">
          <cell r="A266" t="str">
            <v>Vector|||200015087|||EQTY|||FULLY_DIL_EPS|||False|||</v>
          </cell>
          <cell r="C266" t="str">
            <v>V_KEYWORD_EQTY_200015087_FULLY_DIL_EPS</v>
          </cell>
        </row>
        <row r="267">
          <cell r="A267" t="str">
            <v>Vector|||200015087|||EQTY|||COMMON_DIV_PAID|||False|||</v>
          </cell>
          <cell r="C267" t="str">
            <v>V_KEYWORD_EQTY_200015087_COMMON_DIV_PAID</v>
          </cell>
        </row>
        <row r="268">
          <cell r="A268" t="str">
            <v>Vector|||200015087|||EQTY|||DPS|||False|||</v>
          </cell>
          <cell r="C268" t="str">
            <v>V_KEYWORD_EQTY_200015087_DPS</v>
          </cell>
        </row>
        <row r="269">
          <cell r="A269" t="str">
            <v>Vector|||200015087|||EQTY|||SH|||False|||</v>
          </cell>
          <cell r="C269" t="str">
            <v>V_KEYWORD_EQTY_200015087_SH</v>
          </cell>
        </row>
        <row r="270">
          <cell r="A270" t="str">
            <v>Vector|||200015087|||EQTY|||DILUTE_SHARES|||False|||</v>
          </cell>
          <cell r="C270" t="str">
            <v>V_KEYWORD_EQTY_200015087_DILUTE_SHARES</v>
          </cell>
        </row>
        <row r="271">
          <cell r="A271" t="str">
            <v>Vector|||200015087|||EQTY|||NON_OP_ADD|||False|||</v>
          </cell>
          <cell r="C271" t="str">
            <v>V_KEYWORD_EQTY_200015087_NON_OP_ADD</v>
          </cell>
        </row>
        <row r="273">
          <cell r="A273" t="str">
            <v>Vector|||200015087|||EQTY|||MARGIN_TAX_RATE|||False|||</v>
          </cell>
          <cell r="C273" t="str">
            <v>V_KEYWORD_EQTY_200015087_MARGIN_TAX_RATE</v>
          </cell>
        </row>
        <row r="275">
          <cell r="A275" t="str">
            <v>Vector|||200015087|||EQTY|||FV_GRANT|||False|||</v>
          </cell>
          <cell r="C275" t="str">
            <v>V_KEYWORD_EQTY_200015087_FV_GRANT</v>
          </cell>
        </row>
        <row r="276">
          <cell r="A276" t="str">
            <v>Vector|||200015087|||EQTY|||ESO_POST_TAX|||False|||</v>
          </cell>
          <cell r="C276" t="str">
            <v>V_KEYWORD_EQTY_200015087_ESO_POST_TAX</v>
          </cell>
        </row>
        <row r="277">
          <cell r="A277" t="str">
            <v>Vector|||200015087|||EQTY|||EPS_EX_ESO_B|||False|||</v>
          </cell>
          <cell r="C277" t="str">
            <v>V_KEYWORD_EQTY_200015087_EPS_EX_ESO_B</v>
          </cell>
        </row>
        <row r="278">
          <cell r="A278" t="str">
            <v>Vector|||200015087|||EQTY|||EPS_EX_ESO_D|||False|||</v>
          </cell>
          <cell r="C278" t="str">
            <v>V_KEYWORD_EQTY_200015087_EPS_EX_ESO_D</v>
          </cell>
        </row>
        <row r="279">
          <cell r="A279" t="str">
            <v>Scalar|||200015087|||EQTY|||ESO_YEAR|||False|||</v>
          </cell>
          <cell r="C279" t="str">
            <v>V_KEYWORD_EQTY_200015087_ESO_YEAR</v>
          </cell>
        </row>
        <row r="281">
          <cell r="A281" t="str">
            <v>Vector|||200015087|||EQTY|||BVPS|||False|||</v>
          </cell>
          <cell r="C281" t="str">
            <v>V_KEYWORD_EQTY_200015087_BVPS</v>
          </cell>
        </row>
        <row r="283">
          <cell r="A283" t="str">
            <v>Scalar|||200015087|||EQTY|||REPUR_TOT_AUTH|||False|||</v>
          </cell>
          <cell r="C283" t="str">
            <v>V_KEYWORD_EQTY_200015087_REPUR_TOT_AUTH</v>
          </cell>
        </row>
        <row r="284">
          <cell r="A284" t="str">
            <v>Scalar|||200015087|||EQTY|||REPUR_REMAINING|||False|||</v>
          </cell>
          <cell r="C284" t="str">
            <v>V_KEYWORD_EQTY_200015087_REPUR_REMAINING</v>
          </cell>
        </row>
        <row r="285">
          <cell r="A285" t="str">
            <v>Scalar|||200015087|||EQTY|||REPUR_SUSPENDED|||False|||</v>
          </cell>
          <cell r="C285" t="str">
            <v>V_KEYWORD_EQTY_200015087_REPUR_SUSPENDED</v>
          </cell>
        </row>
        <row r="286">
          <cell r="A286" t="str">
            <v>Vector|||200015087|||EQTY|||REPUR_ACTUAL|||False|||</v>
          </cell>
          <cell r="C286" t="str">
            <v>V_KEYWORD_EQTY_200015087_REPUR_ACTUAL</v>
          </cell>
        </row>
        <row r="288">
          <cell r="A288" t="str">
            <v>Vector|||200015087|||EQTY|||CF_NI_PRE_PREF|||False|||</v>
          </cell>
          <cell r="C288" t="str">
            <v>V_KEYWORD_EQTY_200015087_CF_NI_PRE_PREF</v>
          </cell>
        </row>
        <row r="290">
          <cell r="A290" t="str">
            <v>Scalar|||200015087|||EQTY|||BETA_ANALYST|||False|||</v>
          </cell>
          <cell r="C290" t="str">
            <v>V_KEYWORD_EQTY_200015087_BETA_ANALYST</v>
          </cell>
        </row>
        <row r="291">
          <cell r="A291" t="str">
            <v>Scalar|||200015087|||EQTY|||MKT_EQ_RISK_PREM|||False|||</v>
          </cell>
          <cell r="C291" t="str">
            <v>V_KEYWORD_EQTY_200015087_MKT_EQ_RISK_PREM</v>
          </cell>
        </row>
        <row r="292">
          <cell r="A292" t="str">
            <v>Scalar|||200015087|||EQTY|||RISK_FR_RATE|||False|||</v>
          </cell>
          <cell r="C292" t="str">
            <v>V_KEYWORD_EQTY_200015087_RISK_FR_RATE</v>
          </cell>
        </row>
      </sheetData>
      <sheetData sheetId="10"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Estimate</v>
          </cell>
          <cell r="T2" t="str">
            <v>Estimate</v>
          </cell>
          <cell r="U2" t="str">
            <v>Estimate</v>
          </cell>
          <cell r="V2" t="str">
            <v>Estimate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Estimate</v>
          </cell>
          <cell r="BB2" t="str">
            <v>Estimate</v>
          </cell>
          <cell r="BC2" t="str">
            <v>Estimate</v>
          </cell>
          <cell r="BD2" t="str">
            <v>Estimate</v>
          </cell>
          <cell r="BE2" t="str">
            <v>Estimate</v>
          </cell>
          <cell r="BF2" t="str">
            <v>Estimate</v>
          </cell>
          <cell r="BG2" t="str">
            <v>Estimate</v>
          </cell>
          <cell r="BH2" t="str">
            <v>Estimate</v>
          </cell>
          <cell r="BI2" t="str">
            <v>Estimate</v>
          </cell>
          <cell r="BJ2" t="str">
            <v>Estimate</v>
          </cell>
          <cell r="BK2" t="str">
            <v>Estimate</v>
          </cell>
          <cell r="BL2" t="str">
            <v>Estimate</v>
          </cell>
          <cell r="BM2" t="str">
            <v>Estimate</v>
          </cell>
          <cell r="BN2" t="str">
            <v>Estimate</v>
          </cell>
          <cell r="BO2" t="str">
            <v>Estimate</v>
          </cell>
        </row>
        <row r="5">
          <cell r="A5" t="str">
            <v>Reference Data</v>
          </cell>
        </row>
        <row r="8">
          <cell r="A8" t="str">
            <v>General Information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</row>
        <row r="116">
          <cell r="B116" t="str">
            <v>Number of employees</v>
          </cell>
          <cell r="C116" t="str">
            <v>EMPLOYEES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</row>
        <row r="120">
          <cell r="B120" t="str">
            <v>Sales - % United States</v>
          </cell>
          <cell r="C120" t="str">
            <v>SALES_US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48">
          <cell r="B148" t="str">
            <v>Sales - % Central &amp; Eastern Europe</v>
          </cell>
          <cell r="C148" t="str">
            <v>SALES_CEE</v>
          </cell>
        </row>
        <row r="149">
          <cell r="B149" t="str">
            <v>Sales - % Middle East</v>
          </cell>
          <cell r="C149" t="str">
            <v>SALES_ME</v>
          </cell>
        </row>
        <row r="150">
          <cell r="B150" t="str">
            <v>Sales - % Total Africa</v>
          </cell>
          <cell r="C150" t="str">
            <v>SALES_TOT_AFRICA</v>
          </cell>
        </row>
        <row r="151">
          <cell r="B151" t="str">
            <v>Sales - % Russia</v>
          </cell>
          <cell r="C151" t="str">
            <v>SALES_RUSSIA</v>
          </cell>
        </row>
        <row r="152">
          <cell r="B152" t="str">
            <v>Sales - % Other EMEA</v>
          </cell>
          <cell r="C152" t="str">
            <v>SALES_OTH_EMEA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</row>
        <row r="154">
          <cell r="B154" t="str">
            <v>Sales - % Japan</v>
          </cell>
          <cell r="C154" t="str">
            <v>SALES_JAPAN</v>
          </cell>
        </row>
        <row r="155">
          <cell r="B155" t="str">
            <v>Sales - % China</v>
          </cell>
          <cell r="C155" t="str">
            <v>SALES_CHINA</v>
          </cell>
        </row>
        <row r="156">
          <cell r="B156" t="str">
            <v>Sales - % India</v>
          </cell>
          <cell r="C156" t="str">
            <v>SALES_INDIA</v>
          </cell>
        </row>
        <row r="160">
          <cell r="B160" t="str">
            <v>Sales - % Other Asia</v>
          </cell>
          <cell r="C160" t="str">
            <v>SALES_OTH_AEJ</v>
          </cell>
        </row>
        <row r="161">
          <cell r="B161" t="str">
            <v>Sales - % Others</v>
          </cell>
          <cell r="C161" t="str">
            <v>SALES_OTHER</v>
          </cell>
        </row>
        <row r="199">
          <cell r="B199" t="str">
            <v>Sales -% Consumer (C)</v>
          </cell>
          <cell r="C199" t="str">
            <v>SALES_CONS</v>
          </cell>
        </row>
        <row r="200">
          <cell r="B200" t="str">
            <v>Sales -% Industry (I)</v>
          </cell>
          <cell r="C200" t="str">
            <v>SALES_IND</v>
          </cell>
        </row>
        <row r="201">
          <cell r="B201" t="str">
            <v>Sales -% Government (G)</v>
          </cell>
          <cell r="C201" t="str">
            <v>SALES_GOV</v>
          </cell>
        </row>
        <row r="202">
          <cell r="B202" t="str">
            <v>Sales - % Industry Sub-Segment: Financial Services</v>
          </cell>
          <cell r="C202" t="str">
            <v>SALES_FINAN</v>
          </cell>
        </row>
        <row r="203">
          <cell r="B203" t="str">
            <v>Sales (%) SMB</v>
          </cell>
          <cell r="C203" t="str">
            <v>SALES_SMB</v>
          </cell>
        </row>
        <row r="207">
          <cell r="B207" t="str">
            <v>Sales - % from Captive Financing Business</v>
          </cell>
          <cell r="C207" t="str">
            <v>REV_FIN_SEGMENT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</row>
        <row r="209">
          <cell r="A209" t="str">
            <v>FX Exposure - Sales</v>
          </cell>
        </row>
        <row r="210">
          <cell r="B210" t="str">
            <v>Sales - % FX: British Pounds/Pence</v>
          </cell>
          <cell r="C210" t="str">
            <v>SALES_FX_GPB</v>
          </cell>
        </row>
        <row r="211">
          <cell r="B211" t="str">
            <v>Sales - % FX: Euro</v>
          </cell>
          <cell r="C211" t="str">
            <v>SALES_FX_EUR</v>
          </cell>
        </row>
        <row r="212">
          <cell r="B212" t="str">
            <v>Sales - % FX: New Russian Ruble</v>
          </cell>
          <cell r="C212" t="str">
            <v>SALES_FX_RUB</v>
          </cell>
        </row>
        <row r="213">
          <cell r="B213" t="str">
            <v>Sales - % FX: U.S. Dollar</v>
          </cell>
          <cell r="C213" t="str">
            <v>SALES_FX_USD</v>
          </cell>
        </row>
        <row r="214">
          <cell r="B214" t="str">
            <v>Sales - % FX: Brazilian Real</v>
          </cell>
          <cell r="C214" t="str">
            <v>SALES_FX_BRL</v>
          </cell>
        </row>
        <row r="215">
          <cell r="B215" t="str">
            <v>Sales - % FX: Japanese Yen</v>
          </cell>
          <cell r="C215" t="str">
            <v>SALES_FX_YEN</v>
          </cell>
        </row>
        <row r="216">
          <cell r="B216" t="str">
            <v>Sales - % FX: Chinese Renminbi</v>
          </cell>
          <cell r="C216" t="str">
            <v>SALES_FX_CNY</v>
          </cell>
        </row>
        <row r="217">
          <cell r="B217" t="str">
            <v>Sales - % FX: Indian Rupee</v>
          </cell>
          <cell r="C217" t="str">
            <v>SALES_FX_INR</v>
          </cell>
        </row>
        <row r="218">
          <cell r="B218" t="str">
            <v>Sales - % FX: Canadian Dollar</v>
          </cell>
          <cell r="C218" t="str">
            <v>SALES_FX_CAD</v>
          </cell>
        </row>
        <row r="219">
          <cell r="B219" t="str">
            <v>Sales - % FX: Mexican Peso</v>
          </cell>
          <cell r="C219" t="str">
            <v>SALES_FX_MXN</v>
          </cell>
        </row>
        <row r="220">
          <cell r="B220" t="str">
            <v>Sales - % FX: Colombian Peso</v>
          </cell>
          <cell r="C220" t="str">
            <v>SALES_FX_COP</v>
          </cell>
        </row>
        <row r="221">
          <cell r="B221" t="str">
            <v>Sales - % FX: Argentine Peso</v>
          </cell>
          <cell r="C221" t="str">
            <v>SALES_FX_ARS</v>
          </cell>
        </row>
        <row r="222">
          <cell r="B222" t="str">
            <v>Sales - % FX: Chilean Peso</v>
          </cell>
          <cell r="C222" t="str">
            <v>SALES_FX_CLP</v>
          </cell>
        </row>
        <row r="223">
          <cell r="B223" t="str">
            <v>Sales - % FX: Venezuelan bolivar</v>
          </cell>
          <cell r="C223" t="str">
            <v>SALES_FX_VEF</v>
          </cell>
        </row>
        <row r="224">
          <cell r="B224" t="str">
            <v>Sales - % FX: Other Currency</v>
          </cell>
          <cell r="C224" t="str">
            <v>SALES_FX_OTH</v>
          </cell>
        </row>
        <row r="226">
          <cell r="A226" t="str">
            <v>Reference Data</v>
          </cell>
        </row>
        <row r="233">
          <cell r="A233" t="str">
            <v>General Information</v>
          </cell>
        </row>
        <row r="234">
          <cell r="B234" t="str">
            <v>Americas Investment List</v>
          </cell>
          <cell r="C234" t="str">
            <v>AMER_LIST</v>
          </cell>
        </row>
        <row r="235">
          <cell r="B235" t="str">
            <v>Americas Conviction List</v>
          </cell>
          <cell r="C235" t="str">
            <v>AMER_CONVICTION</v>
          </cell>
        </row>
        <row r="236">
          <cell r="B236" t="str">
            <v>Legal rating</v>
          </cell>
          <cell r="C236" t="str">
            <v>LEGAL_RATING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</row>
        <row r="238">
          <cell r="B238" t="str">
            <v>Target price period</v>
          </cell>
          <cell r="C238" t="str">
            <v>TP_PERIOD</v>
          </cell>
        </row>
        <row r="239">
          <cell r="B239" t="str">
            <v>Current shares outstanding (mn)</v>
          </cell>
          <cell r="C239" t="str">
            <v>NUM_SH</v>
          </cell>
        </row>
        <row r="240">
          <cell r="B240" t="str">
            <v>Free float</v>
          </cell>
          <cell r="C240" t="str">
            <v>FREE_FLOAT</v>
          </cell>
        </row>
        <row r="241">
          <cell r="A241" t="str">
            <v>Publishing Items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</row>
        <row r="244">
          <cell r="B244" t="str">
            <v>EBITDA (Pub)</v>
          </cell>
          <cell r="C244" t="str">
            <v>EBITDA_PUB</v>
          </cell>
          <cell r="D244" t="str">
            <v>USD</v>
          </cell>
        </row>
        <row r="245">
          <cell r="B245" t="str">
            <v>EPS (Pub)</v>
          </cell>
          <cell r="C245" t="str">
            <v>EPS_PUB</v>
          </cell>
          <cell r="D245" t="str">
            <v>USD</v>
          </cell>
        </row>
        <row r="246">
          <cell r="B246" t="str">
            <v>Consensus earnings equivalent estimate</v>
          </cell>
          <cell r="C246" t="str">
            <v>CEEE_EPS</v>
          </cell>
          <cell r="D246" t="str">
            <v>USD</v>
          </cell>
        </row>
        <row r="247">
          <cell r="B247" t="str">
            <v>EPS (excl. ESO) (Pub)</v>
          </cell>
          <cell r="C247" t="str">
            <v>EPS_PUB_EX_ESO</v>
          </cell>
          <cell r="D247" t="str">
            <v>USD</v>
          </cell>
        </row>
        <row r="248">
          <cell r="B248" t="str">
            <v>EV adjustment (Pub)</v>
          </cell>
          <cell r="C248" t="str">
            <v>EV_ADJ_PUB</v>
          </cell>
          <cell r="D248" t="str">
            <v>USD</v>
          </cell>
        </row>
        <row r="249">
          <cell r="B249" t="str">
            <v>Net debt (Pub)</v>
          </cell>
          <cell r="C249" t="str">
            <v>NET_DEBT_PUB</v>
          </cell>
          <cell r="D249" t="str">
            <v>USD</v>
          </cell>
        </row>
        <row r="250">
          <cell r="B250" t="str">
            <v>Net income (Pub)</v>
          </cell>
          <cell r="C250" t="str">
            <v>NI_PUB</v>
          </cell>
          <cell r="D250" t="str">
            <v>USD</v>
          </cell>
        </row>
        <row r="251">
          <cell r="B251" t="str">
            <v>EBIT, operating profit (Pub)</v>
          </cell>
          <cell r="C251" t="str">
            <v>EBIT_PUB</v>
          </cell>
          <cell r="D251" t="str">
            <v>USD</v>
          </cell>
        </row>
        <row r="252">
          <cell r="B252" t="str">
            <v>Pre-tax profit (Pub)</v>
          </cell>
          <cell r="C252" t="str">
            <v>PTP_PUB</v>
          </cell>
          <cell r="D252" t="str">
            <v>USD</v>
          </cell>
        </row>
        <row r="253">
          <cell r="B253" t="str">
            <v>Sales, revenue (Pub)</v>
          </cell>
          <cell r="C253" t="str">
            <v>REVS_PUB</v>
          </cell>
          <cell r="D253" t="str">
            <v>USD</v>
          </cell>
        </row>
        <row r="254">
          <cell r="B254" t="str">
            <v>Total shareholders' equity (Pub)</v>
          </cell>
          <cell r="C254" t="str">
            <v>EQ_PUB</v>
          </cell>
          <cell r="D254" t="str">
            <v>USD</v>
          </cell>
        </row>
        <row r="255">
          <cell r="A255" t="str">
            <v>Income Statement</v>
          </cell>
        </row>
        <row r="256">
          <cell r="B256" t="str">
            <v>Provision for income tax</v>
          </cell>
          <cell r="C256" t="str">
            <v>PROV_INC_TAX</v>
          </cell>
          <cell r="D256" t="str">
            <v>USD</v>
          </cell>
        </row>
        <row r="257">
          <cell r="B257" t="str">
            <v>Minority interest</v>
          </cell>
          <cell r="C257" t="str">
            <v>INC_MINORITY</v>
          </cell>
          <cell r="D257" t="str">
            <v>USD</v>
          </cell>
        </row>
        <row r="258">
          <cell r="B258" t="str">
            <v>Net income (pre-preferred dividends)</v>
          </cell>
          <cell r="C258" t="str">
            <v>NI_PRE_PREF</v>
          </cell>
          <cell r="D258" t="str">
            <v>USD</v>
          </cell>
        </row>
        <row r="259">
          <cell r="B259" t="str">
            <v>Preferred dividends</v>
          </cell>
          <cell r="C259" t="str">
            <v>PREF_DIV</v>
          </cell>
          <cell r="D259" t="str">
            <v>USD</v>
          </cell>
        </row>
        <row r="260">
          <cell r="B260" t="str">
            <v>Net income (pre-exceptionals)</v>
          </cell>
          <cell r="C260" t="str">
            <v>NET_EARNING</v>
          </cell>
          <cell r="D260" t="str">
            <v>USD</v>
          </cell>
        </row>
        <row r="261">
          <cell r="B261" t="str">
            <v>Post-tax exceptionals</v>
          </cell>
          <cell r="C261" t="str">
            <v>TAX_EXC</v>
          </cell>
          <cell r="D261" t="str">
            <v>USD</v>
          </cell>
        </row>
        <row r="262">
          <cell r="B262" t="str">
            <v>Net income (post-exceptionals)</v>
          </cell>
          <cell r="C262" t="str">
            <v>NET_INC</v>
          </cell>
          <cell r="D262" t="str">
            <v>USD</v>
          </cell>
        </row>
        <row r="263">
          <cell r="B263" t="str">
            <v>EPS (pre-exceptionals, basic)</v>
          </cell>
          <cell r="C263" t="str">
            <v>EPS</v>
          </cell>
          <cell r="D263" t="str">
            <v>USD</v>
          </cell>
        </row>
        <row r="264">
          <cell r="B264" t="str">
            <v>EPS (pre-exceptionals, diluted)</v>
          </cell>
          <cell r="C264" t="str">
            <v>EPS_FUL_DIL</v>
          </cell>
          <cell r="D264" t="str">
            <v>USD</v>
          </cell>
        </row>
        <row r="265">
          <cell r="B265" t="str">
            <v>EPS (post-exceptionals, basic)</v>
          </cell>
          <cell r="C265" t="str">
            <v>EPS_POST_BASIC</v>
          </cell>
          <cell r="D265" t="str">
            <v>USD</v>
          </cell>
        </row>
        <row r="266">
          <cell r="B266" t="str">
            <v>EPS (post-exceptionals, diluted)</v>
          </cell>
          <cell r="C266" t="str">
            <v>FULLY_DIL_EPS</v>
          </cell>
          <cell r="D266" t="str">
            <v>USD</v>
          </cell>
        </row>
        <row r="267">
          <cell r="B267" t="str">
            <v>Common dividends paid</v>
          </cell>
          <cell r="C267" t="str">
            <v>COMMON_DIV_PAID</v>
          </cell>
          <cell r="D267" t="str">
            <v>USD</v>
          </cell>
        </row>
        <row r="268">
          <cell r="B268" t="str">
            <v>DPS, dividend per share</v>
          </cell>
          <cell r="C268" t="str">
            <v>DPS</v>
          </cell>
          <cell r="D268" t="str">
            <v>USD</v>
          </cell>
        </row>
        <row r="269">
          <cell r="B269" t="str">
            <v>Weighted average shares outstanding, basic</v>
          </cell>
          <cell r="C269" t="str">
            <v>SH</v>
          </cell>
        </row>
        <row r="270">
          <cell r="B270" t="str">
            <v>Diluted average shares outstanding (mn)</v>
          </cell>
          <cell r="C270" t="str">
            <v>DILUTE_SHARES</v>
          </cell>
        </row>
        <row r="271">
          <cell r="B271" t="str">
            <v>Period-end shares outstanding</v>
          </cell>
          <cell r="C271" t="str">
            <v>NON_OP_ADD</v>
          </cell>
        </row>
        <row r="272">
          <cell r="A272" t="str">
            <v>Additional Income Statement Items</v>
          </cell>
        </row>
        <row r="273">
          <cell r="B273" t="str">
            <v>Marginal tax rate</v>
          </cell>
          <cell r="C273" t="str">
            <v>MARGIN_TAX_RATE</v>
          </cell>
        </row>
        <row r="274">
          <cell r="A274" t="str">
            <v>ESO</v>
          </cell>
        </row>
        <row r="275">
          <cell r="B275" t="str">
            <v>Fair value of grant</v>
          </cell>
          <cell r="C275" t="str">
            <v>FV_GRANT</v>
          </cell>
          <cell r="D275" t="str">
            <v>USD</v>
          </cell>
        </row>
        <row r="276">
          <cell r="B276" t="str">
            <v>ESO expense (post-tax)</v>
          </cell>
          <cell r="C276" t="str">
            <v>ESO_POST_TAX</v>
          </cell>
          <cell r="D276" t="str">
            <v>USD</v>
          </cell>
        </row>
        <row r="277">
          <cell r="B277" t="str">
            <v>EPS (excl. ESO expense, basic)</v>
          </cell>
          <cell r="C277" t="str">
            <v>EPS_EX_ESO_B</v>
          </cell>
          <cell r="D277" t="str">
            <v>USD</v>
          </cell>
        </row>
        <row r="278">
          <cell r="B278" t="str">
            <v>EPS (excl. ESO expense, diluted)</v>
          </cell>
          <cell r="C278" t="str">
            <v>EPS_EX_ESO_D</v>
          </cell>
          <cell r="D278" t="str">
            <v>USD</v>
          </cell>
        </row>
        <row r="279">
          <cell r="B279" t="str">
            <v>Year that ESO expense takes effect</v>
          </cell>
          <cell r="C279" t="str">
            <v>ESO_YEAR</v>
          </cell>
        </row>
        <row r="280">
          <cell r="A280" t="str">
            <v>Balance Sheet</v>
          </cell>
        </row>
        <row r="281">
          <cell r="B281" t="str">
            <v>BVPS, book value per share</v>
          </cell>
          <cell r="C281" t="str">
            <v>BVPS</v>
          </cell>
          <cell r="D281" t="str">
            <v>USD</v>
          </cell>
        </row>
        <row r="282">
          <cell r="A282" t="str">
            <v>Additional Balance Sheet Items</v>
          </cell>
        </row>
        <row r="283">
          <cell r="B283" t="str">
            <v>Total repurchase authorization</v>
          </cell>
          <cell r="C283" t="str">
            <v>REPUR_TOT_AUTH</v>
          </cell>
          <cell r="D283" t="str">
            <v>USD</v>
          </cell>
        </row>
        <row r="284">
          <cell r="B284" t="str">
            <v>Remaining repurchase authorization</v>
          </cell>
          <cell r="C284" t="str">
            <v>REPUR_REMAINING</v>
          </cell>
          <cell r="D284" t="str">
            <v>USD</v>
          </cell>
        </row>
        <row r="285">
          <cell r="B285" t="str">
            <v>Suspended repurchase authorization</v>
          </cell>
          <cell r="C285" t="str">
            <v>REPUR_SUSPENDED</v>
          </cell>
          <cell r="D285" t="str">
            <v>USD</v>
          </cell>
        </row>
        <row r="286">
          <cell r="B286" t="str">
            <v>Shares repurchased during period</v>
          </cell>
          <cell r="C286" t="str">
            <v>REPUR_ACTUAL</v>
          </cell>
          <cell r="D286" t="str">
            <v>USD</v>
          </cell>
        </row>
        <row r="287">
          <cell r="A287" t="str">
            <v>Cash Flow Statement</v>
          </cell>
        </row>
        <row r="288">
          <cell r="B288" t="str">
            <v>Net income (pre-preferred dividends)</v>
          </cell>
          <cell r="C288" t="str">
            <v>CF_NI_PRE_PREF</v>
          </cell>
          <cell r="D288" t="str">
            <v>USD</v>
          </cell>
        </row>
        <row r="289">
          <cell r="A289" t="str">
            <v>Other Items</v>
          </cell>
        </row>
        <row r="290">
          <cell r="B290" t="str">
            <v>Beta</v>
          </cell>
          <cell r="C290" t="str">
            <v>BETA_ANALYST</v>
          </cell>
        </row>
        <row r="291">
          <cell r="B291" t="str">
            <v>Market equity risk premium</v>
          </cell>
          <cell r="C291" t="str">
            <v>MKT_EQ_RISK_PREM</v>
          </cell>
        </row>
        <row r="292">
          <cell r="B292" t="str">
            <v>Risk-free rate</v>
          </cell>
          <cell r="C292" t="str">
            <v>RISK_FR_RATE</v>
          </cell>
        </row>
      </sheetData>
      <sheetData sheetId="11">
        <row r="1">
          <cell r="A1" t="str">
            <v>Issuer: LifeLock, Inc.</v>
          </cell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  <cell r="Q1">
            <v>2011</v>
          </cell>
          <cell r="R1">
            <v>2012</v>
          </cell>
          <cell r="S1">
            <v>2013</v>
          </cell>
          <cell r="T1">
            <v>2014</v>
          </cell>
          <cell r="U1">
            <v>2015</v>
          </cell>
          <cell r="V1">
            <v>2016</v>
          </cell>
          <cell r="X1" t="str">
            <v>2006 Q1</v>
          </cell>
          <cell r="Y1" t="str">
            <v>2006 Q2</v>
          </cell>
          <cell r="Z1" t="str">
            <v>2006 Q3</v>
          </cell>
          <cell r="AA1" t="str">
            <v>2006 Q4</v>
          </cell>
          <cell r="AB1" t="str">
            <v>2007 Q1</v>
          </cell>
          <cell r="AC1" t="str">
            <v>2007 Q2</v>
          </cell>
          <cell r="AD1" t="str">
            <v>2007 Q3</v>
          </cell>
          <cell r="AE1" t="str">
            <v>2007 Q4</v>
          </cell>
          <cell r="AF1" t="str">
            <v>2008 Q1</v>
          </cell>
          <cell r="AG1" t="str">
            <v>2008 Q2</v>
          </cell>
          <cell r="AH1" t="str">
            <v>2008 Q3</v>
          </cell>
          <cell r="AI1" t="str">
            <v>2008 Q4</v>
          </cell>
          <cell r="AJ1" t="str">
            <v>2009 Q1</v>
          </cell>
          <cell r="AK1" t="str">
            <v>2009 Q2</v>
          </cell>
          <cell r="AL1" t="str">
            <v>2009 Q3</v>
          </cell>
          <cell r="AM1" t="str">
            <v>2009 Q4</v>
          </cell>
          <cell r="AN1" t="str">
            <v>2010 Q1</v>
          </cell>
          <cell r="AO1" t="str">
            <v>2010 Q2</v>
          </cell>
          <cell r="AP1" t="str">
            <v>2010 Q3</v>
          </cell>
          <cell r="AQ1" t="str">
            <v>2010 Q4</v>
          </cell>
          <cell r="AR1" t="str">
            <v>2011 Q1</v>
          </cell>
          <cell r="AS1" t="str">
            <v>2011 Q2</v>
          </cell>
          <cell r="AT1" t="str">
            <v>2011 Q3</v>
          </cell>
          <cell r="AU1" t="str">
            <v>2011 Q4</v>
          </cell>
          <cell r="AV1" t="str">
            <v>2012 Q1</v>
          </cell>
          <cell r="AW1" t="str">
            <v>2012 Q2</v>
          </cell>
          <cell r="AX1" t="str">
            <v>2012 Q3</v>
          </cell>
          <cell r="AY1" t="str">
            <v>2012 Q4</v>
          </cell>
          <cell r="AZ1" t="str">
            <v>2013 Q1</v>
          </cell>
          <cell r="BA1" t="str">
            <v>2013 Q2</v>
          </cell>
          <cell r="BB1" t="str">
            <v>2013 Q3</v>
          </cell>
          <cell r="BC1" t="str">
            <v>2013 Q4</v>
          </cell>
          <cell r="BD1" t="str">
            <v>2014 Q1</v>
          </cell>
          <cell r="BE1" t="str">
            <v>2014 Q2</v>
          </cell>
          <cell r="BF1" t="str">
            <v>2014 Q3</v>
          </cell>
          <cell r="BG1" t="str">
            <v>2014 Q4</v>
          </cell>
          <cell r="BH1" t="str">
            <v>2015 Q1</v>
          </cell>
          <cell r="BI1" t="str">
            <v>2015 Q2</v>
          </cell>
          <cell r="BJ1" t="str">
            <v>2015 Q3</v>
          </cell>
          <cell r="BK1" t="str">
            <v>2015 Q4</v>
          </cell>
          <cell r="BL1" t="str">
            <v>2016 Q1</v>
          </cell>
          <cell r="BM1" t="str">
            <v>2016 Q2</v>
          </cell>
          <cell r="BN1" t="str">
            <v>2016 Q3</v>
          </cell>
          <cell r="BO1" t="str">
            <v>2016 Q4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Estimate</v>
          </cell>
          <cell r="U2" t="str">
            <v>Estimate</v>
          </cell>
          <cell r="V2" t="str">
            <v>Estimate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Estimate</v>
          </cell>
          <cell r="BF2" t="str">
            <v>Estimate</v>
          </cell>
          <cell r="BG2" t="str">
            <v>Estimate</v>
          </cell>
          <cell r="BH2" t="str">
            <v>Estimate</v>
          </cell>
          <cell r="BI2" t="str">
            <v>Estimate</v>
          </cell>
          <cell r="BJ2" t="str">
            <v>Estimate</v>
          </cell>
          <cell r="BK2" t="str">
            <v>Estimate</v>
          </cell>
          <cell r="BL2" t="str">
            <v>Estimate</v>
          </cell>
          <cell r="BM2" t="str">
            <v>Estimate</v>
          </cell>
          <cell r="BN2" t="str">
            <v>Estimate</v>
          </cell>
          <cell r="BO2" t="str">
            <v>Estimate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F3">
            <v>36891</v>
          </cell>
          <cell r="G3">
            <v>37256</v>
          </cell>
          <cell r="H3">
            <v>37621</v>
          </cell>
          <cell r="I3">
            <v>37986</v>
          </cell>
          <cell r="J3">
            <v>38352</v>
          </cell>
          <cell r="K3">
            <v>38717</v>
          </cell>
          <cell r="L3">
            <v>39082</v>
          </cell>
          <cell r="M3">
            <v>39447</v>
          </cell>
          <cell r="N3">
            <v>39813</v>
          </cell>
          <cell r="O3">
            <v>40178</v>
          </cell>
          <cell r="P3">
            <v>40543</v>
          </cell>
          <cell r="Q3">
            <v>40908</v>
          </cell>
          <cell r="R3">
            <v>41274</v>
          </cell>
          <cell r="S3">
            <v>41639</v>
          </cell>
          <cell r="T3">
            <v>42004</v>
          </cell>
          <cell r="U3">
            <v>42369</v>
          </cell>
          <cell r="V3">
            <v>42735</v>
          </cell>
          <cell r="X3">
            <v>38807</v>
          </cell>
          <cell r="Y3">
            <v>38898</v>
          </cell>
          <cell r="Z3">
            <v>38990</v>
          </cell>
          <cell r="AA3">
            <v>39082</v>
          </cell>
          <cell r="AB3">
            <v>39172</v>
          </cell>
          <cell r="AC3">
            <v>39263</v>
          </cell>
          <cell r="AD3">
            <v>39355</v>
          </cell>
          <cell r="AE3">
            <v>39447</v>
          </cell>
          <cell r="AF3">
            <v>39538</v>
          </cell>
          <cell r="AG3">
            <v>39629</v>
          </cell>
          <cell r="AH3">
            <v>39721</v>
          </cell>
          <cell r="AI3">
            <v>39813</v>
          </cell>
          <cell r="AJ3">
            <v>39903</v>
          </cell>
          <cell r="AK3">
            <v>39994</v>
          </cell>
          <cell r="AL3">
            <v>40086</v>
          </cell>
          <cell r="AM3">
            <v>40178</v>
          </cell>
          <cell r="AN3">
            <v>40268</v>
          </cell>
          <cell r="AO3">
            <v>40359</v>
          </cell>
          <cell r="AP3">
            <v>40451</v>
          </cell>
          <cell r="AQ3">
            <v>40543</v>
          </cell>
          <cell r="AR3">
            <v>40633</v>
          </cell>
          <cell r="AS3">
            <v>40724</v>
          </cell>
          <cell r="AT3">
            <v>40816</v>
          </cell>
          <cell r="AU3">
            <v>40908</v>
          </cell>
          <cell r="AV3">
            <v>40999</v>
          </cell>
          <cell r="AW3">
            <v>41090</v>
          </cell>
          <cell r="AX3">
            <v>41182</v>
          </cell>
          <cell r="AY3">
            <v>41274</v>
          </cell>
          <cell r="AZ3">
            <v>41364</v>
          </cell>
          <cell r="BA3">
            <v>41455</v>
          </cell>
          <cell r="BB3">
            <v>41547</v>
          </cell>
          <cell r="BC3">
            <v>41639</v>
          </cell>
          <cell r="BD3">
            <v>41729</v>
          </cell>
          <cell r="BE3">
            <v>41820</v>
          </cell>
          <cell r="BF3">
            <v>41912</v>
          </cell>
          <cell r="BG3">
            <v>42004</v>
          </cell>
          <cell r="BH3">
            <v>42094</v>
          </cell>
          <cell r="BI3">
            <v>42185</v>
          </cell>
          <cell r="BJ3">
            <v>42277</v>
          </cell>
          <cell r="BK3">
            <v>42369</v>
          </cell>
          <cell r="BL3">
            <v>42460</v>
          </cell>
          <cell r="BM3">
            <v>42551</v>
          </cell>
          <cell r="BN3">
            <v>42643</v>
          </cell>
          <cell r="BO3">
            <v>42735</v>
          </cell>
        </row>
        <row r="4">
          <cell r="A4" t="str">
            <v>Issuer: LifeLock, Inc.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Reference Data</v>
          </cell>
          <cell r="B5">
            <v>0</v>
          </cell>
          <cell r="C5">
            <v>0</v>
          </cell>
          <cell r="D5">
            <v>0</v>
          </cell>
        </row>
        <row r="6">
          <cell r="B6" t="str">
            <v>Issuer Name</v>
          </cell>
          <cell r="C6" t="str">
            <v>Issuer Name</v>
          </cell>
          <cell r="E6" t="str">
            <v>LifeLock,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  <cell r="B8">
            <v>0</v>
          </cell>
          <cell r="C8">
            <v>0</v>
          </cell>
          <cell r="D8">
            <v>0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  <cell r="B10">
            <v>0</v>
          </cell>
          <cell r="C10">
            <v>0</v>
          </cell>
          <cell r="D10">
            <v>0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18.873999999999999</v>
          </cell>
          <cell r="N11">
            <v>91.253</v>
          </cell>
          <cell r="O11">
            <v>131.36799999999999</v>
          </cell>
          <cell r="P11">
            <v>162.279</v>
          </cell>
          <cell r="Q11">
            <v>193.94900000000001</v>
          </cell>
          <cell r="R11">
            <v>276.428</v>
          </cell>
          <cell r="S11">
            <v>369.65899999999999</v>
          </cell>
          <cell r="T11">
            <v>460.81958670839225</v>
          </cell>
          <cell r="U11">
            <v>541.93095057733251</v>
          </cell>
          <cell r="V11">
            <v>619.7370268228234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37.938000000000002</v>
          </cell>
          <cell r="AO11">
            <v>39.935000000000002</v>
          </cell>
          <cell r="AP11">
            <v>41.372</v>
          </cell>
          <cell r="AQ11">
            <v>43.033999999999999</v>
          </cell>
          <cell r="AR11">
            <v>43.96</v>
          </cell>
          <cell r="AS11">
            <v>47.036000000000001</v>
          </cell>
          <cell r="AT11">
            <v>49.997999999999998</v>
          </cell>
          <cell r="AU11">
            <v>52.954999999999998</v>
          </cell>
          <cell r="AV11">
            <v>57.611999999999995</v>
          </cell>
          <cell r="AW11">
            <v>67.882999999999996</v>
          </cell>
          <cell r="AX11">
            <v>72.11699999999999</v>
          </cell>
          <cell r="AY11">
            <v>78.816000000000003</v>
          </cell>
          <cell r="AZ11">
            <v>82.094999999999999</v>
          </cell>
          <cell r="BA11">
            <v>89.52</v>
          </cell>
          <cell r="BB11">
            <v>95.73899999999999</v>
          </cell>
          <cell r="BC11">
            <v>102.30499999999999</v>
          </cell>
          <cell r="BD11">
            <v>107.586</v>
          </cell>
          <cell r="BE11">
            <v>113.04262951740488</v>
          </cell>
          <cell r="BF11">
            <v>117.9749918590034</v>
          </cell>
          <cell r="BG11">
            <v>122.21596533198392</v>
          </cell>
          <cell r="BH11">
            <v>128.18128305616736</v>
          </cell>
          <cell r="BI11">
            <v>133.53222280858131</v>
          </cell>
          <cell r="BJ11">
            <v>137.67364840611302</v>
          </cell>
          <cell r="BK11">
            <v>142.5437963064708</v>
          </cell>
          <cell r="BL11">
            <v>147.6642818299386</v>
          </cell>
          <cell r="BM11">
            <v>152.83145791379394</v>
          </cell>
          <cell r="BN11">
            <v>156.57079457189064</v>
          </cell>
          <cell r="BO11">
            <v>162.67049250720024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-7.54</v>
          </cell>
          <cell r="N12">
            <v>-30.594000000000001</v>
          </cell>
          <cell r="O12">
            <v>-42.938000000000002</v>
          </cell>
          <cell r="P12">
            <v>-51.182856000000001</v>
          </cell>
          <cell r="Q12">
            <v>-62.320756000000003</v>
          </cell>
          <cell r="R12">
            <v>-79.268000000000001</v>
          </cell>
          <cell r="S12">
            <v>-99.307999999999993</v>
          </cell>
          <cell r="T12">
            <v>-122.01628109904493</v>
          </cell>
          <cell r="U12">
            <v>-143.35967390709556</v>
          </cell>
          <cell r="V12">
            <v>-164.30497569049203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-12.156113</v>
          </cell>
          <cell r="AO12">
            <v>-12.912083000000001</v>
          </cell>
          <cell r="AP12">
            <v>-13.350083999999999</v>
          </cell>
          <cell r="AQ12">
            <v>-12.764576000000002</v>
          </cell>
          <cell r="AR12">
            <v>-14.342699</v>
          </cell>
          <cell r="AS12">
            <v>-16.636102999999999</v>
          </cell>
          <cell r="AT12">
            <v>-15.266221999999999</v>
          </cell>
          <cell r="AU12">
            <v>-16.075732000000002</v>
          </cell>
          <cell r="AV12">
            <v>-18.771000000000004</v>
          </cell>
          <cell r="AW12">
            <v>-18.943000000000001</v>
          </cell>
          <cell r="AX12">
            <v>-19.576000000000001</v>
          </cell>
          <cell r="AY12">
            <v>-21.978000000000002</v>
          </cell>
          <cell r="AZ12">
            <v>-23.597999999999999</v>
          </cell>
          <cell r="BA12">
            <v>-25.021000000000001</v>
          </cell>
          <cell r="BB12">
            <v>-24.724999999999998</v>
          </cell>
          <cell r="BC12">
            <v>-25.963999999999999</v>
          </cell>
          <cell r="BD12">
            <v>-29.724</v>
          </cell>
          <cell r="BE12">
            <v>-31.316327045812187</v>
          </cell>
          <cell r="BF12">
            <v>-30.130808373756359</v>
          </cell>
          <cell r="BG12">
            <v>-30.845145679476392</v>
          </cell>
          <cell r="BH12">
            <v>-34.454401330312677</v>
          </cell>
          <cell r="BI12">
            <v>-37.2637476922148</v>
          </cell>
          <cell r="BJ12">
            <v>-35.401119858102085</v>
          </cell>
          <cell r="BK12">
            <v>-36.240405026465979</v>
          </cell>
          <cell r="BL12">
            <v>-39.791883343412451</v>
          </cell>
          <cell r="BM12">
            <v>-42.738327856736845</v>
          </cell>
          <cell r="BN12">
            <v>-40.318844261544349</v>
          </cell>
          <cell r="BO12">
            <v>-41.455920228798405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-38.106000000000002</v>
          </cell>
          <cell r="N13">
            <v>-106.818</v>
          </cell>
          <cell r="O13">
            <v>-122.13899999999998</v>
          </cell>
          <cell r="P13">
            <v>-100.00640799999999</v>
          </cell>
          <cell r="Q13">
            <v>-106.53384786000001</v>
          </cell>
          <cell r="R13">
            <v>-143.20999999999998</v>
          </cell>
          <cell r="S13">
            <v>-195.935</v>
          </cell>
          <cell r="T13">
            <v>-245.76555558694349</v>
          </cell>
          <cell r="U13">
            <v>-276.07635123350667</v>
          </cell>
          <cell r="V13">
            <v>-309.67314722885999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-31.582307999999998</v>
          </cell>
          <cell r="AO13">
            <v>-25.489636000000001</v>
          </cell>
          <cell r="AP13">
            <v>-22.766300000000001</v>
          </cell>
          <cell r="AQ13">
            <v>-20.168163999999997</v>
          </cell>
          <cell r="AR13">
            <v>-27.214257879999998</v>
          </cell>
          <cell r="AS13">
            <v>-24.25587668</v>
          </cell>
          <cell r="AT13">
            <v>-30.266445299999997</v>
          </cell>
          <cell r="AU13">
            <v>-24.797267999999999</v>
          </cell>
          <cell r="AV13">
            <v>-32.749000000000002</v>
          </cell>
          <cell r="AW13">
            <v>-36.881999999999998</v>
          </cell>
          <cell r="AX13">
            <v>-35.275999999999996</v>
          </cell>
          <cell r="AY13">
            <v>-38.302999999999997</v>
          </cell>
          <cell r="AZ13">
            <v>-49.213999999999999</v>
          </cell>
          <cell r="BA13">
            <v>-51.640999999999991</v>
          </cell>
          <cell r="BB13">
            <v>-49.701000000000001</v>
          </cell>
          <cell r="BC13">
            <v>-45.379000000000005</v>
          </cell>
          <cell r="BD13">
            <v>-67.66</v>
          </cell>
          <cell r="BE13">
            <v>-66.22777721914531</v>
          </cell>
          <cell r="BF13">
            <v>-58.766898627800131</v>
          </cell>
          <cell r="BG13">
            <v>-53.110879739998055</v>
          </cell>
          <cell r="BH13">
            <v>-75.741324836529031</v>
          </cell>
          <cell r="BI13">
            <v>-75.828343127631015</v>
          </cell>
          <cell r="BJ13">
            <v>-65.412899160666996</v>
          </cell>
          <cell r="BK13">
            <v>-59.093784108679607</v>
          </cell>
          <cell r="BL13">
            <v>-85.777034709123555</v>
          </cell>
          <cell r="BM13">
            <v>-85.259398435989922</v>
          </cell>
          <cell r="BN13">
            <v>-72.825794824842049</v>
          </cell>
          <cell r="BO13">
            <v>-65.810919258904491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-45.646000000000001</v>
          </cell>
          <cell r="N14">
            <v>-137.41200000000001</v>
          </cell>
          <cell r="O14">
            <v>-165.077</v>
          </cell>
          <cell r="P14">
            <v>-151.18926399999998</v>
          </cell>
          <cell r="Q14">
            <v>-168.85460386</v>
          </cell>
          <cell r="R14">
            <v>-222.47799999999998</v>
          </cell>
          <cell r="S14">
            <v>-295.24299999999999</v>
          </cell>
          <cell r="T14">
            <v>-367.78183668598842</v>
          </cell>
          <cell r="U14">
            <v>-419.43602514060223</v>
          </cell>
          <cell r="V14">
            <v>-473.97812291935202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-43.738420999999995</v>
          </cell>
          <cell r="AO14">
            <v>-38.401719</v>
          </cell>
          <cell r="AP14">
            <v>-36.116383999999996</v>
          </cell>
          <cell r="AQ14">
            <v>-32.932739999999995</v>
          </cell>
          <cell r="AR14">
            <v>-41.556956880000001</v>
          </cell>
          <cell r="AS14">
            <v>-40.891979679999999</v>
          </cell>
          <cell r="AT14">
            <v>-45.5326673</v>
          </cell>
          <cell r="AU14">
            <v>-40.873000000000005</v>
          </cell>
          <cell r="AV14">
            <v>-51.52000000000001</v>
          </cell>
          <cell r="AW14">
            <v>-55.825000000000003</v>
          </cell>
          <cell r="AX14">
            <v>-54.851999999999997</v>
          </cell>
          <cell r="AY14">
            <v>-60.280999999999999</v>
          </cell>
          <cell r="AZ14">
            <v>-72.811999999999998</v>
          </cell>
          <cell r="BA14">
            <v>-76.661999999999992</v>
          </cell>
          <cell r="BB14">
            <v>-74.426000000000002</v>
          </cell>
          <cell r="BC14">
            <v>-71.343000000000004</v>
          </cell>
          <cell r="BD14">
            <v>-97.384</v>
          </cell>
          <cell r="BE14">
            <v>-97.544104264957497</v>
          </cell>
          <cell r="BF14">
            <v>-88.897707001556483</v>
          </cell>
          <cell r="BG14">
            <v>-83.956025419474443</v>
          </cell>
          <cell r="BH14">
            <v>-110.19572616684171</v>
          </cell>
          <cell r="BI14">
            <v>-113.09209081984582</v>
          </cell>
          <cell r="BJ14">
            <v>-100.81401901876907</v>
          </cell>
          <cell r="BK14">
            <v>-95.334189135145579</v>
          </cell>
          <cell r="BL14">
            <v>-125.56891805253601</v>
          </cell>
          <cell r="BM14">
            <v>-127.99772629272677</v>
          </cell>
          <cell r="BN14">
            <v>-113.14463908638641</v>
          </cell>
          <cell r="BO14">
            <v>-107.2668394877029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-3.2689999999999997</v>
          </cell>
          <cell r="N15">
            <v>-10.303000000000001</v>
          </cell>
          <cell r="O15">
            <v>-19.531000000000002</v>
          </cell>
          <cell r="P15">
            <v>-20.492735999999997</v>
          </cell>
          <cell r="Q15">
            <v>-16.966396139999997</v>
          </cell>
          <cell r="R15">
            <v>-27.840999999999998</v>
          </cell>
          <cell r="S15">
            <v>-37.146999999999998</v>
          </cell>
          <cell r="T15">
            <v>-46.722164678752918</v>
          </cell>
          <cell r="U15">
            <v>-53.301805838835719</v>
          </cell>
          <cell r="V15">
            <v>-57.86963504792444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-5.4125789999999991</v>
          </cell>
          <cell r="AO15">
            <v>-5.659281</v>
          </cell>
          <cell r="AP15">
            <v>-5.3926159999999994</v>
          </cell>
          <cell r="AQ15">
            <v>-4.0282600000000004</v>
          </cell>
          <cell r="AR15">
            <v>-4.2380431200000004</v>
          </cell>
          <cell r="AS15">
            <v>-4.4020203199999992</v>
          </cell>
          <cell r="AT15">
            <v>-4.1673326999999993</v>
          </cell>
          <cell r="AU15">
            <v>-4.1589999999999998</v>
          </cell>
          <cell r="AV15">
            <v>-5.1379999999999999</v>
          </cell>
          <cell r="AW15">
            <v>-7.1539999999999999</v>
          </cell>
          <cell r="AX15">
            <v>-7.4449999999999994</v>
          </cell>
          <cell r="AY15">
            <v>-8.1039999999999992</v>
          </cell>
          <cell r="AZ15">
            <v>-8.5089999999999986</v>
          </cell>
          <cell r="BA15">
            <v>-9.5459999999999994</v>
          </cell>
          <cell r="BB15">
            <v>-9.68</v>
          </cell>
          <cell r="BC15">
            <v>-9.4120000000000008</v>
          </cell>
          <cell r="BD15">
            <v>-11.174999999999999</v>
          </cell>
          <cell r="BE15">
            <v>-12.61955789036123</v>
          </cell>
          <cell r="BF15">
            <v>-11.928241585927918</v>
          </cell>
          <cell r="BG15">
            <v>-10.999365202463768</v>
          </cell>
          <cell r="BH15">
            <v>-13.314240125598777</v>
          </cell>
          <cell r="BI15">
            <v>-14.639857156927947</v>
          </cell>
          <cell r="BJ15">
            <v>-13.231569469572586</v>
          </cell>
          <cell r="BK15">
            <v>-12.116139086736414</v>
          </cell>
          <cell r="BL15">
            <v>-14.599625437554931</v>
          </cell>
          <cell r="BM15">
            <v>-15.991579010502583</v>
          </cell>
          <cell r="BN15">
            <v>-14.264886602541482</v>
          </cell>
          <cell r="BO15">
            <v>-13.013543997325442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-0.54800000000000004</v>
          </cell>
          <cell r="N16">
            <v>-1.002</v>
          </cell>
          <cell r="O16">
            <v>-2.141</v>
          </cell>
          <cell r="P16">
            <v>-3.2510000000000003</v>
          </cell>
          <cell r="Q16">
            <v>-3.2850000000000001</v>
          </cell>
          <cell r="R16">
            <v>-6.7579999999999991</v>
          </cell>
          <cell r="S16">
            <v>-14.7</v>
          </cell>
          <cell r="T16">
            <v>-21.869333776626</v>
          </cell>
          <cell r="U16">
            <v>-25.739420667789584</v>
          </cell>
          <cell r="V16">
            <v>-29.445744486212519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-0.77900000000000003</v>
          </cell>
          <cell r="AO16">
            <v>-0.81399999999999995</v>
          </cell>
          <cell r="AP16">
            <v>-0.878</v>
          </cell>
          <cell r="AQ16">
            <v>-0.78</v>
          </cell>
          <cell r="AR16">
            <v>-0.79200000000000004</v>
          </cell>
          <cell r="AS16">
            <v>-0.78800000000000003</v>
          </cell>
          <cell r="AT16">
            <v>-0.78200000000000003</v>
          </cell>
          <cell r="AU16">
            <v>-0.92300000000000004</v>
          </cell>
          <cell r="AV16">
            <v>-0.80400000000000005</v>
          </cell>
          <cell r="AW16">
            <v>-1.5589999999999999</v>
          </cell>
          <cell r="AX16">
            <v>-1.631</v>
          </cell>
          <cell r="AY16">
            <v>-2.7639999999999998</v>
          </cell>
          <cell r="AZ16">
            <v>-2.7240000000000002</v>
          </cell>
          <cell r="BA16">
            <v>-3.5369999999999999</v>
          </cell>
          <cell r="BB16">
            <v>-4.0090000000000003</v>
          </cell>
          <cell r="BC16">
            <v>-4.43</v>
          </cell>
          <cell r="BD16">
            <v>-5.4749999999999996</v>
          </cell>
          <cell r="BE16">
            <v>-6.1620355620982163</v>
          </cell>
          <cell r="BF16">
            <v>-4.9401157559901892</v>
          </cell>
          <cell r="BG16">
            <v>-5.2921824585375958</v>
          </cell>
          <cell r="BH16">
            <v>-6.5230840883806094</v>
          </cell>
          <cell r="BI16">
            <v>-7.2789381240093283</v>
          </cell>
          <cell r="BJ16">
            <v>-5.7649824675430823</v>
          </cell>
          <cell r="BK16">
            <v>-6.1724159878565628</v>
          </cell>
          <cell r="BL16">
            <v>-7.514564562479447</v>
          </cell>
          <cell r="BM16">
            <v>-8.3309533995501752</v>
          </cell>
          <cell r="BN16">
            <v>-6.5562865231380076</v>
          </cell>
          <cell r="BO16">
            <v>-7.043940001044886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-48.914999999999999</v>
          </cell>
          <cell r="N18">
            <v>-147.715</v>
          </cell>
          <cell r="O18">
            <v>-184.608</v>
          </cell>
          <cell r="P18">
            <v>-171.68200000000002</v>
          </cell>
          <cell r="Q18">
            <v>-185.82100000000003</v>
          </cell>
          <cell r="R18">
            <v>-250.31899999999999</v>
          </cell>
          <cell r="S18">
            <v>-332.39</v>
          </cell>
          <cell r="T18">
            <v>-414.50400136474133</v>
          </cell>
          <cell r="U18">
            <v>-472.737830979438</v>
          </cell>
          <cell r="V18">
            <v>-531.84775796727649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-49.150999999999996</v>
          </cell>
          <cell r="AO18">
            <v>-44.061</v>
          </cell>
          <cell r="AP18">
            <v>-41.509</v>
          </cell>
          <cell r="AQ18">
            <v>-36.960999999999999</v>
          </cell>
          <cell r="AR18">
            <v>-45.795000000000002</v>
          </cell>
          <cell r="AS18">
            <v>-45.293999999999997</v>
          </cell>
          <cell r="AT18">
            <v>-49.699999999999996</v>
          </cell>
          <cell r="AU18">
            <v>-45.031999999999996</v>
          </cell>
          <cell r="AV18">
            <v>-56.658000000000001</v>
          </cell>
          <cell r="AW18">
            <v>-62.978999999999999</v>
          </cell>
          <cell r="AX18">
            <v>-62.296999999999997</v>
          </cell>
          <cell r="AY18">
            <v>-68.384999999999991</v>
          </cell>
          <cell r="AZ18">
            <v>-81.320999999999998</v>
          </cell>
          <cell r="BA18">
            <v>-86.207999999999998</v>
          </cell>
          <cell r="BB18">
            <v>-84.105999999999995</v>
          </cell>
          <cell r="BC18">
            <v>-80.754999999999995</v>
          </cell>
          <cell r="BD18">
            <v>-108.559</v>
          </cell>
          <cell r="BE18">
            <v>-110.16366215531873</v>
          </cell>
          <cell r="BF18">
            <v>-100.82594858748442</v>
          </cell>
          <cell r="BG18">
            <v>-94.955390621938207</v>
          </cell>
          <cell r="BH18">
            <v>-123.50996629244048</v>
          </cell>
          <cell r="BI18">
            <v>-127.73194797677377</v>
          </cell>
          <cell r="BJ18">
            <v>-114.04558848834168</v>
          </cell>
          <cell r="BK18">
            <v>-107.450328221882</v>
          </cell>
          <cell r="BL18">
            <v>-140.16854349009094</v>
          </cell>
          <cell r="BM18">
            <v>-143.98930530322934</v>
          </cell>
          <cell r="BN18">
            <v>-127.40952568892789</v>
          </cell>
          <cell r="BO18">
            <v>-120.28038348502834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-48.914999999999999</v>
          </cell>
          <cell r="N19">
            <v>-147.715</v>
          </cell>
          <cell r="O19">
            <v>-184.608</v>
          </cell>
          <cell r="P19">
            <v>-167.46800000000002</v>
          </cell>
          <cell r="Q19">
            <v>-182.08100000000002</v>
          </cell>
          <cell r="R19">
            <v>-239.892</v>
          </cell>
          <cell r="S19">
            <v>-319.59399999999999</v>
          </cell>
          <cell r="T19">
            <v>-402.63090598170919</v>
          </cell>
          <cell r="U19">
            <v>-459.05937302530879</v>
          </cell>
          <cell r="V19">
            <v>-518.01035147850041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-48.086999999999996</v>
          </cell>
          <cell r="AO19">
            <v>-42.978000000000002</v>
          </cell>
          <cell r="AP19">
            <v>-40.412999999999997</v>
          </cell>
          <cell r="AQ19">
            <v>-35.99</v>
          </cell>
          <cell r="AR19">
            <v>-44.806000000000004</v>
          </cell>
          <cell r="AS19">
            <v>-44.452999999999996</v>
          </cell>
          <cell r="AT19">
            <v>-48.793999999999997</v>
          </cell>
          <cell r="AU19">
            <v>-44.027999999999999</v>
          </cell>
          <cell r="AV19">
            <v>-55.384</v>
          </cell>
          <cell r="AW19">
            <v>-59.85</v>
          </cell>
          <cell r="AX19">
            <v>-59.212999999999994</v>
          </cell>
          <cell r="AY19">
            <v>-65.444999999999993</v>
          </cell>
          <cell r="AZ19">
            <v>-78.25</v>
          </cell>
          <cell r="BA19">
            <v>-82.918999999999997</v>
          </cell>
          <cell r="BB19">
            <v>-80.981999999999999</v>
          </cell>
          <cell r="BC19">
            <v>-77.442999999999998</v>
          </cell>
          <cell r="BD19">
            <v>-104.69799999999999</v>
          </cell>
          <cell r="BE19">
            <v>-107.66352422613899</v>
          </cell>
          <cell r="BF19">
            <v>-98.120625907575644</v>
          </cell>
          <cell r="BG19">
            <v>-92.148755847994593</v>
          </cell>
          <cell r="BH19">
            <v>-120.3473092363821</v>
          </cell>
          <cell r="BI19">
            <v>-124.37687561605807</v>
          </cell>
          <cell r="BJ19">
            <v>-110.49971568906503</v>
          </cell>
          <cell r="BK19">
            <v>-103.83547248380354</v>
          </cell>
          <cell r="BL19">
            <v>-136.96415855419099</v>
          </cell>
          <cell r="BM19">
            <v>-140.59128052274377</v>
          </cell>
          <cell r="BN19">
            <v>-123.8191196002584</v>
          </cell>
          <cell r="BO19">
            <v>-116.63579280130722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-30.041</v>
          </cell>
          <cell r="N20">
            <v>-56.461999999999996</v>
          </cell>
          <cell r="O20">
            <v>-53.239999999999995</v>
          </cell>
          <cell r="P20">
            <v>-5.1890000000000054</v>
          </cell>
          <cell r="Q20">
            <v>11.867999999999986</v>
          </cell>
          <cell r="R20">
            <v>36.536000000000008</v>
          </cell>
          <cell r="S20">
            <v>50.065000000000005</v>
          </cell>
          <cell r="T20">
            <v>58.188680726683053</v>
          </cell>
          <cell r="U20">
            <v>82.871577552023695</v>
          </cell>
          <cell r="V20">
            <v>101.72667534432308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-10.148999999999994</v>
          </cell>
          <cell r="AO20">
            <v>-3.043000000000001</v>
          </cell>
          <cell r="AP20">
            <v>0.95899999999999963</v>
          </cell>
          <cell r="AQ20">
            <v>7.0439999999999969</v>
          </cell>
          <cell r="AR20">
            <v>-0.84599999999999731</v>
          </cell>
          <cell r="AS20">
            <v>2.5830000000000046</v>
          </cell>
          <cell r="AT20">
            <v>1.204000000000002</v>
          </cell>
          <cell r="AU20">
            <v>8.9269999999999978</v>
          </cell>
          <cell r="AV20">
            <v>2.2279999999999935</v>
          </cell>
          <cell r="AW20">
            <v>8.033000000000003</v>
          </cell>
          <cell r="AX20">
            <v>12.903999999999993</v>
          </cell>
          <cell r="AY20">
            <v>13.371000000000004</v>
          </cell>
          <cell r="AZ20">
            <v>3.8450000000000011</v>
          </cell>
          <cell r="BA20">
            <v>6.6009999999999973</v>
          </cell>
          <cell r="BB20">
            <v>14.756999999999996</v>
          </cell>
          <cell r="BC20">
            <v>24.861999999999995</v>
          </cell>
          <cell r="BD20">
            <v>2.8880000000000012</v>
          </cell>
          <cell r="BE20">
            <v>5.3791052912658843</v>
          </cell>
          <cell r="BF20">
            <v>19.854365951427773</v>
          </cell>
          <cell r="BG20">
            <v>30.067209483989327</v>
          </cell>
          <cell r="BH20">
            <v>7.8339738197852515</v>
          </cell>
          <cell r="BI20">
            <v>9.1553471925232515</v>
          </cell>
          <cell r="BJ20">
            <v>27.173932717048004</v>
          </cell>
          <cell r="BK20">
            <v>38.708323822667261</v>
          </cell>
          <cell r="BL20">
            <v>10.700123275747611</v>
          </cell>
          <cell r="BM20">
            <v>12.240177391050151</v>
          </cell>
          <cell r="BN20">
            <v>32.751674971632255</v>
          </cell>
          <cell r="BO20">
            <v>46.034699705893019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-4.2140000000000004</v>
          </cell>
          <cell r="Q21">
            <v>-3.74</v>
          </cell>
          <cell r="R21">
            <v>-10.427</v>
          </cell>
          <cell r="S21">
            <v>-12.795999999999999</v>
          </cell>
          <cell r="T21">
            <v>-11.87309538303213</v>
          </cell>
          <cell r="U21">
            <v>-13.678457954129188</v>
          </cell>
          <cell r="V21">
            <v>-13.837406488776121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-1.0640000000000001</v>
          </cell>
          <cell r="AO21">
            <v>-1.083</v>
          </cell>
          <cell r="AP21">
            <v>-1.0960000000000001</v>
          </cell>
          <cell r="AQ21">
            <v>-0.97099999999999997</v>
          </cell>
          <cell r="AR21">
            <v>-0.98899999999999999</v>
          </cell>
          <cell r="AS21">
            <v>-0.84100000000000008</v>
          </cell>
          <cell r="AT21">
            <v>-0.90600000000000003</v>
          </cell>
          <cell r="AU21">
            <v>-1.004</v>
          </cell>
          <cell r="AV21">
            <v>-1.274</v>
          </cell>
          <cell r="AW21">
            <v>-3.1289999999999996</v>
          </cell>
          <cell r="AX21">
            <v>-3.0840000000000005</v>
          </cell>
          <cell r="AY21">
            <v>-2.9399999999999995</v>
          </cell>
          <cell r="AZ21">
            <v>-3.0710000000000002</v>
          </cell>
          <cell r="BA21">
            <v>-3.2890000000000001</v>
          </cell>
          <cell r="BB21">
            <v>-3.1240000000000001</v>
          </cell>
          <cell r="BC21">
            <v>-3.3119999999999989</v>
          </cell>
          <cell r="BD21">
            <v>-3.8610000000000002</v>
          </cell>
          <cell r="BE21">
            <v>-2.5001379291797408</v>
          </cell>
          <cell r="BF21">
            <v>-2.7053226799087811</v>
          </cell>
          <cell r="BG21">
            <v>-2.8066347739436095</v>
          </cell>
          <cell r="BH21">
            <v>-3.1626570560583738</v>
          </cell>
          <cell r="BI21">
            <v>-3.3550723607156958</v>
          </cell>
          <cell r="BJ21">
            <v>-3.5458727992766521</v>
          </cell>
          <cell r="BK21">
            <v>-3.6148557380784658</v>
          </cell>
          <cell r="BL21">
            <v>-3.2043849358999492</v>
          </cell>
          <cell r="BM21">
            <v>-3.3980247804855686</v>
          </cell>
          <cell r="BN21">
            <v>-3.5904060886694849</v>
          </cell>
          <cell r="BO21">
            <v>-3.6445906837211202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-30.041</v>
          </cell>
          <cell r="N23">
            <v>-56.461999999999996</v>
          </cell>
          <cell r="O23">
            <v>-53.239999999999995</v>
          </cell>
          <cell r="P23">
            <v>-9.4030000000000058</v>
          </cell>
          <cell r="Q23">
            <v>8.1279999999999859</v>
          </cell>
          <cell r="R23">
            <v>26.109000000000009</v>
          </cell>
          <cell r="S23">
            <v>37.269000000000005</v>
          </cell>
          <cell r="T23">
            <v>46.315585343650923</v>
          </cell>
          <cell r="U23">
            <v>69.193119597894508</v>
          </cell>
          <cell r="V23">
            <v>87.889268855546959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-11.212999999999994</v>
          </cell>
          <cell r="AO23">
            <v>-4.1260000000000012</v>
          </cell>
          <cell r="AP23">
            <v>-0.13700000000000045</v>
          </cell>
          <cell r="AQ23">
            <v>6.0729999999999968</v>
          </cell>
          <cell r="AR23">
            <v>-1.8349999999999973</v>
          </cell>
          <cell r="AS23">
            <v>1.7420000000000044</v>
          </cell>
          <cell r="AT23">
            <v>0.29800000000000182</v>
          </cell>
          <cell r="AU23">
            <v>7.9229999999999983</v>
          </cell>
          <cell r="AV23">
            <v>0.95399999999999352</v>
          </cell>
          <cell r="AW23">
            <v>4.9040000000000035</v>
          </cell>
          <cell r="AX23">
            <v>9.8199999999999932</v>
          </cell>
          <cell r="AY23">
            <v>10.431000000000004</v>
          </cell>
          <cell r="AZ23">
            <v>0.77400000000000091</v>
          </cell>
          <cell r="BA23">
            <v>3.3119999999999976</v>
          </cell>
          <cell r="BB23">
            <v>11.632999999999996</v>
          </cell>
          <cell r="BC23">
            <v>21.549999999999997</v>
          </cell>
          <cell r="BD23">
            <v>-0.97299999999999898</v>
          </cell>
          <cell r="BE23">
            <v>2.8789673620861436</v>
          </cell>
          <cell r="BF23">
            <v>17.149043271518991</v>
          </cell>
          <cell r="BG23">
            <v>27.260574710045717</v>
          </cell>
          <cell r="BH23">
            <v>4.6713167637268782</v>
          </cell>
          <cell r="BI23">
            <v>5.8002748318075561</v>
          </cell>
          <cell r="BJ23">
            <v>23.628059917771353</v>
          </cell>
          <cell r="BK23">
            <v>35.093468084588793</v>
          </cell>
          <cell r="BL23">
            <v>7.4957383398476622</v>
          </cell>
          <cell r="BM23">
            <v>8.8421526105645825</v>
          </cell>
          <cell r="BN23">
            <v>29.161268882962773</v>
          </cell>
          <cell r="BO23">
            <v>42.390109022171899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0.23300000000000001</v>
          </cell>
          <cell r="N24">
            <v>0.17499999999999999</v>
          </cell>
          <cell r="O24">
            <v>0.11</v>
          </cell>
          <cell r="P24">
            <v>0</v>
          </cell>
          <cell r="Q24">
            <v>0</v>
          </cell>
          <cell r="R24">
            <v>2.8000000000000001E-2</v>
          </cell>
          <cell r="S24">
            <v>0.124</v>
          </cell>
          <cell r="T24">
            <v>0.31038431780437353</v>
          </cell>
          <cell r="U24">
            <v>0.47381096676270662</v>
          </cell>
          <cell r="V24">
            <v>0.51875689992835283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4.0000000000000001E-3</v>
          </cell>
          <cell r="AY24">
            <v>2.4E-2</v>
          </cell>
          <cell r="AZ24">
            <v>0.02</v>
          </cell>
          <cell r="BA24">
            <v>2.5999999999999999E-2</v>
          </cell>
          <cell r="BB24">
            <v>2.9000000000000001E-2</v>
          </cell>
          <cell r="BC24">
            <v>4.9000000000000002E-2</v>
          </cell>
          <cell r="BD24">
            <v>0.06</v>
          </cell>
          <cell r="BE24">
            <v>6.9583168564534212E-2</v>
          </cell>
          <cell r="BF24">
            <v>8.3466793761788186E-2</v>
          </cell>
          <cell r="BG24">
            <v>9.7334355478051124E-2</v>
          </cell>
          <cell r="BH24">
            <v>0.10166039029081898</v>
          </cell>
          <cell r="BI24">
            <v>0.10803154859220385</v>
          </cell>
          <cell r="BJ24">
            <v>0.12409684610557439</v>
          </cell>
          <cell r="BK24">
            <v>0.14002218177410941</v>
          </cell>
          <cell r="BL24">
            <v>0.14660632345646521</v>
          </cell>
          <cell r="BM24">
            <v>0.15210647165905058</v>
          </cell>
          <cell r="BN24">
            <v>0.17032993237581401</v>
          </cell>
          <cell r="BO24">
            <v>0.18767988558576923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-6.9000000000000006E-2</v>
          </cell>
          <cell r="N25">
            <v>-0.60599999999999998</v>
          </cell>
          <cell r="O25">
            <v>-1.385</v>
          </cell>
          <cell r="P25">
            <v>0</v>
          </cell>
          <cell r="Q25">
            <v>0</v>
          </cell>
          <cell r="R25">
            <v>-2.3919999999999999</v>
          </cell>
          <cell r="S25">
            <v>-0.35300000000000004</v>
          </cell>
          <cell r="T25">
            <v>-8.6999999999999994E-2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-0.85399999999999998</v>
          </cell>
          <cell r="AY25">
            <v>-1.538</v>
          </cell>
          <cell r="AZ25">
            <v>-6.7000000000000004E-2</v>
          </cell>
          <cell r="BA25">
            <v>-7.9000000000000001E-2</v>
          </cell>
          <cell r="BB25">
            <v>-8.2000000000000003E-2</v>
          </cell>
          <cell r="BC25">
            <v>-0.125</v>
          </cell>
          <cell r="BD25">
            <v>-8.6999999999999994E-2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0.16400000000000001</v>
          </cell>
          <cell r="N26">
            <v>-0.43099999999999999</v>
          </cell>
          <cell r="O26">
            <v>-1.2749999999999999</v>
          </cell>
          <cell r="P26">
            <v>0</v>
          </cell>
          <cell r="Q26">
            <v>0</v>
          </cell>
          <cell r="R26">
            <v>-2.3639999999999999</v>
          </cell>
          <cell r="S26">
            <v>-0.22900000000000004</v>
          </cell>
          <cell r="T26">
            <v>0.22338431780437354</v>
          </cell>
          <cell r="U26">
            <v>0.47381096676270662</v>
          </cell>
          <cell r="V26">
            <v>0.51875689992835283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-0.85</v>
          </cell>
          <cell r="AY26">
            <v>-1.514</v>
          </cell>
          <cell r="AZ26">
            <v>-4.7E-2</v>
          </cell>
          <cell r="BA26">
            <v>-5.3000000000000005E-2</v>
          </cell>
          <cell r="BB26">
            <v>-5.3000000000000005E-2</v>
          </cell>
          <cell r="BC26">
            <v>-7.5999999999999998E-2</v>
          </cell>
          <cell r="BD26">
            <v>-2.6999999999999996E-2</v>
          </cell>
          <cell r="BE26">
            <v>6.9583168564534212E-2</v>
          </cell>
          <cell r="BF26">
            <v>8.3466793761788186E-2</v>
          </cell>
          <cell r="BG26">
            <v>9.7334355478051124E-2</v>
          </cell>
          <cell r="BH26">
            <v>0.10166039029081898</v>
          </cell>
          <cell r="BI26">
            <v>0.10803154859220385</v>
          </cell>
          <cell r="BJ26">
            <v>0.12409684610557439</v>
          </cell>
          <cell r="BK26">
            <v>0.14002218177410941</v>
          </cell>
          <cell r="BL26">
            <v>0.14660632345646521</v>
          </cell>
          <cell r="BM26">
            <v>0.15210647165905058</v>
          </cell>
          <cell r="BN26">
            <v>0.17032993237581401</v>
          </cell>
          <cell r="BO26">
            <v>0.18767988558576923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-4.8620000000000001</v>
          </cell>
          <cell r="N29">
            <v>-0.33</v>
          </cell>
          <cell r="O29">
            <v>-1.968</v>
          </cell>
          <cell r="P29">
            <v>-1.381</v>
          </cell>
          <cell r="Q29">
            <v>-0.22800000000000104</v>
          </cell>
          <cell r="R29">
            <v>-1.2879999999999987</v>
          </cell>
          <cell r="S29">
            <v>-2.0999999999999998E-2</v>
          </cell>
          <cell r="T29">
            <v>-1.0999999999999999E-2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-0.19799999999999995</v>
          </cell>
          <cell r="AO29">
            <v>-0.39100000000000001</v>
          </cell>
          <cell r="AP29">
            <v>-0.44799999999999995</v>
          </cell>
          <cell r="AQ29">
            <v>-0.34400000000000003</v>
          </cell>
          <cell r="AR29">
            <v>-0.17599999999999999</v>
          </cell>
          <cell r="AS29">
            <v>-1.5000000000000568E-2</v>
          </cell>
          <cell r="AT29">
            <v>-1.7000000000000001E-2</v>
          </cell>
          <cell r="AU29">
            <v>-2.0000000000000462E-2</v>
          </cell>
          <cell r="AV29">
            <v>-0.35099999999999998</v>
          </cell>
          <cell r="AW29">
            <v>-0.93399999999999883</v>
          </cell>
          <cell r="AX29">
            <v>-1E-3</v>
          </cell>
          <cell r="AY29">
            <v>-2E-3</v>
          </cell>
          <cell r="AZ29">
            <v>-4.0000000000000001E-3</v>
          </cell>
          <cell r="BA29">
            <v>0</v>
          </cell>
          <cell r="BB29">
            <v>-7.0000000000000001E-3</v>
          </cell>
          <cell r="BC29">
            <v>-0.01</v>
          </cell>
          <cell r="BD29">
            <v>-1.0999999999999999E-2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-34.739000000000004</v>
          </cell>
          <cell r="N30">
            <v>-57.222999999999999</v>
          </cell>
          <cell r="O30">
            <v>-56.482999999999997</v>
          </cell>
          <cell r="P30">
            <v>-10.784000000000006</v>
          </cell>
          <cell r="Q30">
            <v>7.8999999999999853</v>
          </cell>
          <cell r="R30">
            <v>22.457000000000011</v>
          </cell>
          <cell r="S30">
            <v>37.019000000000005</v>
          </cell>
          <cell r="T30">
            <v>46.527969661455295</v>
          </cell>
          <cell r="U30">
            <v>69.666930564657221</v>
          </cell>
          <cell r="V30">
            <v>88.545991468624052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-11.410999999999994</v>
          </cell>
          <cell r="AO30">
            <v>-4.5170000000000012</v>
          </cell>
          <cell r="AP30">
            <v>-0.58500000000000041</v>
          </cell>
          <cell r="AQ30">
            <v>5.7289999999999965</v>
          </cell>
          <cell r="AR30">
            <v>-2.0109999999999975</v>
          </cell>
          <cell r="AS30">
            <v>1.7270000000000039</v>
          </cell>
          <cell r="AT30">
            <v>0.2810000000000018</v>
          </cell>
          <cell r="AU30">
            <v>7.9029999999999978</v>
          </cell>
          <cell r="AV30">
            <v>0.60299999999999354</v>
          </cell>
          <cell r="AW30">
            <v>3.9700000000000046</v>
          </cell>
          <cell r="AX30">
            <v>8.9689999999999941</v>
          </cell>
          <cell r="AY30">
            <v>8.9150000000000045</v>
          </cell>
          <cell r="AZ30">
            <v>0.72300000000000086</v>
          </cell>
          <cell r="BA30">
            <v>3.2589999999999977</v>
          </cell>
          <cell r="BB30">
            <v>11.572999999999995</v>
          </cell>
          <cell r="BC30">
            <v>21.463999999999999</v>
          </cell>
          <cell r="BD30">
            <v>-1.010999999999999</v>
          </cell>
          <cell r="BE30">
            <v>2.9485505306506776</v>
          </cell>
          <cell r="BF30">
            <v>17.232510065280778</v>
          </cell>
          <cell r="BG30">
            <v>27.357909065523767</v>
          </cell>
          <cell r="BH30">
            <v>4.7729771540176973</v>
          </cell>
          <cell r="BI30">
            <v>5.9083063803997602</v>
          </cell>
          <cell r="BJ30">
            <v>23.752156763876926</v>
          </cell>
          <cell r="BK30">
            <v>35.233490266362899</v>
          </cell>
          <cell r="BL30">
            <v>7.6423446633041276</v>
          </cell>
          <cell r="BM30">
            <v>8.9942590822236337</v>
          </cell>
          <cell r="BN30">
            <v>29.331598815338587</v>
          </cell>
          <cell r="BO30">
            <v>42.577788907757665</v>
          </cell>
        </row>
        <row r="31">
          <cell r="A31" t="str">
            <v>Additional Income Statement Items</v>
          </cell>
          <cell r="B31">
            <v>0</v>
          </cell>
          <cell r="C31">
            <v>0</v>
          </cell>
          <cell r="D31">
            <v>0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</row>
        <row r="37">
          <cell r="A37" t="str">
            <v>Balance Sheet</v>
          </cell>
          <cell r="B37">
            <v>0</v>
          </cell>
          <cell r="C37">
            <v>0</v>
          </cell>
          <cell r="D37">
            <v>0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7.181</v>
          </cell>
          <cell r="P38">
            <v>17.581</v>
          </cell>
          <cell r="Q38">
            <v>28.85</v>
          </cell>
          <cell r="R38">
            <v>134.197</v>
          </cell>
          <cell r="S38">
            <v>123.911</v>
          </cell>
          <cell r="T38">
            <v>209.94734368876121</v>
          </cell>
          <cell r="U38">
            <v>302.7689357635677</v>
          </cell>
          <cell r="V38">
            <v>401.94732961158689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7.181</v>
          </cell>
          <cell r="AN38">
            <v>10.265000000000001</v>
          </cell>
          <cell r="AO38">
            <v>17.959</v>
          </cell>
          <cell r="AP38">
            <v>13.736000000000001</v>
          </cell>
          <cell r="AQ38">
            <v>17.581</v>
          </cell>
          <cell r="AR38">
            <v>5.085</v>
          </cell>
          <cell r="AS38">
            <v>15.37</v>
          </cell>
          <cell r="AT38">
            <v>21.562999999999999</v>
          </cell>
          <cell r="AU38">
            <v>28.85</v>
          </cell>
          <cell r="AV38">
            <v>54.048999999999999</v>
          </cell>
          <cell r="AW38">
            <v>62.835999999999999</v>
          </cell>
          <cell r="AX38">
            <v>76.662000000000006</v>
          </cell>
          <cell r="AY38">
            <v>134.197</v>
          </cell>
          <cell r="AZ38">
            <v>145.303</v>
          </cell>
          <cell r="BA38">
            <v>169.44399999999999</v>
          </cell>
          <cell r="BB38">
            <v>167.88800000000001</v>
          </cell>
          <cell r="BC38">
            <v>123.911</v>
          </cell>
          <cell r="BD38">
            <v>143.702</v>
          </cell>
          <cell r="BE38">
            <v>172.37423136361562</v>
          </cell>
          <cell r="BF38">
            <v>201.01328869401323</v>
          </cell>
          <cell r="BG38">
            <v>209.94734368876121</v>
          </cell>
          <cell r="BH38">
            <v>223.10495362680953</v>
          </cell>
          <cell r="BI38">
            <v>256.28273829646383</v>
          </cell>
          <cell r="BJ38">
            <v>289.17147609686123</v>
          </cell>
          <cell r="BK38">
            <v>302.7689357635677</v>
          </cell>
          <cell r="BL38">
            <v>314.12775016241028</v>
          </cell>
          <cell r="BM38">
            <v>351.76253751032488</v>
          </cell>
          <cell r="BN38">
            <v>387.59337171363757</v>
          </cell>
          <cell r="BO38">
            <v>401.94732961158689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8.923</v>
          </cell>
          <cell r="P39">
            <v>0</v>
          </cell>
          <cell r="Q39">
            <v>1.446</v>
          </cell>
          <cell r="R39">
            <v>7.56</v>
          </cell>
          <cell r="S39">
            <v>10.906000000000001</v>
          </cell>
          <cell r="T39">
            <v>14.386519931712268</v>
          </cell>
          <cell r="U39">
            <v>15.195568569653201</v>
          </cell>
          <cell r="V39">
            <v>17.341130846816149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8.923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1.446</v>
          </cell>
          <cell r="AV39">
            <v>5.0620000000000003</v>
          </cell>
          <cell r="AW39">
            <v>8.1419999999999995</v>
          </cell>
          <cell r="AX39">
            <v>7.1929999999999996</v>
          </cell>
          <cell r="AY39">
            <v>7.56</v>
          </cell>
          <cell r="AZ39">
            <v>7.7560000000000002</v>
          </cell>
          <cell r="BA39">
            <v>10.952999999999999</v>
          </cell>
          <cell r="BB39">
            <v>11.54</v>
          </cell>
          <cell r="BC39">
            <v>10.906000000000001</v>
          </cell>
          <cell r="BD39">
            <v>10.601000000000001</v>
          </cell>
          <cell r="BE39">
            <v>16.343112065357012</v>
          </cell>
          <cell r="BF39">
            <v>14.220238419587622</v>
          </cell>
          <cell r="BG39">
            <v>14.386519931712268</v>
          </cell>
          <cell r="BH39">
            <v>11.206122319940214</v>
          </cell>
          <cell r="BI39">
            <v>17.821698920643357</v>
          </cell>
          <cell r="BJ39">
            <v>15.064929282254202</v>
          </cell>
          <cell r="BK39">
            <v>15.195568569653201</v>
          </cell>
          <cell r="BL39">
            <v>11.268690040341328</v>
          </cell>
          <cell r="BM39">
            <v>18.699318124774187</v>
          </cell>
          <cell r="BN39">
            <v>15.393072675518182</v>
          </cell>
          <cell r="BO39">
            <v>17.341130846816149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1.0470000000000002</v>
          </cell>
          <cell r="P41">
            <v>5.6029999999999998</v>
          </cell>
          <cell r="Q41">
            <v>6.0349999999999993</v>
          </cell>
          <cell r="R41">
            <v>5.7530000000000001</v>
          </cell>
          <cell r="S41">
            <v>68.766000000000005</v>
          </cell>
          <cell r="T41">
            <v>69.063332928691665</v>
          </cell>
          <cell r="U41">
            <v>71.220803086919659</v>
          </cell>
          <cell r="V41">
            <v>72.940288051626041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1.0470000000000002</v>
          </cell>
          <cell r="AN41">
            <v>6.2509999999999994</v>
          </cell>
          <cell r="AO41">
            <v>6.0229999999999997</v>
          </cell>
          <cell r="AP41">
            <v>6.9449999999999994</v>
          </cell>
          <cell r="AQ41">
            <v>5.6029999999999998</v>
          </cell>
          <cell r="AR41">
            <v>6.9790000000000001</v>
          </cell>
          <cell r="AS41">
            <v>6.6629999999999994</v>
          </cell>
          <cell r="AT41">
            <v>7.0819999999999999</v>
          </cell>
          <cell r="AU41">
            <v>6.0349999999999993</v>
          </cell>
          <cell r="AV41">
            <v>8.9370000000000012</v>
          </cell>
          <cell r="AW41">
            <v>6.8580000000000005</v>
          </cell>
          <cell r="AX41">
            <v>7.1310000000000002</v>
          </cell>
          <cell r="AY41">
            <v>5.7530000000000001</v>
          </cell>
          <cell r="AZ41">
            <v>8.4730000000000008</v>
          </cell>
          <cell r="BA41">
            <v>6.4349999999999996</v>
          </cell>
          <cell r="BB41">
            <v>29.406999999999996</v>
          </cell>
          <cell r="BC41">
            <v>68.766000000000005</v>
          </cell>
          <cell r="BD41">
            <v>73.966999999999999</v>
          </cell>
          <cell r="BE41">
            <v>54.856587662910115</v>
          </cell>
          <cell r="BF41">
            <v>52.002111991474685</v>
          </cell>
          <cell r="BG41">
            <v>69.063332928691665</v>
          </cell>
          <cell r="BH41">
            <v>79.157571003097303</v>
          </cell>
          <cell r="BI41">
            <v>55.918957244200207</v>
          </cell>
          <cell r="BJ41">
            <v>52.337149478149442</v>
          </cell>
          <cell r="BK41">
            <v>71.220803086919659</v>
          </cell>
          <cell r="BL41">
            <v>84.113704792841418</v>
          </cell>
          <cell r="BM41">
            <v>56.826895424915023</v>
          </cell>
          <cell r="BN41">
            <v>52.528366651775393</v>
          </cell>
          <cell r="BO41">
            <v>72.940288051626041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17.151</v>
          </cell>
          <cell r="P42">
            <v>23.183999999999997</v>
          </cell>
          <cell r="Q42">
            <v>36.331000000000003</v>
          </cell>
          <cell r="R42">
            <v>147.51</v>
          </cell>
          <cell r="S42">
            <v>203.583</v>
          </cell>
          <cell r="T42">
            <v>293.39719654916519</v>
          </cell>
          <cell r="U42">
            <v>389.18530742014053</v>
          </cell>
          <cell r="V42">
            <v>492.22874851002911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17.151</v>
          </cell>
          <cell r="AN42">
            <v>16.515999999999998</v>
          </cell>
          <cell r="AO42">
            <v>23.981999999999999</v>
          </cell>
          <cell r="AP42">
            <v>20.681000000000001</v>
          </cell>
          <cell r="AQ42">
            <v>23.183999999999997</v>
          </cell>
          <cell r="AR42">
            <v>12.064</v>
          </cell>
          <cell r="AS42">
            <v>22.032999999999998</v>
          </cell>
          <cell r="AT42">
            <v>28.645</v>
          </cell>
          <cell r="AU42">
            <v>36.331000000000003</v>
          </cell>
          <cell r="AV42">
            <v>68.048000000000002</v>
          </cell>
          <cell r="AW42">
            <v>77.835999999999984</v>
          </cell>
          <cell r="AX42">
            <v>90.986000000000004</v>
          </cell>
          <cell r="AY42">
            <v>147.51</v>
          </cell>
          <cell r="AZ42">
            <v>161.53200000000001</v>
          </cell>
          <cell r="BA42">
            <v>186.83199999999999</v>
          </cell>
          <cell r="BB42">
            <v>208.83500000000001</v>
          </cell>
          <cell r="BC42">
            <v>203.583</v>
          </cell>
          <cell r="BD42">
            <v>228.26999999999998</v>
          </cell>
          <cell r="BE42">
            <v>243.57393109188274</v>
          </cell>
          <cell r="BF42">
            <v>267.23563910507556</v>
          </cell>
          <cell r="BG42">
            <v>293.39719654916519</v>
          </cell>
          <cell r="BH42">
            <v>313.46864694984708</v>
          </cell>
          <cell r="BI42">
            <v>330.02339446130742</v>
          </cell>
          <cell r="BJ42">
            <v>356.57355485726487</v>
          </cell>
          <cell r="BK42">
            <v>389.18530742014053</v>
          </cell>
          <cell r="BL42">
            <v>409.51014499559301</v>
          </cell>
          <cell r="BM42">
            <v>427.28875106001408</v>
          </cell>
          <cell r="BN42">
            <v>455.51481104093114</v>
          </cell>
          <cell r="BO42">
            <v>492.22874851002911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2.79</v>
          </cell>
          <cell r="P43">
            <v>6.5339999999999998</v>
          </cell>
          <cell r="Q43">
            <v>18.146000000000001</v>
          </cell>
          <cell r="R43">
            <v>27.215</v>
          </cell>
          <cell r="S43">
            <v>46.814</v>
          </cell>
          <cell r="T43">
            <v>68.321732520852493</v>
          </cell>
          <cell r="U43">
            <v>92.027804118730515</v>
          </cell>
          <cell r="V43">
            <v>115.38254579986616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2.79</v>
          </cell>
          <cell r="AN43">
            <v>8.4559999999999995</v>
          </cell>
          <cell r="AO43">
            <v>7.7930000000000001</v>
          </cell>
          <cell r="AP43">
            <v>6.9169999999999998</v>
          </cell>
          <cell r="AQ43">
            <v>6.5339999999999998</v>
          </cell>
          <cell r="AR43">
            <v>5.6040000000000001</v>
          </cell>
          <cell r="AS43">
            <v>4.9859999999999998</v>
          </cell>
          <cell r="AT43">
            <v>4.32</v>
          </cell>
          <cell r="AU43">
            <v>4.0490000000000004</v>
          </cell>
          <cell r="AV43">
            <v>5.673</v>
          </cell>
          <cell r="AW43">
            <v>6.2519999999999998</v>
          </cell>
          <cell r="AX43">
            <v>7.2670000000000003</v>
          </cell>
          <cell r="AY43">
            <v>9.7010000000000005</v>
          </cell>
          <cell r="AZ43">
            <v>9.9550000000000001</v>
          </cell>
          <cell r="BA43">
            <v>11.154999999999999</v>
          </cell>
          <cell r="BB43">
            <v>12.586</v>
          </cell>
          <cell r="BC43">
            <v>16.504000000000001</v>
          </cell>
          <cell r="BD43">
            <v>18.064</v>
          </cell>
          <cell r="BE43">
            <v>20.582890654507459</v>
          </cell>
          <cell r="BF43">
            <v>21.925362349027122</v>
          </cell>
          <cell r="BG43">
            <v>26.138637137820361</v>
          </cell>
          <cell r="BH43">
            <v>28.501463133020192</v>
          </cell>
          <cell r="BI43">
            <v>30.842240301101057</v>
          </cell>
          <cell r="BJ43">
            <v>31.804379563326982</v>
          </cell>
          <cell r="BK43">
            <v>36.166250781569204</v>
          </cell>
          <cell r="BL43">
            <v>38.351764482538073</v>
          </cell>
          <cell r="BM43">
            <v>40.523073728039755</v>
          </cell>
          <cell r="BN43">
            <v>41.134627487134196</v>
          </cell>
          <cell r="BO43">
            <v>45.683585973928722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-14.097</v>
          </cell>
          <cell r="R44">
            <v>-17.513999999999999</v>
          </cell>
          <cell r="S44">
            <v>-30.31</v>
          </cell>
          <cell r="T44">
            <v>-42.183095383032125</v>
          </cell>
          <cell r="U44">
            <v>-55.861553337161311</v>
          </cell>
          <cell r="V44">
            <v>-69.698959825937436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2.79</v>
          </cell>
          <cell r="P45">
            <v>6.5339999999999998</v>
          </cell>
          <cell r="Q45">
            <v>4.0490000000000004</v>
          </cell>
          <cell r="R45">
            <v>9.7010000000000005</v>
          </cell>
          <cell r="S45">
            <v>16.504000000000001</v>
          </cell>
          <cell r="T45">
            <v>26.138637137820361</v>
          </cell>
          <cell r="U45">
            <v>36.166250781569204</v>
          </cell>
          <cell r="V45">
            <v>45.683585973928722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2.79</v>
          </cell>
          <cell r="AN45">
            <v>8.4559999999999995</v>
          </cell>
          <cell r="AO45">
            <v>7.7930000000000001</v>
          </cell>
          <cell r="AP45">
            <v>6.9169999999999998</v>
          </cell>
          <cell r="AQ45">
            <v>6.5339999999999998</v>
          </cell>
          <cell r="AR45">
            <v>5.6040000000000001</v>
          </cell>
          <cell r="AS45">
            <v>4.9859999999999998</v>
          </cell>
          <cell r="AT45">
            <v>4.32</v>
          </cell>
          <cell r="AU45">
            <v>4.0490000000000004</v>
          </cell>
          <cell r="AV45">
            <v>5.673</v>
          </cell>
          <cell r="AW45">
            <v>6.2519999999999998</v>
          </cell>
          <cell r="AX45">
            <v>7.2670000000000003</v>
          </cell>
          <cell r="AY45">
            <v>9.7010000000000005</v>
          </cell>
          <cell r="AZ45">
            <v>9.9550000000000001</v>
          </cell>
          <cell r="BA45">
            <v>11.154999999999999</v>
          </cell>
          <cell r="BB45">
            <v>12.586</v>
          </cell>
          <cell r="BC45">
            <v>16.504000000000001</v>
          </cell>
          <cell r="BD45">
            <v>18.064</v>
          </cell>
          <cell r="BE45">
            <v>20.582890654507459</v>
          </cell>
          <cell r="BF45">
            <v>21.925362349027122</v>
          </cell>
          <cell r="BG45">
            <v>26.138637137820361</v>
          </cell>
          <cell r="BH45">
            <v>28.501463133020192</v>
          </cell>
          <cell r="BI45">
            <v>30.842240301101057</v>
          </cell>
          <cell r="BJ45">
            <v>31.804379563326982</v>
          </cell>
          <cell r="BK45">
            <v>36.166250781569204</v>
          </cell>
          <cell r="BL45">
            <v>38.351764482538073</v>
          </cell>
          <cell r="BM45">
            <v>40.523073728039755</v>
          </cell>
          <cell r="BN45">
            <v>41.134627487134196</v>
          </cell>
          <cell r="BO45">
            <v>45.683585973928722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186.928</v>
          </cell>
          <cell r="S46">
            <v>186.928</v>
          </cell>
          <cell r="T46">
            <v>186.928</v>
          </cell>
          <cell r="U46">
            <v>186.928</v>
          </cell>
          <cell r="V46">
            <v>186.928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186.69399999999999</v>
          </cell>
          <cell r="AW46">
            <v>184.72800000000001</v>
          </cell>
          <cell r="AX46">
            <v>182.761</v>
          </cell>
          <cell r="AY46">
            <v>180.67</v>
          </cell>
          <cell r="AZ46">
            <v>178.70400000000001</v>
          </cell>
          <cell r="BA46">
            <v>176.738</v>
          </cell>
          <cell r="BB46">
            <v>174.77199999999999</v>
          </cell>
          <cell r="BC46">
            <v>205.36499999999998</v>
          </cell>
          <cell r="BD46">
            <v>203.13399999999999</v>
          </cell>
          <cell r="BE46">
            <v>202.23435999999998</v>
          </cell>
          <cell r="BF46">
            <v>201.35271279999998</v>
          </cell>
          <cell r="BG46">
            <v>200.48869854399999</v>
          </cell>
          <cell r="BH46">
            <v>199.64196457311999</v>
          </cell>
          <cell r="BI46">
            <v>198.8121652816576</v>
          </cell>
          <cell r="BJ46">
            <v>197.99896197602442</v>
          </cell>
          <cell r="BK46">
            <v>197.20202273650395</v>
          </cell>
          <cell r="BL46">
            <v>197.20202273650395</v>
          </cell>
          <cell r="BM46">
            <v>197.20202273650395</v>
          </cell>
          <cell r="BN46">
            <v>197.20202273650395</v>
          </cell>
          <cell r="BO46">
            <v>197.20202273650395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-6.2580000000000009</v>
          </cell>
          <cell r="S47">
            <v>18.436999999999983</v>
          </cell>
          <cell r="T47">
            <v>13.56069854399999</v>
          </cell>
          <cell r="U47">
            <v>10.274022736503952</v>
          </cell>
          <cell r="V47">
            <v>10.274022736503952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180.67</v>
          </cell>
          <cell r="S48">
            <v>205.36499999999998</v>
          </cell>
          <cell r="T48">
            <v>200.48869854399999</v>
          </cell>
          <cell r="U48">
            <v>197.20202273650395</v>
          </cell>
          <cell r="V48">
            <v>197.20202273650395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186.69399999999999</v>
          </cell>
          <cell r="AW48">
            <v>184.72800000000001</v>
          </cell>
          <cell r="AX48">
            <v>182.761</v>
          </cell>
          <cell r="AY48">
            <v>180.67</v>
          </cell>
          <cell r="AZ48">
            <v>178.70400000000001</v>
          </cell>
          <cell r="BA48">
            <v>176.738</v>
          </cell>
          <cell r="BB48">
            <v>174.77199999999999</v>
          </cell>
          <cell r="BC48">
            <v>205.36499999999998</v>
          </cell>
          <cell r="BD48">
            <v>203.13399999999999</v>
          </cell>
          <cell r="BE48">
            <v>202.23435999999998</v>
          </cell>
          <cell r="BF48">
            <v>201.35271279999998</v>
          </cell>
          <cell r="BG48">
            <v>200.48869854399999</v>
          </cell>
          <cell r="BH48">
            <v>199.64196457311999</v>
          </cell>
          <cell r="BI48">
            <v>198.8121652816576</v>
          </cell>
          <cell r="BJ48">
            <v>197.99896197602442</v>
          </cell>
          <cell r="BK48">
            <v>197.20202273650395</v>
          </cell>
          <cell r="BL48">
            <v>197.20202273650395</v>
          </cell>
          <cell r="BM48">
            <v>197.20202273650395</v>
          </cell>
          <cell r="BN48">
            <v>197.20202273650395</v>
          </cell>
          <cell r="BO48">
            <v>197.20202273650395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48.688000000000002</v>
          </cell>
          <cell r="T50">
            <v>47.521999999999998</v>
          </cell>
          <cell r="U50">
            <v>47.521999999999998</v>
          </cell>
          <cell r="V50">
            <v>47.521999999999998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24.047999999999998</v>
          </cell>
          <cell r="BC50">
            <v>48.688000000000002</v>
          </cell>
          <cell r="BD50">
            <v>47.521999999999998</v>
          </cell>
          <cell r="BE50">
            <v>47.521999999999998</v>
          </cell>
          <cell r="BF50">
            <v>47.521999999999998</v>
          </cell>
          <cell r="BG50">
            <v>47.521999999999998</v>
          </cell>
          <cell r="BH50">
            <v>47.521999999999998</v>
          </cell>
          <cell r="BI50">
            <v>47.521999999999998</v>
          </cell>
          <cell r="BJ50">
            <v>47.521999999999998</v>
          </cell>
          <cell r="BK50">
            <v>47.521999999999998</v>
          </cell>
          <cell r="BL50">
            <v>47.521999999999998</v>
          </cell>
          <cell r="BM50">
            <v>47.521999999999998</v>
          </cell>
          <cell r="BN50">
            <v>47.521999999999998</v>
          </cell>
          <cell r="BO50">
            <v>47.521999999999998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0.125</v>
          </cell>
          <cell r="P51">
            <v>1.6419999999999999</v>
          </cell>
          <cell r="Q51">
            <v>1.68</v>
          </cell>
          <cell r="R51">
            <v>1.7070000000000001</v>
          </cell>
          <cell r="S51">
            <v>37.797999999999995</v>
          </cell>
          <cell r="T51">
            <v>35.377104842923011</v>
          </cell>
          <cell r="U51">
            <v>34.134087407698829</v>
          </cell>
          <cell r="V51">
            <v>32.446884029869544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0.125</v>
          </cell>
          <cell r="AN51">
            <v>1.6890000000000001</v>
          </cell>
          <cell r="AO51">
            <v>1.675</v>
          </cell>
          <cell r="AP51">
            <v>1.696</v>
          </cell>
          <cell r="AQ51">
            <v>1.6419999999999999</v>
          </cell>
          <cell r="AR51">
            <v>1.78</v>
          </cell>
          <cell r="AS51">
            <v>1.7609999999999999</v>
          </cell>
          <cell r="AT51">
            <v>1.8069999999999999</v>
          </cell>
          <cell r="AU51">
            <v>1.68</v>
          </cell>
          <cell r="AV51">
            <v>4.0549999999999997</v>
          </cell>
          <cell r="AW51">
            <v>3.0659999999999998</v>
          </cell>
          <cell r="AX51">
            <v>3.0960000000000001</v>
          </cell>
          <cell r="AY51">
            <v>1.7070000000000001</v>
          </cell>
          <cell r="AZ51">
            <v>1.8260000000000001</v>
          </cell>
          <cell r="BA51">
            <v>1.7070000000000001</v>
          </cell>
          <cell r="BB51">
            <v>1.7589999999999999</v>
          </cell>
          <cell r="BC51">
            <v>37.797999999999995</v>
          </cell>
          <cell r="BD51">
            <v>37.546999999999997</v>
          </cell>
          <cell r="BE51">
            <v>36.06005874660471</v>
          </cell>
          <cell r="BF51">
            <v>32.914459094491924</v>
          </cell>
          <cell r="BG51">
            <v>35.377104842923011</v>
          </cell>
          <cell r="BH51">
            <v>35.761965577196456</v>
          </cell>
          <cell r="BI51">
            <v>35.919529975527297</v>
          </cell>
          <cell r="BJ51">
            <v>34.280080707176744</v>
          </cell>
          <cell r="BK51">
            <v>34.134087407698829</v>
          </cell>
          <cell r="BL51">
            <v>35.291057880426536</v>
          </cell>
          <cell r="BM51">
            <v>34.997673698767571</v>
          </cell>
          <cell r="BN51">
            <v>34.288255982797871</v>
          </cell>
          <cell r="BO51">
            <v>32.446884029869544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20.065999999999999</v>
          </cell>
          <cell r="P52">
            <v>31.36</v>
          </cell>
          <cell r="Q52">
            <v>42.06</v>
          </cell>
          <cell r="R52">
            <v>339.58799999999997</v>
          </cell>
          <cell r="S52">
            <v>463.25</v>
          </cell>
          <cell r="T52">
            <v>555.40163707390855</v>
          </cell>
          <cell r="U52">
            <v>656.68766834591247</v>
          </cell>
          <cell r="V52">
            <v>767.56124125033125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20.065999999999999</v>
          </cell>
          <cell r="AN52">
            <v>26.660999999999998</v>
          </cell>
          <cell r="AO52">
            <v>33.450000000000003</v>
          </cell>
          <cell r="AP52">
            <v>29.294</v>
          </cell>
          <cell r="AQ52">
            <v>31.36</v>
          </cell>
          <cell r="AR52">
            <v>19.448</v>
          </cell>
          <cell r="AS52">
            <v>28.779999999999998</v>
          </cell>
          <cell r="AT52">
            <v>34.771999999999998</v>
          </cell>
          <cell r="AU52">
            <v>42.06</v>
          </cell>
          <cell r="AV52">
            <v>264.47000000000003</v>
          </cell>
          <cell r="AW52">
            <v>271.88200000000001</v>
          </cell>
          <cell r="AX52">
            <v>284.11</v>
          </cell>
          <cell r="AY52">
            <v>339.58799999999997</v>
          </cell>
          <cell r="AZ52">
            <v>352.01700000000005</v>
          </cell>
          <cell r="BA52">
            <v>376.43200000000002</v>
          </cell>
          <cell r="BB52">
            <v>397.952</v>
          </cell>
          <cell r="BC52">
            <v>463.25</v>
          </cell>
          <cell r="BD52">
            <v>487.01499999999999</v>
          </cell>
          <cell r="BE52">
            <v>502.45124049299488</v>
          </cell>
          <cell r="BF52">
            <v>523.42817334859456</v>
          </cell>
          <cell r="BG52">
            <v>555.40163707390855</v>
          </cell>
          <cell r="BH52">
            <v>577.37404023318368</v>
          </cell>
          <cell r="BI52">
            <v>595.5973300195933</v>
          </cell>
          <cell r="BJ52">
            <v>620.656977103793</v>
          </cell>
          <cell r="BK52">
            <v>656.68766834591247</v>
          </cell>
          <cell r="BL52">
            <v>680.35499009506157</v>
          </cell>
          <cell r="BM52">
            <v>700.01152122332542</v>
          </cell>
          <cell r="BN52">
            <v>728.13971724736712</v>
          </cell>
          <cell r="BO52">
            <v>767.56124125033125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1.2270000000000001</v>
          </cell>
          <cell r="P53">
            <v>0</v>
          </cell>
          <cell r="Q53">
            <v>4.0839999999999996</v>
          </cell>
          <cell r="R53">
            <v>1.151</v>
          </cell>
          <cell r="S53">
            <v>2.4220000000000002</v>
          </cell>
          <cell r="T53">
            <v>2.8933783102885013</v>
          </cell>
          <cell r="U53">
            <v>3.3746256258665008</v>
          </cell>
          <cell r="V53">
            <v>3.851111215018221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1.2270000000000001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4.0839999999999996</v>
          </cell>
          <cell r="AV53">
            <v>5.1959999999999997</v>
          </cell>
          <cell r="AW53">
            <v>6.468</v>
          </cell>
          <cell r="AX53">
            <v>9.9179999999999993</v>
          </cell>
          <cell r="AY53">
            <v>1.151</v>
          </cell>
          <cell r="AZ53">
            <v>1.3759999999999999</v>
          </cell>
          <cell r="BA53">
            <v>1.2509999999999999</v>
          </cell>
          <cell r="BB53">
            <v>2.9220000000000002</v>
          </cell>
          <cell r="BC53">
            <v>2.4220000000000002</v>
          </cell>
          <cell r="BD53">
            <v>4.4930000000000003</v>
          </cell>
          <cell r="BE53">
            <v>0.95170310298947136</v>
          </cell>
          <cell r="BF53">
            <v>2.2898198474198477</v>
          </cell>
          <cell r="BG53">
            <v>2.8933783102885013</v>
          </cell>
          <cell r="BH53">
            <v>5.3530989605651298</v>
          </cell>
          <cell r="BI53">
            <v>1.1242044823138306</v>
          </cell>
          <cell r="BJ53">
            <v>2.6721582906637087</v>
          </cell>
          <cell r="BK53">
            <v>3.3746256258665008</v>
          </cell>
          <cell r="BL53">
            <v>6.1667467724603036</v>
          </cell>
          <cell r="BM53">
            <v>1.2866842655015196</v>
          </cell>
          <cell r="BN53">
            <v>3.0389399252130582</v>
          </cell>
          <cell r="BO53">
            <v>3.851111215018221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0.48699999999999999</v>
          </cell>
          <cell r="P54">
            <v>13.01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0.48699999999999999</v>
          </cell>
          <cell r="AN54">
            <v>12.228999999999999</v>
          </cell>
          <cell r="AO54">
            <v>14.01</v>
          </cell>
          <cell r="AP54">
            <v>14.01</v>
          </cell>
          <cell r="AQ54">
            <v>13.01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13.94</v>
          </cell>
          <cell r="AW54">
            <v>15.4</v>
          </cell>
          <cell r="AX54">
            <v>17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15.354999999999999</v>
          </cell>
          <cell r="P55">
            <v>77.668999999999997</v>
          </cell>
          <cell r="Q55">
            <v>88.32</v>
          </cell>
          <cell r="R55">
            <v>118.20599999999999</v>
          </cell>
          <cell r="S55">
            <v>154.03199999999998</v>
          </cell>
          <cell r="T55">
            <v>196.17338588417957</v>
          </cell>
          <cell r="U55">
            <v>230.87342022024126</v>
          </cell>
          <cell r="V55">
            <v>253.36919248151409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15.354999999999999</v>
          </cell>
          <cell r="AN55">
            <v>91.442999999999998</v>
          </cell>
          <cell r="AO55">
            <v>86.00800000000001</v>
          </cell>
          <cell r="AP55">
            <v>80.596999999999994</v>
          </cell>
          <cell r="AQ55">
            <v>77.668999999999997</v>
          </cell>
          <cell r="AR55">
            <v>80.95</v>
          </cell>
          <cell r="AS55">
            <v>88.520999999999987</v>
          </cell>
          <cell r="AT55">
            <v>94.311000000000007</v>
          </cell>
          <cell r="AU55">
            <v>88.32</v>
          </cell>
          <cell r="AV55">
            <v>101.12200000000001</v>
          </cell>
          <cell r="AW55">
            <v>108.328</v>
          </cell>
          <cell r="AX55">
            <v>112.869</v>
          </cell>
          <cell r="AY55">
            <v>118.20599999999999</v>
          </cell>
          <cell r="AZ55">
            <v>131.80199999999999</v>
          </cell>
          <cell r="BA55">
            <v>145.64500000000001</v>
          </cell>
          <cell r="BB55">
            <v>149.405</v>
          </cell>
          <cell r="BC55">
            <v>154.03199999999998</v>
          </cell>
          <cell r="BD55">
            <v>170.386</v>
          </cell>
          <cell r="BE55">
            <v>188.21983250452899</v>
          </cell>
          <cell r="BF55">
            <v>190.18671663650082</v>
          </cell>
          <cell r="BG55">
            <v>196.17338588417957</v>
          </cell>
          <cell r="BH55">
            <v>210.85604610851476</v>
          </cell>
          <cell r="BI55">
            <v>229.35406163357661</v>
          </cell>
          <cell r="BJ55">
            <v>228.56448954223544</v>
          </cell>
          <cell r="BK55">
            <v>230.87342022024126</v>
          </cell>
          <cell r="BL55">
            <v>243.14793415493725</v>
          </cell>
          <cell r="BM55">
            <v>260.04272520288362</v>
          </cell>
          <cell r="BN55">
            <v>255.66194094537107</v>
          </cell>
          <cell r="BO55">
            <v>253.36919248151409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17.068999999999999</v>
          </cell>
          <cell r="P56">
            <v>90.679000000000002</v>
          </cell>
          <cell r="Q56">
            <v>92.403999999999996</v>
          </cell>
          <cell r="R56">
            <v>119.357</v>
          </cell>
          <cell r="S56">
            <v>156.45400000000001</v>
          </cell>
          <cell r="T56">
            <v>199.06676419446808</v>
          </cell>
          <cell r="U56">
            <v>234.24804584610774</v>
          </cell>
          <cell r="V56">
            <v>257.22030369653231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17.068999999999999</v>
          </cell>
          <cell r="AN56">
            <v>103.672</v>
          </cell>
          <cell r="AO56">
            <v>100.018</v>
          </cell>
          <cell r="AP56">
            <v>94.606999999999999</v>
          </cell>
          <cell r="AQ56">
            <v>90.679000000000002</v>
          </cell>
          <cell r="AR56">
            <v>80.95</v>
          </cell>
          <cell r="AS56">
            <v>88.520999999999987</v>
          </cell>
          <cell r="AT56">
            <v>94.311000000000007</v>
          </cell>
          <cell r="AU56">
            <v>92.403999999999996</v>
          </cell>
          <cell r="AV56">
            <v>120.25800000000001</v>
          </cell>
          <cell r="AW56">
            <v>130.196</v>
          </cell>
          <cell r="AX56">
            <v>139.78700000000001</v>
          </cell>
          <cell r="AY56">
            <v>119.357</v>
          </cell>
          <cell r="AZ56">
            <v>133.178</v>
          </cell>
          <cell r="BA56">
            <v>146.89600000000002</v>
          </cell>
          <cell r="BB56">
            <v>152.327</v>
          </cell>
          <cell r="BC56">
            <v>156.45400000000001</v>
          </cell>
          <cell r="BD56">
            <v>174.87899999999999</v>
          </cell>
          <cell r="BE56">
            <v>189.17153560751845</v>
          </cell>
          <cell r="BF56">
            <v>192.47653648392068</v>
          </cell>
          <cell r="BG56">
            <v>199.06676419446808</v>
          </cell>
          <cell r="BH56">
            <v>216.20914506907991</v>
          </cell>
          <cell r="BI56">
            <v>230.47826611589042</v>
          </cell>
          <cell r="BJ56">
            <v>231.23664783289917</v>
          </cell>
          <cell r="BK56">
            <v>234.24804584610774</v>
          </cell>
          <cell r="BL56">
            <v>249.31468092739755</v>
          </cell>
          <cell r="BM56">
            <v>261.32940946838511</v>
          </cell>
          <cell r="BN56">
            <v>258.70088087058411</v>
          </cell>
          <cell r="BO56">
            <v>257.22030369653231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22.692</v>
          </cell>
          <cell r="P57">
            <v>56.58</v>
          </cell>
          <cell r="Q57">
            <v>70.02</v>
          </cell>
          <cell r="R57">
            <v>90.876999999999995</v>
          </cell>
          <cell r="S57">
            <v>119.10599999999999</v>
          </cell>
          <cell r="T57">
            <v>154.44996273589874</v>
          </cell>
          <cell r="U57">
            <v>184.77604810412379</v>
          </cell>
          <cell r="V57">
            <v>203.69109805003657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22.692</v>
          </cell>
          <cell r="AN57">
            <v>58.225999999999999</v>
          </cell>
          <cell r="AO57">
            <v>61.441000000000003</v>
          </cell>
          <cell r="AP57">
            <v>60.253999999999998</v>
          </cell>
          <cell r="AQ57">
            <v>56.58</v>
          </cell>
          <cell r="AR57">
            <v>63.872</v>
          </cell>
          <cell r="AS57">
            <v>71.822999999999993</v>
          </cell>
          <cell r="AT57">
            <v>72.204999999999998</v>
          </cell>
          <cell r="AU57">
            <v>70.02</v>
          </cell>
          <cell r="AV57">
            <v>79.799000000000007</v>
          </cell>
          <cell r="AW57">
            <v>89.06</v>
          </cell>
          <cell r="AX57">
            <v>89.483000000000004</v>
          </cell>
          <cell r="AY57">
            <v>90.876999999999995</v>
          </cell>
          <cell r="AZ57">
            <v>103.354</v>
          </cell>
          <cell r="BA57">
            <v>115.965</v>
          </cell>
          <cell r="BB57">
            <v>115.816</v>
          </cell>
          <cell r="BC57">
            <v>119.10599999999999</v>
          </cell>
          <cell r="BD57">
            <v>136.31899999999999</v>
          </cell>
          <cell r="BE57">
            <v>150.74099823200243</v>
          </cell>
          <cell r="BF57">
            <v>148.79645768714826</v>
          </cell>
          <cell r="BG57">
            <v>154.44996273589874</v>
          </cell>
          <cell r="BH57">
            <v>172.83119585386419</v>
          </cell>
          <cell r="BI57">
            <v>187.75262864382896</v>
          </cell>
          <cell r="BJ57">
            <v>182.87896780874516</v>
          </cell>
          <cell r="BK57">
            <v>184.77604810412379</v>
          </cell>
          <cell r="BL57">
            <v>202.29675730941565</v>
          </cell>
          <cell r="BM57">
            <v>215.48532142290492</v>
          </cell>
          <cell r="BN57">
            <v>206.68044929183864</v>
          </cell>
          <cell r="BO57">
            <v>203.69109805003657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0.76700000000000002</v>
          </cell>
          <cell r="P58">
            <v>0</v>
          </cell>
          <cell r="Q58">
            <v>0.52100000000000002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0.76700000000000002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0.52100000000000002</v>
          </cell>
          <cell r="AV58">
            <v>54.06</v>
          </cell>
          <cell r="AW58">
            <v>49.81</v>
          </cell>
          <cell r="AX58">
            <v>45.56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10.73</v>
          </cell>
          <cell r="P59">
            <v>10.521000000000001</v>
          </cell>
          <cell r="Q59">
            <v>18.195</v>
          </cell>
          <cell r="R59">
            <v>0.26500000000000001</v>
          </cell>
          <cell r="S59">
            <v>4.6399999999999997</v>
          </cell>
          <cell r="T59">
            <v>5.5430534102967144</v>
          </cell>
          <cell r="U59">
            <v>6.4650135854750452</v>
          </cell>
          <cell r="V59">
            <v>7.3778513780695869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10.73</v>
          </cell>
          <cell r="AN59">
            <v>11.680999999999999</v>
          </cell>
          <cell r="AO59">
            <v>11.382999999999999</v>
          </cell>
          <cell r="AP59">
            <v>10.628</v>
          </cell>
          <cell r="AQ59">
            <v>10.521000000000001</v>
          </cell>
          <cell r="AR59">
            <v>10.407999999999999</v>
          </cell>
          <cell r="AS59">
            <v>14.417</v>
          </cell>
          <cell r="AT59">
            <v>14.302</v>
          </cell>
          <cell r="AU59">
            <v>18.195</v>
          </cell>
          <cell r="AV59">
            <v>26.123999999999999</v>
          </cell>
          <cell r="AW59">
            <v>33.150999999999996</v>
          </cell>
          <cell r="AX59">
            <v>30.475999999999999</v>
          </cell>
          <cell r="AY59">
            <v>0.26500000000000001</v>
          </cell>
          <cell r="AZ59">
            <v>0.23100000000000001</v>
          </cell>
          <cell r="BA59">
            <v>2.673</v>
          </cell>
          <cell r="BB59">
            <v>4.0060000000000002</v>
          </cell>
          <cell r="BC59">
            <v>4.6399999999999997</v>
          </cell>
          <cell r="BD59">
            <v>5.4109999999999996</v>
          </cell>
          <cell r="BE59">
            <v>4.5057943548257828</v>
          </cell>
          <cell r="BF59">
            <v>6.1161689054936756</v>
          </cell>
          <cell r="BG59">
            <v>5.5430534102967144</v>
          </cell>
          <cell r="BH59">
            <v>6.4468325118223699</v>
          </cell>
          <cell r="BI59">
            <v>5.3224941624841353</v>
          </cell>
          <cell r="BJ59">
            <v>7.137404921321691</v>
          </cell>
          <cell r="BK59">
            <v>6.4650135854750452</v>
          </cell>
          <cell r="BL59">
            <v>7.4267230771828832</v>
          </cell>
          <cell r="BM59">
            <v>6.0917471864164376</v>
          </cell>
          <cell r="BN59">
            <v>8.1170882928605526</v>
          </cell>
          <cell r="BO59">
            <v>7.3778513780695869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11.497</v>
          </cell>
          <cell r="P60">
            <v>10.521000000000001</v>
          </cell>
          <cell r="Q60">
            <v>18.716000000000001</v>
          </cell>
          <cell r="R60">
            <v>0.26500000000000001</v>
          </cell>
          <cell r="S60">
            <v>4.6399999999999997</v>
          </cell>
          <cell r="T60">
            <v>5.5430534102967144</v>
          </cell>
          <cell r="U60">
            <v>6.4650135854750452</v>
          </cell>
          <cell r="V60">
            <v>7.3778513780695869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11.497</v>
          </cell>
          <cell r="AN60">
            <v>11.680999999999999</v>
          </cell>
          <cell r="AO60">
            <v>11.382999999999999</v>
          </cell>
          <cell r="AP60">
            <v>10.628</v>
          </cell>
          <cell r="AQ60">
            <v>10.521000000000001</v>
          </cell>
          <cell r="AR60">
            <v>10.407999999999999</v>
          </cell>
          <cell r="AS60">
            <v>14.417</v>
          </cell>
          <cell r="AT60">
            <v>14.302</v>
          </cell>
          <cell r="AU60">
            <v>18.716000000000001</v>
          </cell>
          <cell r="AV60">
            <v>80.183999999999997</v>
          </cell>
          <cell r="AW60">
            <v>82.960999999999999</v>
          </cell>
          <cell r="AX60">
            <v>76.036000000000001</v>
          </cell>
          <cell r="AY60">
            <v>0.26500000000000001</v>
          </cell>
          <cell r="AZ60">
            <v>0.23100000000000001</v>
          </cell>
          <cell r="BA60">
            <v>2.673</v>
          </cell>
          <cell r="BB60">
            <v>4.0060000000000002</v>
          </cell>
          <cell r="BC60">
            <v>4.6399999999999997</v>
          </cell>
          <cell r="BD60">
            <v>5.4109999999999996</v>
          </cell>
          <cell r="BE60">
            <v>4.5057943548257828</v>
          </cell>
          <cell r="BF60">
            <v>6.1161689054936756</v>
          </cell>
          <cell r="BG60">
            <v>5.5430534102967144</v>
          </cell>
          <cell r="BH60">
            <v>6.4468325118223699</v>
          </cell>
          <cell r="BI60">
            <v>5.3224941624841353</v>
          </cell>
          <cell r="BJ60">
            <v>7.137404921321691</v>
          </cell>
          <cell r="BK60">
            <v>6.4650135854750452</v>
          </cell>
          <cell r="BL60">
            <v>7.4267230771828832</v>
          </cell>
          <cell r="BM60">
            <v>6.0917471864164376</v>
          </cell>
          <cell r="BN60">
            <v>8.1170882928605526</v>
          </cell>
          <cell r="BO60">
            <v>7.3778513780695869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28.565999999999999</v>
          </cell>
          <cell r="P61">
            <v>101.2</v>
          </cell>
          <cell r="Q61">
            <v>111.12</v>
          </cell>
          <cell r="R61">
            <v>119.622</v>
          </cell>
          <cell r="S61">
            <v>161.09399999999999</v>
          </cell>
          <cell r="T61">
            <v>204.6098176047648</v>
          </cell>
          <cell r="U61">
            <v>240.71305943158279</v>
          </cell>
          <cell r="V61">
            <v>264.59815507460189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28.565999999999999</v>
          </cell>
          <cell r="AN61">
            <v>115.35299999999999</v>
          </cell>
          <cell r="AO61">
            <v>111.401</v>
          </cell>
          <cell r="AP61">
            <v>105.235</v>
          </cell>
          <cell r="AQ61">
            <v>101.2</v>
          </cell>
          <cell r="AR61">
            <v>91.358000000000004</v>
          </cell>
          <cell r="AS61">
            <v>102.93799999999999</v>
          </cell>
          <cell r="AT61">
            <v>108.613</v>
          </cell>
          <cell r="AU61">
            <v>111.12</v>
          </cell>
          <cell r="AV61">
            <v>200.44200000000001</v>
          </cell>
          <cell r="AW61">
            <v>213.15699999999998</v>
          </cell>
          <cell r="AX61">
            <v>215.82300000000001</v>
          </cell>
          <cell r="AY61">
            <v>119.622</v>
          </cell>
          <cell r="AZ61">
            <v>133.40899999999999</v>
          </cell>
          <cell r="BA61">
            <v>149.56900000000002</v>
          </cell>
          <cell r="BB61">
            <v>156.333</v>
          </cell>
          <cell r="BC61">
            <v>161.09399999999999</v>
          </cell>
          <cell r="BD61">
            <v>180.29</v>
          </cell>
          <cell r="BE61">
            <v>193.67732996234423</v>
          </cell>
          <cell r="BF61">
            <v>198.59270538941436</v>
          </cell>
          <cell r="BG61">
            <v>204.6098176047648</v>
          </cell>
          <cell r="BH61">
            <v>222.65597758090229</v>
          </cell>
          <cell r="BI61">
            <v>235.80076027837455</v>
          </cell>
          <cell r="BJ61">
            <v>238.37405275422086</v>
          </cell>
          <cell r="BK61">
            <v>240.71305943158279</v>
          </cell>
          <cell r="BL61">
            <v>256.74140400458043</v>
          </cell>
          <cell r="BM61">
            <v>267.42115665480156</v>
          </cell>
          <cell r="BN61">
            <v>266.81796916344467</v>
          </cell>
          <cell r="BO61">
            <v>264.59815507460189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-8.5</v>
          </cell>
          <cell r="P63">
            <v>-69.84</v>
          </cell>
          <cell r="Q63">
            <v>-69.06</v>
          </cell>
          <cell r="R63">
            <v>219.96599999999998</v>
          </cell>
          <cell r="S63">
            <v>302.15600000000006</v>
          </cell>
          <cell r="T63">
            <v>350.79181946914366</v>
          </cell>
          <cell r="U63">
            <v>415.97460891432968</v>
          </cell>
          <cell r="V63">
            <v>502.96308617572936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-8.5</v>
          </cell>
          <cell r="AN63">
            <v>-88.692000000000021</v>
          </cell>
          <cell r="AO63">
            <v>-77.950999999999993</v>
          </cell>
          <cell r="AP63">
            <v>-75.941000000000003</v>
          </cell>
          <cell r="AQ63">
            <v>-69.84</v>
          </cell>
          <cell r="AR63">
            <v>-71.91</v>
          </cell>
          <cell r="AS63">
            <v>-74.158000000000015</v>
          </cell>
          <cell r="AT63">
            <v>-73.841000000000008</v>
          </cell>
          <cell r="AU63">
            <v>-69.06</v>
          </cell>
          <cell r="AV63">
            <v>64.02800000000002</v>
          </cell>
          <cell r="AW63">
            <v>58.725000000000023</v>
          </cell>
          <cell r="AX63">
            <v>68.287000000000035</v>
          </cell>
          <cell r="AY63">
            <v>219.96599999999998</v>
          </cell>
          <cell r="AZ63">
            <v>218.60799999999998</v>
          </cell>
          <cell r="BA63">
            <v>226.863</v>
          </cell>
          <cell r="BB63">
            <v>241.61899999999994</v>
          </cell>
          <cell r="BC63">
            <v>302.15600000000006</v>
          </cell>
          <cell r="BD63">
            <v>306.72500000000002</v>
          </cell>
          <cell r="BE63">
            <v>308.77391053065065</v>
          </cell>
          <cell r="BF63">
            <v>324.83546795918016</v>
          </cell>
          <cell r="BG63">
            <v>350.79181946914366</v>
          </cell>
          <cell r="BH63">
            <v>354.71806265228133</v>
          </cell>
          <cell r="BI63">
            <v>359.79656974121872</v>
          </cell>
          <cell r="BJ63">
            <v>382.28292434957211</v>
          </cell>
          <cell r="BK63">
            <v>415.97460891432968</v>
          </cell>
          <cell r="BL63">
            <v>423.61358609048108</v>
          </cell>
          <cell r="BM63">
            <v>432.59036456852368</v>
          </cell>
          <cell r="BN63">
            <v>461.32174808392239</v>
          </cell>
          <cell r="BO63">
            <v>502.96308617572936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-8.5</v>
          </cell>
          <cell r="P65">
            <v>-69.84</v>
          </cell>
          <cell r="Q65">
            <v>-69.06</v>
          </cell>
          <cell r="R65">
            <v>219.96599999999998</v>
          </cell>
          <cell r="S65">
            <v>302.15600000000006</v>
          </cell>
          <cell r="T65">
            <v>350.79181946914366</v>
          </cell>
          <cell r="U65">
            <v>415.97460891432968</v>
          </cell>
          <cell r="V65">
            <v>502.96308617572936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-8.5</v>
          </cell>
          <cell r="AN65">
            <v>-88.692000000000021</v>
          </cell>
          <cell r="AO65">
            <v>-77.950999999999993</v>
          </cell>
          <cell r="AP65">
            <v>-75.941000000000003</v>
          </cell>
          <cell r="AQ65">
            <v>-69.84</v>
          </cell>
          <cell r="AR65">
            <v>-71.91</v>
          </cell>
          <cell r="AS65">
            <v>-74.158000000000015</v>
          </cell>
          <cell r="AT65">
            <v>-73.841000000000008</v>
          </cell>
          <cell r="AU65">
            <v>-69.06</v>
          </cell>
          <cell r="AV65">
            <v>64.02800000000002</v>
          </cell>
          <cell r="AW65">
            <v>58.725000000000023</v>
          </cell>
          <cell r="AX65">
            <v>68.287000000000035</v>
          </cell>
          <cell r="AY65">
            <v>219.96599999999998</v>
          </cell>
          <cell r="AZ65">
            <v>218.60799999999998</v>
          </cell>
          <cell r="BA65">
            <v>226.863</v>
          </cell>
          <cell r="BB65">
            <v>241.61899999999994</v>
          </cell>
          <cell r="BC65">
            <v>302.15600000000006</v>
          </cell>
          <cell r="BD65">
            <v>306.72500000000002</v>
          </cell>
          <cell r="BE65">
            <v>308.77391053065065</v>
          </cell>
          <cell r="BF65">
            <v>324.83546795918016</v>
          </cell>
          <cell r="BG65">
            <v>350.79181946914366</v>
          </cell>
          <cell r="BH65">
            <v>354.71806265228133</v>
          </cell>
          <cell r="BI65">
            <v>359.79656974121872</v>
          </cell>
          <cell r="BJ65">
            <v>382.28292434957211</v>
          </cell>
          <cell r="BK65">
            <v>415.97460891432968</v>
          </cell>
          <cell r="BL65">
            <v>423.61358609048108</v>
          </cell>
          <cell r="BM65">
            <v>432.59036456852368</v>
          </cell>
          <cell r="BN65">
            <v>461.32174808392239</v>
          </cell>
          <cell r="BO65">
            <v>502.96308617572936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20.065999999999999</v>
          </cell>
          <cell r="P66">
            <v>31.36</v>
          </cell>
          <cell r="Q66">
            <v>42.06</v>
          </cell>
          <cell r="R66">
            <v>339.58799999999997</v>
          </cell>
          <cell r="S66">
            <v>463.25000000000006</v>
          </cell>
          <cell r="T66">
            <v>555.40163707390843</v>
          </cell>
          <cell r="U66">
            <v>656.68766834591247</v>
          </cell>
          <cell r="V66">
            <v>767.56124125033125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20.065999999999999</v>
          </cell>
          <cell r="AN66">
            <v>26.660999999999973</v>
          </cell>
          <cell r="AO66">
            <v>33.450000000000003</v>
          </cell>
          <cell r="AP66">
            <v>29.293999999999997</v>
          </cell>
          <cell r="AQ66">
            <v>31.36</v>
          </cell>
          <cell r="AR66">
            <v>19.448000000000008</v>
          </cell>
          <cell r="AS66">
            <v>28.779999999999973</v>
          </cell>
          <cell r="AT66">
            <v>34.771999999999991</v>
          </cell>
          <cell r="AU66">
            <v>42.06</v>
          </cell>
          <cell r="AV66">
            <v>264.47000000000003</v>
          </cell>
          <cell r="AW66">
            <v>271.88200000000001</v>
          </cell>
          <cell r="AX66">
            <v>284.11</v>
          </cell>
          <cell r="AY66">
            <v>339.58799999999997</v>
          </cell>
          <cell r="AZ66">
            <v>352.01699999999994</v>
          </cell>
          <cell r="BA66">
            <v>376.43200000000002</v>
          </cell>
          <cell r="BB66">
            <v>397.95199999999994</v>
          </cell>
          <cell r="BC66">
            <v>463.25000000000006</v>
          </cell>
          <cell r="BD66">
            <v>487.01499999999999</v>
          </cell>
          <cell r="BE66">
            <v>502.45124049299488</v>
          </cell>
          <cell r="BF66">
            <v>523.42817334859456</v>
          </cell>
          <cell r="BG66">
            <v>555.40163707390843</v>
          </cell>
          <cell r="BH66">
            <v>577.37404023318368</v>
          </cell>
          <cell r="BI66">
            <v>595.5973300195933</v>
          </cell>
          <cell r="BJ66">
            <v>620.656977103793</v>
          </cell>
          <cell r="BK66">
            <v>656.68766834591247</v>
          </cell>
          <cell r="BL66">
            <v>680.35499009506157</v>
          </cell>
          <cell r="BM66">
            <v>700.01152122332519</v>
          </cell>
          <cell r="BN66">
            <v>728.13971724736712</v>
          </cell>
          <cell r="BO66">
            <v>767.56124125033125</v>
          </cell>
        </row>
        <row r="67">
          <cell r="A67" t="str">
            <v>Additional Balance Sheet Items</v>
          </cell>
          <cell r="B67">
            <v>0</v>
          </cell>
          <cell r="C67">
            <v>0</v>
          </cell>
          <cell r="D67">
            <v>0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-5.9269999999999996</v>
          </cell>
          <cell r="P68">
            <v>-4.5709999999999997</v>
          </cell>
          <cell r="Q68">
            <v>-28.329000000000001</v>
          </cell>
          <cell r="R68">
            <v>-134.197</v>
          </cell>
          <cell r="S68">
            <v>-123.911</v>
          </cell>
          <cell r="T68">
            <v>-209.94734368876121</v>
          </cell>
          <cell r="U68">
            <v>-302.7689357635677</v>
          </cell>
          <cell r="V68">
            <v>-401.94732961158689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-5.9269999999999996</v>
          </cell>
          <cell r="AN68">
            <v>1.9639999999999986</v>
          </cell>
          <cell r="AO68">
            <v>-3.9489999999999998</v>
          </cell>
          <cell r="AP68">
            <v>0.27399999999999913</v>
          </cell>
          <cell r="AQ68">
            <v>-4.5709999999999997</v>
          </cell>
          <cell r="AR68">
            <v>-5.085</v>
          </cell>
          <cell r="AS68">
            <v>-15.37</v>
          </cell>
          <cell r="AT68">
            <v>-21.562999999999999</v>
          </cell>
          <cell r="AU68">
            <v>-28.329000000000001</v>
          </cell>
          <cell r="AV68">
            <v>13.951000000000001</v>
          </cell>
          <cell r="AW68">
            <v>2.3740000000000094</v>
          </cell>
          <cell r="AX68">
            <v>-14.102000000000004</v>
          </cell>
          <cell r="AY68">
            <v>-134.197</v>
          </cell>
          <cell r="AZ68">
            <v>-145.303</v>
          </cell>
          <cell r="BA68">
            <v>-169.44399999999999</v>
          </cell>
          <cell r="BB68">
            <v>-167.88800000000001</v>
          </cell>
          <cell r="BC68">
            <v>-123.911</v>
          </cell>
          <cell r="BD68">
            <v>-143.702</v>
          </cell>
          <cell r="BE68">
            <v>-172.37423136361562</v>
          </cell>
          <cell r="BF68">
            <v>-201.01328869401323</v>
          </cell>
          <cell r="BG68">
            <v>-209.94734368876121</v>
          </cell>
          <cell r="BH68">
            <v>-223.10495362680953</v>
          </cell>
          <cell r="BI68">
            <v>-256.28273829646383</v>
          </cell>
          <cell r="BJ68">
            <v>-289.17147609686123</v>
          </cell>
          <cell r="BK68">
            <v>-302.7689357635677</v>
          </cell>
          <cell r="BL68">
            <v>-314.12775016241028</v>
          </cell>
          <cell r="BM68">
            <v>-351.76253751032488</v>
          </cell>
          <cell r="BN68">
            <v>-387.59337171363757</v>
          </cell>
          <cell r="BO68">
            <v>-401.94732961158689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</row>
        <row r="74">
          <cell r="B74" t="str">
            <v>Company borrowing margin</v>
          </cell>
          <cell r="C74" t="str">
            <v>CO_BOR_MARGIN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-101.294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</row>
        <row r="80">
          <cell r="B80" t="str">
            <v>GCI inflator</v>
          </cell>
          <cell r="C80" t="str">
            <v>GCI_INFL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1</v>
          </cell>
          <cell r="AK80">
            <v>1</v>
          </cell>
          <cell r="AL80">
            <v>1</v>
          </cell>
          <cell r="AM80">
            <v>1</v>
          </cell>
          <cell r="AN80">
            <v>1</v>
          </cell>
          <cell r="AO80">
            <v>1</v>
          </cell>
          <cell r="AP80">
            <v>1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</row>
        <row r="82">
          <cell r="A82" t="str">
            <v>Cash Flow Statement</v>
          </cell>
          <cell r="B82">
            <v>0</v>
          </cell>
          <cell r="C82">
            <v>0</v>
          </cell>
          <cell r="D82">
            <v>0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4.2140000000000004</v>
          </cell>
          <cell r="Q84">
            <v>3.74</v>
          </cell>
          <cell r="R84">
            <v>10.427</v>
          </cell>
          <cell r="S84">
            <v>12.795999999999999</v>
          </cell>
          <cell r="T84">
            <v>11.87309538303213</v>
          </cell>
          <cell r="U84">
            <v>13.678457954129188</v>
          </cell>
          <cell r="V84">
            <v>13.837406488776121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1.0640000000000001</v>
          </cell>
          <cell r="AO84">
            <v>1.083</v>
          </cell>
          <cell r="AP84">
            <v>1.0960000000000001</v>
          </cell>
          <cell r="AQ84">
            <v>0.97099999999999997</v>
          </cell>
          <cell r="AR84">
            <v>0.98899999999999999</v>
          </cell>
          <cell r="AS84">
            <v>0.84100000000000008</v>
          </cell>
          <cell r="AT84">
            <v>0.90600000000000003</v>
          </cell>
          <cell r="AU84">
            <v>1.004</v>
          </cell>
          <cell r="AV84">
            <v>1.274</v>
          </cell>
          <cell r="AW84">
            <v>3.1289999999999996</v>
          </cell>
          <cell r="AX84">
            <v>3.0840000000000005</v>
          </cell>
          <cell r="AY84">
            <v>2.9399999999999995</v>
          </cell>
          <cell r="AZ84">
            <v>3.0710000000000002</v>
          </cell>
          <cell r="BA84">
            <v>3.2890000000000001</v>
          </cell>
          <cell r="BB84">
            <v>3.1240000000000001</v>
          </cell>
          <cell r="BC84">
            <v>3.3119999999999989</v>
          </cell>
          <cell r="BD84">
            <v>3.8610000000000002</v>
          </cell>
          <cell r="BE84">
            <v>2.5001379291797408</v>
          </cell>
          <cell r="BF84">
            <v>2.7053226799087811</v>
          </cell>
          <cell r="BG84">
            <v>2.8066347739436095</v>
          </cell>
          <cell r="BH84">
            <v>3.1626570560583738</v>
          </cell>
          <cell r="BI84">
            <v>3.3550723607156958</v>
          </cell>
          <cell r="BJ84">
            <v>3.5458727992766521</v>
          </cell>
          <cell r="BK84">
            <v>3.6148557380784658</v>
          </cell>
          <cell r="BL84">
            <v>3.2043849358999492</v>
          </cell>
          <cell r="BM84">
            <v>3.3980247804855686</v>
          </cell>
          <cell r="BN84">
            <v>3.5904060886694849</v>
          </cell>
          <cell r="BO84">
            <v>3.6445906837211202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-7.8940000000000019</v>
          </cell>
          <cell r="Q85">
            <v>12.727000000000002</v>
          </cell>
          <cell r="R85">
            <v>20.757999999999999</v>
          </cell>
          <cell r="S85">
            <v>36.048000000000002</v>
          </cell>
          <cell r="T85">
            <v>44.662859901437855</v>
          </cell>
          <cell r="U85">
            <v>34.379740465873262</v>
          </cell>
          <cell r="V85">
            <v>21.707251778979078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3.9009999999999989</v>
          </cell>
          <cell r="AO85">
            <v>-4.963000000000001</v>
          </cell>
          <cell r="AP85">
            <v>-4.6120000000000001</v>
          </cell>
          <cell r="AQ85">
            <v>-2.2199999999999998</v>
          </cell>
          <cell r="AR85">
            <v>2.4570000000000003</v>
          </cell>
          <cell r="AS85">
            <v>7.8890000000000011</v>
          </cell>
          <cell r="AT85">
            <v>5.2360000000000007</v>
          </cell>
          <cell r="AU85">
            <v>-2.8550000000000004</v>
          </cell>
          <cell r="AV85">
            <v>8.2759999999999998</v>
          </cell>
          <cell r="AW85">
            <v>8.18</v>
          </cell>
          <cell r="AX85">
            <v>7.5340000000000016</v>
          </cell>
          <cell r="AY85">
            <v>-3.2320000000000015</v>
          </cell>
          <cell r="AZ85">
            <v>11.07</v>
          </cell>
          <cell r="BA85">
            <v>16.189999999999998</v>
          </cell>
          <cell r="BB85">
            <v>5.3390000000000031</v>
          </cell>
          <cell r="BC85">
            <v>3.448999999999999</v>
          </cell>
          <cell r="BD85">
            <v>17.055000000000003</v>
          </cell>
          <cell r="BE85">
            <v>28.242571487472407</v>
          </cell>
          <cell r="BF85">
            <v>13.038324396387722</v>
          </cell>
          <cell r="BG85">
            <v>-13.673035982422281</v>
          </cell>
          <cell r="BH85">
            <v>10.747458779230456</v>
          </cell>
          <cell r="BI85">
            <v>29.610255457335409</v>
          </cell>
          <cell r="BJ85">
            <v>10.55131914863675</v>
          </cell>
          <cell r="BK85">
            <v>-16.529292919329357</v>
          </cell>
          <cell r="BL85">
            <v>5.9053509236600537</v>
          </cell>
          <cell r="BM85">
            <v>30.829318115373624</v>
          </cell>
          <cell r="BN85">
            <v>7.7110044470084791</v>
          </cell>
          <cell r="BO85">
            <v>-22.738421707063075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4.5460000000000003</v>
          </cell>
          <cell r="Q86">
            <v>12.134</v>
          </cell>
          <cell r="R86">
            <v>-6.2649999999999997</v>
          </cell>
          <cell r="S86">
            <v>-23.921999999999997</v>
          </cell>
          <cell r="T86">
            <v>18.963333776625998</v>
          </cell>
          <cell r="U86">
            <v>25.739420667789584</v>
          </cell>
          <cell r="V86">
            <v>29.445744486212519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2.879</v>
          </cell>
          <cell r="AO86">
            <v>0.66100000000000003</v>
          </cell>
          <cell r="AP86">
            <v>0.25099999999999989</v>
          </cell>
          <cell r="AQ86">
            <v>0.755</v>
          </cell>
          <cell r="AR86">
            <v>0.86099999999999999</v>
          </cell>
          <cell r="AS86">
            <v>4.8550000000000004</v>
          </cell>
          <cell r="AT86">
            <v>0.79399999999999993</v>
          </cell>
          <cell r="AU86">
            <v>5.6240000000000006</v>
          </cell>
          <cell r="AV86">
            <v>-18.198999999999998</v>
          </cell>
          <cell r="AW86">
            <v>8.8839999999999986</v>
          </cell>
          <cell r="AX86">
            <v>-0.86399999999999944</v>
          </cell>
          <cell r="AY86">
            <v>3.9139999999999988</v>
          </cell>
          <cell r="AZ86">
            <v>2.7710000000000004</v>
          </cell>
          <cell r="BA86">
            <v>3.3769999999999998</v>
          </cell>
          <cell r="BB86">
            <v>4.3509999999999991</v>
          </cell>
          <cell r="BC86">
            <v>-34.420999999999992</v>
          </cell>
          <cell r="BD86">
            <v>2.569</v>
          </cell>
          <cell r="BE86">
            <v>6.1620355620982163</v>
          </cell>
          <cell r="BF86">
            <v>4.9401157559901892</v>
          </cell>
          <cell r="BG86">
            <v>5.2921824585375958</v>
          </cell>
          <cell r="BH86">
            <v>6.5230840883806094</v>
          </cell>
          <cell r="BI86">
            <v>7.2789381240093283</v>
          </cell>
          <cell r="BJ86">
            <v>5.7649824675430823</v>
          </cell>
          <cell r="BK86">
            <v>6.1724159878565628</v>
          </cell>
          <cell r="BL86">
            <v>7.514564562479447</v>
          </cell>
          <cell r="BM86">
            <v>8.3309533995501752</v>
          </cell>
          <cell r="BN86">
            <v>6.5562865231380076</v>
          </cell>
          <cell r="BO86">
            <v>7.043940001044886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-14.510000000000005</v>
          </cell>
          <cell r="Q87">
            <v>24.344000000000015</v>
          </cell>
          <cell r="R87">
            <v>48.423000000000002</v>
          </cell>
          <cell r="S87">
            <v>77.373000000000005</v>
          </cell>
          <cell r="T87">
            <v>98.002774753613721</v>
          </cell>
          <cell r="U87">
            <v>113.2409878651885</v>
          </cell>
          <cell r="V87">
            <v>122.53313552915483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-6.4369999999999967</v>
          </cell>
          <cell r="AO87">
            <v>-8.3710000000000022</v>
          </cell>
          <cell r="AP87">
            <v>-4.1150000000000002</v>
          </cell>
          <cell r="AQ87">
            <v>4.4129999999999967</v>
          </cell>
          <cell r="AR87">
            <v>1.4440000000000026</v>
          </cell>
          <cell r="AS87">
            <v>10.378000000000009</v>
          </cell>
          <cell r="AT87">
            <v>6.4210000000000029</v>
          </cell>
          <cell r="AU87">
            <v>6.1009999999999991</v>
          </cell>
          <cell r="AV87">
            <v>9.8039999999999985</v>
          </cell>
          <cell r="AW87">
            <v>13.295000000000002</v>
          </cell>
          <cell r="AX87">
            <v>17.621999999999996</v>
          </cell>
          <cell r="AY87">
            <v>7.7020000000000035</v>
          </cell>
          <cell r="AZ87">
            <v>12.795000000000002</v>
          </cell>
          <cell r="BA87">
            <v>20.791000000000004</v>
          </cell>
          <cell r="BB87">
            <v>18.241</v>
          </cell>
          <cell r="BC87">
            <v>25.546000000000003</v>
          </cell>
          <cell r="BD87">
            <v>18.316000000000006</v>
          </cell>
          <cell r="BE87">
            <v>32.791619947302834</v>
          </cell>
          <cell r="BF87">
            <v>31.805204504826058</v>
          </cell>
          <cell r="BG87">
            <v>15.089950301484835</v>
          </cell>
          <cell r="BH87">
            <v>17.836359018426528</v>
          </cell>
          <cell r="BI87">
            <v>38.043834906988465</v>
          </cell>
          <cell r="BJ87">
            <v>36.583546556266818</v>
          </cell>
          <cell r="BK87">
            <v>20.777247383506694</v>
          </cell>
          <cell r="BL87">
            <v>16.748713035711425</v>
          </cell>
          <cell r="BM87">
            <v>43.204121373901856</v>
          </cell>
          <cell r="BN87">
            <v>40.032794051076586</v>
          </cell>
          <cell r="BO87">
            <v>22.54750706846497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-1.4850000000000001</v>
          </cell>
          <cell r="Q88">
            <v>-2.0310000000000001</v>
          </cell>
          <cell r="R88">
            <v>-7.4980000000000002</v>
          </cell>
          <cell r="S88">
            <v>-10.417</v>
          </cell>
          <cell r="T88">
            <v>-17.368431064852491</v>
          </cell>
          <cell r="U88">
            <v>-20.41939579038198</v>
          </cell>
          <cell r="V88">
            <v>-23.354741681135636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-0.82</v>
          </cell>
          <cell r="AO88">
            <v>-0.66700000000000004</v>
          </cell>
          <cell r="AP88">
            <v>-5.1999999999999998E-2</v>
          </cell>
          <cell r="AQ88">
            <v>5.3999999999999999E-2</v>
          </cell>
          <cell r="AR88">
            <v>-1.01</v>
          </cell>
          <cell r="AS88">
            <v>-0.22399999999999998</v>
          </cell>
          <cell r="AT88">
            <v>-0.24</v>
          </cell>
          <cell r="AU88">
            <v>-0.55700000000000005</v>
          </cell>
          <cell r="AV88">
            <v>-0.33700000000000002</v>
          </cell>
          <cell r="AW88">
            <v>-1.7430000000000001</v>
          </cell>
          <cell r="AX88">
            <v>-1.4259999999999997</v>
          </cell>
          <cell r="AY88">
            <v>-3.9920000000000004</v>
          </cell>
          <cell r="AZ88">
            <v>-1.2849999999999999</v>
          </cell>
          <cell r="BA88">
            <v>-2.367</v>
          </cell>
          <cell r="BB88">
            <v>-1.6120000000000003</v>
          </cell>
          <cell r="BC88">
            <v>-5.1529999999999996</v>
          </cell>
          <cell r="BD88">
            <v>-3.927</v>
          </cell>
          <cell r="BE88">
            <v>-4.1193885836872006</v>
          </cell>
          <cell r="BF88">
            <v>-3.1661471744284442</v>
          </cell>
          <cell r="BG88">
            <v>-6.1558953067368476</v>
          </cell>
          <cell r="BH88">
            <v>-4.6787490803782017</v>
          </cell>
          <cell r="BI88">
            <v>-4.866050237334159</v>
          </cell>
          <cell r="BJ88">
            <v>-3.6948087558694245</v>
          </cell>
          <cell r="BK88">
            <v>-7.1797877168001953</v>
          </cell>
          <cell r="BL88">
            <v>-5.3898986368688204</v>
          </cell>
          <cell r="BM88">
            <v>-5.5693340259872501</v>
          </cell>
          <cell r="BN88">
            <v>-4.2019598477639226</v>
          </cell>
          <cell r="BO88">
            <v>-8.1935491705156434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-157.43</v>
          </cell>
          <cell r="S89">
            <v>-42.369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-157.43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-42.369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1.0000000000000009E-3</v>
          </cell>
          <cell r="Q91">
            <v>0.5</v>
          </cell>
          <cell r="R91">
            <v>1.748</v>
          </cell>
          <cell r="S91">
            <v>-49.421999999999997</v>
          </cell>
          <cell r="T91">
            <v>1.1240000000000006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1.0000000000000009E-3</v>
          </cell>
          <cell r="AP91">
            <v>0</v>
          </cell>
          <cell r="AQ91">
            <v>0</v>
          </cell>
          <cell r="AR91">
            <v>0.25</v>
          </cell>
          <cell r="AS91">
            <v>0</v>
          </cell>
          <cell r="AT91">
            <v>0</v>
          </cell>
          <cell r="AU91">
            <v>0.25000000000000006</v>
          </cell>
          <cell r="AV91">
            <v>0</v>
          </cell>
          <cell r="AW91">
            <v>0</v>
          </cell>
          <cell r="AX91">
            <v>1.748</v>
          </cell>
          <cell r="AY91">
            <v>0</v>
          </cell>
          <cell r="AZ91">
            <v>0</v>
          </cell>
          <cell r="BA91">
            <v>0</v>
          </cell>
          <cell r="BB91">
            <v>-24.247</v>
          </cell>
          <cell r="BC91">
            <v>-25.174999999999997</v>
          </cell>
          <cell r="BD91">
            <v>1.1240000000000006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-1.484</v>
          </cell>
          <cell r="Q92">
            <v>-1.5309999999999999</v>
          </cell>
          <cell r="R92">
            <v>-163.17999999999998</v>
          </cell>
          <cell r="S92">
            <v>-102.208</v>
          </cell>
          <cell r="T92">
            <v>-16.244431064852492</v>
          </cell>
          <cell r="U92">
            <v>-20.41939579038198</v>
          </cell>
          <cell r="V92">
            <v>-23.354741681135636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-0.82</v>
          </cell>
          <cell r="AO92">
            <v>-0.66600000000000004</v>
          </cell>
          <cell r="AP92">
            <v>-5.1999999999999998E-2</v>
          </cell>
          <cell r="AQ92">
            <v>5.3999999999999999E-2</v>
          </cell>
          <cell r="AR92">
            <v>-0.76</v>
          </cell>
          <cell r="AS92">
            <v>-0.22399999999999998</v>
          </cell>
          <cell r="AT92">
            <v>-0.24</v>
          </cell>
          <cell r="AU92">
            <v>-0.307</v>
          </cell>
          <cell r="AV92">
            <v>-157.767</v>
          </cell>
          <cell r="AW92">
            <v>-1.7430000000000001</v>
          </cell>
          <cell r="AX92">
            <v>0.32200000000000029</v>
          </cell>
          <cell r="AY92">
            <v>-3.9920000000000004</v>
          </cell>
          <cell r="AZ92">
            <v>-1.2849999999999999</v>
          </cell>
          <cell r="BA92">
            <v>-2.367</v>
          </cell>
          <cell r="BB92">
            <v>-25.859000000000002</v>
          </cell>
          <cell r="BC92">
            <v>-72.697000000000003</v>
          </cell>
          <cell r="BD92">
            <v>-2.8029999999999995</v>
          </cell>
          <cell r="BE92">
            <v>-4.1193885836872006</v>
          </cell>
          <cell r="BF92">
            <v>-3.1661471744284442</v>
          </cell>
          <cell r="BG92">
            <v>-6.1558953067368476</v>
          </cell>
          <cell r="BH92">
            <v>-4.6787490803782017</v>
          </cell>
          <cell r="BI92">
            <v>-4.866050237334159</v>
          </cell>
          <cell r="BJ92">
            <v>-3.6948087558694245</v>
          </cell>
          <cell r="BK92">
            <v>-7.1797877168001953</v>
          </cell>
          <cell r="BL92">
            <v>-5.3898986368688204</v>
          </cell>
          <cell r="BM92">
            <v>-5.5693340259872501</v>
          </cell>
          <cell r="BN92">
            <v>-4.2019598477639226</v>
          </cell>
          <cell r="BO92">
            <v>-8.1935491705156434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125.663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-1.53</v>
          </cell>
          <cell r="AY94">
            <v>127.193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-13.218</v>
          </cell>
          <cell r="R95">
            <v>-1.6760000000000019</v>
          </cell>
          <cell r="S95">
            <v>-0.44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-13.18</v>
          </cell>
          <cell r="AS95">
            <v>-3.8000000000000256E-2</v>
          </cell>
          <cell r="AT95">
            <v>0</v>
          </cell>
          <cell r="AU95">
            <v>0</v>
          </cell>
          <cell r="AV95">
            <v>66.5</v>
          </cell>
          <cell r="AW95">
            <v>-2.801000000000009</v>
          </cell>
          <cell r="AX95">
            <v>-2.6489999999999867</v>
          </cell>
          <cell r="AY95">
            <v>-62.726000000000006</v>
          </cell>
          <cell r="AZ95">
            <v>-0.44</v>
          </cell>
          <cell r="BA95">
            <v>0</v>
          </cell>
          <cell r="BB95">
            <v>0.44</v>
          </cell>
          <cell r="BC95">
            <v>-0.44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27.964000000000002</v>
          </cell>
          <cell r="Q96">
            <v>1.6740000000000002</v>
          </cell>
          <cell r="R96">
            <v>96.117000000000019</v>
          </cell>
          <cell r="S96">
            <v>14.989000000000001</v>
          </cell>
          <cell r="T96">
            <v>4.2780000000000005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11.911</v>
          </cell>
          <cell r="AO96">
            <v>16.731000000000002</v>
          </cell>
          <cell r="AP96">
            <v>-5.6000000000000001E-2</v>
          </cell>
          <cell r="AQ96">
            <v>-0.622</v>
          </cell>
          <cell r="AR96">
            <v>0</v>
          </cell>
          <cell r="AS96">
            <v>0.16900000000000001</v>
          </cell>
          <cell r="AT96">
            <v>1.4E-2</v>
          </cell>
          <cell r="AU96">
            <v>1.4910000000000001</v>
          </cell>
          <cell r="AV96">
            <v>106.65400000000001</v>
          </cell>
          <cell r="AW96">
            <v>4.3999999999999997E-2</v>
          </cell>
          <cell r="AX96">
            <v>6.0999999999999874E-2</v>
          </cell>
          <cell r="AY96">
            <v>-10.641999999999994</v>
          </cell>
          <cell r="AZ96">
            <v>3.5999999999999997E-2</v>
          </cell>
          <cell r="BA96">
            <v>5.7170000000000005</v>
          </cell>
          <cell r="BB96">
            <v>5.621999999999999</v>
          </cell>
          <cell r="BC96">
            <v>3.6140000000000008</v>
          </cell>
          <cell r="BD96">
            <v>4.2780000000000005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27.964000000000002</v>
          </cell>
          <cell r="Q97">
            <v>-11.544</v>
          </cell>
          <cell r="R97">
            <v>220.10399999999998</v>
          </cell>
          <cell r="S97">
            <v>14.549000000000001</v>
          </cell>
          <cell r="T97">
            <v>4.2780000000000005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11.911</v>
          </cell>
          <cell r="AO97">
            <v>16.731000000000002</v>
          </cell>
          <cell r="AP97">
            <v>-5.6000000000000001E-2</v>
          </cell>
          <cell r="AQ97">
            <v>-0.622</v>
          </cell>
          <cell r="AR97">
            <v>-13.18</v>
          </cell>
          <cell r="AS97">
            <v>0.13099999999999976</v>
          </cell>
          <cell r="AT97">
            <v>1.4E-2</v>
          </cell>
          <cell r="AU97">
            <v>1.4910000000000001</v>
          </cell>
          <cell r="AV97">
            <v>173.154</v>
          </cell>
          <cell r="AW97">
            <v>-2.757000000000009</v>
          </cell>
          <cell r="AX97">
            <v>-4.117999999999987</v>
          </cell>
          <cell r="AY97">
            <v>53.824999999999982</v>
          </cell>
          <cell r="AZ97">
            <v>-0.40400000000000003</v>
          </cell>
          <cell r="BA97">
            <v>5.7170000000000005</v>
          </cell>
          <cell r="BB97">
            <v>6.0619999999999994</v>
          </cell>
          <cell r="BC97">
            <v>3.1740000000000008</v>
          </cell>
          <cell r="BD97">
            <v>4.2780000000000005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11.97</v>
          </cell>
          <cell r="Q98">
            <v>11.269000000000013</v>
          </cell>
          <cell r="R98">
            <v>105.34699999999998</v>
          </cell>
          <cell r="S98">
            <v>-10.285999999999994</v>
          </cell>
          <cell r="T98">
            <v>86.036343688761235</v>
          </cell>
          <cell r="U98">
            <v>92.821592074806517</v>
          </cell>
          <cell r="V98">
            <v>99.178393848019198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4.6540000000000026</v>
          </cell>
          <cell r="AO98">
            <v>7.6939999999999991</v>
          </cell>
          <cell r="AP98">
            <v>-4.2229999999999999</v>
          </cell>
          <cell r="AQ98">
            <v>3.8449999999999971</v>
          </cell>
          <cell r="AR98">
            <v>-12.495999999999997</v>
          </cell>
          <cell r="AS98">
            <v>10.285000000000009</v>
          </cell>
          <cell r="AT98">
            <v>6.1950000000000029</v>
          </cell>
          <cell r="AU98">
            <v>7.2849999999999984</v>
          </cell>
          <cell r="AV98">
            <v>25.191000000000003</v>
          </cell>
          <cell r="AW98">
            <v>8.7949999999999928</v>
          </cell>
          <cell r="AX98">
            <v>13.826000000000008</v>
          </cell>
          <cell r="AY98">
            <v>57.534999999999982</v>
          </cell>
          <cell r="AZ98">
            <v>11.106000000000002</v>
          </cell>
          <cell r="BA98">
            <v>24.141000000000005</v>
          </cell>
          <cell r="BB98">
            <v>-1.5560000000000027</v>
          </cell>
          <cell r="BC98">
            <v>-43.976999999999997</v>
          </cell>
          <cell r="BD98">
            <v>19.791000000000007</v>
          </cell>
          <cell r="BE98">
            <v>28.672231363615634</v>
          </cell>
          <cell r="BF98">
            <v>28.639057330397613</v>
          </cell>
          <cell r="BG98">
            <v>8.9340549947479886</v>
          </cell>
          <cell r="BH98">
            <v>13.157609938048326</v>
          </cell>
          <cell r="BI98">
            <v>33.177784669654308</v>
          </cell>
          <cell r="BJ98">
            <v>32.888737800397394</v>
          </cell>
          <cell r="BK98">
            <v>13.597459666706499</v>
          </cell>
          <cell r="BL98">
            <v>11.358814398842604</v>
          </cell>
          <cell r="BM98">
            <v>37.634787347914603</v>
          </cell>
          <cell r="BN98">
            <v>35.830834203312662</v>
          </cell>
          <cell r="BO98">
            <v>14.353957897949327</v>
          </cell>
        </row>
        <row r="99">
          <cell r="A99" t="str">
            <v>Additional Cash Flow Items</v>
          </cell>
          <cell r="B99">
            <v>0</v>
          </cell>
          <cell r="C99">
            <v>0</v>
          </cell>
          <cell r="D99">
            <v>0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</row>
        <row r="113">
          <cell r="A113" t="str">
            <v>Other Items</v>
          </cell>
          <cell r="B113">
            <v>0</v>
          </cell>
          <cell r="C113">
            <v>0</v>
          </cell>
          <cell r="D113">
            <v>0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</row>
        <row r="116">
          <cell r="B116" t="str">
            <v>Number of employees</v>
          </cell>
          <cell r="C116" t="str">
            <v>EMPLOYEES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0.64200000000000002</v>
          </cell>
          <cell r="S116">
            <v>0.70620000000000005</v>
          </cell>
          <cell r="T116">
            <v>0.85450200000000032</v>
          </cell>
          <cell r="U116">
            <v>1.0339474200000005</v>
          </cell>
          <cell r="V116">
            <v>1.2510763782000007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</row>
        <row r="117">
          <cell r="A117" t="str">
            <v>Geographical Breakdown</v>
          </cell>
          <cell r="B117">
            <v>0</v>
          </cell>
          <cell r="C117">
            <v>0</v>
          </cell>
          <cell r="D117">
            <v>0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</row>
        <row r="119">
          <cell r="B119" t="str">
            <v>Sales - Total % Americas</v>
          </cell>
          <cell r="C119" t="str">
            <v>SALES_TOT_AM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1</v>
          </cell>
          <cell r="P119">
            <v>1</v>
          </cell>
          <cell r="Q119">
            <v>1</v>
          </cell>
          <cell r="R119">
            <v>1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</row>
        <row r="120">
          <cell r="B120" t="str">
            <v>Sales - % United States</v>
          </cell>
          <cell r="C120" t="str">
            <v>SALES_US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1</v>
          </cell>
          <cell r="P120">
            <v>1</v>
          </cell>
          <cell r="Q120">
            <v>1</v>
          </cell>
          <cell r="R120">
            <v>1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</row>
        <row r="121">
          <cell r="B121" t="str">
            <v>Sales - % Canada</v>
          </cell>
          <cell r="C121" t="str">
            <v>SALES_CANADA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</row>
        <row r="122">
          <cell r="B122" t="str">
            <v>Sales - % Argentina</v>
          </cell>
          <cell r="C122" t="str">
            <v>SALES_ARGENTINA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</row>
        <row r="123">
          <cell r="B123" t="str">
            <v>Sales - % Brazil</v>
          </cell>
          <cell r="C123" t="str">
            <v>SALES_BRAZIL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</row>
        <row r="124">
          <cell r="B124" t="str">
            <v>Sales - % Chile</v>
          </cell>
          <cell r="C124" t="str">
            <v>SALES_CHILE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</row>
        <row r="125">
          <cell r="B125" t="str">
            <v>Sales - % Colombia</v>
          </cell>
          <cell r="C125" t="str">
            <v>SALES_COLOMBIA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</row>
        <row r="126">
          <cell r="B126" t="str">
            <v>Sales - % Mexico</v>
          </cell>
          <cell r="C126" t="str">
            <v>SALES_MEXICO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</row>
        <row r="127">
          <cell r="B127" t="str">
            <v>Sales - % Venezuela</v>
          </cell>
          <cell r="C127" t="str">
            <v>SALES_VENEZUELA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</row>
        <row r="128">
          <cell r="B128" t="str">
            <v>Sales - % Other Americas</v>
          </cell>
          <cell r="C128" t="str">
            <v>SALES_OTH_AM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</row>
        <row r="129">
          <cell r="B129" t="str">
            <v>Sales - Total % EMEA</v>
          </cell>
          <cell r="C129" t="str">
            <v>SALES_TOT_EMEA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</row>
        <row r="130">
          <cell r="B130" t="str">
            <v>Sales - % UK</v>
          </cell>
          <cell r="C130" t="str">
            <v>SALES_UK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</row>
        <row r="131">
          <cell r="B131" t="str">
            <v>Sales - % Western Europe-Ex UK</v>
          </cell>
          <cell r="C131" t="str">
            <v>SALES_EU_EX_UK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</row>
        <row r="132">
          <cell r="A132">
            <v>0</v>
          </cell>
          <cell r="B132" t="str">
            <v>Sales - % Austria</v>
          </cell>
          <cell r="C132" t="str">
            <v>SALES_AUSTRIA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</row>
        <row r="133">
          <cell r="A133">
            <v>0</v>
          </cell>
          <cell r="B133" t="str">
            <v>Sales - % Belgium</v>
          </cell>
          <cell r="C133" t="str">
            <v>SALES_BEL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</row>
        <row r="134">
          <cell r="A134">
            <v>0</v>
          </cell>
          <cell r="B134" t="str">
            <v>Sales - % Denmark</v>
          </cell>
          <cell r="C134" t="str">
            <v>SALES_DEN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</row>
        <row r="135">
          <cell r="A135">
            <v>0</v>
          </cell>
          <cell r="B135" t="str">
            <v>Sales - % Finland</v>
          </cell>
          <cell r="C135" t="str">
            <v>SALES_FIN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</row>
        <row r="136">
          <cell r="A136">
            <v>0</v>
          </cell>
          <cell r="B136" t="str">
            <v>Sales - % France</v>
          </cell>
          <cell r="C136" t="str">
            <v>SALES_FRA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</row>
        <row r="137">
          <cell r="A137">
            <v>0</v>
          </cell>
          <cell r="B137" t="str">
            <v>Sales - % Germany</v>
          </cell>
          <cell r="C137" t="str">
            <v>SALES_GER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</row>
        <row r="138">
          <cell r="A138">
            <v>0</v>
          </cell>
          <cell r="B138" t="str">
            <v>Sales - % Greece</v>
          </cell>
          <cell r="C138" t="str">
            <v>SALES_GRE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</row>
        <row r="139">
          <cell r="A139">
            <v>0</v>
          </cell>
          <cell r="B139" t="str">
            <v>Sales - % Iceland</v>
          </cell>
          <cell r="C139" t="str">
            <v>SALES_ICE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</row>
        <row r="140">
          <cell r="A140">
            <v>0</v>
          </cell>
          <cell r="B140" t="str">
            <v>Sales - % Ireland</v>
          </cell>
          <cell r="C140" t="str">
            <v>SALES_IRE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</row>
        <row r="141">
          <cell r="A141">
            <v>0</v>
          </cell>
          <cell r="B141" t="str">
            <v>Sales - % Italy</v>
          </cell>
          <cell r="C141" t="str">
            <v>SALES_ITA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</row>
        <row r="142">
          <cell r="A142">
            <v>0</v>
          </cell>
          <cell r="B142" t="str">
            <v>Sales - % Netherlands</v>
          </cell>
          <cell r="C142" t="str">
            <v>SALES_NETH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</row>
        <row r="143">
          <cell r="A143">
            <v>0</v>
          </cell>
          <cell r="B143" t="str">
            <v>Sales - % Norway</v>
          </cell>
          <cell r="C143" t="str">
            <v>SALES_NOR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</row>
        <row r="144">
          <cell r="A144">
            <v>0</v>
          </cell>
          <cell r="B144" t="str">
            <v>Sales - % Portugal</v>
          </cell>
          <cell r="C144" t="str">
            <v>SALES_POR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</row>
        <row r="145">
          <cell r="A145">
            <v>0</v>
          </cell>
          <cell r="B145" t="str">
            <v>Sales - % Spain</v>
          </cell>
          <cell r="C145" t="str">
            <v>SALES_SPA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</row>
        <row r="146">
          <cell r="A146">
            <v>0</v>
          </cell>
          <cell r="B146" t="str">
            <v>Sales - % Sweden</v>
          </cell>
          <cell r="C146" t="str">
            <v>SALES_SWE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</row>
        <row r="147">
          <cell r="A147">
            <v>0</v>
          </cell>
          <cell r="B147" t="str">
            <v>Sales - % Switzerland</v>
          </cell>
          <cell r="C147" t="str">
            <v>SALES_SWIT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</row>
        <row r="148">
          <cell r="B148" t="str">
            <v>Sales - % Central &amp; Eastern Europe</v>
          </cell>
          <cell r="C148" t="str">
            <v>SALES_CEE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</row>
        <row r="149">
          <cell r="B149" t="str">
            <v>Sales - % Middle East</v>
          </cell>
          <cell r="C149" t="str">
            <v>SALES_ME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</row>
        <row r="150">
          <cell r="B150" t="str">
            <v>Sales - % Total Africa</v>
          </cell>
          <cell r="C150" t="str">
            <v>SALES_TOT_AFRICA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</row>
        <row r="151">
          <cell r="B151" t="str">
            <v>Sales - % Russia</v>
          </cell>
          <cell r="C151" t="str">
            <v>SALES_RUSSIA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</row>
        <row r="152">
          <cell r="B152" t="str">
            <v>Sales - % Other EMEA</v>
          </cell>
          <cell r="C152" t="str">
            <v>SALES_OTH_EMEA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</row>
        <row r="153">
          <cell r="B153" t="str">
            <v>Sales - Total % Asia (incl Australia &amp; New Zealand)</v>
          </cell>
          <cell r="C153" t="str">
            <v>SALES_TOT_ASIA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</row>
        <row r="154">
          <cell r="B154" t="str">
            <v>Sales - % Japan</v>
          </cell>
          <cell r="C154" t="str">
            <v>SALES_JAPAN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</row>
        <row r="155">
          <cell r="B155" t="str">
            <v>Sales - % China</v>
          </cell>
          <cell r="C155" t="str">
            <v>SALES_CHINA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</row>
        <row r="156">
          <cell r="B156" t="str">
            <v>Sales - % India</v>
          </cell>
          <cell r="C156" t="str">
            <v>SALES_INDIA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</row>
        <row r="157">
          <cell r="A157">
            <v>0</v>
          </cell>
          <cell r="B157" t="str">
            <v>Sales - % South Korea</v>
          </cell>
          <cell r="C157" t="str">
            <v>SALES_SK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</row>
        <row r="158">
          <cell r="A158">
            <v>0</v>
          </cell>
          <cell r="B158" t="str">
            <v>Sales - % Australia</v>
          </cell>
          <cell r="C158" t="str">
            <v>SALES_AUSTRA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</row>
        <row r="159">
          <cell r="A159">
            <v>0</v>
          </cell>
          <cell r="B159" t="str">
            <v>Sales - % New Zealand</v>
          </cell>
          <cell r="C159" t="str">
            <v>SALES_NZ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</row>
        <row r="160">
          <cell r="B160" t="str">
            <v>Sales - % Other Asia</v>
          </cell>
          <cell r="C160" t="str">
            <v>SALES_OTH_AEJ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</row>
        <row r="161">
          <cell r="B161" t="str">
            <v>Sales - % Others</v>
          </cell>
          <cell r="C161" t="str">
            <v>SALES_OTHER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</row>
        <row r="162">
          <cell r="A162">
            <v>0</v>
          </cell>
          <cell r="B162" t="str">
            <v>Operating Profit - % Total Americas</v>
          </cell>
          <cell r="C162" t="str">
            <v>OP_TOT_AM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</row>
        <row r="163">
          <cell r="A163">
            <v>0</v>
          </cell>
          <cell r="B163" t="str">
            <v>Operating Profit - % United States</v>
          </cell>
          <cell r="C163" t="str">
            <v>OP_US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</row>
        <row r="164">
          <cell r="A164">
            <v>0</v>
          </cell>
          <cell r="B164" t="str">
            <v>Operating Profit - % Canada</v>
          </cell>
          <cell r="C164" t="str">
            <v>OP_CANADA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</row>
        <row r="165">
          <cell r="A165">
            <v>0</v>
          </cell>
          <cell r="B165" t="str">
            <v>Operating Profit - % Brazil</v>
          </cell>
          <cell r="C165" t="str">
            <v>OP_BRAZIL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</row>
        <row r="166">
          <cell r="A166">
            <v>0</v>
          </cell>
          <cell r="B166" t="str">
            <v>Operating Profit - % Other Americas</v>
          </cell>
          <cell r="C166" t="str">
            <v>OP_OTH_AM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</row>
        <row r="167">
          <cell r="A167">
            <v>0</v>
          </cell>
          <cell r="B167" t="str">
            <v>Operating Profit - Total % EMEA</v>
          </cell>
          <cell r="C167" t="str">
            <v>OP_TOT_EMEA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</row>
        <row r="168">
          <cell r="A168">
            <v>0</v>
          </cell>
          <cell r="B168" t="str">
            <v>Operating Profit - % UK</v>
          </cell>
          <cell r="C168" t="str">
            <v>OP_UK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</row>
        <row r="169">
          <cell r="A169">
            <v>0</v>
          </cell>
          <cell r="B169" t="str">
            <v>Operating Profit - % Europe-Ex UK</v>
          </cell>
          <cell r="C169" t="str">
            <v>OP_EU_EX_UK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</row>
        <row r="170">
          <cell r="A170">
            <v>0</v>
          </cell>
          <cell r="B170" t="str">
            <v>Operating Profit - % Austria</v>
          </cell>
          <cell r="C170" t="str">
            <v>OP_AUSTRIA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</row>
        <row r="171">
          <cell r="A171">
            <v>0</v>
          </cell>
          <cell r="B171" t="str">
            <v>Operating Profit - % Belgium</v>
          </cell>
          <cell r="C171" t="str">
            <v>OP_BEL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</row>
        <row r="172">
          <cell r="A172">
            <v>0</v>
          </cell>
          <cell r="B172" t="str">
            <v>Operating Profit - % Denmark</v>
          </cell>
          <cell r="C172" t="str">
            <v>OP_DEN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</row>
        <row r="173">
          <cell r="A173">
            <v>0</v>
          </cell>
          <cell r="B173" t="str">
            <v>Operating Profit - % Finland</v>
          </cell>
          <cell r="C173" t="str">
            <v>OP_FIN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</row>
        <row r="174">
          <cell r="A174">
            <v>0</v>
          </cell>
          <cell r="B174" t="str">
            <v>Operating Profit - % France</v>
          </cell>
          <cell r="C174" t="str">
            <v>OP_FRA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</row>
        <row r="175">
          <cell r="A175">
            <v>0</v>
          </cell>
          <cell r="B175" t="str">
            <v>Operating Profit - % Germany</v>
          </cell>
          <cell r="C175" t="str">
            <v>OP_GER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</row>
        <row r="176">
          <cell r="A176">
            <v>0</v>
          </cell>
          <cell r="B176" t="str">
            <v>Operating Profit - % Greece</v>
          </cell>
          <cell r="C176" t="str">
            <v>OP_GRE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</row>
        <row r="177">
          <cell r="A177">
            <v>0</v>
          </cell>
          <cell r="B177" t="str">
            <v>Operating Profit - % Iceland</v>
          </cell>
          <cell r="C177" t="str">
            <v>OP_ICE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</row>
        <row r="178">
          <cell r="A178">
            <v>0</v>
          </cell>
          <cell r="B178" t="str">
            <v>Operating Profit - % Ireland</v>
          </cell>
          <cell r="C178" t="str">
            <v>OP_IRE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</row>
        <row r="179">
          <cell r="A179">
            <v>0</v>
          </cell>
          <cell r="B179" t="str">
            <v>Operating Profit - % Italy</v>
          </cell>
          <cell r="C179" t="str">
            <v>OP_ITA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</row>
        <row r="180">
          <cell r="A180">
            <v>0</v>
          </cell>
          <cell r="B180" t="str">
            <v>Operating Profit - % Netherlands</v>
          </cell>
          <cell r="C180" t="str">
            <v>OP_NETH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</row>
        <row r="181">
          <cell r="A181">
            <v>0</v>
          </cell>
          <cell r="B181" t="str">
            <v>Operating Profit - % Norway</v>
          </cell>
          <cell r="C181" t="str">
            <v>OP_NOR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</row>
        <row r="182">
          <cell r="A182">
            <v>0</v>
          </cell>
          <cell r="B182" t="str">
            <v>Operating Profit - % Portugal</v>
          </cell>
          <cell r="C182" t="str">
            <v>OP_POR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</row>
        <row r="183">
          <cell r="A183">
            <v>0</v>
          </cell>
          <cell r="B183" t="str">
            <v>Operating Profit - % Spain</v>
          </cell>
          <cell r="C183" t="str">
            <v>OP_SPA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</row>
        <row r="184">
          <cell r="A184">
            <v>0</v>
          </cell>
          <cell r="B184" t="str">
            <v>Operating Profit - % Sweden</v>
          </cell>
          <cell r="C184" t="str">
            <v>OP_SWE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</row>
        <row r="185">
          <cell r="A185">
            <v>0</v>
          </cell>
          <cell r="B185" t="str">
            <v>Operating Profit - % Switzerland</v>
          </cell>
          <cell r="C185" t="str">
            <v>OP_SWIT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</row>
        <row r="186">
          <cell r="A186">
            <v>0</v>
          </cell>
          <cell r="B186" t="str">
            <v>Operating Profit - % Central &amp; Eastern Europe</v>
          </cell>
          <cell r="C186" t="str">
            <v>OP_CEE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</row>
        <row r="187">
          <cell r="A187">
            <v>0</v>
          </cell>
          <cell r="B187" t="str">
            <v>Operating Profit - % Middle East</v>
          </cell>
          <cell r="C187" t="str">
            <v>OP_ME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</row>
        <row r="188">
          <cell r="A188">
            <v>0</v>
          </cell>
          <cell r="B188" t="str">
            <v>Operating Profit - % Russia</v>
          </cell>
          <cell r="C188" t="str">
            <v>OP_RUSSIA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</row>
        <row r="189">
          <cell r="A189">
            <v>0</v>
          </cell>
          <cell r="B189" t="str">
            <v>Operating Profit - % Other EMEA</v>
          </cell>
          <cell r="C189" t="str">
            <v>OP_OTH_EMEA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</row>
        <row r="190">
          <cell r="A190">
            <v>0</v>
          </cell>
          <cell r="B190" t="str">
            <v>Operating Profit - Total % Asia (incl Australia &amp; New Zealand)</v>
          </cell>
          <cell r="C190" t="str">
            <v>OP_TOT_ASIA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</row>
        <row r="191">
          <cell r="A191">
            <v>0</v>
          </cell>
          <cell r="B191" t="str">
            <v>Operating Profit - % Japan</v>
          </cell>
          <cell r="C191" t="str">
            <v>OP_JAPAN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</row>
        <row r="192">
          <cell r="A192">
            <v>0</v>
          </cell>
          <cell r="B192" t="str">
            <v>Operating Profit - % Greater China (incl HK)</v>
          </cell>
          <cell r="C192" t="str">
            <v>OP_CHINA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</row>
        <row r="193">
          <cell r="A193">
            <v>0</v>
          </cell>
          <cell r="B193" t="str">
            <v>Operating Profit - % India</v>
          </cell>
          <cell r="C193" t="str">
            <v>OP_INDIA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</row>
        <row r="194">
          <cell r="A194">
            <v>0</v>
          </cell>
          <cell r="B194" t="str">
            <v>Operating Profit - % South Korea</v>
          </cell>
          <cell r="C194" t="str">
            <v>OP_SK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</row>
        <row r="195">
          <cell r="A195">
            <v>0</v>
          </cell>
          <cell r="B195" t="str">
            <v>Operating Profit - % Australia</v>
          </cell>
          <cell r="C195" t="str">
            <v>OP_AUSTRA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</row>
        <row r="196">
          <cell r="A196">
            <v>0</v>
          </cell>
          <cell r="B196" t="str">
            <v>Operating Profit - % New Zealand</v>
          </cell>
          <cell r="C196" t="str">
            <v>OP_NZ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</row>
        <row r="197">
          <cell r="A197">
            <v>0</v>
          </cell>
          <cell r="B197" t="str">
            <v>Operating Profit - % Other AEJ (incl Taiwan)</v>
          </cell>
          <cell r="C197" t="str">
            <v>OP_OTH_AEJ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</row>
        <row r="198">
          <cell r="A198">
            <v>0</v>
          </cell>
          <cell r="B198" t="str">
            <v>Operating Profit - % Others</v>
          </cell>
          <cell r="C198" t="str">
            <v>OP_OTHER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</row>
        <row r="199">
          <cell r="B199" t="str">
            <v>Sales -% Consumer (C)</v>
          </cell>
          <cell r="C199" t="str">
            <v>SALES_CONS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1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0.92131766680654636</v>
          </cell>
          <cell r="S199">
            <v>0.92009662959646599</v>
          </cell>
          <cell r="T199">
            <v>0.93702081934645454</v>
          </cell>
          <cell r="U199">
            <v>0.94375071137177613</v>
          </cell>
          <cell r="V199">
            <v>0.9457506080934569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</row>
        <row r="200">
          <cell r="B200" t="str">
            <v>Sales -% Industry (I)</v>
          </cell>
          <cell r="C200" t="str">
            <v>SALES_IND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7.8682333193453635E-2</v>
          </cell>
          <cell r="S200">
            <v>7.9903370403534013E-2</v>
          </cell>
          <cell r="T200">
            <v>6.2979180653545463E-2</v>
          </cell>
          <cell r="U200">
            <v>5.624928862822387E-2</v>
          </cell>
          <cell r="V200">
            <v>5.4249391906543099E-2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</row>
        <row r="201">
          <cell r="B201" t="str">
            <v>Sales -% Government (G)</v>
          </cell>
          <cell r="C201" t="str">
            <v>SALES_GOV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</row>
        <row r="202">
          <cell r="B202" t="str">
            <v>Sales - % Industry Sub-Segment: Financial Services</v>
          </cell>
          <cell r="C202" t="str">
            <v>SALES_FINAN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</row>
        <row r="203">
          <cell r="B203" t="str">
            <v>Sales (%) SMB</v>
          </cell>
          <cell r="C203" t="str">
            <v>SALES_SMB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</row>
        <row r="204">
          <cell r="A204">
            <v>0</v>
          </cell>
          <cell r="B204" t="str">
            <v>Operating Profit - % Consumer (C)</v>
          </cell>
          <cell r="C204" t="str">
            <v>OP_CONS</v>
          </cell>
          <cell r="D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</row>
        <row r="205">
          <cell r="A205">
            <v>0</v>
          </cell>
          <cell r="B205" t="str">
            <v>Operating Profit - % Industry (I)</v>
          </cell>
          <cell r="C205" t="str">
            <v>OP_IND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</row>
        <row r="206">
          <cell r="A206">
            <v>0</v>
          </cell>
          <cell r="B206" t="str">
            <v>Operating Profit - % Government (G)</v>
          </cell>
          <cell r="C206" t="str">
            <v>OP_GOV</v>
          </cell>
          <cell r="D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</row>
        <row r="207">
          <cell r="B207" t="str">
            <v>Sales - % from Captive Financing Business</v>
          </cell>
          <cell r="C207" t="str">
            <v>REV_FIN_SEGMENT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</row>
        <row r="208">
          <cell r="B208" t="str">
            <v>Operating Earnings - % from Captive Financing Business</v>
          </cell>
          <cell r="C208" t="str">
            <v>EBIT_FIN_SEGMENT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</row>
        <row r="209">
          <cell r="A209" t="str">
            <v>FX Exposure - Sales</v>
          </cell>
          <cell r="B209">
            <v>0</v>
          </cell>
          <cell r="C209">
            <v>0</v>
          </cell>
          <cell r="D209">
            <v>0</v>
          </cell>
        </row>
        <row r="210">
          <cell r="B210" t="str">
            <v>Sales - % FX: British Pounds/Pence</v>
          </cell>
          <cell r="C210" t="str">
            <v>SALES_FX_GPB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</row>
        <row r="211">
          <cell r="B211" t="str">
            <v>Sales - % FX: Euro</v>
          </cell>
          <cell r="C211" t="str">
            <v>SALES_FX_EUR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</row>
        <row r="212">
          <cell r="B212" t="str">
            <v>Sales - % FX: New Russian Ruble</v>
          </cell>
          <cell r="C212" t="str">
            <v>SALES_FX_RUB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</row>
        <row r="213">
          <cell r="B213" t="str">
            <v>Sales - % FX: U.S. Dollar</v>
          </cell>
          <cell r="C213" t="str">
            <v>SALES_FX_USD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</row>
        <row r="214">
          <cell r="B214" t="str">
            <v>Sales - % FX: Brazilian Real</v>
          </cell>
          <cell r="C214" t="str">
            <v>SALES_FX_BRL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</row>
        <row r="215">
          <cell r="B215" t="str">
            <v>Sales - % FX: Japanese Yen</v>
          </cell>
          <cell r="C215" t="str">
            <v>SALES_FX_YEN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</row>
        <row r="216">
          <cell r="B216" t="str">
            <v>Sales - % FX: Chinese Renminbi</v>
          </cell>
          <cell r="C216" t="str">
            <v>SALES_FX_CNY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</row>
        <row r="217">
          <cell r="B217" t="str">
            <v>Sales - % FX: Indian Rupee</v>
          </cell>
          <cell r="C217" t="str">
            <v>SALES_FX_INR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</row>
        <row r="218">
          <cell r="B218" t="str">
            <v>Sales - % FX: Canadian Dollar</v>
          </cell>
          <cell r="C218" t="str">
            <v>SALES_FX_CAD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</row>
        <row r="219">
          <cell r="B219" t="str">
            <v>Sales - % FX: Mexican Peso</v>
          </cell>
          <cell r="C219" t="str">
            <v>SALES_FX_MXN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</row>
        <row r="220">
          <cell r="B220" t="str">
            <v>Sales - % FX: Colombian Peso</v>
          </cell>
          <cell r="C220" t="str">
            <v>SALES_FX_COP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</row>
        <row r="221">
          <cell r="B221" t="str">
            <v>Sales - % FX: Argentine Peso</v>
          </cell>
          <cell r="C221" t="str">
            <v>SALES_FX_ARS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</row>
        <row r="222">
          <cell r="B222" t="str">
            <v>Sales - % FX: Chilean Peso</v>
          </cell>
          <cell r="C222" t="str">
            <v>SALES_FX_CLP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</row>
        <row r="223">
          <cell r="B223" t="str">
            <v>Sales - % FX: Venezuelan bolivar</v>
          </cell>
          <cell r="C223" t="str">
            <v>SALES_FX_VEF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</row>
        <row r="224">
          <cell r="B224" t="str">
            <v>Sales - % FX: Other Currency</v>
          </cell>
          <cell r="C224" t="str">
            <v>SALES_FX_OTH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</row>
        <row r="225">
          <cell r="A225" t="str">
            <v>Security: LifeLock, Inc.</v>
          </cell>
          <cell r="B225">
            <v>0</v>
          </cell>
          <cell r="C225">
            <v>0</v>
          </cell>
          <cell r="D225">
            <v>0</v>
          </cell>
        </row>
        <row r="226">
          <cell r="A226" t="str">
            <v>Reference Data</v>
          </cell>
          <cell r="B226">
            <v>0</v>
          </cell>
          <cell r="C226">
            <v>0</v>
          </cell>
          <cell r="D226">
            <v>0</v>
          </cell>
        </row>
        <row r="227">
          <cell r="B227" t="str">
            <v>Ticker</v>
          </cell>
          <cell r="C227" t="str">
            <v>Ticker</v>
          </cell>
          <cell r="E227" t="str">
            <v>LOCK</v>
          </cell>
        </row>
        <row r="228">
          <cell r="B228" t="str">
            <v>Security Name</v>
          </cell>
          <cell r="C228" t="str">
            <v>Security Name</v>
          </cell>
          <cell r="E228" t="str">
            <v>LifeLock, Inc.</v>
          </cell>
        </row>
        <row r="229">
          <cell r="B229" t="str">
            <v>Interim Type</v>
          </cell>
          <cell r="C229" t="str">
            <v>Interim Type</v>
          </cell>
          <cell r="E229" t="str">
            <v>Q</v>
          </cell>
        </row>
        <row r="230">
          <cell r="B230" t="str">
            <v>Publishing Currency</v>
          </cell>
          <cell r="C230" t="str">
            <v>PUB_CURRENCY_ISO</v>
          </cell>
          <cell r="E230" t="str">
            <v>USD</v>
          </cell>
        </row>
        <row r="231">
          <cell r="B231" t="str">
            <v>Pricing Currency</v>
          </cell>
          <cell r="C231" t="str">
            <v>PRICE_CURRENCY_ISO</v>
          </cell>
          <cell r="E231" t="str">
            <v>USD</v>
          </cell>
        </row>
        <row r="232">
          <cell r="B232" t="str">
            <v>Reporting Currency</v>
          </cell>
          <cell r="C232" t="str">
            <v>CURRENCY_ISO</v>
          </cell>
          <cell r="E232" t="str">
            <v>USD</v>
          </cell>
        </row>
        <row r="233">
          <cell r="A233" t="str">
            <v>General Information</v>
          </cell>
          <cell r="B233">
            <v>0</v>
          </cell>
          <cell r="C233">
            <v>0</v>
          </cell>
          <cell r="D233">
            <v>0</v>
          </cell>
        </row>
        <row r="234">
          <cell r="B234" t="str">
            <v>Americas Investment List</v>
          </cell>
          <cell r="C234" t="str">
            <v>AMER_LIST</v>
          </cell>
          <cell r="E234">
            <v>0</v>
          </cell>
        </row>
        <row r="235">
          <cell r="B235" t="str">
            <v>Americas Conviction List</v>
          </cell>
          <cell r="C235" t="str">
            <v>AMER_CONVICTION</v>
          </cell>
          <cell r="E235">
            <v>0</v>
          </cell>
        </row>
        <row r="236">
          <cell r="B236" t="str">
            <v>Legal rating</v>
          </cell>
          <cell r="C236" t="str">
            <v>LEGAL_RATING</v>
          </cell>
          <cell r="E236">
            <v>0</v>
          </cell>
        </row>
        <row r="237">
          <cell r="B237" t="str">
            <v>Target price</v>
          </cell>
          <cell r="C237" t="str">
            <v>TARGET_PRICE</v>
          </cell>
          <cell r="D237" t="str">
            <v>USD</v>
          </cell>
          <cell r="E237">
            <v>12.5</v>
          </cell>
        </row>
        <row r="238">
          <cell r="B238" t="str">
            <v>Target price period</v>
          </cell>
          <cell r="C238" t="str">
            <v>TP_PERIOD</v>
          </cell>
          <cell r="E238" t="str">
            <v>12 months</v>
          </cell>
        </row>
        <row r="239">
          <cell r="B239" t="str">
            <v>Current shares outstanding (mn)</v>
          </cell>
          <cell r="C239" t="str">
            <v>NUM_SH</v>
          </cell>
          <cell r="E239">
            <v>98.587000000000003</v>
          </cell>
        </row>
        <row r="240">
          <cell r="B240" t="str">
            <v>Free float</v>
          </cell>
          <cell r="C240" t="str">
            <v>FREE_FLOAT</v>
          </cell>
          <cell r="E240">
            <v>0</v>
          </cell>
        </row>
        <row r="241">
          <cell r="A241" t="str">
            <v>Publishing Items</v>
          </cell>
          <cell r="B241">
            <v>0</v>
          </cell>
          <cell r="C241">
            <v>0</v>
          </cell>
          <cell r="D241">
            <v>0</v>
          </cell>
        </row>
        <row r="242">
          <cell r="B242" t="str">
            <v>Book value per share, BVPS (Pub)</v>
          </cell>
          <cell r="C242" t="str">
            <v>BVPS_PUB</v>
          </cell>
          <cell r="D242" t="str">
            <v>USD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-0.47637729081432495</v>
          </cell>
          <cell r="P242">
            <v>-3.8653973876466678</v>
          </cell>
          <cell r="Q242">
            <v>-3.7047368703395738</v>
          </cell>
          <cell r="R242">
            <v>3.0459033191630773</v>
          </cell>
          <cell r="S242">
            <v>3.1513154120929272</v>
          </cell>
          <cell r="T242">
            <v>3.4921699537164037</v>
          </cell>
          <cell r="U242">
            <v>3.9896452766939605</v>
          </cell>
          <cell r="V242">
            <v>4.6819131655736426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-4.90011049723757</v>
          </cell>
          <cell r="AO242">
            <v>-4.2830219780219778</v>
          </cell>
          <cell r="AP242">
            <v>-4.1497814207650272</v>
          </cell>
          <cell r="AQ242">
            <v>-3.795652173913044</v>
          </cell>
          <cell r="AR242">
            <v>-3.8784315840569548</v>
          </cell>
          <cell r="AS242">
            <v>-3.9927852258655046</v>
          </cell>
          <cell r="AT242">
            <v>-3.9434445927903874</v>
          </cell>
          <cell r="AU242">
            <v>-3.6881174899866487</v>
          </cell>
          <cell r="AV242">
            <v>1.1193706293706296</v>
          </cell>
          <cell r="AW242">
            <v>0.86360294117647096</v>
          </cell>
          <cell r="AX242">
            <v>0.95514308893054012</v>
          </cell>
          <cell r="AY242">
            <v>2.3864213335647793</v>
          </cell>
          <cell r="AZ242">
            <v>2.3113554662719387</v>
          </cell>
          <cell r="BA242">
            <v>2.3912030693340642</v>
          </cell>
          <cell r="BB242">
            <v>2.506551169666476</v>
          </cell>
          <cell r="BC242">
            <v>3.0932934757015191</v>
          </cell>
          <cell r="BD242">
            <v>3.1112114173268282</v>
          </cell>
          <cell r="BE242">
            <v>3.0933275882606477</v>
          </cell>
          <cell r="BF242">
            <v>3.2140581331741562</v>
          </cell>
          <cell r="BG242">
            <v>3.4280307588184988</v>
          </cell>
          <cell r="BH242">
            <v>3.4405945897923789</v>
          </cell>
          <cell r="BI242">
            <v>3.4638746062669679</v>
          </cell>
          <cell r="BJ242">
            <v>3.6529606016125356</v>
          </cell>
          <cell r="BK242">
            <v>3.9453165650715891</v>
          </cell>
          <cell r="BL242">
            <v>3.987859596052286</v>
          </cell>
          <cell r="BM242">
            <v>4.0420507875754943</v>
          </cell>
          <cell r="BN242">
            <v>4.278423769970316</v>
          </cell>
          <cell r="BO242">
            <v>4.6298927065694073</v>
          </cell>
        </row>
        <row r="243">
          <cell r="B243" t="str">
            <v>DPS, dividend per share (Pub)</v>
          </cell>
          <cell r="C243" t="str">
            <v>DPS_PUB</v>
          </cell>
          <cell r="D243" t="str">
            <v>USD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</row>
        <row r="244">
          <cell r="B244" t="str">
            <v>EBITDA (Pub)</v>
          </cell>
          <cell r="C244" t="str">
            <v>EBITDA_PUB</v>
          </cell>
          <cell r="D244" t="str">
            <v>USD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-30.041</v>
          </cell>
          <cell r="N244">
            <v>-56.461999999999996</v>
          </cell>
          <cell r="O244">
            <v>-53.239999999999995</v>
          </cell>
          <cell r="P244">
            <v>-5.1890000000000054</v>
          </cell>
          <cell r="Q244">
            <v>11.867999999999986</v>
          </cell>
          <cell r="R244">
            <v>36.536000000000008</v>
          </cell>
          <cell r="S244">
            <v>50.065000000000005</v>
          </cell>
          <cell r="T244">
            <v>58.188680726683053</v>
          </cell>
          <cell r="U244">
            <v>82.871577552023695</v>
          </cell>
          <cell r="V244">
            <v>101.72667534432308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-10.148999999999994</v>
          </cell>
          <cell r="AO244">
            <v>-3.043000000000001</v>
          </cell>
          <cell r="AP244">
            <v>0.95899999999999963</v>
          </cell>
          <cell r="AQ244">
            <v>7.0439999999999969</v>
          </cell>
          <cell r="AR244">
            <v>-0.84599999999999731</v>
          </cell>
          <cell r="AS244">
            <v>2.5830000000000046</v>
          </cell>
          <cell r="AT244">
            <v>1.204000000000002</v>
          </cell>
          <cell r="AU244">
            <v>8.9269999999999978</v>
          </cell>
          <cell r="AV244">
            <v>2.2279999999999935</v>
          </cell>
          <cell r="AW244">
            <v>8.033000000000003</v>
          </cell>
          <cell r="AX244">
            <v>12.903999999999993</v>
          </cell>
          <cell r="AY244">
            <v>13.371000000000004</v>
          </cell>
          <cell r="AZ244">
            <v>3.8450000000000011</v>
          </cell>
          <cell r="BA244">
            <v>6.6009999999999973</v>
          </cell>
          <cell r="BB244">
            <v>14.756999999999996</v>
          </cell>
          <cell r="BC244">
            <v>24.861999999999995</v>
          </cell>
          <cell r="BD244">
            <v>2.8880000000000012</v>
          </cell>
          <cell r="BE244">
            <v>5.3791052912658843</v>
          </cell>
          <cell r="BF244">
            <v>19.854365951427773</v>
          </cell>
          <cell r="BG244">
            <v>30.067209483989327</v>
          </cell>
          <cell r="BH244">
            <v>7.8339738197852515</v>
          </cell>
          <cell r="BI244">
            <v>9.1553471925232515</v>
          </cell>
          <cell r="BJ244">
            <v>27.173932717048004</v>
          </cell>
          <cell r="BK244">
            <v>38.708323822667261</v>
          </cell>
          <cell r="BL244">
            <v>10.700123275747611</v>
          </cell>
          <cell r="BM244">
            <v>12.240177391050151</v>
          </cell>
          <cell r="BN244">
            <v>32.751674971632255</v>
          </cell>
          <cell r="BO244">
            <v>46.034699705893019</v>
          </cell>
        </row>
        <row r="245">
          <cell r="B245" t="str">
            <v>EPS (Pub)</v>
          </cell>
          <cell r="C245" t="str">
            <v>EPS_PUB</v>
          </cell>
          <cell r="D245" t="str">
            <v>USD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-1.9253055434308162</v>
          </cell>
          <cell r="N245">
            <v>-3.2679382889200563</v>
          </cell>
          <cell r="O245">
            <v>-3.2877318836518521</v>
          </cell>
          <cell r="P245">
            <v>-0.85100730573389394</v>
          </cell>
          <cell r="Q245">
            <v>-0.22836757684673531</v>
          </cell>
          <cell r="R245">
            <v>8.5423099824141049E-2</v>
          </cell>
          <cell r="S245">
            <v>0.54703413031575099</v>
          </cell>
          <cell r="T245">
            <v>0.22402459871562089</v>
          </cell>
          <cell r="U245">
            <v>0.37830446033798021</v>
          </cell>
          <cell r="V245">
            <v>0.39378047650624248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-0.78900552486187814</v>
          </cell>
          <cell r="AO245">
            <v>-0.28307692307692317</v>
          </cell>
          <cell r="AP245">
            <v>-4.644808743169402E-2</v>
          </cell>
          <cell r="AQ245">
            <v>0.26668478260869549</v>
          </cell>
          <cell r="AR245">
            <v>-0.15441454074753236</v>
          </cell>
          <cell r="AS245">
            <v>-0.1726700048457436</v>
          </cell>
          <cell r="AT245">
            <v>-2.7503337783711519E-2</v>
          </cell>
          <cell r="AU245">
            <v>0.12432576769025355</v>
          </cell>
          <cell r="AV245">
            <v>0.25572552447552438</v>
          </cell>
          <cell r="AW245">
            <v>-0.16729329173166921</v>
          </cell>
          <cell r="AX245">
            <v>1.5539765574733451E-2</v>
          </cell>
          <cell r="AY245">
            <v>1.2519799509623151E-2</v>
          </cell>
          <cell r="AZ245">
            <v>-4.7518467220683286E-2</v>
          </cell>
          <cell r="BA245">
            <v>-2.3591102784092887E-2</v>
          </cell>
          <cell r="BB245">
            <v>5.6299600601690911E-2</v>
          </cell>
          <cell r="BC245">
            <v>0.54469139341325334</v>
          </cell>
          <cell r="BD245">
            <v>-5.624408343579642E-2</v>
          </cell>
          <cell r="BE245">
            <v>-4.4162883196161046E-2</v>
          </cell>
          <cell r="BF245">
            <v>0.1100402006123881</v>
          </cell>
          <cell r="BG245">
            <v>0.20193574417132124</v>
          </cell>
          <cell r="BH245">
            <v>-2.693430114580031E-2</v>
          </cell>
          <cell r="BI245">
            <v>-2.2641177218625224E-2</v>
          </cell>
          <cell r="BJ245">
            <v>0.15978352613894348</v>
          </cell>
          <cell r="BK245">
            <v>0.26100685918899968</v>
          </cell>
          <cell r="BL245">
            <v>1.1712089781647328E-3</v>
          </cell>
          <cell r="BM245">
            <v>6.034479685557345E-3</v>
          </cell>
          <cell r="BN245">
            <v>0.20565790029874287</v>
          </cell>
          <cell r="BO245">
            <v>0.31847713180034792</v>
          </cell>
        </row>
        <row r="246">
          <cell r="B246" t="str">
            <v>Consensus earnings equivalent estimate</v>
          </cell>
          <cell r="C246" t="str">
            <v>CEEE_EPS</v>
          </cell>
          <cell r="D246" t="str">
            <v>USD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-1.8954059362723705</v>
          </cell>
          <cell r="N246">
            <v>-3.2117251051893412</v>
          </cell>
          <cell r="O246">
            <v>-3.167740850753797</v>
          </cell>
          <cell r="P246">
            <v>-0.59729909231791034</v>
          </cell>
          <cell r="Q246">
            <v>0.41011487761195708</v>
          </cell>
          <cell r="R246">
            <v>0.28383463995542091</v>
          </cell>
          <cell r="S246">
            <v>0.38086853284435318</v>
          </cell>
          <cell r="T246">
            <v>0.43532721898153193</v>
          </cell>
          <cell r="U246">
            <v>0.63375786431937764</v>
          </cell>
          <cell r="V246">
            <v>0.78223507232765055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-0.63077348066298311</v>
          </cell>
          <cell r="AO246">
            <v>-0.24818681318681327</v>
          </cell>
          <cell r="AP246">
            <v>-3.1967213114754117E-2</v>
          </cell>
          <cell r="AQ246">
            <v>0.31124999999999986</v>
          </cell>
          <cell r="AR246">
            <v>-0.11169839814465225</v>
          </cell>
          <cell r="AS246">
            <v>9.1799924621762979E-2</v>
          </cell>
          <cell r="AT246">
            <v>1.4259012016021456E-2</v>
          </cell>
          <cell r="AU246">
            <v>0.41575433911882492</v>
          </cell>
          <cell r="AV246">
            <v>7.1853146853145689E-3</v>
          </cell>
          <cell r="AW246">
            <v>5.5132352941176535E-2</v>
          </cell>
          <cell r="AX246">
            <v>0.12456989397711687</v>
          </cell>
          <cell r="AY246">
            <v>9.6947078351812932E-2</v>
          </cell>
          <cell r="AZ246">
            <v>6.0583632903362323E-3</v>
          </cell>
          <cell r="BA246">
            <v>3.6237536100512231E-2</v>
          </cell>
          <cell r="BB246">
            <v>0.11828414336843193</v>
          </cell>
          <cell r="BC246">
            <v>0.22028849008507279</v>
          </cell>
          <cell r="BD246">
            <v>-1.1033372142367485E-2</v>
          </cell>
          <cell r="BE246">
            <v>2.8209621775654413E-2</v>
          </cell>
          <cell r="BF246">
            <v>0.16283291492696098</v>
          </cell>
          <cell r="BG246">
            <v>0.25531805442128402</v>
          </cell>
          <cell r="BH246">
            <v>4.4165985811387115E-2</v>
          </cell>
          <cell r="BI246">
            <v>5.4264590012760128E-2</v>
          </cell>
          <cell r="BJ246">
            <v>0.2165267285504861</v>
          </cell>
          <cell r="BK246">
            <v>0.31880055994474432</v>
          </cell>
          <cell r="BL246">
            <v>6.8634895035210114E-2</v>
          </cell>
          <cell r="BM246">
            <v>8.0174948994144873E-2</v>
          </cell>
          <cell r="BN246">
            <v>0.25951590541573771</v>
          </cell>
          <cell r="BO246">
            <v>0.3739093228825579</v>
          </cell>
        </row>
        <row r="247">
          <cell r="B247" t="str">
            <v>EPS (excl. ESO) (Pub)</v>
          </cell>
          <cell r="C247" t="str">
            <v>EPS_PUB_EX_ESO</v>
          </cell>
          <cell r="D247" t="str">
            <v>USD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-1.8954059362723705</v>
          </cell>
          <cell r="N247">
            <v>-3.2117251051893412</v>
          </cell>
          <cell r="O247">
            <v>-3.167740850753797</v>
          </cell>
          <cell r="P247">
            <v>-0.59729909231791034</v>
          </cell>
          <cell r="Q247">
            <v>0.41011487761195708</v>
          </cell>
          <cell r="R247">
            <v>0.28383463995542091</v>
          </cell>
          <cell r="S247">
            <v>0.38086853284435318</v>
          </cell>
          <cell r="T247">
            <v>0.43532721898153193</v>
          </cell>
          <cell r="U247">
            <v>0.63375786431937764</v>
          </cell>
          <cell r="V247">
            <v>0.78223507232765055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-0.63077348066298311</v>
          </cell>
          <cell r="AO247">
            <v>-0.24818681318681327</v>
          </cell>
          <cell r="AP247">
            <v>-3.1967213114754117E-2</v>
          </cell>
          <cell r="AQ247">
            <v>0.31124999999999986</v>
          </cell>
          <cell r="AR247">
            <v>-0.11169839814465225</v>
          </cell>
          <cell r="AS247">
            <v>9.1799924621762979E-2</v>
          </cell>
          <cell r="AT247">
            <v>1.4259012016021456E-2</v>
          </cell>
          <cell r="AU247">
            <v>0.41575433911882492</v>
          </cell>
          <cell r="AV247">
            <v>7.1853146853145689E-3</v>
          </cell>
          <cell r="AW247">
            <v>5.5132352941176535E-2</v>
          </cell>
          <cell r="AX247">
            <v>0.12456989397711687</v>
          </cell>
          <cell r="AY247">
            <v>9.6947078351812932E-2</v>
          </cell>
          <cell r="AZ247">
            <v>6.0583632903362323E-3</v>
          </cell>
          <cell r="BA247">
            <v>3.6237536100512231E-2</v>
          </cell>
          <cell r="BB247">
            <v>0.11828414336843193</v>
          </cell>
          <cell r="BC247">
            <v>0.22028849008507279</v>
          </cell>
          <cell r="BD247">
            <v>-1.1033372142367485E-2</v>
          </cell>
          <cell r="BE247">
            <v>2.8209621775654413E-2</v>
          </cell>
          <cell r="BF247">
            <v>0.16283291492696098</v>
          </cell>
          <cell r="BG247">
            <v>0.25531805442128402</v>
          </cell>
          <cell r="BH247">
            <v>4.4165985811387115E-2</v>
          </cell>
          <cell r="BI247">
            <v>5.4264590012760128E-2</v>
          </cell>
          <cell r="BJ247">
            <v>0.2165267285504861</v>
          </cell>
          <cell r="BK247">
            <v>0.31880055994474432</v>
          </cell>
          <cell r="BL247">
            <v>6.8634895035210114E-2</v>
          </cell>
          <cell r="BM247">
            <v>8.0174948994144873E-2</v>
          </cell>
          <cell r="BN247">
            <v>0.25951590541573771</v>
          </cell>
          <cell r="BO247">
            <v>0.3739093228825579</v>
          </cell>
        </row>
        <row r="248">
          <cell r="B248" t="str">
            <v>EV adjustment (Pub)</v>
          </cell>
          <cell r="C248" t="str">
            <v>EV_ADJ_PUB</v>
          </cell>
          <cell r="D248" t="str">
            <v>USD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</row>
        <row r="249">
          <cell r="B249" t="str">
            <v>Net debt (Pub)</v>
          </cell>
          <cell r="C249" t="str">
            <v>NET_DEBT_PUB</v>
          </cell>
          <cell r="D249" t="str">
            <v>USD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-5.9269999999999996</v>
          </cell>
          <cell r="P249">
            <v>-4.5709999999999997</v>
          </cell>
          <cell r="Q249">
            <v>-28.329000000000001</v>
          </cell>
          <cell r="R249">
            <v>-134.197</v>
          </cell>
          <cell r="S249">
            <v>-123.911</v>
          </cell>
          <cell r="T249">
            <v>-209.94734368876121</v>
          </cell>
          <cell r="U249">
            <v>-302.7689357635677</v>
          </cell>
          <cell r="V249">
            <v>-401.94732961158689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-5.9269999999999996</v>
          </cell>
          <cell r="AN249">
            <v>1.9639999999999986</v>
          </cell>
          <cell r="AO249">
            <v>-3.9489999999999998</v>
          </cell>
          <cell r="AP249">
            <v>0.27399999999999913</v>
          </cell>
          <cell r="AQ249">
            <v>-4.5709999999999997</v>
          </cell>
          <cell r="AR249">
            <v>-5.085</v>
          </cell>
          <cell r="AS249">
            <v>-15.37</v>
          </cell>
          <cell r="AT249">
            <v>-21.562999999999999</v>
          </cell>
          <cell r="AU249">
            <v>-28.329000000000001</v>
          </cell>
          <cell r="AV249">
            <v>13.951000000000001</v>
          </cell>
          <cell r="AW249">
            <v>2.3740000000000094</v>
          </cell>
          <cell r="AX249">
            <v>-14.102000000000004</v>
          </cell>
          <cell r="AY249">
            <v>-134.197</v>
          </cell>
          <cell r="AZ249">
            <v>-145.303</v>
          </cell>
          <cell r="BA249">
            <v>-169.44399999999999</v>
          </cell>
          <cell r="BB249">
            <v>-167.88800000000001</v>
          </cell>
          <cell r="BC249">
            <v>-123.911</v>
          </cell>
          <cell r="BD249">
            <v>-143.702</v>
          </cell>
          <cell r="BE249">
            <v>-172.37423136361562</v>
          </cell>
          <cell r="BF249">
            <v>-201.01328869401323</v>
          </cell>
          <cell r="BG249">
            <v>-209.94734368876121</v>
          </cell>
          <cell r="BH249">
            <v>-223.10495362680953</v>
          </cell>
          <cell r="BI249">
            <v>-256.28273829646383</v>
          </cell>
          <cell r="BJ249">
            <v>-289.17147609686123</v>
          </cell>
          <cell r="BK249">
            <v>-302.7689357635677</v>
          </cell>
          <cell r="BL249">
            <v>-314.12775016241028</v>
          </cell>
          <cell r="BM249">
            <v>-351.76253751032488</v>
          </cell>
          <cell r="BN249">
            <v>-387.59337171363757</v>
          </cell>
          <cell r="BO249">
            <v>-401.94732961158689</v>
          </cell>
        </row>
        <row r="250">
          <cell r="B250" t="str">
            <v>Net income (Pub)</v>
          </cell>
          <cell r="C250" t="str">
            <v>NI_PUB</v>
          </cell>
          <cell r="D250" t="str">
            <v>USD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-34.739000000000004</v>
          </cell>
          <cell r="N250">
            <v>-57.249000000000002</v>
          </cell>
          <cell r="O250">
            <v>-56.521999999999998</v>
          </cell>
          <cell r="P250">
            <v>-10.792000000000005</v>
          </cell>
          <cell r="Q250">
            <v>7.6859999999999848</v>
          </cell>
          <cell r="R250">
            <v>22.00200000000001</v>
          </cell>
          <cell r="S250">
            <v>36.930999999999997</v>
          </cell>
          <cell r="T250">
            <v>44.385716026689806</v>
          </cell>
          <cell r="U250">
            <v>66.462251758682982</v>
          </cell>
          <cell r="V250">
            <v>84.472875861067351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-11.416999999999994</v>
          </cell>
          <cell r="AO250">
            <v>-4.5170000000000012</v>
          </cell>
          <cell r="AP250">
            <v>-0.58500000000000041</v>
          </cell>
          <cell r="AQ250">
            <v>5.7269999999999968</v>
          </cell>
          <cell r="AR250">
            <v>-2.0709999999999975</v>
          </cell>
          <cell r="AS250">
            <v>1.7050000000000038</v>
          </cell>
          <cell r="AT250">
            <v>0.26700000000000179</v>
          </cell>
          <cell r="AU250">
            <v>7.7849999999999975</v>
          </cell>
          <cell r="AV250">
            <v>0.41099999999999337</v>
          </cell>
          <cell r="AW250">
            <v>3.7490000000000046</v>
          </cell>
          <cell r="AX250">
            <v>8.9059999999999935</v>
          </cell>
          <cell r="AY250">
            <v>8.9360000000000053</v>
          </cell>
          <cell r="AZ250">
            <v>0.57300000000000084</v>
          </cell>
          <cell r="BA250">
            <v>3.4379999999999975</v>
          </cell>
          <cell r="BB250">
            <v>11.401999999999996</v>
          </cell>
          <cell r="BC250">
            <v>21.517999999999994</v>
          </cell>
          <cell r="BD250">
            <v>-1.0139999999999991</v>
          </cell>
          <cell r="BE250">
            <v>2.8158657567713972</v>
          </cell>
          <cell r="BF250">
            <v>16.457047112343144</v>
          </cell>
          <cell r="BG250">
            <v>26.126803157575196</v>
          </cell>
          <cell r="BH250">
            <v>4.5534202049328831</v>
          </cell>
          <cell r="BI250">
            <v>5.6365242869013716</v>
          </cell>
          <cell r="BJ250">
            <v>22.659557552738587</v>
          </cell>
          <cell r="BK250">
            <v>33.612749714110208</v>
          </cell>
          <cell r="BL250">
            <v>7.2907968087921375</v>
          </cell>
          <cell r="BM250">
            <v>8.5805231644413471</v>
          </cell>
          <cell r="BN250">
            <v>27.982345269833012</v>
          </cell>
          <cell r="BO250">
            <v>40.619210618000814</v>
          </cell>
        </row>
        <row r="251">
          <cell r="B251" t="str">
            <v>EBIT, operating profit (Pub)</v>
          </cell>
          <cell r="C251" t="str">
            <v>EBIT_PUB</v>
          </cell>
          <cell r="D251" t="str">
            <v>USD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-30.041</v>
          </cell>
          <cell r="N251">
            <v>-56.461999999999996</v>
          </cell>
          <cell r="O251">
            <v>-53.239999999999995</v>
          </cell>
          <cell r="P251">
            <v>-9.4030000000000058</v>
          </cell>
          <cell r="Q251">
            <v>8.1279999999999859</v>
          </cell>
          <cell r="R251">
            <v>26.109000000000009</v>
          </cell>
          <cell r="S251">
            <v>37.269000000000005</v>
          </cell>
          <cell r="T251">
            <v>46.315585343650923</v>
          </cell>
          <cell r="U251">
            <v>69.193119597894508</v>
          </cell>
          <cell r="V251">
            <v>87.889268855546959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-11.212999999999994</v>
          </cell>
          <cell r="AO251">
            <v>-4.1260000000000012</v>
          </cell>
          <cell r="AP251">
            <v>-0.13700000000000045</v>
          </cell>
          <cell r="AQ251">
            <v>6.0729999999999968</v>
          </cell>
          <cell r="AR251">
            <v>-1.8349999999999973</v>
          </cell>
          <cell r="AS251">
            <v>1.7420000000000044</v>
          </cell>
          <cell r="AT251">
            <v>0.29800000000000182</v>
          </cell>
          <cell r="AU251">
            <v>7.9229999999999983</v>
          </cell>
          <cell r="AV251">
            <v>0.95399999999999352</v>
          </cell>
          <cell r="AW251">
            <v>4.9040000000000035</v>
          </cell>
          <cell r="AX251">
            <v>9.8199999999999932</v>
          </cell>
          <cell r="AY251">
            <v>10.431000000000004</v>
          </cell>
          <cell r="AZ251">
            <v>0.77400000000000091</v>
          </cell>
          <cell r="BA251">
            <v>3.3119999999999976</v>
          </cell>
          <cell r="BB251">
            <v>11.632999999999996</v>
          </cell>
          <cell r="BC251">
            <v>21.549999999999997</v>
          </cell>
          <cell r="BD251">
            <v>-0.97299999999999898</v>
          </cell>
          <cell r="BE251">
            <v>2.8789673620861436</v>
          </cell>
          <cell r="BF251">
            <v>17.149043271518991</v>
          </cell>
          <cell r="BG251">
            <v>27.260574710045717</v>
          </cell>
          <cell r="BH251">
            <v>4.6713167637268782</v>
          </cell>
          <cell r="BI251">
            <v>5.8002748318075561</v>
          </cell>
          <cell r="BJ251">
            <v>23.628059917771353</v>
          </cell>
          <cell r="BK251">
            <v>35.093468084588793</v>
          </cell>
          <cell r="BL251">
            <v>7.4957383398476622</v>
          </cell>
          <cell r="BM251">
            <v>8.8421526105645825</v>
          </cell>
          <cell r="BN251">
            <v>29.161268882962773</v>
          </cell>
          <cell r="BO251">
            <v>42.390109022171899</v>
          </cell>
        </row>
        <row r="252">
          <cell r="B252" t="str">
            <v>Pre-tax profit (Pub)</v>
          </cell>
          <cell r="C252" t="str">
            <v>PTP_PUB</v>
          </cell>
          <cell r="D252" t="str">
            <v>USD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-34.739000000000004</v>
          </cell>
          <cell r="N252">
            <v>-57.222999999999999</v>
          </cell>
          <cell r="O252">
            <v>-56.482999999999997</v>
          </cell>
          <cell r="P252">
            <v>-10.784000000000006</v>
          </cell>
          <cell r="Q252">
            <v>7.8999999999999853</v>
          </cell>
          <cell r="R252">
            <v>22.457000000000011</v>
          </cell>
          <cell r="S252">
            <v>37.019000000000005</v>
          </cell>
          <cell r="T252">
            <v>46.527969661455295</v>
          </cell>
          <cell r="U252">
            <v>69.666930564657221</v>
          </cell>
          <cell r="V252">
            <v>88.545991468624052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-11.410999999999994</v>
          </cell>
          <cell r="AO252">
            <v>-4.5170000000000012</v>
          </cell>
          <cell r="AP252">
            <v>-0.58500000000000041</v>
          </cell>
          <cell r="AQ252">
            <v>5.7289999999999965</v>
          </cell>
          <cell r="AR252">
            <v>-2.0109999999999975</v>
          </cell>
          <cell r="AS252">
            <v>1.7270000000000039</v>
          </cell>
          <cell r="AT252">
            <v>0.2810000000000018</v>
          </cell>
          <cell r="AU252">
            <v>7.9029999999999978</v>
          </cell>
          <cell r="AV252">
            <v>0.60299999999999354</v>
          </cell>
          <cell r="AW252">
            <v>3.9700000000000046</v>
          </cell>
          <cell r="AX252">
            <v>8.9689999999999941</v>
          </cell>
          <cell r="AY252">
            <v>8.9150000000000045</v>
          </cell>
          <cell r="AZ252">
            <v>0.72300000000000086</v>
          </cell>
          <cell r="BA252">
            <v>3.2589999999999977</v>
          </cell>
          <cell r="BB252">
            <v>11.572999999999995</v>
          </cell>
          <cell r="BC252">
            <v>21.463999999999999</v>
          </cell>
          <cell r="BD252">
            <v>-1.010999999999999</v>
          </cell>
          <cell r="BE252">
            <v>2.9485505306506776</v>
          </cell>
          <cell r="BF252">
            <v>17.232510065280778</v>
          </cell>
          <cell r="BG252">
            <v>27.357909065523767</v>
          </cell>
          <cell r="BH252">
            <v>4.7729771540176973</v>
          </cell>
          <cell r="BI252">
            <v>5.9083063803997602</v>
          </cell>
          <cell r="BJ252">
            <v>23.752156763876926</v>
          </cell>
          <cell r="BK252">
            <v>35.233490266362899</v>
          </cell>
          <cell r="BL252">
            <v>7.6423446633041276</v>
          </cell>
          <cell r="BM252">
            <v>8.9942590822236337</v>
          </cell>
          <cell r="BN252">
            <v>29.331598815338587</v>
          </cell>
          <cell r="BO252">
            <v>42.577788907757665</v>
          </cell>
        </row>
        <row r="253">
          <cell r="B253" t="str">
            <v>Sales, revenue (Pub)</v>
          </cell>
          <cell r="C253" t="str">
            <v>REVS_PUB</v>
          </cell>
          <cell r="D253" t="str">
            <v>USD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18.873999999999999</v>
          </cell>
          <cell r="N253">
            <v>91.253</v>
          </cell>
          <cell r="O253">
            <v>131.36799999999999</v>
          </cell>
          <cell r="P253">
            <v>162.279</v>
          </cell>
          <cell r="Q253">
            <v>193.94900000000001</v>
          </cell>
          <cell r="R253">
            <v>276.428</v>
          </cell>
          <cell r="S253">
            <v>369.65899999999999</v>
          </cell>
          <cell r="T253">
            <v>460.81958670839225</v>
          </cell>
          <cell r="U253">
            <v>541.93095057733251</v>
          </cell>
          <cell r="V253">
            <v>619.7370268228234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37.938000000000002</v>
          </cell>
          <cell r="AO253">
            <v>39.935000000000002</v>
          </cell>
          <cell r="AP253">
            <v>41.372</v>
          </cell>
          <cell r="AQ253">
            <v>43.033999999999999</v>
          </cell>
          <cell r="AR253">
            <v>43.96</v>
          </cell>
          <cell r="AS253">
            <v>47.036000000000001</v>
          </cell>
          <cell r="AT253">
            <v>49.997999999999998</v>
          </cell>
          <cell r="AU253">
            <v>52.954999999999998</v>
          </cell>
          <cell r="AV253">
            <v>57.611999999999995</v>
          </cell>
          <cell r="AW253">
            <v>67.882999999999996</v>
          </cell>
          <cell r="AX253">
            <v>72.11699999999999</v>
          </cell>
          <cell r="AY253">
            <v>78.816000000000003</v>
          </cell>
          <cell r="AZ253">
            <v>82.094999999999999</v>
          </cell>
          <cell r="BA253">
            <v>89.52</v>
          </cell>
          <cell r="BB253">
            <v>95.73899999999999</v>
          </cell>
          <cell r="BC253">
            <v>102.30499999999999</v>
          </cell>
          <cell r="BD253">
            <v>107.586</v>
          </cell>
          <cell r="BE253">
            <v>113.04262951740488</v>
          </cell>
          <cell r="BF253">
            <v>117.9749918590034</v>
          </cell>
          <cell r="BG253">
            <v>122.21596533198392</v>
          </cell>
          <cell r="BH253">
            <v>128.18128305616736</v>
          </cell>
          <cell r="BI253">
            <v>133.53222280858131</v>
          </cell>
          <cell r="BJ253">
            <v>137.67364840611302</v>
          </cell>
          <cell r="BK253">
            <v>142.5437963064708</v>
          </cell>
          <cell r="BL253">
            <v>147.6642818299386</v>
          </cell>
          <cell r="BM253">
            <v>152.83145791379394</v>
          </cell>
          <cell r="BN253">
            <v>156.57079457189064</v>
          </cell>
          <cell r="BO253">
            <v>162.67049250720024</v>
          </cell>
        </row>
        <row r="254">
          <cell r="B254" t="str">
            <v>Total shareholders' equity (Pub)</v>
          </cell>
          <cell r="C254" t="str">
            <v>EQ_PUB</v>
          </cell>
          <cell r="D254" t="str">
            <v>USD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-8.5</v>
          </cell>
          <cell r="P254">
            <v>-69.84</v>
          </cell>
          <cell r="Q254">
            <v>-69.06</v>
          </cell>
          <cell r="R254">
            <v>219.96599999999998</v>
          </cell>
          <cell r="S254">
            <v>302.15600000000006</v>
          </cell>
          <cell r="T254">
            <v>350.79181946914366</v>
          </cell>
          <cell r="U254">
            <v>415.97460891432968</v>
          </cell>
          <cell r="V254">
            <v>502.96308617572936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-8.5</v>
          </cell>
          <cell r="AN254">
            <v>-88.692000000000021</v>
          </cell>
          <cell r="AO254">
            <v>-77.950999999999993</v>
          </cell>
          <cell r="AP254">
            <v>-75.941000000000003</v>
          </cell>
          <cell r="AQ254">
            <v>-69.84</v>
          </cell>
          <cell r="AR254">
            <v>-71.91</v>
          </cell>
          <cell r="AS254">
            <v>-74.158000000000015</v>
          </cell>
          <cell r="AT254">
            <v>-73.841000000000008</v>
          </cell>
          <cell r="AU254">
            <v>-69.06</v>
          </cell>
          <cell r="AV254">
            <v>64.02800000000002</v>
          </cell>
          <cell r="AW254">
            <v>58.725000000000023</v>
          </cell>
          <cell r="AX254">
            <v>68.287000000000035</v>
          </cell>
          <cell r="AY254">
            <v>219.96599999999998</v>
          </cell>
          <cell r="AZ254">
            <v>218.60799999999998</v>
          </cell>
          <cell r="BA254">
            <v>226.863</v>
          </cell>
          <cell r="BB254">
            <v>241.61899999999994</v>
          </cell>
          <cell r="BC254">
            <v>302.15600000000006</v>
          </cell>
          <cell r="BD254">
            <v>306.72500000000002</v>
          </cell>
          <cell r="BE254">
            <v>308.77391053065065</v>
          </cell>
          <cell r="BF254">
            <v>324.83546795918016</v>
          </cell>
          <cell r="BG254">
            <v>350.79181946914366</v>
          </cell>
          <cell r="BH254">
            <v>354.71806265228133</v>
          </cell>
          <cell r="BI254">
            <v>359.79656974121872</v>
          </cell>
          <cell r="BJ254">
            <v>382.28292434957211</v>
          </cell>
          <cell r="BK254">
            <v>415.97460891432968</v>
          </cell>
          <cell r="BL254">
            <v>423.61358609048108</v>
          </cell>
          <cell r="BM254">
            <v>432.59036456852368</v>
          </cell>
          <cell r="BN254">
            <v>461.32174808392239</v>
          </cell>
          <cell r="BO254">
            <v>502.96308617572936</v>
          </cell>
        </row>
        <row r="255">
          <cell r="A255" t="str">
            <v>Income Statement</v>
          </cell>
          <cell r="B255">
            <v>0</v>
          </cell>
          <cell r="C255">
            <v>0</v>
          </cell>
          <cell r="D255">
            <v>0</v>
          </cell>
        </row>
        <row r="256">
          <cell r="B256" t="str">
            <v>Provision for income tax</v>
          </cell>
          <cell r="C256" t="str">
            <v>PROV_INC_TAX</v>
          </cell>
          <cell r="D256" t="str">
            <v>USD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-2.5999999999999999E-2</v>
          </cell>
          <cell r="O256">
            <v>-3.9E-2</v>
          </cell>
          <cell r="P256">
            <v>-8.0000000000000002E-3</v>
          </cell>
          <cell r="Q256">
            <v>-0.214</v>
          </cell>
          <cell r="R256">
            <v>-0.45500000000000013</v>
          </cell>
          <cell r="S256">
            <v>-8.8000000000005074E-2</v>
          </cell>
          <cell r="T256">
            <v>-2.1422536347654852</v>
          </cell>
          <cell r="U256">
            <v>-3.2046788059742348</v>
          </cell>
          <cell r="V256">
            <v>-4.073115607556705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-6.0000000000000001E-3</v>
          </cell>
          <cell r="AO256">
            <v>0</v>
          </cell>
          <cell r="AP256">
            <v>0</v>
          </cell>
          <cell r="AQ256">
            <v>-2E-3</v>
          </cell>
          <cell r="AR256">
            <v>-6.0000000000000005E-2</v>
          </cell>
          <cell r="AS256">
            <v>-2.1999999999999999E-2</v>
          </cell>
          <cell r="AT256">
            <v>-1.4E-2</v>
          </cell>
          <cell r="AU256">
            <v>-0.11799999999999999</v>
          </cell>
          <cell r="AV256">
            <v>-0.19200000000000017</v>
          </cell>
          <cell r="AW256">
            <v>-0.221</v>
          </cell>
          <cell r="AX256">
            <v>-6.3E-2</v>
          </cell>
          <cell r="AY256">
            <v>2.1000000000000005E-2</v>
          </cell>
          <cell r="AZ256">
            <v>-0.15</v>
          </cell>
          <cell r="BA256">
            <v>0.17899999999999999</v>
          </cell>
          <cell r="BB256">
            <v>-0.17100000000000001</v>
          </cell>
          <cell r="BC256">
            <v>5.3999999999994941E-2</v>
          </cell>
          <cell r="BD256">
            <v>-3.0000000000001137E-3</v>
          </cell>
          <cell r="BE256">
            <v>-0.13268477387928049</v>
          </cell>
          <cell r="BF256">
            <v>-0.77546295293763501</v>
          </cell>
          <cell r="BG256">
            <v>-1.2311059079485696</v>
          </cell>
          <cell r="BH256">
            <v>-0.21955694908481407</v>
          </cell>
          <cell r="BI256">
            <v>-0.27178209349838894</v>
          </cell>
          <cell r="BJ256">
            <v>-1.0925992111383385</v>
          </cell>
          <cell r="BK256">
            <v>-1.6207405522526934</v>
          </cell>
          <cell r="BL256">
            <v>-0.35154785451198989</v>
          </cell>
          <cell r="BM256">
            <v>-0.41373591778228713</v>
          </cell>
          <cell r="BN256">
            <v>-1.349253545505575</v>
          </cell>
          <cell r="BO256">
            <v>-1.9585782897568524</v>
          </cell>
        </row>
        <row r="257">
          <cell r="B257" t="str">
            <v>Minority interest</v>
          </cell>
          <cell r="C257" t="str">
            <v>INC_MINORITY</v>
          </cell>
          <cell r="D257" t="str">
            <v>USD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</row>
        <row r="258">
          <cell r="B258" t="str">
            <v>Net income (pre-preferred dividends)</v>
          </cell>
          <cell r="C258" t="str">
            <v>NI_PRE_PREF</v>
          </cell>
          <cell r="D258" t="str">
            <v>USD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-34.739000000000004</v>
          </cell>
          <cell r="N258">
            <v>-57.249000000000002</v>
          </cell>
          <cell r="O258">
            <v>-56.521999999999998</v>
          </cell>
          <cell r="P258">
            <v>-10.792000000000005</v>
          </cell>
          <cell r="Q258">
            <v>7.6859999999999848</v>
          </cell>
          <cell r="R258">
            <v>22.00200000000001</v>
          </cell>
          <cell r="S258">
            <v>36.930999999999997</v>
          </cell>
          <cell r="T258">
            <v>44.385716026689806</v>
          </cell>
          <cell r="U258">
            <v>66.462251758682982</v>
          </cell>
          <cell r="V258">
            <v>84.472875861067351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-11.416999999999994</v>
          </cell>
          <cell r="AO258">
            <v>-4.5170000000000012</v>
          </cell>
          <cell r="AP258">
            <v>-0.58500000000000041</v>
          </cell>
          <cell r="AQ258">
            <v>5.7269999999999968</v>
          </cell>
          <cell r="AR258">
            <v>-2.0709999999999975</v>
          </cell>
          <cell r="AS258">
            <v>1.7050000000000038</v>
          </cell>
          <cell r="AT258">
            <v>0.26700000000000179</v>
          </cell>
          <cell r="AU258">
            <v>7.7849999999999975</v>
          </cell>
          <cell r="AV258">
            <v>0.41099999999999337</v>
          </cell>
          <cell r="AW258">
            <v>3.7490000000000046</v>
          </cell>
          <cell r="AX258">
            <v>8.9059999999999935</v>
          </cell>
          <cell r="AY258">
            <v>8.9360000000000053</v>
          </cell>
          <cell r="AZ258">
            <v>0.57300000000000084</v>
          </cell>
          <cell r="BA258">
            <v>3.4379999999999975</v>
          </cell>
          <cell r="BB258">
            <v>11.401999999999996</v>
          </cell>
          <cell r="BC258">
            <v>21.517999999999994</v>
          </cell>
          <cell r="BD258">
            <v>-1.0139999999999991</v>
          </cell>
          <cell r="BE258">
            <v>2.8158657567713972</v>
          </cell>
          <cell r="BF258">
            <v>16.457047112343144</v>
          </cell>
          <cell r="BG258">
            <v>26.126803157575196</v>
          </cell>
          <cell r="BH258">
            <v>4.5534202049328831</v>
          </cell>
          <cell r="BI258">
            <v>5.6365242869013716</v>
          </cell>
          <cell r="BJ258">
            <v>22.659557552738587</v>
          </cell>
          <cell r="BK258">
            <v>33.612749714110208</v>
          </cell>
          <cell r="BL258">
            <v>7.2907968087921375</v>
          </cell>
          <cell r="BM258">
            <v>8.5805231644413471</v>
          </cell>
          <cell r="BN258">
            <v>27.982345269833012</v>
          </cell>
          <cell r="BO258">
            <v>40.619210618000814</v>
          </cell>
        </row>
        <row r="259">
          <cell r="B259" t="str">
            <v>Preferred dividends</v>
          </cell>
          <cell r="C259" t="str">
            <v>PREF_DIV</v>
          </cell>
          <cell r="D259" t="str">
            <v>USD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</row>
        <row r="260">
          <cell r="B260" t="str">
            <v>Net income (pre-exceptionals)</v>
          </cell>
          <cell r="C260" t="str">
            <v>NET_EARNING</v>
          </cell>
          <cell r="D260" t="str">
            <v>USD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-34.739000000000004</v>
          </cell>
          <cell r="N260">
            <v>-57.249000000000002</v>
          </cell>
          <cell r="O260">
            <v>-56.521999999999998</v>
          </cell>
          <cell r="P260">
            <v>-10.792000000000005</v>
          </cell>
          <cell r="Q260">
            <v>7.6859999999999848</v>
          </cell>
          <cell r="R260">
            <v>22.00200000000001</v>
          </cell>
          <cell r="S260">
            <v>36.930999999999997</v>
          </cell>
          <cell r="T260">
            <v>44.385716026689806</v>
          </cell>
          <cell r="U260">
            <v>66.462251758682982</v>
          </cell>
          <cell r="V260">
            <v>84.472875861067351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-11.416999999999994</v>
          </cell>
          <cell r="AO260">
            <v>-4.5170000000000012</v>
          </cell>
          <cell r="AP260">
            <v>-0.58500000000000041</v>
          </cell>
          <cell r="AQ260">
            <v>5.7269999999999968</v>
          </cell>
          <cell r="AR260">
            <v>-2.0709999999999975</v>
          </cell>
          <cell r="AS260">
            <v>1.7050000000000038</v>
          </cell>
          <cell r="AT260">
            <v>0.26700000000000179</v>
          </cell>
          <cell r="AU260">
            <v>7.7849999999999975</v>
          </cell>
          <cell r="AV260">
            <v>0.41099999999999337</v>
          </cell>
          <cell r="AW260">
            <v>3.7490000000000046</v>
          </cell>
          <cell r="AX260">
            <v>8.9059999999999935</v>
          </cell>
          <cell r="AY260">
            <v>8.9360000000000053</v>
          </cell>
          <cell r="AZ260">
            <v>0.57300000000000084</v>
          </cell>
          <cell r="BA260">
            <v>3.4379999999999975</v>
          </cell>
          <cell r="BB260">
            <v>11.401999999999996</v>
          </cell>
          <cell r="BC260">
            <v>21.517999999999994</v>
          </cell>
          <cell r="BD260">
            <v>-1.0139999999999991</v>
          </cell>
          <cell r="BE260">
            <v>2.8158657567713972</v>
          </cell>
          <cell r="BF260">
            <v>16.457047112343144</v>
          </cell>
          <cell r="BG260">
            <v>26.126803157575196</v>
          </cell>
          <cell r="BH260">
            <v>4.5534202049328831</v>
          </cell>
          <cell r="BI260">
            <v>5.6365242869013716</v>
          </cell>
          <cell r="BJ260">
            <v>22.659557552738587</v>
          </cell>
          <cell r="BK260">
            <v>33.612749714110208</v>
          </cell>
          <cell r="BL260">
            <v>7.2907968087921375</v>
          </cell>
          <cell r="BM260">
            <v>8.5805231644413471</v>
          </cell>
          <cell r="BN260">
            <v>27.982345269833012</v>
          </cell>
          <cell r="BO260">
            <v>40.619210618000814</v>
          </cell>
        </row>
        <row r="261">
          <cell r="B261" t="str">
            <v>Post-tax exceptionals</v>
          </cell>
          <cell r="C261" t="str">
            <v>TAX_EXC</v>
          </cell>
          <cell r="D261" t="str">
            <v>USD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-0.54799999999999471</v>
          </cell>
          <cell r="N261">
            <v>-1.0020000000000024</v>
          </cell>
          <cell r="O261">
            <v>-2.1409999999999982</v>
          </cell>
          <cell r="P261">
            <v>-4.5839999999999925</v>
          </cell>
          <cell r="Q261">
            <v>-11.942999999999978</v>
          </cell>
          <cell r="R261">
            <v>-15.833000000000014</v>
          </cell>
          <cell r="S261">
            <v>15.519999999999989</v>
          </cell>
          <cell r="T261">
            <v>-21.882230334172064</v>
          </cell>
          <cell r="U261">
            <v>-27.018882981286509</v>
          </cell>
          <cell r="V261">
            <v>-42.170287851607242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-2.8640000000000008</v>
          </cell>
          <cell r="AO261">
            <v>-0.63499999999999979</v>
          </cell>
          <cell r="AP261">
            <v>-0.26500000000000012</v>
          </cell>
          <cell r="AQ261">
            <v>-0.82000000000000028</v>
          </cell>
          <cell r="AR261">
            <v>-0.79199999999999982</v>
          </cell>
          <cell r="AS261">
            <v>-4.9119999999999999</v>
          </cell>
          <cell r="AT261">
            <v>-0.78200000000000003</v>
          </cell>
          <cell r="AU261">
            <v>-5.456999999999999</v>
          </cell>
          <cell r="AV261">
            <v>14.2165</v>
          </cell>
          <cell r="AW261">
            <v>-14.4725</v>
          </cell>
          <cell r="AX261">
            <v>-7.7949999999999999</v>
          </cell>
          <cell r="AY261">
            <v>-7.7820000000000009</v>
          </cell>
          <cell r="AZ261">
            <v>-4.6900000000000013</v>
          </cell>
          <cell r="BA261">
            <v>-5.5030000000000001</v>
          </cell>
          <cell r="BB261">
            <v>-5.9750000000000005</v>
          </cell>
          <cell r="BC261">
            <v>31.688000000000002</v>
          </cell>
          <cell r="BD261">
            <v>-4.1549999999999994</v>
          </cell>
          <cell r="BE261">
            <v>-6.9289907882189352</v>
          </cell>
          <cell r="BF261">
            <v>-5.3356054398037731</v>
          </cell>
          <cell r="BG261">
            <v>-5.462634106149288</v>
          </cell>
          <cell r="BH261">
            <v>-7.1502611101757951</v>
          </cell>
          <cell r="BI261">
            <v>-7.8369553219733401</v>
          </cell>
          <cell r="BJ261">
            <v>-5.9381854119282522</v>
          </cell>
          <cell r="BK261">
            <v>-6.0934811372091886</v>
          </cell>
          <cell r="BL261">
            <v>-7.1663841951201626</v>
          </cell>
          <cell r="BM261">
            <v>-7.9346980859488507</v>
          </cell>
          <cell r="BN261">
            <v>-5.8072482775723948</v>
          </cell>
          <cell r="BO261">
            <v>-6.0218125272387724</v>
          </cell>
        </row>
        <row r="262">
          <cell r="B262" t="str">
            <v>Net income (post-exceptionals)</v>
          </cell>
          <cell r="C262" t="str">
            <v>NET_INC</v>
          </cell>
          <cell r="D262" t="str">
            <v>USD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-35.286999999999999</v>
          </cell>
          <cell r="N262">
            <v>-58.251000000000005</v>
          </cell>
          <cell r="O262">
            <v>-58.662999999999997</v>
          </cell>
          <cell r="P262">
            <v>-15.375999999999998</v>
          </cell>
          <cell r="Q262">
            <v>-4.2569999999999935</v>
          </cell>
          <cell r="R262">
            <v>6.1689999999999952</v>
          </cell>
          <cell r="S262">
            <v>52.450999999999986</v>
          </cell>
          <cell r="T262">
            <v>22.503485692517742</v>
          </cell>
          <cell r="U262">
            <v>39.443368777396472</v>
          </cell>
          <cell r="V262">
            <v>42.302588009460109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-14.280999999999995</v>
          </cell>
          <cell r="AO262">
            <v>-5.152000000000001</v>
          </cell>
          <cell r="AP262">
            <v>-0.85000000000000053</v>
          </cell>
          <cell r="AQ262">
            <v>4.9069999999999965</v>
          </cell>
          <cell r="AR262">
            <v>-2.8629999999999973</v>
          </cell>
          <cell r="AS262">
            <v>-3.2069999999999959</v>
          </cell>
          <cell r="AT262">
            <v>-0.51499999999999824</v>
          </cell>
          <cell r="AU262">
            <v>2.3279999999999981</v>
          </cell>
          <cell r="AV262">
            <v>14.627499999999994</v>
          </cell>
          <cell r="AW262">
            <v>-10.723499999999996</v>
          </cell>
          <cell r="AX262">
            <v>1.1109999999999933</v>
          </cell>
          <cell r="AY262">
            <v>1.1540000000000044</v>
          </cell>
          <cell r="AZ262">
            <v>-4.117</v>
          </cell>
          <cell r="BA262">
            <v>-2.0650000000000026</v>
          </cell>
          <cell r="BB262">
            <v>5.4269999999999952</v>
          </cell>
          <cell r="BC262">
            <v>53.205999999999996</v>
          </cell>
          <cell r="BD262">
            <v>-5.1689999999999987</v>
          </cell>
          <cell r="BE262">
            <v>-4.113125031447538</v>
          </cell>
          <cell r="BF262">
            <v>11.121441672539371</v>
          </cell>
          <cell r="BG262">
            <v>20.664169051425908</v>
          </cell>
          <cell r="BH262">
            <v>-2.596840905242912</v>
          </cell>
          <cell r="BI262">
            <v>-2.2004310350719685</v>
          </cell>
          <cell r="BJ262">
            <v>16.721372140810335</v>
          </cell>
          <cell r="BK262">
            <v>27.51926857690102</v>
          </cell>
          <cell r="BL262">
            <v>0.12441261367197476</v>
          </cell>
          <cell r="BM262">
            <v>0.64582507849249682</v>
          </cell>
          <cell r="BN262">
            <v>22.175096992260617</v>
          </cell>
          <cell r="BO262">
            <v>34.597398090762042</v>
          </cell>
        </row>
        <row r="263">
          <cell r="B263" t="str">
            <v>EPS (pre-exceptionals, basic)</v>
          </cell>
          <cell r="C263" t="str">
            <v>EPS</v>
          </cell>
          <cell r="D263" t="str">
            <v>USD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-1.8954059362723705</v>
          </cell>
          <cell r="N263">
            <v>-3.2117251051893412</v>
          </cell>
          <cell r="O263">
            <v>-3.167740850753797</v>
          </cell>
          <cell r="P263">
            <v>-0.59729909231791034</v>
          </cell>
          <cell r="Q263">
            <v>0.41231693578670586</v>
          </cell>
          <cell r="R263">
            <v>0.33162386721178683</v>
          </cell>
          <cell r="S263">
            <v>0.41673672273032453</v>
          </cell>
          <cell r="T263">
            <v>0.47336201030847674</v>
          </cell>
          <cell r="U263">
            <v>0.6811083550437419</v>
          </cell>
          <cell r="V263">
            <v>0.83850013439706916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-0.63077348066298311</v>
          </cell>
          <cell r="AO263">
            <v>-0.24818681318681327</v>
          </cell>
          <cell r="AP263">
            <v>-3.1967213114754117E-2</v>
          </cell>
          <cell r="AQ263">
            <v>0.31124999999999986</v>
          </cell>
          <cell r="AR263">
            <v>-0.11169839814465225</v>
          </cell>
          <cell r="AS263">
            <v>9.1799924621762979E-2</v>
          </cell>
          <cell r="AT263">
            <v>1.4259012016021456E-2</v>
          </cell>
          <cell r="AU263">
            <v>0.41575433911882492</v>
          </cell>
          <cell r="AV263">
            <v>7.9497098646033534E-3</v>
          </cell>
          <cell r="AW263">
            <v>5.8486739469578858E-2</v>
          </cell>
          <cell r="AX263">
            <v>0.13893915756630257</v>
          </cell>
          <cell r="AY263">
            <v>0.10453295899865479</v>
          </cell>
          <cell r="AZ263">
            <v>6.6135734072022261E-3</v>
          </cell>
          <cell r="BA263">
            <v>3.9276615676373451E-2</v>
          </cell>
          <cell r="BB263">
            <v>0.1276705334348546</v>
          </cell>
          <cell r="BC263">
            <v>0.23646933415387314</v>
          </cell>
          <cell r="BD263">
            <v>-1.1033372142367485E-2</v>
          </cell>
          <cell r="BE263">
            <v>3.0234128445300334E-2</v>
          </cell>
          <cell r="BF263">
            <v>0.17436438023176737</v>
          </cell>
          <cell r="BG263">
            <v>0.27316028956849292</v>
          </cell>
          <cell r="BH263">
            <v>4.7227841642290297E-2</v>
          </cell>
          <cell r="BI263">
            <v>5.7996612137696552E-2</v>
          </cell>
          <cell r="BJ263">
            <v>0.2312998359315728</v>
          </cell>
          <cell r="BK263">
            <v>0.34037869165650697</v>
          </cell>
          <cell r="BL263">
            <v>7.3243568241977627E-2</v>
          </cell>
          <cell r="BM263">
            <v>8.5515764135020766E-2</v>
          </cell>
          <cell r="BN263">
            <v>0.27666623500921528</v>
          </cell>
          <cell r="BO263">
            <v>0.39842343278512188</v>
          </cell>
        </row>
        <row r="264">
          <cell r="B264" t="str">
            <v>EPS (pre-exceptionals, diluted)</v>
          </cell>
          <cell r="C264" t="str">
            <v>EPS_FUL_DIL</v>
          </cell>
          <cell r="D264" t="str">
            <v>USD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-1.8954059362723705</v>
          </cell>
          <cell r="N264">
            <v>-3.2117251051893412</v>
          </cell>
          <cell r="O264">
            <v>-3.167740850753797</v>
          </cell>
          <cell r="P264">
            <v>-0.59729909231791034</v>
          </cell>
          <cell r="Q264">
            <v>0.41231693578670586</v>
          </cell>
          <cell r="R264">
            <v>0.30466510655385859</v>
          </cell>
          <cell r="S264">
            <v>0.38516934789977314</v>
          </cell>
          <cell r="T264">
            <v>0.44186453411930005</v>
          </cell>
          <cell r="U264">
            <v>0.63744469764519818</v>
          </cell>
          <cell r="V264">
            <v>0.78632941561365011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-0.63077348066298311</v>
          </cell>
          <cell r="AO264">
            <v>-0.24818681318681327</v>
          </cell>
          <cell r="AP264">
            <v>-3.1967213114754117E-2</v>
          </cell>
          <cell r="AQ264">
            <v>0.31124999999999986</v>
          </cell>
          <cell r="AR264">
            <v>-0.11169839814465225</v>
          </cell>
          <cell r="AS264">
            <v>9.1799924621762979E-2</v>
          </cell>
          <cell r="AT264">
            <v>1.4259012016021456E-2</v>
          </cell>
          <cell r="AU264">
            <v>0.41575433911882492</v>
          </cell>
          <cell r="AV264">
            <v>7.1853146853145689E-3</v>
          </cell>
          <cell r="AW264">
            <v>5.5132352941176535E-2</v>
          </cell>
          <cell r="AX264">
            <v>0.12456989397711687</v>
          </cell>
          <cell r="AY264">
            <v>9.6947078351812932E-2</v>
          </cell>
          <cell r="AZ264">
            <v>6.0583632903362323E-3</v>
          </cell>
          <cell r="BA264">
            <v>3.6237536100512231E-2</v>
          </cell>
          <cell r="BB264">
            <v>0.11828414336843193</v>
          </cell>
          <cell r="BC264">
            <v>0.22028849008507279</v>
          </cell>
          <cell r="BD264">
            <v>-1.0285331737450162E-2</v>
          </cell>
          <cell r="BE264">
            <v>2.8209621775654413E-2</v>
          </cell>
          <cell r="BF264">
            <v>0.16283291492696098</v>
          </cell>
          <cell r="BG264">
            <v>0.25531805442128402</v>
          </cell>
          <cell r="BH264">
            <v>4.4165985811387115E-2</v>
          </cell>
          <cell r="BI264">
            <v>5.4264590012760128E-2</v>
          </cell>
          <cell r="BJ264">
            <v>0.2165267285504861</v>
          </cell>
          <cell r="BK264">
            <v>0.31880055994474432</v>
          </cell>
          <cell r="BL264">
            <v>6.8634895035210114E-2</v>
          </cell>
          <cell r="BM264">
            <v>8.0174948994144873E-2</v>
          </cell>
          <cell r="BN264">
            <v>0.25951590541573771</v>
          </cell>
          <cell r="BO264">
            <v>0.3739093228825579</v>
          </cell>
        </row>
        <row r="265">
          <cell r="B265" t="str">
            <v>EPS (post-exceptionals, basic)</v>
          </cell>
          <cell r="C265" t="str">
            <v>EPS_POST_BASIC</v>
          </cell>
          <cell r="D265" t="str">
            <v>USD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-1.9253055434308162</v>
          </cell>
          <cell r="N265">
            <v>-3.2679382889200563</v>
          </cell>
          <cell r="O265">
            <v>-3.2877318836518521</v>
          </cell>
          <cell r="P265">
            <v>-0.85100730573389394</v>
          </cell>
          <cell r="Q265">
            <v>-0.22836757684673531</v>
          </cell>
          <cell r="R265">
            <v>9.2981894229138731E-2</v>
          </cell>
          <cell r="S265">
            <v>0.5918674783766551</v>
          </cell>
          <cell r="T265">
            <v>0.2399937678137907</v>
          </cell>
          <cell r="U265">
            <v>0.40421754175438973</v>
          </cell>
          <cell r="V265">
            <v>0.41990669039864226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-0.78900552486187814</v>
          </cell>
          <cell r="AO265">
            <v>-0.28307692307692317</v>
          </cell>
          <cell r="AP265">
            <v>-4.644808743169402E-2</v>
          </cell>
          <cell r="AQ265">
            <v>0.26668478260869549</v>
          </cell>
          <cell r="AR265">
            <v>-0.15441454074753236</v>
          </cell>
          <cell r="AS265">
            <v>-0.1726700048457436</v>
          </cell>
          <cell r="AT265">
            <v>-2.7503337783711519E-2</v>
          </cell>
          <cell r="AU265">
            <v>0.12432576769025355</v>
          </cell>
          <cell r="AV265">
            <v>0.28293036750483547</v>
          </cell>
          <cell r="AW265">
            <v>-0.16729329173166921</v>
          </cell>
          <cell r="AX265">
            <v>1.7332293291731568E-2</v>
          </cell>
          <cell r="AY265">
            <v>1.3499444346961506E-2</v>
          </cell>
          <cell r="AZ265">
            <v>-4.7518467220683286E-2</v>
          </cell>
          <cell r="BA265">
            <v>-2.3591102784092887E-2</v>
          </cell>
          <cell r="BB265">
            <v>6.0767232498768246E-2</v>
          </cell>
          <cell r="BC265">
            <v>0.58470059452509415</v>
          </cell>
          <cell r="BD265">
            <v>-5.624408343579642E-2</v>
          </cell>
          <cell r="BE265">
            <v>-4.4162883196161046E-2</v>
          </cell>
          <cell r="BF265">
            <v>0.11783300316747881</v>
          </cell>
          <cell r="BG265">
            <v>0.21604749604213205</v>
          </cell>
          <cell r="BH265">
            <v>-2.693430114580031E-2</v>
          </cell>
          <cell r="BI265">
            <v>-2.2641177218625224E-2</v>
          </cell>
          <cell r="BJ265">
            <v>0.17068517881333328</v>
          </cell>
          <cell r="BK265">
            <v>0.27867320327017031</v>
          </cell>
          <cell r="BL265">
            <v>1.2498529308425114E-3</v>
          </cell>
          <cell r="BM265">
            <v>6.4364636079205064E-3</v>
          </cell>
          <cell r="BN265">
            <v>0.21924897776266808</v>
          </cell>
          <cell r="BO265">
            <v>0.33935701612689961</v>
          </cell>
        </row>
        <row r="266">
          <cell r="B266" t="str">
            <v>EPS (post-exceptionals, diluted)</v>
          </cell>
          <cell r="C266" t="str">
            <v>FULLY_DIL_EPS</v>
          </cell>
          <cell r="D266" t="str">
            <v>USD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-1.9253055434308162</v>
          </cell>
          <cell r="N266">
            <v>-3.2679382889200563</v>
          </cell>
          <cell r="O266">
            <v>-3.2877318836518521</v>
          </cell>
          <cell r="P266">
            <v>-0.85100730573389394</v>
          </cell>
          <cell r="Q266">
            <v>-0.22836757684673531</v>
          </cell>
          <cell r="R266">
            <v>8.5423099824141049E-2</v>
          </cell>
          <cell r="S266">
            <v>0.54703413031575099</v>
          </cell>
          <cell r="T266">
            <v>0.22402459871562089</v>
          </cell>
          <cell r="U266">
            <v>0.37830446033798021</v>
          </cell>
          <cell r="V266">
            <v>0.39378047650624248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-0.78900552486187814</v>
          </cell>
          <cell r="AO266">
            <v>-0.28307692307692317</v>
          </cell>
          <cell r="AP266">
            <v>-4.644808743169402E-2</v>
          </cell>
          <cell r="AQ266">
            <v>0.26668478260869549</v>
          </cell>
          <cell r="AR266">
            <v>-0.15441454074753236</v>
          </cell>
          <cell r="AS266">
            <v>-0.1726700048457436</v>
          </cell>
          <cell r="AT266">
            <v>-2.7503337783711519E-2</v>
          </cell>
          <cell r="AU266">
            <v>0.12432576769025355</v>
          </cell>
          <cell r="AV266">
            <v>0.25572552447552438</v>
          </cell>
          <cell r="AW266">
            <v>-0.15769852941176465</v>
          </cell>
          <cell r="AX266">
            <v>1.5539765574733451E-2</v>
          </cell>
          <cell r="AY266">
            <v>1.2519799509623151E-2</v>
          </cell>
          <cell r="AZ266">
            <v>-4.352928737576655E-2</v>
          </cell>
          <cell r="BA266">
            <v>-2.1765710310517137E-2</v>
          </cell>
          <cell r="BB266">
            <v>5.6299600601690911E-2</v>
          </cell>
          <cell r="BC266">
            <v>0.54469139341325334</v>
          </cell>
          <cell r="BD266">
            <v>-5.2430847880552189E-2</v>
          </cell>
          <cell r="BE266">
            <v>-4.120569355058621E-2</v>
          </cell>
          <cell r="BF266">
            <v>0.1100402006123881</v>
          </cell>
          <cell r="BG266">
            <v>0.20193574417132124</v>
          </cell>
          <cell r="BH266">
            <v>-2.5188107711020858E-2</v>
          </cell>
          <cell r="BI266">
            <v>-2.1184240835618904E-2</v>
          </cell>
          <cell r="BJ266">
            <v>0.15978352613894348</v>
          </cell>
          <cell r="BK266">
            <v>0.26100685918899968</v>
          </cell>
          <cell r="BL266">
            <v>1.1712089781647328E-3</v>
          </cell>
          <cell r="BM266">
            <v>6.034479685557345E-3</v>
          </cell>
          <cell r="BN266">
            <v>0.20565790029874287</v>
          </cell>
          <cell r="BO266">
            <v>0.31847713180034792</v>
          </cell>
        </row>
        <row r="267">
          <cell r="B267" t="str">
            <v>Common dividends paid</v>
          </cell>
          <cell r="C267" t="str">
            <v>COMMON_DIV_PAID</v>
          </cell>
          <cell r="D267" t="str">
            <v>USD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</row>
        <row r="268">
          <cell r="B268" t="str">
            <v>DPS, dividend per share</v>
          </cell>
          <cell r="C268" t="str">
            <v>DPS</v>
          </cell>
          <cell r="D268" t="str">
            <v>USD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</row>
        <row r="269">
          <cell r="B269" t="str">
            <v>Weighted average shares outstanding, basic</v>
          </cell>
          <cell r="C269" t="str">
            <v>SH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18.327999999999999</v>
          </cell>
          <cell r="N269">
            <v>17.824999999999999</v>
          </cell>
          <cell r="O269">
            <v>17.843</v>
          </cell>
          <cell r="P269">
            <v>18.068000000000001</v>
          </cell>
          <cell r="Q269">
            <v>18.641000000000002</v>
          </cell>
          <cell r="R269">
            <v>66.346249999999998</v>
          </cell>
          <cell r="S269">
            <v>88.619500000000002</v>
          </cell>
          <cell r="T269">
            <v>93.766958606933585</v>
          </cell>
          <cell r="U269">
            <v>97.5795573002693</v>
          </cell>
          <cell r="V269">
            <v>100.74282924451563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18.100000000000001</v>
          </cell>
          <cell r="AO269">
            <v>18.2</v>
          </cell>
          <cell r="AP269">
            <v>18.3</v>
          </cell>
          <cell r="AQ269">
            <v>18.399999999999999</v>
          </cell>
          <cell r="AR269">
            <v>18.541</v>
          </cell>
          <cell r="AS269">
            <v>18.573</v>
          </cell>
          <cell r="AT269">
            <v>18.725000000000001</v>
          </cell>
          <cell r="AU269">
            <v>18.725000000000001</v>
          </cell>
          <cell r="AV269">
            <v>51.7</v>
          </cell>
          <cell r="AW269">
            <v>64.099999999999994</v>
          </cell>
          <cell r="AX269">
            <v>64.099999999999994</v>
          </cell>
          <cell r="AY269">
            <v>85.484999999999999</v>
          </cell>
          <cell r="AZ269">
            <v>86.64</v>
          </cell>
          <cell r="BA269">
            <v>87.533000000000001</v>
          </cell>
          <cell r="BB269">
            <v>89.308000000000007</v>
          </cell>
          <cell r="BC269">
            <v>90.997</v>
          </cell>
          <cell r="BD269">
            <v>91.903000000000006</v>
          </cell>
          <cell r="BE269">
            <v>93.135337500000006</v>
          </cell>
          <cell r="BF269">
            <v>94.383079218749984</v>
          </cell>
          <cell r="BG269">
            <v>95.646417708984359</v>
          </cell>
          <cell r="BH269">
            <v>96.413895841801732</v>
          </cell>
          <cell r="BI269">
            <v>97.187130060615246</v>
          </cell>
          <cell r="BJ269">
            <v>97.966163536069857</v>
          </cell>
          <cell r="BK269">
            <v>98.751039762590381</v>
          </cell>
          <cell r="BL269">
            <v>99.541802560809813</v>
          </cell>
          <cell r="BM269">
            <v>100.33849608001591</v>
          </cell>
          <cell r="BN269">
            <v>101.14116480061605</v>
          </cell>
          <cell r="BO269">
            <v>101.94985353662069</v>
          </cell>
        </row>
        <row r="270">
          <cell r="B270" t="str">
            <v>Diluted average shares outstanding (mn)</v>
          </cell>
          <cell r="C270" t="str">
            <v>DILUTE_SHARES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18.327999999999999</v>
          </cell>
          <cell r="N270">
            <v>17.824999999999999</v>
          </cell>
          <cell r="O270">
            <v>17.843</v>
          </cell>
          <cell r="P270">
            <v>18.068000000000001</v>
          </cell>
          <cell r="Q270">
            <v>18.641000000000002</v>
          </cell>
          <cell r="R270">
            <v>72.217000000000013</v>
          </cell>
          <cell r="S270">
            <v>95.882499999999993</v>
          </cell>
          <cell r="T270">
            <v>100.4509586069336</v>
          </cell>
          <cell r="U270">
            <v>104.26355730026934</v>
          </cell>
          <cell r="V270">
            <v>107.42682924451563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18.100000000000001</v>
          </cell>
          <cell r="AO270">
            <v>18.2</v>
          </cell>
          <cell r="AP270">
            <v>18.3</v>
          </cell>
          <cell r="AQ270">
            <v>18.399999999999999</v>
          </cell>
          <cell r="AR270">
            <v>18.541</v>
          </cell>
          <cell r="AS270">
            <v>18.573</v>
          </cell>
          <cell r="AT270">
            <v>18.725000000000001</v>
          </cell>
          <cell r="AU270">
            <v>18.725000000000001</v>
          </cell>
          <cell r="AV270">
            <v>57.2</v>
          </cell>
          <cell r="AW270">
            <v>68</v>
          </cell>
          <cell r="AX270">
            <v>71.494</v>
          </cell>
          <cell r="AY270">
            <v>92.174000000000007</v>
          </cell>
          <cell r="AZ270">
            <v>94.58</v>
          </cell>
          <cell r="BA270">
            <v>94.873999999999995</v>
          </cell>
          <cell r="BB270">
            <v>96.394999999999996</v>
          </cell>
          <cell r="BC270">
            <v>97.680999999999997</v>
          </cell>
          <cell r="BD270">
            <v>98.587000000000003</v>
          </cell>
          <cell r="BE270">
            <v>99.819337500000003</v>
          </cell>
          <cell r="BF270">
            <v>101.06707921875</v>
          </cell>
          <cell r="BG270">
            <v>102.33041770898437</v>
          </cell>
          <cell r="BH270">
            <v>103.09789584180176</v>
          </cell>
          <cell r="BI270">
            <v>103.87113006061527</v>
          </cell>
          <cell r="BJ270">
            <v>104.6501635360699</v>
          </cell>
          <cell r="BK270">
            <v>105.43503976259042</v>
          </cell>
          <cell r="BL270">
            <v>106.22580256080985</v>
          </cell>
          <cell r="BM270">
            <v>107.02249608001594</v>
          </cell>
          <cell r="BN270">
            <v>107.82516480061607</v>
          </cell>
          <cell r="BO270">
            <v>108.63385353662069</v>
          </cell>
        </row>
        <row r="271">
          <cell r="B271" t="str">
            <v>Period-end shares outstanding</v>
          </cell>
          <cell r="C271" t="str">
            <v>NON_OP_ADD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18.327999999999999</v>
          </cell>
          <cell r="N271">
            <v>17.824999999999999</v>
          </cell>
          <cell r="O271">
            <v>17.843</v>
          </cell>
          <cell r="P271">
            <v>18.068000000000001</v>
          </cell>
          <cell r="Q271">
            <v>18.641000000000002</v>
          </cell>
          <cell r="R271">
            <v>72.217000000000013</v>
          </cell>
          <cell r="S271">
            <v>95.882499999999993</v>
          </cell>
          <cell r="T271">
            <v>100.4509586069336</v>
          </cell>
          <cell r="U271">
            <v>104.26355730026934</v>
          </cell>
          <cell r="V271">
            <v>107.42682924451563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18.100000000000001</v>
          </cell>
          <cell r="AO271">
            <v>18.2</v>
          </cell>
          <cell r="AP271">
            <v>18.3</v>
          </cell>
          <cell r="AQ271">
            <v>18.399999999999999</v>
          </cell>
          <cell r="AR271">
            <v>18.541</v>
          </cell>
          <cell r="AS271">
            <v>18.573</v>
          </cell>
          <cell r="AT271">
            <v>18.725000000000001</v>
          </cell>
          <cell r="AU271">
            <v>18.725000000000001</v>
          </cell>
          <cell r="AV271">
            <v>57.2</v>
          </cell>
          <cell r="AW271">
            <v>68</v>
          </cell>
          <cell r="AX271">
            <v>71.494</v>
          </cell>
          <cell r="AY271">
            <v>92.174000000000007</v>
          </cell>
          <cell r="AZ271">
            <v>94.58</v>
          </cell>
          <cell r="BA271">
            <v>94.873999999999995</v>
          </cell>
          <cell r="BB271">
            <v>96.394999999999996</v>
          </cell>
          <cell r="BC271">
            <v>97.680999999999997</v>
          </cell>
          <cell r="BD271">
            <v>98.587000000000003</v>
          </cell>
          <cell r="BE271">
            <v>99.819337500000003</v>
          </cell>
          <cell r="BF271">
            <v>101.06707921875</v>
          </cell>
          <cell r="BG271">
            <v>102.33041770898437</v>
          </cell>
          <cell r="BH271">
            <v>103.09789584180176</v>
          </cell>
          <cell r="BI271">
            <v>103.87113006061527</v>
          </cell>
          <cell r="BJ271">
            <v>104.6501635360699</v>
          </cell>
          <cell r="BK271">
            <v>105.43503976259042</v>
          </cell>
          <cell r="BL271">
            <v>106.22580256080985</v>
          </cell>
          <cell r="BM271">
            <v>107.02249608001594</v>
          </cell>
          <cell r="BN271">
            <v>107.82516480061607</v>
          </cell>
          <cell r="BO271">
            <v>108.63385353662069</v>
          </cell>
        </row>
        <row r="272">
          <cell r="A272" t="str">
            <v>Additional Income Statement Items</v>
          </cell>
          <cell r="B272">
            <v>0</v>
          </cell>
          <cell r="C272">
            <v>0</v>
          </cell>
          <cell r="D272">
            <v>0</v>
          </cell>
        </row>
        <row r="273">
          <cell r="B273" t="str">
            <v>Marginal tax rate</v>
          </cell>
          <cell r="C273" t="str">
            <v>MARGIN_TAX_RATE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2.708860759493676E-2</v>
          </cell>
          <cell r="R273">
            <v>2.0260943135770579E-2</v>
          </cell>
          <cell r="S273">
            <v>0.99</v>
          </cell>
          <cell r="T273">
            <v>4.6042276298597466E-2</v>
          </cell>
          <cell r="U273">
            <v>4.6000000000000041E-2</v>
          </cell>
          <cell r="V273">
            <v>4.5999999999999985E-2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3.4910106475824775E-4</v>
          </cell>
          <cell r="AR273">
            <v>0</v>
          </cell>
          <cell r="AS273">
            <v>1.2738853503184685E-2</v>
          </cell>
          <cell r="AT273">
            <v>4.9822064056939182E-2</v>
          </cell>
          <cell r="AU273">
            <v>1.4931038846007848E-2</v>
          </cell>
          <cell r="AV273">
            <v>0.31840796019900869</v>
          </cell>
          <cell r="AW273">
            <v>5.5667506297229156E-2</v>
          </cell>
          <cell r="AX273">
            <v>7.0241944475415369E-3</v>
          </cell>
          <cell r="AY273">
            <v>0</v>
          </cell>
          <cell r="AZ273">
            <v>0.20746887966804953</v>
          </cell>
          <cell r="BA273">
            <v>0</v>
          </cell>
          <cell r="BB273">
            <v>1.4775771191566586E-2</v>
          </cell>
          <cell r="BC273">
            <v>0</v>
          </cell>
          <cell r="BD273">
            <v>0</v>
          </cell>
          <cell r="BE273">
            <v>4.4999999999999998E-2</v>
          </cell>
          <cell r="BF273">
            <v>4.4999999999999998E-2</v>
          </cell>
          <cell r="BG273">
            <v>4.4999999999999998E-2</v>
          </cell>
          <cell r="BH273">
            <v>4.5999999999999999E-2</v>
          </cell>
          <cell r="BI273">
            <v>4.5999999999999999E-2</v>
          </cell>
          <cell r="BJ273">
            <v>4.5999999999999999E-2</v>
          </cell>
          <cell r="BK273">
            <v>4.5999999999999999E-2</v>
          </cell>
          <cell r="BL273">
            <v>4.5999999999999999E-2</v>
          </cell>
          <cell r="BM273">
            <v>4.5999999999999999E-2</v>
          </cell>
          <cell r="BN273">
            <v>4.5999999999999999E-2</v>
          </cell>
          <cell r="BO273">
            <v>4.5999999999999999E-2</v>
          </cell>
        </row>
        <row r="274">
          <cell r="A274" t="str">
            <v>ESO</v>
          </cell>
          <cell r="B274">
            <v>0</v>
          </cell>
          <cell r="C274">
            <v>0</v>
          </cell>
          <cell r="D274">
            <v>0</v>
          </cell>
        </row>
        <row r="275">
          <cell r="B275" t="str">
            <v>Fair value of grant</v>
          </cell>
          <cell r="C275" t="str">
            <v>FV_GRANT</v>
          </cell>
          <cell r="D275" t="str">
            <v>USD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</row>
        <row r="276">
          <cell r="B276" t="str">
            <v>ESO expense (post-tax)</v>
          </cell>
          <cell r="C276" t="str">
            <v>ESO_POST_TAX</v>
          </cell>
          <cell r="D276" t="str">
            <v>USD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</row>
        <row r="277">
          <cell r="B277" t="str">
            <v>EPS (excl. ESO expense, basic)</v>
          </cell>
          <cell r="C277" t="str">
            <v>EPS_EX_ESO_B</v>
          </cell>
          <cell r="D277" t="str">
            <v>USD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</row>
        <row r="278">
          <cell r="B278" t="str">
            <v>EPS (excl. ESO expense, diluted)</v>
          </cell>
          <cell r="C278" t="str">
            <v>EPS_EX_ESO_D</v>
          </cell>
          <cell r="D278" t="str">
            <v>USD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</row>
        <row r="279">
          <cell r="B279" t="str">
            <v>Year that ESO expense takes effect</v>
          </cell>
          <cell r="C279" t="str">
            <v>ESO_YEAR</v>
          </cell>
          <cell r="E279" t="str">
            <v>2005</v>
          </cell>
        </row>
        <row r="280">
          <cell r="A280" t="str">
            <v>Balance Sheet</v>
          </cell>
          <cell r="B280">
            <v>0</v>
          </cell>
          <cell r="C280">
            <v>0</v>
          </cell>
          <cell r="D280">
            <v>0</v>
          </cell>
        </row>
        <row r="281">
          <cell r="B281" t="str">
            <v>BVPS, book value per share</v>
          </cell>
          <cell r="C281" t="str">
            <v>BVPS</v>
          </cell>
          <cell r="D281" t="str">
            <v>USD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-0.47637729081432495</v>
          </cell>
          <cell r="P281">
            <v>-3.8653973876466678</v>
          </cell>
          <cell r="Q281">
            <v>-3.7047368703395738</v>
          </cell>
          <cell r="R281">
            <v>3.0459033191630773</v>
          </cell>
          <cell r="S281">
            <v>3.1513154120929272</v>
          </cell>
          <cell r="T281">
            <v>3.4921699537164037</v>
          </cell>
          <cell r="U281">
            <v>3.9896452766939605</v>
          </cell>
          <cell r="V281">
            <v>4.6819131655736426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-4.90011049723757</v>
          </cell>
          <cell r="AO281">
            <v>-4.2830219780219778</v>
          </cell>
          <cell r="AP281">
            <v>-4.1497814207650272</v>
          </cell>
          <cell r="AQ281">
            <v>-3.795652173913044</v>
          </cell>
          <cell r="AR281">
            <v>-3.8784315840569548</v>
          </cell>
          <cell r="AS281">
            <v>-3.9927852258655046</v>
          </cell>
          <cell r="AT281">
            <v>-3.9434445927903874</v>
          </cell>
          <cell r="AU281">
            <v>-3.6881174899866487</v>
          </cell>
          <cell r="AV281">
            <v>1.1193706293706296</v>
          </cell>
          <cell r="AW281">
            <v>0.86360294117647096</v>
          </cell>
          <cell r="AX281">
            <v>0.95514308893054012</v>
          </cell>
          <cell r="AY281">
            <v>2.3864213335647793</v>
          </cell>
          <cell r="AZ281">
            <v>2.3113554662719387</v>
          </cell>
          <cell r="BA281">
            <v>2.3912030693340642</v>
          </cell>
          <cell r="BB281">
            <v>2.506551169666476</v>
          </cell>
          <cell r="BC281">
            <v>3.0932934757015191</v>
          </cell>
          <cell r="BD281">
            <v>3.1112114173268282</v>
          </cell>
          <cell r="BE281">
            <v>3.0933275882606477</v>
          </cell>
          <cell r="BF281">
            <v>3.2140581331741562</v>
          </cell>
          <cell r="BG281">
            <v>3.4280307588184988</v>
          </cell>
          <cell r="BH281">
            <v>3.4405945897923789</v>
          </cell>
          <cell r="BI281">
            <v>3.4638746062669679</v>
          </cell>
          <cell r="BJ281">
            <v>3.6529606016125356</v>
          </cell>
          <cell r="BK281">
            <v>3.9453165650715891</v>
          </cell>
          <cell r="BL281">
            <v>3.987859596052286</v>
          </cell>
          <cell r="BM281">
            <v>4.0420507875754943</v>
          </cell>
          <cell r="BN281">
            <v>4.278423769970316</v>
          </cell>
          <cell r="BO281">
            <v>4.6298927065694073</v>
          </cell>
        </row>
        <row r="282">
          <cell r="A282" t="str">
            <v>Additional Balance Sheet Items</v>
          </cell>
          <cell r="B282">
            <v>0</v>
          </cell>
          <cell r="C282">
            <v>0</v>
          </cell>
          <cell r="D282">
            <v>0</v>
          </cell>
        </row>
        <row r="283">
          <cell r="B283" t="str">
            <v>Total repurchase authorization</v>
          </cell>
          <cell r="C283" t="str">
            <v>REPUR_TOT_AUTH</v>
          </cell>
          <cell r="D283" t="str">
            <v>USD</v>
          </cell>
          <cell r="E283">
            <v>0</v>
          </cell>
        </row>
        <row r="284">
          <cell r="B284" t="str">
            <v>Remaining repurchase authorization</v>
          </cell>
          <cell r="C284" t="str">
            <v>REPUR_REMAINING</v>
          </cell>
          <cell r="D284" t="str">
            <v>USD</v>
          </cell>
          <cell r="E284">
            <v>0</v>
          </cell>
        </row>
        <row r="285">
          <cell r="B285" t="str">
            <v>Suspended repurchase authorization</v>
          </cell>
          <cell r="C285" t="str">
            <v>REPUR_SUSPENDED</v>
          </cell>
          <cell r="D285" t="str">
            <v>USD</v>
          </cell>
          <cell r="E285">
            <v>0</v>
          </cell>
        </row>
        <row r="286">
          <cell r="B286" t="str">
            <v>Shares repurchased during period</v>
          </cell>
          <cell r="C286" t="str">
            <v>REPUR_ACTUAL</v>
          </cell>
          <cell r="D286" t="str">
            <v>USD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</row>
        <row r="287">
          <cell r="A287" t="str">
            <v>Cash Flow Statement</v>
          </cell>
          <cell r="B287">
            <v>0</v>
          </cell>
          <cell r="C287">
            <v>0</v>
          </cell>
          <cell r="D287">
            <v>0</v>
          </cell>
        </row>
        <row r="288">
          <cell r="B288" t="str">
            <v>Net income (pre-preferred dividends)</v>
          </cell>
          <cell r="C288" t="str">
            <v>CF_NI_PRE_PREF</v>
          </cell>
          <cell r="D288" t="str">
            <v>USD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-15.376000000000001</v>
          </cell>
          <cell r="Q288">
            <v>-4.2569999999999926</v>
          </cell>
          <cell r="R288">
            <v>23.503</v>
          </cell>
          <cell r="S288">
            <v>52.450999999999986</v>
          </cell>
          <cell r="T288">
            <v>22.503485692517742</v>
          </cell>
          <cell r="U288">
            <v>39.443368777396472</v>
          </cell>
          <cell r="V288">
            <v>57.542732775187133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-14.280999999999995</v>
          </cell>
          <cell r="AO288">
            <v>-5.152000000000001</v>
          </cell>
          <cell r="AP288">
            <v>-0.85000000000000053</v>
          </cell>
          <cell r="AQ288">
            <v>4.9069999999999965</v>
          </cell>
          <cell r="AR288">
            <v>-2.8629999999999973</v>
          </cell>
          <cell r="AS288">
            <v>-3.2069999999999959</v>
          </cell>
          <cell r="AT288">
            <v>-0.51499999999999824</v>
          </cell>
          <cell r="AU288">
            <v>2.3279999999999981</v>
          </cell>
          <cell r="AV288">
            <v>18.452999999999996</v>
          </cell>
          <cell r="AW288">
            <v>-6.8979999999999961</v>
          </cell>
          <cell r="AX288">
            <v>7.8679999999999932</v>
          </cell>
          <cell r="AY288">
            <v>4.0800000000000045</v>
          </cell>
          <cell r="AZ288">
            <v>-4.117</v>
          </cell>
          <cell r="BA288">
            <v>-2.0650000000000026</v>
          </cell>
          <cell r="BB288">
            <v>5.4269999999999952</v>
          </cell>
          <cell r="BC288">
            <v>53.205999999999996</v>
          </cell>
          <cell r="BD288">
            <v>-5.1689999999999987</v>
          </cell>
          <cell r="BE288">
            <v>-4.113125031447538</v>
          </cell>
          <cell r="BF288">
            <v>11.121441672539371</v>
          </cell>
          <cell r="BG288">
            <v>20.664169051425908</v>
          </cell>
          <cell r="BH288">
            <v>-2.596840905242912</v>
          </cell>
          <cell r="BI288">
            <v>-2.2004310350719685</v>
          </cell>
          <cell r="BJ288">
            <v>16.721372140810335</v>
          </cell>
          <cell r="BK288">
            <v>27.51926857690102</v>
          </cell>
          <cell r="BL288">
            <v>0.12441261367197476</v>
          </cell>
          <cell r="BM288">
            <v>0.64582507849249682</v>
          </cell>
          <cell r="BN288">
            <v>22.175096992260617</v>
          </cell>
          <cell r="BO288">
            <v>34.597398090762042</v>
          </cell>
        </row>
        <row r="289">
          <cell r="A289" t="str">
            <v>Other Items</v>
          </cell>
          <cell r="B289">
            <v>0</v>
          </cell>
          <cell r="C289">
            <v>0</v>
          </cell>
          <cell r="D289">
            <v>0</v>
          </cell>
        </row>
        <row r="290">
          <cell r="B290" t="str">
            <v>Beta</v>
          </cell>
          <cell r="C290" t="str">
            <v>BETA_ANALYST</v>
          </cell>
          <cell r="E290">
            <v>0</v>
          </cell>
        </row>
        <row r="291">
          <cell r="B291" t="str">
            <v>Market equity risk premium</v>
          </cell>
          <cell r="C291" t="str">
            <v>MKT_EQ_RISK_PREM</v>
          </cell>
          <cell r="E291">
            <v>0</v>
          </cell>
        </row>
        <row r="292">
          <cell r="B292" t="str">
            <v>Risk-free rate</v>
          </cell>
          <cell r="C292" t="str">
            <v>RISK_FR_RATE</v>
          </cell>
          <cell r="E292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_QP_SFSF"/>
      <sheetName val="CF"/>
      <sheetName val="DCF"/>
      <sheetName val="Business Analysis"/>
      <sheetName val="Variation Tables"/>
      <sheetName val="Summary"/>
      <sheetName val="Charts"/>
      <sheetName val="MKTO_Live_Sheet"/>
      <sheetName val="MKTO_Validation_Sheet"/>
      <sheetName val="MKTO_Annotation_Sheet"/>
      <sheetName val="MKTO_Exchange_Sheet"/>
      <sheetName val="Sheet3"/>
      <sheetName val="Sheet2"/>
      <sheetName val="cap table"/>
      <sheetName val="Products"/>
      <sheetName val="IPO data"/>
      <sheetName val="Sheet1"/>
      <sheetName val="MigrationOutput_QP_MKTO"/>
      <sheetName val="QP_MKTO_migrated"/>
    </sheetNames>
    <sheetDataSet>
      <sheetData sheetId="0"/>
      <sheetData sheetId="1">
        <row r="5">
          <cell r="AU5" t="str">
            <v>FY2011</v>
          </cell>
        </row>
      </sheetData>
      <sheetData sheetId="2">
        <row r="1">
          <cell r="BT1">
            <v>0</v>
          </cell>
        </row>
      </sheetData>
      <sheetData sheetId="3"/>
      <sheetData sheetId="4">
        <row r="34">
          <cell r="AU34">
            <v>-3.0453465700000004</v>
          </cell>
        </row>
      </sheetData>
      <sheetData sheetId="5">
        <row r="8">
          <cell r="N8">
            <v>0.32988757432009108</v>
          </cell>
        </row>
      </sheetData>
      <sheetData sheetId="6">
        <row r="40">
          <cell r="A40" t="str">
            <v>Cumulative Ending Customters</v>
          </cell>
        </row>
      </sheetData>
      <sheetData sheetId="7"/>
      <sheetData sheetId="8"/>
      <sheetData sheetId="9">
        <row r="2">
          <cell r="E2" t="str">
            <v>FY09A</v>
          </cell>
        </row>
      </sheetData>
      <sheetData sheetId="10">
        <row r="1">
          <cell r="A1" t="str">
            <v>Issuer: Marketo Inc.</v>
          </cell>
          <cell r="C1">
            <v>2696084314</v>
          </cell>
          <cell r="F1">
            <v>2010</v>
          </cell>
          <cell r="G1">
            <v>2011</v>
          </cell>
          <cell r="H1">
            <v>2012</v>
          </cell>
          <cell r="I1">
            <v>2013</v>
          </cell>
          <cell r="J1">
            <v>2014</v>
          </cell>
          <cell r="K1">
            <v>2015</v>
          </cell>
          <cell r="L1">
            <v>2016</v>
          </cell>
          <cell r="M1">
            <v>2017</v>
          </cell>
          <cell r="N1" t="str">
            <v>2010 Q1</v>
          </cell>
          <cell r="O1" t="str">
            <v>2010 Q1</v>
          </cell>
          <cell r="P1" t="str">
            <v>2010 Q2</v>
          </cell>
          <cell r="Q1" t="str">
            <v>2010 Q3</v>
          </cell>
          <cell r="R1" t="str">
            <v>2010 Q4</v>
          </cell>
          <cell r="S1" t="str">
            <v>2011 Q1</v>
          </cell>
          <cell r="T1" t="str">
            <v>2011 Q2</v>
          </cell>
          <cell r="U1" t="str">
            <v>2011 Q3</v>
          </cell>
          <cell r="V1" t="str">
            <v>2011 Q4</v>
          </cell>
          <cell r="W1" t="str">
            <v>2012 Q1</v>
          </cell>
          <cell r="X1" t="str">
            <v>2012 Q2</v>
          </cell>
          <cell r="Y1" t="str">
            <v>2012 Q3</v>
          </cell>
          <cell r="Z1" t="str">
            <v>2012 Q4</v>
          </cell>
          <cell r="AA1" t="str">
            <v>2013 Q1</v>
          </cell>
          <cell r="AB1" t="str">
            <v>2013 Q2</v>
          </cell>
          <cell r="AC1" t="str">
            <v>2013 Q3</v>
          </cell>
          <cell r="AD1" t="str">
            <v>2013 Q4</v>
          </cell>
          <cell r="AE1" t="str">
            <v>2014 Q1</v>
          </cell>
          <cell r="AF1" t="str">
            <v>2014 Q2</v>
          </cell>
          <cell r="AG1" t="str">
            <v>2014 Q3</v>
          </cell>
          <cell r="AH1" t="str">
            <v>2014 Q4</v>
          </cell>
          <cell r="AI1" t="str">
            <v>2015 Q1</v>
          </cell>
          <cell r="AJ1" t="str">
            <v>2015 Q2</v>
          </cell>
          <cell r="AK1" t="str">
            <v>2015 Q3</v>
          </cell>
          <cell r="AL1" t="str">
            <v>2015 Q4</v>
          </cell>
          <cell r="AM1" t="str">
            <v>2016 Q1</v>
          </cell>
          <cell r="AN1" t="str">
            <v>2016 Q2</v>
          </cell>
          <cell r="AO1" t="str">
            <v>2016 Q3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Estimate</v>
          </cell>
          <cell r="L2" t="str">
            <v>Estimate</v>
          </cell>
          <cell r="M2" t="str">
            <v>Estimate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Estimate</v>
          </cell>
          <cell r="AJ2" t="str">
            <v>Estimate</v>
          </cell>
          <cell r="AK2" t="str">
            <v>Estimate</v>
          </cell>
          <cell r="AL2" t="str">
            <v>Estimate</v>
          </cell>
          <cell r="AM2" t="str">
            <v>Estimate</v>
          </cell>
          <cell r="AN2" t="str">
            <v>Estimate</v>
          </cell>
          <cell r="AO2" t="str">
            <v>Estimate</v>
          </cell>
          <cell r="AP2" t="str">
            <v>Estimate</v>
          </cell>
          <cell r="AQ2" t="str">
            <v>Estimate</v>
          </cell>
          <cell r="AR2" t="str">
            <v>Estimate</v>
          </cell>
          <cell r="AS2" t="str">
            <v>Estimate</v>
          </cell>
          <cell r="AT2" t="str">
            <v>Estimate</v>
          </cell>
        </row>
        <row r="3">
          <cell r="F3">
            <v>40543</v>
          </cell>
          <cell r="G3">
            <v>40908</v>
          </cell>
          <cell r="H3">
            <v>41274</v>
          </cell>
          <cell r="I3">
            <v>41639</v>
          </cell>
          <cell r="J3">
            <v>42004</v>
          </cell>
          <cell r="K3">
            <v>42369</v>
          </cell>
          <cell r="L3">
            <v>42735</v>
          </cell>
          <cell r="M3">
            <v>43100</v>
          </cell>
          <cell r="N3">
            <v>40268</v>
          </cell>
          <cell r="O3">
            <v>40268</v>
          </cell>
          <cell r="P3">
            <v>40359</v>
          </cell>
          <cell r="Q3">
            <v>40451</v>
          </cell>
          <cell r="R3">
            <v>40543</v>
          </cell>
          <cell r="S3">
            <v>40633</v>
          </cell>
          <cell r="T3">
            <v>40724</v>
          </cell>
          <cell r="U3">
            <v>40816</v>
          </cell>
          <cell r="V3">
            <v>40908</v>
          </cell>
          <cell r="W3">
            <v>40999</v>
          </cell>
          <cell r="X3">
            <v>41090</v>
          </cell>
          <cell r="Y3">
            <v>41182</v>
          </cell>
          <cell r="Z3">
            <v>41274</v>
          </cell>
          <cell r="AA3">
            <v>41364</v>
          </cell>
          <cell r="AB3">
            <v>41455</v>
          </cell>
          <cell r="AC3">
            <v>41547</v>
          </cell>
          <cell r="AD3">
            <v>41639</v>
          </cell>
          <cell r="AE3">
            <v>41729</v>
          </cell>
          <cell r="AF3">
            <v>41820</v>
          </cell>
          <cell r="AG3">
            <v>41912</v>
          </cell>
          <cell r="AH3">
            <v>42004</v>
          </cell>
          <cell r="AI3">
            <v>42094</v>
          </cell>
          <cell r="AJ3">
            <v>42185</v>
          </cell>
          <cell r="AK3">
            <v>42277</v>
          </cell>
          <cell r="AL3">
            <v>42369</v>
          </cell>
          <cell r="AM3">
            <v>42460</v>
          </cell>
          <cell r="AN3">
            <v>42551</v>
          </cell>
          <cell r="AO3">
            <v>42643</v>
          </cell>
          <cell r="AP3">
            <v>42735</v>
          </cell>
          <cell r="AQ3">
            <v>42825</v>
          </cell>
          <cell r="AR3">
            <v>42916</v>
          </cell>
          <cell r="AS3">
            <v>43008</v>
          </cell>
          <cell r="AT3">
            <v>43100</v>
          </cell>
        </row>
        <row r="4">
          <cell r="A4" t="str">
            <v>Issuer: Marketo Inc.</v>
          </cell>
          <cell r="B4" t="str">
            <v>15UQWT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Marketo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14.032</v>
          </cell>
          <cell r="G11">
            <v>32.391640000000002</v>
          </cell>
          <cell r="H11">
            <v>58.413035000000001</v>
          </cell>
          <cell r="I11">
            <v>95.918000000000006</v>
          </cell>
          <cell r="J11">
            <v>149.95400000000001</v>
          </cell>
          <cell r="K11">
            <v>205.978852206852</v>
          </cell>
          <cell r="L11">
            <v>276.94869891497302</v>
          </cell>
          <cell r="M11">
            <v>365.616811226474</v>
          </cell>
          <cell r="R11">
            <v>6.0989399999999998</v>
          </cell>
          <cell r="S11">
            <v>6.0989399999999998</v>
          </cell>
          <cell r="T11">
            <v>7.4329700000000001</v>
          </cell>
          <cell r="U11">
            <v>8.7142599999999995</v>
          </cell>
          <cell r="V11">
            <v>10.14547</v>
          </cell>
          <cell r="W11">
            <v>12.211</v>
          </cell>
          <cell r="X11">
            <v>13.928006999999999</v>
          </cell>
          <cell r="Y11">
            <v>15.426961</v>
          </cell>
          <cell r="Z11">
            <v>16.847066999999999</v>
          </cell>
          <cell r="AA11">
            <v>19.736000000000001</v>
          </cell>
          <cell r="AB11">
            <v>22.504000000000001</v>
          </cell>
          <cell r="AC11">
            <v>25.507000000000001</v>
          </cell>
          <cell r="AD11">
            <v>28.170999999999999</v>
          </cell>
          <cell r="AE11">
            <v>32.292000000000002</v>
          </cell>
          <cell r="AF11">
            <v>36.03</v>
          </cell>
          <cell r="AG11">
            <v>39.286999999999999</v>
          </cell>
          <cell r="AH11">
            <v>42.344999999999999</v>
          </cell>
          <cell r="AI11">
            <v>45.545291016999997</v>
          </cell>
          <cell r="AJ11">
            <v>49.481766310365003</v>
          </cell>
          <cell r="AK11">
            <v>53.362121147659003</v>
          </cell>
          <cell r="AL11">
            <v>57.589673731828</v>
          </cell>
          <cell r="AM11">
            <v>60.589027627957996</v>
          </cell>
          <cell r="AN11">
            <v>66.004624472405993</v>
          </cell>
          <cell r="AO11">
            <v>72.151365966217</v>
          </cell>
          <cell r="AP11">
            <v>78.203680848391002</v>
          </cell>
          <cell r="AQ11">
            <v>80.891021461007</v>
          </cell>
          <cell r="AR11">
            <v>87.610304334491005</v>
          </cell>
          <cell r="AS11">
            <v>95.010400838044006</v>
          </cell>
          <cell r="AT11">
            <v>102.105084592932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-7.0880000000000001</v>
          </cell>
          <cell r="G12">
            <v>-14.779191806575</v>
          </cell>
          <cell r="H12">
            <v>-24.274018000000002</v>
          </cell>
          <cell r="I12">
            <v>-36.584000000000003</v>
          </cell>
          <cell r="J12">
            <v>-45.655999999999999</v>
          </cell>
          <cell r="K12">
            <v>-64.299990738920002</v>
          </cell>
          <cell r="L12">
            <v>-81.404147630672</v>
          </cell>
          <cell r="M12">
            <v>-103.33222820236701</v>
          </cell>
          <cell r="R12">
            <v>-3.1705735000000002</v>
          </cell>
          <cell r="S12">
            <v>-3.1705735000000002</v>
          </cell>
          <cell r="T12">
            <v>-3.516613726349</v>
          </cell>
          <cell r="U12">
            <v>-3.8464399334100001</v>
          </cell>
          <cell r="V12">
            <v>-4.2455646468159998</v>
          </cell>
          <cell r="W12">
            <v>-4.8789999999999996</v>
          </cell>
          <cell r="X12">
            <v>-5.6093970000000004</v>
          </cell>
          <cell r="Y12">
            <v>-6.4595130000000003</v>
          </cell>
          <cell r="Z12">
            <v>-7.3261079999999996</v>
          </cell>
          <cell r="AA12">
            <v>-8.282</v>
          </cell>
          <cell r="AB12">
            <v>-9.1170000000000009</v>
          </cell>
          <cell r="AC12">
            <v>-9.4179999999999993</v>
          </cell>
          <cell r="AD12">
            <v>-9.7669999999999995</v>
          </cell>
          <cell r="AE12">
            <v>-9.9600000000000009</v>
          </cell>
          <cell r="AF12">
            <v>-11.102</v>
          </cell>
          <cell r="AG12">
            <v>-11.840999999999999</v>
          </cell>
          <cell r="AH12">
            <v>-12.753</v>
          </cell>
          <cell r="AI12">
            <v>-14.583945438974</v>
          </cell>
          <cell r="AJ12">
            <v>-15.749641886918001</v>
          </cell>
          <cell r="AK12">
            <v>-16.516174242485999</v>
          </cell>
          <cell r="AL12">
            <v>-17.450229170543</v>
          </cell>
          <cell r="AM12">
            <v>-18.223009193660999</v>
          </cell>
          <cell r="AN12">
            <v>-19.806588876218001</v>
          </cell>
          <cell r="AO12">
            <v>-21.079803629558999</v>
          </cell>
          <cell r="AP12">
            <v>-22.294745931234999</v>
          </cell>
          <cell r="AQ12">
            <v>-23.613811560961999</v>
          </cell>
          <cell r="AR12">
            <v>-25.172183400531001</v>
          </cell>
          <cell r="AS12">
            <v>-26.617673313508</v>
          </cell>
          <cell r="AT12">
            <v>-27.928559927365999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-12.965999999999999</v>
          </cell>
          <cell r="G13">
            <v>-28.382950501408999</v>
          </cell>
          <cell r="H13">
            <v>-46.959512337397001</v>
          </cell>
          <cell r="I13">
            <v>-74.718000000000004</v>
          </cell>
          <cell r="J13">
            <v>-107.71299999999999</v>
          </cell>
          <cell r="K13">
            <v>-143.43063159336</v>
          </cell>
          <cell r="L13">
            <v>-181.79282380998799</v>
          </cell>
          <cell r="M13">
            <v>-222.42387934795801</v>
          </cell>
          <cell r="R13">
            <v>-4.5793507699999996</v>
          </cell>
          <cell r="S13">
            <v>-4.5793507699999996</v>
          </cell>
          <cell r="T13">
            <v>-6.0732918196599996</v>
          </cell>
          <cell r="U13">
            <v>-7.5644580952679998</v>
          </cell>
          <cell r="V13">
            <v>-10.165849816481</v>
          </cell>
          <cell r="W13">
            <v>-9.7330000000000005</v>
          </cell>
          <cell r="X13">
            <v>-12.299085337397001</v>
          </cell>
          <cell r="Y13">
            <v>-13.150372000000001</v>
          </cell>
          <cell r="Z13">
            <v>-11.777055000000001</v>
          </cell>
          <cell r="AA13">
            <v>-15.11</v>
          </cell>
          <cell r="AB13">
            <v>-17.885000000000002</v>
          </cell>
          <cell r="AC13">
            <v>-18.305</v>
          </cell>
          <cell r="AD13">
            <v>-23.417999999999999</v>
          </cell>
          <cell r="AE13">
            <v>-23.263999999999999</v>
          </cell>
          <cell r="AF13">
            <v>-25.622</v>
          </cell>
          <cell r="AG13">
            <v>-27.332000000000001</v>
          </cell>
          <cell r="AH13">
            <v>-31.495000000000001</v>
          </cell>
          <cell r="AI13">
            <v>-31.528933395553999</v>
          </cell>
          <cell r="AJ13">
            <v>-34.364075179647998</v>
          </cell>
          <cell r="AK13">
            <v>-35.855864144609001</v>
          </cell>
          <cell r="AL13">
            <v>-41.681758873549001</v>
          </cell>
          <cell r="AM13">
            <v>-39.640644954289002</v>
          </cell>
          <cell r="AN13">
            <v>-43.462695926358002</v>
          </cell>
          <cell r="AO13">
            <v>-45.450653509291001</v>
          </cell>
          <cell r="AP13">
            <v>-53.238829420049001</v>
          </cell>
          <cell r="AQ13">
            <v>-49.040547076134999</v>
          </cell>
          <cell r="AR13">
            <v>-53.484299836915</v>
          </cell>
          <cell r="AS13">
            <v>-55.289854948364997</v>
          </cell>
          <cell r="AT13">
            <v>-64.609177486543004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-20.053999999999998</v>
          </cell>
          <cell r="G14">
            <v>-43.162142307983999</v>
          </cell>
          <cell r="H14">
            <v>-71.233530337396999</v>
          </cell>
          <cell r="I14">
            <v>-111.30200000000001</v>
          </cell>
          <cell r="J14">
            <v>-153.369</v>
          </cell>
          <cell r="K14">
            <v>-207.730622332281</v>
          </cell>
          <cell r="L14">
            <v>-263.19697144065998</v>
          </cell>
          <cell r="M14">
            <v>-325.756107550325</v>
          </cell>
          <cell r="R14">
            <v>-7.7499242700000002</v>
          </cell>
          <cell r="S14">
            <v>-7.7499242700000002</v>
          </cell>
          <cell r="T14">
            <v>-9.5899055460089997</v>
          </cell>
          <cell r="U14">
            <v>-11.410898028678</v>
          </cell>
          <cell r="V14">
            <v>-14.411414463297</v>
          </cell>
          <cell r="W14">
            <v>-14.612</v>
          </cell>
          <cell r="X14">
            <v>-17.908482337397</v>
          </cell>
          <cell r="Y14">
            <v>-19.609884999999998</v>
          </cell>
          <cell r="Z14">
            <v>-19.103162999999999</v>
          </cell>
          <cell r="AA14">
            <v>-23.391999999999999</v>
          </cell>
          <cell r="AB14">
            <v>-27.001999999999999</v>
          </cell>
          <cell r="AC14">
            <v>-27.722999999999999</v>
          </cell>
          <cell r="AD14">
            <v>-33.185000000000002</v>
          </cell>
          <cell r="AE14">
            <v>-33.223999999999997</v>
          </cell>
          <cell r="AF14">
            <v>-36.723999999999997</v>
          </cell>
          <cell r="AG14">
            <v>-39.173000000000002</v>
          </cell>
          <cell r="AH14">
            <v>-44.247999999999998</v>
          </cell>
          <cell r="AI14">
            <v>-46.112878834527002</v>
          </cell>
          <cell r="AJ14">
            <v>-50.113717066565997</v>
          </cell>
          <cell r="AK14">
            <v>-52.372038387095003</v>
          </cell>
          <cell r="AL14">
            <v>-59.131988044091997</v>
          </cell>
          <cell r="AM14">
            <v>-57.863654147950001</v>
          </cell>
          <cell r="AN14">
            <v>-63.269284802576003</v>
          </cell>
          <cell r="AO14">
            <v>-66.530457138849002</v>
          </cell>
          <cell r="AP14">
            <v>-75.533575351284</v>
          </cell>
          <cell r="AQ14">
            <v>-72.654358637097005</v>
          </cell>
          <cell r="AR14">
            <v>-78.656483237445997</v>
          </cell>
          <cell r="AS14">
            <v>-81.907528261872997</v>
          </cell>
          <cell r="AT14">
            <v>-92.537737413908999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-5.4249999999999998</v>
          </cell>
          <cell r="G15">
            <v>-10.38312385</v>
          </cell>
          <cell r="H15">
            <v>-18.019403000000001</v>
          </cell>
          <cell r="I15">
            <v>-21.111999999999998</v>
          </cell>
          <cell r="J15">
            <v>-24.978000000000002</v>
          </cell>
          <cell r="K15">
            <v>-34.117032877112997</v>
          </cell>
          <cell r="L15">
            <v>-39.451952352360998</v>
          </cell>
          <cell r="M15">
            <v>-45.701713425022</v>
          </cell>
          <cell r="R15">
            <v>-2.3377428099999999</v>
          </cell>
          <cell r="S15">
            <v>-2.3377428099999999</v>
          </cell>
          <cell r="T15">
            <v>-2.4644811600000001</v>
          </cell>
          <cell r="U15">
            <v>-2.6990148199999999</v>
          </cell>
          <cell r="V15">
            <v>-2.8818850600000001</v>
          </cell>
          <cell r="W15">
            <v>-3.7240000000000002</v>
          </cell>
          <cell r="X15">
            <v>-5.1086390000000002</v>
          </cell>
          <cell r="Y15">
            <v>-4.4793370000000001</v>
          </cell>
          <cell r="Z15">
            <v>-4.707427</v>
          </cell>
          <cell r="AA15">
            <v>-4.6609999999999996</v>
          </cell>
          <cell r="AB15">
            <v>-5.048</v>
          </cell>
          <cell r="AC15">
            <v>-5.48</v>
          </cell>
          <cell r="AD15">
            <v>-5.923</v>
          </cell>
          <cell r="AE15">
            <v>-6.0519999999999996</v>
          </cell>
          <cell r="AF15">
            <v>-6.0250000000000004</v>
          </cell>
          <cell r="AG15">
            <v>-6.3170000000000002</v>
          </cell>
          <cell r="AH15">
            <v>-6.5839999999999996</v>
          </cell>
          <cell r="AI15">
            <v>-8.3081369548889992</v>
          </cell>
          <cell r="AJ15">
            <v>-8.2744280327490003</v>
          </cell>
          <cell r="AK15">
            <v>-8.5801542314189998</v>
          </cell>
          <cell r="AL15">
            <v>-8.9543136580549998</v>
          </cell>
          <cell r="AM15">
            <v>-9.117722187459</v>
          </cell>
          <cell r="AN15">
            <v>-9.6026635799619999</v>
          </cell>
          <cell r="AO15">
            <v>-10.136163647278</v>
          </cell>
          <cell r="AP15">
            <v>-10.595402937662</v>
          </cell>
          <cell r="AQ15">
            <v>-10.757268944728001</v>
          </cell>
          <cell r="AR15">
            <v>-11.212779300262</v>
          </cell>
          <cell r="AS15">
            <v>-11.684826493195001</v>
          </cell>
          <cell r="AT15">
            <v>-12.046838686836001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-0.31900000000000001</v>
          </cell>
          <cell r="G16">
            <v>-1.3089999999999999</v>
          </cell>
          <cell r="H16">
            <v>-2.972</v>
          </cell>
          <cell r="I16">
            <v>-8.0749999999999993</v>
          </cell>
          <cell r="J16">
            <v>-25.12</v>
          </cell>
          <cell r="K16">
            <v>-33.453442737023998</v>
          </cell>
          <cell r="L16">
            <v>-43.615095758732998</v>
          </cell>
          <cell r="M16">
            <v>-55.722432631634</v>
          </cell>
          <cell r="R16">
            <v>-0.193</v>
          </cell>
          <cell r="S16">
            <v>-0.193</v>
          </cell>
          <cell r="T16">
            <v>-0.33500000000000002</v>
          </cell>
          <cell r="U16">
            <v>-0.36299999999999999</v>
          </cell>
          <cell r="V16">
            <v>-0.41799999999999998</v>
          </cell>
          <cell r="W16">
            <v>-0.51300000000000001</v>
          </cell>
          <cell r="X16">
            <v>-0.72099999999999997</v>
          </cell>
          <cell r="Y16">
            <v>-0.92600000000000005</v>
          </cell>
          <cell r="Z16">
            <v>-0.81200000000000006</v>
          </cell>
          <cell r="AA16">
            <v>-1.0009999999999999</v>
          </cell>
          <cell r="AB16">
            <v>-2.6160000000000001</v>
          </cell>
          <cell r="AC16">
            <v>-2.0230000000000001</v>
          </cell>
          <cell r="AD16">
            <v>-2.4350000000000001</v>
          </cell>
          <cell r="AE16">
            <v>-5.0069999999999997</v>
          </cell>
          <cell r="AF16">
            <v>-5.9109999999999996</v>
          </cell>
          <cell r="AG16">
            <v>-6.5149999999999997</v>
          </cell>
          <cell r="AH16">
            <v>-7.6870000000000003</v>
          </cell>
          <cell r="AI16">
            <v>-6.8342477838009996</v>
          </cell>
          <cell r="AJ16">
            <v>-7.8704574093739996</v>
          </cell>
          <cell r="AK16">
            <v>-8.5822799147140003</v>
          </cell>
          <cell r="AL16">
            <v>-10.166457629133999</v>
          </cell>
          <cell r="AM16">
            <v>-8.7886737437000004</v>
          </cell>
          <cell r="AN16">
            <v>-10.168522593921001</v>
          </cell>
          <cell r="AO16">
            <v>-11.243414924091001</v>
          </cell>
          <cell r="AP16">
            <v>-13.41448449702</v>
          </cell>
          <cell r="AQ16">
            <v>-11.329101680911</v>
          </cell>
          <cell r="AR16">
            <v>-13.058993059773</v>
          </cell>
          <cell r="AS16">
            <v>-14.330507730140001</v>
          </cell>
          <cell r="AT16">
            <v>-17.003830160810999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-25.478999999999999</v>
          </cell>
          <cell r="G18">
            <v>-53.545266157984003</v>
          </cell>
          <cell r="H18">
            <v>-89.252933337396996</v>
          </cell>
          <cell r="I18">
            <v>-132.41399999999999</v>
          </cell>
          <cell r="J18">
            <v>-178.34700000000001</v>
          </cell>
          <cell r="K18">
            <v>-241.847655209393</v>
          </cell>
          <cell r="L18">
            <v>-302.64892379302</v>
          </cell>
          <cell r="M18">
            <v>-371.45782097534698</v>
          </cell>
          <cell r="R18">
            <v>-10.087667079999999</v>
          </cell>
          <cell r="S18">
            <v>-10.087667079999999</v>
          </cell>
          <cell r="T18">
            <v>-12.054386706009</v>
          </cell>
          <cell r="U18">
            <v>-14.109912848678</v>
          </cell>
          <cell r="V18">
            <v>-17.293299523297001</v>
          </cell>
          <cell r="W18">
            <v>-18.335999999999999</v>
          </cell>
          <cell r="X18">
            <v>-23.017121337397001</v>
          </cell>
          <cell r="Y18">
            <v>-24.089221999999999</v>
          </cell>
          <cell r="Z18">
            <v>-23.810590000000001</v>
          </cell>
          <cell r="AA18">
            <v>-28.053000000000001</v>
          </cell>
          <cell r="AB18">
            <v>-32.049999999999997</v>
          </cell>
          <cell r="AC18">
            <v>-33.203000000000003</v>
          </cell>
          <cell r="AD18">
            <v>-39.107999999999997</v>
          </cell>
          <cell r="AE18">
            <v>-39.276000000000003</v>
          </cell>
          <cell r="AF18">
            <v>-42.749000000000002</v>
          </cell>
          <cell r="AG18">
            <v>-45.49</v>
          </cell>
          <cell r="AH18">
            <v>-50.832000000000001</v>
          </cell>
          <cell r="AI18">
            <v>-54.421015789416998</v>
          </cell>
          <cell r="AJ18">
            <v>-58.388145099314997</v>
          </cell>
          <cell r="AK18">
            <v>-60.952192618513998</v>
          </cell>
          <cell r="AL18">
            <v>-68.086301702146997</v>
          </cell>
          <cell r="AM18">
            <v>-66.981376335408996</v>
          </cell>
          <cell r="AN18">
            <v>-72.871948382537994</v>
          </cell>
          <cell r="AO18">
            <v>-76.666620786126998</v>
          </cell>
          <cell r="AP18">
            <v>-86.128978288946001</v>
          </cell>
          <cell r="AQ18">
            <v>-83.411627581825002</v>
          </cell>
          <cell r="AR18">
            <v>-89.869262537707996</v>
          </cell>
          <cell r="AS18">
            <v>-93.592354755068001</v>
          </cell>
          <cell r="AT18">
            <v>-104.584576100745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-25.13</v>
          </cell>
          <cell r="G19">
            <v>-52.901266157983997</v>
          </cell>
          <cell r="H19">
            <v>-87.521933337397002</v>
          </cell>
          <cell r="I19">
            <v>-127.79300000000001</v>
          </cell>
          <cell r="J19">
            <v>-168.87200000000001</v>
          </cell>
          <cell r="K19">
            <v>-232.533415578449</v>
          </cell>
          <cell r="L19">
            <v>-290.64335919247497</v>
          </cell>
          <cell r="M19">
            <v>-356.96812115918698</v>
          </cell>
          <cell r="R19">
            <v>-9.9626670799999992</v>
          </cell>
          <cell r="S19">
            <v>-9.9626670799999992</v>
          </cell>
          <cell r="T19">
            <v>-11.908386706009001</v>
          </cell>
          <cell r="U19">
            <v>-13.933912848678</v>
          </cell>
          <cell r="V19">
            <v>-17.096299523296999</v>
          </cell>
          <cell r="W19">
            <v>-18.085999999999999</v>
          </cell>
          <cell r="X19">
            <v>-22.617121337396998</v>
          </cell>
          <cell r="Y19">
            <v>-23.649222000000002</v>
          </cell>
          <cell r="Z19">
            <v>-23.169589999999999</v>
          </cell>
          <cell r="AA19">
            <v>-27.247</v>
          </cell>
          <cell r="AB19">
            <v>-31.068999999999999</v>
          </cell>
          <cell r="AC19">
            <v>-31.952999999999999</v>
          </cell>
          <cell r="AD19">
            <v>-37.524000000000001</v>
          </cell>
          <cell r="AE19">
            <v>-37.145000000000003</v>
          </cell>
          <cell r="AF19">
            <v>-40.536000000000001</v>
          </cell>
          <cell r="AG19">
            <v>-43.058</v>
          </cell>
          <cell r="AH19">
            <v>-48.133000000000003</v>
          </cell>
          <cell r="AI19">
            <v>-52.640177863033998</v>
          </cell>
          <cell r="AJ19">
            <v>-56.353518327373997</v>
          </cell>
          <cell r="AK19">
            <v>-58.320065235061001</v>
          </cell>
          <cell r="AL19">
            <v>-65.219654152980993</v>
          </cell>
          <cell r="AM19">
            <v>-64.518878654475003</v>
          </cell>
          <cell r="AN19">
            <v>-70.370647015797999</v>
          </cell>
          <cell r="AO19">
            <v>-73.248362727792994</v>
          </cell>
          <cell r="AP19">
            <v>-82.505470794409007</v>
          </cell>
          <cell r="AQ19">
            <v>-80.325890242037005</v>
          </cell>
          <cell r="AR19">
            <v>-86.996012949678004</v>
          </cell>
          <cell r="AS19">
            <v>-89.403599817905004</v>
          </cell>
          <cell r="AT19">
            <v>-100.24261814956699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-11.098000000000001</v>
          </cell>
          <cell r="G20">
            <v>-20.509626157983998</v>
          </cell>
          <cell r="H20">
            <v>-29.108898337397001</v>
          </cell>
          <cell r="I20">
            <v>-31.875</v>
          </cell>
          <cell r="J20">
            <v>-18.917999999999999</v>
          </cell>
          <cell r="K20">
            <v>-26.554563371598</v>
          </cell>
          <cell r="L20">
            <v>-13.694660277502001</v>
          </cell>
          <cell r="M20">
            <v>8.6486900672869993</v>
          </cell>
          <cell r="R20">
            <v>-3.8637270799999999</v>
          </cell>
          <cell r="S20">
            <v>-3.8637270799999999</v>
          </cell>
          <cell r="T20">
            <v>-4.4754167060089998</v>
          </cell>
          <cell r="U20">
            <v>-5.2196528486779998</v>
          </cell>
          <cell r="V20">
            <v>-6.9508295232970001</v>
          </cell>
          <cell r="W20">
            <v>-5.875</v>
          </cell>
          <cell r="X20">
            <v>-8.6891143373969992</v>
          </cell>
          <cell r="Y20">
            <v>-8.2222609999999996</v>
          </cell>
          <cell r="Z20">
            <v>-6.3225230000000003</v>
          </cell>
          <cell r="AA20">
            <v>-7.5110000000000001</v>
          </cell>
          <cell r="AB20">
            <v>-8.5649999999999995</v>
          </cell>
          <cell r="AC20">
            <v>-6.4459999999999997</v>
          </cell>
          <cell r="AD20">
            <v>-9.3529999999999998</v>
          </cell>
          <cell r="AE20">
            <v>-4.8529999999999998</v>
          </cell>
          <cell r="AF20">
            <v>-4.5060000000000002</v>
          </cell>
          <cell r="AG20">
            <v>-3.7709999999999999</v>
          </cell>
          <cell r="AH20">
            <v>-5.7880000000000003</v>
          </cell>
          <cell r="AI20">
            <v>-7.094886846034</v>
          </cell>
          <cell r="AJ20">
            <v>-6.8717520170080002</v>
          </cell>
          <cell r="AK20">
            <v>-4.9579440874019998</v>
          </cell>
          <cell r="AL20">
            <v>-7.6299804211540003</v>
          </cell>
          <cell r="AM20">
            <v>-3.9298510265159998</v>
          </cell>
          <cell r="AN20">
            <v>-4.3660225433919999</v>
          </cell>
          <cell r="AO20">
            <v>-1.096996761575</v>
          </cell>
          <cell r="AP20">
            <v>-4.3017899460180002</v>
          </cell>
          <cell r="AQ20">
            <v>0.56513121896899998</v>
          </cell>
          <cell r="AR20">
            <v>0.61429138481300005</v>
          </cell>
          <cell r="AS20">
            <v>5.6068010201399998</v>
          </cell>
          <cell r="AT20">
            <v>1.862466443365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-0.34899999999999998</v>
          </cell>
          <cell r="G21">
            <v>-0.64400000000000002</v>
          </cell>
          <cell r="H21">
            <v>-1.7310000000000001</v>
          </cell>
          <cell r="I21">
            <v>-4.6210000000000004</v>
          </cell>
          <cell r="J21">
            <v>-9.4749999999999996</v>
          </cell>
          <cell r="K21">
            <v>-9.3142396309439999</v>
          </cell>
          <cell r="L21">
            <v>-12.005564600546</v>
          </cell>
          <cell r="M21">
            <v>-14.489699816159</v>
          </cell>
          <cell r="R21">
            <v>-0.125</v>
          </cell>
          <cell r="S21">
            <v>-0.125</v>
          </cell>
          <cell r="T21">
            <v>-0.14599999999999999</v>
          </cell>
          <cell r="U21">
            <v>-0.17599999999999999</v>
          </cell>
          <cell r="V21">
            <v>-0.19700000000000001</v>
          </cell>
          <cell r="W21">
            <v>-0.25</v>
          </cell>
          <cell r="X21">
            <v>-0.4</v>
          </cell>
          <cell r="Y21">
            <v>-0.44</v>
          </cell>
          <cell r="Z21">
            <v>-0.64100000000000001</v>
          </cell>
          <cell r="AA21">
            <v>-0.80600000000000005</v>
          </cell>
          <cell r="AB21">
            <v>-0.98099999999999998</v>
          </cell>
          <cell r="AC21">
            <v>-1.25</v>
          </cell>
          <cell r="AD21">
            <v>-1.5840000000000001</v>
          </cell>
          <cell r="AE21">
            <v>-2.1309999999999998</v>
          </cell>
          <cell r="AF21">
            <v>-2.2130000000000001</v>
          </cell>
          <cell r="AG21">
            <v>-2.4319999999999999</v>
          </cell>
          <cell r="AH21">
            <v>-2.6989999999999998</v>
          </cell>
          <cell r="AI21">
            <v>-1.7808379263830001</v>
          </cell>
          <cell r="AJ21">
            <v>-2.0346267719409998</v>
          </cell>
          <cell r="AK21">
            <v>-2.6321273834540002</v>
          </cell>
          <cell r="AL21">
            <v>-2.8666475491660002</v>
          </cell>
          <cell r="AM21">
            <v>-2.4624976809339998</v>
          </cell>
          <cell r="AN21">
            <v>-2.5013013667399999</v>
          </cell>
          <cell r="AO21">
            <v>-3.4182580583340001</v>
          </cell>
          <cell r="AP21">
            <v>-3.6235074945369998</v>
          </cell>
          <cell r="AQ21">
            <v>-3.0857373397879999</v>
          </cell>
          <cell r="AR21">
            <v>-2.8732495880290001</v>
          </cell>
          <cell r="AS21">
            <v>-4.188754937164</v>
          </cell>
          <cell r="AT21">
            <v>-4.3419579511780002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-11.446999999999999</v>
          </cell>
          <cell r="G23">
            <v>-21.153626157984</v>
          </cell>
          <cell r="H23">
            <v>-30.839898337396999</v>
          </cell>
          <cell r="I23">
            <v>-36.496000000000002</v>
          </cell>
          <cell r="J23">
            <v>-28.393000000000001</v>
          </cell>
          <cell r="K23">
            <v>-35.868803002542002</v>
          </cell>
          <cell r="L23">
            <v>-25.700224878048001</v>
          </cell>
          <cell r="M23">
            <v>-5.8410097488729997</v>
          </cell>
          <cell r="R23">
            <v>-3.9887270799999999</v>
          </cell>
          <cell r="S23">
            <v>-3.9887270799999999</v>
          </cell>
          <cell r="T23">
            <v>-4.6214167060089997</v>
          </cell>
          <cell r="U23">
            <v>-5.395652848678</v>
          </cell>
          <cell r="V23">
            <v>-7.1478295232970002</v>
          </cell>
          <cell r="W23">
            <v>-6.125</v>
          </cell>
          <cell r="X23">
            <v>-9.0891143373969996</v>
          </cell>
          <cell r="Y23">
            <v>-8.6622610000000009</v>
          </cell>
          <cell r="Z23">
            <v>-6.9635230000000004</v>
          </cell>
          <cell r="AA23">
            <v>-8.3170000000000002</v>
          </cell>
          <cell r="AB23">
            <v>-9.5459999999999994</v>
          </cell>
          <cell r="AC23">
            <v>-7.6959999999999997</v>
          </cell>
          <cell r="AD23">
            <v>-10.936999999999999</v>
          </cell>
          <cell r="AE23">
            <v>-6.984</v>
          </cell>
          <cell r="AF23">
            <v>-6.7190000000000003</v>
          </cell>
          <cell r="AG23">
            <v>-6.2030000000000003</v>
          </cell>
          <cell r="AH23">
            <v>-8.4870000000000001</v>
          </cell>
          <cell r="AI23">
            <v>-8.8757247724169996</v>
          </cell>
          <cell r="AJ23">
            <v>-8.9063787889500006</v>
          </cell>
          <cell r="AK23">
            <v>-7.5900714708550003</v>
          </cell>
          <cell r="AL23">
            <v>-10.496627970320001</v>
          </cell>
          <cell r="AM23">
            <v>-6.3923487074510001</v>
          </cell>
          <cell r="AN23">
            <v>-6.8673239101319998</v>
          </cell>
          <cell r="AO23">
            <v>-4.51525481991</v>
          </cell>
          <cell r="AP23">
            <v>-7.9252974405550001</v>
          </cell>
          <cell r="AQ23">
            <v>-2.520606120819</v>
          </cell>
          <cell r="AR23">
            <v>-2.2589582032159998</v>
          </cell>
          <cell r="AS23">
            <v>1.418046082976</v>
          </cell>
          <cell r="AT23">
            <v>-2.479491507813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-0.05</v>
          </cell>
          <cell r="G29">
            <v>-0.14363646237399999</v>
          </cell>
          <cell r="H29">
            <v>-0.17402200000000001</v>
          </cell>
          <cell r="I29">
            <v>-0.52600000000000002</v>
          </cell>
          <cell r="J29">
            <v>0.17799999999999999</v>
          </cell>
          <cell r="K29">
            <v>0</v>
          </cell>
          <cell r="L29">
            <v>0</v>
          </cell>
          <cell r="R29">
            <v>-1.2619490000000001E-2</v>
          </cell>
          <cell r="S29">
            <v>-1.2619490000000001E-2</v>
          </cell>
          <cell r="T29">
            <v>-8.8543482730000008E-3</v>
          </cell>
          <cell r="U29">
            <v>-4.1145082872999998E-2</v>
          </cell>
          <cell r="V29">
            <v>-8.1017541228000006E-2</v>
          </cell>
          <cell r="W29">
            <v>-1.4999999999999999E-2</v>
          </cell>
          <cell r="X29">
            <v>-1.2099999999999999E-3</v>
          </cell>
          <cell r="Y29">
            <v>-3.755E-2</v>
          </cell>
          <cell r="Z29">
            <v>-0.12026199999999999</v>
          </cell>
          <cell r="AA29">
            <v>-6.0999999999999999E-2</v>
          </cell>
          <cell r="AB29">
            <v>-8.5999999999999993E-2</v>
          </cell>
          <cell r="AC29">
            <v>-9.8000000000000004E-2</v>
          </cell>
          <cell r="AD29">
            <v>-0.28100000000000003</v>
          </cell>
          <cell r="AE29">
            <v>-5.8999999999999997E-2</v>
          </cell>
          <cell r="AF29">
            <v>-0.186</v>
          </cell>
          <cell r="AG29">
            <v>0.30299999999999999</v>
          </cell>
          <cell r="AH29">
            <v>0.12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-11.597</v>
          </cell>
          <cell r="G30">
            <v>-21.297262620358001</v>
          </cell>
          <cell r="H30">
            <v>-31.013920337397</v>
          </cell>
          <cell r="I30">
            <v>-37.021999999999998</v>
          </cell>
          <cell r="J30">
            <v>-27.597000000000001</v>
          </cell>
          <cell r="K30">
            <v>-35.868803002542002</v>
          </cell>
          <cell r="L30">
            <v>-25.700224878048001</v>
          </cell>
          <cell r="M30">
            <v>-5.8410097488729997</v>
          </cell>
          <cell r="R30">
            <v>-4.0013465699999999</v>
          </cell>
          <cell r="S30">
            <v>-4.0013465699999999</v>
          </cell>
          <cell r="T30">
            <v>-4.6302710542819998</v>
          </cell>
          <cell r="U30">
            <v>-5.4367979315510002</v>
          </cell>
          <cell r="V30">
            <v>-7.2288470645249996</v>
          </cell>
          <cell r="W30">
            <v>-6.14</v>
          </cell>
          <cell r="X30">
            <v>-9.090324337397</v>
          </cell>
          <cell r="Y30">
            <v>-8.6998110000000004</v>
          </cell>
          <cell r="Z30">
            <v>-7.0837849999999998</v>
          </cell>
          <cell r="AA30">
            <v>-8.3780000000000001</v>
          </cell>
          <cell r="AB30">
            <v>-9.6319999999999997</v>
          </cell>
          <cell r="AC30">
            <v>-7.7939999999999996</v>
          </cell>
          <cell r="AD30">
            <v>-11.218</v>
          </cell>
          <cell r="AE30">
            <v>-7.032</v>
          </cell>
          <cell r="AF30">
            <v>-6.7460000000000004</v>
          </cell>
          <cell r="AG30">
            <v>-5.694</v>
          </cell>
          <cell r="AH30">
            <v>-8.125</v>
          </cell>
          <cell r="AI30">
            <v>-8.8757247724169996</v>
          </cell>
          <cell r="AJ30">
            <v>-8.9063787889500006</v>
          </cell>
          <cell r="AK30">
            <v>-7.5900714708550003</v>
          </cell>
          <cell r="AL30">
            <v>-10.496627970320001</v>
          </cell>
          <cell r="AM30">
            <v>-6.3923487074510001</v>
          </cell>
          <cell r="AN30">
            <v>-6.8673239101319998</v>
          </cell>
          <cell r="AO30">
            <v>-4.51525481991</v>
          </cell>
          <cell r="AP30">
            <v>-7.9252974405550001</v>
          </cell>
          <cell r="AQ30">
            <v>-2.520606120819</v>
          </cell>
          <cell r="AR30">
            <v>-2.2589582032159998</v>
          </cell>
          <cell r="AS30">
            <v>1.418046082976</v>
          </cell>
          <cell r="AT30">
            <v>-2.479491507813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34.457000000000001</v>
          </cell>
          <cell r="G39">
            <v>67.400463029999997</v>
          </cell>
          <cell r="H39">
            <v>44.246615839999997</v>
          </cell>
          <cell r="I39">
            <v>128.29900000000001</v>
          </cell>
          <cell r="J39">
            <v>112.64400000000001</v>
          </cell>
          <cell r="K39">
            <v>93.990717180591005</v>
          </cell>
          <cell r="L39">
            <v>103.551814643265</v>
          </cell>
          <cell r="M39">
            <v>145.211895505256</v>
          </cell>
          <cell r="Q39">
            <v>34.457000000000001</v>
          </cell>
          <cell r="R39">
            <v>34.457000000000001</v>
          </cell>
          <cell r="S39">
            <v>30.82329953</v>
          </cell>
          <cell r="T39">
            <v>28.273617359999999</v>
          </cell>
          <cell r="U39">
            <v>23.60218704</v>
          </cell>
          <cell r="V39">
            <v>67.400463029999997</v>
          </cell>
          <cell r="W39">
            <v>61.341496470000003</v>
          </cell>
          <cell r="X39">
            <v>55.662615700000003</v>
          </cell>
          <cell r="Y39">
            <v>47.711979210000003</v>
          </cell>
          <cell r="Z39">
            <v>44.246615839999997</v>
          </cell>
          <cell r="AA39">
            <v>36.176000000000002</v>
          </cell>
          <cell r="AB39">
            <v>121.88200000000001</v>
          </cell>
          <cell r="AC39">
            <v>140.91999999999999</v>
          </cell>
          <cell r="AD39">
            <v>128.29900000000001</v>
          </cell>
          <cell r="AE39">
            <v>119.572</v>
          </cell>
          <cell r="AF39">
            <v>119.714</v>
          </cell>
          <cell r="AG39">
            <v>118.794</v>
          </cell>
          <cell r="AH39">
            <v>112.64400000000001</v>
          </cell>
          <cell r="AI39">
            <v>102.803905610656</v>
          </cell>
          <cell r="AJ39">
            <v>103.115761508708</v>
          </cell>
          <cell r="AK39">
            <v>99.302526791749997</v>
          </cell>
          <cell r="AL39">
            <v>93.990717180591005</v>
          </cell>
          <cell r="AM39">
            <v>95.269948420326998</v>
          </cell>
          <cell r="AN39">
            <v>104.09681324391499</v>
          </cell>
          <cell r="AO39">
            <v>106.14633049094699</v>
          </cell>
          <cell r="AP39">
            <v>103.551814643265</v>
          </cell>
          <cell r="AQ39">
            <v>111.092075489742</v>
          </cell>
          <cell r="AR39">
            <v>128.68991209182701</v>
          </cell>
          <cell r="AS39">
            <v>140.39817599986301</v>
          </cell>
          <cell r="AT39">
            <v>145.211895505256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3.5510000000000002</v>
          </cell>
          <cell r="G40">
            <v>8.5690933999999999</v>
          </cell>
          <cell r="H40">
            <v>14.106285979999999</v>
          </cell>
          <cell r="I40">
            <v>26.946000000000002</v>
          </cell>
          <cell r="J40">
            <v>37.866999999999997</v>
          </cell>
          <cell r="K40">
            <v>51.691509213610999</v>
          </cell>
          <cell r="L40">
            <v>68.021966055964995</v>
          </cell>
          <cell r="M40">
            <v>87.677029706398002</v>
          </cell>
          <cell r="Q40">
            <v>3.5510000000000002</v>
          </cell>
          <cell r="R40">
            <v>3.5510000000000002</v>
          </cell>
          <cell r="S40">
            <v>4.8680483900000002</v>
          </cell>
          <cell r="T40">
            <v>4.9349537699999999</v>
          </cell>
          <cell r="U40">
            <v>6.2696866299999998</v>
          </cell>
          <cell r="V40">
            <v>8.5690933999999999</v>
          </cell>
          <cell r="W40">
            <v>11.9439806</v>
          </cell>
          <cell r="X40">
            <v>12.42336353</v>
          </cell>
          <cell r="Y40">
            <v>10.72641623</v>
          </cell>
          <cell r="Z40">
            <v>14.106285979999999</v>
          </cell>
          <cell r="AA40">
            <v>14.193</v>
          </cell>
          <cell r="AB40">
            <v>16.960999999999999</v>
          </cell>
          <cell r="AC40">
            <v>13.398</v>
          </cell>
          <cell r="AD40">
            <v>26.946000000000002</v>
          </cell>
          <cell r="AE40">
            <v>25.24</v>
          </cell>
          <cell r="AF40">
            <v>29.648</v>
          </cell>
          <cell r="AG40">
            <v>26.173999999999999</v>
          </cell>
          <cell r="AH40">
            <v>37.866999999999997</v>
          </cell>
          <cell r="AI40">
            <v>35.599007347612002</v>
          </cell>
          <cell r="AJ40">
            <v>40.717052666381001</v>
          </cell>
          <cell r="AK40">
            <v>35.551204187614999</v>
          </cell>
          <cell r="AL40">
            <v>51.691509213610999</v>
          </cell>
          <cell r="AM40">
            <v>45.674430185414003</v>
          </cell>
          <cell r="AN40">
            <v>52.479752373903999</v>
          </cell>
          <cell r="AO40">
            <v>46.064873018554003</v>
          </cell>
          <cell r="AP40">
            <v>68.021966055964995</v>
          </cell>
          <cell r="AQ40">
            <v>60.080095284438002</v>
          </cell>
          <cell r="AR40">
            <v>68.684808904218002</v>
          </cell>
          <cell r="AS40">
            <v>59.603499935266001</v>
          </cell>
          <cell r="AT40">
            <v>87.677029706398002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0.76100000000000001</v>
          </cell>
          <cell r="G42">
            <v>1.9352514999999999</v>
          </cell>
          <cell r="H42">
            <v>2.3794678899999999</v>
          </cell>
          <cell r="I42">
            <v>3.218</v>
          </cell>
          <cell r="J42">
            <v>5.7560000000000002</v>
          </cell>
          <cell r="K42">
            <v>7.8282243948610004</v>
          </cell>
          <cell r="L42">
            <v>10.630307874916999</v>
          </cell>
          <cell r="M42">
            <v>13.879250606137999</v>
          </cell>
          <cell r="Q42">
            <v>0.76100000000000001</v>
          </cell>
          <cell r="R42">
            <v>0.76100000000000001</v>
          </cell>
          <cell r="S42">
            <v>1.3124145300000001</v>
          </cell>
          <cell r="T42">
            <v>1.37386769</v>
          </cell>
          <cell r="U42">
            <v>1.58011195</v>
          </cell>
          <cell r="V42">
            <v>1.9352514999999999</v>
          </cell>
          <cell r="W42">
            <v>2.0569256400000002</v>
          </cell>
          <cell r="X42">
            <v>2.13921428</v>
          </cell>
          <cell r="Y42">
            <v>2.80199124</v>
          </cell>
          <cell r="Z42">
            <v>2.3794678899999999</v>
          </cell>
          <cell r="AA42">
            <v>4.9130000000000003</v>
          </cell>
          <cell r="AB42">
            <v>3.5950000000000002</v>
          </cell>
          <cell r="AC42">
            <v>4.4409999999999998</v>
          </cell>
          <cell r="AD42">
            <v>3.218</v>
          </cell>
          <cell r="AE42">
            <v>6.8739999999999997</v>
          </cell>
          <cell r="AF42">
            <v>5.569</v>
          </cell>
          <cell r="AG42">
            <v>6.8369999999999997</v>
          </cell>
          <cell r="AH42">
            <v>5.7560000000000002</v>
          </cell>
          <cell r="AI42">
            <v>9.6952288632119998</v>
          </cell>
          <cell r="AJ42">
            <v>7.6481808654570003</v>
          </cell>
          <cell r="AK42">
            <v>9.2864515561520005</v>
          </cell>
          <cell r="AL42">
            <v>7.8282243948610004</v>
          </cell>
          <cell r="AM42">
            <v>12.897589988684</v>
          </cell>
          <cell r="AN42">
            <v>10.202047007682999</v>
          </cell>
          <cell r="AO42">
            <v>12.556288062489999</v>
          </cell>
          <cell r="AP42">
            <v>10.630307874916999</v>
          </cell>
          <cell r="AQ42">
            <v>17.219276648177999</v>
          </cell>
          <cell r="AR42">
            <v>13.541542737685001</v>
          </cell>
          <cell r="AS42">
            <v>16.534378052019999</v>
          </cell>
          <cell r="AT42">
            <v>13.879250606137999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38.768999999999998</v>
          </cell>
          <cell r="G43">
            <v>77.904807930000004</v>
          </cell>
          <cell r="H43">
            <v>60.73236971</v>
          </cell>
          <cell r="I43">
            <v>158.46299999999999</v>
          </cell>
          <cell r="J43">
            <v>156.267</v>
          </cell>
          <cell r="K43">
            <v>153.51045078906299</v>
          </cell>
          <cell r="L43">
            <v>182.204088574146</v>
          </cell>
          <cell r="M43">
            <v>246.76817581779301</v>
          </cell>
          <cell r="Q43">
            <v>38.768999999999998</v>
          </cell>
          <cell r="R43">
            <v>38.768999999999998</v>
          </cell>
          <cell r="S43">
            <v>37.003762450000004</v>
          </cell>
          <cell r="T43">
            <v>34.58243882</v>
          </cell>
          <cell r="U43">
            <v>31.451985619999999</v>
          </cell>
          <cell r="V43">
            <v>77.904807930000004</v>
          </cell>
          <cell r="W43">
            <v>75.342402710000002</v>
          </cell>
          <cell r="X43">
            <v>70.225193509999997</v>
          </cell>
          <cell r="Y43">
            <v>61.24038668</v>
          </cell>
          <cell r="Z43">
            <v>60.73236971</v>
          </cell>
          <cell r="AA43">
            <v>55.281999999999996</v>
          </cell>
          <cell r="AB43">
            <v>142.43799999999999</v>
          </cell>
          <cell r="AC43">
            <v>158.75899999999999</v>
          </cell>
          <cell r="AD43">
            <v>158.46299999999999</v>
          </cell>
          <cell r="AE43">
            <v>151.68600000000001</v>
          </cell>
          <cell r="AF43">
            <v>154.93100000000001</v>
          </cell>
          <cell r="AG43">
            <v>151.80500000000001</v>
          </cell>
          <cell r="AH43">
            <v>156.267</v>
          </cell>
          <cell r="AI43">
            <v>148.09814182148</v>
          </cell>
          <cell r="AJ43">
            <v>151.48099504054699</v>
          </cell>
          <cell r="AK43">
            <v>144.140182535517</v>
          </cell>
          <cell r="AL43">
            <v>153.51045078906299</v>
          </cell>
          <cell r="AM43">
            <v>153.84196859442599</v>
          </cell>
          <cell r="AN43">
            <v>166.77861262550201</v>
          </cell>
          <cell r="AO43">
            <v>164.76749157199001</v>
          </cell>
          <cell r="AP43">
            <v>182.204088574146</v>
          </cell>
          <cell r="AQ43">
            <v>188.391447422358</v>
          </cell>
          <cell r="AR43">
            <v>210.91626373373001</v>
          </cell>
          <cell r="AS43">
            <v>216.53605398714899</v>
          </cell>
          <cell r="AT43">
            <v>246.76817581779301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0.253</v>
          </cell>
          <cell r="G44">
            <v>2.1459999999999999</v>
          </cell>
          <cell r="H44">
            <v>7.5039999999999996</v>
          </cell>
          <cell r="I44">
            <v>19.812858559999999</v>
          </cell>
          <cell r="J44">
            <v>30.35185856</v>
          </cell>
          <cell r="K44">
            <v>44.099055947552003</v>
          </cell>
          <cell r="L44">
            <v>59.368433673197998</v>
          </cell>
          <cell r="M44">
            <v>76.168291203522003</v>
          </cell>
          <cell r="Q44">
            <v>0.253</v>
          </cell>
          <cell r="R44">
            <v>0.253</v>
          </cell>
          <cell r="S44">
            <v>0.76358115000000004</v>
          </cell>
          <cell r="T44">
            <v>0.75448603999999997</v>
          </cell>
          <cell r="U44">
            <v>0.86211517000000004</v>
          </cell>
          <cell r="V44">
            <v>1.4502761399999999</v>
          </cell>
          <cell r="W44">
            <v>1.7808113000000001</v>
          </cell>
          <cell r="X44">
            <v>3.3789061</v>
          </cell>
          <cell r="Y44">
            <v>4.4518978200000001</v>
          </cell>
          <cell r="Z44">
            <v>5.6171414400000002</v>
          </cell>
          <cell r="AA44">
            <v>7.9960000000000004</v>
          </cell>
          <cell r="AB44">
            <v>10.917999999999999</v>
          </cell>
          <cell r="AC44">
            <v>13.071999999999999</v>
          </cell>
          <cell r="AD44">
            <v>13.856</v>
          </cell>
          <cell r="AE44">
            <v>15.567</v>
          </cell>
          <cell r="AF44">
            <v>15.489000000000001</v>
          </cell>
          <cell r="AG44">
            <v>16.936</v>
          </cell>
          <cell r="AH44">
            <v>16.832000000000001</v>
          </cell>
          <cell r="AI44">
            <v>18.090892118599999</v>
          </cell>
          <cell r="AJ44">
            <v>19.358718978500999</v>
          </cell>
          <cell r="AK44">
            <v>20.288023288523</v>
          </cell>
          <cell r="AL44">
            <v>21.264957756607998</v>
          </cell>
          <cell r="AM44">
            <v>22.24033115352</v>
          </cell>
          <cell r="AN44">
            <v>23.418181642969</v>
          </cell>
          <cell r="AO44">
            <v>23.949548482727</v>
          </cell>
          <cell r="AP44">
            <v>24.528770881707999</v>
          </cell>
          <cell r="AQ44">
            <v>25.547510257742999</v>
          </cell>
          <cell r="AR44">
            <v>26.856848391713001</v>
          </cell>
          <cell r="AS44">
            <v>26.918936645190001</v>
          </cell>
          <cell r="AT44">
            <v>26.838928595873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G45">
            <v>-0.69572385999999997</v>
          </cell>
          <cell r="H45">
            <v>-1.8868585600000001</v>
          </cell>
          <cell r="I45">
            <v>-5.9568585599999997</v>
          </cell>
          <cell r="J45">
            <v>-13.519858559999999</v>
          </cell>
          <cell r="K45">
            <v>-22.834098190944001</v>
          </cell>
          <cell r="L45">
            <v>-34.839662791489999</v>
          </cell>
          <cell r="M45">
            <v>-49.329362607649003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0.253</v>
          </cell>
          <cell r="G46">
            <v>1.4502761399999999</v>
          </cell>
          <cell r="H46">
            <v>5.6171414400000002</v>
          </cell>
          <cell r="I46">
            <v>13.856</v>
          </cell>
          <cell r="J46">
            <v>16.832000000000001</v>
          </cell>
          <cell r="K46">
            <v>21.264957756607998</v>
          </cell>
          <cell r="L46">
            <v>24.528770881707999</v>
          </cell>
          <cell r="M46">
            <v>26.838928595873</v>
          </cell>
          <cell r="Q46">
            <v>0.253</v>
          </cell>
          <cell r="R46">
            <v>0.253</v>
          </cell>
          <cell r="S46">
            <v>0.76358115000000004</v>
          </cell>
          <cell r="T46">
            <v>0.75448603999999997</v>
          </cell>
          <cell r="U46">
            <v>0.86211517000000004</v>
          </cell>
          <cell r="V46">
            <v>1.4502761399999999</v>
          </cell>
          <cell r="W46">
            <v>1.7808113000000001</v>
          </cell>
          <cell r="X46">
            <v>3.3789061</v>
          </cell>
          <cell r="Y46">
            <v>4.4518978200000001</v>
          </cell>
          <cell r="Z46">
            <v>5.6171414400000002</v>
          </cell>
          <cell r="AA46">
            <v>7.9960000000000004</v>
          </cell>
          <cell r="AB46">
            <v>10.917999999999999</v>
          </cell>
          <cell r="AC46">
            <v>13.071999999999999</v>
          </cell>
          <cell r="AD46">
            <v>13.856</v>
          </cell>
          <cell r="AE46">
            <v>15.567</v>
          </cell>
          <cell r="AF46">
            <v>15.489000000000001</v>
          </cell>
          <cell r="AG46">
            <v>16.936</v>
          </cell>
          <cell r="AH46">
            <v>16.832000000000001</v>
          </cell>
          <cell r="AI46">
            <v>18.090892118599999</v>
          </cell>
          <cell r="AJ46">
            <v>19.358718978500999</v>
          </cell>
          <cell r="AK46">
            <v>20.288023288523</v>
          </cell>
          <cell r="AL46">
            <v>21.264957756607998</v>
          </cell>
          <cell r="AM46">
            <v>22.24033115352</v>
          </cell>
          <cell r="AN46">
            <v>23.418181642969</v>
          </cell>
          <cell r="AO46">
            <v>23.949548482727</v>
          </cell>
          <cell r="AP46">
            <v>24.528770881707999</v>
          </cell>
          <cell r="AQ46">
            <v>25.547510257742999</v>
          </cell>
          <cell r="AR46">
            <v>26.856848391713001</v>
          </cell>
          <cell r="AS46">
            <v>26.918936645190001</v>
          </cell>
          <cell r="AT46">
            <v>26.838928595873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F47">
            <v>0.42499999999999999</v>
          </cell>
          <cell r="G47">
            <v>0.90716783000000001</v>
          </cell>
          <cell r="H47">
            <v>13.44390658</v>
          </cell>
          <cell r="I47">
            <v>36.339599999999997</v>
          </cell>
          <cell r="J47">
            <v>39.904699999999998</v>
          </cell>
          <cell r="K47">
            <v>39.904699999999998</v>
          </cell>
          <cell r="L47">
            <v>39.904699999999998</v>
          </cell>
          <cell r="M47">
            <v>39.904699999999998</v>
          </cell>
          <cell r="Q47">
            <v>0.42499999999999999</v>
          </cell>
          <cell r="R47">
            <v>0.42499999999999999</v>
          </cell>
          <cell r="S47">
            <v>0.37984583</v>
          </cell>
          <cell r="T47">
            <v>0.33461983000000001</v>
          </cell>
          <cell r="U47">
            <v>0.28939383000000002</v>
          </cell>
          <cell r="V47">
            <v>0.24416783</v>
          </cell>
          <cell r="W47">
            <v>0.20147683</v>
          </cell>
          <cell r="X47">
            <v>12.617950179999999</v>
          </cell>
          <cell r="Y47">
            <v>12.44442838</v>
          </cell>
          <cell r="Z47">
            <v>12.27090658</v>
          </cell>
          <cell r="AA47">
            <v>12.113</v>
          </cell>
          <cell r="AB47">
            <v>12.182</v>
          </cell>
          <cell r="AC47">
            <v>12.121</v>
          </cell>
          <cell r="AD47">
            <v>33.036000000000001</v>
          </cell>
          <cell r="AE47">
            <v>32.813000000000002</v>
          </cell>
          <cell r="AF47">
            <v>32.554000000000002</v>
          </cell>
          <cell r="AG47">
            <v>31.949000000000002</v>
          </cell>
          <cell r="AH47">
            <v>36.277000000000001</v>
          </cell>
          <cell r="AI47">
            <v>36.277000000000001</v>
          </cell>
          <cell r="AJ47">
            <v>36.277000000000001</v>
          </cell>
          <cell r="AK47">
            <v>36.277000000000001</v>
          </cell>
          <cell r="AL47">
            <v>36.277000000000001</v>
          </cell>
          <cell r="AM47">
            <v>36.277000000000001</v>
          </cell>
          <cell r="AN47">
            <v>36.277000000000001</v>
          </cell>
          <cell r="AO47">
            <v>36.277000000000001</v>
          </cell>
          <cell r="AP47">
            <v>36.277000000000001</v>
          </cell>
          <cell r="AQ47">
            <v>36.277000000000001</v>
          </cell>
          <cell r="AR47">
            <v>36.277000000000001</v>
          </cell>
          <cell r="AS47">
            <v>36.277000000000001</v>
          </cell>
          <cell r="AT47">
            <v>36.277000000000001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G48">
            <v>-0.66300000000000003</v>
          </cell>
          <cell r="H48">
            <v>-1.173</v>
          </cell>
          <cell r="I48">
            <v>-3.3035999999999999</v>
          </cell>
          <cell r="J48">
            <v>-3.6276999999999999</v>
          </cell>
          <cell r="K48">
            <v>-3.6276999999999999</v>
          </cell>
          <cell r="L48">
            <v>-3.6276999999999999</v>
          </cell>
          <cell r="M48">
            <v>-3.6276999999999999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F49">
            <v>0.42499999999999999</v>
          </cell>
          <cell r="G49">
            <v>0.24416783</v>
          </cell>
          <cell r="H49">
            <v>12.27090658</v>
          </cell>
          <cell r="I49">
            <v>33.036000000000001</v>
          </cell>
          <cell r="J49">
            <v>36.277000000000001</v>
          </cell>
          <cell r="K49">
            <v>36.277000000000001</v>
          </cell>
          <cell r="L49">
            <v>36.277000000000001</v>
          </cell>
          <cell r="M49">
            <v>36.277000000000001</v>
          </cell>
          <cell r="Q49">
            <v>0.42499999999999999</v>
          </cell>
          <cell r="R49">
            <v>0.42499999999999999</v>
          </cell>
          <cell r="S49">
            <v>0.37984583</v>
          </cell>
          <cell r="T49">
            <v>0.33461983000000001</v>
          </cell>
          <cell r="U49">
            <v>0.28939383000000002</v>
          </cell>
          <cell r="V49">
            <v>0.24416783</v>
          </cell>
          <cell r="W49">
            <v>0.20147683</v>
          </cell>
          <cell r="X49">
            <v>12.617950179999999</v>
          </cell>
          <cell r="Y49">
            <v>12.44442838</v>
          </cell>
          <cell r="Z49">
            <v>12.27090658</v>
          </cell>
          <cell r="AA49">
            <v>12.113</v>
          </cell>
          <cell r="AB49">
            <v>12.182</v>
          </cell>
          <cell r="AC49">
            <v>12.121</v>
          </cell>
          <cell r="AD49">
            <v>33.036000000000001</v>
          </cell>
          <cell r="AE49">
            <v>32.813000000000002</v>
          </cell>
          <cell r="AF49">
            <v>32.554000000000002</v>
          </cell>
          <cell r="AG49">
            <v>31.949000000000002</v>
          </cell>
          <cell r="AH49">
            <v>36.277000000000001</v>
          </cell>
          <cell r="AI49">
            <v>36.277000000000001</v>
          </cell>
          <cell r="AJ49">
            <v>36.277000000000001</v>
          </cell>
          <cell r="AK49">
            <v>36.277000000000001</v>
          </cell>
          <cell r="AL49">
            <v>36.277000000000001</v>
          </cell>
          <cell r="AM49">
            <v>36.277000000000001</v>
          </cell>
          <cell r="AN49">
            <v>36.277000000000001</v>
          </cell>
          <cell r="AO49">
            <v>36.277000000000001</v>
          </cell>
          <cell r="AP49">
            <v>36.277000000000001</v>
          </cell>
          <cell r="AQ49">
            <v>36.277000000000001</v>
          </cell>
          <cell r="AR49">
            <v>36.277000000000001</v>
          </cell>
          <cell r="AS49">
            <v>36.277000000000001</v>
          </cell>
          <cell r="AT49">
            <v>36.277000000000001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0.104</v>
          </cell>
          <cell r="G52">
            <v>0.13873484999999999</v>
          </cell>
          <cell r="H52">
            <v>0.53562129999999997</v>
          </cell>
          <cell r="I52">
            <v>0.48399999999999999</v>
          </cell>
          <cell r="J52">
            <v>1.0349999999999999</v>
          </cell>
          <cell r="K52">
            <v>1.4076115789929999</v>
          </cell>
          <cell r="L52">
            <v>1.911460849642</v>
          </cell>
          <cell r="M52">
            <v>2.4956609411659998</v>
          </cell>
          <cell r="Q52">
            <v>0.104</v>
          </cell>
          <cell r="R52">
            <v>0.104</v>
          </cell>
          <cell r="S52">
            <v>0.11033664999999999</v>
          </cell>
          <cell r="T52">
            <v>0.11033664999999999</v>
          </cell>
          <cell r="U52">
            <v>0.11033664999999999</v>
          </cell>
          <cell r="V52">
            <v>0.13873484999999999</v>
          </cell>
          <cell r="W52">
            <v>0.13160664999999999</v>
          </cell>
          <cell r="X52">
            <v>0.62954211000000004</v>
          </cell>
          <cell r="Y52">
            <v>0.62954209999999999</v>
          </cell>
          <cell r="Z52">
            <v>0.53562129999999997</v>
          </cell>
          <cell r="AA52">
            <v>0.47499999999999998</v>
          </cell>
          <cell r="AB52">
            <v>0.64200000000000002</v>
          </cell>
          <cell r="AC52">
            <v>0.52400000000000002</v>
          </cell>
          <cell r="AD52">
            <v>0.48399999999999999</v>
          </cell>
          <cell r="AE52">
            <v>0.94499999999999995</v>
          </cell>
          <cell r="AF52">
            <v>0.92100000000000004</v>
          </cell>
          <cell r="AG52">
            <v>0.96799999999999997</v>
          </cell>
          <cell r="AH52">
            <v>1.0349999999999999</v>
          </cell>
          <cell r="AI52">
            <v>1.332847145146</v>
          </cell>
          <cell r="AJ52">
            <v>1.2648544760430001</v>
          </cell>
          <cell r="AK52">
            <v>1.3147996352719999</v>
          </cell>
          <cell r="AL52">
            <v>1.4076115789929999</v>
          </cell>
          <cell r="AM52">
            <v>1.7730902733930001</v>
          </cell>
          <cell r="AN52">
            <v>1.68721229917</v>
          </cell>
          <cell r="AO52">
            <v>1.77775147645</v>
          </cell>
          <cell r="AP52">
            <v>1.911460849642</v>
          </cell>
          <cell r="AQ52">
            <v>2.367212166501</v>
          </cell>
          <cell r="AR52">
            <v>2.2394973714150002</v>
          </cell>
          <cell r="AS52">
            <v>2.3409796627700001</v>
          </cell>
          <cell r="AT52">
            <v>2.4956609411659998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39.551000000000002</v>
          </cell>
          <cell r="G53">
            <v>79.737986750000005</v>
          </cell>
          <cell r="H53">
            <v>79.156039030000002</v>
          </cell>
          <cell r="I53">
            <v>205.839</v>
          </cell>
          <cell r="J53">
            <v>210.411</v>
          </cell>
          <cell r="K53">
            <v>212.460020124663</v>
          </cell>
          <cell r="L53">
            <v>244.92132030549601</v>
          </cell>
          <cell r="M53">
            <v>312.37976535483199</v>
          </cell>
          <cell r="Q53">
            <v>39.551000000000002</v>
          </cell>
          <cell r="R53">
            <v>39.551000000000002</v>
          </cell>
          <cell r="S53">
            <v>38.257526079999998</v>
          </cell>
          <cell r="T53">
            <v>35.781881339999998</v>
          </cell>
          <cell r="U53">
            <v>32.71383127</v>
          </cell>
          <cell r="V53">
            <v>79.737986750000005</v>
          </cell>
          <cell r="W53">
            <v>77.456297489999997</v>
          </cell>
          <cell r="X53">
            <v>86.851591900000003</v>
          </cell>
          <cell r="Y53">
            <v>78.766254979999999</v>
          </cell>
          <cell r="Z53">
            <v>79.156039030000002</v>
          </cell>
          <cell r="AA53">
            <v>75.866</v>
          </cell>
          <cell r="AB53">
            <v>166.18</v>
          </cell>
          <cell r="AC53">
            <v>184.476</v>
          </cell>
          <cell r="AD53">
            <v>205.839</v>
          </cell>
          <cell r="AE53">
            <v>201.011</v>
          </cell>
          <cell r="AF53">
            <v>203.89500000000001</v>
          </cell>
          <cell r="AG53">
            <v>201.65799999999999</v>
          </cell>
          <cell r="AH53">
            <v>210.411</v>
          </cell>
          <cell r="AI53">
            <v>203.79888108522701</v>
          </cell>
          <cell r="AJ53">
            <v>208.38156849509099</v>
          </cell>
          <cell r="AK53">
            <v>202.02000545931199</v>
          </cell>
          <cell r="AL53">
            <v>212.460020124663</v>
          </cell>
          <cell r="AM53">
            <v>214.13239002133901</v>
          </cell>
          <cell r="AN53">
            <v>228.161006567642</v>
          </cell>
          <cell r="AO53">
            <v>226.771791531167</v>
          </cell>
          <cell r="AP53">
            <v>244.92132030549601</v>
          </cell>
          <cell r="AQ53">
            <v>252.583169846602</v>
          </cell>
          <cell r="AR53">
            <v>276.28960949685802</v>
          </cell>
          <cell r="AS53">
            <v>282.07297029510897</v>
          </cell>
          <cell r="AT53">
            <v>312.37976535483199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0.56299999999999994</v>
          </cell>
          <cell r="G54">
            <v>2.8202932700000001</v>
          </cell>
          <cell r="H54">
            <v>2.21728368</v>
          </cell>
          <cell r="I54">
            <v>3.5270000000000001</v>
          </cell>
          <cell r="J54">
            <v>3.9009999999999998</v>
          </cell>
          <cell r="K54">
            <v>5.3054036421740003</v>
          </cell>
          <cell r="L54">
            <v>7.2044529221770004</v>
          </cell>
          <cell r="M54">
            <v>9.4063510449170007</v>
          </cell>
          <cell r="Q54">
            <v>0.56299999999999994</v>
          </cell>
          <cell r="R54">
            <v>0.56299999999999994</v>
          </cell>
          <cell r="S54">
            <v>1.02939855</v>
          </cell>
          <cell r="T54">
            <v>1.0975523300000001</v>
          </cell>
          <cell r="U54">
            <v>2.1093355900000001</v>
          </cell>
          <cell r="V54">
            <v>2.8202932700000001</v>
          </cell>
          <cell r="W54">
            <v>3.95821588</v>
          </cell>
          <cell r="X54">
            <v>1.7321089000000001</v>
          </cell>
          <cell r="Y54">
            <v>1.4831074900000001</v>
          </cell>
          <cell r="Z54">
            <v>2.21728368</v>
          </cell>
          <cell r="AA54">
            <v>3.3660000000000001</v>
          </cell>
          <cell r="AB54">
            <v>4.6020000000000003</v>
          </cell>
          <cell r="AC54">
            <v>4.1079999999999997</v>
          </cell>
          <cell r="AD54">
            <v>3.5270000000000001</v>
          </cell>
          <cell r="AE54">
            <v>3.964</v>
          </cell>
          <cell r="AF54">
            <v>3.56</v>
          </cell>
          <cell r="AG54">
            <v>4.6289999999999996</v>
          </cell>
          <cell r="AH54">
            <v>3.9009999999999998</v>
          </cell>
          <cell r="AI54">
            <v>5.5909059083169996</v>
          </cell>
          <cell r="AJ54">
            <v>4.8891226218400003</v>
          </cell>
          <cell r="AK54">
            <v>6.2874044542089997</v>
          </cell>
          <cell r="AL54">
            <v>5.3054036421740003</v>
          </cell>
          <cell r="AM54">
            <v>7.4375977182339996</v>
          </cell>
          <cell r="AN54">
            <v>6.5216892345759998</v>
          </cell>
          <cell r="AO54">
            <v>8.501251636868</v>
          </cell>
          <cell r="AP54">
            <v>7.2044529221770004</v>
          </cell>
          <cell r="AQ54">
            <v>9.9297661672059991</v>
          </cell>
          <cell r="AR54">
            <v>8.6564719242519992</v>
          </cell>
          <cell r="AS54">
            <v>11.194622788182</v>
          </cell>
          <cell r="AT54">
            <v>9.4063510449170007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0</v>
          </cell>
          <cell r="G55">
            <v>0</v>
          </cell>
          <cell r="H55">
            <v>0</v>
          </cell>
          <cell r="I55">
            <v>2.1869999999999998</v>
          </cell>
          <cell r="J55">
            <v>2.7189999999999999</v>
          </cell>
          <cell r="K55">
            <v>2.7189999999999999</v>
          </cell>
          <cell r="L55">
            <v>2.7189999999999999</v>
          </cell>
          <cell r="M55">
            <v>2.7189999999999999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0.875</v>
          </cell>
          <cell r="AB55">
            <v>1.2969999999999999</v>
          </cell>
          <cell r="AC55">
            <v>1.8140000000000001</v>
          </cell>
          <cell r="AD55">
            <v>2.1869999999999998</v>
          </cell>
          <cell r="AE55">
            <v>2.5640000000000001</v>
          </cell>
          <cell r="AF55">
            <v>2.6640000000000001</v>
          </cell>
          <cell r="AG55">
            <v>2.6920000000000002</v>
          </cell>
          <cell r="AH55">
            <v>2.7189999999999999</v>
          </cell>
          <cell r="AI55">
            <v>2.7189999999999999</v>
          </cell>
          <cell r="AJ55">
            <v>2.7189999999999999</v>
          </cell>
          <cell r="AK55">
            <v>2.7189999999999999</v>
          </cell>
          <cell r="AL55">
            <v>2.7189999999999999</v>
          </cell>
          <cell r="AM55">
            <v>2.7189999999999999</v>
          </cell>
          <cell r="AN55">
            <v>2.7189999999999999</v>
          </cell>
          <cell r="AO55">
            <v>2.7189999999999999</v>
          </cell>
          <cell r="AP55">
            <v>2.7189999999999999</v>
          </cell>
          <cell r="AQ55">
            <v>2.7189999999999999</v>
          </cell>
          <cell r="AR55">
            <v>2.7189999999999999</v>
          </cell>
          <cell r="AS55">
            <v>2.7189999999999999</v>
          </cell>
          <cell r="AT55">
            <v>2.7189999999999999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6.6269999999999998</v>
          </cell>
          <cell r="G56">
            <v>15.433562889999999</v>
          </cell>
          <cell r="H56">
            <v>30.16842192</v>
          </cell>
          <cell r="I56">
            <v>64.411000000000001</v>
          </cell>
          <cell r="J56">
            <v>83.635999999999996</v>
          </cell>
          <cell r="K56">
            <v>118.880020038144</v>
          </cell>
          <cell r="L56">
            <v>173.42600062058801</v>
          </cell>
          <cell r="M56">
            <v>242.53332587314199</v>
          </cell>
          <cell r="Q56">
            <v>6.6269999999999998</v>
          </cell>
          <cell r="R56">
            <v>6.6269999999999998</v>
          </cell>
          <cell r="S56">
            <v>8.8260896100000004</v>
          </cell>
          <cell r="T56">
            <v>10.852030839999999</v>
          </cell>
          <cell r="U56">
            <v>12.160492229999999</v>
          </cell>
          <cell r="V56">
            <v>15.433562889999999</v>
          </cell>
          <cell r="W56">
            <v>18.094865129999999</v>
          </cell>
          <cell r="X56">
            <v>24.633195959999998</v>
          </cell>
          <cell r="Y56">
            <v>24.55020077</v>
          </cell>
          <cell r="Z56">
            <v>30.16842192</v>
          </cell>
          <cell r="AA56">
            <v>32.11</v>
          </cell>
          <cell r="AB56">
            <v>43.618000000000002</v>
          </cell>
          <cell r="AC56">
            <v>46.055999999999997</v>
          </cell>
          <cell r="AD56">
            <v>64.411000000000001</v>
          </cell>
          <cell r="AE56">
            <v>59.094000000000001</v>
          </cell>
          <cell r="AF56">
            <v>71</v>
          </cell>
          <cell r="AG56">
            <v>69.887</v>
          </cell>
          <cell r="AH56">
            <v>83.635999999999996</v>
          </cell>
          <cell r="AI56">
            <v>85.180018439267002</v>
          </cell>
          <cell r="AJ56">
            <v>99.465507935084005</v>
          </cell>
          <cell r="AK56">
            <v>97.130528560323995</v>
          </cell>
          <cell r="AL56">
            <v>118.880020038144</v>
          </cell>
          <cell r="AM56">
            <v>126.20811377459</v>
          </cell>
          <cell r="AN56">
            <v>148.13696511376301</v>
          </cell>
          <cell r="AO56">
            <v>146.31108280459199</v>
          </cell>
          <cell r="AP56">
            <v>173.42600062058801</v>
          </cell>
          <cell r="AQ56">
            <v>182.856002288529</v>
          </cell>
          <cell r="AR56">
            <v>210.27631469625899</v>
          </cell>
          <cell r="AS56">
            <v>208.22393419531801</v>
          </cell>
          <cell r="AT56">
            <v>242.53332587314199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7.19</v>
          </cell>
          <cell r="G57">
            <v>18.253856160000002</v>
          </cell>
          <cell r="H57">
            <v>32.385705600000001</v>
          </cell>
          <cell r="I57">
            <v>70.125</v>
          </cell>
          <cell r="J57">
            <v>90.256</v>
          </cell>
          <cell r="K57">
            <v>126.904423680318</v>
          </cell>
          <cell r="L57">
            <v>183.349453542764</v>
          </cell>
          <cell r="M57">
            <v>254.658676918059</v>
          </cell>
          <cell r="Q57">
            <v>7.19</v>
          </cell>
          <cell r="R57">
            <v>7.19</v>
          </cell>
          <cell r="S57">
            <v>9.8554881600000002</v>
          </cell>
          <cell r="T57">
            <v>11.94958317</v>
          </cell>
          <cell r="U57">
            <v>14.26982782</v>
          </cell>
          <cell r="V57">
            <v>18.253856160000002</v>
          </cell>
          <cell r="W57">
            <v>22.05308101</v>
          </cell>
          <cell r="X57">
            <v>26.365304859999998</v>
          </cell>
          <cell r="Y57">
            <v>26.033308259999998</v>
          </cell>
          <cell r="Z57">
            <v>32.385705600000001</v>
          </cell>
          <cell r="AA57">
            <v>36.350999999999999</v>
          </cell>
          <cell r="AB57">
            <v>49.517000000000003</v>
          </cell>
          <cell r="AC57">
            <v>51.978000000000002</v>
          </cell>
          <cell r="AD57">
            <v>70.125</v>
          </cell>
          <cell r="AE57">
            <v>65.622</v>
          </cell>
          <cell r="AF57">
            <v>77.224000000000004</v>
          </cell>
          <cell r="AG57">
            <v>77.207999999999998</v>
          </cell>
          <cell r="AH57">
            <v>90.256</v>
          </cell>
          <cell r="AI57">
            <v>93.489924347585003</v>
          </cell>
          <cell r="AJ57">
            <v>107.073630556924</v>
          </cell>
          <cell r="AK57">
            <v>106.136933014533</v>
          </cell>
          <cell r="AL57">
            <v>126.904423680318</v>
          </cell>
          <cell r="AM57">
            <v>136.36471149282499</v>
          </cell>
          <cell r="AN57">
            <v>157.37765434833901</v>
          </cell>
          <cell r="AO57">
            <v>157.53133444145999</v>
          </cell>
          <cell r="AP57">
            <v>183.349453542764</v>
          </cell>
          <cell r="AQ57">
            <v>195.50476845573499</v>
          </cell>
          <cell r="AR57">
            <v>221.65178662050999</v>
          </cell>
          <cell r="AS57">
            <v>222.13755698349999</v>
          </cell>
          <cell r="AT57">
            <v>254.658676918059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4.5519999999999996</v>
          </cell>
          <cell r="G58">
            <v>10.968182199999999</v>
          </cell>
          <cell r="H58">
            <v>20.641850420000001</v>
          </cell>
          <cell r="I58">
            <v>41.356000000000002</v>
          </cell>
          <cell r="J58">
            <v>62.945</v>
          </cell>
          <cell r="K58">
            <v>95.347202457525</v>
          </cell>
          <cell r="L58">
            <v>145.37988353673401</v>
          </cell>
          <cell r="M58">
            <v>211.02072367603299</v>
          </cell>
          <cell r="Q58">
            <v>4.5519999999999996</v>
          </cell>
          <cell r="R58">
            <v>4.5519999999999996</v>
          </cell>
          <cell r="S58">
            <v>6.7728166400000003</v>
          </cell>
          <cell r="T58">
            <v>8.3627371200000002</v>
          </cell>
          <cell r="U58">
            <v>9.2161247500000005</v>
          </cell>
          <cell r="V58">
            <v>10.968182199999999</v>
          </cell>
          <cell r="W58">
            <v>13.563709100000001</v>
          </cell>
          <cell r="X58">
            <v>16.893761959999999</v>
          </cell>
          <cell r="Y58">
            <v>16.450976950000001</v>
          </cell>
          <cell r="Z58">
            <v>20.641850420000001</v>
          </cell>
          <cell r="AA58">
            <v>24.507999999999999</v>
          </cell>
          <cell r="AB58">
            <v>30.565999999999999</v>
          </cell>
          <cell r="AC58">
            <v>30.585000000000001</v>
          </cell>
          <cell r="AD58">
            <v>41.356000000000002</v>
          </cell>
          <cell r="AE58">
            <v>45.606000000000002</v>
          </cell>
          <cell r="AF58">
            <v>53.161000000000001</v>
          </cell>
          <cell r="AG58">
            <v>53.209000000000003</v>
          </cell>
          <cell r="AH58">
            <v>62.945</v>
          </cell>
          <cell r="AI58">
            <v>67.067175800629997</v>
          </cell>
          <cell r="AJ58">
            <v>77.440422528409997</v>
          </cell>
          <cell r="AK58">
            <v>78.212748613936995</v>
          </cell>
          <cell r="AL58">
            <v>95.347202457525</v>
          </cell>
          <cell r="AM58">
            <v>103.324329263274</v>
          </cell>
          <cell r="AN58">
            <v>120.07739718200099</v>
          </cell>
          <cell r="AO58">
            <v>122.175223175192</v>
          </cell>
          <cell r="AP58">
            <v>145.37988353673401</v>
          </cell>
          <cell r="AQ58">
            <v>153.922206748924</v>
          </cell>
          <cell r="AR58">
            <v>174.78405032885499</v>
          </cell>
          <cell r="AS58">
            <v>178.34154645313299</v>
          </cell>
          <cell r="AT58">
            <v>211.02072367603299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0</v>
          </cell>
          <cell r="G59">
            <v>0</v>
          </cell>
          <cell r="H59">
            <v>3.05846558</v>
          </cell>
          <cell r="I59">
            <v>5.3719999999999999</v>
          </cell>
          <cell r="J59">
            <v>2.653</v>
          </cell>
          <cell r="K59">
            <v>2.653</v>
          </cell>
          <cell r="L59">
            <v>2.653</v>
          </cell>
          <cell r="M59">
            <v>2.653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1.01342793</v>
          </cell>
          <cell r="Y59">
            <v>1.9282754499999999</v>
          </cell>
          <cell r="Z59">
            <v>3.05846558</v>
          </cell>
          <cell r="AA59">
            <v>2.7650000000000001</v>
          </cell>
          <cell r="AB59">
            <v>5.3159999999999998</v>
          </cell>
          <cell r="AC59">
            <v>6.0350000000000001</v>
          </cell>
          <cell r="AD59">
            <v>5.3719999999999999</v>
          </cell>
          <cell r="AE59">
            <v>4.702</v>
          </cell>
          <cell r="AF59">
            <v>4.0259999999999998</v>
          </cell>
          <cell r="AG59">
            <v>3.343</v>
          </cell>
          <cell r="AH59">
            <v>2.653</v>
          </cell>
          <cell r="AI59">
            <v>2.653</v>
          </cell>
          <cell r="AJ59">
            <v>2.653</v>
          </cell>
          <cell r="AK59">
            <v>2.653</v>
          </cell>
          <cell r="AL59">
            <v>2.653</v>
          </cell>
          <cell r="AM59">
            <v>2.653</v>
          </cell>
          <cell r="AN59">
            <v>2.653</v>
          </cell>
          <cell r="AO59">
            <v>2.653</v>
          </cell>
          <cell r="AP59">
            <v>2.653</v>
          </cell>
          <cell r="AQ59">
            <v>2.653</v>
          </cell>
          <cell r="AR59">
            <v>2.653</v>
          </cell>
          <cell r="AS59">
            <v>2.653</v>
          </cell>
          <cell r="AT59">
            <v>2.653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0.14499999999999999</v>
          </cell>
          <cell r="G60">
            <v>0.17630583999999999</v>
          </cell>
          <cell r="H60">
            <v>0.1480417</v>
          </cell>
          <cell r="I60">
            <v>1.9</v>
          </cell>
          <cell r="J60">
            <v>3.5259999999999998</v>
          </cell>
          <cell r="K60">
            <v>4.795399446887</v>
          </cell>
          <cell r="L60">
            <v>6.5118946433209999</v>
          </cell>
          <cell r="M60">
            <v>8.5021260662340001</v>
          </cell>
          <cell r="Q60">
            <v>0.14499999999999999</v>
          </cell>
          <cell r="R60">
            <v>0.14499999999999999</v>
          </cell>
          <cell r="S60">
            <v>0.15237129999999999</v>
          </cell>
          <cell r="T60">
            <v>0.18048866</v>
          </cell>
          <cell r="U60">
            <v>0.18704091</v>
          </cell>
          <cell r="V60">
            <v>0.17630583999999999</v>
          </cell>
          <cell r="W60">
            <v>0.16375677</v>
          </cell>
          <cell r="X60">
            <v>0.14981501999999999</v>
          </cell>
          <cell r="Y60">
            <v>0.14739165000000001</v>
          </cell>
          <cell r="Z60">
            <v>0.1480417</v>
          </cell>
          <cell r="AA60">
            <v>1.1499999999999999</v>
          </cell>
          <cell r="AB60">
            <v>1.37</v>
          </cell>
          <cell r="AC60">
            <v>1.4810000000000001</v>
          </cell>
          <cell r="AD60">
            <v>1.9</v>
          </cell>
          <cell r="AE60">
            <v>1.8120000000000001</v>
          </cell>
          <cell r="AF60">
            <v>1.792</v>
          </cell>
          <cell r="AG60">
            <v>3.4060000000000001</v>
          </cell>
          <cell r="AH60">
            <v>3.5259999999999998</v>
          </cell>
          <cell r="AI60">
            <v>2.5556815100580001</v>
          </cell>
          <cell r="AJ60">
            <v>2.4610414995330001</v>
          </cell>
          <cell r="AK60">
            <v>4.6262474770009998</v>
          </cell>
          <cell r="AL60">
            <v>4.795399446887</v>
          </cell>
          <cell r="AM60">
            <v>3.3998302385070001</v>
          </cell>
          <cell r="AN60">
            <v>3.2828278394270001</v>
          </cell>
          <cell r="AO60">
            <v>6.2551875297409998</v>
          </cell>
          <cell r="AP60">
            <v>6.5118946433209999</v>
          </cell>
          <cell r="AQ60">
            <v>4.5390353922750002</v>
          </cell>
          <cell r="AR60">
            <v>4.3574150809720003</v>
          </cell>
          <cell r="AS60">
            <v>8.2369594332570006</v>
          </cell>
          <cell r="AT60">
            <v>8.5021260662340001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0.14499999999999999</v>
          </cell>
          <cell r="G61">
            <v>0.17630583999999999</v>
          </cell>
          <cell r="H61">
            <v>3.2065072799999998</v>
          </cell>
          <cell r="I61">
            <v>7.2720000000000002</v>
          </cell>
          <cell r="J61">
            <v>6.1790000000000003</v>
          </cell>
          <cell r="K61">
            <v>7.4483994468869996</v>
          </cell>
          <cell r="L61">
            <v>9.1648946433210003</v>
          </cell>
          <cell r="M61">
            <v>11.155126066234001</v>
          </cell>
          <cell r="Q61">
            <v>0.14499999999999999</v>
          </cell>
          <cell r="R61">
            <v>0.14499999999999999</v>
          </cell>
          <cell r="S61">
            <v>0.15237129999999999</v>
          </cell>
          <cell r="T61">
            <v>0.18048866</v>
          </cell>
          <cell r="U61">
            <v>0.18704091</v>
          </cell>
          <cell r="V61">
            <v>0.17630583999999999</v>
          </cell>
          <cell r="W61">
            <v>0.16375677</v>
          </cell>
          <cell r="X61">
            <v>1.1632429500000001</v>
          </cell>
          <cell r="Y61">
            <v>2.0756671</v>
          </cell>
          <cell r="Z61">
            <v>3.2065072799999998</v>
          </cell>
          <cell r="AA61">
            <v>3.915</v>
          </cell>
          <cell r="AB61">
            <v>6.6859999999999999</v>
          </cell>
          <cell r="AC61">
            <v>7.516</v>
          </cell>
          <cell r="AD61">
            <v>7.2720000000000002</v>
          </cell>
          <cell r="AE61">
            <v>6.5140000000000002</v>
          </cell>
          <cell r="AF61">
            <v>5.8179999999999996</v>
          </cell>
          <cell r="AG61">
            <v>6.7489999999999997</v>
          </cell>
          <cell r="AH61">
            <v>6.1790000000000003</v>
          </cell>
          <cell r="AI61">
            <v>5.2086815100579997</v>
          </cell>
          <cell r="AJ61">
            <v>5.1140414995330001</v>
          </cell>
          <cell r="AK61">
            <v>7.2792474770010003</v>
          </cell>
          <cell r="AL61">
            <v>7.4483994468869996</v>
          </cell>
          <cell r="AM61">
            <v>6.0528302385070001</v>
          </cell>
          <cell r="AN61">
            <v>5.9358278394269997</v>
          </cell>
          <cell r="AO61">
            <v>8.9081875297409994</v>
          </cell>
          <cell r="AP61">
            <v>9.1648946433210003</v>
          </cell>
          <cell r="AQ61">
            <v>7.1920353922749998</v>
          </cell>
          <cell r="AR61">
            <v>7.0104150809719998</v>
          </cell>
          <cell r="AS61">
            <v>10.889959433256999</v>
          </cell>
          <cell r="AT61">
            <v>11.155126066234001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7.335</v>
          </cell>
          <cell r="G62">
            <v>18.430161999999999</v>
          </cell>
          <cell r="H62">
            <v>35.592212879999998</v>
          </cell>
          <cell r="I62">
            <v>77.397000000000006</v>
          </cell>
          <cell r="J62">
            <v>96.435000000000002</v>
          </cell>
          <cell r="K62">
            <v>134.352823127205</v>
          </cell>
          <cell r="L62">
            <v>192.51434818608499</v>
          </cell>
          <cell r="M62">
            <v>265.81380298429298</v>
          </cell>
          <cell r="Q62">
            <v>7.335</v>
          </cell>
          <cell r="R62">
            <v>7.335</v>
          </cell>
          <cell r="S62">
            <v>10.007859460000001</v>
          </cell>
          <cell r="T62">
            <v>12.13007183</v>
          </cell>
          <cell r="U62">
            <v>14.45686873</v>
          </cell>
          <cell r="V62">
            <v>18.430161999999999</v>
          </cell>
          <cell r="W62">
            <v>22.216837779999999</v>
          </cell>
          <cell r="X62">
            <v>27.528547809999999</v>
          </cell>
          <cell r="Y62">
            <v>28.108975359999999</v>
          </cell>
          <cell r="Z62">
            <v>35.592212879999998</v>
          </cell>
          <cell r="AA62">
            <v>40.265999999999998</v>
          </cell>
          <cell r="AB62">
            <v>56.203000000000003</v>
          </cell>
          <cell r="AC62">
            <v>59.494</v>
          </cell>
          <cell r="AD62">
            <v>77.397000000000006</v>
          </cell>
          <cell r="AE62">
            <v>72.135999999999996</v>
          </cell>
          <cell r="AF62">
            <v>83.042000000000002</v>
          </cell>
          <cell r="AG62">
            <v>83.956999999999994</v>
          </cell>
          <cell r="AH62">
            <v>96.435000000000002</v>
          </cell>
          <cell r="AI62">
            <v>98.698605857643003</v>
          </cell>
          <cell r="AJ62">
            <v>112.187672056457</v>
          </cell>
          <cell r="AK62">
            <v>113.41618049153401</v>
          </cell>
          <cell r="AL62">
            <v>134.352823127205</v>
          </cell>
          <cell r="AM62">
            <v>142.417541731331</v>
          </cell>
          <cell r="AN62">
            <v>163.313482187766</v>
          </cell>
          <cell r="AO62">
            <v>166.439521971201</v>
          </cell>
          <cell r="AP62">
            <v>192.51434818608499</v>
          </cell>
          <cell r="AQ62">
            <v>202.69680384801001</v>
          </cell>
          <cell r="AR62">
            <v>228.66220170148199</v>
          </cell>
          <cell r="AS62">
            <v>233.02751641675701</v>
          </cell>
          <cell r="AT62">
            <v>265.81380298429298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32.216000000000001</v>
          </cell>
          <cell r="G64">
            <v>61.307824750000002</v>
          </cell>
          <cell r="H64">
            <v>43.563826149999997</v>
          </cell>
          <cell r="I64">
            <v>128.44200000000001</v>
          </cell>
          <cell r="J64">
            <v>113.976</v>
          </cell>
          <cell r="K64">
            <v>78.107196997458004</v>
          </cell>
          <cell r="L64">
            <v>52.406972119411002</v>
          </cell>
          <cell r="M64">
            <v>46.565962370538003</v>
          </cell>
          <cell r="Q64">
            <v>32.216000000000001</v>
          </cell>
          <cell r="R64">
            <v>32.216000000000001</v>
          </cell>
          <cell r="S64">
            <v>28.250948510000001</v>
          </cell>
          <cell r="T64">
            <v>23.65180951</v>
          </cell>
          <cell r="U64">
            <v>18.25696254</v>
          </cell>
          <cell r="V64">
            <v>61.307824750000002</v>
          </cell>
          <cell r="W64">
            <v>55.239459709999998</v>
          </cell>
          <cell r="X64">
            <v>59.323044090000003</v>
          </cell>
          <cell r="Y64">
            <v>50.657279619999997</v>
          </cell>
          <cell r="Z64">
            <v>43.563826149999997</v>
          </cell>
          <cell r="AA64">
            <v>35.6</v>
          </cell>
          <cell r="AB64">
            <v>109.977</v>
          </cell>
          <cell r="AC64">
            <v>124.982</v>
          </cell>
          <cell r="AD64">
            <v>128.44200000000001</v>
          </cell>
          <cell r="AE64">
            <v>128.875</v>
          </cell>
          <cell r="AF64">
            <v>120.85299999999999</v>
          </cell>
          <cell r="AG64">
            <v>117.70099999999999</v>
          </cell>
          <cell r="AH64">
            <v>113.976</v>
          </cell>
          <cell r="AI64">
            <v>105.100275227583</v>
          </cell>
          <cell r="AJ64">
            <v>96.193896438633004</v>
          </cell>
          <cell r="AK64">
            <v>88.603824967777996</v>
          </cell>
          <cell r="AL64">
            <v>78.107196997458004</v>
          </cell>
          <cell r="AM64">
            <v>71.714848290008007</v>
          </cell>
          <cell r="AN64">
            <v>64.847524379876006</v>
          </cell>
          <cell r="AO64">
            <v>60.332269559966001</v>
          </cell>
          <cell r="AP64">
            <v>52.406972119411002</v>
          </cell>
          <cell r="AQ64">
            <v>49.886365998591998</v>
          </cell>
          <cell r="AR64">
            <v>47.627407795376001</v>
          </cell>
          <cell r="AS64">
            <v>49.045453878350997</v>
          </cell>
          <cell r="AT64">
            <v>46.565962370538003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32.216000000000001</v>
          </cell>
          <cell r="G66">
            <v>61.307824750000002</v>
          </cell>
          <cell r="H66">
            <v>43.563826149999997</v>
          </cell>
          <cell r="I66">
            <v>128.44200000000001</v>
          </cell>
          <cell r="J66">
            <v>113.976</v>
          </cell>
          <cell r="K66">
            <v>78.107196997458004</v>
          </cell>
          <cell r="L66">
            <v>52.406972119411002</v>
          </cell>
          <cell r="M66">
            <v>46.565962370538003</v>
          </cell>
          <cell r="Q66">
            <v>32.216000000000001</v>
          </cell>
          <cell r="R66">
            <v>32.216000000000001</v>
          </cell>
          <cell r="S66">
            <v>28.250948510000001</v>
          </cell>
          <cell r="T66">
            <v>23.65180951</v>
          </cell>
          <cell r="U66">
            <v>18.25696254</v>
          </cell>
          <cell r="V66">
            <v>61.307824750000002</v>
          </cell>
          <cell r="W66">
            <v>55.239459709999998</v>
          </cell>
          <cell r="X66">
            <v>59.323044090000003</v>
          </cell>
          <cell r="Y66">
            <v>50.657279619999997</v>
          </cell>
          <cell r="Z66">
            <v>43.563826149999997</v>
          </cell>
          <cell r="AA66">
            <v>35.6</v>
          </cell>
          <cell r="AB66">
            <v>109.977</v>
          </cell>
          <cell r="AC66">
            <v>124.982</v>
          </cell>
          <cell r="AD66">
            <v>128.44200000000001</v>
          </cell>
          <cell r="AE66">
            <v>128.875</v>
          </cell>
          <cell r="AF66">
            <v>120.85299999999999</v>
          </cell>
          <cell r="AG66">
            <v>117.70099999999999</v>
          </cell>
          <cell r="AH66">
            <v>113.976</v>
          </cell>
          <cell r="AI66">
            <v>105.100275227583</v>
          </cell>
          <cell r="AJ66">
            <v>96.193896438633004</v>
          </cell>
          <cell r="AK66">
            <v>88.603824967777996</v>
          </cell>
          <cell r="AL66">
            <v>78.107196997458004</v>
          </cell>
          <cell r="AM66">
            <v>71.714848290008007</v>
          </cell>
          <cell r="AN66">
            <v>64.847524379876006</v>
          </cell>
          <cell r="AO66">
            <v>60.332269559966001</v>
          </cell>
          <cell r="AP66">
            <v>52.406972119411002</v>
          </cell>
          <cell r="AQ66">
            <v>49.886365998591998</v>
          </cell>
          <cell r="AR66">
            <v>47.627407795376001</v>
          </cell>
          <cell r="AS66">
            <v>49.045453878350997</v>
          </cell>
          <cell r="AT66">
            <v>46.565962370538003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39.551000000000002</v>
          </cell>
          <cell r="G67">
            <v>79.737986750000005</v>
          </cell>
          <cell r="H67">
            <v>79.156039030000002</v>
          </cell>
          <cell r="I67">
            <v>205.839</v>
          </cell>
          <cell r="J67">
            <v>210.411</v>
          </cell>
          <cell r="K67">
            <v>212.460020124663</v>
          </cell>
          <cell r="L67">
            <v>244.92132030549601</v>
          </cell>
          <cell r="M67">
            <v>312.37976535483199</v>
          </cell>
          <cell r="Q67">
            <v>39.551000000000002</v>
          </cell>
          <cell r="R67">
            <v>39.551000000000002</v>
          </cell>
          <cell r="S67">
            <v>38.258807969999999</v>
          </cell>
          <cell r="T67">
            <v>35.781881339999998</v>
          </cell>
          <cell r="U67">
            <v>32.71383127</v>
          </cell>
          <cell r="V67">
            <v>79.737986750000005</v>
          </cell>
          <cell r="W67">
            <v>77.456297489999997</v>
          </cell>
          <cell r="X67">
            <v>86.851591900000003</v>
          </cell>
          <cell r="Y67">
            <v>78.766254979999999</v>
          </cell>
          <cell r="Z67">
            <v>79.156039030000002</v>
          </cell>
          <cell r="AA67">
            <v>75.866</v>
          </cell>
          <cell r="AB67">
            <v>166.18</v>
          </cell>
          <cell r="AC67">
            <v>184.476</v>
          </cell>
          <cell r="AD67">
            <v>205.839</v>
          </cell>
          <cell r="AE67">
            <v>201.011</v>
          </cell>
          <cell r="AF67">
            <v>203.89500000000001</v>
          </cell>
          <cell r="AG67">
            <v>201.65799999999999</v>
          </cell>
          <cell r="AH67">
            <v>210.411</v>
          </cell>
          <cell r="AI67">
            <v>203.79888108522701</v>
          </cell>
          <cell r="AJ67">
            <v>208.38156849509099</v>
          </cell>
          <cell r="AK67">
            <v>202.02000545931199</v>
          </cell>
          <cell r="AL67">
            <v>212.460020124663</v>
          </cell>
          <cell r="AM67">
            <v>214.13239002133901</v>
          </cell>
          <cell r="AN67">
            <v>228.16100656764101</v>
          </cell>
          <cell r="AO67">
            <v>226.771791531167</v>
          </cell>
          <cell r="AP67">
            <v>244.92132030549601</v>
          </cell>
          <cell r="AQ67">
            <v>252.583169846602</v>
          </cell>
          <cell r="AR67">
            <v>276.28960949685802</v>
          </cell>
          <cell r="AS67">
            <v>282.07297029510897</v>
          </cell>
          <cell r="AT67">
            <v>312.37976535483199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F69">
            <v>-34.457000000000001</v>
          </cell>
          <cell r="G69">
            <v>-67.400463029999997</v>
          </cell>
          <cell r="H69">
            <v>-41.18815026</v>
          </cell>
          <cell r="I69">
            <v>-120.74</v>
          </cell>
          <cell r="J69">
            <v>-107.27200000000001</v>
          </cell>
          <cell r="K69">
            <v>-88.618717180591005</v>
          </cell>
          <cell r="L69">
            <v>-98.179814643265004</v>
          </cell>
          <cell r="M69">
            <v>-139.83989550525601</v>
          </cell>
          <cell r="Q69">
            <v>-34.457000000000001</v>
          </cell>
          <cell r="R69">
            <v>-34.457000000000001</v>
          </cell>
          <cell r="S69">
            <v>-30.82329953</v>
          </cell>
          <cell r="T69">
            <v>-28.273617359999999</v>
          </cell>
          <cell r="U69">
            <v>-23.60218704</v>
          </cell>
          <cell r="V69">
            <v>-67.400463029999997</v>
          </cell>
          <cell r="W69">
            <v>-61.341496470000003</v>
          </cell>
          <cell r="X69">
            <v>-54.649187769999997</v>
          </cell>
          <cell r="Y69">
            <v>-45.783703760000002</v>
          </cell>
          <cell r="Z69">
            <v>-41.18815026</v>
          </cell>
          <cell r="AA69">
            <v>-32.536000000000001</v>
          </cell>
          <cell r="AB69">
            <v>-115.26900000000001</v>
          </cell>
          <cell r="AC69">
            <v>-133.071</v>
          </cell>
          <cell r="AD69">
            <v>-120.74</v>
          </cell>
          <cell r="AE69">
            <v>-112.306</v>
          </cell>
          <cell r="AF69">
            <v>-113.024</v>
          </cell>
          <cell r="AG69">
            <v>-112.759</v>
          </cell>
          <cell r="AH69">
            <v>-107.27200000000001</v>
          </cell>
          <cell r="AI69">
            <v>-97.431905610656003</v>
          </cell>
          <cell r="AJ69">
            <v>-97.743761508708005</v>
          </cell>
          <cell r="AK69">
            <v>-93.930526791749998</v>
          </cell>
          <cell r="AL69">
            <v>-88.618717180591005</v>
          </cell>
          <cell r="AM69">
            <v>-89.897948420326998</v>
          </cell>
          <cell r="AN69">
            <v>-98.724813243914994</v>
          </cell>
          <cell r="AO69">
            <v>-100.77433049094699</v>
          </cell>
          <cell r="AP69">
            <v>-98.179814643265004</v>
          </cell>
          <cell r="AQ69">
            <v>-105.720075489742</v>
          </cell>
          <cell r="AR69">
            <v>-123.317912091827</v>
          </cell>
          <cell r="AS69">
            <v>-135.026175999863</v>
          </cell>
          <cell r="AT69">
            <v>-139.83989550525601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0.34899999999999998</v>
          </cell>
          <cell r="G85">
            <v>0.64400000000000002</v>
          </cell>
          <cell r="H85">
            <v>1.7310000000000001</v>
          </cell>
          <cell r="I85">
            <v>4.6210000000000004</v>
          </cell>
          <cell r="J85">
            <v>9.4749999999999996</v>
          </cell>
          <cell r="K85">
            <v>9.3142396309439999</v>
          </cell>
          <cell r="L85">
            <v>12.005564600546</v>
          </cell>
          <cell r="M85">
            <v>14.489699816159</v>
          </cell>
          <cell r="R85">
            <v>0.125</v>
          </cell>
          <cell r="S85">
            <v>0.125</v>
          </cell>
          <cell r="T85">
            <v>0.14599999999999999</v>
          </cell>
          <cell r="U85">
            <v>0.17599999999999999</v>
          </cell>
          <cell r="V85">
            <v>0.19700000000000001</v>
          </cell>
          <cell r="W85">
            <v>0.25</v>
          </cell>
          <cell r="X85">
            <v>0.4</v>
          </cell>
          <cell r="Y85">
            <v>0.44</v>
          </cell>
          <cell r="Z85">
            <v>0.64100000000000001</v>
          </cell>
          <cell r="AA85">
            <v>0.80600000000000005</v>
          </cell>
          <cell r="AB85">
            <v>0.98099999999999998</v>
          </cell>
          <cell r="AC85">
            <v>1.25</v>
          </cell>
          <cell r="AD85">
            <v>1.5840000000000001</v>
          </cell>
          <cell r="AE85">
            <v>2.1309999999999998</v>
          </cell>
          <cell r="AF85">
            <v>2.2130000000000001</v>
          </cell>
          <cell r="AG85">
            <v>2.4319999999999999</v>
          </cell>
          <cell r="AH85">
            <v>2.6989999999999998</v>
          </cell>
          <cell r="AI85">
            <v>1.7808379263830001</v>
          </cell>
          <cell r="AJ85">
            <v>2.0346267719409998</v>
          </cell>
          <cell r="AK85">
            <v>2.6321273834540002</v>
          </cell>
          <cell r="AL85">
            <v>2.8666475491660002</v>
          </cell>
          <cell r="AM85">
            <v>2.4624976809339998</v>
          </cell>
          <cell r="AN85">
            <v>2.5013013667399999</v>
          </cell>
          <cell r="AO85">
            <v>3.4182580583340001</v>
          </cell>
          <cell r="AP85">
            <v>3.6235074945369998</v>
          </cell>
          <cell r="AQ85">
            <v>3.0857373397879999</v>
          </cell>
          <cell r="AR85">
            <v>2.8732495880290001</v>
          </cell>
          <cell r="AS85">
            <v>4.188754937164</v>
          </cell>
          <cell r="AT85">
            <v>4.3419579511780002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2.2010000000000001</v>
          </cell>
          <cell r="G86">
            <v>4.6680000000000001</v>
          </cell>
          <cell r="H86">
            <v>6.718</v>
          </cell>
          <cell r="I86">
            <v>11.247999999999999</v>
          </cell>
          <cell r="J86">
            <v>11.247999999999999</v>
          </cell>
          <cell r="K86">
            <v>21.648477939740001</v>
          </cell>
          <cell r="L86">
            <v>38.525135465821997</v>
          </cell>
          <cell r="M86">
            <v>49.811248325028998</v>
          </cell>
          <cell r="R86">
            <v>0.83099999999999996</v>
          </cell>
          <cell r="S86">
            <v>0.83099999999999996</v>
          </cell>
          <cell r="T86">
            <v>1.986</v>
          </cell>
          <cell r="U86">
            <v>0.65600000000000003</v>
          </cell>
          <cell r="V86">
            <v>1.1950000000000001</v>
          </cell>
          <cell r="W86">
            <v>0.23599999999999999</v>
          </cell>
          <cell r="X86">
            <v>2.8639999999999999</v>
          </cell>
          <cell r="Y86">
            <v>0.63500000000000001</v>
          </cell>
          <cell r="Z86">
            <v>2.9830000000000001</v>
          </cell>
          <cell r="AA86">
            <v>2.8119999999999998</v>
          </cell>
          <cell r="AB86">
            <v>2.8119999999999998</v>
          </cell>
          <cell r="AC86">
            <v>2.8119999999999998</v>
          </cell>
          <cell r="AD86">
            <v>2.8119999999999998</v>
          </cell>
          <cell r="AE86">
            <v>2.8119999999999998</v>
          </cell>
          <cell r="AF86">
            <v>2.8119999999999998</v>
          </cell>
          <cell r="AG86">
            <v>2.8119999999999998</v>
          </cell>
          <cell r="AH86">
            <v>2.8119999999999998</v>
          </cell>
          <cell r="AI86">
            <v>0.29452250167299998</v>
          </cell>
          <cell r="AJ86">
            <v>10.486061546903001</v>
          </cell>
          <cell r="AK86">
            <v>4.7061410639189996</v>
          </cell>
          <cell r="AL86">
            <v>6.1617528272450004</v>
          </cell>
          <cell r="AM86">
            <v>8.6469533440999999</v>
          </cell>
          <cell r="AN86">
            <v>16.872039223169001</v>
          </cell>
          <cell r="AO86">
            <v>7.0961389066990002</v>
          </cell>
          <cell r="AP86">
            <v>5.9100039918540004</v>
          </cell>
          <cell r="AQ86">
            <v>11.079606343330999</v>
          </cell>
          <cell r="AR86">
            <v>21.166132939271002</v>
          </cell>
          <cell r="AS86">
            <v>10.352306078538</v>
          </cell>
          <cell r="AT86">
            <v>7.2132029638889996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0.31900000000000001</v>
          </cell>
          <cell r="G87">
            <v>1.3089999999999999</v>
          </cell>
          <cell r="H87">
            <v>2.972</v>
          </cell>
          <cell r="I87">
            <v>8.0109999999999992</v>
          </cell>
          <cell r="J87">
            <v>23.831</v>
          </cell>
          <cell r="K87">
            <v>33.453442737023998</v>
          </cell>
          <cell r="L87">
            <v>43.615095758732998</v>
          </cell>
          <cell r="M87">
            <v>55.722432631634</v>
          </cell>
          <cell r="R87">
            <v>0.193</v>
          </cell>
          <cell r="S87">
            <v>0.193</v>
          </cell>
          <cell r="T87">
            <v>0.33500000000000002</v>
          </cell>
          <cell r="U87">
            <v>0.36299999999999999</v>
          </cell>
          <cell r="V87">
            <v>0.41799999999999998</v>
          </cell>
          <cell r="W87">
            <v>0.51300000000000001</v>
          </cell>
          <cell r="X87">
            <v>0.72099999999999997</v>
          </cell>
          <cell r="Y87">
            <v>0.92600000000000005</v>
          </cell>
          <cell r="Z87">
            <v>0.81200000000000006</v>
          </cell>
          <cell r="AA87">
            <v>1.002</v>
          </cell>
          <cell r="AB87">
            <v>2.6160000000000001</v>
          </cell>
          <cell r="AC87">
            <v>2.0230000000000001</v>
          </cell>
          <cell r="AD87">
            <v>2.37</v>
          </cell>
          <cell r="AE87">
            <v>4.9219999999999997</v>
          </cell>
          <cell r="AF87">
            <v>5.6829999999999998</v>
          </cell>
          <cell r="AG87">
            <v>6.4050000000000002</v>
          </cell>
          <cell r="AH87">
            <v>6.8209999999999997</v>
          </cell>
          <cell r="AI87">
            <v>6.8342477838009996</v>
          </cell>
          <cell r="AJ87">
            <v>7.8704574093739996</v>
          </cell>
          <cell r="AK87">
            <v>8.5822799147140003</v>
          </cell>
          <cell r="AL87">
            <v>10.166457629133999</v>
          </cell>
          <cell r="AM87">
            <v>8.7886737437000004</v>
          </cell>
          <cell r="AN87">
            <v>10.168522593921001</v>
          </cell>
          <cell r="AO87">
            <v>11.243414924091001</v>
          </cell>
          <cell r="AP87">
            <v>13.41448449702</v>
          </cell>
          <cell r="AQ87">
            <v>11.329101680911</v>
          </cell>
          <cell r="AR87">
            <v>13.058993059773</v>
          </cell>
          <cell r="AS87">
            <v>14.330507730140001</v>
          </cell>
          <cell r="AT87">
            <v>17.003830160810999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-8.9480000000000004</v>
          </cell>
          <cell r="G88">
            <v>-15.985262620358</v>
          </cell>
          <cell r="H88">
            <v>-22.964920337397</v>
          </cell>
          <cell r="I88">
            <v>-12.368</v>
          </cell>
          <cell r="J88">
            <v>-14.023</v>
          </cell>
          <cell r="K88">
            <v>-4.9060854318580001</v>
          </cell>
          <cell r="L88">
            <v>24.830475188320001</v>
          </cell>
          <cell r="M88">
            <v>58.459938392315998</v>
          </cell>
          <cell r="R88">
            <v>-3.04534657</v>
          </cell>
          <cell r="S88">
            <v>-3.04534657</v>
          </cell>
          <cell r="T88">
            <v>-2.4982710542820001</v>
          </cell>
          <cell r="U88">
            <v>-4.6047979315510004</v>
          </cell>
          <cell r="V88">
            <v>-5.8368470645250001</v>
          </cell>
          <cell r="W88">
            <v>-5.657</v>
          </cell>
          <cell r="X88">
            <v>-5.9433243373969997</v>
          </cell>
          <cell r="Y88">
            <v>-7.7648109999999999</v>
          </cell>
          <cell r="Z88">
            <v>-3.5997849999999998</v>
          </cell>
          <cell r="AA88">
            <v>-4.9039999999999999</v>
          </cell>
          <cell r="AB88">
            <v>-0.16600000000000001</v>
          </cell>
          <cell r="AC88">
            <v>-2.351</v>
          </cell>
          <cell r="AD88">
            <v>-4.9470000000000001</v>
          </cell>
          <cell r="AE88">
            <v>-13.211</v>
          </cell>
          <cell r="AF88">
            <v>3.5670000000000002</v>
          </cell>
          <cell r="AG88">
            <v>-1.194</v>
          </cell>
          <cell r="AH88">
            <v>-3.1850000000000001</v>
          </cell>
          <cell r="AI88">
            <v>-6.8003643443610002</v>
          </cell>
          <cell r="AJ88">
            <v>3.6143095298939998</v>
          </cell>
          <cell r="AK88">
            <v>-0.25180302348200001</v>
          </cell>
          <cell r="AL88">
            <v>-1.4682275939089999</v>
          </cell>
          <cell r="AM88">
            <v>4.7171023175839997</v>
          </cell>
          <cell r="AN88">
            <v>12.506016679776</v>
          </cell>
          <cell r="AO88">
            <v>5.9991421451239999</v>
          </cell>
          <cell r="AP88">
            <v>1.6082140458359999</v>
          </cell>
          <cell r="AQ88">
            <v>11.644737562301</v>
          </cell>
          <cell r="AR88">
            <v>21.780424324083999</v>
          </cell>
          <cell r="AS88">
            <v>15.959107098677</v>
          </cell>
          <cell r="AT88">
            <v>9.0756694072540007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-0.53100000000000003</v>
          </cell>
          <cell r="G89">
            <v>-1.675</v>
          </cell>
          <cell r="H89">
            <v>-5.3410000000000002</v>
          </cell>
          <cell r="I89">
            <v>-11.86</v>
          </cell>
          <cell r="J89">
            <v>-9.0229999999999997</v>
          </cell>
          <cell r="K89">
            <v>-13.747197387551999</v>
          </cell>
          <cell r="L89">
            <v>-15.269377725646001</v>
          </cell>
          <cell r="M89">
            <v>-16.799857530324001</v>
          </cell>
          <cell r="R89">
            <v>-0.59</v>
          </cell>
          <cell r="S89">
            <v>-0.59</v>
          </cell>
          <cell r="T89">
            <v>-9.1999999999999998E-2</v>
          </cell>
          <cell r="U89">
            <v>-0.23799999999999999</v>
          </cell>
          <cell r="V89">
            <v>-0.755</v>
          </cell>
          <cell r="W89">
            <v>-0.53100000000000003</v>
          </cell>
          <cell r="X89">
            <v>-1.851</v>
          </cell>
          <cell r="Y89">
            <v>-1.333</v>
          </cell>
          <cell r="Z89">
            <v>-1.6259999999999999</v>
          </cell>
          <cell r="AA89">
            <v>-2.8769999999999998</v>
          </cell>
          <cell r="AB89">
            <v>-3.2069999999999999</v>
          </cell>
          <cell r="AC89">
            <v>-2.4950000000000001</v>
          </cell>
          <cell r="AD89">
            <v>-3.2810000000000001</v>
          </cell>
          <cell r="AE89">
            <v>-2.758</v>
          </cell>
          <cell r="AF89">
            <v>-1.909</v>
          </cell>
          <cell r="AG89">
            <v>-2.0379999999999998</v>
          </cell>
          <cell r="AH89">
            <v>-2.3180000000000001</v>
          </cell>
          <cell r="AI89">
            <v>-3.039730044983</v>
          </cell>
          <cell r="AJ89">
            <v>-3.302453631843</v>
          </cell>
          <cell r="AK89">
            <v>-3.561431693476</v>
          </cell>
          <cell r="AL89">
            <v>-3.8435820172500001</v>
          </cell>
          <cell r="AM89">
            <v>-3.4378710778469999</v>
          </cell>
          <cell r="AN89">
            <v>-3.6791518561890002</v>
          </cell>
          <cell r="AO89">
            <v>-3.9496248980919999</v>
          </cell>
          <cell r="AP89">
            <v>-4.2027298935189998</v>
          </cell>
          <cell r="AQ89">
            <v>-4.1044767158240001</v>
          </cell>
          <cell r="AR89">
            <v>-4.182587721999</v>
          </cell>
          <cell r="AS89">
            <v>-4.2508431906419997</v>
          </cell>
          <cell r="AT89">
            <v>-4.2619499018599996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F90">
            <v>0</v>
          </cell>
          <cell r="G90">
            <v>0</v>
          </cell>
          <cell r="H90">
            <v>0.69799999999999995</v>
          </cell>
          <cell r="I90">
            <v>-6.2160000000000002</v>
          </cell>
          <cell r="J90">
            <v>0.32600000000000001</v>
          </cell>
          <cell r="K90">
            <v>0</v>
          </cell>
          <cell r="L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0.69799999999999995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-6.2160000000000002</v>
          </cell>
          <cell r="AE90">
            <v>0</v>
          </cell>
          <cell r="AF90">
            <v>0</v>
          </cell>
          <cell r="AG90">
            <v>0</v>
          </cell>
          <cell r="AH90">
            <v>0.32600000000000001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0</v>
          </cell>
          <cell r="G92">
            <v>0.20699999999999999</v>
          </cell>
          <cell r="H92">
            <v>-3.1E-2</v>
          </cell>
          <cell r="I92">
            <v>7.0000000000000007E-2</v>
          </cell>
          <cell r="J92">
            <v>-1.274</v>
          </cell>
          <cell r="K92">
            <v>0</v>
          </cell>
          <cell r="L92">
            <v>0</v>
          </cell>
          <cell r="R92">
            <v>0</v>
          </cell>
          <cell r="S92">
            <v>0</v>
          </cell>
          <cell r="T92">
            <v>0</v>
          </cell>
          <cell r="U92">
            <v>7.9000000000000001E-2</v>
          </cell>
          <cell r="V92">
            <v>0.128</v>
          </cell>
          <cell r="W92">
            <v>-2.3E-2</v>
          </cell>
          <cell r="X92">
            <v>0.106</v>
          </cell>
          <cell r="Y92">
            <v>-6.7000000000000004E-2</v>
          </cell>
          <cell r="Z92">
            <v>-4.7E-2</v>
          </cell>
          <cell r="AA92">
            <v>1.7000000000000001E-2</v>
          </cell>
          <cell r="AB92">
            <v>-6.9000000000000006E-2</v>
          </cell>
          <cell r="AC92">
            <v>4.2000000000000003E-2</v>
          </cell>
          <cell r="AD92">
            <v>0.08</v>
          </cell>
          <cell r="AE92">
            <v>-2.3E-2</v>
          </cell>
          <cell r="AF92">
            <v>0.114</v>
          </cell>
          <cell r="AG92">
            <v>-0.748</v>
          </cell>
          <cell r="AH92">
            <v>-0.61699999999999999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-0.53100000000000003</v>
          </cell>
          <cell r="G93">
            <v>-1.468</v>
          </cell>
          <cell r="H93">
            <v>-4.6740000000000004</v>
          </cell>
          <cell r="I93">
            <v>-18.006</v>
          </cell>
          <cell r="J93">
            <v>-9.9710000000000001</v>
          </cell>
          <cell r="K93">
            <v>-13.747197387551999</v>
          </cell>
          <cell r="L93">
            <v>-15.269377725646001</v>
          </cell>
          <cell r="M93">
            <v>-16.799857530324001</v>
          </cell>
          <cell r="R93">
            <v>-0.59</v>
          </cell>
          <cell r="S93">
            <v>-0.59</v>
          </cell>
          <cell r="T93">
            <v>-9.1999999999999998E-2</v>
          </cell>
          <cell r="U93">
            <v>-0.159</v>
          </cell>
          <cell r="V93">
            <v>-0.627</v>
          </cell>
          <cell r="W93">
            <v>-0.55400000000000005</v>
          </cell>
          <cell r="X93">
            <v>-1.0469999999999999</v>
          </cell>
          <cell r="Y93">
            <v>-1.4</v>
          </cell>
          <cell r="Z93">
            <v>-1.673</v>
          </cell>
          <cell r="AA93">
            <v>-2.86</v>
          </cell>
          <cell r="AB93">
            <v>-3.2759999999999998</v>
          </cell>
          <cell r="AC93">
            <v>-2.4529999999999998</v>
          </cell>
          <cell r="AD93">
            <v>-9.4169999999999998</v>
          </cell>
          <cell r="AE93">
            <v>-2.7810000000000001</v>
          </cell>
          <cell r="AF93">
            <v>-1.7949999999999999</v>
          </cell>
          <cell r="AG93">
            <v>-2.786</v>
          </cell>
          <cell r="AH93">
            <v>-2.609</v>
          </cell>
          <cell r="AI93">
            <v>-3.039730044983</v>
          </cell>
          <cell r="AJ93">
            <v>-3.302453631843</v>
          </cell>
          <cell r="AK93">
            <v>-3.561431693476</v>
          </cell>
          <cell r="AL93">
            <v>-3.8435820172500001</v>
          </cell>
          <cell r="AM93">
            <v>-3.4378710778469999</v>
          </cell>
          <cell r="AN93">
            <v>-3.6791518561890002</v>
          </cell>
          <cell r="AO93">
            <v>-3.9496248980919999</v>
          </cell>
          <cell r="AP93">
            <v>-4.2027298935189998</v>
          </cell>
          <cell r="AQ93">
            <v>-4.1044767158240001</v>
          </cell>
          <cell r="AR93">
            <v>-4.182587721999</v>
          </cell>
          <cell r="AS93">
            <v>-4.2508431906419997</v>
          </cell>
          <cell r="AT93">
            <v>-4.2619499018599996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F95">
            <v>-7.0000000000000007E-2</v>
          </cell>
          <cell r="G95">
            <v>-2E-3</v>
          </cell>
          <cell r="H95">
            <v>-6.7000000000000004E-2</v>
          </cell>
          <cell r="I95">
            <v>108.73099999999999</v>
          </cell>
          <cell r="J95">
            <v>3.28</v>
          </cell>
          <cell r="K95">
            <v>0</v>
          </cell>
          <cell r="L95">
            <v>0</v>
          </cell>
          <cell r="R95">
            <v>-2E-3</v>
          </cell>
          <cell r="S95">
            <v>-2E-3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-0.05</v>
          </cell>
          <cell r="Y95">
            <v>-8.9999999999999993E-3</v>
          </cell>
          <cell r="Z95">
            <v>-8.0000000000000002E-3</v>
          </cell>
          <cell r="AA95">
            <v>-0.79400000000000004</v>
          </cell>
          <cell r="AB95">
            <v>87.006</v>
          </cell>
          <cell r="AC95">
            <v>22.518999999999998</v>
          </cell>
          <cell r="AD95">
            <v>0</v>
          </cell>
          <cell r="AE95">
            <v>3.28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F96">
            <v>0</v>
          </cell>
          <cell r="G96">
            <v>0</v>
          </cell>
          <cell r="H96">
            <v>3.64</v>
          </cell>
          <cell r="I96">
            <v>3.9180000000000001</v>
          </cell>
          <cell r="J96">
            <v>-2.1869999999999998</v>
          </cell>
          <cell r="K96">
            <v>0</v>
          </cell>
          <cell r="L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1.1000000000000001</v>
          </cell>
          <cell r="Y96">
            <v>1.1200000000000001</v>
          </cell>
          <cell r="Z96">
            <v>1.42</v>
          </cell>
          <cell r="AA96">
            <v>0</v>
          </cell>
          <cell r="AB96">
            <v>2.9729999999999999</v>
          </cell>
          <cell r="AC96">
            <v>1.2350000000000001</v>
          </cell>
          <cell r="AD96">
            <v>-0.28999999999999998</v>
          </cell>
          <cell r="AE96">
            <v>-0.29299999999999998</v>
          </cell>
          <cell r="AF96">
            <v>-0.57499999999999996</v>
          </cell>
          <cell r="AG96">
            <v>-0.65600000000000003</v>
          </cell>
          <cell r="AH96">
            <v>-0.66300000000000003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35.1</v>
          </cell>
          <cell r="G97">
            <v>50.398000000000003</v>
          </cell>
          <cell r="H97">
            <v>0.91200000000000003</v>
          </cell>
          <cell r="I97">
            <v>1.778</v>
          </cell>
          <cell r="J97">
            <v>7.2460000000000004</v>
          </cell>
          <cell r="K97">
            <v>0</v>
          </cell>
          <cell r="L97">
            <v>0</v>
          </cell>
          <cell r="R97">
            <v>4.0000000000000001E-3</v>
          </cell>
          <cell r="S97">
            <v>4.0000000000000001E-3</v>
          </cell>
          <cell r="T97">
            <v>4.1000000000000002E-2</v>
          </cell>
          <cell r="U97">
            <v>9.1999999999999998E-2</v>
          </cell>
          <cell r="V97">
            <v>50.261000000000003</v>
          </cell>
          <cell r="W97">
            <v>0.152</v>
          </cell>
          <cell r="X97">
            <v>0.26100000000000001</v>
          </cell>
          <cell r="Y97">
            <v>0.10299999999999999</v>
          </cell>
          <cell r="Z97">
            <v>0.39600000000000002</v>
          </cell>
          <cell r="AA97">
            <v>0.48799999999999999</v>
          </cell>
          <cell r="AB97">
            <v>-0.83099999999999996</v>
          </cell>
          <cell r="AC97">
            <v>8.7999999999999995E-2</v>
          </cell>
          <cell r="AD97">
            <v>2.0329999999999999</v>
          </cell>
          <cell r="AE97">
            <v>4.2779999999999996</v>
          </cell>
          <cell r="AF97">
            <v>-1.0549999999999999</v>
          </cell>
          <cell r="AG97">
            <v>3.7160000000000002</v>
          </cell>
          <cell r="AH97">
            <v>0.307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35.03</v>
          </cell>
          <cell r="G98">
            <v>50.396000000000001</v>
          </cell>
          <cell r="H98">
            <v>4.4850000000000003</v>
          </cell>
          <cell r="I98">
            <v>114.42700000000001</v>
          </cell>
          <cell r="J98">
            <v>8.3390000000000004</v>
          </cell>
          <cell r="K98">
            <v>0</v>
          </cell>
          <cell r="L98">
            <v>0</v>
          </cell>
          <cell r="M98">
            <v>0</v>
          </cell>
          <cell r="R98">
            <v>2E-3</v>
          </cell>
          <cell r="S98">
            <v>2E-3</v>
          </cell>
          <cell r="T98">
            <v>4.1000000000000002E-2</v>
          </cell>
          <cell r="U98">
            <v>9.1999999999999998E-2</v>
          </cell>
          <cell r="V98">
            <v>50.261000000000003</v>
          </cell>
          <cell r="W98">
            <v>0.152</v>
          </cell>
          <cell r="X98">
            <v>1.3109999999999999</v>
          </cell>
          <cell r="Y98">
            <v>1.214</v>
          </cell>
          <cell r="Z98">
            <v>1.8080000000000001</v>
          </cell>
          <cell r="AA98">
            <v>-0.30599999999999999</v>
          </cell>
          <cell r="AB98">
            <v>89.147999999999996</v>
          </cell>
          <cell r="AC98">
            <v>23.841999999999999</v>
          </cell>
          <cell r="AD98">
            <v>1.7430000000000001</v>
          </cell>
          <cell r="AE98">
            <v>7.2649999999999997</v>
          </cell>
          <cell r="AF98">
            <v>-1.63</v>
          </cell>
          <cell r="AG98">
            <v>3.06</v>
          </cell>
          <cell r="AH98">
            <v>-0.35599999999999998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25.550999999999998</v>
          </cell>
          <cell r="G99">
            <v>32.942737379641997</v>
          </cell>
          <cell r="H99">
            <v>-23.153920337397</v>
          </cell>
          <cell r="I99">
            <v>84.052999999999997</v>
          </cell>
          <cell r="J99">
            <v>-15.654999999999999</v>
          </cell>
          <cell r="K99">
            <v>-18.653282819409</v>
          </cell>
          <cell r="L99">
            <v>9.5610974626740006</v>
          </cell>
          <cell r="M99">
            <v>41.660080861992</v>
          </cell>
          <cell r="R99">
            <v>-3.6333465700000001</v>
          </cell>
          <cell r="S99">
            <v>-3.6333465700000001</v>
          </cell>
          <cell r="T99">
            <v>-2.5492710542819998</v>
          </cell>
          <cell r="U99">
            <v>-4.6717979315509996</v>
          </cell>
          <cell r="V99">
            <v>43.797152935474998</v>
          </cell>
          <cell r="W99">
            <v>-6.0590000000000002</v>
          </cell>
          <cell r="X99">
            <v>-5.6793243373970004</v>
          </cell>
          <cell r="Y99">
            <v>-7.9508109999999999</v>
          </cell>
          <cell r="Z99">
            <v>-3.464785</v>
          </cell>
          <cell r="AA99">
            <v>-8.07</v>
          </cell>
          <cell r="AB99">
            <v>85.706000000000003</v>
          </cell>
          <cell r="AC99">
            <v>19.038</v>
          </cell>
          <cell r="AD99">
            <v>-12.621</v>
          </cell>
          <cell r="AE99">
            <v>-8.7270000000000003</v>
          </cell>
          <cell r="AF99">
            <v>0.14199999999999999</v>
          </cell>
          <cell r="AG99">
            <v>-0.92</v>
          </cell>
          <cell r="AH99">
            <v>-6.15</v>
          </cell>
          <cell r="AI99">
            <v>-9.8400943893439994</v>
          </cell>
          <cell r="AJ99">
            <v>0.31185589805199998</v>
          </cell>
          <cell r="AK99">
            <v>-3.8132347169590002</v>
          </cell>
          <cell r="AL99">
            <v>-5.3118096111590001</v>
          </cell>
          <cell r="AM99">
            <v>1.279231239737</v>
          </cell>
          <cell r="AN99">
            <v>8.826864823587</v>
          </cell>
          <cell r="AO99">
            <v>2.049517247032</v>
          </cell>
          <cell r="AP99">
            <v>-2.5945158476820001</v>
          </cell>
          <cell r="AQ99">
            <v>7.5402608464769996</v>
          </cell>
          <cell r="AR99">
            <v>17.597836602085</v>
          </cell>
          <cell r="AS99">
            <v>11.708263908036001</v>
          </cell>
          <cell r="AT99">
            <v>4.8137195053930002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F117">
            <v>0</v>
          </cell>
          <cell r="G117">
            <v>0.23699999999999999</v>
          </cell>
          <cell r="H117">
            <v>0.34</v>
          </cell>
          <cell r="I117">
            <v>0.51900000000000002</v>
          </cell>
          <cell r="J117">
            <v>0.71499999999999997</v>
          </cell>
          <cell r="K117">
            <v>1.03125</v>
          </cell>
          <cell r="L117">
            <v>1.487379807692</v>
          </cell>
          <cell r="M117">
            <v>2.1452593380180001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  <cell r="G120">
            <v>0</v>
          </cell>
          <cell r="H120">
            <v>0.93465439691700003</v>
          </cell>
          <cell r="I120">
            <v>0.93465439691700003</v>
          </cell>
          <cell r="J120">
            <v>0.93465439691700003</v>
          </cell>
        </row>
        <row r="121">
          <cell r="B121" t="str">
            <v>Sales - % United States</v>
          </cell>
          <cell r="C121" t="str">
            <v>SALES_US</v>
          </cell>
          <cell r="G121">
            <v>0</v>
          </cell>
          <cell r="H121">
            <v>0.87155204313599999</v>
          </cell>
          <cell r="I121">
            <v>0.87155204313599999</v>
          </cell>
          <cell r="J121">
            <v>0.87155204313599999</v>
          </cell>
        </row>
        <row r="122">
          <cell r="B122" t="str">
            <v>Sales - % Canada</v>
          </cell>
          <cell r="C122" t="str">
            <v>SALES_CANADA</v>
          </cell>
          <cell r="G122">
            <v>0</v>
          </cell>
          <cell r="H122">
            <v>6.3102353781000001E-2</v>
          </cell>
          <cell r="I122">
            <v>6.3102353781000001E-2</v>
          </cell>
          <cell r="J122">
            <v>6.3102353781000001E-2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  <cell r="G130">
            <v>0</v>
          </cell>
          <cell r="H130">
            <v>6.5345003902000001E-2</v>
          </cell>
          <cell r="I130">
            <v>6.5345003902000001E-2</v>
          </cell>
          <cell r="J130">
            <v>6.5345003902000001E-2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49">
          <cell r="B149" t="str">
            <v>Sales - % Central &amp; Eastern Europe</v>
          </cell>
          <cell r="C149" t="str">
            <v>SALES_CEE</v>
          </cell>
        </row>
        <row r="150">
          <cell r="B150" t="str">
            <v>Sales - % Middle East</v>
          </cell>
          <cell r="C150" t="str">
            <v>SALES_ME</v>
          </cell>
        </row>
        <row r="151">
          <cell r="B151" t="str">
            <v>Sales - % Total Africa</v>
          </cell>
          <cell r="C151" t="str">
            <v>SALES_TOT_AFRICA</v>
          </cell>
        </row>
        <row r="152">
          <cell r="B152" t="str">
            <v>Sales - % Russia</v>
          </cell>
          <cell r="C152" t="str">
            <v>SALES_RUSSIA</v>
          </cell>
        </row>
        <row r="153">
          <cell r="B153" t="str">
            <v>Sales - % Other EMEA</v>
          </cell>
          <cell r="C153" t="str">
            <v>SALES_OTH_EMEA</v>
          </cell>
          <cell r="G153">
            <v>0</v>
          </cell>
          <cell r="H153">
            <v>6.5345003902000001E-2</v>
          </cell>
          <cell r="I153">
            <v>6.5345003902000001E-2</v>
          </cell>
          <cell r="J153">
            <v>6.5345003902000001E-2</v>
          </cell>
        </row>
        <row r="154">
          <cell r="B154" t="str">
            <v>Sales - Total % Asia (incl Australia &amp; New Zealand)</v>
          </cell>
          <cell r="C154" t="str">
            <v>SALES_TOT_ASIA</v>
          </cell>
        </row>
        <row r="155">
          <cell r="B155" t="str">
            <v>Sales - % Japan</v>
          </cell>
          <cell r="C155" t="str">
            <v>SALES_JAPAN</v>
          </cell>
        </row>
        <row r="156">
          <cell r="B156" t="str">
            <v>Sales - % China</v>
          </cell>
          <cell r="C156" t="str">
            <v>SALES_CHINA</v>
          </cell>
        </row>
        <row r="157">
          <cell r="B157" t="str">
            <v>Sales - % India</v>
          </cell>
          <cell r="C157" t="str">
            <v>SALES_INDIA</v>
          </cell>
        </row>
        <row r="161">
          <cell r="B161" t="str">
            <v>Sales - % Other Asia</v>
          </cell>
          <cell r="C161" t="str">
            <v>SALES_OTH_AEJ</v>
          </cell>
        </row>
        <row r="162">
          <cell r="B162" t="str">
            <v>Sales - % Others</v>
          </cell>
          <cell r="C162" t="str">
            <v>SALES_OTHER</v>
          </cell>
        </row>
        <row r="200">
          <cell r="B200" t="str">
            <v>Sales -% Consumer (C)</v>
          </cell>
          <cell r="C200" t="str">
            <v>SALES_CONS</v>
          </cell>
          <cell r="G200">
            <v>1</v>
          </cell>
          <cell r="H200">
            <v>1</v>
          </cell>
          <cell r="I200">
            <v>1</v>
          </cell>
        </row>
        <row r="201">
          <cell r="B201" t="str">
            <v>Sales -% Industry (I)</v>
          </cell>
          <cell r="C201" t="str">
            <v>SALES_IND</v>
          </cell>
          <cell r="G201">
            <v>0</v>
          </cell>
          <cell r="H201">
            <v>0</v>
          </cell>
          <cell r="I201">
            <v>0</v>
          </cell>
        </row>
        <row r="202">
          <cell r="B202" t="str">
            <v>Sales -% Government (G)</v>
          </cell>
          <cell r="C202" t="str">
            <v>SALES_GOV</v>
          </cell>
          <cell r="G202">
            <v>0</v>
          </cell>
          <cell r="H202">
            <v>0</v>
          </cell>
          <cell r="I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</row>
        <row r="203">
          <cell r="B203" t="str">
            <v>Sales - % Industry Sub-Segment: Financial Services</v>
          </cell>
          <cell r="C203" t="str">
            <v>SALES_FINAN</v>
          </cell>
          <cell r="G203">
            <v>0</v>
          </cell>
          <cell r="H203">
            <v>0</v>
          </cell>
          <cell r="I203">
            <v>0</v>
          </cell>
        </row>
        <row r="204">
          <cell r="B204" t="str">
            <v>Sales (%) SMB</v>
          </cell>
          <cell r="C204" t="str">
            <v>SALES_SMB</v>
          </cell>
          <cell r="G204">
            <v>0.805922254896</v>
          </cell>
          <cell r="H204">
            <v>0.77701120059999995</v>
          </cell>
          <cell r="I204">
            <v>0.73055079616899998</v>
          </cell>
          <cell r="J204">
            <v>0.71955997253199999</v>
          </cell>
          <cell r="K204">
            <v>0.70679539917800005</v>
          </cell>
          <cell r="L204">
            <v>0.69388785233899997</v>
          </cell>
          <cell r="M204">
            <v>0.68120047598099998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</row>
        <row r="208">
          <cell r="B208" t="str">
            <v>Sales - % from Captive Financing Business</v>
          </cell>
          <cell r="C208" t="str">
            <v>REV_FIN_SEGMENT</v>
          </cell>
          <cell r="G208">
            <v>0</v>
          </cell>
          <cell r="H208">
            <v>0</v>
          </cell>
          <cell r="I208">
            <v>0</v>
          </cell>
        </row>
        <row r="209">
          <cell r="B209" t="str">
            <v>Operating Earnings - % from Captive Financing Business</v>
          </cell>
          <cell r="C209" t="str">
            <v>EBIT_FIN_SEGMENT</v>
          </cell>
          <cell r="G209">
            <v>0</v>
          </cell>
          <cell r="H209">
            <v>0</v>
          </cell>
          <cell r="I209">
            <v>0</v>
          </cell>
        </row>
        <row r="210">
          <cell r="A210" t="str">
            <v>FX Exposure - Sales</v>
          </cell>
        </row>
        <row r="211">
          <cell r="B211" t="str">
            <v>Sales - % FX: British Pounds/Pence</v>
          </cell>
          <cell r="C211" t="str">
            <v>SALES_FX_GPB</v>
          </cell>
        </row>
        <row r="212">
          <cell r="B212" t="str">
            <v>Sales - % FX: Euro</v>
          </cell>
          <cell r="C212" t="str">
            <v>SALES_FX_EUR</v>
          </cell>
        </row>
        <row r="213">
          <cell r="B213" t="str">
            <v>Sales - % FX: New Russian Ruble</v>
          </cell>
          <cell r="C213" t="str">
            <v>SALES_FX_RUB</v>
          </cell>
        </row>
        <row r="214">
          <cell r="B214" t="str">
            <v>Sales - % FX: U.S. Dollar</v>
          </cell>
          <cell r="C214" t="str">
            <v>SALES_FX_USD</v>
          </cell>
        </row>
        <row r="215">
          <cell r="B215" t="str">
            <v>Sales - % FX: Brazilian Real</v>
          </cell>
          <cell r="C215" t="str">
            <v>SALES_FX_BRL</v>
          </cell>
        </row>
        <row r="216">
          <cell r="B216" t="str">
            <v>Sales - % FX: Japanese Yen</v>
          </cell>
          <cell r="C216" t="str">
            <v>SALES_FX_YEN</v>
          </cell>
        </row>
        <row r="217">
          <cell r="B217" t="str">
            <v>Sales - % FX: Chinese Renminbi</v>
          </cell>
          <cell r="C217" t="str">
            <v>SALES_FX_CNY</v>
          </cell>
        </row>
        <row r="218">
          <cell r="B218" t="str">
            <v>Sales - % FX: Indian Rupee</v>
          </cell>
          <cell r="C218" t="str">
            <v>SALES_FX_INR</v>
          </cell>
        </row>
        <row r="219">
          <cell r="B219" t="str">
            <v>Sales - % FX: Canadian Dollar</v>
          </cell>
          <cell r="C219" t="str">
            <v>SALES_FX_CAD</v>
          </cell>
        </row>
        <row r="220">
          <cell r="B220" t="str">
            <v>Sales - % FX: Mexican Peso</v>
          </cell>
          <cell r="C220" t="str">
            <v>SALES_FX_MXN</v>
          </cell>
        </row>
        <row r="221">
          <cell r="B221" t="str">
            <v>Sales - % FX: Colombian Peso</v>
          </cell>
          <cell r="C221" t="str">
            <v>SALES_FX_COP</v>
          </cell>
        </row>
        <row r="222">
          <cell r="B222" t="str">
            <v>Sales - % FX: Argentine Peso</v>
          </cell>
          <cell r="C222" t="str">
            <v>SALES_FX_ARS</v>
          </cell>
        </row>
        <row r="223">
          <cell r="B223" t="str">
            <v>Sales - % FX: Chilean Peso</v>
          </cell>
          <cell r="C223" t="str">
            <v>SALES_FX_CLP</v>
          </cell>
        </row>
        <row r="224">
          <cell r="B224" t="str">
            <v>Sales - % FX: Venezuelan bolivar</v>
          </cell>
          <cell r="C224" t="str">
            <v>SALES_FX_VEF</v>
          </cell>
        </row>
        <row r="225">
          <cell r="B225" t="str">
            <v>Sales - % FX: Other Currency</v>
          </cell>
          <cell r="C225" t="str">
            <v>SALES_FX_OTH</v>
          </cell>
        </row>
        <row r="226">
          <cell r="A226" t="str">
            <v>Security: Marketo Inc.</v>
          </cell>
          <cell r="B226" t="str">
            <v>15UQWT</v>
          </cell>
        </row>
        <row r="227">
          <cell r="A227" t="str">
            <v>Reference Data</v>
          </cell>
        </row>
        <row r="228">
          <cell r="B228" t="str">
            <v>Ticker</v>
          </cell>
          <cell r="C228" t="str">
            <v>Ticker</v>
          </cell>
          <cell r="E228" t="str">
            <v>MKTO</v>
          </cell>
        </row>
        <row r="229">
          <cell r="B229" t="str">
            <v>Security Name</v>
          </cell>
          <cell r="C229" t="str">
            <v>Security Name</v>
          </cell>
          <cell r="E229" t="str">
            <v>Marketo Inc.</v>
          </cell>
        </row>
        <row r="230">
          <cell r="B230" t="str">
            <v>Interim Type</v>
          </cell>
          <cell r="C230" t="str">
            <v>Interim Type</v>
          </cell>
          <cell r="E230" t="str">
            <v>Q</v>
          </cell>
        </row>
        <row r="231">
          <cell r="B231" t="str">
            <v>Publishing Currency</v>
          </cell>
          <cell r="C231" t="str">
            <v>PUB_CURRENCY_ISO</v>
          </cell>
          <cell r="E231" t="str">
            <v>USD</v>
          </cell>
        </row>
        <row r="232">
          <cell r="B232" t="str">
            <v>Pricing Currency</v>
          </cell>
          <cell r="C232" t="str">
            <v>PRICE_CURRENCY_ISO</v>
          </cell>
          <cell r="E232" t="str">
            <v>USD</v>
          </cell>
        </row>
        <row r="233">
          <cell r="B233" t="str">
            <v>Reporting Currency</v>
          </cell>
          <cell r="C233" t="str">
            <v>CURRENCY_ISO</v>
          </cell>
          <cell r="E233" t="str">
            <v>USD</v>
          </cell>
        </row>
        <row r="234">
          <cell r="A234" t="str">
            <v>General Information</v>
          </cell>
        </row>
        <row r="235">
          <cell r="B235" t="str">
            <v>Americas Investment List</v>
          </cell>
          <cell r="C235" t="str">
            <v>AMER_LIST</v>
          </cell>
          <cell r="E235" t="str">
            <v>Buy</v>
          </cell>
        </row>
        <row r="236">
          <cell r="B236" t="str">
            <v>Americas Conviction List</v>
          </cell>
          <cell r="C236" t="str">
            <v>AMER_CONVICTION</v>
          </cell>
        </row>
        <row r="237">
          <cell r="B237" t="str">
            <v>Legal rating</v>
          </cell>
          <cell r="C237" t="str">
            <v>LEGAL_RATING</v>
          </cell>
        </row>
        <row r="238">
          <cell r="B238" t="str">
            <v>Target price</v>
          </cell>
          <cell r="C238" t="str">
            <v>TARGET_PRICE</v>
          </cell>
          <cell r="D238" t="str">
            <v>USD</v>
          </cell>
          <cell r="E238">
            <v>42</v>
          </cell>
        </row>
        <row r="239">
          <cell r="B239" t="str">
            <v>Target price period</v>
          </cell>
          <cell r="C239" t="str">
            <v>TP_PERIOD</v>
          </cell>
          <cell r="E239" t="str">
            <v>12 months</v>
          </cell>
        </row>
        <row r="240">
          <cell r="B240" t="str">
            <v>Current shares outstanding (mn)</v>
          </cell>
          <cell r="C240" t="str">
            <v>NUM_SH</v>
          </cell>
          <cell r="E240">
            <v>47.858149411764998</v>
          </cell>
        </row>
        <row r="241">
          <cell r="B241" t="str">
            <v>Free float</v>
          </cell>
          <cell r="C241" t="str">
            <v>FREE_FLOAT</v>
          </cell>
        </row>
        <row r="242">
          <cell r="A242" t="str">
            <v>Publishing Items</v>
          </cell>
        </row>
        <row r="243">
          <cell r="B243" t="str">
            <v>Book value per share, BVPS (Pub)</v>
          </cell>
          <cell r="C243" t="str">
            <v>BVPS_PUB</v>
          </cell>
          <cell r="D243" t="str">
            <v>USD</v>
          </cell>
          <cell r="F243">
            <v>8.1662864385299994</v>
          </cell>
          <cell r="G243">
            <v>26.960345096746</v>
          </cell>
          <cell r="H243">
            <v>15.795440953590001</v>
          </cell>
          <cell r="I243">
            <v>4.6541218835149998</v>
          </cell>
          <cell r="J243">
            <v>2.4283874300530002</v>
          </cell>
          <cell r="K243">
            <v>1.6017965729779999</v>
          </cell>
          <cell r="L243">
            <v>1.043098105631</v>
          </cell>
          <cell r="M243">
            <v>0.89954822678000002</v>
          </cell>
          <cell r="R243">
            <v>12.423460206684</v>
          </cell>
          <cell r="S243">
            <v>12.423460206684</v>
          </cell>
          <cell r="T243">
            <v>10.400971640281</v>
          </cell>
          <cell r="U243">
            <v>8.0285675197890001</v>
          </cell>
          <cell r="V243">
            <v>26.960345096746</v>
          </cell>
          <cell r="W243">
            <v>21.594784874902</v>
          </cell>
          <cell r="X243">
            <v>21.906589398080001</v>
          </cell>
          <cell r="Y243">
            <v>18.040341745014</v>
          </cell>
          <cell r="Z243">
            <v>14.727459820825</v>
          </cell>
          <cell r="AA243">
            <v>11.191449229802</v>
          </cell>
          <cell r="AB243">
            <v>5.5482292402380002</v>
          </cell>
          <cell r="AC243">
            <v>2.9719408379700001</v>
          </cell>
          <cell r="AD243">
            <v>2.8333071570110002</v>
          </cell>
          <cell r="AE243">
            <v>2.8216960011249999</v>
          </cell>
          <cell r="AF243">
            <v>2.5794118503579999</v>
          </cell>
          <cell r="AG243">
            <v>2.4854802308230002</v>
          </cell>
          <cell r="AH243">
            <v>2.3815379700410002</v>
          </cell>
          <cell r="AI243">
            <v>2.1797309826419999</v>
          </cell>
          <cell r="AJ243">
            <v>1.9801655738449999</v>
          </cell>
          <cell r="AK243">
            <v>1.8103452416350001</v>
          </cell>
          <cell r="AL243">
            <v>1.583999106427</v>
          </cell>
          <cell r="AM243">
            <v>1.443536962647</v>
          </cell>
          <cell r="AN243">
            <v>1.2955887582500001</v>
          </cell>
          <cell r="AO243">
            <v>1.1964054366470001</v>
          </cell>
          <cell r="AP243">
            <v>1.031508304555</v>
          </cell>
          <cell r="AQ243">
            <v>0.97458668601599996</v>
          </cell>
          <cell r="AR243">
            <v>0.92352891105799995</v>
          </cell>
          <cell r="AS243">
            <v>0.94394622456599997</v>
          </cell>
          <cell r="AT243">
            <v>0.88955339988000004</v>
          </cell>
        </row>
        <row r="244">
          <cell r="B244" t="str">
            <v>DPS, dividend per share (Pub)</v>
          </cell>
          <cell r="C244" t="str">
            <v>DPS_PUB</v>
          </cell>
          <cell r="D244" t="str">
            <v>USD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</row>
        <row r="245">
          <cell r="B245" t="str">
            <v>Special dividend per share</v>
          </cell>
          <cell r="C245" t="str">
            <v>DPS_SPECIAL_PUB</v>
          </cell>
          <cell r="D245" t="str">
            <v>USD</v>
          </cell>
        </row>
        <row r="246">
          <cell r="B246" t="str">
            <v>EBITDA (Pub)</v>
          </cell>
          <cell r="C246" t="str">
            <v>EBITDA_PUB</v>
          </cell>
          <cell r="D246" t="str">
            <v>USD</v>
          </cell>
          <cell r="F246">
            <v>-11.098000000000001</v>
          </cell>
          <cell r="G246">
            <v>-20.509626157983998</v>
          </cell>
          <cell r="H246">
            <v>-29.108898337397001</v>
          </cell>
          <cell r="I246">
            <v>-31.875</v>
          </cell>
          <cell r="J246">
            <v>-18.917999999999999</v>
          </cell>
          <cell r="K246">
            <v>-26.554563371598</v>
          </cell>
          <cell r="L246">
            <v>-13.694660277502001</v>
          </cell>
          <cell r="M246">
            <v>8.6486900672869993</v>
          </cell>
          <cell r="R246">
            <v>-3.8637270799999999</v>
          </cell>
          <cell r="S246">
            <v>-3.8637270799999999</v>
          </cell>
          <cell r="T246">
            <v>-4.4754167060089998</v>
          </cell>
          <cell r="U246">
            <v>-5.2196528486779998</v>
          </cell>
          <cell r="V246">
            <v>-6.9508295232970001</v>
          </cell>
          <cell r="W246">
            <v>-5.875</v>
          </cell>
          <cell r="X246">
            <v>-8.6891143373969992</v>
          </cell>
          <cell r="Y246">
            <v>-8.2222609999999996</v>
          </cell>
          <cell r="Z246">
            <v>-6.3225230000000003</v>
          </cell>
          <cell r="AA246">
            <v>-7.5110000000000001</v>
          </cell>
          <cell r="AB246">
            <v>-8.5649999999999995</v>
          </cell>
          <cell r="AC246">
            <v>-6.4459999999999997</v>
          </cell>
          <cell r="AD246">
            <v>-9.3529999999999998</v>
          </cell>
          <cell r="AE246">
            <v>-4.8529999999999998</v>
          </cell>
          <cell r="AF246">
            <v>-4.5060000000000002</v>
          </cell>
          <cell r="AG246">
            <v>-3.7709999999999999</v>
          </cell>
          <cell r="AH246">
            <v>-5.7880000000000003</v>
          </cell>
          <cell r="AI246">
            <v>-7.094886846034</v>
          </cell>
          <cell r="AJ246">
            <v>-6.8717520170080002</v>
          </cell>
          <cell r="AK246">
            <v>-4.9579440874019998</v>
          </cell>
          <cell r="AL246">
            <v>-7.6299804211540003</v>
          </cell>
          <cell r="AM246">
            <v>-3.9298510265159998</v>
          </cell>
          <cell r="AN246">
            <v>-4.3660225433919999</v>
          </cell>
          <cell r="AO246">
            <v>-1.096996761575</v>
          </cell>
          <cell r="AP246">
            <v>-4.3017899460180002</v>
          </cell>
          <cell r="AQ246">
            <v>0.56513121896899998</v>
          </cell>
          <cell r="AR246">
            <v>0.61429138481300005</v>
          </cell>
          <cell r="AS246">
            <v>5.6068010201399998</v>
          </cell>
          <cell r="AT246">
            <v>1.862466443365</v>
          </cell>
        </row>
        <row r="247">
          <cell r="B247" t="str">
            <v>EPS (Pub)</v>
          </cell>
          <cell r="C247" t="str">
            <v>EPS_PUB</v>
          </cell>
          <cell r="D247" t="str">
            <v>USD</v>
          </cell>
          <cell r="F247">
            <v>-2.995437262357</v>
          </cell>
          <cell r="G247">
            <v>-9.9411884874050003</v>
          </cell>
          <cell r="H247">
            <v>-12.467701355111</v>
          </cell>
          <cell r="I247">
            <v>-1.926887320219</v>
          </cell>
          <cell r="J247">
            <v>-1.34683381151</v>
          </cell>
          <cell r="K247">
            <v>-1.6519812158760001</v>
          </cell>
          <cell r="L247">
            <v>-1.5955646282460001</v>
          </cell>
          <cell r="M247">
            <v>-1.3690867695690001</v>
          </cell>
          <cell r="R247">
            <v>-1.8444795822340001</v>
          </cell>
          <cell r="S247">
            <v>-1.8444795822340001</v>
          </cell>
          <cell r="T247">
            <v>-2.1834965058410001</v>
          </cell>
          <cell r="U247">
            <v>-2.5504828195039999</v>
          </cell>
          <cell r="V247">
            <v>-3.362729579826</v>
          </cell>
          <cell r="W247">
            <v>-2.602032838155</v>
          </cell>
          <cell r="X247">
            <v>-3.6662940684629999</v>
          </cell>
          <cell r="Y247">
            <v>-3.477852920228</v>
          </cell>
          <cell r="Z247">
            <v>-2.7166277890470001</v>
          </cell>
          <cell r="AA247">
            <v>-2.9940270355230001</v>
          </cell>
          <cell r="AB247">
            <v>-0.625063061245</v>
          </cell>
          <cell r="AC247">
            <v>-0.26855400226699999</v>
          </cell>
          <cell r="AD247">
            <v>-0.40502391719199998</v>
          </cell>
          <cell r="AE247">
            <v>-0.31765661900999997</v>
          </cell>
          <cell r="AF247">
            <v>-0.32559409997299998</v>
          </cell>
          <cell r="AG247">
            <v>-0.31481754696600001</v>
          </cell>
          <cell r="AH247">
            <v>-0.38756423683000002</v>
          </cell>
          <cell r="AI247">
            <v>-0.37930360678699998</v>
          </cell>
          <cell r="AJ247">
            <v>-0.401556035699</v>
          </cell>
          <cell r="AK247">
            <v>-0.38374117285600001</v>
          </cell>
          <cell r="AL247">
            <v>-0.486064701519</v>
          </cell>
          <cell r="AM247">
            <v>-0.35402840483499998</v>
          </cell>
          <cell r="AN247">
            <v>-0.39386141380400003</v>
          </cell>
          <cell r="AO247">
            <v>-0.36119881208799998</v>
          </cell>
          <cell r="AP247">
            <v>-0.48491782238800002</v>
          </cell>
          <cell r="AQ247">
            <v>-0.31201431139500002</v>
          </cell>
          <cell r="AR247">
            <v>-0.34213271590700001</v>
          </cell>
          <cell r="AS247">
            <v>-0.28593493854599999</v>
          </cell>
          <cell r="AT247">
            <v>-0.42774962848800002</v>
          </cell>
        </row>
        <row r="248">
          <cell r="B248" t="str">
            <v>Consensus earnings equivalent estimate</v>
          </cell>
          <cell r="C248" t="str">
            <v>CEEE_EPS</v>
          </cell>
          <cell r="D248" t="str">
            <v>USD</v>
          </cell>
          <cell r="F248">
            <v>-2.939923954373</v>
          </cell>
          <cell r="G248">
            <v>-9.365550844485</v>
          </cell>
          <cell r="H248">
            <v>-11.246164009208</v>
          </cell>
          <cell r="I248">
            <v>-1.50741501719</v>
          </cell>
          <cell r="J248">
            <v>-0.67221475179199996</v>
          </cell>
          <cell r="K248">
            <v>-0.85477018472199995</v>
          </cell>
          <cell r="L248">
            <v>-0.59159171993500004</v>
          </cell>
          <cell r="M248">
            <v>-0.129896069142</v>
          </cell>
          <cell r="R248">
            <v>-1.759607110818</v>
          </cell>
          <cell r="S248">
            <v>-1.759607110818</v>
          </cell>
          <cell r="T248">
            <v>-2.0361790036420002</v>
          </cell>
          <cell r="U248">
            <v>-2.3908522126429999</v>
          </cell>
          <cell r="V248">
            <v>-3.1789125173809998</v>
          </cell>
          <cell r="W248">
            <v>-2.401485535575</v>
          </cell>
          <cell r="X248">
            <v>-3.3568405972659998</v>
          </cell>
          <cell r="Y248">
            <v>-3.0982232905979998</v>
          </cell>
          <cell r="Z248">
            <v>-2.3947887085869999</v>
          </cell>
          <cell r="AA248">
            <v>-2.6400502986480001</v>
          </cell>
          <cell r="AB248">
            <v>-0.48678236303099998</v>
          </cell>
          <cell r="AC248">
            <v>-0.210584552275</v>
          </cell>
          <cell r="AD248">
            <v>-0.292756881094</v>
          </cell>
          <cell r="AE248">
            <v>-0.178216816069</v>
          </cell>
          <cell r="AF248">
            <v>-0.16711777706</v>
          </cell>
          <cell r="AG248">
            <v>-0.14311006196500001</v>
          </cell>
          <cell r="AH248">
            <v>-0.18393044155999999</v>
          </cell>
          <cell r="AI248">
            <v>-0.21429664545800001</v>
          </cell>
          <cell r="AJ248">
            <v>-0.21317548294899999</v>
          </cell>
          <cell r="AK248">
            <v>-0.180098914428</v>
          </cell>
          <cell r="AL248">
            <v>-0.24691570466500001</v>
          </cell>
          <cell r="AM248">
            <v>-0.14907250307600001</v>
          </cell>
          <cell r="AN248">
            <v>-0.15876956297100001</v>
          </cell>
          <cell r="AO248">
            <v>-0.10349253482200001</v>
          </cell>
          <cell r="AP248">
            <v>-0.180091717333</v>
          </cell>
          <cell r="AQ248">
            <v>-5.6785687781000002E-2</v>
          </cell>
          <cell r="AR248">
            <v>-5.0454756769999998E-2</v>
          </cell>
          <cell r="AS248">
            <v>2.7292218553E-2</v>
          </cell>
          <cell r="AT248">
            <v>-5.4436383556000001E-2</v>
          </cell>
        </row>
        <row r="249">
          <cell r="B249" t="str">
            <v>EPS (excl. ESO) (Pub)</v>
          </cell>
          <cell r="C249" t="str">
            <v>EPS_PUB_EX_ESO</v>
          </cell>
          <cell r="D249" t="str">
            <v>USD</v>
          </cell>
          <cell r="F249">
            <v>-2.939923954373</v>
          </cell>
          <cell r="G249">
            <v>-9.365550844485</v>
          </cell>
          <cell r="H249">
            <v>-11.246164009208</v>
          </cell>
          <cell r="I249">
            <v>-1.50741501719</v>
          </cell>
          <cell r="J249">
            <v>-0.67221475179199996</v>
          </cell>
          <cell r="K249">
            <v>-0.85477018472199995</v>
          </cell>
          <cell r="L249">
            <v>-0.59159171993500004</v>
          </cell>
          <cell r="M249">
            <v>-0.129896069142</v>
          </cell>
          <cell r="R249">
            <v>-1.759607110818</v>
          </cell>
          <cell r="S249">
            <v>-1.759607110818</v>
          </cell>
          <cell r="T249">
            <v>-2.0361790036420002</v>
          </cell>
          <cell r="U249">
            <v>-2.3908522126429999</v>
          </cell>
          <cell r="V249">
            <v>-3.1789125173809998</v>
          </cell>
          <cell r="W249">
            <v>-2.401485535575</v>
          </cell>
          <cell r="X249">
            <v>-3.3568405972659998</v>
          </cell>
          <cell r="Y249">
            <v>-3.0982232905979998</v>
          </cell>
          <cell r="Z249">
            <v>-2.3947887085869999</v>
          </cell>
          <cell r="AA249">
            <v>-2.6400502986480001</v>
          </cell>
          <cell r="AB249">
            <v>-0.48678236303099998</v>
          </cell>
          <cell r="AC249">
            <v>-0.210584552275</v>
          </cell>
          <cell r="AD249">
            <v>-0.292756881094</v>
          </cell>
          <cell r="AE249">
            <v>-0.178216816069</v>
          </cell>
          <cell r="AF249">
            <v>-0.16711777706</v>
          </cell>
          <cell r="AG249">
            <v>-0.14311006196500001</v>
          </cell>
          <cell r="AH249">
            <v>-0.18393044155999999</v>
          </cell>
          <cell r="AI249">
            <v>-0.21429664545800001</v>
          </cell>
          <cell r="AJ249">
            <v>-0.21317548294899999</v>
          </cell>
          <cell r="AK249">
            <v>-0.180098914428</v>
          </cell>
          <cell r="AL249">
            <v>-0.24691570466500001</v>
          </cell>
          <cell r="AM249">
            <v>-0.14907250307600001</v>
          </cell>
          <cell r="AN249">
            <v>-0.15876956297100001</v>
          </cell>
          <cell r="AO249">
            <v>-0.10349253482200001</v>
          </cell>
          <cell r="AP249">
            <v>-0.180091717333</v>
          </cell>
          <cell r="AQ249">
            <v>-5.6785687781000002E-2</v>
          </cell>
          <cell r="AR249">
            <v>-5.0454756769999998E-2</v>
          </cell>
          <cell r="AS249">
            <v>2.7292218553E-2</v>
          </cell>
          <cell r="AT249">
            <v>-5.4436383556000001E-2</v>
          </cell>
        </row>
        <row r="250">
          <cell r="B250" t="str">
            <v>EV adjustment (Pub)</v>
          </cell>
          <cell r="C250" t="str">
            <v>EV_ADJ_PUB</v>
          </cell>
          <cell r="D250" t="str">
            <v>USD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</row>
        <row r="251">
          <cell r="B251" t="str">
            <v>Net debt (Pub)</v>
          </cell>
          <cell r="C251" t="str">
            <v>NET_DEBT_PUB</v>
          </cell>
          <cell r="D251" t="str">
            <v>USD</v>
          </cell>
          <cell r="F251">
            <v>-34.457000000000001</v>
          </cell>
          <cell r="G251">
            <v>-67.400463029999997</v>
          </cell>
          <cell r="H251">
            <v>-41.18815026</v>
          </cell>
          <cell r="I251">
            <v>-120.74</v>
          </cell>
          <cell r="J251">
            <v>-107.27200000000001</v>
          </cell>
          <cell r="K251">
            <v>-88.618717180591005</v>
          </cell>
          <cell r="L251">
            <v>-98.179814643265004</v>
          </cell>
          <cell r="M251">
            <v>-139.83989550525601</v>
          </cell>
          <cell r="R251">
            <v>-30.82329953</v>
          </cell>
          <cell r="S251">
            <v>-30.82329953</v>
          </cell>
          <cell r="T251">
            <v>-28.273617359999999</v>
          </cell>
          <cell r="U251">
            <v>-23.60218704</v>
          </cell>
          <cell r="V251">
            <v>-67.400463029999997</v>
          </cell>
          <cell r="W251">
            <v>-61.341496470000003</v>
          </cell>
          <cell r="X251">
            <v>-54.649187769999997</v>
          </cell>
          <cell r="Y251">
            <v>-45.783703760000002</v>
          </cell>
          <cell r="Z251">
            <v>-41.18815026</v>
          </cell>
          <cell r="AA251">
            <v>-32.536000000000001</v>
          </cell>
          <cell r="AB251">
            <v>-115.26900000000001</v>
          </cell>
          <cell r="AC251">
            <v>-133.071</v>
          </cell>
          <cell r="AD251">
            <v>-120.74</v>
          </cell>
          <cell r="AE251">
            <v>-112.306</v>
          </cell>
          <cell r="AF251">
            <v>-113.024</v>
          </cell>
          <cell r="AG251">
            <v>-112.759</v>
          </cell>
          <cell r="AH251">
            <v>-107.27200000000001</v>
          </cell>
          <cell r="AI251">
            <v>-97.431905610656003</v>
          </cell>
          <cell r="AJ251">
            <v>-97.743761508708005</v>
          </cell>
          <cell r="AK251">
            <v>-93.930526791749998</v>
          </cell>
          <cell r="AL251">
            <v>-88.618717180591005</v>
          </cell>
          <cell r="AM251">
            <v>-89.897948420326998</v>
          </cell>
          <cell r="AN251">
            <v>-98.724813243914994</v>
          </cell>
          <cell r="AO251">
            <v>-100.77433049094699</v>
          </cell>
          <cell r="AP251">
            <v>-98.179814643265004</v>
          </cell>
          <cell r="AQ251">
            <v>-105.720075489742</v>
          </cell>
          <cell r="AR251">
            <v>-123.317912091827</v>
          </cell>
          <cell r="AS251">
            <v>-135.026175999863</v>
          </cell>
          <cell r="AT251">
            <v>-139.83989550525601</v>
          </cell>
        </row>
        <row r="252">
          <cell r="B252" t="str">
            <v>Net income (Pub)</v>
          </cell>
          <cell r="C252" t="str">
            <v>NI_PUB</v>
          </cell>
          <cell r="D252" t="str">
            <v>USD</v>
          </cell>
          <cell r="F252">
            <v>-11.598000000000001</v>
          </cell>
          <cell r="G252">
            <v>-21.297262620358001</v>
          </cell>
          <cell r="H252">
            <v>-31.016920337397</v>
          </cell>
          <cell r="I252">
            <v>-37.049999999999997</v>
          </cell>
          <cell r="J252">
            <v>-27.12</v>
          </cell>
          <cell r="K252">
            <v>-35.868803002542002</v>
          </cell>
          <cell r="L252">
            <v>-25.700224878048001</v>
          </cell>
          <cell r="M252">
            <v>-5.8410097488729997</v>
          </cell>
          <cell r="R252">
            <v>-4.0013465699999999</v>
          </cell>
          <cell r="S252">
            <v>-4.0013465699999999</v>
          </cell>
          <cell r="T252">
            <v>-4.6302710542819998</v>
          </cell>
          <cell r="U252">
            <v>-5.4367979315510002</v>
          </cell>
          <cell r="V252">
            <v>-7.2288470645249996</v>
          </cell>
          <cell r="W252">
            <v>-6.1429999999999998</v>
          </cell>
          <cell r="X252">
            <v>-9.090324337397</v>
          </cell>
          <cell r="Y252">
            <v>-8.6998110000000004</v>
          </cell>
          <cell r="Z252">
            <v>-7.0837849999999998</v>
          </cell>
          <cell r="AA252">
            <v>-8.3979999999999997</v>
          </cell>
          <cell r="AB252">
            <v>-9.6489999999999991</v>
          </cell>
          <cell r="AC252">
            <v>-7.8029999999999999</v>
          </cell>
          <cell r="AD252">
            <v>-11.2</v>
          </cell>
          <cell r="AE252">
            <v>-7.0179999999999998</v>
          </cell>
          <cell r="AF252">
            <v>-6.73</v>
          </cell>
          <cell r="AG252">
            <v>-5.82</v>
          </cell>
          <cell r="AH252">
            <v>-7.5519999999999996</v>
          </cell>
          <cell r="AI252">
            <v>-8.8757247724169996</v>
          </cell>
          <cell r="AJ252">
            <v>-8.9063787889500006</v>
          </cell>
          <cell r="AK252">
            <v>-7.5900714708550003</v>
          </cell>
          <cell r="AL252">
            <v>-10.496627970320001</v>
          </cell>
          <cell r="AM252">
            <v>-6.3923487074510001</v>
          </cell>
          <cell r="AN252">
            <v>-6.8673239101319998</v>
          </cell>
          <cell r="AO252">
            <v>-4.51525481991</v>
          </cell>
          <cell r="AP252">
            <v>-7.9252974405550001</v>
          </cell>
          <cell r="AQ252">
            <v>-2.520606120819</v>
          </cell>
          <cell r="AR252">
            <v>-2.2589582032159998</v>
          </cell>
          <cell r="AS252">
            <v>1.418046082976</v>
          </cell>
          <cell r="AT252">
            <v>-2.479491507813</v>
          </cell>
        </row>
        <row r="253">
          <cell r="B253" t="str">
            <v>EBIT, operating profit (Pub)</v>
          </cell>
          <cell r="C253" t="str">
            <v>EBIT_PUB</v>
          </cell>
          <cell r="D253" t="str">
            <v>USD</v>
          </cell>
          <cell r="F253">
            <v>-11.446999999999999</v>
          </cell>
          <cell r="G253">
            <v>-21.153626157984</v>
          </cell>
          <cell r="H253">
            <v>-30.839898337396999</v>
          </cell>
          <cell r="I253">
            <v>-36.496000000000002</v>
          </cell>
          <cell r="J253">
            <v>-28.393000000000001</v>
          </cell>
          <cell r="K253">
            <v>-35.868803002542002</v>
          </cell>
          <cell r="L253">
            <v>-25.700224878048001</v>
          </cell>
          <cell r="M253">
            <v>-5.8410097488729997</v>
          </cell>
          <cell r="R253">
            <v>-3.9887270799999999</v>
          </cell>
          <cell r="S253">
            <v>-3.9887270799999999</v>
          </cell>
          <cell r="T253">
            <v>-4.6214167060089997</v>
          </cell>
          <cell r="U253">
            <v>-5.395652848678</v>
          </cell>
          <cell r="V253">
            <v>-7.1478295232970002</v>
          </cell>
          <cell r="W253">
            <v>-6.125</v>
          </cell>
          <cell r="X253">
            <v>-9.0891143373969996</v>
          </cell>
          <cell r="Y253">
            <v>-8.6622610000000009</v>
          </cell>
          <cell r="Z253">
            <v>-6.9635230000000004</v>
          </cell>
          <cell r="AA253">
            <v>-8.3170000000000002</v>
          </cell>
          <cell r="AB253">
            <v>-9.5459999999999994</v>
          </cell>
          <cell r="AC253">
            <v>-7.6959999999999997</v>
          </cell>
          <cell r="AD253">
            <v>-10.936999999999999</v>
          </cell>
          <cell r="AE253">
            <v>-6.984</v>
          </cell>
          <cell r="AF253">
            <v>-6.7190000000000003</v>
          </cell>
          <cell r="AG253">
            <v>-6.2030000000000003</v>
          </cell>
          <cell r="AH253">
            <v>-8.4870000000000001</v>
          </cell>
          <cell r="AI253">
            <v>-8.8757247724169996</v>
          </cell>
          <cell r="AJ253">
            <v>-8.9063787889500006</v>
          </cell>
          <cell r="AK253">
            <v>-7.5900714708550003</v>
          </cell>
          <cell r="AL253">
            <v>-10.496627970320001</v>
          </cell>
          <cell r="AM253">
            <v>-6.3923487074510001</v>
          </cell>
          <cell r="AN253">
            <v>-6.8673239101319998</v>
          </cell>
          <cell r="AO253">
            <v>-4.51525481991</v>
          </cell>
          <cell r="AP253">
            <v>-7.9252974405550001</v>
          </cell>
          <cell r="AQ253">
            <v>-2.520606120819</v>
          </cell>
          <cell r="AR253">
            <v>-2.2589582032159998</v>
          </cell>
          <cell r="AS253">
            <v>1.418046082976</v>
          </cell>
          <cell r="AT253">
            <v>-2.479491507813</v>
          </cell>
        </row>
        <row r="254">
          <cell r="B254" t="str">
            <v>Pre-tax profit (Pub)</v>
          </cell>
          <cell r="C254" t="str">
            <v>PTP_PUB</v>
          </cell>
          <cell r="D254" t="str">
            <v>USD</v>
          </cell>
          <cell r="F254">
            <v>-11.597</v>
          </cell>
          <cell r="G254">
            <v>-21.297262620358001</v>
          </cell>
          <cell r="H254">
            <v>-31.013920337397</v>
          </cell>
          <cell r="I254">
            <v>-37.021999999999998</v>
          </cell>
          <cell r="J254">
            <v>-27.597000000000001</v>
          </cell>
          <cell r="K254">
            <v>-35.868803002542002</v>
          </cell>
          <cell r="L254">
            <v>-25.700224878048001</v>
          </cell>
          <cell r="M254">
            <v>-5.8410097488729997</v>
          </cell>
          <cell r="R254">
            <v>-4.0013465699999999</v>
          </cell>
          <cell r="S254">
            <v>-4.0013465699999999</v>
          </cell>
          <cell r="T254">
            <v>-4.6302710542819998</v>
          </cell>
          <cell r="U254">
            <v>-5.4367979315510002</v>
          </cell>
          <cell r="V254">
            <v>-7.2288470645249996</v>
          </cell>
          <cell r="W254">
            <v>-6.14</v>
          </cell>
          <cell r="X254">
            <v>-9.090324337397</v>
          </cell>
          <cell r="Y254">
            <v>-8.6998110000000004</v>
          </cell>
          <cell r="Z254">
            <v>-7.0837849999999998</v>
          </cell>
          <cell r="AA254">
            <v>-8.3780000000000001</v>
          </cell>
          <cell r="AB254">
            <v>-9.6319999999999997</v>
          </cell>
          <cell r="AC254">
            <v>-7.7939999999999996</v>
          </cell>
          <cell r="AD254">
            <v>-11.218</v>
          </cell>
          <cell r="AE254">
            <v>-7.032</v>
          </cell>
          <cell r="AF254">
            <v>-6.7460000000000004</v>
          </cell>
          <cell r="AG254">
            <v>-5.694</v>
          </cell>
          <cell r="AH254">
            <v>-8.125</v>
          </cell>
          <cell r="AI254">
            <v>-8.8757247724169996</v>
          </cell>
          <cell r="AJ254">
            <v>-8.9063787889500006</v>
          </cell>
          <cell r="AK254">
            <v>-7.5900714708550003</v>
          </cell>
          <cell r="AL254">
            <v>-10.496627970320001</v>
          </cell>
          <cell r="AM254">
            <v>-6.3923487074510001</v>
          </cell>
          <cell r="AN254">
            <v>-6.8673239101319998</v>
          </cell>
          <cell r="AO254">
            <v>-4.51525481991</v>
          </cell>
          <cell r="AP254">
            <v>-7.9252974405550001</v>
          </cell>
          <cell r="AQ254">
            <v>-2.520606120819</v>
          </cell>
          <cell r="AR254">
            <v>-2.2589582032159998</v>
          </cell>
          <cell r="AS254">
            <v>1.418046082976</v>
          </cell>
          <cell r="AT254">
            <v>-2.479491507813</v>
          </cell>
        </row>
        <row r="255">
          <cell r="B255" t="str">
            <v>Sales, revenue (Pub)</v>
          </cell>
          <cell r="C255" t="str">
            <v>REVS_PUB</v>
          </cell>
          <cell r="D255" t="str">
            <v>USD</v>
          </cell>
          <cell r="F255">
            <v>14.032</v>
          </cell>
          <cell r="G255">
            <v>32.391640000000002</v>
          </cell>
          <cell r="H255">
            <v>58.413035000000001</v>
          </cell>
          <cell r="I255">
            <v>95.918000000000006</v>
          </cell>
          <cell r="J255">
            <v>149.95400000000001</v>
          </cell>
          <cell r="K255">
            <v>205.978852206852</v>
          </cell>
          <cell r="L255">
            <v>276.94869891497302</v>
          </cell>
          <cell r="M255">
            <v>365.616811226474</v>
          </cell>
          <cell r="R255">
            <v>6.0989399999999998</v>
          </cell>
          <cell r="S255">
            <v>6.0989399999999998</v>
          </cell>
          <cell r="T255">
            <v>7.4329700000000001</v>
          </cell>
          <cell r="U255">
            <v>8.7142599999999995</v>
          </cell>
          <cell r="V255">
            <v>10.14547</v>
          </cell>
          <cell r="W255">
            <v>12.211</v>
          </cell>
          <cell r="X255">
            <v>13.928006999999999</v>
          </cell>
          <cell r="Y255">
            <v>15.426961</v>
          </cell>
          <cell r="Z255">
            <v>16.847066999999999</v>
          </cell>
          <cell r="AA255">
            <v>19.736000000000001</v>
          </cell>
          <cell r="AB255">
            <v>22.504000000000001</v>
          </cell>
          <cell r="AC255">
            <v>25.507000000000001</v>
          </cell>
          <cell r="AD255">
            <v>28.170999999999999</v>
          </cell>
          <cell r="AE255">
            <v>32.292000000000002</v>
          </cell>
          <cell r="AF255">
            <v>36.03</v>
          </cell>
          <cell r="AG255">
            <v>39.286999999999999</v>
          </cell>
          <cell r="AH255">
            <v>42.344999999999999</v>
          </cell>
          <cell r="AI255">
            <v>45.545291016999997</v>
          </cell>
          <cell r="AJ255">
            <v>49.481766310365003</v>
          </cell>
          <cell r="AK255">
            <v>53.362121147659003</v>
          </cell>
          <cell r="AL255">
            <v>57.589673731828</v>
          </cell>
          <cell r="AM255">
            <v>60.589027627957996</v>
          </cell>
          <cell r="AN255">
            <v>66.004624472405993</v>
          </cell>
          <cell r="AO255">
            <v>72.151365966217</v>
          </cell>
          <cell r="AP255">
            <v>78.203680848391002</v>
          </cell>
          <cell r="AQ255">
            <v>80.891021461007</v>
          </cell>
          <cell r="AR255">
            <v>87.610304334491005</v>
          </cell>
          <cell r="AS255">
            <v>95.010400838044006</v>
          </cell>
          <cell r="AT255">
            <v>102.105084592932</v>
          </cell>
        </row>
        <row r="256">
          <cell r="B256" t="str">
            <v>Total shareholders' equity (Pub)</v>
          </cell>
          <cell r="C256" t="str">
            <v>EQ_PUB</v>
          </cell>
          <cell r="D256" t="str">
            <v>USD</v>
          </cell>
          <cell r="F256">
            <v>32.216000000000001</v>
          </cell>
          <cell r="G256">
            <v>61.307824750000002</v>
          </cell>
          <cell r="H256">
            <v>43.563826149999997</v>
          </cell>
          <cell r="I256">
            <v>128.44200000000001</v>
          </cell>
          <cell r="J256">
            <v>113.976</v>
          </cell>
          <cell r="K256">
            <v>78.107196997458004</v>
          </cell>
          <cell r="L256">
            <v>52.406972119411002</v>
          </cell>
          <cell r="M256">
            <v>46.565962370538003</v>
          </cell>
          <cell r="R256">
            <v>28.250948510000001</v>
          </cell>
          <cell r="S256">
            <v>28.250948510000001</v>
          </cell>
          <cell r="T256">
            <v>23.65180951</v>
          </cell>
          <cell r="U256">
            <v>18.25696254</v>
          </cell>
          <cell r="V256">
            <v>61.307824750000002</v>
          </cell>
          <cell r="W256">
            <v>55.239459709999998</v>
          </cell>
          <cell r="X256">
            <v>59.323044090000003</v>
          </cell>
          <cell r="Y256">
            <v>50.657279619999997</v>
          </cell>
          <cell r="Z256">
            <v>43.563826149999997</v>
          </cell>
          <cell r="AA256">
            <v>35.6</v>
          </cell>
          <cell r="AB256">
            <v>109.977</v>
          </cell>
          <cell r="AC256">
            <v>124.982</v>
          </cell>
          <cell r="AD256">
            <v>128.44200000000001</v>
          </cell>
          <cell r="AE256">
            <v>128.875</v>
          </cell>
          <cell r="AF256">
            <v>120.85299999999999</v>
          </cell>
          <cell r="AG256">
            <v>117.70099999999999</v>
          </cell>
          <cell r="AH256">
            <v>113.976</v>
          </cell>
          <cell r="AI256">
            <v>105.100275227583</v>
          </cell>
          <cell r="AJ256">
            <v>96.193896438633004</v>
          </cell>
          <cell r="AK256">
            <v>88.603824967777996</v>
          </cell>
          <cell r="AL256">
            <v>78.107196997458004</v>
          </cell>
          <cell r="AM256">
            <v>71.714848290008007</v>
          </cell>
          <cell r="AN256">
            <v>64.847524379876006</v>
          </cell>
          <cell r="AO256">
            <v>60.332269559966001</v>
          </cell>
          <cell r="AP256">
            <v>52.406972119411002</v>
          </cell>
          <cell r="AQ256">
            <v>49.886365998591998</v>
          </cell>
          <cell r="AR256">
            <v>47.627407795376001</v>
          </cell>
          <cell r="AS256">
            <v>49.045453878350997</v>
          </cell>
          <cell r="AT256">
            <v>46.565962370538003</v>
          </cell>
        </row>
        <row r="257">
          <cell r="A257" t="str">
            <v>Income Statement</v>
          </cell>
        </row>
        <row r="258">
          <cell r="B258" t="str">
            <v>Provision for income tax</v>
          </cell>
          <cell r="C258" t="str">
            <v>PROV_INC_TAX</v>
          </cell>
          <cell r="D258" t="str">
            <v>USD</v>
          </cell>
          <cell r="F258">
            <v>-1E-3</v>
          </cell>
          <cell r="G258">
            <v>0</v>
          </cell>
          <cell r="H258">
            <v>-3.0000000000000001E-3</v>
          </cell>
          <cell r="I258">
            <v>-2.8000000000000001E-2</v>
          </cell>
          <cell r="J258">
            <v>0.47699999999999998</v>
          </cell>
          <cell r="K258">
            <v>0</v>
          </cell>
          <cell r="L258">
            <v>0</v>
          </cell>
          <cell r="M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-3.0000000000000001E-3</v>
          </cell>
          <cell r="X258">
            <v>0</v>
          </cell>
          <cell r="Y258">
            <v>0</v>
          </cell>
          <cell r="Z258">
            <v>0</v>
          </cell>
          <cell r="AA258">
            <v>-0.02</v>
          </cell>
          <cell r="AB258">
            <v>-1.7000000000000001E-2</v>
          </cell>
          <cell r="AC258">
            <v>-8.9999999999999993E-3</v>
          </cell>
          <cell r="AD258">
            <v>1.7999999999999999E-2</v>
          </cell>
          <cell r="AE258">
            <v>1.4E-2</v>
          </cell>
          <cell r="AF258">
            <v>1.6E-2</v>
          </cell>
          <cell r="AG258">
            <v>-0.126</v>
          </cell>
          <cell r="AH258">
            <v>0.57299999999999995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</row>
        <row r="259">
          <cell r="B259" t="str">
            <v>Minority interest</v>
          </cell>
          <cell r="C259" t="str">
            <v>INC_MINORITY</v>
          </cell>
          <cell r="D259" t="str">
            <v>USD</v>
          </cell>
        </row>
        <row r="260">
          <cell r="B260" t="str">
            <v>Net income (pre-preferred dividends)</v>
          </cell>
          <cell r="C260" t="str">
            <v>NI_PRE_PREF</v>
          </cell>
          <cell r="D260" t="str">
            <v>USD</v>
          </cell>
          <cell r="F260">
            <v>-11.598000000000001</v>
          </cell>
          <cell r="G260">
            <v>-21.297262620358001</v>
          </cell>
          <cell r="H260">
            <v>-31.016920337397</v>
          </cell>
          <cell r="I260">
            <v>-37.049999999999997</v>
          </cell>
          <cell r="J260">
            <v>-27.12</v>
          </cell>
          <cell r="K260">
            <v>-35.868803002542002</v>
          </cell>
          <cell r="L260">
            <v>-25.700224878048001</v>
          </cell>
          <cell r="M260">
            <v>-5.8410097488729997</v>
          </cell>
          <cell r="R260">
            <v>-4.0013465699999999</v>
          </cell>
          <cell r="S260">
            <v>-4.0013465699999999</v>
          </cell>
          <cell r="T260">
            <v>-4.6302710542819998</v>
          </cell>
          <cell r="U260">
            <v>-5.4367979315510002</v>
          </cell>
          <cell r="V260">
            <v>-7.2288470645249996</v>
          </cell>
          <cell r="W260">
            <v>-6.1429999999999998</v>
          </cell>
          <cell r="X260">
            <v>-9.090324337397</v>
          </cell>
          <cell r="Y260">
            <v>-8.6998110000000004</v>
          </cell>
          <cell r="Z260">
            <v>-7.0837849999999998</v>
          </cell>
          <cell r="AA260">
            <v>-8.3979999999999997</v>
          </cell>
          <cell r="AB260">
            <v>-9.6489999999999991</v>
          </cell>
          <cell r="AC260">
            <v>-7.8029999999999999</v>
          </cell>
          <cell r="AD260">
            <v>-11.2</v>
          </cell>
          <cell r="AE260">
            <v>-7.0179999999999998</v>
          </cell>
          <cell r="AF260">
            <v>-6.73</v>
          </cell>
          <cell r="AG260">
            <v>-5.82</v>
          </cell>
          <cell r="AH260">
            <v>-7.5519999999999996</v>
          </cell>
          <cell r="AI260">
            <v>-8.8757247724169996</v>
          </cell>
          <cell r="AJ260">
            <v>-8.9063787889500006</v>
          </cell>
          <cell r="AK260">
            <v>-7.5900714708550003</v>
          </cell>
          <cell r="AL260">
            <v>-10.496627970320001</v>
          </cell>
          <cell r="AM260">
            <v>-6.3923487074510001</v>
          </cell>
          <cell r="AN260">
            <v>-6.8673239101319998</v>
          </cell>
          <cell r="AO260">
            <v>-4.51525481991</v>
          </cell>
          <cell r="AP260">
            <v>-7.9252974405550001</v>
          </cell>
          <cell r="AQ260">
            <v>-2.520606120819</v>
          </cell>
          <cell r="AR260">
            <v>-2.2589582032159998</v>
          </cell>
          <cell r="AS260">
            <v>1.418046082976</v>
          </cell>
          <cell r="AT260">
            <v>-2.479491507813</v>
          </cell>
        </row>
        <row r="261">
          <cell r="B261" t="str">
            <v>Preferred dividends</v>
          </cell>
          <cell r="C261" t="str">
            <v>PREF_DIV</v>
          </cell>
          <cell r="D261" t="str">
            <v>USD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</row>
        <row r="262">
          <cell r="B262" t="str">
            <v>Net income (pre-exceptionals)</v>
          </cell>
          <cell r="C262" t="str">
            <v>NET_EARNING</v>
          </cell>
          <cell r="D262" t="str">
            <v>USD</v>
          </cell>
          <cell r="F262">
            <v>-11.598000000000001</v>
          </cell>
          <cell r="G262">
            <v>-21.297262620358001</v>
          </cell>
          <cell r="H262">
            <v>-31.016920337397</v>
          </cell>
          <cell r="I262">
            <v>-37.049999999999997</v>
          </cell>
          <cell r="J262">
            <v>-27.12</v>
          </cell>
          <cell r="K262">
            <v>-35.868803002542002</v>
          </cell>
          <cell r="L262">
            <v>-25.700224878048001</v>
          </cell>
          <cell r="M262">
            <v>-5.8410097488729997</v>
          </cell>
          <cell r="R262">
            <v>-4.0013465699999999</v>
          </cell>
          <cell r="S262">
            <v>-4.0013465699999999</v>
          </cell>
          <cell r="T262">
            <v>-4.6302710542819998</v>
          </cell>
          <cell r="U262">
            <v>-5.4367979315510002</v>
          </cell>
          <cell r="V262">
            <v>-7.2288470645249996</v>
          </cell>
          <cell r="W262">
            <v>-6.1429999999999998</v>
          </cell>
          <cell r="X262">
            <v>-9.090324337397</v>
          </cell>
          <cell r="Y262">
            <v>-8.6998110000000004</v>
          </cell>
          <cell r="Z262">
            <v>-7.0837849999999998</v>
          </cell>
          <cell r="AA262">
            <v>-8.3979999999999997</v>
          </cell>
          <cell r="AB262">
            <v>-9.6489999999999991</v>
          </cell>
          <cell r="AC262">
            <v>-7.8029999999999999</v>
          </cell>
          <cell r="AD262">
            <v>-11.2</v>
          </cell>
          <cell r="AE262">
            <v>-7.0179999999999998</v>
          </cell>
          <cell r="AF262">
            <v>-6.73</v>
          </cell>
          <cell r="AG262">
            <v>-5.82</v>
          </cell>
          <cell r="AH262">
            <v>-7.5519999999999996</v>
          </cell>
          <cell r="AI262">
            <v>-8.8757247724169996</v>
          </cell>
          <cell r="AJ262">
            <v>-8.9063787889500006</v>
          </cell>
          <cell r="AK262">
            <v>-7.5900714708550003</v>
          </cell>
          <cell r="AL262">
            <v>-10.496627970320001</v>
          </cell>
          <cell r="AM262">
            <v>-6.3923487074510001</v>
          </cell>
          <cell r="AN262">
            <v>-6.8673239101319998</v>
          </cell>
          <cell r="AO262">
            <v>-4.51525481991</v>
          </cell>
          <cell r="AP262">
            <v>-7.9252974405550001</v>
          </cell>
          <cell r="AQ262">
            <v>-2.520606120819</v>
          </cell>
          <cell r="AR262">
            <v>-2.2589582032159998</v>
          </cell>
          <cell r="AS262">
            <v>1.418046082976</v>
          </cell>
          <cell r="AT262">
            <v>-2.479491507813</v>
          </cell>
        </row>
        <row r="263">
          <cell r="B263" t="str">
            <v>Post-tax exceptionals</v>
          </cell>
          <cell r="C263" t="str">
            <v>TAX_EXC</v>
          </cell>
          <cell r="D263" t="str">
            <v>USD</v>
          </cell>
          <cell r="F263">
            <v>-0.219</v>
          </cell>
          <cell r="G263">
            <v>-1.3089999999999999</v>
          </cell>
          <cell r="H263">
            <v>-3.3690000000000002</v>
          </cell>
          <cell r="I263">
            <v>-10.31</v>
          </cell>
          <cell r="J263">
            <v>-27.216999999999999</v>
          </cell>
          <cell r="K263">
            <v>-33.453442737023998</v>
          </cell>
          <cell r="L263">
            <v>-43.615095758732998</v>
          </cell>
          <cell r="M263">
            <v>-55.722432631634</v>
          </cell>
          <cell r="R263">
            <v>-0.193</v>
          </cell>
          <cell r="S263">
            <v>-0.193</v>
          </cell>
          <cell r="T263">
            <v>-0.33500000000000002</v>
          </cell>
          <cell r="U263">
            <v>-0.36299999999999999</v>
          </cell>
          <cell r="V263">
            <v>-0.41799999999999998</v>
          </cell>
          <cell r="W263">
            <v>-0.51300000000000001</v>
          </cell>
          <cell r="X263">
            <v>-0.83799999999999997</v>
          </cell>
          <cell r="Y263">
            <v>-1.0660000000000001</v>
          </cell>
          <cell r="Z263">
            <v>-0.95199999999999996</v>
          </cell>
          <cell r="AA263">
            <v>-1.1259999999999999</v>
          </cell>
          <cell r="AB263">
            <v>-2.7410000000000001</v>
          </cell>
          <cell r="AC263">
            <v>-2.1480000000000001</v>
          </cell>
          <cell r="AD263">
            <v>-4.2949999999999999</v>
          </cell>
          <cell r="AE263">
            <v>-5.4909999999999997</v>
          </cell>
          <cell r="AF263">
            <v>-6.3819999999999997</v>
          </cell>
          <cell r="AG263">
            <v>-6.9829999999999997</v>
          </cell>
          <cell r="AH263">
            <v>-8.3610000000000007</v>
          </cell>
          <cell r="AI263">
            <v>-6.8342477838009996</v>
          </cell>
          <cell r="AJ263">
            <v>-7.8704574093739996</v>
          </cell>
          <cell r="AK263">
            <v>-8.5822799147140003</v>
          </cell>
          <cell r="AL263">
            <v>-10.166457629133999</v>
          </cell>
          <cell r="AM263">
            <v>-8.7886737437000004</v>
          </cell>
          <cell r="AN263">
            <v>-10.168522593921001</v>
          </cell>
          <cell r="AO263">
            <v>-11.243414924091001</v>
          </cell>
          <cell r="AP263">
            <v>-13.41448449702</v>
          </cell>
          <cell r="AQ263">
            <v>-11.329101680911</v>
          </cell>
          <cell r="AR263">
            <v>-13.058993059773</v>
          </cell>
          <cell r="AS263">
            <v>-14.330507730140001</v>
          </cell>
          <cell r="AT263">
            <v>-17.003830160810999</v>
          </cell>
        </row>
        <row r="264">
          <cell r="B264" t="str">
            <v>Net income (post-exceptionals)</v>
          </cell>
          <cell r="C264" t="str">
            <v>NET_INC</v>
          </cell>
          <cell r="D264" t="str">
            <v>USD</v>
          </cell>
          <cell r="F264">
            <v>-11.817</v>
          </cell>
          <cell r="G264">
            <v>-22.606262620357999</v>
          </cell>
          <cell r="H264">
            <v>-34.385920337397003</v>
          </cell>
          <cell r="I264">
            <v>-47.36</v>
          </cell>
          <cell r="J264">
            <v>-54.337000000000003</v>
          </cell>
          <cell r="K264">
            <v>-69.322245739565005</v>
          </cell>
          <cell r="L264">
            <v>-69.315320636780001</v>
          </cell>
          <cell r="M264">
            <v>-61.563442380506999</v>
          </cell>
          <cell r="R264">
            <v>-4.1943465700000004</v>
          </cell>
          <cell r="S264">
            <v>-4.1943465700000004</v>
          </cell>
          <cell r="T264">
            <v>-4.9652710542819998</v>
          </cell>
          <cell r="U264">
            <v>-5.7997979315509998</v>
          </cell>
          <cell r="V264">
            <v>-7.6468470645249997</v>
          </cell>
          <cell r="W264">
            <v>-6.6559999999999997</v>
          </cell>
          <cell r="X264">
            <v>-9.9283243373969992</v>
          </cell>
          <cell r="Y264">
            <v>-9.7658109999999994</v>
          </cell>
          <cell r="Z264">
            <v>-8.0357850000000006</v>
          </cell>
          <cell r="AA264">
            <v>-9.5239999999999991</v>
          </cell>
          <cell r="AB264">
            <v>-12.39</v>
          </cell>
          <cell r="AC264">
            <v>-9.9510000000000005</v>
          </cell>
          <cell r="AD264">
            <v>-15.494999999999999</v>
          </cell>
          <cell r="AE264">
            <v>-12.509</v>
          </cell>
          <cell r="AF264">
            <v>-13.112</v>
          </cell>
          <cell r="AG264">
            <v>-12.803000000000001</v>
          </cell>
          <cell r="AH264">
            <v>-15.913</v>
          </cell>
          <cell r="AI264">
            <v>-15.709972556218</v>
          </cell>
          <cell r="AJ264">
            <v>-16.776836198323998</v>
          </cell>
          <cell r="AK264">
            <v>-16.172351385569002</v>
          </cell>
          <cell r="AL264">
            <v>-20.663085599454</v>
          </cell>
          <cell r="AM264">
            <v>-15.181022451151</v>
          </cell>
          <cell r="AN264">
            <v>-17.035846504053001</v>
          </cell>
          <cell r="AO264">
            <v>-15.758669744001001</v>
          </cell>
          <cell r="AP264">
            <v>-21.339781937575999</v>
          </cell>
          <cell r="AQ264">
            <v>-13.84970780173</v>
          </cell>
          <cell r="AR264">
            <v>-15.317951262989</v>
          </cell>
          <cell r="AS264">
            <v>-12.912461647163999</v>
          </cell>
          <cell r="AT264">
            <v>-19.483321668624999</v>
          </cell>
        </row>
        <row r="265">
          <cell r="B265" t="str">
            <v>EPS (pre-exceptionals, basic)</v>
          </cell>
          <cell r="C265" t="str">
            <v>EPS</v>
          </cell>
          <cell r="D265" t="str">
            <v>USD</v>
          </cell>
          <cell r="F265">
            <v>-2.939923954373</v>
          </cell>
          <cell r="G265">
            <v>-9.365550844485</v>
          </cell>
          <cell r="H265">
            <v>-11.246164009208</v>
          </cell>
          <cell r="I265">
            <v>-1.50741501719</v>
          </cell>
          <cell r="J265">
            <v>-0.67221475179199996</v>
          </cell>
          <cell r="K265">
            <v>-0.85477018472199995</v>
          </cell>
          <cell r="L265">
            <v>-0.59159171993500004</v>
          </cell>
          <cell r="M265">
            <v>-0.129896069142</v>
          </cell>
          <cell r="R265">
            <v>-1.759607110818</v>
          </cell>
          <cell r="S265">
            <v>-1.759607110818</v>
          </cell>
          <cell r="T265">
            <v>-2.0361790036420002</v>
          </cell>
          <cell r="U265">
            <v>-2.3908522126429999</v>
          </cell>
          <cell r="V265">
            <v>-3.1789125173809998</v>
          </cell>
          <cell r="W265">
            <v>-2.401485535575</v>
          </cell>
          <cell r="X265">
            <v>-3.3568405972659998</v>
          </cell>
          <cell r="Y265">
            <v>-3.0982232905979998</v>
          </cell>
          <cell r="Z265">
            <v>-2.3947887085869999</v>
          </cell>
          <cell r="AA265">
            <v>-2.6400502986480001</v>
          </cell>
          <cell r="AB265">
            <v>-0.48678236303099998</v>
          </cell>
          <cell r="AC265">
            <v>-0.210584552275</v>
          </cell>
          <cell r="AD265">
            <v>-0.292756881094</v>
          </cell>
          <cell r="AE265">
            <v>-0.178216816069</v>
          </cell>
          <cell r="AF265">
            <v>-0.16711777706</v>
          </cell>
          <cell r="AG265">
            <v>-0.14311006196500001</v>
          </cell>
          <cell r="AH265">
            <v>-0.18393044155999999</v>
          </cell>
          <cell r="AI265">
            <v>-0.21429664545800001</v>
          </cell>
          <cell r="AJ265">
            <v>-0.21317548294899999</v>
          </cell>
          <cell r="AK265">
            <v>-0.180098914428</v>
          </cell>
          <cell r="AL265">
            <v>-0.24691570466500001</v>
          </cell>
          <cell r="AM265">
            <v>-0.14907250307600001</v>
          </cell>
          <cell r="AN265">
            <v>-0.15876956297100001</v>
          </cell>
          <cell r="AO265">
            <v>-0.10349253482200001</v>
          </cell>
          <cell r="AP265">
            <v>-0.180091717333</v>
          </cell>
          <cell r="AQ265">
            <v>-5.6785687781000002E-2</v>
          </cell>
          <cell r="AR265">
            <v>-5.0454756769999998E-2</v>
          </cell>
          <cell r="AS265">
            <v>3.1401364873E-2</v>
          </cell>
          <cell r="AT265">
            <v>-5.4436383556000001E-2</v>
          </cell>
        </row>
        <row r="266">
          <cell r="B266" t="str">
            <v>EPS (pre-exceptionals, diluted)</v>
          </cell>
          <cell r="C266" t="str">
            <v>EPS_FUL_DIL</v>
          </cell>
          <cell r="D266" t="str">
            <v>USD</v>
          </cell>
          <cell r="F266">
            <v>-2.939923954373</v>
          </cell>
          <cell r="G266">
            <v>-9.365550844485</v>
          </cell>
          <cell r="H266">
            <v>-11.246164009208</v>
          </cell>
          <cell r="I266">
            <v>-1.3425142537820001</v>
          </cell>
          <cell r="J266">
            <v>-0.57782223541</v>
          </cell>
          <cell r="K266">
            <v>-0.735585553379</v>
          </cell>
          <cell r="L266">
            <v>-0.51153224085299998</v>
          </cell>
          <cell r="M266">
            <v>-0.11283499137</v>
          </cell>
          <cell r="R266">
            <v>-1.759607110818</v>
          </cell>
          <cell r="S266">
            <v>-1.759607110818</v>
          </cell>
          <cell r="T266">
            <v>-2.0361790036420002</v>
          </cell>
          <cell r="U266">
            <v>-2.3908522126429999</v>
          </cell>
          <cell r="V266">
            <v>-3.1789125173809998</v>
          </cell>
          <cell r="W266">
            <v>-2.401485535575</v>
          </cell>
          <cell r="X266">
            <v>-3.3568405972659998</v>
          </cell>
          <cell r="Y266">
            <v>-3.0982232905979998</v>
          </cell>
          <cell r="Z266">
            <v>-2.3947887085869999</v>
          </cell>
          <cell r="AA266">
            <v>-2.6400502986480001</v>
          </cell>
          <cell r="AB266">
            <v>-0.48678236303099998</v>
          </cell>
          <cell r="AC266">
            <v>-0.18554715365999999</v>
          </cell>
          <cell r="AD266">
            <v>-0.247061242884</v>
          </cell>
          <cell r="AE266">
            <v>-0.153657905225</v>
          </cell>
          <cell r="AF266">
            <v>-0.14364096673599999</v>
          </cell>
          <cell r="AG266">
            <v>-0.122900357205</v>
          </cell>
          <cell r="AH266">
            <v>-0.157799666156</v>
          </cell>
          <cell r="AI266">
            <v>-0.184078416902</v>
          </cell>
          <cell r="AJ266">
            <v>-0.18333912356599999</v>
          </cell>
          <cell r="AK266">
            <v>-0.15507964555600001</v>
          </cell>
          <cell r="AL266">
            <v>-0.212869619761</v>
          </cell>
          <cell r="AM266">
            <v>-0.128670587157</v>
          </cell>
          <cell r="AN266">
            <v>-0.137202271672</v>
          </cell>
          <cell r="AO266">
            <v>-8.9538740276000006E-2</v>
          </cell>
          <cell r="AP266">
            <v>-0.15599088814699999</v>
          </cell>
          <cell r="AQ266">
            <v>-4.9242896669000003E-2</v>
          </cell>
          <cell r="AR266">
            <v>-4.3802787220999999E-2</v>
          </cell>
          <cell r="AS266">
            <v>2.7292218553E-2</v>
          </cell>
          <cell r="AT266">
            <v>-4.7365929714999998E-2</v>
          </cell>
        </row>
        <row r="267">
          <cell r="B267" t="str">
            <v>EPS (post-exceptionals, basic)</v>
          </cell>
          <cell r="C267" t="str">
            <v>EPS_POST_BASIC</v>
          </cell>
          <cell r="D267" t="str">
            <v>USD</v>
          </cell>
          <cell r="F267">
            <v>-2.995437262357</v>
          </cell>
          <cell r="G267">
            <v>-9.9411884874050003</v>
          </cell>
          <cell r="H267">
            <v>-12.467701355111</v>
          </cell>
          <cell r="I267">
            <v>-1.926887320219</v>
          </cell>
          <cell r="J267">
            <v>-1.34683381151</v>
          </cell>
          <cell r="K267">
            <v>-1.6519812158760001</v>
          </cell>
          <cell r="L267">
            <v>-1.5955646282460001</v>
          </cell>
          <cell r="M267">
            <v>-1.3690867695690001</v>
          </cell>
          <cell r="R267">
            <v>-1.8444795822340001</v>
          </cell>
          <cell r="S267">
            <v>-1.8444795822340001</v>
          </cell>
          <cell r="T267">
            <v>-2.1834965058410001</v>
          </cell>
          <cell r="U267">
            <v>-2.5504828195039999</v>
          </cell>
          <cell r="V267">
            <v>-3.362729579826</v>
          </cell>
          <cell r="W267">
            <v>-2.602032838155</v>
          </cell>
          <cell r="X267">
            <v>-3.6662940684629999</v>
          </cell>
          <cell r="Y267">
            <v>-3.477852920228</v>
          </cell>
          <cell r="Z267">
            <v>-2.7166277890470001</v>
          </cell>
          <cell r="AA267">
            <v>-2.9940270355230001</v>
          </cell>
          <cell r="AB267">
            <v>-0.625063061245</v>
          </cell>
          <cell r="AC267">
            <v>-0.26855400226699999</v>
          </cell>
          <cell r="AD267">
            <v>-0.40502391719199998</v>
          </cell>
          <cell r="AE267">
            <v>-0.31765661900999997</v>
          </cell>
          <cell r="AF267">
            <v>-0.32559409997299998</v>
          </cell>
          <cell r="AG267">
            <v>-0.31481754696600001</v>
          </cell>
          <cell r="AH267">
            <v>-0.38756423683000002</v>
          </cell>
          <cell r="AI267">
            <v>-0.37930360678699998</v>
          </cell>
          <cell r="AJ267">
            <v>-0.401556035699</v>
          </cell>
          <cell r="AK267">
            <v>-0.38374117285600001</v>
          </cell>
          <cell r="AL267">
            <v>-0.486064701519</v>
          </cell>
          <cell r="AM267">
            <v>-0.35402840483499998</v>
          </cell>
          <cell r="AN267">
            <v>-0.39386141380400003</v>
          </cell>
          <cell r="AO267">
            <v>-0.36119881208799998</v>
          </cell>
          <cell r="AP267">
            <v>-0.48491782238800002</v>
          </cell>
          <cell r="AQ267">
            <v>-0.31201431139500002</v>
          </cell>
          <cell r="AR267">
            <v>-0.34213271590700001</v>
          </cell>
          <cell r="AS267">
            <v>-0.28593493854599999</v>
          </cell>
          <cell r="AT267">
            <v>-0.42774962848800002</v>
          </cell>
        </row>
        <row r="268">
          <cell r="B268" t="str">
            <v>EPS (post-exceptionals, diluted)</v>
          </cell>
          <cell r="C268" t="str">
            <v>FULLY_DIL_EPS</v>
          </cell>
          <cell r="D268" t="str">
            <v>USD</v>
          </cell>
          <cell r="F268">
            <v>-2.995437262357</v>
          </cell>
          <cell r="G268">
            <v>-9.9411884874050003</v>
          </cell>
          <cell r="H268">
            <v>-12.467701355111</v>
          </cell>
          <cell r="I268">
            <v>-1.7160991918790001</v>
          </cell>
          <cell r="J268">
            <v>-1.1577111653929999</v>
          </cell>
          <cell r="K268">
            <v>-1.4216376969769999</v>
          </cell>
          <cell r="L268">
            <v>-1.379638561882</v>
          </cell>
          <cell r="M268">
            <v>-1.189265347663</v>
          </cell>
          <cell r="R268">
            <v>-1.8444795822340001</v>
          </cell>
          <cell r="S268">
            <v>-1.8444795822340001</v>
          </cell>
          <cell r="T268">
            <v>-2.1834965058410001</v>
          </cell>
          <cell r="U268">
            <v>-2.5504828195039999</v>
          </cell>
          <cell r="V268">
            <v>-3.362729579826</v>
          </cell>
          <cell r="W268">
            <v>-2.602032838155</v>
          </cell>
          <cell r="X268">
            <v>-3.6662940684629999</v>
          </cell>
          <cell r="Y268">
            <v>-3.477852920228</v>
          </cell>
          <cell r="Z268">
            <v>-2.7166277890470001</v>
          </cell>
          <cell r="AA268">
            <v>-2.9940270355230001</v>
          </cell>
          <cell r="AB268">
            <v>-0.625063061245</v>
          </cell>
          <cell r="AC268">
            <v>-0.23662434013399999</v>
          </cell>
          <cell r="AD268">
            <v>-0.341804817722</v>
          </cell>
          <cell r="AE268">
            <v>-0.27388240758900001</v>
          </cell>
          <cell r="AF268">
            <v>-0.27985443623200001</v>
          </cell>
          <cell r="AG268">
            <v>-0.270359668951</v>
          </cell>
          <cell r="AH268">
            <v>-0.33250345438700002</v>
          </cell>
          <cell r="AI268">
            <v>-0.32581754751000003</v>
          </cell>
          <cell r="AJ268">
            <v>-0.34535365244499999</v>
          </cell>
          <cell r="AK268">
            <v>-0.33043200321799998</v>
          </cell>
          <cell r="AL268">
            <v>-0.419043447771</v>
          </cell>
          <cell r="AM268">
            <v>-0.30557642610300001</v>
          </cell>
          <cell r="AN268">
            <v>-0.34035919534300002</v>
          </cell>
          <cell r="AO268">
            <v>-0.31249873895899999</v>
          </cell>
          <cell r="AP268">
            <v>-0.42002354640599998</v>
          </cell>
          <cell r="AQ268">
            <v>-0.270569735009</v>
          </cell>
          <cell r="AR268">
            <v>-0.29702584088400003</v>
          </cell>
          <cell r="AS268">
            <v>-0.24851782291399999</v>
          </cell>
          <cell r="AT268">
            <v>-0.37219149243299998</v>
          </cell>
        </row>
        <row r="269">
          <cell r="B269" t="str">
            <v>Common dividends paid</v>
          </cell>
          <cell r="C269" t="str">
            <v>COMMON_DIV_PAID</v>
          </cell>
          <cell r="D269" t="str">
            <v>USD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</row>
        <row r="270">
          <cell r="B270" t="str">
            <v>DPS, dividend per share</v>
          </cell>
          <cell r="C270" t="str">
            <v>DPS</v>
          </cell>
          <cell r="D270" t="str">
            <v>USD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</row>
        <row r="271">
          <cell r="B271" t="str">
            <v>Weighted average shares outstanding, basic</v>
          </cell>
          <cell r="C271" t="str">
            <v>SH</v>
          </cell>
          <cell r="F271">
            <v>3.9449999999999998</v>
          </cell>
          <cell r="G271">
            <v>2.274</v>
          </cell>
          <cell r="H271">
            <v>2.758</v>
          </cell>
          <cell r="I271">
            <v>24.578499999999998</v>
          </cell>
          <cell r="J271">
            <v>40.344250000000002</v>
          </cell>
          <cell r="K271">
            <v>41.963095629283998</v>
          </cell>
          <cell r="L271">
            <v>43.442502678792003</v>
          </cell>
          <cell r="M271">
            <v>44.966793740844999</v>
          </cell>
          <cell r="R271">
            <v>2.274</v>
          </cell>
          <cell r="S271">
            <v>2.274</v>
          </cell>
          <cell r="T271">
            <v>2.274</v>
          </cell>
          <cell r="U271">
            <v>2.274</v>
          </cell>
          <cell r="V271">
            <v>2.274</v>
          </cell>
          <cell r="W271">
            <v>2.5579999999999998</v>
          </cell>
          <cell r="X271">
            <v>2.7080000000000002</v>
          </cell>
          <cell r="Y271">
            <v>2.8079999999999998</v>
          </cell>
          <cell r="Z271">
            <v>2.9580000000000002</v>
          </cell>
          <cell r="AA271">
            <v>3.181</v>
          </cell>
          <cell r="AB271">
            <v>19.821999999999999</v>
          </cell>
          <cell r="AC271">
            <v>37.054000000000002</v>
          </cell>
          <cell r="AD271">
            <v>38.256999999999998</v>
          </cell>
          <cell r="AE271">
            <v>39.378999999999998</v>
          </cell>
          <cell r="AF271">
            <v>40.271000000000001</v>
          </cell>
          <cell r="AG271">
            <v>40.667999999999999</v>
          </cell>
          <cell r="AH271">
            <v>41.058999999999997</v>
          </cell>
          <cell r="AI271">
            <v>41.417936120588003</v>
          </cell>
          <cell r="AJ271">
            <v>41.779564262081003</v>
          </cell>
          <cell r="AK271">
            <v>42.143904614634998</v>
          </cell>
          <cell r="AL271">
            <v>42.510977519832998</v>
          </cell>
          <cell r="AM271">
            <v>42.880803471820002</v>
          </cell>
          <cell r="AN271">
            <v>43.253403118446997</v>
          </cell>
          <cell r="AO271">
            <v>43.628797262422999</v>
          </cell>
          <cell r="AP271">
            <v>44.007006862479997</v>
          </cell>
          <cell r="AQ271">
            <v>44.388053034536</v>
          </cell>
          <cell r="AR271">
            <v>44.771957052883998</v>
          </cell>
          <cell r="AS271">
            <v>45.158740351368998</v>
          </cell>
          <cell r="AT271">
            <v>45.548424524592001</v>
          </cell>
        </row>
        <row r="272">
          <cell r="B272" t="str">
            <v>Diluted average shares outstanding (mn)</v>
          </cell>
          <cell r="C272" t="str">
            <v>DILUTE_SHARES</v>
          </cell>
          <cell r="F272">
            <v>3.9449999999999998</v>
          </cell>
          <cell r="G272">
            <v>2.274</v>
          </cell>
          <cell r="H272">
            <v>2.758</v>
          </cell>
          <cell r="I272">
            <v>27.597472351324001</v>
          </cell>
          <cell r="J272">
            <v>46.934850094121998</v>
          </cell>
          <cell r="K272">
            <v>48.762245041048999</v>
          </cell>
          <cell r="L272">
            <v>50.241652090556997</v>
          </cell>
          <cell r="M272">
            <v>51.765943152609999</v>
          </cell>
          <cell r="R272">
            <v>2.274</v>
          </cell>
          <cell r="S272">
            <v>2.274</v>
          </cell>
          <cell r="T272">
            <v>2.274</v>
          </cell>
          <cell r="U272">
            <v>2.274</v>
          </cell>
          <cell r="V272">
            <v>2.274</v>
          </cell>
          <cell r="W272">
            <v>2.5579999999999998</v>
          </cell>
          <cell r="X272">
            <v>2.7080000000000002</v>
          </cell>
          <cell r="Y272">
            <v>2.8079999999999998</v>
          </cell>
          <cell r="Z272">
            <v>2.9580000000000002</v>
          </cell>
          <cell r="AA272">
            <v>3.181</v>
          </cell>
          <cell r="AB272">
            <v>19.821999999999999</v>
          </cell>
          <cell r="AC272">
            <v>42.054000000000002</v>
          </cell>
          <cell r="AD272">
            <v>45.332889405293997</v>
          </cell>
          <cell r="AE272">
            <v>45.672886075834001</v>
          </cell>
          <cell r="AF272">
            <v>46.852928888888997</v>
          </cell>
          <cell r="AG272">
            <v>47.355435999999997</v>
          </cell>
          <cell r="AH272">
            <v>47.858149411764998</v>
          </cell>
          <cell r="AI272">
            <v>48.217085532353003</v>
          </cell>
          <cell r="AJ272">
            <v>48.578713673846003</v>
          </cell>
          <cell r="AK272">
            <v>48.943054026398997</v>
          </cell>
          <cell r="AL272">
            <v>49.310126931596997</v>
          </cell>
          <cell r="AM272">
            <v>49.679952883584001</v>
          </cell>
          <cell r="AN272">
            <v>50.052552530211003</v>
          </cell>
          <cell r="AO272">
            <v>50.427946674188</v>
          </cell>
          <cell r="AP272">
            <v>50.806156274244003</v>
          </cell>
          <cell r="AQ272">
            <v>51.187202446301001</v>
          </cell>
          <cell r="AR272">
            <v>51.571106464647997</v>
          </cell>
          <cell r="AS272">
            <v>51.957889763132997</v>
          </cell>
          <cell r="AT272">
            <v>52.347573936357001</v>
          </cell>
        </row>
        <row r="273">
          <cell r="B273" t="str">
            <v>Period-end shares outstanding</v>
          </cell>
          <cell r="C273" t="str">
            <v>NON_OP_ADD</v>
          </cell>
          <cell r="F273">
            <v>3.9449999999999998</v>
          </cell>
          <cell r="G273">
            <v>2.274</v>
          </cell>
          <cell r="H273">
            <v>2.758</v>
          </cell>
          <cell r="I273">
            <v>27.597472351324001</v>
          </cell>
          <cell r="J273">
            <v>46.934850094121998</v>
          </cell>
          <cell r="K273">
            <v>48.762245041048999</v>
          </cell>
          <cell r="L273">
            <v>50.241652090556997</v>
          </cell>
          <cell r="M273">
            <v>51.765943152609999</v>
          </cell>
          <cell r="R273">
            <v>2.274</v>
          </cell>
          <cell r="S273">
            <v>2.274</v>
          </cell>
          <cell r="T273">
            <v>2.274</v>
          </cell>
          <cell r="U273">
            <v>2.274</v>
          </cell>
          <cell r="V273">
            <v>2.274</v>
          </cell>
          <cell r="W273">
            <v>2.5579999999999998</v>
          </cell>
          <cell r="X273">
            <v>2.7080000000000002</v>
          </cell>
          <cell r="Y273">
            <v>2.8079999999999998</v>
          </cell>
          <cell r="Z273">
            <v>2.9580000000000002</v>
          </cell>
          <cell r="AA273">
            <v>3.181</v>
          </cell>
          <cell r="AB273">
            <v>19.821999999999999</v>
          </cell>
          <cell r="AC273">
            <v>42.054000000000002</v>
          </cell>
          <cell r="AD273">
            <v>45.332889405293997</v>
          </cell>
          <cell r="AE273">
            <v>45.672886075834001</v>
          </cell>
          <cell r="AF273">
            <v>46.852928888888997</v>
          </cell>
          <cell r="AG273">
            <v>47.355435999999997</v>
          </cell>
          <cell r="AH273">
            <v>47.858149411764998</v>
          </cell>
          <cell r="AI273">
            <v>48.217085532353003</v>
          </cell>
          <cell r="AJ273">
            <v>48.578713673846003</v>
          </cell>
          <cell r="AK273">
            <v>48.943054026398997</v>
          </cell>
          <cell r="AL273">
            <v>49.310126931596997</v>
          </cell>
          <cell r="AM273">
            <v>49.679952883584001</v>
          </cell>
          <cell r="AN273">
            <v>50.052552530211003</v>
          </cell>
          <cell r="AO273">
            <v>50.427946674188</v>
          </cell>
          <cell r="AP273">
            <v>50.806156274244003</v>
          </cell>
          <cell r="AQ273">
            <v>51.187202446301001</v>
          </cell>
          <cell r="AR273">
            <v>51.571106464647997</v>
          </cell>
          <cell r="AS273">
            <v>51.957889763132997</v>
          </cell>
          <cell r="AT273">
            <v>52.347573936357001</v>
          </cell>
        </row>
        <row r="274">
          <cell r="A274" t="str">
            <v>Additional Income Statement Items</v>
          </cell>
        </row>
        <row r="275">
          <cell r="B275" t="str">
            <v>Marginal tax rate</v>
          </cell>
          <cell r="C275" t="str">
            <v>MARGIN_TAX_RATE</v>
          </cell>
          <cell r="F275">
            <v>0</v>
          </cell>
          <cell r="G275">
            <v>0</v>
          </cell>
          <cell r="H275">
            <v>0</v>
          </cell>
          <cell r="I275">
            <v>0.99</v>
          </cell>
          <cell r="J275">
            <v>1.7284487444000001E-2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1.604564093E-3</v>
          </cell>
          <cell r="AE275">
            <v>1.9908987490000001E-3</v>
          </cell>
          <cell r="AF275">
            <v>2.371775867E-3</v>
          </cell>
          <cell r="AG275">
            <v>0</v>
          </cell>
          <cell r="AH275">
            <v>7.0523076923E-2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</row>
        <row r="276">
          <cell r="A276" t="str">
            <v>ESO</v>
          </cell>
        </row>
        <row r="277">
          <cell r="B277" t="str">
            <v>Fair value of grant</v>
          </cell>
          <cell r="C277" t="str">
            <v>FV_GRANT</v>
          </cell>
          <cell r="D277" t="str">
            <v>USD</v>
          </cell>
        </row>
        <row r="278">
          <cell r="B278" t="str">
            <v>ESO expense (post-tax)</v>
          </cell>
          <cell r="C278" t="str">
            <v>ESO_POST_TAX</v>
          </cell>
          <cell r="D278" t="str">
            <v>USD</v>
          </cell>
        </row>
        <row r="279">
          <cell r="B279" t="str">
            <v>EPS (excl. ESO expense, basic)</v>
          </cell>
          <cell r="C279" t="str">
            <v>EPS_EX_ESO_B</v>
          </cell>
          <cell r="D279" t="str">
            <v>USD</v>
          </cell>
        </row>
        <row r="280">
          <cell r="B280" t="str">
            <v>EPS (excl. ESO expense, diluted)</v>
          </cell>
          <cell r="C280" t="str">
            <v>EPS_EX_ESO_D</v>
          </cell>
          <cell r="D280" t="str">
            <v>USD</v>
          </cell>
        </row>
        <row r="281">
          <cell r="B281" t="str">
            <v>Year that ESO expense takes effect</v>
          </cell>
          <cell r="C281" t="str">
            <v>ESO_YEAR</v>
          </cell>
          <cell r="E281">
            <v>2005</v>
          </cell>
        </row>
        <row r="282">
          <cell r="A282" t="str">
            <v>Balance Sheet</v>
          </cell>
        </row>
        <row r="283">
          <cell r="B283" t="str">
            <v>BVPS, book value per share</v>
          </cell>
          <cell r="C283" t="str">
            <v>BVPS</v>
          </cell>
          <cell r="D283" t="str">
            <v>USD</v>
          </cell>
          <cell r="F283">
            <v>8.1662864385299994</v>
          </cell>
          <cell r="G283">
            <v>26.960345096746</v>
          </cell>
          <cell r="H283">
            <v>15.795440953590001</v>
          </cell>
          <cell r="I283">
            <v>4.6541218835149998</v>
          </cell>
          <cell r="J283">
            <v>2.4283874300530002</v>
          </cell>
          <cell r="K283">
            <v>1.6017965729779999</v>
          </cell>
          <cell r="L283">
            <v>1.043098105631</v>
          </cell>
          <cell r="M283">
            <v>0.89954822678000002</v>
          </cell>
          <cell r="R283">
            <v>12.423460206684</v>
          </cell>
          <cell r="S283">
            <v>12.423460206684</v>
          </cell>
          <cell r="T283">
            <v>10.400971640281</v>
          </cell>
          <cell r="U283">
            <v>8.0285675197890001</v>
          </cell>
          <cell r="V283">
            <v>26.960345096746</v>
          </cell>
          <cell r="W283">
            <v>21.594784874902</v>
          </cell>
          <cell r="X283">
            <v>21.906589398080001</v>
          </cell>
          <cell r="Y283">
            <v>18.040341745014</v>
          </cell>
          <cell r="Z283">
            <v>14.727459820825</v>
          </cell>
          <cell r="AA283">
            <v>11.191449229802</v>
          </cell>
          <cell r="AB283">
            <v>5.5482292402380002</v>
          </cell>
          <cell r="AC283">
            <v>2.9719408379700001</v>
          </cell>
          <cell r="AD283">
            <v>2.8333071570110002</v>
          </cell>
          <cell r="AE283">
            <v>2.8216960011249999</v>
          </cell>
          <cell r="AF283">
            <v>2.5794118503579999</v>
          </cell>
          <cell r="AG283">
            <v>2.4854802308230002</v>
          </cell>
          <cell r="AH283">
            <v>2.3815379700410002</v>
          </cell>
          <cell r="AI283">
            <v>2.1797309826419999</v>
          </cell>
          <cell r="AJ283">
            <v>1.9801655738449999</v>
          </cell>
          <cell r="AK283">
            <v>1.8103452416350001</v>
          </cell>
          <cell r="AL283">
            <v>1.583999106427</v>
          </cell>
          <cell r="AM283">
            <v>1.443536962647</v>
          </cell>
          <cell r="AN283">
            <v>1.2955887582500001</v>
          </cell>
          <cell r="AO283">
            <v>1.1964054366470001</v>
          </cell>
          <cell r="AP283">
            <v>1.031508304555</v>
          </cell>
          <cell r="AQ283">
            <v>0.97458668601599996</v>
          </cell>
          <cell r="AR283">
            <v>0.92352891105799995</v>
          </cell>
          <cell r="AS283">
            <v>0.94394622456599997</v>
          </cell>
          <cell r="AT283">
            <v>0.88955339988000004</v>
          </cell>
        </row>
        <row r="284">
          <cell r="A284" t="str">
            <v>Additional Balance Sheet Items</v>
          </cell>
        </row>
        <row r="285">
          <cell r="B285" t="str">
            <v>Total repurchase authorization</v>
          </cell>
          <cell r="C285" t="str">
            <v>REPUR_TOT_AUTH</v>
          </cell>
          <cell r="D285" t="str">
            <v>USD</v>
          </cell>
          <cell r="E285">
            <v>0</v>
          </cell>
        </row>
        <row r="286">
          <cell r="B286" t="str">
            <v>Remaining repurchase authorization</v>
          </cell>
          <cell r="C286" t="str">
            <v>REPUR_REMAINING</v>
          </cell>
          <cell r="D286" t="str">
            <v>USD</v>
          </cell>
          <cell r="E286">
            <v>0</v>
          </cell>
        </row>
        <row r="287">
          <cell r="B287" t="str">
            <v>Suspended repurchase authorization</v>
          </cell>
          <cell r="C287" t="str">
            <v>REPUR_SUSPENDED</v>
          </cell>
          <cell r="D287" t="str">
            <v>USD</v>
          </cell>
          <cell r="E287">
            <v>0</v>
          </cell>
        </row>
        <row r="288">
          <cell r="B288" t="str">
            <v>Shares repurchased during period</v>
          </cell>
          <cell r="C288" t="str">
            <v>REPUR_ACTUAL</v>
          </cell>
          <cell r="D288" t="str">
            <v>USD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</row>
        <row r="289">
          <cell r="A289" t="str">
            <v>Cash Flow Statement</v>
          </cell>
        </row>
        <row r="290">
          <cell r="B290" t="str">
            <v>Net income (pre-preferred dividends)</v>
          </cell>
          <cell r="C290" t="str">
            <v>CF_NI_PRE_PREF</v>
          </cell>
          <cell r="D290" t="str">
            <v>USD</v>
          </cell>
          <cell r="F290">
            <v>-11.817</v>
          </cell>
          <cell r="G290">
            <v>-22.606262620357999</v>
          </cell>
          <cell r="H290">
            <v>-34.385920337397003</v>
          </cell>
          <cell r="I290">
            <v>-47.36</v>
          </cell>
          <cell r="J290">
            <v>-54.337000000000003</v>
          </cell>
          <cell r="K290">
            <v>-69.322245739565005</v>
          </cell>
          <cell r="L290">
            <v>-69.315320636780001</v>
          </cell>
          <cell r="M290">
            <v>-61.563442380506999</v>
          </cell>
          <cell r="R290">
            <v>-4.1943465700000004</v>
          </cell>
          <cell r="S290">
            <v>-4.1943465700000004</v>
          </cell>
          <cell r="T290">
            <v>-4.9652710542819998</v>
          </cell>
          <cell r="U290">
            <v>-5.7997979315509998</v>
          </cell>
          <cell r="V290">
            <v>-7.6468470645249997</v>
          </cell>
          <cell r="W290">
            <v>-6.6559999999999997</v>
          </cell>
          <cell r="X290">
            <v>-9.9283243373969992</v>
          </cell>
          <cell r="Y290">
            <v>-9.7658109999999994</v>
          </cell>
          <cell r="Z290">
            <v>-8.0357850000000006</v>
          </cell>
          <cell r="AA290">
            <v>-9.5239999999999991</v>
          </cell>
          <cell r="AB290">
            <v>-12.39</v>
          </cell>
          <cell r="AC290">
            <v>-9.9510000000000005</v>
          </cell>
          <cell r="AD290">
            <v>-15.494999999999999</v>
          </cell>
          <cell r="AE290">
            <v>-12.509</v>
          </cell>
          <cell r="AF290">
            <v>-13.112</v>
          </cell>
          <cell r="AG290">
            <v>-12.803000000000001</v>
          </cell>
          <cell r="AH290">
            <v>-15.913</v>
          </cell>
          <cell r="AI290">
            <v>-15.709972556218</v>
          </cell>
          <cell r="AJ290">
            <v>-16.776836198323998</v>
          </cell>
          <cell r="AK290">
            <v>-16.172351385569002</v>
          </cell>
          <cell r="AL290">
            <v>-20.663085599454</v>
          </cell>
          <cell r="AM290">
            <v>-15.181022451151</v>
          </cell>
          <cell r="AN290">
            <v>-17.035846504053001</v>
          </cell>
          <cell r="AO290">
            <v>-15.758669744001001</v>
          </cell>
          <cell r="AP290">
            <v>-21.339781937575999</v>
          </cell>
          <cell r="AQ290">
            <v>-13.84970780173</v>
          </cell>
          <cell r="AR290">
            <v>-15.317951262989</v>
          </cell>
          <cell r="AS290">
            <v>-12.912461647163999</v>
          </cell>
          <cell r="AT290">
            <v>-19.483321668624999</v>
          </cell>
        </row>
        <row r="291">
          <cell r="A291" t="str">
            <v>Other Items</v>
          </cell>
        </row>
        <row r="292">
          <cell r="B292" t="str">
            <v>Beta</v>
          </cell>
          <cell r="C292" t="str">
            <v>BETA_ANALYST</v>
          </cell>
        </row>
        <row r="293">
          <cell r="B293" t="str">
            <v>Market equity risk premium</v>
          </cell>
          <cell r="C293" t="str">
            <v>MKT_EQ_RISK_PREM</v>
          </cell>
        </row>
        <row r="294">
          <cell r="B294" t="str">
            <v>Risk-free rate</v>
          </cell>
          <cell r="C294" t="str">
            <v>RISK_FR_RATE</v>
          </cell>
        </row>
      </sheetData>
      <sheetData sheetId="11">
        <row r="1">
          <cell r="A1" t="str">
            <v>711ae6dd-006d-4be2-ace1-7cec97f40297</v>
          </cell>
        </row>
        <row r="2">
          <cell r="A2" t="str">
            <v>M:\Dunham\Models\[MKTO_GS.xlsx]MKTO_Validation_Sheet</v>
          </cell>
        </row>
        <row r="3">
          <cell r="A3" t="str">
            <v>Enabled</v>
          </cell>
          <cell r="AI3" t="str">
            <v>ERROR</v>
          </cell>
        </row>
        <row r="7">
          <cell r="A7" t="str">
            <v>Scalar|||208011072|||ISSR|||CURRENCY_ISO|||False|||</v>
          </cell>
          <cell r="C7" t="str">
            <v>V_KEYWORD_ISSR_208011072_CURRENCY_ISO</v>
          </cell>
        </row>
        <row r="9">
          <cell r="A9" t="str">
            <v>Scalar|||208011072|||ISSR|||MA_PROB|||False|||</v>
          </cell>
          <cell r="C9" t="str">
            <v>V_KEYWORD_ISSR_208011072_MA_PROB</v>
          </cell>
        </row>
        <row r="11">
          <cell r="A11" t="str">
            <v>Vector|||208011072|||ISSR|||SALES|||False|||</v>
          </cell>
          <cell r="C11" t="str">
            <v>V_KEYWORD_ISSR_208011072_SALES</v>
          </cell>
        </row>
        <row r="12">
          <cell r="A12" t="str">
            <v>Vector|||208011072|||ISSR|||COST_GD_SD|||False|||</v>
          </cell>
          <cell r="C12" t="str">
            <v>V_KEYWORD_ISSR_208011072_COST_GD_SD</v>
          </cell>
        </row>
        <row r="13">
          <cell r="A13" t="str">
            <v>Vector|||208011072|||ISSR|||SEL_GL_AD|||False|||</v>
          </cell>
          <cell r="C13" t="str">
            <v>V_KEYWORD_ISSR_208011072_SEL_GL_AD</v>
          </cell>
        </row>
        <row r="14">
          <cell r="A14" t="str">
            <v>Vector|||208011072|||ISSR|||OP_COST|||False|||</v>
          </cell>
          <cell r="C14" t="str">
            <v>V_KEYWORD_ISSR_208011072_OP_COST</v>
          </cell>
        </row>
        <row r="15">
          <cell r="A15" t="str">
            <v>Vector|||208011072|||ISSR|||RD_EXP|||False|||</v>
          </cell>
          <cell r="C15" t="str">
            <v>V_KEYWORD_ISSR_208011072_RD_EXP</v>
          </cell>
        </row>
        <row r="16">
          <cell r="A16" t="str">
            <v>Vector|||208011072|||ISSR|||ESO_PRE_TAX|||False|||</v>
          </cell>
          <cell r="C16" t="str">
            <v>V_KEYWORD_ISSR_208011072_ESO_PRE_TAX</v>
          </cell>
        </row>
        <row r="17">
          <cell r="A17" t="str">
            <v>Vector|||208011072|||ISSR|||OTH_OP_INC_EXP|||False|||</v>
          </cell>
          <cell r="C17" t="str">
            <v>V_KEYWORD_ISSR_208011072_OTH_OP_INC_EXP</v>
          </cell>
        </row>
        <row r="18">
          <cell r="A18" t="str">
            <v>Vector|||208011072|||ISSR|||TOT_OPS_EXP_DDA|||False|||</v>
          </cell>
          <cell r="C18" t="str">
            <v>V_KEYWORD_ISSR_208011072_TOT_OPS_EXP_DDA</v>
          </cell>
        </row>
        <row r="19">
          <cell r="A19" t="str">
            <v>Vector|||208011072|||ISSR|||TOT_OPS_EXP|||False|||</v>
          </cell>
          <cell r="C19" t="str">
            <v>V_KEYWORD_ISSR_208011072_TOT_OPS_EXP</v>
          </cell>
        </row>
        <row r="20">
          <cell r="A20" t="str">
            <v>Vector|||208011072|||ISSR|||EBITDA_CALC|||False|||</v>
          </cell>
          <cell r="C20" t="str">
            <v>V_KEYWORD_ISSR_208011072_EBITDA_CALC</v>
          </cell>
        </row>
        <row r="21">
          <cell r="A21" t="str">
            <v>Vector|||208011072|||ISSR|||DEPREC|||False|||</v>
          </cell>
          <cell r="C21" t="str">
            <v>V_KEYWORD_ISSR_208011072_DEPREC</v>
          </cell>
        </row>
        <row r="22">
          <cell r="A22" t="str">
            <v>Vector|||208011072|||ISSR|||GOODWILL_AMORT|||False|||</v>
          </cell>
          <cell r="C22" t="str">
            <v>V_KEYWORD_ISSR_208011072_GOODWILL_AMORT</v>
          </cell>
        </row>
        <row r="23">
          <cell r="A23" t="str">
            <v>Vector|||208011072|||ISSR|||EBIT|||False|||</v>
          </cell>
          <cell r="C23" t="str">
            <v>V_KEYWORD_ISSR_208011072_EBIT</v>
          </cell>
        </row>
        <row r="24">
          <cell r="A24" t="str">
            <v>Vector|||208011072|||ISSR|||INT_INC_IND|||False|||</v>
          </cell>
          <cell r="C24" t="str">
            <v>V_KEYWORD_ISSR_208011072_INT_INC_IND</v>
          </cell>
        </row>
        <row r="25">
          <cell r="A25" t="str">
            <v>Vector|||208011072|||ISSR|||INT_EXP_IND|||False|||</v>
          </cell>
          <cell r="C25" t="str">
            <v>V_KEYWORD_ISSR_208011072_INT_EXP_IND</v>
          </cell>
        </row>
        <row r="26">
          <cell r="A26" t="str">
            <v>Vector|||208011072|||ISSR|||NET_INT_EXP|||False|||</v>
          </cell>
          <cell r="C26" t="str">
            <v>V_KEYWORD_ISSR_208011072_NET_INT_EXP</v>
          </cell>
        </row>
        <row r="27">
          <cell r="A27" t="str">
            <v>Vector|||208011072|||ISSR|||ASSOCIATE|||False|||</v>
          </cell>
          <cell r="C27" t="str">
            <v>V_KEYWORD_ISSR_208011072_ASSOCIATE</v>
          </cell>
        </row>
        <row r="28">
          <cell r="A28" t="str">
            <v>Vector|||208011072|||ISSR|||PROFIT_ON_DISP|||False|||</v>
          </cell>
          <cell r="C28" t="str">
            <v>V_KEYWORD_ISSR_208011072_PROFIT_ON_DISP</v>
          </cell>
        </row>
        <row r="29">
          <cell r="A29" t="str">
            <v>Vector|||208011072|||ISSR|||OTH_COST_INC|||False|||</v>
          </cell>
          <cell r="C29" t="str">
            <v>V_KEYWORD_ISSR_208011072_OTH_COST_INC</v>
          </cell>
        </row>
        <row r="30">
          <cell r="A30" t="str">
            <v>Vector|||208011072|||ISSR|||PT_PROF|||False|||</v>
          </cell>
          <cell r="C30" t="str">
            <v>V_KEYWORD_ISSR_208011072_PT_PROF</v>
          </cell>
        </row>
        <row r="32">
          <cell r="A32" t="str">
            <v>Vector|||208011072|||ISSR|||ORG_REV_GRTH|||False|||</v>
          </cell>
          <cell r="C32" t="str">
            <v>V_KEYWORD_ISSR_208011072_ORG_REV_GRTH</v>
          </cell>
        </row>
        <row r="33">
          <cell r="A33" t="str">
            <v>Vector|||208011072|||ISSR|||LEASE_PAY|||False|||</v>
          </cell>
          <cell r="C33" t="str">
            <v>V_KEYWORD_ISSR_208011072_LEASE_PAY</v>
          </cell>
        </row>
        <row r="34">
          <cell r="A34" t="str">
            <v>Vector|||208011072|||ISSR|||LEASE_DEEM_INT|||False|||</v>
          </cell>
          <cell r="C34" t="str">
            <v>V_KEYWORD_ISSR_208011072_LEASE_DEEM_INT</v>
          </cell>
        </row>
        <row r="35">
          <cell r="A35" t="str">
            <v>Vector|||208011072|||ISSR|||LEASE_DEEM_DEPR|||False|||</v>
          </cell>
          <cell r="C35" t="str">
            <v>V_KEYWORD_ISSR_208011072_LEASE_DEEM_DEPR</v>
          </cell>
        </row>
        <row r="36">
          <cell r="A36" t="str">
            <v>Vector|||208011072|||ISSR|||NET_INT_CH|||False|||</v>
          </cell>
          <cell r="C36" t="str">
            <v>V_KEYWORD_ISSR_208011072_NET_INT_CH</v>
          </cell>
        </row>
        <row r="37">
          <cell r="A37" t="str">
            <v>Vector|||208011072|||ISSR|||ASSOCIATE_OP|||False|||</v>
          </cell>
          <cell r="C37" t="str">
            <v>V_KEYWORD_ISSR_208011072_ASSOCIATE_OP</v>
          </cell>
        </row>
        <row r="39">
          <cell r="A39" t="str">
            <v>Vector|||208011072|||ISSR|||CASH_EQ|||False|||</v>
          </cell>
          <cell r="C39" t="str">
            <v>V_KEYWORD_ISSR_208011072_CASH_EQ</v>
          </cell>
        </row>
        <row r="40">
          <cell r="A40" t="str">
            <v>Vector|||208011072|||ISSR|||DEBTORS|||False|||</v>
          </cell>
          <cell r="C40" t="str">
            <v>V_KEYWORD_ISSR_208011072_DEBTORS</v>
          </cell>
        </row>
        <row r="41">
          <cell r="A41" t="str">
            <v>Vector|||208011072|||ISSR|||STOCKS|||False|||</v>
          </cell>
          <cell r="C41" t="str">
            <v>V_KEYWORD_ISSR_208011072_STOCKS</v>
          </cell>
        </row>
        <row r="42">
          <cell r="A42" t="str">
            <v>Vector|||208011072|||ISSR|||OTH_CUR_ASS|||False|||</v>
          </cell>
          <cell r="C42" t="str">
            <v>V_KEYWORD_ISSR_208011072_OTH_CUR_ASS</v>
          </cell>
        </row>
        <row r="43">
          <cell r="A43" t="str">
            <v>Vector|||208011072|||ISSR|||CUR_ASS|||False|||</v>
          </cell>
          <cell r="C43" t="str">
            <v>V_KEYWORD_ISSR_208011072_CUR_ASS</v>
          </cell>
        </row>
        <row r="44">
          <cell r="A44" t="str">
            <v>Vector|||208011072|||ISSR|||GR_FIX_ASS|||False|||</v>
          </cell>
          <cell r="C44" t="str">
            <v>V_KEYWORD_ISSR_208011072_GR_FIX_ASS</v>
          </cell>
        </row>
        <row r="45">
          <cell r="A45" t="str">
            <v>Vector|||208011072|||ISSR|||ACC_DDA|||False|||</v>
          </cell>
          <cell r="C45" t="str">
            <v>V_KEYWORD_ISSR_208011072_ACC_DDA</v>
          </cell>
        </row>
        <row r="46">
          <cell r="A46" t="str">
            <v>Vector|||208011072|||ISSR|||NET_FIX_ASS|||False|||</v>
          </cell>
          <cell r="C46" t="str">
            <v>V_KEYWORD_ISSR_208011072_NET_FIX_ASS</v>
          </cell>
        </row>
        <row r="47">
          <cell r="A47" t="str">
            <v>Vector|||208011072|||ISSR|||GR_INTANG|||False|||</v>
          </cell>
          <cell r="C47" t="str">
            <v>V_KEYWORD_ISSR_208011072_GR_INTANG</v>
          </cell>
        </row>
        <row r="48">
          <cell r="A48" t="str">
            <v>Vector|||208011072|||ISSR|||ACC_AMORT|||False|||</v>
          </cell>
          <cell r="C48" t="str">
            <v>V_KEYWORD_ISSR_208011072_ACC_AMORT</v>
          </cell>
        </row>
        <row r="49">
          <cell r="A49" t="str">
            <v>Vector|||208011072|||ISSR|||NET_INTANG|||False|||</v>
          </cell>
          <cell r="C49" t="str">
            <v>V_KEYWORD_ISSR_208011072_NET_INTANG</v>
          </cell>
        </row>
        <row r="50">
          <cell r="A50" t="str">
            <v>Vector|||208011072|||ISSR|||FIX_ASS_INV|||False|||</v>
          </cell>
          <cell r="C50" t="str">
            <v>V_KEYWORD_ISSR_208011072_FIX_ASS_INV</v>
          </cell>
        </row>
        <row r="51">
          <cell r="A51" t="str">
            <v>Vector|||208011072|||ISSR|||INV_SECUR|||False|||</v>
          </cell>
          <cell r="C51" t="str">
            <v>V_KEYWORD_ISSR_208011072_INV_SECUR</v>
          </cell>
        </row>
        <row r="52">
          <cell r="A52" t="str">
            <v>Vector|||208011072|||ISSR|||OTH_LT_ASS|||False|||</v>
          </cell>
          <cell r="C52" t="str">
            <v>V_KEYWORD_ISSR_208011072_OTH_LT_ASS</v>
          </cell>
        </row>
        <row r="53">
          <cell r="A53" t="str">
            <v>Vector|||208011072|||ISSR|||TOT_ASSET|||False|||</v>
          </cell>
          <cell r="C53" t="str">
            <v>V_KEYWORD_ISSR_208011072_TOT_ASSET</v>
          </cell>
        </row>
        <row r="54">
          <cell r="A54" t="str">
            <v>Vector|||208011072|||ISSR|||ACC_PAY_GQ|||False|||</v>
          </cell>
          <cell r="C54" t="str">
            <v>V_KEYWORD_ISSR_208011072_ACC_PAY_GQ</v>
          </cell>
        </row>
        <row r="55">
          <cell r="A55" t="str">
            <v>Vector|||208011072|||ISSR|||SHORT_T_DEBT|||False|||</v>
          </cell>
          <cell r="C55" t="str">
            <v>V_KEYWORD_ISSR_208011072_SHORT_T_DEBT</v>
          </cell>
        </row>
        <row r="56">
          <cell r="A56" t="str">
            <v>Vector|||208011072|||ISSR|||OTH_CUR_LIABS|||False|||</v>
          </cell>
          <cell r="C56" t="str">
            <v>V_KEYWORD_ISSR_208011072_OTH_CUR_LIABS</v>
          </cell>
        </row>
        <row r="57">
          <cell r="A57" t="str">
            <v>Vector|||208011072|||ISSR|||SHORT_TERM_LIABS|||False|||</v>
          </cell>
          <cell r="C57" t="str">
            <v>V_KEYWORD_ISSR_208011072_SHORT_TERM_LIABS</v>
          </cell>
        </row>
        <row r="58">
          <cell r="A58" t="str">
            <v>Vector|||208011072|||ISSR|||TOT_DEF_REV|||False|||</v>
          </cell>
          <cell r="C58" t="str">
            <v>V_KEYWORD_ISSR_208011072_TOT_DEF_REV</v>
          </cell>
        </row>
        <row r="59">
          <cell r="A59" t="str">
            <v>Vector|||208011072|||ISSR|||LT_DEBT|||False|||</v>
          </cell>
          <cell r="C59" t="str">
            <v>V_KEYWORD_ISSR_208011072_LT_DEBT</v>
          </cell>
        </row>
        <row r="60">
          <cell r="A60" t="str">
            <v>Vector|||208011072|||ISSR|||OTH_LT_CRED_GQ|||False|||</v>
          </cell>
          <cell r="C60" t="str">
            <v>V_KEYWORD_ISSR_208011072_OTH_LT_CRED_GQ</v>
          </cell>
        </row>
        <row r="61">
          <cell r="A61" t="str">
            <v>Vector|||208011072|||ISSR|||TOT_LT_LIAB|||False|||</v>
          </cell>
          <cell r="C61" t="str">
            <v>V_KEYWORD_ISSR_208011072_TOT_LT_LIAB</v>
          </cell>
        </row>
        <row r="62">
          <cell r="A62" t="str">
            <v>Vector|||208011072|||ISSR|||TOT_LIAB|||False|||</v>
          </cell>
          <cell r="C62" t="str">
            <v>V_KEYWORD_ISSR_208011072_TOT_LIAB</v>
          </cell>
        </row>
        <row r="63">
          <cell r="A63" t="str">
            <v>Vector|||208011072|||ISSR|||PREF_SH|||False|||</v>
          </cell>
          <cell r="C63" t="str">
            <v>V_KEYWORD_ISSR_208011072_PREF_SH</v>
          </cell>
        </row>
        <row r="64">
          <cell r="A64" t="str">
            <v>Vector|||208011072|||ISSR|||ORD_SH_FUND|||False|||</v>
          </cell>
          <cell r="C64" t="str">
            <v>V_KEYWORD_ISSR_208011072_ORD_SH_FUND</v>
          </cell>
        </row>
        <row r="65">
          <cell r="A65" t="str">
            <v>Vector|||208011072|||ISSR|||MINORITIES|||False|||</v>
          </cell>
          <cell r="C65" t="str">
            <v>V_KEYWORD_ISSR_208011072_MINORITIES</v>
          </cell>
        </row>
        <row r="66">
          <cell r="A66" t="str">
            <v>Vector|||208011072|||ISSR|||EQ|||False|||</v>
          </cell>
          <cell r="C66" t="str">
            <v>V_KEYWORD_ISSR_208011072_EQ</v>
          </cell>
        </row>
        <row r="67">
          <cell r="A67" t="str">
            <v>Vector|||208011072|||ISSR|||TOT_LIAB_EQ|||False|||</v>
          </cell>
          <cell r="C67" t="str">
            <v>V_KEYWORD_ISSR_208011072_TOT_LIAB_EQ</v>
          </cell>
        </row>
        <row r="69">
          <cell r="A69" t="str">
            <v>Vector|||208011072|||ISSR|||NET_DEBT|||False|||</v>
          </cell>
          <cell r="C69" t="str">
            <v>V_KEYWORD_ISSR_208011072_NET_DEBT</v>
          </cell>
        </row>
        <row r="70">
          <cell r="A70" t="str">
            <v>Vector|||208011072|||ISSR|||CAP_LEASES|||False|||</v>
          </cell>
          <cell r="C70" t="str">
            <v>V_KEYWORD_ISSR_208011072_CAP_LEASES</v>
          </cell>
        </row>
        <row r="71">
          <cell r="A71" t="str">
            <v>Vector|||208011072|||ISSR|||DEF_INC_TAX|||False|||</v>
          </cell>
          <cell r="C71" t="str">
            <v>V_KEYWORD_ISSR_208011072_DEF_INC_TAX</v>
          </cell>
        </row>
        <row r="72">
          <cell r="A72" t="str">
            <v>Vector|||208011072|||ISSR|||NET_OP_LOSS_CFWD|||False|||</v>
          </cell>
          <cell r="C72" t="str">
            <v>V_KEYWORD_ISSR_208011072_NET_OP_LOSS_CFWD</v>
          </cell>
        </row>
        <row r="73">
          <cell r="A73" t="str">
            <v>Vector|||208011072|||ISSR|||MV_ASSOCIATES|||False|||</v>
          </cell>
          <cell r="C73" t="str">
            <v>V_KEYWORD_ISSR_208011072_MV_ASSOCIATES</v>
          </cell>
        </row>
        <row r="74">
          <cell r="A74" t="str">
            <v>Vector|||208011072|||ISSR|||NET_DEBT_ADJ|||False|||</v>
          </cell>
          <cell r="C74" t="str">
            <v>V_KEYWORD_ISSR_208011072_NET_DEBT_ADJ</v>
          </cell>
        </row>
        <row r="75">
          <cell r="A75" t="str">
            <v>Vector|||208011072|||ISSR|||CO_BOR_MARGIN|||False|||</v>
          </cell>
          <cell r="C75" t="str">
            <v>V_KEYWORD_ISSR_208011072_CO_BOR_MARGIN</v>
          </cell>
        </row>
        <row r="76">
          <cell r="A76" t="str">
            <v>Vector|||208011072|||ISSR|||UNF_PENS|||False|||</v>
          </cell>
          <cell r="C76" t="str">
            <v>V_KEYWORD_ISSR_208011072_UNF_PENS</v>
          </cell>
        </row>
        <row r="77">
          <cell r="A77" t="str">
            <v>Vector|||208011072|||ISSR|||UNF_PENS_OFF|||False|||</v>
          </cell>
          <cell r="C77" t="str">
            <v>V_KEYWORD_ISSR_208011072_UNF_PENS_OFF</v>
          </cell>
        </row>
        <row r="78">
          <cell r="A78" t="str">
            <v>Vector|||208011072|||ISSR|||UNF_PENS_LIAB_OTH|||False|||</v>
          </cell>
          <cell r="C78" t="str">
            <v>V_KEYWORD_ISSR_208011072_UNF_PENS_LIAB_OTH</v>
          </cell>
        </row>
        <row r="79">
          <cell r="A79" t="str">
            <v>Vector|||208011072|||ISSR|||ADJ_UNF_PENS_GOOD|||False|||</v>
          </cell>
          <cell r="C79" t="str">
            <v>V_KEYWORD_ISSR_208011072_ADJ_UNF_PENS_GOOD</v>
          </cell>
        </row>
        <row r="80">
          <cell r="A80" t="str">
            <v>Vector|||208011072|||ISSR|||OTH_GCI_ADJ|||False|||</v>
          </cell>
          <cell r="C80" t="str">
            <v>V_KEYWORD_ISSR_208011072_OTH_GCI_ADJ</v>
          </cell>
        </row>
        <row r="81">
          <cell r="A81" t="str">
            <v>Vector|||208011072|||ISSR|||GCI_INFL|||False|||</v>
          </cell>
          <cell r="C81" t="str">
            <v>V_KEYWORD_ISSR_208011072_GCI_INFL</v>
          </cell>
        </row>
        <row r="82">
          <cell r="A82" t="str">
            <v>Vector|||208011072|||ISSR|||BAL_MINO_INT|||False|||</v>
          </cell>
          <cell r="C82" t="str">
            <v>V_KEYWORD_ISSR_208011072_BAL_MINO_INT</v>
          </cell>
        </row>
        <row r="84">
          <cell r="A84" t="str">
            <v>Vector|||208011072|||ISSR|||CF_INC_MINORITY|||False|||</v>
          </cell>
          <cell r="C84" t="str">
            <v>V_KEYWORD_ISSR_208011072_CF_INC_MINORITY</v>
          </cell>
        </row>
        <row r="85">
          <cell r="A85" t="str">
            <v>Vector|||208011072|||ISSR|||DEPR_AMORT|||False|||</v>
          </cell>
          <cell r="C85" t="str">
            <v>V_KEYWORD_ISSR_208011072_DEPR_AMORT</v>
          </cell>
        </row>
        <row r="86">
          <cell r="A86" t="str">
            <v>Vector|||208011072|||ISSR|||WORK_CAP|||False|||</v>
          </cell>
          <cell r="C86" t="str">
            <v>V_KEYWORD_ISSR_208011072_WORK_CAP</v>
          </cell>
        </row>
        <row r="87">
          <cell r="A87" t="str">
            <v>Vector|||208011072|||ISSR|||OTH_OP_CF|||False|||</v>
          </cell>
          <cell r="C87" t="str">
            <v>V_KEYWORD_ISSR_208011072_OTH_OP_CF</v>
          </cell>
        </row>
        <row r="88">
          <cell r="A88" t="str">
            <v>Vector|||208011072|||ISSR|||CF_OPS|||False|||</v>
          </cell>
          <cell r="C88" t="str">
            <v>V_KEYWORD_ISSR_208011072_CF_OPS</v>
          </cell>
        </row>
        <row r="89">
          <cell r="A89" t="str">
            <v>Vector|||208011072|||ISSR|||CAPEX|||False|||</v>
          </cell>
          <cell r="C89" t="str">
            <v>V_KEYWORD_ISSR_208011072_CAPEX</v>
          </cell>
        </row>
        <row r="90">
          <cell r="A90" t="str">
            <v>Vector|||208011072|||ISSR|||ACQ|||False|||</v>
          </cell>
          <cell r="C90" t="str">
            <v>V_KEYWORD_ISSR_208011072_ACQ</v>
          </cell>
        </row>
        <row r="91">
          <cell r="A91" t="str">
            <v>Vector|||208011072|||ISSR|||DIVEST|||False|||</v>
          </cell>
          <cell r="C91" t="str">
            <v>V_KEYWORD_ISSR_208011072_DIVEST</v>
          </cell>
        </row>
        <row r="92">
          <cell r="A92" t="str">
            <v>Vector|||208011072|||ISSR|||OTH_INV_CF|||False|||</v>
          </cell>
          <cell r="C92" t="str">
            <v>V_KEYWORD_ISSR_208011072_OTH_INV_CF</v>
          </cell>
        </row>
        <row r="93">
          <cell r="A93" t="str">
            <v>Vector|||208011072|||ISSR|||CF_INV|||False|||</v>
          </cell>
          <cell r="C93" t="str">
            <v>V_KEYWORD_ISSR_208011072_CF_INV</v>
          </cell>
        </row>
        <row r="94">
          <cell r="A94" t="str">
            <v>Vector|||208011072|||ISSR|||DIV_PAID|||False|||</v>
          </cell>
          <cell r="C94" t="str">
            <v>V_KEYWORD_ISSR_208011072_DIV_PAID</v>
          </cell>
        </row>
        <row r="95">
          <cell r="A95" t="str">
            <v>Vector|||208011072|||ISSR|||SH_REPUR|||False|||</v>
          </cell>
          <cell r="C95" t="str">
            <v>V_KEYWORD_ISSR_208011072_SH_REPUR</v>
          </cell>
        </row>
        <row r="96">
          <cell r="A96" t="str">
            <v>Vector|||208011072|||ISSR|||CHG_LT_DEBT|||False|||</v>
          </cell>
          <cell r="C96" t="str">
            <v>V_KEYWORD_ISSR_208011072_CHG_LT_DEBT</v>
          </cell>
        </row>
        <row r="97">
          <cell r="A97" t="str">
            <v>Vector|||208011072|||ISSR|||OTH_FIN_CF|||False|||</v>
          </cell>
          <cell r="C97" t="str">
            <v>V_KEYWORD_ISSR_208011072_OTH_FIN_CF</v>
          </cell>
        </row>
        <row r="98">
          <cell r="A98" t="str">
            <v>Vector|||208011072|||ISSR|||CF_FIN|||False|||</v>
          </cell>
          <cell r="C98" t="str">
            <v>V_KEYWORD_ISSR_208011072_CF_FIN</v>
          </cell>
        </row>
        <row r="99">
          <cell r="A99" t="str">
            <v>Vector|||208011072|||ISSR|||TOT_CF|||False|||</v>
          </cell>
          <cell r="C99" t="str">
            <v>V_KEYWORD_ISSR_208011072_TOT_CF</v>
          </cell>
        </row>
        <row r="101">
          <cell r="A101" t="str">
            <v>Vector|||208011072|||ISSR|||ASSOC_JV_ADDBK|||False|||</v>
          </cell>
          <cell r="C101" t="str">
            <v>V_KEYWORD_ISSR_208011072_ASSOC_JV_ADDBK</v>
          </cell>
        </row>
        <row r="102">
          <cell r="A102" t="str">
            <v>Vector|||208011072|||ISSR|||PL_SALE_ASSETS|||False|||</v>
          </cell>
          <cell r="C102" t="str">
            <v>V_KEYWORD_ISSR_208011072_PL_SALE_ASSETS</v>
          </cell>
        </row>
        <row r="103">
          <cell r="A103" t="str">
            <v>Vector|||208011072|||ISSR|||OTH_NONCASH_ADJ|||False|||</v>
          </cell>
          <cell r="C103" t="str">
            <v>V_KEYWORD_ISSR_208011072_OTH_NONCASH_ADJ</v>
          </cell>
        </row>
        <row r="104">
          <cell r="A104" t="str">
            <v>Vector|||208011072|||ISSR|||OTH_DACF_ADJ|||False|||</v>
          </cell>
          <cell r="C104" t="str">
            <v>V_KEYWORD_ISSR_208011072_OTH_DACF_ADJ</v>
          </cell>
        </row>
        <row r="105">
          <cell r="A105" t="str">
            <v>Vector|||208011072|||ISSR|||CHG_DEF_TAX_CF|||False|||</v>
          </cell>
          <cell r="C105" t="str">
            <v>V_KEYWORD_ISSR_208011072_CHG_DEF_TAX_CF</v>
          </cell>
        </row>
        <row r="106">
          <cell r="A106" t="str">
            <v>Vector|||208011072|||ISSR|||OTH_ADJ_CASH_TAX|||False|||</v>
          </cell>
          <cell r="C106" t="str">
            <v>V_KEYWORD_ISSR_208011072_OTH_ADJ_CASH_TAX</v>
          </cell>
        </row>
        <row r="107">
          <cell r="A107" t="str">
            <v>Vector|||208011072|||ISSR|||CASH_INT_EXP|||False|||</v>
          </cell>
          <cell r="C107" t="str">
            <v>V_KEYWORD_ISSR_208011072_CASH_INT_EXP</v>
          </cell>
        </row>
        <row r="108">
          <cell r="A108" t="str">
            <v>Vector|||208011072|||ISSR|||CASH_TAX_EXP|||False|||</v>
          </cell>
          <cell r="C108" t="str">
            <v>V_KEYWORD_ISSR_208011072_CASH_TAX_EXP</v>
          </cell>
        </row>
        <row r="109">
          <cell r="A109" t="str">
            <v>Vector|||208011072|||ISSR|||DIVDS_ASSOC_JV|||False|||</v>
          </cell>
          <cell r="C109" t="str">
            <v>V_KEYWORD_ISSR_208011072_DIVDS_ASSOC_JV</v>
          </cell>
        </row>
        <row r="110">
          <cell r="A110" t="str">
            <v>Vector|||208011072|||ISSR|||CAPEX_MAINTENANCE|||False|||</v>
          </cell>
          <cell r="C110" t="str">
            <v>V_KEYWORD_ISSR_208011072_CAPEX_MAINTENANCE</v>
          </cell>
        </row>
        <row r="111">
          <cell r="A111" t="str">
            <v>Vector|||208011072|||ISSR|||CAPEX_EXPANSION|||False|||</v>
          </cell>
          <cell r="C111" t="str">
            <v>V_KEYWORD_ISSR_208011072_CAPEX_EXPANSION</v>
          </cell>
        </row>
        <row r="112">
          <cell r="A112" t="str">
            <v>Vector|||208011072|||ISSR|||NONPPE_CAPEX|||False|||</v>
          </cell>
          <cell r="C112" t="str">
            <v>V_KEYWORD_ISSR_208011072_NONPPE_CAPEX</v>
          </cell>
        </row>
        <row r="113">
          <cell r="A113" t="str">
            <v>Vector|||208011072|||ISSR|||DIVDS_PD_MINORITIES|||False|||</v>
          </cell>
          <cell r="C113" t="str">
            <v>V_KEYWORD_ISSR_208011072_DIVDS_PD_MINORITIES</v>
          </cell>
        </row>
        <row r="115">
          <cell r="A115" t="str">
            <v>Vector|||208011072|||ISSR|||LICENSE_REV|||False|||</v>
          </cell>
          <cell r="C115" t="str">
            <v>V_KEYWORD_ISSR_208011072_LICENSE_REV</v>
          </cell>
        </row>
        <row r="116">
          <cell r="A116" t="str">
            <v>Vector|||208011072|||ISSR|||MAINTEN_REV|||False|||</v>
          </cell>
          <cell r="C116" t="str">
            <v>V_KEYWORD_ISSR_208011072_MAINTEN_REV</v>
          </cell>
        </row>
        <row r="117">
          <cell r="A117" t="str">
            <v>Vector|||208011072|||ISSR|||EMPLOYEES|||False|||</v>
          </cell>
          <cell r="C117" t="str">
            <v>V_KEYWORD_ISSR_208011072_EMPLOYEES</v>
          </cell>
        </row>
        <row r="119">
          <cell r="A119" t="str">
            <v>Vector|||208011072|||ISSR|||CASH_PCT_OS_US|||False|||</v>
          </cell>
          <cell r="C119" t="str">
            <v>V_KEYWORD_ISSR_208011072_CASH_PCT_OS_US</v>
          </cell>
        </row>
        <row r="120">
          <cell r="A120" t="str">
            <v>Vector|||208011072|||ISSR|||SALES_TOT_AM|||False|||</v>
          </cell>
          <cell r="C120" t="str">
            <v>V_KEYWORD_ISSR_208011072_SALES_TOT_AM</v>
          </cell>
        </row>
        <row r="121">
          <cell r="A121" t="str">
            <v>Vector|||208011072|||ISSR|||SALES_US|||False|||</v>
          </cell>
          <cell r="C121" t="str">
            <v>V_KEYWORD_ISSR_208011072_SALES_US</v>
          </cell>
        </row>
        <row r="122">
          <cell r="A122" t="str">
            <v>Vector|||208011072|||ISSR|||SALES_CANADA|||False|||</v>
          </cell>
          <cell r="C122" t="str">
            <v>V_KEYWORD_ISSR_208011072_SALES_CANADA</v>
          </cell>
        </row>
        <row r="123">
          <cell r="A123" t="str">
            <v>Vector|||208011072|||ISSR|||SALES_ARGENTINA|||False|||</v>
          </cell>
          <cell r="C123" t="str">
            <v>V_KEYWORD_ISSR_208011072_SALES_ARGENTINA</v>
          </cell>
        </row>
        <row r="124">
          <cell r="A124" t="str">
            <v>Vector|||208011072|||ISSR|||SALES_BRAZIL|||False|||</v>
          </cell>
          <cell r="C124" t="str">
            <v>V_KEYWORD_ISSR_208011072_SALES_BRAZIL</v>
          </cell>
        </row>
        <row r="125">
          <cell r="A125" t="str">
            <v>Vector|||208011072|||ISSR|||SALES_CHILE|||False|||</v>
          </cell>
          <cell r="C125" t="str">
            <v>V_KEYWORD_ISSR_208011072_SALES_CHILE</v>
          </cell>
        </row>
        <row r="126">
          <cell r="A126" t="str">
            <v>Vector|||208011072|||ISSR|||SALES_COLOMBIA|||False|||</v>
          </cell>
          <cell r="C126" t="str">
            <v>V_KEYWORD_ISSR_208011072_SALES_COLOMBIA</v>
          </cell>
        </row>
        <row r="127">
          <cell r="A127" t="str">
            <v>Vector|||208011072|||ISSR|||SALES_MEXICO|||False|||</v>
          </cell>
          <cell r="C127" t="str">
            <v>V_KEYWORD_ISSR_208011072_SALES_MEXICO</v>
          </cell>
        </row>
        <row r="128">
          <cell r="A128" t="str">
            <v>Vector|||208011072|||ISSR|||SALES_VENEZUELA|||False|||</v>
          </cell>
          <cell r="C128" t="str">
            <v>V_KEYWORD_ISSR_208011072_SALES_VENEZUELA</v>
          </cell>
        </row>
        <row r="129">
          <cell r="A129" t="str">
            <v>Vector|||208011072|||ISSR|||SALES_OTH_AM|||False|||</v>
          </cell>
          <cell r="C129" t="str">
            <v>V_KEYWORD_ISSR_208011072_SALES_OTH_AM</v>
          </cell>
        </row>
        <row r="130">
          <cell r="A130" t="str">
            <v>Vector|||208011072|||ISSR|||SALES_TOT_EMEA|||False|||</v>
          </cell>
          <cell r="C130" t="str">
            <v>V_KEYWORD_ISSR_208011072_SALES_TOT_EMEA</v>
          </cell>
        </row>
        <row r="131">
          <cell r="A131" t="str">
            <v>Vector|||208011072|||ISSR|||SALES_UK|||False|||</v>
          </cell>
          <cell r="C131" t="str">
            <v>V_KEYWORD_ISSR_208011072_SALES_UK</v>
          </cell>
        </row>
        <row r="132">
          <cell r="A132" t="str">
            <v>Vector|||208011072|||ISSR|||SALES_EU_EX_UK|||False|||</v>
          </cell>
          <cell r="C132" t="str">
            <v>V_KEYWORD_ISSR_208011072_SALES_EU_EX_UK</v>
          </cell>
        </row>
        <row r="149">
          <cell r="A149" t="str">
            <v>Vector|||208011072|||ISSR|||SALES_CEE|||False|||</v>
          </cell>
          <cell r="C149" t="str">
            <v>V_KEYWORD_ISSR_208011072_SALES_CEE</v>
          </cell>
        </row>
        <row r="150">
          <cell r="A150" t="str">
            <v>Vector|||208011072|||ISSR|||SALES_ME|||False|||</v>
          </cell>
          <cell r="C150" t="str">
            <v>V_KEYWORD_ISSR_208011072_SALES_ME</v>
          </cell>
        </row>
        <row r="151">
          <cell r="A151" t="str">
            <v>Vector|||208011072|||ISSR|||SALES_TOT_AFRICA|||False|||</v>
          </cell>
          <cell r="C151" t="str">
            <v>V_KEYWORD_ISSR_208011072_SALES_TOT_AFRICA</v>
          </cell>
        </row>
        <row r="152">
          <cell r="A152" t="str">
            <v>Vector|||208011072|||ISSR|||SALES_RUSSIA|||False|||</v>
          </cell>
          <cell r="C152" t="str">
            <v>V_KEYWORD_ISSR_208011072_SALES_RUSSIA</v>
          </cell>
        </row>
        <row r="153">
          <cell r="A153" t="str">
            <v>Vector|||208011072|||ISSR|||SALES_OTH_EMEA|||False|||</v>
          </cell>
          <cell r="C153" t="str">
            <v>V_KEYWORD_ISSR_208011072_SALES_OTH_EMEA</v>
          </cell>
        </row>
        <row r="154">
          <cell r="A154" t="str">
            <v>Vector|||208011072|||ISSR|||SALES_TOT_ASIA|||False|||</v>
          </cell>
          <cell r="C154" t="str">
            <v>V_KEYWORD_ISSR_208011072_SALES_TOT_ASIA</v>
          </cell>
        </row>
        <row r="155">
          <cell r="A155" t="str">
            <v>Vector|||208011072|||ISSR|||SALES_JAPAN|||False|||</v>
          </cell>
          <cell r="C155" t="str">
            <v>V_KEYWORD_ISSR_208011072_SALES_JAPAN</v>
          </cell>
        </row>
        <row r="156">
          <cell r="A156" t="str">
            <v>Vector|||208011072|||ISSR|||SALES_CHINA|||False|||</v>
          </cell>
          <cell r="C156" t="str">
            <v>V_KEYWORD_ISSR_208011072_SALES_CHINA</v>
          </cell>
        </row>
        <row r="157">
          <cell r="A157" t="str">
            <v>Vector|||208011072|||ISSR|||SALES_INDIA|||False|||</v>
          </cell>
          <cell r="C157" t="str">
            <v>V_KEYWORD_ISSR_208011072_SALES_INDIA</v>
          </cell>
        </row>
        <row r="161">
          <cell r="A161" t="str">
            <v>Vector|||208011072|||ISSR|||SALES_OTH_AEJ|||False|||</v>
          </cell>
          <cell r="C161" t="str">
            <v>V_KEYWORD_ISSR_208011072_SALES_OTH_AEJ</v>
          </cell>
        </row>
        <row r="162">
          <cell r="A162" t="str">
            <v>Vector|||208011072|||ISSR|||SALES_OTHER|||False|||</v>
          </cell>
          <cell r="C162" t="str">
            <v>V_KEYWORD_ISSR_208011072_SALES_OTHER</v>
          </cell>
        </row>
        <row r="200">
          <cell r="A200" t="str">
            <v>Vector|||208011072|||ISSR|||SALES_CONS|||False|||</v>
          </cell>
          <cell r="C200" t="str">
            <v>V_KEYWORD_ISSR_208011072_SALES_CONS</v>
          </cell>
        </row>
        <row r="201">
          <cell r="A201" t="str">
            <v>Vector|||208011072|||ISSR|||SALES_IND|||False|||</v>
          </cell>
          <cell r="C201" t="str">
            <v>V_KEYWORD_ISSR_208011072_SALES_IND</v>
          </cell>
        </row>
        <row r="202">
          <cell r="A202" t="str">
            <v>Vector|||208011072|||ISSR|||SALES_GOV|||False|||</v>
          </cell>
          <cell r="C202" t="str">
            <v>V_KEYWORD_ISSR_208011072_SALES_GOV</v>
          </cell>
        </row>
        <row r="203">
          <cell r="A203" t="str">
            <v>Vector|||208011072|||ISSR|||SALES_FINAN|||False|||</v>
          </cell>
          <cell r="C203" t="str">
            <v>V_KEYWORD_ISSR_208011072_SALES_FINAN</v>
          </cell>
        </row>
        <row r="204">
          <cell r="A204" t="str">
            <v>Vector|||208011072|||ISSR|||SALES_SMB|||False|||</v>
          </cell>
          <cell r="C204" t="str">
            <v>V_KEYWORD_ISSR_208011072_SALES_SMB</v>
          </cell>
        </row>
        <row r="208">
          <cell r="A208" t="str">
            <v>Vector|||208011072|||ISSR|||REV_FIN_SEGMENT|||False|||</v>
          </cell>
          <cell r="C208" t="str">
            <v>V_KEYWORD_ISSR_208011072_REV_FIN_SEGMENT</v>
          </cell>
        </row>
        <row r="209">
          <cell r="A209" t="str">
            <v>Vector|||208011072|||ISSR|||EBIT_FIN_SEGMENT|||False|||</v>
          </cell>
          <cell r="C209" t="str">
            <v>V_KEYWORD_ISSR_208011072_EBIT_FIN_SEGMENT</v>
          </cell>
        </row>
        <row r="211">
          <cell r="A211" t="str">
            <v>Vector|||208011072|||ISSR|||SALES_FX_GPB|||False|||</v>
          </cell>
          <cell r="C211" t="str">
            <v>V_KEYWORD_ISSR_208011072_SALES_FX_GPB</v>
          </cell>
        </row>
        <row r="212">
          <cell r="A212" t="str">
            <v>Vector|||208011072|||ISSR|||SALES_FX_EUR|||False|||</v>
          </cell>
          <cell r="C212" t="str">
            <v>V_KEYWORD_ISSR_208011072_SALES_FX_EUR</v>
          </cell>
        </row>
        <row r="213">
          <cell r="A213" t="str">
            <v>Vector|||208011072|||ISSR|||SALES_FX_RUB|||False|||</v>
          </cell>
          <cell r="C213" t="str">
            <v>V_KEYWORD_ISSR_208011072_SALES_FX_RUB</v>
          </cell>
        </row>
        <row r="214">
          <cell r="A214" t="str">
            <v>Vector|||208011072|||ISSR|||SALES_FX_USD|||False|||</v>
          </cell>
          <cell r="C214" t="str">
            <v>V_KEYWORD_ISSR_208011072_SALES_FX_USD</v>
          </cell>
        </row>
        <row r="215">
          <cell r="A215" t="str">
            <v>Vector|||208011072|||ISSR|||SALES_FX_BRL|||False|||</v>
          </cell>
          <cell r="C215" t="str">
            <v>V_KEYWORD_ISSR_208011072_SALES_FX_BRL</v>
          </cell>
        </row>
        <row r="216">
          <cell r="A216" t="str">
            <v>Vector|||208011072|||ISSR|||SALES_FX_YEN|||False|||</v>
          </cell>
          <cell r="C216" t="str">
            <v>V_KEYWORD_ISSR_208011072_SALES_FX_YEN</v>
          </cell>
        </row>
        <row r="217">
          <cell r="A217" t="str">
            <v>Vector|||208011072|||ISSR|||SALES_FX_CNY|||False|||</v>
          </cell>
          <cell r="C217" t="str">
            <v>V_KEYWORD_ISSR_208011072_SALES_FX_CNY</v>
          </cell>
        </row>
        <row r="218">
          <cell r="A218" t="str">
            <v>Vector|||208011072|||ISSR|||SALES_FX_INR|||False|||</v>
          </cell>
          <cell r="C218" t="str">
            <v>V_KEYWORD_ISSR_208011072_SALES_FX_INR</v>
          </cell>
        </row>
        <row r="219">
          <cell r="A219" t="str">
            <v>Vector|||208011072|||ISSR|||SALES_FX_CAD|||False|||</v>
          </cell>
          <cell r="C219" t="str">
            <v>V_KEYWORD_ISSR_208011072_SALES_FX_CAD</v>
          </cell>
        </row>
        <row r="220">
          <cell r="A220" t="str">
            <v>Vector|||208011072|||ISSR|||SALES_FX_MXN|||False|||</v>
          </cell>
          <cell r="C220" t="str">
            <v>V_KEYWORD_ISSR_208011072_SALES_FX_MXN</v>
          </cell>
        </row>
        <row r="221">
          <cell r="A221" t="str">
            <v>Vector|||208011072|||ISSR|||SALES_FX_COP|||False|||</v>
          </cell>
          <cell r="C221" t="str">
            <v>V_KEYWORD_ISSR_208011072_SALES_FX_COP</v>
          </cell>
        </row>
        <row r="222">
          <cell r="A222" t="str">
            <v>Vector|||208011072|||ISSR|||SALES_FX_ARS|||False|||</v>
          </cell>
          <cell r="C222" t="str">
            <v>V_KEYWORD_ISSR_208011072_SALES_FX_ARS</v>
          </cell>
        </row>
        <row r="223">
          <cell r="A223" t="str">
            <v>Vector|||208011072|||ISSR|||SALES_FX_CLP|||False|||</v>
          </cell>
          <cell r="C223" t="str">
            <v>V_KEYWORD_ISSR_208011072_SALES_FX_CLP</v>
          </cell>
        </row>
        <row r="224">
          <cell r="A224" t="str">
            <v>Vector|||208011072|||ISSR|||SALES_FX_VEF|||False|||</v>
          </cell>
          <cell r="C224" t="str">
            <v>V_KEYWORD_ISSR_208011072_SALES_FX_VEF</v>
          </cell>
        </row>
        <row r="225">
          <cell r="A225" t="str">
            <v>Vector|||208011072|||ISSR|||SALES_FX_OTH|||False|||</v>
          </cell>
          <cell r="C225" t="str">
            <v>V_KEYWORD_ISSR_208011072_SALES_FX_OTH</v>
          </cell>
        </row>
        <row r="231">
          <cell r="A231" t="str">
            <v>Scalar|||200015716|||EQTY|||PUB_CURRENCY_ISO|||False|||</v>
          </cell>
          <cell r="C231" t="str">
            <v>V_KEYWORD_EQTY_200015716_PUB_CURRENCY_ISO</v>
          </cell>
        </row>
        <row r="232">
          <cell r="A232" t="str">
            <v>Scalar|||200015716|||EQTY|||PRICE_CURRENCY_ISO|||False|||</v>
          </cell>
          <cell r="C232" t="str">
            <v>V_KEYWORD_EQTY_200015716_PRICE_CURRENCY_ISO</v>
          </cell>
        </row>
        <row r="233">
          <cell r="A233" t="str">
            <v>Scalar|||200015716|||EQTY|||CURRENCY_ISO|||False|||</v>
          </cell>
          <cell r="C233" t="str">
            <v>V_KEYWORD_EQTY_200015716_CURRENCY_ISO</v>
          </cell>
        </row>
        <row r="235">
          <cell r="A235" t="str">
            <v>Scalar|||200015716|||EQTY|||AMER_LIST|||False|||</v>
          </cell>
          <cell r="C235" t="str">
            <v>V_KEYWORD_EQTY_200015716_AMER_LIST</v>
          </cell>
        </row>
        <row r="236">
          <cell r="A236" t="str">
            <v>Scalar|||200015716|||EQTY|||AMER_CONVICTION|||False|||</v>
          </cell>
          <cell r="C236" t="str">
            <v>V_KEYWORD_EQTY_200015716_AMER_CONVICTION</v>
          </cell>
        </row>
        <row r="237">
          <cell r="A237" t="str">
            <v>Scalar|||200015716|||EQTY|||LEGAL_RATING|||False|||</v>
          </cell>
          <cell r="C237" t="str">
            <v>V_KEYWORD_EQTY_200015716_LEGAL_RATING</v>
          </cell>
        </row>
        <row r="238">
          <cell r="A238" t="str">
            <v>Scalar|||200015716|||EQTY|||TARGET_PRICE|||False|||</v>
          </cell>
          <cell r="C238" t="str">
            <v>V_KEYWORD_EQTY_200015716_TARGET_PRICE</v>
          </cell>
        </row>
        <row r="239">
          <cell r="A239" t="str">
            <v>Scalar|||200015716|||EQTY|||TP_PERIOD|||False|||</v>
          </cell>
          <cell r="C239" t="str">
            <v>V_KEYWORD_EQTY_200015716_TP_PERIOD</v>
          </cell>
        </row>
        <row r="240">
          <cell r="A240" t="str">
            <v>Scalar|||200015716|||EQTY|||NUM_SH|||False|||</v>
          </cell>
          <cell r="C240" t="str">
            <v>V_KEYWORD_EQTY_200015716_NUM_SH</v>
          </cell>
        </row>
        <row r="241">
          <cell r="A241" t="str">
            <v>Scalar|||200015716|||EQTY|||FREE_FLOAT|||False|||</v>
          </cell>
          <cell r="C241" t="str">
            <v>V_KEYWORD_EQTY_200015716_FREE_FLOAT</v>
          </cell>
        </row>
        <row r="243">
          <cell r="A243" t="str">
            <v>Vector|||200015716|||EQTY|||BVPS_PUB|||False|||</v>
          </cell>
          <cell r="C243" t="str">
            <v>V_KEYWORD_EQTY_200015716_BVPS_PUB</v>
          </cell>
        </row>
        <row r="244">
          <cell r="A244" t="str">
            <v>Vector|||200015716|||EQTY|||DPS_PUB|||False|||</v>
          </cell>
          <cell r="C244" t="str">
            <v>V_KEYWORD_EQTY_200015716_DPS_PUB</v>
          </cell>
        </row>
        <row r="245">
          <cell r="A245" t="str">
            <v>Vector|||200015716|||EQTY|||DPS_SPECIAL_PUB|||False|||</v>
          </cell>
          <cell r="C245" t="str">
            <v>V_KEYWORD_EQTY_200015716_DPS_SPECIAL_PUB</v>
          </cell>
        </row>
        <row r="246">
          <cell r="A246" t="str">
            <v>Vector|||200015716|||EQTY|||EBITDA_PUB|||False|||</v>
          </cell>
          <cell r="C246" t="str">
            <v>V_KEYWORD_EQTY_200015716_EBITDA_PUB</v>
          </cell>
        </row>
        <row r="247">
          <cell r="A247" t="str">
            <v>Vector|||200015716|||EQTY|||EPS_PUB|||False|||</v>
          </cell>
          <cell r="C247" t="str">
            <v>V_KEYWORD_EQTY_200015716_EPS_PUB</v>
          </cell>
          <cell r="K247" t="str">
            <v>ERROR</v>
          </cell>
          <cell r="L247" t="str">
            <v>ERROR</v>
          </cell>
          <cell r="M247" t="str">
            <v>ERROR</v>
          </cell>
          <cell r="AI247" t="str">
            <v>ERROR</v>
          </cell>
          <cell r="AJ247" t="str">
            <v>ERROR</v>
          </cell>
          <cell r="AL247" t="str">
            <v>ERROR</v>
          </cell>
          <cell r="AM247" t="str">
            <v>ERROR</v>
          </cell>
          <cell r="AN247" t="str">
            <v>ERROR</v>
          </cell>
          <cell r="AQ247" t="str">
            <v>ERROR</v>
          </cell>
          <cell r="AR247" t="str">
            <v>ERROR</v>
          </cell>
        </row>
        <row r="248">
          <cell r="A248" t="str">
            <v>Vector|||200015716|||EQTY|||CEEE_EPS|||False|||</v>
          </cell>
          <cell r="C248" t="str">
            <v>V_KEYWORD_EQTY_200015716_CEEE_EPS</v>
          </cell>
          <cell r="K248" t="str">
            <v>ERROR</v>
          </cell>
          <cell r="AI248" t="str">
            <v>ERROR</v>
          </cell>
          <cell r="AJ248" t="str">
            <v>ERROR</v>
          </cell>
          <cell r="AL248" t="str">
            <v>ERROR</v>
          </cell>
          <cell r="AM248" t="str">
            <v>ERROR</v>
          </cell>
          <cell r="AP248" t="str">
            <v>ERROR</v>
          </cell>
        </row>
        <row r="249">
          <cell r="A249" t="str">
            <v>Vector|||200015716|||EQTY|||EPS_PUB_EX_ESO|||False|||</v>
          </cell>
          <cell r="C249" t="str">
            <v>V_KEYWORD_EQTY_200015716_EPS_PUB_EX_ESO</v>
          </cell>
        </row>
        <row r="250">
          <cell r="A250" t="str">
            <v>Vector|||200015716|||EQTY|||EV_ADJ_PUB|||False|||</v>
          </cell>
          <cell r="C250" t="str">
            <v>V_KEYWORD_EQTY_200015716_EV_ADJ_PUB</v>
          </cell>
        </row>
        <row r="251">
          <cell r="A251" t="str">
            <v>Vector|||200015716|||EQTY|||NET_DEBT_PUB|||False|||</v>
          </cell>
          <cell r="C251" t="str">
            <v>V_KEYWORD_EQTY_200015716_NET_DEBT_PUB</v>
          </cell>
        </row>
        <row r="252">
          <cell r="A252" t="str">
            <v>Vector|||200015716|||EQTY|||NI_PUB|||False|||</v>
          </cell>
          <cell r="C252" t="str">
            <v>V_KEYWORD_EQTY_200015716_NI_PUB</v>
          </cell>
        </row>
        <row r="253">
          <cell r="A253" t="str">
            <v>Vector|||200015716|||EQTY|||EBIT_PUB|||False|||</v>
          </cell>
          <cell r="C253" t="str">
            <v>V_KEYWORD_EQTY_200015716_EBIT_PUB</v>
          </cell>
        </row>
        <row r="254">
          <cell r="A254" t="str">
            <v>Vector|||200015716|||EQTY|||PTP_PUB|||False|||</v>
          </cell>
          <cell r="C254" t="str">
            <v>V_KEYWORD_EQTY_200015716_PTP_PUB</v>
          </cell>
        </row>
        <row r="255">
          <cell r="A255" t="str">
            <v>Vector|||200015716|||EQTY|||REVS_PUB|||False|||</v>
          </cell>
          <cell r="C255" t="str">
            <v>V_KEYWORD_EQTY_200015716_REVS_PUB</v>
          </cell>
        </row>
        <row r="256">
          <cell r="A256" t="str">
            <v>Vector|||200015716|||EQTY|||EQ_PUB|||False|||</v>
          </cell>
          <cell r="C256" t="str">
            <v>V_KEYWORD_EQTY_200015716_EQ_PUB</v>
          </cell>
        </row>
        <row r="258">
          <cell r="A258" t="str">
            <v>Vector|||200015716|||EQTY|||PROV_INC_TAX|||False|||</v>
          </cell>
          <cell r="C258" t="str">
            <v>V_KEYWORD_EQTY_200015716_PROV_INC_TAX</v>
          </cell>
        </row>
        <row r="259">
          <cell r="A259" t="str">
            <v>Vector|||200015716|||EQTY|||INC_MINORITY|||False|||</v>
          </cell>
          <cell r="C259" t="str">
            <v>V_KEYWORD_EQTY_200015716_INC_MINORITY</v>
          </cell>
        </row>
        <row r="260">
          <cell r="A260" t="str">
            <v>Vector|||200015716|||EQTY|||NI_PRE_PREF|||False|||</v>
          </cell>
          <cell r="C260" t="str">
            <v>V_KEYWORD_EQTY_200015716_NI_PRE_PREF</v>
          </cell>
        </row>
        <row r="261">
          <cell r="A261" t="str">
            <v>Vector|||200015716|||EQTY|||PREF_DIV|||False|||</v>
          </cell>
          <cell r="C261" t="str">
            <v>V_KEYWORD_EQTY_200015716_PREF_DIV</v>
          </cell>
        </row>
        <row r="262">
          <cell r="A262" t="str">
            <v>Vector|||200015716|||EQTY|||NET_EARNING|||False|||</v>
          </cell>
          <cell r="C262" t="str">
            <v>V_KEYWORD_EQTY_200015716_NET_EARNING</v>
          </cell>
        </row>
        <row r="263">
          <cell r="A263" t="str">
            <v>Vector|||200015716|||EQTY|||TAX_EXC|||False|||</v>
          </cell>
          <cell r="C263" t="str">
            <v>V_KEYWORD_EQTY_200015716_TAX_EXC</v>
          </cell>
        </row>
        <row r="264">
          <cell r="A264" t="str">
            <v>Vector|||200015716|||EQTY|||NET_INC|||False|||</v>
          </cell>
          <cell r="C264" t="str">
            <v>V_KEYWORD_EQTY_200015716_NET_INC</v>
          </cell>
        </row>
        <row r="265">
          <cell r="A265" t="str">
            <v>Vector|||200015716|||EQTY|||EPS|||False|||</v>
          </cell>
          <cell r="C265" t="str">
            <v>V_KEYWORD_EQTY_200015716_EPS</v>
          </cell>
        </row>
        <row r="266">
          <cell r="A266" t="str">
            <v>Vector|||200015716|||EQTY|||EPS_FUL_DIL|||False|||</v>
          </cell>
          <cell r="C266" t="str">
            <v>V_KEYWORD_EQTY_200015716_EPS_FUL_DIL</v>
          </cell>
        </row>
        <row r="267">
          <cell r="A267" t="str">
            <v>Vector|||200015716|||EQTY|||EPS_POST_BASIC|||False|||</v>
          </cell>
          <cell r="C267" t="str">
            <v>V_KEYWORD_EQTY_200015716_EPS_POST_BASIC</v>
          </cell>
        </row>
        <row r="268">
          <cell r="A268" t="str">
            <v>Vector|||200015716|||EQTY|||FULLY_DIL_EPS|||False|||</v>
          </cell>
          <cell r="C268" t="str">
            <v>V_KEYWORD_EQTY_200015716_FULLY_DIL_EPS</v>
          </cell>
        </row>
        <row r="269">
          <cell r="A269" t="str">
            <v>Vector|||200015716|||EQTY|||COMMON_DIV_PAID|||False|||</v>
          </cell>
          <cell r="C269" t="str">
            <v>V_KEYWORD_EQTY_200015716_COMMON_DIV_PAID</v>
          </cell>
        </row>
        <row r="270">
          <cell r="A270" t="str">
            <v>Vector|||200015716|||EQTY|||DPS|||False|||</v>
          </cell>
          <cell r="C270" t="str">
            <v>V_KEYWORD_EQTY_200015716_DPS</v>
          </cell>
        </row>
        <row r="271">
          <cell r="A271" t="str">
            <v>Vector|||200015716|||EQTY|||SH|||False|||</v>
          </cell>
          <cell r="C271" t="str">
            <v>V_KEYWORD_EQTY_200015716_SH</v>
          </cell>
        </row>
        <row r="272">
          <cell r="A272" t="str">
            <v>Vector|||200015716|||EQTY|||DILUTE_SHARES|||False|||</v>
          </cell>
          <cell r="C272" t="str">
            <v>V_KEYWORD_EQTY_200015716_DILUTE_SHARES</v>
          </cell>
        </row>
        <row r="273">
          <cell r="A273" t="str">
            <v>Vector|||200015716|||EQTY|||NON_OP_ADD|||False|||</v>
          </cell>
          <cell r="C273" t="str">
            <v>V_KEYWORD_EQTY_200015716_NON_OP_ADD</v>
          </cell>
        </row>
        <row r="275">
          <cell r="A275" t="str">
            <v>Vector|||200015716|||EQTY|||MARGIN_TAX_RATE|||False|||</v>
          </cell>
          <cell r="C275" t="str">
            <v>V_KEYWORD_EQTY_200015716_MARGIN_TAX_RATE</v>
          </cell>
        </row>
        <row r="277">
          <cell r="A277" t="str">
            <v>Vector|||200015716|||EQTY|||FV_GRANT|||False|||</v>
          </cell>
          <cell r="C277" t="str">
            <v>V_KEYWORD_EQTY_200015716_FV_GRANT</v>
          </cell>
        </row>
        <row r="278">
          <cell r="A278" t="str">
            <v>Vector|||200015716|||EQTY|||ESO_POST_TAX|||False|||</v>
          </cell>
          <cell r="C278" t="str">
            <v>V_KEYWORD_EQTY_200015716_ESO_POST_TAX</v>
          </cell>
        </row>
        <row r="279">
          <cell r="A279" t="str">
            <v>Vector|||200015716|||EQTY|||EPS_EX_ESO_B|||False|||</v>
          </cell>
          <cell r="C279" t="str">
            <v>V_KEYWORD_EQTY_200015716_EPS_EX_ESO_B</v>
          </cell>
        </row>
        <row r="280">
          <cell r="A280" t="str">
            <v>Vector|||200015716|||EQTY|||EPS_EX_ESO_D|||False|||</v>
          </cell>
          <cell r="C280" t="str">
            <v>V_KEYWORD_EQTY_200015716_EPS_EX_ESO_D</v>
          </cell>
        </row>
        <row r="281">
          <cell r="A281" t="str">
            <v>Scalar|||200015716|||EQTY|||ESO_YEAR|||False|||</v>
          </cell>
          <cell r="C281" t="str">
            <v>V_KEYWORD_EQTY_200015716_ESO_YEAR</v>
          </cell>
        </row>
        <row r="283">
          <cell r="A283" t="str">
            <v>Vector|||200015716|||EQTY|||BVPS|||False|||</v>
          </cell>
          <cell r="C283" t="str">
            <v>V_KEYWORD_EQTY_200015716_BVPS</v>
          </cell>
        </row>
        <row r="285">
          <cell r="A285" t="str">
            <v>Scalar|||200015716|||EQTY|||REPUR_TOT_AUTH|||False|||</v>
          </cell>
          <cell r="C285" t="str">
            <v>V_KEYWORD_EQTY_200015716_REPUR_TOT_AUTH</v>
          </cell>
        </row>
        <row r="286">
          <cell r="A286" t="str">
            <v>Scalar|||200015716|||EQTY|||REPUR_REMAINING|||False|||</v>
          </cell>
          <cell r="C286" t="str">
            <v>V_KEYWORD_EQTY_200015716_REPUR_REMAINING</v>
          </cell>
        </row>
        <row r="287">
          <cell r="A287" t="str">
            <v>Scalar|||200015716|||EQTY|||REPUR_SUSPENDED|||False|||</v>
          </cell>
          <cell r="C287" t="str">
            <v>V_KEYWORD_EQTY_200015716_REPUR_SUSPENDED</v>
          </cell>
        </row>
        <row r="288">
          <cell r="A288" t="str">
            <v>Vector|||200015716|||EQTY|||REPUR_ACTUAL|||False|||</v>
          </cell>
          <cell r="C288" t="str">
            <v>V_KEYWORD_EQTY_200015716_REPUR_ACTUAL</v>
          </cell>
        </row>
        <row r="290">
          <cell r="A290" t="str">
            <v>Vector|||200015716|||EQTY|||CF_NI_PRE_PREF|||False|||</v>
          </cell>
          <cell r="C290" t="str">
            <v>V_KEYWORD_EQTY_200015716_CF_NI_PRE_PREF</v>
          </cell>
        </row>
        <row r="292">
          <cell r="A292" t="str">
            <v>Scalar|||200015716|||EQTY|||BETA_ANALYST|||False|||</v>
          </cell>
          <cell r="C292" t="str">
            <v>V_KEYWORD_EQTY_200015716_BETA_ANALYST</v>
          </cell>
        </row>
        <row r="293">
          <cell r="A293" t="str">
            <v>Scalar|||200015716|||EQTY|||MKT_EQ_RISK_PREM|||False|||</v>
          </cell>
          <cell r="C293" t="str">
            <v>V_KEYWORD_EQTY_200015716_MKT_EQ_RISK_PREM</v>
          </cell>
        </row>
        <row r="294">
          <cell r="A294" t="str">
            <v>Scalar|||200015716|||EQTY|||RISK_FR_RATE|||False|||</v>
          </cell>
          <cell r="C294" t="str">
            <v>V_KEYWORD_EQTY_200015716_RISK_FR_RATE</v>
          </cell>
        </row>
      </sheetData>
      <sheetData sheetId="12"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Estimate</v>
          </cell>
          <cell r="J2" t="str">
            <v>Estimate</v>
          </cell>
          <cell r="K2" t="str">
            <v>Estimate</v>
          </cell>
          <cell r="L2" t="str">
            <v>Estimate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  <cell r="AF2" t="str">
            <v>Estimate</v>
          </cell>
          <cell r="AG2" t="str">
            <v>Estimate</v>
          </cell>
          <cell r="AH2" t="str">
            <v>Estimate</v>
          </cell>
          <cell r="AI2" t="str">
            <v>Estimate</v>
          </cell>
          <cell r="AJ2" t="str">
            <v>Estimate</v>
          </cell>
          <cell r="AK2" t="str">
            <v>Estimate</v>
          </cell>
          <cell r="AL2" t="str">
            <v>Estimate</v>
          </cell>
          <cell r="AM2" t="str">
            <v>Estimate</v>
          </cell>
          <cell r="AN2" t="str">
            <v>Estimate</v>
          </cell>
          <cell r="AO2" t="str">
            <v>Estimate</v>
          </cell>
          <cell r="AP2" t="str">
            <v>Estimate</v>
          </cell>
        </row>
        <row r="5">
          <cell r="A5" t="str">
            <v>Reference Data</v>
          </cell>
        </row>
        <row r="8">
          <cell r="A8" t="str">
            <v>General Information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</row>
        <row r="121">
          <cell r="B121" t="str">
            <v>Sales - % United States</v>
          </cell>
          <cell r="C121" t="str">
            <v>SALES_US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49">
          <cell r="B149" t="str">
            <v>Sales - % Central &amp; Eastern Europe</v>
          </cell>
          <cell r="C149" t="str">
            <v>SALES_CEE</v>
          </cell>
        </row>
        <row r="150">
          <cell r="B150" t="str">
            <v>Sales - % Middle East</v>
          </cell>
          <cell r="C150" t="str">
            <v>SALES_ME</v>
          </cell>
        </row>
        <row r="151">
          <cell r="B151" t="str">
            <v>Sales - % Total Africa</v>
          </cell>
          <cell r="C151" t="str">
            <v>SALES_TOT_AFRICA</v>
          </cell>
        </row>
        <row r="152">
          <cell r="B152" t="str">
            <v>Sales - % Russia</v>
          </cell>
          <cell r="C152" t="str">
            <v>SALES_RUSSIA</v>
          </cell>
        </row>
        <row r="153">
          <cell r="B153" t="str">
            <v>Sales - % Other EMEA</v>
          </cell>
          <cell r="C153" t="str">
            <v>SALES_OTH_EMEA</v>
          </cell>
        </row>
        <row r="154">
          <cell r="B154" t="str">
            <v>Sales - Total % Asia (incl Australia &amp; New Zealand)</v>
          </cell>
          <cell r="C154" t="str">
            <v>SALES_TOT_ASIA</v>
          </cell>
        </row>
        <row r="155">
          <cell r="B155" t="str">
            <v>Sales - % Japan</v>
          </cell>
          <cell r="C155" t="str">
            <v>SALES_JAPAN</v>
          </cell>
        </row>
        <row r="156">
          <cell r="B156" t="str">
            <v>Sales - % China</v>
          </cell>
          <cell r="C156" t="str">
            <v>SALES_CHINA</v>
          </cell>
        </row>
        <row r="157">
          <cell r="B157" t="str">
            <v>Sales - % India</v>
          </cell>
          <cell r="C157" t="str">
            <v>SALES_INDIA</v>
          </cell>
        </row>
        <row r="161">
          <cell r="B161" t="str">
            <v>Sales - % Other Asia</v>
          </cell>
          <cell r="C161" t="str">
            <v>SALES_OTH_AEJ</v>
          </cell>
        </row>
        <row r="162">
          <cell r="B162" t="str">
            <v>Sales - % Others</v>
          </cell>
          <cell r="C162" t="str">
            <v>SALES_OTHER</v>
          </cell>
        </row>
        <row r="200">
          <cell r="B200" t="str">
            <v>Sales -% Consumer (C)</v>
          </cell>
          <cell r="C200" t="str">
            <v>SALES_CONS</v>
          </cell>
        </row>
        <row r="201">
          <cell r="B201" t="str">
            <v>Sales -% Industry (I)</v>
          </cell>
          <cell r="C201" t="str">
            <v>SALES_IND</v>
          </cell>
        </row>
        <row r="202">
          <cell r="B202" t="str">
            <v>Sales -% Government (G)</v>
          </cell>
          <cell r="C202" t="str">
            <v>SALES_GOV</v>
          </cell>
        </row>
        <row r="203">
          <cell r="B203" t="str">
            <v>Sales - % Industry Sub-Segment: Financial Services</v>
          </cell>
          <cell r="C203" t="str">
            <v>SALES_FINAN</v>
          </cell>
        </row>
        <row r="204">
          <cell r="B204" t="str">
            <v>Sales (%) SMB</v>
          </cell>
          <cell r="C204" t="str">
            <v>SALES_SMB</v>
          </cell>
        </row>
        <row r="208">
          <cell r="B208" t="str">
            <v>Sales - % from Captive Financing Business</v>
          </cell>
          <cell r="C208" t="str">
            <v>REV_FIN_SEGMENT</v>
          </cell>
        </row>
        <row r="209">
          <cell r="B209" t="str">
            <v>Operating Earnings - % from Captive Financing Business</v>
          </cell>
          <cell r="C209" t="str">
            <v>EBIT_FIN_SEGMENT</v>
          </cell>
        </row>
        <row r="210">
          <cell r="A210" t="str">
            <v>FX Exposure - Sales</v>
          </cell>
        </row>
        <row r="211">
          <cell r="B211" t="str">
            <v>Sales - % FX: British Pounds/Pence</v>
          </cell>
          <cell r="C211" t="str">
            <v>SALES_FX_GPB</v>
          </cell>
        </row>
        <row r="212">
          <cell r="B212" t="str">
            <v>Sales - % FX: Euro</v>
          </cell>
          <cell r="C212" t="str">
            <v>SALES_FX_EUR</v>
          </cell>
        </row>
        <row r="213">
          <cell r="B213" t="str">
            <v>Sales - % FX: New Russian Ruble</v>
          </cell>
          <cell r="C213" t="str">
            <v>SALES_FX_RUB</v>
          </cell>
        </row>
        <row r="214">
          <cell r="B214" t="str">
            <v>Sales - % FX: U.S. Dollar</v>
          </cell>
          <cell r="C214" t="str">
            <v>SALES_FX_USD</v>
          </cell>
        </row>
        <row r="215">
          <cell r="B215" t="str">
            <v>Sales - % FX: Brazilian Real</v>
          </cell>
          <cell r="C215" t="str">
            <v>SALES_FX_BRL</v>
          </cell>
        </row>
        <row r="216">
          <cell r="B216" t="str">
            <v>Sales - % FX: Japanese Yen</v>
          </cell>
          <cell r="C216" t="str">
            <v>SALES_FX_YEN</v>
          </cell>
        </row>
        <row r="217">
          <cell r="B217" t="str">
            <v>Sales - % FX: Chinese Renminbi</v>
          </cell>
          <cell r="C217" t="str">
            <v>SALES_FX_CNY</v>
          </cell>
        </row>
        <row r="218">
          <cell r="B218" t="str">
            <v>Sales - % FX: Indian Rupee</v>
          </cell>
          <cell r="C218" t="str">
            <v>SALES_FX_INR</v>
          </cell>
        </row>
        <row r="219">
          <cell r="B219" t="str">
            <v>Sales - % FX: Canadian Dollar</v>
          </cell>
          <cell r="C219" t="str">
            <v>SALES_FX_CAD</v>
          </cell>
        </row>
        <row r="220">
          <cell r="B220" t="str">
            <v>Sales - % FX: Mexican Peso</v>
          </cell>
          <cell r="C220" t="str">
            <v>SALES_FX_MXN</v>
          </cell>
        </row>
        <row r="221">
          <cell r="B221" t="str">
            <v>Sales - % FX: Colombian Peso</v>
          </cell>
          <cell r="C221" t="str">
            <v>SALES_FX_COP</v>
          </cell>
        </row>
        <row r="222">
          <cell r="B222" t="str">
            <v>Sales - % FX: Argentine Peso</v>
          </cell>
          <cell r="C222" t="str">
            <v>SALES_FX_ARS</v>
          </cell>
        </row>
        <row r="223">
          <cell r="B223" t="str">
            <v>Sales - % FX: Chilean Peso</v>
          </cell>
          <cell r="C223" t="str">
            <v>SALES_FX_CLP</v>
          </cell>
        </row>
        <row r="224">
          <cell r="B224" t="str">
            <v>Sales - % FX: Venezuelan bolivar</v>
          </cell>
          <cell r="C224" t="str">
            <v>SALES_FX_VEF</v>
          </cell>
        </row>
        <row r="225">
          <cell r="B225" t="str">
            <v>Sales - % FX: Other Currency</v>
          </cell>
          <cell r="C225" t="str">
            <v>SALES_FX_OTH</v>
          </cell>
        </row>
        <row r="227">
          <cell r="A227" t="str">
            <v>Reference Data</v>
          </cell>
        </row>
        <row r="234">
          <cell r="A234" t="str">
            <v>General Information</v>
          </cell>
        </row>
        <row r="235">
          <cell r="B235" t="str">
            <v>Americas Investment List</v>
          </cell>
          <cell r="C235" t="str">
            <v>AMER_LIST</v>
          </cell>
        </row>
        <row r="236">
          <cell r="B236" t="str">
            <v>Americas Conviction List</v>
          </cell>
          <cell r="C236" t="str">
            <v>AMER_CONVICTION</v>
          </cell>
        </row>
        <row r="237">
          <cell r="B237" t="str">
            <v>Legal rating</v>
          </cell>
          <cell r="C237" t="str">
            <v>LEGAL_RATING</v>
          </cell>
        </row>
        <row r="238">
          <cell r="B238" t="str">
            <v>Target price</v>
          </cell>
          <cell r="C238" t="str">
            <v>TARGET_PRICE</v>
          </cell>
          <cell r="D238" t="str">
            <v>USD</v>
          </cell>
        </row>
        <row r="239">
          <cell r="B239" t="str">
            <v>Target price period</v>
          </cell>
          <cell r="C239" t="str">
            <v>TP_PERIOD</v>
          </cell>
        </row>
        <row r="240">
          <cell r="B240" t="str">
            <v>Current shares outstanding (mn)</v>
          </cell>
          <cell r="C240" t="str">
            <v>NUM_SH</v>
          </cell>
        </row>
        <row r="241">
          <cell r="B241" t="str">
            <v>Free float</v>
          </cell>
          <cell r="C241" t="str">
            <v>FREE_FLOAT</v>
          </cell>
        </row>
        <row r="242">
          <cell r="A242" t="str">
            <v>Publishing Items</v>
          </cell>
        </row>
        <row r="243">
          <cell r="B243" t="str">
            <v>Book value per share, BVPS (Pub)</v>
          </cell>
          <cell r="C243" t="str">
            <v>BVPS_PUB</v>
          </cell>
          <cell r="D243" t="str">
            <v>USD</v>
          </cell>
        </row>
        <row r="244">
          <cell r="B244" t="str">
            <v>DPS, dividend per share (Pub)</v>
          </cell>
          <cell r="C244" t="str">
            <v>DPS_PUB</v>
          </cell>
          <cell r="D244" t="str">
            <v>USD</v>
          </cell>
        </row>
        <row r="245">
          <cell r="B245" t="str">
            <v>Special dividend per share</v>
          </cell>
          <cell r="C245" t="str">
            <v>DPS_SPECIAL_PUB</v>
          </cell>
          <cell r="D245" t="str">
            <v>USD</v>
          </cell>
        </row>
        <row r="246">
          <cell r="B246" t="str">
            <v>EBITDA (Pub)</v>
          </cell>
          <cell r="C246" t="str">
            <v>EBITDA_PUB</v>
          </cell>
          <cell r="D246" t="str">
            <v>USD</v>
          </cell>
        </row>
        <row r="247">
          <cell r="B247" t="str">
            <v>EPS (Pub)</v>
          </cell>
          <cell r="C247" t="str">
            <v>EPS_PUB</v>
          </cell>
          <cell r="D247" t="str">
            <v>USD</v>
          </cell>
        </row>
        <row r="248">
          <cell r="B248" t="str">
            <v>Consensus earnings equivalent estimate</v>
          </cell>
          <cell r="C248" t="str">
            <v>CEEE_EPS</v>
          </cell>
          <cell r="D248" t="str">
            <v>USD</v>
          </cell>
        </row>
        <row r="249">
          <cell r="B249" t="str">
            <v>EPS (excl. ESO) (Pub)</v>
          </cell>
          <cell r="C249" t="str">
            <v>EPS_PUB_EX_ESO</v>
          </cell>
          <cell r="D249" t="str">
            <v>USD</v>
          </cell>
        </row>
        <row r="250">
          <cell r="B250" t="str">
            <v>EV adjustment (Pub)</v>
          </cell>
          <cell r="C250" t="str">
            <v>EV_ADJ_PUB</v>
          </cell>
          <cell r="D250" t="str">
            <v>USD</v>
          </cell>
        </row>
        <row r="251">
          <cell r="B251" t="str">
            <v>Net debt (Pub)</v>
          </cell>
          <cell r="C251" t="str">
            <v>NET_DEBT_PUB</v>
          </cell>
          <cell r="D251" t="str">
            <v>USD</v>
          </cell>
        </row>
        <row r="252">
          <cell r="B252" t="str">
            <v>Net income (Pub)</v>
          </cell>
          <cell r="C252" t="str">
            <v>NI_PUB</v>
          </cell>
          <cell r="D252" t="str">
            <v>USD</v>
          </cell>
        </row>
        <row r="253">
          <cell r="B253" t="str">
            <v>EBIT, operating profit (Pub)</v>
          </cell>
          <cell r="C253" t="str">
            <v>EBIT_PUB</v>
          </cell>
          <cell r="D253" t="str">
            <v>USD</v>
          </cell>
        </row>
        <row r="254">
          <cell r="B254" t="str">
            <v>Pre-tax profit (Pub)</v>
          </cell>
          <cell r="C254" t="str">
            <v>PTP_PUB</v>
          </cell>
          <cell r="D254" t="str">
            <v>USD</v>
          </cell>
        </row>
        <row r="255">
          <cell r="B255" t="str">
            <v>Sales, revenue (Pub)</v>
          </cell>
          <cell r="C255" t="str">
            <v>REVS_PUB</v>
          </cell>
          <cell r="D255" t="str">
            <v>USD</v>
          </cell>
        </row>
        <row r="256">
          <cell r="B256" t="str">
            <v>Total shareholders' equity (Pub)</v>
          </cell>
          <cell r="C256" t="str">
            <v>EQ_PUB</v>
          </cell>
          <cell r="D256" t="str">
            <v>USD</v>
          </cell>
        </row>
        <row r="257">
          <cell r="A257" t="str">
            <v>Income Statement</v>
          </cell>
        </row>
        <row r="258">
          <cell r="B258" t="str">
            <v>Provision for income tax</v>
          </cell>
          <cell r="C258" t="str">
            <v>PROV_INC_TAX</v>
          </cell>
          <cell r="D258" t="str">
            <v>USD</v>
          </cell>
        </row>
        <row r="259">
          <cell r="B259" t="str">
            <v>Minority interest</v>
          </cell>
          <cell r="C259" t="str">
            <v>INC_MINORITY</v>
          </cell>
          <cell r="D259" t="str">
            <v>USD</v>
          </cell>
        </row>
        <row r="260">
          <cell r="B260" t="str">
            <v>Net income (pre-preferred dividends)</v>
          </cell>
          <cell r="C260" t="str">
            <v>NI_PRE_PREF</v>
          </cell>
          <cell r="D260" t="str">
            <v>USD</v>
          </cell>
        </row>
        <row r="261">
          <cell r="B261" t="str">
            <v>Preferred dividends</v>
          </cell>
          <cell r="C261" t="str">
            <v>PREF_DIV</v>
          </cell>
          <cell r="D261" t="str">
            <v>USD</v>
          </cell>
        </row>
        <row r="262">
          <cell r="B262" t="str">
            <v>Net income (pre-exceptionals)</v>
          </cell>
          <cell r="C262" t="str">
            <v>NET_EARNING</v>
          </cell>
          <cell r="D262" t="str">
            <v>USD</v>
          </cell>
        </row>
        <row r="263">
          <cell r="B263" t="str">
            <v>Post-tax exceptionals</v>
          </cell>
          <cell r="C263" t="str">
            <v>TAX_EXC</v>
          </cell>
          <cell r="D263" t="str">
            <v>USD</v>
          </cell>
        </row>
        <row r="264">
          <cell r="B264" t="str">
            <v>Net income (post-exceptionals)</v>
          </cell>
          <cell r="C264" t="str">
            <v>NET_INC</v>
          </cell>
          <cell r="D264" t="str">
            <v>USD</v>
          </cell>
        </row>
        <row r="265">
          <cell r="B265" t="str">
            <v>EPS (pre-exceptionals, basic)</v>
          </cell>
          <cell r="C265" t="str">
            <v>EPS</v>
          </cell>
          <cell r="D265" t="str">
            <v>USD</v>
          </cell>
        </row>
        <row r="266">
          <cell r="B266" t="str">
            <v>EPS (pre-exceptionals, diluted)</v>
          </cell>
          <cell r="C266" t="str">
            <v>EPS_FUL_DIL</v>
          </cell>
          <cell r="D266" t="str">
            <v>USD</v>
          </cell>
        </row>
        <row r="267">
          <cell r="B267" t="str">
            <v>EPS (post-exceptionals, basic)</v>
          </cell>
          <cell r="C267" t="str">
            <v>EPS_POST_BASIC</v>
          </cell>
          <cell r="D267" t="str">
            <v>USD</v>
          </cell>
        </row>
        <row r="268">
          <cell r="B268" t="str">
            <v>EPS (post-exceptionals, diluted)</v>
          </cell>
          <cell r="C268" t="str">
            <v>FULLY_DIL_EPS</v>
          </cell>
          <cell r="D268" t="str">
            <v>USD</v>
          </cell>
        </row>
        <row r="269">
          <cell r="B269" t="str">
            <v>Common dividends paid</v>
          </cell>
          <cell r="C269" t="str">
            <v>COMMON_DIV_PAID</v>
          </cell>
          <cell r="D269" t="str">
            <v>USD</v>
          </cell>
        </row>
        <row r="270">
          <cell r="B270" t="str">
            <v>DPS, dividend per share</v>
          </cell>
          <cell r="C270" t="str">
            <v>DPS</v>
          </cell>
          <cell r="D270" t="str">
            <v>USD</v>
          </cell>
        </row>
        <row r="271">
          <cell r="B271" t="str">
            <v>Weighted average shares outstanding, basic</v>
          </cell>
          <cell r="C271" t="str">
            <v>SH</v>
          </cell>
        </row>
        <row r="272">
          <cell r="B272" t="str">
            <v>Diluted average shares outstanding (mn)</v>
          </cell>
          <cell r="C272" t="str">
            <v>DILUTE_SHARES</v>
          </cell>
        </row>
        <row r="273">
          <cell r="B273" t="str">
            <v>Period-end shares outstanding</v>
          </cell>
          <cell r="C273" t="str">
            <v>NON_OP_ADD</v>
          </cell>
        </row>
        <row r="274">
          <cell r="A274" t="str">
            <v>Additional Income Statement Items</v>
          </cell>
        </row>
        <row r="275">
          <cell r="B275" t="str">
            <v>Marginal tax rate</v>
          </cell>
          <cell r="C275" t="str">
            <v>MARGIN_TAX_RATE</v>
          </cell>
        </row>
        <row r="276">
          <cell r="A276" t="str">
            <v>ESO</v>
          </cell>
        </row>
        <row r="277">
          <cell r="B277" t="str">
            <v>Fair value of grant</v>
          </cell>
          <cell r="C277" t="str">
            <v>FV_GRANT</v>
          </cell>
          <cell r="D277" t="str">
            <v>USD</v>
          </cell>
        </row>
        <row r="278">
          <cell r="B278" t="str">
            <v>ESO expense (post-tax)</v>
          </cell>
          <cell r="C278" t="str">
            <v>ESO_POST_TAX</v>
          </cell>
          <cell r="D278" t="str">
            <v>USD</v>
          </cell>
        </row>
        <row r="279">
          <cell r="B279" t="str">
            <v>EPS (excl. ESO expense, basic)</v>
          </cell>
          <cell r="C279" t="str">
            <v>EPS_EX_ESO_B</v>
          </cell>
          <cell r="D279" t="str">
            <v>USD</v>
          </cell>
        </row>
        <row r="280">
          <cell r="B280" t="str">
            <v>EPS (excl. ESO expense, diluted)</v>
          </cell>
          <cell r="C280" t="str">
            <v>EPS_EX_ESO_D</v>
          </cell>
          <cell r="D280" t="str">
            <v>USD</v>
          </cell>
        </row>
        <row r="281">
          <cell r="B281" t="str">
            <v>Year that ESO expense takes effect</v>
          </cell>
          <cell r="C281" t="str">
            <v>ESO_YEAR</v>
          </cell>
        </row>
        <row r="282">
          <cell r="A282" t="str">
            <v>Balance Sheet</v>
          </cell>
        </row>
        <row r="283">
          <cell r="B283" t="str">
            <v>BVPS, book value per share</v>
          </cell>
          <cell r="C283" t="str">
            <v>BVPS</v>
          </cell>
          <cell r="D283" t="str">
            <v>USD</v>
          </cell>
        </row>
        <row r="284">
          <cell r="A284" t="str">
            <v>Additional Balance Sheet Items</v>
          </cell>
        </row>
        <row r="285">
          <cell r="B285" t="str">
            <v>Total repurchase authorization</v>
          </cell>
          <cell r="C285" t="str">
            <v>REPUR_TOT_AUTH</v>
          </cell>
          <cell r="D285" t="str">
            <v>USD</v>
          </cell>
        </row>
        <row r="286">
          <cell r="B286" t="str">
            <v>Remaining repurchase authorization</v>
          </cell>
          <cell r="C286" t="str">
            <v>REPUR_REMAINING</v>
          </cell>
          <cell r="D286" t="str">
            <v>USD</v>
          </cell>
        </row>
        <row r="287">
          <cell r="B287" t="str">
            <v>Suspended repurchase authorization</v>
          </cell>
          <cell r="C287" t="str">
            <v>REPUR_SUSPENDED</v>
          </cell>
          <cell r="D287" t="str">
            <v>USD</v>
          </cell>
        </row>
        <row r="288">
          <cell r="B288" t="str">
            <v>Shares repurchased during period</v>
          </cell>
          <cell r="C288" t="str">
            <v>REPUR_ACTUAL</v>
          </cell>
          <cell r="D288" t="str">
            <v>USD</v>
          </cell>
        </row>
        <row r="289">
          <cell r="A289" t="str">
            <v>Cash Flow Statement</v>
          </cell>
        </row>
        <row r="290">
          <cell r="B290" t="str">
            <v>Net income (pre-preferred dividends)</v>
          </cell>
          <cell r="C290" t="str">
            <v>CF_NI_PRE_PREF</v>
          </cell>
          <cell r="D290" t="str">
            <v>USD</v>
          </cell>
        </row>
        <row r="291">
          <cell r="A291" t="str">
            <v>Other Items</v>
          </cell>
        </row>
        <row r="292">
          <cell r="B292" t="str">
            <v>Beta</v>
          </cell>
          <cell r="C292" t="str">
            <v>BETA_ANALYST</v>
          </cell>
        </row>
        <row r="293">
          <cell r="B293" t="str">
            <v>Market equity risk premium</v>
          </cell>
          <cell r="C293" t="str">
            <v>MKT_EQ_RISK_PREM</v>
          </cell>
        </row>
        <row r="294">
          <cell r="B294" t="str">
            <v>Risk-free rate</v>
          </cell>
          <cell r="C294" t="str">
            <v>RISK_FR_RATE</v>
          </cell>
        </row>
      </sheetData>
      <sheetData sheetId="13">
        <row r="1">
          <cell r="A1" t="str">
            <v>Issuer: Marketo Inc.</v>
          </cell>
          <cell r="F1">
            <v>2010</v>
          </cell>
          <cell r="G1">
            <v>2011</v>
          </cell>
          <cell r="H1">
            <v>2012</v>
          </cell>
          <cell r="I1">
            <v>2013</v>
          </cell>
          <cell r="J1">
            <v>2014</v>
          </cell>
          <cell r="K1">
            <v>2015</v>
          </cell>
          <cell r="L1">
            <v>2016</v>
          </cell>
          <cell r="M1" t="str">
            <v>2017</v>
          </cell>
          <cell r="N1" t="str">
            <v>2010 Q1</v>
          </cell>
          <cell r="O1" t="str">
            <v>2010 Q1</v>
          </cell>
          <cell r="P1" t="str">
            <v>2010 Q2</v>
          </cell>
          <cell r="Q1" t="str">
            <v>2010 Q3</v>
          </cell>
          <cell r="R1" t="str">
            <v>2010 Q4</v>
          </cell>
          <cell r="S1" t="str">
            <v>2011 Q1</v>
          </cell>
          <cell r="T1" t="str">
            <v>2011 Q2</v>
          </cell>
          <cell r="U1" t="str">
            <v>2011 Q3</v>
          </cell>
          <cell r="V1" t="str">
            <v>2011 Q4</v>
          </cell>
          <cell r="W1" t="str">
            <v>2012 Q1</v>
          </cell>
          <cell r="X1" t="str">
            <v>2012 Q2</v>
          </cell>
          <cell r="Y1" t="str">
            <v>2012 Q3</v>
          </cell>
          <cell r="Z1" t="str">
            <v>2012 Q4</v>
          </cell>
          <cell r="AA1" t="str">
            <v>2013 Q1</v>
          </cell>
          <cell r="AB1" t="str">
            <v>2013 Q2</v>
          </cell>
          <cell r="AC1" t="str">
            <v>2013 Q3</v>
          </cell>
          <cell r="AD1" t="str">
            <v>2013 Q4</v>
          </cell>
          <cell r="AE1" t="str">
            <v>2014 Q1</v>
          </cell>
          <cell r="AF1" t="str">
            <v>2014 Q2</v>
          </cell>
          <cell r="AG1" t="str">
            <v>2014 Q3</v>
          </cell>
          <cell r="AH1" t="str">
            <v>2014 Q4</v>
          </cell>
          <cell r="AI1" t="str">
            <v>2015 Q1</v>
          </cell>
          <cell r="AJ1" t="str">
            <v>2015 Q2</v>
          </cell>
          <cell r="AK1" t="str">
            <v>2015 Q3</v>
          </cell>
          <cell r="AL1" t="str">
            <v>2015 Q4</v>
          </cell>
          <cell r="AM1" t="str">
            <v>2016 Q1</v>
          </cell>
          <cell r="AN1" t="str">
            <v>2016 Q2</v>
          </cell>
          <cell r="AO1" t="str">
            <v>2016 Q3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Estimate</v>
          </cell>
          <cell r="L2" t="str">
            <v>Estimate</v>
          </cell>
          <cell r="M2" t="str">
            <v>Estimate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Estimate</v>
          </cell>
          <cell r="AK2" t="str">
            <v>Estimate</v>
          </cell>
          <cell r="AL2" t="str">
            <v>Estimate</v>
          </cell>
          <cell r="AM2" t="str">
            <v>Estimate</v>
          </cell>
          <cell r="AN2" t="str">
            <v>Estimate</v>
          </cell>
          <cell r="AO2" t="str">
            <v>Estimate</v>
          </cell>
          <cell r="AP2" t="str">
            <v>Estimate</v>
          </cell>
          <cell r="AQ2" t="str">
            <v>Estimate</v>
          </cell>
          <cell r="AR2" t="str">
            <v>Estimate</v>
          </cell>
          <cell r="AS2" t="str">
            <v>Estimate</v>
          </cell>
          <cell r="AT2" t="str">
            <v>Estimate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F3">
            <v>40543</v>
          </cell>
          <cell r="G3">
            <v>40908</v>
          </cell>
          <cell r="H3">
            <v>41274</v>
          </cell>
          <cell r="I3">
            <v>41639</v>
          </cell>
          <cell r="J3">
            <v>42004</v>
          </cell>
          <cell r="K3">
            <v>42369</v>
          </cell>
          <cell r="L3">
            <v>42735</v>
          </cell>
          <cell r="M3">
            <v>43100</v>
          </cell>
          <cell r="N3">
            <v>40268</v>
          </cell>
          <cell r="O3">
            <v>40268</v>
          </cell>
          <cell r="P3">
            <v>40359</v>
          </cell>
          <cell r="Q3">
            <v>40451</v>
          </cell>
          <cell r="R3">
            <v>40543</v>
          </cell>
          <cell r="S3">
            <v>40633</v>
          </cell>
          <cell r="T3">
            <v>40724</v>
          </cell>
          <cell r="U3">
            <v>40816</v>
          </cell>
          <cell r="V3">
            <v>40908</v>
          </cell>
          <cell r="W3">
            <v>40999</v>
          </cell>
          <cell r="X3">
            <v>41090</v>
          </cell>
          <cell r="Y3">
            <v>41182</v>
          </cell>
          <cell r="Z3">
            <v>41274</v>
          </cell>
          <cell r="AA3">
            <v>41364</v>
          </cell>
          <cell r="AB3">
            <v>41455</v>
          </cell>
          <cell r="AC3">
            <v>41547</v>
          </cell>
          <cell r="AD3">
            <v>41639</v>
          </cell>
          <cell r="AE3">
            <v>41729</v>
          </cell>
          <cell r="AF3">
            <v>41820</v>
          </cell>
          <cell r="AG3">
            <v>41912</v>
          </cell>
          <cell r="AH3">
            <v>42004</v>
          </cell>
          <cell r="AI3">
            <v>42094</v>
          </cell>
          <cell r="AJ3">
            <v>42185</v>
          </cell>
          <cell r="AK3">
            <v>42277</v>
          </cell>
          <cell r="AL3">
            <v>42369</v>
          </cell>
          <cell r="AM3">
            <v>42460</v>
          </cell>
          <cell r="AN3">
            <v>42551</v>
          </cell>
          <cell r="AO3">
            <v>42643</v>
          </cell>
          <cell r="AP3">
            <v>42735</v>
          </cell>
          <cell r="AQ3">
            <v>42825</v>
          </cell>
          <cell r="AR3">
            <v>42916</v>
          </cell>
          <cell r="AS3">
            <v>43008</v>
          </cell>
          <cell r="AT3">
            <v>43100</v>
          </cell>
        </row>
        <row r="4">
          <cell r="A4" t="str">
            <v>Issuer: Marketo Inc.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Reference Data</v>
          </cell>
          <cell r="B5">
            <v>0</v>
          </cell>
          <cell r="C5">
            <v>0</v>
          </cell>
          <cell r="D5">
            <v>0</v>
          </cell>
        </row>
        <row r="6">
          <cell r="B6" t="str">
            <v>Issuer Name</v>
          </cell>
          <cell r="C6" t="str">
            <v>Issuer Name</v>
          </cell>
          <cell r="E6" t="str">
            <v>Marketo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  <cell r="B8">
            <v>0</v>
          </cell>
          <cell r="C8">
            <v>0</v>
          </cell>
          <cell r="D8">
            <v>0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  <cell r="B10">
            <v>0</v>
          </cell>
          <cell r="C10">
            <v>0</v>
          </cell>
          <cell r="D10">
            <v>0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14.032</v>
          </cell>
          <cell r="G11">
            <v>32.391640000000002</v>
          </cell>
          <cell r="H11">
            <v>58.413035000000001</v>
          </cell>
          <cell r="I11">
            <v>95.918000000000006</v>
          </cell>
          <cell r="J11">
            <v>149.95400000000001</v>
          </cell>
          <cell r="K11">
            <v>208.53376405377998</v>
          </cell>
          <cell r="L11">
            <v>281.4460939751653</v>
          </cell>
          <cell r="M11">
            <v>371.62928001477019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6.0989399999999998</v>
          </cell>
          <cell r="T11">
            <v>7.4329700000000001</v>
          </cell>
          <cell r="U11">
            <v>8.7142599999999995</v>
          </cell>
          <cell r="V11">
            <v>10.14547</v>
          </cell>
          <cell r="W11">
            <v>12.211</v>
          </cell>
          <cell r="X11">
            <v>13.928007000000001</v>
          </cell>
          <cell r="Y11">
            <v>15.426961</v>
          </cell>
          <cell r="Z11">
            <v>16.847066999999999</v>
          </cell>
          <cell r="AA11">
            <v>19.736000000000001</v>
          </cell>
          <cell r="AB11">
            <v>22.503999999999998</v>
          </cell>
          <cell r="AC11">
            <v>25.507000000000001</v>
          </cell>
          <cell r="AD11">
            <v>28.170999999999999</v>
          </cell>
          <cell r="AE11">
            <v>32.292000000000002</v>
          </cell>
          <cell r="AF11">
            <v>36.03</v>
          </cell>
          <cell r="AG11">
            <v>39.286999999999999</v>
          </cell>
          <cell r="AH11">
            <v>42.344999999999999</v>
          </cell>
          <cell r="AI11">
            <v>46</v>
          </cell>
          <cell r="AJ11">
            <v>49.954698662276215</v>
          </cell>
          <cell r="AK11">
            <v>54.140931004273263</v>
          </cell>
          <cell r="AL11">
            <v>58.43813438723047</v>
          </cell>
          <cell r="AM11">
            <v>61.549772823166187</v>
          </cell>
          <cell r="AN11">
            <v>67.012270141309628</v>
          </cell>
          <cell r="AO11">
            <v>73.355821724292156</v>
          </cell>
          <cell r="AP11">
            <v>79.528229286397277</v>
          </cell>
          <cell r="AQ11">
            <v>82.154147396144751</v>
          </cell>
          <cell r="AR11">
            <v>88.964182693021144</v>
          </cell>
          <cell r="AS11">
            <v>96.63645897620691</v>
          </cell>
          <cell r="AT11">
            <v>103.87449094939743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-7.0880000000000001</v>
          </cell>
          <cell r="G12">
            <v>-14.779191806575</v>
          </cell>
          <cell r="H12">
            <v>-24.274017999999998</v>
          </cell>
          <cell r="I12">
            <v>-36.584000000000003</v>
          </cell>
          <cell r="J12">
            <v>-45.656000000000006</v>
          </cell>
          <cell r="K12">
            <v>-63.862678851529601</v>
          </cell>
          <cell r="L12">
            <v>-79.992963702092993</v>
          </cell>
          <cell r="M12">
            <v>-102.07474794721691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-3.1705734999999997</v>
          </cell>
          <cell r="T12">
            <v>-3.516613726349</v>
          </cell>
          <cell r="U12">
            <v>-3.8464399334100006</v>
          </cell>
          <cell r="V12">
            <v>-4.2455646468159998</v>
          </cell>
          <cell r="W12">
            <v>-4.8789999999999996</v>
          </cell>
          <cell r="X12">
            <v>-5.6093970000000004</v>
          </cell>
          <cell r="Y12">
            <v>-6.4595129999999994</v>
          </cell>
          <cell r="Z12">
            <v>-7.3261079999999996</v>
          </cell>
          <cell r="AA12">
            <v>-8.282</v>
          </cell>
          <cell r="AB12">
            <v>-9.1169999999999991</v>
          </cell>
          <cell r="AC12">
            <v>-9.4179999999999993</v>
          </cell>
          <cell r="AD12">
            <v>-9.7669999999999995</v>
          </cell>
          <cell r="AE12">
            <v>-9.9600000000000009</v>
          </cell>
          <cell r="AF12">
            <v>-11.102</v>
          </cell>
          <cell r="AG12">
            <v>-11.841000000000001</v>
          </cell>
          <cell r="AH12">
            <v>-12.753</v>
          </cell>
          <cell r="AI12">
            <v>-14.477999999999998</v>
          </cell>
          <cell r="AJ12">
            <v>-15.679112402301751</v>
          </cell>
          <cell r="AK12">
            <v>-16.457323064010868</v>
          </cell>
          <cell r="AL12">
            <v>-17.248243385216988</v>
          </cell>
          <cell r="AM12">
            <v>-17.84363084685867</v>
          </cell>
          <cell r="AN12">
            <v>-19.458493968300516</v>
          </cell>
          <cell r="AO12">
            <v>-20.738430030174726</v>
          </cell>
          <cell r="AP12">
            <v>-21.952408856759078</v>
          </cell>
          <cell r="AQ12">
            <v>-23.059517746971814</v>
          </cell>
          <cell r="AR12">
            <v>-24.773320866234812</v>
          </cell>
          <cell r="AS12">
            <v>-26.407982638330505</v>
          </cell>
          <cell r="AT12">
            <v>-27.833926695679779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-12.965999999999999</v>
          </cell>
          <cell r="G13">
            <v>-28.382950501408999</v>
          </cell>
          <cell r="H13">
            <v>-46.959512337397001</v>
          </cell>
          <cell r="I13">
            <v>-74.717999999999989</v>
          </cell>
          <cell r="J13">
            <v>-107.71299999999999</v>
          </cell>
          <cell r="K13">
            <v>-148.49358515194439</v>
          </cell>
          <cell r="L13">
            <v>-189.84184673756073</v>
          </cell>
          <cell r="M13">
            <v>-232.67526666989664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-4.5793507700000005</v>
          </cell>
          <cell r="T13">
            <v>-6.0732918196600005</v>
          </cell>
          <cell r="U13">
            <v>-7.5644580952679998</v>
          </cell>
          <cell r="V13">
            <v>-10.165849816481</v>
          </cell>
          <cell r="W13">
            <v>-9.7330000000000005</v>
          </cell>
          <cell r="X13">
            <v>-12.299085337396999</v>
          </cell>
          <cell r="Y13">
            <v>-13.150371999999999</v>
          </cell>
          <cell r="Z13">
            <v>-11.777055000000001</v>
          </cell>
          <cell r="AA13">
            <v>-15.11</v>
          </cell>
          <cell r="AB13">
            <v>-17.884999999999998</v>
          </cell>
          <cell r="AC13">
            <v>-18.305</v>
          </cell>
          <cell r="AD13">
            <v>-23.417999999999999</v>
          </cell>
          <cell r="AE13">
            <v>-23.263999999999999</v>
          </cell>
          <cell r="AF13">
            <v>-25.622</v>
          </cell>
          <cell r="AG13">
            <v>-27.332000000000001</v>
          </cell>
          <cell r="AH13">
            <v>-31.494999999999997</v>
          </cell>
          <cell r="AI13">
            <v>-33.222000000000001</v>
          </cell>
          <cell r="AJ13">
            <v>-35.661638748464277</v>
          </cell>
          <cell r="AK13">
            <v>-36.969310319275309</v>
          </cell>
          <cell r="AL13">
            <v>-42.640636084204793</v>
          </cell>
          <cell r="AM13">
            <v>-41.86722590514934</v>
          </cell>
          <cell r="AN13">
            <v>-45.426248798303796</v>
          </cell>
          <cell r="AO13">
            <v>-47.302384632149469</v>
          </cell>
          <cell r="AP13">
            <v>-55.245987401958132</v>
          </cell>
          <cell r="AQ13">
            <v>-51.774972456831215</v>
          </cell>
          <cell r="AR13">
            <v>-55.947756864708836</v>
          </cell>
          <cell r="AS13">
            <v>-57.675999033319705</v>
          </cell>
          <cell r="AT13">
            <v>-67.276538315036873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-20.053999999999998</v>
          </cell>
          <cell r="G14">
            <v>-43.162142307983999</v>
          </cell>
          <cell r="H14">
            <v>-71.233530337396999</v>
          </cell>
          <cell r="I14">
            <v>-111.30199999999999</v>
          </cell>
          <cell r="J14">
            <v>-153.369</v>
          </cell>
          <cell r="K14">
            <v>-212.356264003474</v>
          </cell>
          <cell r="L14">
            <v>-269.83481043965372</v>
          </cell>
          <cell r="M14">
            <v>-334.75001461711355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-7.7499242700000002</v>
          </cell>
          <cell r="T14">
            <v>-9.5899055460089997</v>
          </cell>
          <cell r="U14">
            <v>-11.410898028678</v>
          </cell>
          <cell r="V14">
            <v>-14.411414463297</v>
          </cell>
          <cell r="W14">
            <v>-14.612</v>
          </cell>
          <cell r="X14">
            <v>-17.908482337397</v>
          </cell>
          <cell r="Y14">
            <v>-19.609884999999998</v>
          </cell>
          <cell r="Z14">
            <v>-19.103163000000002</v>
          </cell>
          <cell r="AA14">
            <v>-23.391999999999999</v>
          </cell>
          <cell r="AB14">
            <v>-27.001999999999995</v>
          </cell>
          <cell r="AC14">
            <v>-27.722999999999999</v>
          </cell>
          <cell r="AD14">
            <v>-33.185000000000002</v>
          </cell>
          <cell r="AE14">
            <v>-33.224000000000004</v>
          </cell>
          <cell r="AF14">
            <v>-36.724000000000004</v>
          </cell>
          <cell r="AG14">
            <v>-39.173000000000002</v>
          </cell>
          <cell r="AH14">
            <v>-44.247999999999998</v>
          </cell>
          <cell r="AI14">
            <v>-47.7</v>
          </cell>
          <cell r="AJ14">
            <v>-51.340751150766025</v>
          </cell>
          <cell r="AK14">
            <v>-53.426633383286173</v>
          </cell>
          <cell r="AL14">
            <v>-59.888879469421781</v>
          </cell>
          <cell r="AM14">
            <v>-59.710856752008013</v>
          </cell>
          <cell r="AN14">
            <v>-64.884742766604319</v>
          </cell>
          <cell r="AO14">
            <v>-68.040814662324195</v>
          </cell>
          <cell r="AP14">
            <v>-77.19839625871721</v>
          </cell>
          <cell r="AQ14">
            <v>-74.834490203803028</v>
          </cell>
          <cell r="AR14">
            <v>-80.721077730943648</v>
          </cell>
          <cell r="AS14">
            <v>-84.083981671650207</v>
          </cell>
          <cell r="AT14">
            <v>-95.110465010716652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-5.4249999999999998</v>
          </cell>
          <cell r="G15">
            <v>-10.38312385</v>
          </cell>
          <cell r="H15">
            <v>-18.019403000000001</v>
          </cell>
          <cell r="I15">
            <v>-21.112000000000002</v>
          </cell>
          <cell r="J15">
            <v>-24.978000000000002</v>
          </cell>
          <cell r="K15">
            <v>-32.111564707739937</v>
          </cell>
          <cell r="L15">
            <v>-37.277329586728172</v>
          </cell>
          <cell r="M15">
            <v>-42.73541596816581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-2.3377428099999999</v>
          </cell>
          <cell r="T15">
            <v>-2.4644811600000001</v>
          </cell>
          <cell r="U15">
            <v>-2.6990148199999999</v>
          </cell>
          <cell r="V15">
            <v>-2.8818850599999997</v>
          </cell>
          <cell r="W15">
            <v>-3.7239999999999998</v>
          </cell>
          <cell r="X15">
            <v>-5.1086390000000002</v>
          </cell>
          <cell r="Y15">
            <v>-4.4793370000000001</v>
          </cell>
          <cell r="Z15">
            <v>-4.707427</v>
          </cell>
          <cell r="AA15">
            <v>-4.6610000000000005</v>
          </cell>
          <cell r="AB15">
            <v>-5.048</v>
          </cell>
          <cell r="AC15">
            <v>-5.4799999999999995</v>
          </cell>
          <cell r="AD15">
            <v>-5.923</v>
          </cell>
          <cell r="AE15">
            <v>-6.0520000000000005</v>
          </cell>
          <cell r="AF15">
            <v>-6.0250000000000004</v>
          </cell>
          <cell r="AG15">
            <v>-6.3170000000000002</v>
          </cell>
          <cell r="AH15">
            <v>-6.5839999999999996</v>
          </cell>
          <cell r="AI15">
            <v>-7.3420000000000005</v>
          </cell>
          <cell r="AJ15">
            <v>-8.1037391195172113</v>
          </cell>
          <cell r="AK15">
            <v>-8.1639706159886316</v>
          </cell>
          <cell r="AL15">
            <v>-8.5018549722340921</v>
          </cell>
          <cell r="AM15">
            <v>-8.6468019202921607</v>
          </cell>
          <cell r="AN15">
            <v>-9.0791379154022298</v>
          </cell>
          <cell r="AO15">
            <v>-9.5718130466374003</v>
          </cell>
          <cell r="AP15">
            <v>-9.979576704396381</v>
          </cell>
          <cell r="AQ15">
            <v>-10.103703905603968</v>
          </cell>
          <cell r="AR15">
            <v>-10.496413200985991</v>
          </cell>
          <cell r="AS15">
            <v>-10.918442190272243</v>
          </cell>
          <cell r="AT15">
            <v>-11.216856671303608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-0.31900000000000001</v>
          </cell>
          <cell r="G16">
            <v>-1.3089999999999999</v>
          </cell>
          <cell r="H16">
            <v>-2.9720000000000004</v>
          </cell>
          <cell r="I16">
            <v>-8.0750000000000011</v>
          </cell>
          <cell r="J16">
            <v>-25.12</v>
          </cell>
          <cell r="K16">
            <v>-36.25045622458579</v>
          </cell>
          <cell r="L16">
            <v>-47.507139211621876</v>
          </cell>
          <cell r="M16">
            <v>-60.88901152664117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-0.193</v>
          </cell>
          <cell r="T16">
            <v>-0.33500000000000002</v>
          </cell>
          <cell r="U16">
            <v>-0.36299999999999999</v>
          </cell>
          <cell r="V16">
            <v>-0.41799999999999998</v>
          </cell>
          <cell r="W16">
            <v>-0.51300000000000001</v>
          </cell>
          <cell r="X16">
            <v>-0.72099999999999997</v>
          </cell>
          <cell r="Y16">
            <v>-0.92600000000000005</v>
          </cell>
          <cell r="Z16">
            <v>-0.81200000000000006</v>
          </cell>
          <cell r="AA16">
            <v>-1.0009999999999999</v>
          </cell>
          <cell r="AB16">
            <v>-2.6160000000000001</v>
          </cell>
          <cell r="AC16">
            <v>-2.0230000000000001</v>
          </cell>
          <cell r="AD16">
            <v>-2.4350000000000001</v>
          </cell>
          <cell r="AE16">
            <v>-5.0069999999999997</v>
          </cell>
          <cell r="AF16">
            <v>-5.9109999999999996</v>
          </cell>
          <cell r="AG16">
            <v>-6.5149999999999997</v>
          </cell>
          <cell r="AH16">
            <v>-7.6870000000000003</v>
          </cell>
          <cell r="AI16">
            <v>-9.2810000000000006</v>
          </cell>
          <cell r="AJ16">
            <v>-7.9456809555566359</v>
          </cell>
          <cell r="AK16">
            <v>-8.7075366332633148</v>
          </cell>
          <cell r="AL16">
            <v>-10.316238635765835</v>
          </cell>
          <cell r="AM16">
            <v>-12.110586822227765</v>
          </cell>
          <cell r="AN16">
            <v>-10.323758197984104</v>
          </cell>
          <cell r="AO16">
            <v>-11.431106392774728</v>
          </cell>
          <cell r="AP16">
            <v>-13.64168779863528</v>
          </cell>
          <cell r="AQ16">
            <v>-15.753950743073759</v>
          </cell>
          <cell r="AR16">
            <v>-13.260799094143897</v>
          </cell>
          <cell r="AS16">
            <v>-14.575767601827943</v>
          </cell>
          <cell r="AT16">
            <v>-17.298494087595572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-25.478999999999999</v>
          </cell>
          <cell r="G18">
            <v>-53.545266157984003</v>
          </cell>
          <cell r="H18">
            <v>-89.252933337396996</v>
          </cell>
          <cell r="I18">
            <v>-132.41399999999999</v>
          </cell>
          <cell r="J18">
            <v>-178.34700000000001</v>
          </cell>
          <cell r="K18">
            <v>-244.46782871121394</v>
          </cell>
          <cell r="L18">
            <v>-307.11214002638189</v>
          </cell>
          <cell r="M18">
            <v>-377.48543058527935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-10.087667079999999</v>
          </cell>
          <cell r="T18">
            <v>-12.054386706009002</v>
          </cell>
          <cell r="U18">
            <v>-14.109912848678</v>
          </cell>
          <cell r="V18">
            <v>-17.293299523296998</v>
          </cell>
          <cell r="W18">
            <v>-18.335999999999999</v>
          </cell>
          <cell r="X18">
            <v>-23.017121337397001</v>
          </cell>
          <cell r="Y18">
            <v>-24.089221999999999</v>
          </cell>
          <cell r="Z18">
            <v>-23.810589999999998</v>
          </cell>
          <cell r="AA18">
            <v>-28.053000000000001</v>
          </cell>
          <cell r="AB18">
            <v>-32.049999999999997</v>
          </cell>
          <cell r="AC18">
            <v>-33.203000000000003</v>
          </cell>
          <cell r="AD18">
            <v>-39.107999999999997</v>
          </cell>
          <cell r="AE18">
            <v>-39.275999999999996</v>
          </cell>
          <cell r="AF18">
            <v>-42.748999999999995</v>
          </cell>
          <cell r="AG18">
            <v>-45.49</v>
          </cell>
          <cell r="AH18">
            <v>-50.832000000000001</v>
          </cell>
          <cell r="AI18">
            <v>-55.042000000000002</v>
          </cell>
          <cell r="AJ18">
            <v>-59.444490270283239</v>
          </cell>
          <cell r="AK18">
            <v>-61.590603999274805</v>
          </cell>
          <cell r="AL18">
            <v>-68.390734441655866</v>
          </cell>
          <cell r="AM18">
            <v>-68.357658672300175</v>
          </cell>
          <cell r="AN18">
            <v>-73.963880682006533</v>
          </cell>
          <cell r="AO18">
            <v>-77.612627708961597</v>
          </cell>
          <cell r="AP18">
            <v>-87.177972963113589</v>
          </cell>
          <cell r="AQ18">
            <v>-84.938194109406993</v>
          </cell>
          <cell r="AR18">
            <v>-91.217490931929632</v>
          </cell>
          <cell r="AS18">
            <v>-95.002423861922466</v>
          </cell>
          <cell r="AT18">
            <v>-106.32732168202025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-25.13</v>
          </cell>
          <cell r="G19">
            <v>-52.901266157984004</v>
          </cell>
          <cell r="H19">
            <v>-87.521933337397002</v>
          </cell>
          <cell r="I19">
            <v>-127.79299999999999</v>
          </cell>
          <cell r="J19">
            <v>-168.87200000000001</v>
          </cell>
          <cell r="K19">
            <v>-234.4080789684121</v>
          </cell>
          <cell r="L19">
            <v>-295.55362154392941</v>
          </cell>
          <cell r="M19">
            <v>-363.24751386580522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-9.9626670799999992</v>
          </cell>
          <cell r="T19">
            <v>-11.908386706009001</v>
          </cell>
          <cell r="U19">
            <v>-13.933912848678</v>
          </cell>
          <cell r="V19">
            <v>-17.096299523296999</v>
          </cell>
          <cell r="W19">
            <v>-18.085999999999999</v>
          </cell>
          <cell r="X19">
            <v>-22.617121337397002</v>
          </cell>
          <cell r="Y19">
            <v>-23.649221999999998</v>
          </cell>
          <cell r="Z19">
            <v>-23.169589999999999</v>
          </cell>
          <cell r="AA19">
            <v>-27.247</v>
          </cell>
          <cell r="AB19">
            <v>-31.068999999999996</v>
          </cell>
          <cell r="AC19">
            <v>-31.953000000000003</v>
          </cell>
          <cell r="AD19">
            <v>-37.523999999999994</v>
          </cell>
          <cell r="AE19">
            <v>-37.144999999999996</v>
          </cell>
          <cell r="AF19">
            <v>-40.535999999999994</v>
          </cell>
          <cell r="AG19">
            <v>-43.058</v>
          </cell>
          <cell r="AH19">
            <v>-48.133000000000003</v>
          </cell>
          <cell r="AI19">
            <v>-52.163000000000004</v>
          </cell>
          <cell r="AJ19">
            <v>-57.45697500138273</v>
          </cell>
          <cell r="AK19">
            <v>-59.07916422130851</v>
          </cell>
          <cell r="AL19">
            <v>-65.708939745720826</v>
          </cell>
          <cell r="AM19">
            <v>-65.636564696255334</v>
          </cell>
          <cell r="AN19">
            <v>-71.684162819649387</v>
          </cell>
          <cell r="AO19">
            <v>-74.450784017300407</v>
          </cell>
          <cell r="AP19">
            <v>-83.782110010724267</v>
          </cell>
          <cell r="AQ19">
            <v>-81.471382868467373</v>
          </cell>
          <cell r="AR19">
            <v>-88.532926616964531</v>
          </cell>
          <cell r="AS19">
            <v>-91.049118577385656</v>
          </cell>
          <cell r="AT19">
            <v>-102.19408580298769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-11.097999999999999</v>
          </cell>
          <cell r="G20">
            <v>-20.509626157984002</v>
          </cell>
          <cell r="H20">
            <v>-29.108898337396994</v>
          </cell>
          <cell r="I20">
            <v>-31.874999999999979</v>
          </cell>
          <cell r="J20">
            <v>-18.917999999999999</v>
          </cell>
          <cell r="K20">
            <v>-25.874314914632116</v>
          </cell>
          <cell r="L20">
            <v>-14.107527568764107</v>
          </cell>
          <cell r="M20">
            <v>8.3817661489649424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-3.8637270800000003</v>
          </cell>
          <cell r="T20">
            <v>-4.4754167060090015</v>
          </cell>
          <cell r="U20">
            <v>-5.2196528486780007</v>
          </cell>
          <cell r="V20">
            <v>-6.9508295232969983</v>
          </cell>
          <cell r="W20">
            <v>-5.875</v>
          </cell>
          <cell r="X20">
            <v>-8.6891143373969992</v>
          </cell>
          <cell r="Y20">
            <v>-8.2222609999999978</v>
          </cell>
          <cell r="Z20">
            <v>-6.3225230000000003</v>
          </cell>
          <cell r="AA20">
            <v>-7.5110000000000001</v>
          </cell>
          <cell r="AB20">
            <v>-8.5650000000000013</v>
          </cell>
          <cell r="AC20">
            <v>-6.445999999999998</v>
          </cell>
          <cell r="AD20">
            <v>-9.352999999999998</v>
          </cell>
          <cell r="AE20">
            <v>-4.852999999999998</v>
          </cell>
          <cell r="AF20">
            <v>-4.5059999999999976</v>
          </cell>
          <cell r="AG20">
            <v>-3.771000000000003</v>
          </cell>
          <cell r="AH20">
            <v>-5.788000000000002</v>
          </cell>
          <cell r="AI20">
            <v>-6.1629999999999985</v>
          </cell>
          <cell r="AJ20">
            <v>-7.5022763391065217</v>
          </cell>
          <cell r="AK20">
            <v>-4.9382332170352532</v>
          </cell>
          <cell r="AL20">
            <v>-7.2708053584903585</v>
          </cell>
          <cell r="AM20">
            <v>-4.0867918730891475</v>
          </cell>
          <cell r="AN20">
            <v>-4.6718926783397627</v>
          </cell>
          <cell r="AO20">
            <v>-1.0949622930082556</v>
          </cell>
          <cell r="AP20">
            <v>-4.2538807243269918</v>
          </cell>
          <cell r="AQ20">
            <v>0.68276452767737394</v>
          </cell>
          <cell r="AR20">
            <v>0.4312560760566071</v>
          </cell>
          <cell r="AS20">
            <v>5.5873403988212615</v>
          </cell>
          <cell r="AT20">
            <v>1.6804051464097425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-0.34899999999999998</v>
          </cell>
          <cell r="G21">
            <v>-0.64400000000000002</v>
          </cell>
          <cell r="H21">
            <v>-1.7310000000000001</v>
          </cell>
          <cell r="I21">
            <v>-4.6210000000000004</v>
          </cell>
          <cell r="J21">
            <v>-9.4749999999999996</v>
          </cell>
          <cell r="K21">
            <v>-10.05974974280185</v>
          </cell>
          <cell r="L21">
            <v>-11.55851848245249</v>
          </cell>
          <cell r="M21">
            <v>-14.2379167194741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-0.125</v>
          </cell>
          <cell r="T21">
            <v>-0.14599999999999999</v>
          </cell>
          <cell r="U21">
            <v>-0.17599999999999999</v>
          </cell>
          <cell r="V21">
            <v>-0.19700000000000001</v>
          </cell>
          <cell r="W21">
            <v>-0.25</v>
          </cell>
          <cell r="X21">
            <v>-0.4</v>
          </cell>
          <cell r="Y21">
            <v>-0.44</v>
          </cell>
          <cell r="Z21">
            <v>-0.64100000000000001</v>
          </cell>
          <cell r="AA21">
            <v>-0.80600000000000005</v>
          </cell>
          <cell r="AB21">
            <v>-0.98099999999999998</v>
          </cell>
          <cell r="AC21">
            <v>-1.25</v>
          </cell>
          <cell r="AD21">
            <v>-1.5840000000000001</v>
          </cell>
          <cell r="AE21">
            <v>-2.1309999999999998</v>
          </cell>
          <cell r="AF21">
            <v>-2.2130000000000001</v>
          </cell>
          <cell r="AG21">
            <v>-2.4319999999999999</v>
          </cell>
          <cell r="AH21">
            <v>-2.6989999999999998</v>
          </cell>
          <cell r="AI21">
            <v>-2.879</v>
          </cell>
          <cell r="AJ21">
            <v>-1.98751526890051</v>
          </cell>
          <cell r="AK21">
            <v>-2.511439777966296</v>
          </cell>
          <cell r="AL21">
            <v>-2.6817946959350443</v>
          </cell>
          <cell r="AM21">
            <v>-2.7210939760448345</v>
          </cell>
          <cell r="AN21">
            <v>-2.2797178623571486</v>
          </cell>
          <cell r="AO21">
            <v>-3.1618436916611854</v>
          </cell>
          <cell r="AP21">
            <v>-3.3958629523893209</v>
          </cell>
          <cell r="AQ21">
            <v>-3.4668112409396161</v>
          </cell>
          <cell r="AR21">
            <v>-2.6845643149650953</v>
          </cell>
          <cell r="AS21">
            <v>-3.9533052845368175</v>
          </cell>
          <cell r="AT21">
            <v>-4.1332358790325712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-11.446999999999999</v>
          </cell>
          <cell r="G23">
            <v>-21.153626157984</v>
          </cell>
          <cell r="H23">
            <v>-30.839898337396995</v>
          </cell>
          <cell r="I23">
            <v>-36.495999999999981</v>
          </cell>
          <cell r="J23">
            <v>-28.393000000000001</v>
          </cell>
          <cell r="K23">
            <v>-35.934064657433964</v>
          </cell>
          <cell r="L23">
            <v>-25.666046051216597</v>
          </cell>
          <cell r="M23">
            <v>-5.8561505705091577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-3.9887270800000003</v>
          </cell>
          <cell r="T23">
            <v>-4.6214167060090015</v>
          </cell>
          <cell r="U23">
            <v>-5.3956528486780009</v>
          </cell>
          <cell r="V23">
            <v>-7.1478295232969984</v>
          </cell>
          <cell r="W23">
            <v>-6.125</v>
          </cell>
          <cell r="X23">
            <v>-9.0891143373969996</v>
          </cell>
          <cell r="Y23">
            <v>-8.6622609999999973</v>
          </cell>
          <cell r="Z23">
            <v>-6.9635230000000004</v>
          </cell>
          <cell r="AA23">
            <v>-8.3170000000000002</v>
          </cell>
          <cell r="AB23">
            <v>-9.5460000000000012</v>
          </cell>
          <cell r="AC23">
            <v>-7.695999999999998</v>
          </cell>
          <cell r="AD23">
            <v>-10.936999999999998</v>
          </cell>
          <cell r="AE23">
            <v>-6.9839999999999982</v>
          </cell>
          <cell r="AF23">
            <v>-6.7189999999999976</v>
          </cell>
          <cell r="AG23">
            <v>-6.203000000000003</v>
          </cell>
          <cell r="AH23">
            <v>-8.4870000000000019</v>
          </cell>
          <cell r="AI23">
            <v>-9.041999999999998</v>
          </cell>
          <cell r="AJ23">
            <v>-9.4897916080070317</v>
          </cell>
          <cell r="AK23">
            <v>-7.4496729950015492</v>
          </cell>
          <cell r="AL23">
            <v>-9.9526000544254032</v>
          </cell>
          <cell r="AM23">
            <v>-6.8078858491339815</v>
          </cell>
          <cell r="AN23">
            <v>-6.9516105406969118</v>
          </cell>
          <cell r="AO23">
            <v>-4.256805984669441</v>
          </cell>
          <cell r="AP23">
            <v>-7.6497436767163123</v>
          </cell>
          <cell r="AQ23">
            <v>-2.7840467132622422</v>
          </cell>
          <cell r="AR23">
            <v>-2.2533082389084882</v>
          </cell>
          <cell r="AS23">
            <v>1.634035114284444</v>
          </cell>
          <cell r="AT23">
            <v>-2.4528307326228287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-0.05</v>
          </cell>
          <cell r="G29">
            <v>-0.14363646237400002</v>
          </cell>
          <cell r="H29">
            <v>-0.17402200000000001</v>
          </cell>
          <cell r="I29">
            <v>-0.52600000000000002</v>
          </cell>
          <cell r="J29">
            <v>0.17799999999999999</v>
          </cell>
          <cell r="K29">
            <v>0.52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-1.2619490000000001E-2</v>
          </cell>
          <cell r="T29">
            <v>-8.8543482729999991E-3</v>
          </cell>
          <cell r="U29">
            <v>-4.1145082872999998E-2</v>
          </cell>
          <cell r="V29">
            <v>-8.1017541228000006E-2</v>
          </cell>
          <cell r="W29">
            <v>-1.4999999999999999E-2</v>
          </cell>
          <cell r="X29">
            <v>-1.2099999999999999E-3</v>
          </cell>
          <cell r="Y29">
            <v>-3.755E-2</v>
          </cell>
          <cell r="Z29">
            <v>-0.12026199999999999</v>
          </cell>
          <cell r="AA29">
            <v>-6.0999999999999999E-2</v>
          </cell>
          <cell r="AB29">
            <v>-8.5999999999999993E-2</v>
          </cell>
          <cell r="AC29">
            <v>-9.8000000000000004E-2</v>
          </cell>
          <cell r="AD29">
            <v>-0.28100000000000003</v>
          </cell>
          <cell r="AE29">
            <v>-5.8999999999999997E-2</v>
          </cell>
          <cell r="AF29">
            <v>-0.186</v>
          </cell>
          <cell r="AG29">
            <v>0.30299999999999999</v>
          </cell>
          <cell r="AH29">
            <v>0.12</v>
          </cell>
          <cell r="AI29">
            <v>0.52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-11.597</v>
          </cell>
          <cell r="G30">
            <v>-21.297262620358001</v>
          </cell>
          <cell r="H30">
            <v>-31.013920337396996</v>
          </cell>
          <cell r="I30">
            <v>-37.021999999999984</v>
          </cell>
          <cell r="J30">
            <v>-27.597000000000001</v>
          </cell>
          <cell r="K30">
            <v>-34.960064657433961</v>
          </cell>
          <cell r="L30">
            <v>-25.666046051216597</v>
          </cell>
          <cell r="M30">
            <v>-5.8561505705091577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-4.0013465699999999</v>
          </cell>
          <cell r="T30">
            <v>-4.6302710542820016</v>
          </cell>
          <cell r="U30">
            <v>-5.4367979315510011</v>
          </cell>
          <cell r="V30">
            <v>-7.2288470645249987</v>
          </cell>
          <cell r="W30">
            <v>-6.14</v>
          </cell>
          <cell r="X30">
            <v>-9.090324337397</v>
          </cell>
          <cell r="Y30">
            <v>-8.6998109999999969</v>
          </cell>
          <cell r="Z30">
            <v>-7.0837850000000007</v>
          </cell>
          <cell r="AA30">
            <v>-8.3780000000000001</v>
          </cell>
          <cell r="AB30">
            <v>-9.6320000000000014</v>
          </cell>
          <cell r="AC30">
            <v>-7.7939999999999978</v>
          </cell>
          <cell r="AD30">
            <v>-11.217999999999998</v>
          </cell>
          <cell r="AE30">
            <v>-7.0319999999999983</v>
          </cell>
          <cell r="AF30">
            <v>-6.7459999999999978</v>
          </cell>
          <cell r="AG30">
            <v>-5.6940000000000026</v>
          </cell>
          <cell r="AH30">
            <v>-8.1250000000000036</v>
          </cell>
          <cell r="AI30">
            <v>-8.0679999999999978</v>
          </cell>
          <cell r="AJ30">
            <v>-9.4897916080070317</v>
          </cell>
          <cell r="AK30">
            <v>-7.4496729950015492</v>
          </cell>
          <cell r="AL30">
            <v>-9.9526000544254032</v>
          </cell>
          <cell r="AM30">
            <v>-6.8078858491339815</v>
          </cell>
          <cell r="AN30">
            <v>-6.9516105406969118</v>
          </cell>
          <cell r="AO30">
            <v>-4.256805984669441</v>
          </cell>
          <cell r="AP30">
            <v>-7.6497436767163123</v>
          </cell>
          <cell r="AQ30">
            <v>-2.7840467132622422</v>
          </cell>
          <cell r="AR30">
            <v>-2.2533082389084882</v>
          </cell>
          <cell r="AS30">
            <v>1.634035114284444</v>
          </cell>
          <cell r="AT30">
            <v>-2.4528307326228287</v>
          </cell>
        </row>
        <row r="31">
          <cell r="A31" t="str">
            <v>Additional Income Statement Items</v>
          </cell>
          <cell r="B31">
            <v>0</v>
          </cell>
          <cell r="C31">
            <v>0</v>
          </cell>
          <cell r="D31">
            <v>0</v>
          </cell>
        </row>
        <row r="32">
          <cell r="B32" t="str">
            <v>Organic sales growth (excl. acquisitions)</v>
          </cell>
          <cell r="C32" t="str">
            <v>ORG_REV_GRTH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</row>
        <row r="38">
          <cell r="A38" t="str">
            <v>Balance Sheet</v>
          </cell>
          <cell r="B38">
            <v>0</v>
          </cell>
          <cell r="C38">
            <v>0</v>
          </cell>
          <cell r="D38">
            <v>0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34.457000000000001</v>
          </cell>
          <cell r="G39">
            <v>67.400463029999997</v>
          </cell>
          <cell r="H39">
            <v>44.246615840000004</v>
          </cell>
          <cell r="I39">
            <v>128.29900000000001</v>
          </cell>
          <cell r="J39">
            <v>112.64400000000001</v>
          </cell>
          <cell r="K39">
            <v>98.60059349544261</v>
          </cell>
          <cell r="L39">
            <v>106.08762314689719</v>
          </cell>
          <cell r="M39">
            <v>146.65937240727055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34.457000000000001</v>
          </cell>
          <cell r="S39">
            <v>30.82329953</v>
          </cell>
          <cell r="T39">
            <v>28.273617359999999</v>
          </cell>
          <cell r="U39">
            <v>23.60218704</v>
          </cell>
          <cell r="V39">
            <v>67.400463029999997</v>
          </cell>
          <cell r="W39">
            <v>61.341496469999996</v>
          </cell>
          <cell r="X39">
            <v>55.662615700000003</v>
          </cell>
          <cell r="Y39">
            <v>47.711979210000003</v>
          </cell>
          <cell r="Z39">
            <v>44.246615840000004</v>
          </cell>
          <cell r="AA39">
            <v>36.176000000000002</v>
          </cell>
          <cell r="AB39">
            <v>121.88200000000001</v>
          </cell>
          <cell r="AC39">
            <v>140.91999999999999</v>
          </cell>
          <cell r="AD39">
            <v>128.29900000000001</v>
          </cell>
          <cell r="AE39">
            <v>119.572</v>
          </cell>
          <cell r="AF39">
            <v>119.714</v>
          </cell>
          <cell r="AG39">
            <v>118.794</v>
          </cell>
          <cell r="AH39">
            <v>112.64400000000001</v>
          </cell>
          <cell r="AI39">
            <v>103.768</v>
          </cell>
          <cell r="AJ39">
            <v>107.91779013871674</v>
          </cell>
          <cell r="AK39">
            <v>104.65139381363267</v>
          </cell>
          <cell r="AL39">
            <v>98.60059349544261</v>
          </cell>
          <cell r="AM39">
            <v>95.0044862078324</v>
          </cell>
          <cell r="AN39">
            <v>108.6902390157594</v>
          </cell>
          <cell r="AO39">
            <v>111.33897739454558</v>
          </cell>
          <cell r="AP39">
            <v>106.08762314689719</v>
          </cell>
          <cell r="AQ39">
            <v>107.73590463222853</v>
          </cell>
          <cell r="AR39">
            <v>132.01705023924649</v>
          </cell>
          <cell r="AS39">
            <v>144.58603447368193</v>
          </cell>
          <cell r="AT39">
            <v>146.65937240727055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3.5510000000000002</v>
          </cell>
          <cell r="G40">
            <v>8.5690933999999999</v>
          </cell>
          <cell r="H40">
            <v>14.106285980000001</v>
          </cell>
          <cell r="I40">
            <v>26.946000000000002</v>
          </cell>
          <cell r="J40">
            <v>37.866999999999997</v>
          </cell>
          <cell r="K40">
            <v>52.453073031290906</v>
          </cell>
          <cell r="L40">
            <v>69.174065137646835</v>
          </cell>
          <cell r="M40">
            <v>89.196408435645736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3.5510000000000002</v>
          </cell>
          <cell r="S40">
            <v>4.8680483900000002</v>
          </cell>
          <cell r="T40">
            <v>4.9349537699999999</v>
          </cell>
          <cell r="U40">
            <v>6.2696866299999998</v>
          </cell>
          <cell r="V40">
            <v>8.5690933999999999</v>
          </cell>
          <cell r="W40">
            <v>11.943980600000002</v>
          </cell>
          <cell r="X40">
            <v>12.42336353</v>
          </cell>
          <cell r="Y40">
            <v>10.72641623</v>
          </cell>
          <cell r="Z40">
            <v>14.106285980000001</v>
          </cell>
          <cell r="AA40">
            <v>14.193</v>
          </cell>
          <cell r="AB40">
            <v>16.960999999999999</v>
          </cell>
          <cell r="AC40">
            <v>13.398</v>
          </cell>
          <cell r="AD40">
            <v>26.946000000000002</v>
          </cell>
          <cell r="AE40">
            <v>25.24</v>
          </cell>
          <cell r="AF40">
            <v>29.648</v>
          </cell>
          <cell r="AG40">
            <v>26.173999999999999</v>
          </cell>
          <cell r="AH40">
            <v>37.866999999999997</v>
          </cell>
          <cell r="AI40">
            <v>40.189</v>
          </cell>
          <cell r="AJ40">
            <v>41.106214430728983</v>
          </cell>
          <cell r="AK40">
            <v>36.070067149587608</v>
          </cell>
          <cell r="AL40">
            <v>52.453073031290906</v>
          </cell>
          <cell r="AM40">
            <v>52.06471495759812</v>
          </cell>
          <cell r="AN40">
            <v>53.280923437407367</v>
          </cell>
          <cell r="AO40">
            <v>46.833855016457349</v>
          </cell>
          <cell r="AP40">
            <v>69.174065137646835</v>
          </cell>
          <cell r="AQ40">
            <v>68.581051918490402</v>
          </cell>
          <cell r="AR40">
            <v>69.746223734831702</v>
          </cell>
          <cell r="AS40">
            <v>60.623585686698092</v>
          </cell>
          <cell r="AT40">
            <v>89.196408435645736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0.76100000000000001</v>
          </cell>
          <cell r="G42">
            <v>1.9352514999999999</v>
          </cell>
          <cell r="H42">
            <v>2.3794678899999999</v>
          </cell>
          <cell r="I42">
            <v>3.218</v>
          </cell>
          <cell r="J42">
            <v>5.7560000000000002</v>
          </cell>
          <cell r="K42">
            <v>7.9435565363773426</v>
          </cell>
          <cell r="L42">
            <v>10.810355125103381</v>
          </cell>
          <cell r="M42">
            <v>14.119767857001571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0.76100000000000001</v>
          </cell>
          <cell r="S42">
            <v>1.3124145300000001</v>
          </cell>
          <cell r="T42">
            <v>1.37386769</v>
          </cell>
          <cell r="U42">
            <v>1.58011195</v>
          </cell>
          <cell r="V42">
            <v>1.9352514999999999</v>
          </cell>
          <cell r="W42">
            <v>2.0569256399999998</v>
          </cell>
          <cell r="X42">
            <v>2.1392142800000005</v>
          </cell>
          <cell r="Y42">
            <v>2.8019912399999996</v>
          </cell>
          <cell r="Z42">
            <v>2.3794678899999999</v>
          </cell>
          <cell r="AA42">
            <v>4.9130000000000003</v>
          </cell>
          <cell r="AB42">
            <v>3.5950000000000002</v>
          </cell>
          <cell r="AC42">
            <v>4.4409999999999998</v>
          </cell>
          <cell r="AD42">
            <v>3.218</v>
          </cell>
          <cell r="AE42">
            <v>6.8739999999999997</v>
          </cell>
          <cell r="AF42">
            <v>5.569</v>
          </cell>
          <cell r="AG42">
            <v>6.8369999999999997</v>
          </cell>
          <cell r="AH42">
            <v>5.7560000000000002</v>
          </cell>
          <cell r="AI42">
            <v>10.039</v>
          </cell>
          <cell r="AJ42">
            <v>7.7212799569862955</v>
          </cell>
          <cell r="AK42">
            <v>9.4219855238683614</v>
          </cell>
          <cell r="AL42">
            <v>7.9435565363773426</v>
          </cell>
          <cell r="AM42">
            <v>13.432568899386203</v>
          </cell>
          <cell r="AN42">
            <v>10.357794405133314</v>
          </cell>
          <cell r="AO42">
            <v>12.765895923053057</v>
          </cell>
          <cell r="AP42">
            <v>10.810355125103381</v>
          </cell>
          <cell r="AQ42">
            <v>17.929249689345589</v>
          </cell>
          <cell r="AR42">
            <v>13.750805812307375</v>
          </cell>
          <cell r="AS42">
            <v>16.817356123407912</v>
          </cell>
          <cell r="AT42">
            <v>14.119767857001571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38.769000000000005</v>
          </cell>
          <cell r="G43">
            <v>77.904807930000004</v>
          </cell>
          <cell r="H43">
            <v>60.732369710000008</v>
          </cell>
          <cell r="I43">
            <v>158.46299999999999</v>
          </cell>
          <cell r="J43">
            <v>156.267</v>
          </cell>
          <cell r="K43">
            <v>158.99722306311085</v>
          </cell>
          <cell r="L43">
            <v>186.07204340964739</v>
          </cell>
          <cell r="M43">
            <v>249.97554869991785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38.769000000000005</v>
          </cell>
          <cell r="S43">
            <v>37.003762449999996</v>
          </cell>
          <cell r="T43">
            <v>34.582438819999993</v>
          </cell>
          <cell r="U43">
            <v>31.451985619999999</v>
          </cell>
          <cell r="V43">
            <v>77.904807930000004</v>
          </cell>
          <cell r="W43">
            <v>75.342402710000002</v>
          </cell>
          <cell r="X43">
            <v>70.225193510000011</v>
          </cell>
          <cell r="Y43">
            <v>61.24038668</v>
          </cell>
          <cell r="Z43">
            <v>60.732369710000008</v>
          </cell>
          <cell r="AA43">
            <v>55.281999999999996</v>
          </cell>
          <cell r="AB43">
            <v>142.43800000000002</v>
          </cell>
          <cell r="AC43">
            <v>158.75899999999999</v>
          </cell>
          <cell r="AD43">
            <v>158.46299999999999</v>
          </cell>
          <cell r="AE43">
            <v>151.68600000000001</v>
          </cell>
          <cell r="AF43">
            <v>154.93099999999998</v>
          </cell>
          <cell r="AG43">
            <v>151.80499999999998</v>
          </cell>
          <cell r="AH43">
            <v>156.267</v>
          </cell>
          <cell r="AI43">
            <v>153.99599999999998</v>
          </cell>
          <cell r="AJ43">
            <v>156.74528452643202</v>
          </cell>
          <cell r="AK43">
            <v>150.14344648708862</v>
          </cell>
          <cell r="AL43">
            <v>158.99722306311085</v>
          </cell>
          <cell r="AM43">
            <v>160.50177006481672</v>
          </cell>
          <cell r="AN43">
            <v>172.32895685830007</v>
          </cell>
          <cell r="AO43">
            <v>170.93872833405598</v>
          </cell>
          <cell r="AP43">
            <v>186.07204340964739</v>
          </cell>
          <cell r="AQ43">
            <v>194.24620624006454</v>
          </cell>
          <cell r="AR43">
            <v>215.51407978638554</v>
          </cell>
          <cell r="AS43">
            <v>222.02697628378795</v>
          </cell>
          <cell r="AT43">
            <v>249.97554869991785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0.253</v>
          </cell>
          <cell r="G44">
            <v>2.1459999999999999</v>
          </cell>
          <cell r="H44">
            <v>7.5039999999999996</v>
          </cell>
          <cell r="I44">
            <v>19.812858559999999</v>
          </cell>
          <cell r="J44">
            <v>30.35185856</v>
          </cell>
          <cell r="K44">
            <v>42.540415920043472</v>
          </cell>
          <cell r="L44">
            <v>57.78790464773077</v>
          </cell>
          <cell r="M44">
            <v>74.506997954072148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0.253</v>
          </cell>
          <cell r="S44">
            <v>0.76358115000000004</v>
          </cell>
          <cell r="T44">
            <v>0.75448604000000008</v>
          </cell>
          <cell r="U44">
            <v>0.86211517000000004</v>
          </cell>
          <cell r="V44">
            <v>1.4502761399999999</v>
          </cell>
          <cell r="W44">
            <v>1.7808113000000001</v>
          </cell>
          <cell r="X44">
            <v>3.3789061</v>
          </cell>
          <cell r="Y44">
            <v>4.4518978200000001</v>
          </cell>
          <cell r="Z44">
            <v>5.6171414400000002</v>
          </cell>
          <cell r="AA44">
            <v>7.9960000000000004</v>
          </cell>
          <cell r="AB44">
            <v>10.917999999999999</v>
          </cell>
          <cell r="AC44">
            <v>13.071999999999999</v>
          </cell>
          <cell r="AD44">
            <v>13.856</v>
          </cell>
          <cell r="AE44">
            <v>15.567</v>
          </cell>
          <cell r="AF44">
            <v>15.489000000000001</v>
          </cell>
          <cell r="AG44">
            <v>16.936</v>
          </cell>
          <cell r="AH44">
            <v>16.832000000000001</v>
          </cell>
          <cell r="AI44">
            <v>17.672000000000001</v>
          </cell>
          <cell r="AJ44">
            <v>18.471088139086465</v>
          </cell>
          <cell r="AK44">
            <v>18.979770729749848</v>
          </cell>
          <cell r="AL44">
            <v>19.557807617241618</v>
          </cell>
          <cell r="AM44">
            <v>20.270120533897749</v>
          </cell>
          <cell r="AN44">
            <v>21.661509644499301</v>
          </cell>
          <cell r="AO44">
            <v>22.44493340818374</v>
          </cell>
          <cell r="AP44">
            <v>23.246777862476431</v>
          </cell>
          <cell r="AQ44">
            <v>23.86981439408402</v>
          </cell>
          <cell r="AR44">
            <v>25.347226625975047</v>
          </cell>
          <cell r="AS44">
            <v>25.624917610526939</v>
          </cell>
          <cell r="AT44">
            <v>25.727954449343702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F45">
            <v>0</v>
          </cell>
          <cell r="G45">
            <v>-0.69572385999999997</v>
          </cell>
          <cell r="H45">
            <v>-1.8868585599999994</v>
          </cell>
          <cell r="I45">
            <v>-5.9568585599999997</v>
          </cell>
          <cell r="J45">
            <v>-13.519858559999999</v>
          </cell>
          <cell r="K45">
            <v>-22.98260830280185</v>
          </cell>
          <cell r="L45">
            <v>-34.541126785254342</v>
          </cell>
          <cell r="M45">
            <v>-48.779043504728442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0.253</v>
          </cell>
          <cell r="G46">
            <v>1.4502761399999999</v>
          </cell>
          <cell r="H46">
            <v>5.6171414400000002</v>
          </cell>
          <cell r="I46">
            <v>13.856</v>
          </cell>
          <cell r="J46">
            <v>16.832000000000001</v>
          </cell>
          <cell r="K46">
            <v>19.557807617241618</v>
          </cell>
          <cell r="L46">
            <v>23.246777862476431</v>
          </cell>
          <cell r="M46">
            <v>25.727954449343702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0.253</v>
          </cell>
          <cell r="S46">
            <v>0.76358115000000004</v>
          </cell>
          <cell r="T46">
            <v>0.75448604000000008</v>
          </cell>
          <cell r="U46">
            <v>0.86211517000000004</v>
          </cell>
          <cell r="V46">
            <v>1.4502761399999999</v>
          </cell>
          <cell r="W46">
            <v>1.7808113000000001</v>
          </cell>
          <cell r="X46">
            <v>3.3789061</v>
          </cell>
          <cell r="Y46">
            <v>4.4518978200000001</v>
          </cell>
          <cell r="Z46">
            <v>5.6171414400000002</v>
          </cell>
          <cell r="AA46">
            <v>7.9960000000000004</v>
          </cell>
          <cell r="AB46">
            <v>10.917999999999999</v>
          </cell>
          <cell r="AC46">
            <v>13.071999999999999</v>
          </cell>
          <cell r="AD46">
            <v>13.856</v>
          </cell>
          <cell r="AE46">
            <v>15.567</v>
          </cell>
          <cell r="AF46">
            <v>15.489000000000001</v>
          </cell>
          <cell r="AG46">
            <v>16.936</v>
          </cell>
          <cell r="AH46">
            <v>16.832000000000001</v>
          </cell>
          <cell r="AI46">
            <v>17.672000000000001</v>
          </cell>
          <cell r="AJ46">
            <v>18.471088139086465</v>
          </cell>
          <cell r="AK46">
            <v>18.979770729749848</v>
          </cell>
          <cell r="AL46">
            <v>19.557807617241618</v>
          </cell>
          <cell r="AM46">
            <v>20.270120533897749</v>
          </cell>
          <cell r="AN46">
            <v>21.661509644499301</v>
          </cell>
          <cell r="AO46">
            <v>22.44493340818374</v>
          </cell>
          <cell r="AP46">
            <v>23.246777862476431</v>
          </cell>
          <cell r="AQ46">
            <v>23.86981439408402</v>
          </cell>
          <cell r="AR46">
            <v>25.347226625975047</v>
          </cell>
          <cell r="AS46">
            <v>25.624917610526939</v>
          </cell>
          <cell r="AT46">
            <v>25.727954449343702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F47">
            <v>0.42499999999999999</v>
          </cell>
          <cell r="G47">
            <v>0.90716783000000001</v>
          </cell>
          <cell r="H47">
            <v>13.443906579999998</v>
          </cell>
          <cell r="I47">
            <v>36.339600000000004</v>
          </cell>
          <cell r="J47">
            <v>39.904700000000005</v>
          </cell>
          <cell r="K47">
            <v>40.231400000000001</v>
          </cell>
          <cell r="L47">
            <v>40.231400000000001</v>
          </cell>
          <cell r="M47">
            <v>40.231400000000001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0.42499999999999999</v>
          </cell>
          <cell r="S47">
            <v>0.37984583000000005</v>
          </cell>
          <cell r="T47">
            <v>0.33461983000000006</v>
          </cell>
          <cell r="U47">
            <v>0.28939382999999996</v>
          </cell>
          <cell r="V47">
            <v>0.24416782999999997</v>
          </cell>
          <cell r="W47">
            <v>0.20147683000000005</v>
          </cell>
          <cell r="X47">
            <v>12.617950179999999</v>
          </cell>
          <cell r="Y47">
            <v>12.444428379999998</v>
          </cell>
          <cell r="Z47">
            <v>12.270906579999998</v>
          </cell>
          <cell r="AA47">
            <v>12.113000000000001</v>
          </cell>
          <cell r="AB47">
            <v>12.182</v>
          </cell>
          <cell r="AC47">
            <v>12.121</v>
          </cell>
          <cell r="AD47">
            <v>33.036000000000001</v>
          </cell>
          <cell r="AE47">
            <v>32.813000000000002</v>
          </cell>
          <cell r="AF47">
            <v>32.554000000000002</v>
          </cell>
          <cell r="AG47">
            <v>31.949000000000002</v>
          </cell>
          <cell r="AH47">
            <v>36.277000000000001</v>
          </cell>
          <cell r="AI47">
            <v>36.573999999999998</v>
          </cell>
          <cell r="AJ47">
            <v>36.573999999999998</v>
          </cell>
          <cell r="AK47">
            <v>36.573999999999998</v>
          </cell>
          <cell r="AL47">
            <v>36.573999999999998</v>
          </cell>
          <cell r="AM47">
            <v>36.573999999999998</v>
          </cell>
          <cell r="AN47">
            <v>36.573999999999998</v>
          </cell>
          <cell r="AO47">
            <v>36.573999999999998</v>
          </cell>
          <cell r="AP47">
            <v>36.573999999999998</v>
          </cell>
          <cell r="AQ47">
            <v>36.573999999999998</v>
          </cell>
          <cell r="AR47">
            <v>36.573999999999998</v>
          </cell>
          <cell r="AS47">
            <v>36.573999999999998</v>
          </cell>
          <cell r="AT47">
            <v>36.573999999999998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F48">
            <v>0</v>
          </cell>
          <cell r="G48">
            <v>-0.66300000000000003</v>
          </cell>
          <cell r="H48">
            <v>-1.173</v>
          </cell>
          <cell r="I48">
            <v>-3.303600000000003</v>
          </cell>
          <cell r="J48">
            <v>-3.6277000000000044</v>
          </cell>
          <cell r="K48">
            <v>-3.6574000000000026</v>
          </cell>
          <cell r="L48">
            <v>-3.6574000000000026</v>
          </cell>
          <cell r="M48">
            <v>-3.6574000000000026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F49">
            <v>0.42499999999999999</v>
          </cell>
          <cell r="G49">
            <v>0.24416782999999997</v>
          </cell>
          <cell r="H49">
            <v>12.270906579999998</v>
          </cell>
          <cell r="I49">
            <v>33.036000000000001</v>
          </cell>
          <cell r="J49">
            <v>36.277000000000001</v>
          </cell>
          <cell r="K49">
            <v>36.573999999999998</v>
          </cell>
          <cell r="L49">
            <v>36.573999999999998</v>
          </cell>
          <cell r="M49">
            <v>36.573999999999998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0.42499999999999999</v>
          </cell>
          <cell r="S49">
            <v>0.37984583000000005</v>
          </cell>
          <cell r="T49">
            <v>0.33461983000000006</v>
          </cell>
          <cell r="U49">
            <v>0.28939382999999996</v>
          </cell>
          <cell r="V49">
            <v>0.24416782999999997</v>
          </cell>
          <cell r="W49">
            <v>0.20147683000000005</v>
          </cell>
          <cell r="X49">
            <v>12.617950179999999</v>
          </cell>
          <cell r="Y49">
            <v>12.444428379999998</v>
          </cell>
          <cell r="Z49">
            <v>12.270906579999998</v>
          </cell>
          <cell r="AA49">
            <v>12.113000000000001</v>
          </cell>
          <cell r="AB49">
            <v>12.182</v>
          </cell>
          <cell r="AC49">
            <v>12.121</v>
          </cell>
          <cell r="AD49">
            <v>33.036000000000001</v>
          </cell>
          <cell r="AE49">
            <v>32.813000000000002</v>
          </cell>
          <cell r="AF49">
            <v>32.554000000000002</v>
          </cell>
          <cell r="AG49">
            <v>31.949000000000002</v>
          </cell>
          <cell r="AH49">
            <v>36.277000000000001</v>
          </cell>
          <cell r="AI49">
            <v>36.573999999999998</v>
          </cell>
          <cell r="AJ49">
            <v>36.573999999999998</v>
          </cell>
          <cell r="AK49">
            <v>36.573999999999998</v>
          </cell>
          <cell r="AL49">
            <v>36.573999999999998</v>
          </cell>
          <cell r="AM49">
            <v>36.573999999999998</v>
          </cell>
          <cell r="AN49">
            <v>36.573999999999998</v>
          </cell>
          <cell r="AO49">
            <v>36.573999999999998</v>
          </cell>
          <cell r="AP49">
            <v>36.573999999999998</v>
          </cell>
          <cell r="AQ49">
            <v>36.573999999999998</v>
          </cell>
          <cell r="AR49">
            <v>36.573999999999998</v>
          </cell>
          <cell r="AS49">
            <v>36.573999999999998</v>
          </cell>
          <cell r="AT49">
            <v>36.573999999999998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0.104</v>
          </cell>
          <cell r="G52">
            <v>0.13873484999999999</v>
          </cell>
          <cell r="H52">
            <v>0.53562130000000008</v>
          </cell>
          <cell r="I52">
            <v>0.48399999999999999</v>
          </cell>
          <cell r="J52">
            <v>1.0349999999999999</v>
          </cell>
          <cell r="K52">
            <v>1.4283497246613184</v>
          </cell>
          <cell r="L52">
            <v>1.94383557235615</v>
          </cell>
          <cell r="M52">
            <v>2.538908917998024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0.104</v>
          </cell>
          <cell r="S52">
            <v>0.11033664999999999</v>
          </cell>
          <cell r="T52">
            <v>0.11033664999999999</v>
          </cell>
          <cell r="U52">
            <v>0.11033664999999999</v>
          </cell>
          <cell r="V52">
            <v>0.13873484999999999</v>
          </cell>
          <cell r="W52">
            <v>0.13160664999999999</v>
          </cell>
          <cell r="X52">
            <v>0.62954210999999993</v>
          </cell>
          <cell r="Y52">
            <v>0.62954209999999999</v>
          </cell>
          <cell r="Z52">
            <v>0.53562130000000008</v>
          </cell>
          <cell r="AA52">
            <v>0.47499999999999998</v>
          </cell>
          <cell r="AB52">
            <v>0.64200000000000002</v>
          </cell>
          <cell r="AC52">
            <v>0.52400000000000002</v>
          </cell>
          <cell r="AD52">
            <v>0.48399999999999999</v>
          </cell>
          <cell r="AE52">
            <v>0.94499999999999995</v>
          </cell>
          <cell r="AF52">
            <v>0.92100000000000004</v>
          </cell>
          <cell r="AG52">
            <v>0.96799999999999997</v>
          </cell>
          <cell r="AH52">
            <v>1.0349999999999999</v>
          </cell>
          <cell r="AI52">
            <v>1.887</v>
          </cell>
          <cell r="AJ52">
            <v>1.2769435877867441</v>
          </cell>
          <cell r="AK52">
            <v>1.3339888821273327</v>
          </cell>
          <cell r="AL52">
            <v>1.4283497246613184</v>
          </cell>
          <cell r="AM52">
            <v>2.5248787242894477</v>
          </cell>
          <cell r="AN52">
            <v>1.7129697696404709</v>
          </cell>
          <cell r="AO52">
            <v>1.8074282950878104</v>
          </cell>
          <cell r="AP52">
            <v>1.94383557235615</v>
          </cell>
          <cell r="AQ52">
            <v>3.3701060029679377</v>
          </cell>
          <cell r="AR52">
            <v>2.2741052528524137</v>
          </cell>
          <cell r="AS52">
            <v>2.3810444240834956</v>
          </cell>
          <cell r="AT52">
            <v>2.538908917998024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39.551000000000002</v>
          </cell>
          <cell r="G53">
            <v>79.737986750000005</v>
          </cell>
          <cell r="H53">
            <v>79.156039030000002</v>
          </cell>
          <cell r="I53">
            <v>205.839</v>
          </cell>
          <cell r="J53">
            <v>210.411</v>
          </cell>
          <cell r="K53">
            <v>216.55738040501379</v>
          </cell>
          <cell r="L53">
            <v>247.83665684447996</v>
          </cell>
          <cell r="M53">
            <v>314.81641206725959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39.551000000000002</v>
          </cell>
          <cell r="S53">
            <v>38.257526079999998</v>
          </cell>
          <cell r="T53">
            <v>35.781881339999991</v>
          </cell>
          <cell r="U53">
            <v>32.71383127</v>
          </cell>
          <cell r="V53">
            <v>79.737986750000005</v>
          </cell>
          <cell r="W53">
            <v>77.456297489999997</v>
          </cell>
          <cell r="X53">
            <v>86.851591900000017</v>
          </cell>
          <cell r="Y53">
            <v>78.766254979999999</v>
          </cell>
          <cell r="Z53">
            <v>79.156039030000002</v>
          </cell>
          <cell r="AA53">
            <v>75.866</v>
          </cell>
          <cell r="AB53">
            <v>166.18</v>
          </cell>
          <cell r="AC53">
            <v>184.476</v>
          </cell>
          <cell r="AD53">
            <v>205.839</v>
          </cell>
          <cell r="AE53">
            <v>201.01100000000002</v>
          </cell>
          <cell r="AF53">
            <v>203.89499999999998</v>
          </cell>
          <cell r="AG53">
            <v>201.65799999999996</v>
          </cell>
          <cell r="AH53">
            <v>210.411</v>
          </cell>
          <cell r="AI53">
            <v>210.12899999999999</v>
          </cell>
          <cell r="AJ53">
            <v>213.06731625330522</v>
          </cell>
          <cell r="AK53">
            <v>207.03120609896581</v>
          </cell>
          <cell r="AL53">
            <v>216.55738040501379</v>
          </cell>
          <cell r="AM53">
            <v>219.87076932300391</v>
          </cell>
          <cell r="AN53">
            <v>232.27743627243984</v>
          </cell>
          <cell r="AO53">
            <v>231.76509003732752</v>
          </cell>
          <cell r="AP53">
            <v>247.83665684447996</v>
          </cell>
          <cell r="AQ53">
            <v>258.06012663711647</v>
          </cell>
          <cell r="AR53">
            <v>279.709411665213</v>
          </cell>
          <cell r="AS53">
            <v>286.60693831839836</v>
          </cell>
          <cell r="AT53">
            <v>314.81641206725959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0.56299999999999994</v>
          </cell>
          <cell r="G54">
            <v>2.8202932700000001</v>
          </cell>
          <cell r="H54">
            <v>2.21728368</v>
          </cell>
          <cell r="I54">
            <v>3.5270000000000001</v>
          </cell>
          <cell r="J54">
            <v>3.9009999999999998</v>
          </cell>
          <cell r="K54">
            <v>5.3835674163321778</v>
          </cell>
          <cell r="L54">
            <v>7.3264759108805242</v>
          </cell>
          <cell r="M54">
            <v>9.569356221362602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0.56299999999999994</v>
          </cell>
          <cell r="S54">
            <v>1.02939855</v>
          </cell>
          <cell r="T54">
            <v>1.0975523300000001</v>
          </cell>
          <cell r="U54">
            <v>2.1093355899999997</v>
          </cell>
          <cell r="V54">
            <v>2.8202932700000001</v>
          </cell>
          <cell r="W54">
            <v>3.95821588</v>
          </cell>
          <cell r="X54">
            <v>1.7321088999999998</v>
          </cell>
          <cell r="Y54">
            <v>1.4831074900000001</v>
          </cell>
          <cell r="Z54">
            <v>2.21728368</v>
          </cell>
          <cell r="AA54">
            <v>3.3660000000000001</v>
          </cell>
          <cell r="AB54">
            <v>4.6020000000000003</v>
          </cell>
          <cell r="AC54">
            <v>4.1079999999999997</v>
          </cell>
          <cell r="AD54">
            <v>3.5270000000000001</v>
          </cell>
          <cell r="AE54">
            <v>3.964</v>
          </cell>
          <cell r="AF54">
            <v>3.56</v>
          </cell>
          <cell r="AG54">
            <v>4.6289999999999996</v>
          </cell>
          <cell r="AH54">
            <v>3.9009999999999998</v>
          </cell>
          <cell r="AI54">
            <v>3.8</v>
          </cell>
          <cell r="AJ54">
            <v>4.9358514359617907</v>
          </cell>
          <cell r="AK54">
            <v>6.3791679084374193</v>
          </cell>
          <cell r="AL54">
            <v>5.3835674163321778</v>
          </cell>
          <cell r="AM54">
            <v>5.0845464506093805</v>
          </cell>
          <cell r="AN54">
            <v>6.6212512268404744</v>
          </cell>
          <cell r="AO54">
            <v>8.643166919381688</v>
          </cell>
          <cell r="AP54">
            <v>7.3264759108805242</v>
          </cell>
          <cell r="AQ54">
            <v>6.7866469588119571</v>
          </cell>
          <cell r="AR54">
            <v>8.7902439741092238</v>
          </cell>
          <cell r="AS54">
            <v>11.386213470126547</v>
          </cell>
          <cell r="AT54">
            <v>9.569356221362602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0</v>
          </cell>
          <cell r="G55">
            <v>0</v>
          </cell>
          <cell r="H55">
            <v>0</v>
          </cell>
          <cell r="I55">
            <v>2.1869999999999998</v>
          </cell>
          <cell r="J55">
            <v>2.7189999999999999</v>
          </cell>
          <cell r="K55">
            <v>2.746</v>
          </cell>
          <cell r="L55">
            <v>2.746</v>
          </cell>
          <cell r="M55">
            <v>2.746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0.875</v>
          </cell>
          <cell r="AB55">
            <v>1.2969999999999999</v>
          </cell>
          <cell r="AC55">
            <v>1.8140000000000001</v>
          </cell>
          <cell r="AD55">
            <v>2.1869999999999998</v>
          </cell>
          <cell r="AE55">
            <v>2.5640000000000001</v>
          </cell>
          <cell r="AF55">
            <v>2.6640000000000001</v>
          </cell>
          <cell r="AG55">
            <v>2.6920000000000002</v>
          </cell>
          <cell r="AH55">
            <v>2.7189999999999999</v>
          </cell>
          <cell r="AI55">
            <v>2.746</v>
          </cell>
          <cell r="AJ55">
            <v>2.746</v>
          </cell>
          <cell r="AK55">
            <v>2.746</v>
          </cell>
          <cell r="AL55">
            <v>2.746</v>
          </cell>
          <cell r="AM55">
            <v>2.746</v>
          </cell>
          <cell r="AN55">
            <v>2.746</v>
          </cell>
          <cell r="AO55">
            <v>2.746</v>
          </cell>
          <cell r="AP55">
            <v>2.746</v>
          </cell>
          <cell r="AQ55">
            <v>2.746</v>
          </cell>
          <cell r="AR55">
            <v>2.746</v>
          </cell>
          <cell r="AS55">
            <v>2.746</v>
          </cell>
          <cell r="AT55">
            <v>2.746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6.6269999999999998</v>
          </cell>
          <cell r="G56">
            <v>15.433562890000001</v>
          </cell>
          <cell r="H56">
            <v>30.16842192</v>
          </cell>
          <cell r="I56">
            <v>64.411000000000001</v>
          </cell>
          <cell r="J56">
            <v>83.635999999999996</v>
          </cell>
          <cell r="K56">
            <v>117.68082824596506</v>
          </cell>
          <cell r="L56">
            <v>170.92710398222323</v>
          </cell>
          <cell r="M56">
            <v>239.49285543920067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6.6269999999999998</v>
          </cell>
          <cell r="S56">
            <v>8.8260896100000004</v>
          </cell>
          <cell r="T56">
            <v>10.852030840000001</v>
          </cell>
          <cell r="U56">
            <v>12.160492230000001</v>
          </cell>
          <cell r="V56">
            <v>15.433562890000001</v>
          </cell>
          <cell r="W56">
            <v>18.094865129999999</v>
          </cell>
          <cell r="X56">
            <v>24.633195960000002</v>
          </cell>
          <cell r="Y56">
            <v>24.550200769999996</v>
          </cell>
          <cell r="Z56">
            <v>30.16842192</v>
          </cell>
          <cell r="AA56">
            <v>32.11</v>
          </cell>
          <cell r="AB56">
            <v>43.617999999999995</v>
          </cell>
          <cell r="AC56">
            <v>46.055999999999997</v>
          </cell>
          <cell r="AD56">
            <v>64.411000000000001</v>
          </cell>
          <cell r="AE56">
            <v>59.094000000000001</v>
          </cell>
          <cell r="AF56">
            <v>71</v>
          </cell>
          <cell r="AG56">
            <v>69.887</v>
          </cell>
          <cell r="AH56">
            <v>83.635999999999996</v>
          </cell>
          <cell r="AI56">
            <v>87.001000000000005</v>
          </cell>
          <cell r="AJ56">
            <v>99.617693005900037</v>
          </cell>
          <cell r="AK56">
            <v>97.378736127704641</v>
          </cell>
          <cell r="AL56">
            <v>117.68082824596506</v>
          </cell>
          <cell r="AM56">
            <v>127.87058458149642</v>
          </cell>
          <cell r="AN56">
            <v>147.45580165508386</v>
          </cell>
          <cell r="AO56">
            <v>146.15168191323855</v>
          </cell>
          <cell r="AP56">
            <v>170.92710398222323</v>
          </cell>
          <cell r="AQ56">
            <v>184.2939165038714</v>
          </cell>
          <cell r="AR56">
            <v>208.57088132900276</v>
          </cell>
          <cell r="AS56">
            <v>207.28522429106042</v>
          </cell>
          <cell r="AT56">
            <v>239.49285543920067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7.1899999999999995</v>
          </cell>
          <cell r="G57">
            <v>18.253856159999998</v>
          </cell>
          <cell r="H57">
            <v>32.385705600000001</v>
          </cell>
          <cell r="I57">
            <v>70.125</v>
          </cell>
          <cell r="J57">
            <v>90.256</v>
          </cell>
          <cell r="K57">
            <v>125.81039566229722</v>
          </cell>
          <cell r="L57">
            <v>180.99957989310377</v>
          </cell>
          <cell r="M57">
            <v>251.80821166056327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7.1899999999999995</v>
          </cell>
          <cell r="S57">
            <v>9.8554881600000002</v>
          </cell>
          <cell r="T57">
            <v>11.94958317</v>
          </cell>
          <cell r="U57">
            <v>14.26982782</v>
          </cell>
          <cell r="V57">
            <v>18.253856159999998</v>
          </cell>
          <cell r="W57">
            <v>22.05308101</v>
          </cell>
          <cell r="X57">
            <v>26.365304860000002</v>
          </cell>
          <cell r="Y57">
            <v>26.033308259999998</v>
          </cell>
          <cell r="Z57">
            <v>32.385705600000001</v>
          </cell>
          <cell r="AA57">
            <v>36.350999999999999</v>
          </cell>
          <cell r="AB57">
            <v>49.516999999999996</v>
          </cell>
          <cell r="AC57">
            <v>51.978000000000002</v>
          </cell>
          <cell r="AD57">
            <v>70.125</v>
          </cell>
          <cell r="AE57">
            <v>65.622</v>
          </cell>
          <cell r="AF57">
            <v>77.224000000000004</v>
          </cell>
          <cell r="AG57">
            <v>77.207999999999998</v>
          </cell>
          <cell r="AH57">
            <v>90.256</v>
          </cell>
          <cell r="AI57">
            <v>93.546999999999997</v>
          </cell>
          <cell r="AJ57">
            <v>107.29954444186181</v>
          </cell>
          <cell r="AK57">
            <v>106.50390403614206</v>
          </cell>
          <cell r="AL57">
            <v>125.81039566229722</v>
          </cell>
          <cell r="AM57">
            <v>135.70113103210579</v>
          </cell>
          <cell r="AN57">
            <v>156.82305288192435</v>
          </cell>
          <cell r="AO57">
            <v>157.54084883262024</v>
          </cell>
          <cell r="AP57">
            <v>180.99957989310377</v>
          </cell>
          <cell r="AQ57">
            <v>193.82656346268337</v>
          </cell>
          <cell r="AR57">
            <v>220.10712530311199</v>
          </cell>
          <cell r="AS57">
            <v>221.41743776118696</v>
          </cell>
          <cell r="AT57">
            <v>251.80821166056327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4.5519999999999996</v>
          </cell>
          <cell r="G58">
            <v>10.968182199999999</v>
          </cell>
          <cell r="H58">
            <v>20.641850420000001</v>
          </cell>
          <cell r="I58">
            <v>41.356000000000002</v>
          </cell>
          <cell r="J58">
            <v>62.945</v>
          </cell>
          <cell r="K58">
            <v>93.801304936105481</v>
          </cell>
          <cell r="L58">
            <v>142.40596526035236</v>
          </cell>
          <cell r="M58">
            <v>207.43416291898387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4.5519999999999996</v>
          </cell>
          <cell r="S58">
            <v>6.7728166399999994</v>
          </cell>
          <cell r="T58">
            <v>8.3627371200000002</v>
          </cell>
          <cell r="U58">
            <v>9.2161247500000005</v>
          </cell>
          <cell r="V58">
            <v>10.968182199999999</v>
          </cell>
          <cell r="W58">
            <v>13.563709099999999</v>
          </cell>
          <cell r="X58">
            <v>16.893761960000003</v>
          </cell>
          <cell r="Y58">
            <v>16.450976949999998</v>
          </cell>
          <cell r="Z58">
            <v>20.641850420000001</v>
          </cell>
          <cell r="AA58">
            <v>24.507999999999999</v>
          </cell>
          <cell r="AB58">
            <v>30.565999999999999</v>
          </cell>
          <cell r="AC58">
            <v>30.585000000000001</v>
          </cell>
          <cell r="AD58">
            <v>41.356000000000002</v>
          </cell>
          <cell r="AE58">
            <v>45.606000000000002</v>
          </cell>
          <cell r="AF58">
            <v>53.161000000000001</v>
          </cell>
          <cell r="AG58">
            <v>53.209000000000003</v>
          </cell>
          <cell r="AH58">
            <v>62.945</v>
          </cell>
          <cell r="AI58">
            <v>66.884</v>
          </cell>
          <cell r="AJ58">
            <v>77.382098229428905</v>
          </cell>
          <cell r="AK58">
            <v>78.18485483507024</v>
          </cell>
          <cell r="AL58">
            <v>93.801304936105481</v>
          </cell>
          <cell r="AM58">
            <v>102.1842587361416</v>
          </cell>
          <cell r="AN58">
            <v>118.96786825160274</v>
          </cell>
          <cell r="AO58">
            <v>121.61291133797597</v>
          </cell>
          <cell r="AP58">
            <v>142.40596526035236</v>
          </cell>
          <cell r="AQ58">
            <v>151.65193059171187</v>
          </cell>
          <cell r="AR58">
            <v>172.53014028425827</v>
          </cell>
          <cell r="AS58">
            <v>176.89141359573188</v>
          </cell>
          <cell r="AT58">
            <v>207.43416291898387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0</v>
          </cell>
          <cell r="G59">
            <v>0</v>
          </cell>
          <cell r="H59">
            <v>3.05846558</v>
          </cell>
          <cell r="I59">
            <v>5.3719999999999999</v>
          </cell>
          <cell r="J59">
            <v>2.653</v>
          </cell>
          <cell r="K59">
            <v>1.9550000000000001</v>
          </cell>
          <cell r="L59">
            <v>1.9550000000000001</v>
          </cell>
          <cell r="M59">
            <v>1.9550000000000001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1.01342793</v>
          </cell>
          <cell r="Y59">
            <v>1.9282754499999999</v>
          </cell>
          <cell r="Z59">
            <v>3.05846558</v>
          </cell>
          <cell r="AA59">
            <v>2.7650000000000001</v>
          </cell>
          <cell r="AB59">
            <v>5.3159999999999998</v>
          </cell>
          <cell r="AC59">
            <v>6.0350000000000001</v>
          </cell>
          <cell r="AD59">
            <v>5.3719999999999999</v>
          </cell>
          <cell r="AE59">
            <v>4.702</v>
          </cell>
          <cell r="AF59">
            <v>4.0259999999999998</v>
          </cell>
          <cell r="AG59">
            <v>3.343</v>
          </cell>
          <cell r="AH59">
            <v>2.653</v>
          </cell>
          <cell r="AI59">
            <v>1.9550000000000001</v>
          </cell>
          <cell r="AJ59">
            <v>1.9550000000000001</v>
          </cell>
          <cell r="AK59">
            <v>1.9550000000000001</v>
          </cell>
          <cell r="AL59">
            <v>1.9550000000000001</v>
          </cell>
          <cell r="AM59">
            <v>1.9550000000000001</v>
          </cell>
          <cell r="AN59">
            <v>1.9550000000000001</v>
          </cell>
          <cell r="AO59">
            <v>1.9550000000000001</v>
          </cell>
          <cell r="AP59">
            <v>1.9550000000000001</v>
          </cell>
          <cell r="AQ59">
            <v>1.9550000000000001</v>
          </cell>
          <cell r="AR59">
            <v>1.9550000000000001</v>
          </cell>
          <cell r="AS59">
            <v>1.9550000000000001</v>
          </cell>
          <cell r="AT59">
            <v>1.9550000000000001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0.14499999999999999</v>
          </cell>
          <cell r="G60">
            <v>0.17630583999999999</v>
          </cell>
          <cell r="H60">
            <v>0.1480417</v>
          </cell>
          <cell r="I60">
            <v>1.9</v>
          </cell>
          <cell r="J60">
            <v>3.5259999999999998</v>
          </cell>
          <cell r="K60">
            <v>4.8660494001505405</v>
          </cell>
          <cell r="L60">
            <v>6.6221876600268468</v>
          </cell>
          <cell r="M60">
            <v>8.6494616858560711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0.14499999999999999</v>
          </cell>
          <cell r="S60">
            <v>0.15237129999999999</v>
          </cell>
          <cell r="T60">
            <v>0.18048866</v>
          </cell>
          <cell r="U60">
            <v>0.18704091</v>
          </cell>
          <cell r="V60">
            <v>0.17630583999999999</v>
          </cell>
          <cell r="W60">
            <v>0.16375677</v>
          </cell>
          <cell r="X60">
            <v>0.14981501999999999</v>
          </cell>
          <cell r="Y60">
            <v>0.14739164999999999</v>
          </cell>
          <cell r="Z60">
            <v>0.1480417</v>
          </cell>
          <cell r="AA60">
            <v>1.1499999999999999</v>
          </cell>
          <cell r="AB60">
            <v>1.37</v>
          </cell>
          <cell r="AC60">
            <v>1.4810000000000001</v>
          </cell>
          <cell r="AD60">
            <v>1.9</v>
          </cell>
          <cell r="AE60">
            <v>1.8120000000000001</v>
          </cell>
          <cell r="AF60">
            <v>1.792</v>
          </cell>
          <cell r="AG60">
            <v>3.4060000000000001</v>
          </cell>
          <cell r="AH60">
            <v>3.5259999999999998</v>
          </cell>
          <cell r="AI60">
            <v>3.8090000000000002</v>
          </cell>
          <cell r="AJ60">
            <v>2.4845634194504296</v>
          </cell>
          <cell r="AK60">
            <v>4.6937666658323298</v>
          </cell>
          <cell r="AL60">
            <v>4.8660494001505405</v>
          </cell>
          <cell r="AM60">
            <v>5.0965887974660875</v>
          </cell>
          <cell r="AN60">
            <v>3.3329444377803736</v>
          </cell>
          <cell r="AO60">
            <v>6.3596082366416145</v>
          </cell>
          <cell r="AP60">
            <v>6.6221876600268468</v>
          </cell>
          <cell r="AQ60">
            <v>6.8027205963459867</v>
          </cell>
          <cell r="AR60">
            <v>4.4247520229223953</v>
          </cell>
          <cell r="AS60">
            <v>8.3779311037483328</v>
          </cell>
          <cell r="AT60">
            <v>8.6494616858560711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0.14499999999999999</v>
          </cell>
          <cell r="G61">
            <v>0.17630583999999999</v>
          </cell>
          <cell r="H61">
            <v>3.2065072799999998</v>
          </cell>
          <cell r="I61">
            <v>7.2720000000000002</v>
          </cell>
          <cell r="J61">
            <v>6.1790000000000003</v>
          </cell>
          <cell r="K61">
            <v>6.8210494001505406</v>
          </cell>
          <cell r="L61">
            <v>8.5771876600268477</v>
          </cell>
          <cell r="M61">
            <v>10.604461685856071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0.14499999999999999</v>
          </cell>
          <cell r="S61">
            <v>0.15237129999999999</v>
          </cell>
          <cell r="T61">
            <v>0.18048866</v>
          </cell>
          <cell r="U61">
            <v>0.18704091</v>
          </cell>
          <cell r="V61">
            <v>0.17630583999999999</v>
          </cell>
          <cell r="W61">
            <v>0.16375677</v>
          </cell>
          <cell r="X61">
            <v>1.1632429499999999</v>
          </cell>
          <cell r="Y61">
            <v>2.0756671</v>
          </cell>
          <cell r="Z61">
            <v>3.2065072799999998</v>
          </cell>
          <cell r="AA61">
            <v>3.915</v>
          </cell>
          <cell r="AB61">
            <v>6.6859999999999999</v>
          </cell>
          <cell r="AC61">
            <v>7.516</v>
          </cell>
          <cell r="AD61">
            <v>7.2720000000000002</v>
          </cell>
          <cell r="AE61">
            <v>6.5140000000000002</v>
          </cell>
          <cell r="AF61">
            <v>5.8179999999999996</v>
          </cell>
          <cell r="AG61">
            <v>6.7490000000000006</v>
          </cell>
          <cell r="AH61">
            <v>6.1790000000000003</v>
          </cell>
          <cell r="AI61">
            <v>5.7640000000000002</v>
          </cell>
          <cell r="AJ61">
            <v>4.4395634194504296</v>
          </cell>
          <cell r="AK61">
            <v>6.6487666658323299</v>
          </cell>
          <cell r="AL61">
            <v>6.8210494001505406</v>
          </cell>
          <cell r="AM61">
            <v>7.0515887974660876</v>
          </cell>
          <cell r="AN61">
            <v>5.2879444377803733</v>
          </cell>
          <cell r="AO61">
            <v>8.3146082366416145</v>
          </cell>
          <cell r="AP61">
            <v>8.5771876600268477</v>
          </cell>
          <cell r="AQ61">
            <v>8.7577205963459868</v>
          </cell>
          <cell r="AR61">
            <v>6.3797520229223954</v>
          </cell>
          <cell r="AS61">
            <v>10.332931103748333</v>
          </cell>
          <cell r="AT61">
            <v>10.604461685856071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7.3349999999999991</v>
          </cell>
          <cell r="G62">
            <v>18.430161999999999</v>
          </cell>
          <cell r="H62">
            <v>35.592212879999998</v>
          </cell>
          <cell r="I62">
            <v>77.397000000000006</v>
          </cell>
          <cell r="J62">
            <v>96.435000000000002</v>
          </cell>
          <cell r="K62">
            <v>132.63144506244777</v>
          </cell>
          <cell r="L62">
            <v>189.57676755313062</v>
          </cell>
          <cell r="M62">
            <v>262.41267334641935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7.3349999999999991</v>
          </cell>
          <cell r="S62">
            <v>10.007859460000001</v>
          </cell>
          <cell r="T62">
            <v>12.13007183</v>
          </cell>
          <cell r="U62">
            <v>14.45686873</v>
          </cell>
          <cell r="V62">
            <v>18.430161999999999</v>
          </cell>
          <cell r="W62">
            <v>22.216837779999999</v>
          </cell>
          <cell r="X62">
            <v>27.528547810000003</v>
          </cell>
          <cell r="Y62">
            <v>28.108975359999999</v>
          </cell>
          <cell r="Z62">
            <v>35.592212879999998</v>
          </cell>
          <cell r="AA62">
            <v>40.265999999999998</v>
          </cell>
          <cell r="AB62">
            <v>56.202999999999996</v>
          </cell>
          <cell r="AC62">
            <v>59.494</v>
          </cell>
          <cell r="AD62">
            <v>77.397000000000006</v>
          </cell>
          <cell r="AE62">
            <v>72.135999999999996</v>
          </cell>
          <cell r="AF62">
            <v>83.042000000000002</v>
          </cell>
          <cell r="AG62">
            <v>83.956999999999994</v>
          </cell>
          <cell r="AH62">
            <v>96.435000000000002</v>
          </cell>
          <cell r="AI62">
            <v>99.310999999999993</v>
          </cell>
          <cell r="AJ62">
            <v>111.73910786131225</v>
          </cell>
          <cell r="AK62">
            <v>113.15267070197439</v>
          </cell>
          <cell r="AL62">
            <v>132.63144506244777</v>
          </cell>
          <cell r="AM62">
            <v>142.75271982957187</v>
          </cell>
          <cell r="AN62">
            <v>162.11099731970472</v>
          </cell>
          <cell r="AO62">
            <v>165.85545706926186</v>
          </cell>
          <cell r="AP62">
            <v>189.57676755313062</v>
          </cell>
          <cell r="AQ62">
            <v>202.58428405902936</v>
          </cell>
          <cell r="AR62">
            <v>226.48687732603437</v>
          </cell>
          <cell r="AS62">
            <v>231.7503688649353</v>
          </cell>
          <cell r="AT62">
            <v>262.41267334641935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32.216000000000001</v>
          </cell>
          <cell r="G64">
            <v>61.307824749999995</v>
          </cell>
          <cell r="H64">
            <v>43.563826149999997</v>
          </cell>
          <cell r="I64">
            <v>128.44199999999998</v>
          </cell>
          <cell r="J64">
            <v>113.97600000000001</v>
          </cell>
          <cell r="K64">
            <v>83.92593534256595</v>
          </cell>
          <cell r="L64">
            <v>58.259889291349296</v>
          </cell>
          <cell r="M64">
            <v>52.403738720840138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32.216000000000001</v>
          </cell>
          <cell r="S64">
            <v>28.250948510000008</v>
          </cell>
          <cell r="T64">
            <v>23.65180951</v>
          </cell>
          <cell r="U64">
            <v>18.256962540000004</v>
          </cell>
          <cell r="V64">
            <v>61.307824749999995</v>
          </cell>
          <cell r="W64">
            <v>55.239459709999991</v>
          </cell>
          <cell r="X64">
            <v>59.32304409000001</v>
          </cell>
          <cell r="Y64">
            <v>50.657279619999997</v>
          </cell>
          <cell r="Z64">
            <v>43.563826149999997</v>
          </cell>
          <cell r="AA64">
            <v>35.599999999999994</v>
          </cell>
          <cell r="AB64">
            <v>109.97700000000002</v>
          </cell>
          <cell r="AC64">
            <v>124.982</v>
          </cell>
          <cell r="AD64">
            <v>128.44199999999998</v>
          </cell>
          <cell r="AE64">
            <v>128.875</v>
          </cell>
          <cell r="AF64">
            <v>120.85300000000005</v>
          </cell>
          <cell r="AG64">
            <v>117.70099999999998</v>
          </cell>
          <cell r="AH64">
            <v>113.97600000000001</v>
          </cell>
          <cell r="AI64">
            <v>110.81799999999997</v>
          </cell>
          <cell r="AJ64">
            <v>101.3282083919929</v>
          </cell>
          <cell r="AK64">
            <v>93.878535396991353</v>
          </cell>
          <cell r="AL64">
            <v>83.92593534256595</v>
          </cell>
          <cell r="AM64">
            <v>77.118049493431968</v>
          </cell>
          <cell r="AN64">
            <v>70.166438952735021</v>
          </cell>
          <cell r="AO64">
            <v>65.909632968065594</v>
          </cell>
          <cell r="AP64">
            <v>58.259889291349296</v>
          </cell>
          <cell r="AQ64">
            <v>55.475842578087011</v>
          </cell>
          <cell r="AR64">
            <v>53.222534339178551</v>
          </cell>
          <cell r="AS64">
            <v>54.856569453462967</v>
          </cell>
          <cell r="AT64">
            <v>52.403738720840138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32.216000000000001</v>
          </cell>
          <cell r="G66">
            <v>61.307824749999995</v>
          </cell>
          <cell r="H66">
            <v>43.563826149999997</v>
          </cell>
          <cell r="I66">
            <v>128.44199999999998</v>
          </cell>
          <cell r="J66">
            <v>113.97600000000001</v>
          </cell>
          <cell r="K66">
            <v>83.92593534256595</v>
          </cell>
          <cell r="L66">
            <v>58.259889291349296</v>
          </cell>
          <cell r="M66">
            <v>52.403738720840138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32.216000000000001</v>
          </cell>
          <cell r="S66">
            <v>28.250948510000008</v>
          </cell>
          <cell r="T66">
            <v>23.65180951</v>
          </cell>
          <cell r="U66">
            <v>18.256962540000004</v>
          </cell>
          <cell r="V66">
            <v>61.307824749999995</v>
          </cell>
          <cell r="W66">
            <v>55.239459709999991</v>
          </cell>
          <cell r="X66">
            <v>59.32304409000001</v>
          </cell>
          <cell r="Y66">
            <v>50.657279619999997</v>
          </cell>
          <cell r="Z66">
            <v>43.563826149999997</v>
          </cell>
          <cell r="AA66">
            <v>35.599999999999994</v>
          </cell>
          <cell r="AB66">
            <v>109.97700000000002</v>
          </cell>
          <cell r="AC66">
            <v>124.982</v>
          </cell>
          <cell r="AD66">
            <v>128.44199999999998</v>
          </cell>
          <cell r="AE66">
            <v>128.875</v>
          </cell>
          <cell r="AF66">
            <v>120.85300000000005</v>
          </cell>
          <cell r="AG66">
            <v>117.70099999999998</v>
          </cell>
          <cell r="AH66">
            <v>113.97600000000001</v>
          </cell>
          <cell r="AI66">
            <v>110.81799999999997</v>
          </cell>
          <cell r="AJ66">
            <v>101.3282083919929</v>
          </cell>
          <cell r="AK66">
            <v>93.878535396991353</v>
          </cell>
          <cell r="AL66">
            <v>83.92593534256595</v>
          </cell>
          <cell r="AM66">
            <v>77.118049493431968</v>
          </cell>
          <cell r="AN66">
            <v>70.166438952735021</v>
          </cell>
          <cell r="AO66">
            <v>65.909632968065594</v>
          </cell>
          <cell r="AP66">
            <v>58.259889291349296</v>
          </cell>
          <cell r="AQ66">
            <v>55.475842578087011</v>
          </cell>
          <cell r="AR66">
            <v>53.222534339178551</v>
          </cell>
          <cell r="AS66">
            <v>54.856569453462967</v>
          </cell>
          <cell r="AT66">
            <v>52.403738720840138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39.551000000000002</v>
          </cell>
          <cell r="G67">
            <v>79.73798674999999</v>
          </cell>
          <cell r="H67">
            <v>79.156039029999988</v>
          </cell>
          <cell r="I67">
            <v>205.839</v>
          </cell>
          <cell r="J67">
            <v>210.411</v>
          </cell>
          <cell r="K67">
            <v>216.5573804050137</v>
          </cell>
          <cell r="L67">
            <v>247.83665684447993</v>
          </cell>
          <cell r="M67">
            <v>314.81641206725948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39.551000000000002</v>
          </cell>
          <cell r="S67">
            <v>38.258807970000007</v>
          </cell>
          <cell r="T67">
            <v>35.781881339999998</v>
          </cell>
          <cell r="U67">
            <v>32.71383127</v>
          </cell>
          <cell r="V67">
            <v>79.73798674999999</v>
          </cell>
          <cell r="W67">
            <v>77.456297489999997</v>
          </cell>
          <cell r="X67">
            <v>86.851591900000017</v>
          </cell>
          <cell r="Y67">
            <v>78.766254979999999</v>
          </cell>
          <cell r="Z67">
            <v>79.156039029999988</v>
          </cell>
          <cell r="AA67">
            <v>75.865999999999985</v>
          </cell>
          <cell r="AB67">
            <v>166.18</v>
          </cell>
          <cell r="AC67">
            <v>184.476</v>
          </cell>
          <cell r="AD67">
            <v>205.839</v>
          </cell>
          <cell r="AE67">
            <v>201.011</v>
          </cell>
          <cell r="AF67">
            <v>203.89500000000004</v>
          </cell>
          <cell r="AG67">
            <v>201.65799999999996</v>
          </cell>
          <cell r="AH67">
            <v>210.411</v>
          </cell>
          <cell r="AI67">
            <v>210.12899999999996</v>
          </cell>
          <cell r="AJ67">
            <v>213.06731625330514</v>
          </cell>
          <cell r="AK67">
            <v>207.03120609896575</v>
          </cell>
          <cell r="AL67">
            <v>216.5573804050137</v>
          </cell>
          <cell r="AM67">
            <v>219.87076932300386</v>
          </cell>
          <cell r="AN67">
            <v>232.27743627243973</v>
          </cell>
          <cell r="AO67">
            <v>231.76509003732747</v>
          </cell>
          <cell r="AP67">
            <v>247.83665684447993</v>
          </cell>
          <cell r="AQ67">
            <v>258.06012663711635</v>
          </cell>
          <cell r="AR67">
            <v>279.70941166521294</v>
          </cell>
          <cell r="AS67">
            <v>286.60693831839825</v>
          </cell>
          <cell r="AT67">
            <v>314.81641206725948</v>
          </cell>
        </row>
        <row r="68">
          <cell r="A68" t="str">
            <v>Additional Balance Sheet Items</v>
          </cell>
          <cell r="B68">
            <v>0</v>
          </cell>
          <cell r="C68">
            <v>0</v>
          </cell>
          <cell r="D68">
            <v>0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F69">
            <v>-34.457000000000001</v>
          </cell>
          <cell r="G69">
            <v>-67.400463029999997</v>
          </cell>
          <cell r="H69">
            <v>-41.18815026</v>
          </cell>
          <cell r="I69">
            <v>-120.74000000000001</v>
          </cell>
          <cell r="J69">
            <v>-107.27200000000001</v>
          </cell>
          <cell r="K69">
            <v>-93.899593495442616</v>
          </cell>
          <cell r="L69">
            <v>-101.38662314689719</v>
          </cell>
          <cell r="M69">
            <v>-141.95837240727056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-34.457000000000001</v>
          </cell>
          <cell r="S69">
            <v>-30.82329953</v>
          </cell>
          <cell r="T69">
            <v>-28.273617359999999</v>
          </cell>
          <cell r="U69">
            <v>-23.60218704</v>
          </cell>
          <cell r="V69">
            <v>-67.400463029999997</v>
          </cell>
          <cell r="W69">
            <v>-61.341496469999996</v>
          </cell>
          <cell r="X69">
            <v>-54.649187770000005</v>
          </cell>
          <cell r="Y69">
            <v>-45.783703760000002</v>
          </cell>
          <cell r="Z69">
            <v>-41.18815026</v>
          </cell>
          <cell r="AA69">
            <v>-32.536000000000001</v>
          </cell>
          <cell r="AB69">
            <v>-115.26900000000001</v>
          </cell>
          <cell r="AC69">
            <v>-133.071</v>
          </cell>
          <cell r="AD69">
            <v>-120.74000000000001</v>
          </cell>
          <cell r="AE69">
            <v>-112.306</v>
          </cell>
          <cell r="AF69">
            <v>-113.024</v>
          </cell>
          <cell r="AG69">
            <v>-112.759</v>
          </cell>
          <cell r="AH69">
            <v>-107.27200000000001</v>
          </cell>
          <cell r="AI69">
            <v>-99.067000000000007</v>
          </cell>
          <cell r="AJ69">
            <v>-103.21679013871673</v>
          </cell>
          <cell r="AK69">
            <v>-99.950393813632672</v>
          </cell>
          <cell r="AL69">
            <v>-93.899593495442616</v>
          </cell>
          <cell r="AM69">
            <v>-90.303486207832407</v>
          </cell>
          <cell r="AN69">
            <v>-103.98923901575941</v>
          </cell>
          <cell r="AO69">
            <v>-106.63797739454557</v>
          </cell>
          <cell r="AP69">
            <v>-101.38662314689719</v>
          </cell>
          <cell r="AQ69">
            <v>-103.03490463222852</v>
          </cell>
          <cell r="AR69">
            <v>-127.31605023924649</v>
          </cell>
          <cell r="AS69">
            <v>-139.88503447368194</v>
          </cell>
          <cell r="AT69">
            <v>-141.95837240727056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</row>
        <row r="75">
          <cell r="B75" t="str">
            <v>Company borrowing margin</v>
          </cell>
          <cell r="C75" t="str">
            <v>CO_BOR_MARGIN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</row>
        <row r="81">
          <cell r="B81" t="str">
            <v>GCI inflator</v>
          </cell>
          <cell r="C81" t="str">
            <v>GCI_INFL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</row>
        <row r="83">
          <cell r="A83" t="str">
            <v>Cash Flow Statement</v>
          </cell>
          <cell r="B83">
            <v>0</v>
          </cell>
          <cell r="C83">
            <v>0</v>
          </cell>
          <cell r="D83">
            <v>0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0.34899999999999998</v>
          </cell>
          <cell r="G85">
            <v>0.64400000000000002</v>
          </cell>
          <cell r="H85">
            <v>1.7310000000000001</v>
          </cell>
          <cell r="I85">
            <v>4.6210000000000004</v>
          </cell>
          <cell r="J85">
            <v>9.4749999999999996</v>
          </cell>
          <cell r="K85">
            <v>10.05974974280185</v>
          </cell>
          <cell r="L85">
            <v>11.55851848245249</v>
          </cell>
          <cell r="M85">
            <v>14.2379167194741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0.125</v>
          </cell>
          <cell r="T85">
            <v>0.14599999999999999</v>
          </cell>
          <cell r="U85">
            <v>0.17599999999999999</v>
          </cell>
          <cell r="V85">
            <v>0.19700000000000001</v>
          </cell>
          <cell r="W85">
            <v>0.25</v>
          </cell>
          <cell r="X85">
            <v>0.4</v>
          </cell>
          <cell r="Y85">
            <v>0.44</v>
          </cell>
          <cell r="Z85">
            <v>0.64100000000000001</v>
          </cell>
          <cell r="AA85">
            <v>0.80600000000000005</v>
          </cell>
          <cell r="AB85">
            <v>0.98099999999999998</v>
          </cell>
          <cell r="AC85">
            <v>1.25</v>
          </cell>
          <cell r="AD85">
            <v>1.5840000000000001</v>
          </cell>
          <cell r="AE85">
            <v>2.1309999999999998</v>
          </cell>
          <cell r="AF85">
            <v>2.2130000000000001</v>
          </cell>
          <cell r="AG85">
            <v>2.4319999999999999</v>
          </cell>
          <cell r="AH85">
            <v>2.6989999999999998</v>
          </cell>
          <cell r="AI85">
            <v>2.879</v>
          </cell>
          <cell r="AJ85">
            <v>1.98751526890051</v>
          </cell>
          <cell r="AK85">
            <v>2.511439777966296</v>
          </cell>
          <cell r="AL85">
            <v>2.6817946959350443</v>
          </cell>
          <cell r="AM85">
            <v>2.7210939760448345</v>
          </cell>
          <cell r="AN85">
            <v>2.2797178623571486</v>
          </cell>
          <cell r="AO85">
            <v>3.1618436916611854</v>
          </cell>
          <cell r="AP85">
            <v>3.3958629523893209</v>
          </cell>
          <cell r="AQ85">
            <v>3.4668112409396161</v>
          </cell>
          <cell r="AR85">
            <v>2.6845643149650953</v>
          </cell>
          <cell r="AS85">
            <v>3.9533052845368175</v>
          </cell>
          <cell r="AT85">
            <v>4.1332358790325712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2.2009999999999996</v>
          </cell>
          <cell r="G86">
            <v>4.6680000000000001</v>
          </cell>
          <cell r="H86">
            <v>6.718</v>
          </cell>
          <cell r="I86">
            <v>11.247999999999999</v>
          </cell>
          <cell r="J86">
            <v>11.247999999999999</v>
          </cell>
          <cell r="K86">
            <v>26.422465770118208</v>
          </cell>
          <cell r="L86">
            <v>36.842045947906023</v>
          </cell>
          <cell r="M86">
            <v>48.90907641774978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0.83100000000000007</v>
          </cell>
          <cell r="T86">
            <v>1.9860000000000002</v>
          </cell>
          <cell r="U86">
            <v>0.65599999999999992</v>
          </cell>
          <cell r="V86">
            <v>1.1950000000000001</v>
          </cell>
          <cell r="W86">
            <v>0.23600000000000054</v>
          </cell>
          <cell r="X86">
            <v>2.8639999999999999</v>
          </cell>
          <cell r="Y86">
            <v>0.63500000000000001</v>
          </cell>
          <cell r="Z86">
            <v>2.9830000000000001</v>
          </cell>
          <cell r="AA86">
            <v>2.8119999999999998</v>
          </cell>
          <cell r="AB86">
            <v>2.8119999999999998</v>
          </cell>
          <cell r="AC86">
            <v>2.8119999999999998</v>
          </cell>
          <cell r="AD86">
            <v>2.8119999999999998</v>
          </cell>
          <cell r="AE86">
            <v>2.8119999999999998</v>
          </cell>
          <cell r="AF86">
            <v>2.8119999999999998</v>
          </cell>
          <cell r="AG86">
            <v>2.8119999999999998</v>
          </cell>
          <cell r="AH86">
            <v>2.8119999999999998</v>
          </cell>
          <cell r="AI86">
            <v>2.8119999999999998</v>
          </cell>
          <cell r="AJ86">
            <v>14.43866988581023</v>
          </cell>
          <cell r="AK86">
            <v>4.6919592605808536</v>
          </cell>
          <cell r="AL86">
            <v>4.4798366237271221</v>
          </cell>
          <cell r="AM86">
            <v>3.9240914781799017</v>
          </cell>
          <cell r="AN86">
            <v>22.028752459225458</v>
          </cell>
          <cell r="AO86">
            <v>7.6889681271400594</v>
          </cell>
          <cell r="AP86">
            <v>3.2002338833606032</v>
          </cell>
          <cell r="AQ86">
            <v>5.0553647302011635</v>
          </cell>
          <cell r="AR86">
            <v>28.011866077817494</v>
          </cell>
          <cell r="AS86">
            <v>11.212640104702903</v>
          </cell>
          <cell r="AT86">
            <v>4.6292055050282173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0.31900000000000001</v>
          </cell>
          <cell r="G87">
            <v>1.3089999999999999</v>
          </cell>
          <cell r="H87">
            <v>2.9720000000000004</v>
          </cell>
          <cell r="I87">
            <v>8.011000000000001</v>
          </cell>
          <cell r="J87">
            <v>23.831</v>
          </cell>
          <cell r="K87">
            <v>35.983456224585787</v>
          </cell>
          <cell r="L87">
            <v>47.507139211621876</v>
          </cell>
          <cell r="M87">
            <v>60.88901152664117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0.193</v>
          </cell>
          <cell r="T87">
            <v>0.33500000000000002</v>
          </cell>
          <cell r="U87">
            <v>0.36299999999999999</v>
          </cell>
          <cell r="V87">
            <v>0.41799999999999998</v>
          </cell>
          <cell r="W87">
            <v>0.51300000000000001</v>
          </cell>
          <cell r="X87">
            <v>0.72099999999999997</v>
          </cell>
          <cell r="Y87">
            <v>0.92600000000000005</v>
          </cell>
          <cell r="Z87">
            <v>0.81200000000000006</v>
          </cell>
          <cell r="AA87">
            <v>1.0019999999999998</v>
          </cell>
          <cell r="AB87">
            <v>2.6160000000000001</v>
          </cell>
          <cell r="AC87">
            <v>2.0230000000000001</v>
          </cell>
          <cell r="AD87">
            <v>2.37</v>
          </cell>
          <cell r="AE87">
            <v>4.9219999999999997</v>
          </cell>
          <cell r="AF87">
            <v>5.6829999999999998</v>
          </cell>
          <cell r="AG87">
            <v>6.4049999999999994</v>
          </cell>
          <cell r="AH87">
            <v>6.8210000000000006</v>
          </cell>
          <cell r="AI87">
            <v>9.0140000000000011</v>
          </cell>
          <cell r="AJ87">
            <v>7.9456809555566359</v>
          </cell>
          <cell r="AK87">
            <v>8.7075366332633148</v>
          </cell>
          <cell r="AL87">
            <v>10.316238635765835</v>
          </cell>
          <cell r="AM87">
            <v>12.110586822227765</v>
          </cell>
          <cell r="AN87">
            <v>10.323758197984104</v>
          </cell>
          <cell r="AO87">
            <v>11.431106392774728</v>
          </cell>
          <cell r="AP87">
            <v>13.64168779863528</v>
          </cell>
          <cell r="AQ87">
            <v>15.753950743073759</v>
          </cell>
          <cell r="AR87">
            <v>13.260799094143897</v>
          </cell>
          <cell r="AS87">
            <v>14.575767601827943</v>
          </cell>
          <cell r="AT87">
            <v>17.298494087595572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-8.9479999999999986</v>
          </cell>
          <cell r="G88">
            <v>-15.985262620358002</v>
          </cell>
          <cell r="H88">
            <v>-22.964920337396997</v>
          </cell>
          <cell r="I88">
            <v>-12.367999999999999</v>
          </cell>
          <cell r="J88">
            <v>-14.022999999999993</v>
          </cell>
          <cell r="K88">
            <v>-4.6358491445139336</v>
          </cell>
          <cell r="L88">
            <v>22.734518379141868</v>
          </cell>
          <cell r="M88">
            <v>57.290842566714751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-3.0453465700000004</v>
          </cell>
          <cell r="T88">
            <v>-2.4982710542820019</v>
          </cell>
          <cell r="U88">
            <v>-4.6047979315510004</v>
          </cell>
          <cell r="V88">
            <v>-5.8368470645249992</v>
          </cell>
          <cell r="W88">
            <v>-5.6569999999999983</v>
          </cell>
          <cell r="X88">
            <v>-5.9433243373969997</v>
          </cell>
          <cell r="Y88">
            <v>-7.7648109999999972</v>
          </cell>
          <cell r="Z88">
            <v>-3.5997850000000007</v>
          </cell>
          <cell r="AA88">
            <v>-4.9039999999999999</v>
          </cell>
          <cell r="AB88">
            <v>-0.16600000000000037</v>
          </cell>
          <cell r="AC88">
            <v>-2.3509999999999986</v>
          </cell>
          <cell r="AD88">
            <v>-4.9469999999999992</v>
          </cell>
          <cell r="AE88">
            <v>-13.210999999999997</v>
          </cell>
          <cell r="AF88">
            <v>3.5670000000000051</v>
          </cell>
          <cell r="AG88">
            <v>-1.1940000000000028</v>
          </cell>
          <cell r="AH88">
            <v>-3.1849999999999987</v>
          </cell>
          <cell r="AI88">
            <v>-8.5350000000000019</v>
          </cell>
          <cell r="AJ88">
            <v>6.936393546703707</v>
          </cell>
          <cell r="AK88">
            <v>-0.24627395645440231</v>
          </cell>
          <cell r="AL88">
            <v>-2.7909687347632364</v>
          </cell>
          <cell r="AM88">
            <v>-0.16270039490924759</v>
          </cell>
          <cell r="AN88">
            <v>17.356859780885699</v>
          </cell>
          <cell r="AO88">
            <v>6.5940058341318029</v>
          </cell>
          <cell r="AP88">
            <v>-1.0536468409663868</v>
          </cell>
          <cell r="AQ88">
            <v>5.7381292578785379</v>
          </cell>
          <cell r="AR88">
            <v>28.443122153874093</v>
          </cell>
          <cell r="AS88">
            <v>16.799980503524161</v>
          </cell>
          <cell r="AT88">
            <v>6.3096106514379571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-0.53100000000000003</v>
          </cell>
          <cell r="G89">
            <v>-1.6749999999999998</v>
          </cell>
          <cell r="H89">
            <v>-5.3409999999999993</v>
          </cell>
          <cell r="I89">
            <v>-11.86</v>
          </cell>
          <cell r="J89">
            <v>-9.0229999999999997</v>
          </cell>
          <cell r="K89">
            <v>-13.679557360043464</v>
          </cell>
          <cell r="L89">
            <v>-15.247488727687305</v>
          </cell>
          <cell r="M89">
            <v>-16.719093306341371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-0.59</v>
          </cell>
          <cell r="T89">
            <v>-9.1999999999999998E-2</v>
          </cell>
          <cell r="U89">
            <v>-0.23799999999999999</v>
          </cell>
          <cell r="V89">
            <v>-0.755</v>
          </cell>
          <cell r="W89">
            <v>-0.53100000000000003</v>
          </cell>
          <cell r="X89">
            <v>-1.851</v>
          </cell>
          <cell r="Y89">
            <v>-1.333</v>
          </cell>
          <cell r="Z89">
            <v>-1.6259999999999999</v>
          </cell>
          <cell r="AA89">
            <v>-2.8769999999999998</v>
          </cell>
          <cell r="AB89">
            <v>-3.2070000000000003</v>
          </cell>
          <cell r="AC89">
            <v>-2.4950000000000001</v>
          </cell>
          <cell r="AD89">
            <v>-3.2809999999999997</v>
          </cell>
          <cell r="AE89">
            <v>-2.758</v>
          </cell>
          <cell r="AF89">
            <v>-1.909</v>
          </cell>
          <cell r="AG89">
            <v>-2.0380000000000003</v>
          </cell>
          <cell r="AH89">
            <v>-2.3180000000000001</v>
          </cell>
          <cell r="AI89">
            <v>-4.6129999999999995</v>
          </cell>
          <cell r="AJ89">
            <v>-2.786603407986973</v>
          </cell>
          <cell r="AK89">
            <v>-3.0201223686296781</v>
          </cell>
          <cell r="AL89">
            <v>-3.2598315834268128</v>
          </cell>
          <cell r="AM89">
            <v>-3.4334068927009658</v>
          </cell>
          <cell r="AN89">
            <v>-3.6711069729587011</v>
          </cell>
          <cell r="AO89">
            <v>-3.9452674553456255</v>
          </cell>
          <cell r="AP89">
            <v>-4.1977074066820128</v>
          </cell>
          <cell r="AQ89">
            <v>-4.0898477725472056</v>
          </cell>
          <cell r="AR89">
            <v>-4.1619765468561187</v>
          </cell>
          <cell r="AS89">
            <v>-4.2309962690887097</v>
          </cell>
          <cell r="AT89">
            <v>-4.2362727178493369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F90">
            <v>0</v>
          </cell>
          <cell r="G90">
            <v>0</v>
          </cell>
          <cell r="H90">
            <v>0.69799999999999995</v>
          </cell>
          <cell r="I90">
            <v>-6.2160000000000002</v>
          </cell>
          <cell r="J90">
            <v>0.32600000000000001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0.69799999999999995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-6.2160000000000002</v>
          </cell>
          <cell r="AE90">
            <v>0</v>
          </cell>
          <cell r="AF90">
            <v>0</v>
          </cell>
          <cell r="AG90">
            <v>0</v>
          </cell>
          <cell r="AH90">
            <v>0.32600000000000001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0</v>
          </cell>
          <cell r="G92">
            <v>0.20700000000000002</v>
          </cell>
          <cell r="H92">
            <v>-3.1000000000000014E-2</v>
          </cell>
          <cell r="I92">
            <v>7.0000000000000007E-2</v>
          </cell>
          <cell r="J92">
            <v>-1.274</v>
          </cell>
          <cell r="K92">
            <v>-0.58299999999999996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7.9000000000000001E-2</v>
          </cell>
          <cell r="V92">
            <v>0.128</v>
          </cell>
          <cell r="W92">
            <v>-2.3E-2</v>
          </cell>
          <cell r="X92">
            <v>0.106</v>
          </cell>
          <cell r="Y92">
            <v>-6.7000000000000004E-2</v>
          </cell>
          <cell r="Z92">
            <v>-4.7E-2</v>
          </cell>
          <cell r="AA92">
            <v>1.7000000000000001E-2</v>
          </cell>
          <cell r="AB92">
            <v>-6.9000000000000006E-2</v>
          </cell>
          <cell r="AC92">
            <v>4.2000000000000003E-2</v>
          </cell>
          <cell r="AD92">
            <v>0.08</v>
          </cell>
          <cell r="AE92">
            <v>-2.3E-2</v>
          </cell>
          <cell r="AF92">
            <v>0.114</v>
          </cell>
          <cell r="AG92">
            <v>-0.748</v>
          </cell>
          <cell r="AH92">
            <v>-0.61699999999999999</v>
          </cell>
          <cell r="AI92">
            <v>-0.58299999999999996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-0.53100000000000003</v>
          </cell>
          <cell r="G93">
            <v>-1.4679999999999997</v>
          </cell>
          <cell r="H93">
            <v>-4.6740000000000004</v>
          </cell>
          <cell r="I93">
            <v>-18.006</v>
          </cell>
          <cell r="J93">
            <v>-9.9710000000000001</v>
          </cell>
          <cell r="K93">
            <v>-14.262557360043465</v>
          </cell>
          <cell r="L93">
            <v>-15.247488727687305</v>
          </cell>
          <cell r="M93">
            <v>-16.719093306341371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-0.59</v>
          </cell>
          <cell r="T93">
            <v>-9.1999999999999998E-2</v>
          </cell>
          <cell r="U93">
            <v>-0.15899999999999997</v>
          </cell>
          <cell r="V93">
            <v>-0.627</v>
          </cell>
          <cell r="W93">
            <v>-0.55400000000000005</v>
          </cell>
          <cell r="X93">
            <v>-1.0469999999999999</v>
          </cell>
          <cell r="Y93">
            <v>-1.4</v>
          </cell>
          <cell r="Z93">
            <v>-1.6729999999999998</v>
          </cell>
          <cell r="AA93">
            <v>-2.86</v>
          </cell>
          <cell r="AB93">
            <v>-3.2760000000000002</v>
          </cell>
          <cell r="AC93">
            <v>-2.4530000000000003</v>
          </cell>
          <cell r="AD93">
            <v>-9.4169999999999998</v>
          </cell>
          <cell r="AE93">
            <v>-2.7810000000000001</v>
          </cell>
          <cell r="AF93">
            <v>-1.7949999999999999</v>
          </cell>
          <cell r="AG93">
            <v>-2.7860000000000005</v>
          </cell>
          <cell r="AH93">
            <v>-2.609</v>
          </cell>
          <cell r="AI93">
            <v>-5.1959999999999997</v>
          </cell>
          <cell r="AJ93">
            <v>-2.786603407986973</v>
          </cell>
          <cell r="AK93">
            <v>-3.0201223686296781</v>
          </cell>
          <cell r="AL93">
            <v>-3.2598315834268128</v>
          </cell>
          <cell r="AM93">
            <v>-3.4334068927009658</v>
          </cell>
          <cell r="AN93">
            <v>-3.6711069729587011</v>
          </cell>
          <cell r="AO93">
            <v>-3.9452674553456255</v>
          </cell>
          <cell r="AP93">
            <v>-4.1977074066820128</v>
          </cell>
          <cell r="AQ93">
            <v>-4.0898477725472056</v>
          </cell>
          <cell r="AR93">
            <v>-4.1619765468561187</v>
          </cell>
          <cell r="AS93">
            <v>-4.2309962690887097</v>
          </cell>
          <cell r="AT93">
            <v>-4.2362727178493369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F95">
            <v>-7.0000000000000007E-2</v>
          </cell>
          <cell r="G95">
            <v>-2E-3</v>
          </cell>
          <cell r="H95">
            <v>-6.7000000000000004E-2</v>
          </cell>
          <cell r="I95">
            <v>108.73099999999999</v>
          </cell>
          <cell r="J95">
            <v>3.28</v>
          </cell>
          <cell r="K95">
            <v>2.8849999999999998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-2E-3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-0.05</v>
          </cell>
          <cell r="Y95">
            <v>-8.9999999999999993E-3</v>
          </cell>
          <cell r="Z95">
            <v>-8.0000000000000002E-3</v>
          </cell>
          <cell r="AA95">
            <v>-0.79400000000000004</v>
          </cell>
          <cell r="AB95">
            <v>87.006</v>
          </cell>
          <cell r="AC95">
            <v>22.518999999999998</v>
          </cell>
          <cell r="AD95">
            <v>0</v>
          </cell>
          <cell r="AE95">
            <v>3.28</v>
          </cell>
          <cell r="AF95">
            <v>0</v>
          </cell>
          <cell r="AG95">
            <v>0</v>
          </cell>
          <cell r="AH95">
            <v>0</v>
          </cell>
          <cell r="AI95">
            <v>2.8849999999999998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F96">
            <v>0</v>
          </cell>
          <cell r="G96">
            <v>0</v>
          </cell>
          <cell r="H96">
            <v>3.64</v>
          </cell>
          <cell r="I96">
            <v>3.9180000000000001</v>
          </cell>
          <cell r="J96">
            <v>-2.1870000000000003</v>
          </cell>
          <cell r="K96">
            <v>-0.67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1.1000000000000001</v>
          </cell>
          <cell r="Y96">
            <v>1.1200000000000001</v>
          </cell>
          <cell r="Z96">
            <v>1.42</v>
          </cell>
          <cell r="AA96">
            <v>0</v>
          </cell>
          <cell r="AB96">
            <v>2.9729999999999999</v>
          </cell>
          <cell r="AC96">
            <v>1.2350000000000001</v>
          </cell>
          <cell r="AD96">
            <v>-0.28999999999999998</v>
          </cell>
          <cell r="AE96">
            <v>-0.29299999999999998</v>
          </cell>
          <cell r="AF96">
            <v>-0.57499999999999996</v>
          </cell>
          <cell r="AG96">
            <v>-0.65600000000000003</v>
          </cell>
          <cell r="AH96">
            <v>-0.66300000000000003</v>
          </cell>
          <cell r="AI96">
            <v>-0.67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35.1</v>
          </cell>
          <cell r="G97">
            <v>50.397999999999996</v>
          </cell>
          <cell r="H97">
            <v>0.91200000000000003</v>
          </cell>
          <cell r="I97">
            <v>1.7780000000000005</v>
          </cell>
          <cell r="J97">
            <v>7.2460000000000004</v>
          </cell>
          <cell r="K97">
            <v>2.64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4.0000000000000001E-3</v>
          </cell>
          <cell r="T97">
            <v>4.1000000000000002E-2</v>
          </cell>
          <cell r="U97">
            <v>9.1999999999999998E-2</v>
          </cell>
          <cell r="V97">
            <v>50.260999999999996</v>
          </cell>
          <cell r="W97">
            <v>0.152</v>
          </cell>
          <cell r="X97">
            <v>0.26100000000000001</v>
          </cell>
          <cell r="Y97">
            <v>0.10299999999999999</v>
          </cell>
          <cell r="Z97">
            <v>0.39600000000000002</v>
          </cell>
          <cell r="AA97">
            <v>0.48799999999999999</v>
          </cell>
          <cell r="AB97">
            <v>-0.83100000000000007</v>
          </cell>
          <cell r="AC97">
            <v>8.8000000000000078E-2</v>
          </cell>
          <cell r="AD97">
            <v>2.0330000000000004</v>
          </cell>
          <cell r="AE97">
            <v>4.2780000000000005</v>
          </cell>
          <cell r="AF97">
            <v>-1.0549999999999997</v>
          </cell>
          <cell r="AG97">
            <v>3.7159999999999997</v>
          </cell>
          <cell r="AH97">
            <v>0.30699999999999994</v>
          </cell>
          <cell r="AI97">
            <v>2.64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35.03</v>
          </cell>
          <cell r="G98">
            <v>50.395999999999994</v>
          </cell>
          <cell r="H98">
            <v>4.4850000000000003</v>
          </cell>
          <cell r="I98">
            <v>114.42699999999999</v>
          </cell>
          <cell r="J98">
            <v>8.3390000000000004</v>
          </cell>
          <cell r="K98">
            <v>4.8549999999999995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2E-3</v>
          </cell>
          <cell r="T98">
            <v>4.1000000000000002E-2</v>
          </cell>
          <cell r="U98">
            <v>9.1999999999999998E-2</v>
          </cell>
          <cell r="V98">
            <v>50.260999999999996</v>
          </cell>
          <cell r="W98">
            <v>0.152</v>
          </cell>
          <cell r="X98">
            <v>1.3110000000000002</v>
          </cell>
          <cell r="Y98">
            <v>1.2140000000000002</v>
          </cell>
          <cell r="Z98">
            <v>1.8079999999999998</v>
          </cell>
          <cell r="AA98">
            <v>-0.30600000000000005</v>
          </cell>
          <cell r="AB98">
            <v>89.147999999999996</v>
          </cell>
          <cell r="AC98">
            <v>23.841999999999999</v>
          </cell>
          <cell r="AD98">
            <v>1.7430000000000003</v>
          </cell>
          <cell r="AE98">
            <v>7.2650000000000006</v>
          </cell>
          <cell r="AF98">
            <v>-1.63</v>
          </cell>
          <cell r="AG98">
            <v>3.0599999999999996</v>
          </cell>
          <cell r="AH98">
            <v>-0.35600000000000009</v>
          </cell>
          <cell r="AI98">
            <v>4.8549999999999995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25.551000000000002</v>
          </cell>
          <cell r="G99">
            <v>32.942737379641997</v>
          </cell>
          <cell r="H99">
            <v>-23.153920337396993</v>
          </cell>
          <cell r="I99">
            <v>84.053000000000011</v>
          </cell>
          <cell r="J99">
            <v>-15.654999999999994</v>
          </cell>
          <cell r="K99">
            <v>-14.043406504557399</v>
          </cell>
          <cell r="L99">
            <v>7.4870296514545638</v>
          </cell>
          <cell r="M99">
            <v>40.57174926037338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-3.6333465700000005</v>
          </cell>
          <cell r="T99">
            <v>-2.5492710542820021</v>
          </cell>
          <cell r="U99">
            <v>-4.6717979315510014</v>
          </cell>
          <cell r="V99">
            <v>43.797152935474998</v>
          </cell>
          <cell r="W99">
            <v>-6.0589999999999975</v>
          </cell>
          <cell r="X99">
            <v>-5.6793243373970004</v>
          </cell>
          <cell r="Y99">
            <v>-7.9508109999999963</v>
          </cell>
          <cell r="Z99">
            <v>-3.4647850000000004</v>
          </cell>
          <cell r="AA99">
            <v>-8.07</v>
          </cell>
          <cell r="AB99">
            <v>85.705999999999989</v>
          </cell>
          <cell r="AC99">
            <v>19.038000000000004</v>
          </cell>
          <cell r="AD99">
            <v>-12.620999999999999</v>
          </cell>
          <cell r="AE99">
            <v>-8.7269999999999968</v>
          </cell>
          <cell r="AF99">
            <v>0.14200000000000512</v>
          </cell>
          <cell r="AG99">
            <v>-0.92000000000000326</v>
          </cell>
          <cell r="AH99">
            <v>-6.1499999999999986</v>
          </cell>
          <cell r="AI99">
            <v>-8.876000000000003</v>
          </cell>
          <cell r="AJ99">
            <v>4.1497901387167335</v>
          </cell>
          <cell r="AK99">
            <v>-3.2663963250840804</v>
          </cell>
          <cell r="AL99">
            <v>-6.0508003181900492</v>
          </cell>
          <cell r="AM99">
            <v>-3.5961072876102134</v>
          </cell>
          <cell r="AN99">
            <v>13.685752807926999</v>
          </cell>
          <cell r="AO99">
            <v>2.6487383787861773</v>
          </cell>
          <cell r="AP99">
            <v>-5.2513542476483996</v>
          </cell>
          <cell r="AQ99">
            <v>1.6482814853313323</v>
          </cell>
          <cell r="AR99">
            <v>24.281145607017976</v>
          </cell>
          <cell r="AS99">
            <v>12.568984234435451</v>
          </cell>
          <cell r="AT99">
            <v>2.0733379335886202</v>
          </cell>
        </row>
        <row r="100">
          <cell r="A100" t="str">
            <v>Additional Cash Flow Items</v>
          </cell>
          <cell r="B100">
            <v>0</v>
          </cell>
          <cell r="C100">
            <v>0</v>
          </cell>
          <cell r="D100">
            <v>0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</row>
        <row r="114">
          <cell r="A114" t="str">
            <v>Other Items</v>
          </cell>
          <cell r="B114">
            <v>0</v>
          </cell>
          <cell r="C114">
            <v>0</v>
          </cell>
          <cell r="D114">
            <v>0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</row>
        <row r="117">
          <cell r="B117" t="str">
            <v>Number of employees</v>
          </cell>
          <cell r="C117" t="str">
            <v>EMPLOYEES</v>
          </cell>
          <cell r="F117">
            <v>0</v>
          </cell>
          <cell r="G117">
            <v>0.23699999999999999</v>
          </cell>
          <cell r="H117">
            <v>0.34</v>
          </cell>
          <cell r="I117">
            <v>0.51900000000000002</v>
          </cell>
          <cell r="J117">
            <v>0.71499999999999997</v>
          </cell>
          <cell r="K117">
            <v>1.0190890688259109</v>
          </cell>
          <cell r="L117">
            <v>1.4525070352454017</v>
          </cell>
          <cell r="M117">
            <v>2.0702574014144353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</row>
        <row r="118">
          <cell r="A118" t="str">
            <v>Geographical Breakdown</v>
          </cell>
          <cell r="B118">
            <v>0</v>
          </cell>
          <cell r="C118">
            <v>0</v>
          </cell>
          <cell r="D118">
            <v>0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</row>
        <row r="120">
          <cell r="B120" t="str">
            <v>Sales - Total % Americas</v>
          </cell>
          <cell r="C120" t="str">
            <v>SALES_TOT_AM</v>
          </cell>
          <cell r="F120">
            <v>0</v>
          </cell>
          <cell r="G120">
            <v>0</v>
          </cell>
          <cell r="H120">
            <v>0.93465439691671548</v>
          </cell>
          <cell r="I120">
            <v>0.93465439691671548</v>
          </cell>
          <cell r="J120">
            <v>0.93465439691671548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</row>
        <row r="121">
          <cell r="B121" t="str">
            <v>Sales - % United States</v>
          </cell>
          <cell r="C121" t="str">
            <v>SALES_US</v>
          </cell>
          <cell r="F121">
            <v>0</v>
          </cell>
          <cell r="G121">
            <v>0</v>
          </cell>
          <cell r="H121">
            <v>0.87155204313557744</v>
          </cell>
          <cell r="I121">
            <v>0.87155204313557744</v>
          </cell>
          <cell r="J121">
            <v>0.87155204313557744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</row>
        <row r="122">
          <cell r="B122" t="str">
            <v>Sales - % Canada</v>
          </cell>
          <cell r="C122" t="str">
            <v>SALES_CANADA</v>
          </cell>
          <cell r="F122">
            <v>0</v>
          </cell>
          <cell r="G122">
            <v>0</v>
          </cell>
          <cell r="H122">
            <v>6.3102353781138071E-2</v>
          </cell>
          <cell r="I122">
            <v>6.3102353781138071E-2</v>
          </cell>
          <cell r="J122">
            <v>6.3102353781138071E-2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</row>
        <row r="123">
          <cell r="B123" t="str">
            <v>Sales - % Argentina</v>
          </cell>
          <cell r="C123" t="str">
            <v>SALES_ARGENTINA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</row>
        <row r="124">
          <cell r="B124" t="str">
            <v>Sales - % Brazil</v>
          </cell>
          <cell r="C124" t="str">
            <v>SALES_BRAZIL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</row>
        <row r="125">
          <cell r="B125" t="str">
            <v>Sales - % Chile</v>
          </cell>
          <cell r="C125" t="str">
            <v>SALES_CHILE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</row>
        <row r="126">
          <cell r="B126" t="str">
            <v>Sales - % Colombia</v>
          </cell>
          <cell r="C126" t="str">
            <v>SALES_COLOMBIA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</row>
        <row r="127">
          <cell r="B127" t="str">
            <v>Sales - % Mexico</v>
          </cell>
          <cell r="C127" t="str">
            <v>SALES_MEXICO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</row>
        <row r="128">
          <cell r="B128" t="str">
            <v>Sales - % Venezuela</v>
          </cell>
          <cell r="C128" t="str">
            <v>SALES_VENEZUELA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</row>
        <row r="129">
          <cell r="B129" t="str">
            <v>Sales - % Other Americas</v>
          </cell>
          <cell r="C129" t="str">
            <v>SALES_OTH_AM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</row>
        <row r="130">
          <cell r="B130" t="str">
            <v>Sales - Total % EMEA</v>
          </cell>
          <cell r="C130" t="str">
            <v>SALES_TOT_EMEA</v>
          </cell>
          <cell r="F130">
            <v>0</v>
          </cell>
          <cell r="G130">
            <v>0</v>
          </cell>
          <cell r="H130">
            <v>6.5345003901954427E-2</v>
          </cell>
          <cell r="I130">
            <v>6.5345003901954427E-2</v>
          </cell>
          <cell r="J130">
            <v>6.5345003901954427E-2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</row>
        <row r="131">
          <cell r="B131" t="str">
            <v>Sales - % UK</v>
          </cell>
          <cell r="C131" t="str">
            <v>SALES_UK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</row>
        <row r="132">
          <cell r="B132" t="str">
            <v>Sales - % Western Europe-Ex UK</v>
          </cell>
          <cell r="C132" t="str">
            <v>SALES_EU_EX_UK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</row>
        <row r="133">
          <cell r="A133">
            <v>0</v>
          </cell>
          <cell r="B133" t="str">
            <v>Sales - % Austria</v>
          </cell>
          <cell r="C133" t="str">
            <v>SALES_AUSTRIA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</row>
        <row r="134">
          <cell r="A134">
            <v>0</v>
          </cell>
          <cell r="B134" t="str">
            <v>Sales - % Belgium</v>
          </cell>
          <cell r="C134" t="str">
            <v>SALES_BEL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</row>
        <row r="135">
          <cell r="A135">
            <v>0</v>
          </cell>
          <cell r="B135" t="str">
            <v>Sales - % Denmark</v>
          </cell>
          <cell r="C135" t="str">
            <v>SALES_DEN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</row>
        <row r="136">
          <cell r="A136">
            <v>0</v>
          </cell>
          <cell r="B136" t="str">
            <v>Sales - % Finland</v>
          </cell>
          <cell r="C136" t="str">
            <v>SALES_FIN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</row>
        <row r="137">
          <cell r="A137">
            <v>0</v>
          </cell>
          <cell r="B137" t="str">
            <v>Sales - % France</v>
          </cell>
          <cell r="C137" t="str">
            <v>SALES_FRA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</row>
        <row r="138">
          <cell r="A138">
            <v>0</v>
          </cell>
          <cell r="B138" t="str">
            <v>Sales - % Germany</v>
          </cell>
          <cell r="C138" t="str">
            <v>SALES_GER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</row>
        <row r="139">
          <cell r="A139">
            <v>0</v>
          </cell>
          <cell r="B139" t="str">
            <v>Sales - % Greece</v>
          </cell>
          <cell r="C139" t="str">
            <v>SALES_GRE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</row>
        <row r="140">
          <cell r="A140">
            <v>0</v>
          </cell>
          <cell r="B140" t="str">
            <v>Sales - % Iceland</v>
          </cell>
          <cell r="C140" t="str">
            <v>SALES_ICE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</row>
        <row r="141">
          <cell r="A141">
            <v>0</v>
          </cell>
          <cell r="B141" t="str">
            <v>Sales - % Ireland</v>
          </cell>
          <cell r="C141" t="str">
            <v>SALES_IRE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</row>
        <row r="142">
          <cell r="A142">
            <v>0</v>
          </cell>
          <cell r="B142" t="str">
            <v>Sales - % Italy</v>
          </cell>
          <cell r="C142" t="str">
            <v>SALES_ITA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</row>
        <row r="143">
          <cell r="A143">
            <v>0</v>
          </cell>
          <cell r="B143" t="str">
            <v>Sales - % Netherlands</v>
          </cell>
          <cell r="C143" t="str">
            <v>SALES_NETH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</row>
        <row r="144">
          <cell r="A144">
            <v>0</v>
          </cell>
          <cell r="B144" t="str">
            <v>Sales - % Norway</v>
          </cell>
          <cell r="C144" t="str">
            <v>SALES_NOR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</row>
        <row r="145">
          <cell r="A145">
            <v>0</v>
          </cell>
          <cell r="B145" t="str">
            <v>Sales - % Portugal</v>
          </cell>
          <cell r="C145" t="str">
            <v>SALES_POR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</row>
        <row r="146">
          <cell r="A146">
            <v>0</v>
          </cell>
          <cell r="B146" t="str">
            <v>Sales - % Spain</v>
          </cell>
          <cell r="C146" t="str">
            <v>SALES_SPA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</row>
        <row r="147">
          <cell r="A147">
            <v>0</v>
          </cell>
          <cell r="B147" t="str">
            <v>Sales - % Sweden</v>
          </cell>
          <cell r="C147" t="str">
            <v>SALES_SWE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</row>
        <row r="148">
          <cell r="A148">
            <v>0</v>
          </cell>
          <cell r="B148" t="str">
            <v>Sales - % Switzerland</v>
          </cell>
          <cell r="C148" t="str">
            <v>SALES_SWIT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</row>
        <row r="149">
          <cell r="B149" t="str">
            <v>Sales - % Central &amp; Eastern Europe</v>
          </cell>
          <cell r="C149" t="str">
            <v>SALES_CEE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</row>
        <row r="150">
          <cell r="B150" t="str">
            <v>Sales - % Middle East</v>
          </cell>
          <cell r="C150" t="str">
            <v>SALES_ME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</row>
        <row r="151">
          <cell r="B151" t="str">
            <v>Sales - % Total Africa</v>
          </cell>
          <cell r="C151" t="str">
            <v>SALES_TOT_AFRICA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</row>
        <row r="152">
          <cell r="B152" t="str">
            <v>Sales - % Russia</v>
          </cell>
          <cell r="C152" t="str">
            <v>SALES_RUSSIA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</row>
        <row r="153">
          <cell r="B153" t="str">
            <v>Sales - % Other EMEA</v>
          </cell>
          <cell r="C153" t="str">
            <v>SALES_OTH_EMEA</v>
          </cell>
          <cell r="F153">
            <v>0</v>
          </cell>
          <cell r="G153">
            <v>0</v>
          </cell>
          <cell r="H153">
            <v>6.5345003901954427E-2</v>
          </cell>
          <cell r="I153">
            <v>6.5345003901954427E-2</v>
          </cell>
          <cell r="J153">
            <v>6.5345003901954427E-2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</row>
        <row r="154">
          <cell r="B154" t="str">
            <v>Sales - Total % Asia (incl Australia &amp; New Zealand)</v>
          </cell>
          <cell r="C154" t="str">
            <v>SALES_TOT_ASIA</v>
          </cell>
          <cell r="F154">
            <v>0</v>
          </cell>
          <cell r="G154" t="e">
            <v>#REF!</v>
          </cell>
          <cell r="H154" t="e">
            <v>#REF!</v>
          </cell>
          <cell r="I154" t="e">
            <v>#REF!</v>
          </cell>
          <cell r="J154" t="e">
            <v>#REF!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</row>
        <row r="155">
          <cell r="B155" t="str">
            <v>Sales - % Japan</v>
          </cell>
          <cell r="C155" t="str">
            <v>SALES_JAPAN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</row>
        <row r="156">
          <cell r="B156" t="str">
            <v>Sales - % China</v>
          </cell>
          <cell r="C156" t="str">
            <v>SALES_CHINA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</row>
        <row r="157">
          <cell r="B157" t="str">
            <v>Sales - % India</v>
          </cell>
          <cell r="C157" t="str">
            <v>SALES_INDIA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</row>
        <row r="158">
          <cell r="A158">
            <v>0</v>
          </cell>
          <cell r="B158" t="str">
            <v>Sales - % South Korea</v>
          </cell>
          <cell r="C158" t="str">
            <v>SALES_SK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</row>
        <row r="159">
          <cell r="A159">
            <v>0</v>
          </cell>
          <cell r="B159" t="str">
            <v>Sales - % Australia</v>
          </cell>
          <cell r="C159" t="str">
            <v>SALES_AUSTRA</v>
          </cell>
          <cell r="D159">
            <v>0</v>
          </cell>
          <cell r="F159">
            <v>0</v>
          </cell>
          <cell r="G159" t="e">
            <v>#REF!</v>
          </cell>
          <cell r="H159" t="e">
            <v>#REF!</v>
          </cell>
          <cell r="I159" t="e">
            <v>#REF!</v>
          </cell>
          <cell r="J159" t="e">
            <v>#REF!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</row>
        <row r="160">
          <cell r="A160">
            <v>0</v>
          </cell>
          <cell r="B160" t="str">
            <v>Sales - % New Zealand</v>
          </cell>
          <cell r="C160" t="str">
            <v>SALES_NZ</v>
          </cell>
          <cell r="D160">
            <v>0</v>
          </cell>
          <cell r="F160">
            <v>0</v>
          </cell>
          <cell r="G160" t="e">
            <v>#REF!</v>
          </cell>
          <cell r="H160" t="e">
            <v>#REF!</v>
          </cell>
          <cell r="I160" t="e">
            <v>#REF!</v>
          </cell>
          <cell r="J160" t="e">
            <v>#REF!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</row>
        <row r="161">
          <cell r="B161" t="str">
            <v>Sales - % Other Asia</v>
          </cell>
          <cell r="C161" t="str">
            <v>SALES_OTH_AEJ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</row>
        <row r="162">
          <cell r="B162" t="str">
            <v>Sales - % Others</v>
          </cell>
          <cell r="C162" t="str">
            <v>SALES_OTHER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</row>
        <row r="163">
          <cell r="A163">
            <v>0</v>
          </cell>
          <cell r="B163" t="str">
            <v>Operating Profit - % Total Americas</v>
          </cell>
          <cell r="C163" t="str">
            <v>OP_TOT_AM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</row>
        <row r="164">
          <cell r="A164">
            <v>0</v>
          </cell>
          <cell r="B164" t="str">
            <v>Operating Profit - % United States</v>
          </cell>
          <cell r="C164" t="str">
            <v>OP_US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</row>
        <row r="165">
          <cell r="A165">
            <v>0</v>
          </cell>
          <cell r="B165" t="str">
            <v>Operating Profit - % Canada</v>
          </cell>
          <cell r="C165" t="str">
            <v>OP_CANADA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</row>
        <row r="166">
          <cell r="A166">
            <v>0</v>
          </cell>
          <cell r="B166" t="str">
            <v>Operating Profit - % Brazil</v>
          </cell>
          <cell r="C166" t="str">
            <v>OP_BRAZIL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</row>
        <row r="167">
          <cell r="A167">
            <v>0</v>
          </cell>
          <cell r="B167" t="str">
            <v>Operating Profit - % Other Americas</v>
          </cell>
          <cell r="C167" t="str">
            <v>OP_OTH_AM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</row>
        <row r="168">
          <cell r="A168">
            <v>0</v>
          </cell>
          <cell r="B168" t="str">
            <v>Operating Profit - Total % EMEA</v>
          </cell>
          <cell r="C168" t="str">
            <v>OP_TOT_EMEA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</row>
        <row r="169">
          <cell r="A169">
            <v>0</v>
          </cell>
          <cell r="B169" t="str">
            <v>Operating Profit - % UK</v>
          </cell>
          <cell r="C169" t="str">
            <v>OP_UK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</row>
        <row r="170">
          <cell r="A170">
            <v>0</v>
          </cell>
          <cell r="B170" t="str">
            <v>Operating Profit - % Europe-Ex UK</v>
          </cell>
          <cell r="C170" t="str">
            <v>OP_EU_EX_UK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</row>
        <row r="171">
          <cell r="A171">
            <v>0</v>
          </cell>
          <cell r="B171" t="str">
            <v>Operating Profit - % Austria</v>
          </cell>
          <cell r="C171" t="str">
            <v>OP_AUSTRIA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</row>
        <row r="172">
          <cell r="A172">
            <v>0</v>
          </cell>
          <cell r="B172" t="str">
            <v>Operating Profit - % Belgium</v>
          </cell>
          <cell r="C172" t="str">
            <v>OP_BEL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</row>
        <row r="173">
          <cell r="A173">
            <v>0</v>
          </cell>
          <cell r="B173" t="str">
            <v>Operating Profit - % Denmark</v>
          </cell>
          <cell r="C173" t="str">
            <v>OP_DEN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</row>
        <row r="174">
          <cell r="A174">
            <v>0</v>
          </cell>
          <cell r="B174" t="str">
            <v>Operating Profit - % Finland</v>
          </cell>
          <cell r="C174" t="str">
            <v>OP_FIN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</row>
        <row r="175">
          <cell r="A175">
            <v>0</v>
          </cell>
          <cell r="B175" t="str">
            <v>Operating Profit - % France</v>
          </cell>
          <cell r="C175" t="str">
            <v>OP_FRA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</row>
        <row r="176">
          <cell r="A176">
            <v>0</v>
          </cell>
          <cell r="B176" t="str">
            <v>Operating Profit - % Germany</v>
          </cell>
          <cell r="C176" t="str">
            <v>OP_GER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</row>
        <row r="177">
          <cell r="A177">
            <v>0</v>
          </cell>
          <cell r="B177" t="str">
            <v>Operating Profit - % Greece</v>
          </cell>
          <cell r="C177" t="str">
            <v>OP_GRE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</row>
        <row r="178">
          <cell r="A178">
            <v>0</v>
          </cell>
          <cell r="B178" t="str">
            <v>Operating Profit - % Iceland</v>
          </cell>
          <cell r="C178" t="str">
            <v>OP_ICE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</row>
        <row r="179">
          <cell r="A179">
            <v>0</v>
          </cell>
          <cell r="B179" t="str">
            <v>Operating Profit - % Ireland</v>
          </cell>
          <cell r="C179" t="str">
            <v>OP_IRE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</row>
        <row r="180">
          <cell r="A180">
            <v>0</v>
          </cell>
          <cell r="B180" t="str">
            <v>Operating Profit - % Italy</v>
          </cell>
          <cell r="C180" t="str">
            <v>OP_ITA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</row>
        <row r="181">
          <cell r="A181">
            <v>0</v>
          </cell>
          <cell r="B181" t="str">
            <v>Operating Profit - % Netherlands</v>
          </cell>
          <cell r="C181" t="str">
            <v>OP_NETH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</row>
        <row r="182">
          <cell r="A182">
            <v>0</v>
          </cell>
          <cell r="B182" t="str">
            <v>Operating Profit - % Norway</v>
          </cell>
          <cell r="C182" t="str">
            <v>OP_NOR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</row>
        <row r="183">
          <cell r="A183">
            <v>0</v>
          </cell>
          <cell r="B183" t="str">
            <v>Operating Profit - % Portugal</v>
          </cell>
          <cell r="C183" t="str">
            <v>OP_POR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</row>
        <row r="184">
          <cell r="A184">
            <v>0</v>
          </cell>
          <cell r="B184" t="str">
            <v>Operating Profit - % Spain</v>
          </cell>
          <cell r="C184" t="str">
            <v>OP_SPA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</row>
        <row r="185">
          <cell r="A185">
            <v>0</v>
          </cell>
          <cell r="B185" t="str">
            <v>Operating Profit - % Sweden</v>
          </cell>
          <cell r="C185" t="str">
            <v>OP_SWE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</row>
        <row r="186">
          <cell r="A186">
            <v>0</v>
          </cell>
          <cell r="B186" t="str">
            <v>Operating Profit - % Switzerland</v>
          </cell>
          <cell r="C186" t="str">
            <v>OP_SWIT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</row>
        <row r="187">
          <cell r="A187">
            <v>0</v>
          </cell>
          <cell r="B187" t="str">
            <v>Operating Profit - % Central &amp; Eastern Europe</v>
          </cell>
          <cell r="C187" t="str">
            <v>OP_CEE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</row>
        <row r="188">
          <cell r="A188">
            <v>0</v>
          </cell>
          <cell r="B188" t="str">
            <v>Operating Profit - % Middle East</v>
          </cell>
          <cell r="C188" t="str">
            <v>OP_ME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</row>
        <row r="189">
          <cell r="A189">
            <v>0</v>
          </cell>
          <cell r="B189" t="str">
            <v>Operating Profit - % Russia</v>
          </cell>
          <cell r="C189" t="str">
            <v>OP_RUSSIA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</row>
        <row r="190">
          <cell r="A190">
            <v>0</v>
          </cell>
          <cell r="B190" t="str">
            <v>Operating Profit - % Other EMEA</v>
          </cell>
          <cell r="C190" t="str">
            <v>OP_OTH_EMEA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</row>
        <row r="191">
          <cell r="A191">
            <v>0</v>
          </cell>
          <cell r="B191" t="str">
            <v>Operating Profit - Total % Asia (incl Australia &amp; New Zealand)</v>
          </cell>
          <cell r="C191" t="str">
            <v>OP_TOT_ASIA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</row>
        <row r="192">
          <cell r="A192">
            <v>0</v>
          </cell>
          <cell r="B192" t="str">
            <v>Operating Profit - % Japan</v>
          </cell>
          <cell r="C192" t="str">
            <v>OP_JAPAN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</row>
        <row r="193">
          <cell r="A193">
            <v>0</v>
          </cell>
          <cell r="B193" t="str">
            <v>Operating Profit - % Greater China (incl HK)</v>
          </cell>
          <cell r="C193" t="str">
            <v>OP_CHINA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</row>
        <row r="194">
          <cell r="A194">
            <v>0</v>
          </cell>
          <cell r="B194" t="str">
            <v>Operating Profit - % India</v>
          </cell>
          <cell r="C194" t="str">
            <v>OP_INDIA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</row>
        <row r="195">
          <cell r="A195">
            <v>0</v>
          </cell>
          <cell r="B195" t="str">
            <v>Operating Profit - % South Korea</v>
          </cell>
          <cell r="C195" t="str">
            <v>OP_SK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</row>
        <row r="196">
          <cell r="A196">
            <v>0</v>
          </cell>
          <cell r="B196" t="str">
            <v>Operating Profit - % Australia</v>
          </cell>
          <cell r="C196" t="str">
            <v>OP_AUSTRA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</row>
        <row r="197">
          <cell r="A197">
            <v>0</v>
          </cell>
          <cell r="B197" t="str">
            <v>Operating Profit - % New Zealand</v>
          </cell>
          <cell r="C197" t="str">
            <v>OP_NZ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</row>
        <row r="198">
          <cell r="A198">
            <v>0</v>
          </cell>
          <cell r="B198" t="str">
            <v>Operating Profit - % Other AEJ (incl Taiwan)</v>
          </cell>
          <cell r="C198" t="str">
            <v>OP_OTH_AEJ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</row>
        <row r="199">
          <cell r="A199">
            <v>0</v>
          </cell>
          <cell r="B199" t="str">
            <v>Operating Profit - % Others</v>
          </cell>
          <cell r="C199" t="str">
            <v>OP_OTHER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</row>
        <row r="200">
          <cell r="B200" t="str">
            <v>Sales -% Consumer (C)</v>
          </cell>
          <cell r="C200" t="str">
            <v>SALES_CONS</v>
          </cell>
          <cell r="F200">
            <v>0</v>
          </cell>
          <cell r="G200">
            <v>1</v>
          </cell>
          <cell r="H200">
            <v>1</v>
          </cell>
          <cell r="I200">
            <v>1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</row>
        <row r="201">
          <cell r="B201" t="str">
            <v>Sales -% Industry (I)</v>
          </cell>
          <cell r="C201" t="str">
            <v>SALES_IND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</row>
        <row r="202">
          <cell r="B202" t="str">
            <v>Sales -% Government (G)</v>
          </cell>
          <cell r="C202" t="str">
            <v>SALES_GOV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</row>
        <row r="203">
          <cell r="B203" t="str">
            <v>Sales - % Industry Sub-Segment: Financial Services</v>
          </cell>
          <cell r="C203" t="str">
            <v>SALES_FINAN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</row>
        <row r="204">
          <cell r="B204" t="str">
            <v>Sales (%) SMB</v>
          </cell>
          <cell r="C204" t="str">
            <v>SALES_SMB</v>
          </cell>
          <cell r="F204">
            <v>0</v>
          </cell>
          <cell r="G204">
            <v>0.80592225489637226</v>
          </cell>
          <cell r="H204">
            <v>0.77701120060001494</v>
          </cell>
          <cell r="I204">
            <v>0.73055079616898755</v>
          </cell>
          <cell r="J204">
            <v>0.71955997253166493</v>
          </cell>
          <cell r="K204">
            <v>0.70677397846852086</v>
          </cell>
          <cell r="L204">
            <v>0.69388078718835566</v>
          </cell>
          <cell r="M204">
            <v>0.68118936285817511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</row>
        <row r="205">
          <cell r="A205">
            <v>0</v>
          </cell>
          <cell r="B205" t="str">
            <v>Operating Profit - % Consumer (C)</v>
          </cell>
          <cell r="C205" t="str">
            <v>OP_CONS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</row>
        <row r="206">
          <cell r="A206">
            <v>0</v>
          </cell>
          <cell r="B206" t="str">
            <v>Operating Profit - % Industry (I)</v>
          </cell>
          <cell r="C206" t="str">
            <v>OP_IND</v>
          </cell>
          <cell r="D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</row>
        <row r="207">
          <cell r="A207">
            <v>0</v>
          </cell>
          <cell r="B207" t="str">
            <v>Operating Profit - % Government (G)</v>
          </cell>
          <cell r="C207" t="str">
            <v>OP_GOV</v>
          </cell>
          <cell r="D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</row>
        <row r="208">
          <cell r="B208" t="str">
            <v>Sales - % from Captive Financing Business</v>
          </cell>
          <cell r="C208" t="str">
            <v>REV_FIN_SEGMENT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</row>
        <row r="209">
          <cell r="B209" t="str">
            <v>Operating Earnings - % from Captive Financing Business</v>
          </cell>
          <cell r="C209" t="str">
            <v>EBIT_FIN_SEGMENT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</row>
        <row r="210">
          <cell r="A210" t="str">
            <v>FX Exposure - Sales</v>
          </cell>
          <cell r="B210">
            <v>0</v>
          </cell>
          <cell r="C210">
            <v>0</v>
          </cell>
          <cell r="D210">
            <v>0</v>
          </cell>
        </row>
        <row r="211">
          <cell r="B211" t="str">
            <v>Sales - % FX: British Pounds/Pence</v>
          </cell>
          <cell r="C211" t="str">
            <v>SALES_FX_GPB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</row>
        <row r="212">
          <cell r="B212" t="str">
            <v>Sales - % FX: Euro</v>
          </cell>
          <cell r="C212" t="str">
            <v>SALES_FX_EUR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</row>
        <row r="213">
          <cell r="B213" t="str">
            <v>Sales - % FX: New Russian Ruble</v>
          </cell>
          <cell r="C213" t="str">
            <v>SALES_FX_RUB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</row>
        <row r="214">
          <cell r="B214" t="str">
            <v>Sales - % FX: U.S. Dollar</v>
          </cell>
          <cell r="C214" t="str">
            <v>SALES_FX_USD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</row>
        <row r="215">
          <cell r="B215" t="str">
            <v>Sales - % FX: Brazilian Real</v>
          </cell>
          <cell r="C215" t="str">
            <v>SALES_FX_BRL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</row>
        <row r="216">
          <cell r="B216" t="str">
            <v>Sales - % FX: Japanese Yen</v>
          </cell>
          <cell r="C216" t="str">
            <v>SALES_FX_YEN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</row>
        <row r="217">
          <cell r="B217" t="str">
            <v>Sales - % FX: Chinese Renminbi</v>
          </cell>
          <cell r="C217" t="str">
            <v>SALES_FX_CNY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</row>
        <row r="218">
          <cell r="B218" t="str">
            <v>Sales - % FX: Indian Rupee</v>
          </cell>
          <cell r="C218" t="str">
            <v>SALES_FX_INR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</row>
        <row r="219">
          <cell r="B219" t="str">
            <v>Sales - % FX: Canadian Dollar</v>
          </cell>
          <cell r="C219" t="str">
            <v>SALES_FX_CAD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</row>
        <row r="220">
          <cell r="B220" t="str">
            <v>Sales - % FX: Mexican Peso</v>
          </cell>
          <cell r="C220" t="str">
            <v>SALES_FX_MXN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1">
          <cell r="B221" t="str">
            <v>Sales - % FX: Colombian Peso</v>
          </cell>
          <cell r="C221" t="str">
            <v>SALES_FX_COP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</row>
        <row r="222">
          <cell r="B222" t="str">
            <v>Sales - % FX: Argentine Peso</v>
          </cell>
          <cell r="C222" t="str">
            <v>SALES_FX_ARS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</row>
        <row r="223">
          <cell r="B223" t="str">
            <v>Sales - % FX: Chilean Peso</v>
          </cell>
          <cell r="C223" t="str">
            <v>SALES_FX_CLP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</row>
        <row r="224">
          <cell r="B224" t="str">
            <v>Sales - % FX: Venezuelan bolivar</v>
          </cell>
          <cell r="C224" t="str">
            <v>SALES_FX_VEF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</row>
        <row r="225">
          <cell r="B225" t="str">
            <v>Sales - % FX: Other Currency</v>
          </cell>
          <cell r="C225" t="str">
            <v>SALES_FX_OTH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</row>
        <row r="226">
          <cell r="A226" t="str">
            <v>Security: Marketo Inc.</v>
          </cell>
          <cell r="B226">
            <v>0</v>
          </cell>
          <cell r="C226">
            <v>0</v>
          </cell>
          <cell r="D226">
            <v>0</v>
          </cell>
        </row>
        <row r="227">
          <cell r="A227" t="str">
            <v>Reference Data</v>
          </cell>
          <cell r="B227">
            <v>0</v>
          </cell>
          <cell r="C227">
            <v>0</v>
          </cell>
          <cell r="D227">
            <v>0</v>
          </cell>
        </row>
        <row r="228">
          <cell r="B228" t="str">
            <v>Ticker</v>
          </cell>
          <cell r="C228" t="str">
            <v>Ticker</v>
          </cell>
          <cell r="E228" t="str">
            <v>MKTO</v>
          </cell>
        </row>
        <row r="229">
          <cell r="B229" t="str">
            <v>Security Name</v>
          </cell>
          <cell r="C229" t="str">
            <v>Security Name</v>
          </cell>
          <cell r="E229" t="str">
            <v>Marketo Inc.</v>
          </cell>
        </row>
        <row r="230">
          <cell r="B230" t="str">
            <v>Interim Type</v>
          </cell>
          <cell r="C230" t="str">
            <v>Interim Type</v>
          </cell>
          <cell r="E230" t="str">
            <v>Q</v>
          </cell>
        </row>
        <row r="231">
          <cell r="B231" t="str">
            <v>Publishing Currency</v>
          </cell>
          <cell r="C231" t="str">
            <v>PUB_CURRENCY_ISO</v>
          </cell>
          <cell r="E231" t="str">
            <v>USD</v>
          </cell>
        </row>
        <row r="232">
          <cell r="B232" t="str">
            <v>Pricing Currency</v>
          </cell>
          <cell r="C232" t="str">
            <v>PRICE_CURRENCY_ISO</v>
          </cell>
          <cell r="E232" t="str">
            <v>USD</v>
          </cell>
        </row>
        <row r="233">
          <cell r="B233" t="str">
            <v>Reporting Currency</v>
          </cell>
          <cell r="C233" t="str">
            <v>CURRENCY_ISO</v>
          </cell>
          <cell r="E233" t="str">
            <v>USD</v>
          </cell>
        </row>
        <row r="234">
          <cell r="A234" t="str">
            <v>General Information</v>
          </cell>
          <cell r="B234">
            <v>0</v>
          </cell>
          <cell r="C234">
            <v>0</v>
          </cell>
          <cell r="D234">
            <v>0</v>
          </cell>
        </row>
        <row r="235">
          <cell r="B235" t="str">
            <v>Americas Investment List</v>
          </cell>
          <cell r="C235" t="str">
            <v>AMER_LIST</v>
          </cell>
          <cell r="E235" t="str">
            <v>Buy</v>
          </cell>
        </row>
        <row r="236">
          <cell r="B236" t="str">
            <v>Americas Conviction List</v>
          </cell>
          <cell r="C236" t="str">
            <v>AMER_CONVICTION</v>
          </cell>
          <cell r="E236">
            <v>0</v>
          </cell>
        </row>
        <row r="237">
          <cell r="B237" t="str">
            <v>Legal rating</v>
          </cell>
          <cell r="C237" t="str">
            <v>LEGAL_RATING</v>
          </cell>
          <cell r="E237">
            <v>0</v>
          </cell>
        </row>
        <row r="238">
          <cell r="B238" t="str">
            <v>Target price</v>
          </cell>
          <cell r="C238" t="str">
            <v>TARGET_PRICE</v>
          </cell>
          <cell r="D238" t="str">
            <v>USD</v>
          </cell>
          <cell r="E238">
            <v>42</v>
          </cell>
        </row>
        <row r="239">
          <cell r="B239" t="str">
            <v>Target price period</v>
          </cell>
          <cell r="C239" t="str">
            <v>TP_PERIOD</v>
          </cell>
          <cell r="E239" t="str">
            <v>12 months</v>
          </cell>
        </row>
        <row r="240">
          <cell r="B240" t="str">
            <v>Current shares outstanding (mn)</v>
          </cell>
          <cell r="C240" t="str">
            <v>NUM_SH</v>
          </cell>
          <cell r="E240">
            <v>47.224717241379302</v>
          </cell>
        </row>
        <row r="241">
          <cell r="B241" t="str">
            <v>Free float</v>
          </cell>
          <cell r="C241" t="str">
            <v>FREE_FLOAT</v>
          </cell>
          <cell r="E241">
            <v>0</v>
          </cell>
        </row>
        <row r="242">
          <cell r="A242" t="str">
            <v>Publishing Items</v>
          </cell>
          <cell r="B242">
            <v>0</v>
          </cell>
          <cell r="C242">
            <v>0</v>
          </cell>
          <cell r="D242">
            <v>0</v>
          </cell>
        </row>
        <row r="243">
          <cell r="B243" t="str">
            <v>Book value per share, BVPS (Pub)</v>
          </cell>
          <cell r="C243" t="str">
            <v>BVPS_PUB</v>
          </cell>
          <cell r="D243" t="str">
            <v>USD</v>
          </cell>
          <cell r="F243">
            <v>8.1662864385297844</v>
          </cell>
          <cell r="G243">
            <v>26.960345096745819</v>
          </cell>
          <cell r="H243">
            <v>15.795440953589557</v>
          </cell>
          <cell r="I243">
            <v>4.6541218835151801</v>
          </cell>
          <cell r="J243">
            <v>2.4283874300532693</v>
          </cell>
          <cell r="K243">
            <v>1.757292628693506</v>
          </cell>
          <cell r="L243">
            <v>1.1839608258869407</v>
          </cell>
          <cell r="M243">
            <v>1.0335934091748853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12.423460206684259</v>
          </cell>
          <cell r="T243">
            <v>10.400971640281442</v>
          </cell>
          <cell r="U243">
            <v>8.0285675197889201</v>
          </cell>
          <cell r="V243">
            <v>26.960345096745819</v>
          </cell>
          <cell r="W243">
            <v>21.594784874902267</v>
          </cell>
          <cell r="X243">
            <v>21.90658939807977</v>
          </cell>
          <cell r="Y243">
            <v>18.040341745014246</v>
          </cell>
          <cell r="Z243">
            <v>14.727459820824881</v>
          </cell>
          <cell r="AA243">
            <v>11.191449229801947</v>
          </cell>
          <cell r="AB243">
            <v>5.5482292402381201</v>
          </cell>
          <cell r="AC243">
            <v>2.9719408379702288</v>
          </cell>
          <cell r="AD243">
            <v>2.8333071570108239</v>
          </cell>
          <cell r="AE243">
            <v>2.8216960011246055</v>
          </cell>
          <cell r="AF243">
            <v>2.5794118503584134</v>
          </cell>
          <cell r="AG243">
            <v>2.4854802308229189</v>
          </cell>
          <cell r="AH243">
            <v>2.3815379700407289</v>
          </cell>
          <cell r="AI243">
            <v>2.346610132858538</v>
          </cell>
          <cell r="AJ243">
            <v>2.1296877988087606</v>
          </cell>
          <cell r="AK243">
            <v>1.9584244824181825</v>
          </cell>
          <cell r="AL243">
            <v>1.7377674547066038</v>
          </cell>
          <cell r="AM243">
            <v>1.5849167351122486</v>
          </cell>
          <cell r="AN243">
            <v>1.4313135928717287</v>
          </cell>
          <cell r="AO243">
            <v>1.3344711772179898</v>
          </cell>
          <cell r="AP243">
            <v>1.1708059074961965</v>
          </cell>
          <cell r="AQ243">
            <v>1.1065577962409503</v>
          </cell>
          <cell r="AR243">
            <v>1.0537090043307318</v>
          </cell>
          <cell r="AS243">
            <v>1.0779751028431528</v>
          </cell>
          <cell r="AT243">
            <v>1.0221092142170658</v>
          </cell>
        </row>
        <row r="244">
          <cell r="B244" t="str">
            <v>DPS, dividend per share (Pub)</v>
          </cell>
          <cell r="C244" t="str">
            <v>DPS_PUB</v>
          </cell>
          <cell r="D244" t="str">
            <v>USD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</row>
        <row r="245">
          <cell r="B245" t="str">
            <v>Special dividend per share</v>
          </cell>
          <cell r="C245" t="str">
            <v>DPS_SPECIAL_PUB</v>
          </cell>
          <cell r="D245" t="str">
            <v>USD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</row>
        <row r="246">
          <cell r="B246" t="str">
            <v>EBITDA (Pub)</v>
          </cell>
          <cell r="C246" t="str">
            <v>EBITDA_PUB</v>
          </cell>
          <cell r="D246" t="str">
            <v>USD</v>
          </cell>
          <cell r="F246">
            <v>-11.097999999999999</v>
          </cell>
          <cell r="G246">
            <v>-20.509626157984002</v>
          </cell>
          <cell r="H246">
            <v>-29.108898337396994</v>
          </cell>
          <cell r="I246">
            <v>-31.874999999999979</v>
          </cell>
          <cell r="J246">
            <v>-18.917999999999999</v>
          </cell>
          <cell r="K246">
            <v>-25.874314914632116</v>
          </cell>
          <cell r="L246">
            <v>-14.107527568764107</v>
          </cell>
          <cell r="M246">
            <v>8.3817661489649424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-3.8637270800000003</v>
          </cell>
          <cell r="T246">
            <v>-4.4754167060090015</v>
          </cell>
          <cell r="U246">
            <v>-5.2196528486780007</v>
          </cell>
          <cell r="V246">
            <v>-6.9508295232969983</v>
          </cell>
          <cell r="W246">
            <v>-5.875</v>
          </cell>
          <cell r="X246">
            <v>-8.6891143373969992</v>
          </cell>
          <cell r="Y246">
            <v>-8.2222609999999978</v>
          </cell>
          <cell r="Z246">
            <v>-6.3225230000000003</v>
          </cell>
          <cell r="AA246">
            <v>-7.5110000000000001</v>
          </cell>
          <cell r="AB246">
            <v>-8.5650000000000013</v>
          </cell>
          <cell r="AC246">
            <v>-6.445999999999998</v>
          </cell>
          <cell r="AD246">
            <v>-9.352999999999998</v>
          </cell>
          <cell r="AE246">
            <v>-4.852999999999998</v>
          </cell>
          <cell r="AF246">
            <v>-4.5059999999999976</v>
          </cell>
          <cell r="AG246">
            <v>-3.771000000000003</v>
          </cell>
          <cell r="AH246">
            <v>-5.788000000000002</v>
          </cell>
          <cell r="AI246">
            <v>-6.1629999999999985</v>
          </cell>
          <cell r="AJ246">
            <v>-7.5022763391065217</v>
          </cell>
          <cell r="AK246">
            <v>-4.9382332170352532</v>
          </cell>
          <cell r="AL246">
            <v>-7.2708053584903585</v>
          </cell>
          <cell r="AM246">
            <v>-4.0867918730891475</v>
          </cell>
          <cell r="AN246">
            <v>-4.6718926783397627</v>
          </cell>
          <cell r="AO246">
            <v>-1.0949622930082556</v>
          </cell>
          <cell r="AP246">
            <v>-4.2538807243269918</v>
          </cell>
          <cell r="AQ246">
            <v>0.68276452767737394</v>
          </cell>
          <cell r="AR246">
            <v>0.4312560760566071</v>
          </cell>
          <cell r="AS246">
            <v>5.5873403988212615</v>
          </cell>
          <cell r="AT246">
            <v>1.6804051464097425</v>
          </cell>
        </row>
        <row r="247">
          <cell r="B247" t="str">
            <v>EPS (Pub)</v>
          </cell>
          <cell r="C247" t="str">
            <v>EPS_PUB</v>
          </cell>
          <cell r="D247" t="str">
            <v>USD</v>
          </cell>
          <cell r="F247">
            <v>-2.9954372623574148</v>
          </cell>
          <cell r="G247">
            <v>-9.9411884874045739</v>
          </cell>
          <cell r="H247">
            <v>-12.467701355111311</v>
          </cell>
          <cell r="I247">
            <v>-1.9268873202188905</v>
          </cell>
          <cell r="J247">
            <v>-1.3468338115096947</v>
          </cell>
          <cell r="K247">
            <v>-1.7087722581724809</v>
          </cell>
          <cell r="L247">
            <v>-1.6784419612023627</v>
          </cell>
          <cell r="M247">
            <v>-1.4803041098372076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-1.8444795822339488</v>
          </cell>
          <cell r="T247">
            <v>-2.18349650584081</v>
          </cell>
          <cell r="U247">
            <v>-2.5504828195035181</v>
          </cell>
          <cell r="V247">
            <v>-3.3627295798262966</v>
          </cell>
          <cell r="W247">
            <v>-2.6020328381548086</v>
          </cell>
          <cell r="X247">
            <v>-3.6662940684627037</v>
          </cell>
          <cell r="Y247">
            <v>-3.4778529202279196</v>
          </cell>
          <cell r="Z247">
            <v>-2.7166277890466537</v>
          </cell>
          <cell r="AA247">
            <v>-2.9940270355234202</v>
          </cell>
          <cell r="AB247">
            <v>-0.62506306124508126</v>
          </cell>
          <cell r="AC247">
            <v>-0.26855400226696169</v>
          </cell>
          <cell r="AD247">
            <v>-0.405023917191625</v>
          </cell>
          <cell r="AE247">
            <v>-0.31765661901013231</v>
          </cell>
          <cell r="AF247">
            <v>-0.32559409997268496</v>
          </cell>
          <cell r="AG247">
            <v>-0.31481754696567332</v>
          </cell>
          <cell r="AH247">
            <v>-0.38756423682992769</v>
          </cell>
          <cell r="AI247">
            <v>-0.43635402398288997</v>
          </cell>
          <cell r="AJ247">
            <v>-0.41545489424600029</v>
          </cell>
          <cell r="AK247">
            <v>-0.38175028976796638</v>
          </cell>
          <cell r="AL247">
            <v>-0.4748630550736534</v>
          </cell>
          <cell r="AM247">
            <v>-0.43949677745302279</v>
          </cell>
          <cell r="AN247">
            <v>-0.39795194292628983</v>
          </cell>
          <cell r="AO247">
            <v>-0.35834857207925003</v>
          </cell>
          <cell r="AP247">
            <v>-0.4822654068676327</v>
          </cell>
          <cell r="AQ247">
            <v>-0.41637847315570203</v>
          </cell>
          <cell r="AR247">
            <v>-0.34554123694439748</v>
          </cell>
          <cell r="AS247">
            <v>-0.28583576027473212</v>
          </cell>
          <cell r="AT247">
            <v>-0.43258833389191559</v>
          </cell>
        </row>
        <row r="248">
          <cell r="B248" t="str">
            <v>Consensus earnings equivalent estimate</v>
          </cell>
          <cell r="C248" t="str">
            <v>CEEE_EPS</v>
          </cell>
          <cell r="D248" t="str">
            <v>USD</v>
          </cell>
          <cell r="F248">
            <v>-2.9399239543726234</v>
          </cell>
          <cell r="G248">
            <v>-9.3655508444846092</v>
          </cell>
          <cell r="H248">
            <v>-11.246164009208483</v>
          </cell>
          <cell r="I248">
            <v>-1.5074150171898197</v>
          </cell>
          <cell r="J248">
            <v>-0.67221475179238677</v>
          </cell>
          <cell r="K248">
            <v>-0.83451052732949549</v>
          </cell>
          <cell r="L248">
            <v>-0.5887261640418443</v>
          </cell>
          <cell r="M248">
            <v>-0.12988033117265191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-1.7596071108179419</v>
          </cell>
          <cell r="T248">
            <v>-2.0361790036420411</v>
          </cell>
          <cell r="U248">
            <v>-2.39085221264336</v>
          </cell>
          <cell r="V248">
            <v>-3.1789125173812658</v>
          </cell>
          <cell r="W248">
            <v>-2.4014855355746678</v>
          </cell>
          <cell r="X248">
            <v>-3.3568405972662485</v>
          </cell>
          <cell r="Y248">
            <v>-3.0982232905982898</v>
          </cell>
          <cell r="Z248">
            <v>-2.3947887085868835</v>
          </cell>
          <cell r="AA248">
            <v>-2.6400502986482235</v>
          </cell>
          <cell r="AB248">
            <v>-0.48678236303097577</v>
          </cell>
          <cell r="AC248">
            <v>-0.21058455227505796</v>
          </cell>
          <cell r="AD248">
            <v>-0.292756881093656</v>
          </cell>
          <cell r="AE248">
            <v>-0.17821681606947862</v>
          </cell>
          <cell r="AF248">
            <v>-0.16711777706041561</v>
          </cell>
          <cell r="AG248">
            <v>-0.14311006196518156</v>
          </cell>
          <cell r="AH248">
            <v>-0.18393044155970686</v>
          </cell>
          <cell r="AI248">
            <v>-0.19897628145050819</v>
          </cell>
          <cell r="AJ248">
            <v>-0.22612409010124995</v>
          </cell>
          <cell r="AK248">
            <v>-0.17601522106536197</v>
          </cell>
          <cell r="AL248">
            <v>-0.23317182301410208</v>
          </cell>
          <cell r="AM248">
            <v>-0.15815462188402199</v>
          </cell>
          <cell r="AN248">
            <v>-0.16013591159666493</v>
          </cell>
          <cell r="AO248">
            <v>-9.7235394329326139E-2</v>
          </cell>
          <cell r="AP248">
            <v>-0.17327189817911345</v>
          </cell>
          <cell r="AQ248">
            <v>-6.2531949440206694E-2</v>
          </cell>
          <cell r="AR248">
            <v>-5.01872843454313E-2</v>
          </cell>
          <cell r="AS248">
            <v>3.2110086137712358E-2</v>
          </cell>
          <cell r="AT248">
            <v>-5.3721255136163749E-2</v>
          </cell>
        </row>
        <row r="249">
          <cell r="B249" t="str">
            <v>EPS (excl. ESO) (Pub)</v>
          </cell>
          <cell r="C249" t="str">
            <v>EPS_PUB_EX_ESO</v>
          </cell>
          <cell r="D249" t="str">
            <v>USD</v>
          </cell>
          <cell r="F249">
            <v>-2.9399239543726234</v>
          </cell>
          <cell r="G249">
            <v>-9.3655508444846092</v>
          </cell>
          <cell r="H249">
            <v>-11.246164009208483</v>
          </cell>
          <cell r="I249">
            <v>-1.5074150171898197</v>
          </cell>
          <cell r="J249">
            <v>-0.67221475179238677</v>
          </cell>
          <cell r="K249">
            <v>-0.83451052732949549</v>
          </cell>
          <cell r="L249">
            <v>-0.5887261640418443</v>
          </cell>
          <cell r="M249">
            <v>-0.12988033117265191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-1.7596071108179419</v>
          </cell>
          <cell r="T249">
            <v>-2.0361790036420411</v>
          </cell>
          <cell r="U249">
            <v>-2.39085221264336</v>
          </cell>
          <cell r="V249">
            <v>-3.1789125173812658</v>
          </cell>
          <cell r="W249">
            <v>-2.4014855355746678</v>
          </cell>
          <cell r="X249">
            <v>-3.3568405972662485</v>
          </cell>
          <cell r="Y249">
            <v>-3.0982232905982898</v>
          </cell>
          <cell r="Z249">
            <v>-2.3947887085868835</v>
          </cell>
          <cell r="AA249">
            <v>-2.6400502986482235</v>
          </cell>
          <cell r="AB249">
            <v>-0.48678236303097577</v>
          </cell>
          <cell r="AC249">
            <v>-0.21058455227505796</v>
          </cell>
          <cell r="AD249">
            <v>-0.292756881093656</v>
          </cell>
          <cell r="AE249">
            <v>-0.17821681606947862</v>
          </cell>
          <cell r="AF249">
            <v>-0.16711777706041561</v>
          </cell>
          <cell r="AG249">
            <v>-0.14311006196518156</v>
          </cell>
          <cell r="AH249">
            <v>-0.18393044155970686</v>
          </cell>
          <cell r="AI249">
            <v>-0.19897628145050819</v>
          </cell>
          <cell r="AJ249">
            <v>-0.22612409010124995</v>
          </cell>
          <cell r="AK249">
            <v>-0.17601522106536197</v>
          </cell>
          <cell r="AL249">
            <v>-0.23317182301410208</v>
          </cell>
          <cell r="AM249">
            <v>-0.15815462188402199</v>
          </cell>
          <cell r="AN249">
            <v>-0.16013591159666493</v>
          </cell>
          <cell r="AO249">
            <v>-9.7235394329326139E-2</v>
          </cell>
          <cell r="AP249">
            <v>-0.17327189817911345</v>
          </cell>
          <cell r="AQ249">
            <v>-6.2531949440206694E-2</v>
          </cell>
          <cell r="AR249">
            <v>-5.01872843454313E-2</v>
          </cell>
          <cell r="AS249">
            <v>3.2110086137712358E-2</v>
          </cell>
          <cell r="AT249">
            <v>-5.3721255136163749E-2</v>
          </cell>
        </row>
        <row r="250">
          <cell r="B250" t="str">
            <v>EV adjustment (Pub)</v>
          </cell>
          <cell r="C250" t="str">
            <v>EV_ADJ_PUB</v>
          </cell>
          <cell r="D250" t="str">
            <v>USD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B251" t="str">
            <v>Net debt (Pub)</v>
          </cell>
          <cell r="C251" t="str">
            <v>NET_DEBT_PUB</v>
          </cell>
          <cell r="D251" t="str">
            <v>USD</v>
          </cell>
          <cell r="F251">
            <v>-34.457000000000001</v>
          </cell>
          <cell r="G251">
            <v>-67.400463029999997</v>
          </cell>
          <cell r="H251">
            <v>-41.18815026</v>
          </cell>
          <cell r="I251">
            <v>-120.74000000000001</v>
          </cell>
          <cell r="J251">
            <v>-107.27200000000001</v>
          </cell>
          <cell r="K251">
            <v>-93.899593495442616</v>
          </cell>
          <cell r="L251">
            <v>-101.38662314689719</v>
          </cell>
          <cell r="M251">
            <v>-141.95837240727056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-30.82329953</v>
          </cell>
          <cell r="T251">
            <v>-28.273617359999999</v>
          </cell>
          <cell r="U251">
            <v>-23.60218704</v>
          </cell>
          <cell r="V251">
            <v>-67.400463029999997</v>
          </cell>
          <cell r="W251">
            <v>-61.341496469999996</v>
          </cell>
          <cell r="X251">
            <v>-54.649187770000005</v>
          </cell>
          <cell r="Y251">
            <v>-45.783703760000002</v>
          </cell>
          <cell r="Z251">
            <v>-41.18815026</v>
          </cell>
          <cell r="AA251">
            <v>-32.536000000000001</v>
          </cell>
          <cell r="AB251">
            <v>-115.26900000000001</v>
          </cell>
          <cell r="AC251">
            <v>-133.071</v>
          </cell>
          <cell r="AD251">
            <v>-120.74000000000001</v>
          </cell>
          <cell r="AE251">
            <v>-112.306</v>
          </cell>
          <cell r="AF251">
            <v>-113.024</v>
          </cell>
          <cell r="AG251">
            <v>-112.759</v>
          </cell>
          <cell r="AH251">
            <v>-107.27200000000001</v>
          </cell>
          <cell r="AI251">
            <v>-99.067000000000007</v>
          </cell>
          <cell r="AJ251">
            <v>-103.21679013871673</v>
          </cell>
          <cell r="AK251">
            <v>-99.950393813632672</v>
          </cell>
          <cell r="AL251">
            <v>-93.899593495442616</v>
          </cell>
          <cell r="AM251">
            <v>-90.303486207832407</v>
          </cell>
          <cell r="AN251">
            <v>-103.98923901575941</v>
          </cell>
          <cell r="AO251">
            <v>-106.63797739454557</v>
          </cell>
          <cell r="AP251">
            <v>-101.38662314689719</v>
          </cell>
          <cell r="AQ251">
            <v>-103.03490463222852</v>
          </cell>
          <cell r="AR251">
            <v>-127.31605023924649</v>
          </cell>
          <cell r="AS251">
            <v>-139.88503447368194</v>
          </cell>
          <cell r="AT251">
            <v>-141.95837240727056</v>
          </cell>
        </row>
        <row r="252">
          <cell r="B252" t="str">
            <v>Net income (Pub)</v>
          </cell>
          <cell r="C252" t="str">
            <v>NI_PUB</v>
          </cell>
          <cell r="D252" t="str">
            <v>USD</v>
          </cell>
          <cell r="F252">
            <v>-11.597999999999999</v>
          </cell>
          <cell r="G252">
            <v>-21.297262620358001</v>
          </cell>
          <cell r="H252">
            <v>-31.016920337396996</v>
          </cell>
          <cell r="I252">
            <v>-37.049999999999983</v>
          </cell>
          <cell r="J252">
            <v>-27.12</v>
          </cell>
          <cell r="K252">
            <v>-35.172064657433964</v>
          </cell>
          <cell r="L252">
            <v>-25.666046051216597</v>
          </cell>
          <cell r="M252">
            <v>-5.8561505705091577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-4.0013465699999999</v>
          </cell>
          <cell r="T252">
            <v>-4.6302710542820016</v>
          </cell>
          <cell r="U252">
            <v>-5.4367979315510011</v>
          </cell>
          <cell r="V252">
            <v>-7.2288470645249987</v>
          </cell>
          <cell r="W252">
            <v>-6.1429999999999998</v>
          </cell>
          <cell r="X252">
            <v>-9.090324337397</v>
          </cell>
          <cell r="Y252">
            <v>-8.6998109999999969</v>
          </cell>
          <cell r="Z252">
            <v>-7.0837850000000007</v>
          </cell>
          <cell r="AA252">
            <v>-8.3979999999999997</v>
          </cell>
          <cell r="AB252">
            <v>-9.6490000000000009</v>
          </cell>
          <cell r="AC252">
            <v>-7.8029999999999982</v>
          </cell>
          <cell r="AD252">
            <v>-11.199999999999998</v>
          </cell>
          <cell r="AE252">
            <v>-7.017999999999998</v>
          </cell>
          <cell r="AF252">
            <v>-6.7299999999999978</v>
          </cell>
          <cell r="AG252">
            <v>-5.8200000000000029</v>
          </cell>
          <cell r="AH252">
            <v>-7.5520000000000032</v>
          </cell>
          <cell r="AI252">
            <v>-8.2799999999999976</v>
          </cell>
          <cell r="AJ252">
            <v>-9.4897916080070317</v>
          </cell>
          <cell r="AK252">
            <v>-7.4496729950015492</v>
          </cell>
          <cell r="AL252">
            <v>-9.9526000544254032</v>
          </cell>
          <cell r="AM252">
            <v>-6.8078858491339815</v>
          </cell>
          <cell r="AN252">
            <v>-6.9516105406969118</v>
          </cell>
          <cell r="AO252">
            <v>-4.256805984669441</v>
          </cell>
          <cell r="AP252">
            <v>-7.6497436767163123</v>
          </cell>
          <cell r="AQ252">
            <v>-2.7840467132622422</v>
          </cell>
          <cell r="AR252">
            <v>-2.2533082389084882</v>
          </cell>
          <cell r="AS252">
            <v>1.634035114284444</v>
          </cell>
          <cell r="AT252">
            <v>-2.4528307326228287</v>
          </cell>
        </row>
        <row r="253">
          <cell r="B253" t="str">
            <v>EBIT, operating profit (Pub)</v>
          </cell>
          <cell r="C253" t="str">
            <v>EBIT_PUB</v>
          </cell>
          <cell r="D253" t="str">
            <v>USD</v>
          </cell>
          <cell r="F253">
            <v>-11.446999999999999</v>
          </cell>
          <cell r="G253">
            <v>-21.153626157984</v>
          </cell>
          <cell r="H253">
            <v>-30.839898337396995</v>
          </cell>
          <cell r="I253">
            <v>-36.495999999999981</v>
          </cell>
          <cell r="J253">
            <v>-28.393000000000001</v>
          </cell>
          <cell r="K253">
            <v>-35.934064657433964</v>
          </cell>
          <cell r="L253">
            <v>-25.666046051216597</v>
          </cell>
          <cell r="M253">
            <v>-5.8561505705091577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-3.9887270800000003</v>
          </cell>
          <cell r="T253">
            <v>-4.6214167060090015</v>
          </cell>
          <cell r="U253">
            <v>-5.3956528486780009</v>
          </cell>
          <cell r="V253">
            <v>-7.1478295232969984</v>
          </cell>
          <cell r="W253">
            <v>-6.125</v>
          </cell>
          <cell r="X253">
            <v>-9.0891143373969996</v>
          </cell>
          <cell r="Y253">
            <v>-8.6622609999999973</v>
          </cell>
          <cell r="Z253">
            <v>-6.9635230000000004</v>
          </cell>
          <cell r="AA253">
            <v>-8.3170000000000002</v>
          </cell>
          <cell r="AB253">
            <v>-9.5460000000000012</v>
          </cell>
          <cell r="AC253">
            <v>-7.695999999999998</v>
          </cell>
          <cell r="AD253">
            <v>-10.936999999999998</v>
          </cell>
          <cell r="AE253">
            <v>-6.9839999999999982</v>
          </cell>
          <cell r="AF253">
            <v>-6.7189999999999976</v>
          </cell>
          <cell r="AG253">
            <v>-6.203000000000003</v>
          </cell>
          <cell r="AH253">
            <v>-8.4870000000000019</v>
          </cell>
          <cell r="AI253">
            <v>-9.041999999999998</v>
          </cell>
          <cell r="AJ253">
            <v>-9.4897916080070317</v>
          </cell>
          <cell r="AK253">
            <v>-7.4496729950015492</v>
          </cell>
          <cell r="AL253">
            <v>-9.9526000544254032</v>
          </cell>
          <cell r="AM253">
            <v>-6.8078858491339815</v>
          </cell>
          <cell r="AN253">
            <v>-6.9516105406969118</v>
          </cell>
          <cell r="AO253">
            <v>-4.256805984669441</v>
          </cell>
          <cell r="AP253">
            <v>-7.6497436767163123</v>
          </cell>
          <cell r="AQ253">
            <v>-2.7840467132622422</v>
          </cell>
          <cell r="AR253">
            <v>-2.2533082389084882</v>
          </cell>
          <cell r="AS253">
            <v>1.634035114284444</v>
          </cell>
          <cell r="AT253">
            <v>-2.4528307326228287</v>
          </cell>
        </row>
        <row r="254">
          <cell r="B254" t="str">
            <v>Pre-tax profit (Pub)</v>
          </cell>
          <cell r="C254" t="str">
            <v>PTP_PUB</v>
          </cell>
          <cell r="D254" t="str">
            <v>USD</v>
          </cell>
          <cell r="F254">
            <v>-11.597</v>
          </cell>
          <cell r="G254">
            <v>-21.297262620358001</v>
          </cell>
          <cell r="H254">
            <v>-31.013920337396996</v>
          </cell>
          <cell r="I254">
            <v>-37.021999999999984</v>
          </cell>
          <cell r="J254">
            <v>-27.597000000000001</v>
          </cell>
          <cell r="K254">
            <v>-34.960064657433961</v>
          </cell>
          <cell r="L254">
            <v>-25.666046051216597</v>
          </cell>
          <cell r="M254">
            <v>-5.8561505705091577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-4.0013465699999999</v>
          </cell>
          <cell r="T254">
            <v>-4.6302710542820016</v>
          </cell>
          <cell r="U254">
            <v>-5.4367979315510011</v>
          </cell>
          <cell r="V254">
            <v>-7.2288470645249987</v>
          </cell>
          <cell r="W254">
            <v>-6.14</v>
          </cell>
          <cell r="X254">
            <v>-9.090324337397</v>
          </cell>
          <cell r="Y254">
            <v>-8.6998109999999969</v>
          </cell>
          <cell r="Z254">
            <v>-7.0837850000000007</v>
          </cell>
          <cell r="AA254">
            <v>-8.3780000000000001</v>
          </cell>
          <cell r="AB254">
            <v>-9.6320000000000014</v>
          </cell>
          <cell r="AC254">
            <v>-7.7939999999999978</v>
          </cell>
          <cell r="AD254">
            <v>-11.217999999999998</v>
          </cell>
          <cell r="AE254">
            <v>-7.0319999999999983</v>
          </cell>
          <cell r="AF254">
            <v>-6.7459999999999978</v>
          </cell>
          <cell r="AG254">
            <v>-5.6940000000000026</v>
          </cell>
          <cell r="AH254">
            <v>-8.1250000000000036</v>
          </cell>
          <cell r="AI254">
            <v>-8.0679999999999978</v>
          </cell>
          <cell r="AJ254">
            <v>-9.4897916080070317</v>
          </cell>
          <cell r="AK254">
            <v>-7.4496729950015492</v>
          </cell>
          <cell r="AL254">
            <v>-9.9526000544254032</v>
          </cell>
          <cell r="AM254">
            <v>-6.8078858491339815</v>
          </cell>
          <cell r="AN254">
            <v>-6.9516105406969118</v>
          </cell>
          <cell r="AO254">
            <v>-4.256805984669441</v>
          </cell>
          <cell r="AP254">
            <v>-7.6497436767163123</v>
          </cell>
          <cell r="AQ254">
            <v>-2.7840467132622422</v>
          </cell>
          <cell r="AR254">
            <v>-2.2533082389084882</v>
          </cell>
          <cell r="AS254">
            <v>1.634035114284444</v>
          </cell>
          <cell r="AT254">
            <v>-2.4528307326228287</v>
          </cell>
        </row>
        <row r="255">
          <cell r="B255" t="str">
            <v>Sales, revenue (Pub)</v>
          </cell>
          <cell r="C255" t="str">
            <v>REVS_PUB</v>
          </cell>
          <cell r="D255" t="str">
            <v>USD</v>
          </cell>
          <cell r="F255">
            <v>14.032</v>
          </cell>
          <cell r="G255">
            <v>32.391640000000002</v>
          </cell>
          <cell r="H255">
            <v>58.413035000000001</v>
          </cell>
          <cell r="I255">
            <v>95.918000000000006</v>
          </cell>
          <cell r="J255">
            <v>149.95400000000001</v>
          </cell>
          <cell r="K255">
            <v>208.53376405377998</v>
          </cell>
          <cell r="L255">
            <v>281.4460939751653</v>
          </cell>
          <cell r="M255">
            <v>371.62928001477019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6.0989399999999998</v>
          </cell>
          <cell r="T255">
            <v>7.4329700000000001</v>
          </cell>
          <cell r="U255">
            <v>8.7142599999999995</v>
          </cell>
          <cell r="V255">
            <v>10.14547</v>
          </cell>
          <cell r="W255">
            <v>12.211</v>
          </cell>
          <cell r="X255">
            <v>13.928007000000001</v>
          </cell>
          <cell r="Y255">
            <v>15.426961</v>
          </cell>
          <cell r="Z255">
            <v>16.847066999999999</v>
          </cell>
          <cell r="AA255">
            <v>19.736000000000001</v>
          </cell>
          <cell r="AB255">
            <v>22.503999999999998</v>
          </cell>
          <cell r="AC255">
            <v>25.507000000000001</v>
          </cell>
          <cell r="AD255">
            <v>28.170999999999999</v>
          </cell>
          <cell r="AE255">
            <v>32.292000000000002</v>
          </cell>
          <cell r="AF255">
            <v>36.03</v>
          </cell>
          <cell r="AG255">
            <v>39.286999999999999</v>
          </cell>
          <cell r="AH255">
            <v>42.344999999999999</v>
          </cell>
          <cell r="AI255">
            <v>46</v>
          </cell>
          <cell r="AJ255">
            <v>49.954698662276215</v>
          </cell>
          <cell r="AK255">
            <v>54.140931004273263</v>
          </cell>
          <cell r="AL255">
            <v>58.43813438723047</v>
          </cell>
          <cell r="AM255">
            <v>61.549772823166187</v>
          </cell>
          <cell r="AN255">
            <v>67.012270141309628</v>
          </cell>
          <cell r="AO255">
            <v>73.355821724292156</v>
          </cell>
          <cell r="AP255">
            <v>79.528229286397277</v>
          </cell>
          <cell r="AQ255">
            <v>82.154147396144751</v>
          </cell>
          <cell r="AR255">
            <v>88.964182693021144</v>
          </cell>
          <cell r="AS255">
            <v>96.63645897620691</v>
          </cell>
          <cell r="AT255">
            <v>103.87449094939743</v>
          </cell>
        </row>
        <row r="256">
          <cell r="B256" t="str">
            <v>Total shareholders' equity (Pub)</v>
          </cell>
          <cell r="C256" t="str">
            <v>EQ_PUB</v>
          </cell>
          <cell r="D256" t="str">
            <v>USD</v>
          </cell>
          <cell r="F256">
            <v>32.216000000000001</v>
          </cell>
          <cell r="G256">
            <v>61.307824749999995</v>
          </cell>
          <cell r="H256">
            <v>43.563826149999997</v>
          </cell>
          <cell r="I256">
            <v>128.44199999999998</v>
          </cell>
          <cell r="J256">
            <v>113.97600000000001</v>
          </cell>
          <cell r="K256">
            <v>83.92593534256595</v>
          </cell>
          <cell r="L256">
            <v>58.259889291349296</v>
          </cell>
          <cell r="M256">
            <v>52.403738720840138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28.250948510000008</v>
          </cell>
          <cell r="T256">
            <v>23.65180951</v>
          </cell>
          <cell r="U256">
            <v>18.256962540000004</v>
          </cell>
          <cell r="V256">
            <v>61.307824749999995</v>
          </cell>
          <cell r="W256">
            <v>55.239459709999991</v>
          </cell>
          <cell r="X256">
            <v>59.32304409000001</v>
          </cell>
          <cell r="Y256">
            <v>50.657279619999997</v>
          </cell>
          <cell r="Z256">
            <v>43.563826149999997</v>
          </cell>
          <cell r="AA256">
            <v>35.599999999999994</v>
          </cell>
          <cell r="AB256">
            <v>109.97700000000002</v>
          </cell>
          <cell r="AC256">
            <v>124.982</v>
          </cell>
          <cell r="AD256">
            <v>128.44199999999998</v>
          </cell>
          <cell r="AE256">
            <v>128.875</v>
          </cell>
          <cell r="AF256">
            <v>120.85300000000005</v>
          </cell>
          <cell r="AG256">
            <v>117.70099999999998</v>
          </cell>
          <cell r="AH256">
            <v>113.97600000000001</v>
          </cell>
          <cell r="AI256">
            <v>110.81799999999997</v>
          </cell>
          <cell r="AJ256">
            <v>101.3282083919929</v>
          </cell>
          <cell r="AK256">
            <v>93.878535396991353</v>
          </cell>
          <cell r="AL256">
            <v>83.92593534256595</v>
          </cell>
          <cell r="AM256">
            <v>77.118049493431968</v>
          </cell>
          <cell r="AN256">
            <v>70.166438952735021</v>
          </cell>
          <cell r="AO256">
            <v>65.909632968065594</v>
          </cell>
          <cell r="AP256">
            <v>58.259889291349296</v>
          </cell>
          <cell r="AQ256">
            <v>55.475842578087011</v>
          </cell>
          <cell r="AR256">
            <v>53.222534339178551</v>
          </cell>
          <cell r="AS256">
            <v>54.856569453462967</v>
          </cell>
          <cell r="AT256">
            <v>52.403738720840138</v>
          </cell>
        </row>
        <row r="257">
          <cell r="A257" t="str">
            <v>Income Statement</v>
          </cell>
          <cell r="B257">
            <v>0</v>
          </cell>
          <cell r="C257">
            <v>0</v>
          </cell>
          <cell r="D257">
            <v>0</v>
          </cell>
        </row>
        <row r="258">
          <cell r="B258" t="str">
            <v>Provision for income tax</v>
          </cell>
          <cell r="C258" t="str">
            <v>PROV_INC_TAX</v>
          </cell>
          <cell r="D258" t="str">
            <v>USD</v>
          </cell>
          <cell r="F258">
            <v>-1E-3</v>
          </cell>
          <cell r="G258">
            <v>0</v>
          </cell>
          <cell r="H258">
            <v>-3.0000000000000001E-3</v>
          </cell>
          <cell r="I258">
            <v>-2.8000000000000008E-2</v>
          </cell>
          <cell r="J258">
            <v>0.47699999999999998</v>
          </cell>
          <cell r="K258">
            <v>-0.21199999999999999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-3.0000000000000001E-3</v>
          </cell>
          <cell r="X258">
            <v>0</v>
          </cell>
          <cell r="Y258">
            <v>0</v>
          </cell>
          <cell r="Z258">
            <v>0</v>
          </cell>
          <cell r="AA258">
            <v>-0.02</v>
          </cell>
          <cell r="AB258">
            <v>-1.7000000000000001E-2</v>
          </cell>
          <cell r="AC258">
            <v>-8.9999999999999993E-3</v>
          </cell>
          <cell r="AD258">
            <v>1.7999999999999999E-2</v>
          </cell>
          <cell r="AE258">
            <v>1.4E-2</v>
          </cell>
          <cell r="AF258">
            <v>1.6E-2</v>
          </cell>
          <cell r="AG258">
            <v>-0.126</v>
          </cell>
          <cell r="AH258">
            <v>0.57299999999999995</v>
          </cell>
          <cell r="AI258">
            <v>-0.21199999999999999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</row>
        <row r="259">
          <cell r="B259" t="str">
            <v>Minority interest</v>
          </cell>
          <cell r="C259" t="str">
            <v>INC_MINORITY</v>
          </cell>
          <cell r="D259" t="str">
            <v>USD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</row>
        <row r="260">
          <cell r="B260" t="str">
            <v>Net income (pre-preferred dividends)</v>
          </cell>
          <cell r="C260" t="str">
            <v>NI_PRE_PREF</v>
          </cell>
          <cell r="D260" t="str">
            <v>USD</v>
          </cell>
          <cell r="F260">
            <v>-11.597999999999999</v>
          </cell>
          <cell r="G260">
            <v>-21.297262620358001</v>
          </cell>
          <cell r="H260">
            <v>-31.016920337396996</v>
          </cell>
          <cell r="I260">
            <v>-37.049999999999983</v>
          </cell>
          <cell r="J260">
            <v>-27.12</v>
          </cell>
          <cell r="K260">
            <v>-35.172064657433964</v>
          </cell>
          <cell r="L260">
            <v>-25.666046051216597</v>
          </cell>
          <cell r="M260">
            <v>-5.8561505705091577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-4.0013465699999999</v>
          </cell>
          <cell r="T260">
            <v>-4.6302710542820016</v>
          </cell>
          <cell r="U260">
            <v>-5.4367979315510011</v>
          </cell>
          <cell r="V260">
            <v>-7.2288470645249987</v>
          </cell>
          <cell r="W260">
            <v>-6.1429999999999998</v>
          </cell>
          <cell r="X260">
            <v>-9.090324337397</v>
          </cell>
          <cell r="Y260">
            <v>-8.6998109999999969</v>
          </cell>
          <cell r="Z260">
            <v>-7.0837850000000007</v>
          </cell>
          <cell r="AA260">
            <v>-8.3979999999999997</v>
          </cell>
          <cell r="AB260">
            <v>-9.6490000000000009</v>
          </cell>
          <cell r="AC260">
            <v>-7.8029999999999982</v>
          </cell>
          <cell r="AD260">
            <v>-11.199999999999998</v>
          </cell>
          <cell r="AE260">
            <v>-7.017999999999998</v>
          </cell>
          <cell r="AF260">
            <v>-6.7299999999999978</v>
          </cell>
          <cell r="AG260">
            <v>-5.8200000000000029</v>
          </cell>
          <cell r="AH260">
            <v>-7.5520000000000032</v>
          </cell>
          <cell r="AI260">
            <v>-8.2799999999999976</v>
          </cell>
          <cell r="AJ260">
            <v>-9.4897916080070317</v>
          </cell>
          <cell r="AK260">
            <v>-7.4496729950015492</v>
          </cell>
          <cell r="AL260">
            <v>-9.9526000544254032</v>
          </cell>
          <cell r="AM260">
            <v>-6.8078858491339815</v>
          </cell>
          <cell r="AN260">
            <v>-6.9516105406969118</v>
          </cell>
          <cell r="AO260">
            <v>-4.256805984669441</v>
          </cell>
          <cell r="AP260">
            <v>-7.6497436767163123</v>
          </cell>
          <cell r="AQ260">
            <v>-2.7840467132622422</v>
          </cell>
          <cell r="AR260">
            <v>-2.2533082389084882</v>
          </cell>
          <cell r="AS260">
            <v>1.634035114284444</v>
          </cell>
          <cell r="AT260">
            <v>-2.4528307326228287</v>
          </cell>
        </row>
        <row r="261">
          <cell r="B261" t="str">
            <v>Preferred dividends</v>
          </cell>
          <cell r="C261" t="str">
            <v>PREF_DIV</v>
          </cell>
          <cell r="D261" t="str">
            <v>USD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</row>
        <row r="262">
          <cell r="B262" t="str">
            <v>Net income (pre-exceptionals)</v>
          </cell>
          <cell r="C262" t="str">
            <v>NET_EARNING</v>
          </cell>
          <cell r="D262" t="str">
            <v>USD</v>
          </cell>
          <cell r="F262">
            <v>-11.597999999999999</v>
          </cell>
          <cell r="G262">
            <v>-21.297262620358001</v>
          </cell>
          <cell r="H262">
            <v>-31.016920337396996</v>
          </cell>
          <cell r="I262">
            <v>-37.049999999999983</v>
          </cell>
          <cell r="J262">
            <v>-27.12</v>
          </cell>
          <cell r="K262">
            <v>-35.172064657433964</v>
          </cell>
          <cell r="L262">
            <v>-25.666046051216597</v>
          </cell>
          <cell r="M262">
            <v>-5.8561505705091577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-4.0013465699999999</v>
          </cell>
          <cell r="T262">
            <v>-4.6302710542820016</v>
          </cell>
          <cell r="U262">
            <v>-5.4367979315510011</v>
          </cell>
          <cell r="V262">
            <v>-7.2288470645249987</v>
          </cell>
          <cell r="W262">
            <v>-6.1429999999999998</v>
          </cell>
          <cell r="X262">
            <v>-9.090324337397</v>
          </cell>
          <cell r="Y262">
            <v>-8.6998109999999969</v>
          </cell>
          <cell r="Z262">
            <v>-7.0837850000000007</v>
          </cell>
          <cell r="AA262">
            <v>-8.3979999999999997</v>
          </cell>
          <cell r="AB262">
            <v>-9.6490000000000009</v>
          </cell>
          <cell r="AC262">
            <v>-7.8029999999999982</v>
          </cell>
          <cell r="AD262">
            <v>-11.199999999999998</v>
          </cell>
          <cell r="AE262">
            <v>-7.017999999999998</v>
          </cell>
          <cell r="AF262">
            <v>-6.7299999999999978</v>
          </cell>
          <cell r="AG262">
            <v>-5.8200000000000029</v>
          </cell>
          <cell r="AH262">
            <v>-7.5520000000000032</v>
          </cell>
          <cell r="AI262">
            <v>-8.2799999999999976</v>
          </cell>
          <cell r="AJ262">
            <v>-9.4897916080070317</v>
          </cell>
          <cell r="AK262">
            <v>-7.4496729950015492</v>
          </cell>
          <cell r="AL262">
            <v>-9.9526000544254032</v>
          </cell>
          <cell r="AM262">
            <v>-6.8078858491339815</v>
          </cell>
          <cell r="AN262">
            <v>-6.9516105406969118</v>
          </cell>
          <cell r="AO262">
            <v>-4.256805984669441</v>
          </cell>
          <cell r="AP262">
            <v>-7.6497436767163123</v>
          </cell>
          <cell r="AQ262">
            <v>-2.7840467132622422</v>
          </cell>
          <cell r="AR262">
            <v>-2.2533082389084882</v>
          </cell>
          <cell r="AS262">
            <v>1.634035114284444</v>
          </cell>
          <cell r="AT262">
            <v>-2.4528307326228287</v>
          </cell>
        </row>
        <row r="263">
          <cell r="B263" t="str">
            <v>Post-tax exceptionals</v>
          </cell>
          <cell r="C263" t="str">
            <v>TAX_EXC</v>
          </cell>
          <cell r="D263" t="str">
            <v>USD</v>
          </cell>
          <cell r="F263">
            <v>-0.21900000000000119</v>
          </cell>
          <cell r="G263">
            <v>-1.3090000000000011</v>
          </cell>
          <cell r="H263">
            <v>-3.3689999999999998</v>
          </cell>
          <cell r="I263">
            <v>-10.310000000000016</v>
          </cell>
          <cell r="J263">
            <v>-27.217000000000002</v>
          </cell>
          <cell r="K263">
            <v>-36.847456224585827</v>
          </cell>
          <cell r="L263">
            <v>-47.507139211621933</v>
          </cell>
          <cell r="M263">
            <v>-60.889011526641127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-0.19299999999999962</v>
          </cell>
          <cell r="T263">
            <v>-0.33499999999999996</v>
          </cell>
          <cell r="U263">
            <v>-0.36299999999999955</v>
          </cell>
          <cell r="V263">
            <v>-0.41800000000000015</v>
          </cell>
          <cell r="W263">
            <v>-0.5129999999999999</v>
          </cell>
          <cell r="X263">
            <v>-0.83800000000000097</v>
          </cell>
          <cell r="Y263">
            <v>-1.0660000000000007</v>
          </cell>
          <cell r="Z263">
            <v>-0.95199999999999996</v>
          </cell>
          <cell r="AA263">
            <v>-1.1259999999999994</v>
          </cell>
          <cell r="AB263">
            <v>-2.7409999999999997</v>
          </cell>
          <cell r="AC263">
            <v>-2.1480000000000006</v>
          </cell>
          <cell r="AD263">
            <v>-4.2949999999999999</v>
          </cell>
          <cell r="AE263">
            <v>-5.4910000000000005</v>
          </cell>
          <cell r="AF263">
            <v>-6.3819999999999988</v>
          </cell>
          <cell r="AG263">
            <v>-6.9829999999999997</v>
          </cell>
          <cell r="AH263">
            <v>-8.3609999999999971</v>
          </cell>
          <cell r="AI263">
            <v>-9.8780000000000037</v>
          </cell>
          <cell r="AJ263">
            <v>-7.9456809555566359</v>
          </cell>
          <cell r="AK263">
            <v>-8.7075366332633166</v>
          </cell>
          <cell r="AL263">
            <v>-10.316238635765835</v>
          </cell>
          <cell r="AM263">
            <v>-12.110586822227766</v>
          </cell>
          <cell r="AN263">
            <v>-10.323758197984105</v>
          </cell>
          <cell r="AO263">
            <v>-11.431106392774728</v>
          </cell>
          <cell r="AP263">
            <v>-13.641687798635282</v>
          </cell>
          <cell r="AQ263">
            <v>-15.753950743073759</v>
          </cell>
          <cell r="AR263">
            <v>-13.260799094143897</v>
          </cell>
          <cell r="AS263">
            <v>-14.575767601827943</v>
          </cell>
          <cell r="AT263">
            <v>-17.298494087595572</v>
          </cell>
        </row>
        <row r="264">
          <cell r="B264" t="str">
            <v>Net income (post-exceptionals)</v>
          </cell>
          <cell r="C264" t="str">
            <v>NET_INC</v>
          </cell>
          <cell r="D264" t="str">
            <v>USD</v>
          </cell>
          <cell r="F264">
            <v>-11.817</v>
          </cell>
          <cell r="G264">
            <v>-22.606262620358002</v>
          </cell>
          <cell r="H264">
            <v>-34.385920337396996</v>
          </cell>
          <cell r="I264">
            <v>-47.36</v>
          </cell>
          <cell r="J264">
            <v>-54.337000000000003</v>
          </cell>
          <cell r="K264">
            <v>-72.019520882019791</v>
          </cell>
          <cell r="L264">
            <v>-73.17318526283853</v>
          </cell>
          <cell r="M264">
            <v>-66.745162097150285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-4.1943465699999996</v>
          </cell>
          <cell r="T264">
            <v>-4.9652710542820016</v>
          </cell>
          <cell r="U264">
            <v>-5.7997979315510007</v>
          </cell>
          <cell r="V264">
            <v>-7.6468470645249988</v>
          </cell>
          <cell r="W264">
            <v>-6.6559999999999997</v>
          </cell>
          <cell r="X264">
            <v>-9.9283243373970009</v>
          </cell>
          <cell r="Y264">
            <v>-9.7658109999999976</v>
          </cell>
          <cell r="Z264">
            <v>-8.0357850000000006</v>
          </cell>
          <cell r="AA264">
            <v>-9.5239999999999991</v>
          </cell>
          <cell r="AB264">
            <v>-12.39</v>
          </cell>
          <cell r="AC264">
            <v>-9.9509999999999987</v>
          </cell>
          <cell r="AD264">
            <v>-15.494999999999997</v>
          </cell>
          <cell r="AE264">
            <v>-12.508999999999999</v>
          </cell>
          <cell r="AF264">
            <v>-13.111999999999997</v>
          </cell>
          <cell r="AG264">
            <v>-12.803000000000003</v>
          </cell>
          <cell r="AH264">
            <v>-15.913</v>
          </cell>
          <cell r="AI264">
            <v>-18.158000000000001</v>
          </cell>
          <cell r="AJ264">
            <v>-17.435472563563668</v>
          </cell>
          <cell r="AK264">
            <v>-16.157209628264866</v>
          </cell>
          <cell r="AL264">
            <v>-20.268838690191238</v>
          </cell>
          <cell r="AM264">
            <v>-18.918472671361748</v>
          </cell>
          <cell r="AN264">
            <v>-17.275368738681017</v>
          </cell>
          <cell r="AO264">
            <v>-15.687912377444169</v>
          </cell>
          <cell r="AP264">
            <v>-21.291431475351594</v>
          </cell>
          <cell r="AQ264">
            <v>-18.537997456336001</v>
          </cell>
          <cell r="AR264">
            <v>-15.514107333052385</v>
          </cell>
          <cell r="AS264">
            <v>-12.941732487543499</v>
          </cell>
          <cell r="AT264">
            <v>-19.7513248202184</v>
          </cell>
        </row>
        <row r="265">
          <cell r="B265" t="str">
            <v>EPS (pre-exceptionals, basic)</v>
          </cell>
          <cell r="C265" t="str">
            <v>EPS</v>
          </cell>
          <cell r="D265" t="str">
            <v>USD</v>
          </cell>
          <cell r="F265">
            <v>-2.9399239543726234</v>
          </cell>
          <cell r="G265">
            <v>-9.3655508444846092</v>
          </cell>
          <cell r="H265">
            <v>-11.246164009208483</v>
          </cell>
          <cell r="I265">
            <v>-1.5074150171898197</v>
          </cell>
          <cell r="J265">
            <v>-0.67221475179238677</v>
          </cell>
          <cell r="K265">
            <v>-0.83451052732949549</v>
          </cell>
          <cell r="L265">
            <v>-0.5887261640418443</v>
          </cell>
          <cell r="M265">
            <v>-0.12988033117265191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-1.7596071108179419</v>
          </cell>
          <cell r="T265">
            <v>-2.0361790036420411</v>
          </cell>
          <cell r="U265">
            <v>-2.39085221264336</v>
          </cell>
          <cell r="V265">
            <v>-3.1789125173812658</v>
          </cell>
          <cell r="W265">
            <v>-2.4014855355746678</v>
          </cell>
          <cell r="X265">
            <v>-3.3568405972662485</v>
          </cell>
          <cell r="Y265">
            <v>-3.0982232905982898</v>
          </cell>
          <cell r="Z265">
            <v>-2.3947887085868835</v>
          </cell>
          <cell r="AA265">
            <v>-2.6400502986482235</v>
          </cell>
          <cell r="AB265">
            <v>-0.48678236303097577</v>
          </cell>
          <cell r="AC265">
            <v>-0.21058455227505796</v>
          </cell>
          <cell r="AD265">
            <v>-0.292756881093656</v>
          </cell>
          <cell r="AE265">
            <v>-0.17821681606947862</v>
          </cell>
          <cell r="AF265">
            <v>-0.16711777706041561</v>
          </cell>
          <cell r="AG265">
            <v>-0.14311006196518156</v>
          </cell>
          <cell r="AH265">
            <v>-0.18393044155970686</v>
          </cell>
          <cell r="AI265">
            <v>-0.19897628145050819</v>
          </cell>
          <cell r="AJ265">
            <v>-0.22612409010124995</v>
          </cell>
          <cell r="AK265">
            <v>-0.17601522106536197</v>
          </cell>
          <cell r="AL265">
            <v>-0.23317182301410208</v>
          </cell>
          <cell r="AM265">
            <v>-0.15815462188402199</v>
          </cell>
          <cell r="AN265">
            <v>-0.16013591159666493</v>
          </cell>
          <cell r="AO265">
            <v>-9.7235394329326139E-2</v>
          </cell>
          <cell r="AP265">
            <v>-0.17327189817911345</v>
          </cell>
          <cell r="AQ265">
            <v>-6.2531949440206694E-2</v>
          </cell>
          <cell r="AR265">
            <v>-5.01872843454313E-2</v>
          </cell>
          <cell r="AS265">
            <v>3.60898874750082E-2</v>
          </cell>
          <cell r="AT265">
            <v>-5.3721255136163749E-2</v>
          </cell>
        </row>
        <row r="266">
          <cell r="B266" t="str">
            <v>EPS (pre-exceptionals, diluted)</v>
          </cell>
          <cell r="C266" t="str">
            <v>EPS_FUL_DIL</v>
          </cell>
          <cell r="D266" t="str">
            <v>USD</v>
          </cell>
          <cell r="F266">
            <v>-2.9399239543726234</v>
          </cell>
          <cell r="G266">
            <v>-9.3655508444846092</v>
          </cell>
          <cell r="H266">
            <v>-11.246164009208483</v>
          </cell>
          <cell r="I266">
            <v>-1.3425142537817643</v>
          </cell>
          <cell r="J266">
            <v>-0.57782223540960076</v>
          </cell>
          <cell r="K266">
            <v>-0.73645422843553598</v>
          </cell>
          <cell r="L266">
            <v>-0.52158686618999028</v>
          </cell>
          <cell r="M266">
            <v>-0.11550470978909136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-1.7596071108179419</v>
          </cell>
          <cell r="T266">
            <v>-2.0361790036420411</v>
          </cell>
          <cell r="U266">
            <v>-2.39085221264336</v>
          </cell>
          <cell r="V266">
            <v>-3.1789125173812658</v>
          </cell>
          <cell r="W266">
            <v>-2.4014855355746678</v>
          </cell>
          <cell r="X266">
            <v>-3.3568405972662485</v>
          </cell>
          <cell r="Y266">
            <v>-3.0982232905982898</v>
          </cell>
          <cell r="Z266">
            <v>-2.3947887085868835</v>
          </cell>
          <cell r="AA266">
            <v>-2.6400502986482235</v>
          </cell>
          <cell r="AB266">
            <v>-0.48678236303097577</v>
          </cell>
          <cell r="AC266">
            <v>-0.18554715365958049</v>
          </cell>
          <cell r="AD266">
            <v>-0.24706124288411288</v>
          </cell>
          <cell r="AE266">
            <v>-0.15365790522515985</v>
          </cell>
          <cell r="AF266">
            <v>-0.14364096673572116</v>
          </cell>
          <cell r="AG266">
            <v>-0.12290035720503138</v>
          </cell>
          <cell r="AH266">
            <v>-0.157799666155573</v>
          </cell>
          <cell r="AI266">
            <v>-0.17533191268628465</v>
          </cell>
          <cell r="AJ266">
            <v>-0.19945377226671057</v>
          </cell>
          <cell r="AK266">
            <v>-0.15540956106445811</v>
          </cell>
          <cell r="AL266">
            <v>-0.20607818541069897</v>
          </cell>
          <cell r="AM266">
            <v>-0.13991448544021165</v>
          </cell>
          <cell r="AN266">
            <v>-0.14180475463422443</v>
          </cell>
          <cell r="AO266">
            <v>-8.6187475756430917E-2</v>
          </cell>
          <cell r="AP266">
            <v>-0.15373124110726755</v>
          </cell>
          <cell r="AQ266">
            <v>-5.5532434524504355E-2</v>
          </cell>
          <cell r="AR266">
            <v>-4.4611388960534494E-2</v>
          </cell>
          <cell r="AS266">
            <v>3.2110086137712358E-2</v>
          </cell>
          <cell r="AT266">
            <v>-4.7841260068941814E-2</v>
          </cell>
        </row>
        <row r="267">
          <cell r="B267" t="str">
            <v>EPS (post-exceptionals, basic)</v>
          </cell>
          <cell r="C267" t="str">
            <v>EPS_POST_BASIC</v>
          </cell>
          <cell r="D267" t="str">
            <v>USD</v>
          </cell>
          <cell r="F267">
            <v>-2.9954372623574148</v>
          </cell>
          <cell r="G267">
            <v>-9.9411884874045739</v>
          </cell>
          <cell r="H267">
            <v>-12.467701355111311</v>
          </cell>
          <cell r="I267">
            <v>-1.9268873202188905</v>
          </cell>
          <cell r="J267">
            <v>-1.3468338115096947</v>
          </cell>
          <cell r="K267">
            <v>-1.7087722581724809</v>
          </cell>
          <cell r="L267">
            <v>-1.6784419612023627</v>
          </cell>
          <cell r="M267">
            <v>-1.4803041098372076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-1.8444795822339488</v>
          </cell>
          <cell r="T267">
            <v>-2.18349650584081</v>
          </cell>
          <cell r="U267">
            <v>-2.5504828195035181</v>
          </cell>
          <cell r="V267">
            <v>-3.3627295798262966</v>
          </cell>
          <cell r="W267">
            <v>-2.6020328381548086</v>
          </cell>
          <cell r="X267">
            <v>-3.6662940684627037</v>
          </cell>
          <cell r="Y267">
            <v>-3.4778529202279196</v>
          </cell>
          <cell r="Z267">
            <v>-2.7166277890466537</v>
          </cell>
          <cell r="AA267">
            <v>-2.9940270355234202</v>
          </cell>
          <cell r="AB267">
            <v>-0.62506306124508126</v>
          </cell>
          <cell r="AC267">
            <v>-0.26855400226696169</v>
          </cell>
          <cell r="AD267">
            <v>-0.405023917191625</v>
          </cell>
          <cell r="AE267">
            <v>-0.31765661901013231</v>
          </cell>
          <cell r="AF267">
            <v>-0.32559409997268496</v>
          </cell>
          <cell r="AG267">
            <v>-0.31481754696567332</v>
          </cell>
          <cell r="AH267">
            <v>-0.38756423682992769</v>
          </cell>
          <cell r="AI267">
            <v>-0.43635402398288997</v>
          </cell>
          <cell r="AJ267">
            <v>-0.41545489424600029</v>
          </cell>
          <cell r="AK267">
            <v>-0.38175028976796638</v>
          </cell>
          <cell r="AL267">
            <v>-0.4748630550736534</v>
          </cell>
          <cell r="AM267">
            <v>-0.43949677745302279</v>
          </cell>
          <cell r="AN267">
            <v>-0.39795194292628983</v>
          </cell>
          <cell r="AO267">
            <v>-0.35834857207925003</v>
          </cell>
          <cell r="AP267">
            <v>-0.4822654068676327</v>
          </cell>
          <cell r="AQ267">
            <v>-0.41637847315570203</v>
          </cell>
          <cell r="AR267">
            <v>-0.34554123694439748</v>
          </cell>
          <cell r="AS267">
            <v>-0.28583576027473212</v>
          </cell>
          <cell r="AT267">
            <v>-0.43258833389191559</v>
          </cell>
        </row>
        <row r="268">
          <cell r="B268" t="str">
            <v>EPS (post-exceptionals, diluted)</v>
          </cell>
          <cell r="C268" t="str">
            <v>FULLY_DIL_EPS</v>
          </cell>
          <cell r="D268" t="str">
            <v>USD</v>
          </cell>
          <cell r="F268">
            <v>-2.9954372623574148</v>
          </cell>
          <cell r="G268">
            <v>-9.9411884874045739</v>
          </cell>
          <cell r="H268">
            <v>-12.467701355111311</v>
          </cell>
          <cell r="I268">
            <v>-1.7160991918786608</v>
          </cell>
          <cell r="J268">
            <v>-1.1577111653927536</v>
          </cell>
          <cell r="K268">
            <v>-1.5079888314789198</v>
          </cell>
          <cell r="L268">
            <v>-1.4870296856096545</v>
          </cell>
          <cell r="M268">
            <v>-1.3164587359964208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-1.8444795822339488</v>
          </cell>
          <cell r="T268">
            <v>-2.18349650584081</v>
          </cell>
          <cell r="U268">
            <v>-2.5504828195035181</v>
          </cell>
          <cell r="V268">
            <v>-3.3627295798262966</v>
          </cell>
          <cell r="W268">
            <v>-2.6020328381548086</v>
          </cell>
          <cell r="X268">
            <v>-3.6662940684627037</v>
          </cell>
          <cell r="Y268">
            <v>-3.4778529202279196</v>
          </cell>
          <cell r="Z268">
            <v>-2.7166277890466537</v>
          </cell>
          <cell r="AA268">
            <v>-2.9940270355234202</v>
          </cell>
          <cell r="AB268">
            <v>-0.62506306124508126</v>
          </cell>
          <cell r="AC268">
            <v>-0.23662434013411324</v>
          </cell>
          <cell r="AD268">
            <v>-0.34180481772226157</v>
          </cell>
          <cell r="AE268">
            <v>-0.27388240758927401</v>
          </cell>
          <cell r="AF268">
            <v>-0.27985443623161604</v>
          </cell>
          <cell r="AG268">
            <v>-0.27035966895120556</v>
          </cell>
          <cell r="AH268">
            <v>-0.33250345438739831</v>
          </cell>
          <cell r="AI268">
            <v>-0.38450203750695144</v>
          </cell>
          <cell r="AJ268">
            <v>-0.36645386091737786</v>
          </cell>
          <cell r="AK268">
            <v>-0.33705974182220561</v>
          </cell>
          <cell r="AL268">
            <v>-0.41968585845057638</v>
          </cell>
          <cell r="AM268">
            <v>-0.38880915864137189</v>
          </cell>
          <cell r="AN268">
            <v>-0.3523973920666193</v>
          </cell>
          <cell r="AO268">
            <v>-0.31763288544732166</v>
          </cell>
          <cell r="AP268">
            <v>-0.42787815173712579</v>
          </cell>
          <cell r="AQ268">
            <v>-0.3697711410715247</v>
          </cell>
          <cell r="AR268">
            <v>-0.30715099898873105</v>
          </cell>
          <cell r="AS268">
            <v>-0.25431530896337501</v>
          </cell>
          <cell r="AT268">
            <v>-0.38523990052089557</v>
          </cell>
        </row>
        <row r="269">
          <cell r="B269" t="str">
            <v>Common dividends paid</v>
          </cell>
          <cell r="C269" t="str">
            <v>COMMON_DIV_PAID</v>
          </cell>
          <cell r="D269" t="str">
            <v>USD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</row>
        <row r="270">
          <cell r="B270" t="str">
            <v>DPS, dividend per share</v>
          </cell>
          <cell r="C270" t="str">
            <v>DPS</v>
          </cell>
          <cell r="D270" t="str">
            <v>USD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B271" t="str">
            <v>Weighted average shares outstanding, basic</v>
          </cell>
          <cell r="C271" t="str">
            <v>SH</v>
          </cell>
          <cell r="F271">
            <v>3.9449999999999998</v>
          </cell>
          <cell r="G271">
            <v>2.274</v>
          </cell>
          <cell r="H271">
            <v>2.758</v>
          </cell>
          <cell r="I271">
            <v>24.578499999999998</v>
          </cell>
          <cell r="J271">
            <v>40.344250000000002</v>
          </cell>
          <cell r="K271">
            <v>42.146939440042246</v>
          </cell>
          <cell r="L271">
            <v>43.595898430959416</v>
          </cell>
          <cell r="M271">
            <v>45.088817664966427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2.274</v>
          </cell>
          <cell r="T271">
            <v>2.274</v>
          </cell>
          <cell r="U271">
            <v>2.274</v>
          </cell>
          <cell r="V271">
            <v>2.274</v>
          </cell>
          <cell r="W271">
            <v>2.5579999999999998</v>
          </cell>
          <cell r="X271">
            <v>2.7079999999999997</v>
          </cell>
          <cell r="Y271">
            <v>2.8079999999999998</v>
          </cell>
          <cell r="Z271">
            <v>2.9579999999999997</v>
          </cell>
          <cell r="AA271">
            <v>3.181</v>
          </cell>
          <cell r="AB271">
            <v>19.821999999999999</v>
          </cell>
          <cell r="AC271">
            <v>37.054000000000002</v>
          </cell>
          <cell r="AD271">
            <v>38.256999999999998</v>
          </cell>
          <cell r="AE271">
            <v>39.378999999999998</v>
          </cell>
          <cell r="AF271">
            <v>40.271000000000001</v>
          </cell>
          <cell r="AG271">
            <v>40.667999999999999</v>
          </cell>
          <cell r="AH271">
            <v>41.058999999999997</v>
          </cell>
          <cell r="AI271">
            <v>41.613</v>
          </cell>
          <cell r="AJ271">
            <v>41.967185379310344</v>
          </cell>
          <cell r="AK271">
            <v>42.324027148965527</v>
          </cell>
          <cell r="AL271">
            <v>42.68354523189312</v>
          </cell>
          <cell r="AM271">
            <v>43.045759700442666</v>
          </cell>
          <cell r="AN271">
            <v>43.410690777506332</v>
          </cell>
          <cell r="AO271">
            <v>43.778358837647978</v>
          </cell>
          <cell r="AP271">
            <v>44.148784408240687</v>
          </cell>
          <cell r="AQ271">
            <v>44.521988170612836</v>
          </cell>
          <cell r="AR271">
            <v>44.89799096120278</v>
          </cell>
          <cell r="AS271">
            <v>45.276813772722157</v>
          </cell>
          <cell r="AT271">
            <v>45.65847775532793</v>
          </cell>
        </row>
        <row r="272">
          <cell r="B272" t="str">
            <v>Diluted average shares outstanding (mn)</v>
          </cell>
          <cell r="C272" t="str">
            <v>DILUTE_SHARES</v>
          </cell>
          <cell r="F272">
            <v>3.9449999999999998</v>
          </cell>
          <cell r="G272">
            <v>2.274</v>
          </cell>
          <cell r="H272">
            <v>2.758</v>
          </cell>
          <cell r="I272">
            <v>27.597472351323532</v>
          </cell>
          <cell r="J272">
            <v>46.934850094121856</v>
          </cell>
          <cell r="K272">
            <v>47.758656681421549</v>
          </cell>
          <cell r="L272">
            <v>49.207615672338704</v>
          </cell>
          <cell r="M272">
            <v>50.700534906345709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2.274</v>
          </cell>
          <cell r="T272">
            <v>2.274</v>
          </cell>
          <cell r="U272">
            <v>2.274</v>
          </cell>
          <cell r="V272">
            <v>2.274</v>
          </cell>
          <cell r="W272">
            <v>2.5579999999999998</v>
          </cell>
          <cell r="X272">
            <v>2.7079999999999997</v>
          </cell>
          <cell r="Y272">
            <v>2.8079999999999998</v>
          </cell>
          <cell r="Z272">
            <v>2.9579999999999997</v>
          </cell>
          <cell r="AA272">
            <v>3.181</v>
          </cell>
          <cell r="AB272">
            <v>19.821999999999999</v>
          </cell>
          <cell r="AC272">
            <v>42.054000000000002</v>
          </cell>
          <cell r="AD272">
            <v>45.332889405294118</v>
          </cell>
          <cell r="AE272">
            <v>45.67288607583383</v>
          </cell>
          <cell r="AF272">
            <v>46.85292888888889</v>
          </cell>
          <cell r="AG272">
            <v>47.355436000000005</v>
          </cell>
          <cell r="AH272">
            <v>47.858149411764707</v>
          </cell>
          <cell r="AI272">
            <v>47.224717241379302</v>
          </cell>
          <cell r="AJ272">
            <v>47.578902620689647</v>
          </cell>
          <cell r="AK272">
            <v>47.935744390344823</v>
          </cell>
          <cell r="AL272">
            <v>48.295262473272409</v>
          </cell>
          <cell r="AM272">
            <v>48.657476941821955</v>
          </cell>
          <cell r="AN272">
            <v>49.022408018885621</v>
          </cell>
          <cell r="AO272">
            <v>49.390076079027267</v>
          </cell>
          <cell r="AP272">
            <v>49.760501649619975</v>
          </cell>
          <cell r="AQ272">
            <v>50.133705411992125</v>
          </cell>
          <cell r="AR272">
            <v>50.509708202582068</v>
          </cell>
          <cell r="AS272">
            <v>50.888531014101439</v>
          </cell>
          <cell r="AT272">
            <v>51.270194996707204</v>
          </cell>
        </row>
        <row r="273">
          <cell r="B273" t="str">
            <v>Period-end shares outstanding</v>
          </cell>
          <cell r="C273" t="str">
            <v>NON_OP_ADD</v>
          </cell>
          <cell r="F273">
            <v>3.9449999999999998</v>
          </cell>
          <cell r="G273">
            <v>2.274</v>
          </cell>
          <cell r="H273">
            <v>2.758</v>
          </cell>
          <cell r="I273">
            <v>27.597472351323532</v>
          </cell>
          <cell r="J273">
            <v>46.934850094121856</v>
          </cell>
          <cell r="K273">
            <v>47.758656681421549</v>
          </cell>
          <cell r="L273">
            <v>49.207615672338704</v>
          </cell>
          <cell r="M273">
            <v>50.700534906345709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2.274</v>
          </cell>
          <cell r="T273">
            <v>2.274</v>
          </cell>
          <cell r="U273">
            <v>2.274</v>
          </cell>
          <cell r="V273">
            <v>2.274</v>
          </cell>
          <cell r="W273">
            <v>2.5579999999999998</v>
          </cell>
          <cell r="X273">
            <v>2.7079999999999997</v>
          </cell>
          <cell r="Y273">
            <v>2.8079999999999998</v>
          </cell>
          <cell r="Z273">
            <v>2.9579999999999997</v>
          </cell>
          <cell r="AA273">
            <v>3.181</v>
          </cell>
          <cell r="AB273">
            <v>19.821999999999999</v>
          </cell>
          <cell r="AC273">
            <v>42.054000000000002</v>
          </cell>
          <cell r="AD273">
            <v>45.332889405294118</v>
          </cell>
          <cell r="AE273">
            <v>45.67288607583383</v>
          </cell>
          <cell r="AF273">
            <v>46.85292888888889</v>
          </cell>
          <cell r="AG273">
            <v>47.355436000000005</v>
          </cell>
          <cell r="AH273">
            <v>47.858149411764707</v>
          </cell>
          <cell r="AI273">
            <v>47.224717241379302</v>
          </cell>
          <cell r="AJ273">
            <v>47.578902620689647</v>
          </cell>
          <cell r="AK273">
            <v>47.935744390344823</v>
          </cell>
          <cell r="AL273">
            <v>48.295262473272409</v>
          </cell>
          <cell r="AM273">
            <v>48.657476941821955</v>
          </cell>
          <cell r="AN273">
            <v>49.022408018885621</v>
          </cell>
          <cell r="AO273">
            <v>49.390076079027267</v>
          </cell>
          <cell r="AP273">
            <v>49.760501649619975</v>
          </cell>
          <cell r="AQ273">
            <v>50.133705411992125</v>
          </cell>
          <cell r="AR273">
            <v>50.509708202582068</v>
          </cell>
          <cell r="AS273">
            <v>50.888531014101439</v>
          </cell>
          <cell r="AT273">
            <v>51.270194996707204</v>
          </cell>
        </row>
        <row r="274">
          <cell r="A274" t="str">
            <v>Additional Income Statement Items</v>
          </cell>
          <cell r="B274">
            <v>0</v>
          </cell>
          <cell r="C274">
            <v>0</v>
          </cell>
          <cell r="D274">
            <v>0</v>
          </cell>
        </row>
        <row r="275">
          <cell r="B275" t="str">
            <v>Marginal tax rate</v>
          </cell>
          <cell r="C275" t="str">
            <v>MARGIN_TAX_RATE</v>
          </cell>
          <cell r="F275">
            <v>0</v>
          </cell>
          <cell r="G275">
            <v>0</v>
          </cell>
          <cell r="H275">
            <v>0</v>
          </cell>
          <cell r="I275">
            <v>0.99</v>
          </cell>
          <cell r="J275">
            <v>1.7284487444287421E-2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1.6045640934212874E-3</v>
          </cell>
          <cell r="AE275">
            <v>1.9908987485779302E-3</v>
          </cell>
          <cell r="AF275">
            <v>2.3717758671805522E-3</v>
          </cell>
          <cell r="AG275">
            <v>0</v>
          </cell>
          <cell r="AH275">
            <v>7.0523076923076883E-2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</row>
        <row r="276">
          <cell r="A276" t="str">
            <v>ESO</v>
          </cell>
          <cell r="B276">
            <v>0</v>
          </cell>
          <cell r="C276">
            <v>0</v>
          </cell>
          <cell r="D276">
            <v>0</v>
          </cell>
        </row>
        <row r="277">
          <cell r="B277" t="str">
            <v>Fair value of grant</v>
          </cell>
          <cell r="C277" t="str">
            <v>FV_GRANT</v>
          </cell>
          <cell r="D277" t="str">
            <v>USD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</row>
        <row r="278">
          <cell r="B278" t="str">
            <v>ESO expense (post-tax)</v>
          </cell>
          <cell r="C278" t="str">
            <v>ESO_POST_TAX</v>
          </cell>
          <cell r="D278" t="str">
            <v>USD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</row>
        <row r="279">
          <cell r="B279" t="str">
            <v>EPS (excl. ESO expense, basic)</v>
          </cell>
          <cell r="C279" t="str">
            <v>EPS_EX_ESO_B</v>
          </cell>
          <cell r="D279" t="str">
            <v>USD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 t="str">
            <v>EPS (excl. ESO expense, diluted)</v>
          </cell>
          <cell r="C280" t="str">
            <v>EPS_EX_ESO_D</v>
          </cell>
          <cell r="D280" t="str">
            <v>USD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 t="str">
            <v>Year that ESO expense takes effect</v>
          </cell>
          <cell r="C281" t="str">
            <v>ESO_YEAR</v>
          </cell>
          <cell r="E281" t="str">
            <v>2005</v>
          </cell>
        </row>
        <row r="282">
          <cell r="A282" t="str">
            <v>Balance Sheet</v>
          </cell>
          <cell r="B282">
            <v>0</v>
          </cell>
          <cell r="C282">
            <v>0</v>
          </cell>
          <cell r="D282">
            <v>0</v>
          </cell>
        </row>
        <row r="283">
          <cell r="B283" t="str">
            <v>BVPS, book value per share</v>
          </cell>
          <cell r="C283" t="str">
            <v>BVPS</v>
          </cell>
          <cell r="D283" t="str">
            <v>USD</v>
          </cell>
          <cell r="F283">
            <v>8.1662864385297844</v>
          </cell>
          <cell r="G283">
            <v>26.960345096745819</v>
          </cell>
          <cell r="H283">
            <v>15.795440953589557</v>
          </cell>
          <cell r="I283">
            <v>4.6541218835151801</v>
          </cell>
          <cell r="J283">
            <v>2.4283874300532693</v>
          </cell>
          <cell r="K283">
            <v>1.757292628693506</v>
          </cell>
          <cell r="L283">
            <v>1.1839608258869407</v>
          </cell>
          <cell r="M283">
            <v>1.0335934091748853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12.423460206684259</v>
          </cell>
          <cell r="T283">
            <v>10.400971640281442</v>
          </cell>
          <cell r="U283">
            <v>8.0285675197889201</v>
          </cell>
          <cell r="V283">
            <v>26.960345096745819</v>
          </cell>
          <cell r="W283">
            <v>21.594784874902267</v>
          </cell>
          <cell r="X283">
            <v>21.90658939807977</v>
          </cell>
          <cell r="Y283">
            <v>18.040341745014246</v>
          </cell>
          <cell r="Z283">
            <v>14.727459820824881</v>
          </cell>
          <cell r="AA283">
            <v>11.191449229801947</v>
          </cell>
          <cell r="AB283">
            <v>5.5482292402381201</v>
          </cell>
          <cell r="AC283">
            <v>2.9719408379702288</v>
          </cell>
          <cell r="AD283">
            <v>2.8333071570108239</v>
          </cell>
          <cell r="AE283">
            <v>2.8216960011246055</v>
          </cell>
          <cell r="AF283">
            <v>2.5794118503584134</v>
          </cell>
          <cell r="AG283">
            <v>2.4854802308229189</v>
          </cell>
          <cell r="AH283">
            <v>2.3815379700407289</v>
          </cell>
          <cell r="AI283">
            <v>2.346610132858538</v>
          </cell>
          <cell r="AJ283">
            <v>2.1296877988087606</v>
          </cell>
          <cell r="AK283">
            <v>1.9584244824181825</v>
          </cell>
          <cell r="AL283">
            <v>1.7377674547066038</v>
          </cell>
          <cell r="AM283">
            <v>1.5849167351122486</v>
          </cell>
          <cell r="AN283">
            <v>1.4313135928717287</v>
          </cell>
          <cell r="AO283">
            <v>1.3344711772179898</v>
          </cell>
          <cell r="AP283">
            <v>1.1708059074961965</v>
          </cell>
          <cell r="AQ283">
            <v>1.1065577962409503</v>
          </cell>
          <cell r="AR283">
            <v>1.0537090043307318</v>
          </cell>
          <cell r="AS283">
            <v>1.0779751028431528</v>
          </cell>
          <cell r="AT283">
            <v>1.0221092142170658</v>
          </cell>
        </row>
        <row r="284">
          <cell r="A284" t="str">
            <v>Additional Balance Sheet Items</v>
          </cell>
          <cell r="B284">
            <v>0</v>
          </cell>
          <cell r="C284">
            <v>0</v>
          </cell>
          <cell r="D284">
            <v>0</v>
          </cell>
        </row>
        <row r="285">
          <cell r="B285" t="str">
            <v>Total repurchase authorization</v>
          </cell>
          <cell r="C285" t="str">
            <v>REPUR_TOT_AUTH</v>
          </cell>
          <cell r="D285" t="str">
            <v>USD</v>
          </cell>
          <cell r="E285">
            <v>0</v>
          </cell>
        </row>
        <row r="286">
          <cell r="B286" t="str">
            <v>Remaining repurchase authorization</v>
          </cell>
          <cell r="C286" t="str">
            <v>REPUR_REMAINING</v>
          </cell>
          <cell r="D286" t="str">
            <v>USD</v>
          </cell>
          <cell r="E286">
            <v>0</v>
          </cell>
        </row>
        <row r="287">
          <cell r="B287" t="str">
            <v>Suspended repurchase authorization</v>
          </cell>
          <cell r="C287" t="str">
            <v>REPUR_SUSPENDED</v>
          </cell>
          <cell r="D287" t="str">
            <v>USD</v>
          </cell>
          <cell r="E287">
            <v>0</v>
          </cell>
        </row>
        <row r="288">
          <cell r="B288" t="str">
            <v>Shares repurchased during period</v>
          </cell>
          <cell r="C288" t="str">
            <v>REPUR_ACTUAL</v>
          </cell>
          <cell r="D288" t="str">
            <v>USD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</row>
        <row r="289">
          <cell r="A289" t="str">
            <v>Cash Flow Statement</v>
          </cell>
          <cell r="B289">
            <v>0</v>
          </cell>
          <cell r="C289">
            <v>0</v>
          </cell>
          <cell r="D289">
            <v>0</v>
          </cell>
        </row>
        <row r="290">
          <cell r="B290" t="str">
            <v>Net income (pre-preferred dividends)</v>
          </cell>
          <cell r="C290" t="str">
            <v>CF_NI_PRE_PREF</v>
          </cell>
          <cell r="D290" t="str">
            <v>USD</v>
          </cell>
          <cell r="F290">
            <v>-11.817</v>
          </cell>
          <cell r="G290">
            <v>-22.606262620357999</v>
          </cell>
          <cell r="H290">
            <v>-34.385920337396996</v>
          </cell>
          <cell r="I290">
            <v>-47.36</v>
          </cell>
          <cell r="J290">
            <v>-54.337000000000003</v>
          </cell>
          <cell r="K290">
            <v>-72.019520882019776</v>
          </cell>
          <cell r="L290">
            <v>-73.17318526283853</v>
          </cell>
          <cell r="M290">
            <v>-66.745162097150285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-4.1943465699999996</v>
          </cell>
          <cell r="T290">
            <v>-4.9652710542820016</v>
          </cell>
          <cell r="U290">
            <v>-5.7997979315510007</v>
          </cell>
          <cell r="V290">
            <v>-7.6468470645249988</v>
          </cell>
          <cell r="W290">
            <v>-6.6559999999999997</v>
          </cell>
          <cell r="X290">
            <v>-9.9283243373970009</v>
          </cell>
          <cell r="Y290">
            <v>-9.7658109999999976</v>
          </cell>
          <cell r="Z290">
            <v>-8.0357850000000006</v>
          </cell>
          <cell r="AA290">
            <v>-9.5239999999999991</v>
          </cell>
          <cell r="AB290">
            <v>-12.39</v>
          </cell>
          <cell r="AC290">
            <v>-9.9509999999999987</v>
          </cell>
          <cell r="AD290">
            <v>-15.494999999999997</v>
          </cell>
          <cell r="AE290">
            <v>-12.508999999999999</v>
          </cell>
          <cell r="AF290">
            <v>-13.111999999999997</v>
          </cell>
          <cell r="AG290">
            <v>-12.803000000000003</v>
          </cell>
          <cell r="AH290">
            <v>-15.913</v>
          </cell>
          <cell r="AI290">
            <v>-18.158000000000001</v>
          </cell>
          <cell r="AJ290">
            <v>-17.435472563563668</v>
          </cell>
          <cell r="AK290">
            <v>-16.157209628264866</v>
          </cell>
          <cell r="AL290">
            <v>-20.268838690191238</v>
          </cell>
          <cell r="AM290">
            <v>-18.918472671361748</v>
          </cell>
          <cell r="AN290">
            <v>-17.275368738681017</v>
          </cell>
          <cell r="AO290">
            <v>-15.687912377444169</v>
          </cell>
          <cell r="AP290">
            <v>-21.291431475351594</v>
          </cell>
          <cell r="AQ290">
            <v>-18.537997456336001</v>
          </cell>
          <cell r="AR290">
            <v>-15.514107333052385</v>
          </cell>
          <cell r="AS290">
            <v>-12.941732487543499</v>
          </cell>
          <cell r="AT290">
            <v>-19.7513248202184</v>
          </cell>
        </row>
        <row r="291">
          <cell r="A291" t="str">
            <v>Other Items</v>
          </cell>
          <cell r="B291">
            <v>0</v>
          </cell>
          <cell r="C291">
            <v>0</v>
          </cell>
          <cell r="D291">
            <v>0</v>
          </cell>
        </row>
        <row r="292">
          <cell r="B292" t="str">
            <v>Beta</v>
          </cell>
          <cell r="C292" t="str">
            <v>BETA_ANALYST</v>
          </cell>
          <cell r="E292">
            <v>0</v>
          </cell>
        </row>
        <row r="293">
          <cell r="B293" t="str">
            <v>Market equity risk premium</v>
          </cell>
          <cell r="C293" t="str">
            <v>MKT_EQ_RISK_PREM</v>
          </cell>
          <cell r="E293">
            <v>0</v>
          </cell>
        </row>
        <row r="294">
          <cell r="B294" t="str">
            <v>Risk-free rate</v>
          </cell>
          <cell r="C294" t="str">
            <v>RISK_FR_RATE</v>
          </cell>
          <cell r="E294">
            <v>0</v>
          </cell>
        </row>
      </sheetData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GWRE_Live_Sheet"/>
      <sheetName val="GWRE_Validation_Sheet"/>
      <sheetName val="GWRE_Annotation_Sheet"/>
      <sheetName val="Cover"/>
      <sheetName val="IS"/>
      <sheetName val="BS"/>
      <sheetName val="CF"/>
      <sheetName val="DCF"/>
      <sheetName val="Business Analysis"/>
      <sheetName val="Variation Tables"/>
      <sheetName val="GWRE_Exchange_Sheet"/>
      <sheetName val="2020 Forecast"/>
      <sheetName val="Summary"/>
      <sheetName val="CAC"/>
      <sheetName val="TAM"/>
      <sheetName val="Sheet1"/>
      <sheetName val="US Penetration"/>
      <sheetName val="Sheet2"/>
      <sheetName val="2022 Forecast"/>
    </sheetNames>
    <sheetDataSet>
      <sheetData sheetId="0"/>
      <sheetData sheetId="1">
        <row r="1">
          <cell r="A1" t="str">
            <v>Issuer: Guidewire Software Inc.</v>
          </cell>
        </row>
        <row r="9">
          <cell r="B9" t="str">
            <v>M&amp;A probability (1 = high, 3 = low)</v>
          </cell>
          <cell r="C9" t="str">
            <v>MA_PROB</v>
          </cell>
          <cell r="E9">
            <v>3</v>
          </cell>
        </row>
        <row r="119">
          <cell r="C119" t="str">
            <v>LICENSE_REV</v>
          </cell>
        </row>
        <row r="120">
          <cell r="C120" t="str">
            <v>MAINTEN_REV</v>
          </cell>
        </row>
        <row r="121">
          <cell r="C121" t="str">
            <v>EMPLOYEES</v>
          </cell>
        </row>
        <row r="142">
          <cell r="B142" t="str">
            <v>Segment revenue name 10</v>
          </cell>
          <cell r="C142" t="str">
            <v>SEGMENT10_REV_NAME</v>
          </cell>
          <cell r="AE142">
            <v>0.108181106993</v>
          </cell>
          <cell r="AJ142">
            <v>0.116658826868</v>
          </cell>
          <cell r="AO142">
            <v>8.0177454846999993E-2</v>
          </cell>
          <cell r="AT142">
            <v>8.0177454846999993E-2</v>
          </cell>
        </row>
        <row r="143">
          <cell r="C143" t="str">
            <v>SEGMENT10_REV_VALUE</v>
          </cell>
        </row>
        <row r="197">
          <cell r="C197" t="str">
            <v>SGA_PCT_ROW</v>
          </cell>
        </row>
        <row r="204">
          <cell r="C204" t="str">
            <v>CASH_PCT_OS_US</v>
          </cell>
        </row>
        <row r="205">
          <cell r="C205" t="str">
            <v>REV_FIN_SEGMENT</v>
          </cell>
        </row>
        <row r="206">
          <cell r="C206" t="str">
            <v>EBIT_FIN_SEGMENT</v>
          </cell>
        </row>
      </sheetData>
      <sheetData sheetId="2">
        <row r="1">
          <cell r="A1" t="str">
            <v>ae5fc840-5ae4-42de-980e-02990b417e90</v>
          </cell>
        </row>
        <row r="9">
          <cell r="A9" t="str">
            <v>Scalar|||208016745|||ISSR|||MA_PROB|||False|||</v>
          </cell>
          <cell r="C9" t="str">
            <v>V_KEYWORD_ISSR_208016745_MA_PROB</v>
          </cell>
        </row>
        <row r="119">
          <cell r="C119" t="str">
            <v>V_KEYWORD_ISSR_208016745_LICENSE_REV</v>
          </cell>
        </row>
        <row r="120">
          <cell r="C120" t="str">
            <v>V_KEYWORD_ISSR_208016745_MAINTEN_REV</v>
          </cell>
        </row>
        <row r="121">
          <cell r="C121" t="str">
            <v>V_KEYWORD_ISSR_208016745_EMPLOYEES</v>
          </cell>
        </row>
        <row r="142">
          <cell r="A142" t="str">
            <v>Scalar|||208016745|||ISSR|||SEGMENT10_REV_NAME|||False|||</v>
          </cell>
          <cell r="C142" t="str">
            <v>V_KEYWORD_ISSR_208016745_SEGMENT10_REV_NAME</v>
          </cell>
        </row>
        <row r="143">
          <cell r="C143" t="str">
            <v>V_KEYWORD_ISSR_208016745_SEGMENT10_REV_VALUE</v>
          </cell>
        </row>
        <row r="197">
          <cell r="C197" t="str">
            <v>V_KEYWORD_ISSR_208016745_SGA_PCT_ROW</v>
          </cell>
        </row>
        <row r="204">
          <cell r="C204" t="str">
            <v>V_KEYWORD_ISSR_208016745_CASH_PCT_OS_US</v>
          </cell>
        </row>
        <row r="205">
          <cell r="C205" t="str">
            <v>V_KEYWORD_ISSR_208016745_REV_FIN_SEGMENT</v>
          </cell>
        </row>
        <row r="206">
          <cell r="C206" t="str">
            <v>V_KEYWORD_ISSR_208016745_EBIT_FIN_SEGMENT</v>
          </cell>
        </row>
      </sheetData>
      <sheetData sheetId="3">
        <row r="1">
          <cell r="A1" t="str">
            <v>Issuer: Guidewire Software Inc.</v>
          </cell>
        </row>
        <row r="9">
          <cell r="B9" t="str">
            <v>M&amp;A probability (1 = high, 3 = low)</v>
          </cell>
          <cell r="C9" t="str">
            <v>MA_PROB</v>
          </cell>
        </row>
        <row r="119">
          <cell r="C119" t="str">
            <v>LICENSE_REV</v>
          </cell>
        </row>
        <row r="120">
          <cell r="C120" t="str">
            <v>MAINTEN_REV</v>
          </cell>
        </row>
        <row r="121">
          <cell r="C121" t="str">
            <v>EMPLOYEES</v>
          </cell>
        </row>
        <row r="142">
          <cell r="B142" t="str">
            <v>Segment revenue name 10</v>
          </cell>
          <cell r="C142" t="str">
            <v>SEGMENT10_REV_NAME</v>
          </cell>
        </row>
        <row r="143">
          <cell r="C143" t="str">
            <v>SEGMENT10_REV_VALUE</v>
          </cell>
        </row>
        <row r="197">
          <cell r="C197" t="str">
            <v>SGA_PCT_ROW</v>
          </cell>
        </row>
        <row r="204">
          <cell r="C204" t="str">
            <v>CASH_PCT_OS_US</v>
          </cell>
        </row>
        <row r="205">
          <cell r="C205" t="str">
            <v>REV_FIN_SEGMENT</v>
          </cell>
        </row>
        <row r="206">
          <cell r="C206" t="str">
            <v>EBIT_FIN_SEGMENT</v>
          </cell>
        </row>
      </sheetData>
      <sheetData sheetId="4"/>
      <sheetData sheetId="5">
        <row r="9">
          <cell r="BY9">
            <v>350.24599999999998</v>
          </cell>
        </row>
      </sheetData>
      <sheetData sheetId="6">
        <row r="6">
          <cell r="CA6" t="str">
            <v>2Q15A</v>
          </cell>
        </row>
      </sheetData>
      <sheetData sheetId="7">
        <row r="10">
          <cell r="CO10">
            <v>6.6340000000000003</v>
          </cell>
        </row>
      </sheetData>
      <sheetData sheetId="8">
        <row r="8">
          <cell r="G8">
            <v>854.97264504294435</v>
          </cell>
        </row>
      </sheetData>
      <sheetData sheetId="9">
        <row r="8">
          <cell r="BY8">
            <v>350.24599999999998</v>
          </cell>
        </row>
      </sheetData>
      <sheetData sheetId="10"/>
      <sheetData sheetId="11">
        <row r="1">
          <cell r="A1" t="str">
            <v>Issuer: Guidewire Software Inc.</v>
          </cell>
        </row>
      </sheetData>
      <sheetData sheetId="12">
        <row r="5">
          <cell r="I5">
            <v>179.17199999999997</v>
          </cell>
        </row>
      </sheetData>
      <sheetData sheetId="13"/>
      <sheetData sheetId="14">
        <row r="43">
          <cell r="I43" t="str">
            <v>FY15A</v>
          </cell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ver"/>
      <sheetName val="IS"/>
      <sheetName val="BS"/>
      <sheetName val="CF"/>
      <sheetName val="Business Analysis"/>
      <sheetName val="XM_Live_Sheet"/>
      <sheetName val="XM_Validation_Sheet"/>
      <sheetName val="XM_Annotation_Sheet"/>
      <sheetName val="Variation Tables"/>
      <sheetName val="DCF_OLD"/>
      <sheetName val="DCF (old)"/>
      <sheetName val="Mgmt Model (old)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Estimate</v>
          </cell>
          <cell r="AN2" t="str">
            <v>Estimate</v>
          </cell>
          <cell r="AO2" t="str">
            <v>Estimate</v>
          </cell>
          <cell r="AP2" t="str">
            <v>Estimate</v>
          </cell>
          <cell r="AQ2" t="str">
            <v>Estimate</v>
          </cell>
          <cell r="AR2" t="str">
            <v>Estimate</v>
          </cell>
          <cell r="AS2" t="str">
            <v>Estimate</v>
          </cell>
          <cell r="AT2" t="str">
            <v>Estimate</v>
          </cell>
          <cell r="AU2" t="str">
            <v>Estimate</v>
          </cell>
          <cell r="AV2" t="str">
            <v>Estimate</v>
          </cell>
          <cell r="AW2" t="str">
            <v>Estimate</v>
          </cell>
          <cell r="AX2" t="str">
            <v>Estimate</v>
          </cell>
          <cell r="AY2" t="str">
            <v>Estimate</v>
          </cell>
          <cell r="AZ2" t="str">
            <v>Estimate</v>
          </cell>
          <cell r="BA2" t="str">
            <v>Estimate</v>
          </cell>
          <cell r="BB2" t="str">
            <v>Estimate</v>
          </cell>
          <cell r="BC2" t="str">
            <v>Estimate</v>
          </cell>
        </row>
        <row r="3">
          <cell r="F3">
            <v>42460</v>
          </cell>
          <cell r="G3">
            <v>42551</v>
          </cell>
          <cell r="H3">
            <v>42643</v>
          </cell>
          <cell r="I3">
            <v>42735</v>
          </cell>
          <cell r="J3">
            <v>42735</v>
          </cell>
          <cell r="K3">
            <v>42825</v>
          </cell>
          <cell r="L3">
            <v>42916</v>
          </cell>
          <cell r="M3">
            <v>43008</v>
          </cell>
          <cell r="N3">
            <v>43100</v>
          </cell>
          <cell r="O3">
            <v>43100</v>
          </cell>
          <cell r="P3">
            <v>43190</v>
          </cell>
          <cell r="Q3">
            <v>43281</v>
          </cell>
          <cell r="R3">
            <v>43373</v>
          </cell>
          <cell r="S3">
            <v>43465</v>
          </cell>
          <cell r="T3">
            <v>43465</v>
          </cell>
          <cell r="U3">
            <v>43555</v>
          </cell>
          <cell r="V3">
            <v>43646</v>
          </cell>
          <cell r="W3">
            <v>43738</v>
          </cell>
          <cell r="X3">
            <v>43830</v>
          </cell>
          <cell r="Y3">
            <v>43830</v>
          </cell>
          <cell r="Z3">
            <v>43921</v>
          </cell>
          <cell r="AA3">
            <v>44012</v>
          </cell>
          <cell r="AB3">
            <v>44104</v>
          </cell>
          <cell r="AC3">
            <v>44196</v>
          </cell>
          <cell r="AD3">
            <v>44196</v>
          </cell>
          <cell r="AE3">
            <v>44286</v>
          </cell>
          <cell r="AF3">
            <v>44377</v>
          </cell>
          <cell r="AG3">
            <v>44469</v>
          </cell>
          <cell r="AH3">
            <v>44561</v>
          </cell>
          <cell r="AI3">
            <v>44561</v>
          </cell>
          <cell r="AJ3">
            <v>44651</v>
          </cell>
          <cell r="AK3">
            <v>44742</v>
          </cell>
          <cell r="AL3">
            <v>44834</v>
          </cell>
          <cell r="AM3">
            <v>44926</v>
          </cell>
          <cell r="AN3">
            <v>44926</v>
          </cell>
          <cell r="AO3">
            <v>45016</v>
          </cell>
          <cell r="AP3">
            <v>45107</v>
          </cell>
          <cell r="AQ3">
            <v>45199</v>
          </cell>
          <cell r="AR3">
            <v>45291</v>
          </cell>
          <cell r="AS3">
            <v>45291</v>
          </cell>
          <cell r="AT3">
            <v>45382</v>
          </cell>
          <cell r="AU3">
            <v>45473</v>
          </cell>
          <cell r="AV3">
            <v>45565</v>
          </cell>
          <cell r="AW3">
            <v>45657</v>
          </cell>
          <cell r="AX3">
            <v>45657</v>
          </cell>
          <cell r="AY3">
            <v>45747</v>
          </cell>
          <cell r="AZ3">
            <v>45838</v>
          </cell>
          <cell r="BA3">
            <v>45930</v>
          </cell>
          <cell r="BB3">
            <v>46022</v>
          </cell>
          <cell r="BC3">
            <v>46022</v>
          </cell>
        </row>
        <row r="9">
          <cell r="B9" t="str">
            <v>M&amp;A probability (1 = high, 3 = low)</v>
          </cell>
          <cell r="C9" t="str">
            <v>MA_PROB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41.625999999999998</v>
          </cell>
          <cell r="G11">
            <v>44.773000000000003</v>
          </cell>
          <cell r="H11">
            <v>49.53</v>
          </cell>
          <cell r="I11">
            <v>54.673999999999999</v>
          </cell>
          <cell r="J11">
            <v>190.60300000000001</v>
          </cell>
          <cell r="K11">
            <v>61.88</v>
          </cell>
          <cell r="L11">
            <v>69.554000000000002</v>
          </cell>
          <cell r="M11">
            <v>75.646000000000001</v>
          </cell>
          <cell r="N11">
            <v>82.822999999999993</v>
          </cell>
          <cell r="O11">
            <v>289.90300000000002</v>
          </cell>
          <cell r="P11">
            <v>87.052000000000007</v>
          </cell>
          <cell r="Q11">
            <v>97.146000000000001</v>
          </cell>
          <cell r="R11">
            <v>104.244</v>
          </cell>
          <cell r="S11">
            <v>113.46599999999999</v>
          </cell>
          <cell r="T11">
            <v>401.90800000000002</v>
          </cell>
          <cell r="U11">
            <v>129.535</v>
          </cell>
          <cell r="V11">
            <v>136.83199999999999</v>
          </cell>
          <cell r="W11">
            <v>151.98099999999999</v>
          </cell>
          <cell r="X11">
            <v>172.80699999999999</v>
          </cell>
          <cell r="Y11">
            <v>591.15499999999997</v>
          </cell>
          <cell r="Z11">
            <v>176.06399999999999</v>
          </cell>
          <cell r="AA11">
            <v>181.04300000000001</v>
          </cell>
          <cell r="AB11">
            <v>192.84899999999999</v>
          </cell>
          <cell r="AC11">
            <v>213.566</v>
          </cell>
          <cell r="AD11">
            <v>763.52200000000005</v>
          </cell>
          <cell r="AE11">
            <v>238.643</v>
          </cell>
          <cell r="AF11">
            <v>249.345</v>
          </cell>
          <cell r="AG11">
            <v>271.63400000000001</v>
          </cell>
          <cell r="AH11">
            <v>316.04199999999997</v>
          </cell>
          <cell r="AI11">
            <v>1075.664</v>
          </cell>
          <cell r="AJ11">
            <v>335.64699999999999</v>
          </cell>
          <cell r="AK11">
            <v>356.36500000000001</v>
          </cell>
          <cell r="AL11">
            <v>377.53100000000001</v>
          </cell>
          <cell r="AM11">
            <v>389.08499999999998</v>
          </cell>
          <cell r="AN11">
            <v>1458.6279999999999</v>
          </cell>
          <cell r="AO11">
            <v>393.10793059999997</v>
          </cell>
          <cell r="AP11">
            <v>407.13743549999998</v>
          </cell>
          <cell r="AQ11">
            <v>424.00884600000001</v>
          </cell>
          <cell r="AR11">
            <v>440.41125499999998</v>
          </cell>
          <cell r="AS11">
            <v>1664.6654670999999</v>
          </cell>
          <cell r="AT11">
            <v>445.60284291099998</v>
          </cell>
          <cell r="AU11">
            <v>462.47775686350002</v>
          </cell>
          <cell r="AV11">
            <v>485.30195926825002</v>
          </cell>
          <cell r="AW11">
            <v>502.07865100574998</v>
          </cell>
          <cell r="AX11">
            <v>1895.4612100485001</v>
          </cell>
          <cell r="AY11">
            <v>503.24679790008003</v>
          </cell>
          <cell r="AZ11">
            <v>514.29490311936001</v>
          </cell>
          <cell r="BA11">
            <v>539.24030959936294</v>
          </cell>
          <cell r="BB11">
            <v>559.02728445595903</v>
          </cell>
          <cell r="BC11">
            <v>2115.80929507476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-12.909000000000001</v>
          </cell>
          <cell r="G12">
            <v>-14.065</v>
          </cell>
          <cell r="H12">
            <v>-15.766</v>
          </cell>
          <cell r="I12">
            <v>-18.152000000000001</v>
          </cell>
          <cell r="J12">
            <v>-60.972999999999999</v>
          </cell>
          <cell r="K12">
            <v>-17.52</v>
          </cell>
          <cell r="L12">
            <v>-18.305</v>
          </cell>
          <cell r="M12">
            <v>-20.675000000000001</v>
          </cell>
          <cell r="N12">
            <v>-22.443000000000001</v>
          </cell>
          <cell r="O12">
            <v>-78.941999999999993</v>
          </cell>
          <cell r="P12">
            <v>-23.664000000000001</v>
          </cell>
          <cell r="Q12">
            <v>-24.652000000000001</v>
          </cell>
          <cell r="R12">
            <v>-26.734000000000002</v>
          </cell>
          <cell r="S12">
            <v>-26.76</v>
          </cell>
          <cell r="T12">
            <v>-101.81</v>
          </cell>
          <cell r="U12">
            <v>-28.047999999999998</v>
          </cell>
          <cell r="V12">
            <v>-30.965</v>
          </cell>
          <cell r="W12">
            <v>-37.479999999999997</v>
          </cell>
          <cell r="X12">
            <v>-46.533999999999999</v>
          </cell>
          <cell r="Y12">
            <v>-143.02699999999999</v>
          </cell>
          <cell r="Z12">
            <v>-47.4</v>
          </cell>
          <cell r="AA12">
            <v>-43.371000000000002</v>
          </cell>
          <cell r="AB12">
            <v>-45.463999999999999</v>
          </cell>
          <cell r="AC12">
            <v>-49.820999999999998</v>
          </cell>
          <cell r="AD12">
            <v>-186.05600000000001</v>
          </cell>
          <cell r="AE12">
            <v>-54.460999999999999</v>
          </cell>
          <cell r="AF12">
            <v>-54.362000000000002</v>
          </cell>
          <cell r="AG12">
            <v>-56.908000000000001</v>
          </cell>
          <cell r="AH12">
            <v>-73.850999999999999</v>
          </cell>
          <cell r="AI12">
            <v>-239.58199999999999</v>
          </cell>
          <cell r="AJ12">
            <v>-79.084999999999994</v>
          </cell>
          <cell r="AK12">
            <v>-84.366</v>
          </cell>
          <cell r="AL12">
            <v>-89.694000000000003</v>
          </cell>
          <cell r="AM12">
            <v>-93.784000000000006</v>
          </cell>
          <cell r="AN12">
            <v>-346.92899999999997</v>
          </cell>
          <cell r="AO12">
            <v>-89.004403970200002</v>
          </cell>
          <cell r="AP12">
            <v>-93.025056763500004</v>
          </cell>
          <cell r="AQ12">
            <v>-98.584668089999994</v>
          </cell>
          <cell r="AR12">
            <v>-100.59666425</v>
          </cell>
          <cell r="AS12">
            <v>-381.21079307370002</v>
          </cell>
          <cell r="AT12">
            <v>-95.680623958675994</v>
          </cell>
          <cell r="AU12">
            <v>-101.263894250256</v>
          </cell>
          <cell r="AV12">
            <v>-108.35752703692199</v>
          </cell>
          <cell r="AW12">
            <v>-109.342079483684</v>
          </cell>
          <cell r="AX12">
            <v>-414.64412472953802</v>
          </cell>
          <cell r="AY12">
            <v>-104.12830284588399</v>
          </cell>
          <cell r="AZ12">
            <v>-109.741586713879</v>
          </cell>
          <cell r="BA12">
            <v>-117.306520420524</v>
          </cell>
          <cell r="BB12">
            <v>-118.59870286495899</v>
          </cell>
          <cell r="BC12">
            <v>-449.77511284524599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-28.277999999999999</v>
          </cell>
          <cell r="G13">
            <v>-27.422000000000001</v>
          </cell>
          <cell r="H13">
            <v>-29.327999999999999</v>
          </cell>
          <cell r="I13">
            <v>-32.247999999999998</v>
          </cell>
          <cell r="J13">
            <v>-117.276</v>
          </cell>
          <cell r="K13">
            <v>-38.561</v>
          </cell>
          <cell r="L13">
            <v>-37.344999999999999</v>
          </cell>
          <cell r="M13">
            <v>-39.051000000000002</v>
          </cell>
          <cell r="N13">
            <v>-46.496000000000002</v>
          </cell>
          <cell r="O13">
            <v>-161.453</v>
          </cell>
          <cell r="P13">
            <v>-56.354999999999997</v>
          </cell>
          <cell r="Q13">
            <v>-53.996000000000002</v>
          </cell>
          <cell r="R13">
            <v>-54.954000000000001</v>
          </cell>
          <cell r="S13">
            <v>-67.486000000000004</v>
          </cell>
          <cell r="T13">
            <v>-232.791</v>
          </cell>
          <cell r="U13">
            <v>-93.753</v>
          </cell>
          <cell r="V13">
            <v>-85.266000000000005</v>
          </cell>
          <cell r="W13">
            <v>-97.441999999999993</v>
          </cell>
          <cell r="X13">
            <v>-109.804</v>
          </cell>
          <cell r="Y13">
            <v>-386.26499999999999</v>
          </cell>
          <cell r="Z13">
            <v>-119.20399999999999</v>
          </cell>
          <cell r="AA13">
            <v>-106.875</v>
          </cell>
          <cell r="AB13">
            <v>-106.745</v>
          </cell>
          <cell r="AC13">
            <v>-129.78800000000001</v>
          </cell>
          <cell r="AD13">
            <v>-462.61200000000002</v>
          </cell>
          <cell r="AE13">
            <v>-135.91900000000001</v>
          </cell>
          <cell r="AF13">
            <v>-138.02600000000001</v>
          </cell>
          <cell r="AG13">
            <v>-164.62899999999999</v>
          </cell>
          <cell r="AH13">
            <v>-184.69200000000001</v>
          </cell>
          <cell r="AI13">
            <v>-623.26599999999996</v>
          </cell>
          <cell r="AJ13">
            <v>-200.69800000000001</v>
          </cell>
          <cell r="AK13">
            <v>-196.95599999999999</v>
          </cell>
          <cell r="AL13">
            <v>-197.34899999999999</v>
          </cell>
          <cell r="AM13">
            <v>-205.59800000000001</v>
          </cell>
          <cell r="AN13">
            <v>-800.601</v>
          </cell>
          <cell r="AO13">
            <v>-218.87008</v>
          </cell>
          <cell r="AP13">
            <v>-204.49716000000001</v>
          </cell>
          <cell r="AQ13">
            <v>-205.24296000000001</v>
          </cell>
          <cell r="AR13">
            <v>-211.40969999999999</v>
          </cell>
          <cell r="AS13">
            <v>-840.01990000000001</v>
          </cell>
          <cell r="AT13">
            <v>-243.36098559999999</v>
          </cell>
          <cell r="AU13">
            <v>-223.9052988</v>
          </cell>
          <cell r="AV13">
            <v>-226.43116079999999</v>
          </cell>
          <cell r="AW13">
            <v>-233.21130779999999</v>
          </cell>
          <cell r="AX13">
            <v>-926.90875300000005</v>
          </cell>
          <cell r="AY13">
            <v>-262.07080473600001</v>
          </cell>
          <cell r="AZ13">
            <v>-241.07473096800001</v>
          </cell>
          <cell r="BA13">
            <v>-245.69567412000001</v>
          </cell>
          <cell r="BB13">
            <v>-254.97723723600001</v>
          </cell>
          <cell r="BC13">
            <v>-1003.81844706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-41.186999999999998</v>
          </cell>
          <cell r="G14">
            <v>-41.487000000000002</v>
          </cell>
          <cell r="H14">
            <v>-45.094000000000001</v>
          </cell>
          <cell r="I14">
            <v>-50.4</v>
          </cell>
          <cell r="J14">
            <v>-178.249</v>
          </cell>
          <cell r="K14">
            <v>-56.081000000000003</v>
          </cell>
          <cell r="L14">
            <v>-55.65</v>
          </cell>
          <cell r="M14">
            <v>-59.725999999999999</v>
          </cell>
          <cell r="N14">
            <v>-68.938999999999993</v>
          </cell>
          <cell r="O14">
            <v>-240.39500000000001</v>
          </cell>
          <cell r="P14">
            <v>-80.019000000000005</v>
          </cell>
          <cell r="Q14">
            <v>-78.647999999999996</v>
          </cell>
          <cell r="R14">
            <v>-81.688000000000002</v>
          </cell>
          <cell r="S14">
            <v>-94.245999999999995</v>
          </cell>
          <cell r="T14">
            <v>-334.601</v>
          </cell>
          <cell r="U14">
            <v>-121.801</v>
          </cell>
          <cell r="V14">
            <v>-116.23099999999999</v>
          </cell>
          <cell r="W14">
            <v>-134.922</v>
          </cell>
          <cell r="X14">
            <v>-156.33799999999999</v>
          </cell>
          <cell r="Y14">
            <v>-529.29200000000003</v>
          </cell>
          <cell r="Z14">
            <v>-166.60400000000001</v>
          </cell>
          <cell r="AA14">
            <v>-150.24600000000001</v>
          </cell>
          <cell r="AB14">
            <v>-152.209</v>
          </cell>
          <cell r="AC14">
            <v>-179.60900000000001</v>
          </cell>
          <cell r="AD14">
            <v>-648.66800000000001</v>
          </cell>
          <cell r="AE14">
            <v>-190.38</v>
          </cell>
          <cell r="AF14">
            <v>-192.38800000000001</v>
          </cell>
          <cell r="AG14">
            <v>-221.53700000000001</v>
          </cell>
          <cell r="AH14">
            <v>-258.54300000000001</v>
          </cell>
          <cell r="AI14">
            <v>-862.84799999999996</v>
          </cell>
          <cell r="AJ14">
            <v>-279.78300000000002</v>
          </cell>
          <cell r="AK14">
            <v>-281.322</v>
          </cell>
          <cell r="AL14">
            <v>-287.04300000000001</v>
          </cell>
          <cell r="AM14">
            <v>-299.38200000000001</v>
          </cell>
          <cell r="AN14">
            <v>-1147.53</v>
          </cell>
          <cell r="AO14">
            <v>-307.8744839702</v>
          </cell>
          <cell r="AP14">
            <v>-297.52221676350001</v>
          </cell>
          <cell r="AQ14">
            <v>-303.82762809000002</v>
          </cell>
          <cell r="AR14">
            <v>-312.00636424999999</v>
          </cell>
          <cell r="AS14">
            <v>-1221.2306930737</v>
          </cell>
          <cell r="AT14">
            <v>-339.04160955867599</v>
          </cell>
          <cell r="AU14">
            <v>-325.16919305025698</v>
          </cell>
          <cell r="AV14">
            <v>-334.78868783692201</v>
          </cell>
          <cell r="AW14">
            <v>-342.553387283684</v>
          </cell>
          <cell r="AX14">
            <v>-1341.5528777295399</v>
          </cell>
          <cell r="AY14">
            <v>-366.19910758188399</v>
          </cell>
          <cell r="AZ14">
            <v>-350.81631768187901</v>
          </cell>
          <cell r="BA14">
            <v>-363.00219454052399</v>
          </cell>
          <cell r="BB14">
            <v>-373.57594010095897</v>
          </cell>
          <cell r="BC14">
            <v>-1453.59355990525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-4.3739999999999997</v>
          </cell>
          <cell r="G15">
            <v>-5.133</v>
          </cell>
          <cell r="H15">
            <v>-5.7949999999999999</v>
          </cell>
          <cell r="I15">
            <v>-6.6909999999999998</v>
          </cell>
          <cell r="J15">
            <v>-21.992999999999999</v>
          </cell>
          <cell r="K15">
            <v>-7.5819999999999999</v>
          </cell>
          <cell r="L15">
            <v>-9.4190000000000005</v>
          </cell>
          <cell r="M15">
            <v>-10.744999999999999</v>
          </cell>
          <cell r="N15">
            <v>-11.496</v>
          </cell>
          <cell r="O15">
            <v>-39.241999999999997</v>
          </cell>
          <cell r="P15">
            <v>-12.35</v>
          </cell>
          <cell r="Q15">
            <v>-14.436</v>
          </cell>
          <cell r="R15">
            <v>-16.882999999999999</v>
          </cell>
          <cell r="S15">
            <v>-19.992999999999999</v>
          </cell>
          <cell r="T15">
            <v>-63.661999999999999</v>
          </cell>
          <cell r="U15">
            <v>-20.681999999999999</v>
          </cell>
          <cell r="V15">
            <v>-26.433</v>
          </cell>
          <cell r="W15">
            <v>-29.216999999999999</v>
          </cell>
          <cell r="X15">
            <v>-34.982999999999997</v>
          </cell>
          <cell r="Y15">
            <v>-111.315</v>
          </cell>
          <cell r="Z15">
            <v>-33.524999999999999</v>
          </cell>
          <cell r="AA15">
            <v>-34.149000000000001</v>
          </cell>
          <cell r="AB15">
            <v>-38.146000000000001</v>
          </cell>
          <cell r="AC15">
            <v>-38.619999999999997</v>
          </cell>
          <cell r="AD15">
            <v>-144.44</v>
          </cell>
          <cell r="AE15">
            <v>-41.473999999999997</v>
          </cell>
          <cell r="AF15">
            <v>-45.49</v>
          </cell>
          <cell r="AG15">
            <v>-50.177999999999997</v>
          </cell>
          <cell r="AH15">
            <v>-58.237000000000002</v>
          </cell>
          <cell r="AI15">
            <v>-195.37899999999999</v>
          </cell>
          <cell r="AJ15">
            <v>-64.724000000000004</v>
          </cell>
          <cell r="AK15">
            <v>-70.599999999999994</v>
          </cell>
          <cell r="AL15">
            <v>-69.611000000000004</v>
          </cell>
          <cell r="AM15">
            <v>-67.272000000000006</v>
          </cell>
          <cell r="AN15">
            <v>-272.20699999999999</v>
          </cell>
          <cell r="AO15">
            <v>-66.665719999999993</v>
          </cell>
          <cell r="AP15">
            <v>-69.894000000000005</v>
          </cell>
          <cell r="AQ15">
            <v>-70.307109999999994</v>
          </cell>
          <cell r="AR15">
            <v>-69.962879999999998</v>
          </cell>
          <cell r="AS15">
            <v>-276.82970999999998</v>
          </cell>
          <cell r="AT15">
            <v>-73.332291999999995</v>
          </cell>
          <cell r="AU15">
            <v>-78.281279999999995</v>
          </cell>
          <cell r="AV15">
            <v>-79.447034299999999</v>
          </cell>
          <cell r="AW15">
            <v>-80.457312000000002</v>
          </cell>
          <cell r="AX15">
            <v>-311.51791830000002</v>
          </cell>
          <cell r="AY15">
            <v>-82.132167039999999</v>
          </cell>
          <cell r="AZ15">
            <v>-87.675033600000006</v>
          </cell>
          <cell r="BA15">
            <v>-88.980678416000003</v>
          </cell>
          <cell r="BB15">
            <v>-90.112189439999995</v>
          </cell>
          <cell r="BC15">
            <v>-348.90006849600002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-2.5999999999999999E-2</v>
          </cell>
          <cell r="G16">
            <v>-2.7E-2</v>
          </cell>
          <cell r="H16">
            <v>-8.5000000000000006E-2</v>
          </cell>
          <cell r="I16">
            <v>-0.56499999999999995</v>
          </cell>
          <cell r="J16">
            <v>-0.70299999999999996</v>
          </cell>
          <cell r="K16">
            <v>-0.157</v>
          </cell>
          <cell r="L16">
            <v>-5.9939999999999998</v>
          </cell>
          <cell r="M16">
            <v>-0.38600000000000001</v>
          </cell>
          <cell r="N16">
            <v>-0.41</v>
          </cell>
          <cell r="O16">
            <v>-6.9470000000000001</v>
          </cell>
          <cell r="P16">
            <v>-0.59</v>
          </cell>
          <cell r="Q16">
            <v>-1.4370000000000001</v>
          </cell>
          <cell r="R16">
            <v>-1.0760000000000001</v>
          </cell>
          <cell r="S16">
            <v>-1.4970000000000001</v>
          </cell>
          <cell r="T16">
            <v>-4.5999999999999996</v>
          </cell>
          <cell r="U16">
            <v>-491.23899999999998</v>
          </cell>
          <cell r="V16">
            <v>-185.62200000000001</v>
          </cell>
          <cell r="W16">
            <v>-73.260000000000005</v>
          </cell>
          <cell r="X16">
            <v>-126.105</v>
          </cell>
          <cell r="Y16">
            <v>-876.226</v>
          </cell>
          <cell r="Z16">
            <v>-12.502000000000001</v>
          </cell>
          <cell r="AA16">
            <v>-121.425</v>
          </cell>
          <cell r="AB16">
            <v>-84.122</v>
          </cell>
          <cell r="AC16">
            <v>-5.9640000000000004</v>
          </cell>
          <cell r="AD16">
            <v>-224.01300000000001</v>
          </cell>
          <cell r="AE16">
            <v>-202.999</v>
          </cell>
          <cell r="AF16">
            <v>-284.77300000000002</v>
          </cell>
          <cell r="AG16">
            <v>-276.82</v>
          </cell>
          <cell r="AH16">
            <v>-292.548</v>
          </cell>
          <cell r="AI16">
            <v>-1057.1400000000001</v>
          </cell>
          <cell r="AJ16">
            <v>-280.33300000000003</v>
          </cell>
          <cell r="AK16">
            <v>-265.82400000000001</v>
          </cell>
          <cell r="AL16">
            <v>-247.27600000000001</v>
          </cell>
          <cell r="AM16">
            <v>-255.58199999999999</v>
          </cell>
          <cell r="AN16">
            <v>-1049.0150000000001</v>
          </cell>
          <cell r="AO16">
            <v>-247.65799627800001</v>
          </cell>
          <cell r="AP16">
            <v>-248.35383565500001</v>
          </cell>
          <cell r="AQ16">
            <v>-245.92513068</v>
          </cell>
          <cell r="AR16">
            <v>-246.63030280000001</v>
          </cell>
          <cell r="AS16">
            <v>-988.56726541299997</v>
          </cell>
          <cell r="AT16">
            <v>-236.16950674283001</v>
          </cell>
          <cell r="AU16">
            <v>-231.23887843175001</v>
          </cell>
          <cell r="AV16">
            <v>-228.091920856077</v>
          </cell>
          <cell r="AW16">
            <v>-220.91460644252999</v>
          </cell>
          <cell r="AX16">
            <v>-916.41491247318697</v>
          </cell>
          <cell r="AY16">
            <v>-206.33118713903301</v>
          </cell>
          <cell r="AZ16">
            <v>-200.57501221654999</v>
          </cell>
          <cell r="BA16">
            <v>-199.518914551764</v>
          </cell>
          <cell r="BB16">
            <v>-195.659549559586</v>
          </cell>
          <cell r="BC16">
            <v>-802.08466346693297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-45.561</v>
          </cell>
          <cell r="G18">
            <v>-46.62</v>
          </cell>
          <cell r="H18">
            <v>-50.889000000000003</v>
          </cell>
          <cell r="I18">
            <v>-57.091000000000001</v>
          </cell>
          <cell r="J18">
            <v>-200.24199999999999</v>
          </cell>
          <cell r="K18">
            <v>-63.662999999999997</v>
          </cell>
          <cell r="L18">
            <v>-65.069000000000003</v>
          </cell>
          <cell r="M18">
            <v>-70.471000000000004</v>
          </cell>
          <cell r="N18">
            <v>-80.435000000000002</v>
          </cell>
          <cell r="O18">
            <v>-279.637</v>
          </cell>
          <cell r="P18">
            <v>-92.369</v>
          </cell>
          <cell r="Q18">
            <v>-93.084000000000003</v>
          </cell>
          <cell r="R18">
            <v>-98.570999999999998</v>
          </cell>
          <cell r="S18">
            <v>-114.239</v>
          </cell>
          <cell r="T18">
            <v>-398.26299999999998</v>
          </cell>
          <cell r="U18">
            <v>-142.483</v>
          </cell>
          <cell r="V18">
            <v>-142.66399999999999</v>
          </cell>
          <cell r="W18">
            <v>-164.13900000000001</v>
          </cell>
          <cell r="X18">
            <v>-191.321</v>
          </cell>
          <cell r="Y18">
            <v>-640.60699999999997</v>
          </cell>
          <cell r="Z18">
            <v>-200.12899999999999</v>
          </cell>
          <cell r="AA18">
            <v>-184.39500000000001</v>
          </cell>
          <cell r="AB18">
            <v>-190.35499999999999</v>
          </cell>
          <cell r="AC18">
            <v>-218.22900000000001</v>
          </cell>
          <cell r="AD18">
            <v>-793.10799999999995</v>
          </cell>
          <cell r="AE18">
            <v>-231.85400000000001</v>
          </cell>
          <cell r="AF18">
            <v>-237.87799999999999</v>
          </cell>
          <cell r="AG18">
            <v>-258.28500000000003</v>
          </cell>
          <cell r="AH18">
            <v>-315.721</v>
          </cell>
          <cell r="AI18">
            <v>-1058.2270000000001</v>
          </cell>
          <cell r="AJ18">
            <v>-331.596</v>
          </cell>
          <cell r="AK18">
            <v>-349.12599999999998</v>
          </cell>
          <cell r="AL18">
            <v>-354.88400000000001</v>
          </cell>
          <cell r="AM18">
            <v>-365.23099999999999</v>
          </cell>
          <cell r="AN18">
            <v>-1400.837</v>
          </cell>
          <cell r="AO18">
            <v>-374.54020397020003</v>
          </cell>
          <cell r="AP18">
            <v>-367.41621676350002</v>
          </cell>
          <cell r="AQ18">
            <v>-374.13473808999998</v>
          </cell>
          <cell r="AR18">
            <v>-381.96924424999997</v>
          </cell>
          <cell r="AS18">
            <v>-1498.0604030736999</v>
          </cell>
          <cell r="AT18">
            <v>-412.37390155867598</v>
          </cell>
          <cell r="AU18">
            <v>-403.45047305025702</v>
          </cell>
          <cell r="AV18">
            <v>-414.23572213692199</v>
          </cell>
          <cell r="AW18">
            <v>-423.010699283684</v>
          </cell>
          <cell r="AX18">
            <v>-1653.0707960295399</v>
          </cell>
          <cell r="AY18">
            <v>-448.33127462188401</v>
          </cell>
          <cell r="AZ18">
            <v>-438.49135128187902</v>
          </cell>
          <cell r="BA18">
            <v>-451.98287295652398</v>
          </cell>
          <cell r="BB18">
            <v>-463.68812954095898</v>
          </cell>
          <cell r="BC18">
            <v>-1802.4936284012499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-45.561</v>
          </cell>
          <cell r="G19">
            <v>-46.62</v>
          </cell>
          <cell r="H19">
            <v>-50.889000000000003</v>
          </cell>
          <cell r="I19">
            <v>-57.091000000000001</v>
          </cell>
          <cell r="J19">
            <v>-200.24199999999999</v>
          </cell>
          <cell r="K19">
            <v>-61.271000000000001</v>
          </cell>
          <cell r="L19">
            <v>-62.558</v>
          </cell>
          <cell r="M19">
            <v>-67.808999999999997</v>
          </cell>
          <cell r="N19">
            <v>-77.441000000000003</v>
          </cell>
          <cell r="O19">
            <v>-269.07799999999997</v>
          </cell>
          <cell r="P19">
            <v>-89.22</v>
          </cell>
          <cell r="Q19">
            <v>-89.661000000000001</v>
          </cell>
          <cell r="R19">
            <v>-94.969160477315</v>
          </cell>
          <cell r="S19">
            <v>-109.742835919733</v>
          </cell>
          <cell r="T19">
            <v>-383.59299639704898</v>
          </cell>
          <cell r="U19">
            <v>-138.578</v>
          </cell>
          <cell r="V19">
            <v>-138.488</v>
          </cell>
          <cell r="W19">
            <v>-159.28399999999999</v>
          </cell>
          <cell r="X19">
            <v>-186.02</v>
          </cell>
          <cell r="Y19">
            <v>-622.37</v>
          </cell>
          <cell r="Z19">
            <v>-194.465</v>
          </cell>
          <cell r="AA19">
            <v>-178.661</v>
          </cell>
          <cell r="AB19">
            <v>-184.274</v>
          </cell>
          <cell r="AC19">
            <v>-210.70500000000001</v>
          </cell>
          <cell r="AD19">
            <v>-768.10500000000002</v>
          </cell>
          <cell r="AE19">
            <v>-224.64599999999999</v>
          </cell>
          <cell r="AF19">
            <v>-230.21100000000001</v>
          </cell>
          <cell r="AG19">
            <v>-250.43899999999999</v>
          </cell>
          <cell r="AH19">
            <v>-306.56299999999999</v>
          </cell>
          <cell r="AI19">
            <v>-1026.348</v>
          </cell>
          <cell r="AJ19">
            <v>-321.65800000000002</v>
          </cell>
          <cell r="AK19">
            <v>-338.12400000000002</v>
          </cell>
          <cell r="AL19">
            <v>-343.54199999999997</v>
          </cell>
          <cell r="AM19">
            <v>-353.27800000000002</v>
          </cell>
          <cell r="AN19">
            <v>-1356.6020000000001</v>
          </cell>
          <cell r="AO19">
            <v>-352.97570397020002</v>
          </cell>
          <cell r="AP19">
            <v>-346.43573504109997</v>
          </cell>
          <cell r="AQ19">
            <v>-353.62375479783998</v>
          </cell>
          <cell r="AR19">
            <v>-361.81332390305602</v>
          </cell>
          <cell r="AS19">
            <v>-1414.8485177122</v>
          </cell>
          <cell r="AT19">
            <v>-392.47192822642597</v>
          </cell>
          <cell r="AU19">
            <v>-383.97908710104298</v>
          </cell>
          <cell r="AV19">
            <v>-395.09280263360802</v>
          </cell>
          <cell r="AW19">
            <v>-404.08351487326303</v>
          </cell>
          <cell r="AX19">
            <v>-1575.62733283434</v>
          </cell>
          <cell r="AY19">
            <v>-429.53953337398502</v>
          </cell>
          <cell r="AZ19">
            <v>-419.81742036611899</v>
          </cell>
          <cell r="BA19">
            <v>-433.376302971423</v>
          </cell>
          <cell r="BB19">
            <v>-445.05487547077001</v>
          </cell>
          <cell r="BC19">
            <v>-1727.7881321822999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-3.9350000000000001</v>
          </cell>
          <cell r="G20">
            <v>-1.847</v>
          </cell>
          <cell r="H20">
            <v>-1.359</v>
          </cell>
          <cell r="I20">
            <v>-2.4169999999999998</v>
          </cell>
          <cell r="J20">
            <v>-9.6389999999999993</v>
          </cell>
          <cell r="K20">
            <v>0.60899999999999999</v>
          </cell>
          <cell r="L20">
            <v>6.9960000000000004</v>
          </cell>
          <cell r="M20">
            <v>7.8369999999999997</v>
          </cell>
          <cell r="N20">
            <v>5.3819999999999997</v>
          </cell>
          <cell r="O20">
            <v>20.824999999999999</v>
          </cell>
          <cell r="P20">
            <v>-2.1680000000000001</v>
          </cell>
          <cell r="Q20">
            <v>7.4850000000000003</v>
          </cell>
          <cell r="R20">
            <v>9.2748395226849993</v>
          </cell>
          <cell r="S20">
            <v>3.7231640802669999</v>
          </cell>
          <cell r="T20">
            <v>18.315003602950998</v>
          </cell>
          <cell r="U20">
            <v>-9.0429999999999993</v>
          </cell>
          <cell r="V20">
            <v>-1.6559999999999999</v>
          </cell>
          <cell r="W20">
            <v>-7.3029999999999999</v>
          </cell>
          <cell r="X20">
            <v>-13.212999999999999</v>
          </cell>
          <cell r="Y20">
            <v>-31.215</v>
          </cell>
          <cell r="Z20">
            <v>-18.401</v>
          </cell>
          <cell r="AA20">
            <v>2.3820000000000001</v>
          </cell>
          <cell r="AB20">
            <v>8.5749999999999993</v>
          </cell>
          <cell r="AC20">
            <v>2.8610000000000002</v>
          </cell>
          <cell r="AD20">
            <v>-4.5830000000000002</v>
          </cell>
          <cell r="AE20">
            <v>13.997</v>
          </cell>
          <cell r="AF20">
            <v>19.134</v>
          </cell>
          <cell r="AG20">
            <v>21.195</v>
          </cell>
          <cell r="AH20">
            <v>9.4789999999999992</v>
          </cell>
          <cell r="AI20">
            <v>49.316000000000003</v>
          </cell>
          <cell r="AJ20">
            <v>13.989000000000001</v>
          </cell>
          <cell r="AK20">
            <v>18.241</v>
          </cell>
          <cell r="AL20">
            <v>33.988999999999997</v>
          </cell>
          <cell r="AM20">
            <v>35.807000000000002</v>
          </cell>
          <cell r="AN20">
            <v>102.026</v>
          </cell>
          <cell r="AO20">
            <v>40.132226629800002</v>
          </cell>
          <cell r="AP20">
            <v>60.7017004589</v>
          </cell>
          <cell r="AQ20">
            <v>70.385091202159998</v>
          </cell>
          <cell r="AR20">
            <v>78.597931096943995</v>
          </cell>
          <cell r="AS20">
            <v>249.81694938780399</v>
          </cell>
          <cell r="AT20">
            <v>53.130914684574002</v>
          </cell>
          <cell r="AU20">
            <v>78.498669762456998</v>
          </cell>
          <cell r="AV20">
            <v>90.209156634642</v>
          </cell>
          <cell r="AW20">
            <v>97.995136132487005</v>
          </cell>
          <cell r="AX20">
            <v>319.83387721416</v>
          </cell>
          <cell r="AY20">
            <v>73.707264526095003</v>
          </cell>
          <cell r="AZ20">
            <v>94.477482753241006</v>
          </cell>
          <cell r="BA20">
            <v>105.86400662794</v>
          </cell>
          <cell r="BB20">
            <v>113.97240898518901</v>
          </cell>
          <cell r="BC20">
            <v>388.02116289246601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K21">
            <v>-2.3919999999999999</v>
          </cell>
          <cell r="L21">
            <v>-2.5110000000000001</v>
          </cell>
          <cell r="M21">
            <v>-2.6619999999999999</v>
          </cell>
          <cell r="N21">
            <v>-2.9940000000000002</v>
          </cell>
          <cell r="O21">
            <v>-10.558999999999999</v>
          </cell>
          <cell r="P21">
            <v>-3.149</v>
          </cell>
          <cell r="Q21">
            <v>-3.423</v>
          </cell>
          <cell r="R21">
            <v>-3.6018395226850002</v>
          </cell>
          <cell r="S21">
            <v>-4.4961640802670004</v>
          </cell>
          <cell r="T21">
            <v>-14.670003602951001</v>
          </cell>
          <cell r="U21">
            <v>-3.9049999999999998</v>
          </cell>
          <cell r="V21">
            <v>-4.1760000000000002</v>
          </cell>
          <cell r="W21">
            <v>-4.8550000000000004</v>
          </cell>
          <cell r="X21">
            <v>-5.3010000000000002</v>
          </cell>
          <cell r="Y21">
            <v>-18.236999999999998</v>
          </cell>
          <cell r="Z21">
            <v>-5.6639999999999997</v>
          </cell>
          <cell r="AA21">
            <v>-5.734</v>
          </cell>
          <cell r="AB21">
            <v>-6.0810000000000004</v>
          </cell>
          <cell r="AC21">
            <v>-7.524</v>
          </cell>
          <cell r="AD21">
            <v>-25.003</v>
          </cell>
          <cell r="AE21">
            <v>-7.2080000000000002</v>
          </cell>
          <cell r="AF21">
            <v>-7.6669999999999998</v>
          </cell>
          <cell r="AG21">
            <v>-7.8460000000000001</v>
          </cell>
          <cell r="AH21">
            <v>-9.1579999999999995</v>
          </cell>
          <cell r="AI21">
            <v>-31.879000000000001</v>
          </cell>
          <cell r="AJ21">
            <v>-9.9380000000000006</v>
          </cell>
          <cell r="AK21">
            <v>-11.002000000000001</v>
          </cell>
          <cell r="AL21">
            <v>-11.342000000000001</v>
          </cell>
          <cell r="AM21">
            <v>-11.952999999999999</v>
          </cell>
          <cell r="AN21">
            <v>-44.234999999999999</v>
          </cell>
          <cell r="AO21">
            <v>-21.564499999999999</v>
          </cell>
          <cell r="AP21">
            <v>-20.9804817224</v>
          </cell>
          <cell r="AQ21">
            <v>-20.510983292159999</v>
          </cell>
          <cell r="AR21">
            <v>-20.155920346944001</v>
          </cell>
          <cell r="AS21">
            <v>-83.211885361504002</v>
          </cell>
          <cell r="AT21">
            <v>-19.901973332250002</v>
          </cell>
          <cell r="AU21">
            <v>-19.471385949213001</v>
          </cell>
          <cell r="AV21">
            <v>-19.142919503314001</v>
          </cell>
          <cell r="AW21">
            <v>-18.927184410420999</v>
          </cell>
          <cell r="AX21">
            <v>-77.443463195198007</v>
          </cell>
          <cell r="AY21">
            <v>-18.791741247899001</v>
          </cell>
          <cell r="AZ21">
            <v>-18.67393091576</v>
          </cell>
          <cell r="BA21">
            <v>-18.606569985101999</v>
          </cell>
          <cell r="BB21">
            <v>-18.633254070189</v>
          </cell>
          <cell r="BC21">
            <v>-74.705496218950003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-1.2999999999999999E-2</v>
          </cell>
          <cell r="G22">
            <v>-3.5999999999999997E-2</v>
          </cell>
          <cell r="H22">
            <v>-6.9000000000000006E-2</v>
          </cell>
          <cell r="I22">
            <v>-6.9000000000000006E-2</v>
          </cell>
          <cell r="J22">
            <v>-0.187</v>
          </cell>
          <cell r="K22">
            <v>-6.9000000000000006E-2</v>
          </cell>
          <cell r="L22">
            <v>-5.8999999999999997E-2</v>
          </cell>
          <cell r="M22">
            <v>-4.9000000000000002E-2</v>
          </cell>
          <cell r="N22">
            <v>-4.9000000000000002E-2</v>
          </cell>
          <cell r="O22">
            <v>-0.22600000000000001</v>
          </cell>
          <cell r="P22">
            <v>-4.9000000000000002E-2</v>
          </cell>
          <cell r="Q22">
            <v>-0.33400000000000002</v>
          </cell>
          <cell r="R22">
            <v>-0.33400000000000002</v>
          </cell>
          <cell r="S22">
            <v>-0.33400000000000002</v>
          </cell>
          <cell r="T22">
            <v>-1.0509999999999999</v>
          </cell>
          <cell r="U22">
            <v>-0.39100000000000001</v>
          </cell>
          <cell r="V22">
            <v>-0.36399999999999999</v>
          </cell>
          <cell r="W22">
            <v>-0.36299999999999999</v>
          </cell>
          <cell r="X22">
            <v>-0.36</v>
          </cell>
          <cell r="Y22">
            <v>-1.478</v>
          </cell>
          <cell r="Z22">
            <v>-0.36399999999999999</v>
          </cell>
          <cell r="AA22">
            <v>-0.36399999999999999</v>
          </cell>
          <cell r="AB22">
            <v>-0.36299999999999999</v>
          </cell>
          <cell r="AC22">
            <v>-0.36299999999999999</v>
          </cell>
          <cell r="AD22">
            <v>-1.454</v>
          </cell>
          <cell r="AE22">
            <v>-0.36399999999999999</v>
          </cell>
          <cell r="AF22">
            <v>-0.36299999999999999</v>
          </cell>
          <cell r="AG22">
            <v>-0.56299999999999994</v>
          </cell>
          <cell r="AH22">
            <v>-12.84</v>
          </cell>
          <cell r="AI22">
            <v>-14.13</v>
          </cell>
          <cell r="AJ22">
            <v>-13.417</v>
          </cell>
          <cell r="AK22">
            <v>-13.356</v>
          </cell>
          <cell r="AL22">
            <v>-13.303000000000001</v>
          </cell>
          <cell r="AM22">
            <v>-13.228999999999999</v>
          </cell>
          <cell r="AN22">
            <v>-53.305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-3.9350000000000001</v>
          </cell>
          <cell r="G23">
            <v>-1.847</v>
          </cell>
          <cell r="H23">
            <v>-1.359</v>
          </cell>
          <cell r="I23">
            <v>-2.4169999999999998</v>
          </cell>
          <cell r="J23">
            <v>-9.6389999999999993</v>
          </cell>
          <cell r="K23">
            <v>-1.7829999999999999</v>
          </cell>
          <cell r="L23">
            <v>4.4850000000000003</v>
          </cell>
          <cell r="M23">
            <v>5.1749999999999998</v>
          </cell>
          <cell r="N23">
            <v>2.3879999999999999</v>
          </cell>
          <cell r="O23">
            <v>10.266</v>
          </cell>
          <cell r="P23">
            <v>-5.3170000000000002</v>
          </cell>
          <cell r="Q23">
            <v>4.0620000000000003</v>
          </cell>
          <cell r="R23">
            <v>5.673</v>
          </cell>
          <cell r="S23">
            <v>-0.77300000000000002</v>
          </cell>
          <cell r="T23">
            <v>3.645</v>
          </cell>
          <cell r="U23">
            <v>-12.948</v>
          </cell>
          <cell r="V23">
            <v>-5.8319999999999999</v>
          </cell>
          <cell r="W23">
            <v>-12.157999999999999</v>
          </cell>
          <cell r="X23">
            <v>-18.513999999999999</v>
          </cell>
          <cell r="Y23">
            <v>-49.451999999999998</v>
          </cell>
          <cell r="Z23">
            <v>-24.065000000000001</v>
          </cell>
          <cell r="AA23">
            <v>-3.3519999999999999</v>
          </cell>
          <cell r="AB23">
            <v>2.4940000000000002</v>
          </cell>
          <cell r="AC23">
            <v>-4.6630000000000003</v>
          </cell>
          <cell r="AD23">
            <v>-29.585999999999999</v>
          </cell>
          <cell r="AE23">
            <v>6.7889999999999997</v>
          </cell>
          <cell r="AF23">
            <v>11.467000000000001</v>
          </cell>
          <cell r="AG23">
            <v>13.349</v>
          </cell>
          <cell r="AH23">
            <v>0.32100000000000001</v>
          </cell>
          <cell r="AI23">
            <v>17.437000000000001</v>
          </cell>
          <cell r="AJ23">
            <v>4.0510000000000002</v>
          </cell>
          <cell r="AK23">
            <v>7.2389999999999999</v>
          </cell>
          <cell r="AL23">
            <v>22.646999999999998</v>
          </cell>
          <cell r="AM23">
            <v>23.853999999999999</v>
          </cell>
          <cell r="AN23">
            <v>57.790999999999997</v>
          </cell>
          <cell r="AO23">
            <v>18.567726629799999</v>
          </cell>
          <cell r="AP23">
            <v>39.721218736499999</v>
          </cell>
          <cell r="AQ23">
            <v>49.874107909999999</v>
          </cell>
          <cell r="AR23">
            <v>58.442010750000001</v>
          </cell>
          <cell r="AS23">
            <v>166.6050640263</v>
          </cell>
          <cell r="AT23">
            <v>33.228941352324</v>
          </cell>
          <cell r="AU23">
            <v>59.027283813243002</v>
          </cell>
          <cell r="AV23">
            <v>71.066237131327995</v>
          </cell>
          <cell r="AW23">
            <v>79.067951722065999</v>
          </cell>
          <cell r="AX23">
            <v>242.39041401896199</v>
          </cell>
          <cell r="AY23">
            <v>54.915523278195998</v>
          </cell>
          <cell r="AZ23">
            <v>75.803551837480995</v>
          </cell>
          <cell r="BA23">
            <v>87.257436642838996</v>
          </cell>
          <cell r="BB23">
            <v>95.339154914999995</v>
          </cell>
          <cell r="BC23">
            <v>313.31566667351501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0.158</v>
          </cell>
          <cell r="G29">
            <v>-0.161</v>
          </cell>
          <cell r="H29">
            <v>-3.1E-2</v>
          </cell>
          <cell r="I29">
            <v>-0.46700000000000003</v>
          </cell>
          <cell r="J29">
            <v>-0.501</v>
          </cell>
          <cell r="K29">
            <v>0.20100000000000001</v>
          </cell>
          <cell r="L29">
            <v>0.47</v>
          </cell>
          <cell r="M29">
            <v>0.46</v>
          </cell>
          <cell r="N29">
            <v>0.23799999999999999</v>
          </cell>
          <cell r="O29">
            <v>1.369</v>
          </cell>
          <cell r="P29">
            <v>1.034</v>
          </cell>
          <cell r="Q29">
            <v>-0.71399999999999997</v>
          </cell>
          <cell r="R29">
            <v>-4.3999999999999997E-2</v>
          </cell>
          <cell r="S29">
            <v>-0.107</v>
          </cell>
          <cell r="T29">
            <v>0.16900000000000001</v>
          </cell>
          <cell r="U29">
            <v>-2.5000000000000001E-2</v>
          </cell>
          <cell r="V29">
            <v>-0.22800000000000001</v>
          </cell>
          <cell r="W29">
            <v>-0.41299999999999998</v>
          </cell>
          <cell r="X29">
            <v>0.18</v>
          </cell>
          <cell r="Y29">
            <v>-0.48599999999999999</v>
          </cell>
          <cell r="Z29">
            <v>0.48499999999999999</v>
          </cell>
          <cell r="AA29">
            <v>-0.41199999999999998</v>
          </cell>
          <cell r="AB29">
            <v>-0.55600000000000005</v>
          </cell>
          <cell r="AC29">
            <v>-0.48899999999999999</v>
          </cell>
          <cell r="AD29">
            <v>-0.97199999999999998</v>
          </cell>
          <cell r="AE29">
            <v>-1.74</v>
          </cell>
          <cell r="AF29">
            <v>-1.1910000000000001</v>
          </cell>
          <cell r="AG29">
            <v>-3.16</v>
          </cell>
          <cell r="AH29">
            <v>12.743</v>
          </cell>
          <cell r="AI29">
            <v>6.6520000000000001</v>
          </cell>
          <cell r="AJ29">
            <v>0.67400000000000004</v>
          </cell>
          <cell r="AK29">
            <v>0.50700000000000001</v>
          </cell>
          <cell r="AL29">
            <v>-0.94199999999999995</v>
          </cell>
          <cell r="AM29">
            <v>4.1589999999999998</v>
          </cell>
          <cell r="AN29">
            <v>4.3979999999999997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-3.7770000000000001</v>
          </cell>
          <cell r="G30">
            <v>-2.008</v>
          </cell>
          <cell r="H30">
            <v>-1.39</v>
          </cell>
          <cell r="I30">
            <v>-2.8839999999999999</v>
          </cell>
          <cell r="J30">
            <v>-10.14</v>
          </cell>
          <cell r="K30">
            <v>-1.5820000000000001</v>
          </cell>
          <cell r="L30">
            <v>4.9550000000000001</v>
          </cell>
          <cell r="M30">
            <v>5.6349999999999998</v>
          </cell>
          <cell r="N30">
            <v>2.6259999999999999</v>
          </cell>
          <cell r="O30">
            <v>11.635</v>
          </cell>
          <cell r="P30">
            <v>-4.2830000000000004</v>
          </cell>
          <cell r="Q30">
            <v>3.3479999999999999</v>
          </cell>
          <cell r="R30">
            <v>5.6289999999999996</v>
          </cell>
          <cell r="S30">
            <v>-0.88</v>
          </cell>
          <cell r="T30">
            <v>3.8140000000000001</v>
          </cell>
          <cell r="U30">
            <v>-12.973000000000001</v>
          </cell>
          <cell r="V30">
            <v>-6.06</v>
          </cell>
          <cell r="W30">
            <v>-12.571</v>
          </cell>
          <cell r="X30">
            <v>-18.334</v>
          </cell>
          <cell r="Y30">
            <v>-49.938000000000002</v>
          </cell>
          <cell r="Z30">
            <v>-23.58</v>
          </cell>
          <cell r="AA30">
            <v>-3.7639999999999998</v>
          </cell>
          <cell r="AB30">
            <v>1.9379999999999999</v>
          </cell>
          <cell r="AC30">
            <v>-5.1520000000000001</v>
          </cell>
          <cell r="AD30">
            <v>-30.558</v>
          </cell>
          <cell r="AE30">
            <v>5.0490000000000004</v>
          </cell>
          <cell r="AF30">
            <v>10.276</v>
          </cell>
          <cell r="AG30">
            <v>10.189</v>
          </cell>
          <cell r="AH30">
            <v>13.064</v>
          </cell>
          <cell r="AI30">
            <v>24.088999999999999</v>
          </cell>
          <cell r="AJ30">
            <v>4.7249999999999996</v>
          </cell>
          <cell r="AK30">
            <v>7.7460000000000004</v>
          </cell>
          <cell r="AL30">
            <v>21.704999999999998</v>
          </cell>
          <cell r="AM30">
            <v>28.013000000000002</v>
          </cell>
          <cell r="AN30">
            <v>62.189</v>
          </cell>
          <cell r="AO30">
            <v>18.567726629799999</v>
          </cell>
          <cell r="AP30">
            <v>39.721218736499999</v>
          </cell>
          <cell r="AQ30">
            <v>49.874107909999999</v>
          </cell>
          <cell r="AR30">
            <v>58.442010750000001</v>
          </cell>
          <cell r="AS30">
            <v>166.6050640263</v>
          </cell>
          <cell r="AT30">
            <v>33.228941352324</v>
          </cell>
          <cell r="AU30">
            <v>59.027283813243002</v>
          </cell>
          <cell r="AV30">
            <v>71.066237131327995</v>
          </cell>
          <cell r="AW30">
            <v>79.067951722065999</v>
          </cell>
          <cell r="AX30">
            <v>242.39041401896199</v>
          </cell>
          <cell r="AY30">
            <v>54.915523278195998</v>
          </cell>
          <cell r="AZ30">
            <v>75.803551837480995</v>
          </cell>
          <cell r="BA30">
            <v>87.257436642838996</v>
          </cell>
          <cell r="BB30">
            <v>95.339154914999995</v>
          </cell>
          <cell r="BC30">
            <v>313.31566667351501</v>
          </cell>
        </row>
        <row r="34">
          <cell r="B34" t="str">
            <v>Operating lease cost</v>
          </cell>
          <cell r="C34" t="str">
            <v>LEASE_PAY</v>
          </cell>
          <cell r="D34" t="str">
            <v>USD</v>
          </cell>
        </row>
        <row r="35">
          <cell r="B35" t="str">
            <v>Lease payments (deemed interest portion)</v>
          </cell>
          <cell r="C35" t="str">
            <v>LEASE_DEEM_INT</v>
          </cell>
          <cell r="D35" t="str">
            <v>USD</v>
          </cell>
        </row>
        <row r="36">
          <cell r="B36" t="str">
            <v>Lease payments (deemed depreciation portion)</v>
          </cell>
          <cell r="C36" t="str">
            <v>LEASE_DEEM_DEPR</v>
          </cell>
          <cell r="D36" t="str">
            <v>USD</v>
          </cell>
        </row>
        <row r="37">
          <cell r="B37" t="str">
            <v>Gross interest charge</v>
          </cell>
          <cell r="C37" t="str">
            <v>NET_INT_CH</v>
          </cell>
          <cell r="D37" t="str">
            <v>USD</v>
          </cell>
        </row>
        <row r="38">
          <cell r="B38" t="str">
            <v>Income from associates (operating)</v>
          </cell>
          <cell r="C38" t="str">
            <v>ASSOCIATE_OP</v>
          </cell>
          <cell r="D38" t="str">
            <v>USD</v>
          </cell>
        </row>
        <row r="39">
          <cell r="B39" t="str">
            <v>Depreciation ROU assets   (applicable to IFRS cos.)</v>
          </cell>
          <cell r="C39" t="str">
            <v>DEPR_ROU_ASSETS</v>
          </cell>
          <cell r="D39" t="str">
            <v>USD</v>
          </cell>
        </row>
        <row r="40">
          <cell r="B40" t="str">
            <v>Lease interest charge  (applicable to IFRS cos.)</v>
          </cell>
          <cell r="C40" t="str">
            <v>LEASE_INT_CHG</v>
          </cell>
          <cell r="D40" t="str">
            <v>USD</v>
          </cell>
        </row>
        <row r="41">
          <cell r="B41" t="str">
            <v>Lease standard adopted (US GAAP ASC 842/ IFRS 16)</v>
          </cell>
          <cell r="C41" t="str">
            <v>LEASE_ADOPT</v>
          </cell>
          <cell r="E41" t="str">
            <v>Y</v>
          </cell>
        </row>
        <row r="46">
          <cell r="B46" t="str">
            <v>Total stock-based compensation (Americas software)</v>
          </cell>
          <cell r="C46" t="str">
            <v>SBC_TOTAL</v>
          </cell>
          <cell r="D46" t="str">
            <v>USD</v>
          </cell>
        </row>
        <row r="48">
          <cell r="B48" t="str">
            <v>Cash &amp; cash equivalents</v>
          </cell>
          <cell r="C48" t="str">
            <v>CASH_EQ</v>
          </cell>
          <cell r="D48" t="str">
            <v>USD</v>
          </cell>
          <cell r="F48">
            <v>60.945999999999998</v>
          </cell>
          <cell r="G48">
            <v>60.981999999999999</v>
          </cell>
          <cell r="H48">
            <v>61.585999999999999</v>
          </cell>
          <cell r="I48">
            <v>61.86</v>
          </cell>
          <cell r="J48">
            <v>61.86</v>
          </cell>
          <cell r="K48">
            <v>106.26</v>
          </cell>
          <cell r="L48">
            <v>113.056</v>
          </cell>
          <cell r="M48">
            <v>116.68300000000001</v>
          </cell>
          <cell r="N48">
            <v>113.435</v>
          </cell>
          <cell r="O48">
            <v>113.435</v>
          </cell>
          <cell r="P48">
            <v>122.57299999999999</v>
          </cell>
          <cell r="Q48">
            <v>135.61000000000001</v>
          </cell>
          <cell r="R48">
            <v>137.739</v>
          </cell>
          <cell r="S48">
            <v>115.443</v>
          </cell>
          <cell r="T48">
            <v>115.443</v>
          </cell>
          <cell r="U48">
            <v>73.045000000000002</v>
          </cell>
          <cell r="V48">
            <v>76.876000000000005</v>
          </cell>
          <cell r="W48">
            <v>58.975999999999999</v>
          </cell>
          <cell r="X48">
            <v>42.466999999999999</v>
          </cell>
          <cell r="Y48">
            <v>42.466999999999999</v>
          </cell>
          <cell r="Z48">
            <v>48.417999999999999</v>
          </cell>
          <cell r="AA48">
            <v>75.531000000000006</v>
          </cell>
          <cell r="AB48">
            <v>87.5</v>
          </cell>
          <cell r="AC48">
            <v>203.89099999999999</v>
          </cell>
          <cell r="AD48">
            <v>203.89099999999999</v>
          </cell>
          <cell r="AE48">
            <v>586.53599999999994</v>
          </cell>
          <cell r="AF48">
            <v>635.149</v>
          </cell>
          <cell r="AG48">
            <v>589.94600000000003</v>
          </cell>
          <cell r="AH48">
            <v>1014.511</v>
          </cell>
          <cell r="AI48">
            <v>1014.511</v>
          </cell>
          <cell r="AJ48">
            <v>836.44799999999998</v>
          </cell>
          <cell r="AK48">
            <v>786.56799999999998</v>
          </cell>
          <cell r="AL48">
            <v>731.72400000000005</v>
          </cell>
          <cell r="AM48">
            <v>719.89200000000005</v>
          </cell>
          <cell r="AN48">
            <v>719.89200000000005</v>
          </cell>
          <cell r="AO48">
            <v>754.06475682659004</v>
          </cell>
          <cell r="AP48">
            <v>806.50268269655601</v>
          </cell>
          <cell r="AQ48">
            <v>839.21099357490402</v>
          </cell>
          <cell r="AR48">
            <v>871.64133421665395</v>
          </cell>
          <cell r="AS48">
            <v>871.64133421665395</v>
          </cell>
          <cell r="AT48">
            <v>935.08774761971995</v>
          </cell>
          <cell r="AU48">
            <v>1003.2768271223</v>
          </cell>
          <cell r="AV48">
            <v>1069.2459898490199</v>
          </cell>
          <cell r="AW48">
            <v>1135.8674523945999</v>
          </cell>
          <cell r="AX48">
            <v>1135.8674523945999</v>
          </cell>
          <cell r="AY48">
            <v>1214.81019256638</v>
          </cell>
          <cell r="AZ48">
            <v>1325.23327619519</v>
          </cell>
          <cell r="BA48">
            <v>1372.0842249606801</v>
          </cell>
          <cell r="BB48">
            <v>1466.92705511136</v>
          </cell>
          <cell r="BC48">
            <v>1466.92705511136</v>
          </cell>
        </row>
        <row r="49">
          <cell r="B49" t="str">
            <v>Accounts receivable</v>
          </cell>
          <cell r="C49" t="str">
            <v>DEBTORS</v>
          </cell>
          <cell r="D49" t="str">
            <v>USD</v>
          </cell>
          <cell r="F49">
            <v>36.158000000000001</v>
          </cell>
          <cell r="G49">
            <v>39.555</v>
          </cell>
          <cell r="H49">
            <v>45.587000000000003</v>
          </cell>
          <cell r="I49">
            <v>60.515000000000001</v>
          </cell>
          <cell r="J49">
            <v>60.515000000000001</v>
          </cell>
          <cell r="K49">
            <v>56.612000000000002</v>
          </cell>
          <cell r="L49">
            <v>58.354999999999997</v>
          </cell>
          <cell r="M49">
            <v>58.137999999999998</v>
          </cell>
          <cell r="N49">
            <v>81.691000000000003</v>
          </cell>
          <cell r="O49">
            <v>81.691000000000003</v>
          </cell>
          <cell r="P49">
            <v>81.433999999999997</v>
          </cell>
          <cell r="Q49">
            <v>79.218000000000004</v>
          </cell>
          <cell r="R49">
            <v>86.022999999999996</v>
          </cell>
          <cell r="S49">
            <v>139.49</v>
          </cell>
          <cell r="T49">
            <v>139.49</v>
          </cell>
          <cell r="U49">
            <v>120.452</v>
          </cell>
          <cell r="V49">
            <v>134.18100000000001</v>
          </cell>
          <cell r="W49">
            <v>124.42700000000001</v>
          </cell>
          <cell r="X49">
            <v>193.69200000000001</v>
          </cell>
          <cell r="Y49">
            <v>193.69200000000001</v>
          </cell>
          <cell r="Z49">
            <v>144.41900000000001</v>
          </cell>
          <cell r="AA49">
            <v>146.15799999999999</v>
          </cell>
          <cell r="AB49">
            <v>161.459</v>
          </cell>
          <cell r="AC49">
            <v>296.14800000000002</v>
          </cell>
          <cell r="AD49">
            <v>296.14800000000002</v>
          </cell>
          <cell r="AE49">
            <v>258.83800000000002</v>
          </cell>
          <cell r="AF49">
            <v>242.51499999999999</v>
          </cell>
          <cell r="AG49">
            <v>258.80900000000003</v>
          </cell>
          <cell r="AH49">
            <v>461.83</v>
          </cell>
          <cell r="AI49">
            <v>461.83</v>
          </cell>
          <cell r="AJ49">
            <v>366.31400000000002</v>
          </cell>
          <cell r="AK49">
            <v>329.95299999999997</v>
          </cell>
          <cell r="AL49">
            <v>325.39600000000002</v>
          </cell>
          <cell r="AM49">
            <v>537.03700000000003</v>
          </cell>
          <cell r="AN49">
            <v>537.03700000000003</v>
          </cell>
          <cell r="AO49">
            <v>432.20861822465702</v>
          </cell>
          <cell r="AP49">
            <v>397.08988814794498</v>
          </cell>
          <cell r="AQ49">
            <v>360.78021426476698</v>
          </cell>
          <cell r="AR49">
            <v>554.34368891351198</v>
          </cell>
          <cell r="AS49">
            <v>554.34368891351198</v>
          </cell>
          <cell r="AT49">
            <v>502.06830257779501</v>
          </cell>
          <cell r="AU49">
            <v>491.05007667879698</v>
          </cell>
          <cell r="AV49">
            <v>514.90792385030704</v>
          </cell>
          <cell r="AW49">
            <v>674.11235223983897</v>
          </cell>
          <cell r="AX49">
            <v>674.11235223983897</v>
          </cell>
          <cell r="AY49">
            <v>620.40748429618804</v>
          </cell>
          <cell r="AZ49">
            <v>610.03979252665795</v>
          </cell>
          <cell r="BA49">
            <v>663.26221923125502</v>
          </cell>
          <cell r="BB49">
            <v>818.53665980139397</v>
          </cell>
          <cell r="BC49">
            <v>818.53665980139397</v>
          </cell>
        </row>
        <row r="50">
          <cell r="B50" t="str">
            <v>Inventory</v>
          </cell>
          <cell r="C50" t="str">
            <v>STOCKS</v>
          </cell>
          <cell r="D50" t="str">
            <v>USD</v>
          </cell>
        </row>
        <row r="51">
          <cell r="B51" t="str">
            <v>Other current assets</v>
          </cell>
          <cell r="C51" t="str">
            <v>OTH_CUR_ASS</v>
          </cell>
          <cell r="D51" t="str">
            <v>USD</v>
          </cell>
          <cell r="F51">
            <v>11.353999999999999</v>
          </cell>
          <cell r="G51">
            <v>13.063000000000001</v>
          </cell>
          <cell r="H51">
            <v>12.125</v>
          </cell>
          <cell r="I51">
            <v>17.73</v>
          </cell>
          <cell r="J51">
            <v>17.73</v>
          </cell>
          <cell r="K51">
            <v>16.992999999999999</v>
          </cell>
          <cell r="L51">
            <v>20.792999999999999</v>
          </cell>
          <cell r="M51">
            <v>21.818000000000001</v>
          </cell>
          <cell r="N51">
            <v>27.597000000000001</v>
          </cell>
          <cell r="O51">
            <v>27.597000000000001</v>
          </cell>
          <cell r="P51">
            <v>26.253</v>
          </cell>
          <cell r="Q51">
            <v>26.309000000000001</v>
          </cell>
          <cell r="R51">
            <v>27.065999999999999</v>
          </cell>
          <cell r="S51">
            <v>34.277999999999999</v>
          </cell>
          <cell r="T51">
            <v>34.277999999999999</v>
          </cell>
          <cell r="U51">
            <v>37.106999999999999</v>
          </cell>
          <cell r="V51">
            <v>39.277999999999999</v>
          </cell>
          <cell r="W51">
            <v>43.790999999999997</v>
          </cell>
          <cell r="X51">
            <v>59.258000000000003</v>
          </cell>
          <cell r="Y51">
            <v>59.258000000000003</v>
          </cell>
          <cell r="Z51">
            <v>74.38</v>
          </cell>
          <cell r="AA51">
            <v>68.936999999999998</v>
          </cell>
          <cell r="AB51">
            <v>80.691999999999993</v>
          </cell>
          <cell r="AC51">
            <v>91.558999999999997</v>
          </cell>
          <cell r="AD51">
            <v>91.558999999999997</v>
          </cell>
          <cell r="AE51">
            <v>91.68</v>
          </cell>
          <cell r="AF51">
            <v>99.6</v>
          </cell>
          <cell r="AG51">
            <v>101.98099999999999</v>
          </cell>
          <cell r="AH51">
            <v>129.34200000000001</v>
          </cell>
          <cell r="AI51">
            <v>129.34200000000001</v>
          </cell>
          <cell r="AJ51">
            <v>140.958</v>
          </cell>
          <cell r="AK51">
            <v>144.72399999999999</v>
          </cell>
          <cell r="AL51">
            <v>144.39500000000001</v>
          </cell>
          <cell r="AM51">
            <v>149.35400000000001</v>
          </cell>
          <cell r="AN51">
            <v>149.35400000000001</v>
          </cell>
          <cell r="AO51">
            <v>168.79052837488399</v>
          </cell>
          <cell r="AP51">
            <v>168.85561894481501</v>
          </cell>
          <cell r="AQ51">
            <v>171.48548906895499</v>
          </cell>
          <cell r="AR51">
            <v>183.225040427278</v>
          </cell>
          <cell r="AS51">
            <v>183.225040427278</v>
          </cell>
          <cell r="AT51">
            <v>188.238199742885</v>
          </cell>
          <cell r="AU51">
            <v>189.03910022989299</v>
          </cell>
          <cell r="AV51">
            <v>194.46810582414699</v>
          </cell>
          <cell r="AW51">
            <v>207.17778274239299</v>
          </cell>
          <cell r="AX51">
            <v>207.17778274239299</v>
          </cell>
          <cell r="AY51">
            <v>210.754445248792</v>
          </cell>
          <cell r="AZ51">
            <v>211.38334575690899</v>
          </cell>
          <cell r="BA51">
            <v>217.482878611964</v>
          </cell>
          <cell r="BB51">
            <v>231.49476650125999</v>
          </cell>
          <cell r="BC51">
            <v>231.49476650125999</v>
          </cell>
        </row>
        <row r="52">
          <cell r="B52" t="str">
            <v>Total current assets</v>
          </cell>
          <cell r="C52" t="str">
            <v>CUR_ASS</v>
          </cell>
          <cell r="D52" t="str">
            <v>USD</v>
          </cell>
          <cell r="F52">
            <v>108.458</v>
          </cell>
          <cell r="G52">
            <v>113.6</v>
          </cell>
          <cell r="H52">
            <v>119.298</v>
          </cell>
          <cell r="I52">
            <v>140.10499999999999</v>
          </cell>
          <cell r="J52">
            <v>140.10499999999999</v>
          </cell>
          <cell r="K52">
            <v>179.86500000000001</v>
          </cell>
          <cell r="L52">
            <v>192.20400000000001</v>
          </cell>
          <cell r="M52">
            <v>196.63900000000001</v>
          </cell>
          <cell r="N52">
            <v>222.72300000000001</v>
          </cell>
          <cell r="O52">
            <v>222.72300000000001</v>
          </cell>
          <cell r="P52">
            <v>230.26</v>
          </cell>
          <cell r="Q52">
            <v>241.137</v>
          </cell>
          <cell r="R52">
            <v>250.828</v>
          </cell>
          <cell r="S52">
            <v>289.21100000000001</v>
          </cell>
          <cell r="T52">
            <v>289.21100000000001</v>
          </cell>
          <cell r="U52">
            <v>230.60400000000001</v>
          </cell>
          <cell r="V52">
            <v>250.33500000000001</v>
          </cell>
          <cell r="W52">
            <v>227.19399999999999</v>
          </cell>
          <cell r="X52">
            <v>295.41699999999997</v>
          </cell>
          <cell r="Y52">
            <v>295.41699999999997</v>
          </cell>
          <cell r="Z52">
            <v>267.21699999999998</v>
          </cell>
          <cell r="AA52">
            <v>290.62599999999998</v>
          </cell>
          <cell r="AB52">
            <v>329.65100000000001</v>
          </cell>
          <cell r="AC52">
            <v>591.59799999999996</v>
          </cell>
          <cell r="AD52">
            <v>591.59799999999996</v>
          </cell>
          <cell r="AE52">
            <v>937.05399999999997</v>
          </cell>
          <cell r="AF52">
            <v>977.26400000000001</v>
          </cell>
          <cell r="AG52">
            <v>950.73599999999999</v>
          </cell>
          <cell r="AH52">
            <v>1605.683</v>
          </cell>
          <cell r="AI52">
            <v>1605.683</v>
          </cell>
          <cell r="AJ52">
            <v>1343.72</v>
          </cell>
          <cell r="AK52">
            <v>1261.2449999999999</v>
          </cell>
          <cell r="AL52">
            <v>1201.5150000000001</v>
          </cell>
          <cell r="AM52">
            <v>1406.2829999999999</v>
          </cell>
          <cell r="AN52">
            <v>1406.2829999999999</v>
          </cell>
          <cell r="AO52">
            <v>1355.0639034261301</v>
          </cell>
          <cell r="AP52">
            <v>1372.4481897893199</v>
          </cell>
          <cell r="AQ52">
            <v>1371.4766969086299</v>
          </cell>
          <cell r="AR52">
            <v>1609.21006355744</v>
          </cell>
          <cell r="AS52">
            <v>1609.21006355744</v>
          </cell>
          <cell r="AT52">
            <v>1625.3942499404</v>
          </cell>
          <cell r="AU52">
            <v>1683.3660040309901</v>
          </cell>
          <cell r="AV52">
            <v>1778.62201952348</v>
          </cell>
          <cell r="AW52">
            <v>2017.15758737683</v>
          </cell>
          <cell r="AX52">
            <v>2017.15758737683</v>
          </cell>
          <cell r="AY52">
            <v>2045.97212211136</v>
          </cell>
          <cell r="AZ52">
            <v>2146.6564144787599</v>
          </cell>
          <cell r="BA52">
            <v>2252.8293228039001</v>
          </cell>
          <cell r="BB52">
            <v>2516.9584814140098</v>
          </cell>
          <cell r="BC52">
            <v>2516.9584814140098</v>
          </cell>
        </row>
        <row r="53">
          <cell r="B53" t="str">
            <v>Gross fixed assets, PP&amp;E</v>
          </cell>
          <cell r="C53" t="str">
            <v>GR_FIX_ASS</v>
          </cell>
          <cell r="D53" t="str">
            <v>USD</v>
          </cell>
          <cell r="F53">
            <v>15.192</v>
          </cell>
          <cell r="G53">
            <v>16.881</v>
          </cell>
          <cell r="H53">
            <v>18.715</v>
          </cell>
          <cell r="I53">
            <v>19.901</v>
          </cell>
          <cell r="J53">
            <v>19.901</v>
          </cell>
          <cell r="K53">
            <v>19.943000000000001</v>
          </cell>
          <cell r="L53">
            <v>20.899000000000001</v>
          </cell>
          <cell r="M53">
            <v>24.172000000000001</v>
          </cell>
          <cell r="N53">
            <v>28.027000000000001</v>
          </cell>
          <cell r="O53">
            <v>28.027000000000001</v>
          </cell>
          <cell r="P53">
            <v>28.873000000000001</v>
          </cell>
          <cell r="Q53">
            <v>28.913</v>
          </cell>
          <cell r="R53">
            <v>36.091999999999999</v>
          </cell>
          <cell r="S53">
            <v>38.182000000000002</v>
          </cell>
          <cell r="T53">
            <v>63.246000000000002</v>
          </cell>
          <cell r="U53">
            <v>119.536</v>
          </cell>
          <cell r="V53">
            <v>121.586</v>
          </cell>
          <cell r="W53">
            <v>135.31899999999999</v>
          </cell>
          <cell r="X53">
            <v>279.20600000000002</v>
          </cell>
          <cell r="Y53">
            <v>279.20600000000002</v>
          </cell>
          <cell r="Z53">
            <v>289.30799999999999</v>
          </cell>
          <cell r="AA53">
            <v>302.911</v>
          </cell>
          <cell r="AB53">
            <v>332.98</v>
          </cell>
          <cell r="AC53">
            <v>379.79599999999999</v>
          </cell>
          <cell r="AD53">
            <v>379.79599999999999</v>
          </cell>
          <cell r="AE53">
            <v>385.47199999999998</v>
          </cell>
          <cell r="AF53">
            <v>389.33100000000002</v>
          </cell>
          <cell r="AG53">
            <v>397.01799999999997</v>
          </cell>
          <cell r="AH53">
            <v>519.83000000000004</v>
          </cell>
          <cell r="AI53">
            <v>519.83000000000004</v>
          </cell>
          <cell r="AJ53">
            <v>545.85699999999997</v>
          </cell>
          <cell r="AK53">
            <v>548.75300000000004</v>
          </cell>
          <cell r="AL53">
            <v>550.57000000000005</v>
          </cell>
          <cell r="AM53">
            <v>576.577</v>
          </cell>
          <cell r="AN53">
            <v>576.577</v>
          </cell>
          <cell r="AO53">
            <v>588.80131722399994</v>
          </cell>
          <cell r="AP53">
            <v>601.58681464400001</v>
          </cell>
          <cell r="AQ53">
            <v>615.04716848400005</v>
          </cell>
          <cell r="AR53">
            <v>629.16361868399997</v>
          </cell>
          <cell r="AS53">
            <v>629.16361868399997</v>
          </cell>
          <cell r="AT53">
            <v>579.61233282438104</v>
          </cell>
          <cell r="AU53">
            <v>593.37756270475404</v>
          </cell>
          <cell r="AV53">
            <v>607.90272862208997</v>
          </cell>
          <cell r="AW53">
            <v>622.98848225092104</v>
          </cell>
          <cell r="AX53">
            <v>681.50476103569804</v>
          </cell>
          <cell r="AY53">
            <v>576.42952373774801</v>
          </cell>
          <cell r="AZ53">
            <v>592.68799843838895</v>
          </cell>
          <cell r="BA53">
            <v>609.56999520486795</v>
          </cell>
          <cell r="BB53">
            <v>626.96956542977603</v>
          </cell>
          <cell r="BC53">
            <v>741.55808636331403</v>
          </cell>
        </row>
        <row r="54">
          <cell r="B54" t="str">
            <v>Accumulated depreciation</v>
          </cell>
          <cell r="C54" t="str">
            <v>ACC_DDA</v>
          </cell>
          <cell r="D54" t="str">
            <v>USD</v>
          </cell>
          <cell r="T54">
            <v>-25.064</v>
          </cell>
          <cell r="U54">
            <v>-28.969000000000001</v>
          </cell>
          <cell r="V54">
            <v>-33.145000000000003</v>
          </cell>
          <cell r="W54">
            <v>-38</v>
          </cell>
          <cell r="X54">
            <v>-43.301000000000002</v>
          </cell>
          <cell r="Y54">
            <v>-43.301000000000002</v>
          </cell>
          <cell r="Z54">
            <v>-48.965000000000003</v>
          </cell>
          <cell r="AA54">
            <v>-54.698999999999998</v>
          </cell>
          <cell r="AB54">
            <v>-60.78</v>
          </cell>
          <cell r="AC54">
            <v>-68.304000000000002</v>
          </cell>
          <cell r="AD54">
            <v>-68.304000000000002</v>
          </cell>
          <cell r="AE54">
            <v>-75.512</v>
          </cell>
          <cell r="AF54">
            <v>-83.179000000000002</v>
          </cell>
          <cell r="AG54">
            <v>-91.025000000000006</v>
          </cell>
          <cell r="AH54">
            <v>-100.18300000000001</v>
          </cell>
          <cell r="AI54">
            <v>-100.18300000000001</v>
          </cell>
          <cell r="AJ54">
            <v>-110.121</v>
          </cell>
          <cell r="AK54">
            <v>-121.123</v>
          </cell>
          <cell r="AL54">
            <v>-132.465</v>
          </cell>
          <cell r="AM54">
            <v>-144.41800000000001</v>
          </cell>
          <cell r="AN54">
            <v>-144.41800000000001</v>
          </cell>
          <cell r="AO54">
            <v>-165.98249999999999</v>
          </cell>
          <cell r="AP54">
            <v>-186.9629817224</v>
          </cell>
          <cell r="AQ54">
            <v>-207.47396501456001</v>
          </cell>
          <cell r="AR54">
            <v>-227.62988536150399</v>
          </cell>
          <cell r="AS54">
            <v>-227.62988536150399</v>
          </cell>
          <cell r="AT54">
            <v>-185.88447333225</v>
          </cell>
          <cell r="AU54">
            <v>-206.43436767161299</v>
          </cell>
          <cell r="AV54">
            <v>-226.61688451787401</v>
          </cell>
          <cell r="AW54">
            <v>-246.557069771926</v>
          </cell>
          <cell r="AX54">
            <v>-305.073348556702</v>
          </cell>
          <cell r="AY54">
            <v>-204.67621458014901</v>
          </cell>
          <cell r="AZ54">
            <v>-225.10829858737301</v>
          </cell>
          <cell r="BA54">
            <v>-245.22345450297601</v>
          </cell>
          <cell r="BB54">
            <v>-265.19032384211499</v>
          </cell>
          <cell r="BC54">
            <v>-379.778844775653</v>
          </cell>
        </row>
        <row r="55">
          <cell r="B55" t="str">
            <v>Net PP&amp;E</v>
          </cell>
          <cell r="C55" t="str">
            <v>NET_FIX_ASS</v>
          </cell>
          <cell r="D55" t="str">
            <v>USD</v>
          </cell>
          <cell r="F55">
            <v>15.192</v>
          </cell>
          <cell r="G55">
            <v>16.881</v>
          </cell>
          <cell r="H55">
            <v>18.715</v>
          </cell>
          <cell r="I55">
            <v>19.901</v>
          </cell>
          <cell r="J55">
            <v>19.901</v>
          </cell>
          <cell r="K55">
            <v>19.943000000000001</v>
          </cell>
          <cell r="L55">
            <v>20.899000000000001</v>
          </cell>
          <cell r="M55">
            <v>24.172000000000001</v>
          </cell>
          <cell r="N55">
            <v>28.027000000000001</v>
          </cell>
          <cell r="O55">
            <v>28.027000000000001</v>
          </cell>
          <cell r="P55">
            <v>28.873000000000001</v>
          </cell>
          <cell r="Q55">
            <v>28.913</v>
          </cell>
          <cell r="R55">
            <v>36.091999999999999</v>
          </cell>
          <cell r="S55">
            <v>38.182000000000002</v>
          </cell>
          <cell r="T55">
            <v>38.182000000000002</v>
          </cell>
          <cell r="U55">
            <v>90.566999999999993</v>
          </cell>
          <cell r="V55">
            <v>88.441000000000003</v>
          </cell>
          <cell r="W55">
            <v>97.319000000000003</v>
          </cell>
          <cell r="X55">
            <v>235.905</v>
          </cell>
          <cell r="Y55">
            <v>235.905</v>
          </cell>
          <cell r="Z55">
            <v>240.34299999999999</v>
          </cell>
          <cell r="AA55">
            <v>248.21199999999999</v>
          </cell>
          <cell r="AB55">
            <v>272.2</v>
          </cell>
          <cell r="AC55">
            <v>311.49200000000002</v>
          </cell>
          <cell r="AD55">
            <v>311.49200000000002</v>
          </cell>
          <cell r="AE55">
            <v>309.95999999999998</v>
          </cell>
          <cell r="AF55">
            <v>306.15199999999999</v>
          </cell>
          <cell r="AG55">
            <v>305.99299999999999</v>
          </cell>
          <cell r="AH55">
            <v>419.64699999999999</v>
          </cell>
          <cell r="AI55">
            <v>419.64699999999999</v>
          </cell>
          <cell r="AJ55">
            <v>435.73599999999999</v>
          </cell>
          <cell r="AK55">
            <v>427.63</v>
          </cell>
          <cell r="AL55">
            <v>418.10500000000002</v>
          </cell>
          <cell r="AM55">
            <v>432.15899999999999</v>
          </cell>
          <cell r="AN55">
            <v>432.15899999999999</v>
          </cell>
          <cell r="AO55">
            <v>422.81881722399999</v>
          </cell>
          <cell r="AP55">
            <v>414.62383292160001</v>
          </cell>
          <cell r="AQ55">
            <v>407.57320346943999</v>
          </cell>
          <cell r="AR55">
            <v>401.533733322496</v>
          </cell>
          <cell r="AS55">
            <v>401.533733322496</v>
          </cell>
          <cell r="AT55">
            <v>393.72785949213102</v>
          </cell>
          <cell r="AU55">
            <v>386.94319503314102</v>
          </cell>
          <cell r="AV55">
            <v>381.28584410421502</v>
          </cell>
          <cell r="AW55">
            <v>376.43141247899501</v>
          </cell>
          <cell r="AX55">
            <v>376.43141247899501</v>
          </cell>
          <cell r="AY55">
            <v>371.75330915759798</v>
          </cell>
          <cell r="AZ55">
            <v>367.57969985101602</v>
          </cell>
          <cell r="BA55">
            <v>364.34654070189202</v>
          </cell>
          <cell r="BB55">
            <v>361.779241587662</v>
          </cell>
          <cell r="BC55">
            <v>361.779241587662</v>
          </cell>
        </row>
        <row r="56">
          <cell r="B56" t="str">
            <v>Gross intangibles</v>
          </cell>
          <cell r="C56" t="str">
            <v>GR_INTANG</v>
          </cell>
          <cell r="D56" t="str">
            <v>USD</v>
          </cell>
          <cell r="F56">
            <v>0.72099999999999997</v>
          </cell>
          <cell r="G56">
            <v>2.2210000000000001</v>
          </cell>
          <cell r="H56">
            <v>2.1520000000000001</v>
          </cell>
          <cell r="I56">
            <v>2.0840000000000001</v>
          </cell>
          <cell r="J56">
            <v>2.0840000000000001</v>
          </cell>
          <cell r="K56">
            <v>2.0150000000000001</v>
          </cell>
          <cell r="L56">
            <v>1.954</v>
          </cell>
          <cell r="M56">
            <v>1.9059999999999999</v>
          </cell>
          <cell r="N56">
            <v>1.857</v>
          </cell>
          <cell r="O56">
            <v>1.857</v>
          </cell>
          <cell r="P56">
            <v>9.6159999999999997</v>
          </cell>
          <cell r="Q56">
            <v>10.82</v>
          </cell>
          <cell r="R56">
            <v>10.486000000000001</v>
          </cell>
          <cell r="S56">
            <v>13.601000000000001</v>
          </cell>
          <cell r="T56">
            <v>13.601000000000001</v>
          </cell>
          <cell r="U56">
            <v>13.340999999999999</v>
          </cell>
          <cell r="V56">
            <v>12.707000000000001</v>
          </cell>
          <cell r="W56">
            <v>12.414999999999999</v>
          </cell>
          <cell r="X56">
            <v>12.122999999999999</v>
          </cell>
          <cell r="Y56">
            <v>12.122999999999999</v>
          </cell>
          <cell r="Z56">
            <v>11.757999999999999</v>
          </cell>
          <cell r="AA56">
            <v>11.395</v>
          </cell>
          <cell r="AB56">
            <v>11.032</v>
          </cell>
          <cell r="AC56">
            <v>10.667999999999999</v>
          </cell>
          <cell r="AD56">
            <v>10.667999999999999</v>
          </cell>
          <cell r="AE56">
            <v>10.305</v>
          </cell>
          <cell r="AF56">
            <v>9.9410000000000007</v>
          </cell>
          <cell r="AG56">
            <v>34.841000000000001</v>
          </cell>
          <cell r="AH56">
            <v>1383.268</v>
          </cell>
          <cell r="AI56">
            <v>1383.268</v>
          </cell>
          <cell r="AJ56">
            <v>1369.8510000000001</v>
          </cell>
          <cell r="AK56">
            <v>1356.4949999999999</v>
          </cell>
          <cell r="AL56">
            <v>1341.559</v>
          </cell>
          <cell r="AM56">
            <v>1328.33</v>
          </cell>
          <cell r="AN56">
            <v>1328.33</v>
          </cell>
          <cell r="AO56">
            <v>1328.33</v>
          </cell>
          <cell r="AP56">
            <v>1328.33</v>
          </cell>
          <cell r="AQ56">
            <v>1328.33</v>
          </cell>
          <cell r="AR56">
            <v>1328.33</v>
          </cell>
          <cell r="AS56">
            <v>1328.33</v>
          </cell>
          <cell r="AT56">
            <v>1328.33</v>
          </cell>
          <cell r="AU56">
            <v>1328.33</v>
          </cell>
          <cell r="AV56">
            <v>1328.33</v>
          </cell>
          <cell r="AW56">
            <v>1328.33</v>
          </cell>
          <cell r="AX56">
            <v>1328.33</v>
          </cell>
          <cell r="AY56">
            <v>1328.33</v>
          </cell>
          <cell r="AZ56">
            <v>1328.33</v>
          </cell>
          <cell r="BA56">
            <v>1328.33</v>
          </cell>
          <cell r="BB56">
            <v>1328.33</v>
          </cell>
          <cell r="BC56">
            <v>1328.33</v>
          </cell>
        </row>
        <row r="57">
          <cell r="B57" t="str">
            <v>Accumulated amortization</v>
          </cell>
          <cell r="C57" t="str">
            <v>ACC_AMORT</v>
          </cell>
          <cell r="D57" t="str">
            <v>USD</v>
          </cell>
        </row>
        <row r="58">
          <cell r="B58" t="str">
            <v>Net intangible assets</v>
          </cell>
          <cell r="C58" t="str">
            <v>NET_INTANG</v>
          </cell>
          <cell r="D58" t="str">
            <v>USD</v>
          </cell>
          <cell r="F58">
            <v>0.72099999999999997</v>
          </cell>
          <cell r="G58">
            <v>2.2210000000000001</v>
          </cell>
          <cell r="H58">
            <v>2.1520000000000001</v>
          </cell>
          <cell r="I58">
            <v>2.0840000000000001</v>
          </cell>
          <cell r="J58">
            <v>2.0840000000000001</v>
          </cell>
          <cell r="K58">
            <v>2.0150000000000001</v>
          </cell>
          <cell r="L58">
            <v>1.954</v>
          </cell>
          <cell r="M58">
            <v>1.9059999999999999</v>
          </cell>
          <cell r="N58">
            <v>1.857</v>
          </cell>
          <cell r="O58">
            <v>1.857</v>
          </cell>
          <cell r="P58">
            <v>9.6159999999999997</v>
          </cell>
          <cell r="Q58">
            <v>10.82</v>
          </cell>
          <cell r="R58">
            <v>10.486000000000001</v>
          </cell>
          <cell r="S58">
            <v>13.601000000000001</v>
          </cell>
          <cell r="T58">
            <v>13.601000000000001</v>
          </cell>
          <cell r="U58">
            <v>13.340999999999999</v>
          </cell>
          <cell r="V58">
            <v>12.707000000000001</v>
          </cell>
          <cell r="W58">
            <v>12.414999999999999</v>
          </cell>
          <cell r="X58">
            <v>12.122999999999999</v>
          </cell>
          <cell r="Y58">
            <v>12.122999999999999</v>
          </cell>
          <cell r="Z58">
            <v>11.757999999999999</v>
          </cell>
          <cell r="AA58">
            <v>11.395</v>
          </cell>
          <cell r="AB58">
            <v>11.032</v>
          </cell>
          <cell r="AC58">
            <v>10.667999999999999</v>
          </cell>
          <cell r="AD58">
            <v>10.667999999999999</v>
          </cell>
          <cell r="AE58">
            <v>10.305</v>
          </cell>
          <cell r="AF58">
            <v>9.9410000000000007</v>
          </cell>
          <cell r="AG58">
            <v>34.841000000000001</v>
          </cell>
          <cell r="AH58">
            <v>1383.268</v>
          </cell>
          <cell r="AI58">
            <v>1383.268</v>
          </cell>
          <cell r="AJ58">
            <v>1369.8510000000001</v>
          </cell>
          <cell r="AK58">
            <v>1356.4949999999999</v>
          </cell>
          <cell r="AL58">
            <v>1341.559</v>
          </cell>
          <cell r="AM58">
            <v>1328.33</v>
          </cell>
          <cell r="AN58">
            <v>1328.33</v>
          </cell>
          <cell r="AO58">
            <v>1328.33</v>
          </cell>
          <cell r="AP58">
            <v>1328.33</v>
          </cell>
          <cell r="AQ58">
            <v>1328.33</v>
          </cell>
          <cell r="AR58">
            <v>1328.33</v>
          </cell>
          <cell r="AS58">
            <v>1328.33</v>
          </cell>
          <cell r="AT58">
            <v>1328.33</v>
          </cell>
          <cell r="AU58">
            <v>1328.33</v>
          </cell>
          <cell r="AV58">
            <v>1328.33</v>
          </cell>
          <cell r="AW58">
            <v>1328.33</v>
          </cell>
          <cell r="AX58">
            <v>1328.33</v>
          </cell>
          <cell r="AY58">
            <v>1328.33</v>
          </cell>
          <cell r="AZ58">
            <v>1328.33</v>
          </cell>
          <cell r="BA58">
            <v>1328.33</v>
          </cell>
          <cell r="BB58">
            <v>1328.33</v>
          </cell>
          <cell r="BC58">
            <v>1328.33</v>
          </cell>
        </row>
        <row r="59">
          <cell r="B59" t="str">
            <v>Equity method investments</v>
          </cell>
          <cell r="C59" t="str">
            <v>FIX_ASS_INV</v>
          </cell>
          <cell r="D59" t="str">
            <v>USD</v>
          </cell>
        </row>
        <row r="60">
          <cell r="B60" t="str">
            <v>Investments in securities</v>
          </cell>
          <cell r="C60" t="str">
            <v>INV_SECUR</v>
          </cell>
          <cell r="D60" t="str">
            <v>USD</v>
          </cell>
        </row>
        <row r="61">
          <cell r="B61" t="str">
            <v>Other long-term assets</v>
          </cell>
          <cell r="C61" t="str">
            <v>OTH_LT_ASS</v>
          </cell>
          <cell r="D61" t="str">
            <v>USD</v>
          </cell>
          <cell r="F61">
            <v>15.425000000000001</v>
          </cell>
          <cell r="G61">
            <v>15.832000000000001</v>
          </cell>
          <cell r="H61">
            <v>16.983000000000001</v>
          </cell>
          <cell r="I61">
            <v>18.61</v>
          </cell>
          <cell r="J61">
            <v>18.61</v>
          </cell>
          <cell r="K61">
            <v>21.443000000000001</v>
          </cell>
          <cell r="L61">
            <v>24.452000000000002</v>
          </cell>
          <cell r="M61">
            <v>25.884</v>
          </cell>
          <cell r="N61">
            <v>27.728999999999999</v>
          </cell>
          <cell r="O61">
            <v>27.728999999999999</v>
          </cell>
          <cell r="P61">
            <v>30.544</v>
          </cell>
          <cell r="Q61">
            <v>33.97</v>
          </cell>
          <cell r="R61">
            <v>36.911000000000001</v>
          </cell>
          <cell r="S61">
            <v>37.518999999999998</v>
          </cell>
          <cell r="T61">
            <v>37.518999999999998</v>
          </cell>
          <cell r="U61">
            <v>40.893999999999998</v>
          </cell>
          <cell r="V61">
            <v>45.624000000000002</v>
          </cell>
          <cell r="W61">
            <v>52.398000000000003</v>
          </cell>
          <cell r="X61">
            <v>59.84</v>
          </cell>
          <cell r="Y61">
            <v>59.84</v>
          </cell>
          <cell r="Z61">
            <v>78.813000000000002</v>
          </cell>
          <cell r="AA61">
            <v>82.561999999999998</v>
          </cell>
          <cell r="AB61">
            <v>93.337999999999994</v>
          </cell>
          <cell r="AC61">
            <v>125.297</v>
          </cell>
          <cell r="AD61">
            <v>125.297</v>
          </cell>
          <cell r="AE61">
            <v>132.22300000000001</v>
          </cell>
          <cell r="AF61">
            <v>140.71899999999999</v>
          </cell>
          <cell r="AG61">
            <v>150.99199999999999</v>
          </cell>
          <cell r="AH61">
            <v>173.625</v>
          </cell>
          <cell r="AI61">
            <v>173.625</v>
          </cell>
          <cell r="AJ61">
            <v>181.67099999999999</v>
          </cell>
          <cell r="AK61">
            <v>181.69800000000001</v>
          </cell>
          <cell r="AL61">
            <v>190.31</v>
          </cell>
          <cell r="AM61">
            <v>229.07900000000001</v>
          </cell>
          <cell r="AN61">
            <v>229.07900000000001</v>
          </cell>
          <cell r="AO61">
            <v>228.92032744055999</v>
          </cell>
          <cell r="AP61">
            <v>232.389108920795</v>
          </cell>
          <cell r="AQ61">
            <v>234.83667421445401</v>
          </cell>
          <cell r="AR61">
            <v>248.003742780778</v>
          </cell>
          <cell r="AS61">
            <v>248.003742780778</v>
          </cell>
          <cell r="AT61">
            <v>252.559375474951</v>
          </cell>
          <cell r="AU61">
            <v>258.43299183752703</v>
          </cell>
          <cell r="AV61">
            <v>264.92752477730102</v>
          </cell>
          <cell r="AW61">
            <v>278.84430905268403</v>
          </cell>
          <cell r="AX61">
            <v>278.84430905268403</v>
          </cell>
          <cell r="AY61">
            <v>283.59632526795201</v>
          </cell>
          <cell r="AZ61">
            <v>289.53290300915302</v>
          </cell>
          <cell r="BA61">
            <v>296.18712394324803</v>
          </cell>
          <cell r="BB61">
            <v>310.63680550203401</v>
          </cell>
          <cell r="BC61">
            <v>310.63680550203401</v>
          </cell>
        </row>
        <row r="62">
          <cell r="B62" t="str">
            <v>Total assets</v>
          </cell>
          <cell r="C62" t="str">
            <v>TOT_ASSET</v>
          </cell>
          <cell r="D62" t="str">
            <v>USD</v>
          </cell>
          <cell r="F62">
            <v>139.79599999999999</v>
          </cell>
          <cell r="G62">
            <v>148.53399999999999</v>
          </cell>
          <cell r="H62">
            <v>157.148</v>
          </cell>
          <cell r="I62">
            <v>180.7</v>
          </cell>
          <cell r="J62">
            <v>180.7</v>
          </cell>
          <cell r="K62">
            <v>223.26599999999999</v>
          </cell>
          <cell r="L62">
            <v>239.50899999999999</v>
          </cell>
          <cell r="M62">
            <v>248.601</v>
          </cell>
          <cell r="N62">
            <v>280.33600000000001</v>
          </cell>
          <cell r="O62">
            <v>280.33600000000001</v>
          </cell>
          <cell r="P62">
            <v>299.29300000000001</v>
          </cell>
          <cell r="Q62">
            <v>314.83999999999997</v>
          </cell>
          <cell r="R62">
            <v>334.31700000000001</v>
          </cell>
          <cell r="S62">
            <v>378.51299999999998</v>
          </cell>
          <cell r="T62">
            <v>378.51299999999998</v>
          </cell>
          <cell r="U62">
            <v>375.40600000000001</v>
          </cell>
          <cell r="V62">
            <v>397.10700000000003</v>
          </cell>
          <cell r="W62">
            <v>389.32600000000002</v>
          </cell>
          <cell r="X62">
            <v>603.28499999999997</v>
          </cell>
          <cell r="Y62">
            <v>603.28499999999997</v>
          </cell>
          <cell r="Z62">
            <v>598.13099999999997</v>
          </cell>
          <cell r="AA62">
            <v>632.79499999999996</v>
          </cell>
          <cell r="AB62">
            <v>706.221</v>
          </cell>
          <cell r="AC62">
            <v>1039.0550000000001</v>
          </cell>
          <cell r="AD62">
            <v>1039.0550000000001</v>
          </cell>
          <cell r="AE62">
            <v>1389.5419999999999</v>
          </cell>
          <cell r="AF62">
            <v>1434.076</v>
          </cell>
          <cell r="AG62">
            <v>1442.5619999999999</v>
          </cell>
          <cell r="AH62">
            <v>3582.223</v>
          </cell>
          <cell r="AI62">
            <v>3582.223</v>
          </cell>
          <cell r="AJ62">
            <v>3330.9780000000001</v>
          </cell>
          <cell r="AK62">
            <v>3227.0680000000002</v>
          </cell>
          <cell r="AL62">
            <v>3151.489</v>
          </cell>
          <cell r="AM62">
            <v>3395.8510000000001</v>
          </cell>
          <cell r="AN62">
            <v>3395.8510000000001</v>
          </cell>
          <cell r="AO62">
            <v>3335.13304809069</v>
          </cell>
          <cell r="AP62">
            <v>3347.79113163171</v>
          </cell>
          <cell r="AQ62">
            <v>3342.2165745925199</v>
          </cell>
          <cell r="AR62">
            <v>3587.07753966072</v>
          </cell>
          <cell r="AS62">
            <v>3587.07753966072</v>
          </cell>
          <cell r="AT62">
            <v>3600.0114849074798</v>
          </cell>
          <cell r="AU62">
            <v>3657.0721909016602</v>
          </cell>
          <cell r="AV62">
            <v>3753.1653884049902</v>
          </cell>
          <cell r="AW62">
            <v>4000.7633089085102</v>
          </cell>
          <cell r="AX62">
            <v>4000.7633089085102</v>
          </cell>
          <cell r="AY62">
            <v>4029.6517565369099</v>
          </cell>
          <cell r="AZ62">
            <v>4132.09901733892</v>
          </cell>
          <cell r="BA62">
            <v>4241.6929874490397</v>
          </cell>
          <cell r="BB62">
            <v>4517.7045285037102</v>
          </cell>
          <cell r="BC62">
            <v>4517.7045285037102</v>
          </cell>
        </row>
        <row r="63">
          <cell r="B63" t="str">
            <v>Accounts payable</v>
          </cell>
          <cell r="C63" t="str">
            <v>ACC_PAY_GQ</v>
          </cell>
          <cell r="D63" t="str">
            <v>USD</v>
          </cell>
          <cell r="F63">
            <v>8.6370000000000005</v>
          </cell>
          <cell r="G63">
            <v>10.61</v>
          </cell>
          <cell r="H63">
            <v>9.2330000000000005</v>
          </cell>
          <cell r="I63">
            <v>9.5109999999999992</v>
          </cell>
          <cell r="J63">
            <v>9.5109999999999992</v>
          </cell>
          <cell r="K63">
            <v>8.8620000000000001</v>
          </cell>
          <cell r="L63">
            <v>9.1560000000000006</v>
          </cell>
          <cell r="M63">
            <v>8.84</v>
          </cell>
          <cell r="N63">
            <v>11.374000000000001</v>
          </cell>
          <cell r="O63">
            <v>11.374000000000001</v>
          </cell>
          <cell r="P63">
            <v>12.878</v>
          </cell>
          <cell r="Q63">
            <v>10.935</v>
          </cell>
          <cell r="R63">
            <v>11.234999999999999</v>
          </cell>
          <cell r="S63">
            <v>23.440999999999999</v>
          </cell>
          <cell r="T63">
            <v>23.440999999999999</v>
          </cell>
          <cell r="U63">
            <v>13.531000000000001</v>
          </cell>
          <cell r="V63">
            <v>12.736000000000001</v>
          </cell>
          <cell r="W63">
            <v>23.920999999999999</v>
          </cell>
          <cell r="X63">
            <v>31.707000000000001</v>
          </cell>
          <cell r="Y63">
            <v>31.707000000000001</v>
          </cell>
          <cell r="Z63">
            <v>29.846</v>
          </cell>
          <cell r="AA63">
            <v>26.140999999999998</v>
          </cell>
          <cell r="AB63">
            <v>48.113999999999997</v>
          </cell>
          <cell r="AC63">
            <v>30.452000000000002</v>
          </cell>
          <cell r="AD63">
            <v>30.452000000000002</v>
          </cell>
          <cell r="AE63">
            <v>12.677</v>
          </cell>
          <cell r="AF63">
            <v>39.517000000000003</v>
          </cell>
          <cell r="AG63">
            <v>46.823</v>
          </cell>
          <cell r="AH63">
            <v>84.052999999999997</v>
          </cell>
          <cell r="AI63">
            <v>84.052999999999997</v>
          </cell>
          <cell r="AJ63">
            <v>70.864999999999995</v>
          </cell>
          <cell r="AK63">
            <v>72.700999999999993</v>
          </cell>
          <cell r="AL63">
            <v>68.989000000000004</v>
          </cell>
          <cell r="AM63">
            <v>142.29300000000001</v>
          </cell>
          <cell r="AN63">
            <v>142.29300000000001</v>
          </cell>
          <cell r="AO63">
            <v>110.822854873374</v>
          </cell>
          <cell r="AP63">
            <v>100.661977195479</v>
          </cell>
          <cell r="AQ63">
            <v>90.202347813478994</v>
          </cell>
          <cell r="AR63">
            <v>125.578929616438</v>
          </cell>
          <cell r="AS63">
            <v>125.578929616438</v>
          </cell>
          <cell r="AT63">
            <v>122.017483200923</v>
          </cell>
          <cell r="AU63">
            <v>97.270251036773999</v>
          </cell>
          <cell r="AV63">
            <v>90.791391153297994</v>
          </cell>
          <cell r="AW63">
            <v>101.986141197162</v>
          </cell>
          <cell r="AX63">
            <v>101.986141197162</v>
          </cell>
          <cell r="AY63">
            <v>98.264388958221005</v>
          </cell>
          <cell r="AZ63">
            <v>100.91307810322699</v>
          </cell>
          <cell r="BA63">
            <v>84.205028386421006</v>
          </cell>
          <cell r="BB63">
            <v>96.548761219487005</v>
          </cell>
          <cell r="BC63">
            <v>96.548761219487005</v>
          </cell>
        </row>
        <row r="64">
          <cell r="B64" t="str">
            <v>Short-term debt</v>
          </cell>
          <cell r="C64" t="str">
            <v>SHORT_T_DEBT</v>
          </cell>
          <cell r="D64" t="str">
            <v>USD</v>
          </cell>
        </row>
        <row r="65">
          <cell r="B65" t="str">
            <v>Current lease liabilities (op lease: US GAAP)</v>
          </cell>
          <cell r="C65" t="str">
            <v>ST_LEASE_LIAB</v>
          </cell>
          <cell r="D65" t="str">
            <v>USD</v>
          </cell>
          <cell r="U65">
            <v>7.593</v>
          </cell>
          <cell r="V65">
            <v>7.0620000000000003</v>
          </cell>
          <cell r="W65">
            <v>7.4260000000000002</v>
          </cell>
          <cell r="X65">
            <v>7.8929999999999998</v>
          </cell>
          <cell r="Y65">
            <v>7.8929999999999998</v>
          </cell>
          <cell r="Z65">
            <v>6.8769999999999998</v>
          </cell>
          <cell r="AA65">
            <v>5.9980000000000002</v>
          </cell>
          <cell r="AB65">
            <v>8.7919999999999998</v>
          </cell>
          <cell r="AC65">
            <v>7.125</v>
          </cell>
          <cell r="AD65">
            <v>7.125</v>
          </cell>
          <cell r="AF65">
            <v>13.441000000000001</v>
          </cell>
          <cell r="AG65">
            <v>15.71</v>
          </cell>
          <cell r="AH65">
            <v>18.898</v>
          </cell>
          <cell r="AI65">
            <v>18.898</v>
          </cell>
          <cell r="AJ65">
            <v>20.87</v>
          </cell>
          <cell r="AK65">
            <v>19.696999999999999</v>
          </cell>
          <cell r="AL65">
            <v>17.291</v>
          </cell>
          <cell r="AM65">
            <v>17.081</v>
          </cell>
          <cell r="AN65">
            <v>17.081</v>
          </cell>
          <cell r="AO65">
            <v>16.760607671251002</v>
          </cell>
          <cell r="AP65">
            <v>17.385943088137001</v>
          </cell>
          <cell r="AQ65">
            <v>17.911479921375999</v>
          </cell>
          <cell r="AR65">
            <v>18.019694223515</v>
          </cell>
          <cell r="AS65">
            <v>18.019694223515</v>
          </cell>
          <cell r="AT65">
            <v>18.998788490035999</v>
          </cell>
          <cell r="AU65">
            <v>19.749134467291999</v>
          </cell>
          <cell r="AV65">
            <v>20.500695636991001</v>
          </cell>
          <cell r="AW65">
            <v>20.542853218586</v>
          </cell>
          <cell r="AX65">
            <v>20.542853218586</v>
          </cell>
          <cell r="AY65">
            <v>21.456504651387998</v>
          </cell>
          <cell r="AZ65">
            <v>21.961876104984</v>
          </cell>
          <cell r="BA65">
            <v>22.779222814105001</v>
          </cell>
          <cell r="BB65">
            <v>22.872941175171</v>
          </cell>
          <cell r="BC65">
            <v>22.872941175171</v>
          </cell>
        </row>
        <row r="66">
          <cell r="B66" t="str">
            <v>Other current liabilities</v>
          </cell>
          <cell r="C66" t="str">
            <v>OTH_CUR_LIABS</v>
          </cell>
          <cell r="D66" t="str">
            <v>USD</v>
          </cell>
          <cell r="F66">
            <v>101.68600000000001</v>
          </cell>
          <cell r="G66">
            <v>109.238</v>
          </cell>
          <cell r="H66">
            <v>120.414</v>
          </cell>
          <cell r="I66">
            <v>148.589</v>
          </cell>
          <cell r="J66">
            <v>148.589</v>
          </cell>
          <cell r="K66">
            <v>163.49299999999999</v>
          </cell>
          <cell r="L66">
            <v>174.31200000000001</v>
          </cell>
          <cell r="M66">
            <v>177.40700000000001</v>
          </cell>
          <cell r="N66">
            <v>203.084</v>
          </cell>
          <cell r="O66">
            <v>203.084</v>
          </cell>
          <cell r="P66">
            <v>225.91200000000001</v>
          </cell>
          <cell r="Q66">
            <v>242.79400000000001</v>
          </cell>
          <cell r="R66">
            <v>255.03299999999999</v>
          </cell>
          <cell r="S66">
            <v>317.11500000000001</v>
          </cell>
          <cell r="T66">
            <v>317.11500000000001</v>
          </cell>
          <cell r="U66">
            <v>563.38199999999995</v>
          </cell>
          <cell r="V66">
            <v>672.77099999999996</v>
          </cell>
          <cell r="W66">
            <v>646.04</v>
          </cell>
          <cell r="X66">
            <v>749.62199999999996</v>
          </cell>
          <cell r="Y66">
            <v>749.62199999999996</v>
          </cell>
          <cell r="Z66">
            <v>687.69600000000003</v>
          </cell>
          <cell r="AA66">
            <v>718.84699999999998</v>
          </cell>
          <cell r="AB66">
            <v>732.72199999999998</v>
          </cell>
          <cell r="AC66">
            <v>929.97</v>
          </cell>
          <cell r="AD66">
            <v>929.97</v>
          </cell>
          <cell r="AE66">
            <v>716.27099999999996</v>
          </cell>
          <cell r="AF66">
            <v>599.41700000000003</v>
          </cell>
          <cell r="AG66">
            <v>613.65</v>
          </cell>
          <cell r="AH66">
            <v>920.06600000000003</v>
          </cell>
          <cell r="AI66">
            <v>920.06600000000003</v>
          </cell>
          <cell r="AJ66">
            <v>875.99400000000003</v>
          </cell>
          <cell r="AK66">
            <v>848.39</v>
          </cell>
          <cell r="AL66">
            <v>803.27300000000002</v>
          </cell>
          <cell r="AM66">
            <v>1014.53</v>
          </cell>
          <cell r="AN66">
            <v>1014.53</v>
          </cell>
          <cell r="AO66">
            <v>982.89070464262102</v>
          </cell>
          <cell r="AP66">
            <v>954.97642850354703</v>
          </cell>
          <cell r="AQ66">
            <v>900.47589819212999</v>
          </cell>
          <cell r="AR66">
            <v>1055.0518329869601</v>
          </cell>
          <cell r="AS66">
            <v>1055.0518329869601</v>
          </cell>
          <cell r="AT66">
            <v>1057.5095559047099</v>
          </cell>
          <cell r="AU66">
            <v>1063.12418618077</v>
          </cell>
          <cell r="AV66">
            <v>1076.3174906982099</v>
          </cell>
          <cell r="AW66">
            <v>1235.8134807312199</v>
          </cell>
          <cell r="AX66">
            <v>1235.8134807312199</v>
          </cell>
          <cell r="AY66">
            <v>1234.6875935518699</v>
          </cell>
          <cell r="AZ66">
            <v>1241.58909815076</v>
          </cell>
          <cell r="BA66">
            <v>1257.4622800340601</v>
          </cell>
          <cell r="BB66">
            <v>1424.7199287567501</v>
          </cell>
          <cell r="BC66">
            <v>1424.7199287567501</v>
          </cell>
        </row>
        <row r="67">
          <cell r="B67" t="str">
            <v>Total current liabilities</v>
          </cell>
          <cell r="C67" t="str">
            <v>SHORT_TERM_LIABS</v>
          </cell>
          <cell r="D67" t="str">
            <v>USD</v>
          </cell>
          <cell r="F67">
            <v>110.32299999999999</v>
          </cell>
          <cell r="G67">
            <v>119.848</v>
          </cell>
          <cell r="H67">
            <v>129.64699999999999</v>
          </cell>
          <cell r="I67">
            <v>158.1</v>
          </cell>
          <cell r="J67">
            <v>158.1</v>
          </cell>
          <cell r="K67">
            <v>172.35499999999999</v>
          </cell>
          <cell r="L67">
            <v>183.46799999999999</v>
          </cell>
          <cell r="M67">
            <v>186.24700000000001</v>
          </cell>
          <cell r="N67">
            <v>214.458</v>
          </cell>
          <cell r="O67">
            <v>214.458</v>
          </cell>
          <cell r="P67">
            <v>238.79</v>
          </cell>
          <cell r="Q67">
            <v>253.72900000000001</v>
          </cell>
          <cell r="R67">
            <v>266.26799999999997</v>
          </cell>
          <cell r="S67">
            <v>340.55599999999998</v>
          </cell>
          <cell r="T67">
            <v>340.55599999999998</v>
          </cell>
          <cell r="U67">
            <v>584.50599999999997</v>
          </cell>
          <cell r="V67">
            <v>692.56899999999996</v>
          </cell>
          <cell r="W67">
            <v>677.38699999999994</v>
          </cell>
          <cell r="X67">
            <v>789.22199999999998</v>
          </cell>
          <cell r="Y67">
            <v>789.22199999999998</v>
          </cell>
          <cell r="Z67">
            <v>724.41899999999998</v>
          </cell>
          <cell r="AA67">
            <v>750.98599999999999</v>
          </cell>
          <cell r="AB67">
            <v>789.62800000000004</v>
          </cell>
          <cell r="AC67">
            <v>967.54700000000003</v>
          </cell>
          <cell r="AD67">
            <v>967.54700000000003</v>
          </cell>
          <cell r="AE67">
            <v>728.94799999999998</v>
          </cell>
          <cell r="AF67">
            <v>652.375</v>
          </cell>
          <cell r="AG67">
            <v>676.18299999999999</v>
          </cell>
          <cell r="AH67">
            <v>1023.0170000000001</v>
          </cell>
          <cell r="AI67">
            <v>1023.0170000000001</v>
          </cell>
          <cell r="AJ67">
            <v>967.72900000000004</v>
          </cell>
          <cell r="AK67">
            <v>940.78800000000001</v>
          </cell>
          <cell r="AL67">
            <v>889.553</v>
          </cell>
          <cell r="AM67">
            <v>1173.904</v>
          </cell>
          <cell r="AN67">
            <v>1173.904</v>
          </cell>
          <cell r="AO67">
            <v>1110.47416718725</v>
          </cell>
          <cell r="AP67">
            <v>1073.0243487871601</v>
          </cell>
          <cell r="AQ67">
            <v>1008.58972592699</v>
          </cell>
          <cell r="AR67">
            <v>1198.6504568269199</v>
          </cell>
          <cell r="AS67">
            <v>1198.6504568269199</v>
          </cell>
          <cell r="AT67">
            <v>1198.5258275956701</v>
          </cell>
          <cell r="AU67">
            <v>1180.14357168483</v>
          </cell>
          <cell r="AV67">
            <v>1187.6095774885</v>
          </cell>
          <cell r="AW67">
            <v>1358.3424751469699</v>
          </cell>
          <cell r="AX67">
            <v>1358.3424751469699</v>
          </cell>
          <cell r="AY67">
            <v>1354.40848716148</v>
          </cell>
          <cell r="AZ67">
            <v>1364.4640523589701</v>
          </cell>
          <cell r="BA67">
            <v>1364.4465312345901</v>
          </cell>
          <cell r="BB67">
            <v>1544.1416311514099</v>
          </cell>
          <cell r="BC67">
            <v>1544.1416311514099</v>
          </cell>
        </row>
        <row r="68">
          <cell r="B68" t="str">
            <v>Deferred revenue</v>
          </cell>
          <cell r="C68" t="str">
            <v>TOT_DEF_REV</v>
          </cell>
          <cell r="D68" t="str">
            <v>USD</v>
          </cell>
        </row>
        <row r="69">
          <cell r="B69" t="str">
            <v>Long-term  debt</v>
          </cell>
          <cell r="C69" t="str">
            <v>LT_DEBT</v>
          </cell>
          <cell r="D69" t="str">
            <v>USD</v>
          </cell>
          <cell r="AE69">
            <v>501.18099999999998</v>
          </cell>
          <cell r="AF69">
            <v>502.86900000000003</v>
          </cell>
          <cell r="AG69">
            <v>504.56400000000002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</row>
        <row r="70">
          <cell r="B70" t="str">
            <v>Non-current lease liabilities (op lease: US GAAP)</v>
          </cell>
          <cell r="C70" t="str">
            <v>LT_LEASE_LIAB</v>
          </cell>
          <cell r="D70" t="str">
            <v>USD</v>
          </cell>
          <cell r="U70">
            <v>49.646000000000001</v>
          </cell>
          <cell r="V70">
            <v>47.558</v>
          </cell>
          <cell r="W70">
            <v>45.185000000000002</v>
          </cell>
          <cell r="X70">
            <v>182.274</v>
          </cell>
          <cell r="Y70">
            <v>182.274</v>
          </cell>
          <cell r="Z70">
            <v>188.018</v>
          </cell>
          <cell r="AA70">
            <v>188.43</v>
          </cell>
          <cell r="AB70">
            <v>189.363</v>
          </cell>
          <cell r="AC70">
            <v>235.62</v>
          </cell>
          <cell r="AD70">
            <v>235.62</v>
          </cell>
          <cell r="AE70">
            <v>230.167</v>
          </cell>
          <cell r="AF70">
            <v>226.03399999999999</v>
          </cell>
          <cell r="AG70">
            <v>221.59</v>
          </cell>
          <cell r="AH70">
            <v>263.30700000000002</v>
          </cell>
          <cell r="AI70">
            <v>263.30700000000002</v>
          </cell>
          <cell r="AJ70">
            <v>274.13099999999997</v>
          </cell>
          <cell r="AK70">
            <v>266.81099999999998</v>
          </cell>
          <cell r="AL70">
            <v>258.11399999999998</v>
          </cell>
          <cell r="AM70">
            <v>261.09699999999998</v>
          </cell>
          <cell r="AN70">
            <v>261.09699999999998</v>
          </cell>
          <cell r="AO70">
            <v>255.52015488999999</v>
          </cell>
          <cell r="AP70">
            <v>276.85345613999999</v>
          </cell>
          <cell r="AQ70">
            <v>296.8061922</v>
          </cell>
          <cell r="AR70">
            <v>299.47965340000002</v>
          </cell>
          <cell r="AS70">
            <v>299.47965340000002</v>
          </cell>
          <cell r="AT70">
            <v>289.64184789215</v>
          </cell>
          <cell r="AU70">
            <v>314.48487466718001</v>
          </cell>
          <cell r="AV70">
            <v>339.71137148777501</v>
          </cell>
          <cell r="AW70">
            <v>341.41348268390999</v>
          </cell>
          <cell r="AX70">
            <v>341.41348268390999</v>
          </cell>
          <cell r="AY70">
            <v>327.11041863505199</v>
          </cell>
          <cell r="AZ70">
            <v>349.72053412116497</v>
          </cell>
          <cell r="BA70">
            <v>377.46821671955399</v>
          </cell>
          <cell r="BB70">
            <v>380.13855343005201</v>
          </cell>
          <cell r="BC70">
            <v>380.13855343005201</v>
          </cell>
        </row>
        <row r="71">
          <cell r="B71" t="str">
            <v>Other long-term liabilities</v>
          </cell>
          <cell r="C71" t="str">
            <v>OTH_LT_CRED_GQ</v>
          </cell>
          <cell r="D71" t="str">
            <v>USD</v>
          </cell>
          <cell r="F71">
            <v>4.758</v>
          </cell>
          <cell r="G71">
            <v>6.0209999999999999</v>
          </cell>
          <cell r="H71">
            <v>6.3849999999999998</v>
          </cell>
          <cell r="I71">
            <v>5.5449999999999999</v>
          </cell>
          <cell r="J71">
            <v>5.5449999999999999</v>
          </cell>
          <cell r="K71">
            <v>6.0019999999999998</v>
          </cell>
          <cell r="L71">
            <v>6.3410000000000002</v>
          </cell>
          <cell r="M71">
            <v>7.4589999999999996</v>
          </cell>
          <cell r="N71">
            <v>8.8659999999999997</v>
          </cell>
          <cell r="O71">
            <v>8.8659999999999997</v>
          </cell>
          <cell r="P71">
            <v>8.8849999999999998</v>
          </cell>
          <cell r="Q71">
            <v>8.4589999999999996</v>
          </cell>
          <cell r="R71">
            <v>11.858000000000001</v>
          </cell>
          <cell r="S71">
            <v>15.654999999999999</v>
          </cell>
          <cell r="T71">
            <v>15.654999999999999</v>
          </cell>
          <cell r="U71">
            <v>153.506</v>
          </cell>
          <cell r="V71">
            <v>183.75200000000001</v>
          </cell>
          <cell r="W71">
            <v>174.41800000000001</v>
          </cell>
          <cell r="X71">
            <v>172.309</v>
          </cell>
          <cell r="Y71">
            <v>172.309</v>
          </cell>
          <cell r="Z71">
            <v>128.04499999999999</v>
          </cell>
          <cell r="AA71">
            <v>126.694</v>
          </cell>
          <cell r="AB71">
            <v>124.325</v>
          </cell>
          <cell r="AC71">
            <v>104.79</v>
          </cell>
          <cell r="AD71">
            <v>104.79</v>
          </cell>
          <cell r="AE71">
            <v>28.632000000000001</v>
          </cell>
          <cell r="AF71">
            <v>17.533000000000001</v>
          </cell>
          <cell r="AG71">
            <v>21.297000000000001</v>
          </cell>
          <cell r="AH71">
            <v>109.199</v>
          </cell>
          <cell r="AI71">
            <v>109.199</v>
          </cell>
          <cell r="AJ71">
            <v>113.02800000000001</v>
          </cell>
          <cell r="AK71">
            <v>98.933999999999997</v>
          </cell>
          <cell r="AL71">
            <v>85.771000000000001</v>
          </cell>
          <cell r="AM71">
            <v>56.83</v>
          </cell>
          <cell r="AN71">
            <v>56.83</v>
          </cell>
          <cell r="AO71">
            <v>58.005512866055</v>
          </cell>
          <cell r="AP71">
            <v>57.490525666582997</v>
          </cell>
          <cell r="AQ71">
            <v>56.326298656070001</v>
          </cell>
          <cell r="AR71">
            <v>59.420475476838</v>
          </cell>
          <cell r="AS71">
            <v>59.420475476838</v>
          </cell>
          <cell r="AT71">
            <v>59.234942379901</v>
          </cell>
          <cell r="AU71">
            <v>59.418173427566998</v>
          </cell>
          <cell r="AV71">
            <v>59.603915361543997</v>
          </cell>
          <cell r="AW71">
            <v>62.791208024418999</v>
          </cell>
          <cell r="AX71">
            <v>62.791208024418999</v>
          </cell>
          <cell r="AY71">
            <v>62.571967602005998</v>
          </cell>
          <cell r="AZ71">
            <v>62.788568901893001</v>
          </cell>
          <cell r="BA71">
            <v>63.008014790613998</v>
          </cell>
          <cell r="BB71">
            <v>66.330984035189005</v>
          </cell>
          <cell r="BC71">
            <v>66.330984035189005</v>
          </cell>
        </row>
        <row r="72">
          <cell r="B72" t="str">
            <v>Total long-term liabilities</v>
          </cell>
          <cell r="C72" t="str">
            <v>TOT_LT_LIAB</v>
          </cell>
          <cell r="D72" t="str">
            <v>USD</v>
          </cell>
          <cell r="F72">
            <v>4.758</v>
          </cell>
          <cell r="G72">
            <v>6.0209999999999999</v>
          </cell>
          <cell r="H72">
            <v>6.3849999999999998</v>
          </cell>
          <cell r="I72">
            <v>5.5449999999999999</v>
          </cell>
          <cell r="J72">
            <v>5.5449999999999999</v>
          </cell>
          <cell r="K72">
            <v>6.0019999999999998</v>
          </cell>
          <cell r="L72">
            <v>6.3410000000000002</v>
          </cell>
          <cell r="M72">
            <v>7.4589999999999996</v>
          </cell>
          <cell r="N72">
            <v>8.8659999999999997</v>
          </cell>
          <cell r="O72">
            <v>8.8659999999999997</v>
          </cell>
          <cell r="P72">
            <v>8.8849999999999998</v>
          </cell>
          <cell r="Q72">
            <v>8.4589999999999996</v>
          </cell>
          <cell r="R72">
            <v>11.858000000000001</v>
          </cell>
          <cell r="S72">
            <v>15.654999999999999</v>
          </cell>
          <cell r="T72">
            <v>15.654999999999999</v>
          </cell>
          <cell r="U72">
            <v>203.15199999999999</v>
          </cell>
          <cell r="V72">
            <v>231.31</v>
          </cell>
          <cell r="W72">
            <v>219.60300000000001</v>
          </cell>
          <cell r="X72">
            <v>354.58300000000003</v>
          </cell>
          <cell r="Y72">
            <v>354.58300000000003</v>
          </cell>
          <cell r="Z72">
            <v>316.06299999999999</v>
          </cell>
          <cell r="AA72">
            <v>315.12400000000002</v>
          </cell>
          <cell r="AB72">
            <v>313.68799999999999</v>
          </cell>
          <cell r="AC72">
            <v>340.41</v>
          </cell>
          <cell r="AD72">
            <v>340.41</v>
          </cell>
          <cell r="AE72">
            <v>759.98</v>
          </cell>
          <cell r="AF72">
            <v>746.43600000000004</v>
          </cell>
          <cell r="AG72">
            <v>747.45100000000002</v>
          </cell>
          <cell r="AH72">
            <v>372.50599999999997</v>
          </cell>
          <cell r="AI72">
            <v>372.50599999999997</v>
          </cell>
          <cell r="AJ72">
            <v>387.15899999999999</v>
          </cell>
          <cell r="AK72">
            <v>365.745</v>
          </cell>
          <cell r="AL72">
            <v>343.88499999999999</v>
          </cell>
          <cell r="AM72">
            <v>317.92700000000002</v>
          </cell>
          <cell r="AN72">
            <v>317.92700000000002</v>
          </cell>
          <cell r="AO72">
            <v>313.52566775605499</v>
          </cell>
          <cell r="AP72">
            <v>334.34398180658297</v>
          </cell>
          <cell r="AQ72">
            <v>353.13249085606998</v>
          </cell>
          <cell r="AR72">
            <v>358.90012887683798</v>
          </cell>
          <cell r="AS72">
            <v>358.90012887683798</v>
          </cell>
          <cell r="AT72">
            <v>348.87679027205098</v>
          </cell>
          <cell r="AU72">
            <v>373.90304809474702</v>
          </cell>
          <cell r="AV72">
            <v>399.31528684931902</v>
          </cell>
          <cell r="AW72">
            <v>404.20469070832797</v>
          </cell>
          <cell r="AX72">
            <v>404.20469070832797</v>
          </cell>
          <cell r="AY72">
            <v>389.68238623705798</v>
          </cell>
          <cell r="AZ72">
            <v>412.509103023058</v>
          </cell>
          <cell r="BA72">
            <v>440.47623151016802</v>
          </cell>
          <cell r="BB72">
            <v>446.46953746524099</v>
          </cell>
          <cell r="BC72">
            <v>446.46953746524099</v>
          </cell>
        </row>
        <row r="73">
          <cell r="B73" t="str">
            <v>Total liabilities</v>
          </cell>
          <cell r="C73" t="str">
            <v>TOT_LIAB</v>
          </cell>
          <cell r="D73" t="str">
            <v>USD</v>
          </cell>
          <cell r="F73">
            <v>115.081</v>
          </cell>
          <cell r="G73">
            <v>125.869</v>
          </cell>
          <cell r="H73">
            <v>136.03200000000001</v>
          </cell>
          <cell r="I73">
            <v>163.64500000000001</v>
          </cell>
          <cell r="J73">
            <v>163.64500000000001</v>
          </cell>
          <cell r="K73">
            <v>178.357</v>
          </cell>
          <cell r="L73">
            <v>189.809</v>
          </cell>
          <cell r="M73">
            <v>193.70599999999999</v>
          </cell>
          <cell r="N73">
            <v>223.32400000000001</v>
          </cell>
          <cell r="O73">
            <v>223.32400000000001</v>
          </cell>
          <cell r="P73">
            <v>247.67500000000001</v>
          </cell>
          <cell r="Q73">
            <v>262.18799999999999</v>
          </cell>
          <cell r="R73">
            <v>278.12599999999998</v>
          </cell>
          <cell r="S73">
            <v>356.21100000000001</v>
          </cell>
          <cell r="T73">
            <v>356.21100000000001</v>
          </cell>
          <cell r="U73">
            <v>787.65800000000002</v>
          </cell>
          <cell r="V73">
            <v>923.87900000000002</v>
          </cell>
          <cell r="W73">
            <v>896.99</v>
          </cell>
          <cell r="X73">
            <v>1143.8050000000001</v>
          </cell>
          <cell r="Y73">
            <v>1143.8050000000001</v>
          </cell>
          <cell r="Z73">
            <v>1040.482</v>
          </cell>
          <cell r="AA73">
            <v>1066.1099999999999</v>
          </cell>
          <cell r="AB73">
            <v>1103.316</v>
          </cell>
          <cell r="AC73">
            <v>1307.9570000000001</v>
          </cell>
          <cell r="AD73">
            <v>1307.9570000000001</v>
          </cell>
          <cell r="AE73">
            <v>1488.9280000000001</v>
          </cell>
          <cell r="AF73">
            <v>1398.8109999999999</v>
          </cell>
          <cell r="AG73">
            <v>1423.634</v>
          </cell>
          <cell r="AH73">
            <v>1395.5229999999999</v>
          </cell>
          <cell r="AI73">
            <v>1395.5229999999999</v>
          </cell>
          <cell r="AJ73">
            <v>1354.8879999999999</v>
          </cell>
          <cell r="AK73">
            <v>1306.5329999999999</v>
          </cell>
          <cell r="AL73">
            <v>1233.4380000000001</v>
          </cell>
          <cell r="AM73">
            <v>1491.8309999999999</v>
          </cell>
          <cell r="AN73">
            <v>1491.8309999999999</v>
          </cell>
          <cell r="AO73">
            <v>1423.9998349432999</v>
          </cell>
          <cell r="AP73">
            <v>1407.36833059375</v>
          </cell>
          <cell r="AQ73">
            <v>1361.72221678306</v>
          </cell>
          <cell r="AR73">
            <v>1557.5505857037499</v>
          </cell>
          <cell r="AS73">
            <v>1557.5505857037499</v>
          </cell>
          <cell r="AT73">
            <v>1547.40261786772</v>
          </cell>
          <cell r="AU73">
            <v>1554.0466197795799</v>
          </cell>
          <cell r="AV73">
            <v>1586.9248643378201</v>
          </cell>
          <cell r="AW73">
            <v>1762.5471658552999</v>
          </cell>
          <cell r="AX73">
            <v>1762.5471658552999</v>
          </cell>
          <cell r="AY73">
            <v>1744.09087339854</v>
          </cell>
          <cell r="AZ73">
            <v>1776.97315538203</v>
          </cell>
          <cell r="BA73">
            <v>1804.9227627447499</v>
          </cell>
          <cell r="BB73">
            <v>1990.61116861665</v>
          </cell>
          <cell r="BC73">
            <v>1990.61116861665</v>
          </cell>
        </row>
        <row r="74">
          <cell r="B74" t="str">
            <v>Preferred shares</v>
          </cell>
          <cell r="C74" t="str">
            <v>PREF_SH</v>
          </cell>
          <cell r="D74" t="str">
            <v>USD</v>
          </cell>
        </row>
        <row r="75">
          <cell r="B75" t="str">
            <v>Total common equity</v>
          </cell>
          <cell r="C75" t="str">
            <v>ORD_SH_FUND</v>
          </cell>
          <cell r="D75" t="str">
            <v>USD</v>
          </cell>
          <cell r="F75">
            <v>24.715</v>
          </cell>
          <cell r="G75">
            <v>22.664999999999999</v>
          </cell>
          <cell r="H75">
            <v>21.116</v>
          </cell>
          <cell r="I75">
            <v>17.055</v>
          </cell>
          <cell r="J75">
            <v>17.055</v>
          </cell>
          <cell r="K75">
            <v>44.908999999999999</v>
          </cell>
          <cell r="L75">
            <v>49.7</v>
          </cell>
          <cell r="M75">
            <v>54.895000000000003</v>
          </cell>
          <cell r="N75">
            <v>57.012</v>
          </cell>
          <cell r="O75">
            <v>57.012</v>
          </cell>
          <cell r="P75">
            <v>51.618000000000002</v>
          </cell>
          <cell r="Q75">
            <v>52.652000000000001</v>
          </cell>
          <cell r="R75">
            <v>56.191000000000003</v>
          </cell>
          <cell r="S75">
            <v>22.302</v>
          </cell>
          <cell r="T75">
            <v>22.302</v>
          </cell>
          <cell r="U75">
            <v>-412.25200000000001</v>
          </cell>
          <cell r="V75">
            <v>-526.77200000000005</v>
          </cell>
          <cell r="W75">
            <v>-507.66399999999999</v>
          </cell>
          <cell r="X75">
            <v>-540.52</v>
          </cell>
          <cell r="Y75">
            <v>-540.52</v>
          </cell>
          <cell r="Z75">
            <v>-442.351</v>
          </cell>
          <cell r="AA75">
            <v>-433.315</v>
          </cell>
          <cell r="AB75">
            <v>-397.09500000000003</v>
          </cell>
          <cell r="AC75">
            <v>-268.90199999999999</v>
          </cell>
          <cell r="AD75">
            <v>-268.90199999999999</v>
          </cell>
          <cell r="AE75">
            <v>-99.385999999999996</v>
          </cell>
          <cell r="AF75">
            <v>35.265000000000001</v>
          </cell>
          <cell r="AG75">
            <v>18.928000000000001</v>
          </cell>
          <cell r="AH75">
            <v>2186.6999999999998</v>
          </cell>
          <cell r="AI75">
            <v>2186.6999999999998</v>
          </cell>
          <cell r="AJ75">
            <v>1976.09</v>
          </cell>
          <cell r="AK75">
            <v>1920.5350000000001</v>
          </cell>
          <cell r="AL75">
            <v>1918.0509999999999</v>
          </cell>
          <cell r="AM75">
            <v>1904.02</v>
          </cell>
          <cell r="AN75">
            <v>1904.02</v>
          </cell>
          <cell r="AO75">
            <v>1911.1332131473901</v>
          </cell>
          <cell r="AP75">
            <v>1940.42280103796</v>
          </cell>
          <cell r="AQ75">
            <v>1980.4943578094601</v>
          </cell>
          <cell r="AR75">
            <v>2029.5269539569599</v>
          </cell>
          <cell r="AS75">
            <v>2029.5269539569599</v>
          </cell>
          <cell r="AT75">
            <v>2052.6088670397598</v>
          </cell>
          <cell r="AU75">
            <v>2103.0255711220798</v>
          </cell>
          <cell r="AV75">
            <v>2166.2405240671701</v>
          </cell>
          <cell r="AW75">
            <v>2238.2161430532101</v>
          </cell>
          <cell r="AX75">
            <v>2238.2161430532101</v>
          </cell>
          <cell r="AY75">
            <v>2285.5608831383702</v>
          </cell>
          <cell r="AZ75">
            <v>2355.1258619568998</v>
          </cell>
          <cell r="BA75">
            <v>2436.7702247042898</v>
          </cell>
          <cell r="BB75">
            <v>2527.0933598870602</v>
          </cell>
          <cell r="BC75">
            <v>2527.0933598870602</v>
          </cell>
        </row>
        <row r="76">
          <cell r="B76" t="str">
            <v>Minority interest</v>
          </cell>
          <cell r="C76" t="str">
            <v>MINORITIES</v>
          </cell>
          <cell r="D76" t="str">
            <v>USD</v>
          </cell>
        </row>
        <row r="77">
          <cell r="B77" t="str">
            <v>Total shareholders' equity</v>
          </cell>
          <cell r="C77" t="str">
            <v>EQ</v>
          </cell>
          <cell r="D77" t="str">
            <v>USD</v>
          </cell>
          <cell r="F77">
            <v>24.715</v>
          </cell>
          <cell r="G77">
            <v>22.664999999999999</v>
          </cell>
          <cell r="H77">
            <v>21.116</v>
          </cell>
          <cell r="I77">
            <v>17.055</v>
          </cell>
          <cell r="J77">
            <v>17.055</v>
          </cell>
          <cell r="K77">
            <v>44.908999999999999</v>
          </cell>
          <cell r="L77">
            <v>49.7</v>
          </cell>
          <cell r="M77">
            <v>54.895000000000003</v>
          </cell>
          <cell r="N77">
            <v>57.012</v>
          </cell>
          <cell r="O77">
            <v>57.012</v>
          </cell>
          <cell r="P77">
            <v>51.618000000000002</v>
          </cell>
          <cell r="Q77">
            <v>52.652000000000001</v>
          </cell>
          <cell r="R77">
            <v>56.191000000000003</v>
          </cell>
          <cell r="S77">
            <v>22.302</v>
          </cell>
          <cell r="T77">
            <v>22.302</v>
          </cell>
          <cell r="U77">
            <v>-412.25200000000001</v>
          </cell>
          <cell r="V77">
            <v>-526.77200000000005</v>
          </cell>
          <cell r="W77">
            <v>-507.66399999999999</v>
          </cell>
          <cell r="X77">
            <v>-540.52</v>
          </cell>
          <cell r="Y77">
            <v>-540.52</v>
          </cell>
          <cell r="Z77">
            <v>-442.351</v>
          </cell>
          <cell r="AA77">
            <v>-433.315</v>
          </cell>
          <cell r="AB77">
            <v>-397.09500000000003</v>
          </cell>
          <cell r="AC77">
            <v>-268.90199999999999</v>
          </cell>
          <cell r="AD77">
            <v>-268.90199999999999</v>
          </cell>
          <cell r="AE77">
            <v>-99.385999999999996</v>
          </cell>
          <cell r="AF77">
            <v>35.265000000000001</v>
          </cell>
          <cell r="AG77">
            <v>18.928000000000001</v>
          </cell>
          <cell r="AH77">
            <v>2186.6999999999998</v>
          </cell>
          <cell r="AI77">
            <v>2186.6999999999998</v>
          </cell>
          <cell r="AJ77">
            <v>1976.09</v>
          </cell>
          <cell r="AK77">
            <v>1920.5350000000001</v>
          </cell>
          <cell r="AL77">
            <v>1918.0509999999999</v>
          </cell>
          <cell r="AM77">
            <v>1904.02</v>
          </cell>
          <cell r="AN77">
            <v>1904.02</v>
          </cell>
          <cell r="AO77">
            <v>1911.1332131473901</v>
          </cell>
          <cell r="AP77">
            <v>1940.42280103796</v>
          </cell>
          <cell r="AQ77">
            <v>1980.4943578094601</v>
          </cell>
          <cell r="AR77">
            <v>2029.5269539569599</v>
          </cell>
          <cell r="AS77">
            <v>2029.5269539569599</v>
          </cell>
          <cell r="AT77">
            <v>2052.6088670397598</v>
          </cell>
          <cell r="AU77">
            <v>2103.0255711220798</v>
          </cell>
          <cell r="AV77">
            <v>2166.2405240671701</v>
          </cell>
          <cell r="AW77">
            <v>2238.2161430532101</v>
          </cell>
          <cell r="AX77">
            <v>2238.2161430532101</v>
          </cell>
          <cell r="AY77">
            <v>2285.5608831383702</v>
          </cell>
          <cell r="AZ77">
            <v>2355.1258619568998</v>
          </cell>
          <cell r="BA77">
            <v>2436.7702247042898</v>
          </cell>
          <cell r="BB77">
            <v>2527.0933598870602</v>
          </cell>
          <cell r="BC77">
            <v>2527.0933598870602</v>
          </cell>
        </row>
        <row r="78">
          <cell r="B78" t="str">
            <v>Total liabilities and equity</v>
          </cell>
          <cell r="C78" t="str">
            <v>TOT_LIAB_EQ</v>
          </cell>
          <cell r="D78" t="str">
            <v>USD</v>
          </cell>
          <cell r="F78">
            <v>139.79599999999999</v>
          </cell>
          <cell r="G78">
            <v>148.53399999999999</v>
          </cell>
          <cell r="H78">
            <v>157.148</v>
          </cell>
          <cell r="I78">
            <v>180.7</v>
          </cell>
          <cell r="J78">
            <v>180.7</v>
          </cell>
          <cell r="K78">
            <v>223.26599999999999</v>
          </cell>
          <cell r="L78">
            <v>239.50899999999999</v>
          </cell>
          <cell r="M78">
            <v>248.601</v>
          </cell>
          <cell r="N78">
            <v>280.33600000000001</v>
          </cell>
          <cell r="O78">
            <v>280.33600000000001</v>
          </cell>
          <cell r="P78">
            <v>299.29300000000001</v>
          </cell>
          <cell r="Q78">
            <v>314.83999999999997</v>
          </cell>
          <cell r="R78">
            <v>334.31700000000001</v>
          </cell>
          <cell r="S78">
            <v>378.51299999999998</v>
          </cell>
          <cell r="T78">
            <v>378.51299999999998</v>
          </cell>
          <cell r="U78">
            <v>375.40600000000001</v>
          </cell>
          <cell r="V78">
            <v>397.10700000000003</v>
          </cell>
          <cell r="W78">
            <v>389.32600000000002</v>
          </cell>
          <cell r="X78">
            <v>603.28499999999997</v>
          </cell>
          <cell r="Y78">
            <v>603.28499999999997</v>
          </cell>
          <cell r="Z78">
            <v>598.13099999999997</v>
          </cell>
          <cell r="AA78">
            <v>632.79499999999996</v>
          </cell>
          <cell r="AB78">
            <v>706.221</v>
          </cell>
          <cell r="AC78">
            <v>1039.0550000000001</v>
          </cell>
          <cell r="AD78">
            <v>1039.0550000000001</v>
          </cell>
          <cell r="AE78">
            <v>1389.5419999999999</v>
          </cell>
          <cell r="AF78">
            <v>1434.076</v>
          </cell>
          <cell r="AG78">
            <v>1442.5619999999999</v>
          </cell>
          <cell r="AH78">
            <v>3582.223</v>
          </cell>
          <cell r="AI78">
            <v>3582.223</v>
          </cell>
          <cell r="AJ78">
            <v>3330.9780000000001</v>
          </cell>
          <cell r="AK78">
            <v>3227.0680000000002</v>
          </cell>
          <cell r="AL78">
            <v>3151.489</v>
          </cell>
          <cell r="AM78">
            <v>3395.8510000000001</v>
          </cell>
          <cell r="AN78">
            <v>3395.8510000000001</v>
          </cell>
          <cell r="AO78">
            <v>3335.13304809069</v>
          </cell>
          <cell r="AP78">
            <v>3347.79113163171</v>
          </cell>
          <cell r="AQ78">
            <v>3342.2165745925199</v>
          </cell>
          <cell r="AR78">
            <v>3587.07753966072</v>
          </cell>
          <cell r="AS78">
            <v>3587.07753966072</v>
          </cell>
          <cell r="AT78">
            <v>3600.0114849074798</v>
          </cell>
          <cell r="AU78">
            <v>3657.0721909016602</v>
          </cell>
          <cell r="AV78">
            <v>3753.1653884049902</v>
          </cell>
          <cell r="AW78">
            <v>4000.7633089085102</v>
          </cell>
          <cell r="AX78">
            <v>4000.7633089085102</v>
          </cell>
          <cell r="AY78">
            <v>4029.6517565369099</v>
          </cell>
          <cell r="AZ78">
            <v>4132.09901733892</v>
          </cell>
          <cell r="BA78">
            <v>4241.6929874490397</v>
          </cell>
          <cell r="BB78">
            <v>4517.7045285037102</v>
          </cell>
          <cell r="BC78">
            <v>4517.7045285037102</v>
          </cell>
        </row>
        <row r="80">
          <cell r="B80" t="str">
            <v>Total US$ debt (in US$)</v>
          </cell>
          <cell r="C80" t="str">
            <v>TOT_USD_DEBT</v>
          </cell>
        </row>
        <row r="81">
          <cell r="B81" t="str">
            <v>% US$ debt hedged (principal)</v>
          </cell>
          <cell r="C81" t="str">
            <v>TOT_PCT_USD_DEBT_HEDGED</v>
          </cell>
        </row>
        <row r="82">
          <cell r="B82" t="str">
            <v>% Floating debt (local currency debt)</v>
          </cell>
          <cell r="C82" t="str">
            <v>FLOATING_PCT_LOCAL_DEBT</v>
          </cell>
        </row>
        <row r="83">
          <cell r="B83" t="str">
            <v>% floating debt hedged (rates)</v>
          </cell>
          <cell r="C83" t="str">
            <v>FLOATING_PCT_LOCAL_DEBT_HEDGED</v>
          </cell>
        </row>
        <row r="84">
          <cell r="B84" t="str">
            <v>Net debt</v>
          </cell>
          <cell r="C84" t="str">
            <v>NET_DEBT</v>
          </cell>
          <cell r="D84" t="str">
            <v>USD</v>
          </cell>
          <cell r="F84">
            <v>-60.945999999999998</v>
          </cell>
          <cell r="G84">
            <v>-60.981999999999999</v>
          </cell>
          <cell r="H84">
            <v>-61.585999999999999</v>
          </cell>
          <cell r="I84">
            <v>-61.86</v>
          </cell>
          <cell r="J84">
            <v>-61.86</v>
          </cell>
          <cell r="K84">
            <v>-106.26</v>
          </cell>
          <cell r="L84">
            <v>-113.056</v>
          </cell>
          <cell r="M84">
            <v>-116.68300000000001</v>
          </cell>
          <cell r="N84">
            <v>-113.435</v>
          </cell>
          <cell r="O84">
            <v>-113.435</v>
          </cell>
          <cell r="P84">
            <v>-122.57299999999999</v>
          </cell>
          <cell r="Q84">
            <v>-135.61000000000001</v>
          </cell>
          <cell r="R84">
            <v>-137.739</v>
          </cell>
          <cell r="S84">
            <v>-115.443</v>
          </cell>
          <cell r="T84">
            <v>-115.443</v>
          </cell>
          <cell r="U84">
            <v>-15.805999999999999</v>
          </cell>
          <cell r="V84">
            <v>-22.256</v>
          </cell>
          <cell r="W84">
            <v>-6.3650000000000002</v>
          </cell>
          <cell r="X84">
            <v>147.69999999999999</v>
          </cell>
          <cell r="Y84">
            <v>147.69999999999999</v>
          </cell>
          <cell r="Z84">
            <v>146.477</v>
          </cell>
          <cell r="AA84">
            <v>118.89700000000001</v>
          </cell>
          <cell r="AB84">
            <v>110.655</v>
          </cell>
          <cell r="AC84">
            <v>38.853999999999999</v>
          </cell>
          <cell r="AD84">
            <v>38.853999999999999</v>
          </cell>
          <cell r="AE84">
            <v>144.81200000000001</v>
          </cell>
          <cell r="AF84">
            <v>107.19499999999999</v>
          </cell>
          <cell r="AG84">
            <v>151.91800000000001</v>
          </cell>
          <cell r="AH84">
            <v>-732.30600000000004</v>
          </cell>
          <cell r="AI84">
            <v>-732.30600000000004</v>
          </cell>
          <cell r="AJ84">
            <v>-541.447</v>
          </cell>
          <cell r="AK84">
            <v>-500.06</v>
          </cell>
          <cell r="AL84">
            <v>-456.31900000000002</v>
          </cell>
          <cell r="AM84">
            <v>-441.714</v>
          </cell>
          <cell r="AN84">
            <v>-441.714</v>
          </cell>
          <cell r="AO84">
            <v>-481.783994265339</v>
          </cell>
          <cell r="AP84">
            <v>-512.26328346841899</v>
          </cell>
          <cell r="AQ84">
            <v>-524.49332145352798</v>
          </cell>
          <cell r="AR84">
            <v>-554.14198659313899</v>
          </cell>
          <cell r="AS84">
            <v>-554.14198659313899</v>
          </cell>
          <cell r="AT84">
            <v>-626.44711123753302</v>
          </cell>
          <cell r="AU84">
            <v>-669.042817987832</v>
          </cell>
          <cell r="AV84">
            <v>-709.03392272425697</v>
          </cell>
          <cell r="AW84">
            <v>-773.911116492107</v>
          </cell>
          <cell r="AX84">
            <v>-773.911116492107</v>
          </cell>
          <cell r="AY84">
            <v>-866.24326927993798</v>
          </cell>
          <cell r="AZ84">
            <v>-953.55086596903902</v>
          </cell>
          <cell r="BA84">
            <v>-971.83678542702398</v>
          </cell>
          <cell r="BB84">
            <v>-1063.9155605061301</v>
          </cell>
          <cell r="BC84">
            <v>-1063.9155605061301</v>
          </cell>
        </row>
        <row r="85">
          <cell r="B85" t="str">
            <v>Capitalized operating leases (off-balance sheet)</v>
          </cell>
          <cell r="C85" t="str">
            <v>CAP_LEASES</v>
          </cell>
          <cell r="D85" t="str">
            <v>USD</v>
          </cell>
        </row>
        <row r="86">
          <cell r="B86" t="str">
            <v>Deferred income taxes</v>
          </cell>
          <cell r="C86" t="str">
            <v>DEF_INC_TAX</v>
          </cell>
          <cell r="D86" t="str">
            <v>USD</v>
          </cell>
          <cell r="P86">
            <v>-1.518</v>
          </cell>
          <cell r="Q86">
            <v>-1.5960000000000001</v>
          </cell>
          <cell r="R86">
            <v>-2.0699999999999998</v>
          </cell>
          <cell r="S86">
            <v>-2.0619999999999998</v>
          </cell>
          <cell r="T86">
            <v>-2.0619999999999998</v>
          </cell>
          <cell r="U86">
            <v>-0.80800000000000005</v>
          </cell>
          <cell r="V86">
            <v>0.57399999999999995</v>
          </cell>
          <cell r="W86">
            <v>1.956</v>
          </cell>
          <cell r="X86">
            <v>3.3140000000000001</v>
          </cell>
          <cell r="Y86">
            <v>3.3140000000000001</v>
          </cell>
          <cell r="Z86">
            <v>0.98099999999999998</v>
          </cell>
          <cell r="AA86">
            <v>0.94099999999999995</v>
          </cell>
          <cell r="AB86">
            <v>1.917</v>
          </cell>
          <cell r="AC86">
            <v>-5.8780000000000001</v>
          </cell>
          <cell r="AD86">
            <v>-5.8780000000000001</v>
          </cell>
          <cell r="AE86">
            <v>-5.0979999999999999</v>
          </cell>
          <cell r="AF86">
            <v>-5.8550000000000004</v>
          </cell>
          <cell r="AG86">
            <v>-5.0000000000000001E-3</v>
          </cell>
          <cell r="AH86">
            <v>-23.556999999999999</v>
          </cell>
          <cell r="AI86">
            <v>-23.556999999999999</v>
          </cell>
          <cell r="AJ86">
            <v>-23.238</v>
          </cell>
          <cell r="AK86">
            <v>-14.537000000000001</v>
          </cell>
          <cell r="AL86">
            <v>-3.706</v>
          </cell>
          <cell r="AM86">
            <v>-2.8220000000000001</v>
          </cell>
          <cell r="AN86">
            <v>-2.8220000000000001</v>
          </cell>
          <cell r="AO86">
            <v>-2.8220000000000001</v>
          </cell>
          <cell r="AP86">
            <v>-2.8220000000000001</v>
          </cell>
          <cell r="AQ86">
            <v>-2.8220000000000001</v>
          </cell>
          <cell r="AR86">
            <v>-2.8220000000000001</v>
          </cell>
          <cell r="AS86">
            <v>-2.8220000000000001</v>
          </cell>
          <cell r="AT86">
            <v>-2.8220000000000001</v>
          </cell>
          <cell r="AU86">
            <v>-2.8220000000000001</v>
          </cell>
          <cell r="AV86">
            <v>-2.8220000000000001</v>
          </cell>
          <cell r="AW86">
            <v>-2.8220000000000001</v>
          </cell>
          <cell r="AX86">
            <v>-2.8220000000000001</v>
          </cell>
          <cell r="AY86">
            <v>-2.8220000000000001</v>
          </cell>
          <cell r="AZ86">
            <v>-2.8220000000000001</v>
          </cell>
          <cell r="BA86">
            <v>-2.8220000000000001</v>
          </cell>
          <cell r="BB86">
            <v>-2.8220000000000001</v>
          </cell>
          <cell r="BC86">
            <v>-2.8220000000000001</v>
          </cell>
        </row>
        <row r="87">
          <cell r="B87" t="str">
            <v>Net operating loss carryforwards (NOLs)</v>
          </cell>
          <cell r="C87" t="str">
            <v>NET_OP_LOSS_CFWD</v>
          </cell>
          <cell r="D87" t="str">
            <v>USD</v>
          </cell>
        </row>
        <row r="88">
          <cell r="B88" t="str">
            <v>Associates (mkt value) used in EV calculation</v>
          </cell>
          <cell r="C88" t="str">
            <v>MV_ASSOCIATES</v>
          </cell>
          <cell r="D88" t="str">
            <v>USD</v>
          </cell>
        </row>
        <row r="89">
          <cell r="B89" t="str">
            <v>Net debt adjustment</v>
          </cell>
          <cell r="C89" t="str">
            <v>NET_DEBT_ADJ</v>
          </cell>
          <cell r="D89" t="str">
            <v>USD</v>
          </cell>
        </row>
        <row r="90">
          <cell r="B90" t="str">
            <v>Company borrowing margin</v>
          </cell>
          <cell r="C90" t="str">
            <v>CO_BOR_MARGIN</v>
          </cell>
        </row>
        <row r="91">
          <cell r="B91" t="str">
            <v>Unfunded pensions &amp; other provisions</v>
          </cell>
          <cell r="C91" t="str">
            <v>UNF_PENS</v>
          </cell>
          <cell r="D91" t="str">
            <v>USD</v>
          </cell>
        </row>
        <row r="92">
          <cell r="B92" t="str">
            <v>Unfunded pension liabilities (off balance sheet)</v>
          </cell>
          <cell r="C92" t="str">
            <v>UNF_PENS_OFF</v>
          </cell>
          <cell r="D92" t="str">
            <v>USD</v>
          </cell>
        </row>
        <row r="93">
          <cell r="B93" t="str">
            <v>Unfunded pension liabilities &amp; other, used in EV</v>
          </cell>
          <cell r="C93" t="str">
            <v>UNF_PENS_LIAB_OTH</v>
          </cell>
          <cell r="D93" t="str">
            <v>USD</v>
          </cell>
        </row>
        <row r="94">
          <cell r="B94" t="str">
            <v>Adjustment for unfunded pensions &amp; goodwill</v>
          </cell>
          <cell r="C94" t="str">
            <v>ADJ_UNF_PENS_GOOD</v>
          </cell>
          <cell r="D94" t="str">
            <v>USD</v>
          </cell>
        </row>
        <row r="95">
          <cell r="B95" t="str">
            <v>Other GCI adjustments</v>
          </cell>
          <cell r="C95" t="str">
            <v>OTH_GCI_ADJ</v>
          </cell>
          <cell r="D95" t="str">
            <v>USD</v>
          </cell>
        </row>
        <row r="96">
          <cell r="B96" t="str">
            <v>GCI inflator</v>
          </cell>
          <cell r="C96" t="str">
            <v>GCI_INFL</v>
          </cell>
        </row>
        <row r="97">
          <cell r="B97" t="str">
            <v>Minority interest</v>
          </cell>
          <cell r="C97" t="str">
            <v>BAL_MINO_INT</v>
          </cell>
          <cell r="D97" t="str">
            <v>USD</v>
          </cell>
        </row>
        <row r="98">
          <cell r="B98" t="str">
            <v>Right-of-use assets (op lease assets under US GAAP)</v>
          </cell>
          <cell r="C98" t="str">
            <v>ROU_ASSET</v>
          </cell>
          <cell r="D98" t="str">
            <v>USD</v>
          </cell>
          <cell r="U98">
            <v>54.03</v>
          </cell>
          <cell r="V98">
            <v>51.378999999999998</v>
          </cell>
          <cell r="W98">
            <v>49.53</v>
          </cell>
          <cell r="X98">
            <v>184.83799999999999</v>
          </cell>
          <cell r="Y98">
            <v>184.83799999999999</v>
          </cell>
          <cell r="Z98">
            <v>186.99700000000001</v>
          </cell>
          <cell r="AA98">
            <v>183.20500000000001</v>
          </cell>
          <cell r="AB98">
            <v>180.16300000000001</v>
          </cell>
          <cell r="AC98">
            <v>195.37200000000001</v>
          </cell>
          <cell r="AD98">
            <v>195.37200000000001</v>
          </cell>
          <cell r="AE98">
            <v>190.697</v>
          </cell>
          <cell r="AF98">
            <v>187.05</v>
          </cell>
          <cell r="AG98">
            <v>183.84100000000001</v>
          </cell>
          <cell r="AH98">
            <v>227.32</v>
          </cell>
          <cell r="AI98">
            <v>227.32</v>
          </cell>
          <cell r="AJ98">
            <v>236.34399999999999</v>
          </cell>
          <cell r="AK98">
            <v>226.53299999999999</v>
          </cell>
          <cell r="AL98">
            <v>216.34200000000001</v>
          </cell>
          <cell r="AM98">
            <v>216.51400000000001</v>
          </cell>
          <cell r="AN98">
            <v>216.51400000000001</v>
          </cell>
          <cell r="AO98">
            <v>213.01400000000001</v>
          </cell>
          <cell r="AP98">
            <v>209.51400000000001</v>
          </cell>
          <cell r="AQ98">
            <v>206.01400000000001</v>
          </cell>
          <cell r="AR98">
            <v>202.51400000000001</v>
          </cell>
          <cell r="AS98">
            <v>202.51400000000001</v>
          </cell>
          <cell r="AT98">
            <v>199.01400000000001</v>
          </cell>
          <cell r="AU98">
            <v>195.51400000000001</v>
          </cell>
          <cell r="AV98">
            <v>192.01400000000001</v>
          </cell>
          <cell r="AW98">
            <v>188.51400000000001</v>
          </cell>
          <cell r="AX98">
            <v>188.51400000000001</v>
          </cell>
          <cell r="AY98">
            <v>185.01400000000001</v>
          </cell>
          <cell r="AZ98">
            <v>181.51400000000001</v>
          </cell>
          <cell r="BA98">
            <v>178.01400000000001</v>
          </cell>
          <cell r="BB98">
            <v>174.51400000000001</v>
          </cell>
          <cell r="BC98">
            <v>174.51400000000001</v>
          </cell>
        </row>
        <row r="100">
          <cell r="B100" t="str">
            <v>Minority interest add-back</v>
          </cell>
          <cell r="C100" t="str">
            <v>CF_INC_MINORITY</v>
          </cell>
          <cell r="D100" t="str">
            <v>USD</v>
          </cell>
        </row>
        <row r="101">
          <cell r="B101" t="str">
            <v>Depreciation &amp; amortization add-back</v>
          </cell>
          <cell r="C101" t="str">
            <v>DEPR_AMORT</v>
          </cell>
          <cell r="D101" t="str">
            <v>USD</v>
          </cell>
          <cell r="K101">
            <v>2.4609999999999999</v>
          </cell>
          <cell r="L101">
            <v>2.57</v>
          </cell>
          <cell r="M101">
            <v>2.7109999999999999</v>
          </cell>
          <cell r="N101">
            <v>3.0430000000000001</v>
          </cell>
          <cell r="O101">
            <v>10.785</v>
          </cell>
          <cell r="P101">
            <v>3.198</v>
          </cell>
          <cell r="Q101">
            <v>3.7570000000000001</v>
          </cell>
          <cell r="R101">
            <v>3.835</v>
          </cell>
          <cell r="S101">
            <v>3.9969999999999999</v>
          </cell>
          <cell r="T101">
            <v>14.787000000000001</v>
          </cell>
          <cell r="U101">
            <v>4.2960000000000003</v>
          </cell>
          <cell r="V101">
            <v>4.54</v>
          </cell>
          <cell r="W101">
            <v>5.218</v>
          </cell>
          <cell r="X101">
            <v>5.6609999999999996</v>
          </cell>
          <cell r="Y101">
            <v>19.715</v>
          </cell>
          <cell r="Z101">
            <v>6.0279999999999996</v>
          </cell>
          <cell r="AA101">
            <v>6.0979999999999999</v>
          </cell>
          <cell r="AB101">
            <v>6.444</v>
          </cell>
          <cell r="AC101">
            <v>7.8869999999999996</v>
          </cell>
          <cell r="AD101">
            <v>26.457000000000001</v>
          </cell>
          <cell r="AE101">
            <v>7.5720000000000001</v>
          </cell>
          <cell r="AF101">
            <v>8.0299999999999994</v>
          </cell>
          <cell r="AG101">
            <v>8.4090000000000007</v>
          </cell>
          <cell r="AH101">
            <v>21.998000000000001</v>
          </cell>
          <cell r="AI101">
            <v>46.009</v>
          </cell>
          <cell r="AJ101">
            <v>23.355</v>
          </cell>
          <cell r="AK101">
            <v>24.358000000000001</v>
          </cell>
          <cell r="AL101">
            <v>24.645</v>
          </cell>
          <cell r="AM101">
            <v>25.181999999999999</v>
          </cell>
          <cell r="AN101">
            <v>97.54</v>
          </cell>
          <cell r="AO101">
            <v>21.564499999999999</v>
          </cell>
          <cell r="AP101">
            <v>20.9804817224</v>
          </cell>
          <cell r="AQ101">
            <v>20.510983292159999</v>
          </cell>
          <cell r="AR101">
            <v>20.155920346944001</v>
          </cell>
          <cell r="AS101">
            <v>83.211885361504002</v>
          </cell>
          <cell r="AT101">
            <v>19.901973332250002</v>
          </cell>
          <cell r="AU101">
            <v>19.471385949213001</v>
          </cell>
          <cell r="AV101">
            <v>19.142919503314001</v>
          </cell>
          <cell r="AW101">
            <v>18.927184410420999</v>
          </cell>
          <cell r="AX101">
            <v>77.443463195198007</v>
          </cell>
          <cell r="AY101">
            <v>18.791741247899001</v>
          </cell>
          <cell r="AZ101">
            <v>18.67393091576</v>
          </cell>
          <cell r="BA101">
            <v>18.606569985101999</v>
          </cell>
          <cell r="BB101">
            <v>18.633254070189</v>
          </cell>
          <cell r="BC101">
            <v>74.705496218950003</v>
          </cell>
        </row>
        <row r="102">
          <cell r="B102" t="str">
            <v>(Increase)/decrease in working capital</v>
          </cell>
          <cell r="C102" t="str">
            <v>WORK_CAP</v>
          </cell>
          <cell r="D102" t="str">
            <v>USD</v>
          </cell>
          <cell r="K102">
            <v>13.613621323344001</v>
          </cell>
          <cell r="L102">
            <v>0.39900000000000002</v>
          </cell>
          <cell r="M102">
            <v>-0.78900000000000003</v>
          </cell>
          <cell r="N102">
            <v>-4.0596213233440004</v>
          </cell>
          <cell r="O102">
            <v>9.1639999999999997</v>
          </cell>
          <cell r="P102">
            <v>19.974</v>
          </cell>
          <cell r="Q102">
            <v>9.8010000000000002</v>
          </cell>
          <cell r="R102">
            <v>1.1779999999999999</v>
          </cell>
          <cell r="S102">
            <v>9.8614309999999996</v>
          </cell>
          <cell r="T102">
            <v>40.814430999999999</v>
          </cell>
          <cell r="U102">
            <v>11.077</v>
          </cell>
          <cell r="V102">
            <v>-72.242999999999995</v>
          </cell>
          <cell r="W102">
            <v>-104.014</v>
          </cell>
          <cell r="X102">
            <v>-117.254</v>
          </cell>
          <cell r="Y102">
            <v>-282.43400000000003</v>
          </cell>
          <cell r="Z102">
            <v>-116.339</v>
          </cell>
          <cell r="AA102">
            <v>-103.712</v>
          </cell>
          <cell r="AB102">
            <v>-108.254</v>
          </cell>
          <cell r="AC102">
            <v>-122.88500000000001</v>
          </cell>
          <cell r="AD102">
            <v>-451.19</v>
          </cell>
          <cell r="AE102">
            <v>-97.293999999999997</v>
          </cell>
          <cell r="AF102">
            <v>11.404</v>
          </cell>
          <cell r="AG102">
            <v>-12.731</v>
          </cell>
          <cell r="AH102">
            <v>7.9589999999999996</v>
          </cell>
          <cell r="AI102">
            <v>-90.662000000000006</v>
          </cell>
          <cell r="AJ102">
            <v>2.2429999999999999</v>
          </cell>
          <cell r="AK102">
            <v>-19.632999999999999</v>
          </cell>
          <cell r="AL102">
            <v>-80.963999999999999</v>
          </cell>
          <cell r="AM102">
            <v>-30.687000000000001</v>
          </cell>
          <cell r="AN102">
            <v>-129.041</v>
          </cell>
          <cell r="AO102">
            <v>-3.4703190967999999</v>
          </cell>
          <cell r="AP102">
            <v>-6.6445671983679997</v>
          </cell>
          <cell r="AQ102">
            <v>-36.419888159522998</v>
          </cell>
          <cell r="AR102">
            <v>-44.935687324983</v>
          </cell>
          <cell r="AS102">
            <v>-91.470461779675006</v>
          </cell>
          <cell r="AT102">
            <v>8.7155979274580009</v>
          </cell>
          <cell r="AU102">
            <v>-13.391274388718999</v>
          </cell>
          <cell r="AV102">
            <v>-27.973140187007001</v>
          </cell>
          <cell r="AW102">
            <v>-36.042649804188002</v>
          </cell>
          <cell r="AX102">
            <v>-68.691466452455998</v>
          </cell>
          <cell r="AY102">
            <v>-0.55143371156200005</v>
          </cell>
          <cell r="AZ102">
            <v>8.6541042957060004</v>
          </cell>
          <cell r="BA102">
            <v>-66.755385249745999</v>
          </cell>
          <cell r="BB102">
            <v>-27.559265786708998</v>
          </cell>
          <cell r="BC102">
            <v>-86.211980452310996</v>
          </cell>
        </row>
        <row r="103">
          <cell r="B103" t="str">
            <v>Other operating cash flow items</v>
          </cell>
          <cell r="C103" t="str">
            <v>OTH_OP_CF</v>
          </cell>
          <cell r="D103" t="str">
            <v>USD</v>
          </cell>
          <cell r="K103">
            <v>2.5895350000000001</v>
          </cell>
          <cell r="L103">
            <v>8.5909999999999993</v>
          </cell>
          <cell r="M103">
            <v>2.9670000000000001</v>
          </cell>
          <cell r="N103">
            <v>2.9634649999999998</v>
          </cell>
          <cell r="O103">
            <v>17.111000000000001</v>
          </cell>
          <cell r="P103">
            <v>3.085</v>
          </cell>
          <cell r="Q103">
            <v>4.6929999999999996</v>
          </cell>
          <cell r="R103">
            <v>5.0640000000000001</v>
          </cell>
          <cell r="S103">
            <v>5.2690000000000001</v>
          </cell>
          <cell r="T103">
            <v>18.111000000000001</v>
          </cell>
          <cell r="U103">
            <v>497.017</v>
          </cell>
          <cell r="V103">
            <v>190.19800000000001</v>
          </cell>
          <cell r="W103">
            <v>78.319000000000003</v>
          </cell>
          <cell r="X103">
            <v>133.91399999999999</v>
          </cell>
          <cell r="Y103">
            <v>899.44799999999998</v>
          </cell>
          <cell r="Z103">
            <v>23.39</v>
          </cell>
          <cell r="AA103">
            <v>134.65199999999999</v>
          </cell>
          <cell r="AB103">
            <v>97.491</v>
          </cell>
          <cell r="AC103">
            <v>30.98</v>
          </cell>
          <cell r="AD103">
            <v>286.51299999999998</v>
          </cell>
          <cell r="AE103">
            <v>219.49100000000001</v>
          </cell>
          <cell r="AF103">
            <v>302.86500000000001</v>
          </cell>
          <cell r="AG103">
            <v>290.76499999999999</v>
          </cell>
          <cell r="AH103">
            <v>293.47899999999998</v>
          </cell>
          <cell r="AI103">
            <v>1106.5999999999999</v>
          </cell>
          <cell r="AJ103">
            <v>289.83</v>
          </cell>
          <cell r="AK103">
            <v>274.58499999999998</v>
          </cell>
          <cell r="AL103">
            <v>260.70499999999998</v>
          </cell>
          <cell r="AM103">
            <v>285.762</v>
          </cell>
          <cell r="AN103">
            <v>1110.8820000000001</v>
          </cell>
          <cell r="AO103">
            <v>272.34767627799999</v>
          </cell>
          <cell r="AP103">
            <v>273.45175653036</v>
          </cell>
          <cell r="AQ103">
            <v>271.43114349421103</v>
          </cell>
          <cell r="AR103">
            <v>272.424264472289</v>
          </cell>
          <cell r="AS103">
            <v>1089.6548407748601</v>
          </cell>
          <cell r="AT103">
            <v>263.51253530527401</v>
          </cell>
          <cell r="AU103">
            <v>259.11786378174401</v>
          </cell>
          <cell r="AV103">
            <v>256.66191989578698</v>
          </cell>
          <cell r="AW103">
            <v>250.24866818103601</v>
          </cell>
          <cell r="AX103">
            <v>1029.5409871638401</v>
          </cell>
          <cell r="AY103">
            <v>237.302517615819</v>
          </cell>
          <cell r="AZ103">
            <v>232.10540342454499</v>
          </cell>
          <cell r="BA103">
            <v>231.74772667048799</v>
          </cell>
          <cell r="BB103">
            <v>228.67121119996801</v>
          </cell>
          <cell r="BC103">
            <v>929.82685891081996</v>
          </cell>
        </row>
        <row r="104">
          <cell r="B104" t="str">
            <v>Cash flow from operating activities</v>
          </cell>
          <cell r="C104" t="str">
            <v>CF_OPS</v>
          </cell>
          <cell r="D104" t="str">
            <v>USD</v>
          </cell>
          <cell r="K104">
            <v>16.415156323344</v>
          </cell>
          <cell r="L104">
            <v>10.103999999999999</v>
          </cell>
          <cell r="M104">
            <v>9.5660000000000007</v>
          </cell>
          <cell r="N104">
            <v>3.5288436766559999</v>
          </cell>
          <cell r="O104">
            <v>39.613999999999997</v>
          </cell>
          <cell r="P104">
            <v>21.048999999999999</v>
          </cell>
          <cell r="Q104">
            <v>18.411000000000001</v>
          </cell>
          <cell r="R104">
            <v>13.048999999999999</v>
          </cell>
          <cell r="S104">
            <v>-16.104569000000001</v>
          </cell>
          <cell r="T104">
            <v>36.404431000000002</v>
          </cell>
          <cell r="U104">
            <v>-63.186</v>
          </cell>
          <cell r="V104">
            <v>-71.777000000000001</v>
          </cell>
          <cell r="W104">
            <v>-110.992</v>
          </cell>
          <cell r="X104">
            <v>-124.949</v>
          </cell>
          <cell r="Y104">
            <v>-370.904</v>
          </cell>
          <cell r="Z104">
            <v>-131.756</v>
          </cell>
          <cell r="AA104">
            <v>-90.465999999999994</v>
          </cell>
          <cell r="AB104">
            <v>-90.007000000000005</v>
          </cell>
          <cell r="AC104">
            <v>-98.492999999999995</v>
          </cell>
          <cell r="AD104">
            <v>-410.72199999999998</v>
          </cell>
          <cell r="AE104">
            <v>-70.084999999999994</v>
          </cell>
          <cell r="AF104">
            <v>58.811999999999998</v>
          </cell>
          <cell r="AG104">
            <v>0.41</v>
          </cell>
          <cell r="AH104">
            <v>13.664</v>
          </cell>
          <cell r="AI104">
            <v>2.8010000000000002</v>
          </cell>
          <cell r="AJ104">
            <v>23.103000000000002</v>
          </cell>
          <cell r="AK104">
            <v>6.5000000000000002E-2</v>
          </cell>
          <cell r="AL104">
            <v>-29.161999999999999</v>
          </cell>
          <cell r="AM104">
            <v>23.896999999999998</v>
          </cell>
          <cell r="AN104">
            <v>17.902999999999999</v>
          </cell>
          <cell r="AO104">
            <v>49.89707405059</v>
          </cell>
          <cell r="AP104">
            <v>68.723423289967002</v>
          </cell>
          <cell r="AQ104">
            <v>49.668664718347998</v>
          </cell>
          <cell r="AR104">
            <v>50.046790841749001</v>
          </cell>
          <cell r="AS104">
            <v>218.33595290065401</v>
          </cell>
          <cell r="AT104">
            <v>79.042512904950996</v>
          </cell>
          <cell r="AU104">
            <v>84.375800992807001</v>
          </cell>
          <cell r="AV104">
            <v>82.954731301107003</v>
          </cell>
          <cell r="AW104">
            <v>84.194215330782001</v>
          </cell>
          <cell r="AX104">
            <v>330.567260529647</v>
          </cell>
          <cell r="AY104">
            <v>96.556378098278003</v>
          </cell>
          <cell r="AZ104">
            <v>128.42340523798799</v>
          </cell>
          <cell r="BA104">
            <v>65.724359601472997</v>
          </cell>
          <cell r="BB104">
            <v>114.408785106632</v>
          </cell>
          <cell r="BC104">
            <v>405.11292804437102</v>
          </cell>
        </row>
        <row r="105">
          <cell r="B105" t="str">
            <v>Capital expenditures, Capex</v>
          </cell>
          <cell r="C105" t="str">
            <v>CAPEX</v>
          </cell>
          <cell r="D105" t="str">
            <v>USD</v>
          </cell>
          <cell r="K105">
            <v>-2.052</v>
          </cell>
          <cell r="L105">
            <v>-3.41</v>
          </cell>
          <cell r="M105">
            <v>-5.8879999999999999</v>
          </cell>
          <cell r="N105">
            <v>-6.9219999999999997</v>
          </cell>
          <cell r="O105">
            <v>-18.271999999999998</v>
          </cell>
          <cell r="P105">
            <v>-4.1580000000000004</v>
          </cell>
          <cell r="Q105">
            <v>-3.6429999999999998</v>
          </cell>
          <cell r="R105">
            <v>-8.5869999999999997</v>
          </cell>
          <cell r="S105">
            <v>-4.9329999999999998</v>
          </cell>
          <cell r="T105">
            <v>-21.321000000000002</v>
          </cell>
          <cell r="U105">
            <v>-5.5919999999999996</v>
          </cell>
          <cell r="V105">
            <v>-4.3620000000000001</v>
          </cell>
          <cell r="W105">
            <v>-16.515000000000001</v>
          </cell>
          <cell r="X105">
            <v>-6.7119999999999997</v>
          </cell>
          <cell r="Y105">
            <v>-33.180999999999997</v>
          </cell>
          <cell r="Z105">
            <v>-9.0730000000000004</v>
          </cell>
          <cell r="AA105">
            <v>-16.763999999999999</v>
          </cell>
          <cell r="AB105">
            <v>-17.216999999999999</v>
          </cell>
          <cell r="AC105">
            <v>-46.463999999999999</v>
          </cell>
          <cell r="AD105">
            <v>-89.518000000000001</v>
          </cell>
          <cell r="AE105">
            <v>-11.148999999999999</v>
          </cell>
          <cell r="AF105">
            <v>-5.0979999999999999</v>
          </cell>
          <cell r="AG105">
            <v>-13.464</v>
          </cell>
          <cell r="AH105">
            <v>-74.111999999999995</v>
          </cell>
          <cell r="AI105">
            <v>-103.82299999999999</v>
          </cell>
          <cell r="AJ105">
            <v>-13.173</v>
          </cell>
          <cell r="AK105">
            <v>-13.188000000000001</v>
          </cell>
          <cell r="AL105">
            <v>-9.8420000000000005</v>
          </cell>
          <cell r="AM105">
            <v>-14.997</v>
          </cell>
          <cell r="AN105">
            <v>-51.2</v>
          </cell>
          <cell r="AO105">
            <v>-15.724317224</v>
          </cell>
          <cell r="AP105">
            <v>-16.285497419999999</v>
          </cell>
          <cell r="AQ105">
            <v>-16.96035384</v>
          </cell>
          <cell r="AR105">
            <v>-17.616450199999999</v>
          </cell>
          <cell r="AS105">
            <v>-66.586618684000001</v>
          </cell>
          <cell r="AT105">
            <v>-15.596099501885</v>
          </cell>
          <cell r="AU105">
            <v>-16.186721490221998</v>
          </cell>
          <cell r="AV105">
            <v>-16.985568574388999</v>
          </cell>
          <cell r="AW105">
            <v>-17.572752785201001</v>
          </cell>
          <cell r="AX105">
            <v>-66.341142351697002</v>
          </cell>
          <cell r="AY105">
            <v>-17.613637926502999</v>
          </cell>
          <cell r="AZ105">
            <v>-18.000321609177998</v>
          </cell>
          <cell r="BA105">
            <v>-18.873410835978</v>
          </cell>
          <cell r="BB105">
            <v>-19.565954955959</v>
          </cell>
          <cell r="BC105">
            <v>-74.053325327617003</v>
          </cell>
        </row>
        <row r="106">
          <cell r="B106" t="str">
            <v>Acquisitions</v>
          </cell>
          <cell r="C106" t="str">
            <v>ACQ</v>
          </cell>
          <cell r="D106" t="str">
            <v>USD</v>
          </cell>
          <cell r="P106">
            <v>-7.016</v>
          </cell>
          <cell r="S106">
            <v>-2.8490000000000002</v>
          </cell>
          <cell r="T106">
            <v>-9.8650000000000002</v>
          </cell>
          <cell r="AG106">
            <v>-25</v>
          </cell>
          <cell r="AH106">
            <v>-116.792</v>
          </cell>
          <cell r="AI106">
            <v>-141.792</v>
          </cell>
        </row>
        <row r="107">
          <cell r="B107" t="str">
            <v>Divestitures</v>
          </cell>
          <cell r="C107" t="str">
            <v>DIVEST</v>
          </cell>
          <cell r="D107" t="str">
            <v>USD</v>
          </cell>
        </row>
        <row r="108">
          <cell r="B108" t="str">
            <v>Other investing cash flow items</v>
          </cell>
          <cell r="C108" t="str">
            <v>OTH_INV_CF</v>
          </cell>
          <cell r="D108" t="str">
            <v>USD</v>
          </cell>
          <cell r="Q108">
            <v>-1.5</v>
          </cell>
          <cell r="T108">
            <v>-1.5</v>
          </cell>
        </row>
        <row r="109">
          <cell r="B109" t="str">
            <v>Cash flow from investing</v>
          </cell>
          <cell r="C109" t="str">
            <v>CF_INV</v>
          </cell>
          <cell r="D109" t="str">
            <v>USD</v>
          </cell>
          <cell r="K109">
            <v>-2.052</v>
          </cell>
          <cell r="L109">
            <v>-3.41</v>
          </cell>
          <cell r="M109">
            <v>-5.8879999999999999</v>
          </cell>
          <cell r="N109">
            <v>-6.9219999999999997</v>
          </cell>
          <cell r="O109">
            <v>-18.271999999999998</v>
          </cell>
          <cell r="P109">
            <v>-11.173999999999999</v>
          </cell>
          <cell r="Q109">
            <v>-5.1429999999999998</v>
          </cell>
          <cell r="R109">
            <v>-8.5869999999999997</v>
          </cell>
          <cell r="S109">
            <v>-7.782</v>
          </cell>
          <cell r="T109">
            <v>-32.686</v>
          </cell>
          <cell r="U109">
            <v>-5.5919999999999996</v>
          </cell>
          <cell r="V109">
            <v>-4.3620000000000001</v>
          </cell>
          <cell r="W109">
            <v>-16.515000000000001</v>
          </cell>
          <cell r="X109">
            <v>-6.7119999999999997</v>
          </cell>
          <cell r="Y109">
            <v>-33.180999999999997</v>
          </cell>
          <cell r="Z109">
            <v>-9.0730000000000004</v>
          </cell>
          <cell r="AA109">
            <v>-16.763999999999999</v>
          </cell>
          <cell r="AB109">
            <v>-17.216999999999999</v>
          </cell>
          <cell r="AC109">
            <v>-46.463999999999999</v>
          </cell>
          <cell r="AD109">
            <v>-89.518000000000001</v>
          </cell>
          <cell r="AE109">
            <v>-11.148999999999999</v>
          </cell>
          <cell r="AF109">
            <v>-5.0979999999999999</v>
          </cell>
          <cell r="AG109">
            <v>-38.463999999999999</v>
          </cell>
          <cell r="AH109">
            <v>-190.904</v>
          </cell>
          <cell r="AI109">
            <v>-245.61500000000001</v>
          </cell>
          <cell r="AJ109">
            <v>-13.173</v>
          </cell>
          <cell r="AK109">
            <v>-13.188000000000001</v>
          </cell>
          <cell r="AL109">
            <v>-9.8420000000000005</v>
          </cell>
          <cell r="AM109">
            <v>-14.997</v>
          </cell>
          <cell r="AN109">
            <v>-51.2</v>
          </cell>
          <cell r="AO109">
            <v>-15.724317224</v>
          </cell>
          <cell r="AP109">
            <v>-16.285497419999999</v>
          </cell>
          <cell r="AQ109">
            <v>-16.96035384</v>
          </cell>
          <cell r="AR109">
            <v>-17.616450199999999</v>
          </cell>
          <cell r="AS109">
            <v>-66.586618684000001</v>
          </cell>
          <cell r="AT109">
            <v>-15.596099501885</v>
          </cell>
          <cell r="AU109">
            <v>-16.186721490221998</v>
          </cell>
          <cell r="AV109">
            <v>-16.985568574388999</v>
          </cell>
          <cell r="AW109">
            <v>-17.572752785201001</v>
          </cell>
          <cell r="AX109">
            <v>-66.341142351697002</v>
          </cell>
          <cell r="AY109">
            <v>-17.613637926502999</v>
          </cell>
          <cell r="AZ109">
            <v>-18.000321609177998</v>
          </cell>
          <cell r="BA109">
            <v>-18.873410835978</v>
          </cell>
          <cell r="BB109">
            <v>-19.565954955959</v>
          </cell>
          <cell r="BC109">
            <v>-74.053325327617003</v>
          </cell>
        </row>
        <row r="110">
          <cell r="B110" t="str">
            <v>Dividends paid</v>
          </cell>
          <cell r="C110" t="str">
            <v>DIV_PAID</v>
          </cell>
          <cell r="D110" t="str">
            <v>USD</v>
          </cell>
        </row>
        <row r="111">
          <cell r="B111" t="str">
            <v>Common stock issuance/(repurchase)</v>
          </cell>
          <cell r="C111" t="str">
            <v>SH_REPUR</v>
          </cell>
          <cell r="D111" t="str">
            <v>USD</v>
          </cell>
          <cell r="K111">
            <v>29.847000000000001</v>
          </cell>
          <cell r="O111">
            <v>29.847000000000001</v>
          </cell>
          <cell r="R111">
            <v>-2.4140000000000001</v>
          </cell>
          <cell r="S111">
            <v>1.883</v>
          </cell>
          <cell r="T111">
            <v>-0.53100000000000003</v>
          </cell>
          <cell r="AC111">
            <v>120</v>
          </cell>
          <cell r="AD111">
            <v>120</v>
          </cell>
          <cell r="AE111">
            <v>2244.3220000000001</v>
          </cell>
          <cell r="AH111">
            <v>1115.5</v>
          </cell>
          <cell r="AI111">
            <v>3359.8220000000001</v>
          </cell>
        </row>
        <row r="112">
          <cell r="B112" t="str">
            <v>Increase/(decrease) in total debt</v>
          </cell>
          <cell r="C112" t="str">
            <v>CHG_LT_DEBT</v>
          </cell>
          <cell r="D112" t="str">
            <v>USD</v>
          </cell>
          <cell r="AE112">
            <v>-1892.28</v>
          </cell>
          <cell r="AH112">
            <v>-500</v>
          </cell>
          <cell r="AI112">
            <v>-2392.2800000000002</v>
          </cell>
        </row>
        <row r="113">
          <cell r="B113" t="str">
            <v>Lease principal payments  (applicable to IFRS cos.)</v>
          </cell>
          <cell r="C113" t="str">
            <v>LEASE_PRINCIPAL_CASH</v>
          </cell>
          <cell r="D113" t="str">
            <v>USD</v>
          </cell>
        </row>
        <row r="114">
          <cell r="B114" t="str">
            <v>Other financing cash flow items</v>
          </cell>
          <cell r="C114" t="str">
            <v>OTH_FIN_CF</v>
          </cell>
          <cell r="D114" t="str">
            <v>USD</v>
          </cell>
          <cell r="K114">
            <v>0.19020324636399999</v>
          </cell>
          <cell r="L114">
            <v>0.10199999999999999</v>
          </cell>
          <cell r="M114">
            <v>-5.0999999999999997E-2</v>
          </cell>
          <cell r="N114">
            <v>0.144796753636</v>
          </cell>
          <cell r="O114">
            <v>0.38600000000000001</v>
          </cell>
          <cell r="P114">
            <v>-0.73699999999999999</v>
          </cell>
          <cell r="Q114">
            <v>-0.23100000000000001</v>
          </cell>
          <cell r="R114">
            <v>8.1000000000000003E-2</v>
          </cell>
          <cell r="S114">
            <v>-0.29199999999999998</v>
          </cell>
          <cell r="T114">
            <v>-1.179</v>
          </cell>
          <cell r="U114">
            <v>26.38</v>
          </cell>
          <cell r="V114">
            <v>79.97</v>
          </cell>
          <cell r="W114">
            <v>109.607</v>
          </cell>
          <cell r="X114">
            <v>115.152</v>
          </cell>
          <cell r="Y114">
            <v>331.10899999999998</v>
          </cell>
          <cell r="Z114">
            <v>146.78</v>
          </cell>
          <cell r="AA114">
            <v>134.34299999999999</v>
          </cell>
          <cell r="AB114">
            <v>119.193</v>
          </cell>
          <cell r="AC114">
            <v>141.34800000000001</v>
          </cell>
          <cell r="AD114">
            <v>541.66399999999999</v>
          </cell>
          <cell r="AE114">
            <v>111.837</v>
          </cell>
          <cell r="AF114">
            <v>-5.101</v>
          </cell>
          <cell r="AG114">
            <v>-7.149</v>
          </cell>
          <cell r="AH114">
            <v>-13.695</v>
          </cell>
          <cell r="AI114">
            <v>85.891999999999996</v>
          </cell>
          <cell r="AJ114">
            <v>-187.99299999999999</v>
          </cell>
          <cell r="AK114">
            <v>-36.756999999999998</v>
          </cell>
          <cell r="AL114">
            <v>-15.84</v>
          </cell>
          <cell r="AM114">
            <v>-20.731999999999999</v>
          </cell>
          <cell r="AN114">
            <v>-261.322</v>
          </cell>
        </row>
        <row r="115">
          <cell r="B115" t="str">
            <v>Cash flow from financing</v>
          </cell>
          <cell r="C115" t="str">
            <v>CF_FIN</v>
          </cell>
          <cell r="D115" t="str">
            <v>USD</v>
          </cell>
          <cell r="K115">
            <v>30.037203246364001</v>
          </cell>
          <cell r="L115">
            <v>0.10199999999999999</v>
          </cell>
          <cell r="M115">
            <v>-5.0999999999999997E-2</v>
          </cell>
          <cell r="N115">
            <v>0.144796753636</v>
          </cell>
          <cell r="O115">
            <v>30.233000000000001</v>
          </cell>
          <cell r="P115">
            <v>-0.73699999999999999</v>
          </cell>
          <cell r="Q115">
            <v>-0.23100000000000001</v>
          </cell>
          <cell r="R115">
            <v>-2.3330000000000002</v>
          </cell>
          <cell r="S115">
            <v>1.591</v>
          </cell>
          <cell r="T115">
            <v>-1.71</v>
          </cell>
          <cell r="U115">
            <v>26.38</v>
          </cell>
          <cell r="V115">
            <v>79.97</v>
          </cell>
          <cell r="W115">
            <v>109.607</v>
          </cell>
          <cell r="X115">
            <v>115.152</v>
          </cell>
          <cell r="Y115">
            <v>331.10899999999998</v>
          </cell>
          <cell r="Z115">
            <v>146.78</v>
          </cell>
          <cell r="AA115">
            <v>134.34299999999999</v>
          </cell>
          <cell r="AB115">
            <v>119.193</v>
          </cell>
          <cell r="AC115">
            <v>261.34800000000001</v>
          </cell>
          <cell r="AD115">
            <v>661.66399999999999</v>
          </cell>
          <cell r="AE115">
            <v>463.87900000000002</v>
          </cell>
          <cell r="AF115">
            <v>-5.101</v>
          </cell>
          <cell r="AG115">
            <v>-7.149</v>
          </cell>
          <cell r="AH115">
            <v>601.80499999999995</v>
          </cell>
          <cell r="AI115">
            <v>1053.434</v>
          </cell>
          <cell r="AJ115">
            <v>-187.99299999999999</v>
          </cell>
          <cell r="AK115">
            <v>-36.756999999999998</v>
          </cell>
          <cell r="AL115">
            <v>-15.84</v>
          </cell>
          <cell r="AM115">
            <v>-20.731999999999999</v>
          </cell>
          <cell r="AN115">
            <v>-261.322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</row>
        <row r="116">
          <cell r="B116" t="str">
            <v>Total cash flow</v>
          </cell>
          <cell r="C116" t="str">
            <v>TOT_CF</v>
          </cell>
          <cell r="D116" t="str">
            <v>USD</v>
          </cell>
          <cell r="K116">
            <v>44.400359569707</v>
          </cell>
          <cell r="L116">
            <v>6.7960000000000003</v>
          </cell>
          <cell r="M116">
            <v>3.6269999999999998</v>
          </cell>
          <cell r="N116">
            <v>-3.248359569707</v>
          </cell>
          <cell r="O116">
            <v>51.575000000000003</v>
          </cell>
          <cell r="P116">
            <v>9.1379999999999999</v>
          </cell>
          <cell r="Q116">
            <v>13.037000000000001</v>
          </cell>
          <cell r="R116">
            <v>2.129</v>
          </cell>
          <cell r="S116">
            <v>-22.295569</v>
          </cell>
          <cell r="T116">
            <v>2.0084309999999999</v>
          </cell>
          <cell r="U116">
            <v>-42.398000000000003</v>
          </cell>
          <cell r="V116">
            <v>3.831</v>
          </cell>
          <cell r="W116">
            <v>-17.899999999999999</v>
          </cell>
          <cell r="X116">
            <v>-16.509</v>
          </cell>
          <cell r="Y116">
            <v>-72.975999999999999</v>
          </cell>
          <cell r="Z116">
            <v>5.9509999999999996</v>
          </cell>
          <cell r="AA116">
            <v>27.113</v>
          </cell>
          <cell r="AB116">
            <v>11.968999999999999</v>
          </cell>
          <cell r="AC116">
            <v>116.39100000000001</v>
          </cell>
          <cell r="AD116">
            <v>161.42400000000001</v>
          </cell>
          <cell r="AE116">
            <v>382.64499999999998</v>
          </cell>
          <cell r="AF116">
            <v>48.613</v>
          </cell>
          <cell r="AG116">
            <v>-45.203000000000003</v>
          </cell>
          <cell r="AH116">
            <v>424.565</v>
          </cell>
          <cell r="AI116">
            <v>810.62</v>
          </cell>
          <cell r="AJ116">
            <v>-178.06299999999999</v>
          </cell>
          <cell r="AK116">
            <v>-49.88</v>
          </cell>
          <cell r="AL116">
            <v>-54.844000000000001</v>
          </cell>
          <cell r="AM116">
            <v>-11.832000000000001</v>
          </cell>
          <cell r="AN116">
            <v>-294.61900000000003</v>
          </cell>
          <cell r="AO116">
            <v>34.172756826590003</v>
          </cell>
          <cell r="AP116">
            <v>52.437925869966001</v>
          </cell>
          <cell r="AQ116">
            <v>32.708310878348001</v>
          </cell>
          <cell r="AR116">
            <v>32.430340641748998</v>
          </cell>
          <cell r="AS116">
            <v>151.74933421665401</v>
          </cell>
          <cell r="AT116">
            <v>63.446413403066003</v>
          </cell>
          <cell r="AU116">
            <v>68.189079502583994</v>
          </cell>
          <cell r="AV116">
            <v>65.969162726717997</v>
          </cell>
          <cell r="AW116">
            <v>66.621462545580002</v>
          </cell>
          <cell r="AX116">
            <v>264.22611817794899</v>
          </cell>
          <cell r="AY116">
            <v>78.942740171775</v>
          </cell>
          <cell r="AZ116">
            <v>110.42308362881001</v>
          </cell>
          <cell r="BA116">
            <v>46.850948765494998</v>
          </cell>
          <cell r="BB116">
            <v>94.842830150674004</v>
          </cell>
          <cell r="BC116">
            <v>331.059602716754</v>
          </cell>
        </row>
        <row r="118">
          <cell r="B118" t="str">
            <v>Associate and JV add-back</v>
          </cell>
          <cell r="C118" t="str">
            <v>ASSOC_JV_ADDBK</v>
          </cell>
          <cell r="D118" t="str">
            <v>USD</v>
          </cell>
        </row>
        <row r="119">
          <cell r="B119" t="str">
            <v>Profit/(loss) on sale of assets</v>
          </cell>
          <cell r="C119" t="str">
            <v>PL_SALE_ASSETS</v>
          </cell>
          <cell r="D119" t="str">
            <v>USD</v>
          </cell>
        </row>
        <row r="120">
          <cell r="B120" t="str">
            <v>Other non-cash adjustments</v>
          </cell>
          <cell r="C120" t="str">
            <v>OTH_NONCASH_ADJ</v>
          </cell>
          <cell r="D120" t="str">
            <v>USD</v>
          </cell>
        </row>
        <row r="121">
          <cell r="B121" t="str">
            <v>Other DACF adjustments</v>
          </cell>
          <cell r="C121" t="str">
            <v>OTH_DACF_ADJ</v>
          </cell>
          <cell r="D121" t="str">
            <v>USD</v>
          </cell>
        </row>
        <row r="122">
          <cell r="B122" t="str">
            <v>Change in LT deferred income taxes (Cash flow)</v>
          </cell>
          <cell r="C122" t="str">
            <v>CHG_DEF_TAX_CF</v>
          </cell>
          <cell r="D122" t="str">
            <v>USD</v>
          </cell>
        </row>
        <row r="123">
          <cell r="B123" t="str">
            <v>Other items/adjustments for computing cash tax rate (except def taxes)</v>
          </cell>
          <cell r="C123" t="str">
            <v>OTH_ADJ_CASH_TAX</v>
          </cell>
          <cell r="D123" t="str">
            <v>USD</v>
          </cell>
        </row>
        <row r="124">
          <cell r="B124" t="str">
            <v>Cash interest expense</v>
          </cell>
          <cell r="C124" t="str">
            <v>CASH_INT_EXP</v>
          </cell>
          <cell r="D124" t="str">
            <v>USD</v>
          </cell>
        </row>
        <row r="125">
          <cell r="B125" t="str">
            <v>Cash tax expense</v>
          </cell>
          <cell r="C125" t="str">
            <v>CASH_TAX_EXP</v>
          </cell>
          <cell r="D125" t="str">
            <v>USD</v>
          </cell>
        </row>
        <row r="126">
          <cell r="B126" t="str">
            <v>Dividends received from associates/JVs</v>
          </cell>
          <cell r="C126" t="str">
            <v>DIVDS_ASSOC_JV</v>
          </cell>
          <cell r="D126" t="str">
            <v>USD</v>
          </cell>
        </row>
        <row r="127">
          <cell r="B127" t="str">
            <v>Capex maintenance</v>
          </cell>
          <cell r="C127" t="str">
            <v>CAPEX_MAINTENANCE</v>
          </cell>
          <cell r="D127" t="str">
            <v>USD</v>
          </cell>
        </row>
        <row r="128">
          <cell r="B128" t="str">
            <v>Capex expansion</v>
          </cell>
          <cell r="C128" t="str">
            <v>CAPEX_EXPANSION</v>
          </cell>
          <cell r="D128" t="str">
            <v>USD</v>
          </cell>
        </row>
        <row r="129">
          <cell r="B129" t="str">
            <v>Non-PP&amp;E capex</v>
          </cell>
          <cell r="C129" t="str">
            <v>NONPPE_CAPEX</v>
          </cell>
          <cell r="D129" t="str">
            <v>USD</v>
          </cell>
        </row>
        <row r="130">
          <cell r="B130" t="str">
            <v>Dividends paid to minorities</v>
          </cell>
          <cell r="C130" t="str">
            <v>DIVDS_PD_MINORITIES</v>
          </cell>
          <cell r="D130" t="str">
            <v>USD</v>
          </cell>
        </row>
        <row r="132">
          <cell r="B132" t="str">
            <v>License revenue</v>
          </cell>
          <cell r="C132" t="str">
            <v>LICENSE_REV</v>
          </cell>
          <cell r="D132" t="str">
            <v>USD</v>
          </cell>
        </row>
        <row r="133">
          <cell r="B133" t="str">
            <v>Maintenance revenue</v>
          </cell>
          <cell r="C133" t="str">
            <v>MAINTEN_REV</v>
          </cell>
          <cell r="D133" t="str">
            <v>USD</v>
          </cell>
        </row>
        <row r="134">
          <cell r="B134" t="str">
            <v>Number of employees</v>
          </cell>
          <cell r="C134" t="str">
            <v>EMPLOYEES</v>
          </cell>
          <cell r="AD134">
            <v>3.4550000000000001</v>
          </cell>
        </row>
        <row r="176">
          <cell r="E176" t="str">
            <v>Customers</v>
          </cell>
        </row>
        <row r="180">
          <cell r="B180" t="str">
            <v>Sales - % Canada</v>
          </cell>
          <cell r="C180" t="str">
            <v>SALES_CANADA</v>
          </cell>
          <cell r="T180">
            <v>0.03</v>
          </cell>
          <cell r="Y180">
            <v>0.03</v>
          </cell>
          <cell r="AD180">
            <v>0.03</v>
          </cell>
          <cell r="AI180">
            <v>0.03</v>
          </cell>
          <cell r="AN180">
            <v>0.03</v>
          </cell>
        </row>
        <row r="181">
          <cell r="B181" t="str">
            <v>Sales - % United States</v>
          </cell>
          <cell r="C181" t="str">
            <v>SALES_US</v>
          </cell>
          <cell r="T181">
            <v>0.75</v>
          </cell>
          <cell r="Y181">
            <v>0.73</v>
          </cell>
          <cell r="AD181">
            <v>0.72</v>
          </cell>
          <cell r="AI181">
            <v>0.72</v>
          </cell>
          <cell r="AN181">
            <v>0.72</v>
          </cell>
        </row>
        <row r="182">
          <cell r="B182" t="str">
            <v>Sales - % Other North Americas</v>
          </cell>
          <cell r="C182" t="str">
            <v>SALES_OTH_NO_AMER</v>
          </cell>
        </row>
        <row r="183">
          <cell r="B183" t="str">
            <v>Sales - % Argentina</v>
          </cell>
          <cell r="C183" t="str">
            <v>SALES_ARGENTINA</v>
          </cell>
        </row>
        <row r="184">
          <cell r="B184" t="str">
            <v>Sales - % Brazil</v>
          </cell>
          <cell r="C184" t="str">
            <v>SALES_BRAZIL</v>
          </cell>
        </row>
        <row r="185">
          <cell r="B185" t="str">
            <v>Sales - % Chile</v>
          </cell>
          <cell r="C185" t="str">
            <v>SALES_CHILE</v>
          </cell>
        </row>
        <row r="186">
          <cell r="B186" t="str">
            <v>Sales - % Colombia</v>
          </cell>
          <cell r="C186" t="str">
            <v>SALES_COLOMBIA</v>
          </cell>
        </row>
        <row r="187">
          <cell r="B187" t="str">
            <v>Sales - % Mexico</v>
          </cell>
          <cell r="C187" t="str">
            <v>SALES_MEXICO</v>
          </cell>
        </row>
        <row r="188">
          <cell r="B188" t="str">
            <v>Sales - % Venezuela</v>
          </cell>
          <cell r="C188" t="str">
            <v>SALES_VENEZUELA</v>
          </cell>
        </row>
        <row r="189">
          <cell r="B189" t="str">
            <v>Sales - % Other Latin Americas</v>
          </cell>
          <cell r="C189" t="str">
            <v>SALES_OTH_LATAM</v>
          </cell>
        </row>
        <row r="190">
          <cell r="B190" t="str">
            <v>Sales - % Austria</v>
          </cell>
          <cell r="C190" t="str">
            <v>SALES_AUSTRIA</v>
          </cell>
        </row>
        <row r="191">
          <cell r="B191" t="str">
            <v>Sales - % Belgium</v>
          </cell>
          <cell r="C191" t="str">
            <v>SALES_BEL</v>
          </cell>
        </row>
        <row r="192">
          <cell r="B192" t="str">
            <v>Sales - % France</v>
          </cell>
          <cell r="C192" t="str">
            <v>SALES_FRA</v>
          </cell>
        </row>
        <row r="193">
          <cell r="B193" t="str">
            <v>Sales - % Germany</v>
          </cell>
          <cell r="C193" t="str">
            <v>SALES_GER</v>
          </cell>
        </row>
        <row r="194">
          <cell r="B194" t="str">
            <v>Sales - % Greece</v>
          </cell>
          <cell r="C194" t="str">
            <v>SALES_GRE</v>
          </cell>
        </row>
        <row r="195">
          <cell r="B195" t="str">
            <v>Sales - % Ireland</v>
          </cell>
          <cell r="C195" t="str">
            <v>SALES_IRE</v>
          </cell>
        </row>
        <row r="196">
          <cell r="B196" t="str">
            <v>Sales - % Italy</v>
          </cell>
          <cell r="C196" t="str">
            <v>SALES_ITA</v>
          </cell>
        </row>
        <row r="197">
          <cell r="B197" t="str">
            <v>Sales - % Netherlands</v>
          </cell>
          <cell r="C197" t="str">
            <v>SALES_NETH</v>
          </cell>
        </row>
        <row r="198">
          <cell r="B198" t="str">
            <v>Sales - % Norway</v>
          </cell>
          <cell r="C198" t="str">
            <v>SALES_NOR</v>
          </cell>
        </row>
        <row r="199">
          <cell r="B199" t="str">
            <v>Sales - % Portugal</v>
          </cell>
          <cell r="C199" t="str">
            <v>SALES_POR</v>
          </cell>
        </row>
        <row r="200">
          <cell r="B200" t="str">
            <v>Sales - % Spain</v>
          </cell>
          <cell r="C200" t="str">
            <v>SALES_SPA</v>
          </cell>
        </row>
        <row r="201">
          <cell r="B201" t="str">
            <v>Sales - % Sweden</v>
          </cell>
          <cell r="C201" t="str">
            <v>SALES_SWE</v>
          </cell>
        </row>
        <row r="202">
          <cell r="B202" t="str">
            <v>Sales - % Switzerland</v>
          </cell>
          <cell r="C202" t="str">
            <v>SALES_SWIT</v>
          </cell>
        </row>
        <row r="203">
          <cell r="B203" t="str">
            <v>Sales - % UK</v>
          </cell>
          <cell r="C203" t="str">
            <v>SALES_UK</v>
          </cell>
        </row>
        <row r="204">
          <cell r="B204" t="str">
            <v>Sales - % Other Western Europe</v>
          </cell>
          <cell r="C204" t="str">
            <v>SALES_OTH_WEST_EURO</v>
          </cell>
        </row>
        <row r="205">
          <cell r="B205" t="str">
            <v>Sales - % Poland</v>
          </cell>
          <cell r="C205" t="str">
            <v>SALES_POLAND</v>
          </cell>
        </row>
        <row r="206">
          <cell r="B206" t="str">
            <v>Sales - % Russia</v>
          </cell>
          <cell r="C206" t="str">
            <v>SALES_RUSSIA</v>
          </cell>
        </row>
        <row r="207">
          <cell r="B207" t="str">
            <v>Sales - % Turkey</v>
          </cell>
          <cell r="C207" t="str">
            <v>SALES_TURKEY</v>
          </cell>
        </row>
        <row r="208">
          <cell r="B208" t="str">
            <v>Sales - % Other CEE</v>
          </cell>
          <cell r="C208" t="str">
            <v>SALES_OTH_CEE</v>
          </cell>
        </row>
        <row r="209">
          <cell r="B209" t="str">
            <v>Sales - % Saudi Arabia</v>
          </cell>
          <cell r="C209" t="str">
            <v>SALES_SAUDI_ARABIA</v>
          </cell>
        </row>
        <row r="210">
          <cell r="B210" t="str">
            <v>Sales - % United Arab Emirates</v>
          </cell>
          <cell r="C210" t="str">
            <v>SALES_UAE</v>
          </cell>
        </row>
        <row r="211">
          <cell r="B211" t="str">
            <v>Sales - % Other Middle East</v>
          </cell>
          <cell r="C211" t="str">
            <v>SALES_OTH_ME</v>
          </cell>
        </row>
        <row r="212">
          <cell r="B212" t="str">
            <v>Sales - % Nigeria</v>
          </cell>
          <cell r="C212" t="str">
            <v>SALES_NIGERIA</v>
          </cell>
        </row>
        <row r="213">
          <cell r="B213" t="str">
            <v>Sales - % South Africa</v>
          </cell>
          <cell r="C213" t="str">
            <v>SALES_SO_AFRICA</v>
          </cell>
        </row>
        <row r="214">
          <cell r="B214" t="str">
            <v>Sales - % Other Africa</v>
          </cell>
          <cell r="C214" t="str">
            <v>SALES_OTH_AFRICA</v>
          </cell>
        </row>
        <row r="215">
          <cell r="B215" t="str">
            <v>Sales - % Hong Kong</v>
          </cell>
          <cell r="C215" t="str">
            <v>SALES_HONG_KONG</v>
          </cell>
        </row>
        <row r="216">
          <cell r="B216" t="str">
            <v>Sales - % Japan</v>
          </cell>
          <cell r="C216" t="str">
            <v>SALES_JAPAN</v>
          </cell>
        </row>
        <row r="217">
          <cell r="B217" t="str">
            <v>Sales - % Singapore</v>
          </cell>
          <cell r="C217" t="str">
            <v>SALES_SINGAPORE</v>
          </cell>
        </row>
        <row r="218">
          <cell r="B218" t="str">
            <v>Sales - % South Korea</v>
          </cell>
          <cell r="C218" t="str">
            <v>SALES_SK</v>
          </cell>
        </row>
        <row r="219">
          <cell r="B219" t="str">
            <v>Sales - % Taiwan</v>
          </cell>
          <cell r="C219" t="str">
            <v>SALES_TAIWAN</v>
          </cell>
        </row>
        <row r="220">
          <cell r="B220" t="str">
            <v>Sales - % Other Developed Asia</v>
          </cell>
          <cell r="C220" t="str">
            <v>SALES_OTH_DEV_ASIA</v>
          </cell>
        </row>
        <row r="221">
          <cell r="B221" t="str">
            <v>Sales - % China</v>
          </cell>
          <cell r="C221" t="str">
            <v>SALES_CHINA</v>
          </cell>
        </row>
        <row r="222">
          <cell r="B222" t="str">
            <v>Sales - % India</v>
          </cell>
          <cell r="C222" t="str">
            <v>SALES_INDIA</v>
          </cell>
        </row>
        <row r="223">
          <cell r="B223" t="str">
            <v>Sales - % Indonesia</v>
          </cell>
          <cell r="C223" t="str">
            <v>SALES_INDONESIA</v>
          </cell>
        </row>
        <row r="224">
          <cell r="B224" t="str">
            <v>Sales - % Thailand</v>
          </cell>
          <cell r="C224" t="str">
            <v>SALES_THAILAND</v>
          </cell>
        </row>
        <row r="225">
          <cell r="B225" t="str">
            <v>Sales - % Other Emerging Asia</v>
          </cell>
          <cell r="C225" t="str">
            <v>SALES_OTH_EMERG_ASIA</v>
          </cell>
        </row>
        <row r="226">
          <cell r="B226" t="str">
            <v>Sales - % Australia</v>
          </cell>
          <cell r="C226" t="str">
            <v>SALES_AUSTRA</v>
          </cell>
        </row>
        <row r="227">
          <cell r="B227" t="str">
            <v>Sales - % New Zealand</v>
          </cell>
          <cell r="C227" t="str">
            <v>SALES_NZ</v>
          </cell>
        </row>
        <row r="228">
          <cell r="B228" t="str">
            <v>Sales - % Others</v>
          </cell>
          <cell r="C228" t="str">
            <v>SALES_OTHER</v>
          </cell>
          <cell r="T228">
            <v>0.22</v>
          </cell>
          <cell r="Y228">
            <v>0.24</v>
          </cell>
          <cell r="AD228">
            <v>0.25</v>
          </cell>
          <cell r="AI228">
            <v>0.25</v>
          </cell>
          <cell r="AN228">
            <v>0.25</v>
          </cell>
        </row>
        <row r="229">
          <cell r="B229" t="str">
            <v>% of CoGS from U.S. (GS estimate)</v>
          </cell>
          <cell r="C229" t="str">
            <v>COGS_PCT_US</v>
          </cell>
          <cell r="Y229">
            <v>1</v>
          </cell>
          <cell r="AD229">
            <v>1</v>
          </cell>
          <cell r="AI229">
            <v>1</v>
          </cell>
          <cell r="AN229">
            <v>1</v>
          </cell>
        </row>
        <row r="230">
          <cell r="B230" t="str">
            <v>% of CoGS from non-U.S. (GS estimate)</v>
          </cell>
          <cell r="C230" t="str">
            <v>COGS_PCT_ROW</v>
          </cell>
          <cell r="Y230">
            <v>0</v>
          </cell>
          <cell r="AD230">
            <v>0</v>
          </cell>
          <cell r="AI230">
            <v>0</v>
          </cell>
          <cell r="AN230">
            <v>0</v>
          </cell>
        </row>
        <row r="231">
          <cell r="B231" t="str">
            <v>% of SG&amp;A from U.S. (GS estimate)</v>
          </cell>
          <cell r="C231" t="str">
            <v>SGA_PCT_US</v>
          </cell>
          <cell r="Y231">
            <v>1</v>
          </cell>
          <cell r="AD231">
            <v>1</v>
          </cell>
          <cell r="AI231">
            <v>1</v>
          </cell>
          <cell r="AN231">
            <v>1</v>
          </cell>
        </row>
        <row r="232">
          <cell r="B232" t="str">
            <v>% of SG&amp;A from non-U.S. (GS estimate)</v>
          </cell>
          <cell r="C232" t="str">
            <v>SGA_PCT_ROW</v>
          </cell>
          <cell r="Y232">
            <v>0</v>
          </cell>
          <cell r="AD232">
            <v>0</v>
          </cell>
          <cell r="AI232">
            <v>0</v>
          </cell>
          <cell r="AN232">
            <v>0</v>
          </cell>
        </row>
        <row r="233">
          <cell r="B233" t="str">
            <v>Sales -% Consumer (C)</v>
          </cell>
          <cell r="C233" t="str">
            <v>SALES_CONS</v>
          </cell>
        </row>
        <row r="234">
          <cell r="B234" t="str">
            <v>Sales -% Industry (I)</v>
          </cell>
          <cell r="C234" t="str">
            <v>SALES_IND</v>
          </cell>
          <cell r="O234">
            <v>1</v>
          </cell>
          <cell r="T234">
            <v>1</v>
          </cell>
          <cell r="Y234">
            <v>1</v>
          </cell>
          <cell r="AD234">
            <v>1</v>
          </cell>
          <cell r="AI234">
            <v>1</v>
          </cell>
          <cell r="AN234">
            <v>1</v>
          </cell>
        </row>
        <row r="235">
          <cell r="B235" t="str">
            <v>Sales -% Government (G)</v>
          </cell>
          <cell r="C235" t="str">
            <v>SALES_GOV</v>
          </cell>
        </row>
        <row r="236">
          <cell r="B236" t="str">
            <v>Sales - % Industry Sub-Segment: Financial Services</v>
          </cell>
          <cell r="C236" t="str">
            <v>SALES_FINAN</v>
          </cell>
        </row>
        <row r="237">
          <cell r="B237" t="str">
            <v>Sales - % Industry Sub-Segment: Oil &amp; Gas</v>
          </cell>
          <cell r="C237" t="str">
            <v>SALES_OIL_GAS</v>
          </cell>
        </row>
        <row r="238">
          <cell r="B238" t="str">
            <v>Sales (%) SMB</v>
          </cell>
          <cell r="C238" t="str">
            <v>SALES_SMB</v>
          </cell>
        </row>
        <row r="239">
          <cell r="B239" t="str">
            <v>% of total cash balance held overseas (outside the US)</v>
          </cell>
          <cell r="C239" t="str">
            <v>CASH_PCT_OS_US</v>
          </cell>
        </row>
        <row r="240">
          <cell r="B240" t="str">
            <v>Sales - % from Captive Financing Business</v>
          </cell>
          <cell r="C240" t="str">
            <v>REV_FIN_SEGMENT</v>
          </cell>
        </row>
        <row r="241">
          <cell r="B241" t="str">
            <v>Operating Earnings - % from Captive Financing Business</v>
          </cell>
          <cell r="C241" t="str">
            <v>EBIT_FIN_SEGMENT</v>
          </cell>
        </row>
        <row r="243">
          <cell r="B243" t="str">
            <v>Expense - % Oil/Petrol/Fuel</v>
          </cell>
          <cell r="C243" t="str">
            <v>EXP_OIL_PETRO_FUEL</v>
          </cell>
          <cell r="T243">
            <v>0</v>
          </cell>
          <cell r="Y243">
            <v>0</v>
          </cell>
          <cell r="AD243">
            <v>0</v>
          </cell>
          <cell r="AI243">
            <v>0</v>
          </cell>
          <cell r="AN243">
            <v>0</v>
          </cell>
        </row>
        <row r="244">
          <cell r="B244" t="str">
            <v>Expense - % Oil derivatives/NGLs/plastics</v>
          </cell>
          <cell r="C244" t="str">
            <v>EXP_OIL_DERIV_NGLS_PLASTICS</v>
          </cell>
          <cell r="T244">
            <v>0</v>
          </cell>
          <cell r="Y244">
            <v>0</v>
          </cell>
          <cell r="AD244">
            <v>0</v>
          </cell>
          <cell r="AI244">
            <v>0</v>
          </cell>
          <cell r="AN244">
            <v>0</v>
          </cell>
        </row>
        <row r="246">
          <cell r="B246" t="str">
            <v>Sales - % FX: British Pounds/Pence</v>
          </cell>
          <cell r="C246" t="str">
            <v>SALES_FX_GPB</v>
          </cell>
        </row>
        <row r="247">
          <cell r="B247" t="str">
            <v>Sales - % FX: Euro</v>
          </cell>
          <cell r="C247" t="str">
            <v>SALES_FX_EUR</v>
          </cell>
        </row>
        <row r="248">
          <cell r="B248" t="str">
            <v>Sales - % FX: New Russian Ruble</v>
          </cell>
          <cell r="C248" t="str">
            <v>SALES_FX_RUB</v>
          </cell>
        </row>
        <row r="249">
          <cell r="B249" t="str">
            <v>Sales - % FX: U.S. Dollar</v>
          </cell>
          <cell r="C249" t="str">
            <v>SALES_FX_USD</v>
          </cell>
        </row>
        <row r="250">
          <cell r="B250" t="str">
            <v>Sales - % FX: Brazilian Real</v>
          </cell>
          <cell r="C250" t="str">
            <v>SALES_FX_BRL</v>
          </cell>
        </row>
        <row r="251">
          <cell r="B251" t="str">
            <v>Sales - % FX: Japanese Yen</v>
          </cell>
          <cell r="C251" t="str">
            <v>SALES_FX_YEN</v>
          </cell>
        </row>
        <row r="252">
          <cell r="B252" t="str">
            <v>Sales - % FX: Chinese Renminbi</v>
          </cell>
          <cell r="C252" t="str">
            <v>SALES_FX_CNY</v>
          </cell>
        </row>
        <row r="253">
          <cell r="B253" t="str">
            <v>Sales - % FX: Indian Rupee</v>
          </cell>
          <cell r="C253" t="str">
            <v>SALES_FX_INR</v>
          </cell>
        </row>
        <row r="254">
          <cell r="B254" t="str">
            <v>Sales - % FX: Canadian Dollar</v>
          </cell>
          <cell r="C254" t="str">
            <v>SALES_FX_CAD</v>
          </cell>
        </row>
        <row r="255">
          <cell r="B255" t="str">
            <v>Sales - % FX: Mexican Peso</v>
          </cell>
          <cell r="C255" t="str">
            <v>SALES_FX_MXN</v>
          </cell>
        </row>
        <row r="256">
          <cell r="B256" t="str">
            <v>Sales - % FX: Colombian Peso</v>
          </cell>
          <cell r="C256" t="str">
            <v>SALES_FX_COP</v>
          </cell>
        </row>
        <row r="257">
          <cell r="B257" t="str">
            <v>Sales - % FX: Argentine Peso</v>
          </cell>
          <cell r="C257" t="str">
            <v>SALES_FX_ARS</v>
          </cell>
        </row>
        <row r="258">
          <cell r="B258" t="str">
            <v>Sales - % FX: Chilean Peso</v>
          </cell>
          <cell r="C258" t="str">
            <v>SALES_FX_CLP</v>
          </cell>
        </row>
        <row r="259">
          <cell r="B259" t="str">
            <v>Sales - % FX: Venezuelan bolivar</v>
          </cell>
          <cell r="C259" t="str">
            <v>SALES_FX_VEF</v>
          </cell>
        </row>
        <row r="260">
          <cell r="B260" t="str">
            <v>Sales - % FX: Other Currency</v>
          </cell>
          <cell r="C260" t="str">
            <v>SALES_FX_OTH</v>
          </cell>
        </row>
        <row r="262">
          <cell r="B262" t="str">
            <v>Sales - Total % Americas</v>
          </cell>
          <cell r="C262" t="str">
            <v>SALES_TOT_AM</v>
          </cell>
        </row>
        <row r="263">
          <cell r="B263" t="str">
            <v>Sales - % Other Americas</v>
          </cell>
          <cell r="C263" t="str">
            <v>SALES_OTH_AM</v>
          </cell>
        </row>
        <row r="264">
          <cell r="B264" t="str">
            <v>Sales - Total % EMEA</v>
          </cell>
          <cell r="C264" t="str">
            <v>SALES_TOT_EMEA</v>
          </cell>
        </row>
        <row r="265">
          <cell r="B265" t="str">
            <v>Sales - % Western Europe-Ex UK</v>
          </cell>
          <cell r="C265" t="str">
            <v>SALES_EU_EX_UK</v>
          </cell>
        </row>
        <row r="266">
          <cell r="B266" t="str">
            <v>Sales - % Central &amp; Eastern Europe</v>
          </cell>
          <cell r="C266" t="str">
            <v>SALES_CEE</v>
          </cell>
        </row>
        <row r="267">
          <cell r="B267" t="str">
            <v>Sales - % Middle East</v>
          </cell>
          <cell r="C267" t="str">
            <v>SALES_ME</v>
          </cell>
        </row>
        <row r="268">
          <cell r="B268" t="str">
            <v>Sales - % Total Africa</v>
          </cell>
          <cell r="C268" t="str">
            <v>SALES_TOT_AFRICA</v>
          </cell>
        </row>
        <row r="269">
          <cell r="B269" t="str">
            <v>Sales - % Other EMEA</v>
          </cell>
          <cell r="C269" t="str">
            <v>SALES_OTH_EMEA</v>
          </cell>
        </row>
        <row r="270">
          <cell r="B270" t="str">
            <v>Sales - Total % Asia (incl Australia &amp; New Zealand)</v>
          </cell>
          <cell r="C270" t="str">
            <v>SALES_TOT_ASIA</v>
          </cell>
        </row>
        <row r="271">
          <cell r="B271" t="str">
            <v>Sales - % Other Asia</v>
          </cell>
          <cell r="C271" t="str">
            <v>SALES_OTH_AEJ</v>
          </cell>
        </row>
      </sheetData>
      <sheetData sheetId="7">
        <row r="2">
          <cell r="A2" t="str">
            <v>Q:\Nicholas_Center\Brad\1.  Classes\7. Finance 420\Model\[Qualtrics.xlsx]XM_Validation_Sheet</v>
          </cell>
        </row>
        <row r="3">
          <cell r="A3" t="e">
            <v>#NAME?</v>
          </cell>
        </row>
        <row r="9">
          <cell r="A9" t="str">
            <v>Scalar|||208020391|||ISSR|||MA_PROB|||False|||</v>
          </cell>
          <cell r="C9" t="str">
            <v>V_KEYWORD_ISSR_208020391_MA_PROB</v>
          </cell>
        </row>
        <row r="11">
          <cell r="A11" t="str">
            <v>Vector|||208020391|||ISSR|||SALES|||False|||</v>
          </cell>
          <cell r="C11" t="str">
            <v>V_KEYWORD_ISSR_208020391_SALES</v>
          </cell>
        </row>
        <row r="12">
          <cell r="A12" t="str">
            <v>Vector|||208020391|||ISSR|||COST_GD_SD|||False|||</v>
          </cell>
          <cell r="C12" t="str">
            <v>V_KEYWORD_ISSR_208020391_COST_GD_SD</v>
          </cell>
        </row>
        <row r="13">
          <cell r="A13" t="str">
            <v>Vector|||208020391|||ISSR|||SEL_GL_AD|||False|||</v>
          </cell>
          <cell r="C13" t="str">
            <v>V_KEYWORD_ISSR_208020391_SEL_GL_AD</v>
          </cell>
        </row>
        <row r="14">
          <cell r="A14" t="str">
            <v>Vector|||208020391|||ISSR|||OP_COST|||False|||</v>
          </cell>
          <cell r="C14" t="str">
            <v>V_KEYWORD_ISSR_208020391_OP_COST</v>
          </cell>
        </row>
        <row r="15">
          <cell r="A15" t="str">
            <v>Vector|||208020391|||ISSR|||RD_EXP|||False|||</v>
          </cell>
          <cell r="C15" t="str">
            <v>V_KEYWORD_ISSR_208020391_RD_EXP</v>
          </cell>
        </row>
        <row r="16">
          <cell r="A16" t="str">
            <v>Vector|||208020391|||ISSR|||ESO_PRE_TAX|||False|||</v>
          </cell>
          <cell r="C16" t="str">
            <v>V_KEYWORD_ISSR_208020391_ESO_PRE_TAX</v>
          </cell>
        </row>
        <row r="17">
          <cell r="A17" t="str">
            <v>Vector|||208020391|||ISSR|||OTH_OP_INC_EXP|||False|||</v>
          </cell>
          <cell r="C17" t="str">
            <v>V_KEYWORD_ISSR_208020391_OTH_OP_INC_EXP</v>
          </cell>
        </row>
        <row r="18">
          <cell r="A18" t="str">
            <v>Vector|||208020391|||ISSR|||TOT_OPS_EXP_DDA|||False|||</v>
          </cell>
          <cell r="C18" t="str">
            <v>V_KEYWORD_ISSR_208020391_TOT_OPS_EXP_DDA</v>
          </cell>
        </row>
        <row r="19">
          <cell r="A19" t="str">
            <v>Vector|||208020391|||ISSR|||TOT_OPS_EXP|||False|||</v>
          </cell>
          <cell r="C19" t="str">
            <v>V_KEYWORD_ISSR_208020391_TOT_OPS_EXP</v>
          </cell>
        </row>
        <row r="20">
          <cell r="A20" t="str">
            <v>Vector|||208020391|||ISSR|||EBITDA_CALC|||False|||</v>
          </cell>
          <cell r="C20" t="str">
            <v>V_KEYWORD_ISSR_208020391_EBITDA_CALC</v>
          </cell>
        </row>
        <row r="21">
          <cell r="A21" t="str">
            <v>Vector|||208020391|||ISSR|||DEPREC|||False|||</v>
          </cell>
          <cell r="C21" t="str">
            <v>V_KEYWORD_ISSR_208020391_DEPREC</v>
          </cell>
        </row>
        <row r="22">
          <cell r="A22" t="str">
            <v>Vector|||208020391|||ISSR|||GOODWILL_AMORT|||False|||</v>
          </cell>
          <cell r="C22" t="str">
            <v>V_KEYWORD_ISSR_208020391_GOODWILL_AMORT</v>
          </cell>
        </row>
        <row r="23">
          <cell r="A23" t="str">
            <v>Vector|||208020391|||ISSR|||EBIT|||False|||</v>
          </cell>
          <cell r="C23" t="str">
            <v>V_KEYWORD_ISSR_208020391_EBIT</v>
          </cell>
        </row>
        <row r="24">
          <cell r="A24" t="str">
            <v>Vector|||208020391|||ISSR|||INT_INC_IND|||False|||</v>
          </cell>
          <cell r="C24" t="str">
            <v>V_KEYWORD_ISSR_208020391_INT_INC_IND</v>
          </cell>
        </row>
        <row r="25">
          <cell r="A25" t="str">
            <v>Vector|||208020391|||ISSR|||INT_EXP_IND|||False|||</v>
          </cell>
          <cell r="C25" t="str">
            <v>V_KEYWORD_ISSR_208020391_INT_EXP_IND</v>
          </cell>
        </row>
        <row r="26">
          <cell r="A26" t="str">
            <v>Vector|||208020391|||ISSR|||NET_INT_EXP|||False|||</v>
          </cell>
          <cell r="C26" t="str">
            <v>V_KEYWORD_ISSR_208020391_NET_INT_EXP</v>
          </cell>
        </row>
        <row r="27">
          <cell r="A27" t="str">
            <v>Vector|||208020391|||ISSR|||ASSOCIATE|||False|||</v>
          </cell>
          <cell r="C27" t="str">
            <v>V_KEYWORD_ISSR_208020391_ASSOCIATE</v>
          </cell>
        </row>
        <row r="28">
          <cell r="A28" t="str">
            <v>Vector|||208020391|||ISSR|||PROFIT_ON_DISP|||False|||</v>
          </cell>
          <cell r="C28" t="str">
            <v>V_KEYWORD_ISSR_208020391_PROFIT_ON_DISP</v>
          </cell>
        </row>
        <row r="29">
          <cell r="A29" t="str">
            <v>Vector|||208020391|||ISSR|||OTH_COST_INC|||False|||</v>
          </cell>
          <cell r="C29" t="str">
            <v>V_KEYWORD_ISSR_208020391_OTH_COST_INC</v>
          </cell>
        </row>
        <row r="30">
          <cell r="A30" t="str">
            <v>Vector|||208020391|||ISSR|||PT_PROF|||False|||</v>
          </cell>
          <cell r="C30" t="str">
            <v>V_KEYWORD_ISSR_208020391_PT_PROF</v>
          </cell>
        </row>
        <row r="33">
          <cell r="C33" t="str">
            <v>V_KEYWORD_ISSR_208020391_ORG_REV_GRTH</v>
          </cell>
        </row>
        <row r="34">
          <cell r="A34" t="str">
            <v>Vector|||208020391|||ISSR|||LEASE_PAY|||False|||</v>
          </cell>
          <cell r="C34" t="str">
            <v>V_KEYWORD_ISSR_208020391_LEASE_PAY</v>
          </cell>
        </row>
        <row r="35">
          <cell r="A35" t="str">
            <v>Vector|||208020391|||ISSR|||LEASE_DEEM_INT|||False|||</v>
          </cell>
          <cell r="C35" t="str">
            <v>V_KEYWORD_ISSR_208020391_LEASE_DEEM_INT</v>
          </cell>
        </row>
        <row r="36">
          <cell r="A36" t="str">
            <v>Vector|||208020391|||ISSR|||LEASE_DEEM_DEPR|||False|||</v>
          </cell>
          <cell r="C36" t="str">
            <v>V_KEYWORD_ISSR_208020391_LEASE_DEEM_DEPR</v>
          </cell>
        </row>
        <row r="37">
          <cell r="A37" t="str">
            <v>Vector|||208020391|||ISSR|||NET_INT_CH|||False|||</v>
          </cell>
          <cell r="C37" t="str">
            <v>V_KEYWORD_ISSR_208020391_NET_INT_CH</v>
          </cell>
        </row>
        <row r="38">
          <cell r="A38" t="str">
            <v>Vector|||208020391|||ISSR|||ASSOCIATE_OP|||False|||</v>
          </cell>
          <cell r="C38" t="str">
            <v>V_KEYWORD_ISSR_208020391_ASSOCIATE_OP</v>
          </cell>
        </row>
        <row r="39">
          <cell r="A39" t="str">
            <v>Vector|||208020391|||ISSR|||DEPR_ROU_ASSETS|||False|||</v>
          </cell>
          <cell r="C39" t="str">
            <v>V_KEYWORD_ISSR_208020391_DEPR_ROU_ASSETS</v>
          </cell>
        </row>
        <row r="40">
          <cell r="A40" t="str">
            <v>Vector|||208020391|||ISSR|||LEASE_INT_CHG|||False|||</v>
          </cell>
          <cell r="C40" t="str">
            <v>V_KEYWORD_ISSR_208020391_LEASE_INT_CHG</v>
          </cell>
        </row>
        <row r="41">
          <cell r="A41" t="str">
            <v>Scalar|||208020391|||ISSR|||LEASE_ADOPT|||False|||</v>
          </cell>
          <cell r="C41" t="str">
            <v>V_KEYWORD_ISSR_208020391_LEASE_ADOPT</v>
          </cell>
        </row>
        <row r="46">
          <cell r="A46" t="str">
            <v>Vector|||208020391|||ISSR|||SBC_TOTAL|||False|||</v>
          </cell>
          <cell r="C46" t="str">
            <v>V_KEYWORD_ISSR_208020391_SBC_TOTAL</v>
          </cell>
        </row>
        <row r="48">
          <cell r="A48" t="str">
            <v>Vector|||208020391|||ISSR|||CASH_EQ|||False|||</v>
          </cell>
          <cell r="C48" t="str">
            <v>V_KEYWORD_ISSR_208020391_CASH_EQ</v>
          </cell>
        </row>
        <row r="49">
          <cell r="A49" t="str">
            <v>Vector|||208020391|||ISSR|||DEBTORS|||False|||</v>
          </cell>
          <cell r="C49" t="str">
            <v>V_KEYWORD_ISSR_208020391_DEBTORS</v>
          </cell>
        </row>
        <row r="50">
          <cell r="A50" t="str">
            <v>Vector|||208020391|||ISSR|||STOCKS|||False|||</v>
          </cell>
          <cell r="C50" t="str">
            <v>V_KEYWORD_ISSR_208020391_STOCKS</v>
          </cell>
        </row>
        <row r="51">
          <cell r="A51" t="str">
            <v>Vector|||208020391|||ISSR|||OTH_CUR_ASS|||False|||</v>
          </cell>
          <cell r="C51" t="str">
            <v>V_KEYWORD_ISSR_208020391_OTH_CUR_ASS</v>
          </cell>
        </row>
        <row r="52">
          <cell r="A52" t="str">
            <v>Vector|||208020391|||ISSR|||CUR_ASS|||False|||</v>
          </cell>
          <cell r="C52" t="str">
            <v>V_KEYWORD_ISSR_208020391_CUR_ASS</v>
          </cell>
        </row>
        <row r="53">
          <cell r="A53" t="str">
            <v>Vector|||208020391|||ISSR|||GR_FIX_ASS|||False|||</v>
          </cell>
          <cell r="C53" t="str">
            <v>V_KEYWORD_ISSR_208020391_GR_FIX_ASS</v>
          </cell>
        </row>
        <row r="54">
          <cell r="A54" t="str">
            <v>Vector|||208020391|||ISSR|||ACC_DDA|||False|||</v>
          </cell>
          <cell r="C54" t="str">
            <v>V_KEYWORD_ISSR_208020391_ACC_DDA</v>
          </cell>
        </row>
        <row r="55">
          <cell r="A55" t="str">
            <v>Vector|||208020391|||ISSR|||NET_FIX_ASS|||False|||</v>
          </cell>
          <cell r="C55" t="str">
            <v>V_KEYWORD_ISSR_208020391_NET_FIX_ASS</v>
          </cell>
        </row>
        <row r="56">
          <cell r="A56" t="str">
            <v>Vector|||208020391|||ISSR|||GR_INTANG|||False|||</v>
          </cell>
          <cell r="C56" t="str">
            <v>V_KEYWORD_ISSR_208020391_GR_INTANG</v>
          </cell>
        </row>
        <row r="57">
          <cell r="A57" t="str">
            <v>Vector|||208020391|||ISSR|||ACC_AMORT|||False|||</v>
          </cell>
          <cell r="C57" t="str">
            <v>V_KEYWORD_ISSR_208020391_ACC_AMORT</v>
          </cell>
        </row>
        <row r="58">
          <cell r="A58" t="str">
            <v>Vector|||208020391|||ISSR|||NET_INTANG|||False|||</v>
          </cell>
          <cell r="C58" t="str">
            <v>V_KEYWORD_ISSR_208020391_NET_INTANG</v>
          </cell>
        </row>
        <row r="59">
          <cell r="A59" t="str">
            <v>Vector|||208020391|||ISSR|||FIX_ASS_INV|||False|||</v>
          </cell>
          <cell r="C59" t="str">
            <v>V_KEYWORD_ISSR_208020391_FIX_ASS_INV</v>
          </cell>
        </row>
        <row r="60">
          <cell r="A60" t="str">
            <v>Vector|||208020391|||ISSR|||INV_SECUR|||False|||</v>
          </cell>
          <cell r="C60" t="str">
            <v>V_KEYWORD_ISSR_208020391_INV_SECUR</v>
          </cell>
        </row>
        <row r="61">
          <cell r="A61" t="str">
            <v>Vector|||208020391|||ISSR|||OTH_LT_ASS|||False|||</v>
          </cell>
          <cell r="C61" t="str">
            <v>V_KEYWORD_ISSR_208020391_OTH_LT_ASS</v>
          </cell>
        </row>
        <row r="62">
          <cell r="A62" t="str">
            <v>Vector|||208020391|||ISSR|||TOT_ASSET|||False|||</v>
          </cell>
          <cell r="C62" t="str">
            <v>V_KEYWORD_ISSR_208020391_TOT_ASSET</v>
          </cell>
        </row>
        <row r="63">
          <cell r="A63" t="str">
            <v>Vector|||208020391|||ISSR|||ACC_PAY_GQ|||False|||</v>
          </cell>
          <cell r="C63" t="str">
            <v>V_KEYWORD_ISSR_208020391_ACC_PAY_GQ</v>
          </cell>
        </row>
        <row r="64">
          <cell r="A64" t="str">
            <v>Vector|||208020391|||ISSR|||SHORT_T_DEBT|||False|||</v>
          </cell>
          <cell r="C64" t="str">
            <v>V_KEYWORD_ISSR_208020391_SHORT_T_DEBT</v>
          </cell>
        </row>
        <row r="65">
          <cell r="A65" t="str">
            <v>Vector|||208020391|||ISSR|||ST_LEASE_LIAB|||False|||</v>
          </cell>
          <cell r="C65" t="str">
            <v>V_KEYWORD_ISSR_208020391_ST_LEASE_LIAB</v>
          </cell>
        </row>
        <row r="66">
          <cell r="A66" t="str">
            <v>Vector|||208020391|||ISSR|||OTH_CUR_LIABS|||False|||</v>
          </cell>
          <cell r="C66" t="str">
            <v>V_KEYWORD_ISSR_208020391_OTH_CUR_LIABS</v>
          </cell>
        </row>
        <row r="67">
          <cell r="A67" t="str">
            <v>Vector|||208020391|||ISSR|||SHORT_TERM_LIABS|||False|||</v>
          </cell>
          <cell r="C67" t="str">
            <v>V_KEYWORD_ISSR_208020391_SHORT_TERM_LIABS</v>
          </cell>
        </row>
        <row r="68">
          <cell r="A68" t="str">
            <v>Vector|||208020391|||ISSR|||TOT_DEF_REV|||False|||</v>
          </cell>
          <cell r="C68" t="str">
            <v>V_KEYWORD_ISSR_208020391_TOT_DEF_REV</v>
          </cell>
        </row>
        <row r="69">
          <cell r="A69" t="str">
            <v>Vector|||208020391|||ISSR|||LT_DEBT|||False|||</v>
          </cell>
          <cell r="C69" t="str">
            <v>V_KEYWORD_ISSR_208020391_LT_DEBT</v>
          </cell>
        </row>
        <row r="70">
          <cell r="A70" t="str">
            <v>Vector|||208020391|||ISSR|||LT_LEASE_LIAB|||False|||</v>
          </cell>
          <cell r="C70" t="str">
            <v>V_KEYWORD_ISSR_208020391_LT_LEASE_LIAB</v>
          </cell>
        </row>
        <row r="71">
          <cell r="A71" t="str">
            <v>Vector|||208020391|||ISSR|||OTH_LT_CRED_GQ|||False|||</v>
          </cell>
          <cell r="C71" t="str">
            <v>V_KEYWORD_ISSR_208020391_OTH_LT_CRED_GQ</v>
          </cell>
        </row>
        <row r="72">
          <cell r="A72" t="str">
            <v>Vector|||208020391|||ISSR|||TOT_LT_LIAB|||False|||</v>
          </cell>
          <cell r="C72" t="str">
            <v>V_KEYWORD_ISSR_208020391_TOT_LT_LIAB</v>
          </cell>
        </row>
        <row r="73">
          <cell r="A73" t="str">
            <v>Vector|||208020391|||ISSR|||TOT_LIAB|||False|||</v>
          </cell>
          <cell r="C73" t="str">
            <v>V_KEYWORD_ISSR_208020391_TOT_LIAB</v>
          </cell>
        </row>
        <row r="74">
          <cell r="A74" t="str">
            <v>Vector|||208020391|||ISSR|||PREF_SH|||False|||</v>
          </cell>
          <cell r="C74" t="str">
            <v>V_KEYWORD_ISSR_208020391_PREF_SH</v>
          </cell>
        </row>
        <row r="75">
          <cell r="A75" t="str">
            <v>Vector|||208020391|||ISSR|||ORD_SH_FUND|||False|||</v>
          </cell>
          <cell r="C75" t="str">
            <v>V_KEYWORD_ISSR_208020391_ORD_SH_FUND</v>
          </cell>
        </row>
        <row r="76">
          <cell r="A76" t="str">
            <v>Vector|||208020391|||ISSR|||MINORITIES|||False|||</v>
          </cell>
          <cell r="C76" t="str">
            <v>V_KEYWORD_ISSR_208020391_MINORITIES</v>
          </cell>
        </row>
        <row r="77">
          <cell r="A77" t="str">
            <v>Vector|||208020391|||ISSR|||EQ|||False|||</v>
          </cell>
          <cell r="C77" t="str">
            <v>V_KEYWORD_ISSR_208020391_EQ</v>
          </cell>
        </row>
        <row r="78">
          <cell r="A78" t="str">
            <v>Vector|||208020391|||ISSR|||TOT_LIAB_EQ|||False|||</v>
          </cell>
          <cell r="C78" t="str">
            <v>V_KEYWORD_ISSR_208020391_TOT_LIAB_EQ</v>
          </cell>
        </row>
        <row r="80">
          <cell r="A80" t="str">
            <v>Vector|||208020391|||ISSR|||TOT_USD_DEBT|||False|||</v>
          </cell>
          <cell r="C80" t="str">
            <v>V_KEYWORD_ISSR_208020391_TOT_USD_DEBT</v>
          </cell>
        </row>
        <row r="81">
          <cell r="A81" t="str">
            <v>Vector|||208020391|||ISSR|||TOT_PCT_USD_DEBT_HEDGED|||False|||</v>
          </cell>
          <cell r="C81" t="str">
            <v>V_KEYWORD_ISSR_208020391_TOT_PCT_USD_DEBT_HEDGED</v>
          </cell>
        </row>
        <row r="82">
          <cell r="A82" t="str">
            <v>Vector|||208020391|||ISSR|||FLOATING_PCT_LOCAL_DEBT|||False|||</v>
          </cell>
          <cell r="C82" t="str">
            <v>V_KEYWORD_ISSR_208020391_FLOATING_PCT_LOCAL_DEBT</v>
          </cell>
        </row>
        <row r="83">
          <cell r="A83" t="str">
            <v>Vector|||208020391|||ISSR|||FLOATING_PCT_LOCAL_DEBT_HEDGED|||False|||</v>
          </cell>
          <cell r="C83" t="str">
            <v>V_KEYWORD_ISSR_208020391_FLOATING_PCT_LOCAL_DEBT_HEDGED</v>
          </cell>
        </row>
        <row r="84">
          <cell r="A84" t="str">
            <v>Vector|||208020391|||ISSR|||NET_DEBT|||False|||</v>
          </cell>
          <cell r="C84" t="str">
            <v>V_KEYWORD_ISSR_208020391_NET_DEBT</v>
          </cell>
        </row>
        <row r="85">
          <cell r="A85" t="str">
            <v>Vector|||208020391|||ISSR|||CAP_LEASES|||False|||</v>
          </cell>
          <cell r="C85" t="str">
            <v>V_KEYWORD_ISSR_208020391_CAP_LEASES</v>
          </cell>
        </row>
        <row r="86">
          <cell r="A86" t="str">
            <v>Vector|||208020391|||ISSR|||DEF_INC_TAX|||False|||</v>
          </cell>
          <cell r="C86" t="str">
            <v>V_KEYWORD_ISSR_208020391_DEF_INC_TAX</v>
          </cell>
        </row>
        <row r="87">
          <cell r="A87" t="str">
            <v>Vector|||208020391|||ISSR|||NET_OP_LOSS_CFWD|||False|||</v>
          </cell>
          <cell r="C87" t="str">
            <v>V_KEYWORD_ISSR_208020391_NET_OP_LOSS_CFWD</v>
          </cell>
        </row>
        <row r="88">
          <cell r="A88" t="str">
            <v>Vector|||208020391|||ISSR|||MV_ASSOCIATES|||False|||</v>
          </cell>
          <cell r="C88" t="str">
            <v>V_KEYWORD_ISSR_208020391_MV_ASSOCIATES</v>
          </cell>
        </row>
        <row r="89">
          <cell r="A89" t="str">
            <v>Vector|||208020391|||ISSR|||NET_DEBT_ADJ|||False|||</v>
          </cell>
          <cell r="C89" t="str">
            <v>V_KEYWORD_ISSR_208020391_NET_DEBT_ADJ</v>
          </cell>
        </row>
        <row r="90">
          <cell r="A90" t="str">
            <v>Vector|||208020391|||ISSR|||CO_BOR_MARGIN|||False|||</v>
          </cell>
          <cell r="C90" t="str">
            <v>V_KEYWORD_ISSR_208020391_CO_BOR_MARGIN</v>
          </cell>
        </row>
        <row r="91">
          <cell r="A91" t="str">
            <v>Vector|||208020391|||ISSR|||UNF_PENS|||False|||</v>
          </cell>
          <cell r="C91" t="str">
            <v>V_KEYWORD_ISSR_208020391_UNF_PENS</v>
          </cell>
        </row>
        <row r="92">
          <cell r="A92" t="str">
            <v>Vector|||208020391|||ISSR|||UNF_PENS_OFF|||False|||</v>
          </cell>
          <cell r="C92" t="str">
            <v>V_KEYWORD_ISSR_208020391_UNF_PENS_OFF</v>
          </cell>
        </row>
        <row r="93">
          <cell r="A93" t="str">
            <v>Vector|||208020391|||ISSR|||UNF_PENS_LIAB_OTH|||False|||</v>
          </cell>
          <cell r="C93" t="str">
            <v>V_KEYWORD_ISSR_208020391_UNF_PENS_LIAB_OTH</v>
          </cell>
        </row>
        <row r="94">
          <cell r="A94" t="str">
            <v>Vector|||208020391|||ISSR|||ADJ_UNF_PENS_GOOD|||False|||</v>
          </cell>
          <cell r="C94" t="str">
            <v>V_KEYWORD_ISSR_208020391_ADJ_UNF_PENS_GOOD</v>
          </cell>
        </row>
        <row r="95">
          <cell r="A95" t="str">
            <v>Vector|||208020391|||ISSR|||OTH_GCI_ADJ|||False|||</v>
          </cell>
          <cell r="C95" t="str">
            <v>V_KEYWORD_ISSR_208020391_OTH_GCI_ADJ</v>
          </cell>
        </row>
        <row r="96">
          <cell r="A96" t="str">
            <v>Vector|||208020391|||ISSR|||GCI_INFL|||False|||</v>
          </cell>
          <cell r="C96" t="str">
            <v>V_KEYWORD_ISSR_208020391_GCI_INFL</v>
          </cell>
        </row>
        <row r="97">
          <cell r="A97" t="str">
            <v>Vector|||208020391|||ISSR|||BAL_MINO_INT|||False|||</v>
          </cell>
          <cell r="C97" t="str">
            <v>V_KEYWORD_ISSR_208020391_BAL_MINO_INT</v>
          </cell>
        </row>
        <row r="98">
          <cell r="A98" t="str">
            <v>Vector|||208020391|||ISSR|||ROU_ASSET|||False|||</v>
          </cell>
          <cell r="C98" t="str">
            <v>V_KEYWORD_ISSR_208020391_ROU_ASSET</v>
          </cell>
        </row>
        <row r="100">
          <cell r="A100" t="str">
            <v>Vector|||208020391|||ISSR|||CF_INC_MINORITY|||False|||</v>
          </cell>
          <cell r="C100" t="str">
            <v>V_KEYWORD_ISSR_208020391_CF_INC_MINORITY</v>
          </cell>
        </row>
        <row r="101">
          <cell r="A101" t="str">
            <v>Vector|||208020391|||ISSR|||DEPR_AMORT|||False|||</v>
          </cell>
          <cell r="C101" t="str">
            <v>V_KEYWORD_ISSR_208020391_DEPR_AMORT</v>
          </cell>
        </row>
        <row r="102">
          <cell r="A102" t="str">
            <v>Vector|||208020391|||ISSR|||WORK_CAP|||False|||</v>
          </cell>
          <cell r="C102" t="str">
            <v>V_KEYWORD_ISSR_208020391_WORK_CAP</v>
          </cell>
        </row>
        <row r="103">
          <cell r="A103" t="str">
            <v>Vector|||208020391|||ISSR|||OTH_OP_CF|||False|||</v>
          </cell>
          <cell r="C103" t="str">
            <v>V_KEYWORD_ISSR_208020391_OTH_OP_CF</v>
          </cell>
        </row>
        <row r="104">
          <cell r="A104" t="str">
            <v>Vector|||208020391|||ISSR|||CF_OPS|||False|||</v>
          </cell>
          <cell r="C104" t="str">
            <v>V_KEYWORD_ISSR_208020391_CF_OPS</v>
          </cell>
        </row>
        <row r="105">
          <cell r="A105" t="str">
            <v>Vector|||208020391|||ISSR|||CAPEX|||False|||</v>
          </cell>
          <cell r="C105" t="str">
            <v>V_KEYWORD_ISSR_208020391_CAPEX</v>
          </cell>
        </row>
        <row r="106">
          <cell r="A106" t="str">
            <v>Vector|||208020391|||ISSR|||ACQ|||False|||</v>
          </cell>
          <cell r="C106" t="str">
            <v>V_KEYWORD_ISSR_208020391_ACQ</v>
          </cell>
        </row>
        <row r="107">
          <cell r="A107" t="str">
            <v>Vector|||208020391|||ISSR|||DIVEST|||False|||</v>
          </cell>
          <cell r="C107" t="str">
            <v>V_KEYWORD_ISSR_208020391_DIVEST</v>
          </cell>
        </row>
        <row r="108">
          <cell r="A108" t="str">
            <v>Vector|||208020391|||ISSR|||OTH_INV_CF|||False|||</v>
          </cell>
          <cell r="C108" t="str">
            <v>V_KEYWORD_ISSR_208020391_OTH_INV_CF</v>
          </cell>
        </row>
        <row r="109">
          <cell r="A109" t="str">
            <v>Vector|||208020391|||ISSR|||CF_INV|||False|||</v>
          </cell>
          <cell r="C109" t="str">
            <v>V_KEYWORD_ISSR_208020391_CF_INV</v>
          </cell>
        </row>
        <row r="110">
          <cell r="A110" t="str">
            <v>Vector|||208020391|||ISSR|||DIV_PAID|||False|||</v>
          </cell>
          <cell r="C110" t="str">
            <v>V_KEYWORD_ISSR_208020391_DIV_PAID</v>
          </cell>
        </row>
        <row r="111">
          <cell r="A111" t="str">
            <v>Vector|||208020391|||ISSR|||SH_REPUR|||False|||</v>
          </cell>
          <cell r="C111" t="str">
            <v>V_KEYWORD_ISSR_208020391_SH_REPUR</v>
          </cell>
        </row>
        <row r="112">
          <cell r="A112" t="str">
            <v>Vector|||208020391|||ISSR|||CHG_LT_DEBT|||False|||</v>
          </cell>
          <cell r="C112" t="str">
            <v>V_KEYWORD_ISSR_208020391_CHG_LT_DEBT</v>
          </cell>
        </row>
        <row r="113">
          <cell r="A113" t="str">
            <v>Vector|||208020391|||ISSR|||LEASE_PRINCIPAL_CASH|||False|||</v>
          </cell>
          <cell r="C113" t="str">
            <v>V_KEYWORD_ISSR_208020391_LEASE_PRINCIPAL_CASH</v>
          </cell>
        </row>
        <row r="114">
          <cell r="A114" t="str">
            <v>Vector|||208020391|||ISSR|||OTH_FIN_CF|||False|||</v>
          </cell>
          <cell r="C114" t="str">
            <v>V_KEYWORD_ISSR_208020391_OTH_FIN_CF</v>
          </cell>
        </row>
        <row r="115">
          <cell r="A115" t="str">
            <v>Vector|||208020391|||ISSR|||CF_FIN|||False|||</v>
          </cell>
          <cell r="C115" t="str">
            <v>V_KEYWORD_ISSR_208020391_CF_FIN</v>
          </cell>
        </row>
        <row r="116">
          <cell r="A116" t="str">
            <v>Vector|||208020391|||ISSR|||TOT_CF|||False|||</v>
          </cell>
          <cell r="C116" t="str">
            <v>V_KEYWORD_ISSR_208020391_TOT_CF</v>
          </cell>
        </row>
        <row r="118">
          <cell r="A118" t="str">
            <v>Vector|||208020391|||ISSR|||ASSOC_JV_ADDBK|||False|||</v>
          </cell>
          <cell r="C118" t="str">
            <v>V_KEYWORD_ISSR_208020391_ASSOC_JV_ADDBK</v>
          </cell>
        </row>
        <row r="119">
          <cell r="A119" t="str">
            <v>Vector|||208020391|||ISSR|||PL_SALE_ASSETS|||False|||</v>
          </cell>
          <cell r="C119" t="str">
            <v>V_KEYWORD_ISSR_208020391_PL_SALE_ASSETS</v>
          </cell>
        </row>
        <row r="120">
          <cell r="A120" t="str">
            <v>Vector|||208020391|||ISSR|||OTH_NONCASH_ADJ|||False|||</v>
          </cell>
          <cell r="C120" t="str">
            <v>V_KEYWORD_ISSR_208020391_OTH_NONCASH_ADJ</v>
          </cell>
        </row>
        <row r="121">
          <cell r="A121" t="str">
            <v>Vector|||208020391|||ISSR|||OTH_DACF_ADJ|||False|||</v>
          </cell>
          <cell r="C121" t="str">
            <v>V_KEYWORD_ISSR_208020391_OTH_DACF_ADJ</v>
          </cell>
        </row>
        <row r="122">
          <cell r="A122" t="str">
            <v>Vector|||208020391|||ISSR|||CHG_DEF_TAX_CF|||False|||</v>
          </cell>
          <cell r="C122" t="str">
            <v>V_KEYWORD_ISSR_208020391_CHG_DEF_TAX_CF</v>
          </cell>
        </row>
        <row r="123">
          <cell r="A123" t="str">
            <v>Vector|||208020391|||ISSR|||OTH_ADJ_CASH_TAX|||False|||</v>
          </cell>
          <cell r="C123" t="str">
            <v>V_KEYWORD_ISSR_208020391_OTH_ADJ_CASH_TAX</v>
          </cell>
        </row>
        <row r="124">
          <cell r="A124" t="str">
            <v>Vector|||208020391|||ISSR|||CASH_INT_EXP|||False|||</v>
          </cell>
          <cell r="C124" t="str">
            <v>V_KEYWORD_ISSR_208020391_CASH_INT_EXP</v>
          </cell>
        </row>
        <row r="125">
          <cell r="A125" t="str">
            <v>Vector|||208020391|||ISSR|||CASH_TAX_EXP|||False|||</v>
          </cell>
          <cell r="C125" t="str">
            <v>V_KEYWORD_ISSR_208020391_CASH_TAX_EXP</v>
          </cell>
        </row>
        <row r="126">
          <cell r="A126" t="str">
            <v>Vector|||208020391|||ISSR|||DIVDS_ASSOC_JV|||False|||</v>
          </cell>
          <cell r="C126" t="str">
            <v>V_KEYWORD_ISSR_208020391_DIVDS_ASSOC_JV</v>
          </cell>
        </row>
        <row r="127">
          <cell r="A127" t="str">
            <v>Vector|||208020391|||ISSR|||CAPEX_MAINTENANCE|||False|||</v>
          </cell>
          <cell r="C127" t="str">
            <v>V_KEYWORD_ISSR_208020391_CAPEX_MAINTENANCE</v>
          </cell>
        </row>
        <row r="128">
          <cell r="A128" t="str">
            <v>Vector|||208020391|||ISSR|||CAPEX_EXPANSION|||False|||</v>
          </cell>
          <cell r="C128" t="str">
            <v>V_KEYWORD_ISSR_208020391_CAPEX_EXPANSION</v>
          </cell>
        </row>
        <row r="129">
          <cell r="A129" t="str">
            <v>Vector|||208020391|||ISSR|||NONPPE_CAPEX|||False|||</v>
          </cell>
          <cell r="C129" t="str">
            <v>V_KEYWORD_ISSR_208020391_NONPPE_CAPEX</v>
          </cell>
        </row>
        <row r="130">
          <cell r="A130" t="str">
            <v>Vector|||208020391|||ISSR|||DIVDS_PD_MINORITIES|||False|||</v>
          </cell>
          <cell r="C130" t="str">
            <v>V_KEYWORD_ISSR_208020391_DIVDS_PD_MINORITIES</v>
          </cell>
        </row>
        <row r="132">
          <cell r="A132" t="str">
            <v>Vector|||208020391|||ISSR|||LICENSE_REV|||False|||</v>
          </cell>
          <cell r="C132" t="str">
            <v>V_KEYWORD_ISSR_208020391_LICENSE_REV</v>
          </cell>
        </row>
        <row r="133">
          <cell r="A133" t="str">
            <v>Vector|||208020391|||ISSR|||MAINTEN_REV|||False|||</v>
          </cell>
          <cell r="C133" t="str">
            <v>V_KEYWORD_ISSR_208020391_MAINTEN_REV</v>
          </cell>
        </row>
        <row r="134">
          <cell r="A134" t="str">
            <v>Vector|||208020391|||ISSR|||EMPLOYEES|||False|||</v>
          </cell>
          <cell r="C134" t="str">
            <v>V_KEYWORD_ISSR_208020391_EMPLOYEES</v>
          </cell>
        </row>
        <row r="176">
          <cell r="A176" t="str">
            <v>Scalar|||208020391|||ISSR|||SEGMENT10_REV_NAME|||False|||</v>
          </cell>
          <cell r="C176" t="str">
            <v>V_KEYWORD_ISSR_208020391_SEGMENT10_REV_NAME</v>
          </cell>
        </row>
        <row r="180">
          <cell r="A180" t="str">
            <v>Vector|||208020391|||ISSR|||SALES_CANADA|||False|||</v>
          </cell>
          <cell r="C180" t="str">
            <v>V_KEYWORD_ISSR_208020391_SALES_CANADA</v>
          </cell>
        </row>
        <row r="181">
          <cell r="A181" t="str">
            <v>Vector|||208020391|||ISSR|||SALES_US|||False|||</v>
          </cell>
          <cell r="C181" t="str">
            <v>V_KEYWORD_ISSR_208020391_SALES_US</v>
          </cell>
        </row>
        <row r="182">
          <cell r="A182" t="str">
            <v>Vector|||208020391|||ISSR|||SALES_OTH_NO_AMER|||False|||</v>
          </cell>
          <cell r="C182" t="str">
            <v>V_KEYWORD_ISSR_208020391_SALES_OTH_NO_AMER</v>
          </cell>
        </row>
        <row r="183">
          <cell r="A183" t="str">
            <v>Vector|||208020391|||ISSR|||SALES_ARGENTINA|||False|||</v>
          </cell>
          <cell r="C183" t="str">
            <v>V_KEYWORD_ISSR_208020391_SALES_ARGENTINA</v>
          </cell>
        </row>
        <row r="184">
          <cell r="A184" t="str">
            <v>Vector|||208020391|||ISSR|||SALES_BRAZIL|||False|||</v>
          </cell>
          <cell r="C184" t="str">
            <v>V_KEYWORD_ISSR_208020391_SALES_BRAZIL</v>
          </cell>
        </row>
        <row r="185">
          <cell r="A185" t="str">
            <v>Vector|||208020391|||ISSR|||SALES_CHILE|||False|||</v>
          </cell>
          <cell r="C185" t="str">
            <v>V_KEYWORD_ISSR_208020391_SALES_CHILE</v>
          </cell>
        </row>
        <row r="186">
          <cell r="A186" t="str">
            <v>Vector|||208020391|||ISSR|||SALES_COLOMBIA|||False|||</v>
          </cell>
          <cell r="C186" t="str">
            <v>V_KEYWORD_ISSR_208020391_SALES_COLOMBIA</v>
          </cell>
        </row>
        <row r="187">
          <cell r="A187" t="str">
            <v>Vector|||208020391|||ISSR|||SALES_MEXICO|||False|||</v>
          </cell>
          <cell r="C187" t="str">
            <v>V_KEYWORD_ISSR_208020391_SALES_MEXICO</v>
          </cell>
        </row>
        <row r="188">
          <cell r="A188" t="str">
            <v>Vector|||208020391|||ISSR|||SALES_VENEZUELA|||False|||</v>
          </cell>
          <cell r="C188" t="str">
            <v>V_KEYWORD_ISSR_208020391_SALES_VENEZUELA</v>
          </cell>
        </row>
        <row r="189">
          <cell r="A189" t="str">
            <v>Vector|||208020391|||ISSR|||SALES_OTH_LATAM|||False|||</v>
          </cell>
          <cell r="C189" t="str">
            <v>V_KEYWORD_ISSR_208020391_SALES_OTH_LATAM</v>
          </cell>
        </row>
        <row r="190">
          <cell r="A190" t="str">
            <v>Vector|||208020391|||ISSR|||SALES_AUSTRIA|||False|||</v>
          </cell>
          <cell r="C190" t="str">
            <v>V_KEYWORD_ISSR_208020391_SALES_AUSTRIA</v>
          </cell>
        </row>
        <row r="191">
          <cell r="A191" t="str">
            <v>Vector|||208020391|||ISSR|||SALES_BEL|||False|||</v>
          </cell>
          <cell r="C191" t="str">
            <v>V_KEYWORD_ISSR_208020391_SALES_BEL</v>
          </cell>
        </row>
        <row r="192">
          <cell r="A192" t="str">
            <v>Vector|||208020391|||ISSR|||SALES_FRA|||False|||</v>
          </cell>
          <cell r="C192" t="str">
            <v>V_KEYWORD_ISSR_208020391_SALES_FRA</v>
          </cell>
        </row>
        <row r="193">
          <cell r="A193" t="str">
            <v>Vector|||208020391|||ISSR|||SALES_GER|||False|||</v>
          </cell>
          <cell r="C193" t="str">
            <v>V_KEYWORD_ISSR_208020391_SALES_GER</v>
          </cell>
        </row>
        <row r="194">
          <cell r="A194" t="str">
            <v>Vector|||208020391|||ISSR|||SALES_GRE|||False|||</v>
          </cell>
          <cell r="C194" t="str">
            <v>V_KEYWORD_ISSR_208020391_SALES_GRE</v>
          </cell>
        </row>
        <row r="195">
          <cell r="A195" t="str">
            <v>Vector|||208020391|||ISSR|||SALES_IRE|||False|||</v>
          </cell>
          <cell r="C195" t="str">
            <v>V_KEYWORD_ISSR_208020391_SALES_IRE</v>
          </cell>
        </row>
        <row r="196">
          <cell r="A196" t="str">
            <v>Vector|||208020391|||ISSR|||SALES_ITA|||False|||</v>
          </cell>
          <cell r="C196" t="str">
            <v>V_KEYWORD_ISSR_208020391_SALES_ITA</v>
          </cell>
        </row>
        <row r="197">
          <cell r="A197" t="str">
            <v>Vector|||208020391|||ISSR|||SALES_NETH|||False|||</v>
          </cell>
          <cell r="C197" t="str">
            <v>V_KEYWORD_ISSR_208020391_SALES_NETH</v>
          </cell>
        </row>
        <row r="198">
          <cell r="A198" t="str">
            <v>Vector|||208020391|||ISSR|||SALES_NOR|||False|||</v>
          </cell>
          <cell r="C198" t="str">
            <v>V_KEYWORD_ISSR_208020391_SALES_NOR</v>
          </cell>
        </row>
        <row r="199">
          <cell r="A199" t="str">
            <v>Vector|||208020391|||ISSR|||SALES_POR|||False|||</v>
          </cell>
          <cell r="C199" t="str">
            <v>V_KEYWORD_ISSR_208020391_SALES_POR</v>
          </cell>
        </row>
        <row r="200">
          <cell r="A200" t="str">
            <v>Vector|||208020391|||ISSR|||SALES_SPA|||False|||</v>
          </cell>
          <cell r="C200" t="str">
            <v>V_KEYWORD_ISSR_208020391_SALES_SPA</v>
          </cell>
        </row>
        <row r="201">
          <cell r="A201" t="str">
            <v>Vector|||208020391|||ISSR|||SALES_SWE|||False|||</v>
          </cell>
          <cell r="C201" t="str">
            <v>V_KEYWORD_ISSR_208020391_SALES_SWE</v>
          </cell>
        </row>
        <row r="202">
          <cell r="A202" t="str">
            <v>Vector|||208020391|||ISSR|||SALES_SWIT|||False|||</v>
          </cell>
          <cell r="C202" t="str">
            <v>V_KEYWORD_ISSR_208020391_SALES_SWIT</v>
          </cell>
        </row>
        <row r="203">
          <cell r="A203" t="str">
            <v>Vector|||208020391|||ISSR|||SALES_UK|||False|||</v>
          </cell>
          <cell r="C203" t="str">
            <v>V_KEYWORD_ISSR_208020391_SALES_UK</v>
          </cell>
        </row>
        <row r="204">
          <cell r="A204" t="str">
            <v>Vector|||208020391|||ISSR|||SALES_OTH_WEST_EURO|||False|||</v>
          </cell>
          <cell r="C204" t="str">
            <v>V_KEYWORD_ISSR_208020391_SALES_OTH_WEST_EURO</v>
          </cell>
        </row>
        <row r="205">
          <cell r="A205" t="str">
            <v>Vector|||208020391|||ISSR|||SALES_POLAND|||False|||</v>
          </cell>
          <cell r="C205" t="str">
            <v>V_KEYWORD_ISSR_208020391_SALES_POLAND</v>
          </cell>
        </row>
        <row r="206">
          <cell r="A206" t="str">
            <v>Vector|||208020391|||ISSR|||SALES_RUSSIA|||False|||</v>
          </cell>
          <cell r="C206" t="str">
            <v>V_KEYWORD_ISSR_208020391_SALES_RUSSIA</v>
          </cell>
        </row>
        <row r="207">
          <cell r="A207" t="str">
            <v>Vector|||208020391|||ISSR|||SALES_TURKEY|||False|||</v>
          </cell>
          <cell r="C207" t="str">
            <v>V_KEYWORD_ISSR_208020391_SALES_TURKEY</v>
          </cell>
        </row>
        <row r="208">
          <cell r="A208" t="str">
            <v>Vector|||208020391|||ISSR|||SALES_OTH_CEE|||False|||</v>
          </cell>
          <cell r="C208" t="str">
            <v>V_KEYWORD_ISSR_208020391_SALES_OTH_CEE</v>
          </cell>
        </row>
        <row r="209">
          <cell r="A209" t="str">
            <v>Vector|||208020391|||ISSR|||SALES_SAUDI_ARABIA|||False|||</v>
          </cell>
          <cell r="C209" t="str">
            <v>V_KEYWORD_ISSR_208020391_SALES_SAUDI_ARABIA</v>
          </cell>
        </row>
        <row r="210">
          <cell r="A210" t="str">
            <v>Vector|||208020391|||ISSR|||SALES_UAE|||False|||</v>
          </cell>
          <cell r="C210" t="str">
            <v>V_KEYWORD_ISSR_208020391_SALES_UAE</v>
          </cell>
        </row>
        <row r="211">
          <cell r="A211" t="str">
            <v>Vector|||208020391|||ISSR|||SALES_OTH_ME|||False|||</v>
          </cell>
          <cell r="C211" t="str">
            <v>V_KEYWORD_ISSR_208020391_SALES_OTH_ME</v>
          </cell>
        </row>
        <row r="212">
          <cell r="A212" t="str">
            <v>Vector|||208020391|||ISSR|||SALES_NIGERIA|||False|||</v>
          </cell>
          <cell r="C212" t="str">
            <v>V_KEYWORD_ISSR_208020391_SALES_NIGERIA</v>
          </cell>
        </row>
        <row r="213">
          <cell r="A213" t="str">
            <v>Vector|||208020391|||ISSR|||SALES_SO_AFRICA|||False|||</v>
          </cell>
          <cell r="C213" t="str">
            <v>V_KEYWORD_ISSR_208020391_SALES_SO_AFRICA</v>
          </cell>
        </row>
        <row r="214">
          <cell r="A214" t="str">
            <v>Vector|||208020391|||ISSR|||SALES_OTH_AFRICA|||False|||</v>
          </cell>
          <cell r="C214" t="str">
            <v>V_KEYWORD_ISSR_208020391_SALES_OTH_AFRICA</v>
          </cell>
        </row>
        <row r="215">
          <cell r="A215" t="str">
            <v>Vector|||208020391|||ISSR|||SALES_HONG_KONG|||False|||</v>
          </cell>
          <cell r="C215" t="str">
            <v>V_KEYWORD_ISSR_208020391_SALES_HONG_KONG</v>
          </cell>
        </row>
        <row r="216">
          <cell r="A216" t="str">
            <v>Vector|||208020391|||ISSR|||SALES_JAPAN|||False|||</v>
          </cell>
          <cell r="C216" t="str">
            <v>V_KEYWORD_ISSR_208020391_SALES_JAPAN</v>
          </cell>
        </row>
        <row r="217">
          <cell r="A217" t="str">
            <v>Vector|||208020391|||ISSR|||SALES_SINGAPORE|||False|||</v>
          </cell>
          <cell r="C217" t="str">
            <v>V_KEYWORD_ISSR_208020391_SALES_SINGAPORE</v>
          </cell>
        </row>
        <row r="218">
          <cell r="A218" t="str">
            <v>Vector|||208020391|||ISSR|||SALES_SK|||False|||</v>
          </cell>
          <cell r="C218" t="str">
            <v>V_KEYWORD_ISSR_208020391_SALES_SK</v>
          </cell>
        </row>
        <row r="219">
          <cell r="A219" t="str">
            <v>Vector|||208020391|||ISSR|||SALES_TAIWAN|||False|||</v>
          </cell>
          <cell r="C219" t="str">
            <v>V_KEYWORD_ISSR_208020391_SALES_TAIWAN</v>
          </cell>
        </row>
        <row r="220">
          <cell r="A220" t="str">
            <v>Vector|||208020391|||ISSR|||SALES_OTH_DEV_ASIA|||False|||</v>
          </cell>
          <cell r="C220" t="str">
            <v>V_KEYWORD_ISSR_208020391_SALES_OTH_DEV_ASIA</v>
          </cell>
        </row>
        <row r="221">
          <cell r="A221" t="str">
            <v>Vector|||208020391|||ISSR|||SALES_CHINA|||False|||</v>
          </cell>
          <cell r="C221" t="str">
            <v>V_KEYWORD_ISSR_208020391_SALES_CHINA</v>
          </cell>
        </row>
        <row r="222">
          <cell r="A222" t="str">
            <v>Vector|||208020391|||ISSR|||SALES_INDIA|||False|||</v>
          </cell>
          <cell r="C222" t="str">
            <v>V_KEYWORD_ISSR_208020391_SALES_INDIA</v>
          </cell>
        </row>
        <row r="223">
          <cell r="A223" t="str">
            <v>Vector|||208020391|||ISSR|||SALES_INDONESIA|||False|||</v>
          </cell>
          <cell r="C223" t="str">
            <v>V_KEYWORD_ISSR_208020391_SALES_INDONESIA</v>
          </cell>
        </row>
        <row r="224">
          <cell r="A224" t="str">
            <v>Vector|||208020391|||ISSR|||SALES_THAILAND|||False|||</v>
          </cell>
          <cell r="C224" t="str">
            <v>V_KEYWORD_ISSR_208020391_SALES_THAILAND</v>
          </cell>
        </row>
        <row r="225">
          <cell r="A225" t="str">
            <v>Vector|||208020391|||ISSR|||SALES_OTH_EMERG_ASIA|||False|||</v>
          </cell>
          <cell r="C225" t="str">
            <v>V_KEYWORD_ISSR_208020391_SALES_OTH_EMERG_ASIA</v>
          </cell>
        </row>
        <row r="226">
          <cell r="A226" t="str">
            <v>Vector|||208020391|||ISSR|||SALES_AUSTRA|||False|||</v>
          </cell>
          <cell r="C226" t="str">
            <v>V_KEYWORD_ISSR_208020391_SALES_AUSTRA</v>
          </cell>
        </row>
        <row r="227">
          <cell r="A227" t="str">
            <v>Vector|||208020391|||ISSR|||SALES_NZ|||False|||</v>
          </cell>
          <cell r="C227" t="str">
            <v>V_KEYWORD_ISSR_208020391_SALES_NZ</v>
          </cell>
        </row>
        <row r="228">
          <cell r="A228" t="str">
            <v>Vector|||208020391|||ISSR|||SALES_OTHER|||False|||</v>
          </cell>
          <cell r="C228" t="str">
            <v>V_KEYWORD_ISSR_208020391_SALES_OTHER</v>
          </cell>
        </row>
        <row r="229">
          <cell r="A229" t="str">
            <v>Vector|||208020391|||ISSR|||COGS_PCT_US|||False|||</v>
          </cell>
          <cell r="C229" t="str">
            <v>V_KEYWORD_ISSR_208020391_COGS_PCT_US</v>
          </cell>
        </row>
        <row r="230">
          <cell r="A230" t="str">
            <v>Vector|||208020391|||ISSR|||COGS_PCT_ROW|||False|||</v>
          </cell>
          <cell r="C230" t="str">
            <v>V_KEYWORD_ISSR_208020391_COGS_PCT_ROW</v>
          </cell>
        </row>
        <row r="231">
          <cell r="A231" t="str">
            <v>Vector|||208020391|||ISSR|||SGA_PCT_US|||False|||</v>
          </cell>
          <cell r="C231" t="str">
            <v>V_KEYWORD_ISSR_208020391_SGA_PCT_US</v>
          </cell>
        </row>
        <row r="232">
          <cell r="A232" t="str">
            <v>Vector|||208020391|||ISSR|||SGA_PCT_ROW|||False|||</v>
          </cell>
          <cell r="C232" t="str">
            <v>V_KEYWORD_ISSR_208020391_SGA_PCT_ROW</v>
          </cell>
        </row>
        <row r="233">
          <cell r="A233" t="str">
            <v>Vector|||208020391|||ISSR|||SALES_CONS|||False|||</v>
          </cell>
          <cell r="C233" t="str">
            <v>V_KEYWORD_ISSR_208020391_SALES_CONS</v>
          </cell>
        </row>
        <row r="234">
          <cell r="A234" t="str">
            <v>Vector|||208020391|||ISSR|||SALES_IND|||False|||</v>
          </cell>
          <cell r="C234" t="str">
            <v>V_KEYWORD_ISSR_208020391_SALES_IND</v>
          </cell>
        </row>
        <row r="235">
          <cell r="A235" t="str">
            <v>Vector|||208020391|||ISSR|||SALES_GOV|||False|||</v>
          </cell>
          <cell r="C235" t="str">
            <v>V_KEYWORD_ISSR_208020391_SALES_GOV</v>
          </cell>
        </row>
        <row r="236">
          <cell r="A236" t="str">
            <v>Vector|||208020391|||ISSR|||SALES_FINAN|||False|||</v>
          </cell>
          <cell r="C236" t="str">
            <v>V_KEYWORD_ISSR_208020391_SALES_FINAN</v>
          </cell>
        </row>
        <row r="237">
          <cell r="A237" t="str">
            <v>Vector|||208020391|||ISSR|||SALES_OIL_GAS|||False|||</v>
          </cell>
          <cell r="C237" t="str">
            <v>V_KEYWORD_ISSR_208020391_SALES_OIL_GAS</v>
          </cell>
        </row>
        <row r="238">
          <cell r="A238" t="str">
            <v>Vector|||208020391|||ISSR|||SALES_SMB|||False|||</v>
          </cell>
          <cell r="C238" t="str">
            <v>V_KEYWORD_ISSR_208020391_SALES_SMB</v>
          </cell>
        </row>
        <row r="239">
          <cell r="A239" t="str">
            <v>Vector|||208020391|||ISSR|||CASH_PCT_OS_US|||False|||</v>
          </cell>
          <cell r="C239" t="str">
            <v>V_KEYWORD_ISSR_208020391_CASH_PCT_OS_US</v>
          </cell>
        </row>
        <row r="240">
          <cell r="A240" t="str">
            <v>Vector|||208020391|||ISSR|||REV_FIN_SEGMENT|||False|||</v>
          </cell>
          <cell r="C240" t="str">
            <v>V_KEYWORD_ISSR_208020391_REV_FIN_SEGMENT</v>
          </cell>
        </row>
        <row r="241">
          <cell r="A241" t="str">
            <v>Vector|||208020391|||ISSR|||EBIT_FIN_SEGMENT|||False|||</v>
          </cell>
          <cell r="C241" t="str">
            <v>V_KEYWORD_ISSR_208020391_EBIT_FIN_SEGMENT</v>
          </cell>
        </row>
        <row r="243">
          <cell r="A243" t="str">
            <v>Vector|||208020391|||ISSR|||EXP_OIL_PETRO_FUEL|||False|||</v>
          </cell>
          <cell r="C243" t="str">
            <v>V_KEYWORD_ISSR_208020391_EXP_OIL_PETRO_FUEL</v>
          </cell>
        </row>
        <row r="244">
          <cell r="A244" t="str">
            <v>Vector|||208020391|||ISSR|||EXP_OIL_DERIV_NGLS_PLASTICS|||False|||</v>
          </cell>
          <cell r="C244" t="str">
            <v>V_KEYWORD_ISSR_208020391_EXP_OIL_DERIV_NGLS_PLASTICS</v>
          </cell>
        </row>
        <row r="246">
          <cell r="A246" t="str">
            <v>Vector|||208020391|||ISSR|||SALES_FX_GPB|||False|||</v>
          </cell>
          <cell r="C246" t="str">
            <v>V_KEYWORD_ISSR_208020391_SALES_FX_GPB</v>
          </cell>
        </row>
        <row r="247">
          <cell r="A247" t="str">
            <v>Vector|||208020391|||ISSR|||SALES_FX_EUR|||False|||</v>
          </cell>
          <cell r="C247" t="str">
            <v>V_KEYWORD_ISSR_208020391_SALES_FX_EUR</v>
          </cell>
        </row>
        <row r="248">
          <cell r="A248" t="str">
            <v>Vector|||208020391|||ISSR|||SALES_FX_RUB|||False|||</v>
          </cell>
          <cell r="C248" t="str">
            <v>V_KEYWORD_ISSR_208020391_SALES_FX_RUB</v>
          </cell>
        </row>
        <row r="249">
          <cell r="A249" t="str">
            <v>Vector|||208020391|||ISSR|||SALES_FX_USD|||False|||</v>
          </cell>
          <cell r="C249" t="str">
            <v>V_KEYWORD_ISSR_208020391_SALES_FX_USD</v>
          </cell>
        </row>
        <row r="250">
          <cell r="A250" t="str">
            <v>Vector|||208020391|||ISSR|||SALES_FX_BRL|||False|||</v>
          </cell>
          <cell r="C250" t="str">
            <v>V_KEYWORD_ISSR_208020391_SALES_FX_BRL</v>
          </cell>
        </row>
        <row r="251">
          <cell r="A251" t="str">
            <v>Vector|||208020391|||ISSR|||SALES_FX_YEN|||False|||</v>
          </cell>
          <cell r="C251" t="str">
            <v>V_KEYWORD_ISSR_208020391_SALES_FX_YEN</v>
          </cell>
        </row>
        <row r="252">
          <cell r="A252" t="str">
            <v>Vector|||208020391|||ISSR|||SALES_FX_CNY|||False|||</v>
          </cell>
          <cell r="C252" t="str">
            <v>V_KEYWORD_ISSR_208020391_SALES_FX_CNY</v>
          </cell>
        </row>
        <row r="253">
          <cell r="A253" t="str">
            <v>Vector|||208020391|||ISSR|||SALES_FX_INR|||False|||</v>
          </cell>
          <cell r="C253" t="str">
            <v>V_KEYWORD_ISSR_208020391_SALES_FX_INR</v>
          </cell>
        </row>
        <row r="254">
          <cell r="A254" t="str">
            <v>Vector|||208020391|||ISSR|||SALES_FX_CAD|||False|||</v>
          </cell>
          <cell r="C254" t="str">
            <v>V_KEYWORD_ISSR_208020391_SALES_FX_CAD</v>
          </cell>
        </row>
        <row r="255">
          <cell r="A255" t="str">
            <v>Vector|||208020391|||ISSR|||SALES_FX_MXN|||False|||</v>
          </cell>
          <cell r="C255" t="str">
            <v>V_KEYWORD_ISSR_208020391_SALES_FX_MXN</v>
          </cell>
        </row>
        <row r="256">
          <cell r="A256" t="str">
            <v>Vector|||208020391|||ISSR|||SALES_FX_COP|||False|||</v>
          </cell>
          <cell r="C256" t="str">
            <v>V_KEYWORD_ISSR_208020391_SALES_FX_COP</v>
          </cell>
        </row>
        <row r="257">
          <cell r="A257" t="str">
            <v>Vector|||208020391|||ISSR|||SALES_FX_ARS|||False|||</v>
          </cell>
          <cell r="C257" t="str">
            <v>V_KEYWORD_ISSR_208020391_SALES_FX_ARS</v>
          </cell>
        </row>
        <row r="258">
          <cell r="A258" t="str">
            <v>Vector|||208020391|||ISSR|||SALES_FX_CLP|||False|||</v>
          </cell>
          <cell r="C258" t="str">
            <v>V_KEYWORD_ISSR_208020391_SALES_FX_CLP</v>
          </cell>
        </row>
        <row r="259">
          <cell r="A259" t="str">
            <v>Vector|||208020391|||ISSR|||SALES_FX_VEF|||False|||</v>
          </cell>
          <cell r="C259" t="str">
            <v>V_KEYWORD_ISSR_208020391_SALES_FX_VEF</v>
          </cell>
        </row>
        <row r="260">
          <cell r="A260" t="str">
            <v>Vector|||208020391|||ISSR|||SALES_FX_OTH|||False|||</v>
          </cell>
          <cell r="C260" t="str">
            <v>V_KEYWORD_ISSR_208020391_SALES_FX_OTH</v>
          </cell>
        </row>
        <row r="262">
          <cell r="A262" t="str">
            <v>Vector|||208020391|||ISSR|||SALES_TOT_AM|||False|||</v>
          </cell>
          <cell r="C262" t="str">
            <v>V_KEYWORD_ISSR_208020391_SALES_TOT_AM</v>
          </cell>
        </row>
        <row r="263">
          <cell r="A263" t="str">
            <v>Vector|||208020391|||ISSR|||SALES_OTH_AM|||False|||</v>
          </cell>
          <cell r="C263" t="str">
            <v>V_KEYWORD_ISSR_208020391_SALES_OTH_AM</v>
          </cell>
        </row>
        <row r="264">
          <cell r="A264" t="str">
            <v>Vector|||208020391|||ISSR|||SALES_TOT_EMEA|||False|||</v>
          </cell>
          <cell r="C264" t="str">
            <v>V_KEYWORD_ISSR_208020391_SALES_TOT_EMEA</v>
          </cell>
        </row>
        <row r="265">
          <cell r="A265" t="str">
            <v>Vector|||208020391|||ISSR|||SALES_EU_EX_UK|||False|||</v>
          </cell>
          <cell r="C265" t="str">
            <v>V_KEYWORD_ISSR_208020391_SALES_EU_EX_UK</v>
          </cell>
        </row>
        <row r="266">
          <cell r="A266" t="str">
            <v>Vector|||208020391|||ISSR|||SALES_CEE|||False|||</v>
          </cell>
          <cell r="C266" t="str">
            <v>V_KEYWORD_ISSR_208020391_SALES_CEE</v>
          </cell>
        </row>
        <row r="267">
          <cell r="A267" t="str">
            <v>Vector|||208020391|||ISSR|||SALES_ME|||False|||</v>
          </cell>
          <cell r="C267" t="str">
            <v>V_KEYWORD_ISSR_208020391_SALES_ME</v>
          </cell>
        </row>
        <row r="268">
          <cell r="A268" t="str">
            <v>Vector|||208020391|||ISSR|||SALES_TOT_AFRICA|||False|||</v>
          </cell>
          <cell r="C268" t="str">
            <v>V_KEYWORD_ISSR_208020391_SALES_TOT_AFRICA</v>
          </cell>
        </row>
        <row r="269">
          <cell r="A269" t="str">
            <v>Vector|||208020391|||ISSR|||SALES_OTH_EMEA|||False|||</v>
          </cell>
          <cell r="C269" t="str">
            <v>V_KEYWORD_ISSR_208020391_SALES_OTH_EMEA</v>
          </cell>
        </row>
        <row r="270">
          <cell r="A270" t="str">
            <v>Vector|||208020391|||ISSR|||SALES_TOT_ASIA|||False|||</v>
          </cell>
          <cell r="C270" t="str">
            <v>V_KEYWORD_ISSR_208020391_SALES_TOT_ASIA</v>
          </cell>
        </row>
        <row r="271">
          <cell r="A271" t="str">
            <v>Vector|||208020391|||ISSR|||SALES_OTH_AEJ|||False|||</v>
          </cell>
          <cell r="C271" t="str">
            <v>V_KEYWORD_ISSR_208020391_SALES_OTH_AEJ</v>
          </cell>
        </row>
      </sheetData>
      <sheetData sheetId="8">
        <row r="9">
          <cell r="B9" t="str">
            <v>M&amp;A probability (1 = high, 3 = low)</v>
          </cell>
          <cell r="C9" t="str">
            <v>MA_PROB</v>
          </cell>
        </row>
        <row r="11">
          <cell r="B11" t="str">
            <v>Sales, net revenue</v>
          </cell>
          <cell r="C11" t="str">
            <v>SALES</v>
          </cell>
          <cell r="D11" t="e">
            <v>#NAME?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#NAME?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#NAME?</v>
          </cell>
        </row>
        <row r="14">
          <cell r="B14" t="str">
            <v>Total operating expense</v>
          </cell>
          <cell r="C14" t="str">
            <v>OP_COST</v>
          </cell>
          <cell r="D14" t="e">
            <v>#NAME?</v>
          </cell>
        </row>
        <row r="15">
          <cell r="B15" t="str">
            <v>R&amp;D expense</v>
          </cell>
          <cell r="C15" t="str">
            <v>RD_EXP</v>
          </cell>
          <cell r="D15" t="e">
            <v>#NAME?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#NAME?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#NAME?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#NAME?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#NAME?</v>
          </cell>
        </row>
        <row r="20">
          <cell r="B20" t="str">
            <v>EBITDA</v>
          </cell>
          <cell r="C20" t="str">
            <v>EBITDA_CALC</v>
          </cell>
          <cell r="D20" t="e">
            <v>#NAME?</v>
          </cell>
        </row>
        <row r="21">
          <cell r="B21" t="str">
            <v>Depreciation</v>
          </cell>
          <cell r="C21" t="str">
            <v>DEPREC</v>
          </cell>
          <cell r="D21" t="e">
            <v>#NAME?</v>
          </cell>
        </row>
        <row r="22">
          <cell r="B22" t="str">
            <v>Amortization</v>
          </cell>
          <cell r="C22" t="str">
            <v>GOODWILL_AMORT</v>
          </cell>
          <cell r="D22" t="e">
            <v>#NAME?</v>
          </cell>
        </row>
        <row r="23">
          <cell r="B23" t="str">
            <v>EBIT, operating profit</v>
          </cell>
          <cell r="C23" t="str">
            <v>EBIT</v>
          </cell>
          <cell r="D23" t="e">
            <v>#NAME?</v>
          </cell>
        </row>
        <row r="24">
          <cell r="B24" t="str">
            <v>Interest income</v>
          </cell>
          <cell r="C24" t="str">
            <v>INT_INC_IND</v>
          </cell>
          <cell r="D24" t="e">
            <v>#NAME?</v>
          </cell>
        </row>
        <row r="25">
          <cell r="B25" t="str">
            <v>Interest expense</v>
          </cell>
          <cell r="C25" t="str">
            <v>INT_EXP_IND</v>
          </cell>
          <cell r="D25" t="e">
            <v>#NAME?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#NAME?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#NAME?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#NAME?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#NAME?</v>
          </cell>
        </row>
        <row r="30">
          <cell r="B30" t="str">
            <v>Pre-tax profit</v>
          </cell>
          <cell r="C30" t="str">
            <v>PT_PROF</v>
          </cell>
          <cell r="D30" t="e">
            <v>#NAME?</v>
          </cell>
        </row>
        <row r="34">
          <cell r="B34" t="str">
            <v>Operating lease cost</v>
          </cell>
          <cell r="C34" t="str">
            <v>LEASE_PAY</v>
          </cell>
          <cell r="D34" t="e">
            <v>#NAME?</v>
          </cell>
        </row>
        <row r="35">
          <cell r="B35" t="str">
            <v>Lease payments (deemed interest portion)</v>
          </cell>
          <cell r="C35" t="str">
            <v>LEASE_DEEM_INT</v>
          </cell>
          <cell r="D35" t="e">
            <v>#NAME?</v>
          </cell>
        </row>
        <row r="36">
          <cell r="B36" t="str">
            <v>Lease payments (deemed depreciation portion)</v>
          </cell>
          <cell r="C36" t="str">
            <v>LEASE_DEEM_DEPR</v>
          </cell>
          <cell r="D36" t="e">
            <v>#NAME?</v>
          </cell>
        </row>
        <row r="37">
          <cell r="B37" t="str">
            <v>Gross interest charge</v>
          </cell>
          <cell r="C37" t="str">
            <v>NET_INT_CH</v>
          </cell>
          <cell r="D37" t="e">
            <v>#NAME?</v>
          </cell>
        </row>
        <row r="38">
          <cell r="B38" t="str">
            <v>Income from associates (operating)</v>
          </cell>
          <cell r="C38" t="str">
            <v>ASSOCIATE_OP</v>
          </cell>
          <cell r="D38" t="e">
            <v>#NAME?</v>
          </cell>
        </row>
        <row r="39">
          <cell r="B39" t="str">
            <v>Depreciation ROU assets   (applicable to IFRS cos.)</v>
          </cell>
          <cell r="C39" t="str">
            <v>DEPR_ROU_ASSETS</v>
          </cell>
          <cell r="D39" t="e">
            <v>#NAME?</v>
          </cell>
        </row>
        <row r="40">
          <cell r="B40" t="str">
            <v>Lease interest charge  (applicable to IFRS cos.)</v>
          </cell>
          <cell r="C40" t="str">
            <v>LEASE_INT_CHG</v>
          </cell>
          <cell r="D40" t="e">
            <v>#NAME?</v>
          </cell>
        </row>
        <row r="41">
          <cell r="B41" t="str">
            <v>Lease standard adopted (US GAAP ASC 842/ IFRS 16)</v>
          </cell>
          <cell r="C41" t="str">
            <v>LEASE_ADOPT</v>
          </cell>
        </row>
        <row r="46">
          <cell r="B46" t="str">
            <v>Total stock-based compensation (Americas software)</v>
          </cell>
          <cell r="C46" t="str">
            <v>SBC_TOTAL</v>
          </cell>
          <cell r="D46" t="e">
            <v>#NAME?</v>
          </cell>
        </row>
        <row r="48">
          <cell r="B48" t="str">
            <v>Cash &amp; cash equivalents</v>
          </cell>
          <cell r="C48" t="str">
            <v>CASH_EQ</v>
          </cell>
          <cell r="D48" t="e">
            <v>#NAME?</v>
          </cell>
        </row>
        <row r="49">
          <cell r="B49" t="str">
            <v>Accounts receivable</v>
          </cell>
          <cell r="C49" t="str">
            <v>DEBTORS</v>
          </cell>
          <cell r="D49" t="e">
            <v>#NAME?</v>
          </cell>
        </row>
        <row r="50">
          <cell r="B50" t="str">
            <v>Inventory</v>
          </cell>
          <cell r="C50" t="str">
            <v>STOCKS</v>
          </cell>
          <cell r="D50" t="e">
            <v>#NAME?</v>
          </cell>
        </row>
        <row r="51">
          <cell r="B51" t="str">
            <v>Other current assets</v>
          </cell>
          <cell r="C51" t="str">
            <v>OTH_CUR_ASS</v>
          </cell>
          <cell r="D51" t="e">
            <v>#NAME?</v>
          </cell>
        </row>
        <row r="52">
          <cell r="B52" t="str">
            <v>Total current assets</v>
          </cell>
          <cell r="C52" t="str">
            <v>CUR_ASS</v>
          </cell>
          <cell r="D52" t="e">
            <v>#NAME?</v>
          </cell>
        </row>
        <row r="53">
          <cell r="B53" t="str">
            <v>Gross fixed assets, PP&amp;E</v>
          </cell>
          <cell r="C53" t="str">
            <v>GR_FIX_ASS</v>
          </cell>
          <cell r="D53" t="e">
            <v>#NAME?</v>
          </cell>
        </row>
        <row r="54">
          <cell r="B54" t="str">
            <v>Accumulated depreciation</v>
          </cell>
          <cell r="C54" t="str">
            <v>ACC_DDA</v>
          </cell>
          <cell r="D54" t="e">
            <v>#NAME?</v>
          </cell>
        </row>
        <row r="55">
          <cell r="B55" t="str">
            <v>Net PP&amp;E</v>
          </cell>
          <cell r="C55" t="str">
            <v>NET_FIX_ASS</v>
          </cell>
          <cell r="D55" t="e">
            <v>#NAME?</v>
          </cell>
        </row>
        <row r="56">
          <cell r="B56" t="str">
            <v>Gross intangibles</v>
          </cell>
          <cell r="C56" t="str">
            <v>GR_INTANG</v>
          </cell>
          <cell r="D56" t="e">
            <v>#NAME?</v>
          </cell>
        </row>
        <row r="57">
          <cell r="B57" t="str">
            <v>Accumulated amortization</v>
          </cell>
          <cell r="C57" t="str">
            <v>ACC_AMORT</v>
          </cell>
          <cell r="D57" t="e">
            <v>#NAME?</v>
          </cell>
        </row>
        <row r="58">
          <cell r="B58" t="str">
            <v>Net intangible assets</v>
          </cell>
          <cell r="C58" t="str">
            <v>NET_INTANG</v>
          </cell>
          <cell r="D58" t="e">
            <v>#NAME?</v>
          </cell>
        </row>
        <row r="59">
          <cell r="B59" t="str">
            <v>Equity method investments</v>
          </cell>
          <cell r="C59" t="str">
            <v>FIX_ASS_INV</v>
          </cell>
          <cell r="D59" t="e">
            <v>#NAME?</v>
          </cell>
        </row>
        <row r="60">
          <cell r="B60" t="str">
            <v>Investments in securities</v>
          </cell>
          <cell r="C60" t="str">
            <v>INV_SECUR</v>
          </cell>
          <cell r="D60" t="e">
            <v>#NAME?</v>
          </cell>
        </row>
        <row r="61">
          <cell r="B61" t="str">
            <v>Other long-term assets</v>
          </cell>
          <cell r="C61" t="str">
            <v>OTH_LT_ASS</v>
          </cell>
          <cell r="D61" t="e">
            <v>#NAME?</v>
          </cell>
        </row>
        <row r="62">
          <cell r="B62" t="str">
            <v>Total assets</v>
          </cell>
          <cell r="C62" t="str">
            <v>TOT_ASSET</v>
          </cell>
          <cell r="D62" t="e">
            <v>#NAME?</v>
          </cell>
        </row>
        <row r="63">
          <cell r="B63" t="str">
            <v>Accounts payable</v>
          </cell>
          <cell r="C63" t="str">
            <v>ACC_PAY_GQ</v>
          </cell>
          <cell r="D63" t="e">
            <v>#NAME?</v>
          </cell>
        </row>
        <row r="64">
          <cell r="B64" t="str">
            <v>Short-term debt</v>
          </cell>
          <cell r="C64" t="str">
            <v>SHORT_T_DEBT</v>
          </cell>
          <cell r="D64" t="e">
            <v>#NAME?</v>
          </cell>
        </row>
        <row r="65">
          <cell r="B65" t="str">
            <v>Current lease liabilities (op lease: US GAAP)</v>
          </cell>
          <cell r="C65" t="str">
            <v>ST_LEASE_LIAB</v>
          </cell>
          <cell r="D65" t="e">
            <v>#NAME?</v>
          </cell>
        </row>
        <row r="66">
          <cell r="B66" t="str">
            <v>Other current liabilities</v>
          </cell>
          <cell r="C66" t="str">
            <v>OTH_CUR_LIABS</v>
          </cell>
          <cell r="D66" t="e">
            <v>#NAME?</v>
          </cell>
        </row>
        <row r="67">
          <cell r="B67" t="str">
            <v>Total current liabilities</v>
          </cell>
          <cell r="C67" t="str">
            <v>SHORT_TERM_LIABS</v>
          </cell>
          <cell r="D67" t="e">
            <v>#NAME?</v>
          </cell>
        </row>
        <row r="68">
          <cell r="B68" t="str">
            <v>Deferred revenue</v>
          </cell>
          <cell r="C68" t="str">
            <v>TOT_DEF_REV</v>
          </cell>
          <cell r="D68" t="e">
            <v>#NAME?</v>
          </cell>
        </row>
        <row r="69">
          <cell r="B69" t="str">
            <v>Long-term  debt</v>
          </cell>
          <cell r="C69" t="str">
            <v>LT_DEBT</v>
          </cell>
          <cell r="D69" t="e">
            <v>#NAME?</v>
          </cell>
        </row>
        <row r="70">
          <cell r="B70" t="str">
            <v>Non-current lease liabilities (op lease: US GAAP)</v>
          </cell>
          <cell r="C70" t="str">
            <v>LT_LEASE_LIAB</v>
          </cell>
          <cell r="D70" t="e">
            <v>#NAME?</v>
          </cell>
        </row>
        <row r="71">
          <cell r="B71" t="str">
            <v>Other long-term liabilities</v>
          </cell>
          <cell r="C71" t="str">
            <v>OTH_LT_CRED_GQ</v>
          </cell>
          <cell r="D71" t="e">
            <v>#NAME?</v>
          </cell>
        </row>
        <row r="72">
          <cell r="B72" t="str">
            <v>Total long-term liabilities</v>
          </cell>
          <cell r="C72" t="str">
            <v>TOT_LT_LIAB</v>
          </cell>
          <cell r="D72" t="e">
            <v>#NAME?</v>
          </cell>
        </row>
        <row r="73">
          <cell r="B73" t="str">
            <v>Total liabilities</v>
          </cell>
          <cell r="C73" t="str">
            <v>TOT_LIAB</v>
          </cell>
          <cell r="D73" t="e">
            <v>#NAME?</v>
          </cell>
        </row>
        <row r="74">
          <cell r="B74" t="str">
            <v>Preferred shares</v>
          </cell>
          <cell r="C74" t="str">
            <v>PREF_SH</v>
          </cell>
          <cell r="D74" t="e">
            <v>#NAME?</v>
          </cell>
        </row>
        <row r="75">
          <cell r="B75" t="str">
            <v>Total common equity</v>
          </cell>
          <cell r="C75" t="str">
            <v>ORD_SH_FUND</v>
          </cell>
          <cell r="D75" t="e">
            <v>#NAME?</v>
          </cell>
        </row>
        <row r="76">
          <cell r="B76" t="str">
            <v>Minority interest</v>
          </cell>
          <cell r="C76" t="str">
            <v>MINORITIES</v>
          </cell>
          <cell r="D76" t="e">
            <v>#NAME?</v>
          </cell>
        </row>
        <row r="77">
          <cell r="B77" t="str">
            <v>Total shareholders' equity</v>
          </cell>
          <cell r="C77" t="str">
            <v>EQ</v>
          </cell>
          <cell r="D77" t="e">
            <v>#NAME?</v>
          </cell>
        </row>
        <row r="78">
          <cell r="B78" t="str">
            <v>Total liabilities and equity</v>
          </cell>
          <cell r="C78" t="str">
            <v>TOT_LIAB_EQ</v>
          </cell>
          <cell r="D78" t="e">
            <v>#NAME?</v>
          </cell>
        </row>
        <row r="80">
          <cell r="B80" t="str">
            <v>Total US$ debt (in US$)</v>
          </cell>
          <cell r="C80" t="str">
            <v>TOT_USD_DEBT</v>
          </cell>
        </row>
        <row r="81">
          <cell r="B81" t="str">
            <v>% US$ debt hedged (principal)</v>
          </cell>
          <cell r="C81" t="str">
            <v>TOT_PCT_USD_DEBT_HEDGED</v>
          </cell>
        </row>
        <row r="82">
          <cell r="B82" t="str">
            <v>% Floating debt (local currency debt)</v>
          </cell>
          <cell r="C82" t="str">
            <v>FLOATING_PCT_LOCAL_DEBT</v>
          </cell>
        </row>
        <row r="83">
          <cell r="B83" t="str">
            <v>% floating debt hedged (rates)</v>
          </cell>
          <cell r="C83" t="str">
            <v>FLOATING_PCT_LOCAL_DEBT_HEDGED</v>
          </cell>
        </row>
        <row r="84">
          <cell r="B84" t="str">
            <v>Net debt</v>
          </cell>
          <cell r="C84" t="str">
            <v>NET_DEBT</v>
          </cell>
          <cell r="D84" t="e">
            <v>#NAME?</v>
          </cell>
        </row>
        <row r="85">
          <cell r="B85" t="str">
            <v>Capitalized operating leases (off-balance sheet)</v>
          </cell>
          <cell r="C85" t="str">
            <v>CAP_LEASES</v>
          </cell>
          <cell r="D85" t="e">
            <v>#NAME?</v>
          </cell>
        </row>
        <row r="86">
          <cell r="B86" t="str">
            <v>Deferred income taxes</v>
          </cell>
          <cell r="C86" t="str">
            <v>DEF_INC_TAX</v>
          </cell>
          <cell r="D86" t="e">
            <v>#NAME?</v>
          </cell>
        </row>
        <row r="87">
          <cell r="B87" t="str">
            <v>Net operating loss carryforwards (NOLs)</v>
          </cell>
          <cell r="C87" t="str">
            <v>NET_OP_LOSS_CFWD</v>
          </cell>
          <cell r="D87" t="e">
            <v>#NAME?</v>
          </cell>
        </row>
        <row r="88">
          <cell r="B88" t="str">
            <v>Associates (mkt value) used in EV calculation</v>
          </cell>
          <cell r="C88" t="str">
            <v>MV_ASSOCIATES</v>
          </cell>
          <cell r="D88" t="e">
            <v>#NAME?</v>
          </cell>
        </row>
        <row r="89">
          <cell r="B89" t="str">
            <v>Net debt adjustment</v>
          </cell>
          <cell r="C89" t="str">
            <v>NET_DEBT_ADJ</v>
          </cell>
          <cell r="D89" t="e">
            <v>#NAME?</v>
          </cell>
        </row>
        <row r="90">
          <cell r="B90" t="str">
            <v>Company borrowing margin</v>
          </cell>
          <cell r="C90" t="str">
            <v>CO_BOR_MARGIN</v>
          </cell>
        </row>
        <row r="91">
          <cell r="B91" t="str">
            <v>Unfunded pensions &amp; other provisions</v>
          </cell>
          <cell r="C91" t="str">
            <v>UNF_PENS</v>
          </cell>
          <cell r="D91" t="e">
            <v>#NAME?</v>
          </cell>
        </row>
        <row r="92">
          <cell r="B92" t="str">
            <v>Unfunded pension liabilities (off balance sheet)</v>
          </cell>
          <cell r="C92" t="str">
            <v>UNF_PENS_OFF</v>
          </cell>
          <cell r="D92" t="e">
            <v>#NAME?</v>
          </cell>
        </row>
        <row r="93">
          <cell r="B93" t="str">
            <v>Unfunded pension liabilities &amp; other, used in EV</v>
          </cell>
          <cell r="C93" t="str">
            <v>UNF_PENS_LIAB_OTH</v>
          </cell>
          <cell r="D93" t="e">
            <v>#NAME?</v>
          </cell>
        </row>
        <row r="94">
          <cell r="B94" t="str">
            <v>Adjustment for unfunded pensions &amp; goodwill</v>
          </cell>
          <cell r="C94" t="str">
            <v>ADJ_UNF_PENS_GOOD</v>
          </cell>
          <cell r="D94" t="e">
            <v>#NAME?</v>
          </cell>
        </row>
        <row r="95">
          <cell r="B95" t="str">
            <v>Other GCI adjustments</v>
          </cell>
          <cell r="C95" t="str">
            <v>OTH_GCI_ADJ</v>
          </cell>
          <cell r="D95" t="e">
            <v>#NAME?</v>
          </cell>
        </row>
        <row r="96">
          <cell r="B96" t="str">
            <v>GCI inflator</v>
          </cell>
          <cell r="C96" t="str">
            <v>GCI_INFL</v>
          </cell>
        </row>
        <row r="97">
          <cell r="B97" t="str">
            <v>Minority interest</v>
          </cell>
          <cell r="C97" t="str">
            <v>BAL_MINO_INT</v>
          </cell>
          <cell r="D97" t="e">
            <v>#NAME?</v>
          </cell>
        </row>
        <row r="98">
          <cell r="B98" t="str">
            <v>Right-of-use assets (op lease assets under US GAAP)</v>
          </cell>
          <cell r="C98" t="str">
            <v>ROU_ASSET</v>
          </cell>
          <cell r="D98" t="e">
            <v>#NAME?</v>
          </cell>
        </row>
        <row r="100">
          <cell r="B100" t="str">
            <v>Minority interest add-back</v>
          </cell>
          <cell r="C100" t="str">
            <v>CF_INC_MINORITY</v>
          </cell>
          <cell r="D100" t="e">
            <v>#NAME?</v>
          </cell>
        </row>
        <row r="101">
          <cell r="B101" t="str">
            <v>Depreciation &amp; amortization add-back</v>
          </cell>
          <cell r="C101" t="str">
            <v>DEPR_AMORT</v>
          </cell>
          <cell r="D101" t="e">
            <v>#NAME?</v>
          </cell>
        </row>
        <row r="102">
          <cell r="B102" t="str">
            <v>(Increase)/decrease in working capital</v>
          </cell>
          <cell r="C102" t="str">
            <v>WORK_CAP</v>
          </cell>
          <cell r="D102" t="e">
            <v>#NAME?</v>
          </cell>
        </row>
        <row r="103">
          <cell r="B103" t="str">
            <v>Other operating cash flow items</v>
          </cell>
          <cell r="C103" t="str">
            <v>OTH_OP_CF</v>
          </cell>
          <cell r="D103" t="e">
            <v>#NAME?</v>
          </cell>
        </row>
        <row r="104">
          <cell r="B104" t="str">
            <v>Cash flow from operating activities</v>
          </cell>
          <cell r="C104" t="str">
            <v>CF_OPS</v>
          </cell>
          <cell r="D104" t="e">
            <v>#NAME?</v>
          </cell>
        </row>
        <row r="105">
          <cell r="B105" t="str">
            <v>Capital expenditures, Capex</v>
          </cell>
          <cell r="C105" t="str">
            <v>CAPEX</v>
          </cell>
          <cell r="D105" t="e">
            <v>#NAME?</v>
          </cell>
        </row>
        <row r="106">
          <cell r="B106" t="str">
            <v>Acquisitions</v>
          </cell>
          <cell r="C106" t="str">
            <v>ACQ</v>
          </cell>
          <cell r="D106" t="e">
            <v>#NAME?</v>
          </cell>
        </row>
        <row r="107">
          <cell r="B107" t="str">
            <v>Divestitures</v>
          </cell>
          <cell r="C107" t="str">
            <v>DIVEST</v>
          </cell>
          <cell r="D107" t="e">
            <v>#NAME?</v>
          </cell>
        </row>
        <row r="108">
          <cell r="B108" t="str">
            <v>Other investing cash flow items</v>
          </cell>
          <cell r="C108" t="str">
            <v>OTH_INV_CF</v>
          </cell>
          <cell r="D108" t="e">
            <v>#NAME?</v>
          </cell>
        </row>
        <row r="109">
          <cell r="B109" t="str">
            <v>Cash flow from investing</v>
          </cell>
          <cell r="C109" t="str">
            <v>CF_INV</v>
          </cell>
          <cell r="D109" t="e">
            <v>#NAME?</v>
          </cell>
        </row>
        <row r="110">
          <cell r="B110" t="str">
            <v>Dividends paid</v>
          </cell>
          <cell r="C110" t="str">
            <v>DIV_PAID</v>
          </cell>
          <cell r="D110" t="e">
            <v>#NAME?</v>
          </cell>
        </row>
        <row r="111">
          <cell r="B111" t="str">
            <v>Common stock issuance/(repurchase)</v>
          </cell>
          <cell r="C111" t="str">
            <v>SH_REPUR</v>
          </cell>
          <cell r="D111" t="e">
            <v>#NAME?</v>
          </cell>
        </row>
        <row r="112">
          <cell r="B112" t="str">
            <v>Increase/(decrease) in total debt</v>
          </cell>
          <cell r="C112" t="str">
            <v>CHG_LT_DEBT</v>
          </cell>
          <cell r="D112" t="e">
            <v>#NAME?</v>
          </cell>
        </row>
        <row r="113">
          <cell r="B113" t="str">
            <v>Lease principal payments  (applicable to IFRS cos.)</v>
          </cell>
          <cell r="C113" t="str">
            <v>LEASE_PRINCIPAL_CASH</v>
          </cell>
          <cell r="D113" t="e">
            <v>#NAME?</v>
          </cell>
        </row>
        <row r="114">
          <cell r="B114" t="str">
            <v>Other financing cash flow items</v>
          </cell>
          <cell r="C114" t="str">
            <v>OTH_FIN_CF</v>
          </cell>
          <cell r="D114" t="e">
            <v>#NAME?</v>
          </cell>
        </row>
        <row r="115">
          <cell r="B115" t="str">
            <v>Cash flow from financing</v>
          </cell>
          <cell r="C115" t="str">
            <v>CF_FIN</v>
          </cell>
          <cell r="D115" t="e">
            <v>#NAME?</v>
          </cell>
        </row>
        <row r="116">
          <cell r="B116" t="str">
            <v>Total cash flow</v>
          </cell>
          <cell r="C116" t="str">
            <v>TOT_CF</v>
          </cell>
          <cell r="D116" t="e">
            <v>#NAME?</v>
          </cell>
        </row>
        <row r="118">
          <cell r="B118" t="str">
            <v>Associate and JV add-back</v>
          </cell>
          <cell r="C118" t="str">
            <v>ASSOC_JV_ADDBK</v>
          </cell>
          <cell r="D118" t="e">
            <v>#NAME?</v>
          </cell>
        </row>
        <row r="119">
          <cell r="B119" t="str">
            <v>Profit/(loss) on sale of assets</v>
          </cell>
          <cell r="C119" t="str">
            <v>PL_SALE_ASSETS</v>
          </cell>
          <cell r="D119" t="e">
            <v>#NAME?</v>
          </cell>
        </row>
        <row r="120">
          <cell r="B120" t="str">
            <v>Other non-cash adjustments</v>
          </cell>
          <cell r="C120" t="str">
            <v>OTH_NONCASH_ADJ</v>
          </cell>
          <cell r="D120" t="e">
            <v>#NAME?</v>
          </cell>
        </row>
        <row r="121">
          <cell r="B121" t="str">
            <v>Other DACF adjustments</v>
          </cell>
          <cell r="C121" t="str">
            <v>OTH_DACF_ADJ</v>
          </cell>
          <cell r="D121" t="e">
            <v>#NAME?</v>
          </cell>
        </row>
        <row r="122">
          <cell r="B122" t="str">
            <v>Change in LT deferred income taxes (Cash flow)</v>
          </cell>
          <cell r="C122" t="str">
            <v>CHG_DEF_TAX_CF</v>
          </cell>
          <cell r="D122" t="e">
            <v>#NAME?</v>
          </cell>
        </row>
        <row r="123">
          <cell r="B123" t="str">
            <v>Other items/adjustments for computing cash tax rate (except def taxes)</v>
          </cell>
          <cell r="C123" t="str">
            <v>OTH_ADJ_CASH_TAX</v>
          </cell>
          <cell r="D123" t="e">
            <v>#NAME?</v>
          </cell>
        </row>
        <row r="124">
          <cell r="B124" t="str">
            <v>Cash interest expense</v>
          </cell>
          <cell r="C124" t="str">
            <v>CASH_INT_EXP</v>
          </cell>
          <cell r="D124" t="e">
            <v>#NAME?</v>
          </cell>
        </row>
        <row r="125">
          <cell r="B125" t="str">
            <v>Cash tax expense</v>
          </cell>
          <cell r="C125" t="str">
            <v>CASH_TAX_EXP</v>
          </cell>
          <cell r="D125" t="e">
            <v>#NAME?</v>
          </cell>
        </row>
        <row r="126">
          <cell r="B126" t="str">
            <v>Dividends received from associates/JVs</v>
          </cell>
          <cell r="C126" t="str">
            <v>DIVDS_ASSOC_JV</v>
          </cell>
          <cell r="D126" t="e">
            <v>#NAME?</v>
          </cell>
        </row>
        <row r="127">
          <cell r="B127" t="str">
            <v>Capex maintenance</v>
          </cell>
          <cell r="C127" t="str">
            <v>CAPEX_MAINTENANCE</v>
          </cell>
          <cell r="D127" t="e">
            <v>#NAME?</v>
          </cell>
        </row>
        <row r="128">
          <cell r="B128" t="str">
            <v>Capex expansion</v>
          </cell>
          <cell r="C128" t="str">
            <v>CAPEX_EXPANSION</v>
          </cell>
          <cell r="D128" t="e">
            <v>#NAME?</v>
          </cell>
        </row>
        <row r="129">
          <cell r="B129" t="str">
            <v>Non-PP&amp;E capex</v>
          </cell>
          <cell r="C129" t="str">
            <v>NONPPE_CAPEX</v>
          </cell>
          <cell r="D129" t="e">
            <v>#NAME?</v>
          </cell>
        </row>
        <row r="130">
          <cell r="B130" t="str">
            <v>Dividends paid to minorities</v>
          </cell>
          <cell r="C130" t="str">
            <v>DIVDS_PD_MINORITIES</v>
          </cell>
          <cell r="D130" t="e">
            <v>#NAME?</v>
          </cell>
        </row>
        <row r="132">
          <cell r="B132" t="str">
            <v>License revenue</v>
          </cell>
          <cell r="C132" t="str">
            <v>LICENSE_REV</v>
          </cell>
          <cell r="D132" t="e">
            <v>#NAME?</v>
          </cell>
        </row>
        <row r="133">
          <cell r="B133" t="str">
            <v>Maintenance revenue</v>
          </cell>
          <cell r="C133" t="str">
            <v>MAINTEN_REV</v>
          </cell>
          <cell r="D133" t="e">
            <v>#NAME?</v>
          </cell>
        </row>
        <row r="134">
          <cell r="B134" t="str">
            <v>Number of employees</v>
          </cell>
          <cell r="C134" t="str">
            <v>EMPLOYEES</v>
          </cell>
        </row>
        <row r="180">
          <cell r="B180" t="str">
            <v>Sales - % Canada</v>
          </cell>
          <cell r="C180" t="str">
            <v>SALES_CANADA</v>
          </cell>
        </row>
        <row r="181">
          <cell r="B181" t="str">
            <v>Sales - % United States</v>
          </cell>
          <cell r="C181" t="str">
            <v>SALES_US</v>
          </cell>
        </row>
        <row r="182">
          <cell r="B182" t="str">
            <v>Sales - % Other North Americas</v>
          </cell>
          <cell r="C182" t="str">
            <v>SALES_OTH_NO_AMER</v>
          </cell>
        </row>
        <row r="183">
          <cell r="B183" t="str">
            <v>Sales - % Argentina</v>
          </cell>
          <cell r="C183" t="str">
            <v>SALES_ARGENTINA</v>
          </cell>
        </row>
        <row r="184">
          <cell r="B184" t="str">
            <v>Sales - % Brazil</v>
          </cell>
          <cell r="C184" t="str">
            <v>SALES_BRAZIL</v>
          </cell>
        </row>
        <row r="185">
          <cell r="B185" t="str">
            <v>Sales - % Chile</v>
          </cell>
          <cell r="C185" t="str">
            <v>SALES_CHILE</v>
          </cell>
        </row>
        <row r="186">
          <cell r="B186" t="str">
            <v>Sales - % Colombia</v>
          </cell>
          <cell r="C186" t="str">
            <v>SALES_COLOMBIA</v>
          </cell>
        </row>
        <row r="187">
          <cell r="B187" t="str">
            <v>Sales - % Mexico</v>
          </cell>
          <cell r="C187" t="str">
            <v>SALES_MEXICO</v>
          </cell>
        </row>
        <row r="188">
          <cell r="B188" t="str">
            <v>Sales - % Venezuela</v>
          </cell>
          <cell r="C188" t="str">
            <v>SALES_VENEZUELA</v>
          </cell>
        </row>
        <row r="189">
          <cell r="B189" t="str">
            <v>Sales - % Other Latin Americas</v>
          </cell>
          <cell r="C189" t="str">
            <v>SALES_OTH_LATAM</v>
          </cell>
        </row>
        <row r="190">
          <cell r="B190" t="str">
            <v>Sales - % Austria</v>
          </cell>
          <cell r="C190" t="str">
            <v>SALES_AUSTRIA</v>
          </cell>
        </row>
        <row r="191">
          <cell r="B191" t="str">
            <v>Sales - % Belgium</v>
          </cell>
          <cell r="C191" t="str">
            <v>SALES_BEL</v>
          </cell>
        </row>
        <row r="192">
          <cell r="B192" t="str">
            <v>Sales - % France</v>
          </cell>
          <cell r="C192" t="str">
            <v>SALES_FRA</v>
          </cell>
        </row>
        <row r="193">
          <cell r="B193" t="str">
            <v>Sales - % Germany</v>
          </cell>
          <cell r="C193" t="str">
            <v>SALES_GER</v>
          </cell>
        </row>
        <row r="194">
          <cell r="B194" t="str">
            <v>Sales - % Greece</v>
          </cell>
          <cell r="C194" t="str">
            <v>SALES_GRE</v>
          </cell>
        </row>
        <row r="195">
          <cell r="B195" t="str">
            <v>Sales - % Ireland</v>
          </cell>
          <cell r="C195" t="str">
            <v>SALES_IRE</v>
          </cell>
        </row>
        <row r="196">
          <cell r="B196" t="str">
            <v>Sales - % Italy</v>
          </cell>
          <cell r="C196" t="str">
            <v>SALES_ITA</v>
          </cell>
        </row>
        <row r="197">
          <cell r="B197" t="str">
            <v>Sales - % Netherlands</v>
          </cell>
          <cell r="C197" t="str">
            <v>SALES_NETH</v>
          </cell>
        </row>
        <row r="198">
          <cell r="B198" t="str">
            <v>Sales - % Norway</v>
          </cell>
          <cell r="C198" t="str">
            <v>SALES_NOR</v>
          </cell>
        </row>
        <row r="199">
          <cell r="B199" t="str">
            <v>Sales - % Portugal</v>
          </cell>
          <cell r="C199" t="str">
            <v>SALES_POR</v>
          </cell>
        </row>
        <row r="200">
          <cell r="B200" t="str">
            <v>Sales - % Spain</v>
          </cell>
          <cell r="C200" t="str">
            <v>SALES_SPA</v>
          </cell>
        </row>
        <row r="201">
          <cell r="B201" t="str">
            <v>Sales - % Sweden</v>
          </cell>
          <cell r="C201" t="str">
            <v>SALES_SWE</v>
          </cell>
        </row>
        <row r="202">
          <cell r="B202" t="str">
            <v>Sales - % Switzerland</v>
          </cell>
          <cell r="C202" t="str">
            <v>SALES_SWIT</v>
          </cell>
        </row>
        <row r="203">
          <cell r="B203" t="str">
            <v>Sales - % UK</v>
          </cell>
          <cell r="C203" t="str">
            <v>SALES_UK</v>
          </cell>
        </row>
        <row r="204">
          <cell r="B204" t="str">
            <v>Sales - % Other Western Europe</v>
          </cell>
          <cell r="C204" t="str">
            <v>SALES_OTH_WEST_EURO</v>
          </cell>
        </row>
        <row r="205">
          <cell r="B205" t="str">
            <v>Sales - % Poland</v>
          </cell>
          <cell r="C205" t="str">
            <v>SALES_POLAND</v>
          </cell>
        </row>
        <row r="206">
          <cell r="B206" t="str">
            <v>Sales - % Russia</v>
          </cell>
          <cell r="C206" t="str">
            <v>SALES_RUSSIA</v>
          </cell>
        </row>
        <row r="207">
          <cell r="B207" t="str">
            <v>Sales - % Turkey</v>
          </cell>
          <cell r="C207" t="str">
            <v>SALES_TURKEY</v>
          </cell>
        </row>
        <row r="208">
          <cell r="B208" t="str">
            <v>Sales - % Other CEE</v>
          </cell>
          <cell r="C208" t="str">
            <v>SALES_OTH_CEE</v>
          </cell>
        </row>
        <row r="209">
          <cell r="B209" t="str">
            <v>Sales - % Saudi Arabia</v>
          </cell>
          <cell r="C209" t="str">
            <v>SALES_SAUDI_ARABIA</v>
          </cell>
        </row>
        <row r="210">
          <cell r="B210" t="str">
            <v>Sales - % United Arab Emirates</v>
          </cell>
          <cell r="C210" t="str">
            <v>SALES_UAE</v>
          </cell>
        </row>
        <row r="211">
          <cell r="B211" t="str">
            <v>Sales - % Other Middle East</v>
          </cell>
          <cell r="C211" t="str">
            <v>SALES_OTH_ME</v>
          </cell>
        </row>
        <row r="212">
          <cell r="B212" t="str">
            <v>Sales - % Nigeria</v>
          </cell>
          <cell r="C212" t="str">
            <v>SALES_NIGERIA</v>
          </cell>
        </row>
        <row r="213">
          <cell r="B213" t="str">
            <v>Sales - % South Africa</v>
          </cell>
          <cell r="C213" t="str">
            <v>SALES_SO_AFRICA</v>
          </cell>
        </row>
        <row r="214">
          <cell r="B214" t="str">
            <v>Sales - % Other Africa</v>
          </cell>
          <cell r="C214" t="str">
            <v>SALES_OTH_AFRICA</v>
          </cell>
        </row>
        <row r="215">
          <cell r="B215" t="str">
            <v>Sales - % Hong Kong</v>
          </cell>
          <cell r="C215" t="str">
            <v>SALES_HONG_KONG</v>
          </cell>
        </row>
        <row r="216">
          <cell r="B216" t="str">
            <v>Sales - % Japan</v>
          </cell>
          <cell r="C216" t="str">
            <v>SALES_JAPAN</v>
          </cell>
        </row>
        <row r="217">
          <cell r="B217" t="str">
            <v>Sales - % Singapore</v>
          </cell>
          <cell r="C217" t="str">
            <v>SALES_SINGAPORE</v>
          </cell>
        </row>
        <row r="218">
          <cell r="B218" t="str">
            <v>Sales - % South Korea</v>
          </cell>
          <cell r="C218" t="str">
            <v>SALES_SK</v>
          </cell>
        </row>
        <row r="219">
          <cell r="B219" t="str">
            <v>Sales - % Taiwan</v>
          </cell>
          <cell r="C219" t="str">
            <v>SALES_TAIWAN</v>
          </cell>
        </row>
        <row r="220">
          <cell r="B220" t="str">
            <v>Sales - % Other Developed Asia</v>
          </cell>
          <cell r="C220" t="str">
            <v>SALES_OTH_DEV_ASIA</v>
          </cell>
        </row>
        <row r="221">
          <cell r="B221" t="str">
            <v>Sales - % China</v>
          </cell>
          <cell r="C221" t="str">
            <v>SALES_CHINA</v>
          </cell>
        </row>
        <row r="222">
          <cell r="B222" t="str">
            <v>Sales - % India</v>
          </cell>
          <cell r="C222" t="str">
            <v>SALES_INDIA</v>
          </cell>
        </row>
        <row r="223">
          <cell r="B223" t="str">
            <v>Sales - % Indonesia</v>
          </cell>
          <cell r="C223" t="str">
            <v>SALES_INDONESIA</v>
          </cell>
        </row>
        <row r="224">
          <cell r="B224" t="str">
            <v>Sales - % Thailand</v>
          </cell>
          <cell r="C224" t="str">
            <v>SALES_THAILAND</v>
          </cell>
        </row>
        <row r="225">
          <cell r="B225" t="str">
            <v>Sales - % Other Emerging Asia</v>
          </cell>
          <cell r="C225" t="str">
            <v>SALES_OTH_EMERG_ASIA</v>
          </cell>
        </row>
        <row r="226">
          <cell r="B226" t="str">
            <v>Sales - % Australia</v>
          </cell>
          <cell r="C226" t="str">
            <v>SALES_AUSTRA</v>
          </cell>
        </row>
        <row r="227">
          <cell r="B227" t="str">
            <v>Sales - % New Zealand</v>
          </cell>
          <cell r="C227" t="str">
            <v>SALES_NZ</v>
          </cell>
        </row>
        <row r="228">
          <cell r="B228" t="str">
            <v>Sales - % Others</v>
          </cell>
          <cell r="C228" t="str">
            <v>SALES_OTHER</v>
          </cell>
        </row>
        <row r="229">
          <cell r="B229" t="str">
            <v>% of CoGS from U.S. (GS estimate)</v>
          </cell>
          <cell r="C229" t="str">
            <v>COGS_PCT_US</v>
          </cell>
        </row>
        <row r="230">
          <cell r="B230" t="str">
            <v>% of CoGS from non-U.S. (GS estimate)</v>
          </cell>
          <cell r="C230" t="str">
            <v>COGS_PCT_ROW</v>
          </cell>
        </row>
        <row r="231">
          <cell r="B231" t="str">
            <v>% of SG&amp;A from U.S. (GS estimate)</v>
          </cell>
          <cell r="C231" t="str">
            <v>SGA_PCT_US</v>
          </cell>
        </row>
        <row r="232">
          <cell r="B232" t="str">
            <v>% of SG&amp;A from non-U.S. (GS estimate)</v>
          </cell>
          <cell r="C232" t="str">
            <v>SGA_PCT_ROW</v>
          </cell>
        </row>
        <row r="233">
          <cell r="B233" t="str">
            <v>Sales -% Consumer (C)</v>
          </cell>
          <cell r="C233" t="str">
            <v>SALES_CONS</v>
          </cell>
        </row>
        <row r="234">
          <cell r="B234" t="str">
            <v>Sales -% Industry (I)</v>
          </cell>
          <cell r="C234" t="str">
            <v>SALES_IND</v>
          </cell>
        </row>
        <row r="235">
          <cell r="B235" t="str">
            <v>Sales -% Government (G)</v>
          </cell>
          <cell r="C235" t="str">
            <v>SALES_GOV</v>
          </cell>
        </row>
        <row r="236">
          <cell r="B236" t="str">
            <v>Sales - % Industry Sub-Segment: Financial Services</v>
          </cell>
          <cell r="C236" t="str">
            <v>SALES_FINAN</v>
          </cell>
        </row>
        <row r="237">
          <cell r="B237" t="str">
            <v>Sales - % Industry Sub-Segment: Oil &amp; Gas</v>
          </cell>
          <cell r="C237" t="str">
            <v>SALES_OIL_GAS</v>
          </cell>
        </row>
        <row r="238">
          <cell r="B238" t="str">
            <v>Sales (%) SMB</v>
          </cell>
          <cell r="C238" t="str">
            <v>SALES_SMB</v>
          </cell>
        </row>
        <row r="239">
          <cell r="B239" t="str">
            <v>% of total cash balance held overseas (outside the US)</v>
          </cell>
          <cell r="C239" t="str">
            <v>CASH_PCT_OS_US</v>
          </cell>
        </row>
        <row r="240">
          <cell r="B240" t="str">
            <v>Sales - % from Captive Financing Business</v>
          </cell>
          <cell r="C240" t="str">
            <v>REV_FIN_SEGMENT</v>
          </cell>
        </row>
        <row r="241">
          <cell r="B241" t="str">
            <v>Operating Earnings - % from Captive Financing Business</v>
          </cell>
          <cell r="C241" t="str">
            <v>EBIT_FIN_SEGMENT</v>
          </cell>
        </row>
        <row r="243">
          <cell r="B243" t="str">
            <v>Expense - % Oil/Petrol/Fuel</v>
          </cell>
          <cell r="C243" t="str">
            <v>EXP_OIL_PETRO_FUEL</v>
          </cell>
        </row>
        <row r="244">
          <cell r="B244" t="str">
            <v>Expense - % Oil derivatives/NGLs/plastics</v>
          </cell>
          <cell r="C244" t="str">
            <v>EXP_OIL_DERIV_NGLS_PLASTICS</v>
          </cell>
        </row>
        <row r="246">
          <cell r="B246" t="str">
            <v>Sales - % FX: British Pounds/Pence</v>
          </cell>
          <cell r="C246" t="str">
            <v>SALES_FX_GPB</v>
          </cell>
        </row>
        <row r="247">
          <cell r="B247" t="str">
            <v>Sales - % FX: Euro</v>
          </cell>
          <cell r="C247" t="str">
            <v>SALES_FX_EUR</v>
          </cell>
        </row>
        <row r="248">
          <cell r="B248" t="str">
            <v>Sales - % FX: New Russian Ruble</v>
          </cell>
          <cell r="C248" t="str">
            <v>SALES_FX_RUB</v>
          </cell>
        </row>
        <row r="249">
          <cell r="B249" t="str">
            <v>Sales - % FX: U.S. Dollar</v>
          </cell>
          <cell r="C249" t="str">
            <v>SALES_FX_USD</v>
          </cell>
        </row>
        <row r="250">
          <cell r="B250" t="str">
            <v>Sales - % FX: Brazilian Real</v>
          </cell>
          <cell r="C250" t="str">
            <v>SALES_FX_BRL</v>
          </cell>
        </row>
        <row r="251">
          <cell r="B251" t="str">
            <v>Sales - % FX: Japanese Yen</v>
          </cell>
          <cell r="C251" t="str">
            <v>SALES_FX_YEN</v>
          </cell>
        </row>
        <row r="252">
          <cell r="B252" t="str">
            <v>Sales - % FX: Chinese Renminbi</v>
          </cell>
          <cell r="C252" t="str">
            <v>SALES_FX_CNY</v>
          </cell>
        </row>
        <row r="253">
          <cell r="B253" t="str">
            <v>Sales - % FX: Indian Rupee</v>
          </cell>
          <cell r="C253" t="str">
            <v>SALES_FX_INR</v>
          </cell>
        </row>
        <row r="254">
          <cell r="B254" t="str">
            <v>Sales - % FX: Canadian Dollar</v>
          </cell>
          <cell r="C254" t="str">
            <v>SALES_FX_CAD</v>
          </cell>
        </row>
        <row r="255">
          <cell r="B255" t="str">
            <v>Sales - % FX: Mexican Peso</v>
          </cell>
          <cell r="C255" t="str">
            <v>SALES_FX_MXN</v>
          </cell>
        </row>
        <row r="256">
          <cell r="B256" t="str">
            <v>Sales - % FX: Colombian Peso</v>
          </cell>
          <cell r="C256" t="str">
            <v>SALES_FX_COP</v>
          </cell>
        </row>
        <row r="257">
          <cell r="B257" t="str">
            <v>Sales - % FX: Argentine Peso</v>
          </cell>
          <cell r="C257" t="str">
            <v>SALES_FX_ARS</v>
          </cell>
        </row>
        <row r="258">
          <cell r="B258" t="str">
            <v>Sales - % FX: Chilean Peso</v>
          </cell>
          <cell r="C258" t="str">
            <v>SALES_FX_CLP</v>
          </cell>
        </row>
        <row r="259">
          <cell r="B259" t="str">
            <v>Sales - % FX: Venezuelan bolivar</v>
          </cell>
          <cell r="C259" t="str">
            <v>SALES_FX_VEF</v>
          </cell>
        </row>
        <row r="260">
          <cell r="B260" t="str">
            <v>Sales - % FX: Other Currency</v>
          </cell>
          <cell r="C260" t="str">
            <v>SALES_FX_OTH</v>
          </cell>
        </row>
        <row r="262">
          <cell r="B262" t="str">
            <v>Sales - Total % Americas</v>
          </cell>
          <cell r="C262" t="str">
            <v>SALES_TOT_AM</v>
          </cell>
        </row>
        <row r="263">
          <cell r="B263" t="str">
            <v>Sales - % Other Americas</v>
          </cell>
          <cell r="C263" t="str">
            <v>SALES_OTH_AM</v>
          </cell>
        </row>
        <row r="264">
          <cell r="B264" t="str">
            <v>Sales - Total % EMEA</v>
          </cell>
          <cell r="C264" t="str">
            <v>SALES_TOT_EMEA</v>
          </cell>
        </row>
        <row r="265">
          <cell r="B265" t="str">
            <v>Sales - % Western Europe-Ex UK</v>
          </cell>
          <cell r="C265" t="str">
            <v>SALES_EU_EX_UK</v>
          </cell>
        </row>
        <row r="266">
          <cell r="B266" t="str">
            <v>Sales - % Central &amp; Eastern Europe</v>
          </cell>
          <cell r="C266" t="str">
            <v>SALES_CEE</v>
          </cell>
        </row>
        <row r="267">
          <cell r="B267" t="str">
            <v>Sales - % Middle East</v>
          </cell>
          <cell r="C267" t="str">
            <v>SALES_ME</v>
          </cell>
        </row>
        <row r="268">
          <cell r="B268" t="str">
            <v>Sales - % Total Africa</v>
          </cell>
          <cell r="C268" t="str">
            <v>SALES_TOT_AFRICA</v>
          </cell>
        </row>
        <row r="269">
          <cell r="B269" t="str">
            <v>Sales - % Other EMEA</v>
          </cell>
          <cell r="C269" t="str">
            <v>SALES_OTH_EMEA</v>
          </cell>
        </row>
        <row r="270">
          <cell r="B270" t="str">
            <v>Sales - Total % Asia (incl Australia &amp; New Zealand)</v>
          </cell>
          <cell r="C270" t="str">
            <v>SALES_TOT_ASIA</v>
          </cell>
        </row>
        <row r="271">
          <cell r="B271" t="str">
            <v>Sales - % Other Asia</v>
          </cell>
          <cell r="C271" t="str">
            <v>SALES_OTH_AEJ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CF"/>
      <sheetName val="DCF"/>
      <sheetName val="Summary"/>
      <sheetName val="Variation Tables"/>
      <sheetName val="Business Analysis"/>
      <sheetName val="Charts"/>
      <sheetName val="NUAN_Live_Sheet"/>
      <sheetName val="NUAN_Validation_Sheet"/>
      <sheetName val="NUAN_Annotation_Sheet"/>
      <sheetName val="NUAN_Exchange_Sheet"/>
      <sheetName val="M&amp;A"/>
      <sheetName val="Consumer Division"/>
      <sheetName val="Healthcare"/>
      <sheetName val="Enterprise"/>
      <sheetName val="SOTP"/>
      <sheetName val="SOTP notes"/>
      <sheetName val="LBO Model"/>
      <sheetName val="Segments"/>
      <sheetName val="Constant Currency"/>
      <sheetName val="__APW_ACTIVE_FIELD_RESTORE__"/>
      <sheetName val="_QP_SFSF"/>
      <sheetName val="_QP_ARBA"/>
      <sheetName val="Sheet3"/>
      <sheetName val="Sheet2"/>
      <sheetName val="NUAN_GS"/>
      <sheetName val="Sheet1"/>
      <sheetName val="QP_NUAN"/>
      <sheetName val="MigrationOutput_QP_NUAN"/>
      <sheetName val="QP_NUAN_migrated"/>
      <sheetName val="DE"/>
      <sheetName val="LBO"/>
      <sheetName val="LBO Template"/>
    </sheetNames>
    <sheetDataSet>
      <sheetData sheetId="0"/>
      <sheetData sheetId="1">
        <row r="2">
          <cell r="A2" t="str">
            <v>Nuance Communications Inc. (NUAN)</v>
          </cell>
        </row>
      </sheetData>
      <sheetData sheetId="2">
        <row r="1">
          <cell r="W1">
            <v>0</v>
          </cell>
        </row>
      </sheetData>
      <sheetData sheetId="3">
        <row r="10">
          <cell r="BG10">
            <v>55.109000000000002</v>
          </cell>
        </row>
      </sheetData>
      <sheetData sheetId="4">
        <row r="6">
          <cell r="D6" t="str">
            <v>FY15E</v>
          </cell>
        </row>
      </sheetData>
      <sheetData sheetId="5"/>
      <sheetData sheetId="6"/>
      <sheetData sheetId="7">
        <row r="8">
          <cell r="AJ8">
            <v>219.86799999999999</v>
          </cell>
        </row>
      </sheetData>
      <sheetData sheetId="8"/>
      <sheetData sheetId="9">
        <row r="1">
          <cell r="A1" t="str">
            <v>Issuer: Nuance Communications Inc.</v>
          </cell>
          <cell r="C1">
            <v>2001263959</v>
          </cell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  <cell r="Q1">
            <v>2011</v>
          </cell>
          <cell r="R1">
            <v>2012</v>
          </cell>
          <cell r="S1">
            <v>2013</v>
          </cell>
          <cell r="T1">
            <v>2014</v>
          </cell>
          <cell r="U1">
            <v>2015</v>
          </cell>
          <cell r="V1">
            <v>2016</v>
          </cell>
          <cell r="W1">
            <v>2017</v>
          </cell>
          <cell r="X1">
            <v>2018</v>
          </cell>
          <cell r="Z1" t="str">
            <v>2005 Q1</v>
          </cell>
          <cell r="AA1" t="str">
            <v>2005 Q2</v>
          </cell>
          <cell r="AB1" t="str">
            <v>2005 Q3</v>
          </cell>
          <cell r="AC1" t="str">
            <v>2005 Q4</v>
          </cell>
          <cell r="AD1" t="str">
            <v>2006 Q1</v>
          </cell>
          <cell r="AE1" t="str">
            <v>2006 Q2</v>
          </cell>
          <cell r="AF1" t="str">
            <v>2006 Q3</v>
          </cell>
          <cell r="AG1" t="str">
            <v>2006 Q4</v>
          </cell>
          <cell r="AH1" t="str">
            <v>2007 Q1</v>
          </cell>
          <cell r="AI1" t="str">
            <v>2007 Q2</v>
          </cell>
          <cell r="AJ1" t="str">
            <v>2007 Q3</v>
          </cell>
          <cell r="AK1" t="str">
            <v>2007 Q4</v>
          </cell>
          <cell r="AL1" t="str">
            <v>2008 Q1</v>
          </cell>
          <cell r="AM1" t="str">
            <v>2008 Q2</v>
          </cell>
          <cell r="AN1" t="str">
            <v>2008 Q3</v>
          </cell>
          <cell r="AO1" t="str">
            <v>2008 Q4</v>
          </cell>
          <cell r="AP1" t="str">
            <v>2009 Q1</v>
          </cell>
          <cell r="AQ1" t="str">
            <v>2009 Q2</v>
          </cell>
          <cell r="AR1" t="str">
            <v>2009 Q3</v>
          </cell>
          <cell r="AS1" t="str">
            <v>2009 Q4</v>
          </cell>
          <cell r="AT1" t="str">
            <v>2010 Q1</v>
          </cell>
          <cell r="AU1" t="str">
            <v>2010 Q2</v>
          </cell>
          <cell r="AV1" t="str">
            <v>2010 Q3</v>
          </cell>
          <cell r="AW1" t="str">
            <v>2010 Q4</v>
          </cell>
          <cell r="AX1" t="str">
            <v>2011 Q1</v>
          </cell>
          <cell r="AY1" t="str">
            <v>2011 Q2</v>
          </cell>
          <cell r="AZ1" t="str">
            <v>2011 Q3</v>
          </cell>
          <cell r="BA1" t="str">
            <v>2011 Q4</v>
          </cell>
          <cell r="BB1" t="str">
            <v>2012 Q1</v>
          </cell>
          <cell r="BC1" t="str">
            <v>2012 Q2</v>
          </cell>
          <cell r="BD1" t="str">
            <v>2012 Q3</v>
          </cell>
          <cell r="BE1" t="str">
            <v>2012 Q4</v>
          </cell>
          <cell r="BF1" t="str">
            <v>2013 Q1</v>
          </cell>
          <cell r="BG1" t="str">
            <v>2013 Q2</v>
          </cell>
          <cell r="BH1" t="str">
            <v>2013 Q3</v>
          </cell>
          <cell r="BI1" t="str">
            <v>2013 Q4</v>
          </cell>
          <cell r="BJ1" t="str">
            <v>2014 Q1</v>
          </cell>
          <cell r="BK1" t="str">
            <v>2014 Q2</v>
          </cell>
          <cell r="BL1" t="str">
            <v>2014 Q3</v>
          </cell>
          <cell r="BM1" t="str">
            <v>2014 Q4</v>
          </cell>
          <cell r="BN1" t="str">
            <v>2015 Q1</v>
          </cell>
          <cell r="BO1" t="str">
            <v>2015 Q2</v>
          </cell>
          <cell r="BP1" t="str">
            <v>2015 Q3</v>
          </cell>
          <cell r="BQ1" t="str">
            <v>2015 Q4</v>
          </cell>
          <cell r="BR1" t="str">
            <v>2016 Q1</v>
          </cell>
          <cell r="BS1" t="str">
            <v>2016 Q2</v>
          </cell>
          <cell r="BT1" t="str">
            <v>2016 Q3</v>
          </cell>
          <cell r="BU1" t="str">
            <v>2016 Q4</v>
          </cell>
          <cell r="BV1" t="str">
            <v>2017 Q1</v>
          </cell>
          <cell r="BW1" t="str">
            <v>2017 Q2</v>
          </cell>
          <cell r="BX1" t="str">
            <v>2017 Q3</v>
          </cell>
          <cell r="BY1" t="str">
            <v>2017 Q4</v>
          </cell>
          <cell r="BZ1" t="str">
            <v>2018 Q1</v>
          </cell>
          <cell r="CA1" t="str">
            <v>2018 Q2</v>
          </cell>
          <cell r="CB1" t="str">
            <v>2018 Q3</v>
          </cell>
          <cell r="CC1" t="str">
            <v>2018 Q4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Estimate</v>
          </cell>
          <cell r="V2" t="str">
            <v>Estimate</v>
          </cell>
          <cell r="W2" t="str">
            <v>Estimate</v>
          </cell>
          <cell r="X2" t="str">
            <v>Estimate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Actual</v>
          </cell>
          <cell r="BO2" t="str">
            <v>Actual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  <cell r="BX2" t="str">
            <v>Estimate</v>
          </cell>
          <cell r="BY2" t="str">
            <v>Estimate</v>
          </cell>
          <cell r="BZ2" t="str">
            <v>Estimate</v>
          </cell>
          <cell r="CA2" t="str">
            <v>Estimate</v>
          </cell>
          <cell r="CB2" t="str">
            <v>Estimate</v>
          </cell>
          <cell r="CC2" t="str">
            <v>Estimate</v>
          </cell>
        </row>
        <row r="3">
          <cell r="F3">
            <v>36799</v>
          </cell>
          <cell r="G3">
            <v>37164</v>
          </cell>
          <cell r="H3">
            <v>37529</v>
          </cell>
          <cell r="I3">
            <v>37894</v>
          </cell>
          <cell r="J3">
            <v>38260</v>
          </cell>
          <cell r="K3">
            <v>38625</v>
          </cell>
          <cell r="L3">
            <v>38990</v>
          </cell>
          <cell r="M3">
            <v>39355</v>
          </cell>
          <cell r="N3">
            <v>39721</v>
          </cell>
          <cell r="O3">
            <v>40086</v>
          </cell>
          <cell r="P3">
            <v>40451</v>
          </cell>
          <cell r="Q3">
            <v>40816</v>
          </cell>
          <cell r="R3">
            <v>41182</v>
          </cell>
          <cell r="S3">
            <v>41547</v>
          </cell>
          <cell r="T3">
            <v>41912</v>
          </cell>
          <cell r="U3">
            <v>42277</v>
          </cell>
          <cell r="V3">
            <v>42643</v>
          </cell>
          <cell r="W3">
            <v>43008</v>
          </cell>
          <cell r="X3">
            <v>43373</v>
          </cell>
          <cell r="Z3">
            <v>38352</v>
          </cell>
          <cell r="AA3">
            <v>38442</v>
          </cell>
          <cell r="AB3">
            <v>38533</v>
          </cell>
          <cell r="AC3">
            <v>38625</v>
          </cell>
          <cell r="AD3">
            <v>38717</v>
          </cell>
          <cell r="AE3">
            <v>38807</v>
          </cell>
          <cell r="AF3">
            <v>38898</v>
          </cell>
          <cell r="AG3">
            <v>38990</v>
          </cell>
          <cell r="AH3">
            <v>39082</v>
          </cell>
          <cell r="AI3">
            <v>39172</v>
          </cell>
          <cell r="AJ3">
            <v>39263</v>
          </cell>
          <cell r="AK3">
            <v>39355</v>
          </cell>
          <cell r="AL3">
            <v>39447</v>
          </cell>
          <cell r="AM3">
            <v>39538</v>
          </cell>
          <cell r="AN3">
            <v>39629</v>
          </cell>
          <cell r="AO3">
            <v>39721</v>
          </cell>
          <cell r="AP3">
            <v>39813</v>
          </cell>
          <cell r="AQ3">
            <v>39903</v>
          </cell>
          <cell r="AR3">
            <v>39994</v>
          </cell>
          <cell r="AS3">
            <v>40086</v>
          </cell>
          <cell r="AT3">
            <v>40178</v>
          </cell>
          <cell r="AU3">
            <v>40268</v>
          </cell>
          <cell r="AV3">
            <v>40359</v>
          </cell>
          <cell r="AW3">
            <v>40451</v>
          </cell>
          <cell r="AX3">
            <v>40543</v>
          </cell>
          <cell r="AY3">
            <v>40633</v>
          </cell>
          <cell r="AZ3">
            <v>40724</v>
          </cell>
          <cell r="BA3">
            <v>40816</v>
          </cell>
          <cell r="BB3">
            <v>40908</v>
          </cell>
          <cell r="BC3">
            <v>40999</v>
          </cell>
          <cell r="BD3">
            <v>41090</v>
          </cell>
          <cell r="BE3">
            <v>41182</v>
          </cell>
          <cell r="BF3">
            <v>41274</v>
          </cell>
          <cell r="BG3">
            <v>41364</v>
          </cell>
          <cell r="BH3">
            <v>41455</v>
          </cell>
          <cell r="BI3">
            <v>41547</v>
          </cell>
          <cell r="BJ3">
            <v>41639</v>
          </cell>
          <cell r="BK3">
            <v>41729</v>
          </cell>
          <cell r="BL3">
            <v>41820</v>
          </cell>
          <cell r="BM3">
            <v>41912</v>
          </cell>
          <cell r="BN3">
            <v>42004</v>
          </cell>
          <cell r="BO3">
            <v>42094</v>
          </cell>
          <cell r="BP3">
            <v>42185</v>
          </cell>
          <cell r="BQ3">
            <v>42277</v>
          </cell>
          <cell r="BR3">
            <v>42369</v>
          </cell>
          <cell r="BS3">
            <v>42460</v>
          </cell>
          <cell r="BT3">
            <v>42551</v>
          </cell>
          <cell r="BU3">
            <v>42643</v>
          </cell>
          <cell r="BV3">
            <v>42735</v>
          </cell>
          <cell r="BW3">
            <v>42825</v>
          </cell>
          <cell r="BX3">
            <v>42916</v>
          </cell>
          <cell r="BY3">
            <v>43008</v>
          </cell>
          <cell r="BZ3">
            <v>43100</v>
          </cell>
          <cell r="CA3">
            <v>43190</v>
          </cell>
          <cell r="CB3">
            <v>43281</v>
          </cell>
          <cell r="CC3">
            <v>43373</v>
          </cell>
        </row>
        <row r="4">
          <cell r="A4" t="str">
            <v>Issuer: Nuance Communications Inc.</v>
          </cell>
          <cell r="B4" t="str">
            <v>15UV6I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Nuance Communications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K11">
            <v>232.38800000000001</v>
          </cell>
          <cell r="L11">
            <v>401.42899999999997</v>
          </cell>
          <cell r="M11">
            <v>613.69399999999996</v>
          </cell>
          <cell r="N11">
            <v>918.84699999999998</v>
          </cell>
          <cell r="O11">
            <v>1010.2910000000001</v>
          </cell>
          <cell r="P11">
            <v>1195.672</v>
          </cell>
          <cell r="Q11">
            <v>1393.9380000000001</v>
          </cell>
          <cell r="R11">
            <v>1738.0650000000001</v>
          </cell>
          <cell r="S11">
            <v>1957.63</v>
          </cell>
          <cell r="T11">
            <v>1987.085</v>
          </cell>
          <cell r="U11">
            <v>1954.72340945714</v>
          </cell>
          <cell r="V11">
            <v>1935.6136944197001</v>
          </cell>
          <cell r="W11">
            <v>1954.4814013509899</v>
          </cell>
          <cell r="X11">
            <v>1973.7964808778199</v>
          </cell>
          <cell r="AD11">
            <v>75.552000000000007</v>
          </cell>
          <cell r="AE11">
            <v>71.727999999999994</v>
          </cell>
          <cell r="AF11">
            <v>120.989</v>
          </cell>
          <cell r="AG11">
            <v>133.16</v>
          </cell>
          <cell r="AH11">
            <v>134.91800000000001</v>
          </cell>
          <cell r="AI11">
            <v>134.607</v>
          </cell>
          <cell r="AJ11">
            <v>156.94999999999999</v>
          </cell>
          <cell r="AK11">
            <v>187.21899999999999</v>
          </cell>
          <cell r="AL11">
            <v>209.05199999999999</v>
          </cell>
          <cell r="AM11">
            <v>219.86799999999999</v>
          </cell>
          <cell r="AN11">
            <v>229.24</v>
          </cell>
          <cell r="AO11">
            <v>260.68700000000001</v>
          </cell>
          <cell r="AP11">
            <v>244.44300000000001</v>
          </cell>
          <cell r="AQ11">
            <v>238.8</v>
          </cell>
          <cell r="AR11">
            <v>251.3</v>
          </cell>
          <cell r="AS11">
            <v>275.74799999999999</v>
          </cell>
          <cell r="AT11">
            <v>284.59899999999999</v>
          </cell>
          <cell r="AU11">
            <v>292.83100000000002</v>
          </cell>
          <cell r="AV11">
            <v>293.38400000000001</v>
          </cell>
          <cell r="AW11">
            <v>324.858</v>
          </cell>
          <cell r="AX11">
            <v>317.262</v>
          </cell>
          <cell r="AY11">
            <v>332.01</v>
          </cell>
          <cell r="AZ11">
            <v>345.13099999999997</v>
          </cell>
          <cell r="BA11">
            <v>399.53500000000003</v>
          </cell>
          <cell r="BB11">
            <v>382.04899999999998</v>
          </cell>
          <cell r="BC11">
            <v>417.721</v>
          </cell>
          <cell r="BD11">
            <v>448.20699999999999</v>
          </cell>
          <cell r="BE11">
            <v>490.08800000000002</v>
          </cell>
          <cell r="BF11">
            <v>492.41699999999997</v>
          </cell>
          <cell r="BG11">
            <v>484.03</v>
          </cell>
          <cell r="BH11">
            <v>490.79399999999998</v>
          </cell>
          <cell r="BI11">
            <v>490.38900000000001</v>
          </cell>
          <cell r="BJ11">
            <v>490.04500000000002</v>
          </cell>
          <cell r="BK11">
            <v>489.97300000000001</v>
          </cell>
          <cell r="BL11">
            <v>486.81400000000002</v>
          </cell>
          <cell r="BM11">
            <v>520.25300000000004</v>
          </cell>
          <cell r="BN11">
            <v>489.03</v>
          </cell>
          <cell r="BO11">
            <v>488.06299999999999</v>
          </cell>
          <cell r="BP11">
            <v>478.387332586605</v>
          </cell>
          <cell r="BQ11">
            <v>499.243076870533</v>
          </cell>
          <cell r="BR11">
            <v>476.52380928693401</v>
          </cell>
          <cell r="BS11">
            <v>484.09609029535801</v>
          </cell>
          <cell r="BT11">
            <v>476.38240850337098</v>
          </cell>
          <cell r="BU11">
            <v>498.61138633403499</v>
          </cell>
          <cell r="BV11">
            <v>480.98269971893899</v>
          </cell>
          <cell r="BW11">
            <v>487.77659690088097</v>
          </cell>
          <cell r="BX11">
            <v>480.75389026609298</v>
          </cell>
          <cell r="BY11">
            <v>504.96821446507897</v>
          </cell>
          <cell r="BZ11">
            <v>485.05232870310198</v>
          </cell>
          <cell r="CA11">
            <v>491.33718545953599</v>
          </cell>
          <cell r="CB11">
            <v>485.61396076159599</v>
          </cell>
          <cell r="CC11">
            <v>511.79300595358302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K12">
            <v>-59.932000000000002</v>
          </cell>
          <cell r="L12">
            <v>-106.654</v>
          </cell>
          <cell r="M12">
            <v>-180.21</v>
          </cell>
          <cell r="N12">
            <v>-284.649</v>
          </cell>
          <cell r="O12">
            <v>-312.06299999999999</v>
          </cell>
          <cell r="P12">
            <v>-363.06</v>
          </cell>
          <cell r="Q12">
            <v>-425.15</v>
          </cell>
          <cell r="R12">
            <v>-526.09299999999996</v>
          </cell>
          <cell r="S12">
            <v>-689.40800000000002</v>
          </cell>
          <cell r="T12">
            <v>-751.29200000000003</v>
          </cell>
          <cell r="U12">
            <v>-740.46440365194303</v>
          </cell>
          <cell r="V12">
            <v>-729.76641406765998</v>
          </cell>
          <cell r="W12">
            <v>-732.30526019921695</v>
          </cell>
          <cell r="X12">
            <v>-732.93971416219597</v>
          </cell>
          <cell r="AD12">
            <v>-17.056999999999999</v>
          </cell>
          <cell r="AE12">
            <v>-17.236000000000001</v>
          </cell>
          <cell r="AF12">
            <v>-34.957999999999998</v>
          </cell>
          <cell r="AG12">
            <v>-37.402999999999999</v>
          </cell>
          <cell r="AH12">
            <v>-36.771000000000001</v>
          </cell>
          <cell r="AI12">
            <v>-40.048999999999999</v>
          </cell>
          <cell r="AJ12">
            <v>-47.594999999999999</v>
          </cell>
          <cell r="AK12">
            <v>-55.795000000000002</v>
          </cell>
          <cell r="AL12">
            <v>-63.280999999999999</v>
          </cell>
          <cell r="AM12">
            <v>-72.989000000000004</v>
          </cell>
          <cell r="AN12">
            <v>-71.966999999999999</v>
          </cell>
          <cell r="AO12">
            <v>-76.412000000000006</v>
          </cell>
          <cell r="AP12">
            <v>-72.534000000000006</v>
          </cell>
          <cell r="AQ12">
            <v>-76.004000000000005</v>
          </cell>
          <cell r="AR12">
            <v>-81.894999999999996</v>
          </cell>
          <cell r="AS12">
            <v>-81.63</v>
          </cell>
          <cell r="AT12">
            <v>-83.102000000000004</v>
          </cell>
          <cell r="AU12">
            <v>-91.694999999999993</v>
          </cell>
          <cell r="AV12">
            <v>-90.332999999999998</v>
          </cell>
          <cell r="AW12">
            <v>-97.93</v>
          </cell>
          <cell r="AX12">
            <v>-100.17400000000001</v>
          </cell>
          <cell r="AY12">
            <v>-103.842</v>
          </cell>
          <cell r="AZ12">
            <v>-104.28</v>
          </cell>
          <cell r="BA12">
            <v>-116.854</v>
          </cell>
          <cell r="BB12">
            <v>-117.715</v>
          </cell>
          <cell r="BC12">
            <v>-121.56</v>
          </cell>
          <cell r="BD12">
            <v>-137.779</v>
          </cell>
          <cell r="BE12">
            <v>-149.03899999999999</v>
          </cell>
          <cell r="BF12">
            <v>-164.054</v>
          </cell>
          <cell r="BG12">
            <v>-172.08</v>
          </cell>
          <cell r="BH12">
            <v>-174.43</v>
          </cell>
          <cell r="BI12">
            <v>-178.84399999999999</v>
          </cell>
          <cell r="BJ12">
            <v>-186.191</v>
          </cell>
          <cell r="BK12">
            <v>-188.00299999999999</v>
          </cell>
          <cell r="BL12">
            <v>-189.89099999999999</v>
          </cell>
          <cell r="BM12">
            <v>-187.20699999999999</v>
          </cell>
          <cell r="BN12">
            <v>-187.322</v>
          </cell>
          <cell r="BO12">
            <v>-183.12799999999999</v>
          </cell>
          <cell r="BP12">
            <v>-182.65488267217299</v>
          </cell>
          <cell r="BQ12">
            <v>-187.35952097977</v>
          </cell>
          <cell r="BR12">
            <v>-180.09499743611801</v>
          </cell>
          <cell r="BS12">
            <v>-182.79516114833299</v>
          </cell>
          <cell r="BT12">
            <v>-181.44583702728499</v>
          </cell>
          <cell r="BU12">
            <v>-185.43041845592401</v>
          </cell>
          <cell r="BV12">
            <v>-182.397085017362</v>
          </cell>
          <cell r="BW12">
            <v>-182.511364966153</v>
          </cell>
          <cell r="BX12">
            <v>-181.384087600378</v>
          </cell>
          <cell r="BY12">
            <v>-186.01272261532301</v>
          </cell>
          <cell r="BZ12">
            <v>-182.537880687859</v>
          </cell>
          <cell r="CA12">
            <v>-182.12335311920299</v>
          </cell>
          <cell r="CB12">
            <v>-181.51531436462099</v>
          </cell>
          <cell r="CC12">
            <v>-186.76316599051501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K13">
            <v>-108.11799999999999</v>
          </cell>
          <cell r="L13">
            <v>-158.333</v>
          </cell>
          <cell r="M13">
            <v>-217.29599999999999</v>
          </cell>
          <cell r="N13">
            <v>-280.99599999999998</v>
          </cell>
          <cell r="O13">
            <v>-267.32600000000002</v>
          </cell>
          <cell r="P13">
            <v>-309.33800000000002</v>
          </cell>
          <cell r="Q13">
            <v>-361.07100000000003</v>
          </cell>
          <cell r="R13">
            <v>-415.00900000000001</v>
          </cell>
          <cell r="S13">
            <v>-484.96800000000002</v>
          </cell>
          <cell r="T13">
            <v>-489.339</v>
          </cell>
          <cell r="U13">
            <v>-465.20776519979802</v>
          </cell>
          <cell r="V13">
            <v>-460.82590403681098</v>
          </cell>
          <cell r="W13">
            <v>-465.321121693534</v>
          </cell>
          <cell r="X13">
            <v>-469.909046924074</v>
          </cell>
          <cell r="AD13">
            <v>-35.762</v>
          </cell>
          <cell r="AE13">
            <v>-31.669</v>
          </cell>
          <cell r="AF13">
            <v>-44.597999999999999</v>
          </cell>
          <cell r="AG13">
            <v>-46.304000000000002</v>
          </cell>
          <cell r="AH13">
            <v>-51.5</v>
          </cell>
          <cell r="AI13">
            <v>-48.692999999999998</v>
          </cell>
          <cell r="AJ13">
            <v>-56.161999999999999</v>
          </cell>
          <cell r="AK13">
            <v>-60.941000000000003</v>
          </cell>
          <cell r="AL13">
            <v>-68.347999999999999</v>
          </cell>
          <cell r="AM13">
            <v>-69.459999999999994</v>
          </cell>
          <cell r="AN13">
            <v>-69.924000000000007</v>
          </cell>
          <cell r="AO13">
            <v>-73.263999999999996</v>
          </cell>
          <cell r="AP13">
            <v>-73.697999999999993</v>
          </cell>
          <cell r="AQ13">
            <v>-63.728000000000002</v>
          </cell>
          <cell r="AR13">
            <v>-61.707000000000001</v>
          </cell>
          <cell r="AS13">
            <v>-68.192999999999998</v>
          </cell>
          <cell r="AT13">
            <v>-77.849000000000004</v>
          </cell>
          <cell r="AU13">
            <v>-76.039000000000001</v>
          </cell>
          <cell r="AV13">
            <v>-74.078000000000003</v>
          </cell>
          <cell r="AW13">
            <v>-81.372</v>
          </cell>
          <cell r="AX13">
            <v>-88.379000000000005</v>
          </cell>
          <cell r="AY13">
            <v>-85.466999999999999</v>
          </cell>
          <cell r="AZ13">
            <v>-87.013000000000005</v>
          </cell>
          <cell r="BA13">
            <v>-100.212</v>
          </cell>
          <cell r="BB13">
            <v>-99.350999999999999</v>
          </cell>
          <cell r="BC13">
            <v>-99.826999999999998</v>
          </cell>
          <cell r="BD13">
            <v>-105.12</v>
          </cell>
          <cell r="BE13">
            <v>-110.711</v>
          </cell>
          <cell r="BF13">
            <v>-130.19900000000001</v>
          </cell>
          <cell r="BG13">
            <v>-111.63200000000001</v>
          </cell>
          <cell r="BH13">
            <v>-119.09099999999999</v>
          </cell>
          <cell r="BI13">
            <v>-124.04600000000001</v>
          </cell>
          <cell r="BJ13">
            <v>-132.96700000000001</v>
          </cell>
          <cell r="BK13">
            <v>-115.79900000000001</v>
          </cell>
          <cell r="BL13">
            <v>-113.149</v>
          </cell>
          <cell r="BM13">
            <v>-127.42400000000001</v>
          </cell>
          <cell r="BN13">
            <v>-124.792</v>
          </cell>
          <cell r="BO13">
            <v>-111.248</v>
          </cell>
          <cell r="BP13">
            <v>-109.624438479991</v>
          </cell>
          <cell r="BQ13">
            <v>-119.543326719806</v>
          </cell>
          <cell r="BR13">
            <v>-124.418098801217</v>
          </cell>
          <cell r="BS13">
            <v>-110.343791381805</v>
          </cell>
          <cell r="BT13">
            <v>-109.165001823023</v>
          </cell>
          <cell r="BU13">
            <v>-116.89901203076499</v>
          </cell>
          <cell r="BV13">
            <v>-125.58229387290299</v>
          </cell>
          <cell r="BW13">
            <v>-111.182717911477</v>
          </cell>
          <cell r="BX13">
            <v>-110.166744973229</v>
          </cell>
          <cell r="BY13">
            <v>-118.38936493592399</v>
          </cell>
          <cell r="BZ13">
            <v>-126.644854633075</v>
          </cell>
          <cell r="CA13">
            <v>-111.99431058695799</v>
          </cell>
          <cell r="CB13">
            <v>-111.280450255018</v>
          </cell>
          <cell r="CC13">
            <v>-119.98943144902201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K14">
            <v>-168.05</v>
          </cell>
          <cell r="L14">
            <v>-264.98700000000002</v>
          </cell>
          <cell r="M14">
            <v>-397.50599999999997</v>
          </cell>
          <cell r="N14">
            <v>-565.64499999999998</v>
          </cell>
          <cell r="O14">
            <v>-579.38900000000001</v>
          </cell>
          <cell r="P14">
            <v>-672.39800000000002</v>
          </cell>
          <cell r="Q14">
            <v>-786.221</v>
          </cell>
          <cell r="R14">
            <v>-941.10199999999998</v>
          </cell>
          <cell r="S14">
            <v>-1174.376</v>
          </cell>
          <cell r="T14">
            <v>-1240.6310000000001</v>
          </cell>
          <cell r="U14">
            <v>-1205.67216885174</v>
          </cell>
          <cell r="V14">
            <v>-1190.59231810447</v>
          </cell>
          <cell r="W14">
            <v>-1197.62638189275</v>
          </cell>
          <cell r="X14">
            <v>-1202.8487610862701</v>
          </cell>
          <cell r="AD14">
            <v>-52.819000000000003</v>
          </cell>
          <cell r="AE14">
            <v>-48.905000000000001</v>
          </cell>
          <cell r="AF14">
            <v>-79.555999999999997</v>
          </cell>
          <cell r="AG14">
            <v>-83.706999999999994</v>
          </cell>
          <cell r="AH14">
            <v>-88.271000000000001</v>
          </cell>
          <cell r="AI14">
            <v>-88.742000000000004</v>
          </cell>
          <cell r="AJ14">
            <v>-103.75700000000001</v>
          </cell>
          <cell r="AK14">
            <v>-116.736</v>
          </cell>
          <cell r="AL14">
            <v>-131.62899999999999</v>
          </cell>
          <cell r="AM14">
            <v>-142.44900000000001</v>
          </cell>
          <cell r="AN14">
            <v>-141.89099999999999</v>
          </cell>
          <cell r="AO14">
            <v>-149.67599999999999</v>
          </cell>
          <cell r="AP14">
            <v>-146.232</v>
          </cell>
          <cell r="AQ14">
            <v>-139.732</v>
          </cell>
          <cell r="AR14">
            <v>-143.602</v>
          </cell>
          <cell r="AS14">
            <v>-149.82300000000001</v>
          </cell>
          <cell r="AT14">
            <v>-160.95099999999999</v>
          </cell>
          <cell r="AU14">
            <v>-167.73400000000001</v>
          </cell>
          <cell r="AV14">
            <v>-164.411</v>
          </cell>
          <cell r="AW14">
            <v>-179.30199999999999</v>
          </cell>
          <cell r="AX14">
            <v>-188.553</v>
          </cell>
          <cell r="AY14">
            <v>-189.309</v>
          </cell>
          <cell r="AZ14">
            <v>-191.29300000000001</v>
          </cell>
          <cell r="BA14">
            <v>-217.066</v>
          </cell>
          <cell r="BB14">
            <v>-217.066</v>
          </cell>
          <cell r="BC14">
            <v>-221.387</v>
          </cell>
          <cell r="BD14">
            <v>-242.899</v>
          </cell>
          <cell r="BE14">
            <v>-259.75</v>
          </cell>
          <cell r="BF14">
            <v>-294.25299999999999</v>
          </cell>
          <cell r="BG14">
            <v>-283.71199999999999</v>
          </cell>
          <cell r="BH14">
            <v>-293.52100000000002</v>
          </cell>
          <cell r="BI14">
            <v>-302.89</v>
          </cell>
          <cell r="BJ14">
            <v>-319.15800000000002</v>
          </cell>
          <cell r="BK14">
            <v>-303.80200000000002</v>
          </cell>
          <cell r="BL14">
            <v>-303.04000000000002</v>
          </cell>
          <cell r="BM14">
            <v>-314.63099999999997</v>
          </cell>
          <cell r="BN14">
            <v>-312.11399999999998</v>
          </cell>
          <cell r="BO14">
            <v>-294.37599999999998</v>
          </cell>
          <cell r="BP14">
            <v>-292.27932115216498</v>
          </cell>
          <cell r="BQ14">
            <v>-306.902847699576</v>
          </cell>
          <cell r="BR14">
            <v>-304.51309623733601</v>
          </cell>
          <cell r="BS14">
            <v>-293.138952530138</v>
          </cell>
          <cell r="BT14">
            <v>-290.61083885030803</v>
          </cell>
          <cell r="BU14">
            <v>-302.32943048668898</v>
          </cell>
          <cell r="BV14">
            <v>-307.97937889026599</v>
          </cell>
          <cell r="BW14">
            <v>-293.69408287763002</v>
          </cell>
          <cell r="BX14">
            <v>-291.55083257360701</v>
          </cell>
          <cell r="BY14">
            <v>-304.40208755124797</v>
          </cell>
          <cell r="BZ14">
            <v>-309.182735320934</v>
          </cell>
          <cell r="CA14">
            <v>-294.11766370616101</v>
          </cell>
          <cell r="CB14">
            <v>-292.79576461963899</v>
          </cell>
          <cell r="CC14">
            <v>-306.752597439537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K15">
            <v>-38.953000000000003</v>
          </cell>
          <cell r="L15">
            <v>-53.155999999999999</v>
          </cell>
          <cell r="M15">
            <v>-71.563999999999993</v>
          </cell>
          <cell r="N15">
            <v>-98.463999999999999</v>
          </cell>
          <cell r="O15">
            <v>-106.935</v>
          </cell>
          <cell r="P15">
            <v>-125.961</v>
          </cell>
          <cell r="Q15">
            <v>-135.33799999999999</v>
          </cell>
          <cell r="R15">
            <v>-174.876</v>
          </cell>
          <cell r="S15">
            <v>-236.542</v>
          </cell>
          <cell r="T15">
            <v>-274.65600000000001</v>
          </cell>
          <cell r="U15">
            <v>-273.115951858762</v>
          </cell>
          <cell r="V15">
            <v>-267.13982378145403</v>
          </cell>
          <cell r="W15">
            <v>-266.76243169682999</v>
          </cell>
          <cell r="X15">
            <v>-264.514358192798</v>
          </cell>
          <cell r="AD15">
            <v>-11.180999999999999</v>
          </cell>
          <cell r="AE15">
            <v>-11.694000000000001</v>
          </cell>
          <cell r="AF15">
            <v>-14.653</v>
          </cell>
          <cell r="AG15">
            <v>-15.628</v>
          </cell>
          <cell r="AH15">
            <v>-14.936</v>
          </cell>
          <cell r="AI15">
            <v>-15.648</v>
          </cell>
          <cell r="AJ15">
            <v>-17.655000000000001</v>
          </cell>
          <cell r="AK15">
            <v>-23.324999999999999</v>
          </cell>
          <cell r="AL15">
            <v>-23.863</v>
          </cell>
          <cell r="AM15">
            <v>-24.681000000000001</v>
          </cell>
          <cell r="AN15">
            <v>-24.268000000000001</v>
          </cell>
          <cell r="AO15">
            <v>-25.652000000000001</v>
          </cell>
          <cell r="AP15">
            <v>-27.86</v>
          </cell>
          <cell r="AQ15">
            <v>-24.393000000000001</v>
          </cell>
          <cell r="AR15">
            <v>-25.728999999999999</v>
          </cell>
          <cell r="AS15">
            <v>-28.952999999999999</v>
          </cell>
          <cell r="AT15">
            <v>-30.92</v>
          </cell>
          <cell r="AU15">
            <v>-31.512</v>
          </cell>
          <cell r="AV15">
            <v>-32.426000000000002</v>
          </cell>
          <cell r="AW15">
            <v>-31.103000000000002</v>
          </cell>
          <cell r="AX15">
            <v>-31.888999999999999</v>
          </cell>
          <cell r="AY15">
            <v>-33.606000000000002</v>
          </cell>
          <cell r="AZ15">
            <v>-31.715</v>
          </cell>
          <cell r="BA15">
            <v>-38.128</v>
          </cell>
          <cell r="BB15">
            <v>-40.920999999999999</v>
          </cell>
          <cell r="BC15">
            <v>-42.771999999999998</v>
          </cell>
          <cell r="BD15">
            <v>-43.38</v>
          </cell>
          <cell r="BE15">
            <v>-47.802999999999997</v>
          </cell>
          <cell r="BF15">
            <v>-54.610999999999997</v>
          </cell>
          <cell r="BG15">
            <v>-59.246000000000002</v>
          </cell>
          <cell r="BH15">
            <v>-59.497</v>
          </cell>
          <cell r="BI15">
            <v>-63.188000000000002</v>
          </cell>
          <cell r="BJ15">
            <v>-65.245000000000005</v>
          </cell>
          <cell r="BK15">
            <v>-69.188999999999993</v>
          </cell>
          <cell r="BL15">
            <v>-69.239999999999995</v>
          </cell>
          <cell r="BM15">
            <v>-70.981999999999999</v>
          </cell>
          <cell r="BN15">
            <v>-69.12</v>
          </cell>
          <cell r="BO15">
            <v>-67.114999999999995</v>
          </cell>
          <cell r="BP15">
            <v>-66.980438423544996</v>
          </cell>
          <cell r="BQ15">
            <v>-69.900513435216993</v>
          </cell>
          <cell r="BR15">
            <v>-65.766473345159</v>
          </cell>
          <cell r="BS15">
            <v>-66.811546450421005</v>
          </cell>
          <cell r="BT15">
            <v>-65.746958200937996</v>
          </cell>
          <cell r="BU15">
            <v>-68.814845784935002</v>
          </cell>
          <cell r="BV15">
            <v>-66.381858123485998</v>
          </cell>
          <cell r="BW15">
            <v>-67.319504153376002</v>
          </cell>
          <cell r="BX15">
            <v>-65.388771667369994</v>
          </cell>
          <cell r="BY15">
            <v>-67.672297752597999</v>
          </cell>
          <cell r="BZ15">
            <v>-65.003310452636995</v>
          </cell>
          <cell r="CA15">
            <v>-65.845562866888997</v>
          </cell>
          <cell r="CB15">
            <v>-65.078576441270002</v>
          </cell>
          <cell r="CC15">
            <v>-68.586908432002005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K16">
            <v>-2.996</v>
          </cell>
          <cell r="L16">
            <v>-22.541</v>
          </cell>
          <cell r="M16">
            <v>-48.134999999999998</v>
          </cell>
          <cell r="N16">
            <v>-68.632000000000005</v>
          </cell>
          <cell r="O16">
            <v>-71.406999999999996</v>
          </cell>
          <cell r="P16">
            <v>-100.139</v>
          </cell>
          <cell r="Q16">
            <v>-147.29599999999999</v>
          </cell>
          <cell r="R16">
            <v>-174.58099999999999</v>
          </cell>
          <cell r="S16">
            <v>-159.32499999999999</v>
          </cell>
          <cell r="T16">
            <v>-192.964</v>
          </cell>
          <cell r="U16">
            <v>-171.394830266714</v>
          </cell>
          <cell r="V16">
            <v>-159.98440880649201</v>
          </cell>
          <cell r="W16">
            <v>-151.781263039441</v>
          </cell>
          <cell r="X16">
            <v>-143.42909884576599</v>
          </cell>
          <cell r="AD16">
            <v>-4.4130000000000003</v>
          </cell>
          <cell r="AE16">
            <v>-5.23</v>
          </cell>
          <cell r="AF16">
            <v>-5.5529999999999999</v>
          </cell>
          <cell r="AG16">
            <v>-7.3449999999999998</v>
          </cell>
          <cell r="AH16">
            <v>-8.59</v>
          </cell>
          <cell r="AI16">
            <v>-12.364000000000001</v>
          </cell>
          <cell r="AJ16">
            <v>-12.125</v>
          </cell>
          <cell r="AK16">
            <v>-15.055999999999999</v>
          </cell>
          <cell r="AL16">
            <v>-15.175000000000001</v>
          </cell>
          <cell r="AM16">
            <v>-23.244</v>
          </cell>
          <cell r="AN16">
            <v>-15.028</v>
          </cell>
          <cell r="AO16">
            <v>-15.185</v>
          </cell>
          <cell r="AP16">
            <v>-16.986999999999998</v>
          </cell>
          <cell r="AQ16">
            <v>-18.015000000000001</v>
          </cell>
          <cell r="AR16">
            <v>-17.582000000000001</v>
          </cell>
          <cell r="AS16">
            <v>-18.823</v>
          </cell>
          <cell r="AT16">
            <v>-20.065999999999999</v>
          </cell>
          <cell r="AU16">
            <v>-24.707999999999998</v>
          </cell>
          <cell r="AV16">
            <v>-28.094000000000001</v>
          </cell>
          <cell r="AW16">
            <v>-27.271000000000001</v>
          </cell>
          <cell r="AX16">
            <v>-32.097999999999999</v>
          </cell>
          <cell r="AY16">
            <v>-43.619</v>
          </cell>
          <cell r="AZ16">
            <v>-33.787999999999997</v>
          </cell>
          <cell r="BA16">
            <v>-37.790999999999997</v>
          </cell>
          <cell r="BB16">
            <v>-32.786999999999999</v>
          </cell>
          <cell r="BC16">
            <v>-38.021000000000001</v>
          </cell>
          <cell r="BD16">
            <v>-45.607999999999997</v>
          </cell>
          <cell r="BE16">
            <v>-58.164999999999999</v>
          </cell>
          <cell r="BF16">
            <v>-45.271000000000001</v>
          </cell>
          <cell r="BG16">
            <v>-29.641999999999999</v>
          </cell>
          <cell r="BH16">
            <v>-39.195</v>
          </cell>
          <cell r="BI16">
            <v>-45.216999999999999</v>
          </cell>
          <cell r="BJ16">
            <v>-47.238999999999997</v>
          </cell>
          <cell r="BK16">
            <v>-44.92</v>
          </cell>
          <cell r="BL16">
            <v>-55.381999999999998</v>
          </cell>
          <cell r="BM16">
            <v>-45.423000000000002</v>
          </cell>
          <cell r="BN16">
            <v>-47.353999999999999</v>
          </cell>
          <cell r="BO16">
            <v>-30.917000000000002</v>
          </cell>
          <cell r="BP16">
            <v>-52.031410351144999</v>
          </cell>
          <cell r="BQ16">
            <v>-41.092419915569003</v>
          </cell>
          <cell r="BR16">
            <v>-43.760375176769003</v>
          </cell>
          <cell r="BS16">
            <v>-28.245230376144999</v>
          </cell>
          <cell r="BT16">
            <v>-49.431434366312999</v>
          </cell>
          <cell r="BU16">
            <v>-38.547368887265002</v>
          </cell>
          <cell r="BV16">
            <v>-41.764932756794003</v>
          </cell>
          <cell r="BW16">
            <v>-26.021091445679001</v>
          </cell>
          <cell r="BX16">
            <v>-47.481268175682999</v>
          </cell>
          <cell r="BY16">
            <v>-36.513970661285001</v>
          </cell>
          <cell r="BZ16">
            <v>-39.693047193059002</v>
          </cell>
          <cell r="CA16">
            <v>-23.754349851655</v>
          </cell>
          <cell r="CB16">
            <v>-45.533199293806</v>
          </cell>
          <cell r="CC16">
            <v>-34.448502507245998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K18">
            <v>-207.00299999999999</v>
          </cell>
          <cell r="L18">
            <v>-318.14299999999997</v>
          </cell>
          <cell r="M18">
            <v>-469.07</v>
          </cell>
          <cell r="N18">
            <v>-664.10900000000004</v>
          </cell>
          <cell r="O18">
            <v>-686.32399999999996</v>
          </cell>
          <cell r="P18">
            <v>-798.35900000000004</v>
          </cell>
          <cell r="Q18">
            <v>-921.55899999999997</v>
          </cell>
          <cell r="R18">
            <v>-1115.9780000000001</v>
          </cell>
          <cell r="S18">
            <v>-1410.9179999999999</v>
          </cell>
          <cell r="T18">
            <v>-1515.287</v>
          </cell>
          <cell r="U18">
            <v>-1478.7881207104999</v>
          </cell>
          <cell r="V18">
            <v>-1457.7321418859201</v>
          </cell>
          <cell r="W18">
            <v>-1464.38881358958</v>
          </cell>
          <cell r="X18">
            <v>-1467.3631192790699</v>
          </cell>
          <cell r="AD18">
            <v>-64</v>
          </cell>
          <cell r="AE18">
            <v>-60.598999999999997</v>
          </cell>
          <cell r="AF18">
            <v>-94.209000000000003</v>
          </cell>
          <cell r="AG18">
            <v>-99.334999999999994</v>
          </cell>
          <cell r="AH18">
            <v>-103.20699999999999</v>
          </cell>
          <cell r="AI18">
            <v>-104.39</v>
          </cell>
          <cell r="AJ18">
            <v>-121.41200000000001</v>
          </cell>
          <cell r="AK18">
            <v>-140.06100000000001</v>
          </cell>
          <cell r="AL18">
            <v>-155.49199999999999</v>
          </cell>
          <cell r="AM18">
            <v>-167.13</v>
          </cell>
          <cell r="AN18">
            <v>-166.15899999999999</v>
          </cell>
          <cell r="AO18">
            <v>-175.328</v>
          </cell>
          <cell r="AP18">
            <v>-174.09200000000001</v>
          </cell>
          <cell r="AQ18">
            <v>-164.125</v>
          </cell>
          <cell r="AR18">
            <v>-169.33099999999999</v>
          </cell>
          <cell r="AS18">
            <v>-178.77600000000001</v>
          </cell>
          <cell r="AT18">
            <v>-191.87100000000001</v>
          </cell>
          <cell r="AU18">
            <v>-199.24600000000001</v>
          </cell>
          <cell r="AV18">
            <v>-196.83699999999999</v>
          </cell>
          <cell r="AW18">
            <v>-210.405</v>
          </cell>
          <cell r="AX18">
            <v>-220.44200000000001</v>
          </cell>
          <cell r="AY18">
            <v>-222.91499999999999</v>
          </cell>
          <cell r="AZ18">
            <v>-223.00800000000001</v>
          </cell>
          <cell r="BA18">
            <v>-255.19399999999999</v>
          </cell>
          <cell r="BB18">
            <v>-257.98700000000002</v>
          </cell>
          <cell r="BC18">
            <v>-264.15899999999999</v>
          </cell>
          <cell r="BD18">
            <v>-286.279</v>
          </cell>
          <cell r="BE18">
            <v>-307.553</v>
          </cell>
          <cell r="BF18">
            <v>-348.86399999999998</v>
          </cell>
          <cell r="BG18">
            <v>-342.95800000000003</v>
          </cell>
          <cell r="BH18">
            <v>-353.01799999999997</v>
          </cell>
          <cell r="BI18">
            <v>-366.07799999999997</v>
          </cell>
          <cell r="BJ18">
            <v>-384.40300000000002</v>
          </cell>
          <cell r="BK18">
            <v>-372.99099999999999</v>
          </cell>
          <cell r="BL18">
            <v>-372.28</v>
          </cell>
          <cell r="BM18">
            <v>-385.613</v>
          </cell>
          <cell r="BN18">
            <v>-381.23399999999998</v>
          </cell>
          <cell r="BO18">
            <v>-361.49099999999999</v>
          </cell>
          <cell r="BP18">
            <v>-359.25975957570898</v>
          </cell>
          <cell r="BQ18">
            <v>-376.80336113479302</v>
          </cell>
          <cell r="BR18">
            <v>-370.27956958249501</v>
          </cell>
          <cell r="BS18">
            <v>-359.95049898055902</v>
          </cell>
          <cell r="BT18">
            <v>-356.357797051246</v>
          </cell>
          <cell r="BU18">
            <v>-371.14427627162502</v>
          </cell>
          <cell r="BV18">
            <v>-374.36123701375197</v>
          </cell>
          <cell r="BW18">
            <v>-361.01358703100698</v>
          </cell>
          <cell r="BX18">
            <v>-356.93960424097702</v>
          </cell>
          <cell r="BY18">
            <v>-372.07438530384502</v>
          </cell>
          <cell r="BZ18">
            <v>-374.18604577357098</v>
          </cell>
          <cell r="CA18">
            <v>-359.96322657305001</v>
          </cell>
          <cell r="CB18">
            <v>-357.87434106090802</v>
          </cell>
          <cell r="CC18">
            <v>-375.33950587153902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K19">
            <v>-188.85</v>
          </cell>
          <cell r="L19">
            <v>-279.69400000000002</v>
          </cell>
          <cell r="M19">
            <v>-419.23700000000002</v>
          </cell>
          <cell r="N19">
            <v>-565.10900000000004</v>
          </cell>
          <cell r="O19">
            <v>-552.26499999999999</v>
          </cell>
          <cell r="P19">
            <v>-641.20299999999997</v>
          </cell>
          <cell r="Q19">
            <v>-750.62599999999998</v>
          </cell>
          <cell r="R19">
            <v>-928.79499999999996</v>
          </cell>
          <cell r="S19">
            <v>-1202.259</v>
          </cell>
          <cell r="T19">
            <v>-1293.511</v>
          </cell>
          <cell r="U19">
            <v>-1255.8167551914</v>
          </cell>
          <cell r="V19">
            <v>-1265.3297882484001</v>
          </cell>
          <cell r="W19">
            <v>-1322.5725246612999</v>
          </cell>
          <cell r="X19">
            <v>-1341.69958867994</v>
          </cell>
          <cell r="AD19">
            <v>-57.826999999999998</v>
          </cell>
          <cell r="AE19">
            <v>-54.408000000000001</v>
          </cell>
          <cell r="AF19">
            <v>-82.62</v>
          </cell>
          <cell r="AG19">
            <v>-84.838999999999999</v>
          </cell>
          <cell r="AH19">
            <v>-92.558999999999997</v>
          </cell>
          <cell r="AI19">
            <v>-93.462000000000003</v>
          </cell>
          <cell r="AJ19">
            <v>-108.645</v>
          </cell>
          <cell r="AK19">
            <v>-124.571</v>
          </cell>
          <cell r="AL19">
            <v>-135.298</v>
          </cell>
          <cell r="AM19">
            <v>-141.02600000000001</v>
          </cell>
          <cell r="AN19">
            <v>-142.62700000000001</v>
          </cell>
          <cell r="AO19">
            <v>-146.15799999999999</v>
          </cell>
          <cell r="AP19">
            <v>-144.15600000000001</v>
          </cell>
          <cell r="AQ19">
            <v>-131.12799999999999</v>
          </cell>
          <cell r="AR19">
            <v>-134.86600000000001</v>
          </cell>
          <cell r="AS19">
            <v>-142.11500000000001</v>
          </cell>
          <cell r="AT19">
            <v>-153.64099999999999</v>
          </cell>
          <cell r="AU19">
            <v>-159.499</v>
          </cell>
          <cell r="AV19">
            <v>-158.07599999999999</v>
          </cell>
          <cell r="AW19">
            <v>-169.98699999999999</v>
          </cell>
          <cell r="AX19">
            <v>-177.92500000000001</v>
          </cell>
          <cell r="AY19">
            <v>-180.709</v>
          </cell>
          <cell r="AZ19">
            <v>-182.012</v>
          </cell>
          <cell r="BA19">
            <v>-209.98</v>
          </cell>
          <cell r="BB19">
            <v>-212.15199999999999</v>
          </cell>
          <cell r="BC19">
            <v>-219.70400000000001</v>
          </cell>
          <cell r="BD19">
            <v>-237.05099999999999</v>
          </cell>
          <cell r="BE19">
            <v>-259.88799999999998</v>
          </cell>
          <cell r="BF19">
            <v>-298.435</v>
          </cell>
          <cell r="BG19">
            <v>-290.81099999999998</v>
          </cell>
          <cell r="BH19">
            <v>-300.48500000000001</v>
          </cell>
          <cell r="BI19">
            <v>-312.52800000000002</v>
          </cell>
          <cell r="BJ19">
            <v>-329.29399999999998</v>
          </cell>
          <cell r="BK19">
            <v>-318.68299999999999</v>
          </cell>
          <cell r="BL19">
            <v>-316.41699999999997</v>
          </cell>
          <cell r="BM19">
            <v>-329.11700000000002</v>
          </cell>
          <cell r="BN19">
            <v>-324.06099999999998</v>
          </cell>
          <cell r="BO19">
            <v>-304.64400000000001</v>
          </cell>
          <cell r="BP19">
            <v>-301.807646542398</v>
          </cell>
          <cell r="BQ19">
            <v>-325.30410864899801</v>
          </cell>
          <cell r="BR19">
            <v>-318.75004457566399</v>
          </cell>
          <cell r="BS19">
            <v>-309.20106237540398</v>
          </cell>
          <cell r="BT19">
            <v>-308.54716755050902</v>
          </cell>
          <cell r="BU19">
            <v>-328.83151374682598</v>
          </cell>
          <cell r="BV19">
            <v>-336.84296401305699</v>
          </cell>
          <cell r="BW19">
            <v>-323.27466325241801</v>
          </cell>
          <cell r="BX19">
            <v>-321.26491506513503</v>
          </cell>
          <cell r="BY19">
            <v>-341.18998233069198</v>
          </cell>
          <cell r="BZ19">
            <v>-340.93635736997601</v>
          </cell>
          <cell r="CA19">
            <v>-326.26096456508401</v>
          </cell>
          <cell r="CB19">
            <v>-326.110359175214</v>
          </cell>
          <cell r="CC19">
            <v>-348.39190756966798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K20">
            <v>43.537999999999997</v>
          </cell>
          <cell r="L20">
            <v>121.735</v>
          </cell>
          <cell r="M20">
            <v>194.45699999999999</v>
          </cell>
          <cell r="N20">
            <v>353.738</v>
          </cell>
          <cell r="O20">
            <v>458.02600000000001</v>
          </cell>
          <cell r="P20">
            <v>554.46900000000005</v>
          </cell>
          <cell r="Q20">
            <v>643.31200000000001</v>
          </cell>
          <cell r="R20">
            <v>809.27</v>
          </cell>
          <cell r="S20">
            <v>755.37099999999998</v>
          </cell>
          <cell r="T20">
            <v>693.57399999999996</v>
          </cell>
          <cell r="U20">
            <v>698.90665426574196</v>
          </cell>
          <cell r="V20">
            <v>670.28390617129401</v>
          </cell>
          <cell r="W20">
            <v>631.90887668968901</v>
          </cell>
          <cell r="X20">
            <v>632.09689219787504</v>
          </cell>
          <cell r="AD20">
            <v>17.725000000000001</v>
          </cell>
          <cell r="AE20">
            <v>17.32</v>
          </cell>
          <cell r="AF20">
            <v>38.369</v>
          </cell>
          <cell r="AG20">
            <v>48.320999999999998</v>
          </cell>
          <cell r="AH20">
            <v>42.359000000000002</v>
          </cell>
          <cell r="AI20">
            <v>41.145000000000003</v>
          </cell>
          <cell r="AJ20">
            <v>48.305</v>
          </cell>
          <cell r="AK20">
            <v>62.648000000000003</v>
          </cell>
          <cell r="AL20">
            <v>73.754000000000005</v>
          </cell>
          <cell r="AM20">
            <v>78.841999999999999</v>
          </cell>
          <cell r="AN20">
            <v>86.613</v>
          </cell>
          <cell r="AO20">
            <v>114.529</v>
          </cell>
          <cell r="AP20">
            <v>100.28700000000001</v>
          </cell>
          <cell r="AQ20">
            <v>107.672</v>
          </cell>
          <cell r="AR20">
            <v>116.434</v>
          </cell>
          <cell r="AS20">
            <v>133.63300000000001</v>
          </cell>
          <cell r="AT20">
            <v>130.958</v>
          </cell>
          <cell r="AU20">
            <v>133.33199999999999</v>
          </cell>
          <cell r="AV20">
            <v>135.30799999999999</v>
          </cell>
          <cell r="AW20">
            <v>154.87100000000001</v>
          </cell>
          <cell r="AX20">
            <v>139.33699999999999</v>
          </cell>
          <cell r="AY20">
            <v>151.30099999999999</v>
          </cell>
          <cell r="AZ20">
            <v>163.119</v>
          </cell>
          <cell r="BA20">
            <v>189.55500000000001</v>
          </cell>
          <cell r="BB20">
            <v>169.89699999999999</v>
          </cell>
          <cell r="BC20">
            <v>198.017</v>
          </cell>
          <cell r="BD20">
            <v>211.15600000000001</v>
          </cell>
          <cell r="BE20">
            <v>230.2</v>
          </cell>
          <cell r="BF20">
            <v>193.982</v>
          </cell>
          <cell r="BG20">
            <v>193.21899999999999</v>
          </cell>
          <cell r="BH20">
            <v>190.309</v>
          </cell>
          <cell r="BI20">
            <v>177.86099999999999</v>
          </cell>
          <cell r="BJ20">
            <v>160.751</v>
          </cell>
          <cell r="BK20">
            <v>171.29</v>
          </cell>
          <cell r="BL20">
            <v>170.39699999999999</v>
          </cell>
          <cell r="BM20">
            <v>191.136</v>
          </cell>
          <cell r="BN20">
            <v>164.96899999999999</v>
          </cell>
          <cell r="BO20">
            <v>183.41900000000001</v>
          </cell>
          <cell r="BP20">
            <v>176.57968604420699</v>
          </cell>
          <cell r="BQ20">
            <v>173.93896822153499</v>
          </cell>
          <cell r="BR20">
            <v>157.77376471126999</v>
          </cell>
          <cell r="BS20">
            <v>174.895027919954</v>
          </cell>
          <cell r="BT20">
            <v>167.83524095286199</v>
          </cell>
          <cell r="BU20">
            <v>169.77987258720799</v>
          </cell>
          <cell r="BV20">
            <v>144.139735705882</v>
          </cell>
          <cell r="BW20">
            <v>164.501933648462</v>
          </cell>
          <cell r="BX20">
            <v>159.48897520095801</v>
          </cell>
          <cell r="BY20">
            <v>163.778232134387</v>
          </cell>
          <cell r="BZ20">
            <v>144.115971333126</v>
          </cell>
          <cell r="CA20">
            <v>165.07622089445201</v>
          </cell>
          <cell r="CB20">
            <v>159.50360158638199</v>
          </cell>
          <cell r="CC20">
            <v>163.40109838391501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K21">
            <v>-18.152999999999999</v>
          </cell>
          <cell r="L21">
            <v>-38.448999999999998</v>
          </cell>
          <cell r="M21">
            <v>-49.832999999999998</v>
          </cell>
          <cell r="N21">
            <v>-99</v>
          </cell>
          <cell r="O21">
            <v>-134.059</v>
          </cell>
          <cell r="P21">
            <v>-157.15600000000001</v>
          </cell>
          <cell r="Q21">
            <v>-170.93299999999999</v>
          </cell>
          <cell r="R21">
            <v>-187.18299999999999</v>
          </cell>
          <cell r="S21">
            <v>-208.65899999999999</v>
          </cell>
          <cell r="T21">
            <v>-221.77600000000001</v>
          </cell>
          <cell r="U21">
            <v>-222.971365519107</v>
          </cell>
          <cell r="V21">
            <v>-192.402353637522</v>
          </cell>
          <cell r="W21">
            <v>-141.81628892827899</v>
          </cell>
          <cell r="X21">
            <v>-125.663530599125</v>
          </cell>
          <cell r="AD21">
            <v>-6.173</v>
          </cell>
          <cell r="AE21">
            <v>-6.1909999999999998</v>
          </cell>
          <cell r="AF21">
            <v>-11.589</v>
          </cell>
          <cell r="AG21">
            <v>-14.496</v>
          </cell>
          <cell r="AH21">
            <v>-10.648</v>
          </cell>
          <cell r="AI21">
            <v>-10.928000000000001</v>
          </cell>
          <cell r="AJ21">
            <v>-12.766999999999999</v>
          </cell>
          <cell r="AK21">
            <v>-15.49</v>
          </cell>
          <cell r="AL21">
            <v>-20.193999999999999</v>
          </cell>
          <cell r="AM21">
            <v>-26.103999999999999</v>
          </cell>
          <cell r="AN21">
            <v>-23.532</v>
          </cell>
          <cell r="AO21">
            <v>-29.17</v>
          </cell>
          <cell r="AP21">
            <v>-29.936</v>
          </cell>
          <cell r="AQ21">
            <v>-32.997</v>
          </cell>
          <cell r="AR21">
            <v>-34.465000000000003</v>
          </cell>
          <cell r="AS21">
            <v>-36.661000000000001</v>
          </cell>
          <cell r="AT21">
            <v>-38.229999999999997</v>
          </cell>
          <cell r="AU21">
            <v>-39.747</v>
          </cell>
          <cell r="AV21">
            <v>-38.761000000000003</v>
          </cell>
          <cell r="AW21">
            <v>-40.417999999999999</v>
          </cell>
          <cell r="AX21">
            <v>-42.517000000000003</v>
          </cell>
          <cell r="AY21">
            <v>-42.206000000000003</v>
          </cell>
          <cell r="AZ21">
            <v>-40.996000000000002</v>
          </cell>
          <cell r="BA21">
            <v>-45.213999999999999</v>
          </cell>
          <cell r="BB21">
            <v>-45.835000000000001</v>
          </cell>
          <cell r="BC21">
            <v>-44.454999999999998</v>
          </cell>
          <cell r="BD21">
            <v>-49.228000000000002</v>
          </cell>
          <cell r="BE21">
            <v>-47.664999999999999</v>
          </cell>
          <cell r="BF21">
            <v>-50.429000000000002</v>
          </cell>
          <cell r="BG21">
            <v>-52.146999999999998</v>
          </cell>
          <cell r="BH21">
            <v>-52.533000000000001</v>
          </cell>
          <cell r="BI21">
            <v>-53.55</v>
          </cell>
          <cell r="BJ21">
            <v>-55.109000000000002</v>
          </cell>
          <cell r="BK21">
            <v>-54.308</v>
          </cell>
          <cell r="BL21">
            <v>-55.863</v>
          </cell>
          <cell r="BM21">
            <v>-56.496000000000002</v>
          </cell>
          <cell r="BN21">
            <v>-57.173000000000002</v>
          </cell>
          <cell r="BO21">
            <v>-56.847000000000001</v>
          </cell>
          <cell r="BP21">
            <v>-57.452113033311001</v>
          </cell>
          <cell r="BQ21">
            <v>-51.499252485795999</v>
          </cell>
          <cell r="BR21">
            <v>-51.529525006832003</v>
          </cell>
          <cell r="BS21">
            <v>-50.749436605154997</v>
          </cell>
          <cell r="BT21">
            <v>-47.810629500737001</v>
          </cell>
          <cell r="BU21">
            <v>-42.312762524798998</v>
          </cell>
          <cell r="BV21">
            <v>-37.518273000694997</v>
          </cell>
          <cell r="BW21">
            <v>-37.738923778588003</v>
          </cell>
          <cell r="BX21">
            <v>-35.674689175841998</v>
          </cell>
          <cell r="BY21">
            <v>-30.884402973154</v>
          </cell>
          <cell r="BZ21">
            <v>-33.249688403595002</v>
          </cell>
          <cell r="CA21">
            <v>-33.702262007964997</v>
          </cell>
          <cell r="CB21">
            <v>-31.763981885694001</v>
          </cell>
          <cell r="CC21">
            <v>-26.947598301869998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K23">
            <v>25.385000000000002</v>
          </cell>
          <cell r="L23">
            <v>83.286000000000001</v>
          </cell>
          <cell r="M23">
            <v>144.624</v>
          </cell>
          <cell r="N23">
            <v>254.738</v>
          </cell>
          <cell r="O23">
            <v>323.96699999999998</v>
          </cell>
          <cell r="P23">
            <v>397.31299999999999</v>
          </cell>
          <cell r="Q23">
            <v>472.37900000000002</v>
          </cell>
          <cell r="R23">
            <v>622.08699999999999</v>
          </cell>
          <cell r="S23">
            <v>546.71199999999999</v>
          </cell>
          <cell r="T23">
            <v>471.798</v>
          </cell>
          <cell r="U23">
            <v>475.93528874663502</v>
          </cell>
          <cell r="V23">
            <v>477.88155253377198</v>
          </cell>
          <cell r="W23">
            <v>490.09258776141002</v>
          </cell>
          <cell r="X23">
            <v>506.43336159875003</v>
          </cell>
          <cell r="AD23">
            <v>11.552</v>
          </cell>
          <cell r="AE23">
            <v>11.129</v>
          </cell>
          <cell r="AF23">
            <v>26.78</v>
          </cell>
          <cell r="AG23">
            <v>33.825000000000003</v>
          </cell>
          <cell r="AH23">
            <v>31.710999999999999</v>
          </cell>
          <cell r="AI23">
            <v>30.216999999999999</v>
          </cell>
          <cell r="AJ23">
            <v>35.537999999999997</v>
          </cell>
          <cell r="AK23">
            <v>47.158000000000001</v>
          </cell>
          <cell r="AL23">
            <v>53.56</v>
          </cell>
          <cell r="AM23">
            <v>52.738</v>
          </cell>
          <cell r="AN23">
            <v>63.081000000000003</v>
          </cell>
          <cell r="AO23">
            <v>85.358999999999995</v>
          </cell>
          <cell r="AP23">
            <v>70.350999999999999</v>
          </cell>
          <cell r="AQ23">
            <v>74.674999999999997</v>
          </cell>
          <cell r="AR23">
            <v>81.968999999999994</v>
          </cell>
          <cell r="AS23">
            <v>96.971999999999994</v>
          </cell>
          <cell r="AT23">
            <v>92.727999999999994</v>
          </cell>
          <cell r="AU23">
            <v>93.584999999999994</v>
          </cell>
          <cell r="AV23">
            <v>96.546999999999997</v>
          </cell>
          <cell r="AW23">
            <v>114.453</v>
          </cell>
          <cell r="AX23">
            <v>96.82</v>
          </cell>
          <cell r="AY23">
            <v>109.095</v>
          </cell>
          <cell r="AZ23">
            <v>122.123</v>
          </cell>
          <cell r="BA23">
            <v>144.34100000000001</v>
          </cell>
          <cell r="BB23">
            <v>124.062</v>
          </cell>
          <cell r="BC23">
            <v>153.56200000000001</v>
          </cell>
          <cell r="BD23">
            <v>161.928</v>
          </cell>
          <cell r="BE23">
            <v>182.535</v>
          </cell>
          <cell r="BF23">
            <v>143.553</v>
          </cell>
          <cell r="BG23">
            <v>141.072</v>
          </cell>
          <cell r="BH23">
            <v>137.77600000000001</v>
          </cell>
          <cell r="BI23">
            <v>124.31100000000001</v>
          </cell>
          <cell r="BJ23">
            <v>105.642</v>
          </cell>
          <cell r="BK23">
            <v>116.982</v>
          </cell>
          <cell r="BL23">
            <v>114.53400000000001</v>
          </cell>
          <cell r="BM23">
            <v>134.63999999999999</v>
          </cell>
          <cell r="BN23">
            <v>107.79600000000001</v>
          </cell>
          <cell r="BO23">
            <v>126.572</v>
          </cell>
          <cell r="BP23">
            <v>119.12757301089501</v>
          </cell>
          <cell r="BQ23">
            <v>122.439715735739</v>
          </cell>
          <cell r="BR23">
            <v>106.244239704439</v>
          </cell>
          <cell r="BS23">
            <v>124.14559131479901</v>
          </cell>
          <cell r="BT23">
            <v>120.024611452125</v>
          </cell>
          <cell r="BU23">
            <v>127.46711006241</v>
          </cell>
          <cell r="BV23">
            <v>106.621462705187</v>
          </cell>
          <cell r="BW23">
            <v>126.763009869874</v>
          </cell>
          <cell r="BX23">
            <v>123.814286025116</v>
          </cell>
          <cell r="BY23">
            <v>132.89382916123299</v>
          </cell>
          <cell r="BZ23">
            <v>110.86628292953201</v>
          </cell>
          <cell r="CA23">
            <v>131.37395888648601</v>
          </cell>
          <cell r="CB23">
            <v>127.739619700688</v>
          </cell>
          <cell r="CC23">
            <v>136.453500082045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K24">
            <v>1.244</v>
          </cell>
          <cell r="L24">
            <v>3.3780000000000001</v>
          </cell>
          <cell r="M24">
            <v>5.9909999999999997</v>
          </cell>
          <cell r="N24">
            <v>8.032</v>
          </cell>
          <cell r="O24">
            <v>3.5619999999999998</v>
          </cell>
          <cell r="P24">
            <v>0</v>
          </cell>
          <cell r="Q24">
            <v>3.1920000000000002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AD24">
            <v>0.748</v>
          </cell>
          <cell r="AE24">
            <v>0.70599999999999996</v>
          </cell>
          <cell r="AF24">
            <v>1.0089999999999999</v>
          </cell>
          <cell r="AG24">
            <v>0.91500000000000004</v>
          </cell>
          <cell r="AH24">
            <v>1.405</v>
          </cell>
          <cell r="AI24">
            <v>1.31</v>
          </cell>
          <cell r="AJ24">
            <v>1.3839999999999999</v>
          </cell>
          <cell r="AK24">
            <v>1.8919999999999999</v>
          </cell>
          <cell r="AL24">
            <v>1.6539999999999999</v>
          </cell>
          <cell r="AM24">
            <v>2.859</v>
          </cell>
          <cell r="AN24">
            <v>1.78</v>
          </cell>
          <cell r="AO24">
            <v>1.7390000000000001</v>
          </cell>
          <cell r="AP24">
            <v>1.42</v>
          </cell>
          <cell r="AQ24">
            <v>1.0489999999999999</v>
          </cell>
          <cell r="AR24">
            <v>0.68300000000000005</v>
          </cell>
          <cell r="AS24">
            <v>0.41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3.1920000000000002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K25">
            <v>-1.2949999999999999</v>
          </cell>
          <cell r="L25">
            <v>-13.728999999999999</v>
          </cell>
          <cell r="M25">
            <v>-32.491</v>
          </cell>
          <cell r="N25">
            <v>-49.656999999999996</v>
          </cell>
          <cell r="O25">
            <v>-34.009</v>
          </cell>
          <cell r="P25">
            <v>-21.027899999999999</v>
          </cell>
          <cell r="Q25">
            <v>-13.215999999999999</v>
          </cell>
          <cell r="R25">
            <v>-25.387</v>
          </cell>
          <cell r="S25">
            <v>-105.143</v>
          </cell>
          <cell r="T25">
            <v>-96.938000000000002</v>
          </cell>
          <cell r="U25">
            <v>-88.782579387659993</v>
          </cell>
          <cell r="V25">
            <v>-88.127158775319003</v>
          </cell>
          <cell r="W25">
            <v>-88.127158775319003</v>
          </cell>
          <cell r="X25">
            <v>-88.127158775319003</v>
          </cell>
          <cell r="AD25">
            <v>-0.156</v>
          </cell>
          <cell r="AE25">
            <v>0</v>
          </cell>
          <cell r="AF25">
            <v>-6.617</v>
          </cell>
          <cell r="AG25">
            <v>-6.9560000000000004</v>
          </cell>
          <cell r="AH25">
            <v>-6.6230000000000002</v>
          </cell>
          <cell r="AI25">
            <v>-6.5720000000000001</v>
          </cell>
          <cell r="AJ25">
            <v>-8.2210000000000001</v>
          </cell>
          <cell r="AK25">
            <v>-11.074999999999999</v>
          </cell>
          <cell r="AL25">
            <v>-13.98</v>
          </cell>
          <cell r="AM25">
            <v>-12.914</v>
          </cell>
          <cell r="AN25">
            <v>-11.342000000000001</v>
          </cell>
          <cell r="AO25">
            <v>-11.420999999999999</v>
          </cell>
          <cell r="AP25">
            <v>-11.712999999999999</v>
          </cell>
          <cell r="AQ25">
            <v>-8.484</v>
          </cell>
          <cell r="AR25">
            <v>-6.9059999999999997</v>
          </cell>
          <cell r="AS25">
            <v>-6.9059999999999997</v>
          </cell>
          <cell r="AT25">
            <v>-4.532</v>
          </cell>
          <cell r="AU25">
            <v>-3.5989</v>
          </cell>
          <cell r="AV25">
            <v>-1.0389999999999999</v>
          </cell>
          <cell r="AW25">
            <v>-11.858000000000001</v>
          </cell>
          <cell r="AX25">
            <v>-2.2589999999999999</v>
          </cell>
          <cell r="AY25">
            <v>-2.5790000000000002</v>
          </cell>
          <cell r="AZ25">
            <v>-4.5659999999999998</v>
          </cell>
          <cell r="BA25">
            <v>-3.8119999999999998</v>
          </cell>
          <cell r="BB25">
            <v>-3.6970000000000001</v>
          </cell>
          <cell r="BC25">
            <v>-10.025</v>
          </cell>
          <cell r="BD25">
            <v>2.5950000000000002</v>
          </cell>
          <cell r="BE25">
            <v>-14.26</v>
          </cell>
          <cell r="BF25">
            <v>-26.901</v>
          </cell>
          <cell r="BG25">
            <v>-27.995000000000001</v>
          </cell>
          <cell r="BH25">
            <v>-24.786999999999999</v>
          </cell>
          <cell r="BI25">
            <v>-25.46</v>
          </cell>
          <cell r="BJ25">
            <v>-26.975000000000001</v>
          </cell>
          <cell r="BK25">
            <v>-23.704999999999998</v>
          </cell>
          <cell r="BL25">
            <v>-22.283999999999999</v>
          </cell>
          <cell r="BM25">
            <v>-23.974</v>
          </cell>
          <cell r="BN25">
            <v>-22.741</v>
          </cell>
          <cell r="BO25">
            <v>-21.978000000000002</v>
          </cell>
          <cell r="BP25">
            <v>-22.03178969383</v>
          </cell>
          <cell r="BQ25">
            <v>-22.03178969383</v>
          </cell>
          <cell r="BR25">
            <v>-22.03178969383</v>
          </cell>
          <cell r="BS25">
            <v>-22.03178969383</v>
          </cell>
          <cell r="BT25">
            <v>-22.03178969383</v>
          </cell>
          <cell r="BU25">
            <v>-22.03178969383</v>
          </cell>
          <cell r="BV25">
            <v>-22.03178969383</v>
          </cell>
          <cell r="BW25">
            <v>-22.03178969383</v>
          </cell>
          <cell r="BX25">
            <v>-22.03178969383</v>
          </cell>
          <cell r="BY25">
            <v>-22.03178969383</v>
          </cell>
          <cell r="BZ25">
            <v>-22.03178969383</v>
          </cell>
          <cell r="CA25">
            <v>-22.03178969383</v>
          </cell>
          <cell r="CB25">
            <v>-22.03178969383</v>
          </cell>
          <cell r="CC25">
            <v>-22.03178969383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K26">
            <v>-5.0999999999999997E-2</v>
          </cell>
          <cell r="L26">
            <v>-10.351000000000001</v>
          </cell>
          <cell r="M26">
            <v>-26.5</v>
          </cell>
          <cell r="N26">
            <v>-41.625</v>
          </cell>
          <cell r="O26">
            <v>-30.446999999999999</v>
          </cell>
          <cell r="P26">
            <v>-21.027899999999999</v>
          </cell>
          <cell r="Q26">
            <v>-10.023999999999999</v>
          </cell>
          <cell r="R26">
            <v>-25.387</v>
          </cell>
          <cell r="S26">
            <v>-105.143</v>
          </cell>
          <cell r="T26">
            <v>-96.938000000000002</v>
          </cell>
          <cell r="U26">
            <v>-88.782579387659993</v>
          </cell>
          <cell r="V26">
            <v>-88.127158775319003</v>
          </cell>
          <cell r="W26">
            <v>-88.127158775319003</v>
          </cell>
          <cell r="X26">
            <v>-88.127158775319003</v>
          </cell>
          <cell r="AD26">
            <v>0.59199999999999997</v>
          </cell>
          <cell r="AE26">
            <v>0.70599999999999996</v>
          </cell>
          <cell r="AF26">
            <v>-5.6079999999999997</v>
          </cell>
          <cell r="AG26">
            <v>-6.0410000000000004</v>
          </cell>
          <cell r="AH26">
            <v>-5.218</v>
          </cell>
          <cell r="AI26">
            <v>-5.2619999999999996</v>
          </cell>
          <cell r="AJ26">
            <v>-6.8369999999999997</v>
          </cell>
          <cell r="AK26">
            <v>-9.1829999999999998</v>
          </cell>
          <cell r="AL26">
            <v>-12.326000000000001</v>
          </cell>
          <cell r="AM26">
            <v>-10.055</v>
          </cell>
          <cell r="AN26">
            <v>-9.5619999999999994</v>
          </cell>
          <cell r="AO26">
            <v>-9.6820000000000004</v>
          </cell>
          <cell r="AP26">
            <v>-10.292999999999999</v>
          </cell>
          <cell r="AQ26">
            <v>-7.4349999999999996</v>
          </cell>
          <cell r="AR26">
            <v>-6.2229999999999999</v>
          </cell>
          <cell r="AS26">
            <v>-6.4960000000000004</v>
          </cell>
          <cell r="AT26">
            <v>-4.532</v>
          </cell>
          <cell r="AU26">
            <v>-3.5989</v>
          </cell>
          <cell r="AV26">
            <v>-1.0389999999999999</v>
          </cell>
          <cell r="AW26">
            <v>-11.858000000000001</v>
          </cell>
          <cell r="AX26">
            <v>0.93300000000000005</v>
          </cell>
          <cell r="AY26">
            <v>-2.5790000000000002</v>
          </cell>
          <cell r="AZ26">
            <v>-4.5659999999999998</v>
          </cell>
          <cell r="BA26">
            <v>-3.8119999999999998</v>
          </cell>
          <cell r="BB26">
            <v>-3.6970000000000001</v>
          </cell>
          <cell r="BC26">
            <v>-10.025</v>
          </cell>
          <cell r="BD26">
            <v>2.5950000000000002</v>
          </cell>
          <cell r="BE26">
            <v>-14.26</v>
          </cell>
          <cell r="BF26">
            <v>-26.901</v>
          </cell>
          <cell r="BG26">
            <v>-27.995000000000001</v>
          </cell>
          <cell r="BH26">
            <v>-24.786999999999999</v>
          </cell>
          <cell r="BI26">
            <v>-25.46</v>
          </cell>
          <cell r="BJ26">
            <v>-26.975000000000001</v>
          </cell>
          <cell r="BK26">
            <v>-23.704999999999998</v>
          </cell>
          <cell r="BL26">
            <v>-22.283999999999999</v>
          </cell>
          <cell r="BM26">
            <v>-23.974</v>
          </cell>
          <cell r="BN26">
            <v>-22.741</v>
          </cell>
          <cell r="BO26">
            <v>-21.978000000000002</v>
          </cell>
          <cell r="BP26">
            <v>-22.03178969383</v>
          </cell>
          <cell r="BQ26">
            <v>-22.03178969383</v>
          </cell>
          <cell r="BR26">
            <v>-22.03178969383</v>
          </cell>
          <cell r="BS26">
            <v>-22.03178969383</v>
          </cell>
          <cell r="BT26">
            <v>-22.03178969383</v>
          </cell>
          <cell r="BU26">
            <v>-22.03178969383</v>
          </cell>
          <cell r="BV26">
            <v>-22.03178969383</v>
          </cell>
          <cell r="BW26">
            <v>-22.03178969383</v>
          </cell>
          <cell r="BX26">
            <v>-22.03178969383</v>
          </cell>
          <cell r="BY26">
            <v>-22.03178969383</v>
          </cell>
          <cell r="BZ26">
            <v>-22.03178969383</v>
          </cell>
          <cell r="CA26">
            <v>-22.03178969383</v>
          </cell>
          <cell r="CB26">
            <v>-22.03178969383</v>
          </cell>
          <cell r="CC26">
            <v>-22.03178969383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K29">
            <v>0.23699999999999999</v>
          </cell>
          <cell r="L29">
            <v>-1.1319999999999999</v>
          </cell>
          <cell r="M29">
            <v>0.02</v>
          </cell>
          <cell r="N29">
            <v>-0.96399999999999997</v>
          </cell>
          <cell r="O29">
            <v>5.9219999999999997</v>
          </cell>
          <cell r="P29">
            <v>-3.9729999999999999</v>
          </cell>
          <cell r="Q29">
            <v>-13.23</v>
          </cell>
          <cell r="R29">
            <v>-21.722999999999999</v>
          </cell>
          <cell r="S29">
            <v>7.4050000000000002</v>
          </cell>
          <cell r="T29">
            <v>2.7719999999999998</v>
          </cell>
          <cell r="U29">
            <v>0.64100000000000001</v>
          </cell>
          <cell r="V29">
            <v>0</v>
          </cell>
          <cell r="AD29">
            <v>7.0000000000000007E-2</v>
          </cell>
          <cell r="AE29">
            <v>-0.85299999999999998</v>
          </cell>
          <cell r="AF29">
            <v>-7.9000000000000001E-2</v>
          </cell>
          <cell r="AG29">
            <v>-0.27</v>
          </cell>
          <cell r="AH29">
            <v>-0.51700000000000002</v>
          </cell>
          <cell r="AI29">
            <v>-0.32200000000000001</v>
          </cell>
          <cell r="AJ29">
            <v>0.36399999999999999</v>
          </cell>
          <cell r="AK29">
            <v>0.495</v>
          </cell>
          <cell r="AL29">
            <v>-0.61299999999999999</v>
          </cell>
          <cell r="AM29">
            <v>-0.51800000000000002</v>
          </cell>
          <cell r="AN29">
            <v>-0.77400000000000002</v>
          </cell>
          <cell r="AO29">
            <v>0.94099999999999995</v>
          </cell>
          <cell r="AP29">
            <v>6.2270000000000003</v>
          </cell>
          <cell r="AQ29">
            <v>-0.44900000000000001</v>
          </cell>
          <cell r="AR29">
            <v>-2.5000000000000001E-2</v>
          </cell>
          <cell r="AS29">
            <v>0.16900000000000001</v>
          </cell>
          <cell r="AT29">
            <v>-2.0720000000000001</v>
          </cell>
          <cell r="AU29">
            <v>-2.6360000000000001</v>
          </cell>
          <cell r="AV29">
            <v>1.044</v>
          </cell>
          <cell r="AW29">
            <v>-0.309</v>
          </cell>
          <cell r="AX29">
            <v>-7.2149999999999999</v>
          </cell>
          <cell r="AY29">
            <v>-3.234</v>
          </cell>
          <cell r="AZ29">
            <v>-0.39500000000000002</v>
          </cell>
          <cell r="BA29">
            <v>-2.3860000000000001</v>
          </cell>
          <cell r="BB29">
            <v>-5.52</v>
          </cell>
          <cell r="BC29">
            <v>-0.71799999999999997</v>
          </cell>
          <cell r="BD29">
            <v>-13.837999999999999</v>
          </cell>
          <cell r="BE29">
            <v>-1.647</v>
          </cell>
          <cell r="BF29">
            <v>2.5099999999999998</v>
          </cell>
          <cell r="BG29">
            <v>3.0150000000000001</v>
          </cell>
          <cell r="BH29">
            <v>1.018</v>
          </cell>
          <cell r="BI29">
            <v>0.86199999999999999</v>
          </cell>
          <cell r="BJ29">
            <v>2.6349999999999998</v>
          </cell>
          <cell r="BK29">
            <v>1E-3</v>
          </cell>
          <cell r="BL29">
            <v>-0.65100000000000002</v>
          </cell>
          <cell r="BM29">
            <v>0.78700000000000003</v>
          </cell>
          <cell r="BN29">
            <v>0.56100000000000005</v>
          </cell>
          <cell r="BO29">
            <v>0.08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K30">
            <v>25.571000000000002</v>
          </cell>
          <cell r="L30">
            <v>71.802999999999997</v>
          </cell>
          <cell r="M30">
            <v>118.14400000000001</v>
          </cell>
          <cell r="N30">
            <v>212.149</v>
          </cell>
          <cell r="O30">
            <v>299.44200000000001</v>
          </cell>
          <cell r="P30">
            <v>372.31209999999999</v>
          </cell>
          <cell r="Q30">
            <v>449.125</v>
          </cell>
          <cell r="R30">
            <v>574.97699999999998</v>
          </cell>
          <cell r="S30">
            <v>448.97399999999999</v>
          </cell>
          <cell r="T30">
            <v>377.63200000000001</v>
          </cell>
          <cell r="U30">
            <v>387.79370935897498</v>
          </cell>
          <cell r="V30">
            <v>389.75439375845298</v>
          </cell>
          <cell r="W30">
            <v>401.96542898609101</v>
          </cell>
          <cell r="X30">
            <v>418.30620282343102</v>
          </cell>
          <cell r="AD30">
            <v>12.214</v>
          </cell>
          <cell r="AE30">
            <v>10.981999999999999</v>
          </cell>
          <cell r="AF30">
            <v>21.093</v>
          </cell>
          <cell r="AG30">
            <v>27.513999999999999</v>
          </cell>
          <cell r="AH30">
            <v>25.975999999999999</v>
          </cell>
          <cell r="AI30">
            <v>24.632999999999999</v>
          </cell>
          <cell r="AJ30">
            <v>29.065000000000001</v>
          </cell>
          <cell r="AK30">
            <v>38.47</v>
          </cell>
          <cell r="AL30">
            <v>40.621000000000002</v>
          </cell>
          <cell r="AM30">
            <v>42.164999999999999</v>
          </cell>
          <cell r="AN30">
            <v>52.744999999999997</v>
          </cell>
          <cell r="AO30">
            <v>76.617999999999995</v>
          </cell>
          <cell r="AP30">
            <v>66.284999999999997</v>
          </cell>
          <cell r="AQ30">
            <v>66.790999999999997</v>
          </cell>
          <cell r="AR30">
            <v>75.721000000000004</v>
          </cell>
          <cell r="AS30">
            <v>90.644999999999996</v>
          </cell>
          <cell r="AT30">
            <v>86.123999999999995</v>
          </cell>
          <cell r="AU30">
            <v>87.350099999999998</v>
          </cell>
          <cell r="AV30">
            <v>96.552000000000007</v>
          </cell>
          <cell r="AW30">
            <v>102.286</v>
          </cell>
          <cell r="AX30">
            <v>90.537999999999997</v>
          </cell>
          <cell r="AY30">
            <v>103.282</v>
          </cell>
          <cell r="AZ30">
            <v>117.16200000000001</v>
          </cell>
          <cell r="BA30">
            <v>138.143</v>
          </cell>
          <cell r="BB30">
            <v>114.845</v>
          </cell>
          <cell r="BC30">
            <v>142.81899999999999</v>
          </cell>
          <cell r="BD30">
            <v>150.685</v>
          </cell>
          <cell r="BE30">
            <v>166.62799999999999</v>
          </cell>
          <cell r="BF30">
            <v>119.16200000000001</v>
          </cell>
          <cell r="BG30">
            <v>116.092</v>
          </cell>
          <cell r="BH30">
            <v>114.00700000000001</v>
          </cell>
          <cell r="BI30">
            <v>99.712999999999994</v>
          </cell>
          <cell r="BJ30">
            <v>81.302000000000007</v>
          </cell>
          <cell r="BK30">
            <v>93.278000000000006</v>
          </cell>
          <cell r="BL30">
            <v>91.599000000000004</v>
          </cell>
          <cell r="BM30">
            <v>111.453</v>
          </cell>
          <cell r="BN30">
            <v>85.616</v>
          </cell>
          <cell r="BO30">
            <v>104.67400000000001</v>
          </cell>
          <cell r="BP30">
            <v>97.095783317065994</v>
          </cell>
          <cell r="BQ30">
            <v>100.40792604191</v>
          </cell>
          <cell r="BR30">
            <v>84.212450010609004</v>
          </cell>
          <cell r="BS30">
            <v>102.113801620969</v>
          </cell>
          <cell r="BT30">
            <v>97.992821758294994</v>
          </cell>
          <cell r="BU30">
            <v>105.43532036857999</v>
          </cell>
          <cell r="BV30">
            <v>84.589673011356993</v>
          </cell>
          <cell r="BW30">
            <v>104.731220176044</v>
          </cell>
          <cell r="BX30">
            <v>101.782496331286</v>
          </cell>
          <cell r="BY30">
            <v>110.86203946740299</v>
          </cell>
          <cell r="BZ30">
            <v>88.834493235701999</v>
          </cell>
          <cell r="CA30">
            <v>109.342169192657</v>
          </cell>
          <cell r="CB30">
            <v>105.707830006858</v>
          </cell>
          <cell r="CC30">
            <v>114.421710388215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K38">
            <v>71.686999999999998</v>
          </cell>
          <cell r="L38">
            <v>112.334</v>
          </cell>
          <cell r="M38">
            <v>184.33500000000001</v>
          </cell>
          <cell r="N38">
            <v>261.54000000000002</v>
          </cell>
          <cell r="O38">
            <v>527.03800000000001</v>
          </cell>
          <cell r="P38">
            <v>516.63</v>
          </cell>
          <cell r="Q38">
            <v>447.22399999999999</v>
          </cell>
          <cell r="R38">
            <v>1129.761</v>
          </cell>
          <cell r="S38">
            <v>808.11800000000005</v>
          </cell>
          <cell r="T38">
            <v>547.23</v>
          </cell>
          <cell r="U38">
            <v>429.94397332179301</v>
          </cell>
          <cell r="V38">
            <v>766.95911555068506</v>
          </cell>
          <cell r="W38">
            <v>1125.6465704463701</v>
          </cell>
          <cell r="X38">
            <v>1489.6224453781499</v>
          </cell>
          <cell r="AD38">
            <v>67.503</v>
          </cell>
          <cell r="AE38">
            <v>70.180000000000007</v>
          </cell>
          <cell r="AF38">
            <v>82.62</v>
          </cell>
          <cell r="AG38">
            <v>112.334</v>
          </cell>
          <cell r="AH38">
            <v>129.72300000000001</v>
          </cell>
          <cell r="AI38">
            <v>89.203999999999994</v>
          </cell>
          <cell r="AJ38">
            <v>168.03100000000001</v>
          </cell>
          <cell r="AK38">
            <v>184.33500000000001</v>
          </cell>
          <cell r="AL38">
            <v>323.70800000000003</v>
          </cell>
          <cell r="AM38">
            <v>354.18200000000002</v>
          </cell>
          <cell r="AN38">
            <v>265.75299999999999</v>
          </cell>
          <cell r="AO38">
            <v>261.54000000000002</v>
          </cell>
          <cell r="AP38">
            <v>239.35900000000001</v>
          </cell>
          <cell r="AQ38">
            <v>420.98200000000003</v>
          </cell>
          <cell r="AR38">
            <v>418.58699999999999</v>
          </cell>
          <cell r="AS38">
            <v>527.03800000000001</v>
          </cell>
          <cell r="AT38">
            <v>426.90199999999999</v>
          </cell>
          <cell r="AU38">
            <v>461.80399999999997</v>
          </cell>
          <cell r="AV38">
            <v>492.07400000000001</v>
          </cell>
          <cell r="AW38">
            <v>516.63</v>
          </cell>
          <cell r="AX38">
            <v>447.22399999999999</v>
          </cell>
          <cell r="AY38">
            <v>641.71199999999999</v>
          </cell>
          <cell r="AZ38">
            <v>446.98099999999999</v>
          </cell>
          <cell r="BA38">
            <v>447.22399999999999</v>
          </cell>
          <cell r="BB38">
            <v>873.58600000000001</v>
          </cell>
          <cell r="BC38">
            <v>966.74</v>
          </cell>
          <cell r="BD38">
            <v>539.55499999999995</v>
          </cell>
          <cell r="BE38">
            <v>1129.761</v>
          </cell>
          <cell r="BF38">
            <v>961.08799999999997</v>
          </cell>
          <cell r="BG38">
            <v>1005.302</v>
          </cell>
          <cell r="BH38">
            <v>873.05100000000004</v>
          </cell>
          <cell r="BI38">
            <v>808.11800000000005</v>
          </cell>
          <cell r="BJ38">
            <v>734.65599999999995</v>
          </cell>
          <cell r="BK38">
            <v>768.30200000000002</v>
          </cell>
          <cell r="BL38">
            <v>846.93600000000004</v>
          </cell>
          <cell r="BM38">
            <v>547.23</v>
          </cell>
          <cell r="BN38">
            <v>517.84199999999998</v>
          </cell>
          <cell r="BO38">
            <v>474.65</v>
          </cell>
          <cell r="BP38">
            <v>443.12014810236502</v>
          </cell>
          <cell r="BQ38">
            <v>429.94397332179301</v>
          </cell>
          <cell r="BR38">
            <v>546.63037103466797</v>
          </cell>
          <cell r="BS38">
            <v>659.17287815444695</v>
          </cell>
          <cell r="BT38">
            <v>717.95984598570703</v>
          </cell>
          <cell r="BU38">
            <v>766.95911555068506</v>
          </cell>
          <cell r="BV38">
            <v>892.67314857535098</v>
          </cell>
          <cell r="BW38">
            <v>1011.76704641464</v>
          </cell>
          <cell r="BX38">
            <v>1068.21519987326</v>
          </cell>
          <cell r="BY38">
            <v>1125.6465704463701</v>
          </cell>
          <cell r="BZ38">
            <v>1252.97910913346</v>
          </cell>
          <cell r="CA38">
            <v>1370.5781484445599</v>
          </cell>
          <cell r="CB38">
            <v>1422.4043983511301</v>
          </cell>
          <cell r="CC38">
            <v>1489.6224453781499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K39">
            <v>66.488</v>
          </cell>
          <cell r="L39">
            <v>110.77800000000001</v>
          </cell>
          <cell r="M39">
            <v>174.64599999999999</v>
          </cell>
          <cell r="N39">
            <v>203.542</v>
          </cell>
          <cell r="O39">
            <v>199.548</v>
          </cell>
          <cell r="P39">
            <v>217.58699999999999</v>
          </cell>
          <cell r="Q39">
            <v>280.18599999999998</v>
          </cell>
          <cell r="R39">
            <v>381.41699999999997</v>
          </cell>
          <cell r="S39">
            <v>382.74099999999999</v>
          </cell>
          <cell r="T39">
            <v>428.26600000000002</v>
          </cell>
          <cell r="U39">
            <v>438.70661096446901</v>
          </cell>
          <cell r="V39">
            <v>454.77189655313799</v>
          </cell>
          <cell r="W39">
            <v>449.348296376522</v>
          </cell>
          <cell r="X39">
            <v>438.36160171800299</v>
          </cell>
          <cell r="AD39">
            <v>77.174000000000007</v>
          </cell>
          <cell r="AE39">
            <v>104.67400000000001</v>
          </cell>
          <cell r="AF39">
            <v>111.96899999999999</v>
          </cell>
          <cell r="AG39">
            <v>110.77800000000001</v>
          </cell>
          <cell r="AH39">
            <v>125.202</v>
          </cell>
          <cell r="AI39">
            <v>117.267</v>
          </cell>
          <cell r="AJ39">
            <v>139.95400000000001</v>
          </cell>
          <cell r="AK39">
            <v>174.64599999999999</v>
          </cell>
          <cell r="AL39">
            <v>193.988</v>
          </cell>
          <cell r="AM39">
            <v>185.46199999999999</v>
          </cell>
          <cell r="AN39">
            <v>172.88300000000001</v>
          </cell>
          <cell r="AO39">
            <v>203.542</v>
          </cell>
          <cell r="AP39">
            <v>183.846</v>
          </cell>
          <cell r="AQ39">
            <v>174.46</v>
          </cell>
          <cell r="AR39">
            <v>169.131</v>
          </cell>
          <cell r="AS39">
            <v>199.548</v>
          </cell>
          <cell r="AT39">
            <v>215.29300000000001</v>
          </cell>
          <cell r="AU39">
            <v>215.66499999999999</v>
          </cell>
          <cell r="AV39">
            <v>216.04900000000001</v>
          </cell>
          <cell r="AW39">
            <v>217.58699999999999</v>
          </cell>
          <cell r="AX39">
            <v>280.85599999999999</v>
          </cell>
          <cell r="AY39">
            <v>228.62200000000001</v>
          </cell>
          <cell r="AZ39">
            <v>247.97200000000001</v>
          </cell>
          <cell r="BA39">
            <v>280.18599999999998</v>
          </cell>
          <cell r="BB39">
            <v>305.053</v>
          </cell>
          <cell r="BC39">
            <v>316.49799999999999</v>
          </cell>
          <cell r="BD39">
            <v>333.95499999999998</v>
          </cell>
          <cell r="BE39">
            <v>381.41699999999997</v>
          </cell>
          <cell r="BF39">
            <v>382.4</v>
          </cell>
          <cell r="BG39">
            <v>372.57100000000003</v>
          </cell>
          <cell r="BH39">
            <v>379.95299999999997</v>
          </cell>
          <cell r="BI39">
            <v>382.74099999999999</v>
          </cell>
          <cell r="BJ39">
            <v>396.834</v>
          </cell>
          <cell r="BK39">
            <v>387.71499999999997</v>
          </cell>
          <cell r="BL39">
            <v>398.43599999999998</v>
          </cell>
          <cell r="BM39">
            <v>428.26600000000002</v>
          </cell>
          <cell r="BN39">
            <v>416.24900000000002</v>
          </cell>
          <cell r="BO39">
            <v>394.05399999999997</v>
          </cell>
          <cell r="BP39">
            <v>407.48538513135799</v>
          </cell>
          <cell r="BQ39">
            <v>438.70661096446901</v>
          </cell>
          <cell r="BR39">
            <v>416.193489496898</v>
          </cell>
          <cell r="BS39">
            <v>390.85118266544902</v>
          </cell>
          <cell r="BT39">
            <v>405.777611520802</v>
          </cell>
          <cell r="BU39">
            <v>454.77189655313799</v>
          </cell>
          <cell r="BV39">
            <v>430.77636632953602</v>
          </cell>
          <cell r="BW39">
            <v>393.82276287114502</v>
          </cell>
          <cell r="BX39">
            <v>409.50119450124203</v>
          </cell>
          <cell r="BY39">
            <v>449.348296376522</v>
          </cell>
          <cell r="BZ39">
            <v>434.42119594010597</v>
          </cell>
          <cell r="CA39">
            <v>396.69752322768198</v>
          </cell>
          <cell r="CB39">
            <v>413.640952314054</v>
          </cell>
          <cell r="CC39">
            <v>438.36160171800299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P40">
            <v>0</v>
          </cell>
          <cell r="AW40">
            <v>0</v>
          </cell>
          <cell r="AX40">
            <v>0</v>
          </cell>
          <cell r="AY40">
            <v>0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K41">
            <v>36.726999999999997</v>
          </cell>
          <cell r="L41">
            <v>40.209000000000003</v>
          </cell>
          <cell r="M41">
            <v>62.634999999999998</v>
          </cell>
          <cell r="N41">
            <v>50.201000000000001</v>
          </cell>
          <cell r="O41">
            <v>69.241</v>
          </cell>
          <cell r="P41">
            <v>107.425</v>
          </cell>
          <cell r="Q41">
            <v>127.517</v>
          </cell>
          <cell r="R41">
            <v>190.12799999999999</v>
          </cell>
          <cell r="S41">
            <v>218.66800000000001</v>
          </cell>
          <cell r="T41">
            <v>189.00399999999999</v>
          </cell>
          <cell r="U41">
            <v>214.685876507232</v>
          </cell>
          <cell r="V41">
            <v>219.48011842929901</v>
          </cell>
          <cell r="W41">
            <v>222.989437050389</v>
          </cell>
          <cell r="X41">
            <v>225.15114589886201</v>
          </cell>
          <cell r="AD41">
            <v>12.202999999999999</v>
          </cell>
          <cell r="AE41">
            <v>72.454999999999998</v>
          </cell>
          <cell r="AF41">
            <v>47.901000000000003</v>
          </cell>
          <cell r="AG41">
            <v>40.209000000000003</v>
          </cell>
          <cell r="AH41">
            <v>36.713000000000001</v>
          </cell>
          <cell r="AI41">
            <v>28.788</v>
          </cell>
          <cell r="AJ41">
            <v>31.89</v>
          </cell>
          <cell r="AK41">
            <v>62.634999999999998</v>
          </cell>
          <cell r="AL41">
            <v>72.287000000000006</v>
          </cell>
          <cell r="AM41">
            <v>56.063000000000002</v>
          </cell>
          <cell r="AN41">
            <v>55.158999999999999</v>
          </cell>
          <cell r="AO41">
            <v>50.201000000000001</v>
          </cell>
          <cell r="AP41">
            <v>57.192</v>
          </cell>
          <cell r="AQ41">
            <v>51.174999999999997</v>
          </cell>
          <cell r="AR41">
            <v>69.418000000000006</v>
          </cell>
          <cell r="AS41">
            <v>69.241</v>
          </cell>
          <cell r="AT41">
            <v>76.192999999999998</v>
          </cell>
          <cell r="AU41">
            <v>72.468000000000004</v>
          </cell>
          <cell r="AV41">
            <v>89.311999999999998</v>
          </cell>
          <cell r="AW41">
            <v>107.425</v>
          </cell>
          <cell r="AX41">
            <v>126.84699999999999</v>
          </cell>
          <cell r="AY41">
            <v>111.616</v>
          </cell>
          <cell r="AZ41">
            <v>124.08199999999999</v>
          </cell>
          <cell r="BA41">
            <v>127.517</v>
          </cell>
          <cell r="BB41">
            <v>98.486999999999995</v>
          </cell>
          <cell r="BC41">
            <v>94.932000000000002</v>
          </cell>
          <cell r="BD41">
            <v>106.04900000000001</v>
          </cell>
          <cell r="BE41">
            <v>190.12799999999999</v>
          </cell>
          <cell r="BF41">
            <v>220.18600000000001</v>
          </cell>
          <cell r="BG41">
            <v>190.898</v>
          </cell>
          <cell r="BH41">
            <v>171.60599999999999</v>
          </cell>
          <cell r="BI41">
            <v>218.66800000000001</v>
          </cell>
          <cell r="BJ41">
            <v>229.185</v>
          </cell>
          <cell r="BK41">
            <v>229.761</v>
          </cell>
          <cell r="BL41">
            <v>225.77199999999999</v>
          </cell>
          <cell r="BM41">
            <v>189.00399999999999</v>
          </cell>
          <cell r="BN41">
            <v>220.77600000000001</v>
          </cell>
          <cell r="BO41">
            <v>211.29</v>
          </cell>
          <cell r="BP41">
            <v>208.351078198171</v>
          </cell>
          <cell r="BQ41">
            <v>214.685876507232</v>
          </cell>
          <cell r="BR41">
            <v>210.16766401716799</v>
          </cell>
          <cell r="BS41">
            <v>212.505557119705</v>
          </cell>
          <cell r="BT41">
            <v>210.12400743387201</v>
          </cell>
          <cell r="BU41">
            <v>219.48011842929901</v>
          </cell>
          <cell r="BV41">
            <v>215.39217938336199</v>
          </cell>
          <cell r="BW41">
            <v>217.54410265875501</v>
          </cell>
          <cell r="BX41">
            <v>215.319705459483</v>
          </cell>
          <cell r="BY41">
            <v>222.989437050389</v>
          </cell>
          <cell r="BZ41">
            <v>216.68120821301699</v>
          </cell>
          <cell r="CA41">
            <v>218.67189620468</v>
          </cell>
          <cell r="CB41">
            <v>216.859101558547</v>
          </cell>
          <cell r="CC41">
            <v>225.15114589886201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K42">
            <v>174.90199999999999</v>
          </cell>
          <cell r="L42">
            <v>263.32100000000003</v>
          </cell>
          <cell r="M42">
            <v>421.61599999999999</v>
          </cell>
          <cell r="N42">
            <v>515.28300000000002</v>
          </cell>
          <cell r="O42">
            <v>795.827</v>
          </cell>
          <cell r="P42">
            <v>841.64200000000005</v>
          </cell>
          <cell r="Q42">
            <v>854.92700000000002</v>
          </cell>
          <cell r="R42">
            <v>1701.306</v>
          </cell>
          <cell r="S42">
            <v>1409.527</v>
          </cell>
          <cell r="T42">
            <v>1164.5</v>
          </cell>
          <cell r="U42">
            <v>1083.33646079349</v>
          </cell>
          <cell r="V42">
            <v>1441.21113053312</v>
          </cell>
          <cell r="W42">
            <v>1797.9843038732799</v>
          </cell>
          <cell r="X42">
            <v>2153.1351929950201</v>
          </cell>
          <cell r="AD42">
            <v>156.88</v>
          </cell>
          <cell r="AE42">
            <v>247.309</v>
          </cell>
          <cell r="AF42">
            <v>242.49</v>
          </cell>
          <cell r="AG42">
            <v>263.32100000000003</v>
          </cell>
          <cell r="AH42">
            <v>291.63799999999998</v>
          </cell>
          <cell r="AI42">
            <v>235.25899999999999</v>
          </cell>
          <cell r="AJ42">
            <v>339.875</v>
          </cell>
          <cell r="AK42">
            <v>421.61599999999999</v>
          </cell>
          <cell r="AL42">
            <v>589.98299999999995</v>
          </cell>
          <cell r="AM42">
            <v>595.70699999999999</v>
          </cell>
          <cell r="AN42">
            <v>493.79500000000002</v>
          </cell>
          <cell r="AO42">
            <v>515.28300000000002</v>
          </cell>
          <cell r="AP42">
            <v>480.39699999999999</v>
          </cell>
          <cell r="AQ42">
            <v>646.61699999999996</v>
          </cell>
          <cell r="AR42">
            <v>657.13599999999997</v>
          </cell>
          <cell r="AS42">
            <v>795.827</v>
          </cell>
          <cell r="AT42">
            <v>718.38800000000003</v>
          </cell>
          <cell r="AU42">
            <v>749.93700000000001</v>
          </cell>
          <cell r="AV42">
            <v>797.43499999999995</v>
          </cell>
          <cell r="AW42">
            <v>841.64200000000005</v>
          </cell>
          <cell r="AX42">
            <v>854.92700000000002</v>
          </cell>
          <cell r="AY42">
            <v>981.95</v>
          </cell>
          <cell r="AZ42">
            <v>819.03499999999997</v>
          </cell>
          <cell r="BA42">
            <v>854.92700000000002</v>
          </cell>
          <cell r="BB42">
            <v>1277.126</v>
          </cell>
          <cell r="BC42">
            <v>1378.17</v>
          </cell>
          <cell r="BD42">
            <v>979.55899999999997</v>
          </cell>
          <cell r="BE42">
            <v>1701.306</v>
          </cell>
          <cell r="BF42">
            <v>1563.674</v>
          </cell>
          <cell r="BG42">
            <v>1568.771</v>
          </cell>
          <cell r="BH42">
            <v>1424.61</v>
          </cell>
          <cell r="BI42">
            <v>1409.527</v>
          </cell>
          <cell r="BJ42">
            <v>1360.675</v>
          </cell>
          <cell r="BK42">
            <v>1385.778</v>
          </cell>
          <cell r="BL42">
            <v>1471.144</v>
          </cell>
          <cell r="BM42">
            <v>1164.5</v>
          </cell>
          <cell r="BN42">
            <v>1154.867</v>
          </cell>
          <cell r="BO42">
            <v>1079.9939999999999</v>
          </cell>
          <cell r="BP42">
            <v>1058.95661143189</v>
          </cell>
          <cell r="BQ42">
            <v>1083.33646079349</v>
          </cell>
          <cell r="BR42">
            <v>1172.99152454873</v>
          </cell>
          <cell r="BS42">
            <v>1262.5296179396</v>
          </cell>
          <cell r="BT42">
            <v>1333.8614649403801</v>
          </cell>
          <cell r="BU42">
            <v>1441.21113053312</v>
          </cell>
          <cell r="BV42">
            <v>1538.84169428825</v>
          </cell>
          <cell r="BW42">
            <v>1623.1339119445399</v>
          </cell>
          <cell r="BX42">
            <v>1693.03609983399</v>
          </cell>
          <cell r="BY42">
            <v>1797.9843038732799</v>
          </cell>
          <cell r="BZ42">
            <v>1904.0815132865901</v>
          </cell>
          <cell r="CA42">
            <v>1985.9475678769199</v>
          </cell>
          <cell r="CB42">
            <v>2052.90445222373</v>
          </cell>
          <cell r="CC42">
            <v>2153.1351929950201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K43">
            <v>31.244</v>
          </cell>
          <cell r="L43">
            <v>54.853999999999999</v>
          </cell>
          <cell r="M43">
            <v>72.66</v>
          </cell>
          <cell r="N43">
            <v>95.192999999999998</v>
          </cell>
          <cell r="O43">
            <v>118.366</v>
          </cell>
          <cell r="P43">
            <v>148.90700000000001</v>
          </cell>
          <cell r="Q43">
            <v>191.63399999999999</v>
          </cell>
          <cell r="R43">
            <v>255.191</v>
          </cell>
          <cell r="S43">
            <v>339.84800000000001</v>
          </cell>
          <cell r="T43">
            <v>422.01</v>
          </cell>
          <cell r="U43">
            <v>475.37160196553998</v>
          </cell>
          <cell r="V43">
            <v>530.18443733838001</v>
          </cell>
          <cell r="W43">
            <v>481.27775965999399</v>
          </cell>
          <cell r="X43">
            <v>537.17185768056197</v>
          </cell>
          <cell r="AD43">
            <v>15.419</v>
          </cell>
          <cell r="AE43">
            <v>29.184000000000001</v>
          </cell>
          <cell r="AF43">
            <v>28.099</v>
          </cell>
          <cell r="AG43">
            <v>30.7</v>
          </cell>
          <cell r="AH43">
            <v>30.888000000000002</v>
          </cell>
          <cell r="AI43">
            <v>31.754999999999999</v>
          </cell>
          <cell r="AJ43">
            <v>37.018000000000001</v>
          </cell>
          <cell r="AK43">
            <v>37.618000000000002</v>
          </cell>
          <cell r="AL43">
            <v>38.731999999999999</v>
          </cell>
          <cell r="AM43">
            <v>37.715000000000003</v>
          </cell>
          <cell r="AN43">
            <v>43.328000000000003</v>
          </cell>
          <cell r="AO43">
            <v>46.484999999999999</v>
          </cell>
          <cell r="AP43">
            <v>52.665999999999997</v>
          </cell>
          <cell r="AQ43">
            <v>51.898000000000003</v>
          </cell>
          <cell r="AR43">
            <v>51.732999999999997</v>
          </cell>
          <cell r="AS43">
            <v>53.468000000000004</v>
          </cell>
          <cell r="AT43">
            <v>53.094000000000001</v>
          </cell>
          <cell r="AU43">
            <v>53.286000000000001</v>
          </cell>
          <cell r="AV43">
            <v>56.372</v>
          </cell>
          <cell r="AW43">
            <v>62.082999999999998</v>
          </cell>
          <cell r="AX43">
            <v>78.218000000000004</v>
          </cell>
          <cell r="AY43">
            <v>69.135000000000005</v>
          </cell>
          <cell r="AZ43">
            <v>79.623000000000005</v>
          </cell>
          <cell r="BA43">
            <v>78.218000000000004</v>
          </cell>
          <cell r="BB43">
            <v>97.76</v>
          </cell>
          <cell r="BC43">
            <v>99.63</v>
          </cell>
          <cell r="BD43">
            <v>112.039</v>
          </cell>
          <cell r="BE43">
            <v>116.134</v>
          </cell>
          <cell r="BF43">
            <v>128.72999999999999</v>
          </cell>
          <cell r="BG43">
            <v>132.648</v>
          </cell>
          <cell r="BH43">
            <v>137.541</v>
          </cell>
          <cell r="BI43">
            <v>160.97300000000001</v>
          </cell>
          <cell r="BJ43">
            <v>142.971</v>
          </cell>
          <cell r="BK43">
            <v>144.173</v>
          </cell>
          <cell r="BL43">
            <v>154.72200000000001</v>
          </cell>
          <cell r="BM43">
            <v>191.411</v>
          </cell>
          <cell r="BN43">
            <v>191.35</v>
          </cell>
          <cell r="BO43">
            <v>185.98500000000001</v>
          </cell>
          <cell r="BP43">
            <v>184.707940783162</v>
          </cell>
          <cell r="BQ43">
            <v>187.84293394643299</v>
          </cell>
          <cell r="BR43">
            <v>188.279456506222</v>
          </cell>
          <cell r="BS43">
            <v>187.78690906098501</v>
          </cell>
          <cell r="BT43">
            <v>188.18732095553199</v>
          </cell>
          <cell r="BU43">
            <v>192.97904081861</v>
          </cell>
          <cell r="BV43">
            <v>194.14969450535301</v>
          </cell>
          <cell r="BW43">
            <v>194.28935035579099</v>
          </cell>
          <cell r="BX43">
            <v>195.33174374210401</v>
          </cell>
          <cell r="BY43">
            <v>200.92600365329301</v>
          </cell>
          <cell r="BZ43">
            <v>202.703841180072</v>
          </cell>
          <cell r="CA43">
            <v>203.355408795047</v>
          </cell>
          <cell r="CB43">
            <v>204.96558143946501</v>
          </cell>
          <cell r="CC43">
            <v>211.34857732072001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K44">
            <v>-16.911000000000001</v>
          </cell>
          <cell r="L44">
            <v>-24.154</v>
          </cell>
          <cell r="M44">
            <v>-35.042000000000002</v>
          </cell>
          <cell r="N44">
            <v>-48.707999999999998</v>
          </cell>
          <cell r="O44">
            <v>-64.897999999999996</v>
          </cell>
          <cell r="P44">
            <v>-86.823999999999998</v>
          </cell>
          <cell r="Q44">
            <v>-113.416</v>
          </cell>
          <cell r="R44">
            <v>-139.05699999999999</v>
          </cell>
          <cell r="S44">
            <v>-178.875</v>
          </cell>
          <cell r="T44">
            <v>-230.59899999999999</v>
          </cell>
          <cell r="U44">
            <v>-287.52866801910699</v>
          </cell>
          <cell r="V44">
            <v>-337.20539651976901</v>
          </cell>
          <cell r="W44">
            <v>-280.35175600670198</v>
          </cell>
          <cell r="X44">
            <v>-325.82328035984199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K45">
            <v>14.333</v>
          </cell>
          <cell r="L45">
            <v>30.7</v>
          </cell>
          <cell r="M45">
            <v>37.618000000000002</v>
          </cell>
          <cell r="N45">
            <v>46.484999999999999</v>
          </cell>
          <cell r="O45">
            <v>53.468000000000004</v>
          </cell>
          <cell r="P45">
            <v>62.082999999999998</v>
          </cell>
          <cell r="Q45">
            <v>78.218000000000004</v>
          </cell>
          <cell r="R45">
            <v>116.134</v>
          </cell>
          <cell r="S45">
            <v>160.97300000000001</v>
          </cell>
          <cell r="T45">
            <v>191.411</v>
          </cell>
          <cell r="U45">
            <v>187.84293394643299</v>
          </cell>
          <cell r="V45">
            <v>192.97904081861</v>
          </cell>
          <cell r="W45">
            <v>200.92600365329301</v>
          </cell>
          <cell r="X45">
            <v>211.34857732072001</v>
          </cell>
          <cell r="AD45">
            <v>15.419</v>
          </cell>
          <cell r="AE45">
            <v>29.184000000000001</v>
          </cell>
          <cell r="AF45">
            <v>28.099</v>
          </cell>
          <cell r="AG45">
            <v>30.7</v>
          </cell>
          <cell r="AH45">
            <v>30.888000000000002</v>
          </cell>
          <cell r="AI45">
            <v>31.754999999999999</v>
          </cell>
          <cell r="AJ45">
            <v>37.018000000000001</v>
          </cell>
          <cell r="AK45">
            <v>37.618000000000002</v>
          </cell>
          <cell r="AL45">
            <v>38.731999999999999</v>
          </cell>
          <cell r="AM45">
            <v>37.715000000000003</v>
          </cell>
          <cell r="AN45">
            <v>43.328000000000003</v>
          </cell>
          <cell r="AO45">
            <v>46.484999999999999</v>
          </cell>
          <cell r="AP45">
            <v>52.665999999999997</v>
          </cell>
          <cell r="AQ45">
            <v>51.898000000000003</v>
          </cell>
          <cell r="AR45">
            <v>51.732999999999997</v>
          </cell>
          <cell r="AS45">
            <v>53.468000000000004</v>
          </cell>
          <cell r="AT45">
            <v>53.094000000000001</v>
          </cell>
          <cell r="AU45">
            <v>53.286000000000001</v>
          </cell>
          <cell r="AV45">
            <v>56.372</v>
          </cell>
          <cell r="AW45">
            <v>62.082999999999998</v>
          </cell>
          <cell r="AX45">
            <v>78.218000000000004</v>
          </cell>
          <cell r="AY45">
            <v>69.135000000000005</v>
          </cell>
          <cell r="AZ45">
            <v>79.623000000000005</v>
          </cell>
          <cell r="BA45">
            <v>78.218000000000004</v>
          </cell>
          <cell r="BB45">
            <v>97.76</v>
          </cell>
          <cell r="BC45">
            <v>99.63</v>
          </cell>
          <cell r="BD45">
            <v>112.039</v>
          </cell>
          <cell r="BE45">
            <v>116.134</v>
          </cell>
          <cell r="BF45">
            <v>128.72999999999999</v>
          </cell>
          <cell r="BG45">
            <v>132.648</v>
          </cell>
          <cell r="BH45">
            <v>137.541</v>
          </cell>
          <cell r="BI45">
            <v>160.97300000000001</v>
          </cell>
          <cell r="BJ45">
            <v>142.971</v>
          </cell>
          <cell r="BK45">
            <v>144.173</v>
          </cell>
          <cell r="BL45">
            <v>154.72200000000001</v>
          </cell>
          <cell r="BM45">
            <v>191.411</v>
          </cell>
          <cell r="BN45">
            <v>191.35</v>
          </cell>
          <cell r="BO45">
            <v>185.98500000000001</v>
          </cell>
          <cell r="BP45">
            <v>184.707940783162</v>
          </cell>
          <cell r="BQ45">
            <v>187.84293394643299</v>
          </cell>
          <cell r="BR45">
            <v>188.279456506222</v>
          </cell>
          <cell r="BS45">
            <v>187.78690906098501</v>
          </cell>
          <cell r="BT45">
            <v>188.18732095553199</v>
          </cell>
          <cell r="BU45">
            <v>192.97904081861</v>
          </cell>
          <cell r="BV45">
            <v>194.14969450535301</v>
          </cell>
          <cell r="BW45">
            <v>194.28935035579099</v>
          </cell>
          <cell r="BX45">
            <v>195.33174374210401</v>
          </cell>
          <cell r="BY45">
            <v>200.92600365329301</v>
          </cell>
          <cell r="BZ45">
            <v>202.703841180072</v>
          </cell>
          <cell r="CA45">
            <v>203.355408795047</v>
          </cell>
          <cell r="CB45">
            <v>204.96558143946501</v>
          </cell>
          <cell r="CC45">
            <v>211.34857732072001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K46">
            <v>576.35900000000004</v>
          </cell>
          <cell r="L46">
            <v>975.31799999999998</v>
          </cell>
          <cell r="M46">
            <v>1731.979</v>
          </cell>
          <cell r="N46">
            <v>2394.4290000000001</v>
          </cell>
          <cell r="O46">
            <v>2849.2109999999998</v>
          </cell>
          <cell r="P46">
            <v>3136.7890000000002</v>
          </cell>
          <cell r="Q46">
            <v>3575.09</v>
          </cell>
          <cell r="R46">
            <v>4439.1000000000004</v>
          </cell>
          <cell r="S46">
            <v>4883.4474</v>
          </cell>
          <cell r="T46">
            <v>5018.5961600000001</v>
          </cell>
          <cell r="U46">
            <v>4825.2792539250004</v>
          </cell>
          <cell r="V46">
            <v>4698.1047192885098</v>
          </cell>
          <cell r="W46">
            <v>4586.6936983617097</v>
          </cell>
          <cell r="X46">
            <v>4492.0671309914496</v>
          </cell>
          <cell r="AD46">
            <v>546.08299999999997</v>
          </cell>
          <cell r="AE46">
            <v>952.66</v>
          </cell>
          <cell r="AF46">
            <v>924.82</v>
          </cell>
          <cell r="AG46">
            <v>919.37300000000005</v>
          </cell>
          <cell r="AH46">
            <v>922.58199999999999</v>
          </cell>
          <cell r="AI46">
            <v>981.32500000000005</v>
          </cell>
          <cell r="AJ46">
            <v>1142.8130000000001</v>
          </cell>
          <cell r="AK46">
            <v>1640.8320000000001</v>
          </cell>
          <cell r="AL46">
            <v>1727.1510000000001</v>
          </cell>
          <cell r="AM46">
            <v>1739.1089999999999</v>
          </cell>
          <cell r="AN46">
            <v>2093.5889999999999</v>
          </cell>
          <cell r="AO46">
            <v>2240.7959999999998</v>
          </cell>
          <cell r="AP46">
            <v>2459.212</v>
          </cell>
          <cell r="AQ46">
            <v>2442.7350000000001</v>
          </cell>
          <cell r="AR46">
            <v>2554.4</v>
          </cell>
          <cell r="AS46">
            <v>2597.808</v>
          </cell>
          <cell r="AT46">
            <v>2743.415</v>
          </cell>
          <cell r="AU46">
            <v>2745.866</v>
          </cell>
          <cell r="AV46">
            <v>2709.4690000000001</v>
          </cell>
          <cell r="AW46">
            <v>2763.808</v>
          </cell>
          <cell r="AX46">
            <v>3079.4569999999999</v>
          </cell>
          <cell r="AY46">
            <v>2727.2779999999998</v>
          </cell>
          <cell r="AZ46">
            <v>3076.154</v>
          </cell>
          <cell r="BA46">
            <v>3079.4569999999999</v>
          </cell>
          <cell r="BB46">
            <v>3120.8890000000001</v>
          </cell>
          <cell r="BC46">
            <v>3105.2080000000001</v>
          </cell>
          <cell r="BD46">
            <v>3645.5410000000002</v>
          </cell>
          <cell r="BE46">
            <v>3862.0149999999999</v>
          </cell>
          <cell r="BF46">
            <v>4254.174</v>
          </cell>
          <cell r="BG46">
            <v>4193.4579999999996</v>
          </cell>
          <cell r="BH46">
            <v>4223.9989999999998</v>
          </cell>
          <cell r="BI46">
            <v>4246.4759999999997</v>
          </cell>
          <cell r="BJ46">
            <v>4304.68</v>
          </cell>
          <cell r="BK46">
            <v>4299.8469999999998</v>
          </cell>
          <cell r="BL46">
            <v>4261.7520000000004</v>
          </cell>
          <cell r="BM46">
            <v>4326.3760000000002</v>
          </cell>
          <cell r="BN46">
            <v>4262.2650000000003</v>
          </cell>
          <cell r="BO46">
            <v>4207.2950000000001</v>
          </cell>
          <cell r="BP46">
            <v>4164.6669499999998</v>
          </cell>
          <cell r="BQ46">
            <v>4124.1703024999997</v>
          </cell>
          <cell r="BR46">
            <v>4085.6984873749998</v>
          </cell>
          <cell r="BS46">
            <v>4049.15026300625</v>
          </cell>
          <cell r="BT46">
            <v>4014.4294498559402</v>
          </cell>
          <cell r="BU46">
            <v>3981.4446773631398</v>
          </cell>
          <cell r="BV46">
            <v>3956.37625026862</v>
          </cell>
          <cell r="BW46">
            <v>3932.3105602578698</v>
          </cell>
          <cell r="BX46">
            <v>3909.2074978475598</v>
          </cell>
          <cell r="BY46">
            <v>3887.0285579336501</v>
          </cell>
          <cell r="BZ46">
            <v>3865.7367756163098</v>
          </cell>
          <cell r="CA46">
            <v>3845.2966645916499</v>
          </cell>
          <cell r="CB46">
            <v>3825.6741580079902</v>
          </cell>
          <cell r="CC46">
            <v>3806.8365516876702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K47">
            <v>-25.696000000000002</v>
          </cell>
          <cell r="L47">
            <v>-55.945</v>
          </cell>
          <cell r="M47">
            <v>-91.147000000000006</v>
          </cell>
          <cell r="N47">
            <v>-153.63300000000001</v>
          </cell>
          <cell r="O47">
            <v>-251.40299999999999</v>
          </cell>
          <cell r="P47">
            <v>-372.98099999999999</v>
          </cell>
          <cell r="Q47">
            <v>-495.63299999999998</v>
          </cell>
          <cell r="R47">
            <v>-577.08500000000004</v>
          </cell>
          <cell r="S47">
            <v>-636.97139999999899</v>
          </cell>
          <cell r="T47">
            <v>-692.22015999999996</v>
          </cell>
          <cell r="U47">
            <v>-701.10895142499999</v>
          </cell>
          <cell r="V47">
            <v>-716.66004192536502</v>
          </cell>
          <cell r="W47">
            <v>-699.66514042805704</v>
          </cell>
          <cell r="X47">
            <v>-685.23057930378002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K48">
            <v>550.66300000000001</v>
          </cell>
          <cell r="L48">
            <v>919.37300000000005</v>
          </cell>
          <cell r="M48">
            <v>1640.8320000000001</v>
          </cell>
          <cell r="N48">
            <v>2240.7959999999998</v>
          </cell>
          <cell r="O48">
            <v>2597.808</v>
          </cell>
          <cell r="P48">
            <v>2763.808</v>
          </cell>
          <cell r="Q48">
            <v>3079.4569999999999</v>
          </cell>
          <cell r="R48">
            <v>3862.0149999999999</v>
          </cell>
          <cell r="S48">
            <v>4246.4759999999997</v>
          </cell>
          <cell r="T48">
            <v>4326.3760000000002</v>
          </cell>
          <cell r="U48">
            <v>4124.1703024999997</v>
          </cell>
          <cell r="V48">
            <v>3981.4446773631398</v>
          </cell>
          <cell r="W48">
            <v>3887.0285579336501</v>
          </cell>
          <cell r="X48">
            <v>3806.8365516876702</v>
          </cell>
          <cell r="AD48">
            <v>546.08299999999997</v>
          </cell>
          <cell r="AE48">
            <v>952.66</v>
          </cell>
          <cell r="AF48">
            <v>924.82</v>
          </cell>
          <cell r="AG48">
            <v>919.37300000000005</v>
          </cell>
          <cell r="AH48">
            <v>922.58199999999999</v>
          </cell>
          <cell r="AI48">
            <v>981.32500000000005</v>
          </cell>
          <cell r="AJ48">
            <v>1142.8130000000001</v>
          </cell>
          <cell r="AK48">
            <v>1640.8320000000001</v>
          </cell>
          <cell r="AL48">
            <v>1727.1510000000001</v>
          </cell>
          <cell r="AM48">
            <v>1739.1089999999999</v>
          </cell>
          <cell r="AN48">
            <v>2093.5889999999999</v>
          </cell>
          <cell r="AO48">
            <v>2240.7959999999998</v>
          </cell>
          <cell r="AP48">
            <v>2459.212</v>
          </cell>
          <cell r="AQ48">
            <v>2442.7350000000001</v>
          </cell>
          <cell r="AR48">
            <v>2554.4</v>
          </cell>
          <cell r="AS48">
            <v>2597.808</v>
          </cell>
          <cell r="AT48">
            <v>2743.415</v>
          </cell>
          <cell r="AU48">
            <v>2745.866</v>
          </cell>
          <cell r="AV48">
            <v>2709.4690000000001</v>
          </cell>
          <cell r="AW48">
            <v>2763.808</v>
          </cell>
          <cell r="AX48">
            <v>3079.4569999999999</v>
          </cell>
          <cell r="AY48">
            <v>2727.2779999999998</v>
          </cell>
          <cell r="AZ48">
            <v>3076.154</v>
          </cell>
          <cell r="BA48">
            <v>3079.4569999999999</v>
          </cell>
          <cell r="BB48">
            <v>3120.8890000000001</v>
          </cell>
          <cell r="BC48">
            <v>3105.2080000000001</v>
          </cell>
          <cell r="BD48">
            <v>3645.5410000000002</v>
          </cell>
          <cell r="BE48">
            <v>3862.0149999999999</v>
          </cell>
          <cell r="BF48">
            <v>4254.174</v>
          </cell>
          <cell r="BG48">
            <v>4193.4579999999996</v>
          </cell>
          <cell r="BH48">
            <v>4223.9989999999998</v>
          </cell>
          <cell r="BI48">
            <v>4246.4759999999997</v>
          </cell>
          <cell r="BJ48">
            <v>4304.68</v>
          </cell>
          <cell r="BK48">
            <v>4299.8469999999998</v>
          </cell>
          <cell r="BL48">
            <v>4261.7520000000004</v>
          </cell>
          <cell r="BM48">
            <v>4326.3760000000002</v>
          </cell>
          <cell r="BN48">
            <v>4262.2650000000003</v>
          </cell>
          <cell r="BO48">
            <v>4207.2950000000001</v>
          </cell>
          <cell r="BP48">
            <v>4164.6669499999998</v>
          </cell>
          <cell r="BQ48">
            <v>4124.1703024999997</v>
          </cell>
          <cell r="BR48">
            <v>4085.6984873749998</v>
          </cell>
          <cell r="BS48">
            <v>4049.15026300625</v>
          </cell>
          <cell r="BT48">
            <v>4014.4294498559402</v>
          </cell>
          <cell r="BU48">
            <v>3981.4446773631398</v>
          </cell>
          <cell r="BV48">
            <v>3956.37625026862</v>
          </cell>
          <cell r="BW48">
            <v>3932.3105602578698</v>
          </cell>
          <cell r="BX48">
            <v>3909.2074978475598</v>
          </cell>
          <cell r="BY48">
            <v>3887.0285579336501</v>
          </cell>
          <cell r="BZ48">
            <v>3865.7367756163098</v>
          </cell>
          <cell r="CA48">
            <v>3845.2966645916499</v>
          </cell>
          <cell r="CB48">
            <v>3825.6741580079902</v>
          </cell>
          <cell r="CC48">
            <v>3806.8365516876702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K50">
            <v>24.126999999999999</v>
          </cell>
          <cell r="L50">
            <v>0</v>
          </cell>
          <cell r="M50">
            <v>2.6280000000000001</v>
          </cell>
          <cell r="N50">
            <v>5.6000000000000001E-2</v>
          </cell>
          <cell r="O50">
            <v>0</v>
          </cell>
          <cell r="P50">
            <v>33.366</v>
          </cell>
          <cell r="Q50">
            <v>31.244</v>
          </cell>
          <cell r="R50">
            <v>0</v>
          </cell>
          <cell r="S50">
            <v>38.728000000000002</v>
          </cell>
          <cell r="T50">
            <v>40.973999999999997</v>
          </cell>
          <cell r="U50">
            <v>92.272000000000006</v>
          </cell>
          <cell r="V50">
            <v>92.272000000000006</v>
          </cell>
          <cell r="W50">
            <v>92.272000000000006</v>
          </cell>
          <cell r="X50">
            <v>92.272000000000006</v>
          </cell>
          <cell r="AD50">
            <v>3.7109999999999999</v>
          </cell>
          <cell r="AE50">
            <v>1.1020000000000001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7.8460000000000001</v>
          </cell>
          <cell r="AK50">
            <v>2.6280000000000001</v>
          </cell>
          <cell r="AL50">
            <v>0.63100000000000001</v>
          </cell>
          <cell r="AM50">
            <v>5.6000000000000001E-2</v>
          </cell>
          <cell r="AN50">
            <v>5.6000000000000001E-2</v>
          </cell>
          <cell r="AO50">
            <v>5.6000000000000001E-2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33.366</v>
          </cell>
          <cell r="AX50">
            <v>31.244</v>
          </cell>
          <cell r="AY50">
            <v>36.895000000000003</v>
          </cell>
          <cell r="AZ50">
            <v>36.616999999999997</v>
          </cell>
          <cell r="BA50">
            <v>31.244</v>
          </cell>
          <cell r="BB50">
            <v>10.226000000000001</v>
          </cell>
          <cell r="BC50">
            <v>10.109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38.728000000000002</v>
          </cell>
          <cell r="BJ50">
            <v>40.44</v>
          </cell>
          <cell r="BK50">
            <v>41.204000000000001</v>
          </cell>
          <cell r="BL50">
            <v>41.552</v>
          </cell>
          <cell r="BM50">
            <v>40.973999999999997</v>
          </cell>
          <cell r="BN50">
            <v>88.304000000000002</v>
          </cell>
          <cell r="BO50">
            <v>92.272000000000006</v>
          </cell>
          <cell r="BP50">
            <v>92.272000000000006</v>
          </cell>
          <cell r="BQ50">
            <v>92.272000000000006</v>
          </cell>
          <cell r="BR50">
            <v>92.272000000000006</v>
          </cell>
          <cell r="BS50">
            <v>92.272000000000006</v>
          </cell>
          <cell r="BT50">
            <v>92.272000000000006</v>
          </cell>
          <cell r="BU50">
            <v>92.272000000000006</v>
          </cell>
          <cell r="BV50">
            <v>92.272000000000006</v>
          </cell>
          <cell r="BW50">
            <v>92.272000000000006</v>
          </cell>
          <cell r="BX50">
            <v>92.272000000000006</v>
          </cell>
          <cell r="BY50">
            <v>92.272000000000006</v>
          </cell>
          <cell r="BZ50">
            <v>92.272000000000006</v>
          </cell>
          <cell r="CA50">
            <v>92.272000000000006</v>
          </cell>
          <cell r="CB50">
            <v>92.272000000000006</v>
          </cell>
          <cell r="CC50">
            <v>92.272000000000006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K51">
            <v>17.314</v>
          </cell>
          <cell r="L51">
            <v>21.68</v>
          </cell>
          <cell r="M51">
            <v>72.721000000000004</v>
          </cell>
          <cell r="N51">
            <v>43.634999999999998</v>
          </cell>
          <cell r="O51">
            <v>52.360999999999997</v>
          </cell>
          <cell r="P51">
            <v>73.843999999999994</v>
          </cell>
          <cell r="Q51">
            <v>82.691000000000003</v>
          </cell>
          <cell r="R51">
            <v>119.58499999999999</v>
          </cell>
          <cell r="S51">
            <v>141.62700000000001</v>
          </cell>
          <cell r="T51">
            <v>137.99700000000001</v>
          </cell>
          <cell r="U51">
            <v>150.69977912677501</v>
          </cell>
          <cell r="V51">
            <v>150.50909921805501</v>
          </cell>
          <cell r="W51">
            <v>153.437885681522</v>
          </cell>
          <cell r="X51">
            <v>155.51164309083299</v>
          </cell>
          <cell r="AD51">
            <v>17.559999999999999</v>
          </cell>
          <cell r="AE51">
            <v>37.966999999999999</v>
          </cell>
          <cell r="AF51">
            <v>27.154</v>
          </cell>
          <cell r="AG51">
            <v>21.68</v>
          </cell>
          <cell r="AH51">
            <v>23.672000000000001</v>
          </cell>
          <cell r="AI51">
            <v>25.818000000000001</v>
          </cell>
          <cell r="AJ51">
            <v>36.65</v>
          </cell>
          <cell r="AK51">
            <v>72.721000000000004</v>
          </cell>
          <cell r="AL51">
            <v>73.305999999999997</v>
          </cell>
          <cell r="AM51">
            <v>73.998000000000005</v>
          </cell>
          <cell r="AN51">
            <v>74.930999999999997</v>
          </cell>
          <cell r="AO51">
            <v>43.634999999999998</v>
          </cell>
          <cell r="AP51">
            <v>39.749000000000002</v>
          </cell>
          <cell r="AQ51">
            <v>40.206000000000003</v>
          </cell>
          <cell r="AR51">
            <v>42.984000000000002</v>
          </cell>
          <cell r="AS51">
            <v>52.360999999999997</v>
          </cell>
          <cell r="AT51">
            <v>69.456999999999994</v>
          </cell>
          <cell r="AU51">
            <v>77.503</v>
          </cell>
          <cell r="AV51">
            <v>67.628</v>
          </cell>
          <cell r="AW51">
            <v>73.843999999999994</v>
          </cell>
          <cell r="AX51">
            <v>82.691000000000003</v>
          </cell>
          <cell r="AY51">
            <v>72.254999999999995</v>
          </cell>
          <cell r="AZ51">
            <v>75.375</v>
          </cell>
          <cell r="BA51">
            <v>82.691000000000003</v>
          </cell>
          <cell r="BB51">
            <v>112.321</v>
          </cell>
          <cell r="BC51">
            <v>124.226</v>
          </cell>
          <cell r="BD51">
            <v>80.435000000000002</v>
          </cell>
          <cell r="BE51">
            <v>119.58499999999999</v>
          </cell>
          <cell r="BF51">
            <v>153.19</v>
          </cell>
          <cell r="BG51">
            <v>195.863</v>
          </cell>
          <cell r="BH51">
            <v>200.68799999999999</v>
          </cell>
          <cell r="BI51">
            <v>141.62700000000001</v>
          </cell>
          <cell r="BJ51">
            <v>177.387</v>
          </cell>
          <cell r="BK51">
            <v>181.86799999999999</v>
          </cell>
          <cell r="BL51">
            <v>184.01300000000001</v>
          </cell>
          <cell r="BM51">
            <v>137.99700000000001</v>
          </cell>
          <cell r="BN51">
            <v>150.71899999999999</v>
          </cell>
          <cell r="BO51">
            <v>147.32499999999999</v>
          </cell>
          <cell r="BP51">
            <v>144.40433668055499</v>
          </cell>
          <cell r="BQ51">
            <v>150.69977912677501</v>
          </cell>
          <cell r="BR51">
            <v>143.84182001749301</v>
          </cell>
          <cell r="BS51">
            <v>146.127562431005</v>
          </cell>
          <cell r="BT51">
            <v>143.79913726867099</v>
          </cell>
          <cell r="BU51">
            <v>150.50909921805501</v>
          </cell>
          <cell r="BV51">
            <v>146.14973057748401</v>
          </cell>
          <cell r="BW51">
            <v>148.21410055023401</v>
          </cell>
          <cell r="BX51">
            <v>146.08020533279901</v>
          </cell>
          <cell r="BY51">
            <v>153.437885681522</v>
          </cell>
          <cell r="BZ51">
            <v>147.38631388896999</v>
          </cell>
          <cell r="CA51">
            <v>149.296008608151</v>
          </cell>
          <cell r="CB51">
            <v>147.55696945325599</v>
          </cell>
          <cell r="CC51">
            <v>155.51164309083299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K52">
            <v>757.21199999999999</v>
          </cell>
          <cell r="L52">
            <v>1235.0740000000001</v>
          </cell>
          <cell r="M52">
            <v>2172.7869999999998</v>
          </cell>
          <cell r="N52">
            <v>2846.1990000000001</v>
          </cell>
          <cell r="O52">
            <v>3499.4639999999999</v>
          </cell>
          <cell r="P52">
            <v>3769.6990000000001</v>
          </cell>
          <cell r="Q52">
            <v>4095.2930000000001</v>
          </cell>
          <cell r="R52">
            <v>5799.04</v>
          </cell>
          <cell r="S52">
            <v>5958.6030000000001</v>
          </cell>
          <cell r="T52">
            <v>5820.2839999999997</v>
          </cell>
          <cell r="U52">
            <v>5575.2774763667003</v>
          </cell>
          <cell r="V52">
            <v>5795.3719479329302</v>
          </cell>
          <cell r="W52">
            <v>6068.6047511417501</v>
          </cell>
          <cell r="X52">
            <v>6356.0599650942404</v>
          </cell>
          <cell r="AD52">
            <v>735.94200000000001</v>
          </cell>
          <cell r="AE52">
            <v>1267.1199999999999</v>
          </cell>
          <cell r="AF52">
            <v>1222.5630000000001</v>
          </cell>
          <cell r="AG52">
            <v>1235.0740000000001</v>
          </cell>
          <cell r="AH52">
            <v>1268.78</v>
          </cell>
          <cell r="AI52">
            <v>1274.1569999999999</v>
          </cell>
          <cell r="AJ52">
            <v>1556.356</v>
          </cell>
          <cell r="AK52">
            <v>2172.7869999999998</v>
          </cell>
          <cell r="AL52">
            <v>2429.172</v>
          </cell>
          <cell r="AM52">
            <v>2446.529</v>
          </cell>
          <cell r="AN52">
            <v>2705.643</v>
          </cell>
          <cell r="AO52">
            <v>2846.1990000000001</v>
          </cell>
          <cell r="AP52">
            <v>3032.0239999999999</v>
          </cell>
          <cell r="AQ52">
            <v>3181.4560000000001</v>
          </cell>
          <cell r="AR52">
            <v>3306.2530000000002</v>
          </cell>
          <cell r="AS52">
            <v>3499.4639999999999</v>
          </cell>
          <cell r="AT52">
            <v>3584.3539999999998</v>
          </cell>
          <cell r="AU52">
            <v>3626.5920000000001</v>
          </cell>
          <cell r="AV52">
            <v>3630.904</v>
          </cell>
          <cell r="AW52">
            <v>3769.6990000000001</v>
          </cell>
          <cell r="AX52">
            <v>4095.2930000000001</v>
          </cell>
          <cell r="AY52">
            <v>3861.2080000000001</v>
          </cell>
          <cell r="AZ52">
            <v>4050.1869999999999</v>
          </cell>
          <cell r="BA52">
            <v>4095.2930000000001</v>
          </cell>
          <cell r="BB52">
            <v>4608.0959999999995</v>
          </cell>
          <cell r="BC52">
            <v>4707.2340000000004</v>
          </cell>
          <cell r="BD52">
            <v>4817.5739999999996</v>
          </cell>
          <cell r="BE52">
            <v>5799.04</v>
          </cell>
          <cell r="BF52">
            <v>6099.768</v>
          </cell>
          <cell r="BG52">
            <v>6090.74</v>
          </cell>
          <cell r="BH52">
            <v>5986.8379999999997</v>
          </cell>
          <cell r="BI52">
            <v>5958.6030000000001</v>
          </cell>
          <cell r="BJ52">
            <v>5985.7129999999997</v>
          </cell>
          <cell r="BK52">
            <v>6011.6660000000002</v>
          </cell>
          <cell r="BL52">
            <v>6071.6310000000003</v>
          </cell>
          <cell r="BM52">
            <v>5820.2839999999997</v>
          </cell>
          <cell r="BN52">
            <v>5786.1779999999999</v>
          </cell>
          <cell r="BO52">
            <v>5649.8270000000002</v>
          </cell>
          <cell r="BP52">
            <v>5581.96383889561</v>
          </cell>
          <cell r="BQ52">
            <v>5575.2774763667003</v>
          </cell>
          <cell r="BR52">
            <v>5620.0392884474504</v>
          </cell>
          <cell r="BS52">
            <v>5674.82235243784</v>
          </cell>
          <cell r="BT52">
            <v>5709.50537302052</v>
          </cell>
          <cell r="BU52">
            <v>5795.3719479329302</v>
          </cell>
          <cell r="BV52">
            <v>5864.7453696396997</v>
          </cell>
          <cell r="BW52">
            <v>5927.1759231084297</v>
          </cell>
          <cell r="BX52">
            <v>5972.8835467564504</v>
          </cell>
          <cell r="BY52">
            <v>6068.6047511417501</v>
          </cell>
          <cell r="BZ52">
            <v>6149.13644397193</v>
          </cell>
          <cell r="CA52">
            <v>6213.1236498717699</v>
          </cell>
          <cell r="CB52">
            <v>6260.3291611244404</v>
          </cell>
          <cell r="CC52">
            <v>6356.0599650942404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K53">
            <v>77.5</v>
          </cell>
          <cell r="L53">
            <v>80.441999999999993</v>
          </cell>
          <cell r="M53">
            <v>138.904</v>
          </cell>
          <cell r="N53">
            <v>133.61600000000001</v>
          </cell>
          <cell r="O53">
            <v>176.53700000000001</v>
          </cell>
          <cell r="P53">
            <v>230.23699999999999</v>
          </cell>
          <cell r="Q53">
            <v>258.77699999999999</v>
          </cell>
          <cell r="R53">
            <v>328.37400000000002</v>
          </cell>
          <cell r="S53">
            <v>305.24099999999999</v>
          </cell>
          <cell r="T53">
            <v>303.03899999999999</v>
          </cell>
          <cell r="U53">
            <v>232.414866842576</v>
          </cell>
          <cell r="V53">
            <v>215.500413571845</v>
          </cell>
          <cell r="W53">
            <v>218.24784198762501</v>
          </cell>
          <cell r="X53">
            <v>232.570702613793</v>
          </cell>
          <cell r="AD53">
            <v>59.692999999999998</v>
          </cell>
          <cell r="AE53">
            <v>74.153999999999996</v>
          </cell>
          <cell r="AF53">
            <v>74.679000000000002</v>
          </cell>
          <cell r="AG53">
            <v>80.441999999999993</v>
          </cell>
          <cell r="AH53">
            <v>90.412000000000006</v>
          </cell>
          <cell r="AI53">
            <v>90.114000000000004</v>
          </cell>
          <cell r="AJ53">
            <v>109.247</v>
          </cell>
          <cell r="AK53">
            <v>138.904</v>
          </cell>
          <cell r="AL53">
            <v>139.29499999999999</v>
          </cell>
          <cell r="AM53">
            <v>134.25399999999999</v>
          </cell>
          <cell r="AN53">
            <v>127.503</v>
          </cell>
          <cell r="AO53">
            <v>133.61600000000001</v>
          </cell>
          <cell r="AP53">
            <v>164.66800000000001</v>
          </cell>
          <cell r="AQ53">
            <v>149.20500000000001</v>
          </cell>
          <cell r="AR53">
            <v>151.471</v>
          </cell>
          <cell r="AS53">
            <v>176.53700000000001</v>
          </cell>
          <cell r="AT53">
            <v>257.94499999999999</v>
          </cell>
          <cell r="AU53">
            <v>230.17699999999999</v>
          </cell>
          <cell r="AV53">
            <v>216.63300000000001</v>
          </cell>
          <cell r="AW53">
            <v>230.23699999999999</v>
          </cell>
          <cell r="AX53">
            <v>258.77699999999999</v>
          </cell>
          <cell r="AY53">
            <v>209.35599999999999</v>
          </cell>
          <cell r="AZ53">
            <v>239.86699999999999</v>
          </cell>
          <cell r="BA53">
            <v>258.77699999999999</v>
          </cell>
          <cell r="BB53">
            <v>235.12100000000001</v>
          </cell>
          <cell r="BC53">
            <v>247.197</v>
          </cell>
          <cell r="BD53">
            <v>289.923</v>
          </cell>
          <cell r="BE53">
            <v>328.37400000000002</v>
          </cell>
          <cell r="BF53">
            <v>306.33600000000001</v>
          </cell>
          <cell r="BG53">
            <v>288.69099999999997</v>
          </cell>
          <cell r="BH53">
            <v>317.90699999999998</v>
          </cell>
          <cell r="BI53">
            <v>305.24099999999999</v>
          </cell>
          <cell r="BJ53">
            <v>286.30200000000002</v>
          </cell>
          <cell r="BK53">
            <v>284.76100000000002</v>
          </cell>
          <cell r="BL53">
            <v>330.96600000000001</v>
          </cell>
          <cell r="BM53">
            <v>303.03899999999999</v>
          </cell>
          <cell r="BN53">
            <v>246.548</v>
          </cell>
          <cell r="BO53">
            <v>238.05600000000001</v>
          </cell>
          <cell r="BP53">
            <v>228.021213551372</v>
          </cell>
          <cell r="BQ53">
            <v>232.414866842576</v>
          </cell>
          <cell r="BR53">
            <v>221.83826439211799</v>
          </cell>
          <cell r="BS53">
            <v>225.363422303769</v>
          </cell>
          <cell r="BT53">
            <v>221.772437451684</v>
          </cell>
          <cell r="BU53">
            <v>215.500413571845</v>
          </cell>
          <cell r="BV53">
            <v>197.192770541139</v>
          </cell>
          <cell r="BW53">
            <v>199.97812520953201</v>
          </cell>
          <cell r="BX53">
            <v>197.09896348745701</v>
          </cell>
          <cell r="BY53">
            <v>218.24784198762501</v>
          </cell>
          <cell r="BZ53">
            <v>209.640173298165</v>
          </cell>
          <cell r="CA53">
            <v>212.356495603215</v>
          </cell>
          <cell r="CB53">
            <v>209.882911318591</v>
          </cell>
          <cell r="CC53">
            <v>232.570702613793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K55">
            <v>85.272000000000006</v>
          </cell>
          <cell r="L55">
            <v>131.60599999999999</v>
          </cell>
          <cell r="M55">
            <v>117.839</v>
          </cell>
          <cell r="N55">
            <v>248.148</v>
          </cell>
          <cell r="O55">
            <v>242.68799999999999</v>
          </cell>
          <cell r="P55">
            <v>152.23500000000001</v>
          </cell>
          <cell r="Q55">
            <v>216.29300000000001</v>
          </cell>
          <cell r="R55">
            <v>636.38900000000001</v>
          </cell>
          <cell r="S55">
            <v>499.99299999999999</v>
          </cell>
          <cell r="T55">
            <v>338.97</v>
          </cell>
          <cell r="U55">
            <v>386.56741494058099</v>
          </cell>
          <cell r="V55">
            <v>402.46087408497402</v>
          </cell>
          <cell r="W55">
            <v>394.88708743009801</v>
          </cell>
          <cell r="X55">
            <v>372.05202688844099</v>
          </cell>
          <cell r="AD55">
            <v>73.587000000000003</v>
          </cell>
          <cell r="AE55">
            <v>140.023</v>
          </cell>
          <cell r="AF55">
            <v>130.22900000000001</v>
          </cell>
          <cell r="AG55">
            <v>131.60599999999999</v>
          </cell>
          <cell r="AH55">
            <v>133.876</v>
          </cell>
          <cell r="AI55">
            <v>114.431</v>
          </cell>
          <cell r="AJ55">
            <v>117.328</v>
          </cell>
          <cell r="AK55">
            <v>117.839</v>
          </cell>
          <cell r="AL55">
            <v>181.304</v>
          </cell>
          <cell r="AM55">
            <v>184.339</v>
          </cell>
          <cell r="AN55">
            <v>180.94499999999999</v>
          </cell>
          <cell r="AO55">
            <v>248.148</v>
          </cell>
          <cell r="AP55">
            <v>255.83500000000001</v>
          </cell>
          <cell r="AQ55">
            <v>223.04400000000001</v>
          </cell>
          <cell r="AR55">
            <v>217.89</v>
          </cell>
          <cell r="AS55">
            <v>242.68799999999999</v>
          </cell>
          <cell r="AT55">
            <v>161.477</v>
          </cell>
          <cell r="AU55">
            <v>164.583</v>
          </cell>
          <cell r="AV55">
            <v>149.398</v>
          </cell>
          <cell r="AW55">
            <v>152.23500000000001</v>
          </cell>
          <cell r="AX55">
            <v>216.29300000000001</v>
          </cell>
          <cell r="AY55">
            <v>197.27799999999999</v>
          </cell>
          <cell r="AZ55">
            <v>225.07599999999999</v>
          </cell>
          <cell r="BA55">
            <v>216.29300000000001</v>
          </cell>
          <cell r="BB55">
            <v>437.89699999999999</v>
          </cell>
          <cell r="BC55">
            <v>630.37699999999995</v>
          </cell>
          <cell r="BD55">
            <v>398.16500000000002</v>
          </cell>
          <cell r="BE55">
            <v>636.38900000000001</v>
          </cell>
          <cell r="BF55">
            <v>282.94</v>
          </cell>
          <cell r="BG55">
            <v>279.78800000000001</v>
          </cell>
          <cell r="BH55">
            <v>270.87200000000001</v>
          </cell>
          <cell r="BI55">
            <v>499.99299999999999</v>
          </cell>
          <cell r="BJ55">
            <v>549.56700000000001</v>
          </cell>
          <cell r="BK55">
            <v>547.57899999999995</v>
          </cell>
          <cell r="BL55">
            <v>544.30499999999995</v>
          </cell>
          <cell r="BM55">
            <v>338.97</v>
          </cell>
          <cell r="BN55">
            <v>355.71899999999999</v>
          </cell>
          <cell r="BO55">
            <v>357.041</v>
          </cell>
          <cell r="BP55">
            <v>377.03728408663397</v>
          </cell>
          <cell r="BQ55">
            <v>386.56741494058099</v>
          </cell>
          <cell r="BR55">
            <v>417.88546326472601</v>
          </cell>
          <cell r="BS55">
            <v>412.35529259103703</v>
          </cell>
          <cell r="BT55">
            <v>406.952612327959</v>
          </cell>
          <cell r="BU55">
            <v>402.46087408497402</v>
          </cell>
          <cell r="BV55">
            <v>425.29003604594698</v>
          </cell>
          <cell r="BW55">
            <v>414.75512262258502</v>
          </cell>
          <cell r="BX55">
            <v>405.30126835394202</v>
          </cell>
          <cell r="BY55">
            <v>394.88708743009801</v>
          </cell>
          <cell r="BZ55">
            <v>414.74033785949001</v>
          </cell>
          <cell r="CA55">
            <v>400.76762643565797</v>
          </cell>
          <cell r="CB55">
            <v>387.56984768049603</v>
          </cell>
          <cell r="CC55">
            <v>372.05202688844099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K56">
            <v>162.77199999999999</v>
          </cell>
          <cell r="L56">
            <v>212.048</v>
          </cell>
          <cell r="M56">
            <v>256.74299999999999</v>
          </cell>
          <cell r="N56">
            <v>381.76400000000001</v>
          </cell>
          <cell r="O56">
            <v>419.22500000000002</v>
          </cell>
          <cell r="P56">
            <v>382.47199999999998</v>
          </cell>
          <cell r="Q56">
            <v>475.07</v>
          </cell>
          <cell r="R56">
            <v>964.76300000000003</v>
          </cell>
          <cell r="S56">
            <v>805.23400000000004</v>
          </cell>
          <cell r="T56">
            <v>642.00900000000001</v>
          </cell>
          <cell r="U56">
            <v>618.98228178315696</v>
          </cell>
          <cell r="V56">
            <v>617.96128765681999</v>
          </cell>
          <cell r="W56">
            <v>613.13492941772199</v>
          </cell>
          <cell r="X56">
            <v>604.62272950223303</v>
          </cell>
          <cell r="AD56">
            <v>133.28</v>
          </cell>
          <cell r="AE56">
            <v>214.17699999999999</v>
          </cell>
          <cell r="AF56">
            <v>204.90799999999999</v>
          </cell>
          <cell r="AG56">
            <v>212.048</v>
          </cell>
          <cell r="AH56">
            <v>224.28800000000001</v>
          </cell>
          <cell r="AI56">
            <v>204.54499999999999</v>
          </cell>
          <cell r="AJ56">
            <v>226.57499999999999</v>
          </cell>
          <cell r="AK56">
            <v>256.74299999999999</v>
          </cell>
          <cell r="AL56">
            <v>320.59899999999999</v>
          </cell>
          <cell r="AM56">
            <v>318.59300000000002</v>
          </cell>
          <cell r="AN56">
            <v>308.44799999999998</v>
          </cell>
          <cell r="AO56">
            <v>381.76400000000001</v>
          </cell>
          <cell r="AP56">
            <v>420.50299999999999</v>
          </cell>
          <cell r="AQ56">
            <v>372.24900000000002</v>
          </cell>
          <cell r="AR56">
            <v>369.36099999999999</v>
          </cell>
          <cell r="AS56">
            <v>419.22500000000002</v>
          </cell>
          <cell r="AT56">
            <v>419.42200000000003</v>
          </cell>
          <cell r="AU56">
            <v>394.76</v>
          </cell>
          <cell r="AV56">
            <v>366.03100000000001</v>
          </cell>
          <cell r="AW56">
            <v>382.47199999999998</v>
          </cell>
          <cell r="AX56">
            <v>475.07</v>
          </cell>
          <cell r="AY56">
            <v>406.63400000000001</v>
          </cell>
          <cell r="AZ56">
            <v>464.94299999999998</v>
          </cell>
          <cell r="BA56">
            <v>475.07</v>
          </cell>
          <cell r="BB56">
            <v>673.01800000000003</v>
          </cell>
          <cell r="BC56">
            <v>877.57399999999996</v>
          </cell>
          <cell r="BD56">
            <v>688.08799999999997</v>
          </cell>
          <cell r="BE56">
            <v>964.76300000000003</v>
          </cell>
          <cell r="BF56">
            <v>589.27599999999995</v>
          </cell>
          <cell r="BG56">
            <v>568.47900000000004</v>
          </cell>
          <cell r="BH56">
            <v>588.779</v>
          </cell>
          <cell r="BI56">
            <v>805.23400000000004</v>
          </cell>
          <cell r="BJ56">
            <v>835.86900000000003</v>
          </cell>
          <cell r="BK56">
            <v>832.34</v>
          </cell>
          <cell r="BL56">
            <v>875.27099999999996</v>
          </cell>
          <cell r="BM56">
            <v>642.00900000000001</v>
          </cell>
          <cell r="BN56">
            <v>602.26700000000005</v>
          </cell>
          <cell r="BO56">
            <v>595.09699999999998</v>
          </cell>
          <cell r="BP56">
            <v>605.05849763800597</v>
          </cell>
          <cell r="BQ56">
            <v>618.98228178315696</v>
          </cell>
          <cell r="BR56">
            <v>639.72372765684395</v>
          </cell>
          <cell r="BS56">
            <v>637.71871489480702</v>
          </cell>
          <cell r="BT56">
            <v>628.72504977964195</v>
          </cell>
          <cell r="BU56">
            <v>617.96128765681999</v>
          </cell>
          <cell r="BV56">
            <v>622.48280658708495</v>
          </cell>
          <cell r="BW56">
            <v>614.73324783211797</v>
          </cell>
          <cell r="BX56">
            <v>602.40023184139898</v>
          </cell>
          <cell r="BY56">
            <v>613.13492941772199</v>
          </cell>
          <cell r="BZ56">
            <v>624.38051115765597</v>
          </cell>
          <cell r="CA56">
            <v>613.124122038873</v>
          </cell>
          <cell r="CB56">
            <v>597.452758999087</v>
          </cell>
          <cell r="CC56">
            <v>604.62272950223303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K57">
            <v>24.411000000000001</v>
          </cell>
          <cell r="L57">
            <v>103.389</v>
          </cell>
          <cell r="M57">
            <v>109.047</v>
          </cell>
          <cell r="N57">
            <v>137.036</v>
          </cell>
          <cell r="O57">
            <v>178.29900000000001</v>
          </cell>
          <cell r="P57">
            <v>218.93799999999999</v>
          </cell>
          <cell r="Q57">
            <v>275.98700000000002</v>
          </cell>
          <cell r="R57">
            <v>315.09100000000001</v>
          </cell>
          <cell r="S57">
            <v>414.57600000000002</v>
          </cell>
          <cell r="T57">
            <v>548.10400000000004</v>
          </cell>
          <cell r="U57">
            <v>667.81616061009197</v>
          </cell>
          <cell r="V57">
            <v>696.258152112478</v>
          </cell>
          <cell r="W57">
            <v>682.70455287886602</v>
          </cell>
          <cell r="X57">
            <v>641.84028337140796</v>
          </cell>
          <cell r="AD57">
            <v>26.934999999999999</v>
          </cell>
          <cell r="AE57">
            <v>113.021</v>
          </cell>
          <cell r="AF57">
            <v>102.05</v>
          </cell>
          <cell r="AG57">
            <v>103.389</v>
          </cell>
          <cell r="AH57">
            <v>109.67700000000001</v>
          </cell>
          <cell r="AI57">
            <v>108.101</v>
          </cell>
          <cell r="AJ57">
            <v>110.15</v>
          </cell>
          <cell r="AK57">
            <v>109.047</v>
          </cell>
          <cell r="AL57">
            <v>124.946</v>
          </cell>
          <cell r="AM57">
            <v>129.40799999999999</v>
          </cell>
          <cell r="AN57">
            <v>127.36499999999999</v>
          </cell>
          <cell r="AO57">
            <v>137.036</v>
          </cell>
          <cell r="AP57">
            <v>172.71899999999999</v>
          </cell>
          <cell r="AQ57">
            <v>168.58500000000001</v>
          </cell>
          <cell r="AR57">
            <v>165.005</v>
          </cell>
          <cell r="AS57">
            <v>178.29900000000001</v>
          </cell>
          <cell r="AT57">
            <v>188.52600000000001</v>
          </cell>
          <cell r="AU57">
            <v>207.148</v>
          </cell>
          <cell r="AV57">
            <v>206.29300000000001</v>
          </cell>
          <cell r="AW57">
            <v>218.93799999999999</v>
          </cell>
          <cell r="AX57">
            <v>275.98700000000002</v>
          </cell>
          <cell r="AY57">
            <v>255.96100000000001</v>
          </cell>
          <cell r="AZ57">
            <v>264.95699999999999</v>
          </cell>
          <cell r="BA57">
            <v>275.98700000000002</v>
          </cell>
          <cell r="BB57">
            <v>299.41800000000001</v>
          </cell>
          <cell r="BC57">
            <v>313.39100000000002</v>
          </cell>
          <cell r="BD57">
            <v>303.995</v>
          </cell>
          <cell r="BE57">
            <v>315.09100000000001</v>
          </cell>
          <cell r="BF57">
            <v>376.28</v>
          </cell>
          <cell r="BG57">
            <v>388.28800000000001</v>
          </cell>
          <cell r="BH57">
            <v>396.47500000000002</v>
          </cell>
          <cell r="BI57">
            <v>414.57600000000002</v>
          </cell>
          <cell r="BJ57">
            <v>484.25400000000002</v>
          </cell>
          <cell r="BK57">
            <v>504.85199999999998</v>
          </cell>
          <cell r="BL57">
            <v>523.37900000000002</v>
          </cell>
          <cell r="BM57">
            <v>548.10400000000004</v>
          </cell>
          <cell r="BN57">
            <v>621.10400000000004</v>
          </cell>
          <cell r="BO57">
            <v>637.80499999999995</v>
          </cell>
          <cell r="BP57">
            <v>650.76160387061805</v>
          </cell>
          <cell r="BQ57">
            <v>667.81616061009197</v>
          </cell>
          <cell r="BR57">
            <v>723.861081744888</v>
          </cell>
          <cell r="BS57">
            <v>713.96461642045495</v>
          </cell>
          <cell r="BT57">
            <v>704.29630037065397</v>
          </cell>
          <cell r="BU57">
            <v>696.258152112478</v>
          </cell>
          <cell r="BV57">
            <v>737.11186586991403</v>
          </cell>
          <cell r="BW57">
            <v>718.25920985945004</v>
          </cell>
          <cell r="BX57">
            <v>701.34115317143198</v>
          </cell>
          <cell r="BY57">
            <v>682.70455287886602</v>
          </cell>
          <cell r="BZ57">
            <v>718.23275192461699</v>
          </cell>
          <cell r="CA57">
            <v>693.22801658214701</v>
          </cell>
          <cell r="CB57">
            <v>669.61005476562798</v>
          </cell>
          <cell r="CC57">
            <v>641.84028337140796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K58">
            <v>3.5000000000000003E-2</v>
          </cell>
          <cell r="L58">
            <v>349.99</v>
          </cell>
          <cell r="M58">
            <v>899.92100000000005</v>
          </cell>
          <cell r="N58">
            <v>894.18399999999997</v>
          </cell>
          <cell r="O58">
            <v>848.89800000000002</v>
          </cell>
          <cell r="P58">
            <v>851.01400000000001</v>
          </cell>
          <cell r="Q58">
            <v>853.02</v>
          </cell>
          <cell r="R58">
            <v>1735.8109999999999</v>
          </cell>
          <cell r="S58">
            <v>2108.0909999999999</v>
          </cell>
          <cell r="T58">
            <v>2127.3919999999998</v>
          </cell>
          <cell r="U58">
            <v>2137.7379999999998</v>
          </cell>
          <cell r="V58">
            <v>2137.7379999999998</v>
          </cell>
          <cell r="W58">
            <v>2137.7379999999998</v>
          </cell>
          <cell r="X58">
            <v>2137.7379999999998</v>
          </cell>
          <cell r="AD58">
            <v>2.4E-2</v>
          </cell>
          <cell r="AE58">
            <v>351.54300000000001</v>
          </cell>
          <cell r="AF58">
            <v>350.971</v>
          </cell>
          <cell r="AG58">
            <v>349.99</v>
          </cell>
          <cell r="AH58">
            <v>349.08699999999999</v>
          </cell>
          <cell r="AI58">
            <v>348.70299999999997</v>
          </cell>
          <cell r="AJ58">
            <v>436.46100000000001</v>
          </cell>
          <cell r="AK58">
            <v>899.92100000000005</v>
          </cell>
          <cell r="AL58">
            <v>898.57399999999996</v>
          </cell>
          <cell r="AM58">
            <v>897.05100000000004</v>
          </cell>
          <cell r="AN58">
            <v>895.55100000000004</v>
          </cell>
          <cell r="AO58">
            <v>894.18399999999997</v>
          </cell>
          <cell r="AP58">
            <v>892.72500000000002</v>
          </cell>
          <cell r="AQ58">
            <v>891.27099999999996</v>
          </cell>
          <cell r="AR58">
            <v>889.95699999999999</v>
          </cell>
          <cell r="AS58">
            <v>848.89800000000002</v>
          </cell>
          <cell r="AT58">
            <v>849.29100000000005</v>
          </cell>
          <cell r="AU58">
            <v>850.21799999999996</v>
          </cell>
          <cell r="AV58">
            <v>850.4</v>
          </cell>
          <cell r="AW58">
            <v>851.01400000000001</v>
          </cell>
          <cell r="AX58">
            <v>853.02</v>
          </cell>
          <cell r="AY58">
            <v>851.96299999999997</v>
          </cell>
          <cell r="AZ58">
            <v>852.44399999999996</v>
          </cell>
          <cell r="BA58">
            <v>853.02</v>
          </cell>
          <cell r="BB58">
            <v>1166.6120000000001</v>
          </cell>
          <cell r="BC58">
            <v>1027.444</v>
          </cell>
          <cell r="BD58">
            <v>1260.9880000000001</v>
          </cell>
          <cell r="BE58">
            <v>1735.8109999999999</v>
          </cell>
          <cell r="BF58">
            <v>2330.078</v>
          </cell>
          <cell r="BG58">
            <v>2336.75</v>
          </cell>
          <cell r="BH58">
            <v>2343.567</v>
          </cell>
          <cell r="BI58">
            <v>2108.0909999999999</v>
          </cell>
          <cell r="BJ58">
            <v>2112.759</v>
          </cell>
          <cell r="BK58">
            <v>2117.5219999999999</v>
          </cell>
          <cell r="BL58">
            <v>2122.4079999999999</v>
          </cell>
          <cell r="BM58">
            <v>2127.3919999999998</v>
          </cell>
          <cell r="BN58">
            <v>2132.5070000000001</v>
          </cell>
          <cell r="BO58">
            <v>2137.7379999999998</v>
          </cell>
          <cell r="BP58">
            <v>2137.7379999999998</v>
          </cell>
          <cell r="BQ58">
            <v>2137.7379999999998</v>
          </cell>
          <cell r="BR58">
            <v>2137.7379999999998</v>
          </cell>
          <cell r="BS58">
            <v>2137.7379999999998</v>
          </cell>
          <cell r="BT58">
            <v>2137.7379999999998</v>
          </cell>
          <cell r="BU58">
            <v>2137.7379999999998</v>
          </cell>
          <cell r="BV58">
            <v>2137.7379999999998</v>
          </cell>
          <cell r="BW58">
            <v>2137.7379999999998</v>
          </cell>
          <cell r="BX58">
            <v>2137.7379999999998</v>
          </cell>
          <cell r="BY58">
            <v>2137.7379999999998</v>
          </cell>
          <cell r="BZ58">
            <v>2137.7379999999998</v>
          </cell>
          <cell r="CA58">
            <v>2137.7379999999998</v>
          </cell>
          <cell r="CB58">
            <v>2137.7379999999998</v>
          </cell>
          <cell r="CC58">
            <v>2137.7379999999998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K59">
            <v>79.739999999999995</v>
          </cell>
          <cell r="L59">
            <v>96.44</v>
          </cell>
          <cell r="M59">
            <v>137.85599999999999</v>
          </cell>
          <cell r="N59">
            <v>145.34299999999999</v>
          </cell>
          <cell r="O59">
            <v>188.34</v>
          </cell>
          <cell r="P59">
            <v>239.017</v>
          </cell>
          <cell r="Q59">
            <v>273.83199999999999</v>
          </cell>
          <cell r="R59">
            <v>351.76</v>
          </cell>
          <cell r="S59">
            <v>407.26400000000001</v>
          </cell>
          <cell r="T59">
            <v>468.89100000000002</v>
          </cell>
          <cell r="U59">
            <v>523.45518865513498</v>
          </cell>
          <cell r="V59">
            <v>530.72808649677097</v>
          </cell>
          <cell r="W59">
            <v>527.59820983739303</v>
          </cell>
          <cell r="X59">
            <v>512.62873726909299</v>
          </cell>
          <cell r="AD59">
            <v>78.510000000000005</v>
          </cell>
          <cell r="AE59">
            <v>132.00899999999999</v>
          </cell>
          <cell r="AF59">
            <v>94.745999999999995</v>
          </cell>
          <cell r="AG59">
            <v>96.44</v>
          </cell>
          <cell r="AH59">
            <v>97.200999999999993</v>
          </cell>
          <cell r="AI59">
            <v>105.595</v>
          </cell>
          <cell r="AJ59">
            <v>143.70500000000001</v>
          </cell>
          <cell r="AK59">
            <v>137.85599999999999</v>
          </cell>
          <cell r="AL59">
            <v>95.100999999999999</v>
          </cell>
          <cell r="AM59">
            <v>103.495</v>
          </cell>
          <cell r="AN59">
            <v>120.563</v>
          </cell>
          <cell r="AO59">
            <v>145.34299999999999</v>
          </cell>
          <cell r="AP59">
            <v>146.85300000000001</v>
          </cell>
          <cell r="AQ59">
            <v>143.92400000000001</v>
          </cell>
          <cell r="AR59">
            <v>170.30099999999999</v>
          </cell>
          <cell r="AS59">
            <v>188.34</v>
          </cell>
          <cell r="AT59">
            <v>193.99100000000001</v>
          </cell>
          <cell r="AU59">
            <v>219.17599999999999</v>
          </cell>
          <cell r="AV59">
            <v>219.292</v>
          </cell>
          <cell r="AW59">
            <v>239.017</v>
          </cell>
          <cell r="AX59">
            <v>273.83199999999999</v>
          </cell>
          <cell r="AY59">
            <v>227.05799999999999</v>
          </cell>
          <cell r="AZ59">
            <v>270.01600000000002</v>
          </cell>
          <cell r="BA59">
            <v>273.83199999999999</v>
          </cell>
          <cell r="BB59">
            <v>302.41699999999997</v>
          </cell>
          <cell r="BC59">
            <v>274.62400000000002</v>
          </cell>
          <cell r="BD59">
            <v>260.29899999999998</v>
          </cell>
          <cell r="BE59">
            <v>351.76</v>
          </cell>
          <cell r="BF59">
            <v>398.15300000000002</v>
          </cell>
          <cell r="BG59">
            <v>416.654</v>
          </cell>
          <cell r="BH59">
            <v>399.06799999999998</v>
          </cell>
          <cell r="BI59">
            <v>407.26400000000001</v>
          </cell>
          <cell r="BJ59">
            <v>428.46499999999997</v>
          </cell>
          <cell r="BK59">
            <v>462.79500000000002</v>
          </cell>
          <cell r="BL59">
            <v>480.23200000000003</v>
          </cell>
          <cell r="BM59">
            <v>468.89100000000002</v>
          </cell>
          <cell r="BN59">
            <v>495.17899999999997</v>
          </cell>
          <cell r="BO59">
            <v>515.40599999999995</v>
          </cell>
          <cell r="BP59">
            <v>501.58814452777801</v>
          </cell>
          <cell r="BQ59">
            <v>523.45518865513498</v>
          </cell>
          <cell r="BR59">
            <v>513.94302355985894</v>
          </cell>
          <cell r="BS59">
            <v>510.24821314112</v>
          </cell>
          <cell r="BT59">
            <v>500.48953131889499</v>
          </cell>
          <cell r="BU59">
            <v>530.72808649677097</v>
          </cell>
          <cell r="BV59">
            <v>540.84922700701497</v>
          </cell>
          <cell r="BW59">
            <v>535.57737007421804</v>
          </cell>
          <cell r="BX59">
            <v>524.96470060854404</v>
          </cell>
          <cell r="BY59">
            <v>527.59820983739303</v>
          </cell>
          <cell r="BZ59">
            <v>534.34433467107306</v>
          </cell>
          <cell r="CA59">
            <v>526.129979981323</v>
          </cell>
          <cell r="CB59">
            <v>513.14392235092498</v>
          </cell>
          <cell r="CC59">
            <v>512.62873726909299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K60">
            <v>79.775000000000006</v>
          </cell>
          <cell r="L60">
            <v>446.43</v>
          </cell>
          <cell r="M60">
            <v>1037.777</v>
          </cell>
          <cell r="N60">
            <v>1039.527</v>
          </cell>
          <cell r="O60">
            <v>1037.2380000000001</v>
          </cell>
          <cell r="P60">
            <v>1090.0309999999999</v>
          </cell>
          <cell r="Q60">
            <v>1126.8520000000001</v>
          </cell>
          <cell r="R60">
            <v>2087.5709999999999</v>
          </cell>
          <cell r="S60">
            <v>2515.355</v>
          </cell>
          <cell r="T60">
            <v>2596.2829999999999</v>
          </cell>
          <cell r="U60">
            <v>2661.1931886551401</v>
          </cell>
          <cell r="V60">
            <v>2668.46608649677</v>
          </cell>
          <cell r="W60">
            <v>2665.33620983739</v>
          </cell>
          <cell r="X60">
            <v>2650.3667372690902</v>
          </cell>
          <cell r="AD60">
            <v>78.534000000000006</v>
          </cell>
          <cell r="AE60">
            <v>483.55200000000002</v>
          </cell>
          <cell r="AF60">
            <v>445.71699999999998</v>
          </cell>
          <cell r="AG60">
            <v>446.43</v>
          </cell>
          <cell r="AH60">
            <v>446.28800000000001</v>
          </cell>
          <cell r="AI60">
            <v>454.298</v>
          </cell>
          <cell r="AJ60">
            <v>580.16600000000005</v>
          </cell>
          <cell r="AK60">
            <v>1037.777</v>
          </cell>
          <cell r="AL60">
            <v>993.67499999999995</v>
          </cell>
          <cell r="AM60">
            <v>1000.546</v>
          </cell>
          <cell r="AN60">
            <v>1016.114</v>
          </cell>
          <cell r="AO60">
            <v>1039.527</v>
          </cell>
          <cell r="AP60">
            <v>1039.578</v>
          </cell>
          <cell r="AQ60">
            <v>1035.1949999999999</v>
          </cell>
          <cell r="AR60">
            <v>1060.258</v>
          </cell>
          <cell r="AS60">
            <v>1037.2380000000001</v>
          </cell>
          <cell r="AT60">
            <v>1043.2819999999999</v>
          </cell>
          <cell r="AU60">
            <v>1069.394</v>
          </cell>
          <cell r="AV60">
            <v>1069.692</v>
          </cell>
          <cell r="AW60">
            <v>1090.0309999999999</v>
          </cell>
          <cell r="AX60">
            <v>1126.8520000000001</v>
          </cell>
          <cell r="AY60">
            <v>1079.021</v>
          </cell>
          <cell r="AZ60">
            <v>1122.46</v>
          </cell>
          <cell r="BA60">
            <v>1126.8520000000001</v>
          </cell>
          <cell r="BB60">
            <v>1469.029</v>
          </cell>
          <cell r="BC60">
            <v>1302.068</v>
          </cell>
          <cell r="BD60">
            <v>1521.287</v>
          </cell>
          <cell r="BE60">
            <v>2087.5709999999999</v>
          </cell>
          <cell r="BF60">
            <v>2728.2310000000002</v>
          </cell>
          <cell r="BG60">
            <v>2753.404</v>
          </cell>
          <cell r="BH60">
            <v>2742.6350000000002</v>
          </cell>
          <cell r="BI60">
            <v>2515.355</v>
          </cell>
          <cell r="BJ60">
            <v>2541.2240000000002</v>
          </cell>
          <cell r="BK60">
            <v>2580.317</v>
          </cell>
          <cell r="BL60">
            <v>2602.64</v>
          </cell>
          <cell r="BM60">
            <v>2596.2829999999999</v>
          </cell>
          <cell r="BN60">
            <v>2627.6860000000001</v>
          </cell>
          <cell r="BO60">
            <v>2653.1439999999998</v>
          </cell>
          <cell r="BP60">
            <v>2639.3261445277799</v>
          </cell>
          <cell r="BQ60">
            <v>2661.1931886551401</v>
          </cell>
          <cell r="BR60">
            <v>2651.68102355986</v>
          </cell>
          <cell r="BS60">
            <v>2647.9862131411201</v>
          </cell>
          <cell r="BT60">
            <v>2638.2275313188902</v>
          </cell>
          <cell r="BU60">
            <v>2668.46608649677</v>
          </cell>
          <cell r="BV60">
            <v>2678.5872270070099</v>
          </cell>
          <cell r="BW60">
            <v>2673.31537007422</v>
          </cell>
          <cell r="BX60">
            <v>2662.70270060854</v>
          </cell>
          <cell r="BY60">
            <v>2665.33620983739</v>
          </cell>
          <cell r="BZ60">
            <v>2672.0823346710699</v>
          </cell>
          <cell r="CA60">
            <v>2663.8679799813199</v>
          </cell>
          <cell r="CB60">
            <v>2650.8819223509199</v>
          </cell>
          <cell r="CC60">
            <v>2650.3667372690902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K61">
            <v>242.547</v>
          </cell>
          <cell r="L61">
            <v>658.47799999999995</v>
          </cell>
          <cell r="M61">
            <v>1294.52</v>
          </cell>
          <cell r="N61">
            <v>1421.2909999999999</v>
          </cell>
          <cell r="O61">
            <v>1456.463</v>
          </cell>
          <cell r="P61">
            <v>1472.5029999999999</v>
          </cell>
          <cell r="Q61">
            <v>1601.922</v>
          </cell>
          <cell r="R61">
            <v>3052.3339999999998</v>
          </cell>
          <cell r="S61">
            <v>3320.5889999999999</v>
          </cell>
          <cell r="T61">
            <v>3238.2919999999999</v>
          </cell>
          <cell r="U61">
            <v>3280.1754704382902</v>
          </cell>
          <cell r="V61">
            <v>3286.4273741535899</v>
          </cell>
          <cell r="W61">
            <v>3278.4711392551199</v>
          </cell>
          <cell r="X61">
            <v>3254.9894667713302</v>
          </cell>
          <cell r="AD61">
            <v>211.81399999999999</v>
          </cell>
          <cell r="AE61">
            <v>697.72900000000004</v>
          </cell>
          <cell r="AF61">
            <v>650.625</v>
          </cell>
          <cell r="AG61">
            <v>658.47799999999995</v>
          </cell>
          <cell r="AH61">
            <v>670.57600000000002</v>
          </cell>
          <cell r="AI61">
            <v>658.84299999999996</v>
          </cell>
          <cell r="AJ61">
            <v>806.74099999999999</v>
          </cell>
          <cell r="AK61">
            <v>1294.52</v>
          </cell>
          <cell r="AL61">
            <v>1314.2739999999999</v>
          </cell>
          <cell r="AM61">
            <v>1319.1389999999999</v>
          </cell>
          <cell r="AN61">
            <v>1324.5619999999999</v>
          </cell>
          <cell r="AO61">
            <v>1421.2909999999999</v>
          </cell>
          <cell r="AP61">
            <v>1460.0809999999999</v>
          </cell>
          <cell r="AQ61">
            <v>1407.444</v>
          </cell>
          <cell r="AR61">
            <v>1429.6189999999999</v>
          </cell>
          <cell r="AS61">
            <v>1456.463</v>
          </cell>
          <cell r="AT61">
            <v>1462.704</v>
          </cell>
          <cell r="AU61">
            <v>1464.154</v>
          </cell>
          <cell r="AV61">
            <v>1435.723</v>
          </cell>
          <cell r="AW61">
            <v>1472.5029999999999</v>
          </cell>
          <cell r="AX61">
            <v>1601.922</v>
          </cell>
          <cell r="AY61">
            <v>1485.655</v>
          </cell>
          <cell r="AZ61">
            <v>1587.403</v>
          </cell>
          <cell r="BA61">
            <v>1601.922</v>
          </cell>
          <cell r="BB61">
            <v>2142.047</v>
          </cell>
          <cell r="BC61">
            <v>2179.6419999999998</v>
          </cell>
          <cell r="BD61">
            <v>2209.375</v>
          </cell>
          <cell r="BE61">
            <v>3052.3339999999998</v>
          </cell>
          <cell r="BF61">
            <v>3317.5070000000001</v>
          </cell>
          <cell r="BG61">
            <v>3321.8829999999998</v>
          </cell>
          <cell r="BH61">
            <v>3331.4140000000002</v>
          </cell>
          <cell r="BI61">
            <v>3320.5889999999999</v>
          </cell>
          <cell r="BJ61">
            <v>3377.0929999999998</v>
          </cell>
          <cell r="BK61">
            <v>3412.6570000000002</v>
          </cell>
          <cell r="BL61">
            <v>3477.9110000000001</v>
          </cell>
          <cell r="BM61">
            <v>3238.2919999999999</v>
          </cell>
          <cell r="BN61">
            <v>3229.953</v>
          </cell>
          <cell r="BO61">
            <v>3248.241</v>
          </cell>
          <cell r="BP61">
            <v>3244.38464216578</v>
          </cell>
          <cell r="BQ61">
            <v>3280.1754704382902</v>
          </cell>
          <cell r="BR61">
            <v>3291.4047512166999</v>
          </cell>
          <cell r="BS61">
            <v>3285.7049280359302</v>
          </cell>
          <cell r="BT61">
            <v>3266.9525810985401</v>
          </cell>
          <cell r="BU61">
            <v>3286.4273741535899</v>
          </cell>
          <cell r="BV61">
            <v>3301.0700335941001</v>
          </cell>
          <cell r="BW61">
            <v>3288.04861790634</v>
          </cell>
          <cell r="BX61">
            <v>3265.10293244994</v>
          </cell>
          <cell r="BY61">
            <v>3278.4711392551199</v>
          </cell>
          <cell r="BZ61">
            <v>3296.4628458287302</v>
          </cell>
          <cell r="CA61">
            <v>3276.9921020202</v>
          </cell>
          <cell r="CB61">
            <v>3248.3346813500102</v>
          </cell>
          <cell r="CC61">
            <v>3254.9894667713302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K63">
            <v>514.66499999999996</v>
          </cell>
          <cell r="L63">
            <v>576.596</v>
          </cell>
          <cell r="M63">
            <v>878.26700000000005</v>
          </cell>
          <cell r="N63">
            <v>1424.9079999999999</v>
          </cell>
          <cell r="O63">
            <v>2043.001</v>
          </cell>
          <cell r="P63">
            <v>2297.1959999999999</v>
          </cell>
          <cell r="Q63">
            <v>2493.3710000000001</v>
          </cell>
          <cell r="R63">
            <v>2746.7060000000001</v>
          </cell>
          <cell r="S63">
            <v>2638.0140000000001</v>
          </cell>
          <cell r="T63">
            <v>2581.9920000000002</v>
          </cell>
          <cell r="U63">
            <v>2295.1020059284101</v>
          </cell>
          <cell r="V63">
            <v>2508.9445737793399</v>
          </cell>
          <cell r="W63">
            <v>2790.1336118866402</v>
          </cell>
          <cell r="X63">
            <v>3101.0704983229102</v>
          </cell>
          <cell r="AD63">
            <v>524.12800000000004</v>
          </cell>
          <cell r="AE63">
            <v>569.39099999999996</v>
          </cell>
          <cell r="AF63">
            <v>571.93799999999999</v>
          </cell>
          <cell r="AG63">
            <v>576.596</v>
          </cell>
          <cell r="AH63">
            <v>598.20399999999995</v>
          </cell>
          <cell r="AI63">
            <v>615.31399999999996</v>
          </cell>
          <cell r="AJ63">
            <v>749.61500000000001</v>
          </cell>
          <cell r="AK63">
            <v>878.26700000000005</v>
          </cell>
          <cell r="AL63">
            <v>1114.8979999999999</v>
          </cell>
          <cell r="AM63">
            <v>1127.3900000000001</v>
          </cell>
          <cell r="AN63">
            <v>1381.0809999999999</v>
          </cell>
          <cell r="AO63">
            <v>1424.9079999999999</v>
          </cell>
          <cell r="AP63">
            <v>1571.943</v>
          </cell>
          <cell r="AQ63">
            <v>1774.0119999999999</v>
          </cell>
          <cell r="AR63">
            <v>1876.634</v>
          </cell>
          <cell r="AS63">
            <v>2043.001</v>
          </cell>
          <cell r="AT63">
            <v>2121.65</v>
          </cell>
          <cell r="AU63">
            <v>2162.4380000000001</v>
          </cell>
          <cell r="AV63">
            <v>2195.181</v>
          </cell>
          <cell r="AW63">
            <v>2297.1959999999999</v>
          </cell>
          <cell r="AX63">
            <v>2493.3710000000001</v>
          </cell>
          <cell r="AY63">
            <v>2375.5529999999999</v>
          </cell>
          <cell r="AZ63">
            <v>2462.7840000000001</v>
          </cell>
          <cell r="BA63">
            <v>2493.3710000000001</v>
          </cell>
          <cell r="BB63">
            <v>2466.049</v>
          </cell>
          <cell r="BC63">
            <v>2527.5920000000001</v>
          </cell>
          <cell r="BD63">
            <v>2608.1990000000001</v>
          </cell>
          <cell r="BE63">
            <v>2746.7060000000001</v>
          </cell>
          <cell r="BF63">
            <v>2782.261</v>
          </cell>
          <cell r="BG63">
            <v>2768.857</v>
          </cell>
          <cell r="BH63">
            <v>2655.424</v>
          </cell>
          <cell r="BI63">
            <v>2638.0140000000001</v>
          </cell>
          <cell r="BJ63">
            <v>2608.62</v>
          </cell>
          <cell r="BK63">
            <v>2599.009</v>
          </cell>
          <cell r="BL63">
            <v>2593.7199999999998</v>
          </cell>
          <cell r="BM63">
            <v>2581.9920000000002</v>
          </cell>
          <cell r="BN63">
            <v>2556.2249999999999</v>
          </cell>
          <cell r="BO63">
            <v>2401.5859999999998</v>
          </cell>
          <cell r="BP63">
            <v>2337.5791967298301</v>
          </cell>
          <cell r="BQ63">
            <v>2295.1020059284101</v>
          </cell>
          <cell r="BR63">
            <v>2328.6345372307401</v>
          </cell>
          <cell r="BS63">
            <v>2389.1174244019198</v>
          </cell>
          <cell r="BT63">
            <v>2442.5527919219799</v>
          </cell>
          <cell r="BU63">
            <v>2508.9445737793399</v>
          </cell>
          <cell r="BV63">
            <v>2563.6753360456</v>
          </cell>
          <cell r="BW63">
            <v>2639.1273052021002</v>
          </cell>
          <cell r="BX63">
            <v>2707.78061430651</v>
          </cell>
          <cell r="BY63">
            <v>2790.1336118866402</v>
          </cell>
          <cell r="BZ63">
            <v>2852.6735981432098</v>
          </cell>
          <cell r="CA63">
            <v>2936.1315478515799</v>
          </cell>
          <cell r="CB63">
            <v>3011.9944797744301</v>
          </cell>
          <cell r="CC63">
            <v>3101.0704983229102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K65">
            <v>514.66499999999996</v>
          </cell>
          <cell r="L65">
            <v>576.596</v>
          </cell>
          <cell r="M65">
            <v>878.26700000000005</v>
          </cell>
          <cell r="N65">
            <v>1424.9079999999999</v>
          </cell>
          <cell r="O65">
            <v>2043.001</v>
          </cell>
          <cell r="P65">
            <v>2297.1959999999999</v>
          </cell>
          <cell r="Q65">
            <v>2493.3710000000001</v>
          </cell>
          <cell r="R65">
            <v>2746.7060000000001</v>
          </cell>
          <cell r="S65">
            <v>2638.0140000000001</v>
          </cell>
          <cell r="T65">
            <v>2581.9920000000002</v>
          </cell>
          <cell r="U65">
            <v>2295.1020059284101</v>
          </cell>
          <cell r="V65">
            <v>2508.9445737793399</v>
          </cell>
          <cell r="W65">
            <v>2790.1336118866402</v>
          </cell>
          <cell r="X65">
            <v>3101.0704983229102</v>
          </cell>
          <cell r="AD65">
            <v>524.12800000000004</v>
          </cell>
          <cell r="AE65">
            <v>569.39099999999996</v>
          </cell>
          <cell r="AF65">
            <v>571.93799999999999</v>
          </cell>
          <cell r="AG65">
            <v>576.596</v>
          </cell>
          <cell r="AH65">
            <v>598.20399999999995</v>
          </cell>
          <cell r="AI65">
            <v>615.31399999999996</v>
          </cell>
          <cell r="AJ65">
            <v>749.61500000000001</v>
          </cell>
          <cell r="AK65">
            <v>878.26700000000005</v>
          </cell>
          <cell r="AL65">
            <v>1114.8979999999999</v>
          </cell>
          <cell r="AM65">
            <v>1127.3900000000001</v>
          </cell>
          <cell r="AN65">
            <v>1381.0809999999999</v>
          </cell>
          <cell r="AO65">
            <v>1424.9079999999999</v>
          </cell>
          <cell r="AP65">
            <v>1571.943</v>
          </cell>
          <cell r="AQ65">
            <v>1774.0119999999999</v>
          </cell>
          <cell r="AR65">
            <v>1876.634</v>
          </cell>
          <cell r="AS65">
            <v>2043.001</v>
          </cell>
          <cell r="AT65">
            <v>2121.65</v>
          </cell>
          <cell r="AU65">
            <v>2162.4380000000001</v>
          </cell>
          <cell r="AV65">
            <v>2195.181</v>
          </cell>
          <cell r="AW65">
            <v>2297.1959999999999</v>
          </cell>
          <cell r="AX65">
            <v>2493.3710000000001</v>
          </cell>
          <cell r="AY65">
            <v>2375.5529999999999</v>
          </cell>
          <cell r="AZ65">
            <v>2462.7840000000001</v>
          </cell>
          <cell r="BA65">
            <v>2493.3710000000001</v>
          </cell>
          <cell r="BB65">
            <v>2466.049</v>
          </cell>
          <cell r="BC65">
            <v>2527.5920000000001</v>
          </cell>
          <cell r="BD65">
            <v>2608.1990000000001</v>
          </cell>
          <cell r="BE65">
            <v>2746.7060000000001</v>
          </cell>
          <cell r="BF65">
            <v>2782.261</v>
          </cell>
          <cell r="BG65">
            <v>2768.857</v>
          </cell>
          <cell r="BH65">
            <v>2655.424</v>
          </cell>
          <cell r="BI65">
            <v>2638.0140000000001</v>
          </cell>
          <cell r="BJ65">
            <v>2608.62</v>
          </cell>
          <cell r="BK65">
            <v>2599.009</v>
          </cell>
          <cell r="BL65">
            <v>2593.7199999999998</v>
          </cell>
          <cell r="BM65">
            <v>2581.9920000000002</v>
          </cell>
          <cell r="BN65">
            <v>2556.2249999999999</v>
          </cell>
          <cell r="BO65">
            <v>2401.5859999999998</v>
          </cell>
          <cell r="BP65">
            <v>2337.5791967298301</v>
          </cell>
          <cell r="BQ65">
            <v>2295.1020059284101</v>
          </cell>
          <cell r="BR65">
            <v>2328.6345372307401</v>
          </cell>
          <cell r="BS65">
            <v>2389.1174244019198</v>
          </cell>
          <cell r="BT65">
            <v>2442.5527919219799</v>
          </cell>
          <cell r="BU65">
            <v>2508.9445737793399</v>
          </cell>
          <cell r="BV65">
            <v>2563.6753360456</v>
          </cell>
          <cell r="BW65">
            <v>2639.1273052021002</v>
          </cell>
          <cell r="BX65">
            <v>2707.78061430651</v>
          </cell>
          <cell r="BY65">
            <v>2790.1336118866402</v>
          </cell>
          <cell r="BZ65">
            <v>2852.6735981432098</v>
          </cell>
          <cell r="CA65">
            <v>2936.1315478515799</v>
          </cell>
          <cell r="CB65">
            <v>3011.9944797744301</v>
          </cell>
          <cell r="CC65">
            <v>3101.0704983229102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K66">
            <v>757.21199999999999</v>
          </cell>
          <cell r="L66">
            <v>1235.0740000000001</v>
          </cell>
          <cell r="M66">
            <v>2172.7869999999998</v>
          </cell>
          <cell r="N66">
            <v>2846.1990000000001</v>
          </cell>
          <cell r="O66">
            <v>3499.4639999999999</v>
          </cell>
          <cell r="P66">
            <v>3769.6990000000001</v>
          </cell>
          <cell r="Q66">
            <v>4095.2930000000001</v>
          </cell>
          <cell r="R66">
            <v>5799.04</v>
          </cell>
          <cell r="S66">
            <v>5958.6030000000001</v>
          </cell>
          <cell r="T66">
            <v>5820.2839999999997</v>
          </cell>
          <cell r="U66">
            <v>5575.2774763667003</v>
          </cell>
          <cell r="V66">
            <v>5795.3719479329302</v>
          </cell>
          <cell r="W66">
            <v>6068.6047511417501</v>
          </cell>
          <cell r="X66">
            <v>6356.0599650942404</v>
          </cell>
          <cell r="AD66">
            <v>735.94200000000001</v>
          </cell>
          <cell r="AE66">
            <v>1267.1199999999999</v>
          </cell>
          <cell r="AF66">
            <v>1222.5630000000001</v>
          </cell>
          <cell r="AG66">
            <v>1235.0740000000001</v>
          </cell>
          <cell r="AH66">
            <v>1268.78</v>
          </cell>
          <cell r="AI66">
            <v>1274.1569999999999</v>
          </cell>
          <cell r="AJ66">
            <v>1556.356</v>
          </cell>
          <cell r="AK66">
            <v>2172.7869999999998</v>
          </cell>
          <cell r="AL66">
            <v>2429.172</v>
          </cell>
          <cell r="AM66">
            <v>2446.529</v>
          </cell>
          <cell r="AN66">
            <v>2705.643</v>
          </cell>
          <cell r="AO66">
            <v>2846.1990000000001</v>
          </cell>
          <cell r="AP66">
            <v>3032.0239999999999</v>
          </cell>
          <cell r="AQ66">
            <v>3181.4560000000001</v>
          </cell>
          <cell r="AR66">
            <v>3306.2530000000002</v>
          </cell>
          <cell r="AS66">
            <v>3499.4639999999999</v>
          </cell>
          <cell r="AT66">
            <v>3584.3539999999998</v>
          </cell>
          <cell r="AU66">
            <v>3626.5920000000001</v>
          </cell>
          <cell r="AV66">
            <v>3630.904</v>
          </cell>
          <cell r="AW66">
            <v>3769.6990000000001</v>
          </cell>
          <cell r="AX66">
            <v>4095.2930000000001</v>
          </cell>
          <cell r="AY66">
            <v>3861.2080000000001</v>
          </cell>
          <cell r="AZ66">
            <v>4050.1869999999999</v>
          </cell>
          <cell r="BA66">
            <v>4095.2930000000001</v>
          </cell>
          <cell r="BB66">
            <v>4608.0959999999995</v>
          </cell>
          <cell r="BC66">
            <v>4707.2340000000004</v>
          </cell>
          <cell r="BD66">
            <v>4817.5739999999996</v>
          </cell>
          <cell r="BE66">
            <v>5799.04</v>
          </cell>
          <cell r="BF66">
            <v>6099.768</v>
          </cell>
          <cell r="BG66">
            <v>6090.74</v>
          </cell>
          <cell r="BH66">
            <v>5986.8379999999997</v>
          </cell>
          <cell r="BI66">
            <v>5958.6030000000001</v>
          </cell>
          <cell r="BJ66">
            <v>5985.7129999999997</v>
          </cell>
          <cell r="BK66">
            <v>6011.6660000000002</v>
          </cell>
          <cell r="BL66">
            <v>6071.6310000000003</v>
          </cell>
          <cell r="BM66">
            <v>5820.2839999999997</v>
          </cell>
          <cell r="BN66">
            <v>5786.1779999999999</v>
          </cell>
          <cell r="BO66">
            <v>5649.8270000000002</v>
          </cell>
          <cell r="BP66">
            <v>5581.96383889561</v>
          </cell>
          <cell r="BQ66">
            <v>5575.2774763667003</v>
          </cell>
          <cell r="BR66">
            <v>5620.0392884474504</v>
          </cell>
          <cell r="BS66">
            <v>5674.82235243784</v>
          </cell>
          <cell r="BT66">
            <v>5709.50537302052</v>
          </cell>
          <cell r="BU66">
            <v>5795.3719479329302</v>
          </cell>
          <cell r="BV66">
            <v>5864.7453696396997</v>
          </cell>
          <cell r="BW66">
            <v>5927.1759231084297</v>
          </cell>
          <cell r="BX66">
            <v>5972.8835467564504</v>
          </cell>
          <cell r="BY66">
            <v>6068.6047511417501</v>
          </cell>
          <cell r="BZ66">
            <v>6149.13644397193</v>
          </cell>
          <cell r="CA66">
            <v>6213.1236498717699</v>
          </cell>
          <cell r="CB66">
            <v>6260.3291611244404</v>
          </cell>
          <cell r="CC66">
            <v>6356.0599650942404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K68">
            <v>-71.652000000000001</v>
          </cell>
          <cell r="L68">
            <v>237.65600000000001</v>
          </cell>
          <cell r="M68">
            <v>715.58600000000001</v>
          </cell>
          <cell r="N68">
            <v>632.64400000000001</v>
          </cell>
          <cell r="O68">
            <v>321.86</v>
          </cell>
          <cell r="P68">
            <v>334.38400000000001</v>
          </cell>
          <cell r="Q68">
            <v>405.79599999999999</v>
          </cell>
          <cell r="R68">
            <v>606.04999999999995</v>
          </cell>
          <cell r="S68">
            <v>1299.973</v>
          </cell>
          <cell r="T68">
            <v>1580.162</v>
          </cell>
          <cell r="U68">
            <v>1707.79402667821</v>
          </cell>
          <cell r="V68">
            <v>1370.77888444932</v>
          </cell>
          <cell r="W68">
            <v>1012.09142955363</v>
          </cell>
          <cell r="X68">
            <v>648.11555462185004</v>
          </cell>
          <cell r="AD68">
            <v>-67.478999999999999</v>
          </cell>
          <cell r="AE68">
            <v>281.363</v>
          </cell>
          <cell r="AF68">
            <v>268.351</v>
          </cell>
          <cell r="AG68">
            <v>237.65600000000001</v>
          </cell>
          <cell r="AH68">
            <v>219.364</v>
          </cell>
          <cell r="AI68">
            <v>259.49900000000002</v>
          </cell>
          <cell r="AJ68">
            <v>268.43</v>
          </cell>
          <cell r="AK68">
            <v>715.58600000000001</v>
          </cell>
          <cell r="AL68">
            <v>574.86599999999999</v>
          </cell>
          <cell r="AM68">
            <v>542.86900000000003</v>
          </cell>
          <cell r="AN68">
            <v>629.798</v>
          </cell>
          <cell r="AO68">
            <v>632.64400000000001</v>
          </cell>
          <cell r="AP68">
            <v>653.36599999999999</v>
          </cell>
          <cell r="AQ68">
            <v>470.28899999999999</v>
          </cell>
          <cell r="AR68">
            <v>471.37</v>
          </cell>
          <cell r="AS68">
            <v>321.86</v>
          </cell>
          <cell r="AT68">
            <v>422.38900000000001</v>
          </cell>
          <cell r="AU68">
            <v>388.41399999999999</v>
          </cell>
          <cell r="AV68">
            <v>358.32600000000002</v>
          </cell>
          <cell r="AW68">
            <v>334.38400000000001</v>
          </cell>
          <cell r="AX68">
            <v>405.79599999999999</v>
          </cell>
          <cell r="AY68">
            <v>210.251</v>
          </cell>
          <cell r="AZ68">
            <v>405.46300000000002</v>
          </cell>
          <cell r="BA68">
            <v>405.79599999999999</v>
          </cell>
          <cell r="BB68">
            <v>293.02600000000001</v>
          </cell>
          <cell r="BC68">
            <v>60.704000000000001</v>
          </cell>
          <cell r="BD68">
            <v>721.43299999999999</v>
          </cell>
          <cell r="BE68">
            <v>606.04999999999995</v>
          </cell>
          <cell r="BF68">
            <v>1368.99</v>
          </cell>
          <cell r="BG68">
            <v>1331.4480000000001</v>
          </cell>
          <cell r="BH68">
            <v>1470.5160000000001</v>
          </cell>
          <cell r="BI68">
            <v>1299.973</v>
          </cell>
          <cell r="BJ68">
            <v>1378.1030000000001</v>
          </cell>
          <cell r="BK68">
            <v>1349.22</v>
          </cell>
          <cell r="BL68">
            <v>1275.472</v>
          </cell>
          <cell r="BM68">
            <v>1580.162</v>
          </cell>
          <cell r="BN68">
            <v>1614.665</v>
          </cell>
          <cell r="BO68">
            <v>1663.088</v>
          </cell>
          <cell r="BP68">
            <v>1694.6178518976301</v>
          </cell>
          <cell r="BQ68">
            <v>1707.79402667821</v>
          </cell>
          <cell r="BR68">
            <v>1591.1076289653299</v>
          </cell>
          <cell r="BS68">
            <v>1478.56512184555</v>
          </cell>
          <cell r="BT68">
            <v>1419.7781540142901</v>
          </cell>
          <cell r="BU68">
            <v>1370.77888444932</v>
          </cell>
          <cell r="BV68">
            <v>1245.06485142465</v>
          </cell>
          <cell r="BW68">
            <v>1125.9709535853599</v>
          </cell>
          <cell r="BX68">
            <v>1069.5228001267401</v>
          </cell>
          <cell r="BY68">
            <v>1012.09142955363</v>
          </cell>
          <cell r="BZ68">
            <v>884.75889086653797</v>
          </cell>
          <cell r="CA68">
            <v>767.15985155544104</v>
          </cell>
          <cell r="CB68">
            <v>715.33360164887199</v>
          </cell>
          <cell r="CC68">
            <v>648.11555462185004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  <cell r="R71">
            <v>237.273</v>
          </cell>
          <cell r="S71">
            <v>252.69300000000001</v>
          </cell>
          <cell r="T71">
            <v>252.69300000000001</v>
          </cell>
          <cell r="U71">
            <v>252.69300000000001</v>
          </cell>
          <cell r="V71">
            <v>252.69300000000001</v>
          </cell>
          <cell r="W71">
            <v>252.69300000000001</v>
          </cell>
          <cell r="X71">
            <v>252.69300000000001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K84">
            <v>18.152999999999999</v>
          </cell>
          <cell r="L84">
            <v>38.448999999999998</v>
          </cell>
          <cell r="M84">
            <v>49.832999999999998</v>
          </cell>
          <cell r="N84">
            <v>99</v>
          </cell>
          <cell r="O84">
            <v>134.059</v>
          </cell>
          <cell r="P84">
            <v>157.15600000000001</v>
          </cell>
          <cell r="Q84">
            <v>170.93299999999999</v>
          </cell>
          <cell r="R84">
            <v>187.18299999999999</v>
          </cell>
          <cell r="S84">
            <v>208.65899999999999</v>
          </cell>
          <cell r="T84">
            <v>221.77600000000001</v>
          </cell>
          <cell r="U84">
            <v>222.971365519107</v>
          </cell>
          <cell r="V84">
            <v>192.402353637522</v>
          </cell>
          <cell r="W84">
            <v>141.81628892827899</v>
          </cell>
          <cell r="X84">
            <v>125.663530599125</v>
          </cell>
          <cell r="AD84">
            <v>6.173</v>
          </cell>
          <cell r="AE84">
            <v>6.1909999999999998</v>
          </cell>
          <cell r="AF84">
            <v>11.589</v>
          </cell>
          <cell r="AG84">
            <v>14.496</v>
          </cell>
          <cell r="AH84">
            <v>10.648</v>
          </cell>
          <cell r="AI84">
            <v>10.928000000000001</v>
          </cell>
          <cell r="AJ84">
            <v>12.766999999999999</v>
          </cell>
          <cell r="AK84">
            <v>15.49</v>
          </cell>
          <cell r="AL84">
            <v>20.193999999999999</v>
          </cell>
          <cell r="AM84">
            <v>26.103999999999999</v>
          </cell>
          <cell r="AN84">
            <v>23.532</v>
          </cell>
          <cell r="AO84">
            <v>29.17</v>
          </cell>
          <cell r="AP84">
            <v>29.936</v>
          </cell>
          <cell r="AQ84">
            <v>32.997</v>
          </cell>
          <cell r="AR84">
            <v>34.465000000000003</v>
          </cell>
          <cell r="AS84">
            <v>36.661000000000001</v>
          </cell>
          <cell r="AT84">
            <v>38.229999999999997</v>
          </cell>
          <cell r="AU84">
            <v>39.747</v>
          </cell>
          <cell r="AV84">
            <v>38.761000000000003</v>
          </cell>
          <cell r="AW84">
            <v>40.417999999999999</v>
          </cell>
          <cell r="AX84">
            <v>42.517000000000003</v>
          </cell>
          <cell r="AY84">
            <v>42.206000000000003</v>
          </cell>
          <cell r="AZ84">
            <v>40.996000000000002</v>
          </cell>
          <cell r="BA84">
            <v>45.213999999999999</v>
          </cell>
          <cell r="BB84">
            <v>45.835000000000001</v>
          </cell>
          <cell r="BC84">
            <v>44.454999999999998</v>
          </cell>
          <cell r="BD84">
            <v>49.228000000000002</v>
          </cell>
          <cell r="BE84">
            <v>47.664999999999999</v>
          </cell>
          <cell r="BF84">
            <v>50.429000000000002</v>
          </cell>
          <cell r="BG84">
            <v>52.146999999999998</v>
          </cell>
          <cell r="BH84">
            <v>52.533000000000001</v>
          </cell>
          <cell r="BI84">
            <v>53.55</v>
          </cell>
          <cell r="BJ84">
            <v>55.109000000000002</v>
          </cell>
          <cell r="BK84">
            <v>54.308</v>
          </cell>
          <cell r="BL84">
            <v>55.863</v>
          </cell>
          <cell r="BM84">
            <v>56.496000000000002</v>
          </cell>
          <cell r="BN84">
            <v>57.173000000000002</v>
          </cell>
          <cell r="BO84">
            <v>56.847000000000001</v>
          </cell>
          <cell r="BP84">
            <v>57.452113033311001</v>
          </cell>
          <cell r="BQ84">
            <v>51.499252485795999</v>
          </cell>
          <cell r="BR84">
            <v>51.529525006832003</v>
          </cell>
          <cell r="BS84">
            <v>50.749436605154997</v>
          </cell>
          <cell r="BT84">
            <v>47.810629500737001</v>
          </cell>
          <cell r="BU84">
            <v>42.312762524798998</v>
          </cell>
          <cell r="BV84">
            <v>37.518273000694997</v>
          </cell>
          <cell r="BW84">
            <v>37.738923778588003</v>
          </cell>
          <cell r="BX84">
            <v>35.674689175841998</v>
          </cell>
          <cell r="BY84">
            <v>30.884402973154</v>
          </cell>
          <cell r="BZ84">
            <v>33.249688403595002</v>
          </cell>
          <cell r="CA84">
            <v>33.702262007964997</v>
          </cell>
          <cell r="CB84">
            <v>31.763981885694001</v>
          </cell>
          <cell r="CC84">
            <v>26.947598301869998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K85">
            <v>-4.7130000000000001</v>
          </cell>
          <cell r="L85">
            <v>8.81</v>
          </cell>
          <cell r="M85">
            <v>5.49</v>
          </cell>
          <cell r="N85">
            <v>44.363999999999997</v>
          </cell>
          <cell r="O85">
            <v>40.482999999999997</v>
          </cell>
          <cell r="P85">
            <v>32.979999999999997</v>
          </cell>
          <cell r="Q85">
            <v>4.1070000000000002</v>
          </cell>
          <cell r="R85">
            <v>29.86</v>
          </cell>
          <cell r="S85">
            <v>110.464</v>
          </cell>
          <cell r="T85">
            <v>86.929000000000002</v>
          </cell>
          <cell r="U85">
            <v>45.713203839815002</v>
          </cell>
          <cell r="V85">
            <v>-14.416943886716</v>
          </cell>
          <cell r="W85">
            <v>-8.9707398064170008</v>
          </cell>
          <cell r="X85">
            <v>-16.730444083054</v>
          </cell>
          <cell r="AD85">
            <v>-9.41</v>
          </cell>
          <cell r="AE85">
            <v>2.97</v>
          </cell>
          <cell r="AF85">
            <v>-6.9660000000000002</v>
          </cell>
          <cell r="AG85">
            <v>22.216000000000001</v>
          </cell>
          <cell r="AH85">
            <v>2.56</v>
          </cell>
          <cell r="AI85">
            <v>11.65</v>
          </cell>
          <cell r="AJ85">
            <v>1.7190000000000001</v>
          </cell>
          <cell r="AK85">
            <v>-10.439</v>
          </cell>
          <cell r="AL85">
            <v>14.051</v>
          </cell>
          <cell r="AM85">
            <v>16.875</v>
          </cell>
          <cell r="AN85">
            <v>15.196</v>
          </cell>
          <cell r="AO85">
            <v>-1.758</v>
          </cell>
          <cell r="AP85">
            <v>57.024999999999999</v>
          </cell>
          <cell r="AQ85">
            <v>-5.149</v>
          </cell>
          <cell r="AR85">
            <v>-4.7670000000000003</v>
          </cell>
          <cell r="AS85">
            <v>-6.6260000000000003</v>
          </cell>
          <cell r="AT85">
            <v>7.375</v>
          </cell>
          <cell r="AU85">
            <v>-2.7839999999999998</v>
          </cell>
          <cell r="AV85">
            <v>-4.2240000000000002</v>
          </cell>
          <cell r="AW85">
            <v>32.613</v>
          </cell>
          <cell r="AX85">
            <v>-14.545999999999999</v>
          </cell>
          <cell r="AY85">
            <v>4.1950000000000003</v>
          </cell>
          <cell r="AZ85">
            <v>13.231</v>
          </cell>
          <cell r="BA85">
            <v>1.2270000000000001</v>
          </cell>
          <cell r="BB85">
            <v>6.0090000000000003</v>
          </cell>
          <cell r="BC85">
            <v>6.47</v>
          </cell>
          <cell r="BD85">
            <v>18.262</v>
          </cell>
          <cell r="BE85">
            <v>-0.88100000000000001</v>
          </cell>
          <cell r="BF85">
            <v>45.36</v>
          </cell>
          <cell r="BG85">
            <v>46.881999999999998</v>
          </cell>
          <cell r="BH85">
            <v>5.08</v>
          </cell>
          <cell r="BI85">
            <v>13.141999999999999</v>
          </cell>
          <cell r="BJ85">
            <v>29.321999999999999</v>
          </cell>
          <cell r="BK85">
            <v>11.292999999999999</v>
          </cell>
          <cell r="BL85">
            <v>31.42</v>
          </cell>
          <cell r="BM85">
            <v>14.894</v>
          </cell>
          <cell r="BN85">
            <v>32.569000000000003</v>
          </cell>
          <cell r="BO85">
            <v>32.633000000000003</v>
          </cell>
          <cell r="BP85">
            <v>-11.428157844299999</v>
          </cell>
          <cell r="BQ85">
            <v>-8.0606383158850008</v>
          </cell>
          <cell r="BR85">
            <v>45.118573845329998</v>
          </cell>
          <cell r="BS85">
            <v>15.018848134622001</v>
          </cell>
          <cell r="BT85">
            <v>-28.968800944573999</v>
          </cell>
          <cell r="BU85">
            <v>-45.585564922094001</v>
          </cell>
          <cell r="BV85">
            <v>47.085497350620003</v>
          </cell>
          <cell r="BW85">
            <v>19.715894522483001</v>
          </cell>
          <cell r="BX85">
            <v>-34.265824669784003</v>
          </cell>
          <cell r="BY85">
            <v>-41.506307009737</v>
          </cell>
          <cell r="BZ85">
            <v>45.278607639953002</v>
          </cell>
          <cell r="CA85">
            <v>14.352546193048999</v>
          </cell>
          <cell r="CB85">
            <v>-42.049015955527999</v>
          </cell>
          <cell r="CC85">
            <v>-34.312581960528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K86">
            <v>8.1760000000000002</v>
          </cell>
          <cell r="L86">
            <v>37.636000000000003</v>
          </cell>
          <cell r="M86">
            <v>65.114000000000004</v>
          </cell>
          <cell r="N86">
            <v>82.903000000000006</v>
          </cell>
          <cell r="O86">
            <v>96.369</v>
          </cell>
          <cell r="P86">
            <v>125.245</v>
          </cell>
          <cell r="Q86">
            <v>144.13300000000001</v>
          </cell>
          <cell r="R86">
            <v>48.820999999999998</v>
          </cell>
          <cell r="S86">
            <v>191.125</v>
          </cell>
          <cell r="T86">
            <v>199.785</v>
          </cell>
          <cell r="U86">
            <v>226.19190026671399</v>
          </cell>
          <cell r="V86">
            <v>224.11654880649201</v>
          </cell>
          <cell r="W86">
            <v>215.91340303944099</v>
          </cell>
          <cell r="X86">
            <v>207.56123884576601</v>
          </cell>
          <cell r="AD86">
            <v>7.0449999999999999</v>
          </cell>
          <cell r="AE86">
            <v>7.5830000000000002</v>
          </cell>
          <cell r="AF86">
            <v>10.734</v>
          </cell>
          <cell r="AG86">
            <v>12.273999999999999</v>
          </cell>
          <cell r="AH86">
            <v>14.169</v>
          </cell>
          <cell r="AI86">
            <v>14.356999999999999</v>
          </cell>
          <cell r="AJ86">
            <v>23.472999999999999</v>
          </cell>
          <cell r="AK86">
            <v>13.115</v>
          </cell>
          <cell r="AL86">
            <v>22.170999999999999</v>
          </cell>
          <cell r="AM86">
            <v>24.824000000000002</v>
          </cell>
          <cell r="AN86">
            <v>19.263999999999999</v>
          </cell>
          <cell r="AO86">
            <v>16.643999999999998</v>
          </cell>
          <cell r="AP86">
            <v>18.350999999999999</v>
          </cell>
          <cell r="AQ86">
            <v>14.878</v>
          </cell>
          <cell r="AR86">
            <v>25.036999999999999</v>
          </cell>
          <cell r="AS86">
            <v>38.103000000000002</v>
          </cell>
          <cell r="AT86">
            <v>23.725000000000001</v>
          </cell>
          <cell r="AU86">
            <v>33.960999999999999</v>
          </cell>
          <cell r="AV86">
            <v>31.111000000000001</v>
          </cell>
          <cell r="AW86">
            <v>36.448</v>
          </cell>
          <cell r="AX86">
            <v>35.374000000000002</v>
          </cell>
          <cell r="AY86">
            <v>47.975999999999999</v>
          </cell>
          <cell r="AZ86">
            <v>4.2110000000000003</v>
          </cell>
          <cell r="BA86">
            <v>56.572000000000003</v>
          </cell>
          <cell r="BB86">
            <v>28.349</v>
          </cell>
          <cell r="BC86">
            <v>48.704999999999998</v>
          </cell>
          <cell r="BD86">
            <v>-5.2640000000000002</v>
          </cell>
          <cell r="BE86">
            <v>-22.969000000000001</v>
          </cell>
          <cell r="BF86">
            <v>49.255000000000003</v>
          </cell>
          <cell r="BG86">
            <v>19.905000000000001</v>
          </cell>
          <cell r="BH86">
            <v>62.841999999999999</v>
          </cell>
          <cell r="BI86">
            <v>59.122999999999998</v>
          </cell>
          <cell r="BJ86">
            <v>49.137999999999998</v>
          </cell>
          <cell r="BK86">
            <v>60.652000000000001</v>
          </cell>
          <cell r="BL86">
            <v>63.994999999999997</v>
          </cell>
          <cell r="BM86">
            <v>26</v>
          </cell>
          <cell r="BN86">
            <v>56.438000000000002</v>
          </cell>
          <cell r="BO86">
            <v>44.564</v>
          </cell>
          <cell r="BP86">
            <v>68.064445351144997</v>
          </cell>
          <cell r="BQ86">
            <v>57.125454915569001</v>
          </cell>
          <cell r="BR86">
            <v>59.793410176769001</v>
          </cell>
          <cell r="BS86">
            <v>44.278265376145001</v>
          </cell>
          <cell r="BT86">
            <v>65.464469366312997</v>
          </cell>
          <cell r="BU86">
            <v>54.580403887265</v>
          </cell>
          <cell r="BV86">
            <v>57.797967756794002</v>
          </cell>
          <cell r="BW86">
            <v>42.054126445679003</v>
          </cell>
          <cell r="BX86">
            <v>63.514303175682997</v>
          </cell>
          <cell r="BY86">
            <v>52.547005661286001</v>
          </cell>
          <cell r="BZ86">
            <v>55.726082193059</v>
          </cell>
          <cell r="CA86">
            <v>39.787384851654998</v>
          </cell>
          <cell r="CB86">
            <v>61.566234293805998</v>
          </cell>
          <cell r="CC86">
            <v>50.481537507246003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K87">
            <v>16.198</v>
          </cell>
          <cell r="L87">
            <v>61.982999999999997</v>
          </cell>
          <cell r="M87">
            <v>106.422</v>
          </cell>
          <cell r="N87">
            <v>196.19900000000001</v>
          </cell>
          <cell r="O87">
            <v>258.68900000000002</v>
          </cell>
          <cell r="P87">
            <v>296.28109999999998</v>
          </cell>
          <cell r="Q87">
            <v>357.411</v>
          </cell>
          <cell r="R87">
            <v>472.99900000000002</v>
          </cell>
          <cell r="S87">
            <v>395.01</v>
          </cell>
          <cell r="T87">
            <v>358.14699999999999</v>
          </cell>
          <cell r="U87">
            <v>377.900575287332</v>
          </cell>
          <cell r="V87">
            <v>391.82797760173298</v>
          </cell>
          <cell r="W87">
            <v>414.03458722916002</v>
          </cell>
          <cell r="X87">
            <v>419.86997295234602</v>
          </cell>
          <cell r="AD87">
            <v>-1.0840000000000001</v>
          </cell>
          <cell r="AE87">
            <v>15.364000000000001</v>
          </cell>
          <cell r="AF87">
            <v>5.9340000000000002</v>
          </cell>
          <cell r="AG87">
            <v>41.768999999999998</v>
          </cell>
          <cell r="AH87">
            <v>26.141999999999999</v>
          </cell>
          <cell r="AI87">
            <v>35.204000000000001</v>
          </cell>
          <cell r="AJ87">
            <v>30.324000000000002</v>
          </cell>
          <cell r="AK87">
            <v>14.752000000000001</v>
          </cell>
          <cell r="AL87">
            <v>40.991</v>
          </cell>
          <cell r="AM87">
            <v>41.012</v>
          </cell>
          <cell r="AN87">
            <v>48.125999999999998</v>
          </cell>
          <cell r="AO87">
            <v>66.069999999999993</v>
          </cell>
          <cell r="AP87">
            <v>80.762</v>
          </cell>
          <cell r="AQ87">
            <v>49.802999999999997</v>
          </cell>
          <cell r="AR87">
            <v>53.695999999999998</v>
          </cell>
          <cell r="AS87">
            <v>74.427999999999997</v>
          </cell>
          <cell r="AT87">
            <v>65.052000000000007</v>
          </cell>
          <cell r="AU87">
            <v>55.527099999999997</v>
          </cell>
          <cell r="AV87">
            <v>64.117999999999995</v>
          </cell>
          <cell r="AW87">
            <v>111.584</v>
          </cell>
          <cell r="AX87">
            <v>63.335999999999999</v>
          </cell>
          <cell r="AY87">
            <v>96.111999999999995</v>
          </cell>
          <cell r="AZ87">
            <v>100.059</v>
          </cell>
          <cell r="BA87">
            <v>97.903999999999996</v>
          </cell>
          <cell r="BB87">
            <v>89.533000000000001</v>
          </cell>
          <cell r="BC87">
            <v>100.52</v>
          </cell>
          <cell r="BD87">
            <v>141.49</v>
          </cell>
          <cell r="BE87">
            <v>141.45599999999999</v>
          </cell>
          <cell r="BF87">
            <v>122.94799999999999</v>
          </cell>
          <cell r="BG87">
            <v>93.085999999999999</v>
          </cell>
          <cell r="BH87">
            <v>85.480999999999995</v>
          </cell>
          <cell r="BI87">
            <v>93.495000000000005</v>
          </cell>
          <cell r="BJ87">
            <v>78.156000000000006</v>
          </cell>
          <cell r="BK87">
            <v>87.025999999999996</v>
          </cell>
          <cell r="BL87">
            <v>97.031000000000006</v>
          </cell>
          <cell r="BM87">
            <v>95.933999999999997</v>
          </cell>
          <cell r="BN87">
            <v>95.685000000000002</v>
          </cell>
          <cell r="BO87">
            <v>119.946</v>
          </cell>
          <cell r="BP87">
            <v>77.017151918837996</v>
          </cell>
          <cell r="BQ87">
            <v>85.252423368493993</v>
          </cell>
          <cell r="BR87">
            <v>130.18063015449599</v>
          </cell>
          <cell r="BS87">
            <v>126.25117191094699</v>
          </cell>
          <cell r="BT87">
            <v>72.277196076230993</v>
          </cell>
          <cell r="BU87">
            <v>63.118979460058</v>
          </cell>
          <cell r="BV87">
            <v>139.33453261757899</v>
          </cell>
          <cell r="BW87">
            <v>132.90678745756901</v>
          </cell>
          <cell r="BX87">
            <v>70.062173610464995</v>
          </cell>
          <cell r="BY87">
            <v>71.731093543547999</v>
          </cell>
          <cell r="BZ87">
            <v>141.068282300118</v>
          </cell>
          <cell r="CA87">
            <v>131.51275790938499</v>
          </cell>
          <cell r="CB87">
            <v>65.577897853015003</v>
          </cell>
          <cell r="CC87">
            <v>81.711034889827005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K88">
            <v>-4.5979999999999999</v>
          </cell>
          <cell r="L88">
            <v>-8.4469999999999992</v>
          </cell>
          <cell r="M88">
            <v>-12.656000000000001</v>
          </cell>
          <cell r="N88">
            <v>-17.716000000000001</v>
          </cell>
          <cell r="O88">
            <v>-19.512</v>
          </cell>
          <cell r="P88">
            <v>-25.974</v>
          </cell>
          <cell r="Q88">
            <v>-34.906999999999996</v>
          </cell>
          <cell r="R88">
            <v>-62.91</v>
          </cell>
          <cell r="S88">
            <v>-55.588000000000001</v>
          </cell>
          <cell r="T88">
            <v>-60.286999999999999</v>
          </cell>
          <cell r="U88">
            <v>-58.44260196554</v>
          </cell>
          <cell r="V88">
            <v>-54.812835372841</v>
          </cell>
          <cell r="W88">
            <v>-55.347132333472999</v>
          </cell>
          <cell r="X88">
            <v>-55.894098020568002</v>
          </cell>
          <cell r="AD88">
            <v>-2.4609999999999999</v>
          </cell>
          <cell r="AE88">
            <v>-1.4690000000000001</v>
          </cell>
          <cell r="AF88">
            <v>-1.224</v>
          </cell>
          <cell r="AG88">
            <v>-3.2930000000000001</v>
          </cell>
          <cell r="AH88">
            <v>-2.7879999999999998</v>
          </cell>
          <cell r="AI88">
            <v>-2.2669999999999999</v>
          </cell>
          <cell r="AJ88">
            <v>-3.9319999999999999</v>
          </cell>
          <cell r="AK88">
            <v>-3.669</v>
          </cell>
          <cell r="AL88">
            <v>-3.2639999999999998</v>
          </cell>
          <cell r="AM88">
            <v>-3.74</v>
          </cell>
          <cell r="AN88">
            <v>-6.88</v>
          </cell>
          <cell r="AO88">
            <v>-3.8319999999999999</v>
          </cell>
          <cell r="AP88">
            <v>-8.6080000000000005</v>
          </cell>
          <cell r="AQ88">
            <v>-4.0490000000000004</v>
          </cell>
          <cell r="AR88">
            <v>-3.0249999999999999</v>
          </cell>
          <cell r="AS88">
            <v>-3.83</v>
          </cell>
          <cell r="AT88">
            <v>-2.7559999999999998</v>
          </cell>
          <cell r="AU88">
            <v>-5.0940000000000003</v>
          </cell>
          <cell r="AV88">
            <v>-8.4339999999999993</v>
          </cell>
          <cell r="AW88">
            <v>-9.69</v>
          </cell>
          <cell r="AX88">
            <v>-8.8930000000000007</v>
          </cell>
          <cell r="AY88">
            <v>-7.6710000000000003</v>
          </cell>
          <cell r="AZ88">
            <v>-7.7030000000000003</v>
          </cell>
          <cell r="BA88">
            <v>-10.64</v>
          </cell>
          <cell r="BB88">
            <v>-25.658000000000001</v>
          </cell>
          <cell r="BC88">
            <v>-12.117000000000001</v>
          </cell>
          <cell r="BD88">
            <v>-14.234</v>
          </cell>
          <cell r="BE88">
            <v>-10.901</v>
          </cell>
          <cell r="BF88">
            <v>-15.103999999999999</v>
          </cell>
          <cell r="BG88">
            <v>-14.484</v>
          </cell>
          <cell r="BH88">
            <v>-12.089</v>
          </cell>
          <cell r="BI88">
            <v>-13.911</v>
          </cell>
          <cell r="BJ88">
            <v>-14.166</v>
          </cell>
          <cell r="BK88">
            <v>-10.553000000000001</v>
          </cell>
          <cell r="BL88">
            <v>-16.64</v>
          </cell>
          <cell r="BM88">
            <v>-18.928000000000001</v>
          </cell>
          <cell r="BN88">
            <v>-16.937000000000001</v>
          </cell>
          <cell r="BO88">
            <v>-13.821</v>
          </cell>
          <cell r="BP88">
            <v>-13.547003816473</v>
          </cell>
          <cell r="BQ88">
            <v>-14.137598149065999</v>
          </cell>
          <cell r="BR88">
            <v>-13.494232441621</v>
          </cell>
          <cell r="BS88">
            <v>-13.708664791168999</v>
          </cell>
          <cell r="BT88">
            <v>-13.490228244971</v>
          </cell>
          <cell r="BU88">
            <v>-14.119709895081</v>
          </cell>
          <cell r="BV88">
            <v>-13.620499592911999</v>
          </cell>
          <cell r="BW88">
            <v>-13.812889618281</v>
          </cell>
          <cell r="BX88">
            <v>-13.61402015184</v>
          </cell>
          <cell r="BY88">
            <v>-14.29972297044</v>
          </cell>
          <cell r="BZ88">
            <v>-13.735743613028999</v>
          </cell>
          <cell r="CA88">
            <v>-13.913718598288</v>
          </cell>
          <cell r="CB88">
            <v>-13.751647946446001</v>
          </cell>
          <cell r="CC88">
            <v>-14.492987862806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K89">
            <v>-61.073</v>
          </cell>
          <cell r="L89">
            <v>-392.82600000000002</v>
          </cell>
          <cell r="M89">
            <v>-564.29499999999996</v>
          </cell>
          <cell r="N89">
            <v>-392.52699999999999</v>
          </cell>
          <cell r="O89">
            <v>-99.12</v>
          </cell>
          <cell r="P89">
            <v>-219.029</v>
          </cell>
          <cell r="Q89">
            <v>-409.005</v>
          </cell>
          <cell r="R89">
            <v>-894.94500000000005</v>
          </cell>
          <cell r="S89">
            <v>-607.65300000000002</v>
          </cell>
          <cell r="T89">
            <v>-253</v>
          </cell>
          <cell r="U89">
            <v>-31.891999999999999</v>
          </cell>
          <cell r="V89">
            <v>0</v>
          </cell>
          <cell r="AD89">
            <v>-14.179</v>
          </cell>
          <cell r="AE89">
            <v>-362.649</v>
          </cell>
          <cell r="AF89">
            <v>-14.404</v>
          </cell>
          <cell r="AG89">
            <v>-1.5940000000000001</v>
          </cell>
          <cell r="AH89">
            <v>-3.8079999999999998</v>
          </cell>
          <cell r="AI89">
            <v>-55.279000000000003</v>
          </cell>
          <cell r="AJ89">
            <v>-37.220999999999997</v>
          </cell>
          <cell r="AK89">
            <v>-467.98700000000002</v>
          </cell>
          <cell r="AL89">
            <v>-16.957000000000001</v>
          </cell>
          <cell r="AM89">
            <v>-5.1210000000000004</v>
          </cell>
          <cell r="AN89">
            <v>-332.49400000000003</v>
          </cell>
          <cell r="AO89">
            <v>-37.954999999999998</v>
          </cell>
          <cell r="AP89">
            <v>-37.353000000000002</v>
          </cell>
          <cell r="AQ89">
            <v>-24.359000000000002</v>
          </cell>
          <cell r="AR89">
            <v>-52.173999999999999</v>
          </cell>
          <cell r="AS89">
            <v>14.766</v>
          </cell>
          <cell r="AT89">
            <v>-141.721</v>
          </cell>
          <cell r="AU89">
            <v>-24.981000000000002</v>
          </cell>
          <cell r="AV89">
            <v>-4.03</v>
          </cell>
          <cell r="AW89">
            <v>-48.296999999999997</v>
          </cell>
          <cell r="AX89">
            <v>-13.31</v>
          </cell>
          <cell r="AY89">
            <v>-4.2130000000000001</v>
          </cell>
          <cell r="AZ89">
            <v>-302.49099999999999</v>
          </cell>
          <cell r="BA89">
            <v>-88.991</v>
          </cell>
          <cell r="BB89">
            <v>-111.785</v>
          </cell>
          <cell r="BC89">
            <v>-15.048</v>
          </cell>
          <cell r="BD89">
            <v>-538.98400000000004</v>
          </cell>
          <cell r="BE89">
            <v>-229.12799999999999</v>
          </cell>
          <cell r="BF89">
            <v>-446.19200000000001</v>
          </cell>
          <cell r="BG89">
            <v>-28.067</v>
          </cell>
          <cell r="BH89">
            <v>-100.512</v>
          </cell>
          <cell r="BI89">
            <v>-32.881999999999998</v>
          </cell>
          <cell r="BJ89">
            <v>-99.495999999999995</v>
          </cell>
          <cell r="BK89">
            <v>-36.040999999999997</v>
          </cell>
          <cell r="BL89">
            <v>-0.64600000000000002</v>
          </cell>
          <cell r="BM89">
            <v>-116.81699999999999</v>
          </cell>
          <cell r="BN89">
            <v>-8.1319999999999997</v>
          </cell>
          <cell r="BO89">
            <v>-23.76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K91">
            <v>21.72</v>
          </cell>
          <cell r="L91">
            <v>31.204999999999998</v>
          </cell>
          <cell r="M91">
            <v>1.044</v>
          </cell>
          <cell r="N91">
            <v>-35.89</v>
          </cell>
          <cell r="O91">
            <v>-63.975000000000001</v>
          </cell>
          <cell r="P91">
            <v>-71.566999999999993</v>
          </cell>
          <cell r="Q91">
            <v>11.132999999999999</v>
          </cell>
          <cell r="R91">
            <v>34.357999999999997</v>
          </cell>
          <cell r="S91">
            <v>-32.753999999999998</v>
          </cell>
          <cell r="T91">
            <v>1.4179999999999999</v>
          </cell>
          <cell r="U91">
            <v>-73.635000000000005</v>
          </cell>
          <cell r="V91">
            <v>0</v>
          </cell>
          <cell r="AD91">
            <v>19.605</v>
          </cell>
          <cell r="AE91">
            <v>-4.798</v>
          </cell>
          <cell r="AF91">
            <v>14.856999999999999</v>
          </cell>
          <cell r="AG91">
            <v>1.5409999999999999</v>
          </cell>
          <cell r="AH91">
            <v>-2.1989999999999998</v>
          </cell>
          <cell r="AI91">
            <v>-0.79300000000000004</v>
          </cell>
          <cell r="AJ91">
            <v>1.494</v>
          </cell>
          <cell r="AK91">
            <v>2.5419999999999998</v>
          </cell>
          <cell r="AL91">
            <v>-1.373</v>
          </cell>
          <cell r="AM91">
            <v>-0.96899999999999997</v>
          </cell>
          <cell r="AN91">
            <v>-2.1070000000000002</v>
          </cell>
          <cell r="AO91">
            <v>-31.440999999999999</v>
          </cell>
          <cell r="AP91">
            <v>-50.866</v>
          </cell>
          <cell r="AQ91">
            <v>-14.628</v>
          </cell>
          <cell r="AR91">
            <v>0.248</v>
          </cell>
          <cell r="AS91">
            <v>1.2709999999999999</v>
          </cell>
          <cell r="AT91">
            <v>-14.28</v>
          </cell>
          <cell r="AU91">
            <v>-0.92300000000000004</v>
          </cell>
          <cell r="AV91">
            <v>-27.280999999999999</v>
          </cell>
          <cell r="AW91">
            <v>-29.082999999999998</v>
          </cell>
          <cell r="AX91">
            <v>12.647</v>
          </cell>
          <cell r="AY91">
            <v>4.8620000000000001</v>
          </cell>
          <cell r="AZ91">
            <v>1.9550000000000001</v>
          </cell>
          <cell r="BA91">
            <v>-8.3309999999999995</v>
          </cell>
          <cell r="BB91">
            <v>27.501999999999999</v>
          </cell>
          <cell r="BC91">
            <v>1.9339999999999999</v>
          </cell>
          <cell r="BD91">
            <v>1.607</v>
          </cell>
          <cell r="BE91">
            <v>3.3149999999999999</v>
          </cell>
          <cell r="BF91">
            <v>6.7000000000000004E-2</v>
          </cell>
          <cell r="BG91">
            <v>-1.427</v>
          </cell>
          <cell r="BH91">
            <v>-1.4870000000000001</v>
          </cell>
          <cell r="BI91">
            <v>-29.907</v>
          </cell>
          <cell r="BJ91">
            <v>8.6050000000000004</v>
          </cell>
          <cell r="BK91">
            <v>1.534</v>
          </cell>
          <cell r="BL91">
            <v>3.641</v>
          </cell>
          <cell r="BM91">
            <v>-12.362</v>
          </cell>
          <cell r="BN91">
            <v>-55.283000000000001</v>
          </cell>
          <cell r="BO91">
            <v>-18.352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K92">
            <v>-43.951000000000001</v>
          </cell>
          <cell r="L92">
            <v>-370.06799999999998</v>
          </cell>
          <cell r="M92">
            <v>-575.90700000000004</v>
          </cell>
          <cell r="N92">
            <v>-446.13299999999998</v>
          </cell>
          <cell r="O92">
            <v>-182.607</v>
          </cell>
          <cell r="P92">
            <v>-316.57</v>
          </cell>
          <cell r="Q92">
            <v>-432.779</v>
          </cell>
          <cell r="R92">
            <v>-923.49699999999996</v>
          </cell>
          <cell r="S92">
            <v>-695.995</v>
          </cell>
          <cell r="T92">
            <v>-311.86900000000003</v>
          </cell>
          <cell r="U92">
            <v>-163.96960196553999</v>
          </cell>
          <cell r="V92">
            <v>-54.812835372841</v>
          </cell>
          <cell r="W92">
            <v>-55.347132333472999</v>
          </cell>
          <cell r="X92">
            <v>-55.894098020568002</v>
          </cell>
          <cell r="AD92">
            <v>2.9649999999999999</v>
          </cell>
          <cell r="AE92">
            <v>-368.916</v>
          </cell>
          <cell r="AF92">
            <v>-0.77100000000000002</v>
          </cell>
          <cell r="AG92">
            <v>-3.3460000000000001</v>
          </cell>
          <cell r="AH92">
            <v>-8.7949999999999999</v>
          </cell>
          <cell r="AI92">
            <v>-58.338999999999999</v>
          </cell>
          <cell r="AJ92">
            <v>-39.658999999999999</v>
          </cell>
          <cell r="AK92">
            <v>-469.11399999999998</v>
          </cell>
          <cell r="AL92">
            <v>-21.594000000000001</v>
          </cell>
          <cell r="AM92">
            <v>-9.83</v>
          </cell>
          <cell r="AN92">
            <v>-341.48099999999999</v>
          </cell>
          <cell r="AO92">
            <v>-73.227999999999994</v>
          </cell>
          <cell r="AP92">
            <v>-96.826999999999998</v>
          </cell>
          <cell r="AQ92">
            <v>-43.036000000000001</v>
          </cell>
          <cell r="AR92">
            <v>-54.951000000000001</v>
          </cell>
          <cell r="AS92">
            <v>12.207000000000001</v>
          </cell>
          <cell r="AT92">
            <v>-158.75700000000001</v>
          </cell>
          <cell r="AU92">
            <v>-30.998000000000001</v>
          </cell>
          <cell r="AV92">
            <v>-39.744999999999997</v>
          </cell>
          <cell r="AW92">
            <v>-87.07</v>
          </cell>
          <cell r="AX92">
            <v>-9.5559999999999992</v>
          </cell>
          <cell r="AY92">
            <v>-7.0220000000000002</v>
          </cell>
          <cell r="AZ92">
            <v>-308.23899999999998</v>
          </cell>
          <cell r="BA92">
            <v>-107.962</v>
          </cell>
          <cell r="BB92">
            <v>-109.941</v>
          </cell>
          <cell r="BC92">
            <v>-25.231000000000002</v>
          </cell>
          <cell r="BD92">
            <v>-551.61099999999999</v>
          </cell>
          <cell r="BE92">
            <v>-236.714</v>
          </cell>
          <cell r="BF92">
            <v>-461.22899999999998</v>
          </cell>
          <cell r="BG92">
            <v>-43.978000000000002</v>
          </cell>
          <cell r="BH92">
            <v>-114.08799999999999</v>
          </cell>
          <cell r="BI92">
            <v>-76.7</v>
          </cell>
          <cell r="BJ92">
            <v>-105.057</v>
          </cell>
          <cell r="BK92">
            <v>-45.06</v>
          </cell>
          <cell r="BL92">
            <v>-13.645</v>
          </cell>
          <cell r="BM92">
            <v>-148.107</v>
          </cell>
          <cell r="BN92">
            <v>-80.352000000000004</v>
          </cell>
          <cell r="BO92">
            <v>-55.933</v>
          </cell>
          <cell r="BP92">
            <v>-13.547003816473</v>
          </cell>
          <cell r="BQ92">
            <v>-14.137598149065999</v>
          </cell>
          <cell r="BR92">
            <v>-13.494232441621</v>
          </cell>
          <cell r="BS92">
            <v>-13.708664791168999</v>
          </cell>
          <cell r="BT92">
            <v>-13.490228244971</v>
          </cell>
          <cell r="BU92">
            <v>-14.119709895081</v>
          </cell>
          <cell r="BV92">
            <v>-13.620499592911999</v>
          </cell>
          <cell r="BW92">
            <v>-13.812889618281</v>
          </cell>
          <cell r="BX92">
            <v>-13.61402015184</v>
          </cell>
          <cell r="BY92">
            <v>-14.29972297044</v>
          </cell>
          <cell r="BZ92">
            <v>-13.735743613028999</v>
          </cell>
          <cell r="CA92">
            <v>-13.913718598288</v>
          </cell>
          <cell r="CB92">
            <v>-13.751647946446001</v>
          </cell>
          <cell r="CC92">
            <v>-14.492987862806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K94">
            <v>79.739999999999995</v>
          </cell>
          <cell r="L94">
            <v>29.213999999999999</v>
          </cell>
          <cell r="M94">
            <v>22.704000000000001</v>
          </cell>
          <cell r="N94">
            <v>341.089</v>
          </cell>
          <cell r="O94">
            <v>215.26400000000001</v>
          </cell>
          <cell r="P94">
            <v>12.35</v>
          </cell>
          <cell r="Q94">
            <v>0</v>
          </cell>
          <cell r="R94">
            <v>-199.99700000000001</v>
          </cell>
          <cell r="S94">
            <v>-184.38800000000001</v>
          </cell>
          <cell r="T94">
            <v>-26.483000000000001</v>
          </cell>
          <cell r="U94">
            <v>-289.12900000000002</v>
          </cell>
          <cell r="V94">
            <v>0</v>
          </cell>
          <cell r="AD94">
            <v>10.144</v>
          </cell>
          <cell r="AE94">
            <v>14.224</v>
          </cell>
          <cell r="AF94">
            <v>2.6389999999999998</v>
          </cell>
          <cell r="AG94">
            <v>2.2069999999999999</v>
          </cell>
          <cell r="AH94">
            <v>4.2050000000000001</v>
          </cell>
          <cell r="AI94">
            <v>6.2549999999999999</v>
          </cell>
          <cell r="AJ94">
            <v>7.883</v>
          </cell>
          <cell r="AK94">
            <v>4.3609999999999998</v>
          </cell>
          <cell r="AL94">
            <v>130.803</v>
          </cell>
          <cell r="AM94">
            <v>-0.33700000000000002</v>
          </cell>
          <cell r="AN94">
            <v>203.86500000000001</v>
          </cell>
          <cell r="AO94">
            <v>6.758</v>
          </cell>
          <cell r="AP94">
            <v>0.67100000000000004</v>
          </cell>
          <cell r="AQ94">
            <v>181.36500000000001</v>
          </cell>
          <cell r="AR94">
            <v>3.927</v>
          </cell>
          <cell r="AS94">
            <v>29.300999999999998</v>
          </cell>
          <cell r="AT94">
            <v>0</v>
          </cell>
          <cell r="AU94">
            <v>0</v>
          </cell>
          <cell r="AV94">
            <v>12.35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-199.99700000000001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-103.036</v>
          </cell>
          <cell r="BI94">
            <v>-81.352000000000004</v>
          </cell>
          <cell r="BJ94">
            <v>-18</v>
          </cell>
          <cell r="BK94">
            <v>-8.4350000000000005</v>
          </cell>
          <cell r="BL94">
            <v>-4.8000000000000001E-2</v>
          </cell>
          <cell r="BM94">
            <v>0</v>
          </cell>
          <cell r="BN94">
            <v>0</v>
          </cell>
          <cell r="BO94">
            <v>-109.83799999999999</v>
          </cell>
          <cell r="BP94">
            <v>-95</v>
          </cell>
          <cell r="BQ94">
            <v>-84.290999999999997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K95">
            <v>-0.46300000000000002</v>
          </cell>
          <cell r="L95">
            <v>-16.667000000000002</v>
          </cell>
          <cell r="M95">
            <v>-25.417999999999999</v>
          </cell>
          <cell r="N95">
            <v>-7.7709999999999999</v>
          </cell>
          <cell r="O95">
            <v>-6.9989999999999997</v>
          </cell>
          <cell r="P95">
            <v>-8.4600000000000009</v>
          </cell>
          <cell r="Q95">
            <v>-7.5350000000000001</v>
          </cell>
          <cell r="R95">
            <v>-6.8849999999999998</v>
          </cell>
          <cell r="S95">
            <v>-152.227</v>
          </cell>
          <cell r="T95">
            <v>-255.03800000000001</v>
          </cell>
          <cell r="U95">
            <v>-2.4180000000000001</v>
          </cell>
          <cell r="V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-13.52</v>
          </cell>
          <cell r="AE95">
            <v>-1.073</v>
          </cell>
          <cell r="AF95">
            <v>-1.0049999999999999</v>
          </cell>
          <cell r="AG95">
            <v>-1.069</v>
          </cell>
          <cell r="AH95">
            <v>-2.0659999999999998</v>
          </cell>
          <cell r="AI95">
            <v>-20.015999999999998</v>
          </cell>
          <cell r="AJ95">
            <v>17.16</v>
          </cell>
          <cell r="AK95">
            <v>-20.495999999999999</v>
          </cell>
          <cell r="AL95">
            <v>-2.33</v>
          </cell>
          <cell r="AM95">
            <v>-1.913</v>
          </cell>
          <cell r="AN95">
            <v>-1.7569999999999999</v>
          </cell>
          <cell r="AO95">
            <v>-1.7709999999999999</v>
          </cell>
          <cell r="AP95">
            <v>-1.766</v>
          </cell>
          <cell r="AQ95">
            <v>-1.7549999999999999</v>
          </cell>
          <cell r="AR95">
            <v>-1.74</v>
          </cell>
          <cell r="AS95">
            <v>-1.738</v>
          </cell>
          <cell r="AT95">
            <v>-1.74</v>
          </cell>
          <cell r="AU95">
            <v>-2.3239999999999998</v>
          </cell>
          <cell r="AV95">
            <v>-2.3119999999999998</v>
          </cell>
          <cell r="AW95">
            <v>-2.0840000000000001</v>
          </cell>
          <cell r="AX95">
            <v>-2.069</v>
          </cell>
          <cell r="AY95">
            <v>-2.0219999999999998</v>
          </cell>
          <cell r="AZ95">
            <v>-1.7729999999999999</v>
          </cell>
          <cell r="BA95">
            <v>-1.671</v>
          </cell>
          <cell r="BB95">
            <v>-1.7869999999999999</v>
          </cell>
          <cell r="BC95">
            <v>-1.819</v>
          </cell>
          <cell r="BD95">
            <v>-1.653</v>
          </cell>
          <cell r="BE95">
            <v>-1.6259999999999999</v>
          </cell>
          <cell r="BF95">
            <v>-144.83500000000001</v>
          </cell>
          <cell r="BG95">
            <v>-1.288</v>
          </cell>
          <cell r="BH95">
            <v>-1.23</v>
          </cell>
          <cell r="BI95">
            <v>-4.8739999999999997</v>
          </cell>
          <cell r="BJ95">
            <v>-1.3069999999999999</v>
          </cell>
          <cell r="BK95">
            <v>-1.2090000000000001</v>
          </cell>
          <cell r="BL95">
            <v>-1.339</v>
          </cell>
          <cell r="BM95">
            <v>-251.18299999999999</v>
          </cell>
          <cell r="BN95">
            <v>-1.2090000000000001</v>
          </cell>
          <cell r="BO95">
            <v>-1.2090000000000001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K96">
            <v>-2.8</v>
          </cell>
          <cell r="L96">
            <v>336.185</v>
          </cell>
          <cell r="M96">
            <v>544.20000000000005</v>
          </cell>
          <cell r="N96">
            <v>-6.1790000000000003</v>
          </cell>
          <cell r="O96">
            <v>-18.849</v>
          </cell>
          <cell r="P96">
            <v>5.99</v>
          </cell>
          <cell r="Q96">
            <v>13.497</v>
          </cell>
          <cell r="R96">
            <v>1339.9169999999999</v>
          </cell>
          <cell r="S96">
            <v>315.95800000000003</v>
          </cell>
          <cell r="T96">
            <v>-25.645</v>
          </cell>
          <cell r="U96">
            <v>-39.67</v>
          </cell>
          <cell r="V96">
            <v>0</v>
          </cell>
          <cell r="AD96">
            <v>-2.6890000000000001</v>
          </cell>
          <cell r="AE96">
            <v>343.07799999999997</v>
          </cell>
          <cell r="AF96">
            <v>5.6429999999999998</v>
          </cell>
          <cell r="AG96">
            <v>-9.8469999999999995</v>
          </cell>
          <cell r="AH96">
            <v>-2.097</v>
          </cell>
          <cell r="AI96">
            <v>-3.6230000000000002</v>
          </cell>
          <cell r="AJ96">
            <v>63.119</v>
          </cell>
          <cell r="AK96">
            <v>486.80099999999999</v>
          </cell>
          <cell r="AL96">
            <v>-8.4969999999999999</v>
          </cell>
          <cell r="AM96">
            <v>1.542</v>
          </cell>
          <cell r="AN96">
            <v>2.8180000000000001</v>
          </cell>
          <cell r="AO96">
            <v>-2.0419999999999998</v>
          </cell>
          <cell r="AP96">
            <v>-5.0209999999999999</v>
          </cell>
          <cell r="AQ96">
            <v>-4.7539999999999996</v>
          </cell>
          <cell r="AR96">
            <v>-3.327</v>
          </cell>
          <cell r="AS96">
            <v>-5.7469999999999999</v>
          </cell>
          <cell r="AT96">
            <v>-4.6909999999999998</v>
          </cell>
          <cell r="AU96">
            <v>12.696</v>
          </cell>
          <cell r="AV96">
            <v>-4.141</v>
          </cell>
          <cell r="AW96">
            <v>2.1259999999999999</v>
          </cell>
          <cell r="AX96">
            <v>-13.952</v>
          </cell>
          <cell r="AY96">
            <v>0.255</v>
          </cell>
          <cell r="AZ96">
            <v>15.222</v>
          </cell>
          <cell r="BA96">
            <v>11.972</v>
          </cell>
          <cell r="BB96">
            <v>648.55399999999997</v>
          </cell>
          <cell r="BC96">
            <v>19.684000000000001</v>
          </cell>
          <cell r="BD96">
            <v>-15.411</v>
          </cell>
          <cell r="BE96">
            <v>687.09</v>
          </cell>
          <cell r="BF96">
            <v>314.44299999999998</v>
          </cell>
          <cell r="BG96">
            <v>-3.605</v>
          </cell>
          <cell r="BH96">
            <v>0.622</v>
          </cell>
          <cell r="BI96">
            <v>4.4980000000000002</v>
          </cell>
          <cell r="BJ96">
            <v>-27.254000000000001</v>
          </cell>
          <cell r="BK96">
            <v>1.3240000000000001</v>
          </cell>
          <cell r="BL96">
            <v>-3.3650000000000002</v>
          </cell>
          <cell r="BM96">
            <v>3.65</v>
          </cell>
          <cell r="BN96">
            <v>-43.512</v>
          </cell>
          <cell r="BO96">
            <v>3.8420000000000001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K97">
            <v>76.477000000000004</v>
          </cell>
          <cell r="L97">
            <v>348.73200000000003</v>
          </cell>
          <cell r="M97">
            <v>541.48599999999999</v>
          </cell>
          <cell r="N97">
            <v>327.13900000000001</v>
          </cell>
          <cell r="O97">
            <v>189.416</v>
          </cell>
          <cell r="P97">
            <v>9.8800000000000008</v>
          </cell>
          <cell r="Q97">
            <v>5.9619999999999997</v>
          </cell>
          <cell r="R97">
            <v>1133.0350000000001</v>
          </cell>
          <cell r="S97">
            <v>-20.657</v>
          </cell>
          <cell r="T97">
            <v>-307.166</v>
          </cell>
          <cell r="U97">
            <v>-331.21699999999998</v>
          </cell>
          <cell r="V97">
            <v>0</v>
          </cell>
          <cell r="W97">
            <v>0</v>
          </cell>
          <cell r="X97">
            <v>0</v>
          </cell>
          <cell r="AD97">
            <v>-6.0650000000000004</v>
          </cell>
          <cell r="AE97">
            <v>356.22899999999998</v>
          </cell>
          <cell r="AF97">
            <v>7.2770000000000001</v>
          </cell>
          <cell r="AG97">
            <v>-8.7089999999999996</v>
          </cell>
          <cell r="AH97">
            <v>4.2000000000000003E-2</v>
          </cell>
          <cell r="AI97">
            <v>-17.384</v>
          </cell>
          <cell r="AJ97">
            <v>88.162000000000006</v>
          </cell>
          <cell r="AK97">
            <v>470.666</v>
          </cell>
          <cell r="AL97">
            <v>119.976</v>
          </cell>
          <cell r="AM97">
            <v>-0.70799999999999996</v>
          </cell>
          <cell r="AN97">
            <v>204.92599999999999</v>
          </cell>
          <cell r="AO97">
            <v>2.9449999999999998</v>
          </cell>
          <cell r="AP97">
            <v>-6.1159999999999997</v>
          </cell>
          <cell r="AQ97">
            <v>174.85599999999999</v>
          </cell>
          <cell r="AR97">
            <v>-1.1399999999999999</v>
          </cell>
          <cell r="AS97">
            <v>21.815999999999999</v>
          </cell>
          <cell r="AT97">
            <v>-6.431</v>
          </cell>
          <cell r="AU97">
            <v>10.372</v>
          </cell>
          <cell r="AV97">
            <v>5.8970000000000002</v>
          </cell>
          <cell r="AW97">
            <v>4.2000000000000003E-2</v>
          </cell>
          <cell r="AX97">
            <v>-16.021000000000001</v>
          </cell>
          <cell r="AY97">
            <v>-1.7669999999999999</v>
          </cell>
          <cell r="AZ97">
            <v>13.449</v>
          </cell>
          <cell r="BA97">
            <v>10.301</v>
          </cell>
          <cell r="BB97">
            <v>446.77</v>
          </cell>
          <cell r="BC97">
            <v>17.864999999999998</v>
          </cell>
          <cell r="BD97">
            <v>-17.064</v>
          </cell>
          <cell r="BE97">
            <v>685.46400000000006</v>
          </cell>
          <cell r="BF97">
            <v>169.608</v>
          </cell>
          <cell r="BG97">
            <v>-4.8929999999999998</v>
          </cell>
          <cell r="BH97">
            <v>-103.64400000000001</v>
          </cell>
          <cell r="BI97">
            <v>-81.727999999999994</v>
          </cell>
          <cell r="BJ97">
            <v>-46.561</v>
          </cell>
          <cell r="BK97">
            <v>-8.32</v>
          </cell>
          <cell r="BL97">
            <v>-4.7519999999999998</v>
          </cell>
          <cell r="BM97">
            <v>-247.53299999999999</v>
          </cell>
          <cell r="BN97">
            <v>-44.720999999999997</v>
          </cell>
          <cell r="BO97">
            <v>-107.205</v>
          </cell>
          <cell r="BP97">
            <v>-95</v>
          </cell>
          <cell r="BQ97">
            <v>-84.290999999999997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K98">
            <v>48.723999999999997</v>
          </cell>
          <cell r="L98">
            <v>40.646999999999998</v>
          </cell>
          <cell r="M98">
            <v>72.001000000000005</v>
          </cell>
          <cell r="N98">
            <v>77.204999999999998</v>
          </cell>
          <cell r="O98">
            <v>265.49799999999999</v>
          </cell>
          <cell r="P98">
            <v>-10.408899999999999</v>
          </cell>
          <cell r="Q98">
            <v>-69.406000000000006</v>
          </cell>
          <cell r="R98">
            <v>682.53700000000003</v>
          </cell>
          <cell r="S98">
            <v>-321.642</v>
          </cell>
          <cell r="T98">
            <v>-260.88799999999998</v>
          </cell>
          <cell r="U98">
            <v>-117.28602667820699</v>
          </cell>
          <cell r="V98">
            <v>337.01514222889199</v>
          </cell>
          <cell r="W98">
            <v>358.68745489568698</v>
          </cell>
          <cell r="X98">
            <v>363.97587493177798</v>
          </cell>
          <cell r="AD98">
            <v>-4.1840000000000002</v>
          </cell>
          <cell r="AE98">
            <v>2.677</v>
          </cell>
          <cell r="AF98">
            <v>12.44</v>
          </cell>
          <cell r="AG98">
            <v>29.713999999999999</v>
          </cell>
          <cell r="AH98">
            <v>17.388999999999999</v>
          </cell>
          <cell r="AI98">
            <v>-40.518999999999998</v>
          </cell>
          <cell r="AJ98">
            <v>78.826999999999998</v>
          </cell>
          <cell r="AK98">
            <v>16.303999999999998</v>
          </cell>
          <cell r="AL98">
            <v>139.37299999999999</v>
          </cell>
          <cell r="AM98">
            <v>30.474</v>
          </cell>
          <cell r="AN98">
            <v>-88.429000000000002</v>
          </cell>
          <cell r="AO98">
            <v>-4.2130000000000001</v>
          </cell>
          <cell r="AP98">
            <v>-22.181000000000001</v>
          </cell>
          <cell r="AQ98">
            <v>181.62299999999999</v>
          </cell>
          <cell r="AR98">
            <v>-2.395</v>
          </cell>
          <cell r="AS98">
            <v>108.45099999999999</v>
          </cell>
          <cell r="AT98">
            <v>-100.136</v>
          </cell>
          <cell r="AU98">
            <v>34.9011</v>
          </cell>
          <cell r="AV98">
            <v>30.27</v>
          </cell>
          <cell r="AW98">
            <v>24.556000000000001</v>
          </cell>
          <cell r="AX98">
            <v>37.759</v>
          </cell>
          <cell r="AY98">
            <v>87.322999999999993</v>
          </cell>
          <cell r="AZ98">
            <v>-194.73099999999999</v>
          </cell>
          <cell r="BA98">
            <v>0.24299999999999999</v>
          </cell>
          <cell r="BB98">
            <v>426.36200000000002</v>
          </cell>
          <cell r="BC98">
            <v>93.153999999999996</v>
          </cell>
          <cell r="BD98">
            <v>-427.185</v>
          </cell>
          <cell r="BE98">
            <v>590.20600000000002</v>
          </cell>
          <cell r="BF98">
            <v>-168.673</v>
          </cell>
          <cell r="BG98">
            <v>44.215000000000003</v>
          </cell>
          <cell r="BH98">
            <v>-132.251</v>
          </cell>
          <cell r="BI98">
            <v>-64.933000000000007</v>
          </cell>
          <cell r="BJ98">
            <v>-73.462000000000003</v>
          </cell>
          <cell r="BK98">
            <v>33.646000000000001</v>
          </cell>
          <cell r="BL98">
            <v>78.634</v>
          </cell>
          <cell r="BM98">
            <v>-299.70600000000002</v>
          </cell>
          <cell r="BN98">
            <v>-29.388000000000002</v>
          </cell>
          <cell r="BO98">
            <v>-43.192</v>
          </cell>
          <cell r="BP98">
            <v>-31.529851897635002</v>
          </cell>
          <cell r="BQ98">
            <v>-13.176174780573</v>
          </cell>
          <cell r="BR98">
            <v>116.68639771287501</v>
          </cell>
          <cell r="BS98">
            <v>112.542507119779</v>
          </cell>
          <cell r="BT98">
            <v>58.78696783126</v>
          </cell>
          <cell r="BU98">
            <v>48.999269564978</v>
          </cell>
          <cell r="BV98">
            <v>125.714033024667</v>
          </cell>
          <cell r="BW98">
            <v>119.093897839288</v>
          </cell>
          <cell r="BX98">
            <v>56.448153458625001</v>
          </cell>
          <cell r="BY98">
            <v>57.431370573107998</v>
          </cell>
          <cell r="BZ98">
            <v>127.33253868708999</v>
          </cell>
          <cell r="CA98">
            <v>117.599039311097</v>
          </cell>
          <cell r="CB98">
            <v>51.826249906568997</v>
          </cell>
          <cell r="CC98">
            <v>67.218047027021996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  <cell r="K104">
            <v>2.9620000000000002</v>
          </cell>
          <cell r="L104">
            <v>8.8109999999999999</v>
          </cell>
          <cell r="M104">
            <v>14.068</v>
          </cell>
          <cell r="N104">
            <v>0.49099999999999999</v>
          </cell>
          <cell r="O104">
            <v>25.718</v>
          </cell>
          <cell r="P104">
            <v>3.742</v>
          </cell>
          <cell r="Q104">
            <v>-43.89</v>
          </cell>
          <cell r="R104">
            <v>-151.547</v>
          </cell>
          <cell r="S104">
            <v>-2.472</v>
          </cell>
          <cell r="T104">
            <v>-22.172000000000001</v>
          </cell>
          <cell r="U104">
            <v>6.3860000000000001</v>
          </cell>
          <cell r="V104">
            <v>0</v>
          </cell>
          <cell r="W104">
            <v>0</v>
          </cell>
          <cell r="X104">
            <v>0</v>
          </cell>
          <cell r="Z104">
            <v>1.0760000000000001</v>
          </cell>
          <cell r="AA104">
            <v>0</v>
          </cell>
          <cell r="AB104">
            <v>-0.29399999999999998</v>
          </cell>
          <cell r="AC104">
            <v>2.1800000000000002</v>
          </cell>
          <cell r="AD104">
            <v>1.464</v>
          </cell>
          <cell r="AE104">
            <v>1.026</v>
          </cell>
          <cell r="AF104">
            <v>3.1909999999999998</v>
          </cell>
          <cell r="AG104">
            <v>3.13</v>
          </cell>
          <cell r="AH104">
            <v>4.4359999999999999</v>
          </cell>
          <cell r="AI104">
            <v>-0.21099999999999999</v>
          </cell>
          <cell r="AJ104">
            <v>9.9269999999999996</v>
          </cell>
          <cell r="AK104">
            <v>-8.4000000000000005E-2</v>
          </cell>
          <cell r="AL104">
            <v>2.8119999999999998</v>
          </cell>
          <cell r="AM104">
            <v>-1.0820000000000001</v>
          </cell>
          <cell r="AN104">
            <v>4.2889999999999997</v>
          </cell>
          <cell r="AO104">
            <v>-5.5279999999999996</v>
          </cell>
          <cell r="AP104">
            <v>6.42</v>
          </cell>
          <cell r="AQ104">
            <v>-4.8079999999999998</v>
          </cell>
          <cell r="AR104">
            <v>6.5049999999999999</v>
          </cell>
          <cell r="AS104">
            <v>17.600999999999999</v>
          </cell>
          <cell r="AT104">
            <v>-0.311</v>
          </cell>
          <cell r="AU104">
            <v>-0.8</v>
          </cell>
          <cell r="AV104">
            <v>-1.21</v>
          </cell>
          <cell r="AW104">
            <v>6.0629999999999997</v>
          </cell>
          <cell r="AX104">
            <v>0.104</v>
          </cell>
          <cell r="AY104">
            <v>0.46</v>
          </cell>
          <cell r="AZ104">
            <v>-36.290999999999997</v>
          </cell>
          <cell r="BA104">
            <v>-8.1630000000000003</v>
          </cell>
          <cell r="BB104">
            <v>-12.72</v>
          </cell>
          <cell r="BC104">
            <v>1.49</v>
          </cell>
          <cell r="BD104">
            <v>-47.97</v>
          </cell>
          <cell r="BE104">
            <v>-92.346999999999994</v>
          </cell>
          <cell r="BF104">
            <v>-4.077</v>
          </cell>
          <cell r="BG104">
            <v>-20.151</v>
          </cell>
          <cell r="BH104">
            <v>23.048999999999999</v>
          </cell>
          <cell r="BI104">
            <v>-1.2929999999999999</v>
          </cell>
          <cell r="BJ104">
            <v>-1.6120000000000001</v>
          </cell>
          <cell r="BK104">
            <v>5.0579999999999998</v>
          </cell>
          <cell r="BL104">
            <v>-1.095</v>
          </cell>
          <cell r="BM104">
            <v>-24.523</v>
          </cell>
          <cell r="BN104">
            <v>1.887</v>
          </cell>
          <cell r="BO104">
            <v>4.4989999999999997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</row>
        <row r="116">
          <cell r="B116" t="str">
            <v>Number of employees</v>
          </cell>
          <cell r="C116" t="str">
            <v>EMPLOYEES</v>
          </cell>
          <cell r="K116">
            <v>0</v>
          </cell>
          <cell r="L116">
            <v>0</v>
          </cell>
          <cell r="M116">
            <v>3.9</v>
          </cell>
          <cell r="N116">
            <v>6.1</v>
          </cell>
          <cell r="O116">
            <v>5.8</v>
          </cell>
          <cell r="P116">
            <v>6.1</v>
          </cell>
          <cell r="Q116">
            <v>7.3</v>
          </cell>
          <cell r="R116">
            <v>12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  <cell r="O119">
            <v>0.74</v>
          </cell>
          <cell r="P119">
            <v>0.71677540441499998</v>
          </cell>
          <cell r="Q119">
            <v>0.73079548039700004</v>
          </cell>
          <cell r="R119">
            <v>0.71159551922499997</v>
          </cell>
          <cell r="S119">
            <v>0.72209346197400004</v>
          </cell>
          <cell r="T119">
            <v>0.73219375293099997</v>
          </cell>
        </row>
        <row r="120">
          <cell r="B120" t="str">
            <v>Sales - % United States</v>
          </cell>
          <cell r="C120" t="str">
            <v>SALES_US</v>
          </cell>
          <cell r="O120">
            <v>0.74</v>
          </cell>
          <cell r="P120">
            <v>0.71677540441499998</v>
          </cell>
          <cell r="Q120">
            <v>0.73079548039700004</v>
          </cell>
          <cell r="R120">
            <v>0.71159551922499997</v>
          </cell>
          <cell r="S120">
            <v>0.72209346197400004</v>
          </cell>
          <cell r="T120">
            <v>0.73219375293099997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32">
          <cell r="B132" t="str">
            <v>Sales - % Central &amp; Eastern Europe</v>
          </cell>
          <cell r="C132" t="str">
            <v>SALES_CEE</v>
          </cell>
        </row>
        <row r="133">
          <cell r="B133" t="str">
            <v>Sales - % Middle East</v>
          </cell>
          <cell r="C133" t="str">
            <v>SALES_ME</v>
          </cell>
        </row>
        <row r="134">
          <cell r="B134" t="str">
            <v>Sales - % Total Africa</v>
          </cell>
          <cell r="C134" t="str">
            <v>SALES_TOT_AFRICA</v>
          </cell>
        </row>
        <row r="135">
          <cell r="B135" t="str">
            <v>Sales - % Russia</v>
          </cell>
          <cell r="C135" t="str">
            <v>SALES_RUSSIA</v>
          </cell>
        </row>
        <row r="136">
          <cell r="B136" t="str">
            <v>Sales - % Other EMEA</v>
          </cell>
          <cell r="C136" t="str">
            <v>SALES_OTH_EMEA</v>
          </cell>
        </row>
        <row r="137">
          <cell r="B137" t="str">
            <v>Sales - Total % Asia (incl Australia &amp; New Zealand)</v>
          </cell>
          <cell r="C137" t="str">
            <v>SALES_TOT_ASIA</v>
          </cell>
        </row>
        <row r="138">
          <cell r="B138" t="str">
            <v>Sales - % Japan</v>
          </cell>
          <cell r="C138" t="str">
            <v>SALES_JAPAN</v>
          </cell>
        </row>
        <row r="139">
          <cell r="B139" t="str">
            <v>Sales - % China</v>
          </cell>
          <cell r="C139" t="str">
            <v>SALES_CHINA</v>
          </cell>
        </row>
        <row r="140">
          <cell r="B140" t="str">
            <v>Sales - % India</v>
          </cell>
          <cell r="C140" t="str">
            <v>SALES_INDIA</v>
          </cell>
        </row>
        <row r="141">
          <cell r="B141" t="str">
            <v>Sales - % Other Asia</v>
          </cell>
          <cell r="C141" t="str">
            <v>SALES_OTH_AEJ</v>
          </cell>
        </row>
        <row r="142">
          <cell r="B142" t="str">
            <v>Sales - % Others</v>
          </cell>
          <cell r="C142" t="str">
            <v>SALES_OTHER</v>
          </cell>
          <cell r="O142">
            <v>0.26</v>
          </cell>
          <cell r="P142">
            <v>0.28322459558500002</v>
          </cell>
          <cell r="Q142">
            <v>0.26920451960300001</v>
          </cell>
          <cell r="R142">
            <v>0.28840448077500003</v>
          </cell>
          <cell r="S142">
            <v>0.27790653802600002</v>
          </cell>
          <cell r="T142">
            <v>0.26780624706900003</v>
          </cell>
        </row>
        <row r="143">
          <cell r="B143" t="str">
            <v>Sales -% Consumer (C)</v>
          </cell>
          <cell r="C143" t="str">
            <v>SALES_CONS</v>
          </cell>
          <cell r="Q143">
            <v>0.3</v>
          </cell>
          <cell r="R143">
            <v>0.3</v>
          </cell>
          <cell r="S143">
            <v>0.3</v>
          </cell>
          <cell r="T143">
            <v>0.3</v>
          </cell>
          <cell r="U143">
            <v>0.3</v>
          </cell>
          <cell r="V143">
            <v>0.3</v>
          </cell>
          <cell r="W143">
            <v>0.3</v>
          </cell>
          <cell r="X143">
            <v>0.3</v>
          </cell>
        </row>
        <row r="144">
          <cell r="B144" t="str">
            <v>Sales -% Industry (I)</v>
          </cell>
          <cell r="C144" t="str">
            <v>SALES_IND</v>
          </cell>
          <cell r="Q144">
            <v>0.7</v>
          </cell>
          <cell r="R144">
            <v>0.7</v>
          </cell>
          <cell r="S144">
            <v>0.7</v>
          </cell>
          <cell r="T144">
            <v>0.7</v>
          </cell>
          <cell r="U144">
            <v>0.7</v>
          </cell>
          <cell r="V144">
            <v>0.7</v>
          </cell>
          <cell r="W144">
            <v>0.7</v>
          </cell>
          <cell r="X144">
            <v>0.7</v>
          </cell>
        </row>
        <row r="145">
          <cell r="B145" t="str">
            <v>Sales -% Government (G)</v>
          </cell>
          <cell r="C145" t="str">
            <v>SALES_GOV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 t="str">
            <v>Sales - % Industry Sub-Segment: Financial Services</v>
          </cell>
          <cell r="C146" t="str">
            <v>SALES_FINAN</v>
          </cell>
          <cell r="Q146">
            <v>0.05</v>
          </cell>
          <cell r="R146">
            <v>0.05</v>
          </cell>
          <cell r="S146">
            <v>0.05</v>
          </cell>
          <cell r="T146">
            <v>0.05</v>
          </cell>
          <cell r="U146">
            <v>0.05</v>
          </cell>
          <cell r="V146">
            <v>0.05</v>
          </cell>
          <cell r="W146">
            <v>0.05</v>
          </cell>
          <cell r="X146">
            <v>0.05</v>
          </cell>
        </row>
        <row r="147">
          <cell r="B147" t="str">
            <v>Sales (%) SMB</v>
          </cell>
          <cell r="C147" t="str">
            <v>SALES_SMB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</row>
        <row r="148">
          <cell r="B148" t="str">
            <v>Sales - % from Captive Financing Business</v>
          </cell>
          <cell r="C148" t="str">
            <v>REV_FIN_SEGMENT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</row>
        <row r="149">
          <cell r="B149" t="str">
            <v>Operating Earnings - % from Captive Financing Business</v>
          </cell>
          <cell r="C149" t="str">
            <v>EBIT_FIN_SEGMENT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A150" t="str">
            <v>FX Exposure - Sales</v>
          </cell>
        </row>
        <row r="151">
          <cell r="B151" t="str">
            <v>Sales - % FX: British Pounds/Pence</v>
          </cell>
          <cell r="C151" t="str">
            <v>SALES_FX_GPB</v>
          </cell>
        </row>
        <row r="152">
          <cell r="B152" t="str">
            <v>Sales - % FX: Euro</v>
          </cell>
          <cell r="C152" t="str">
            <v>SALES_FX_EUR</v>
          </cell>
        </row>
        <row r="153">
          <cell r="B153" t="str">
            <v>Sales - % FX: New Russian Ruble</v>
          </cell>
          <cell r="C153" t="str">
            <v>SALES_FX_RUB</v>
          </cell>
        </row>
        <row r="154">
          <cell r="B154" t="str">
            <v>Sales - % FX: U.S. Dollar</v>
          </cell>
          <cell r="C154" t="str">
            <v>SALES_FX_USD</v>
          </cell>
        </row>
        <row r="155">
          <cell r="B155" t="str">
            <v>Sales - % FX: Brazilian Real</v>
          </cell>
          <cell r="C155" t="str">
            <v>SALES_FX_BRL</v>
          </cell>
        </row>
        <row r="156">
          <cell r="B156" t="str">
            <v>Sales - % FX: Japanese Yen</v>
          </cell>
          <cell r="C156" t="str">
            <v>SALES_FX_YEN</v>
          </cell>
        </row>
        <row r="157">
          <cell r="B157" t="str">
            <v>Sales - % FX: Chinese Renminbi</v>
          </cell>
          <cell r="C157" t="str">
            <v>SALES_FX_CNY</v>
          </cell>
        </row>
        <row r="158">
          <cell r="B158" t="str">
            <v>Sales - % FX: Indian Rupee</v>
          </cell>
          <cell r="C158" t="str">
            <v>SALES_FX_INR</v>
          </cell>
        </row>
        <row r="159">
          <cell r="B159" t="str">
            <v>Sales - % FX: Canadian Dollar</v>
          </cell>
          <cell r="C159" t="str">
            <v>SALES_FX_CAD</v>
          </cell>
        </row>
        <row r="160">
          <cell r="B160" t="str">
            <v>Sales - % FX: Mexican Peso</v>
          </cell>
          <cell r="C160" t="str">
            <v>SALES_FX_MXN</v>
          </cell>
        </row>
        <row r="161">
          <cell r="B161" t="str">
            <v>Sales - % FX: Colombian Peso</v>
          </cell>
          <cell r="C161" t="str">
            <v>SALES_FX_COP</v>
          </cell>
        </row>
        <row r="162">
          <cell r="B162" t="str">
            <v>Sales - % FX: Argentine Peso</v>
          </cell>
          <cell r="C162" t="str">
            <v>SALES_FX_ARS</v>
          </cell>
        </row>
        <row r="163">
          <cell r="B163" t="str">
            <v>Sales - % FX: Chilean Peso</v>
          </cell>
          <cell r="C163" t="str">
            <v>SALES_FX_CLP</v>
          </cell>
        </row>
        <row r="164">
          <cell r="B164" t="str">
            <v>Sales - % FX: Venezuelan bolivar</v>
          </cell>
          <cell r="C164" t="str">
            <v>SALES_FX_VEF</v>
          </cell>
        </row>
        <row r="165">
          <cell r="B165" t="str">
            <v>Sales - % FX: Other Currency</v>
          </cell>
          <cell r="C165" t="str">
            <v>SALES_FX_OTH</v>
          </cell>
        </row>
        <row r="166">
          <cell r="A166" t="str">
            <v>Security: Nuance Communications Inc.</v>
          </cell>
          <cell r="B166" t="str">
            <v>15UV6I</v>
          </cell>
        </row>
        <row r="167">
          <cell r="A167" t="str">
            <v>Reference Data</v>
          </cell>
        </row>
        <row r="168">
          <cell r="B168" t="str">
            <v>Ticker</v>
          </cell>
          <cell r="C168" t="str">
            <v>Ticker</v>
          </cell>
          <cell r="E168" t="str">
            <v>NUAN</v>
          </cell>
        </row>
        <row r="169">
          <cell r="B169" t="str">
            <v>Security Name</v>
          </cell>
          <cell r="C169" t="str">
            <v>Security Name</v>
          </cell>
          <cell r="E169" t="str">
            <v>Nuance Communications Inc.</v>
          </cell>
        </row>
        <row r="170">
          <cell r="B170" t="str">
            <v>Interim Type</v>
          </cell>
          <cell r="C170" t="str">
            <v>Interim Type</v>
          </cell>
          <cell r="E170" t="str">
            <v>Q</v>
          </cell>
        </row>
        <row r="171">
          <cell r="B171" t="str">
            <v>Publishing Currency</v>
          </cell>
          <cell r="C171" t="str">
            <v>PUB_CURRENCY_ISO</v>
          </cell>
          <cell r="E171" t="str">
            <v>USD</v>
          </cell>
        </row>
        <row r="172">
          <cell r="B172" t="str">
            <v>Pricing Currency</v>
          </cell>
          <cell r="C172" t="str">
            <v>PRICE_CURRENCY_ISO</v>
          </cell>
          <cell r="E172" t="str">
            <v>USD</v>
          </cell>
        </row>
        <row r="173">
          <cell r="B173" t="str">
            <v>Reporting Currency</v>
          </cell>
          <cell r="C173" t="str">
            <v>CURRENCY_ISO</v>
          </cell>
          <cell r="E173" t="str">
            <v>USD</v>
          </cell>
        </row>
        <row r="174">
          <cell r="A174" t="str">
            <v>General Information</v>
          </cell>
        </row>
        <row r="175">
          <cell r="B175" t="str">
            <v>Americas Investment List</v>
          </cell>
          <cell r="C175" t="str">
            <v>AMER_LIST</v>
          </cell>
          <cell r="E175" t="str">
            <v>Sell</v>
          </cell>
        </row>
        <row r="176">
          <cell r="B176" t="str">
            <v>Americas Conviction List</v>
          </cell>
          <cell r="C176" t="str">
            <v>AMER_CONVICTION</v>
          </cell>
        </row>
        <row r="177">
          <cell r="B177" t="str">
            <v>Legal rating</v>
          </cell>
          <cell r="C177" t="str">
            <v>LEGAL_RATING</v>
          </cell>
        </row>
        <row r="178">
          <cell r="B178" t="str">
            <v>Target price</v>
          </cell>
          <cell r="C178" t="str">
            <v>TARGET_PRICE</v>
          </cell>
          <cell r="D178" t="str">
            <v>USD</v>
          </cell>
          <cell r="E178">
            <v>12</v>
          </cell>
        </row>
        <row r="179">
          <cell r="B179" t="str">
            <v>Target price period</v>
          </cell>
          <cell r="C179" t="str">
            <v>TP_PERIOD</v>
          </cell>
          <cell r="E179" t="str">
            <v>12 months</v>
          </cell>
        </row>
        <row r="180">
          <cell r="B180" t="str">
            <v>Current shares outstanding (mn)</v>
          </cell>
          <cell r="C180" t="str">
            <v>NUM_SH</v>
          </cell>
          <cell r="E180">
            <v>328.68799999999999</v>
          </cell>
        </row>
        <row r="181">
          <cell r="B181" t="str">
            <v>Free float</v>
          </cell>
          <cell r="C181" t="str">
            <v>FREE_FLOAT</v>
          </cell>
        </row>
        <row r="182">
          <cell r="A182" t="str">
            <v>Publishing Items</v>
          </cell>
        </row>
        <row r="183">
          <cell r="B183" t="str">
            <v>Book value per share, BVPS (Pub)</v>
          </cell>
          <cell r="C183" t="str">
            <v>BVPS_PUB</v>
          </cell>
          <cell r="D183" t="str">
            <v>USD</v>
          </cell>
          <cell r="K183">
            <v>4.3403808527859997</v>
          </cell>
          <cell r="L183">
            <v>3.227187818765</v>
          </cell>
          <cell r="M183">
            <v>4.4711392466279998</v>
          </cell>
          <cell r="N183">
            <v>6.1800237892060004</v>
          </cell>
          <cell r="O183">
            <v>7.4883889708510001</v>
          </cell>
          <cell r="P183">
            <v>7.9005652360080001</v>
          </cell>
          <cell r="Q183">
            <v>8.0578703628900001</v>
          </cell>
          <cell r="R183">
            <v>8.54233956713</v>
          </cell>
          <cell r="S183">
            <v>8.2453719657279994</v>
          </cell>
          <cell r="T183">
            <v>8.0245274076380007</v>
          </cell>
          <cell r="U183">
            <v>7.1467324892219999</v>
          </cell>
          <cell r="V183">
            <v>7.989436391141</v>
          </cell>
          <cell r="W183">
            <v>8.8141247102599998</v>
          </cell>
          <cell r="X183">
            <v>9.7184038735539993</v>
          </cell>
          <cell r="AD183">
            <v>3.0917628182439998</v>
          </cell>
          <cell r="AE183">
            <v>3.1543984443820001</v>
          </cell>
          <cell r="AF183">
            <v>3.1172530317480001</v>
          </cell>
          <cell r="AG183">
            <v>3.1826767568040002</v>
          </cell>
          <cell r="AH183">
            <v>3.2264195719709998</v>
          </cell>
          <cell r="AI183">
            <v>3.2258460247969998</v>
          </cell>
          <cell r="AJ183">
            <v>3.7539687309079999</v>
          </cell>
          <cell r="AK183">
            <v>4.1845751422230002</v>
          </cell>
          <cell r="AL183">
            <v>5.1643382557299997</v>
          </cell>
          <cell r="AM183">
            <v>4.9850103468400002</v>
          </cell>
          <cell r="AN183">
            <v>5.909581432765</v>
          </cell>
          <cell r="AO183">
            <v>5.7799736335059997</v>
          </cell>
          <cell r="AP183">
            <v>6.164385656696</v>
          </cell>
          <cell r="AQ183">
            <v>6.5902588163619997</v>
          </cell>
          <cell r="AR183">
            <v>6.674825983191</v>
          </cell>
          <cell r="AS183">
            <v>7.1446591687999996</v>
          </cell>
          <cell r="AT183">
            <v>7.6026273166399996</v>
          </cell>
          <cell r="AU183">
            <v>7.5876614946279997</v>
          </cell>
          <cell r="AV183">
            <v>7.5277974006379997</v>
          </cell>
          <cell r="AW183">
            <v>7.4734239480519999</v>
          </cell>
          <cell r="AX183">
            <v>8.3492815596399996</v>
          </cell>
          <cell r="AY183">
            <v>7.5472842455739997</v>
          </cell>
          <cell r="AZ183">
            <v>7.7494288896860004</v>
          </cell>
          <cell r="BA183">
            <v>8.1338907356599996</v>
          </cell>
          <cell r="BB183">
            <v>7.6935164848879998</v>
          </cell>
          <cell r="BC183">
            <v>7.83404516461</v>
          </cell>
          <cell r="BD183">
            <v>8.1364085862509992</v>
          </cell>
          <cell r="BE183">
            <v>8.5189253901690005</v>
          </cell>
          <cell r="BF183">
            <v>8.6007901350590004</v>
          </cell>
          <cell r="BG183">
            <v>8.7768430261860004</v>
          </cell>
          <cell r="BH183">
            <v>8.215556634975</v>
          </cell>
          <cell r="BI183">
            <v>8.3067694458610006</v>
          </cell>
          <cell r="BJ183">
            <v>8.2171094493200005</v>
          </cell>
          <cell r="BK183">
            <v>8.1301094542300003</v>
          </cell>
          <cell r="BL183">
            <v>8.0338486413150001</v>
          </cell>
          <cell r="BM183">
            <v>7.8945031828829997</v>
          </cell>
          <cell r="BN183">
            <v>7.7770560531569997</v>
          </cell>
          <cell r="BO183">
            <v>7.3924751207410004</v>
          </cell>
          <cell r="BP183">
            <v>7.3385106322720004</v>
          </cell>
          <cell r="BQ183">
            <v>7.3450956576440003</v>
          </cell>
          <cell r="BR183">
            <v>7.4375359249050002</v>
          </cell>
          <cell r="BS183">
            <v>7.6154841090970002</v>
          </cell>
          <cell r="BT183">
            <v>7.7702726518730003</v>
          </cell>
          <cell r="BU183">
            <v>7.9655477373180004</v>
          </cell>
          <cell r="BV183">
            <v>8.1230641162719994</v>
          </cell>
          <cell r="BW183">
            <v>8.3454445224639997</v>
          </cell>
          <cell r="BX183">
            <v>8.5454490185310004</v>
          </cell>
          <cell r="BY183">
            <v>8.7877702136909992</v>
          </cell>
          <cell r="BZ183">
            <v>8.9668117551149997</v>
          </cell>
          <cell r="CA183">
            <v>9.2107237638200008</v>
          </cell>
          <cell r="CB183">
            <v>9.4298481287209999</v>
          </cell>
          <cell r="CC183">
            <v>9.6893455552340004</v>
          </cell>
        </row>
        <row r="184">
          <cell r="B184" t="str">
            <v>DPS, dividend per share (Pub)</v>
          </cell>
          <cell r="C184" t="str">
            <v>DPS_PUB</v>
          </cell>
          <cell r="D184" t="str">
            <v>USD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</row>
        <row r="185">
          <cell r="B185" t="str">
            <v>Special dividend per share</v>
          </cell>
          <cell r="C185" t="str">
            <v>DPS_SPECIAL_PUB</v>
          </cell>
          <cell r="D185" t="str">
            <v>USD</v>
          </cell>
        </row>
        <row r="186">
          <cell r="B186" t="str">
            <v>EBITDA (Pub)</v>
          </cell>
          <cell r="C186" t="str">
            <v>EBITDA_PUB</v>
          </cell>
          <cell r="D186" t="str">
            <v>USD</v>
          </cell>
          <cell r="K186">
            <v>43.537999999999997</v>
          </cell>
          <cell r="L186">
            <v>121.735</v>
          </cell>
          <cell r="M186">
            <v>194.45699999999999</v>
          </cell>
          <cell r="N186">
            <v>353.738</v>
          </cell>
          <cell r="O186">
            <v>458.02600000000001</v>
          </cell>
          <cell r="P186">
            <v>554.46900000000005</v>
          </cell>
          <cell r="Q186">
            <v>643.31200000000001</v>
          </cell>
          <cell r="R186">
            <v>809.27</v>
          </cell>
          <cell r="S186">
            <v>755.37099999999998</v>
          </cell>
          <cell r="T186">
            <v>693.57399999999996</v>
          </cell>
          <cell r="U186">
            <v>698.90665426574196</v>
          </cell>
          <cell r="V186">
            <v>670.28390617129401</v>
          </cell>
          <cell r="W186">
            <v>631.90887668968901</v>
          </cell>
          <cell r="X186">
            <v>632.09689219787504</v>
          </cell>
          <cell r="AD186">
            <v>17.725000000000001</v>
          </cell>
          <cell r="AE186">
            <v>17.32</v>
          </cell>
          <cell r="AF186">
            <v>38.369</v>
          </cell>
          <cell r="AG186">
            <v>48.320999999999998</v>
          </cell>
          <cell r="AH186">
            <v>42.359000000000002</v>
          </cell>
          <cell r="AI186">
            <v>41.145000000000003</v>
          </cell>
          <cell r="AJ186">
            <v>48.305</v>
          </cell>
          <cell r="AK186">
            <v>62.648000000000003</v>
          </cell>
          <cell r="AL186">
            <v>73.754000000000005</v>
          </cell>
          <cell r="AM186">
            <v>78.841999999999999</v>
          </cell>
          <cell r="AN186">
            <v>86.613</v>
          </cell>
          <cell r="AO186">
            <v>114.529</v>
          </cell>
          <cell r="AP186">
            <v>100.28700000000001</v>
          </cell>
          <cell r="AQ186">
            <v>107.672</v>
          </cell>
          <cell r="AR186">
            <v>116.434</v>
          </cell>
          <cell r="AS186">
            <v>133.63300000000001</v>
          </cell>
          <cell r="AT186">
            <v>130.958</v>
          </cell>
          <cell r="AU186">
            <v>133.33199999999999</v>
          </cell>
          <cell r="AV186">
            <v>135.30799999999999</v>
          </cell>
          <cell r="AW186">
            <v>154.87100000000001</v>
          </cell>
          <cell r="AX186">
            <v>139.33699999999999</v>
          </cell>
          <cell r="AY186">
            <v>151.30099999999999</v>
          </cell>
          <cell r="AZ186">
            <v>163.119</v>
          </cell>
          <cell r="BA186">
            <v>189.55500000000001</v>
          </cell>
          <cell r="BB186">
            <v>169.89699999999999</v>
          </cell>
          <cell r="BC186">
            <v>198.017</v>
          </cell>
          <cell r="BD186">
            <v>211.15600000000001</v>
          </cell>
          <cell r="BE186">
            <v>230.2</v>
          </cell>
          <cell r="BF186">
            <v>193.982</v>
          </cell>
          <cell r="BG186">
            <v>193.21899999999999</v>
          </cell>
          <cell r="BH186">
            <v>190.309</v>
          </cell>
          <cell r="BI186">
            <v>177.86099999999999</v>
          </cell>
          <cell r="BJ186">
            <v>160.751</v>
          </cell>
          <cell r="BK186">
            <v>171.29</v>
          </cell>
          <cell r="BL186">
            <v>170.39699999999999</v>
          </cell>
          <cell r="BM186">
            <v>191.136</v>
          </cell>
          <cell r="BN186">
            <v>164.96899999999999</v>
          </cell>
          <cell r="BO186">
            <v>183.41900000000001</v>
          </cell>
          <cell r="BP186">
            <v>176.57968604420699</v>
          </cell>
          <cell r="BQ186">
            <v>173.93896822153499</v>
          </cell>
          <cell r="BR186">
            <v>157.77376471126999</v>
          </cell>
          <cell r="BS186">
            <v>174.895027919954</v>
          </cell>
          <cell r="BT186">
            <v>167.83524095286199</v>
          </cell>
          <cell r="BU186">
            <v>169.77987258720799</v>
          </cell>
          <cell r="BV186">
            <v>144.139735705882</v>
          </cell>
          <cell r="BW186">
            <v>164.501933648462</v>
          </cell>
          <cell r="BX186">
            <v>159.48897520095801</v>
          </cell>
          <cell r="BY186">
            <v>163.778232134387</v>
          </cell>
          <cell r="BZ186">
            <v>144.115971333126</v>
          </cell>
          <cell r="CA186">
            <v>165.07622089445201</v>
          </cell>
          <cell r="CB186">
            <v>159.50360158638199</v>
          </cell>
          <cell r="CC186">
            <v>163.40109838391501</v>
          </cell>
        </row>
        <row r="187">
          <cell r="B187" t="str">
            <v>EPS (Pub)</v>
          </cell>
          <cell r="C187" t="str">
            <v>EPS_PUB</v>
          </cell>
          <cell r="D187" t="str">
            <v>USD</v>
          </cell>
          <cell r="K187">
            <v>-4.5987303762999997E-2</v>
          </cell>
          <cell r="L187">
            <v>-0.138884937614</v>
          </cell>
          <cell r="M187">
            <v>-7.8137242346999994E-2</v>
          </cell>
          <cell r="N187">
            <v>-0.166002530176</v>
          </cell>
          <cell r="O187">
            <v>-5.9618441463000001E-2</v>
          </cell>
          <cell r="P187">
            <v>-6.7753522275000005E-2</v>
          </cell>
          <cell r="Q187">
            <v>0.119780648822</v>
          </cell>
          <cell r="R187">
            <v>0.64402949974000001</v>
          </cell>
          <cell r="S187">
            <v>-0.36744014509400003</v>
          </cell>
          <cell r="T187">
            <v>-0.47932656925200001</v>
          </cell>
          <cell r="U187">
            <v>-0.36702978153900001</v>
          </cell>
          <cell r="V187">
            <v>-3.3770404564000003E-2</v>
          </cell>
          <cell r="W187">
            <v>0.20592513432699999</v>
          </cell>
          <cell r="X187">
            <v>0.32376258426999999</v>
          </cell>
          <cell r="AD187">
            <v>-2.8857270947E-2</v>
          </cell>
          <cell r="AE187">
            <v>-7.6451328759999998E-3</v>
          </cell>
          <cell r="AF187">
            <v>-5.1358495708000003E-2</v>
          </cell>
          <cell r="AG187">
            <v>-3.9836173255000003E-2</v>
          </cell>
          <cell r="AH187">
            <v>-6.6609855020000001E-3</v>
          </cell>
          <cell r="AI187">
            <v>-9.0749429869999999E-3</v>
          </cell>
          <cell r="AJ187">
            <v>-3.8235028996000002E-2</v>
          </cell>
          <cell r="AK187">
            <v>-1.6266282959000001E-2</v>
          </cell>
          <cell r="AL187">
            <v>-7.1450408553E-2</v>
          </cell>
          <cell r="AM187">
            <v>-0.118462477228</v>
          </cell>
          <cell r="AN187">
            <v>-4.2216155616999998E-2</v>
          </cell>
          <cell r="AO187">
            <v>8.9297231517999995E-2</v>
          </cell>
          <cell r="AP187">
            <v>-9.6272999639000004E-2</v>
          </cell>
          <cell r="AQ187">
            <v>2.6290274047E-2</v>
          </cell>
          <cell r="AR187">
            <v>-3.6955230459999999E-3</v>
          </cell>
          <cell r="AS187">
            <v>2.1997006449E-2</v>
          </cell>
          <cell r="AT187">
            <v>-1.5329597087E-2</v>
          </cell>
          <cell r="AU187">
            <v>-5.4025347901999997E-2</v>
          </cell>
          <cell r="AV187">
            <v>-5.2467336510000004E-3</v>
          </cell>
          <cell r="AW187">
            <v>6.8481563659999996E-3</v>
          </cell>
          <cell r="AX187">
            <v>-3.0137326000000001E-5</v>
          </cell>
          <cell r="AY187">
            <v>5.5122062800000001E-3</v>
          </cell>
          <cell r="AZ187">
            <v>0.13096519216399999</v>
          </cell>
          <cell r="BA187">
            <v>-1.6666612296999998E-2</v>
          </cell>
          <cell r="BB187">
            <v>2.9138692689999999E-2</v>
          </cell>
          <cell r="BC187">
            <v>2.7584753380000002E-3</v>
          </cell>
          <cell r="BD187">
            <v>0.24726805361900001</v>
          </cell>
          <cell r="BE187">
            <v>0.36486427809299998</v>
          </cell>
          <cell r="BF187">
            <v>-6.8305259221000003E-2</v>
          </cell>
          <cell r="BG187">
            <v>-8.1934111636000007E-2</v>
          </cell>
          <cell r="BH187">
            <v>-0.108205272586</v>
          </cell>
          <cell r="BI187">
            <v>-0.101771555606</v>
          </cell>
          <cell r="BJ187">
            <v>-0.17601598383799999</v>
          </cell>
          <cell r="BK187">
            <v>-0.127944865016</v>
          </cell>
          <cell r="BL187">
            <v>-0.17079751897000001</v>
          </cell>
          <cell r="BM187">
            <v>-4.5682014280000001E-3</v>
          </cell>
          <cell r="BN187">
            <v>-0.15693812917399999</v>
          </cell>
          <cell r="BO187">
            <v>-4.3663415706999997E-2</v>
          </cell>
          <cell r="BP187">
            <v>-0.117111758202</v>
          </cell>
          <cell r="BQ187">
            <v>-4.9316478455E-2</v>
          </cell>
          <cell r="BR187">
            <v>-8.4412383728000001E-2</v>
          </cell>
          <cell r="BS187">
            <v>5.1653400755000002E-2</v>
          </cell>
          <cell r="BT187">
            <v>-3.8510892902E-2</v>
          </cell>
          <cell r="BU187">
            <v>3.7499471311000003E-2</v>
          </cell>
          <cell r="BV187">
            <v>-9.7801785149999997E-3</v>
          </cell>
          <cell r="BW187">
            <v>0.1056106096</v>
          </cell>
          <cell r="BX187">
            <v>1.6218120825000001E-2</v>
          </cell>
          <cell r="BY187">
            <v>9.3876582417999996E-2</v>
          </cell>
          <cell r="BZ187">
            <v>2.1418151412E-2</v>
          </cell>
          <cell r="CA187">
            <v>0.136995738423</v>
          </cell>
          <cell r="CB187">
            <v>4.4759606397000003E-2</v>
          </cell>
          <cell r="CC187">
            <v>0.120589088038</v>
          </cell>
        </row>
        <row r="188">
          <cell r="B188" t="str">
            <v>Consensus earnings equivalent estimate</v>
          </cell>
          <cell r="C188" t="str">
            <v>CEEE_EPS</v>
          </cell>
          <cell r="D188" t="str">
            <v>USD</v>
          </cell>
          <cell r="K188">
            <v>0.20438429454900001</v>
          </cell>
          <cell r="L188">
            <v>0.37646794908199999</v>
          </cell>
          <cell r="M188">
            <v>0.571304687905</v>
          </cell>
          <cell r="N188">
            <v>0.87215896231800005</v>
          </cell>
          <cell r="O188">
            <v>1.0527030214799999</v>
          </cell>
          <cell r="P188">
            <v>1.23334072364</v>
          </cell>
          <cell r="Q188">
            <v>1.3912043451780001</v>
          </cell>
          <cell r="R188">
            <v>1.7284956968880001</v>
          </cell>
          <cell r="S188">
            <v>1.3374014933</v>
          </cell>
          <cell r="T188">
            <v>1.117944717581</v>
          </cell>
          <cell r="U188">
            <v>1.145832286119</v>
          </cell>
          <cell r="V188">
            <v>1.178896161927</v>
          </cell>
          <cell r="W188">
            <v>1.2061095210020001</v>
          </cell>
          <cell r="X188">
            <v>1.2451667164019999</v>
          </cell>
          <cell r="AD188">
            <v>6.7070149359000006E-2</v>
          </cell>
          <cell r="AE188">
            <v>5.6928540166999997E-2</v>
          </cell>
          <cell r="AF188">
            <v>0.107409728846</v>
          </cell>
          <cell r="AG188">
            <v>0.14505953070899999</v>
          </cell>
          <cell r="AH188">
            <v>0.13286373835000001</v>
          </cell>
          <cell r="AI188">
            <v>0.122750268683</v>
          </cell>
          <cell r="AJ188">
            <v>0.13954408421200001</v>
          </cell>
          <cell r="AK188">
            <v>0.17614659665900001</v>
          </cell>
          <cell r="AL188">
            <v>0.17982342369099999</v>
          </cell>
          <cell r="AM188">
            <v>0.18408089991000001</v>
          </cell>
          <cell r="AN188">
            <v>0.220032348889</v>
          </cell>
          <cell r="AO188">
            <v>0.288222289829</v>
          </cell>
          <cell r="AP188">
            <v>0.239153111324</v>
          </cell>
          <cell r="AQ188">
            <v>0.23564659511800001</v>
          </cell>
          <cell r="AR188">
            <v>0.26043300575099998</v>
          </cell>
          <cell r="AS188">
            <v>0.31747030928699999</v>
          </cell>
          <cell r="AT188">
            <v>0.30205899637400002</v>
          </cell>
          <cell r="AU188">
            <v>0.29211176375600001</v>
          </cell>
          <cell r="AV188">
            <v>0.31291793834199999</v>
          </cell>
          <cell r="AW188">
            <v>0.32625202516700003</v>
          </cell>
          <cell r="AX188">
            <v>0.28844099613899998</v>
          </cell>
          <cell r="AY188">
            <v>0.31733469735300002</v>
          </cell>
          <cell r="AZ188">
            <v>0.34978382766600002</v>
          </cell>
          <cell r="BA188">
            <v>0.43564482401999999</v>
          </cell>
          <cell r="BB188">
            <v>0.33863590985100001</v>
          </cell>
          <cell r="BC188">
            <v>0.43025706510599998</v>
          </cell>
          <cell r="BD188">
            <v>0.44822949909400001</v>
          </cell>
          <cell r="BE188">
            <v>0.51137322283700004</v>
          </cell>
          <cell r="BF188">
            <v>0.349183434367</v>
          </cell>
          <cell r="BG188">
            <v>0.34982708504400001</v>
          </cell>
          <cell r="BH188">
            <v>0.33864036458300001</v>
          </cell>
          <cell r="BI188">
            <v>0.29975060930699998</v>
          </cell>
          <cell r="BJ188">
            <v>0.241436770385</v>
          </cell>
          <cell r="BK188">
            <v>0.27611933295199997</v>
          </cell>
          <cell r="BL188">
            <v>0.27137454351700002</v>
          </cell>
          <cell r="BM188">
            <v>0.32901407072700001</v>
          </cell>
          <cell r="BN188">
            <v>0.249358053838</v>
          </cell>
          <cell r="BO188">
            <v>0.304575074876</v>
          </cell>
          <cell r="BP188">
            <v>0.28814147474500001</v>
          </cell>
          <cell r="BQ188">
            <v>0.30375768265999997</v>
          </cell>
          <cell r="BR188">
            <v>0.25552161863599998</v>
          </cell>
          <cell r="BS188">
            <v>0.30922035239500001</v>
          </cell>
          <cell r="BT188">
            <v>0.29614893001699999</v>
          </cell>
          <cell r="BU188">
            <v>0.318005260879</v>
          </cell>
          <cell r="BV188">
            <v>0.25462310355599999</v>
          </cell>
          <cell r="BW188">
            <v>0.31462186637400003</v>
          </cell>
          <cell r="BX188">
            <v>0.30515333197400002</v>
          </cell>
          <cell r="BY188">
            <v>0.33171121909899998</v>
          </cell>
          <cell r="BZ188">
            <v>0.26527187330099999</v>
          </cell>
          <cell r="CA188">
            <v>0.32585886387200003</v>
          </cell>
          <cell r="CB188">
            <v>0.31439909674200001</v>
          </cell>
          <cell r="CC188">
            <v>0.33963688248700002</v>
          </cell>
        </row>
        <row r="189">
          <cell r="B189" t="str">
            <v>EPS (excl. ESO) (Pub)</v>
          </cell>
          <cell r="C189" t="str">
            <v>EPS_PUB_EX_ESO</v>
          </cell>
          <cell r="D189" t="str">
            <v>USD</v>
          </cell>
          <cell r="K189">
            <v>0.20438429454900001</v>
          </cell>
          <cell r="L189">
            <v>0.37646794908199999</v>
          </cell>
          <cell r="M189">
            <v>0.571304687905</v>
          </cell>
          <cell r="N189">
            <v>0.87215896231800005</v>
          </cell>
          <cell r="O189">
            <v>1.0527030214799999</v>
          </cell>
          <cell r="P189">
            <v>1.23334072364</v>
          </cell>
          <cell r="Q189">
            <v>1.3912043451780001</v>
          </cell>
          <cell r="R189">
            <v>1.7284956968880001</v>
          </cell>
          <cell r="S189">
            <v>1.3374014933</v>
          </cell>
          <cell r="T189">
            <v>1.117944717581</v>
          </cell>
          <cell r="U189">
            <v>1.145832286119</v>
          </cell>
          <cell r="V189">
            <v>1.178896161927</v>
          </cell>
          <cell r="W189">
            <v>1.2061095210020001</v>
          </cell>
          <cell r="X189">
            <v>1.2451667164019999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6.7070149359000006E-2</v>
          </cell>
          <cell r="AE189">
            <v>5.6928540166999997E-2</v>
          </cell>
          <cell r="AF189">
            <v>0.107409728846</v>
          </cell>
          <cell r="AG189">
            <v>0.14505953070899999</v>
          </cell>
          <cell r="AH189">
            <v>0.13286373835000001</v>
          </cell>
          <cell r="AI189">
            <v>0.122750268683</v>
          </cell>
          <cell r="AJ189">
            <v>0.13954408421200001</v>
          </cell>
          <cell r="AK189">
            <v>0.17614659665900001</v>
          </cell>
          <cell r="AL189">
            <v>0.17982342369099999</v>
          </cell>
          <cell r="AM189">
            <v>0.18408089991000001</v>
          </cell>
          <cell r="AN189">
            <v>0.220032348889</v>
          </cell>
          <cell r="AO189">
            <v>0.288222289829</v>
          </cell>
          <cell r="AP189">
            <v>0.239153111324</v>
          </cell>
          <cell r="AQ189">
            <v>0.23564659511800001</v>
          </cell>
          <cell r="AR189">
            <v>0.26043300575099998</v>
          </cell>
          <cell r="AS189">
            <v>0.31747030928699999</v>
          </cell>
          <cell r="AT189">
            <v>0.30205899637400002</v>
          </cell>
          <cell r="AU189">
            <v>0.29211176375600001</v>
          </cell>
          <cell r="AV189">
            <v>0.31291793834199999</v>
          </cell>
          <cell r="AW189">
            <v>0.32625202516700003</v>
          </cell>
          <cell r="AX189">
            <v>0.28844099613899998</v>
          </cell>
          <cell r="AY189">
            <v>0.31733469735300002</v>
          </cell>
          <cell r="AZ189">
            <v>0.34978382766600002</v>
          </cell>
          <cell r="BA189">
            <v>0.43564482401999999</v>
          </cell>
          <cell r="BB189">
            <v>0.33863590985100001</v>
          </cell>
          <cell r="BC189">
            <v>0.43025706510599998</v>
          </cell>
          <cell r="BD189">
            <v>0.44822949909400001</v>
          </cell>
          <cell r="BE189">
            <v>0.51137322283700004</v>
          </cell>
          <cell r="BF189">
            <v>0.349183434367</v>
          </cell>
          <cell r="BG189">
            <v>0.34982708504400001</v>
          </cell>
          <cell r="BH189">
            <v>0.33864036458300001</v>
          </cell>
          <cell r="BI189">
            <v>0.29975060930699998</v>
          </cell>
          <cell r="BJ189">
            <v>0.241436770385</v>
          </cell>
          <cell r="BK189">
            <v>0.27611933295199997</v>
          </cell>
          <cell r="BL189">
            <v>0.27137454351700002</v>
          </cell>
          <cell r="BM189">
            <v>0.32901407072700001</v>
          </cell>
          <cell r="BN189">
            <v>0.249358053838</v>
          </cell>
          <cell r="BO189">
            <v>0.304575074876</v>
          </cell>
          <cell r="BP189">
            <v>0.28814147474500001</v>
          </cell>
          <cell r="BQ189">
            <v>0.30375768265999997</v>
          </cell>
          <cell r="BR189">
            <v>0.25552161863599998</v>
          </cell>
          <cell r="BS189">
            <v>0.30922035239500001</v>
          </cell>
          <cell r="BT189">
            <v>0.29614893001699999</v>
          </cell>
          <cell r="BU189">
            <v>0.318005260879</v>
          </cell>
          <cell r="BV189">
            <v>0.25462310355599999</v>
          </cell>
          <cell r="BW189">
            <v>0.31462186637400003</v>
          </cell>
          <cell r="BX189">
            <v>0.30515333197400002</v>
          </cell>
          <cell r="BY189">
            <v>0.33171121909899998</v>
          </cell>
          <cell r="BZ189">
            <v>0.26527187330099999</v>
          </cell>
          <cell r="CA189">
            <v>0.32585886387200003</v>
          </cell>
          <cell r="CB189">
            <v>0.31439909674200001</v>
          </cell>
          <cell r="CC189">
            <v>0.33963688248700002</v>
          </cell>
        </row>
        <row r="190">
          <cell r="B190" t="str">
            <v>EV adjustment (Pub)</v>
          </cell>
          <cell r="C190" t="str">
            <v>EV_ADJ_PUB</v>
          </cell>
          <cell r="D190" t="str">
            <v>USD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</row>
        <row r="191">
          <cell r="B191" t="str">
            <v>Net debt (Pub)</v>
          </cell>
          <cell r="C191" t="str">
            <v>NET_DEBT_PUB</v>
          </cell>
          <cell r="D191" t="str">
            <v>USD</v>
          </cell>
          <cell r="K191">
            <v>-71.652000000000001</v>
          </cell>
          <cell r="L191">
            <v>237.65600000000001</v>
          </cell>
          <cell r="M191">
            <v>715.58600000000001</v>
          </cell>
          <cell r="N191">
            <v>632.64400000000001</v>
          </cell>
          <cell r="O191">
            <v>321.86</v>
          </cell>
          <cell r="P191">
            <v>334.38400000000001</v>
          </cell>
          <cell r="Q191">
            <v>405.79599999999999</v>
          </cell>
          <cell r="R191">
            <v>606.04999999999995</v>
          </cell>
          <cell r="S191">
            <v>1299.973</v>
          </cell>
          <cell r="T191">
            <v>1580.162</v>
          </cell>
          <cell r="U191">
            <v>1707.79402667821</v>
          </cell>
          <cell r="V191">
            <v>1370.77888444932</v>
          </cell>
          <cell r="W191">
            <v>1012.09142955363</v>
          </cell>
          <cell r="X191">
            <v>648.11555462185004</v>
          </cell>
          <cell r="AD191">
            <v>-67.478999999999999</v>
          </cell>
          <cell r="AE191">
            <v>281.363</v>
          </cell>
          <cell r="AF191">
            <v>268.351</v>
          </cell>
          <cell r="AG191">
            <v>237.65600000000001</v>
          </cell>
          <cell r="AH191">
            <v>219.364</v>
          </cell>
          <cell r="AI191">
            <v>259.49900000000002</v>
          </cell>
          <cell r="AJ191">
            <v>268.43</v>
          </cell>
          <cell r="AK191">
            <v>715.58600000000001</v>
          </cell>
          <cell r="AL191">
            <v>574.86599999999999</v>
          </cell>
          <cell r="AM191">
            <v>542.86900000000003</v>
          </cell>
          <cell r="AN191">
            <v>629.798</v>
          </cell>
          <cell r="AO191">
            <v>632.64400000000001</v>
          </cell>
          <cell r="AP191">
            <v>653.36599999999999</v>
          </cell>
          <cell r="AQ191">
            <v>470.28899999999999</v>
          </cell>
          <cell r="AR191">
            <v>471.37</v>
          </cell>
          <cell r="AS191">
            <v>321.86</v>
          </cell>
          <cell r="AT191">
            <v>422.38900000000001</v>
          </cell>
          <cell r="AU191">
            <v>388.41399999999999</v>
          </cell>
          <cell r="AV191">
            <v>358.32600000000002</v>
          </cell>
          <cell r="AW191">
            <v>334.38400000000001</v>
          </cell>
          <cell r="AX191">
            <v>405.79599999999999</v>
          </cell>
          <cell r="AY191">
            <v>210.251</v>
          </cell>
          <cell r="AZ191">
            <v>405.46300000000002</v>
          </cell>
          <cell r="BA191">
            <v>405.79599999999999</v>
          </cell>
          <cell r="BB191">
            <v>293.02600000000001</v>
          </cell>
          <cell r="BC191">
            <v>60.704000000000001</v>
          </cell>
          <cell r="BD191">
            <v>721.43299999999999</v>
          </cell>
          <cell r="BE191">
            <v>606.04999999999995</v>
          </cell>
          <cell r="BF191">
            <v>1368.99</v>
          </cell>
          <cell r="BG191">
            <v>1331.4480000000001</v>
          </cell>
          <cell r="BH191">
            <v>1470.5160000000001</v>
          </cell>
          <cell r="BI191">
            <v>1299.973</v>
          </cell>
          <cell r="BJ191">
            <v>1378.1030000000001</v>
          </cell>
          <cell r="BK191">
            <v>1349.22</v>
          </cell>
          <cell r="BL191">
            <v>1275.472</v>
          </cell>
          <cell r="BM191">
            <v>1580.162</v>
          </cell>
          <cell r="BN191">
            <v>1614.665</v>
          </cell>
          <cell r="BO191">
            <v>1663.088</v>
          </cell>
          <cell r="BP191">
            <v>1694.6178518976301</v>
          </cell>
          <cell r="BQ191">
            <v>1707.79402667821</v>
          </cell>
          <cell r="BR191">
            <v>1591.1076289653299</v>
          </cell>
          <cell r="BS191">
            <v>1478.56512184555</v>
          </cell>
          <cell r="BT191">
            <v>1419.7781540142901</v>
          </cell>
          <cell r="BU191">
            <v>1370.77888444932</v>
          </cell>
          <cell r="BV191">
            <v>1245.06485142465</v>
          </cell>
          <cell r="BW191">
            <v>1125.9709535853599</v>
          </cell>
          <cell r="BX191">
            <v>1069.5228001267401</v>
          </cell>
          <cell r="BY191">
            <v>1012.09142955363</v>
          </cell>
          <cell r="BZ191">
            <v>884.75889086653797</v>
          </cell>
          <cell r="CA191">
            <v>767.15985155544104</v>
          </cell>
          <cell r="CB191">
            <v>715.33360164887199</v>
          </cell>
          <cell r="CC191">
            <v>648.11555462185004</v>
          </cell>
        </row>
        <row r="192">
          <cell r="B192" t="str">
            <v>Net income (Pub)</v>
          </cell>
          <cell r="C192" t="str">
            <v>NI_PUB</v>
          </cell>
          <cell r="D192" t="str">
            <v>USD</v>
          </cell>
          <cell r="K192">
            <v>24.196999999999999</v>
          </cell>
          <cell r="L192">
            <v>67.632999999999996</v>
          </cell>
          <cell r="M192">
            <v>112.883</v>
          </cell>
          <cell r="N192">
            <v>202.928</v>
          </cell>
          <cell r="O192">
            <v>288.41899999999998</v>
          </cell>
          <cell r="P192">
            <v>359.07909999999998</v>
          </cell>
          <cell r="Q192">
            <v>430.726</v>
          </cell>
          <cell r="R192">
            <v>555.92700000000002</v>
          </cell>
          <cell r="S192">
            <v>427.96600000000001</v>
          </cell>
          <cell r="T192">
            <v>360.137</v>
          </cell>
          <cell r="U192">
            <v>367.605742800911</v>
          </cell>
          <cell r="V192">
            <v>370.26667407052997</v>
          </cell>
          <cell r="W192">
            <v>381.86715753678601</v>
          </cell>
          <cell r="X192">
            <v>397.39089268226002</v>
          </cell>
          <cell r="AD192">
            <v>11.37</v>
          </cell>
          <cell r="AE192">
            <v>10.276</v>
          </cell>
          <cell r="AF192">
            <v>19.707000000000001</v>
          </cell>
          <cell r="AG192">
            <v>26.28</v>
          </cell>
          <cell r="AH192">
            <v>24.634</v>
          </cell>
          <cell r="AI192">
            <v>23.414000000000001</v>
          </cell>
          <cell r="AJ192">
            <v>27.864999999999998</v>
          </cell>
          <cell r="AK192">
            <v>36.97</v>
          </cell>
          <cell r="AL192">
            <v>38.820999999999998</v>
          </cell>
          <cell r="AM192">
            <v>41.631</v>
          </cell>
          <cell r="AN192">
            <v>51.421999999999997</v>
          </cell>
          <cell r="AO192">
            <v>71.054000000000002</v>
          </cell>
          <cell r="AP192">
            <v>60.984999999999999</v>
          </cell>
          <cell r="AQ192">
            <v>63.433</v>
          </cell>
          <cell r="AR192">
            <v>73.221000000000004</v>
          </cell>
          <cell r="AS192">
            <v>90.78</v>
          </cell>
          <cell r="AT192">
            <v>84.295000000000002</v>
          </cell>
          <cell r="AU192">
            <v>83.250100000000003</v>
          </cell>
          <cell r="AV192">
            <v>91.25</v>
          </cell>
          <cell r="AW192">
            <v>100.28400000000001</v>
          </cell>
          <cell r="AX192">
            <v>86.138000000000005</v>
          </cell>
          <cell r="AY192">
            <v>99.882999999999996</v>
          </cell>
          <cell r="AZ192">
            <v>111.16200000000001</v>
          </cell>
          <cell r="BA192">
            <v>133.54300000000001</v>
          </cell>
          <cell r="BB192">
            <v>108.545</v>
          </cell>
          <cell r="BC192">
            <v>138.81899999999999</v>
          </cell>
          <cell r="BD192">
            <v>143.684</v>
          </cell>
          <cell r="BE192">
            <v>164.87899999999999</v>
          </cell>
          <cell r="BF192">
            <v>112.95699999999999</v>
          </cell>
          <cell r="BG192">
            <v>110.361</v>
          </cell>
          <cell r="BH192">
            <v>109.455</v>
          </cell>
          <cell r="BI192">
            <v>95.192999999999998</v>
          </cell>
          <cell r="BJ192">
            <v>76.647000000000006</v>
          </cell>
          <cell r="BK192">
            <v>88.269000000000005</v>
          </cell>
          <cell r="BL192">
            <v>87.613</v>
          </cell>
          <cell r="BM192">
            <v>107.608</v>
          </cell>
          <cell r="BN192">
            <v>81.960999999999999</v>
          </cell>
          <cell r="BO192">
            <v>98.947000000000003</v>
          </cell>
          <cell r="BP192">
            <v>91.783408218600002</v>
          </cell>
          <cell r="BQ192">
            <v>94.914334582311</v>
          </cell>
          <cell r="BR192">
            <v>80.001827510078002</v>
          </cell>
          <cell r="BS192">
            <v>97.008111539921003</v>
          </cell>
          <cell r="BT192">
            <v>93.093180670379994</v>
          </cell>
          <cell r="BU192">
            <v>100.163554350151</v>
          </cell>
          <cell r="BV192">
            <v>80.360189360788993</v>
          </cell>
          <cell r="BW192">
            <v>99.494659167242006</v>
          </cell>
          <cell r="BX192">
            <v>96.693371514722003</v>
          </cell>
          <cell r="BY192">
            <v>105.31893749403299</v>
          </cell>
          <cell r="BZ192">
            <v>84.392768573916996</v>
          </cell>
          <cell r="CA192">
            <v>103.875060733024</v>
          </cell>
          <cell r="CB192">
            <v>100.42243850651499</v>
          </cell>
          <cell r="CC192">
            <v>108.700624868804</v>
          </cell>
        </row>
        <row r="193">
          <cell r="B193" t="str">
            <v>EBIT, operating profit (Pub)</v>
          </cell>
          <cell r="C193" t="str">
            <v>EBIT_PUB</v>
          </cell>
          <cell r="D193" t="str">
            <v>USD</v>
          </cell>
          <cell r="K193">
            <v>25.385000000000002</v>
          </cell>
          <cell r="L193">
            <v>83.286000000000001</v>
          </cell>
          <cell r="M193">
            <v>144.624</v>
          </cell>
          <cell r="N193">
            <v>254.738</v>
          </cell>
          <cell r="O193">
            <v>323.96699999999998</v>
          </cell>
          <cell r="P193">
            <v>397.31299999999999</v>
          </cell>
          <cell r="Q193">
            <v>472.37900000000002</v>
          </cell>
          <cell r="R193">
            <v>622.08699999999999</v>
          </cell>
          <cell r="S193">
            <v>546.71199999999999</v>
          </cell>
          <cell r="T193">
            <v>471.798</v>
          </cell>
          <cell r="U193">
            <v>475.93528874663502</v>
          </cell>
          <cell r="V193">
            <v>477.88155253377198</v>
          </cell>
          <cell r="W193">
            <v>490.09258776141002</v>
          </cell>
          <cell r="X193">
            <v>506.43336159875003</v>
          </cell>
          <cell r="AD193">
            <v>11.552</v>
          </cell>
          <cell r="AE193">
            <v>11.129</v>
          </cell>
          <cell r="AF193">
            <v>26.78</v>
          </cell>
          <cell r="AG193">
            <v>33.825000000000003</v>
          </cell>
          <cell r="AH193">
            <v>31.710999999999999</v>
          </cell>
          <cell r="AI193">
            <v>30.216999999999999</v>
          </cell>
          <cell r="AJ193">
            <v>35.537999999999997</v>
          </cell>
          <cell r="AK193">
            <v>47.158000000000001</v>
          </cell>
          <cell r="AL193">
            <v>53.56</v>
          </cell>
          <cell r="AM193">
            <v>52.738</v>
          </cell>
          <cell r="AN193">
            <v>63.081000000000003</v>
          </cell>
          <cell r="AO193">
            <v>85.358999999999995</v>
          </cell>
          <cell r="AP193">
            <v>70.350999999999999</v>
          </cell>
          <cell r="AQ193">
            <v>74.674999999999997</v>
          </cell>
          <cell r="AR193">
            <v>81.968999999999994</v>
          </cell>
          <cell r="AS193">
            <v>96.971999999999994</v>
          </cell>
          <cell r="AT193">
            <v>92.727999999999994</v>
          </cell>
          <cell r="AU193">
            <v>93.584999999999994</v>
          </cell>
          <cell r="AV193">
            <v>96.546999999999997</v>
          </cell>
          <cell r="AW193">
            <v>114.453</v>
          </cell>
          <cell r="AX193">
            <v>96.82</v>
          </cell>
          <cell r="AY193">
            <v>109.095</v>
          </cell>
          <cell r="AZ193">
            <v>122.123</v>
          </cell>
          <cell r="BA193">
            <v>144.34100000000001</v>
          </cell>
          <cell r="BB193">
            <v>124.062</v>
          </cell>
          <cell r="BC193">
            <v>153.56200000000001</v>
          </cell>
          <cell r="BD193">
            <v>161.928</v>
          </cell>
          <cell r="BE193">
            <v>182.535</v>
          </cell>
          <cell r="BF193">
            <v>143.553</v>
          </cell>
          <cell r="BG193">
            <v>141.072</v>
          </cell>
          <cell r="BH193">
            <v>137.77600000000001</v>
          </cell>
          <cell r="BI193">
            <v>124.31100000000001</v>
          </cell>
          <cell r="BJ193">
            <v>105.642</v>
          </cell>
          <cell r="BK193">
            <v>116.982</v>
          </cell>
          <cell r="BL193">
            <v>114.53400000000001</v>
          </cell>
          <cell r="BM193">
            <v>134.63999999999999</v>
          </cell>
          <cell r="BN193">
            <v>107.79600000000001</v>
          </cell>
          <cell r="BO193">
            <v>126.572</v>
          </cell>
          <cell r="BP193">
            <v>119.12757301089501</v>
          </cell>
          <cell r="BQ193">
            <v>122.439715735739</v>
          </cell>
          <cell r="BR193">
            <v>106.244239704439</v>
          </cell>
          <cell r="BS193">
            <v>124.14559131479901</v>
          </cell>
          <cell r="BT193">
            <v>120.024611452125</v>
          </cell>
          <cell r="BU193">
            <v>127.46711006241</v>
          </cell>
          <cell r="BV193">
            <v>106.621462705187</v>
          </cell>
          <cell r="BW193">
            <v>126.763009869874</v>
          </cell>
          <cell r="BX193">
            <v>123.814286025116</v>
          </cell>
          <cell r="BY193">
            <v>132.89382916123299</v>
          </cell>
          <cell r="BZ193">
            <v>110.86628292953201</v>
          </cell>
          <cell r="CA193">
            <v>131.37395888648601</v>
          </cell>
          <cell r="CB193">
            <v>127.739619700688</v>
          </cell>
          <cell r="CC193">
            <v>136.453500082045</v>
          </cell>
        </row>
        <row r="194">
          <cell r="B194" t="str">
            <v>Pre-tax profit (Pub)</v>
          </cell>
          <cell r="C194" t="str">
            <v>PTP_PUB</v>
          </cell>
          <cell r="D194" t="str">
            <v>USD</v>
          </cell>
          <cell r="K194">
            <v>25.571000000000002</v>
          </cell>
          <cell r="L194">
            <v>71.802999999999997</v>
          </cell>
          <cell r="M194">
            <v>118.14400000000001</v>
          </cell>
          <cell r="N194">
            <v>212.149</v>
          </cell>
          <cell r="O194">
            <v>299.44200000000001</v>
          </cell>
          <cell r="P194">
            <v>372.31209999999999</v>
          </cell>
          <cell r="Q194">
            <v>449.125</v>
          </cell>
          <cell r="R194">
            <v>574.97699999999998</v>
          </cell>
          <cell r="S194">
            <v>448.97399999999999</v>
          </cell>
          <cell r="T194">
            <v>377.63200000000001</v>
          </cell>
          <cell r="U194">
            <v>387.79370935897498</v>
          </cell>
          <cell r="V194">
            <v>389.75439375845298</v>
          </cell>
          <cell r="W194">
            <v>401.96542898609101</v>
          </cell>
          <cell r="X194">
            <v>418.30620282343102</v>
          </cell>
          <cell r="AD194">
            <v>12.214</v>
          </cell>
          <cell r="AE194">
            <v>10.981999999999999</v>
          </cell>
          <cell r="AF194">
            <v>21.093</v>
          </cell>
          <cell r="AG194">
            <v>27.513999999999999</v>
          </cell>
          <cell r="AH194">
            <v>25.975999999999999</v>
          </cell>
          <cell r="AI194">
            <v>24.632999999999999</v>
          </cell>
          <cell r="AJ194">
            <v>29.065000000000001</v>
          </cell>
          <cell r="AK194">
            <v>38.47</v>
          </cell>
          <cell r="AL194">
            <v>40.621000000000002</v>
          </cell>
          <cell r="AM194">
            <v>42.164999999999999</v>
          </cell>
          <cell r="AN194">
            <v>52.744999999999997</v>
          </cell>
          <cell r="AO194">
            <v>76.617999999999995</v>
          </cell>
          <cell r="AP194">
            <v>66.284999999999997</v>
          </cell>
          <cell r="AQ194">
            <v>66.790999999999997</v>
          </cell>
          <cell r="AR194">
            <v>75.721000000000004</v>
          </cell>
          <cell r="AS194">
            <v>90.644999999999996</v>
          </cell>
          <cell r="AT194">
            <v>86.123999999999995</v>
          </cell>
          <cell r="AU194">
            <v>87.350099999999998</v>
          </cell>
          <cell r="AV194">
            <v>96.552000000000007</v>
          </cell>
          <cell r="AW194">
            <v>102.286</v>
          </cell>
          <cell r="AX194">
            <v>90.537999999999997</v>
          </cell>
          <cell r="AY194">
            <v>103.282</v>
          </cell>
          <cell r="AZ194">
            <v>117.16200000000001</v>
          </cell>
          <cell r="BA194">
            <v>138.143</v>
          </cell>
          <cell r="BB194">
            <v>114.845</v>
          </cell>
          <cell r="BC194">
            <v>142.81899999999999</v>
          </cell>
          <cell r="BD194">
            <v>150.685</v>
          </cell>
          <cell r="BE194">
            <v>166.62799999999999</v>
          </cell>
          <cell r="BF194">
            <v>119.16200000000001</v>
          </cell>
          <cell r="BG194">
            <v>116.092</v>
          </cell>
          <cell r="BH194">
            <v>114.00700000000001</v>
          </cell>
          <cell r="BI194">
            <v>99.712999999999994</v>
          </cell>
          <cell r="BJ194">
            <v>81.302000000000007</v>
          </cell>
          <cell r="BK194">
            <v>93.278000000000006</v>
          </cell>
          <cell r="BL194">
            <v>91.599000000000004</v>
          </cell>
          <cell r="BM194">
            <v>111.453</v>
          </cell>
          <cell r="BN194">
            <v>85.616</v>
          </cell>
          <cell r="BO194">
            <v>104.67400000000001</v>
          </cell>
          <cell r="BP194">
            <v>97.095783317065994</v>
          </cell>
          <cell r="BQ194">
            <v>100.40792604191</v>
          </cell>
          <cell r="BR194">
            <v>84.212450010609004</v>
          </cell>
          <cell r="BS194">
            <v>102.113801620969</v>
          </cell>
          <cell r="BT194">
            <v>97.992821758294994</v>
          </cell>
          <cell r="BU194">
            <v>105.43532036857999</v>
          </cell>
          <cell r="BV194">
            <v>84.589673011356993</v>
          </cell>
          <cell r="BW194">
            <v>104.731220176044</v>
          </cell>
          <cell r="BX194">
            <v>101.782496331286</v>
          </cell>
          <cell r="BY194">
            <v>110.86203946740299</v>
          </cell>
          <cell r="BZ194">
            <v>88.834493235701999</v>
          </cell>
          <cell r="CA194">
            <v>109.342169192657</v>
          </cell>
          <cell r="CB194">
            <v>105.707830006858</v>
          </cell>
          <cell r="CC194">
            <v>114.421710388215</v>
          </cell>
        </row>
        <row r="195">
          <cell r="B195" t="str">
            <v>Sales, revenue (Pub)</v>
          </cell>
          <cell r="C195" t="str">
            <v>REVS_PUB</v>
          </cell>
          <cell r="D195" t="str">
            <v>USD</v>
          </cell>
          <cell r="K195">
            <v>232.38800000000001</v>
          </cell>
          <cell r="L195">
            <v>401.42899999999997</v>
          </cell>
          <cell r="M195">
            <v>613.69399999999996</v>
          </cell>
          <cell r="N195">
            <v>918.84699999999998</v>
          </cell>
          <cell r="O195">
            <v>1010.2910000000001</v>
          </cell>
          <cell r="P195">
            <v>1195.672</v>
          </cell>
          <cell r="Q195">
            <v>1393.9380000000001</v>
          </cell>
          <cell r="R195">
            <v>1738.0650000000001</v>
          </cell>
          <cell r="S195">
            <v>1957.63</v>
          </cell>
          <cell r="T195">
            <v>1987.085</v>
          </cell>
          <cell r="U195">
            <v>1954.72340945714</v>
          </cell>
          <cell r="V195">
            <v>1935.6136944197001</v>
          </cell>
          <cell r="W195">
            <v>1954.4814013509899</v>
          </cell>
          <cell r="X195">
            <v>1973.7964808778199</v>
          </cell>
          <cell r="AD195">
            <v>75.552000000000007</v>
          </cell>
          <cell r="AE195">
            <v>71.727999999999994</v>
          </cell>
          <cell r="AF195">
            <v>120.989</v>
          </cell>
          <cell r="AG195">
            <v>133.16</v>
          </cell>
          <cell r="AH195">
            <v>134.91800000000001</v>
          </cell>
          <cell r="AI195">
            <v>134.607</v>
          </cell>
          <cell r="AJ195">
            <v>156.94999999999999</v>
          </cell>
          <cell r="AK195">
            <v>187.21899999999999</v>
          </cell>
          <cell r="AL195">
            <v>209.05199999999999</v>
          </cell>
          <cell r="AM195">
            <v>219.86799999999999</v>
          </cell>
          <cell r="AN195">
            <v>229.24</v>
          </cell>
          <cell r="AO195">
            <v>260.68700000000001</v>
          </cell>
          <cell r="AP195">
            <v>244.44300000000001</v>
          </cell>
          <cell r="AQ195">
            <v>238.8</v>
          </cell>
          <cell r="AR195">
            <v>251.3</v>
          </cell>
          <cell r="AS195">
            <v>275.74799999999999</v>
          </cell>
          <cell r="AT195">
            <v>284.59899999999999</v>
          </cell>
          <cell r="AU195">
            <v>292.83100000000002</v>
          </cell>
          <cell r="AV195">
            <v>293.38400000000001</v>
          </cell>
          <cell r="AW195">
            <v>324.858</v>
          </cell>
          <cell r="AX195">
            <v>317.262</v>
          </cell>
          <cell r="AY195">
            <v>332.01</v>
          </cell>
          <cell r="AZ195">
            <v>345.13099999999997</v>
          </cell>
          <cell r="BA195">
            <v>399.53500000000003</v>
          </cell>
          <cell r="BB195">
            <v>382.04899999999998</v>
          </cell>
          <cell r="BC195">
            <v>417.721</v>
          </cell>
          <cell r="BD195">
            <v>448.20699999999999</v>
          </cell>
          <cell r="BE195">
            <v>490.08800000000002</v>
          </cell>
          <cell r="BF195">
            <v>492.41699999999997</v>
          </cell>
          <cell r="BG195">
            <v>484.03</v>
          </cell>
          <cell r="BH195">
            <v>490.79399999999998</v>
          </cell>
          <cell r="BI195">
            <v>490.38900000000001</v>
          </cell>
          <cell r="BJ195">
            <v>490.04500000000002</v>
          </cell>
          <cell r="BK195">
            <v>489.97300000000001</v>
          </cell>
          <cell r="BL195">
            <v>486.81400000000002</v>
          </cell>
          <cell r="BM195">
            <v>520.25300000000004</v>
          </cell>
          <cell r="BN195">
            <v>489.03</v>
          </cell>
          <cell r="BO195">
            <v>488.06299999999999</v>
          </cell>
          <cell r="BP195">
            <v>478.387332586605</v>
          </cell>
          <cell r="BQ195">
            <v>499.243076870533</v>
          </cell>
          <cell r="BR195">
            <v>476.52380928693401</v>
          </cell>
          <cell r="BS195">
            <v>484.09609029535801</v>
          </cell>
          <cell r="BT195">
            <v>476.38240850337098</v>
          </cell>
          <cell r="BU195">
            <v>498.61138633403499</v>
          </cell>
          <cell r="BV195">
            <v>480.98269971893899</v>
          </cell>
          <cell r="BW195">
            <v>487.77659690088097</v>
          </cell>
          <cell r="BX195">
            <v>480.75389026609298</v>
          </cell>
          <cell r="BY195">
            <v>504.96821446507897</v>
          </cell>
          <cell r="BZ195">
            <v>485.05232870310198</v>
          </cell>
          <cell r="CA195">
            <v>491.33718545953599</v>
          </cell>
          <cell r="CB195">
            <v>485.61396076159599</v>
          </cell>
          <cell r="CC195">
            <v>511.79300595358302</v>
          </cell>
        </row>
        <row r="196">
          <cell r="B196" t="str">
            <v>Total shareholders' equity (Pub)</v>
          </cell>
          <cell r="C196" t="str">
            <v>EQ_PUB</v>
          </cell>
          <cell r="D196" t="str">
            <v>USD</v>
          </cell>
          <cell r="K196">
            <v>514.66499999999996</v>
          </cell>
          <cell r="L196">
            <v>576.596</v>
          </cell>
          <cell r="M196">
            <v>878.26700000000005</v>
          </cell>
          <cell r="N196">
            <v>1424.9079999999999</v>
          </cell>
          <cell r="O196">
            <v>2043.001</v>
          </cell>
          <cell r="P196">
            <v>2297.1959999999999</v>
          </cell>
          <cell r="Q196">
            <v>2493.3710000000001</v>
          </cell>
          <cell r="R196">
            <v>2746.7060000000001</v>
          </cell>
          <cell r="S196">
            <v>2638.0140000000001</v>
          </cell>
          <cell r="T196">
            <v>2581.9920000000002</v>
          </cell>
          <cell r="U196">
            <v>2295.1020059284101</v>
          </cell>
          <cell r="V196">
            <v>2508.9445737793399</v>
          </cell>
          <cell r="W196">
            <v>2790.1336118866402</v>
          </cell>
          <cell r="X196">
            <v>3101.0704983229102</v>
          </cell>
          <cell r="AD196">
            <v>524.12800000000004</v>
          </cell>
          <cell r="AE196">
            <v>569.39099999999996</v>
          </cell>
          <cell r="AF196">
            <v>571.93799999999999</v>
          </cell>
          <cell r="AG196">
            <v>576.596</v>
          </cell>
          <cell r="AH196">
            <v>598.20399999999995</v>
          </cell>
          <cell r="AI196">
            <v>615.31399999999996</v>
          </cell>
          <cell r="AJ196">
            <v>749.61500000000001</v>
          </cell>
          <cell r="AK196">
            <v>878.26700000000005</v>
          </cell>
          <cell r="AL196">
            <v>1114.8979999999999</v>
          </cell>
          <cell r="AM196">
            <v>1127.3900000000001</v>
          </cell>
          <cell r="AN196">
            <v>1381.0809999999999</v>
          </cell>
          <cell r="AO196">
            <v>1424.9079999999999</v>
          </cell>
          <cell r="AP196">
            <v>1571.943</v>
          </cell>
          <cell r="AQ196">
            <v>1774.0119999999999</v>
          </cell>
          <cell r="AR196">
            <v>1876.634</v>
          </cell>
          <cell r="AS196">
            <v>2043.001</v>
          </cell>
          <cell r="AT196">
            <v>2121.65</v>
          </cell>
          <cell r="AU196">
            <v>2162.4380000000001</v>
          </cell>
          <cell r="AV196">
            <v>2195.181</v>
          </cell>
          <cell r="AW196">
            <v>2297.1959999999999</v>
          </cell>
          <cell r="AX196">
            <v>2493.3710000000001</v>
          </cell>
          <cell r="AY196">
            <v>2375.5529999999999</v>
          </cell>
          <cell r="AZ196">
            <v>2462.7840000000001</v>
          </cell>
          <cell r="BA196">
            <v>2493.3710000000001</v>
          </cell>
          <cell r="BB196">
            <v>2466.049</v>
          </cell>
          <cell r="BC196">
            <v>2527.5920000000001</v>
          </cell>
          <cell r="BD196">
            <v>2608.1990000000001</v>
          </cell>
          <cell r="BE196">
            <v>2746.7060000000001</v>
          </cell>
          <cell r="BF196">
            <v>2782.261</v>
          </cell>
          <cell r="BG196">
            <v>2768.857</v>
          </cell>
          <cell r="BH196">
            <v>2655.424</v>
          </cell>
          <cell r="BI196">
            <v>2638.0140000000001</v>
          </cell>
          <cell r="BJ196">
            <v>2608.62</v>
          </cell>
          <cell r="BK196">
            <v>2599.009</v>
          </cell>
          <cell r="BL196">
            <v>2593.7199999999998</v>
          </cell>
          <cell r="BM196">
            <v>2581.9920000000002</v>
          </cell>
          <cell r="BN196">
            <v>2556.2249999999999</v>
          </cell>
          <cell r="BO196">
            <v>2401.5859999999998</v>
          </cell>
          <cell r="BP196">
            <v>2337.5791967298301</v>
          </cell>
          <cell r="BQ196">
            <v>2295.1020059284101</v>
          </cell>
          <cell r="BR196">
            <v>2328.6345372307401</v>
          </cell>
          <cell r="BS196">
            <v>2389.1174244019198</v>
          </cell>
          <cell r="BT196">
            <v>2442.5527919219799</v>
          </cell>
          <cell r="BU196">
            <v>2508.9445737793399</v>
          </cell>
          <cell r="BV196">
            <v>2563.6753360456</v>
          </cell>
          <cell r="BW196">
            <v>2639.1273052021002</v>
          </cell>
          <cell r="BX196">
            <v>2707.78061430651</v>
          </cell>
          <cell r="BY196">
            <v>2790.1336118866402</v>
          </cell>
          <cell r="BZ196">
            <v>2852.6735981432098</v>
          </cell>
          <cell r="CA196">
            <v>2936.1315478515799</v>
          </cell>
          <cell r="CB196">
            <v>3011.9944797744301</v>
          </cell>
          <cell r="CC196">
            <v>3101.0704983229102</v>
          </cell>
        </row>
        <row r="197">
          <cell r="A197" t="str">
            <v>Income Statement</v>
          </cell>
        </row>
        <row r="198">
          <cell r="B198" t="str">
            <v>Provision for income tax</v>
          </cell>
          <cell r="C198" t="str">
            <v>PROV_INC_TAX</v>
          </cell>
          <cell r="D198" t="str">
            <v>USD</v>
          </cell>
          <cell r="K198">
            <v>-1.3740000000000001</v>
          </cell>
          <cell r="L198">
            <v>-4.17</v>
          </cell>
          <cell r="M198">
            <v>-5.2610000000000001</v>
          </cell>
          <cell r="N198">
            <v>-9.2210000000000001</v>
          </cell>
          <cell r="O198">
            <v>-11.023</v>
          </cell>
          <cell r="P198">
            <v>-13.233000000000001</v>
          </cell>
          <cell r="Q198">
            <v>-18.399000000000001</v>
          </cell>
          <cell r="R198">
            <v>-19.05</v>
          </cell>
          <cell r="S198">
            <v>-21.007999999999999</v>
          </cell>
          <cell r="T198">
            <v>-17.495000000000001</v>
          </cell>
          <cell r="U198">
            <v>-20.187966558065</v>
          </cell>
          <cell r="V198">
            <v>-19.487719687923001</v>
          </cell>
          <cell r="W198">
            <v>-20.098271449304999</v>
          </cell>
          <cell r="X198">
            <v>-20.915310141170998</v>
          </cell>
          <cell r="AD198">
            <v>-0.84399999999999997</v>
          </cell>
          <cell r="AE198">
            <v>-0.70599999999999996</v>
          </cell>
          <cell r="AF198">
            <v>-1.3859999999999999</v>
          </cell>
          <cell r="AG198">
            <v>-1.234</v>
          </cell>
          <cell r="AH198">
            <v>-1.3420000000000001</v>
          </cell>
          <cell r="AI198">
            <v>-1.2190000000000001</v>
          </cell>
          <cell r="AJ198">
            <v>-1.2</v>
          </cell>
          <cell r="AK198">
            <v>-1.5</v>
          </cell>
          <cell r="AL198">
            <v>-1.8</v>
          </cell>
          <cell r="AM198">
            <v>-0.53400000000000003</v>
          </cell>
          <cell r="AN198">
            <v>-1.323</v>
          </cell>
          <cell r="AO198">
            <v>-5.5640000000000001</v>
          </cell>
          <cell r="AP198">
            <v>-5.3</v>
          </cell>
          <cell r="AQ198">
            <v>-3.3580000000000001</v>
          </cell>
          <cell r="AR198">
            <v>-2.5</v>
          </cell>
          <cell r="AS198">
            <v>0.13500000000000001</v>
          </cell>
          <cell r="AT198">
            <v>-1.829</v>
          </cell>
          <cell r="AU198">
            <v>-4.0999999999999996</v>
          </cell>
          <cell r="AV198">
            <v>-5.3019999999999996</v>
          </cell>
          <cell r="AW198">
            <v>-2.0019999999999998</v>
          </cell>
          <cell r="AX198">
            <v>-4.4000000000000004</v>
          </cell>
          <cell r="AY198">
            <v>-3.399</v>
          </cell>
          <cell r="AZ198">
            <v>-6</v>
          </cell>
          <cell r="BA198">
            <v>-4.5999999999999996</v>
          </cell>
          <cell r="BB198">
            <v>-6.3</v>
          </cell>
          <cell r="BC198">
            <v>-4</v>
          </cell>
          <cell r="BD198">
            <v>-7.0010000000000003</v>
          </cell>
          <cell r="BE198">
            <v>-1.7490000000000001</v>
          </cell>
          <cell r="BF198">
            <v>-6.2050000000000001</v>
          </cell>
          <cell r="BG198">
            <v>-5.7309999999999999</v>
          </cell>
          <cell r="BH198">
            <v>-4.5519999999999996</v>
          </cell>
          <cell r="BI198">
            <v>-4.5199999999999996</v>
          </cell>
          <cell r="BJ198">
            <v>-4.6550000000000002</v>
          </cell>
          <cell r="BK198">
            <v>-5.0090000000000003</v>
          </cell>
          <cell r="BL198">
            <v>-3.9860000000000002</v>
          </cell>
          <cell r="BM198">
            <v>-3.8450000000000002</v>
          </cell>
          <cell r="BN198">
            <v>-3.6549999999999998</v>
          </cell>
          <cell r="BO198">
            <v>-5.7270000000000003</v>
          </cell>
          <cell r="BP198">
            <v>-5.3123750984660001</v>
          </cell>
          <cell r="BQ198">
            <v>-5.4935914595990001</v>
          </cell>
          <cell r="BR198">
            <v>-4.2106225005300004</v>
          </cell>
          <cell r="BS198">
            <v>-5.1056900810480004</v>
          </cell>
          <cell r="BT198">
            <v>-4.8996410879149996</v>
          </cell>
          <cell r="BU198">
            <v>-5.2717660184290001</v>
          </cell>
          <cell r="BV198">
            <v>-4.2294836505679996</v>
          </cell>
          <cell r="BW198">
            <v>-5.236561008802</v>
          </cell>
          <cell r="BX198">
            <v>-5.0891248165640004</v>
          </cell>
          <cell r="BY198">
            <v>-5.5431019733699998</v>
          </cell>
          <cell r="BZ198">
            <v>-4.4417246617849999</v>
          </cell>
          <cell r="CA198">
            <v>-5.4671084596329997</v>
          </cell>
          <cell r="CB198">
            <v>-5.2853915003429996</v>
          </cell>
          <cell r="CC198">
            <v>-5.721085519411</v>
          </cell>
        </row>
        <row r="199">
          <cell r="B199" t="str">
            <v>Minority interest</v>
          </cell>
          <cell r="C199" t="str">
            <v>INC_MINORITY</v>
          </cell>
          <cell r="D199" t="str">
            <v>USD</v>
          </cell>
        </row>
        <row r="200">
          <cell r="B200" t="str">
            <v>Net income (pre-preferred dividends)</v>
          </cell>
          <cell r="C200" t="str">
            <v>NI_PRE_PREF</v>
          </cell>
          <cell r="D200" t="str">
            <v>USD</v>
          </cell>
          <cell r="K200">
            <v>24.196999999999999</v>
          </cell>
          <cell r="L200">
            <v>67.632999999999996</v>
          </cell>
          <cell r="M200">
            <v>112.883</v>
          </cell>
          <cell r="N200">
            <v>202.928</v>
          </cell>
          <cell r="O200">
            <v>288.41899999999998</v>
          </cell>
          <cell r="P200">
            <v>359.07909999999998</v>
          </cell>
          <cell r="Q200">
            <v>430.726</v>
          </cell>
          <cell r="R200">
            <v>555.92700000000002</v>
          </cell>
          <cell r="S200">
            <v>427.96600000000001</v>
          </cell>
          <cell r="T200">
            <v>360.137</v>
          </cell>
          <cell r="U200">
            <v>367.605742800911</v>
          </cell>
          <cell r="V200">
            <v>370.26667407052997</v>
          </cell>
          <cell r="W200">
            <v>381.86715753678601</v>
          </cell>
          <cell r="X200">
            <v>397.39089268226002</v>
          </cell>
          <cell r="AD200">
            <v>11.37</v>
          </cell>
          <cell r="AE200">
            <v>10.276</v>
          </cell>
          <cell r="AF200">
            <v>19.707000000000001</v>
          </cell>
          <cell r="AG200">
            <v>26.28</v>
          </cell>
          <cell r="AH200">
            <v>24.634</v>
          </cell>
          <cell r="AI200">
            <v>23.414000000000001</v>
          </cell>
          <cell r="AJ200">
            <v>27.864999999999998</v>
          </cell>
          <cell r="AK200">
            <v>36.97</v>
          </cell>
          <cell r="AL200">
            <v>38.820999999999998</v>
          </cell>
          <cell r="AM200">
            <v>41.631</v>
          </cell>
          <cell r="AN200">
            <v>51.421999999999997</v>
          </cell>
          <cell r="AO200">
            <v>71.054000000000002</v>
          </cell>
          <cell r="AP200">
            <v>60.984999999999999</v>
          </cell>
          <cell r="AQ200">
            <v>63.433</v>
          </cell>
          <cell r="AR200">
            <v>73.221000000000004</v>
          </cell>
          <cell r="AS200">
            <v>90.78</v>
          </cell>
          <cell r="AT200">
            <v>84.295000000000002</v>
          </cell>
          <cell r="AU200">
            <v>83.250100000000003</v>
          </cell>
          <cell r="AV200">
            <v>91.25</v>
          </cell>
          <cell r="AW200">
            <v>100.28400000000001</v>
          </cell>
          <cell r="AX200">
            <v>86.138000000000005</v>
          </cell>
          <cell r="AY200">
            <v>99.882999999999996</v>
          </cell>
          <cell r="AZ200">
            <v>111.16200000000001</v>
          </cell>
          <cell r="BA200">
            <v>133.54300000000001</v>
          </cell>
          <cell r="BB200">
            <v>108.545</v>
          </cell>
          <cell r="BC200">
            <v>138.81899999999999</v>
          </cell>
          <cell r="BD200">
            <v>143.684</v>
          </cell>
          <cell r="BE200">
            <v>164.87899999999999</v>
          </cell>
          <cell r="BF200">
            <v>112.95699999999999</v>
          </cell>
          <cell r="BG200">
            <v>110.361</v>
          </cell>
          <cell r="BH200">
            <v>109.455</v>
          </cell>
          <cell r="BI200">
            <v>95.192999999999998</v>
          </cell>
          <cell r="BJ200">
            <v>76.647000000000006</v>
          </cell>
          <cell r="BK200">
            <v>88.269000000000005</v>
          </cell>
          <cell r="BL200">
            <v>87.613</v>
          </cell>
          <cell r="BM200">
            <v>107.608</v>
          </cell>
          <cell r="BN200">
            <v>81.960999999999999</v>
          </cell>
          <cell r="BO200">
            <v>98.947000000000003</v>
          </cell>
          <cell r="BP200">
            <v>91.783408218600002</v>
          </cell>
          <cell r="BQ200">
            <v>94.914334582311</v>
          </cell>
          <cell r="BR200">
            <v>80.001827510078002</v>
          </cell>
          <cell r="BS200">
            <v>97.008111539921003</v>
          </cell>
          <cell r="BT200">
            <v>93.093180670379994</v>
          </cell>
          <cell r="BU200">
            <v>100.163554350151</v>
          </cell>
          <cell r="BV200">
            <v>80.360189360788993</v>
          </cell>
          <cell r="BW200">
            <v>99.494659167242006</v>
          </cell>
          <cell r="BX200">
            <v>96.693371514722003</v>
          </cell>
          <cell r="BY200">
            <v>105.31893749403299</v>
          </cell>
          <cell r="BZ200">
            <v>84.392768573916996</v>
          </cell>
          <cell r="CA200">
            <v>103.875060733024</v>
          </cell>
          <cell r="CB200">
            <v>100.42243850651499</v>
          </cell>
          <cell r="CC200">
            <v>108.700624868804</v>
          </cell>
        </row>
        <row r="201">
          <cell r="B201" t="str">
            <v>Preferred dividends</v>
          </cell>
          <cell r="C201" t="str">
            <v>PREF_DIV</v>
          </cell>
          <cell r="D201" t="str">
            <v>USD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</row>
        <row r="202">
          <cell r="B202" t="str">
            <v>Net income (pre-exceptionals)</v>
          </cell>
          <cell r="C202" t="str">
            <v>NET_EARNING</v>
          </cell>
          <cell r="D202" t="str">
            <v>USD</v>
          </cell>
          <cell r="K202">
            <v>24.196999999999999</v>
          </cell>
          <cell r="L202">
            <v>67.632999999999996</v>
          </cell>
          <cell r="M202">
            <v>112.883</v>
          </cell>
          <cell r="N202">
            <v>202.928</v>
          </cell>
          <cell r="O202">
            <v>288.41899999999998</v>
          </cell>
          <cell r="P202">
            <v>359.07909999999998</v>
          </cell>
          <cell r="Q202">
            <v>430.726</v>
          </cell>
          <cell r="R202">
            <v>555.92700000000002</v>
          </cell>
          <cell r="S202">
            <v>427.96600000000001</v>
          </cell>
          <cell r="T202">
            <v>360.137</v>
          </cell>
          <cell r="U202">
            <v>367.605742800911</v>
          </cell>
          <cell r="V202">
            <v>370.26667407052997</v>
          </cell>
          <cell r="W202">
            <v>381.86715753678601</v>
          </cell>
          <cell r="X202">
            <v>397.39089268226002</v>
          </cell>
          <cell r="AD202">
            <v>11.37</v>
          </cell>
          <cell r="AE202">
            <v>10.276</v>
          </cell>
          <cell r="AF202">
            <v>19.707000000000001</v>
          </cell>
          <cell r="AG202">
            <v>26.28</v>
          </cell>
          <cell r="AH202">
            <v>24.634</v>
          </cell>
          <cell r="AI202">
            <v>23.414000000000001</v>
          </cell>
          <cell r="AJ202">
            <v>27.864999999999998</v>
          </cell>
          <cell r="AK202">
            <v>36.97</v>
          </cell>
          <cell r="AL202">
            <v>38.820999999999998</v>
          </cell>
          <cell r="AM202">
            <v>41.631</v>
          </cell>
          <cell r="AN202">
            <v>51.421999999999997</v>
          </cell>
          <cell r="AO202">
            <v>71.054000000000002</v>
          </cell>
          <cell r="AP202">
            <v>60.984999999999999</v>
          </cell>
          <cell r="AQ202">
            <v>63.433</v>
          </cell>
          <cell r="AR202">
            <v>73.221000000000004</v>
          </cell>
          <cell r="AS202">
            <v>90.78</v>
          </cell>
          <cell r="AT202">
            <v>84.295000000000002</v>
          </cell>
          <cell r="AU202">
            <v>83.250100000000003</v>
          </cell>
          <cell r="AV202">
            <v>91.25</v>
          </cell>
          <cell r="AW202">
            <v>100.28400000000001</v>
          </cell>
          <cell r="AX202">
            <v>86.138000000000005</v>
          </cell>
          <cell r="AY202">
            <v>99.882999999999996</v>
          </cell>
          <cell r="AZ202">
            <v>111.16200000000001</v>
          </cell>
          <cell r="BA202">
            <v>133.54300000000001</v>
          </cell>
          <cell r="BB202">
            <v>108.545</v>
          </cell>
          <cell r="BC202">
            <v>138.81899999999999</v>
          </cell>
          <cell r="BD202">
            <v>143.684</v>
          </cell>
          <cell r="BE202">
            <v>164.87899999999999</v>
          </cell>
          <cell r="BF202">
            <v>112.95699999999999</v>
          </cell>
          <cell r="BG202">
            <v>110.361</v>
          </cell>
          <cell r="BH202">
            <v>109.455</v>
          </cell>
          <cell r="BI202">
            <v>95.192999999999998</v>
          </cell>
          <cell r="BJ202">
            <v>76.647000000000006</v>
          </cell>
          <cell r="BK202">
            <v>88.269000000000005</v>
          </cell>
          <cell r="BL202">
            <v>87.613</v>
          </cell>
          <cell r="BM202">
            <v>107.608</v>
          </cell>
          <cell r="BN202">
            <v>81.960999999999999</v>
          </cell>
          <cell r="BO202">
            <v>98.947000000000003</v>
          </cell>
          <cell r="BP202">
            <v>91.783408218600002</v>
          </cell>
          <cell r="BQ202">
            <v>94.914334582311</v>
          </cell>
          <cell r="BR202">
            <v>80.001827510078002</v>
          </cell>
          <cell r="BS202">
            <v>97.008111539921003</v>
          </cell>
          <cell r="BT202">
            <v>93.093180670379994</v>
          </cell>
          <cell r="BU202">
            <v>100.163554350151</v>
          </cell>
          <cell r="BV202">
            <v>80.360189360788993</v>
          </cell>
          <cell r="BW202">
            <v>99.494659167242006</v>
          </cell>
          <cell r="BX202">
            <v>96.693371514722003</v>
          </cell>
          <cell r="BY202">
            <v>105.31893749403299</v>
          </cell>
          <cell r="BZ202">
            <v>84.392768573916996</v>
          </cell>
          <cell r="CA202">
            <v>103.875060733024</v>
          </cell>
          <cell r="CB202">
            <v>100.42243850651499</v>
          </cell>
          <cell r="CC202">
            <v>108.700624868804</v>
          </cell>
        </row>
        <row r="203">
          <cell r="B203" t="str">
            <v>Post-tax exceptionals</v>
          </cell>
          <cell r="C203" t="str">
            <v>TAX_EXC</v>
          </cell>
          <cell r="D203" t="str">
            <v>USD</v>
          </cell>
          <cell r="K203">
            <v>-29.614999999999998</v>
          </cell>
          <cell r="L203">
            <v>-90.545000000000002</v>
          </cell>
          <cell r="M203">
            <v>-126.898</v>
          </cell>
          <cell r="N203">
            <v>-232.99600000000001</v>
          </cell>
          <cell r="O203">
            <v>-300.64100000000002</v>
          </cell>
          <cell r="P203">
            <v>-378.17899999999997</v>
          </cell>
          <cell r="Q203">
            <v>-392.488</v>
          </cell>
          <cell r="R203">
            <v>-348.79199999999997</v>
          </cell>
          <cell r="S203">
            <v>-543.20399999999995</v>
          </cell>
          <cell r="T203">
            <v>-510.48</v>
          </cell>
          <cell r="U203">
            <v>-484.58163713921499</v>
          </cell>
          <cell r="V203">
            <v>-380.54065502609501</v>
          </cell>
          <cell r="W203">
            <v>-234.50925546856899</v>
          </cell>
          <cell r="X203">
            <v>-294.01524509174999</v>
          </cell>
          <cell r="AD203">
            <v>-16.262</v>
          </cell>
          <cell r="AE203">
            <v>-11.656000000000001</v>
          </cell>
          <cell r="AF203">
            <v>-29.13</v>
          </cell>
          <cell r="AG203">
            <v>-33.497</v>
          </cell>
          <cell r="AH203">
            <v>-25.869</v>
          </cell>
          <cell r="AI203">
            <v>-25.145</v>
          </cell>
          <cell r="AJ203">
            <v>-35.5</v>
          </cell>
          <cell r="AK203">
            <v>-40.384</v>
          </cell>
          <cell r="AL203">
            <v>-54.246000000000002</v>
          </cell>
          <cell r="AM203">
            <v>-68.421999999999997</v>
          </cell>
          <cell r="AN203">
            <v>-61.287999999999997</v>
          </cell>
          <cell r="AO203">
            <v>-49.04</v>
          </cell>
          <cell r="AP203">
            <v>-85.534999999999997</v>
          </cell>
          <cell r="AQ203">
            <v>-56.356000000000002</v>
          </cell>
          <cell r="AR203">
            <v>-74.260000000000005</v>
          </cell>
          <cell r="AS203">
            <v>-84.49</v>
          </cell>
          <cell r="AT203">
            <v>-88.572999999999993</v>
          </cell>
          <cell r="AU203">
            <v>-98.647000000000006</v>
          </cell>
          <cell r="AV203">
            <v>-92.78</v>
          </cell>
          <cell r="AW203">
            <v>-98.179000000000002</v>
          </cell>
          <cell r="AX203">
            <v>-86.147000000000006</v>
          </cell>
          <cell r="AY203">
            <v>-98.147999999999996</v>
          </cell>
          <cell r="AZ203">
            <v>-69.540999999999997</v>
          </cell>
          <cell r="BA203">
            <v>-138.65199999999999</v>
          </cell>
          <cell r="BB203">
            <v>-99.204999999999998</v>
          </cell>
          <cell r="BC203">
            <v>-137.929</v>
          </cell>
          <cell r="BD203">
            <v>-64.42</v>
          </cell>
          <cell r="BE203">
            <v>-47.238</v>
          </cell>
          <cell r="BF203">
            <v>-135.053</v>
          </cell>
          <cell r="BG203">
            <v>-136.209</v>
          </cell>
          <cell r="BH203">
            <v>-144.429</v>
          </cell>
          <cell r="BI203">
            <v>-127.51300000000001</v>
          </cell>
          <cell r="BJ203">
            <v>-132.06</v>
          </cell>
          <cell r="BK203">
            <v>-127.496</v>
          </cell>
          <cell r="BL203">
            <v>-141.86000000000001</v>
          </cell>
          <cell r="BM203">
            <v>-109.06399999999999</v>
          </cell>
          <cell r="BN203">
            <v>-132.45599999999999</v>
          </cell>
          <cell r="BO203">
            <v>-113.045</v>
          </cell>
          <cell r="BP203">
            <v>-128.85465683991799</v>
          </cell>
          <cell r="BQ203">
            <v>-110.22598029929701</v>
          </cell>
          <cell r="BR203">
            <v>-106.262706384513</v>
          </cell>
          <cell r="BS203">
            <v>-80.803489744895003</v>
          </cell>
          <cell r="BT203">
            <v>-105.12228251662501</v>
          </cell>
          <cell r="BU203">
            <v>-88.352176380062005</v>
          </cell>
          <cell r="BV203">
            <v>-83.427394851320003</v>
          </cell>
          <cell r="BW203">
            <v>-66.096816456422999</v>
          </cell>
          <cell r="BX203">
            <v>-91.554365585997999</v>
          </cell>
          <cell r="BY203">
            <v>-75.512945575187999</v>
          </cell>
          <cell r="BZ203">
            <v>-77.578864510404998</v>
          </cell>
          <cell r="CA203">
            <v>-60.204495876307</v>
          </cell>
          <cell r="CB203">
            <v>-86.125740877471998</v>
          </cell>
          <cell r="CC203">
            <v>-70.106143827566001</v>
          </cell>
        </row>
        <row r="204">
          <cell r="B204" t="str">
            <v>Net income (post-exceptionals)</v>
          </cell>
          <cell r="C204" t="str">
            <v>NET_INC</v>
          </cell>
          <cell r="D204" t="str">
            <v>USD</v>
          </cell>
          <cell r="K204">
            <v>-5.4180000000000001</v>
          </cell>
          <cell r="L204">
            <v>-22.911999999999999</v>
          </cell>
          <cell r="M204">
            <v>-14.015000000000001</v>
          </cell>
          <cell r="N204">
            <v>-30.068000000000001</v>
          </cell>
          <cell r="O204">
            <v>-12.222</v>
          </cell>
          <cell r="P204">
            <v>-19.099900000000002</v>
          </cell>
          <cell r="Q204">
            <v>38.238</v>
          </cell>
          <cell r="R204">
            <v>207.13499999999999</v>
          </cell>
          <cell r="S204">
            <v>-115.238</v>
          </cell>
          <cell r="T204">
            <v>-150.34299999999999</v>
          </cell>
          <cell r="U204">
            <v>-116.975894338304</v>
          </cell>
          <cell r="V204">
            <v>-10.273980955564999</v>
          </cell>
          <cell r="W204">
            <v>147.35790206821699</v>
          </cell>
          <cell r="X204">
            <v>103.375647590509</v>
          </cell>
          <cell r="AD204">
            <v>-4.8920000000000003</v>
          </cell>
          <cell r="AE204">
            <v>-1.38</v>
          </cell>
          <cell r="AF204">
            <v>-9.423</v>
          </cell>
          <cell r="AG204">
            <v>-7.2169999999999996</v>
          </cell>
          <cell r="AH204">
            <v>-1.2350000000000001</v>
          </cell>
          <cell r="AI204">
            <v>-1.7310000000000001</v>
          </cell>
          <cell r="AJ204">
            <v>-7.6349999999999998</v>
          </cell>
          <cell r="AK204">
            <v>-3.4140000000000001</v>
          </cell>
          <cell r="AL204">
            <v>-15.425000000000001</v>
          </cell>
          <cell r="AM204">
            <v>-26.791</v>
          </cell>
          <cell r="AN204">
            <v>-9.8659999999999997</v>
          </cell>
          <cell r="AO204">
            <v>22.013999999999999</v>
          </cell>
          <cell r="AP204">
            <v>-24.55</v>
          </cell>
          <cell r="AQ204">
            <v>7.077</v>
          </cell>
          <cell r="AR204">
            <v>-1.0389999999999999</v>
          </cell>
          <cell r="AS204">
            <v>6.29</v>
          </cell>
          <cell r="AT204">
            <v>-4.2779999999999996</v>
          </cell>
          <cell r="AU204">
            <v>-15.3969</v>
          </cell>
          <cell r="AV204">
            <v>-1.53</v>
          </cell>
          <cell r="AW204">
            <v>2.105</v>
          </cell>
          <cell r="AX204">
            <v>-8.9999999999999993E-3</v>
          </cell>
          <cell r="AY204">
            <v>1.7350000000000001</v>
          </cell>
          <cell r="AZ204">
            <v>41.621000000000002</v>
          </cell>
          <cell r="BA204">
            <v>-5.109</v>
          </cell>
          <cell r="BB204">
            <v>9.34</v>
          </cell>
          <cell r="BC204">
            <v>0.89</v>
          </cell>
          <cell r="BD204">
            <v>79.263999999999996</v>
          </cell>
          <cell r="BE204">
            <v>117.64100000000001</v>
          </cell>
          <cell r="BF204">
            <v>-22.096</v>
          </cell>
          <cell r="BG204">
            <v>-25.847999999999999</v>
          </cell>
          <cell r="BH204">
            <v>-34.973999999999997</v>
          </cell>
          <cell r="BI204">
            <v>-32.32</v>
          </cell>
          <cell r="BJ204">
            <v>-55.412999999999997</v>
          </cell>
          <cell r="BK204">
            <v>-39.226999999999997</v>
          </cell>
          <cell r="BL204">
            <v>-54.247</v>
          </cell>
          <cell r="BM204">
            <v>-1.456</v>
          </cell>
          <cell r="BN204">
            <v>-50.494999999999997</v>
          </cell>
          <cell r="BO204">
            <v>-14.098000000000001</v>
          </cell>
          <cell r="BP204">
            <v>-37.071248621317999</v>
          </cell>
          <cell r="BQ204">
            <v>-15.311645716986</v>
          </cell>
          <cell r="BR204">
            <v>-26.260878874435001</v>
          </cell>
          <cell r="BS204">
            <v>16.204621795025002</v>
          </cell>
          <cell r="BT204">
            <v>-12.029101846245</v>
          </cell>
          <cell r="BU204">
            <v>11.811377970089</v>
          </cell>
          <cell r="BV204">
            <v>-3.0672054905309998</v>
          </cell>
          <cell r="BW204">
            <v>33.397842710818999</v>
          </cell>
          <cell r="BX204">
            <v>5.139005928724</v>
          </cell>
          <cell r="BY204">
            <v>29.805991918844999</v>
          </cell>
          <cell r="BZ204">
            <v>6.8139040635120001</v>
          </cell>
          <cell r="CA204">
            <v>43.670564856715998</v>
          </cell>
          <cell r="CB204">
            <v>14.296697629043001</v>
          </cell>
          <cell r="CC204">
            <v>38.594481041239</v>
          </cell>
        </row>
        <row r="205">
          <cell r="B205" t="str">
            <v>EPS (pre-exceptionals, basic)</v>
          </cell>
          <cell r="C205" t="str">
            <v>EPS</v>
          </cell>
          <cell r="D205" t="str">
            <v>USD</v>
          </cell>
          <cell r="K205">
            <v>0.21916232476700001</v>
          </cell>
          <cell r="L205">
            <v>0.41269705669700002</v>
          </cell>
          <cell r="M205">
            <v>0.63888232522499999</v>
          </cell>
          <cell r="N205">
            <v>0.96732914088099997</v>
          </cell>
          <cell r="O205">
            <v>1.1371027277429999</v>
          </cell>
          <cell r="P205">
            <v>1.2493586269820001</v>
          </cell>
          <cell r="Q205">
            <v>1.424816677983</v>
          </cell>
          <cell r="R205">
            <v>1.814729639961</v>
          </cell>
          <cell r="S205">
            <v>1.3646559510339999</v>
          </cell>
          <cell r="T205">
            <v>1.145340951194</v>
          </cell>
          <cell r="U205">
            <v>1.1563081711950001</v>
          </cell>
          <cell r="V205">
            <v>1.186589625858</v>
          </cell>
          <cell r="W205">
            <v>1.2139625750309999</v>
          </cell>
          <cell r="X205">
            <v>1.2531935291859999</v>
          </cell>
          <cell r="AD205">
            <v>7.2703323124000005E-2</v>
          </cell>
          <cell r="AE205">
            <v>6.288592288E-2</v>
          </cell>
          <cell r="AF205">
            <v>0.117666376088</v>
          </cell>
          <cell r="AG205">
            <v>0.156201707045</v>
          </cell>
          <cell r="AH205">
            <v>0.145329046341</v>
          </cell>
          <cell r="AI205">
            <v>0.136328436596</v>
          </cell>
          <cell r="AJ205">
            <v>0.154499988911</v>
          </cell>
          <cell r="AK205">
            <v>0.199681330849</v>
          </cell>
          <cell r="AL205">
            <v>0.199565101168</v>
          </cell>
          <cell r="AM205">
            <v>0.20175141023900001</v>
          </cell>
          <cell r="AN205">
            <v>0.24064619085300001</v>
          </cell>
          <cell r="AO205">
            <v>0.31640304941000003</v>
          </cell>
          <cell r="AP205">
            <v>0.25815177131400002</v>
          </cell>
          <cell r="AQ205">
            <v>0.25306794970000002</v>
          </cell>
          <cell r="AR205">
            <v>0.28080920421900002</v>
          </cell>
          <cell r="AS205">
            <v>0.34008661381900002</v>
          </cell>
          <cell r="AT205">
            <v>0.30205899637400002</v>
          </cell>
          <cell r="AU205">
            <v>0.29211176375600001</v>
          </cell>
          <cell r="AV205">
            <v>0.31291793834199999</v>
          </cell>
          <cell r="AW205">
            <v>0.34113569025500001</v>
          </cell>
          <cell r="AX205">
            <v>0.28844099613899998</v>
          </cell>
          <cell r="AY205">
            <v>0.33190667814199998</v>
          </cell>
          <cell r="AZ205">
            <v>0.366750247443</v>
          </cell>
          <cell r="BA205">
            <v>0.43564482401999999</v>
          </cell>
          <cell r="BB205">
            <v>0.35704300173300002</v>
          </cell>
          <cell r="BC205">
            <v>0.45472382911499998</v>
          </cell>
          <cell r="BD205">
            <v>0.46838306722400003</v>
          </cell>
          <cell r="BE205">
            <v>0.53305938759899996</v>
          </cell>
          <cell r="BF205">
            <v>0.36138029439699998</v>
          </cell>
          <cell r="BG205">
            <v>0.34982708504400001</v>
          </cell>
          <cell r="BH205">
            <v>0.346990403911</v>
          </cell>
          <cell r="BI205">
            <v>0.30614194195700001</v>
          </cell>
          <cell r="BJ205">
            <v>0.243464477889</v>
          </cell>
          <cell r="BK205">
            <v>0.28790285492500001</v>
          </cell>
          <cell r="BL205">
            <v>0.275850886307</v>
          </cell>
          <cell r="BM205">
            <v>0.33762020550600003</v>
          </cell>
          <cell r="BN205">
            <v>0.25473425102000002</v>
          </cell>
          <cell r="BO205">
            <v>0.30645226230299999</v>
          </cell>
          <cell r="BP205">
            <v>0.28995290717200001</v>
          </cell>
          <cell r="BQ205">
            <v>0.30570461353700001</v>
          </cell>
          <cell r="BR205">
            <v>0.257156091197</v>
          </cell>
          <cell r="BS205">
            <v>0.31119434166900001</v>
          </cell>
          <cell r="BT205">
            <v>0.29803567685400001</v>
          </cell>
          <cell r="BU205">
            <v>0.32002718346300002</v>
          </cell>
          <cell r="BV205">
            <v>0.25623878148599999</v>
          </cell>
          <cell r="BW205">
            <v>0.31661424863499998</v>
          </cell>
          <cell r="BX205">
            <v>0.30708187205199999</v>
          </cell>
          <cell r="BY205">
            <v>0.33380339171200002</v>
          </cell>
          <cell r="BZ205">
            <v>0.26694163835599999</v>
          </cell>
          <cell r="CA205">
            <v>0.32790587651300002</v>
          </cell>
          <cell r="CB205">
            <v>0.31637015340000002</v>
          </cell>
          <cell r="CC205">
            <v>0.34176188529599999</v>
          </cell>
        </row>
        <row r="206">
          <cell r="B206" t="str">
            <v>EPS (pre-exceptionals, diluted)</v>
          </cell>
          <cell r="C206" t="str">
            <v>EPS_FUL_DIL</v>
          </cell>
          <cell r="D206" t="str">
            <v>USD</v>
          </cell>
          <cell r="K206">
            <v>0.20406321684000001</v>
          </cell>
          <cell r="L206">
            <v>0.37853955585299998</v>
          </cell>
          <cell r="M206">
            <v>0.57467218007400001</v>
          </cell>
          <cell r="N206">
            <v>0.88012690468200006</v>
          </cell>
          <cell r="O206">
            <v>1.057167205784</v>
          </cell>
          <cell r="P206">
            <v>1.234952461365</v>
          </cell>
          <cell r="Q206">
            <v>1.391984694587</v>
          </cell>
          <cell r="R206">
            <v>1.7289499526109999</v>
          </cell>
          <cell r="S206">
            <v>1.3376497845290001</v>
          </cell>
          <cell r="T206">
            <v>1.119263431879</v>
          </cell>
          <cell r="U206">
            <v>1.144689821417</v>
          </cell>
          <cell r="V206">
            <v>1.1790703035700001</v>
          </cell>
          <cell r="W206">
            <v>1.2063310283569999</v>
          </cell>
          <cell r="X206">
            <v>1.2453780695559999</v>
          </cell>
          <cell r="AD206">
            <v>6.7070149359000006E-2</v>
          </cell>
          <cell r="AE206">
            <v>5.6928540166999997E-2</v>
          </cell>
          <cell r="AF206">
            <v>0.107409728846</v>
          </cell>
          <cell r="AG206">
            <v>0.14505953070899999</v>
          </cell>
          <cell r="AH206">
            <v>0.13286373835000001</v>
          </cell>
          <cell r="AI206">
            <v>0.122750268683</v>
          </cell>
          <cell r="AJ206">
            <v>0.13954408421200001</v>
          </cell>
          <cell r="AK206">
            <v>0.17614659665900001</v>
          </cell>
          <cell r="AL206">
            <v>0.17982342369099999</v>
          </cell>
          <cell r="AM206">
            <v>0.18408089991000001</v>
          </cell>
          <cell r="AN206">
            <v>0.220032348889</v>
          </cell>
          <cell r="AO206">
            <v>0.288222289829</v>
          </cell>
          <cell r="AP206">
            <v>0.239153111324</v>
          </cell>
          <cell r="AQ206">
            <v>0.23564659511800001</v>
          </cell>
          <cell r="AR206">
            <v>0.26043300575099998</v>
          </cell>
          <cell r="AS206">
            <v>0.31747030928699999</v>
          </cell>
          <cell r="AT206">
            <v>0.30205899637400002</v>
          </cell>
          <cell r="AU206">
            <v>0.29211176375600001</v>
          </cell>
          <cell r="AV206">
            <v>0.31291793834199999</v>
          </cell>
          <cell r="AW206">
            <v>0.32625202516700003</v>
          </cell>
          <cell r="AX206">
            <v>0.28844099613899998</v>
          </cell>
          <cell r="AY206">
            <v>0.31733469735300002</v>
          </cell>
          <cell r="AZ206">
            <v>0.34978382766600002</v>
          </cell>
          <cell r="BA206">
            <v>0.43564482401999999</v>
          </cell>
          <cell r="BB206">
            <v>0.33863590985100001</v>
          </cell>
          <cell r="BC206">
            <v>0.43025706510599998</v>
          </cell>
          <cell r="BD206">
            <v>0.44822949909400001</v>
          </cell>
          <cell r="BE206">
            <v>0.51137322283700004</v>
          </cell>
          <cell r="BF206">
            <v>0.349183434367</v>
          </cell>
          <cell r="BG206">
            <v>0.34982708504400001</v>
          </cell>
          <cell r="BH206">
            <v>0.33864036458300001</v>
          </cell>
          <cell r="BI206">
            <v>0.29975060930699998</v>
          </cell>
          <cell r="BJ206">
            <v>0.241436770385</v>
          </cell>
          <cell r="BK206">
            <v>0.27611933295199997</v>
          </cell>
          <cell r="BL206">
            <v>0.27137454351700002</v>
          </cell>
          <cell r="BM206">
            <v>0.32901407072700001</v>
          </cell>
          <cell r="BN206">
            <v>0.249358053838</v>
          </cell>
          <cell r="BO206">
            <v>0.304575074876</v>
          </cell>
          <cell r="BP206">
            <v>0.28814147474500001</v>
          </cell>
          <cell r="BQ206">
            <v>0.30375768265999997</v>
          </cell>
          <cell r="BR206">
            <v>0.25552161863599998</v>
          </cell>
          <cell r="BS206">
            <v>0.30922035239500001</v>
          </cell>
          <cell r="BT206">
            <v>0.29614893001699999</v>
          </cell>
          <cell r="BU206">
            <v>0.318005260879</v>
          </cell>
          <cell r="BV206">
            <v>0.25462310355599999</v>
          </cell>
          <cell r="BW206">
            <v>0.31462186637400003</v>
          </cell>
          <cell r="BX206">
            <v>0.30515333197400002</v>
          </cell>
          <cell r="BY206">
            <v>0.33171121909899998</v>
          </cell>
          <cell r="BZ206">
            <v>0.26527187330099999</v>
          </cell>
          <cell r="CA206">
            <v>0.32585886387200003</v>
          </cell>
          <cell r="CB206">
            <v>0.31439909674200001</v>
          </cell>
          <cell r="CC206">
            <v>0.33963688248700002</v>
          </cell>
        </row>
        <row r="207">
          <cell r="B207" t="str">
            <v>EPS (post-exceptionals, basic)</v>
          </cell>
          <cell r="C207" t="str">
            <v>EPS_POST_BASIC</v>
          </cell>
          <cell r="D207" t="str">
            <v>USD</v>
          </cell>
          <cell r="K207">
            <v>-4.9073086564000001E-2</v>
          </cell>
          <cell r="L207">
            <v>-0.13980919023300001</v>
          </cell>
          <cell r="M207">
            <v>-7.9320498109000007E-2</v>
          </cell>
          <cell r="N207">
            <v>-0.143329913112</v>
          </cell>
          <cell r="O207">
            <v>-4.8185693517E-2</v>
          </cell>
          <cell r="P207">
            <v>-6.6455064746000006E-2</v>
          </cell>
          <cell r="Q207">
            <v>0.12648909082000001</v>
          </cell>
          <cell r="R207">
            <v>0.67615716447200003</v>
          </cell>
          <cell r="S207">
            <v>-0.36745961708500002</v>
          </cell>
          <cell r="T207">
            <v>-0.47813469492299998</v>
          </cell>
          <cell r="U207">
            <v>-0.367949046241</v>
          </cell>
          <cell r="V207">
            <v>-3.2924916206999999E-2</v>
          </cell>
          <cell r="W207">
            <v>0.46845342605500001</v>
          </cell>
          <cell r="X207">
            <v>0.32600065834800002</v>
          </cell>
          <cell r="AD207">
            <v>-3.1280972446999997E-2</v>
          </cell>
          <cell r="AE207">
            <v>-8.4451706479999993E-3</v>
          </cell>
          <cell r="AF207">
            <v>-5.6262762565999998E-2</v>
          </cell>
          <cell r="AG207">
            <v>-4.2896031953999998E-2</v>
          </cell>
          <cell r="AH207">
            <v>-7.2859207690000004E-3</v>
          </cell>
          <cell r="AI207">
            <v>-1.0078778669E-2</v>
          </cell>
          <cell r="AJ207">
            <v>-4.2332941515999999E-2</v>
          </cell>
          <cell r="AK207">
            <v>-1.8439601393999999E-2</v>
          </cell>
          <cell r="AL207">
            <v>-7.9294497450000001E-2</v>
          </cell>
          <cell r="AM207">
            <v>-0.12983406672200001</v>
          </cell>
          <cell r="AN207">
            <v>-4.6171197522000003E-2</v>
          </cell>
          <cell r="AO207">
            <v>9.8028214170999994E-2</v>
          </cell>
          <cell r="AP207">
            <v>-0.103921062323</v>
          </cell>
          <cell r="AQ207">
            <v>2.8233914209E-2</v>
          </cell>
          <cell r="AR207">
            <v>-3.9846596359999998E-3</v>
          </cell>
          <cell r="AS207">
            <v>2.3564053767E-2</v>
          </cell>
          <cell r="AT207">
            <v>-1.5329597087E-2</v>
          </cell>
          <cell r="AU207">
            <v>-5.4025347901999997E-2</v>
          </cell>
          <cell r="AV207">
            <v>-5.2467336510000004E-3</v>
          </cell>
          <cell r="AW207">
            <v>7.1605702599999996E-3</v>
          </cell>
          <cell r="AX207">
            <v>-3.0137326000000001E-5</v>
          </cell>
          <cell r="AY207">
            <v>5.765326298E-3</v>
          </cell>
          <cell r="AZ207">
            <v>0.137317716925</v>
          </cell>
          <cell r="BA207">
            <v>-1.6666612296999998E-2</v>
          </cell>
          <cell r="BB207">
            <v>3.0722572537999999E-2</v>
          </cell>
          <cell r="BC207">
            <v>2.9153372950000002E-3</v>
          </cell>
          <cell r="BD207">
            <v>0.25838587066399998</v>
          </cell>
          <cell r="BE207">
            <v>0.38033733475199999</v>
          </cell>
          <cell r="BF207">
            <v>-7.0691138973000001E-2</v>
          </cell>
          <cell r="BG207">
            <v>-8.1934111636000007E-2</v>
          </cell>
          <cell r="BH207">
            <v>-0.11087334874</v>
          </cell>
          <cell r="BI207">
            <v>-0.103941545745</v>
          </cell>
          <cell r="BJ207">
            <v>-0.17601598383799999</v>
          </cell>
          <cell r="BK207">
            <v>-0.127944865016</v>
          </cell>
          <cell r="BL207">
            <v>-0.17079751897000001</v>
          </cell>
          <cell r="BM207">
            <v>-4.5682014280000001E-3</v>
          </cell>
          <cell r="BN207">
            <v>-0.15693812917399999</v>
          </cell>
          <cell r="BO207">
            <v>-4.3663415706999997E-2</v>
          </cell>
          <cell r="BP207">
            <v>-0.117111758202</v>
          </cell>
          <cell r="BQ207">
            <v>-4.9316478455E-2</v>
          </cell>
          <cell r="BR207">
            <v>-8.4412383728000001E-2</v>
          </cell>
          <cell r="BS207">
            <v>5.1983143794999999E-2</v>
          </cell>
          <cell r="BT207">
            <v>-3.8510892902E-2</v>
          </cell>
          <cell r="BU207">
            <v>3.7737898271999998E-2</v>
          </cell>
          <cell r="BV207">
            <v>-9.7801785149999997E-3</v>
          </cell>
          <cell r="BW207">
            <v>0.106279401974</v>
          </cell>
          <cell r="BX207">
            <v>1.6320617807999999E-2</v>
          </cell>
          <cell r="BY207">
            <v>9.4468681821000003E-2</v>
          </cell>
          <cell r="BZ207">
            <v>2.1552968874999998E-2</v>
          </cell>
          <cell r="CA207">
            <v>0.137856331887</v>
          </cell>
          <cell r="CB207">
            <v>4.5040217E-2</v>
          </cell>
          <cell r="CC207">
            <v>0.121343576622</v>
          </cell>
        </row>
        <row r="208">
          <cell r="B208" t="str">
            <v>EPS (post-exceptionals, diluted)</v>
          </cell>
          <cell r="C208" t="str">
            <v>FULLY_DIL_EPS</v>
          </cell>
          <cell r="D208" t="str">
            <v>USD</v>
          </cell>
          <cell r="K208">
            <v>-4.5692214276000002E-2</v>
          </cell>
          <cell r="L208">
            <v>-0.12823766953599999</v>
          </cell>
          <cell r="M208">
            <v>-7.1348481204000003E-2</v>
          </cell>
          <cell r="N208">
            <v>-0.13040908977599999</v>
          </cell>
          <cell r="O208">
            <v>-4.4798357907E-2</v>
          </cell>
          <cell r="P208">
            <v>-6.5688781432000007E-2</v>
          </cell>
          <cell r="Q208">
            <v>0.12357440867699999</v>
          </cell>
          <cell r="R208">
            <v>0.64419617761699999</v>
          </cell>
          <cell r="S208">
            <v>-0.36018769217500002</v>
          </cell>
          <cell r="T208">
            <v>-0.46724835864999997</v>
          </cell>
          <cell r="U208">
            <v>-0.36425196891599998</v>
          </cell>
          <cell r="V208">
            <v>-3.2716273682000002E-2</v>
          </cell>
          <cell r="W208">
            <v>0.46550850480400002</v>
          </cell>
          <cell r="X208">
            <v>0.32396757652500002</v>
          </cell>
          <cell r="AD208">
            <v>-2.8857270947E-2</v>
          </cell>
          <cell r="AE208">
            <v>-7.6451328759999998E-3</v>
          </cell>
          <cell r="AF208">
            <v>-5.1358495708000003E-2</v>
          </cell>
          <cell r="AG208">
            <v>-3.9836173255000003E-2</v>
          </cell>
          <cell r="AH208">
            <v>-6.6609855020000001E-3</v>
          </cell>
          <cell r="AI208">
            <v>-9.0749429869999999E-3</v>
          </cell>
          <cell r="AJ208">
            <v>-3.8235028996000002E-2</v>
          </cell>
          <cell r="AK208">
            <v>-1.6266282959000001E-2</v>
          </cell>
          <cell r="AL208">
            <v>-7.1450408553E-2</v>
          </cell>
          <cell r="AM208">
            <v>-0.118462477228</v>
          </cell>
          <cell r="AN208">
            <v>-4.2216155616999998E-2</v>
          </cell>
          <cell r="AO208">
            <v>8.9297231517999995E-2</v>
          </cell>
          <cell r="AP208">
            <v>-9.6272999639000004E-2</v>
          </cell>
          <cell r="AQ208">
            <v>2.6290274047E-2</v>
          </cell>
          <cell r="AR208">
            <v>-3.6955230459999999E-3</v>
          </cell>
          <cell r="AS208">
            <v>2.1997006449E-2</v>
          </cell>
          <cell r="AT208">
            <v>-1.5329597087E-2</v>
          </cell>
          <cell r="AU208">
            <v>-5.4025347901999997E-2</v>
          </cell>
          <cell r="AV208">
            <v>-5.2467336510000004E-3</v>
          </cell>
          <cell r="AW208">
            <v>6.8481563659999996E-3</v>
          </cell>
          <cell r="AX208">
            <v>-3.0137326000000001E-5</v>
          </cell>
          <cell r="AY208">
            <v>5.5122062800000001E-3</v>
          </cell>
          <cell r="AZ208">
            <v>0.13096519216399999</v>
          </cell>
          <cell r="BA208">
            <v>-1.6666612296999998E-2</v>
          </cell>
          <cell r="BB208">
            <v>2.9138692689999999E-2</v>
          </cell>
          <cell r="BC208">
            <v>2.7584753380000002E-3</v>
          </cell>
          <cell r="BD208">
            <v>0.24726805361900001</v>
          </cell>
          <cell r="BE208">
            <v>0.36486427809299998</v>
          </cell>
          <cell r="BF208">
            <v>-6.8305259221000003E-2</v>
          </cell>
          <cell r="BG208">
            <v>-8.1934111636000007E-2</v>
          </cell>
          <cell r="BH208">
            <v>-0.108205272586</v>
          </cell>
          <cell r="BI208">
            <v>-0.101771555606</v>
          </cell>
          <cell r="BJ208">
            <v>-0.17601598383799999</v>
          </cell>
          <cell r="BK208">
            <v>-0.127944865016</v>
          </cell>
          <cell r="BL208">
            <v>-0.17079751897000001</v>
          </cell>
          <cell r="BM208">
            <v>-4.5682014280000001E-3</v>
          </cell>
          <cell r="BN208">
            <v>-0.15693812917399999</v>
          </cell>
          <cell r="BO208">
            <v>-4.3663415706999997E-2</v>
          </cell>
          <cell r="BP208">
            <v>-0.117111758202</v>
          </cell>
          <cell r="BQ208">
            <v>-4.9316478455E-2</v>
          </cell>
          <cell r="BR208">
            <v>-8.4412383728000001E-2</v>
          </cell>
          <cell r="BS208">
            <v>5.1653400755000002E-2</v>
          </cell>
          <cell r="BT208">
            <v>-3.8510892902E-2</v>
          </cell>
          <cell r="BU208">
            <v>3.7499471311000003E-2</v>
          </cell>
          <cell r="BV208">
            <v>-9.7801785149999997E-3</v>
          </cell>
          <cell r="BW208">
            <v>0.1056106096</v>
          </cell>
          <cell r="BX208">
            <v>1.6218120825000001E-2</v>
          </cell>
          <cell r="BY208">
            <v>9.3876582417999996E-2</v>
          </cell>
          <cell r="BZ208">
            <v>2.1418151412E-2</v>
          </cell>
          <cell r="CA208">
            <v>0.136995738423</v>
          </cell>
          <cell r="CB208">
            <v>4.4759606397000003E-2</v>
          </cell>
          <cell r="CC208">
            <v>0.120589088038</v>
          </cell>
        </row>
        <row r="209">
          <cell r="B209" t="str">
            <v>Common dividends paid</v>
          </cell>
          <cell r="C209" t="str">
            <v>COMMON_DIV_PAID</v>
          </cell>
          <cell r="D209" t="str">
            <v>USD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</row>
        <row r="210">
          <cell r="B210" t="str">
            <v>DPS, dividend per share</v>
          </cell>
          <cell r="C210" t="str">
            <v>DPS</v>
          </cell>
          <cell r="D210" t="str">
            <v>USD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</row>
        <row r="211">
          <cell r="B211" t="str">
            <v>Weighted average shares outstanding, basic</v>
          </cell>
          <cell r="C211" t="str">
            <v>SH</v>
          </cell>
          <cell r="K211">
            <v>110.40675</v>
          </cell>
          <cell r="L211">
            <v>163.88050000000001</v>
          </cell>
          <cell r="M211">
            <v>176.68825000000001</v>
          </cell>
          <cell r="N211">
            <v>209.78174999999999</v>
          </cell>
          <cell r="O211">
            <v>253.64375000000001</v>
          </cell>
          <cell r="P211">
            <v>287.41075000000001</v>
          </cell>
          <cell r="Q211">
            <v>302.30275</v>
          </cell>
          <cell r="R211">
            <v>306.3415</v>
          </cell>
          <cell r="S211">
            <v>313.60725000000002</v>
          </cell>
          <cell r="T211">
            <v>314.43650000000002</v>
          </cell>
          <cell r="U211">
            <v>317.91329678217301</v>
          </cell>
          <cell r="V211">
            <v>312.042736597214</v>
          </cell>
          <cell r="W211">
            <v>314.56254532974202</v>
          </cell>
          <cell r="X211">
            <v>317.102573088214</v>
          </cell>
          <cell r="AD211">
            <v>156.38900000000001</v>
          </cell>
          <cell r="AE211">
            <v>163.40700000000001</v>
          </cell>
          <cell r="AF211">
            <v>167.482</v>
          </cell>
          <cell r="AG211">
            <v>168.244</v>
          </cell>
          <cell r="AH211">
            <v>169.505</v>
          </cell>
          <cell r="AI211">
            <v>171.74700000000001</v>
          </cell>
          <cell r="AJ211">
            <v>180.35599999999999</v>
          </cell>
          <cell r="AK211">
            <v>185.14500000000001</v>
          </cell>
          <cell r="AL211">
            <v>194.52799999999999</v>
          </cell>
          <cell r="AM211">
            <v>206.34800000000001</v>
          </cell>
          <cell r="AN211">
            <v>213.68299999999999</v>
          </cell>
          <cell r="AO211">
            <v>224.56800000000001</v>
          </cell>
          <cell r="AP211">
            <v>236.23699999999999</v>
          </cell>
          <cell r="AQ211">
            <v>250.65600000000001</v>
          </cell>
          <cell r="AR211">
            <v>260.75</v>
          </cell>
          <cell r="AS211">
            <v>266.93200000000002</v>
          </cell>
          <cell r="AT211">
            <v>279.06799999999998</v>
          </cell>
          <cell r="AU211">
            <v>284.99400000000003</v>
          </cell>
          <cell r="AV211">
            <v>291.61</v>
          </cell>
          <cell r="AW211">
            <v>293.971</v>
          </cell>
          <cell r="AX211">
            <v>298.63299999999998</v>
          </cell>
          <cell r="AY211">
            <v>300.93700000000001</v>
          </cell>
          <cell r="AZ211">
            <v>303.10000000000002</v>
          </cell>
          <cell r="BA211">
            <v>306.541</v>
          </cell>
          <cell r="BB211">
            <v>304.01100000000002</v>
          </cell>
          <cell r="BC211">
            <v>305.28199999999998</v>
          </cell>
          <cell r="BD211">
            <v>306.76600000000002</v>
          </cell>
          <cell r="BE211">
            <v>309.30700000000002</v>
          </cell>
          <cell r="BF211">
            <v>312.57100000000003</v>
          </cell>
          <cell r="BG211">
            <v>315.47300000000001</v>
          </cell>
          <cell r="BH211">
            <v>315.44099999999997</v>
          </cell>
          <cell r="BI211">
            <v>310.94400000000002</v>
          </cell>
          <cell r="BJ211">
            <v>314.81799999999998</v>
          </cell>
          <cell r="BK211">
            <v>306.59300000000002</v>
          </cell>
          <cell r="BL211">
            <v>317.61</v>
          </cell>
          <cell r="BM211">
            <v>318.72500000000002</v>
          </cell>
          <cell r="BN211">
            <v>321.75099999999998</v>
          </cell>
          <cell r="BO211">
            <v>322.87900000000002</v>
          </cell>
          <cell r="BP211">
            <v>316.54591469230797</v>
          </cell>
          <cell r="BQ211">
            <v>310.47727243638502</v>
          </cell>
          <cell r="BR211">
            <v>311.10220698125698</v>
          </cell>
          <cell r="BS211">
            <v>311.72839139522</v>
          </cell>
          <cell r="BT211">
            <v>312.35582817800997</v>
          </cell>
          <cell r="BU211">
            <v>312.98451983436598</v>
          </cell>
          <cell r="BV211">
            <v>313.61446887403503</v>
          </cell>
          <cell r="BW211">
            <v>314.24567781178303</v>
          </cell>
          <cell r="BX211">
            <v>314.878149167407</v>
          </cell>
          <cell r="BY211">
            <v>315.51188546574201</v>
          </cell>
          <cell r="BZ211">
            <v>316.14688923667302</v>
          </cell>
          <cell r="CA211">
            <v>316.78316301514701</v>
          </cell>
          <cell r="CB211">
            <v>317.42070934117697</v>
          </cell>
          <cell r="CC211">
            <v>318.059530759859</v>
          </cell>
        </row>
        <row r="212">
          <cell r="B212" t="str">
            <v>Diluted average shares outstanding (mn)</v>
          </cell>
          <cell r="C212" t="str">
            <v>DILUTE_SHARES</v>
          </cell>
          <cell r="K212">
            <v>118.57599999999999</v>
          </cell>
          <cell r="L212">
            <v>178.66825</v>
          </cell>
          <cell r="M212">
            <v>196.43025</v>
          </cell>
          <cell r="N212">
            <v>230.56675000000001</v>
          </cell>
          <cell r="O212">
            <v>272.82249999999999</v>
          </cell>
          <cell r="P212">
            <v>290.76350000000002</v>
          </cell>
          <cell r="Q212">
            <v>309.43299999999999</v>
          </cell>
          <cell r="R212">
            <v>321.54025000000001</v>
          </cell>
          <cell r="S212">
            <v>319.93875000000003</v>
          </cell>
          <cell r="T212">
            <v>321.76249999999999</v>
          </cell>
          <cell r="U212">
            <v>321.14004678217299</v>
          </cell>
          <cell r="V212">
            <v>314.03273659721299</v>
          </cell>
          <cell r="W212">
            <v>316.55254532974197</v>
          </cell>
          <cell r="X212">
            <v>319.09257308821401</v>
          </cell>
          <cell r="AD212">
            <v>169.524</v>
          </cell>
          <cell r="AE212">
            <v>180.50700000000001</v>
          </cell>
          <cell r="AF212">
            <v>183.47499999999999</v>
          </cell>
          <cell r="AG212">
            <v>181.167</v>
          </cell>
          <cell r="AH212">
            <v>185.40799999999999</v>
          </cell>
          <cell r="AI212">
            <v>190.745</v>
          </cell>
          <cell r="AJ212">
            <v>199.68600000000001</v>
          </cell>
          <cell r="AK212">
            <v>209.88200000000001</v>
          </cell>
          <cell r="AL212">
            <v>215.88399999999999</v>
          </cell>
          <cell r="AM212">
            <v>226.15600000000001</v>
          </cell>
          <cell r="AN212">
            <v>233.702</v>
          </cell>
          <cell r="AO212">
            <v>246.52500000000001</v>
          </cell>
          <cell r="AP212">
            <v>255.00399999999999</v>
          </cell>
          <cell r="AQ212">
            <v>269.18700000000001</v>
          </cell>
          <cell r="AR212">
            <v>281.15100000000001</v>
          </cell>
          <cell r="AS212">
            <v>285.94799999999998</v>
          </cell>
          <cell r="AT212">
            <v>279.06799999999998</v>
          </cell>
          <cell r="AU212">
            <v>284.99400000000003</v>
          </cell>
          <cell r="AV212">
            <v>291.61</v>
          </cell>
          <cell r="AW212">
            <v>307.38200000000001</v>
          </cell>
          <cell r="AX212">
            <v>298.63299999999998</v>
          </cell>
          <cell r="AY212">
            <v>314.75599999999997</v>
          </cell>
          <cell r="AZ212">
            <v>317.80200000000002</v>
          </cell>
          <cell r="BA212">
            <v>306.541</v>
          </cell>
          <cell r="BB212">
            <v>320.536</v>
          </cell>
          <cell r="BC212">
            <v>322.642</v>
          </cell>
          <cell r="BD212">
            <v>320.55900000000003</v>
          </cell>
          <cell r="BE212">
            <v>322.42399999999998</v>
          </cell>
          <cell r="BF212">
            <v>323.48899999999998</v>
          </cell>
          <cell r="BG212">
            <v>315.47300000000001</v>
          </cell>
          <cell r="BH212">
            <v>323.21899999999999</v>
          </cell>
          <cell r="BI212">
            <v>317.57400000000001</v>
          </cell>
          <cell r="BJ212">
            <v>317.46199999999999</v>
          </cell>
          <cell r="BK212">
            <v>319.67700000000002</v>
          </cell>
          <cell r="BL212">
            <v>322.84899999999999</v>
          </cell>
          <cell r="BM212">
            <v>327.06200000000001</v>
          </cell>
          <cell r="BN212">
            <v>328.68799999999999</v>
          </cell>
          <cell r="BO212">
            <v>324.86900000000003</v>
          </cell>
          <cell r="BP212">
            <v>318.53591469230798</v>
          </cell>
          <cell r="BQ212">
            <v>312.46727243638497</v>
          </cell>
          <cell r="BR212">
            <v>313.09220698125699</v>
          </cell>
          <cell r="BS212">
            <v>313.71839139522001</v>
          </cell>
          <cell r="BT212">
            <v>314.34582817800998</v>
          </cell>
          <cell r="BU212">
            <v>314.97451983436599</v>
          </cell>
          <cell r="BV212">
            <v>315.60446887403498</v>
          </cell>
          <cell r="BW212">
            <v>316.23567781178298</v>
          </cell>
          <cell r="BX212">
            <v>316.86814916740701</v>
          </cell>
          <cell r="BY212">
            <v>317.50188546574202</v>
          </cell>
          <cell r="BZ212">
            <v>318.13688923667303</v>
          </cell>
          <cell r="CA212">
            <v>318.773163015146</v>
          </cell>
          <cell r="CB212">
            <v>319.41070934117698</v>
          </cell>
          <cell r="CC212">
            <v>320.04953075985901</v>
          </cell>
        </row>
        <row r="213">
          <cell r="B213" t="str">
            <v>Period-end shares outstanding</v>
          </cell>
          <cell r="C213" t="str">
            <v>NON_OP_ADD</v>
          </cell>
          <cell r="K213">
            <v>118.57599999999999</v>
          </cell>
          <cell r="L213">
            <v>178.66825</v>
          </cell>
          <cell r="M213">
            <v>196.43025</v>
          </cell>
          <cell r="N213">
            <v>230.56675000000001</v>
          </cell>
          <cell r="O213">
            <v>272.82249999999999</v>
          </cell>
          <cell r="P213">
            <v>290.76350000000002</v>
          </cell>
          <cell r="Q213">
            <v>309.43299999999999</v>
          </cell>
          <cell r="R213">
            <v>321.54025000000001</v>
          </cell>
          <cell r="S213">
            <v>319.93875000000003</v>
          </cell>
          <cell r="T213">
            <v>321.76249999999999</v>
          </cell>
          <cell r="U213">
            <v>321.14004678217299</v>
          </cell>
          <cell r="V213">
            <v>314.03273659721299</v>
          </cell>
          <cell r="W213">
            <v>316.55254532974197</v>
          </cell>
          <cell r="X213">
            <v>319.09257308821401</v>
          </cell>
          <cell r="AD213">
            <v>169.524</v>
          </cell>
          <cell r="AE213">
            <v>180.50700000000001</v>
          </cell>
          <cell r="AF213">
            <v>183.47499999999999</v>
          </cell>
          <cell r="AG213">
            <v>181.167</v>
          </cell>
          <cell r="AH213">
            <v>185.40799999999999</v>
          </cell>
          <cell r="AI213">
            <v>190.745</v>
          </cell>
          <cell r="AJ213">
            <v>199.68600000000001</v>
          </cell>
          <cell r="AK213">
            <v>209.88200000000001</v>
          </cell>
          <cell r="AL213">
            <v>215.88399999999999</v>
          </cell>
          <cell r="AM213">
            <v>226.15600000000001</v>
          </cell>
          <cell r="AN213">
            <v>233.702</v>
          </cell>
          <cell r="AO213">
            <v>246.52500000000001</v>
          </cell>
          <cell r="AP213">
            <v>255.00399999999999</v>
          </cell>
          <cell r="AQ213">
            <v>269.18700000000001</v>
          </cell>
          <cell r="AR213">
            <v>281.15100000000001</v>
          </cell>
          <cell r="AS213">
            <v>285.94799999999998</v>
          </cell>
          <cell r="AT213">
            <v>279.06799999999998</v>
          </cell>
          <cell r="AU213">
            <v>284.99400000000003</v>
          </cell>
          <cell r="AV213">
            <v>291.61</v>
          </cell>
          <cell r="AW213">
            <v>307.38200000000001</v>
          </cell>
          <cell r="AX213">
            <v>298.63299999999998</v>
          </cell>
          <cell r="AY213">
            <v>314.75599999999997</v>
          </cell>
          <cell r="AZ213">
            <v>317.80200000000002</v>
          </cell>
          <cell r="BA213">
            <v>306.541</v>
          </cell>
          <cell r="BB213">
            <v>320.536</v>
          </cell>
          <cell r="BC213">
            <v>322.642</v>
          </cell>
          <cell r="BD213">
            <v>320.55900000000003</v>
          </cell>
          <cell r="BE213">
            <v>322.42399999999998</v>
          </cell>
          <cell r="BF213">
            <v>323.48899999999998</v>
          </cell>
          <cell r="BG213">
            <v>315.47300000000001</v>
          </cell>
          <cell r="BH213">
            <v>323.21899999999999</v>
          </cell>
          <cell r="BI213">
            <v>317.57400000000001</v>
          </cell>
          <cell r="BJ213">
            <v>317.46199999999999</v>
          </cell>
          <cell r="BK213">
            <v>319.67700000000002</v>
          </cell>
          <cell r="BL213">
            <v>322.84899999999999</v>
          </cell>
          <cell r="BM213">
            <v>327.06200000000001</v>
          </cell>
          <cell r="BN213">
            <v>328.68799999999999</v>
          </cell>
          <cell r="BO213">
            <v>324.86900000000003</v>
          </cell>
          <cell r="BP213">
            <v>318.53591469230798</v>
          </cell>
          <cell r="BQ213">
            <v>312.46727243638497</v>
          </cell>
          <cell r="BR213">
            <v>313.09220698125699</v>
          </cell>
          <cell r="BS213">
            <v>313.71839139522001</v>
          </cell>
          <cell r="BT213">
            <v>314.34582817800998</v>
          </cell>
          <cell r="BU213">
            <v>314.97451983436599</v>
          </cell>
          <cell r="BV213">
            <v>315.60446887403498</v>
          </cell>
          <cell r="BW213">
            <v>316.23567781178298</v>
          </cell>
          <cell r="BX213">
            <v>316.86814916740701</v>
          </cell>
          <cell r="BY213">
            <v>317.50188546574202</v>
          </cell>
          <cell r="BZ213">
            <v>318.13688923667303</v>
          </cell>
          <cell r="CA213">
            <v>318.773163015146</v>
          </cell>
          <cell r="CB213">
            <v>319.41070934117698</v>
          </cell>
          <cell r="CC213">
            <v>320.04953075985901</v>
          </cell>
        </row>
        <row r="214">
          <cell r="A214" t="str">
            <v>Additional Income Statement Items</v>
          </cell>
        </row>
        <row r="215">
          <cell r="B215" t="str">
            <v>Marginal tax rate</v>
          </cell>
          <cell r="C215" t="str">
            <v>MARGIN_TAX_RATE</v>
          </cell>
          <cell r="L215">
            <v>5.8075567873E-2</v>
          </cell>
          <cell r="M215">
            <v>4.4530403575000002E-2</v>
          </cell>
          <cell r="N215">
            <v>4.3464734690999998E-2</v>
          </cell>
          <cell r="O215">
            <v>3.6811803286999997E-2</v>
          </cell>
          <cell r="P215">
            <v>3.5542675114999998E-2</v>
          </cell>
          <cell r="Q215">
            <v>4.0966323407000002E-2</v>
          </cell>
          <cell r="R215">
            <v>3.3131760053000003E-2</v>
          </cell>
          <cell r="S215">
            <v>4.6791128217000003E-2</v>
          </cell>
          <cell r="T215">
            <v>4.6328171341E-2</v>
          </cell>
          <cell r="U215">
            <v>5.2058519958000003E-2</v>
          </cell>
          <cell r="V215">
            <v>0.05</v>
          </cell>
          <cell r="W215">
            <v>0.05</v>
          </cell>
          <cell r="X215">
            <v>0.05</v>
          </cell>
          <cell r="AA215">
            <v>0</v>
          </cell>
          <cell r="AD215">
            <v>6.9101031603000004E-2</v>
          </cell>
          <cell r="AE215">
            <v>6.4287015116000004E-2</v>
          </cell>
          <cell r="AF215">
            <v>6.5709002986999998E-2</v>
          </cell>
          <cell r="AG215">
            <v>4.4849894598999997E-2</v>
          </cell>
          <cell r="AH215">
            <v>5.1663073605999997E-2</v>
          </cell>
          <cell r="AI215">
            <v>4.9486461251000001E-2</v>
          </cell>
          <cell r="AJ215">
            <v>4.1286771030000002E-2</v>
          </cell>
          <cell r="AK215">
            <v>3.8991421887E-2</v>
          </cell>
          <cell r="AL215">
            <v>4.4312055341000002E-2</v>
          </cell>
          <cell r="AM215">
            <v>1.2664532195E-2</v>
          </cell>
          <cell r="AN215">
            <v>2.5082946251E-2</v>
          </cell>
          <cell r="AO215">
            <v>7.2620010962999998E-2</v>
          </cell>
          <cell r="AP215">
            <v>7.9957758165000004E-2</v>
          </cell>
          <cell r="AQ215">
            <v>5.0276234821999999E-2</v>
          </cell>
          <cell r="AR215">
            <v>3.3015940096E-2</v>
          </cell>
          <cell r="AS215">
            <v>0</v>
          </cell>
          <cell r="AT215">
            <v>2.1236821326999999E-2</v>
          </cell>
          <cell r="AU215">
            <v>4.6937553591999998E-2</v>
          </cell>
          <cell r="AV215">
            <v>5.4913414532999999E-2</v>
          </cell>
          <cell r="AW215">
            <v>1.9572571026000001E-2</v>
          </cell>
          <cell r="AX215">
            <v>4.8598378581000003E-2</v>
          </cell>
          <cell r="AY215">
            <v>3.2909897175000001E-2</v>
          </cell>
          <cell r="AZ215">
            <v>5.1211143544999997E-2</v>
          </cell>
          <cell r="BA215">
            <v>3.3298828026000003E-2</v>
          </cell>
          <cell r="BB215">
            <v>5.4856545779000003E-2</v>
          </cell>
          <cell r="BC215">
            <v>2.8007477996999999E-2</v>
          </cell>
          <cell r="BD215">
            <v>4.6461160698999998E-2</v>
          </cell>
          <cell r="BE215">
            <v>1.0496435173E-2</v>
          </cell>
          <cell r="BF215">
            <v>5.2071969252E-2</v>
          </cell>
          <cell r="BG215">
            <v>4.9366020052999997E-2</v>
          </cell>
          <cell r="BH215">
            <v>3.9927372880999998E-2</v>
          </cell>
          <cell r="BI215">
            <v>4.5330097378999998E-2</v>
          </cell>
          <cell r="BJ215">
            <v>5.7255664067000001E-2</v>
          </cell>
          <cell r="BK215">
            <v>5.3699693389999997E-2</v>
          </cell>
          <cell r="BL215">
            <v>4.3515758905999999E-2</v>
          </cell>
          <cell r="BM215">
            <v>3.4498847047999999E-2</v>
          </cell>
          <cell r="BN215">
            <v>4.2690618575999997E-2</v>
          </cell>
          <cell r="BO215">
            <v>5.4712727134000001E-2</v>
          </cell>
          <cell r="BP215">
            <v>5.4712727134000001E-2</v>
          </cell>
          <cell r="BQ215">
            <v>5.4712727134000001E-2</v>
          </cell>
          <cell r="BR215">
            <v>0.05</v>
          </cell>
          <cell r="BS215">
            <v>0.05</v>
          </cell>
          <cell r="BT215">
            <v>0.05</v>
          </cell>
          <cell r="BU215">
            <v>0.05</v>
          </cell>
          <cell r="BV215">
            <v>0.05</v>
          </cell>
          <cell r="BW215">
            <v>0.05</v>
          </cell>
          <cell r="BX215">
            <v>0.05</v>
          </cell>
          <cell r="BY215">
            <v>0.05</v>
          </cell>
          <cell r="BZ215">
            <v>0.05</v>
          </cell>
          <cell r="CA215">
            <v>0.05</v>
          </cell>
          <cell r="CB215">
            <v>0.05</v>
          </cell>
          <cell r="CC215">
            <v>0.05</v>
          </cell>
        </row>
        <row r="216">
          <cell r="A216" t="str">
            <v>ESO</v>
          </cell>
        </row>
        <row r="217">
          <cell r="B217" t="str">
            <v>Fair value of grant</v>
          </cell>
          <cell r="C217" t="str">
            <v>FV_GRANT</v>
          </cell>
          <cell r="D217" t="str">
            <v>USD</v>
          </cell>
        </row>
        <row r="218">
          <cell r="B218" t="str">
            <v>ESO expense (post-tax)</v>
          </cell>
          <cell r="C218" t="str">
            <v>ESO_POST_TAX</v>
          </cell>
          <cell r="D218" t="str">
            <v>USD</v>
          </cell>
        </row>
        <row r="219">
          <cell r="B219" t="str">
            <v>EPS (excl. ESO expense, basic)</v>
          </cell>
          <cell r="C219" t="str">
            <v>EPS_EX_ESO_B</v>
          </cell>
          <cell r="D219" t="str">
            <v>USD</v>
          </cell>
        </row>
        <row r="220">
          <cell r="B220" t="str">
            <v>EPS (excl. ESO expense, diluted)</v>
          </cell>
          <cell r="C220" t="str">
            <v>EPS_EX_ESO_D</v>
          </cell>
          <cell r="D220" t="str">
            <v>USD</v>
          </cell>
        </row>
        <row r="221">
          <cell r="B221" t="str">
            <v>Year that ESO expense takes effect</v>
          </cell>
          <cell r="C221" t="str">
            <v>ESO_YEAR</v>
          </cell>
          <cell r="E221">
            <v>2005</v>
          </cell>
        </row>
        <row r="222">
          <cell r="A222" t="str">
            <v>Balance Sheet</v>
          </cell>
        </row>
        <row r="223">
          <cell r="B223" t="str">
            <v>BVPS, book value per share</v>
          </cell>
          <cell r="C223" t="str">
            <v>BVPS</v>
          </cell>
          <cell r="D223" t="str">
            <v>USD</v>
          </cell>
          <cell r="K223">
            <v>4.3403808527859997</v>
          </cell>
          <cell r="L223">
            <v>3.227187818765</v>
          </cell>
          <cell r="M223">
            <v>4.4711392466279998</v>
          </cell>
          <cell r="N223">
            <v>6.1800237892060004</v>
          </cell>
          <cell r="O223">
            <v>7.4883889708510001</v>
          </cell>
          <cell r="P223">
            <v>7.9005652360080001</v>
          </cell>
          <cell r="Q223">
            <v>8.0578703628900001</v>
          </cell>
          <cell r="R223">
            <v>8.54233956713</v>
          </cell>
          <cell r="S223">
            <v>8.2453719657279994</v>
          </cell>
          <cell r="T223">
            <v>8.0245274076380007</v>
          </cell>
          <cell r="U223">
            <v>7.1467324892219999</v>
          </cell>
          <cell r="V223">
            <v>7.989436391141</v>
          </cell>
          <cell r="W223">
            <v>8.8141247102599998</v>
          </cell>
          <cell r="X223">
            <v>9.7184038735539993</v>
          </cell>
          <cell r="AD223">
            <v>3.0917628182439998</v>
          </cell>
          <cell r="AE223">
            <v>3.1543984443820001</v>
          </cell>
          <cell r="AF223">
            <v>3.1172530317480001</v>
          </cell>
          <cell r="AG223">
            <v>3.1826767568040002</v>
          </cell>
          <cell r="AH223">
            <v>3.2264195719709998</v>
          </cell>
          <cell r="AI223">
            <v>3.2258460247969998</v>
          </cell>
          <cell r="AJ223">
            <v>3.7539687309079999</v>
          </cell>
          <cell r="AK223">
            <v>4.1845751422230002</v>
          </cell>
          <cell r="AL223">
            <v>5.1643382557299997</v>
          </cell>
          <cell r="AM223">
            <v>4.9850103468400002</v>
          </cell>
          <cell r="AN223">
            <v>5.909581432765</v>
          </cell>
          <cell r="AO223">
            <v>5.7799736335059997</v>
          </cell>
          <cell r="AP223">
            <v>6.164385656696</v>
          </cell>
          <cell r="AQ223">
            <v>6.5902588163619997</v>
          </cell>
          <cell r="AR223">
            <v>6.674825983191</v>
          </cell>
          <cell r="AS223">
            <v>7.1446591687999996</v>
          </cell>
          <cell r="AT223">
            <v>7.6026273166399996</v>
          </cell>
          <cell r="AU223">
            <v>7.5876614946279997</v>
          </cell>
          <cell r="AV223">
            <v>7.5277974006379997</v>
          </cell>
          <cell r="AW223">
            <v>7.4734239480519999</v>
          </cell>
          <cell r="AX223">
            <v>8.3492815596399996</v>
          </cell>
          <cell r="AY223">
            <v>7.5472842455739997</v>
          </cell>
          <cell r="AZ223">
            <v>7.7494288896860004</v>
          </cell>
          <cell r="BA223">
            <v>8.1338907356599996</v>
          </cell>
          <cell r="BB223">
            <v>7.6935164848879998</v>
          </cell>
          <cell r="BC223">
            <v>7.83404516461</v>
          </cell>
          <cell r="BD223">
            <v>8.1364085862509992</v>
          </cell>
          <cell r="BE223">
            <v>8.5189253901690005</v>
          </cell>
          <cell r="BF223">
            <v>8.6007901350590004</v>
          </cell>
          <cell r="BG223">
            <v>8.7768430261860004</v>
          </cell>
          <cell r="BH223">
            <v>8.215556634975</v>
          </cell>
          <cell r="BI223">
            <v>8.3067694458610006</v>
          </cell>
          <cell r="BJ223">
            <v>8.2171094493200005</v>
          </cell>
          <cell r="BK223">
            <v>8.1301094542300003</v>
          </cell>
          <cell r="BL223">
            <v>8.0338486413150001</v>
          </cell>
          <cell r="BM223">
            <v>7.8945031828829997</v>
          </cell>
          <cell r="BN223">
            <v>7.7770560531569997</v>
          </cell>
          <cell r="BO223">
            <v>7.3924751207410004</v>
          </cell>
          <cell r="BP223">
            <v>7.3385106322720004</v>
          </cell>
          <cell r="BQ223">
            <v>7.3450956576440003</v>
          </cell>
          <cell r="BR223">
            <v>7.4375359249050002</v>
          </cell>
          <cell r="BS223">
            <v>7.6154841090970002</v>
          </cell>
          <cell r="BT223">
            <v>7.7702726518730003</v>
          </cell>
          <cell r="BU223">
            <v>7.9655477373180004</v>
          </cell>
          <cell r="BV223">
            <v>8.1230641162719994</v>
          </cell>
          <cell r="BW223">
            <v>8.3454445224639997</v>
          </cell>
          <cell r="BX223">
            <v>8.5454490185310004</v>
          </cell>
          <cell r="BY223">
            <v>8.7877702136909992</v>
          </cell>
          <cell r="BZ223">
            <v>8.9668117551149997</v>
          </cell>
          <cell r="CA223">
            <v>9.2107237638200008</v>
          </cell>
          <cell r="CB223">
            <v>9.4298481287209999</v>
          </cell>
          <cell r="CC223">
            <v>9.6893455552340004</v>
          </cell>
        </row>
        <row r="224">
          <cell r="A224" t="str">
            <v>Additional Balance Sheet Items</v>
          </cell>
        </row>
        <row r="225">
          <cell r="B225" t="str">
            <v>Total repurchase authorization</v>
          </cell>
          <cell r="C225" t="str">
            <v>REPUR_TOT_AUTH</v>
          </cell>
          <cell r="D225" t="str">
            <v>USD</v>
          </cell>
          <cell r="E225">
            <v>0</v>
          </cell>
        </row>
        <row r="226">
          <cell r="B226" t="str">
            <v>Remaining repurchase authorization</v>
          </cell>
          <cell r="C226" t="str">
            <v>REPUR_REMAINING</v>
          </cell>
          <cell r="D226" t="str">
            <v>USD</v>
          </cell>
          <cell r="E226">
            <v>0</v>
          </cell>
        </row>
        <row r="227">
          <cell r="B227" t="str">
            <v>Suspended repurchase authorization</v>
          </cell>
          <cell r="C227" t="str">
            <v>REPUR_SUSPENDED</v>
          </cell>
          <cell r="D227" t="str">
            <v>USD</v>
          </cell>
          <cell r="E227">
            <v>0</v>
          </cell>
        </row>
        <row r="228">
          <cell r="B228" t="str">
            <v>Shares repurchased during period</v>
          </cell>
          <cell r="C228" t="str">
            <v>REPUR_ACTUAL</v>
          </cell>
          <cell r="D228" t="str">
            <v>USD</v>
          </cell>
          <cell r="K228">
            <v>0.36099999999999999</v>
          </cell>
          <cell r="L228">
            <v>1.427</v>
          </cell>
          <cell r="M228">
            <v>8.5449999999999999</v>
          </cell>
          <cell r="N228">
            <v>0.65200000000000002</v>
          </cell>
          <cell r="O228">
            <v>0.14399999999999999</v>
          </cell>
          <cell r="P228">
            <v>0</v>
          </cell>
          <cell r="Q228">
            <v>0</v>
          </cell>
          <cell r="R228">
            <v>199.99700000000001</v>
          </cell>
          <cell r="S228">
            <v>184.38800000000001</v>
          </cell>
          <cell r="T228">
            <v>26.483000000000001</v>
          </cell>
          <cell r="U228">
            <v>289.12900000000002</v>
          </cell>
          <cell r="V228">
            <v>0</v>
          </cell>
          <cell r="W228">
            <v>0</v>
          </cell>
          <cell r="X228">
            <v>0</v>
          </cell>
          <cell r="AD228">
            <v>0.58799999999999997</v>
          </cell>
          <cell r="AE228">
            <v>0.39</v>
          </cell>
          <cell r="AF228">
            <v>9.0999999999999998E-2</v>
          </cell>
          <cell r="AG228">
            <v>0.35799999999999998</v>
          </cell>
          <cell r="AH228">
            <v>2.5999999999999999E-2</v>
          </cell>
          <cell r="AI228">
            <v>4.6150000000000002</v>
          </cell>
          <cell r="AJ228">
            <v>0</v>
          </cell>
          <cell r="AK228">
            <v>3.9039999999999999</v>
          </cell>
          <cell r="AL228">
            <v>0.65200000000000002</v>
          </cell>
          <cell r="AM228">
            <v>0</v>
          </cell>
          <cell r="AN228">
            <v>0</v>
          </cell>
          <cell r="AO228">
            <v>0</v>
          </cell>
          <cell r="AP228">
            <v>6.6000000000000003E-2</v>
          </cell>
          <cell r="AQ228">
            <v>7.8E-2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199.99700000000001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103.036</v>
          </cell>
          <cell r="BI228">
            <v>81.352000000000004</v>
          </cell>
          <cell r="BJ228">
            <v>18</v>
          </cell>
          <cell r="BK228">
            <v>8.4350000000000005</v>
          </cell>
          <cell r="BL228">
            <v>4.8000000000000001E-2</v>
          </cell>
          <cell r="BM228">
            <v>0</v>
          </cell>
          <cell r="BN228">
            <v>0</v>
          </cell>
          <cell r="BO228">
            <v>109.83799999999999</v>
          </cell>
          <cell r="BP228">
            <v>95</v>
          </cell>
          <cell r="BQ228">
            <v>84.290999999999997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</row>
        <row r="229">
          <cell r="A229" t="str">
            <v>Cash Flow Statement</v>
          </cell>
        </row>
        <row r="230">
          <cell r="B230" t="str">
            <v>Net income (pre-preferred dividends)</v>
          </cell>
          <cell r="C230" t="str">
            <v>CF_NI_PRE_PREF</v>
          </cell>
          <cell r="D230" t="str">
            <v>USD</v>
          </cell>
          <cell r="K230">
            <v>-5.4180000000000001</v>
          </cell>
          <cell r="L230">
            <v>-22.911999999999999</v>
          </cell>
          <cell r="M230">
            <v>-14.015000000000001</v>
          </cell>
          <cell r="N230">
            <v>-30.068000000000001</v>
          </cell>
          <cell r="O230">
            <v>-12.222</v>
          </cell>
          <cell r="P230">
            <v>-19.099900000000002</v>
          </cell>
          <cell r="Q230">
            <v>38.238</v>
          </cell>
          <cell r="R230">
            <v>207.13499999999999</v>
          </cell>
          <cell r="S230">
            <v>-115.238</v>
          </cell>
          <cell r="T230">
            <v>-150.34299999999999</v>
          </cell>
          <cell r="U230">
            <v>-116.975894338304</v>
          </cell>
          <cell r="V230">
            <v>-10.273980955564999</v>
          </cell>
          <cell r="W230">
            <v>65.275635067858005</v>
          </cell>
          <cell r="X230">
            <v>103.375647590509</v>
          </cell>
          <cell r="AD230">
            <v>-4.8920000000000003</v>
          </cell>
          <cell r="AE230">
            <v>-1.38</v>
          </cell>
          <cell r="AF230">
            <v>-9.423</v>
          </cell>
          <cell r="AG230">
            <v>-7.2169999999999996</v>
          </cell>
          <cell r="AH230">
            <v>-1.2350000000000001</v>
          </cell>
          <cell r="AI230">
            <v>-1.7310000000000001</v>
          </cell>
          <cell r="AJ230">
            <v>-7.6349999999999998</v>
          </cell>
          <cell r="AK230">
            <v>-3.4140000000000001</v>
          </cell>
          <cell r="AL230">
            <v>-15.425000000000001</v>
          </cell>
          <cell r="AM230">
            <v>-26.791</v>
          </cell>
          <cell r="AN230">
            <v>-9.8659999999999997</v>
          </cell>
          <cell r="AO230">
            <v>22.013999999999999</v>
          </cell>
          <cell r="AP230">
            <v>-24.55</v>
          </cell>
          <cell r="AQ230">
            <v>7.077</v>
          </cell>
          <cell r="AR230">
            <v>-1.0389999999999999</v>
          </cell>
          <cell r="AS230">
            <v>6.29</v>
          </cell>
          <cell r="AT230">
            <v>-4.2779999999999996</v>
          </cell>
          <cell r="AU230">
            <v>-15.3969</v>
          </cell>
          <cell r="AV230">
            <v>-1.53</v>
          </cell>
          <cell r="AW230">
            <v>2.105</v>
          </cell>
          <cell r="AX230">
            <v>-8.9999999999999993E-3</v>
          </cell>
          <cell r="AY230">
            <v>1.7350000000000001</v>
          </cell>
          <cell r="AZ230">
            <v>41.621000000000002</v>
          </cell>
          <cell r="BA230">
            <v>-5.109</v>
          </cell>
          <cell r="BB230">
            <v>9.34</v>
          </cell>
          <cell r="BC230">
            <v>0.89</v>
          </cell>
          <cell r="BD230">
            <v>79.263999999999996</v>
          </cell>
          <cell r="BE230">
            <v>117.64100000000001</v>
          </cell>
          <cell r="BF230">
            <v>-22.096</v>
          </cell>
          <cell r="BG230">
            <v>-25.847999999999999</v>
          </cell>
          <cell r="BH230">
            <v>-34.973999999999997</v>
          </cell>
          <cell r="BI230">
            <v>-32.32</v>
          </cell>
          <cell r="BJ230">
            <v>-55.412999999999997</v>
          </cell>
          <cell r="BK230">
            <v>-39.226999999999997</v>
          </cell>
          <cell r="BL230">
            <v>-54.247</v>
          </cell>
          <cell r="BM230">
            <v>-1.456</v>
          </cell>
          <cell r="BN230">
            <v>-50.494999999999997</v>
          </cell>
          <cell r="BO230">
            <v>-14.098000000000001</v>
          </cell>
          <cell r="BP230">
            <v>-37.071248621317999</v>
          </cell>
          <cell r="BQ230">
            <v>-15.311645716986</v>
          </cell>
          <cell r="BR230">
            <v>-26.260878874435001</v>
          </cell>
          <cell r="BS230">
            <v>16.204621795025002</v>
          </cell>
          <cell r="BT230">
            <v>-12.029101846245</v>
          </cell>
          <cell r="BU230">
            <v>11.811377970089</v>
          </cell>
          <cell r="BV230">
            <v>-3.0672054905309998</v>
          </cell>
          <cell r="BW230">
            <v>33.397842710818999</v>
          </cell>
          <cell r="BX230">
            <v>5.139005928724</v>
          </cell>
          <cell r="BY230">
            <v>29.805991918844999</v>
          </cell>
          <cell r="BZ230">
            <v>6.8139040635120001</v>
          </cell>
          <cell r="CA230">
            <v>43.670564856715998</v>
          </cell>
          <cell r="CB230">
            <v>14.296697629043001</v>
          </cell>
          <cell r="CC230">
            <v>38.594481041239</v>
          </cell>
        </row>
        <row r="231">
          <cell r="A231" t="str">
            <v>Other Items</v>
          </cell>
        </row>
        <row r="232">
          <cell r="B232" t="str">
            <v>Beta</v>
          </cell>
          <cell r="C232" t="str">
            <v>BETA_ANALYST</v>
          </cell>
        </row>
        <row r="233">
          <cell r="B233" t="str">
            <v>Market equity risk premium</v>
          </cell>
          <cell r="C233" t="str">
            <v>MKT_EQ_RISK_PREM</v>
          </cell>
        </row>
        <row r="234">
          <cell r="B234" t="str">
            <v>Risk-free rate</v>
          </cell>
          <cell r="C234" t="str">
            <v>RISK_FR_RATE</v>
          </cell>
        </row>
      </sheetData>
      <sheetData sheetId="10">
        <row r="1">
          <cell r="A1" t="str">
            <v>769564a2-348d-4c15-b53a-a1a72a04e1a9</v>
          </cell>
        </row>
        <row r="2">
          <cell r="A2" t="str">
            <v>M:\Dunham\Models\[NUAN_GS.xlsx]NUAN_Validation_Sheet</v>
          </cell>
        </row>
        <row r="3">
          <cell r="A3" t="str">
            <v>Enabled</v>
          </cell>
        </row>
        <row r="7">
          <cell r="A7" t="str">
            <v>Scalar|||208007594|||ISSR|||CURRENCY_ISO|||False|||</v>
          </cell>
          <cell r="C7" t="str">
            <v>V_KEYWORD_ISSR_208007594_CURRENCY_ISO</v>
          </cell>
        </row>
        <row r="9">
          <cell r="A9" t="str">
            <v>Scalar|||208007594|||ISSR|||MA_PROB|||False|||</v>
          </cell>
          <cell r="C9" t="str">
            <v>V_KEYWORD_ISSR_208007594_MA_PROB</v>
          </cell>
        </row>
        <row r="11">
          <cell r="A11" t="str">
            <v>Vector|||208007594|||ISSR|||SALES|||False|||</v>
          </cell>
          <cell r="C11" t="str">
            <v>V_KEYWORD_ISSR_208007594_SALES</v>
          </cell>
        </row>
        <row r="12">
          <cell r="A12" t="str">
            <v>Vector|||208007594|||ISSR|||COST_GD_SD|||False|||</v>
          </cell>
          <cell r="C12" t="str">
            <v>V_KEYWORD_ISSR_208007594_COST_GD_SD</v>
          </cell>
        </row>
        <row r="13">
          <cell r="A13" t="str">
            <v>Vector|||208007594|||ISSR|||SEL_GL_AD|||False|||</v>
          </cell>
          <cell r="C13" t="str">
            <v>V_KEYWORD_ISSR_208007594_SEL_GL_AD</v>
          </cell>
        </row>
        <row r="14">
          <cell r="A14" t="str">
            <v>Vector|||208007594|||ISSR|||OP_COST|||False|||</v>
          </cell>
          <cell r="C14" t="str">
            <v>V_KEYWORD_ISSR_208007594_OP_COST</v>
          </cell>
        </row>
        <row r="15">
          <cell r="A15" t="str">
            <v>Vector|||208007594|||ISSR|||RD_EXP|||False|||</v>
          </cell>
          <cell r="C15" t="str">
            <v>V_KEYWORD_ISSR_208007594_RD_EXP</v>
          </cell>
        </row>
        <row r="16">
          <cell r="A16" t="str">
            <v>Vector|||208007594|||ISSR|||ESO_PRE_TAX|||False|||</v>
          </cell>
          <cell r="C16" t="str">
            <v>V_KEYWORD_ISSR_208007594_ESO_PRE_TAX</v>
          </cell>
        </row>
        <row r="17">
          <cell r="A17" t="str">
            <v>Vector|||208007594|||ISSR|||OTH_OP_INC_EXP|||False|||</v>
          </cell>
          <cell r="C17" t="str">
            <v>V_KEYWORD_ISSR_208007594_OTH_OP_INC_EXP</v>
          </cell>
        </row>
        <row r="18">
          <cell r="A18" t="str">
            <v>Vector|||208007594|||ISSR|||TOT_OPS_EXP_DDA|||False|||</v>
          </cell>
          <cell r="C18" t="str">
            <v>V_KEYWORD_ISSR_208007594_TOT_OPS_EXP_DDA</v>
          </cell>
        </row>
        <row r="19">
          <cell r="A19" t="str">
            <v>Vector|||208007594|||ISSR|||TOT_OPS_EXP|||False|||</v>
          </cell>
          <cell r="C19" t="str">
            <v>V_KEYWORD_ISSR_208007594_TOT_OPS_EXP</v>
          </cell>
        </row>
        <row r="20">
          <cell r="A20" t="str">
            <v>Vector|||208007594|||ISSR|||EBITDA_CALC|||False|||</v>
          </cell>
          <cell r="C20" t="str">
            <v>V_KEYWORD_ISSR_208007594_EBITDA_CALC</v>
          </cell>
        </row>
        <row r="21">
          <cell r="A21" t="str">
            <v>Vector|||208007594|||ISSR|||DEPREC|||False|||</v>
          </cell>
          <cell r="C21" t="str">
            <v>V_KEYWORD_ISSR_208007594_DEPREC</v>
          </cell>
        </row>
        <row r="22">
          <cell r="A22" t="str">
            <v>Vector|||208007594|||ISSR|||GOODWILL_AMORT|||False|||</v>
          </cell>
          <cell r="C22" t="str">
            <v>V_KEYWORD_ISSR_208007594_GOODWILL_AMORT</v>
          </cell>
        </row>
        <row r="23">
          <cell r="A23" t="str">
            <v>Vector|||208007594|||ISSR|||EBIT|||False|||</v>
          </cell>
          <cell r="C23" t="str">
            <v>V_KEYWORD_ISSR_208007594_EBIT</v>
          </cell>
        </row>
        <row r="24">
          <cell r="A24" t="str">
            <v>Vector|||208007594|||ISSR|||INT_INC_IND|||False|||</v>
          </cell>
          <cell r="C24" t="str">
            <v>V_KEYWORD_ISSR_208007594_INT_INC_IND</v>
          </cell>
        </row>
        <row r="25">
          <cell r="A25" t="str">
            <v>Vector|||208007594|||ISSR|||INT_EXP_IND|||False|||</v>
          </cell>
          <cell r="C25" t="str">
            <v>V_KEYWORD_ISSR_208007594_INT_EXP_IND</v>
          </cell>
        </row>
        <row r="26">
          <cell r="A26" t="str">
            <v>Vector|||208007594|||ISSR|||NET_INT_EXP|||False|||</v>
          </cell>
          <cell r="C26" t="str">
            <v>V_KEYWORD_ISSR_208007594_NET_INT_EXP</v>
          </cell>
        </row>
        <row r="27">
          <cell r="A27" t="str">
            <v>Vector|||208007594|||ISSR|||ASSOCIATE|||False|||</v>
          </cell>
          <cell r="C27" t="str">
            <v>V_KEYWORD_ISSR_208007594_ASSOCIATE</v>
          </cell>
        </row>
        <row r="28">
          <cell r="A28" t="str">
            <v>Vector|||208007594|||ISSR|||PROFIT_ON_DISP|||False|||</v>
          </cell>
          <cell r="C28" t="str">
            <v>V_KEYWORD_ISSR_208007594_PROFIT_ON_DISP</v>
          </cell>
        </row>
        <row r="29">
          <cell r="A29" t="str">
            <v>Vector|||208007594|||ISSR|||OTH_COST_INC|||False|||</v>
          </cell>
          <cell r="C29" t="str">
            <v>V_KEYWORD_ISSR_208007594_OTH_COST_INC</v>
          </cell>
        </row>
        <row r="30">
          <cell r="A30" t="str">
            <v>Vector|||208007594|||ISSR|||PT_PROF|||False|||</v>
          </cell>
          <cell r="C30" t="str">
            <v>V_KEYWORD_ISSR_208007594_PT_PROF</v>
          </cell>
        </row>
        <row r="32">
          <cell r="A32" t="str">
            <v>Vector|||208007594|||ISSR|||LEASE_PAY|||False|||</v>
          </cell>
          <cell r="C32" t="str">
            <v>V_KEYWORD_ISSR_208007594_LEASE_PAY</v>
          </cell>
        </row>
        <row r="33">
          <cell r="A33" t="str">
            <v>Vector|||208007594|||ISSR|||LEASE_DEEM_INT|||False|||</v>
          </cell>
          <cell r="C33" t="str">
            <v>V_KEYWORD_ISSR_208007594_LEASE_DEEM_INT</v>
          </cell>
        </row>
        <row r="34">
          <cell r="A34" t="str">
            <v>Vector|||208007594|||ISSR|||LEASE_DEEM_DEPR|||False|||</v>
          </cell>
          <cell r="C34" t="str">
            <v>V_KEYWORD_ISSR_208007594_LEASE_DEEM_DEPR</v>
          </cell>
        </row>
        <row r="35">
          <cell r="A35" t="str">
            <v>Vector|||208007594|||ISSR|||NET_INT_CH|||False|||</v>
          </cell>
          <cell r="C35" t="str">
            <v>V_KEYWORD_ISSR_208007594_NET_INT_CH</v>
          </cell>
        </row>
        <row r="36">
          <cell r="A36" t="str">
            <v>Vector|||208007594|||ISSR|||ASSOCIATE_OP|||False|||</v>
          </cell>
          <cell r="C36" t="str">
            <v>V_KEYWORD_ISSR_208007594_ASSOCIATE_OP</v>
          </cell>
        </row>
        <row r="38">
          <cell r="A38" t="str">
            <v>Vector|||208007594|||ISSR|||CASH_EQ|||False|||</v>
          </cell>
          <cell r="C38" t="str">
            <v>V_KEYWORD_ISSR_208007594_CASH_EQ</v>
          </cell>
        </row>
        <row r="39">
          <cell r="A39" t="str">
            <v>Vector|||208007594|||ISSR|||DEBTORS|||False|||</v>
          </cell>
          <cell r="C39" t="str">
            <v>V_KEYWORD_ISSR_208007594_DEBTORS</v>
          </cell>
        </row>
        <row r="40">
          <cell r="A40" t="str">
            <v>Vector|||208007594|||ISSR|||STOCKS|||False|||</v>
          </cell>
          <cell r="C40" t="str">
            <v>V_KEYWORD_ISSR_208007594_STOCKS</v>
          </cell>
        </row>
        <row r="41">
          <cell r="A41" t="str">
            <v>Vector|||208007594|||ISSR|||OTH_CUR_ASS|||False|||</v>
          </cell>
          <cell r="C41" t="str">
            <v>V_KEYWORD_ISSR_208007594_OTH_CUR_ASS</v>
          </cell>
        </row>
        <row r="42">
          <cell r="A42" t="str">
            <v>Vector|||208007594|||ISSR|||CUR_ASS|||False|||</v>
          </cell>
          <cell r="C42" t="str">
            <v>V_KEYWORD_ISSR_208007594_CUR_ASS</v>
          </cell>
        </row>
        <row r="43">
          <cell r="A43" t="str">
            <v>Vector|||208007594|||ISSR|||GR_FIX_ASS|||False|||</v>
          </cell>
          <cell r="C43" t="str">
            <v>V_KEYWORD_ISSR_208007594_GR_FIX_ASS</v>
          </cell>
        </row>
        <row r="44">
          <cell r="A44" t="str">
            <v>Vector|||208007594|||ISSR|||ACC_DDA|||False|||</v>
          </cell>
          <cell r="C44" t="str">
            <v>V_KEYWORD_ISSR_208007594_ACC_DDA</v>
          </cell>
        </row>
        <row r="45">
          <cell r="A45" t="str">
            <v>Vector|||208007594|||ISSR|||NET_FIX_ASS|||False|||</v>
          </cell>
          <cell r="C45" t="str">
            <v>V_KEYWORD_ISSR_208007594_NET_FIX_ASS</v>
          </cell>
        </row>
        <row r="46">
          <cell r="A46" t="str">
            <v>Vector|||208007594|||ISSR|||GR_INTANG|||False|||</v>
          </cell>
          <cell r="C46" t="str">
            <v>V_KEYWORD_ISSR_208007594_GR_INTANG</v>
          </cell>
        </row>
        <row r="47">
          <cell r="A47" t="str">
            <v>Vector|||208007594|||ISSR|||ACC_AMORT|||False|||</v>
          </cell>
          <cell r="C47" t="str">
            <v>V_KEYWORD_ISSR_208007594_ACC_AMORT</v>
          </cell>
        </row>
        <row r="48">
          <cell r="A48" t="str">
            <v>Vector|||208007594|||ISSR|||NET_INTANG|||False|||</v>
          </cell>
          <cell r="C48" t="str">
            <v>V_KEYWORD_ISSR_208007594_NET_INTANG</v>
          </cell>
        </row>
        <row r="49">
          <cell r="A49" t="str">
            <v>Vector|||208007594|||ISSR|||FIX_ASS_INV|||False|||</v>
          </cell>
          <cell r="C49" t="str">
            <v>V_KEYWORD_ISSR_208007594_FIX_ASS_INV</v>
          </cell>
        </row>
        <row r="50">
          <cell r="A50" t="str">
            <v>Vector|||208007594|||ISSR|||INV_SECUR|||False|||</v>
          </cell>
          <cell r="C50" t="str">
            <v>V_KEYWORD_ISSR_208007594_INV_SECUR</v>
          </cell>
        </row>
        <row r="51">
          <cell r="A51" t="str">
            <v>Vector|||208007594|||ISSR|||OTH_LT_ASS|||False|||</v>
          </cell>
          <cell r="C51" t="str">
            <v>V_KEYWORD_ISSR_208007594_OTH_LT_ASS</v>
          </cell>
        </row>
        <row r="52">
          <cell r="A52" t="str">
            <v>Vector|||208007594|||ISSR|||TOT_ASSET|||False|||</v>
          </cell>
          <cell r="C52" t="str">
            <v>V_KEYWORD_ISSR_208007594_TOT_ASSET</v>
          </cell>
        </row>
        <row r="53">
          <cell r="A53" t="str">
            <v>Vector|||208007594|||ISSR|||ACC_PAY_GQ|||False|||</v>
          </cell>
          <cell r="C53" t="str">
            <v>V_KEYWORD_ISSR_208007594_ACC_PAY_GQ</v>
          </cell>
        </row>
        <row r="54">
          <cell r="A54" t="str">
            <v>Vector|||208007594|||ISSR|||SHORT_T_DEBT|||False|||</v>
          </cell>
          <cell r="C54" t="str">
            <v>V_KEYWORD_ISSR_208007594_SHORT_T_DEBT</v>
          </cell>
        </row>
        <row r="55">
          <cell r="A55" t="str">
            <v>Vector|||208007594|||ISSR|||OTH_CUR_LIABS|||False|||</v>
          </cell>
          <cell r="C55" t="str">
            <v>V_KEYWORD_ISSR_208007594_OTH_CUR_LIABS</v>
          </cell>
        </row>
        <row r="56">
          <cell r="A56" t="str">
            <v>Vector|||208007594|||ISSR|||SHORT_TERM_LIABS|||False|||</v>
          </cell>
          <cell r="C56" t="str">
            <v>V_KEYWORD_ISSR_208007594_SHORT_TERM_LIABS</v>
          </cell>
        </row>
        <row r="57">
          <cell r="A57" t="str">
            <v>Vector|||208007594|||ISSR|||TOT_DEF_REV|||False|||</v>
          </cell>
          <cell r="C57" t="str">
            <v>V_KEYWORD_ISSR_208007594_TOT_DEF_REV</v>
          </cell>
        </row>
        <row r="58">
          <cell r="A58" t="str">
            <v>Vector|||208007594|||ISSR|||LT_DEBT|||False|||</v>
          </cell>
          <cell r="C58" t="str">
            <v>V_KEYWORD_ISSR_208007594_LT_DEBT</v>
          </cell>
        </row>
        <row r="59">
          <cell r="A59" t="str">
            <v>Vector|||208007594|||ISSR|||OTH_LT_CRED_GQ|||False|||</v>
          </cell>
          <cell r="C59" t="str">
            <v>V_KEYWORD_ISSR_208007594_OTH_LT_CRED_GQ</v>
          </cell>
        </row>
        <row r="60">
          <cell r="A60" t="str">
            <v>Vector|||208007594|||ISSR|||TOT_LT_LIAB|||False|||</v>
          </cell>
          <cell r="C60" t="str">
            <v>V_KEYWORD_ISSR_208007594_TOT_LT_LIAB</v>
          </cell>
        </row>
        <row r="61">
          <cell r="A61" t="str">
            <v>Vector|||208007594|||ISSR|||TOT_LIAB|||False|||</v>
          </cell>
          <cell r="C61" t="str">
            <v>V_KEYWORD_ISSR_208007594_TOT_LIAB</v>
          </cell>
        </row>
        <row r="62">
          <cell r="A62" t="str">
            <v>Vector|||208007594|||ISSR|||PREF_SH|||False|||</v>
          </cell>
          <cell r="C62" t="str">
            <v>V_KEYWORD_ISSR_208007594_PREF_SH</v>
          </cell>
        </row>
        <row r="63">
          <cell r="A63" t="str">
            <v>Vector|||208007594|||ISSR|||ORD_SH_FUND|||False|||</v>
          </cell>
          <cell r="C63" t="str">
            <v>V_KEYWORD_ISSR_208007594_ORD_SH_FUND</v>
          </cell>
        </row>
        <row r="64">
          <cell r="A64" t="str">
            <v>Vector|||208007594|||ISSR|||MINORITIES|||False|||</v>
          </cell>
          <cell r="C64" t="str">
            <v>V_KEYWORD_ISSR_208007594_MINORITIES</v>
          </cell>
        </row>
        <row r="65">
          <cell r="A65" t="str">
            <v>Vector|||208007594|||ISSR|||EQ|||False|||</v>
          </cell>
          <cell r="C65" t="str">
            <v>V_KEYWORD_ISSR_208007594_EQ</v>
          </cell>
        </row>
        <row r="66">
          <cell r="A66" t="str">
            <v>Vector|||208007594|||ISSR|||TOT_LIAB_EQ|||False|||</v>
          </cell>
          <cell r="C66" t="str">
            <v>V_KEYWORD_ISSR_208007594_TOT_LIAB_EQ</v>
          </cell>
        </row>
        <row r="68">
          <cell r="A68" t="str">
            <v>Vector|||208007594|||ISSR|||NET_DEBT|||False|||</v>
          </cell>
          <cell r="C68" t="str">
            <v>V_KEYWORD_ISSR_208007594_NET_DEBT</v>
          </cell>
        </row>
        <row r="69">
          <cell r="A69" t="str">
            <v>Vector|||208007594|||ISSR|||CAP_LEASES|||False|||</v>
          </cell>
          <cell r="C69" t="str">
            <v>V_KEYWORD_ISSR_208007594_CAP_LEASES</v>
          </cell>
        </row>
        <row r="70">
          <cell r="A70" t="str">
            <v>Vector|||208007594|||ISSR|||DEF_INC_TAX|||False|||</v>
          </cell>
          <cell r="C70" t="str">
            <v>V_KEYWORD_ISSR_208007594_DEF_INC_TAX</v>
          </cell>
        </row>
        <row r="71">
          <cell r="A71" t="str">
            <v>Vector|||208007594|||ISSR|||NET_OP_LOSS_CFWD|||False|||</v>
          </cell>
          <cell r="C71" t="str">
            <v>V_KEYWORD_ISSR_208007594_NET_OP_LOSS_CFWD</v>
          </cell>
        </row>
        <row r="72">
          <cell r="A72" t="str">
            <v>Vector|||208007594|||ISSR|||MV_ASSOCIATES|||False|||</v>
          </cell>
          <cell r="C72" t="str">
            <v>V_KEYWORD_ISSR_208007594_MV_ASSOCIATES</v>
          </cell>
        </row>
        <row r="73">
          <cell r="A73" t="str">
            <v>Vector|||208007594|||ISSR|||NET_DEBT_ADJ|||False|||</v>
          </cell>
          <cell r="C73" t="str">
            <v>V_KEYWORD_ISSR_208007594_NET_DEBT_ADJ</v>
          </cell>
        </row>
        <row r="74">
          <cell r="A74" t="str">
            <v>Vector|||208007594|||ISSR|||CO_BOR_MARGIN|||False|||</v>
          </cell>
          <cell r="C74" t="str">
            <v>V_KEYWORD_ISSR_208007594_CO_BOR_MARGIN</v>
          </cell>
        </row>
        <row r="75">
          <cell r="A75" t="str">
            <v>Vector|||208007594|||ISSR|||UNF_PENS|||False|||</v>
          </cell>
          <cell r="C75" t="str">
            <v>V_KEYWORD_ISSR_208007594_UNF_PENS</v>
          </cell>
        </row>
        <row r="76">
          <cell r="A76" t="str">
            <v>Vector|||208007594|||ISSR|||UNF_PENS_OFF|||False|||</v>
          </cell>
          <cell r="C76" t="str">
            <v>V_KEYWORD_ISSR_208007594_UNF_PENS_OFF</v>
          </cell>
        </row>
        <row r="77">
          <cell r="A77" t="str">
            <v>Vector|||208007594|||ISSR|||UNF_PENS_LIAB_OTH|||False|||</v>
          </cell>
          <cell r="C77" t="str">
            <v>V_KEYWORD_ISSR_208007594_UNF_PENS_LIAB_OTH</v>
          </cell>
        </row>
        <row r="78">
          <cell r="A78" t="str">
            <v>Vector|||208007594|||ISSR|||ADJ_UNF_PENS_GOOD|||False|||</v>
          </cell>
          <cell r="C78" t="str">
            <v>V_KEYWORD_ISSR_208007594_ADJ_UNF_PENS_GOOD</v>
          </cell>
        </row>
        <row r="79">
          <cell r="A79" t="str">
            <v>Vector|||208007594|||ISSR|||OTH_GCI_ADJ|||False|||</v>
          </cell>
          <cell r="C79" t="str">
            <v>V_KEYWORD_ISSR_208007594_OTH_GCI_ADJ</v>
          </cell>
        </row>
        <row r="80">
          <cell r="A80" t="str">
            <v>Vector|||208007594|||ISSR|||GCI_INFL|||False|||</v>
          </cell>
          <cell r="C80" t="str">
            <v>V_KEYWORD_ISSR_208007594_GCI_INFL</v>
          </cell>
        </row>
        <row r="81">
          <cell r="A81" t="str">
            <v>Vector|||208007594|||ISSR|||BAL_MINO_INT|||False|||</v>
          </cell>
          <cell r="C81" t="str">
            <v>V_KEYWORD_ISSR_208007594_BAL_MINO_INT</v>
          </cell>
        </row>
        <row r="83">
          <cell r="A83" t="str">
            <v>Vector|||208007594|||ISSR|||CF_INC_MINORITY|||False|||</v>
          </cell>
          <cell r="C83" t="str">
            <v>V_KEYWORD_ISSR_208007594_CF_INC_MINORITY</v>
          </cell>
        </row>
        <row r="84">
          <cell r="A84" t="str">
            <v>Vector|||208007594|||ISSR|||DEPR_AMORT|||False|||</v>
          </cell>
          <cell r="C84" t="str">
            <v>V_KEYWORD_ISSR_208007594_DEPR_AMORT</v>
          </cell>
        </row>
        <row r="85">
          <cell r="A85" t="str">
            <v>Vector|||208007594|||ISSR|||WORK_CAP|||False|||</v>
          </cell>
          <cell r="C85" t="str">
            <v>V_KEYWORD_ISSR_208007594_WORK_CAP</v>
          </cell>
        </row>
        <row r="86">
          <cell r="A86" t="str">
            <v>Vector|||208007594|||ISSR|||OTH_OP_CF|||False|||</v>
          </cell>
          <cell r="C86" t="str">
            <v>V_KEYWORD_ISSR_208007594_OTH_OP_CF</v>
          </cell>
        </row>
        <row r="87">
          <cell r="A87" t="str">
            <v>Vector|||208007594|||ISSR|||CF_OPS|||False|||</v>
          </cell>
          <cell r="C87" t="str">
            <v>V_KEYWORD_ISSR_208007594_CF_OPS</v>
          </cell>
        </row>
        <row r="88">
          <cell r="A88" t="str">
            <v>Vector|||208007594|||ISSR|||CAPEX|||False|||</v>
          </cell>
          <cell r="C88" t="str">
            <v>V_KEYWORD_ISSR_208007594_CAPEX</v>
          </cell>
        </row>
        <row r="89">
          <cell r="A89" t="str">
            <v>Vector|||208007594|||ISSR|||ACQ|||False|||</v>
          </cell>
          <cell r="C89" t="str">
            <v>V_KEYWORD_ISSR_208007594_ACQ</v>
          </cell>
        </row>
        <row r="90">
          <cell r="A90" t="str">
            <v>Vector|||208007594|||ISSR|||DIVEST|||False|||</v>
          </cell>
          <cell r="C90" t="str">
            <v>V_KEYWORD_ISSR_208007594_DIVEST</v>
          </cell>
        </row>
        <row r="91">
          <cell r="A91" t="str">
            <v>Vector|||208007594|||ISSR|||OTH_INV_CF|||False|||</v>
          </cell>
          <cell r="C91" t="str">
            <v>V_KEYWORD_ISSR_208007594_OTH_INV_CF</v>
          </cell>
        </row>
        <row r="92">
          <cell r="A92" t="str">
            <v>Vector|||208007594|||ISSR|||CF_INV|||False|||</v>
          </cell>
          <cell r="C92" t="str">
            <v>V_KEYWORD_ISSR_208007594_CF_INV</v>
          </cell>
        </row>
        <row r="93">
          <cell r="A93" t="str">
            <v>Vector|||208007594|||ISSR|||DIV_PAID|||False|||</v>
          </cell>
          <cell r="C93" t="str">
            <v>V_KEYWORD_ISSR_208007594_DIV_PAID</v>
          </cell>
        </row>
        <row r="94">
          <cell r="A94" t="str">
            <v>Vector|||208007594|||ISSR|||SH_REPUR|||False|||</v>
          </cell>
          <cell r="C94" t="str">
            <v>V_KEYWORD_ISSR_208007594_SH_REPUR</v>
          </cell>
        </row>
        <row r="95">
          <cell r="A95" t="str">
            <v>Vector|||208007594|||ISSR|||CHG_LT_DEBT|||False|||</v>
          </cell>
          <cell r="C95" t="str">
            <v>V_KEYWORD_ISSR_208007594_CHG_LT_DEBT</v>
          </cell>
        </row>
        <row r="96">
          <cell r="A96" t="str">
            <v>Vector|||208007594|||ISSR|||OTH_FIN_CF|||False|||</v>
          </cell>
          <cell r="C96" t="str">
            <v>V_KEYWORD_ISSR_208007594_OTH_FIN_CF</v>
          </cell>
        </row>
        <row r="97">
          <cell r="A97" t="str">
            <v>Vector|||208007594|||ISSR|||CF_FIN|||False|||</v>
          </cell>
          <cell r="C97" t="str">
            <v>V_KEYWORD_ISSR_208007594_CF_FIN</v>
          </cell>
        </row>
        <row r="98">
          <cell r="A98" t="str">
            <v>Vector|||208007594|||ISSR|||TOT_CF|||False|||</v>
          </cell>
          <cell r="C98" t="str">
            <v>V_KEYWORD_ISSR_208007594_TOT_CF</v>
          </cell>
        </row>
        <row r="100">
          <cell r="A100" t="str">
            <v>Vector|||208007594|||ISSR|||ASSOC_JV_ADDBK|||False|||</v>
          </cell>
          <cell r="C100" t="str">
            <v>V_KEYWORD_ISSR_208007594_ASSOC_JV_ADDBK</v>
          </cell>
        </row>
        <row r="101">
          <cell r="A101" t="str">
            <v>Vector|||208007594|||ISSR|||PL_SALE_ASSETS|||False|||</v>
          </cell>
          <cell r="C101" t="str">
            <v>V_KEYWORD_ISSR_208007594_PL_SALE_ASSETS</v>
          </cell>
        </row>
        <row r="102">
          <cell r="A102" t="str">
            <v>Vector|||208007594|||ISSR|||OTH_NONCASH_ADJ|||False|||</v>
          </cell>
          <cell r="C102" t="str">
            <v>V_KEYWORD_ISSR_208007594_OTH_NONCASH_ADJ</v>
          </cell>
        </row>
        <row r="103">
          <cell r="A103" t="str">
            <v>Vector|||208007594|||ISSR|||OTH_DACF_ADJ|||False|||</v>
          </cell>
          <cell r="C103" t="str">
            <v>V_KEYWORD_ISSR_208007594_OTH_DACF_ADJ</v>
          </cell>
        </row>
        <row r="104">
          <cell r="A104" t="str">
            <v>Vector|||208007594|||ISSR|||CHG_DEF_TAX_CF|||False|||</v>
          </cell>
          <cell r="C104" t="str">
            <v>V_KEYWORD_ISSR_208007594_CHG_DEF_TAX_CF</v>
          </cell>
        </row>
        <row r="105">
          <cell r="A105" t="str">
            <v>Vector|||208007594|||ISSR|||OTH_ADJ_CASH_TAX|||False|||</v>
          </cell>
          <cell r="C105" t="str">
            <v>V_KEYWORD_ISSR_208007594_OTH_ADJ_CASH_TAX</v>
          </cell>
        </row>
        <row r="106">
          <cell r="A106" t="str">
            <v>Vector|||208007594|||ISSR|||CASH_INT_EXP|||False|||</v>
          </cell>
          <cell r="C106" t="str">
            <v>V_KEYWORD_ISSR_208007594_CASH_INT_EXP</v>
          </cell>
        </row>
        <row r="107">
          <cell r="A107" t="str">
            <v>Vector|||208007594|||ISSR|||CASH_TAX_EXP|||False|||</v>
          </cell>
          <cell r="C107" t="str">
            <v>V_KEYWORD_ISSR_208007594_CASH_TAX_EXP</v>
          </cell>
        </row>
        <row r="108">
          <cell r="A108" t="str">
            <v>Vector|||208007594|||ISSR|||DIVDS_ASSOC_JV|||False|||</v>
          </cell>
          <cell r="C108" t="str">
            <v>V_KEYWORD_ISSR_208007594_DIVDS_ASSOC_JV</v>
          </cell>
        </row>
        <row r="109">
          <cell r="A109" t="str">
            <v>Vector|||208007594|||ISSR|||CAPEX_MAINTENANCE|||False|||</v>
          </cell>
          <cell r="C109" t="str">
            <v>V_KEYWORD_ISSR_208007594_CAPEX_MAINTENANCE</v>
          </cell>
        </row>
        <row r="110">
          <cell r="A110" t="str">
            <v>Vector|||208007594|||ISSR|||CAPEX_EXPANSION|||False|||</v>
          </cell>
          <cell r="C110" t="str">
            <v>V_KEYWORD_ISSR_208007594_CAPEX_EXPANSION</v>
          </cell>
        </row>
        <row r="111">
          <cell r="A111" t="str">
            <v>Vector|||208007594|||ISSR|||NONPPE_CAPEX|||False|||</v>
          </cell>
          <cell r="C111" t="str">
            <v>V_KEYWORD_ISSR_208007594_NONPPE_CAPEX</v>
          </cell>
        </row>
        <row r="112">
          <cell r="A112" t="str">
            <v>Vector|||208007594|||ISSR|||DIVDS_PD_MINORITIES|||False|||</v>
          </cell>
          <cell r="C112" t="str">
            <v>V_KEYWORD_ISSR_208007594_DIVDS_PD_MINORITIES</v>
          </cell>
        </row>
        <row r="114">
          <cell r="A114" t="str">
            <v>Vector|||208007594|||ISSR|||LICENSE_REV|||False|||</v>
          </cell>
          <cell r="C114" t="str">
            <v>V_KEYWORD_ISSR_208007594_LICENSE_REV</v>
          </cell>
        </row>
        <row r="115">
          <cell r="A115" t="str">
            <v>Vector|||208007594|||ISSR|||MAINTEN_REV|||False|||</v>
          </cell>
          <cell r="C115" t="str">
            <v>V_KEYWORD_ISSR_208007594_MAINTEN_REV</v>
          </cell>
        </row>
        <row r="116">
          <cell r="A116" t="str">
            <v>Vector|||208007594|||ISSR|||EMPLOYEES|||False|||</v>
          </cell>
          <cell r="C116" t="str">
            <v>V_KEYWORD_ISSR_208007594_EMPLOYEES</v>
          </cell>
        </row>
        <row r="118">
          <cell r="A118" t="str">
            <v>Vector|||208007594|||ISSR|||CASH_PCT_OS_US|||False|||</v>
          </cell>
          <cell r="C118" t="str">
            <v>V_KEYWORD_ISSR_208007594_CASH_PCT_OS_US</v>
          </cell>
        </row>
        <row r="119">
          <cell r="A119" t="str">
            <v>Vector|||208007594|||ISSR|||SALES_TOT_AM|||False|||</v>
          </cell>
          <cell r="C119" t="str">
            <v>V_KEYWORD_ISSR_208007594_SALES_TOT_AM</v>
          </cell>
        </row>
        <row r="120">
          <cell r="A120" t="str">
            <v>Vector|||208007594|||ISSR|||SALES_US|||False|||</v>
          </cell>
          <cell r="C120" t="str">
            <v>V_KEYWORD_ISSR_208007594_SALES_US</v>
          </cell>
        </row>
        <row r="121">
          <cell r="A121" t="str">
            <v>Vector|||208007594|||ISSR|||SALES_CANADA|||False|||</v>
          </cell>
          <cell r="C121" t="str">
            <v>V_KEYWORD_ISSR_208007594_SALES_CANADA</v>
          </cell>
        </row>
        <row r="122">
          <cell r="A122" t="str">
            <v>Vector|||208007594|||ISSR|||SALES_ARGENTINA|||False|||</v>
          </cell>
          <cell r="C122" t="str">
            <v>V_KEYWORD_ISSR_208007594_SALES_ARGENTINA</v>
          </cell>
        </row>
        <row r="123">
          <cell r="A123" t="str">
            <v>Vector|||208007594|||ISSR|||SALES_BRAZIL|||False|||</v>
          </cell>
          <cell r="C123" t="str">
            <v>V_KEYWORD_ISSR_208007594_SALES_BRAZIL</v>
          </cell>
        </row>
        <row r="124">
          <cell r="A124" t="str">
            <v>Vector|||208007594|||ISSR|||SALES_CHILE|||False|||</v>
          </cell>
          <cell r="C124" t="str">
            <v>V_KEYWORD_ISSR_208007594_SALES_CHILE</v>
          </cell>
        </row>
        <row r="125">
          <cell r="A125" t="str">
            <v>Vector|||208007594|||ISSR|||SALES_COLOMBIA|||False|||</v>
          </cell>
          <cell r="C125" t="str">
            <v>V_KEYWORD_ISSR_208007594_SALES_COLOMBIA</v>
          </cell>
        </row>
        <row r="126">
          <cell r="A126" t="str">
            <v>Vector|||208007594|||ISSR|||SALES_MEXICO|||False|||</v>
          </cell>
          <cell r="C126" t="str">
            <v>V_KEYWORD_ISSR_208007594_SALES_MEXICO</v>
          </cell>
        </row>
        <row r="127">
          <cell r="A127" t="str">
            <v>Vector|||208007594|||ISSR|||SALES_VENEZUELA|||False|||</v>
          </cell>
          <cell r="C127" t="str">
            <v>V_KEYWORD_ISSR_208007594_SALES_VENEZUELA</v>
          </cell>
        </row>
        <row r="128">
          <cell r="A128" t="str">
            <v>Vector|||208007594|||ISSR|||SALES_OTH_AM|||False|||</v>
          </cell>
          <cell r="C128" t="str">
            <v>V_KEYWORD_ISSR_208007594_SALES_OTH_AM</v>
          </cell>
        </row>
        <row r="129">
          <cell r="A129" t="str">
            <v>Vector|||208007594|||ISSR|||SALES_TOT_EMEA|||False|||</v>
          </cell>
          <cell r="C129" t="str">
            <v>V_KEYWORD_ISSR_208007594_SALES_TOT_EMEA</v>
          </cell>
        </row>
        <row r="130">
          <cell r="A130" t="str">
            <v>Vector|||208007594|||ISSR|||SALES_UK|||False|||</v>
          </cell>
          <cell r="C130" t="str">
            <v>V_KEYWORD_ISSR_208007594_SALES_UK</v>
          </cell>
        </row>
        <row r="131">
          <cell r="A131" t="str">
            <v>Vector|||208007594|||ISSR|||SALES_EU_EX_UK|||False|||</v>
          </cell>
          <cell r="C131" t="str">
            <v>V_KEYWORD_ISSR_208007594_SALES_EU_EX_UK</v>
          </cell>
        </row>
        <row r="132">
          <cell r="A132" t="str">
            <v>Vector|||208007594|||ISSR|||SALES_CEE|||False|||</v>
          </cell>
          <cell r="C132" t="str">
            <v>V_KEYWORD_ISSR_208007594_SALES_CEE</v>
          </cell>
        </row>
        <row r="133">
          <cell r="A133" t="str">
            <v>Vector|||208007594|||ISSR|||SALES_ME|||False|||</v>
          </cell>
          <cell r="C133" t="str">
            <v>V_KEYWORD_ISSR_208007594_SALES_ME</v>
          </cell>
        </row>
        <row r="134">
          <cell r="A134" t="str">
            <v>Vector|||208007594|||ISSR|||SALES_TOT_AFRICA|||False|||</v>
          </cell>
          <cell r="C134" t="str">
            <v>V_KEYWORD_ISSR_208007594_SALES_TOT_AFRICA</v>
          </cell>
        </row>
        <row r="135">
          <cell r="A135" t="str">
            <v>Vector|||208007594|||ISSR|||SALES_RUSSIA|||False|||</v>
          </cell>
          <cell r="C135" t="str">
            <v>V_KEYWORD_ISSR_208007594_SALES_RUSSIA</v>
          </cell>
        </row>
        <row r="136">
          <cell r="A136" t="str">
            <v>Vector|||208007594|||ISSR|||SALES_OTH_EMEA|||False|||</v>
          </cell>
          <cell r="C136" t="str">
            <v>V_KEYWORD_ISSR_208007594_SALES_OTH_EMEA</v>
          </cell>
        </row>
        <row r="137">
          <cell r="A137" t="str">
            <v>Vector|||208007594|||ISSR|||SALES_TOT_ASIA|||False|||</v>
          </cell>
          <cell r="C137" t="str">
            <v>V_KEYWORD_ISSR_208007594_SALES_TOT_ASIA</v>
          </cell>
        </row>
        <row r="138">
          <cell r="A138" t="str">
            <v>Vector|||208007594|||ISSR|||SALES_JAPAN|||False|||</v>
          </cell>
          <cell r="C138" t="str">
            <v>V_KEYWORD_ISSR_208007594_SALES_JAPAN</v>
          </cell>
        </row>
        <row r="139">
          <cell r="A139" t="str">
            <v>Vector|||208007594|||ISSR|||SALES_CHINA|||False|||</v>
          </cell>
          <cell r="C139" t="str">
            <v>V_KEYWORD_ISSR_208007594_SALES_CHINA</v>
          </cell>
        </row>
        <row r="140">
          <cell r="A140" t="str">
            <v>Vector|||208007594|||ISSR|||SALES_INDIA|||False|||</v>
          </cell>
          <cell r="C140" t="str">
            <v>V_KEYWORD_ISSR_208007594_SALES_INDIA</v>
          </cell>
        </row>
        <row r="141">
          <cell r="A141" t="str">
            <v>Vector|||208007594|||ISSR|||SALES_OTH_AEJ|||False|||</v>
          </cell>
          <cell r="C141" t="str">
            <v>V_KEYWORD_ISSR_208007594_SALES_OTH_AEJ</v>
          </cell>
        </row>
        <row r="142">
          <cell r="A142" t="str">
            <v>Vector|||208007594|||ISSR|||SALES_OTHER|||False|||</v>
          </cell>
          <cell r="C142" t="str">
            <v>V_KEYWORD_ISSR_208007594_SALES_OTHER</v>
          </cell>
        </row>
        <row r="143">
          <cell r="A143" t="str">
            <v>Vector|||208007594|||ISSR|||SALES_CONS|||False|||</v>
          </cell>
          <cell r="C143" t="str">
            <v>V_KEYWORD_ISSR_208007594_SALES_CONS</v>
          </cell>
        </row>
        <row r="144">
          <cell r="A144" t="str">
            <v>Vector|||208007594|||ISSR|||SALES_IND|||False|||</v>
          </cell>
          <cell r="C144" t="str">
            <v>V_KEYWORD_ISSR_208007594_SALES_IND</v>
          </cell>
        </row>
        <row r="145">
          <cell r="A145" t="str">
            <v>Vector|||208007594|||ISSR|||SALES_GOV|||False|||</v>
          </cell>
          <cell r="C145" t="str">
            <v>V_KEYWORD_ISSR_208007594_SALES_GOV</v>
          </cell>
        </row>
        <row r="146">
          <cell r="A146" t="str">
            <v>Vector|||208007594|||ISSR|||SALES_FINAN|||False|||</v>
          </cell>
          <cell r="C146" t="str">
            <v>V_KEYWORD_ISSR_208007594_SALES_FINAN</v>
          </cell>
        </row>
        <row r="147">
          <cell r="A147" t="str">
            <v>Vector|||208007594|||ISSR|||SALES_SMB|||False|||</v>
          </cell>
          <cell r="C147" t="str">
            <v>V_KEYWORD_ISSR_208007594_SALES_SMB</v>
          </cell>
        </row>
        <row r="148">
          <cell r="A148" t="str">
            <v>Vector|||208007594|||ISSR|||REV_FIN_SEGMENT|||False|||</v>
          </cell>
          <cell r="C148" t="str">
            <v>V_KEYWORD_ISSR_208007594_REV_FIN_SEGMENT</v>
          </cell>
        </row>
        <row r="149">
          <cell r="A149" t="str">
            <v>Vector|||208007594|||ISSR|||EBIT_FIN_SEGMENT|||False|||</v>
          </cell>
          <cell r="C149" t="str">
            <v>V_KEYWORD_ISSR_208007594_EBIT_FIN_SEGMENT</v>
          </cell>
        </row>
        <row r="151">
          <cell r="A151" t="str">
            <v>Vector|||208007594|||ISSR|||SALES_FX_GPB|||False|||</v>
          </cell>
          <cell r="C151" t="str">
            <v>V_KEYWORD_ISSR_208007594_SALES_FX_GPB</v>
          </cell>
        </row>
        <row r="152">
          <cell r="A152" t="str">
            <v>Vector|||208007594|||ISSR|||SALES_FX_EUR|||False|||</v>
          </cell>
          <cell r="C152" t="str">
            <v>V_KEYWORD_ISSR_208007594_SALES_FX_EUR</v>
          </cell>
        </row>
        <row r="153">
          <cell r="A153" t="str">
            <v>Vector|||208007594|||ISSR|||SALES_FX_RUB|||False|||</v>
          </cell>
          <cell r="C153" t="str">
            <v>V_KEYWORD_ISSR_208007594_SALES_FX_RUB</v>
          </cell>
        </row>
        <row r="154">
          <cell r="A154" t="str">
            <v>Vector|||208007594|||ISSR|||SALES_FX_USD|||False|||</v>
          </cell>
          <cell r="C154" t="str">
            <v>V_KEYWORD_ISSR_208007594_SALES_FX_USD</v>
          </cell>
        </row>
        <row r="155">
          <cell r="A155" t="str">
            <v>Vector|||208007594|||ISSR|||SALES_FX_BRL|||False|||</v>
          </cell>
          <cell r="C155" t="str">
            <v>V_KEYWORD_ISSR_208007594_SALES_FX_BRL</v>
          </cell>
        </row>
        <row r="156">
          <cell r="A156" t="str">
            <v>Vector|||208007594|||ISSR|||SALES_FX_YEN|||False|||</v>
          </cell>
          <cell r="C156" t="str">
            <v>V_KEYWORD_ISSR_208007594_SALES_FX_YEN</v>
          </cell>
        </row>
        <row r="157">
          <cell r="A157" t="str">
            <v>Vector|||208007594|||ISSR|||SALES_FX_CNY|||False|||</v>
          </cell>
          <cell r="C157" t="str">
            <v>V_KEYWORD_ISSR_208007594_SALES_FX_CNY</v>
          </cell>
        </row>
        <row r="158">
          <cell r="A158" t="str">
            <v>Vector|||208007594|||ISSR|||SALES_FX_INR|||False|||</v>
          </cell>
          <cell r="C158" t="str">
            <v>V_KEYWORD_ISSR_208007594_SALES_FX_INR</v>
          </cell>
        </row>
        <row r="159">
          <cell r="A159" t="str">
            <v>Vector|||208007594|||ISSR|||SALES_FX_CAD|||False|||</v>
          </cell>
          <cell r="C159" t="str">
            <v>V_KEYWORD_ISSR_208007594_SALES_FX_CAD</v>
          </cell>
        </row>
        <row r="160">
          <cell r="A160" t="str">
            <v>Vector|||208007594|||ISSR|||SALES_FX_MXN|||False|||</v>
          </cell>
          <cell r="C160" t="str">
            <v>V_KEYWORD_ISSR_208007594_SALES_FX_MXN</v>
          </cell>
        </row>
        <row r="161">
          <cell r="A161" t="str">
            <v>Vector|||208007594|||ISSR|||SALES_FX_COP|||False|||</v>
          </cell>
          <cell r="C161" t="str">
            <v>V_KEYWORD_ISSR_208007594_SALES_FX_COP</v>
          </cell>
        </row>
        <row r="162">
          <cell r="A162" t="str">
            <v>Vector|||208007594|||ISSR|||SALES_FX_ARS|||False|||</v>
          </cell>
          <cell r="C162" t="str">
            <v>V_KEYWORD_ISSR_208007594_SALES_FX_ARS</v>
          </cell>
        </row>
        <row r="163">
          <cell r="A163" t="str">
            <v>Vector|||208007594|||ISSR|||SALES_FX_CLP|||False|||</v>
          </cell>
          <cell r="C163" t="str">
            <v>V_KEYWORD_ISSR_208007594_SALES_FX_CLP</v>
          </cell>
        </row>
        <row r="164">
          <cell r="A164" t="str">
            <v>Vector|||208007594|||ISSR|||SALES_FX_VEF|||False|||</v>
          </cell>
          <cell r="C164" t="str">
            <v>V_KEYWORD_ISSR_208007594_SALES_FX_VEF</v>
          </cell>
        </row>
        <row r="165">
          <cell r="A165" t="str">
            <v>Vector|||208007594|||ISSR|||SALES_FX_OTH|||False|||</v>
          </cell>
          <cell r="C165" t="str">
            <v>V_KEYWORD_ISSR_208007594_SALES_FX_OTH</v>
          </cell>
        </row>
        <row r="171">
          <cell r="A171" t="str">
            <v>Scalar|||200009848|||EQTY|||PUB_CURRENCY_ISO|||False|||</v>
          </cell>
          <cell r="C171" t="str">
            <v>V_KEYWORD_EQTY_200009848_PUB_CURRENCY_ISO</v>
          </cell>
        </row>
        <row r="172">
          <cell r="A172" t="str">
            <v>Scalar|||200009848|||EQTY|||PRICE_CURRENCY_ISO|||False|||</v>
          </cell>
          <cell r="C172" t="str">
            <v>V_KEYWORD_EQTY_200009848_PRICE_CURRENCY_ISO</v>
          </cell>
        </row>
        <row r="173">
          <cell r="A173" t="str">
            <v>Scalar|||200009848|||EQTY|||CURRENCY_ISO|||False|||</v>
          </cell>
          <cell r="C173" t="str">
            <v>V_KEYWORD_EQTY_200009848_CURRENCY_ISO</v>
          </cell>
        </row>
        <row r="175">
          <cell r="A175" t="str">
            <v>Scalar|||200009848|||EQTY|||AMER_LIST|||False|||</v>
          </cell>
          <cell r="C175" t="str">
            <v>V_KEYWORD_EQTY_200009848_AMER_LIST</v>
          </cell>
        </row>
        <row r="176">
          <cell r="A176" t="str">
            <v>Scalar|||200009848|||EQTY|||AMER_CONVICTION|||False|||</v>
          </cell>
          <cell r="C176" t="str">
            <v>V_KEYWORD_EQTY_200009848_AMER_CONVICTION</v>
          </cell>
        </row>
        <row r="177">
          <cell r="A177" t="str">
            <v>Scalar|||200009848|||EQTY|||LEGAL_RATING|||False|||</v>
          </cell>
          <cell r="C177" t="str">
            <v>V_KEYWORD_EQTY_200009848_LEGAL_RATING</v>
          </cell>
        </row>
        <row r="178">
          <cell r="A178" t="str">
            <v>Scalar|||200009848|||EQTY|||TARGET_PRICE|||False|||</v>
          </cell>
          <cell r="C178" t="str">
            <v>V_KEYWORD_EQTY_200009848_TARGET_PRICE</v>
          </cell>
        </row>
        <row r="179">
          <cell r="A179" t="str">
            <v>Scalar|||200009848|||EQTY|||TP_PERIOD|||False|||</v>
          </cell>
          <cell r="C179" t="str">
            <v>V_KEYWORD_EQTY_200009848_TP_PERIOD</v>
          </cell>
        </row>
        <row r="180">
          <cell r="A180" t="str">
            <v>Scalar|||200009848|||EQTY|||NUM_SH|||False|||</v>
          </cell>
          <cell r="C180" t="str">
            <v>V_KEYWORD_EQTY_200009848_NUM_SH</v>
          </cell>
        </row>
        <row r="181">
          <cell r="A181" t="str">
            <v>Scalar|||200009848|||EQTY|||FREE_FLOAT|||False|||</v>
          </cell>
          <cell r="C181" t="str">
            <v>V_KEYWORD_EQTY_200009848_FREE_FLOAT</v>
          </cell>
        </row>
        <row r="183">
          <cell r="A183" t="str">
            <v>Vector|||200009848|||EQTY|||BVPS_PUB|||False|||</v>
          </cell>
          <cell r="C183" t="str">
            <v>V_KEYWORD_EQTY_200009848_BVPS_PUB</v>
          </cell>
        </row>
        <row r="184">
          <cell r="A184" t="str">
            <v>Vector|||200009848|||EQTY|||DPS_PUB|||False|||</v>
          </cell>
          <cell r="C184" t="str">
            <v>V_KEYWORD_EQTY_200009848_DPS_PUB</v>
          </cell>
        </row>
        <row r="185">
          <cell r="A185" t="str">
            <v>Vector|||200009848|||EQTY|||DPS_SPECIAL_PUB|||False|||</v>
          </cell>
          <cell r="C185" t="str">
            <v>V_KEYWORD_EQTY_200009848_DPS_SPECIAL_PUB</v>
          </cell>
        </row>
        <row r="186">
          <cell r="A186" t="str">
            <v>Vector|||200009848|||EQTY|||EBITDA_PUB|||False|||</v>
          </cell>
          <cell r="C186" t="str">
            <v>V_KEYWORD_EQTY_200009848_EBITDA_PUB</v>
          </cell>
        </row>
        <row r="187">
          <cell r="A187" t="str">
            <v>Vector|||200009848|||EQTY|||EPS_PUB|||False|||</v>
          </cell>
          <cell r="C187" t="str">
            <v>V_KEYWORD_EQTY_200009848_EPS_PUB</v>
          </cell>
        </row>
        <row r="188">
          <cell r="A188" t="str">
            <v>Vector|||200009848|||EQTY|||CEEE_EPS|||False|||</v>
          </cell>
          <cell r="C188" t="str">
            <v>V_KEYWORD_EQTY_200009848_CEEE_EPS</v>
          </cell>
        </row>
        <row r="189">
          <cell r="A189" t="str">
            <v>Vector|||200009848|||EQTY|||EPS_PUB_EX_ESO|||False|||</v>
          </cell>
          <cell r="C189" t="str">
            <v>V_KEYWORD_EQTY_200009848_EPS_PUB_EX_ESO</v>
          </cell>
        </row>
        <row r="190">
          <cell r="A190" t="str">
            <v>Vector|||200009848|||EQTY|||EV_ADJ_PUB|||False|||</v>
          </cell>
          <cell r="C190" t="str">
            <v>V_KEYWORD_EQTY_200009848_EV_ADJ_PUB</v>
          </cell>
        </row>
        <row r="191">
          <cell r="A191" t="str">
            <v>Vector|||200009848|||EQTY|||NET_DEBT_PUB|||False|||</v>
          </cell>
          <cell r="C191" t="str">
            <v>V_KEYWORD_EQTY_200009848_NET_DEBT_PUB</v>
          </cell>
        </row>
        <row r="192">
          <cell r="A192" t="str">
            <v>Vector|||200009848|||EQTY|||NI_PUB|||False|||</v>
          </cell>
          <cell r="C192" t="str">
            <v>V_KEYWORD_EQTY_200009848_NI_PUB</v>
          </cell>
        </row>
        <row r="193">
          <cell r="A193" t="str">
            <v>Vector|||200009848|||EQTY|||EBIT_PUB|||False|||</v>
          </cell>
          <cell r="C193" t="str">
            <v>V_KEYWORD_EQTY_200009848_EBIT_PUB</v>
          </cell>
        </row>
        <row r="194">
          <cell r="A194" t="str">
            <v>Vector|||200009848|||EQTY|||PTP_PUB|||False|||</v>
          </cell>
          <cell r="C194" t="str">
            <v>V_KEYWORD_EQTY_200009848_PTP_PUB</v>
          </cell>
        </row>
        <row r="195">
          <cell r="A195" t="str">
            <v>Vector|||200009848|||EQTY|||REVS_PUB|||False|||</v>
          </cell>
          <cell r="C195" t="str">
            <v>V_KEYWORD_EQTY_200009848_REVS_PUB</v>
          </cell>
        </row>
        <row r="196">
          <cell r="A196" t="str">
            <v>Vector|||200009848|||EQTY|||EQ_PUB|||False|||</v>
          </cell>
          <cell r="C196" t="str">
            <v>V_KEYWORD_EQTY_200009848_EQ_PUB</v>
          </cell>
        </row>
        <row r="198">
          <cell r="A198" t="str">
            <v>Vector|||200009848|||EQTY|||PROV_INC_TAX|||False|||</v>
          </cell>
          <cell r="C198" t="str">
            <v>V_KEYWORD_EQTY_200009848_PROV_INC_TAX</v>
          </cell>
        </row>
        <row r="199">
          <cell r="A199" t="str">
            <v>Vector|||200009848|||EQTY|||INC_MINORITY|||False|||</v>
          </cell>
          <cell r="C199" t="str">
            <v>V_KEYWORD_EQTY_200009848_INC_MINORITY</v>
          </cell>
        </row>
        <row r="200">
          <cell r="A200" t="str">
            <v>Vector|||200009848|||EQTY|||NI_PRE_PREF|||False|||</v>
          </cell>
          <cell r="C200" t="str">
            <v>V_KEYWORD_EQTY_200009848_NI_PRE_PREF</v>
          </cell>
        </row>
        <row r="201">
          <cell r="A201" t="str">
            <v>Vector|||200009848|||EQTY|||PREF_DIV|||False|||</v>
          </cell>
          <cell r="C201" t="str">
            <v>V_KEYWORD_EQTY_200009848_PREF_DIV</v>
          </cell>
        </row>
        <row r="202">
          <cell r="A202" t="str">
            <v>Vector|||200009848|||EQTY|||NET_EARNING|||False|||</v>
          </cell>
          <cell r="C202" t="str">
            <v>V_KEYWORD_EQTY_200009848_NET_EARNING</v>
          </cell>
        </row>
        <row r="203">
          <cell r="A203" t="str">
            <v>Vector|||200009848|||EQTY|||TAX_EXC|||False|||</v>
          </cell>
          <cell r="C203" t="str">
            <v>V_KEYWORD_EQTY_200009848_TAX_EXC</v>
          </cell>
        </row>
        <row r="204">
          <cell r="A204" t="str">
            <v>Vector|||200009848|||EQTY|||NET_INC|||False|||</v>
          </cell>
          <cell r="C204" t="str">
            <v>V_KEYWORD_EQTY_200009848_NET_INC</v>
          </cell>
        </row>
        <row r="205">
          <cell r="A205" t="str">
            <v>Vector|||200009848|||EQTY|||EPS|||False|||</v>
          </cell>
          <cell r="C205" t="str">
            <v>V_KEYWORD_EQTY_200009848_EPS</v>
          </cell>
        </row>
        <row r="206">
          <cell r="A206" t="str">
            <v>Vector|||200009848|||EQTY|||EPS_FUL_DIL|||False|||</v>
          </cell>
          <cell r="C206" t="str">
            <v>V_KEYWORD_EQTY_200009848_EPS_FUL_DIL</v>
          </cell>
        </row>
        <row r="207">
          <cell r="A207" t="str">
            <v>Vector|||200009848|||EQTY|||EPS_POST_BASIC|||False|||</v>
          </cell>
          <cell r="C207" t="str">
            <v>V_KEYWORD_EQTY_200009848_EPS_POST_BASIC</v>
          </cell>
        </row>
        <row r="208">
          <cell r="A208" t="str">
            <v>Vector|||200009848|||EQTY|||FULLY_DIL_EPS|||False|||</v>
          </cell>
          <cell r="C208" t="str">
            <v>V_KEYWORD_EQTY_200009848_FULLY_DIL_EPS</v>
          </cell>
        </row>
        <row r="209">
          <cell r="A209" t="str">
            <v>Vector|||200009848|||EQTY|||COMMON_DIV_PAID|||False|||</v>
          </cell>
          <cell r="C209" t="str">
            <v>V_KEYWORD_EQTY_200009848_COMMON_DIV_PAID</v>
          </cell>
        </row>
        <row r="210">
          <cell r="A210" t="str">
            <v>Vector|||200009848|||EQTY|||DPS|||False|||</v>
          </cell>
          <cell r="C210" t="str">
            <v>V_KEYWORD_EQTY_200009848_DPS</v>
          </cell>
        </row>
        <row r="211">
          <cell r="A211" t="str">
            <v>Vector|||200009848|||EQTY|||SH|||False|||</v>
          </cell>
          <cell r="C211" t="str">
            <v>V_KEYWORD_EQTY_200009848_SH</v>
          </cell>
        </row>
        <row r="212">
          <cell r="A212" t="str">
            <v>Vector|||200009848|||EQTY|||DILUTE_SHARES|||False|||</v>
          </cell>
          <cell r="C212" t="str">
            <v>V_KEYWORD_EQTY_200009848_DILUTE_SHARES</v>
          </cell>
        </row>
        <row r="213">
          <cell r="A213" t="str">
            <v>Vector|||200009848|||EQTY|||NON_OP_ADD|||False|||</v>
          </cell>
          <cell r="C213" t="str">
            <v>V_KEYWORD_EQTY_200009848_NON_OP_ADD</v>
          </cell>
        </row>
        <row r="215">
          <cell r="A215" t="str">
            <v>Vector|||200009848|||EQTY|||MARGIN_TAX_RATE|||False|||</v>
          </cell>
          <cell r="C215" t="str">
            <v>V_KEYWORD_EQTY_200009848_MARGIN_TAX_RATE</v>
          </cell>
        </row>
        <row r="217">
          <cell r="A217" t="str">
            <v>Vector|||200009848|||EQTY|||FV_GRANT|||False|||</v>
          </cell>
          <cell r="C217" t="str">
            <v>V_KEYWORD_EQTY_200009848_FV_GRANT</v>
          </cell>
        </row>
        <row r="218">
          <cell r="A218" t="str">
            <v>Vector|||200009848|||EQTY|||ESO_POST_TAX|||False|||</v>
          </cell>
          <cell r="C218" t="str">
            <v>V_KEYWORD_EQTY_200009848_ESO_POST_TAX</v>
          </cell>
        </row>
        <row r="219">
          <cell r="A219" t="str">
            <v>Vector|||200009848|||EQTY|||EPS_EX_ESO_B|||False|||</v>
          </cell>
          <cell r="C219" t="str">
            <v>V_KEYWORD_EQTY_200009848_EPS_EX_ESO_B</v>
          </cell>
        </row>
        <row r="220">
          <cell r="A220" t="str">
            <v>Vector|||200009848|||EQTY|||EPS_EX_ESO_D|||False|||</v>
          </cell>
          <cell r="C220" t="str">
            <v>V_KEYWORD_EQTY_200009848_EPS_EX_ESO_D</v>
          </cell>
        </row>
        <row r="221">
          <cell r="A221" t="str">
            <v>Scalar|||200009848|||EQTY|||ESO_YEAR|||False|||</v>
          </cell>
          <cell r="C221" t="str">
            <v>V_KEYWORD_EQTY_200009848_ESO_YEAR</v>
          </cell>
        </row>
        <row r="223">
          <cell r="A223" t="str">
            <v>Vector|||200009848|||EQTY|||BVPS|||False|||</v>
          </cell>
          <cell r="C223" t="str">
            <v>V_KEYWORD_EQTY_200009848_BVPS</v>
          </cell>
        </row>
        <row r="225">
          <cell r="A225" t="str">
            <v>Scalar|||200009848|||EQTY|||REPUR_TOT_AUTH|||False|||</v>
          </cell>
          <cell r="C225" t="str">
            <v>V_KEYWORD_EQTY_200009848_REPUR_TOT_AUTH</v>
          </cell>
        </row>
        <row r="226">
          <cell r="A226" t="str">
            <v>Scalar|||200009848|||EQTY|||REPUR_REMAINING|||False|||</v>
          </cell>
          <cell r="C226" t="str">
            <v>V_KEYWORD_EQTY_200009848_REPUR_REMAINING</v>
          </cell>
        </row>
        <row r="227">
          <cell r="A227" t="str">
            <v>Scalar|||200009848|||EQTY|||REPUR_SUSPENDED|||False|||</v>
          </cell>
          <cell r="C227" t="str">
            <v>V_KEYWORD_EQTY_200009848_REPUR_SUSPENDED</v>
          </cell>
        </row>
        <row r="228">
          <cell r="A228" t="str">
            <v>Vector|||200009848|||EQTY|||REPUR_ACTUAL|||False|||</v>
          </cell>
          <cell r="C228" t="str">
            <v>V_KEYWORD_EQTY_200009848_REPUR_ACTUAL</v>
          </cell>
        </row>
        <row r="230">
          <cell r="A230" t="str">
            <v>Vector|||200009848|||EQTY|||CF_NI_PRE_PREF|||False|||</v>
          </cell>
          <cell r="C230" t="str">
            <v>V_KEYWORD_EQTY_200009848_CF_NI_PRE_PREF</v>
          </cell>
        </row>
        <row r="232">
          <cell r="A232" t="str">
            <v>Scalar|||200009848|||EQTY|||BETA_ANALYST|||False|||</v>
          </cell>
          <cell r="C232" t="str">
            <v>V_KEYWORD_EQTY_200009848_BETA_ANALYST</v>
          </cell>
        </row>
        <row r="233">
          <cell r="A233" t="str">
            <v>Scalar|||200009848|||EQTY|||MKT_EQ_RISK_PREM|||False|||</v>
          </cell>
          <cell r="C233" t="str">
            <v>V_KEYWORD_EQTY_200009848_MKT_EQ_RISK_PREM</v>
          </cell>
        </row>
        <row r="234">
          <cell r="A234" t="str">
            <v>Scalar|||200009848|||EQTY|||RISK_FR_RATE|||False|||</v>
          </cell>
          <cell r="C234" t="str">
            <v>V_KEYWORD_EQTY_200009848_RISK_FR_RATE</v>
          </cell>
        </row>
      </sheetData>
      <sheetData sheetId="11">
        <row r="11">
          <cell r="B11" t="str">
            <v>Sales, net revenue</v>
          </cell>
          <cell r="C11" t="str">
            <v>SALES</v>
          </cell>
          <cell r="D11" t="e">
            <v>#REF!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#REF!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#REF!</v>
          </cell>
        </row>
        <row r="14">
          <cell r="B14" t="str">
            <v>Total operating expense</v>
          </cell>
          <cell r="C14" t="str">
            <v>OP_COST</v>
          </cell>
          <cell r="D14" t="e">
            <v>#REF!</v>
          </cell>
        </row>
        <row r="15">
          <cell r="B15" t="str">
            <v>R&amp;D expense</v>
          </cell>
          <cell r="C15" t="str">
            <v>RD_EXP</v>
          </cell>
          <cell r="D15" t="e">
            <v>#REF!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#REF!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#REF!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#REF!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#REF!</v>
          </cell>
        </row>
        <row r="20">
          <cell r="B20" t="str">
            <v>EBITDA</v>
          </cell>
          <cell r="C20" t="str">
            <v>EBITDA_CALC</v>
          </cell>
          <cell r="D20" t="e">
            <v>#REF!</v>
          </cell>
        </row>
        <row r="21">
          <cell r="B21" t="str">
            <v>Depreciation</v>
          </cell>
          <cell r="C21" t="str">
            <v>DEPREC</v>
          </cell>
          <cell r="D21" t="e">
            <v>#REF!</v>
          </cell>
        </row>
        <row r="22">
          <cell r="B22" t="str">
            <v>Amortization</v>
          </cell>
          <cell r="C22" t="str">
            <v>GOODWILL_AMORT</v>
          </cell>
          <cell r="D22" t="e">
            <v>#REF!</v>
          </cell>
        </row>
        <row r="23">
          <cell r="B23" t="str">
            <v>EBIT, operating profit</v>
          </cell>
          <cell r="C23" t="str">
            <v>EBIT</v>
          </cell>
          <cell r="D23" t="e">
            <v>#REF!</v>
          </cell>
        </row>
        <row r="24">
          <cell r="B24" t="str">
            <v>Interest income</v>
          </cell>
          <cell r="C24" t="str">
            <v>INT_INC_IND</v>
          </cell>
          <cell r="D24" t="e">
            <v>#REF!</v>
          </cell>
        </row>
        <row r="25">
          <cell r="B25" t="str">
            <v>Interest expense</v>
          </cell>
          <cell r="C25" t="str">
            <v>INT_EXP_IND</v>
          </cell>
          <cell r="D25" t="e">
            <v>#REF!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#REF!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#REF!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#REF!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#REF!</v>
          </cell>
        </row>
        <row r="30">
          <cell r="B30" t="str">
            <v>Pre-tax profit</v>
          </cell>
          <cell r="C30" t="str">
            <v>PT_PROF</v>
          </cell>
          <cell r="D30" t="e">
            <v>#REF!</v>
          </cell>
        </row>
        <row r="32">
          <cell r="B32" t="str">
            <v>Lease payments</v>
          </cell>
          <cell r="C32" t="str">
            <v>LEASE_PAY</v>
          </cell>
          <cell r="D32" t="e">
            <v>#REF!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e">
            <v>#REF!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e">
            <v>#REF!</v>
          </cell>
        </row>
        <row r="35">
          <cell r="B35" t="str">
            <v>Gross interest charge</v>
          </cell>
          <cell r="C35" t="str">
            <v>NET_INT_CH</v>
          </cell>
          <cell r="D35" t="e">
            <v>#REF!</v>
          </cell>
        </row>
        <row r="36">
          <cell r="B36" t="str">
            <v>Income from associates (operating)</v>
          </cell>
          <cell r="C36" t="str">
            <v>ASSOCIATE_OP</v>
          </cell>
          <cell r="D36" t="e">
            <v>#REF!</v>
          </cell>
        </row>
        <row r="38">
          <cell r="B38" t="str">
            <v>Cash &amp; cash equivalents</v>
          </cell>
          <cell r="C38" t="str">
            <v>CASH_EQ</v>
          </cell>
          <cell r="D38" t="e">
            <v>#REF!</v>
          </cell>
        </row>
        <row r="39">
          <cell r="B39" t="str">
            <v>Accounts receivable</v>
          </cell>
          <cell r="C39" t="str">
            <v>DEBTORS</v>
          </cell>
          <cell r="D39" t="e">
            <v>#REF!</v>
          </cell>
        </row>
        <row r="40">
          <cell r="B40" t="str">
            <v>Inventory</v>
          </cell>
          <cell r="C40" t="str">
            <v>STOCKS</v>
          </cell>
          <cell r="D40" t="e">
            <v>#REF!</v>
          </cell>
        </row>
        <row r="41">
          <cell r="B41" t="str">
            <v>Other current assets</v>
          </cell>
          <cell r="C41" t="str">
            <v>OTH_CUR_ASS</v>
          </cell>
          <cell r="D41" t="e">
            <v>#REF!</v>
          </cell>
        </row>
        <row r="42">
          <cell r="B42" t="str">
            <v>Total current assets</v>
          </cell>
          <cell r="C42" t="str">
            <v>CUR_ASS</v>
          </cell>
          <cell r="D42" t="e">
            <v>#REF!</v>
          </cell>
        </row>
        <row r="43">
          <cell r="B43" t="str">
            <v>Gross fixed assets, PP&amp;E</v>
          </cell>
          <cell r="C43" t="str">
            <v>GR_FIX_ASS</v>
          </cell>
          <cell r="D43" t="e">
            <v>#REF!</v>
          </cell>
        </row>
        <row r="44">
          <cell r="B44" t="str">
            <v>Accumulated depreciation</v>
          </cell>
          <cell r="C44" t="str">
            <v>ACC_DDA</v>
          </cell>
          <cell r="D44" t="e">
            <v>#REF!</v>
          </cell>
        </row>
        <row r="45">
          <cell r="B45" t="str">
            <v>Net PP&amp;E</v>
          </cell>
          <cell r="C45" t="str">
            <v>NET_FIX_ASS</v>
          </cell>
          <cell r="D45" t="e">
            <v>#REF!</v>
          </cell>
        </row>
        <row r="46">
          <cell r="B46" t="str">
            <v>Gross intangibles</v>
          </cell>
          <cell r="C46" t="str">
            <v>GR_INTANG</v>
          </cell>
          <cell r="D46" t="e">
            <v>#REF!</v>
          </cell>
        </row>
        <row r="47">
          <cell r="B47" t="str">
            <v>Accumulated amortization</v>
          </cell>
          <cell r="C47" t="str">
            <v>ACC_AMORT</v>
          </cell>
          <cell r="D47" t="e">
            <v>#REF!</v>
          </cell>
        </row>
        <row r="48">
          <cell r="B48" t="str">
            <v>Net intangible assets</v>
          </cell>
          <cell r="C48" t="str">
            <v>NET_INTANG</v>
          </cell>
          <cell r="D48" t="e">
            <v>#REF!</v>
          </cell>
        </row>
        <row r="49">
          <cell r="B49" t="str">
            <v>Equity method investments</v>
          </cell>
          <cell r="C49" t="str">
            <v>FIX_ASS_INV</v>
          </cell>
          <cell r="D49" t="e">
            <v>#REF!</v>
          </cell>
        </row>
        <row r="50">
          <cell r="B50" t="str">
            <v>Investments in securities</v>
          </cell>
          <cell r="C50" t="str">
            <v>INV_SECUR</v>
          </cell>
          <cell r="D50" t="e">
            <v>#REF!</v>
          </cell>
        </row>
        <row r="51">
          <cell r="B51" t="str">
            <v>Other long-term assets</v>
          </cell>
          <cell r="C51" t="str">
            <v>OTH_LT_ASS</v>
          </cell>
          <cell r="D51" t="e">
            <v>#REF!</v>
          </cell>
        </row>
        <row r="52">
          <cell r="B52" t="str">
            <v>Total assets</v>
          </cell>
          <cell r="C52" t="str">
            <v>TOT_ASSET</v>
          </cell>
          <cell r="D52" t="e">
            <v>#REF!</v>
          </cell>
        </row>
        <row r="53">
          <cell r="B53" t="str">
            <v>Accounts payable</v>
          </cell>
          <cell r="C53" t="str">
            <v>ACC_PAY_GQ</v>
          </cell>
          <cell r="D53" t="e">
            <v>#REF!</v>
          </cell>
        </row>
        <row r="54">
          <cell r="B54" t="str">
            <v>Short-term debt</v>
          </cell>
          <cell r="C54" t="str">
            <v>SHORT_T_DEBT</v>
          </cell>
          <cell r="D54" t="e">
            <v>#REF!</v>
          </cell>
        </row>
        <row r="55">
          <cell r="B55" t="str">
            <v>Other current liabilities</v>
          </cell>
          <cell r="C55" t="str">
            <v>OTH_CUR_LIABS</v>
          </cell>
          <cell r="D55" t="e">
            <v>#REF!</v>
          </cell>
        </row>
        <row r="56">
          <cell r="B56" t="str">
            <v>Total current liabilities</v>
          </cell>
          <cell r="C56" t="str">
            <v>SHORT_TERM_LIABS</v>
          </cell>
          <cell r="D56" t="e">
            <v>#REF!</v>
          </cell>
        </row>
        <row r="57">
          <cell r="B57" t="str">
            <v>Deferred revenue</v>
          </cell>
          <cell r="C57" t="str">
            <v>TOT_DEF_REV</v>
          </cell>
          <cell r="D57" t="e">
            <v>#REF!</v>
          </cell>
        </row>
        <row r="58">
          <cell r="B58" t="str">
            <v>Long-term  debt</v>
          </cell>
          <cell r="C58" t="str">
            <v>LT_DEBT</v>
          </cell>
          <cell r="D58" t="e">
            <v>#REF!</v>
          </cell>
        </row>
        <row r="59">
          <cell r="B59" t="str">
            <v>Other long-term liabilities</v>
          </cell>
          <cell r="C59" t="str">
            <v>OTH_LT_CRED_GQ</v>
          </cell>
          <cell r="D59" t="e">
            <v>#REF!</v>
          </cell>
        </row>
        <row r="60">
          <cell r="B60" t="str">
            <v>Total long-term liabilities</v>
          </cell>
          <cell r="C60" t="str">
            <v>TOT_LT_LIAB</v>
          </cell>
          <cell r="D60" t="e">
            <v>#REF!</v>
          </cell>
        </row>
        <row r="61">
          <cell r="B61" t="str">
            <v>Total liabilities</v>
          </cell>
          <cell r="C61" t="str">
            <v>TOT_LIAB</v>
          </cell>
          <cell r="D61" t="e">
            <v>#REF!</v>
          </cell>
        </row>
        <row r="62">
          <cell r="B62" t="str">
            <v>Preferred shares</v>
          </cell>
          <cell r="C62" t="str">
            <v>PREF_SH</v>
          </cell>
          <cell r="D62" t="e">
            <v>#REF!</v>
          </cell>
        </row>
        <row r="63">
          <cell r="B63" t="str">
            <v>Total common equity</v>
          </cell>
          <cell r="C63" t="str">
            <v>ORD_SH_FUND</v>
          </cell>
          <cell r="D63" t="e">
            <v>#REF!</v>
          </cell>
        </row>
        <row r="64">
          <cell r="B64" t="str">
            <v>Minority interest</v>
          </cell>
          <cell r="C64" t="str">
            <v>MINORITIES</v>
          </cell>
          <cell r="D64" t="e">
            <v>#REF!</v>
          </cell>
        </row>
        <row r="65">
          <cell r="B65" t="str">
            <v>Total shareholders' equity</v>
          </cell>
          <cell r="C65" t="str">
            <v>EQ</v>
          </cell>
          <cell r="D65" t="e">
            <v>#REF!</v>
          </cell>
        </row>
        <row r="66">
          <cell r="B66" t="str">
            <v>Total liabilities and equity</v>
          </cell>
          <cell r="C66" t="str">
            <v>TOT_LIAB_EQ</v>
          </cell>
          <cell r="D66" t="e">
            <v>#REF!</v>
          </cell>
        </row>
        <row r="68">
          <cell r="B68" t="str">
            <v>Net debt</v>
          </cell>
          <cell r="C68" t="str">
            <v>NET_DEBT</v>
          </cell>
          <cell r="D68" t="e">
            <v>#REF!</v>
          </cell>
        </row>
        <row r="69">
          <cell r="B69" t="str">
            <v>Capitalized leases</v>
          </cell>
          <cell r="C69" t="str">
            <v>CAP_LEASES</v>
          </cell>
          <cell r="D69" t="e">
            <v>#REF!</v>
          </cell>
        </row>
        <row r="70">
          <cell r="B70" t="str">
            <v>Deferred income taxes</v>
          </cell>
          <cell r="C70" t="str">
            <v>DEF_INC_TAX</v>
          </cell>
          <cell r="D70" t="e">
            <v>#REF!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e">
            <v>#REF!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e">
            <v>#REF!</v>
          </cell>
        </row>
        <row r="73">
          <cell r="B73" t="str">
            <v>Net debt adjustment</v>
          </cell>
          <cell r="C73" t="str">
            <v>NET_DEBT_ADJ</v>
          </cell>
          <cell r="D73" t="e">
            <v>#REF!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e">
            <v>#REF!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e">
            <v>#REF!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e">
            <v>#REF!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e">
            <v>#REF!</v>
          </cell>
        </row>
        <row r="79">
          <cell r="B79" t="str">
            <v>Other GCI adjustments</v>
          </cell>
          <cell r="C79" t="str">
            <v>OTH_GCI_ADJ</v>
          </cell>
          <cell r="D79" t="e">
            <v>#REF!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 t="e">
            <v>#REF!</v>
          </cell>
        </row>
        <row r="83">
          <cell r="B83" t="str">
            <v>Minority interest add-back</v>
          </cell>
          <cell r="C83" t="str">
            <v>CF_INC_MINORITY</v>
          </cell>
          <cell r="D83" t="e">
            <v>#REF!</v>
          </cell>
        </row>
        <row r="84">
          <cell r="B84" t="str">
            <v>Depreciation &amp; amortization add-back</v>
          </cell>
          <cell r="C84" t="str">
            <v>DEPR_AMORT</v>
          </cell>
          <cell r="D84" t="e">
            <v>#REF!</v>
          </cell>
        </row>
        <row r="85">
          <cell r="B85" t="str">
            <v>(Increase)/decrease in working capital</v>
          </cell>
          <cell r="C85" t="str">
            <v>WORK_CAP</v>
          </cell>
          <cell r="D85" t="e">
            <v>#REF!</v>
          </cell>
        </row>
        <row r="86">
          <cell r="B86" t="str">
            <v>Other operating cash flow items</v>
          </cell>
          <cell r="C86" t="str">
            <v>OTH_OP_CF</v>
          </cell>
          <cell r="D86" t="e">
            <v>#REF!</v>
          </cell>
        </row>
        <row r="87">
          <cell r="B87" t="str">
            <v>Cash flow from operating activities</v>
          </cell>
          <cell r="C87" t="str">
            <v>CF_OPS</v>
          </cell>
          <cell r="D87" t="e">
            <v>#REF!</v>
          </cell>
        </row>
        <row r="88">
          <cell r="B88" t="str">
            <v>Capital expenditures, Capex</v>
          </cell>
          <cell r="C88" t="str">
            <v>CAPEX</v>
          </cell>
          <cell r="D88" t="e">
            <v>#REF!</v>
          </cell>
        </row>
        <row r="89">
          <cell r="B89" t="str">
            <v>Acquisitions</v>
          </cell>
          <cell r="C89" t="str">
            <v>ACQ</v>
          </cell>
          <cell r="D89" t="e">
            <v>#REF!</v>
          </cell>
        </row>
        <row r="90">
          <cell r="B90" t="str">
            <v>Divestitures</v>
          </cell>
          <cell r="C90" t="str">
            <v>DIVEST</v>
          </cell>
          <cell r="D90" t="e">
            <v>#REF!</v>
          </cell>
        </row>
        <row r="91">
          <cell r="B91" t="str">
            <v>Other investing cash flow items</v>
          </cell>
          <cell r="C91" t="str">
            <v>OTH_INV_CF</v>
          </cell>
          <cell r="D91" t="e">
            <v>#REF!</v>
          </cell>
        </row>
        <row r="92">
          <cell r="B92" t="str">
            <v>Cash flow from investing</v>
          </cell>
          <cell r="C92" t="str">
            <v>CF_INV</v>
          </cell>
          <cell r="D92" t="e">
            <v>#REF!</v>
          </cell>
        </row>
        <row r="93">
          <cell r="B93" t="str">
            <v>Dividends paid</v>
          </cell>
          <cell r="C93" t="str">
            <v>DIV_PAID</v>
          </cell>
          <cell r="D93" t="e">
            <v>#REF!</v>
          </cell>
        </row>
        <row r="94">
          <cell r="B94" t="str">
            <v>Common stock issuance/(repurchase)</v>
          </cell>
          <cell r="C94" t="str">
            <v>SH_REPUR</v>
          </cell>
          <cell r="D94" t="e">
            <v>#REF!</v>
          </cell>
        </row>
        <row r="95">
          <cell r="B95" t="str">
            <v>Increase/(decrease) in total debt</v>
          </cell>
          <cell r="C95" t="str">
            <v>CHG_LT_DEBT</v>
          </cell>
          <cell r="D95" t="e">
            <v>#REF!</v>
          </cell>
        </row>
        <row r="96">
          <cell r="B96" t="str">
            <v>Other financing cash flow items</v>
          </cell>
          <cell r="C96" t="str">
            <v>OTH_FIN_CF</v>
          </cell>
          <cell r="D96" t="e">
            <v>#REF!</v>
          </cell>
        </row>
        <row r="97">
          <cell r="B97" t="str">
            <v>Cash flow from financing</v>
          </cell>
          <cell r="C97" t="str">
            <v>CF_FIN</v>
          </cell>
          <cell r="D97" t="e">
            <v>#REF!</v>
          </cell>
        </row>
        <row r="98">
          <cell r="B98" t="str">
            <v>Total cash flow</v>
          </cell>
          <cell r="C98" t="str">
            <v>TOT_CF</v>
          </cell>
          <cell r="D98" t="e">
            <v>#REF!</v>
          </cell>
        </row>
        <row r="100">
          <cell r="B100" t="str">
            <v>Associate and JV add-back</v>
          </cell>
          <cell r="C100" t="str">
            <v>ASSOC_JV_ADDBK</v>
          </cell>
          <cell r="D100" t="e">
            <v>#REF!</v>
          </cell>
        </row>
        <row r="101">
          <cell r="B101" t="str">
            <v>Profit/(loss) on sale of assets</v>
          </cell>
          <cell r="C101" t="str">
            <v>PL_SALE_ASSETS</v>
          </cell>
          <cell r="D101" t="e">
            <v>#REF!</v>
          </cell>
        </row>
        <row r="102">
          <cell r="B102" t="str">
            <v>Other non-cash adjustments</v>
          </cell>
          <cell r="C102" t="str">
            <v>OTH_NONCASH_ADJ</v>
          </cell>
          <cell r="D102" t="e">
            <v>#REF!</v>
          </cell>
        </row>
        <row r="103">
          <cell r="B103" t="str">
            <v>Other DACF adjustments</v>
          </cell>
          <cell r="C103" t="str">
            <v>OTH_DACF_ADJ</v>
          </cell>
          <cell r="D103" t="e">
            <v>#REF!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e">
            <v>#REF!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e">
            <v>#REF!</v>
          </cell>
        </row>
        <row r="106">
          <cell r="B106" t="str">
            <v>Cash interest expense</v>
          </cell>
          <cell r="C106" t="str">
            <v>CASH_INT_EXP</v>
          </cell>
          <cell r="D106" t="e">
            <v>#REF!</v>
          </cell>
        </row>
        <row r="107">
          <cell r="B107" t="str">
            <v>Cash tax expense</v>
          </cell>
          <cell r="C107" t="str">
            <v>CASH_TAX_EXP</v>
          </cell>
          <cell r="D107" t="e">
            <v>#REF!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e">
            <v>#REF!</v>
          </cell>
        </row>
        <row r="109">
          <cell r="B109" t="str">
            <v>Capex maintenance</v>
          </cell>
          <cell r="C109" t="str">
            <v>CAPEX_MAINTENANCE</v>
          </cell>
          <cell r="D109" t="e">
            <v>#REF!</v>
          </cell>
        </row>
        <row r="110">
          <cell r="B110" t="str">
            <v>Capex expansion</v>
          </cell>
          <cell r="C110" t="str">
            <v>CAPEX_EXPANSION</v>
          </cell>
          <cell r="D110" t="e">
            <v>#REF!</v>
          </cell>
        </row>
        <row r="111">
          <cell r="B111" t="str">
            <v>Non-PP&amp;E capex</v>
          </cell>
          <cell r="C111" t="str">
            <v>NONPPE_CAPEX</v>
          </cell>
          <cell r="D111" t="e">
            <v>#REF!</v>
          </cell>
        </row>
        <row r="112">
          <cell r="B112" t="str">
            <v>Dividends paid to minorities</v>
          </cell>
          <cell r="C112" t="str">
            <v>DIVDS_PD_MINORITIES</v>
          </cell>
          <cell r="D112" t="e">
            <v>#REF!</v>
          </cell>
        </row>
        <row r="114">
          <cell r="B114" t="str">
            <v>License revenue</v>
          </cell>
          <cell r="C114" t="str">
            <v>LICENSE_REV</v>
          </cell>
          <cell r="D114" t="e">
            <v>#REF!</v>
          </cell>
        </row>
        <row r="115">
          <cell r="B115" t="str">
            <v>Maintenance revenue</v>
          </cell>
          <cell r="C115" t="str">
            <v>MAINTEN_REV</v>
          </cell>
          <cell r="D115" t="e">
            <v>#REF!</v>
          </cell>
        </row>
        <row r="116">
          <cell r="B116" t="str">
            <v>Number of employees</v>
          </cell>
          <cell r="C116" t="str">
            <v>EMPLOYEES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</row>
        <row r="120">
          <cell r="B120" t="str">
            <v>Sales - % United States</v>
          </cell>
          <cell r="C120" t="str">
            <v>SALES_US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32">
          <cell r="B132" t="str">
            <v>Sales - % Central &amp; Eastern Europe</v>
          </cell>
          <cell r="C132" t="str">
            <v>SALES_CEE</v>
          </cell>
        </row>
        <row r="133">
          <cell r="B133" t="str">
            <v>Sales - % Middle East</v>
          </cell>
          <cell r="C133" t="str">
            <v>SALES_ME</v>
          </cell>
        </row>
        <row r="134">
          <cell r="B134" t="str">
            <v>Sales - % Total Africa</v>
          </cell>
          <cell r="C134" t="str">
            <v>SALES_TOT_AFRICA</v>
          </cell>
        </row>
        <row r="135">
          <cell r="B135" t="str">
            <v>Sales - % Russia</v>
          </cell>
          <cell r="C135" t="str">
            <v>SALES_RUSSIA</v>
          </cell>
        </row>
        <row r="136">
          <cell r="B136" t="str">
            <v>Sales - % Other EMEA</v>
          </cell>
          <cell r="C136" t="str">
            <v>SALES_OTH_EMEA</v>
          </cell>
        </row>
        <row r="137">
          <cell r="B137" t="str">
            <v>Sales - Total % Asia (incl Australia &amp; New Zealand)</v>
          </cell>
          <cell r="C137" t="str">
            <v>SALES_TOT_ASIA</v>
          </cell>
        </row>
        <row r="138">
          <cell r="B138" t="str">
            <v>Sales - % Japan</v>
          </cell>
          <cell r="C138" t="str">
            <v>SALES_JAPAN</v>
          </cell>
        </row>
        <row r="139">
          <cell r="B139" t="str">
            <v>Sales - % China</v>
          </cell>
          <cell r="C139" t="str">
            <v>SALES_CHINA</v>
          </cell>
        </row>
        <row r="140">
          <cell r="B140" t="str">
            <v>Sales - % India</v>
          </cell>
          <cell r="C140" t="str">
            <v>SALES_INDIA</v>
          </cell>
        </row>
        <row r="141">
          <cell r="B141" t="str">
            <v>Sales - % Other Asia</v>
          </cell>
          <cell r="C141" t="str">
            <v>SALES_OTH_AEJ</v>
          </cell>
        </row>
        <row r="142">
          <cell r="B142" t="str">
            <v>Sales - % Others</v>
          </cell>
          <cell r="C142" t="str">
            <v>SALES_OTHER</v>
          </cell>
        </row>
        <row r="143">
          <cell r="B143" t="str">
            <v>Sales -% Consumer (C)</v>
          </cell>
          <cell r="C143" t="str">
            <v>SALES_CONS</v>
          </cell>
        </row>
        <row r="144">
          <cell r="B144" t="str">
            <v>Sales -% Industry (I)</v>
          </cell>
          <cell r="C144" t="str">
            <v>SALES_IND</v>
          </cell>
        </row>
        <row r="145">
          <cell r="B145" t="str">
            <v>Sales -% Government (G)</v>
          </cell>
          <cell r="C145" t="str">
            <v>SALES_GOV</v>
          </cell>
        </row>
        <row r="146">
          <cell r="B146" t="str">
            <v>Sales - % Industry Sub-Segment: Financial Services</v>
          </cell>
          <cell r="C146" t="str">
            <v>SALES_FINAN</v>
          </cell>
        </row>
        <row r="147">
          <cell r="B147" t="str">
            <v>Sales (%) SMB</v>
          </cell>
          <cell r="C147" t="str">
            <v>SALES_SMB</v>
          </cell>
        </row>
        <row r="148">
          <cell r="B148" t="str">
            <v>Sales - % from Captive Financing Business</v>
          </cell>
          <cell r="C148" t="str">
            <v>REV_FIN_SEGMENT</v>
          </cell>
        </row>
        <row r="149">
          <cell r="B149" t="str">
            <v>Operating Earnings - % from Captive Financing Business</v>
          </cell>
          <cell r="C149" t="str">
            <v>EBIT_FIN_SEGMENT</v>
          </cell>
        </row>
        <row r="151">
          <cell r="B151" t="str">
            <v>Sales - % FX: British Pounds/Pence</v>
          </cell>
          <cell r="C151" t="str">
            <v>SALES_FX_GPB</v>
          </cell>
        </row>
        <row r="152">
          <cell r="B152" t="str">
            <v>Sales - % FX: Euro</v>
          </cell>
          <cell r="C152" t="str">
            <v>SALES_FX_EUR</v>
          </cell>
        </row>
        <row r="153">
          <cell r="B153" t="str">
            <v>Sales - % FX: New Russian Ruble</v>
          </cell>
          <cell r="C153" t="str">
            <v>SALES_FX_RUB</v>
          </cell>
        </row>
        <row r="154">
          <cell r="B154" t="str">
            <v>Sales - % FX: U.S. Dollar</v>
          </cell>
          <cell r="C154" t="str">
            <v>SALES_FX_USD</v>
          </cell>
        </row>
        <row r="155">
          <cell r="B155" t="str">
            <v>Sales - % FX: Brazilian Real</v>
          </cell>
          <cell r="C155" t="str">
            <v>SALES_FX_BRL</v>
          </cell>
        </row>
        <row r="156">
          <cell r="B156" t="str">
            <v>Sales - % FX: Japanese Yen</v>
          </cell>
          <cell r="C156" t="str">
            <v>SALES_FX_YEN</v>
          </cell>
        </row>
        <row r="157">
          <cell r="B157" t="str">
            <v>Sales - % FX: Chinese Renminbi</v>
          </cell>
          <cell r="C157" t="str">
            <v>SALES_FX_CNY</v>
          </cell>
        </row>
        <row r="158">
          <cell r="B158" t="str">
            <v>Sales - % FX: Indian Rupee</v>
          </cell>
          <cell r="C158" t="str">
            <v>SALES_FX_INR</v>
          </cell>
        </row>
        <row r="159">
          <cell r="B159" t="str">
            <v>Sales - % FX: Canadian Dollar</v>
          </cell>
          <cell r="C159" t="str">
            <v>SALES_FX_CAD</v>
          </cell>
        </row>
        <row r="160">
          <cell r="B160" t="str">
            <v>Sales - % FX: Mexican Peso</v>
          </cell>
          <cell r="C160" t="str">
            <v>SALES_FX_MXN</v>
          </cell>
        </row>
        <row r="161">
          <cell r="B161" t="str">
            <v>Sales - % FX: Colombian Peso</v>
          </cell>
          <cell r="C161" t="str">
            <v>SALES_FX_COP</v>
          </cell>
        </row>
        <row r="162">
          <cell r="B162" t="str">
            <v>Sales - % FX: Argentine Peso</v>
          </cell>
          <cell r="C162" t="str">
            <v>SALES_FX_ARS</v>
          </cell>
        </row>
        <row r="163">
          <cell r="B163" t="str">
            <v>Sales - % FX: Chilean Peso</v>
          </cell>
          <cell r="C163" t="str">
            <v>SALES_FX_CLP</v>
          </cell>
        </row>
        <row r="164">
          <cell r="B164" t="str">
            <v>Sales - % FX: Venezuelan bolivar</v>
          </cell>
          <cell r="C164" t="str">
            <v>SALES_FX_VEF</v>
          </cell>
        </row>
        <row r="165">
          <cell r="B165" t="str">
            <v>Sales - % FX: Other Currency</v>
          </cell>
          <cell r="C165" t="str">
            <v>SALES_FX_OTH</v>
          </cell>
        </row>
        <row r="183">
          <cell r="B183" t="str">
            <v>Book value per share, BVPS (Pub)</v>
          </cell>
          <cell r="C183" t="str">
            <v>BVPS_PUB</v>
          </cell>
          <cell r="D183" t="e">
            <v>#REF!</v>
          </cell>
        </row>
        <row r="184">
          <cell r="B184" t="str">
            <v>DPS, dividend per share (Pub)</v>
          </cell>
          <cell r="C184" t="str">
            <v>DPS_PUB</v>
          </cell>
          <cell r="D184" t="e">
            <v>#REF!</v>
          </cell>
        </row>
        <row r="185">
          <cell r="B185" t="str">
            <v>Special dividend per share</v>
          </cell>
          <cell r="C185" t="str">
            <v>DPS_SPECIAL_PUB</v>
          </cell>
          <cell r="D185" t="e">
            <v>#REF!</v>
          </cell>
        </row>
        <row r="186">
          <cell r="B186" t="str">
            <v>EBITDA (Pub)</v>
          </cell>
          <cell r="C186" t="str">
            <v>EBITDA_PUB</v>
          </cell>
          <cell r="D186" t="e">
            <v>#REF!</v>
          </cell>
        </row>
        <row r="187">
          <cell r="B187" t="str">
            <v>EPS (Pub)</v>
          </cell>
          <cell r="C187" t="str">
            <v>EPS_PUB</v>
          </cell>
          <cell r="D187" t="e">
            <v>#REF!</v>
          </cell>
        </row>
        <row r="188">
          <cell r="B188" t="str">
            <v>Consensus earnings equivalent estimate</v>
          </cell>
          <cell r="C188" t="str">
            <v>CEEE_EPS</v>
          </cell>
          <cell r="D188" t="e">
            <v>#REF!</v>
          </cell>
        </row>
        <row r="189">
          <cell r="B189" t="str">
            <v>EPS (excl. ESO) (Pub)</v>
          </cell>
          <cell r="C189" t="str">
            <v>EPS_PUB_EX_ESO</v>
          </cell>
          <cell r="D189" t="e">
            <v>#REF!</v>
          </cell>
        </row>
        <row r="190">
          <cell r="B190" t="str">
            <v>EV adjustment (Pub)</v>
          </cell>
          <cell r="C190" t="str">
            <v>EV_ADJ_PUB</v>
          </cell>
          <cell r="D190" t="e">
            <v>#REF!</v>
          </cell>
        </row>
        <row r="191">
          <cell r="B191" t="str">
            <v>Net debt (Pub)</v>
          </cell>
          <cell r="C191" t="str">
            <v>NET_DEBT_PUB</v>
          </cell>
          <cell r="D191" t="e">
            <v>#REF!</v>
          </cell>
        </row>
        <row r="192">
          <cell r="B192" t="str">
            <v>Net income (Pub)</v>
          </cell>
          <cell r="C192" t="str">
            <v>NI_PUB</v>
          </cell>
          <cell r="D192" t="e">
            <v>#REF!</v>
          </cell>
        </row>
        <row r="193">
          <cell r="B193" t="str">
            <v>EBIT, operating profit (Pub)</v>
          </cell>
          <cell r="C193" t="str">
            <v>EBIT_PUB</v>
          </cell>
          <cell r="D193" t="e">
            <v>#REF!</v>
          </cell>
        </row>
        <row r="194">
          <cell r="B194" t="str">
            <v>Pre-tax profit (Pub)</v>
          </cell>
          <cell r="C194" t="str">
            <v>PTP_PUB</v>
          </cell>
          <cell r="D194" t="e">
            <v>#REF!</v>
          </cell>
        </row>
        <row r="195">
          <cell r="B195" t="str">
            <v>Sales, revenue (Pub)</v>
          </cell>
          <cell r="C195" t="str">
            <v>REVS_PUB</v>
          </cell>
          <cell r="D195" t="e">
            <v>#REF!</v>
          </cell>
        </row>
        <row r="196">
          <cell r="B196" t="str">
            <v>Total shareholders' equity (Pub)</v>
          </cell>
          <cell r="C196" t="str">
            <v>EQ_PUB</v>
          </cell>
          <cell r="D196" t="e">
            <v>#REF!</v>
          </cell>
        </row>
        <row r="198">
          <cell r="B198" t="str">
            <v>Provision for income tax</v>
          </cell>
          <cell r="C198" t="str">
            <v>PROV_INC_TAX</v>
          </cell>
          <cell r="D198" t="e">
            <v>#REF!</v>
          </cell>
        </row>
        <row r="199">
          <cell r="B199" t="str">
            <v>Minority interest</v>
          </cell>
          <cell r="C199" t="str">
            <v>INC_MINORITY</v>
          </cell>
          <cell r="D199" t="e">
            <v>#REF!</v>
          </cell>
        </row>
        <row r="200">
          <cell r="B200" t="str">
            <v>Net income (pre-preferred dividends)</v>
          </cell>
          <cell r="C200" t="str">
            <v>NI_PRE_PREF</v>
          </cell>
          <cell r="D200" t="e">
            <v>#REF!</v>
          </cell>
        </row>
        <row r="201">
          <cell r="B201" t="str">
            <v>Preferred dividends</v>
          </cell>
          <cell r="C201" t="str">
            <v>PREF_DIV</v>
          </cell>
          <cell r="D201" t="e">
            <v>#REF!</v>
          </cell>
        </row>
        <row r="202">
          <cell r="B202" t="str">
            <v>Net income (pre-exceptionals)</v>
          </cell>
          <cell r="C202" t="str">
            <v>NET_EARNING</v>
          </cell>
          <cell r="D202" t="e">
            <v>#REF!</v>
          </cell>
        </row>
        <row r="203">
          <cell r="B203" t="str">
            <v>Post-tax exceptionals</v>
          </cell>
          <cell r="C203" t="str">
            <v>TAX_EXC</v>
          </cell>
          <cell r="D203" t="e">
            <v>#REF!</v>
          </cell>
        </row>
        <row r="204">
          <cell r="B204" t="str">
            <v>Net income (post-exceptionals)</v>
          </cell>
          <cell r="C204" t="str">
            <v>NET_INC</v>
          </cell>
          <cell r="D204" t="e">
            <v>#REF!</v>
          </cell>
        </row>
        <row r="205">
          <cell r="B205" t="str">
            <v>EPS (pre-exceptionals, basic)</v>
          </cell>
          <cell r="C205" t="str">
            <v>EPS</v>
          </cell>
          <cell r="D205" t="e">
            <v>#REF!</v>
          </cell>
        </row>
        <row r="206">
          <cell r="B206" t="str">
            <v>EPS (pre-exceptionals, diluted)</v>
          </cell>
          <cell r="C206" t="str">
            <v>EPS_FUL_DIL</v>
          </cell>
          <cell r="D206" t="e">
            <v>#REF!</v>
          </cell>
        </row>
        <row r="207">
          <cell r="B207" t="str">
            <v>EPS (post-exceptionals, basic)</v>
          </cell>
          <cell r="C207" t="str">
            <v>EPS_POST_BASIC</v>
          </cell>
          <cell r="D207" t="e">
            <v>#REF!</v>
          </cell>
        </row>
        <row r="208">
          <cell r="B208" t="str">
            <v>EPS (post-exceptionals, diluted)</v>
          </cell>
          <cell r="C208" t="str">
            <v>FULLY_DIL_EPS</v>
          </cell>
          <cell r="D208" t="e">
            <v>#REF!</v>
          </cell>
        </row>
        <row r="209">
          <cell r="B209" t="str">
            <v>Common dividends paid</v>
          </cell>
          <cell r="C209" t="str">
            <v>COMMON_DIV_PAID</v>
          </cell>
          <cell r="D209" t="e">
            <v>#REF!</v>
          </cell>
        </row>
        <row r="210">
          <cell r="B210" t="str">
            <v>DPS, dividend per share</v>
          </cell>
          <cell r="C210" t="str">
            <v>DPS</v>
          </cell>
          <cell r="D210" t="e">
            <v>#REF!</v>
          </cell>
        </row>
        <row r="211">
          <cell r="B211" t="str">
            <v>Weighted average shares outstanding, basic</v>
          </cell>
          <cell r="C211" t="str">
            <v>SH</v>
          </cell>
        </row>
        <row r="212">
          <cell r="B212" t="str">
            <v>Diluted average shares outstanding (mn)</v>
          </cell>
          <cell r="C212" t="str">
            <v>DILUTE_SHARES</v>
          </cell>
        </row>
        <row r="213">
          <cell r="B213" t="str">
            <v>Period-end shares outstanding</v>
          </cell>
          <cell r="C213" t="str">
            <v>NON_OP_ADD</v>
          </cell>
        </row>
        <row r="215">
          <cell r="B215" t="str">
            <v>Marginal tax rate</v>
          </cell>
          <cell r="C215" t="str">
            <v>MARGIN_TAX_RATE</v>
          </cell>
        </row>
        <row r="217">
          <cell r="B217" t="str">
            <v>Fair value of grant</v>
          </cell>
          <cell r="C217" t="str">
            <v>FV_GRANT</v>
          </cell>
          <cell r="D217" t="e">
            <v>#REF!</v>
          </cell>
        </row>
        <row r="218">
          <cell r="B218" t="str">
            <v>ESO expense (post-tax)</v>
          </cell>
          <cell r="C218" t="str">
            <v>ESO_POST_TAX</v>
          </cell>
          <cell r="D218" t="e">
            <v>#REF!</v>
          </cell>
        </row>
        <row r="219">
          <cell r="B219" t="str">
            <v>EPS (excl. ESO expense, basic)</v>
          </cell>
          <cell r="C219" t="str">
            <v>EPS_EX_ESO_B</v>
          </cell>
          <cell r="D219" t="e">
            <v>#REF!</v>
          </cell>
        </row>
        <row r="220">
          <cell r="B220" t="str">
            <v>EPS (excl. ESO expense, diluted)</v>
          </cell>
          <cell r="C220" t="str">
            <v>EPS_EX_ESO_D</v>
          </cell>
          <cell r="D220" t="e">
            <v>#REF!</v>
          </cell>
        </row>
        <row r="223">
          <cell r="B223" t="str">
            <v>BVPS, book value per share</v>
          </cell>
          <cell r="C223" t="str">
            <v>BVPS</v>
          </cell>
          <cell r="D223" t="e">
            <v>#REF!</v>
          </cell>
        </row>
        <row r="228">
          <cell r="B228" t="str">
            <v>Shares repurchased during period</v>
          </cell>
          <cell r="C228" t="str">
            <v>REPUR_ACTUAL</v>
          </cell>
          <cell r="D228" t="e">
            <v>#REF!</v>
          </cell>
        </row>
        <row r="230">
          <cell r="B230" t="str">
            <v>Net income (pre-preferred dividends)</v>
          </cell>
          <cell r="C230" t="str">
            <v>CF_NI_PRE_PREF</v>
          </cell>
          <cell r="D230" t="e">
            <v>#REF!</v>
          </cell>
        </row>
      </sheetData>
      <sheetData sheetId="12">
        <row r="1">
          <cell r="A1" t="str">
            <v>Issuer: Nuance Communications Inc.</v>
          </cell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>
            <v>2006</v>
          </cell>
          <cell r="M1">
            <v>2007</v>
          </cell>
          <cell r="N1">
            <v>2008</v>
          </cell>
          <cell r="O1">
            <v>2009</v>
          </cell>
          <cell r="P1">
            <v>2010</v>
          </cell>
          <cell r="Q1">
            <v>2011</v>
          </cell>
          <cell r="R1">
            <v>2012</v>
          </cell>
          <cell r="S1">
            <v>2013</v>
          </cell>
          <cell r="T1">
            <v>2014</v>
          </cell>
          <cell r="U1">
            <v>2015</v>
          </cell>
          <cell r="V1">
            <v>2016</v>
          </cell>
          <cell r="W1" t="str">
            <v>2017</v>
          </cell>
          <cell r="X1" t="str">
            <v>2018</v>
          </cell>
          <cell r="Z1" t="str">
            <v>2005 Q1</v>
          </cell>
          <cell r="AA1" t="str">
            <v>2005 Q2</v>
          </cell>
          <cell r="AB1" t="str">
            <v>2005 Q3</v>
          </cell>
          <cell r="AC1" t="str">
            <v>2005 Q4</v>
          </cell>
          <cell r="AD1" t="str">
            <v>2006 Q1</v>
          </cell>
          <cell r="AE1" t="str">
            <v>2006 Q2</v>
          </cell>
          <cell r="AF1" t="str">
            <v>2006 Q3</v>
          </cell>
          <cell r="AG1" t="str">
            <v>2006 Q4</v>
          </cell>
          <cell r="AH1" t="str">
            <v>2007 Q1</v>
          </cell>
          <cell r="AI1" t="str">
            <v>2007 Q2</v>
          </cell>
          <cell r="AJ1" t="str">
            <v>2007 Q3</v>
          </cell>
          <cell r="AK1" t="str">
            <v>2007 Q4</v>
          </cell>
          <cell r="AL1" t="str">
            <v>2008 Q1</v>
          </cell>
          <cell r="AM1" t="str">
            <v>2008 Q2</v>
          </cell>
          <cell r="AN1" t="str">
            <v>2008 Q3</v>
          </cell>
          <cell r="AO1" t="str">
            <v>2008 Q4</v>
          </cell>
          <cell r="AP1" t="str">
            <v>2009 Q1</v>
          </cell>
          <cell r="AQ1" t="str">
            <v>2009 Q2</v>
          </cell>
          <cell r="AR1" t="str">
            <v>2009 Q3</v>
          </cell>
          <cell r="AS1" t="str">
            <v>2009 Q4</v>
          </cell>
          <cell r="AT1" t="str">
            <v>2010 Q1</v>
          </cell>
          <cell r="AU1" t="str">
            <v>2010 Q2</v>
          </cell>
          <cell r="AV1" t="str">
            <v>2010 Q3</v>
          </cell>
          <cell r="AW1" t="str">
            <v>2010 Q4</v>
          </cell>
          <cell r="AX1" t="str">
            <v>2011 Q1</v>
          </cell>
          <cell r="AY1" t="str">
            <v>2011 Q2</v>
          </cell>
          <cell r="AZ1" t="str">
            <v>2011 Q3</v>
          </cell>
          <cell r="BA1" t="str">
            <v>2011 Q4</v>
          </cell>
          <cell r="BB1" t="str">
            <v>2012 Q1</v>
          </cell>
          <cell r="BC1" t="str">
            <v>2012 Q2</v>
          </cell>
          <cell r="BD1" t="str">
            <v>2012 Q3</v>
          </cell>
          <cell r="BE1" t="str">
            <v>2012 Q4</v>
          </cell>
          <cell r="BF1" t="str">
            <v>2013 Q1</v>
          </cell>
          <cell r="BG1" t="str">
            <v>2013 Q2</v>
          </cell>
          <cell r="BH1" t="str">
            <v>2013 Q3</v>
          </cell>
          <cell r="BI1" t="str">
            <v>2013 Q4</v>
          </cell>
          <cell r="BJ1" t="str">
            <v>2014 Q1</v>
          </cell>
          <cell r="BK1" t="str">
            <v>2014 Q2</v>
          </cell>
          <cell r="BL1" t="str">
            <v>2014 Q3</v>
          </cell>
          <cell r="BM1" t="str">
            <v>2014 Q4</v>
          </cell>
          <cell r="BN1" t="str">
            <v>2015 Q1</v>
          </cell>
          <cell r="BO1" t="str">
            <v>2015 Q2</v>
          </cell>
          <cell r="BP1" t="str">
            <v>2015 Q3</v>
          </cell>
          <cell r="BQ1" t="str">
            <v>2015 Q4</v>
          </cell>
          <cell r="BR1" t="str">
            <v>2016 Q1</v>
          </cell>
          <cell r="BS1" t="str">
            <v>2016 Q2</v>
          </cell>
          <cell r="BT1" t="str">
            <v>2016 Q3</v>
          </cell>
          <cell r="BU1" t="str">
            <v>2016 Q4</v>
          </cell>
          <cell r="BV1" t="str">
            <v>2017 Q1</v>
          </cell>
          <cell r="BW1" t="str">
            <v>2017 Q2</v>
          </cell>
          <cell r="BX1" t="str">
            <v>2017 Q3</v>
          </cell>
          <cell r="BY1" t="str">
            <v>2017 Q4</v>
          </cell>
          <cell r="BZ1" t="str">
            <v>2018 Q1</v>
          </cell>
          <cell r="CA1" t="str">
            <v>2018 Q2</v>
          </cell>
          <cell r="CB1" t="str">
            <v>2018 Q3</v>
          </cell>
          <cell r="CC1" t="str">
            <v>2018 Q4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Estimate</v>
          </cell>
          <cell r="V2" t="str">
            <v>Estimate</v>
          </cell>
          <cell r="W2" t="str">
            <v>Estimate</v>
          </cell>
          <cell r="X2" t="str">
            <v>Estimate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Actual</v>
          </cell>
          <cell r="BM2" t="str">
            <v>Actual</v>
          </cell>
          <cell r="BN2" t="str">
            <v>Actual</v>
          </cell>
          <cell r="BO2" t="str">
            <v>Actual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  <cell r="BX2" t="str">
            <v>Estimate</v>
          </cell>
          <cell r="BY2" t="str">
            <v>Estimate</v>
          </cell>
          <cell r="BZ2" t="str">
            <v>Estimate</v>
          </cell>
          <cell r="CA2" t="str">
            <v>Estimate</v>
          </cell>
          <cell r="CB2" t="str">
            <v>Estimate</v>
          </cell>
          <cell r="CC2" t="str">
            <v>Estimate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F3">
            <v>36799</v>
          </cell>
          <cell r="G3">
            <v>37164</v>
          </cell>
          <cell r="H3">
            <v>37529</v>
          </cell>
          <cell r="I3">
            <v>37894</v>
          </cell>
          <cell r="J3">
            <v>38260</v>
          </cell>
          <cell r="K3">
            <v>38625</v>
          </cell>
          <cell r="L3">
            <v>38990</v>
          </cell>
          <cell r="M3">
            <v>39355</v>
          </cell>
          <cell r="N3">
            <v>39721</v>
          </cell>
          <cell r="O3">
            <v>40086</v>
          </cell>
          <cell r="P3">
            <v>40451</v>
          </cell>
          <cell r="Q3">
            <v>40816</v>
          </cell>
          <cell r="R3">
            <v>41182</v>
          </cell>
          <cell r="S3">
            <v>41547</v>
          </cell>
          <cell r="T3">
            <v>41912</v>
          </cell>
          <cell r="U3">
            <v>42277</v>
          </cell>
          <cell r="V3">
            <v>42643</v>
          </cell>
          <cell r="W3">
            <v>43008</v>
          </cell>
          <cell r="X3">
            <v>43373</v>
          </cell>
          <cell r="Z3">
            <v>38352</v>
          </cell>
          <cell r="AA3">
            <v>38442</v>
          </cell>
          <cell r="AB3">
            <v>38533</v>
          </cell>
          <cell r="AC3">
            <v>38625</v>
          </cell>
          <cell r="AD3">
            <v>38717</v>
          </cell>
          <cell r="AE3">
            <v>38807</v>
          </cell>
          <cell r="AF3">
            <v>38898</v>
          </cell>
          <cell r="AG3">
            <v>38990</v>
          </cell>
          <cell r="AH3">
            <v>39082</v>
          </cell>
          <cell r="AI3">
            <v>39172</v>
          </cell>
          <cell r="AJ3">
            <v>39263</v>
          </cell>
          <cell r="AK3">
            <v>39355</v>
          </cell>
          <cell r="AL3">
            <v>39447</v>
          </cell>
          <cell r="AM3">
            <v>39538</v>
          </cell>
          <cell r="AN3">
            <v>39629</v>
          </cell>
          <cell r="AO3">
            <v>39721</v>
          </cell>
          <cell r="AP3">
            <v>39813</v>
          </cell>
          <cell r="AQ3">
            <v>39903</v>
          </cell>
          <cell r="AR3">
            <v>39994</v>
          </cell>
          <cell r="AS3">
            <v>40086</v>
          </cell>
          <cell r="AT3">
            <v>40178</v>
          </cell>
          <cell r="AU3">
            <v>40268</v>
          </cell>
          <cell r="AV3">
            <v>40359</v>
          </cell>
          <cell r="AW3">
            <v>40451</v>
          </cell>
          <cell r="AX3">
            <v>40543</v>
          </cell>
          <cell r="AY3">
            <v>40633</v>
          </cell>
          <cell r="AZ3">
            <v>40724</v>
          </cell>
          <cell r="BA3">
            <v>40816</v>
          </cell>
          <cell r="BB3">
            <v>40908</v>
          </cell>
          <cell r="BC3">
            <v>40999</v>
          </cell>
          <cell r="BD3">
            <v>41090</v>
          </cell>
          <cell r="BE3">
            <v>41182</v>
          </cell>
          <cell r="BF3">
            <v>41274</v>
          </cell>
          <cell r="BG3">
            <v>41364</v>
          </cell>
          <cell r="BH3">
            <v>41455</v>
          </cell>
          <cell r="BI3">
            <v>41547</v>
          </cell>
          <cell r="BJ3">
            <v>41639</v>
          </cell>
          <cell r="BK3">
            <v>41729</v>
          </cell>
          <cell r="BL3">
            <v>41820</v>
          </cell>
          <cell r="BM3">
            <v>41912</v>
          </cell>
          <cell r="BN3">
            <v>42004</v>
          </cell>
          <cell r="BO3">
            <v>42094</v>
          </cell>
          <cell r="BP3">
            <v>42185</v>
          </cell>
          <cell r="BQ3">
            <v>42277</v>
          </cell>
          <cell r="BR3">
            <v>42369</v>
          </cell>
          <cell r="BS3">
            <v>42460</v>
          </cell>
          <cell r="BT3">
            <v>42551</v>
          </cell>
          <cell r="BU3">
            <v>42643</v>
          </cell>
          <cell r="BV3">
            <v>42735</v>
          </cell>
          <cell r="BW3">
            <v>42825</v>
          </cell>
          <cell r="BX3">
            <v>42916</v>
          </cell>
          <cell r="BY3">
            <v>43008</v>
          </cell>
          <cell r="BZ3">
            <v>43100</v>
          </cell>
          <cell r="CA3">
            <v>43190</v>
          </cell>
          <cell r="CB3">
            <v>43281</v>
          </cell>
          <cell r="CC3">
            <v>43373</v>
          </cell>
        </row>
        <row r="4">
          <cell r="A4" t="str">
            <v>Issuer: Nuance Communications Inc.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Reference Data</v>
          </cell>
          <cell r="B5">
            <v>0</v>
          </cell>
          <cell r="C5">
            <v>0</v>
          </cell>
          <cell r="D5">
            <v>0</v>
          </cell>
        </row>
        <row r="6">
          <cell r="B6" t="str">
            <v>Issuer Name</v>
          </cell>
          <cell r="C6" t="str">
            <v>Issuer Name</v>
          </cell>
          <cell r="E6" t="str">
            <v>Nuance Communications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  <cell r="B8">
            <v>0</v>
          </cell>
          <cell r="C8">
            <v>0</v>
          </cell>
          <cell r="D8">
            <v>0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  <cell r="B10">
            <v>0</v>
          </cell>
          <cell r="C10">
            <v>0</v>
          </cell>
          <cell r="D10">
            <v>0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232.38799999999998</v>
          </cell>
          <cell r="L11">
            <v>401.42899999999997</v>
          </cell>
          <cell r="M11">
            <v>613.69399999999996</v>
          </cell>
          <cell r="N11">
            <v>918.84699999999998</v>
          </cell>
          <cell r="O11">
            <v>1010.2909999999999</v>
          </cell>
          <cell r="P11">
            <v>1195.672</v>
          </cell>
          <cell r="Q11">
            <v>1393.9380000000001</v>
          </cell>
          <cell r="R11">
            <v>1738.0649999999998</v>
          </cell>
          <cell r="S11">
            <v>1957.63</v>
          </cell>
          <cell r="T11">
            <v>1987.085</v>
          </cell>
          <cell r="U11">
            <v>1954.7234094571374</v>
          </cell>
          <cell r="V11">
            <v>1935.6136944196974</v>
          </cell>
          <cell r="W11">
            <v>1954.4814013509908</v>
          </cell>
          <cell r="X11">
            <v>1973.7964808778181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75.551999999999992</v>
          </cell>
          <cell r="AE11">
            <v>71.727999999999994</v>
          </cell>
          <cell r="AF11">
            <v>120.989</v>
          </cell>
          <cell r="AG11">
            <v>133.16</v>
          </cell>
          <cell r="AH11">
            <v>134.91800000000001</v>
          </cell>
          <cell r="AI11">
            <v>134.607</v>
          </cell>
          <cell r="AJ11">
            <v>156.94999999999999</v>
          </cell>
          <cell r="AK11">
            <v>187.21899999999999</v>
          </cell>
          <cell r="AL11">
            <v>209.05200000000002</v>
          </cell>
          <cell r="AM11">
            <v>219.86799999999999</v>
          </cell>
          <cell r="AN11">
            <v>229.24</v>
          </cell>
          <cell r="AO11">
            <v>260.68700000000001</v>
          </cell>
          <cell r="AP11">
            <v>244.44300000000001</v>
          </cell>
          <cell r="AQ11">
            <v>238.8</v>
          </cell>
          <cell r="AR11">
            <v>251.3</v>
          </cell>
          <cell r="AS11">
            <v>275.74799999999999</v>
          </cell>
          <cell r="AT11">
            <v>284.59899999999999</v>
          </cell>
          <cell r="AU11">
            <v>292.83100000000002</v>
          </cell>
          <cell r="AV11">
            <v>293.38399999999996</v>
          </cell>
          <cell r="AW11">
            <v>324.858</v>
          </cell>
          <cell r="AX11">
            <v>317.262</v>
          </cell>
          <cell r="AY11">
            <v>332.01</v>
          </cell>
          <cell r="AZ11">
            <v>345.13099999999997</v>
          </cell>
          <cell r="BA11">
            <v>399.53499999999997</v>
          </cell>
          <cell r="BB11">
            <v>382.04900000000004</v>
          </cell>
          <cell r="BC11">
            <v>417.721</v>
          </cell>
          <cell r="BD11">
            <v>448.20700000000005</v>
          </cell>
          <cell r="BE11">
            <v>490.08800000000002</v>
          </cell>
          <cell r="BF11">
            <v>492.41700000000003</v>
          </cell>
          <cell r="BG11">
            <v>484.03</v>
          </cell>
          <cell r="BH11">
            <v>490.79399999999998</v>
          </cell>
          <cell r="BI11">
            <v>490.38900000000001</v>
          </cell>
          <cell r="BJ11">
            <v>490.04500000000002</v>
          </cell>
          <cell r="BK11">
            <v>489.97300000000001</v>
          </cell>
          <cell r="BL11">
            <v>486.81400000000002</v>
          </cell>
          <cell r="BM11">
            <v>520.25299999999993</v>
          </cell>
          <cell r="BN11">
            <v>489.03</v>
          </cell>
          <cell r="BO11">
            <v>488.06299999999999</v>
          </cell>
          <cell r="BP11">
            <v>478.38733258660477</v>
          </cell>
          <cell r="BQ11">
            <v>499.24307687053272</v>
          </cell>
          <cell r="BR11">
            <v>476.5238092869339</v>
          </cell>
          <cell r="BS11">
            <v>484.09609029535795</v>
          </cell>
          <cell r="BT11">
            <v>476.38240850337098</v>
          </cell>
          <cell r="BU11">
            <v>498.61138633403453</v>
          </cell>
          <cell r="BV11">
            <v>480.98269971893853</v>
          </cell>
          <cell r="BW11">
            <v>487.77659690088069</v>
          </cell>
          <cell r="BX11">
            <v>480.75389026609309</v>
          </cell>
          <cell r="BY11">
            <v>504.96821446507863</v>
          </cell>
          <cell r="BZ11">
            <v>485.05232870310249</v>
          </cell>
          <cell r="CA11">
            <v>491.33718545953604</v>
          </cell>
          <cell r="CB11">
            <v>485.61396076159622</v>
          </cell>
          <cell r="CC11">
            <v>511.79300595358342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-59.932000000000002</v>
          </cell>
          <cell r="L12">
            <v>-106.654</v>
          </cell>
          <cell r="M12">
            <v>-180.20999999999998</v>
          </cell>
          <cell r="N12">
            <v>-284.649</v>
          </cell>
          <cell r="O12">
            <v>-312.06299999999999</v>
          </cell>
          <cell r="P12">
            <v>-363.06</v>
          </cell>
          <cell r="Q12">
            <v>-425.15</v>
          </cell>
          <cell r="R12">
            <v>-526.09299999999996</v>
          </cell>
          <cell r="S12">
            <v>-689.40800000000002</v>
          </cell>
          <cell r="T12">
            <v>-751.29200000000003</v>
          </cell>
          <cell r="U12">
            <v>-740.46440365194292</v>
          </cell>
          <cell r="V12">
            <v>-729.76641406766009</v>
          </cell>
          <cell r="W12">
            <v>-732.30526019921729</v>
          </cell>
          <cell r="X12">
            <v>-732.93971416219642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-17.057000000000002</v>
          </cell>
          <cell r="AE12">
            <v>-17.236000000000001</v>
          </cell>
          <cell r="AF12">
            <v>-34.958000000000006</v>
          </cell>
          <cell r="AG12">
            <v>-37.402999999999999</v>
          </cell>
          <cell r="AH12">
            <v>-36.771000000000001</v>
          </cell>
          <cell r="AI12">
            <v>-40.048999999999999</v>
          </cell>
          <cell r="AJ12">
            <v>-47.594999999999999</v>
          </cell>
          <cell r="AK12">
            <v>-55.794999999999995</v>
          </cell>
          <cell r="AL12">
            <v>-63.280999999999999</v>
          </cell>
          <cell r="AM12">
            <v>-72.98899999999999</v>
          </cell>
          <cell r="AN12">
            <v>-71.966999999999999</v>
          </cell>
          <cell r="AO12">
            <v>-76.412000000000006</v>
          </cell>
          <cell r="AP12">
            <v>-72.533999999999992</v>
          </cell>
          <cell r="AQ12">
            <v>-76.004000000000005</v>
          </cell>
          <cell r="AR12">
            <v>-81.894999999999996</v>
          </cell>
          <cell r="AS12">
            <v>-81.63</v>
          </cell>
          <cell r="AT12">
            <v>-83.102000000000004</v>
          </cell>
          <cell r="AU12">
            <v>-91.695000000000007</v>
          </cell>
          <cell r="AV12">
            <v>-90.332999999999998</v>
          </cell>
          <cell r="AW12">
            <v>-97.929999999999993</v>
          </cell>
          <cell r="AX12">
            <v>-100.17399999999999</v>
          </cell>
          <cell r="AY12">
            <v>-103.842</v>
          </cell>
          <cell r="AZ12">
            <v>-104.28</v>
          </cell>
          <cell r="BA12">
            <v>-116.85400000000001</v>
          </cell>
          <cell r="BB12">
            <v>-117.71499999999997</v>
          </cell>
          <cell r="BC12">
            <v>-121.55999999999999</v>
          </cell>
          <cell r="BD12">
            <v>-137.779</v>
          </cell>
          <cell r="BE12">
            <v>-149.03900000000002</v>
          </cell>
          <cell r="BF12">
            <v>-164.054</v>
          </cell>
          <cell r="BG12">
            <v>-172.08</v>
          </cell>
          <cell r="BH12">
            <v>-174.43</v>
          </cell>
          <cell r="BI12">
            <v>-178.84399999999999</v>
          </cell>
          <cell r="BJ12">
            <v>-186.19100000000003</v>
          </cell>
          <cell r="BK12">
            <v>-188.00299999999999</v>
          </cell>
          <cell r="BL12">
            <v>-189.89100000000002</v>
          </cell>
          <cell r="BM12">
            <v>-187.20699999999999</v>
          </cell>
          <cell r="BN12">
            <v>-187.32200000000003</v>
          </cell>
          <cell r="BO12">
            <v>-183.12799999999999</v>
          </cell>
          <cell r="BP12">
            <v>-182.65488267217319</v>
          </cell>
          <cell r="BQ12">
            <v>-187.35952097976966</v>
          </cell>
          <cell r="BR12">
            <v>-180.09499743611835</v>
          </cell>
          <cell r="BS12">
            <v>-182.79516114833285</v>
          </cell>
          <cell r="BT12">
            <v>-181.4458370272848</v>
          </cell>
          <cell r="BU12">
            <v>-185.43041845592407</v>
          </cell>
          <cell r="BV12">
            <v>-182.39708501736226</v>
          </cell>
          <cell r="BW12">
            <v>-182.51136496615342</v>
          </cell>
          <cell r="BX12">
            <v>-181.38408760037825</v>
          </cell>
          <cell r="BY12">
            <v>-186.01272261532333</v>
          </cell>
          <cell r="BZ12">
            <v>-182.53788068785855</v>
          </cell>
          <cell r="CA12">
            <v>-182.12335311920256</v>
          </cell>
          <cell r="CB12">
            <v>-181.51531436462059</v>
          </cell>
          <cell r="CC12">
            <v>-186.76316599051478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-108.11799999999999</v>
          </cell>
          <cell r="L13">
            <v>-158.333</v>
          </cell>
          <cell r="M13">
            <v>-217.29599999999999</v>
          </cell>
          <cell r="N13">
            <v>-280.99599999999998</v>
          </cell>
          <cell r="O13">
            <v>-267.32600000000002</v>
          </cell>
          <cell r="P13">
            <v>-309.33800000000002</v>
          </cell>
          <cell r="Q13">
            <v>-361.07099999999997</v>
          </cell>
          <cell r="R13">
            <v>-415.00900000000001</v>
          </cell>
          <cell r="S13">
            <v>-484.96800000000002</v>
          </cell>
          <cell r="T13">
            <v>-489.33900000000006</v>
          </cell>
          <cell r="U13">
            <v>-465.20776519979768</v>
          </cell>
          <cell r="V13">
            <v>-460.82590403681087</v>
          </cell>
          <cell r="W13">
            <v>-465.321121693534</v>
          </cell>
          <cell r="X13">
            <v>-469.90904692407366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-35.762</v>
          </cell>
          <cell r="AE13">
            <v>-31.669</v>
          </cell>
          <cell r="AF13">
            <v>-44.597999999999999</v>
          </cell>
          <cell r="AG13">
            <v>-46.303999999999995</v>
          </cell>
          <cell r="AH13">
            <v>-51.5</v>
          </cell>
          <cell r="AI13">
            <v>-48.692999999999998</v>
          </cell>
          <cell r="AJ13">
            <v>-56.161999999999992</v>
          </cell>
          <cell r="AK13">
            <v>-60.941000000000003</v>
          </cell>
          <cell r="AL13">
            <v>-68.347999999999999</v>
          </cell>
          <cell r="AM13">
            <v>-69.459999999999994</v>
          </cell>
          <cell r="AN13">
            <v>-69.924000000000007</v>
          </cell>
          <cell r="AO13">
            <v>-73.26400000000001</v>
          </cell>
          <cell r="AP13">
            <v>-73.698000000000008</v>
          </cell>
          <cell r="AQ13">
            <v>-63.728000000000002</v>
          </cell>
          <cell r="AR13">
            <v>-61.707000000000001</v>
          </cell>
          <cell r="AS13">
            <v>-68.193000000000012</v>
          </cell>
          <cell r="AT13">
            <v>-77.849000000000004</v>
          </cell>
          <cell r="AU13">
            <v>-76.039000000000001</v>
          </cell>
          <cell r="AV13">
            <v>-74.078000000000003</v>
          </cell>
          <cell r="AW13">
            <v>-81.372000000000014</v>
          </cell>
          <cell r="AX13">
            <v>-88.378999999999991</v>
          </cell>
          <cell r="AY13">
            <v>-85.466999999999999</v>
          </cell>
          <cell r="AZ13">
            <v>-87.013000000000005</v>
          </cell>
          <cell r="BA13">
            <v>-100.21199999999999</v>
          </cell>
          <cell r="BB13">
            <v>-99.351000000000013</v>
          </cell>
          <cell r="BC13">
            <v>-99.826999999999998</v>
          </cell>
          <cell r="BD13">
            <v>-105.12</v>
          </cell>
          <cell r="BE13">
            <v>-110.71100000000001</v>
          </cell>
          <cell r="BF13">
            <v>-130.19900000000001</v>
          </cell>
          <cell r="BG13">
            <v>-111.63200000000001</v>
          </cell>
          <cell r="BH13">
            <v>-119.09099999999999</v>
          </cell>
          <cell r="BI13">
            <v>-124.04600000000001</v>
          </cell>
          <cell r="BJ13">
            <v>-132.96700000000001</v>
          </cell>
          <cell r="BK13">
            <v>-115.79899999999999</v>
          </cell>
          <cell r="BL13">
            <v>-113.149</v>
          </cell>
          <cell r="BM13">
            <v>-127.42400000000001</v>
          </cell>
          <cell r="BN13">
            <v>-124.792</v>
          </cell>
          <cell r="BO13">
            <v>-111.248</v>
          </cell>
          <cell r="BP13">
            <v>-109.62443847999138</v>
          </cell>
          <cell r="BQ13">
            <v>-119.5433267198063</v>
          </cell>
          <cell r="BR13">
            <v>-124.41809880121731</v>
          </cell>
          <cell r="BS13">
            <v>-110.34379138180518</v>
          </cell>
          <cell r="BT13">
            <v>-109.16500182302319</v>
          </cell>
          <cell r="BU13">
            <v>-116.89901203076518</v>
          </cell>
          <cell r="BV13">
            <v>-125.58229387290345</v>
          </cell>
          <cell r="BW13">
            <v>-111.18271791147696</v>
          </cell>
          <cell r="BX13">
            <v>-110.16674497322916</v>
          </cell>
          <cell r="BY13">
            <v>-118.38936493592446</v>
          </cell>
          <cell r="BZ13">
            <v>-126.6448546330755</v>
          </cell>
          <cell r="CA13">
            <v>-111.99431058695798</v>
          </cell>
          <cell r="CB13">
            <v>-111.28045025501827</v>
          </cell>
          <cell r="CC13">
            <v>-119.98943144902191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-168.05</v>
          </cell>
          <cell r="L14">
            <v>-264.98699999999997</v>
          </cell>
          <cell r="M14">
            <v>-397.50599999999997</v>
          </cell>
          <cell r="N14">
            <v>-565.64499999999998</v>
          </cell>
          <cell r="O14">
            <v>-579.38900000000001</v>
          </cell>
          <cell r="P14">
            <v>-672.39800000000002</v>
          </cell>
          <cell r="Q14">
            <v>-786.221</v>
          </cell>
          <cell r="R14">
            <v>-941.10199999999998</v>
          </cell>
          <cell r="S14">
            <v>-1174.376</v>
          </cell>
          <cell r="T14">
            <v>-1240.6310000000001</v>
          </cell>
          <cell r="U14">
            <v>-1205.6721688517405</v>
          </cell>
          <cell r="V14">
            <v>-1190.5923181044709</v>
          </cell>
          <cell r="W14">
            <v>-1197.6263818927514</v>
          </cell>
          <cell r="X14">
            <v>-1202.8487610862701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-52.819000000000003</v>
          </cell>
          <cell r="AE14">
            <v>-48.905000000000001</v>
          </cell>
          <cell r="AF14">
            <v>-79.556000000000012</v>
          </cell>
          <cell r="AG14">
            <v>-83.706999999999994</v>
          </cell>
          <cell r="AH14">
            <v>-88.271000000000001</v>
          </cell>
          <cell r="AI14">
            <v>-88.74199999999999</v>
          </cell>
          <cell r="AJ14">
            <v>-103.75699999999999</v>
          </cell>
          <cell r="AK14">
            <v>-116.73599999999999</v>
          </cell>
          <cell r="AL14">
            <v>-131.62899999999999</v>
          </cell>
          <cell r="AM14">
            <v>-142.44899999999998</v>
          </cell>
          <cell r="AN14">
            <v>-141.89100000000002</v>
          </cell>
          <cell r="AO14">
            <v>-149.67600000000002</v>
          </cell>
          <cell r="AP14">
            <v>-146.232</v>
          </cell>
          <cell r="AQ14">
            <v>-139.732</v>
          </cell>
          <cell r="AR14">
            <v>-143.602</v>
          </cell>
          <cell r="AS14">
            <v>-149.82300000000001</v>
          </cell>
          <cell r="AT14">
            <v>-160.95100000000002</v>
          </cell>
          <cell r="AU14">
            <v>-167.73400000000001</v>
          </cell>
          <cell r="AV14">
            <v>-164.411</v>
          </cell>
          <cell r="AW14">
            <v>-179.30200000000002</v>
          </cell>
          <cell r="AX14">
            <v>-188.553</v>
          </cell>
          <cell r="AY14">
            <v>-189.309</v>
          </cell>
          <cell r="AZ14">
            <v>-191.29300000000001</v>
          </cell>
          <cell r="BA14">
            <v>-217.066</v>
          </cell>
          <cell r="BB14">
            <v>-217.06599999999997</v>
          </cell>
          <cell r="BC14">
            <v>-221.387</v>
          </cell>
          <cell r="BD14">
            <v>-242.899</v>
          </cell>
          <cell r="BE14">
            <v>-259.75</v>
          </cell>
          <cell r="BF14">
            <v>-294.25300000000004</v>
          </cell>
          <cell r="BG14">
            <v>-283.71199999999999</v>
          </cell>
          <cell r="BH14">
            <v>-293.52100000000002</v>
          </cell>
          <cell r="BI14">
            <v>-302.89</v>
          </cell>
          <cell r="BJ14">
            <v>-319.15800000000002</v>
          </cell>
          <cell r="BK14">
            <v>-303.80199999999996</v>
          </cell>
          <cell r="BL14">
            <v>-303.04000000000002</v>
          </cell>
          <cell r="BM14">
            <v>-314.63099999999997</v>
          </cell>
          <cell r="BN14">
            <v>-312.11400000000003</v>
          </cell>
          <cell r="BO14">
            <v>-294.37599999999998</v>
          </cell>
          <cell r="BP14">
            <v>-292.27932115216458</v>
          </cell>
          <cell r="BQ14">
            <v>-306.90284769957594</v>
          </cell>
          <cell r="BR14">
            <v>-304.51309623733567</v>
          </cell>
          <cell r="BS14">
            <v>-293.138952530138</v>
          </cell>
          <cell r="BT14">
            <v>-290.61083885030797</v>
          </cell>
          <cell r="BU14">
            <v>-302.32943048668926</v>
          </cell>
          <cell r="BV14">
            <v>-307.97937889026571</v>
          </cell>
          <cell r="BW14">
            <v>-293.69408287763036</v>
          </cell>
          <cell r="BX14">
            <v>-291.55083257360741</v>
          </cell>
          <cell r="BY14">
            <v>-304.4020875512478</v>
          </cell>
          <cell r="BZ14">
            <v>-309.18273532093406</v>
          </cell>
          <cell r="CA14">
            <v>-294.11766370616056</v>
          </cell>
          <cell r="CB14">
            <v>-292.79576461963887</v>
          </cell>
          <cell r="CC14">
            <v>-306.75259743953666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-38.952999999999996</v>
          </cell>
          <cell r="L15">
            <v>-53.155999999999999</v>
          </cell>
          <cell r="M15">
            <v>-71.564000000000007</v>
          </cell>
          <cell r="N15">
            <v>-98.463999999999999</v>
          </cell>
          <cell r="O15">
            <v>-106.935</v>
          </cell>
          <cell r="P15">
            <v>-125.96100000000001</v>
          </cell>
          <cell r="Q15">
            <v>-135.33799999999997</v>
          </cell>
          <cell r="R15">
            <v>-174.876</v>
          </cell>
          <cell r="S15">
            <v>-236.54199999999997</v>
          </cell>
          <cell r="T15">
            <v>-274.65600000000006</v>
          </cell>
          <cell r="U15">
            <v>-273.115951858762</v>
          </cell>
          <cell r="V15">
            <v>-267.13982378145391</v>
          </cell>
          <cell r="W15">
            <v>-266.76243169682965</v>
          </cell>
          <cell r="X15">
            <v>-264.51435819279766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-11.180999999999999</v>
          </cell>
          <cell r="AE15">
            <v>-11.693999999999999</v>
          </cell>
          <cell r="AF15">
            <v>-14.653</v>
          </cell>
          <cell r="AG15">
            <v>-15.628000000000002</v>
          </cell>
          <cell r="AH15">
            <v>-14.936</v>
          </cell>
          <cell r="AI15">
            <v>-15.648</v>
          </cell>
          <cell r="AJ15">
            <v>-17.655000000000001</v>
          </cell>
          <cell r="AK15">
            <v>-23.324999999999999</v>
          </cell>
          <cell r="AL15">
            <v>-23.863</v>
          </cell>
          <cell r="AM15">
            <v>-24.681000000000001</v>
          </cell>
          <cell r="AN15">
            <v>-24.268000000000001</v>
          </cell>
          <cell r="AO15">
            <v>-25.652000000000001</v>
          </cell>
          <cell r="AP15">
            <v>-27.86</v>
          </cell>
          <cell r="AQ15">
            <v>-24.392999999999997</v>
          </cell>
          <cell r="AR15">
            <v>-25.728999999999999</v>
          </cell>
          <cell r="AS15">
            <v>-28.952999999999999</v>
          </cell>
          <cell r="AT15">
            <v>-30.92</v>
          </cell>
          <cell r="AU15">
            <v>-31.511999999999997</v>
          </cell>
          <cell r="AV15">
            <v>-32.425999999999995</v>
          </cell>
          <cell r="AW15">
            <v>-31.103000000000002</v>
          </cell>
          <cell r="AX15">
            <v>-31.888999999999999</v>
          </cell>
          <cell r="AY15">
            <v>-33.605999999999995</v>
          </cell>
          <cell r="AZ15">
            <v>-31.714999999999996</v>
          </cell>
          <cell r="BA15">
            <v>-38.128</v>
          </cell>
          <cell r="BB15">
            <v>-40.921000000000006</v>
          </cell>
          <cell r="BC15">
            <v>-42.771999999999998</v>
          </cell>
          <cell r="BD15">
            <v>-43.38</v>
          </cell>
          <cell r="BE15">
            <v>-47.802999999999997</v>
          </cell>
          <cell r="BF15">
            <v>-54.611000000000004</v>
          </cell>
          <cell r="BG15">
            <v>-59.245999999999995</v>
          </cell>
          <cell r="BH15">
            <v>-59.497</v>
          </cell>
          <cell r="BI15">
            <v>-63.188000000000002</v>
          </cell>
          <cell r="BJ15">
            <v>-65.245000000000005</v>
          </cell>
          <cell r="BK15">
            <v>-69.189000000000007</v>
          </cell>
          <cell r="BL15">
            <v>-69.239999999999995</v>
          </cell>
          <cell r="BM15">
            <v>-70.981999999999999</v>
          </cell>
          <cell r="BN15">
            <v>-69.11999999999999</v>
          </cell>
          <cell r="BO15">
            <v>-67.114999999999995</v>
          </cell>
          <cell r="BP15">
            <v>-66.98043842354474</v>
          </cell>
          <cell r="BQ15">
            <v>-69.900513435217292</v>
          </cell>
          <cell r="BR15">
            <v>-65.766473345159469</v>
          </cell>
          <cell r="BS15">
            <v>-66.811546450421062</v>
          </cell>
          <cell r="BT15">
            <v>-65.746958200938053</v>
          </cell>
          <cell r="BU15">
            <v>-68.814845784935343</v>
          </cell>
          <cell r="BV15">
            <v>-66.38185812348614</v>
          </cell>
          <cell r="BW15">
            <v>-67.319504153376144</v>
          </cell>
          <cell r="BX15">
            <v>-65.388771667369625</v>
          </cell>
          <cell r="BY15">
            <v>-67.672297752597729</v>
          </cell>
          <cell r="BZ15">
            <v>-65.003310452636939</v>
          </cell>
          <cell r="CA15">
            <v>-65.845562866889054</v>
          </cell>
          <cell r="CB15">
            <v>-65.078576441269618</v>
          </cell>
          <cell r="CC15">
            <v>-68.586908432002048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-2.9960000000000004</v>
          </cell>
          <cell r="L16">
            <v>-22.541</v>
          </cell>
          <cell r="M16">
            <v>-48.134999999999998</v>
          </cell>
          <cell r="N16">
            <v>-68.631999999999991</v>
          </cell>
          <cell r="O16">
            <v>-71.406999999999996</v>
          </cell>
          <cell r="P16">
            <v>-100.139</v>
          </cell>
          <cell r="Q16">
            <v>-147.29599999999999</v>
          </cell>
          <cell r="R16">
            <v>-174.58099999999999</v>
          </cell>
          <cell r="S16">
            <v>-159.32499999999999</v>
          </cell>
          <cell r="T16">
            <v>-192.964</v>
          </cell>
          <cell r="U16">
            <v>-171.39483026671405</v>
          </cell>
          <cell r="V16">
            <v>-159.98440880649227</v>
          </cell>
          <cell r="W16">
            <v>-151.78126303944092</v>
          </cell>
          <cell r="X16">
            <v>-143.42909884576585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-4.4130000000000003</v>
          </cell>
          <cell r="AE16">
            <v>-5.23</v>
          </cell>
          <cell r="AF16">
            <v>-5.5529999999999999</v>
          </cell>
          <cell r="AG16">
            <v>-7.3449999999999998</v>
          </cell>
          <cell r="AH16">
            <v>-8.59</v>
          </cell>
          <cell r="AI16">
            <v>-12.364000000000001</v>
          </cell>
          <cell r="AJ16">
            <v>-12.125</v>
          </cell>
          <cell r="AK16">
            <v>-15.055999999999999</v>
          </cell>
          <cell r="AL16">
            <v>-15.175000000000001</v>
          </cell>
          <cell r="AM16">
            <v>-23.244</v>
          </cell>
          <cell r="AN16">
            <v>-15.028</v>
          </cell>
          <cell r="AO16">
            <v>-15.185</v>
          </cell>
          <cell r="AP16">
            <v>-16.986999999999998</v>
          </cell>
          <cell r="AQ16">
            <v>-18.015000000000001</v>
          </cell>
          <cell r="AR16">
            <v>-17.582000000000001</v>
          </cell>
          <cell r="AS16">
            <v>-18.823</v>
          </cell>
          <cell r="AT16">
            <v>-20.065999999999999</v>
          </cell>
          <cell r="AU16">
            <v>-24.707999999999998</v>
          </cell>
          <cell r="AV16">
            <v>-28.094000000000001</v>
          </cell>
          <cell r="AW16">
            <v>-27.271000000000001</v>
          </cell>
          <cell r="AX16">
            <v>-32.097999999999999</v>
          </cell>
          <cell r="AY16">
            <v>-43.619</v>
          </cell>
          <cell r="AZ16">
            <v>-33.787999999999997</v>
          </cell>
          <cell r="BA16">
            <v>-37.790999999999997</v>
          </cell>
          <cell r="BB16">
            <v>-32.786999999999999</v>
          </cell>
          <cell r="BC16">
            <v>-38.021000000000001</v>
          </cell>
          <cell r="BD16">
            <v>-45.607999999999997</v>
          </cell>
          <cell r="BE16">
            <v>-58.164999999999999</v>
          </cell>
          <cell r="BF16">
            <v>-45.271000000000001</v>
          </cell>
          <cell r="BG16">
            <v>-29.641999999999999</v>
          </cell>
          <cell r="BH16">
            <v>-39.195</v>
          </cell>
          <cell r="BI16">
            <v>-45.216999999999999</v>
          </cell>
          <cell r="BJ16">
            <v>-47.238999999999997</v>
          </cell>
          <cell r="BK16">
            <v>-44.92</v>
          </cell>
          <cell r="BL16">
            <v>-55.381999999999998</v>
          </cell>
          <cell r="BM16">
            <v>-45.423000000000002</v>
          </cell>
          <cell r="BN16">
            <v>-47.353999999999999</v>
          </cell>
          <cell r="BO16">
            <v>-30.917000000000002</v>
          </cell>
          <cell r="BP16">
            <v>-52.031410351144928</v>
          </cell>
          <cell r="BQ16">
            <v>-41.092419915569124</v>
          </cell>
          <cell r="BR16">
            <v>-43.760375176769358</v>
          </cell>
          <cell r="BS16">
            <v>-28.245230376145017</v>
          </cell>
          <cell r="BT16">
            <v>-49.431434366312573</v>
          </cell>
          <cell r="BU16">
            <v>-38.547368887265328</v>
          </cell>
          <cell r="BV16">
            <v>-41.764932756794238</v>
          </cell>
          <cell r="BW16">
            <v>-26.021091445678497</v>
          </cell>
          <cell r="BX16">
            <v>-47.481268175682693</v>
          </cell>
          <cell r="BY16">
            <v>-36.513970661285491</v>
          </cell>
          <cell r="BZ16">
            <v>-39.693047193058788</v>
          </cell>
          <cell r="CA16">
            <v>-23.754349851655245</v>
          </cell>
          <cell r="CB16">
            <v>-45.533199293805851</v>
          </cell>
          <cell r="CC16">
            <v>-34.448502507245948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-207.00299999999999</v>
          </cell>
          <cell r="L18">
            <v>-318.14300000000003</v>
          </cell>
          <cell r="M18">
            <v>-469.07</v>
          </cell>
          <cell r="N18">
            <v>-664.10899999999992</v>
          </cell>
          <cell r="O18">
            <v>-686.32399999999996</v>
          </cell>
          <cell r="P18">
            <v>-798.35900000000004</v>
          </cell>
          <cell r="Q18">
            <v>-921.55899999999997</v>
          </cell>
          <cell r="R18">
            <v>-1115.9780000000001</v>
          </cell>
          <cell r="S18">
            <v>-1410.9180000000001</v>
          </cell>
          <cell r="T18">
            <v>-1515.2870000000003</v>
          </cell>
          <cell r="U18">
            <v>-1478.7881207105024</v>
          </cell>
          <cell r="V18">
            <v>-1457.7321418859249</v>
          </cell>
          <cell r="W18">
            <v>-1464.3888135895809</v>
          </cell>
          <cell r="X18">
            <v>-1467.3631192790676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-64</v>
          </cell>
          <cell r="AE18">
            <v>-60.599000000000004</v>
          </cell>
          <cell r="AF18">
            <v>-94.209000000000003</v>
          </cell>
          <cell r="AG18">
            <v>-99.334999999999994</v>
          </cell>
          <cell r="AH18">
            <v>-103.20699999999999</v>
          </cell>
          <cell r="AI18">
            <v>-104.38999999999999</v>
          </cell>
          <cell r="AJ18">
            <v>-121.41199999999999</v>
          </cell>
          <cell r="AK18">
            <v>-140.06100000000001</v>
          </cell>
          <cell r="AL18">
            <v>-155.49199999999999</v>
          </cell>
          <cell r="AM18">
            <v>-167.13</v>
          </cell>
          <cell r="AN18">
            <v>-166.15899999999999</v>
          </cell>
          <cell r="AO18">
            <v>-175.32800000000003</v>
          </cell>
          <cell r="AP18">
            <v>-174.09199999999998</v>
          </cell>
          <cell r="AQ18">
            <v>-164.125</v>
          </cell>
          <cell r="AR18">
            <v>-169.33100000000002</v>
          </cell>
          <cell r="AS18">
            <v>-178.77600000000001</v>
          </cell>
          <cell r="AT18">
            <v>-191.87099999999998</v>
          </cell>
          <cell r="AU18">
            <v>-199.24600000000001</v>
          </cell>
          <cell r="AV18">
            <v>-196.83699999999999</v>
          </cell>
          <cell r="AW18">
            <v>-210.40499999999997</v>
          </cell>
          <cell r="AX18">
            <v>-220.44199999999998</v>
          </cell>
          <cell r="AY18">
            <v>-222.91499999999999</v>
          </cell>
          <cell r="AZ18">
            <v>-223.00799999999998</v>
          </cell>
          <cell r="BA18">
            <v>-255.19400000000002</v>
          </cell>
          <cell r="BB18">
            <v>-257.98699999999997</v>
          </cell>
          <cell r="BC18">
            <v>-264.15899999999999</v>
          </cell>
          <cell r="BD18">
            <v>-286.279</v>
          </cell>
          <cell r="BE18">
            <v>-307.553</v>
          </cell>
          <cell r="BF18">
            <v>-348.86400000000003</v>
          </cell>
          <cell r="BG18">
            <v>-342.95799999999997</v>
          </cell>
          <cell r="BH18">
            <v>-353.01800000000003</v>
          </cell>
          <cell r="BI18">
            <v>-366.07799999999997</v>
          </cell>
          <cell r="BJ18">
            <v>-384.40300000000002</v>
          </cell>
          <cell r="BK18">
            <v>-372.99099999999999</v>
          </cell>
          <cell r="BL18">
            <v>-372.28</v>
          </cell>
          <cell r="BM18">
            <v>-385.613</v>
          </cell>
          <cell r="BN18">
            <v>-381.23400000000004</v>
          </cell>
          <cell r="BO18">
            <v>-361.49099999999999</v>
          </cell>
          <cell r="BP18">
            <v>-359.25975957570932</v>
          </cell>
          <cell r="BQ18">
            <v>-376.80336113479325</v>
          </cell>
          <cell r="BR18">
            <v>-370.27956958249513</v>
          </cell>
          <cell r="BS18">
            <v>-359.95049898055913</v>
          </cell>
          <cell r="BT18">
            <v>-356.35779705124605</v>
          </cell>
          <cell r="BU18">
            <v>-371.14427627162456</v>
          </cell>
          <cell r="BV18">
            <v>-374.36123701375186</v>
          </cell>
          <cell r="BW18">
            <v>-361.01358703100652</v>
          </cell>
          <cell r="BX18">
            <v>-356.93960424097702</v>
          </cell>
          <cell r="BY18">
            <v>-372.07438530384547</v>
          </cell>
          <cell r="BZ18">
            <v>-374.18604577357098</v>
          </cell>
          <cell r="CA18">
            <v>-359.96322657304961</v>
          </cell>
          <cell r="CB18">
            <v>-357.87434106090848</v>
          </cell>
          <cell r="CC18">
            <v>-375.33950587153873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-188.85</v>
          </cell>
          <cell r="L19">
            <v>-279.69400000000002</v>
          </cell>
          <cell r="M19">
            <v>-419.23699999999997</v>
          </cell>
          <cell r="N19">
            <v>-565.10899999999992</v>
          </cell>
          <cell r="O19">
            <v>-552.26499999999999</v>
          </cell>
          <cell r="P19">
            <v>-641.20299999999997</v>
          </cell>
          <cell r="Q19">
            <v>-750.62599999999998</v>
          </cell>
          <cell r="R19">
            <v>-928.79500000000007</v>
          </cell>
          <cell r="S19">
            <v>-1202.259</v>
          </cell>
          <cell r="T19">
            <v>-1293.5110000000002</v>
          </cell>
          <cell r="U19">
            <v>-1255.8167551913955</v>
          </cell>
          <cell r="V19">
            <v>-1265.329788248403</v>
          </cell>
          <cell r="W19">
            <v>-1322.5725246613022</v>
          </cell>
          <cell r="X19">
            <v>-1341.699588679943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-57.826999999999998</v>
          </cell>
          <cell r="AE19">
            <v>-54.408000000000001</v>
          </cell>
          <cell r="AF19">
            <v>-82.62</v>
          </cell>
          <cell r="AG19">
            <v>-84.838999999999999</v>
          </cell>
          <cell r="AH19">
            <v>-92.558999999999997</v>
          </cell>
          <cell r="AI19">
            <v>-93.461999999999989</v>
          </cell>
          <cell r="AJ19">
            <v>-108.645</v>
          </cell>
          <cell r="AK19">
            <v>-124.57100000000001</v>
          </cell>
          <cell r="AL19">
            <v>-135.298</v>
          </cell>
          <cell r="AM19">
            <v>-141.02600000000001</v>
          </cell>
          <cell r="AN19">
            <v>-142.62700000000001</v>
          </cell>
          <cell r="AO19">
            <v>-146.15800000000002</v>
          </cell>
          <cell r="AP19">
            <v>-144.15599999999998</v>
          </cell>
          <cell r="AQ19">
            <v>-131.12799999999999</v>
          </cell>
          <cell r="AR19">
            <v>-134.86600000000001</v>
          </cell>
          <cell r="AS19">
            <v>-142.11500000000001</v>
          </cell>
          <cell r="AT19">
            <v>-153.64099999999999</v>
          </cell>
          <cell r="AU19">
            <v>-159.49900000000002</v>
          </cell>
          <cell r="AV19">
            <v>-158.07599999999999</v>
          </cell>
          <cell r="AW19">
            <v>-169.98699999999997</v>
          </cell>
          <cell r="AX19">
            <v>-177.92499999999998</v>
          </cell>
          <cell r="AY19">
            <v>-180.709</v>
          </cell>
          <cell r="AZ19">
            <v>-182.01199999999997</v>
          </cell>
          <cell r="BA19">
            <v>-209.98000000000002</v>
          </cell>
          <cell r="BB19">
            <v>-212.15199999999996</v>
          </cell>
          <cell r="BC19">
            <v>-219.70400000000001</v>
          </cell>
          <cell r="BD19">
            <v>-237.05099999999999</v>
          </cell>
          <cell r="BE19">
            <v>-259.88799999999998</v>
          </cell>
          <cell r="BF19">
            <v>-298.43500000000006</v>
          </cell>
          <cell r="BG19">
            <v>-290.81099999999998</v>
          </cell>
          <cell r="BH19">
            <v>-300.48500000000001</v>
          </cell>
          <cell r="BI19">
            <v>-312.52799999999996</v>
          </cell>
          <cell r="BJ19">
            <v>-329.29400000000004</v>
          </cell>
          <cell r="BK19">
            <v>-318.68299999999999</v>
          </cell>
          <cell r="BL19">
            <v>-316.41699999999997</v>
          </cell>
          <cell r="BM19">
            <v>-329.11700000000002</v>
          </cell>
          <cell r="BN19">
            <v>-324.06100000000004</v>
          </cell>
          <cell r="BO19">
            <v>-304.64400000000001</v>
          </cell>
          <cell r="BP19">
            <v>-301.80764654239795</v>
          </cell>
          <cell r="BQ19">
            <v>-325.30410864899761</v>
          </cell>
          <cell r="BR19">
            <v>-318.75004457566354</v>
          </cell>
          <cell r="BS19">
            <v>-309.20106237540432</v>
          </cell>
          <cell r="BT19">
            <v>-308.54716755050913</v>
          </cell>
          <cell r="BU19">
            <v>-328.83151374682598</v>
          </cell>
          <cell r="BV19">
            <v>-336.8429640130567</v>
          </cell>
          <cell r="BW19">
            <v>-323.27466325241841</v>
          </cell>
          <cell r="BX19">
            <v>-321.26491506513526</v>
          </cell>
          <cell r="BY19">
            <v>-341.18998233069192</v>
          </cell>
          <cell r="BZ19">
            <v>-340.93635736997612</v>
          </cell>
          <cell r="CA19">
            <v>-326.26096456508429</v>
          </cell>
          <cell r="CB19">
            <v>-326.11035917521446</v>
          </cell>
          <cell r="CC19">
            <v>-348.39190756966832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43.537999999999997</v>
          </cell>
          <cell r="L20">
            <v>121.73499999999997</v>
          </cell>
          <cell r="M20">
            <v>194.45699999999997</v>
          </cell>
          <cell r="N20">
            <v>353.738</v>
          </cell>
          <cell r="O20">
            <v>458.02599999999995</v>
          </cell>
          <cell r="P20">
            <v>554.46900000000005</v>
          </cell>
          <cell r="Q20">
            <v>643.31200000000024</v>
          </cell>
          <cell r="R20">
            <v>809.26999999999964</v>
          </cell>
          <cell r="S20">
            <v>755.37100000000021</v>
          </cell>
          <cell r="T20">
            <v>693.57400000000007</v>
          </cell>
          <cell r="U20">
            <v>698.90665426574196</v>
          </cell>
          <cell r="V20">
            <v>670.28390617129423</v>
          </cell>
          <cell r="W20">
            <v>631.90887668968855</v>
          </cell>
          <cell r="X20">
            <v>632.09689219787515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17.724999999999994</v>
          </cell>
          <cell r="AE20">
            <v>17.319999999999993</v>
          </cell>
          <cell r="AF20">
            <v>38.369000000000014</v>
          </cell>
          <cell r="AG20">
            <v>48.321000000000005</v>
          </cell>
          <cell r="AH20">
            <v>42.359000000000009</v>
          </cell>
          <cell r="AI20">
            <v>41.144999999999996</v>
          </cell>
          <cell r="AJ20">
            <v>48.305</v>
          </cell>
          <cell r="AK20">
            <v>62.647999999999996</v>
          </cell>
          <cell r="AL20">
            <v>73.754000000000019</v>
          </cell>
          <cell r="AM20">
            <v>78.842000000000013</v>
          </cell>
          <cell r="AN20">
            <v>86.613000000000014</v>
          </cell>
          <cell r="AO20">
            <v>114.529</v>
          </cell>
          <cell r="AP20">
            <v>100.28700000000001</v>
          </cell>
          <cell r="AQ20">
            <v>107.672</v>
          </cell>
          <cell r="AR20">
            <v>116.43400000000003</v>
          </cell>
          <cell r="AS20">
            <v>133.63299999999998</v>
          </cell>
          <cell r="AT20">
            <v>130.958</v>
          </cell>
          <cell r="AU20">
            <v>133.33200000000002</v>
          </cell>
          <cell r="AV20">
            <v>135.30799999999996</v>
          </cell>
          <cell r="AW20">
            <v>154.87100000000001</v>
          </cell>
          <cell r="AX20">
            <v>139.33700000000005</v>
          </cell>
          <cell r="AY20">
            <v>151.30100000000002</v>
          </cell>
          <cell r="AZ20">
            <v>163.11899999999997</v>
          </cell>
          <cell r="BA20">
            <v>189.55499999999992</v>
          </cell>
          <cell r="BB20">
            <v>169.89700000000005</v>
          </cell>
          <cell r="BC20">
            <v>198.017</v>
          </cell>
          <cell r="BD20">
            <v>211.15600000000006</v>
          </cell>
          <cell r="BE20">
            <v>230.2</v>
          </cell>
          <cell r="BF20">
            <v>193.98200000000006</v>
          </cell>
          <cell r="BG20">
            <v>193.21899999999994</v>
          </cell>
          <cell r="BH20">
            <v>190.30899999999997</v>
          </cell>
          <cell r="BI20">
            <v>177.86100000000005</v>
          </cell>
          <cell r="BJ20">
            <v>160.75099999999998</v>
          </cell>
          <cell r="BK20">
            <v>171.29</v>
          </cell>
          <cell r="BL20">
            <v>170.39700000000002</v>
          </cell>
          <cell r="BM20">
            <v>191.13599999999994</v>
          </cell>
          <cell r="BN20">
            <v>164.96899999999999</v>
          </cell>
          <cell r="BO20">
            <v>183.41900000000001</v>
          </cell>
          <cell r="BP20">
            <v>176.57968604420682</v>
          </cell>
          <cell r="BQ20">
            <v>173.93896822153513</v>
          </cell>
          <cell r="BR20">
            <v>157.77376471127039</v>
          </cell>
          <cell r="BS20">
            <v>174.89502791995369</v>
          </cell>
          <cell r="BT20">
            <v>167.83524095286185</v>
          </cell>
          <cell r="BU20">
            <v>169.77987258720847</v>
          </cell>
          <cell r="BV20">
            <v>144.13973570588183</v>
          </cell>
          <cell r="BW20">
            <v>164.50193364846226</v>
          </cell>
          <cell r="BX20">
            <v>159.48897520095778</v>
          </cell>
          <cell r="BY20">
            <v>163.77823213438668</v>
          </cell>
          <cell r="BZ20">
            <v>144.11597133312637</v>
          </cell>
          <cell r="CA20">
            <v>165.07622089445178</v>
          </cell>
          <cell r="CB20">
            <v>159.50360158638171</v>
          </cell>
          <cell r="CC20">
            <v>163.4010983839151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-18.153000000000002</v>
          </cell>
          <cell r="L21">
            <v>-38.448999999999998</v>
          </cell>
          <cell r="M21">
            <v>-49.832999999999998</v>
          </cell>
          <cell r="N21">
            <v>-99</v>
          </cell>
          <cell r="O21">
            <v>-134.05899999999997</v>
          </cell>
          <cell r="P21">
            <v>-157.15600000000001</v>
          </cell>
          <cell r="Q21">
            <v>-170.93300000000002</v>
          </cell>
          <cell r="R21">
            <v>-187.18299999999999</v>
          </cell>
          <cell r="S21">
            <v>-208.65899999999999</v>
          </cell>
          <cell r="T21">
            <v>-221.77600000000001</v>
          </cell>
          <cell r="U21">
            <v>-222.971365519107</v>
          </cell>
          <cell r="V21">
            <v>-192.40235363752188</v>
          </cell>
          <cell r="W21">
            <v>-141.81628892827862</v>
          </cell>
          <cell r="X21">
            <v>-125.66353059912464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-6.173</v>
          </cell>
          <cell r="AE21">
            <v>-6.1910000000000007</v>
          </cell>
          <cell r="AF21">
            <v>-11.589</v>
          </cell>
          <cell r="AG21">
            <v>-14.495999999999997</v>
          </cell>
          <cell r="AH21">
            <v>-10.648</v>
          </cell>
          <cell r="AI21">
            <v>-10.928000000000001</v>
          </cell>
          <cell r="AJ21">
            <v>-12.767000000000001</v>
          </cell>
          <cell r="AK21">
            <v>-15.489999999999998</v>
          </cell>
          <cell r="AL21">
            <v>-20.194000000000003</v>
          </cell>
          <cell r="AM21">
            <v>-26.103999999999999</v>
          </cell>
          <cell r="AN21">
            <v>-23.531999999999996</v>
          </cell>
          <cell r="AO21">
            <v>-29.170000000000009</v>
          </cell>
          <cell r="AP21">
            <v>-29.936</v>
          </cell>
          <cell r="AQ21">
            <v>-32.997</v>
          </cell>
          <cell r="AR21">
            <v>-34.465000000000003</v>
          </cell>
          <cell r="AS21">
            <v>-36.660999999999987</v>
          </cell>
          <cell r="AT21">
            <v>-38.229999999999997</v>
          </cell>
          <cell r="AU21">
            <v>-39.747</v>
          </cell>
          <cell r="AV21">
            <v>-38.761000000000003</v>
          </cell>
          <cell r="AW21">
            <v>-40.417999999999999</v>
          </cell>
          <cell r="AX21">
            <v>-42.517000000000003</v>
          </cell>
          <cell r="AY21">
            <v>-42.206000000000003</v>
          </cell>
          <cell r="AZ21">
            <v>-40.996000000000002</v>
          </cell>
          <cell r="BA21">
            <v>-45.213999999999999</v>
          </cell>
          <cell r="BB21">
            <v>-45.835000000000001</v>
          </cell>
          <cell r="BC21">
            <v>-44.454999999999998</v>
          </cell>
          <cell r="BD21">
            <v>-49.228000000000002</v>
          </cell>
          <cell r="BE21">
            <v>-47.664999999999999</v>
          </cell>
          <cell r="BF21">
            <v>-50.429000000000002</v>
          </cell>
          <cell r="BG21">
            <v>-52.146999999999998</v>
          </cell>
          <cell r="BH21">
            <v>-52.533000000000001</v>
          </cell>
          <cell r="BI21">
            <v>-53.55</v>
          </cell>
          <cell r="BJ21">
            <v>-55.109000000000002</v>
          </cell>
          <cell r="BK21">
            <v>-54.308</v>
          </cell>
          <cell r="BL21">
            <v>-55.863</v>
          </cell>
          <cell r="BM21">
            <v>-56.496000000000002</v>
          </cell>
          <cell r="BN21">
            <v>-57.173000000000002</v>
          </cell>
          <cell r="BO21">
            <v>-56.847000000000001</v>
          </cell>
          <cell r="BP21">
            <v>-57.452113033311363</v>
          </cell>
          <cell r="BQ21">
            <v>-51.499252485795637</v>
          </cell>
          <cell r="BR21">
            <v>-51.529525006831591</v>
          </cell>
          <cell r="BS21">
            <v>-50.749436605154827</v>
          </cell>
          <cell r="BT21">
            <v>-47.810629500736901</v>
          </cell>
          <cell r="BU21">
            <v>-42.312762524798558</v>
          </cell>
          <cell r="BV21">
            <v>-37.518273000695174</v>
          </cell>
          <cell r="BW21">
            <v>-37.738923778588116</v>
          </cell>
          <cell r="BX21">
            <v>-35.674689175841756</v>
          </cell>
          <cell r="BY21">
            <v>-30.884402973153573</v>
          </cell>
          <cell r="BZ21">
            <v>-33.249688403594874</v>
          </cell>
          <cell r="CA21">
            <v>-33.702262007965324</v>
          </cell>
          <cell r="CB21">
            <v>-31.763981885694015</v>
          </cell>
          <cell r="CC21">
            <v>-26.947598301870421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25.384999999999991</v>
          </cell>
          <cell r="L23">
            <v>83.285999999999973</v>
          </cell>
          <cell r="M23">
            <v>144.62399999999997</v>
          </cell>
          <cell r="N23">
            <v>254.738</v>
          </cell>
          <cell r="O23">
            <v>323.96699999999998</v>
          </cell>
          <cell r="P23">
            <v>397.31300000000005</v>
          </cell>
          <cell r="Q23">
            <v>472.37900000000019</v>
          </cell>
          <cell r="R23">
            <v>622.08699999999965</v>
          </cell>
          <cell r="S23">
            <v>546.71200000000022</v>
          </cell>
          <cell r="T23">
            <v>471.798</v>
          </cell>
          <cell r="U23">
            <v>475.93528874663502</v>
          </cell>
          <cell r="V23">
            <v>477.88155253377238</v>
          </cell>
          <cell r="W23">
            <v>490.09258776140996</v>
          </cell>
          <cell r="X23">
            <v>506.43336159875048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11.551999999999992</v>
          </cell>
          <cell r="AE23">
            <v>11.128999999999991</v>
          </cell>
          <cell r="AF23">
            <v>26.780000000000015</v>
          </cell>
          <cell r="AG23">
            <v>33.82500000000001</v>
          </cell>
          <cell r="AH23">
            <v>31.711000000000013</v>
          </cell>
          <cell r="AI23">
            <v>30.216999999999999</v>
          </cell>
          <cell r="AJ23">
            <v>35.537999999999997</v>
          </cell>
          <cell r="AK23">
            <v>47.158000000000001</v>
          </cell>
          <cell r="AL23">
            <v>53.560000000000016</v>
          </cell>
          <cell r="AM23">
            <v>52.738000000000014</v>
          </cell>
          <cell r="AN23">
            <v>63.081000000000017</v>
          </cell>
          <cell r="AO23">
            <v>85.358999999999995</v>
          </cell>
          <cell r="AP23">
            <v>70.351000000000013</v>
          </cell>
          <cell r="AQ23">
            <v>74.674999999999997</v>
          </cell>
          <cell r="AR23">
            <v>81.969000000000023</v>
          </cell>
          <cell r="AS23">
            <v>96.971999999999994</v>
          </cell>
          <cell r="AT23">
            <v>92.727999999999994</v>
          </cell>
          <cell r="AU23">
            <v>93.585000000000022</v>
          </cell>
          <cell r="AV23">
            <v>96.546999999999969</v>
          </cell>
          <cell r="AW23">
            <v>114.453</v>
          </cell>
          <cell r="AX23">
            <v>96.820000000000036</v>
          </cell>
          <cell r="AY23">
            <v>109.09500000000001</v>
          </cell>
          <cell r="AZ23">
            <v>122.12299999999998</v>
          </cell>
          <cell r="BA23">
            <v>144.34099999999992</v>
          </cell>
          <cell r="BB23">
            <v>124.06200000000004</v>
          </cell>
          <cell r="BC23">
            <v>153.56200000000001</v>
          </cell>
          <cell r="BD23">
            <v>161.92800000000005</v>
          </cell>
          <cell r="BE23">
            <v>182.535</v>
          </cell>
          <cell r="BF23">
            <v>143.55300000000005</v>
          </cell>
          <cell r="BG23">
            <v>141.07199999999995</v>
          </cell>
          <cell r="BH23">
            <v>137.77599999999998</v>
          </cell>
          <cell r="BI23">
            <v>124.31100000000004</v>
          </cell>
          <cell r="BJ23">
            <v>105.64199999999997</v>
          </cell>
          <cell r="BK23">
            <v>116.982</v>
          </cell>
          <cell r="BL23">
            <v>114.53400000000002</v>
          </cell>
          <cell r="BM23">
            <v>134.63999999999993</v>
          </cell>
          <cell r="BN23">
            <v>107.79599999999999</v>
          </cell>
          <cell r="BO23">
            <v>126.572</v>
          </cell>
          <cell r="BP23">
            <v>119.12757301089545</v>
          </cell>
          <cell r="BQ23">
            <v>122.4397157357395</v>
          </cell>
          <cell r="BR23">
            <v>106.2442397044388</v>
          </cell>
          <cell r="BS23">
            <v>124.14559131479885</v>
          </cell>
          <cell r="BT23">
            <v>120.02461145212496</v>
          </cell>
          <cell r="BU23">
            <v>127.46711006240992</v>
          </cell>
          <cell r="BV23">
            <v>106.62146270518667</v>
          </cell>
          <cell r="BW23">
            <v>126.76300986987414</v>
          </cell>
          <cell r="BX23">
            <v>123.81428602511602</v>
          </cell>
          <cell r="BY23">
            <v>132.8938291612331</v>
          </cell>
          <cell r="BZ23">
            <v>110.86628292953151</v>
          </cell>
          <cell r="CA23">
            <v>131.37395888648646</v>
          </cell>
          <cell r="CB23">
            <v>127.73961970068768</v>
          </cell>
          <cell r="CC23">
            <v>136.45350008204468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1.244</v>
          </cell>
          <cell r="L24">
            <v>3.3780000000000001</v>
          </cell>
          <cell r="M24">
            <v>5.9909999999999997</v>
          </cell>
          <cell r="N24">
            <v>8.032</v>
          </cell>
          <cell r="O24">
            <v>3.5619999999999998</v>
          </cell>
          <cell r="P24">
            <v>0</v>
          </cell>
          <cell r="Q24">
            <v>3.1920000000000002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0.748</v>
          </cell>
          <cell r="AE24">
            <v>0.70599999999999996</v>
          </cell>
          <cell r="AF24">
            <v>1.0089999999999999</v>
          </cell>
          <cell r="AG24">
            <v>0.91500000000000004</v>
          </cell>
          <cell r="AH24">
            <v>1.405</v>
          </cell>
          <cell r="AI24">
            <v>1.31</v>
          </cell>
          <cell r="AJ24">
            <v>1.3839999999999999</v>
          </cell>
          <cell r="AK24">
            <v>1.8919999999999995</v>
          </cell>
          <cell r="AL24">
            <v>1.6539999999999999</v>
          </cell>
          <cell r="AM24">
            <v>2.859</v>
          </cell>
          <cell r="AN24">
            <v>1.78</v>
          </cell>
          <cell r="AO24">
            <v>1.7389999999999999</v>
          </cell>
          <cell r="AP24">
            <v>1.42</v>
          </cell>
          <cell r="AQ24">
            <v>1.0489999999999999</v>
          </cell>
          <cell r="AR24">
            <v>0.68300000000000005</v>
          </cell>
          <cell r="AS24">
            <v>0.4099999999999997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3.1920000000000002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-1.2949999999999999</v>
          </cell>
          <cell r="L25">
            <v>-13.728999999999999</v>
          </cell>
          <cell r="M25">
            <v>-32.491</v>
          </cell>
          <cell r="N25">
            <v>-49.657000000000004</v>
          </cell>
          <cell r="O25">
            <v>-34.009</v>
          </cell>
          <cell r="P25">
            <v>-21.027900000000002</v>
          </cell>
          <cell r="Q25">
            <v>-13.215999999999999</v>
          </cell>
          <cell r="R25">
            <v>-25.387</v>
          </cell>
          <cell r="S25">
            <v>-105.143</v>
          </cell>
          <cell r="T25">
            <v>-96.938000000000002</v>
          </cell>
          <cell r="U25">
            <v>-88.782579387659723</v>
          </cell>
          <cell r="V25">
            <v>-88.12715877531943</v>
          </cell>
          <cell r="W25">
            <v>-88.12715877531943</v>
          </cell>
          <cell r="X25">
            <v>-88.12715877531943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-0.15600000000000003</v>
          </cell>
          <cell r="AE25">
            <v>0</v>
          </cell>
          <cell r="AF25">
            <v>-6.617</v>
          </cell>
          <cell r="AG25">
            <v>-6.9560000000000004</v>
          </cell>
          <cell r="AH25">
            <v>-6.6229999999999993</v>
          </cell>
          <cell r="AI25">
            <v>-6.5720000000000001</v>
          </cell>
          <cell r="AJ25">
            <v>-8.2210000000000001</v>
          </cell>
          <cell r="AK25">
            <v>-11.074999999999999</v>
          </cell>
          <cell r="AL25">
            <v>-13.98</v>
          </cell>
          <cell r="AM25">
            <v>-12.914000000000001</v>
          </cell>
          <cell r="AN25">
            <v>-11.341999999999999</v>
          </cell>
          <cell r="AO25">
            <v>-11.421000000000001</v>
          </cell>
          <cell r="AP25">
            <v>-11.712999999999999</v>
          </cell>
          <cell r="AQ25">
            <v>-8.484</v>
          </cell>
          <cell r="AR25">
            <v>-6.9059999999999997</v>
          </cell>
          <cell r="AS25">
            <v>-6.9059999999999997</v>
          </cell>
          <cell r="AT25">
            <v>-4.532</v>
          </cell>
          <cell r="AU25">
            <v>-3.5988999999999995</v>
          </cell>
          <cell r="AV25">
            <v>-1.0390000000000001</v>
          </cell>
          <cell r="AW25">
            <v>-11.858000000000001</v>
          </cell>
          <cell r="AX25">
            <v>-2.2589999999999999</v>
          </cell>
          <cell r="AY25">
            <v>-2.5790000000000002</v>
          </cell>
          <cell r="AZ25">
            <v>-4.5660000000000007</v>
          </cell>
          <cell r="BA25">
            <v>-3.8119999999999998</v>
          </cell>
          <cell r="BB25">
            <v>-3.697000000000001</v>
          </cell>
          <cell r="BC25">
            <v>-10.025</v>
          </cell>
          <cell r="BD25">
            <v>2.5950000000000006</v>
          </cell>
          <cell r="BE25">
            <v>-14.260000000000002</v>
          </cell>
          <cell r="BF25">
            <v>-26.901</v>
          </cell>
          <cell r="BG25">
            <v>-27.994999999999997</v>
          </cell>
          <cell r="BH25">
            <v>-24.787000000000003</v>
          </cell>
          <cell r="BI25">
            <v>-25.459999999999997</v>
          </cell>
          <cell r="BJ25">
            <v>-26.975000000000001</v>
          </cell>
          <cell r="BK25">
            <v>-23.705000000000002</v>
          </cell>
          <cell r="BL25">
            <v>-22.283999999999999</v>
          </cell>
          <cell r="BM25">
            <v>-23.974</v>
          </cell>
          <cell r="BN25">
            <v>-22.741</v>
          </cell>
          <cell r="BO25">
            <v>-21.978000000000002</v>
          </cell>
          <cell r="BP25">
            <v>-22.031789693829857</v>
          </cell>
          <cell r="BQ25">
            <v>-22.031789693829857</v>
          </cell>
          <cell r="BR25">
            <v>-22.031789693829857</v>
          </cell>
          <cell r="BS25">
            <v>-22.031789693829857</v>
          </cell>
          <cell r="BT25">
            <v>-22.031789693829857</v>
          </cell>
          <cell r="BU25">
            <v>-22.031789693829857</v>
          </cell>
          <cell r="BV25">
            <v>-22.031789693829857</v>
          </cell>
          <cell r="BW25">
            <v>-22.031789693829857</v>
          </cell>
          <cell r="BX25">
            <v>-22.031789693829857</v>
          </cell>
          <cell r="BY25">
            <v>-22.031789693829857</v>
          </cell>
          <cell r="BZ25">
            <v>-22.031789693829857</v>
          </cell>
          <cell r="CA25">
            <v>-22.031789693829857</v>
          </cell>
          <cell r="CB25">
            <v>-22.031789693829857</v>
          </cell>
          <cell r="CC25">
            <v>-22.031789693829857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-5.0999999999999934E-2</v>
          </cell>
          <cell r="L26">
            <v>-10.350999999999999</v>
          </cell>
          <cell r="M26">
            <v>-26.5</v>
          </cell>
          <cell r="N26">
            <v>-41.625</v>
          </cell>
          <cell r="O26">
            <v>-30.446999999999999</v>
          </cell>
          <cell r="P26">
            <v>-21.027900000000002</v>
          </cell>
          <cell r="Q26">
            <v>-10.023999999999999</v>
          </cell>
          <cell r="R26">
            <v>-25.387</v>
          </cell>
          <cell r="S26">
            <v>-105.143</v>
          </cell>
          <cell r="T26">
            <v>-96.938000000000002</v>
          </cell>
          <cell r="U26">
            <v>-88.782579387659723</v>
          </cell>
          <cell r="V26">
            <v>-88.12715877531943</v>
          </cell>
          <cell r="W26">
            <v>-88.12715877531943</v>
          </cell>
          <cell r="X26">
            <v>-88.12715877531943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0.59199999999999997</v>
          </cell>
          <cell r="AE26">
            <v>0.70599999999999996</v>
          </cell>
          <cell r="AF26">
            <v>-5.6080000000000005</v>
          </cell>
          <cell r="AG26">
            <v>-6.0410000000000004</v>
          </cell>
          <cell r="AH26">
            <v>-5.2179999999999991</v>
          </cell>
          <cell r="AI26">
            <v>-5.2620000000000005</v>
          </cell>
          <cell r="AJ26">
            <v>-6.8369999999999997</v>
          </cell>
          <cell r="AK26">
            <v>-9.1829999999999998</v>
          </cell>
          <cell r="AL26">
            <v>-12.326000000000001</v>
          </cell>
          <cell r="AM26">
            <v>-10.055000000000001</v>
          </cell>
          <cell r="AN26">
            <v>-9.5619999999999994</v>
          </cell>
          <cell r="AO26">
            <v>-9.6820000000000022</v>
          </cell>
          <cell r="AP26">
            <v>-10.292999999999999</v>
          </cell>
          <cell r="AQ26">
            <v>-7.4350000000000005</v>
          </cell>
          <cell r="AR26">
            <v>-6.2229999999999999</v>
          </cell>
          <cell r="AS26">
            <v>-6.4960000000000004</v>
          </cell>
          <cell r="AT26">
            <v>-4.532</v>
          </cell>
          <cell r="AU26">
            <v>-3.5988999999999995</v>
          </cell>
          <cell r="AV26">
            <v>-1.0390000000000001</v>
          </cell>
          <cell r="AW26">
            <v>-11.858000000000001</v>
          </cell>
          <cell r="AX26">
            <v>0.93300000000000027</v>
          </cell>
          <cell r="AY26">
            <v>-2.5790000000000002</v>
          </cell>
          <cell r="AZ26">
            <v>-4.5660000000000007</v>
          </cell>
          <cell r="BA26">
            <v>-3.8119999999999998</v>
          </cell>
          <cell r="BB26">
            <v>-3.697000000000001</v>
          </cell>
          <cell r="BC26">
            <v>-10.025</v>
          </cell>
          <cell r="BD26">
            <v>2.5950000000000006</v>
          </cell>
          <cell r="BE26">
            <v>-14.260000000000002</v>
          </cell>
          <cell r="BF26">
            <v>-26.901</v>
          </cell>
          <cell r="BG26">
            <v>-27.994999999999997</v>
          </cell>
          <cell r="BH26">
            <v>-24.787000000000003</v>
          </cell>
          <cell r="BI26">
            <v>-25.459999999999997</v>
          </cell>
          <cell r="BJ26">
            <v>-26.975000000000001</v>
          </cell>
          <cell r="BK26">
            <v>-23.705000000000002</v>
          </cell>
          <cell r="BL26">
            <v>-22.283999999999999</v>
          </cell>
          <cell r="BM26">
            <v>-23.974</v>
          </cell>
          <cell r="BN26">
            <v>-22.741</v>
          </cell>
          <cell r="BO26">
            <v>-21.978000000000002</v>
          </cell>
          <cell r="BP26">
            <v>-22.031789693829857</v>
          </cell>
          <cell r="BQ26">
            <v>-22.031789693829857</v>
          </cell>
          <cell r="BR26">
            <v>-22.031789693829857</v>
          </cell>
          <cell r="BS26">
            <v>-22.031789693829857</v>
          </cell>
          <cell r="BT26">
            <v>-22.031789693829857</v>
          </cell>
          <cell r="BU26">
            <v>-22.031789693829857</v>
          </cell>
          <cell r="BV26">
            <v>-22.031789693829857</v>
          </cell>
          <cell r="BW26">
            <v>-22.031789693829857</v>
          </cell>
          <cell r="BX26">
            <v>-22.031789693829857</v>
          </cell>
          <cell r="BY26">
            <v>-22.031789693829857</v>
          </cell>
          <cell r="BZ26">
            <v>-22.031789693829857</v>
          </cell>
          <cell r="CA26">
            <v>-22.031789693829857</v>
          </cell>
          <cell r="CB26">
            <v>-22.031789693829857</v>
          </cell>
          <cell r="CC26">
            <v>-22.031789693829857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0.23699999999999993</v>
          </cell>
          <cell r="L29">
            <v>-1.1319999999999997</v>
          </cell>
          <cell r="M29">
            <v>2.0000000000000018E-2</v>
          </cell>
          <cell r="N29">
            <v>-0.96399999999999997</v>
          </cell>
          <cell r="O29">
            <v>5.9219999999999988</v>
          </cell>
          <cell r="P29">
            <v>-3.9730000000000003</v>
          </cell>
          <cell r="Q29">
            <v>-13.23</v>
          </cell>
          <cell r="R29">
            <v>-21.722999999999999</v>
          </cell>
          <cell r="S29">
            <v>7.4050000000000002</v>
          </cell>
          <cell r="T29">
            <v>2.7720000000000007</v>
          </cell>
          <cell r="U29">
            <v>0.64100000000000068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7.0000000000000007E-2</v>
          </cell>
          <cell r="AE29">
            <v>-0.85299999999999998</v>
          </cell>
          <cell r="AF29">
            <v>-7.9000000000000001E-2</v>
          </cell>
          <cell r="AG29">
            <v>-0.26999999999999991</v>
          </cell>
          <cell r="AH29">
            <v>-0.51700000000000002</v>
          </cell>
          <cell r="AI29">
            <v>-0.32200000000000001</v>
          </cell>
          <cell r="AJ29">
            <v>0.36399999999999999</v>
          </cell>
          <cell r="AK29">
            <v>0.495</v>
          </cell>
          <cell r="AL29">
            <v>-0.61299999999999999</v>
          </cell>
          <cell r="AM29">
            <v>-0.51800000000000002</v>
          </cell>
          <cell r="AN29">
            <v>-0.77400000000000002</v>
          </cell>
          <cell r="AO29">
            <v>0.94100000000000006</v>
          </cell>
          <cell r="AP29">
            <v>6.2270000000000003</v>
          </cell>
          <cell r="AQ29">
            <v>-0.44900000000000001</v>
          </cell>
          <cell r="AR29">
            <v>-2.4999999999999911E-2</v>
          </cell>
          <cell r="AS29">
            <v>0.16899999999999915</v>
          </cell>
          <cell r="AT29">
            <v>-2.0720000000000001</v>
          </cell>
          <cell r="AU29">
            <v>-2.6360000000000001</v>
          </cell>
          <cell r="AV29">
            <v>1.044</v>
          </cell>
          <cell r="AW29">
            <v>-0.309</v>
          </cell>
          <cell r="AX29">
            <v>-7.2149999999999999</v>
          </cell>
          <cell r="AY29">
            <v>-3.234</v>
          </cell>
          <cell r="AZ29">
            <v>-0.39500000000000002</v>
          </cell>
          <cell r="BA29">
            <v>-2.3860000000000001</v>
          </cell>
          <cell r="BB29">
            <v>-5.52</v>
          </cell>
          <cell r="BC29">
            <v>-0.71799999999999997</v>
          </cell>
          <cell r="BD29">
            <v>-13.838000000000001</v>
          </cell>
          <cell r="BE29">
            <v>-1.647</v>
          </cell>
          <cell r="BF29">
            <v>2.5099999999999998</v>
          </cell>
          <cell r="BG29">
            <v>3.0150000000000001</v>
          </cell>
          <cell r="BH29">
            <v>1.018</v>
          </cell>
          <cell r="BI29">
            <v>0.86199999999999999</v>
          </cell>
          <cell r="BJ29">
            <v>2.6350000000000007</v>
          </cell>
          <cell r="BK29">
            <v>1.0000000000000009E-3</v>
          </cell>
          <cell r="BL29">
            <v>-0.65100000000000002</v>
          </cell>
          <cell r="BM29">
            <v>0.78700000000000003</v>
          </cell>
          <cell r="BN29">
            <v>0.56100000000000005</v>
          </cell>
          <cell r="BO29">
            <v>8.0000000000000654E-2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25.570999999999991</v>
          </cell>
          <cell r="L30">
            <v>71.802999999999969</v>
          </cell>
          <cell r="M30">
            <v>118.14399999999998</v>
          </cell>
          <cell r="N30">
            <v>212.149</v>
          </cell>
          <cell r="O30">
            <v>299.44200000000001</v>
          </cell>
          <cell r="P30">
            <v>372.31210000000004</v>
          </cell>
          <cell r="Q30">
            <v>449.12500000000017</v>
          </cell>
          <cell r="R30">
            <v>574.97699999999963</v>
          </cell>
          <cell r="S30">
            <v>448.97400000000022</v>
          </cell>
          <cell r="T30">
            <v>377.63200000000001</v>
          </cell>
          <cell r="U30">
            <v>387.79370935897532</v>
          </cell>
          <cell r="V30">
            <v>389.75439375845292</v>
          </cell>
          <cell r="W30">
            <v>401.9654289860905</v>
          </cell>
          <cell r="X30">
            <v>418.30620282343102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12.213999999999992</v>
          </cell>
          <cell r="AE30">
            <v>10.98199999999999</v>
          </cell>
          <cell r="AF30">
            <v>21.093000000000014</v>
          </cell>
          <cell r="AG30">
            <v>27.51400000000001</v>
          </cell>
          <cell r="AH30">
            <v>25.976000000000013</v>
          </cell>
          <cell r="AI30">
            <v>24.632999999999999</v>
          </cell>
          <cell r="AJ30">
            <v>29.064999999999998</v>
          </cell>
          <cell r="AK30">
            <v>38.47</v>
          </cell>
          <cell r="AL30">
            <v>40.621000000000016</v>
          </cell>
          <cell r="AM30">
            <v>42.165000000000013</v>
          </cell>
          <cell r="AN30">
            <v>52.745000000000019</v>
          </cell>
          <cell r="AO30">
            <v>76.617999999999995</v>
          </cell>
          <cell r="AP30">
            <v>66.285000000000011</v>
          </cell>
          <cell r="AQ30">
            <v>66.790999999999997</v>
          </cell>
          <cell r="AR30">
            <v>75.721000000000018</v>
          </cell>
          <cell r="AS30">
            <v>90.644999999999996</v>
          </cell>
          <cell r="AT30">
            <v>86.123999999999995</v>
          </cell>
          <cell r="AU30">
            <v>87.350100000000026</v>
          </cell>
          <cell r="AV30">
            <v>96.551999999999964</v>
          </cell>
          <cell r="AW30">
            <v>102.286</v>
          </cell>
          <cell r="AX30">
            <v>90.538000000000039</v>
          </cell>
          <cell r="AY30">
            <v>103.28200000000001</v>
          </cell>
          <cell r="AZ30">
            <v>117.16199999999998</v>
          </cell>
          <cell r="BA30">
            <v>138.14299999999992</v>
          </cell>
          <cell r="BB30">
            <v>114.84500000000004</v>
          </cell>
          <cell r="BC30">
            <v>142.81900000000002</v>
          </cell>
          <cell r="BD30">
            <v>150.68500000000006</v>
          </cell>
          <cell r="BE30">
            <v>166.62799999999999</v>
          </cell>
          <cell r="BF30">
            <v>119.16200000000006</v>
          </cell>
          <cell r="BG30">
            <v>116.09199999999996</v>
          </cell>
          <cell r="BH30">
            <v>114.00699999999998</v>
          </cell>
          <cell r="BI30">
            <v>99.713000000000036</v>
          </cell>
          <cell r="BJ30">
            <v>81.301999999999964</v>
          </cell>
          <cell r="BK30">
            <v>93.277999999999992</v>
          </cell>
          <cell r="BL30">
            <v>91.599000000000018</v>
          </cell>
          <cell r="BM30">
            <v>111.45299999999993</v>
          </cell>
          <cell r="BN30">
            <v>85.615999999999985</v>
          </cell>
          <cell r="BO30">
            <v>104.67400000000001</v>
          </cell>
          <cell r="BP30">
            <v>97.095783317065582</v>
          </cell>
          <cell r="BQ30">
            <v>100.40792604190963</v>
          </cell>
          <cell r="BR30">
            <v>84.212450010608933</v>
          </cell>
          <cell r="BS30">
            <v>102.11380162096899</v>
          </cell>
          <cell r="BT30">
            <v>97.992821758295094</v>
          </cell>
          <cell r="BU30">
            <v>105.43532036858005</v>
          </cell>
          <cell r="BV30">
            <v>84.589673011356808</v>
          </cell>
          <cell r="BW30">
            <v>104.73122017604427</v>
          </cell>
          <cell r="BX30">
            <v>101.78249633128615</v>
          </cell>
          <cell r="BY30">
            <v>110.86203946740324</v>
          </cell>
          <cell r="BZ30">
            <v>88.834493235701643</v>
          </cell>
          <cell r="CA30">
            <v>109.3421691926566</v>
          </cell>
          <cell r="CB30">
            <v>105.70783000685782</v>
          </cell>
          <cell r="CC30">
            <v>114.42171038821482</v>
          </cell>
        </row>
        <row r="31">
          <cell r="A31" t="str">
            <v>Additional Income Statement Items</v>
          </cell>
          <cell r="B31">
            <v>0</v>
          </cell>
          <cell r="C31">
            <v>0</v>
          </cell>
          <cell r="D31">
            <v>0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</row>
        <row r="37">
          <cell r="A37" t="str">
            <v>Balance Sheet</v>
          </cell>
          <cell r="B37">
            <v>0</v>
          </cell>
          <cell r="C37">
            <v>0</v>
          </cell>
          <cell r="D37">
            <v>0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71.686999999999998</v>
          </cell>
          <cell r="L38">
            <v>112.334</v>
          </cell>
          <cell r="M38">
            <v>184.33500000000001</v>
          </cell>
          <cell r="N38">
            <v>261.54000000000002</v>
          </cell>
          <cell r="O38">
            <v>527.03800000000001</v>
          </cell>
          <cell r="P38">
            <v>516.63</v>
          </cell>
          <cell r="Q38">
            <v>447.22399999999999</v>
          </cell>
          <cell r="R38">
            <v>1129.761</v>
          </cell>
          <cell r="S38">
            <v>808.11800000000005</v>
          </cell>
          <cell r="T38">
            <v>547.23</v>
          </cell>
          <cell r="U38">
            <v>429.94397332179255</v>
          </cell>
          <cell r="V38">
            <v>766.9591155506846</v>
          </cell>
          <cell r="W38">
            <v>1125.6465704463717</v>
          </cell>
          <cell r="X38">
            <v>1489.6224453781499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67.503</v>
          </cell>
          <cell r="AE38">
            <v>70.180000000000007</v>
          </cell>
          <cell r="AF38">
            <v>82.62</v>
          </cell>
          <cell r="AG38">
            <v>112.334</v>
          </cell>
          <cell r="AH38">
            <v>129.72300000000001</v>
          </cell>
          <cell r="AI38">
            <v>89.203999999999994</v>
          </cell>
          <cell r="AJ38">
            <v>168.03100000000001</v>
          </cell>
          <cell r="AK38">
            <v>184.33500000000001</v>
          </cell>
          <cell r="AL38">
            <v>323.70800000000003</v>
          </cell>
          <cell r="AM38">
            <v>354.18200000000002</v>
          </cell>
          <cell r="AN38">
            <v>265.75299999999999</v>
          </cell>
          <cell r="AO38">
            <v>261.54000000000002</v>
          </cell>
          <cell r="AP38">
            <v>239.35900000000001</v>
          </cell>
          <cell r="AQ38">
            <v>420.98200000000003</v>
          </cell>
          <cell r="AR38">
            <v>418.58699999999999</v>
          </cell>
          <cell r="AS38">
            <v>527.03800000000001</v>
          </cell>
          <cell r="AT38">
            <v>426.90199999999999</v>
          </cell>
          <cell r="AU38">
            <v>461.80399999999997</v>
          </cell>
          <cell r="AV38">
            <v>492.07400000000001</v>
          </cell>
          <cell r="AW38">
            <v>516.63</v>
          </cell>
          <cell r="AX38">
            <v>447.22399999999999</v>
          </cell>
          <cell r="AY38">
            <v>641.71199999999999</v>
          </cell>
          <cell r="AZ38">
            <v>446.98099999999999</v>
          </cell>
          <cell r="BA38">
            <v>447.22399999999999</v>
          </cell>
          <cell r="BB38">
            <v>873.58600000000001</v>
          </cell>
          <cell r="BC38">
            <v>966.74</v>
          </cell>
          <cell r="BD38">
            <v>539.55499999999995</v>
          </cell>
          <cell r="BE38">
            <v>1129.761</v>
          </cell>
          <cell r="BF38">
            <v>961.08799999999997</v>
          </cell>
          <cell r="BG38">
            <v>1005.302</v>
          </cell>
          <cell r="BH38">
            <v>873.05100000000004</v>
          </cell>
          <cell r="BI38">
            <v>808.11800000000005</v>
          </cell>
          <cell r="BJ38">
            <v>734.65599999999995</v>
          </cell>
          <cell r="BK38">
            <v>768.30200000000002</v>
          </cell>
          <cell r="BL38">
            <v>846.93600000000004</v>
          </cell>
          <cell r="BM38">
            <v>547.23</v>
          </cell>
          <cell r="BN38">
            <v>517.84199999999998</v>
          </cell>
          <cell r="BO38">
            <v>474.65</v>
          </cell>
          <cell r="BP38">
            <v>443.12014810236508</v>
          </cell>
          <cell r="BQ38">
            <v>429.94397332179255</v>
          </cell>
          <cell r="BR38">
            <v>546.63037103466797</v>
          </cell>
          <cell r="BS38">
            <v>659.17287815444661</v>
          </cell>
          <cell r="BT38">
            <v>717.95984598570669</v>
          </cell>
          <cell r="BU38">
            <v>766.9591155506846</v>
          </cell>
          <cell r="BV38">
            <v>892.67314857535109</v>
          </cell>
          <cell r="BW38">
            <v>1011.767046414639</v>
          </cell>
          <cell r="BX38">
            <v>1068.2151998732638</v>
          </cell>
          <cell r="BY38">
            <v>1125.6465704463717</v>
          </cell>
          <cell r="BZ38">
            <v>1252.9791091334616</v>
          </cell>
          <cell r="CA38">
            <v>1370.578148444559</v>
          </cell>
          <cell r="CB38">
            <v>1422.4043983511281</v>
          </cell>
          <cell r="CC38">
            <v>1489.6224453781499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66.488</v>
          </cell>
          <cell r="L39">
            <v>110.77800000000001</v>
          </cell>
          <cell r="M39">
            <v>174.64599999999999</v>
          </cell>
          <cell r="N39">
            <v>203.542</v>
          </cell>
          <cell r="O39">
            <v>199.548</v>
          </cell>
          <cell r="P39">
            <v>217.58699999999999</v>
          </cell>
          <cell r="Q39">
            <v>280.18599999999998</v>
          </cell>
          <cell r="R39">
            <v>381.41699999999997</v>
          </cell>
          <cell r="S39">
            <v>382.74099999999999</v>
          </cell>
          <cell r="T39">
            <v>428.26600000000002</v>
          </cell>
          <cell r="U39">
            <v>438.70661096446946</v>
          </cell>
          <cell r="V39">
            <v>454.77189655313799</v>
          </cell>
          <cell r="W39">
            <v>449.34829637652211</v>
          </cell>
          <cell r="X39">
            <v>438.36160171800333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77.174000000000007</v>
          </cell>
          <cell r="AE39">
            <v>104.67400000000001</v>
          </cell>
          <cell r="AF39">
            <v>111.96899999999999</v>
          </cell>
          <cell r="AG39">
            <v>110.77800000000001</v>
          </cell>
          <cell r="AH39">
            <v>125.202</v>
          </cell>
          <cell r="AI39">
            <v>117.267</v>
          </cell>
          <cell r="AJ39">
            <v>139.95400000000001</v>
          </cell>
          <cell r="AK39">
            <v>174.64599999999999</v>
          </cell>
          <cell r="AL39">
            <v>193.988</v>
          </cell>
          <cell r="AM39">
            <v>185.46199999999999</v>
          </cell>
          <cell r="AN39">
            <v>172.88300000000001</v>
          </cell>
          <cell r="AO39">
            <v>203.542</v>
          </cell>
          <cell r="AP39">
            <v>183.846</v>
          </cell>
          <cell r="AQ39">
            <v>174.46</v>
          </cell>
          <cell r="AR39">
            <v>169.131</v>
          </cell>
          <cell r="AS39">
            <v>199.548</v>
          </cell>
          <cell r="AT39">
            <v>215.29300000000001</v>
          </cell>
          <cell r="AU39">
            <v>215.66499999999999</v>
          </cell>
          <cell r="AV39">
            <v>216.04900000000001</v>
          </cell>
          <cell r="AW39">
            <v>217.58699999999999</v>
          </cell>
          <cell r="AX39">
            <v>280.85599999999999</v>
          </cell>
          <cell r="AY39">
            <v>228.62200000000001</v>
          </cell>
          <cell r="AZ39">
            <v>247.97200000000001</v>
          </cell>
          <cell r="BA39">
            <v>280.18599999999998</v>
          </cell>
          <cell r="BB39">
            <v>305.053</v>
          </cell>
          <cell r="BC39">
            <v>316.49799999999999</v>
          </cell>
          <cell r="BD39">
            <v>333.95499999999998</v>
          </cell>
          <cell r="BE39">
            <v>381.41699999999997</v>
          </cell>
          <cell r="BF39">
            <v>382.4</v>
          </cell>
          <cell r="BG39">
            <v>372.57100000000003</v>
          </cell>
          <cell r="BH39">
            <v>379.95299999999997</v>
          </cell>
          <cell r="BI39">
            <v>382.74099999999999</v>
          </cell>
          <cell r="BJ39">
            <v>396.834</v>
          </cell>
          <cell r="BK39">
            <v>387.71499999999997</v>
          </cell>
          <cell r="BL39">
            <v>398.43599999999998</v>
          </cell>
          <cell r="BM39">
            <v>428.26600000000002</v>
          </cell>
          <cell r="BN39">
            <v>416.24900000000002</v>
          </cell>
          <cell r="BO39">
            <v>394.05399999999997</v>
          </cell>
          <cell r="BP39">
            <v>407.48538513135804</v>
          </cell>
          <cell r="BQ39">
            <v>438.70661096446946</v>
          </cell>
          <cell r="BR39">
            <v>416.1934894968976</v>
          </cell>
          <cell r="BS39">
            <v>390.85118266544885</v>
          </cell>
          <cell r="BT39">
            <v>405.77761152080217</v>
          </cell>
          <cell r="BU39">
            <v>454.77189655313799</v>
          </cell>
          <cell r="BV39">
            <v>430.77636632953607</v>
          </cell>
          <cell r="BW39">
            <v>393.82276287114502</v>
          </cell>
          <cell r="BX39">
            <v>409.50119450124208</v>
          </cell>
          <cell r="BY39">
            <v>449.34829637652211</v>
          </cell>
          <cell r="BZ39">
            <v>434.42119594010614</v>
          </cell>
          <cell r="CA39">
            <v>396.69752322768176</v>
          </cell>
          <cell r="CB39">
            <v>413.64095231405395</v>
          </cell>
          <cell r="CC39">
            <v>438.36160171800333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36.726999999999997</v>
          </cell>
          <cell r="L41">
            <v>40.208999999999996</v>
          </cell>
          <cell r="M41">
            <v>62.634999999999998</v>
          </cell>
          <cell r="N41">
            <v>50.200999999999993</v>
          </cell>
          <cell r="O41">
            <v>69.241</v>
          </cell>
          <cell r="P41">
            <v>107.425</v>
          </cell>
          <cell r="Q41">
            <v>127.517</v>
          </cell>
          <cell r="R41">
            <v>190.12799999999999</v>
          </cell>
          <cell r="S41">
            <v>218.66800000000001</v>
          </cell>
          <cell r="T41">
            <v>189.00399999999999</v>
          </cell>
          <cell r="U41">
            <v>214.68587650723163</v>
          </cell>
          <cell r="V41">
            <v>219.48011842929861</v>
          </cell>
          <cell r="W41">
            <v>222.98943705038931</v>
          </cell>
          <cell r="X41">
            <v>225.15114589886213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12.202999999999999</v>
          </cell>
          <cell r="AE41">
            <v>72.454999999999998</v>
          </cell>
          <cell r="AF41">
            <v>47.900999999999996</v>
          </cell>
          <cell r="AG41">
            <v>40.208999999999996</v>
          </cell>
          <cell r="AH41">
            <v>36.713000000000001</v>
          </cell>
          <cell r="AI41">
            <v>28.788</v>
          </cell>
          <cell r="AJ41">
            <v>31.89</v>
          </cell>
          <cell r="AK41">
            <v>62.634999999999998</v>
          </cell>
          <cell r="AL41">
            <v>72.286999999999992</v>
          </cell>
          <cell r="AM41">
            <v>56.062999999999995</v>
          </cell>
          <cell r="AN41">
            <v>55.158999999999999</v>
          </cell>
          <cell r="AO41">
            <v>50.200999999999993</v>
          </cell>
          <cell r="AP41">
            <v>57.192</v>
          </cell>
          <cell r="AQ41">
            <v>51.175000000000004</v>
          </cell>
          <cell r="AR41">
            <v>69.417999999999992</v>
          </cell>
          <cell r="AS41">
            <v>69.241</v>
          </cell>
          <cell r="AT41">
            <v>76.192999999999998</v>
          </cell>
          <cell r="AU41">
            <v>72.468000000000004</v>
          </cell>
          <cell r="AV41">
            <v>89.311999999999998</v>
          </cell>
          <cell r="AW41">
            <v>107.425</v>
          </cell>
          <cell r="AX41">
            <v>126.84700000000001</v>
          </cell>
          <cell r="AY41">
            <v>111.61599999999999</v>
          </cell>
          <cell r="AZ41">
            <v>124.08199999999999</v>
          </cell>
          <cell r="BA41">
            <v>127.517</v>
          </cell>
          <cell r="BB41">
            <v>98.486999999999995</v>
          </cell>
          <cell r="BC41">
            <v>94.931999999999988</v>
          </cell>
          <cell r="BD41">
            <v>106.04900000000001</v>
          </cell>
          <cell r="BE41">
            <v>190.12799999999999</v>
          </cell>
          <cell r="BF41">
            <v>220.18600000000001</v>
          </cell>
          <cell r="BG41">
            <v>190.898</v>
          </cell>
          <cell r="BH41">
            <v>171.60599999999999</v>
          </cell>
          <cell r="BI41">
            <v>218.66800000000001</v>
          </cell>
          <cell r="BJ41">
            <v>229.185</v>
          </cell>
          <cell r="BK41">
            <v>229.761</v>
          </cell>
          <cell r="BL41">
            <v>225.77199999999999</v>
          </cell>
          <cell r="BM41">
            <v>189.00399999999999</v>
          </cell>
          <cell r="BN41">
            <v>220.77600000000001</v>
          </cell>
          <cell r="BO41">
            <v>211.29000000000002</v>
          </cell>
          <cell r="BP41">
            <v>208.35107819817074</v>
          </cell>
          <cell r="BQ41">
            <v>214.68587650723163</v>
          </cell>
          <cell r="BR41">
            <v>210.16766401716757</v>
          </cell>
          <cell r="BS41">
            <v>212.50555711970537</v>
          </cell>
          <cell r="BT41">
            <v>210.12400743387155</v>
          </cell>
          <cell r="BU41">
            <v>219.48011842929861</v>
          </cell>
          <cell r="BV41">
            <v>215.39217938336196</v>
          </cell>
          <cell r="BW41">
            <v>217.54410265875515</v>
          </cell>
          <cell r="BX41">
            <v>215.31970545948263</v>
          </cell>
          <cell r="BY41">
            <v>222.98943705038931</v>
          </cell>
          <cell r="BZ41">
            <v>216.68120821301721</v>
          </cell>
          <cell r="CA41">
            <v>218.67189620467968</v>
          </cell>
          <cell r="CB41">
            <v>216.8591015585468</v>
          </cell>
          <cell r="CC41">
            <v>225.15114589886213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174.90199999999999</v>
          </cell>
          <cell r="L42">
            <v>263.32100000000003</v>
          </cell>
          <cell r="M42">
            <v>421.61599999999999</v>
          </cell>
          <cell r="N42">
            <v>515.28300000000002</v>
          </cell>
          <cell r="O42">
            <v>795.827</v>
          </cell>
          <cell r="P42">
            <v>841.64200000000005</v>
          </cell>
          <cell r="Q42">
            <v>854.92699999999991</v>
          </cell>
          <cell r="R42">
            <v>1701.3059999999998</v>
          </cell>
          <cell r="S42">
            <v>1409.527</v>
          </cell>
          <cell r="T42">
            <v>1164.5</v>
          </cell>
          <cell r="U42">
            <v>1083.3364607934936</v>
          </cell>
          <cell r="V42">
            <v>1441.2111305331211</v>
          </cell>
          <cell r="W42">
            <v>1797.9843038732831</v>
          </cell>
          <cell r="X42">
            <v>2153.1351929950156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156.88000000000002</v>
          </cell>
          <cell r="AE42">
            <v>247.309</v>
          </cell>
          <cell r="AF42">
            <v>242.49</v>
          </cell>
          <cell r="AG42">
            <v>263.32100000000003</v>
          </cell>
          <cell r="AH42">
            <v>291.63800000000003</v>
          </cell>
          <cell r="AI42">
            <v>235.25899999999999</v>
          </cell>
          <cell r="AJ42">
            <v>339.87500000000006</v>
          </cell>
          <cell r="AK42">
            <v>421.61599999999999</v>
          </cell>
          <cell r="AL42">
            <v>589.98299999999995</v>
          </cell>
          <cell r="AM42">
            <v>595.70699999999999</v>
          </cell>
          <cell r="AN42">
            <v>493.79499999999996</v>
          </cell>
          <cell r="AO42">
            <v>515.28300000000002</v>
          </cell>
          <cell r="AP42">
            <v>480.39700000000005</v>
          </cell>
          <cell r="AQ42">
            <v>646.61700000000008</v>
          </cell>
          <cell r="AR42">
            <v>657.13599999999997</v>
          </cell>
          <cell r="AS42">
            <v>795.827</v>
          </cell>
          <cell r="AT42">
            <v>718.38799999999992</v>
          </cell>
          <cell r="AU42">
            <v>749.9369999999999</v>
          </cell>
          <cell r="AV42">
            <v>797.43499999999995</v>
          </cell>
          <cell r="AW42">
            <v>841.64200000000005</v>
          </cell>
          <cell r="AX42">
            <v>854.92699999999991</v>
          </cell>
          <cell r="AY42">
            <v>981.95</v>
          </cell>
          <cell r="AZ42">
            <v>819.03500000000008</v>
          </cell>
          <cell r="BA42">
            <v>854.92699999999991</v>
          </cell>
          <cell r="BB42">
            <v>1277.126</v>
          </cell>
          <cell r="BC42">
            <v>1378.17</v>
          </cell>
          <cell r="BD42">
            <v>979.55899999999997</v>
          </cell>
          <cell r="BE42">
            <v>1701.3059999999998</v>
          </cell>
          <cell r="BF42">
            <v>1563.6739999999998</v>
          </cell>
          <cell r="BG42">
            <v>1568.771</v>
          </cell>
          <cell r="BH42">
            <v>1424.61</v>
          </cell>
          <cell r="BI42">
            <v>1409.527</v>
          </cell>
          <cell r="BJ42">
            <v>1360.6750000000002</v>
          </cell>
          <cell r="BK42">
            <v>1385.778</v>
          </cell>
          <cell r="BL42">
            <v>1471.144</v>
          </cell>
          <cell r="BM42">
            <v>1164.5</v>
          </cell>
          <cell r="BN42">
            <v>1154.867</v>
          </cell>
          <cell r="BO42">
            <v>1079.9939999999999</v>
          </cell>
          <cell r="BP42">
            <v>1058.9566114318939</v>
          </cell>
          <cell r="BQ42">
            <v>1083.3364607934936</v>
          </cell>
          <cell r="BR42">
            <v>1172.9915245487332</v>
          </cell>
          <cell r="BS42">
            <v>1262.5296179396007</v>
          </cell>
          <cell r="BT42">
            <v>1333.8614649403803</v>
          </cell>
          <cell r="BU42">
            <v>1441.2111305331211</v>
          </cell>
          <cell r="BV42">
            <v>1538.8416942882491</v>
          </cell>
          <cell r="BW42">
            <v>1623.1339119445392</v>
          </cell>
          <cell r="BX42">
            <v>1693.0360998339886</v>
          </cell>
          <cell r="BY42">
            <v>1797.9843038732831</v>
          </cell>
          <cell r="BZ42">
            <v>1904.0815132865851</v>
          </cell>
          <cell r="CA42">
            <v>1985.9475678769206</v>
          </cell>
          <cell r="CB42">
            <v>2052.9044522237291</v>
          </cell>
          <cell r="CC42">
            <v>2153.1351929950156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31.244</v>
          </cell>
          <cell r="L43">
            <v>54.853999999999999</v>
          </cell>
          <cell r="M43">
            <v>72.66</v>
          </cell>
          <cell r="N43">
            <v>95.192999999999998</v>
          </cell>
          <cell r="O43">
            <v>118.366</v>
          </cell>
          <cell r="P43">
            <v>148.90700000000001</v>
          </cell>
          <cell r="Q43">
            <v>191.63399999999999</v>
          </cell>
          <cell r="R43">
            <v>255.191</v>
          </cell>
          <cell r="S43">
            <v>339.84800000000001</v>
          </cell>
          <cell r="T43">
            <v>422.01</v>
          </cell>
          <cell r="U43">
            <v>475.37160196553953</v>
          </cell>
          <cell r="V43">
            <v>530.18443733837989</v>
          </cell>
          <cell r="W43">
            <v>481.2777596599941</v>
          </cell>
          <cell r="X43">
            <v>537.17185768056174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15.419</v>
          </cell>
          <cell r="AE43">
            <v>29.184000000000001</v>
          </cell>
          <cell r="AF43">
            <v>28.099</v>
          </cell>
          <cell r="AG43">
            <v>30.7</v>
          </cell>
          <cell r="AH43">
            <v>30.888000000000002</v>
          </cell>
          <cell r="AI43">
            <v>31.754999999999999</v>
          </cell>
          <cell r="AJ43">
            <v>37.018000000000001</v>
          </cell>
          <cell r="AK43">
            <v>37.618000000000002</v>
          </cell>
          <cell r="AL43">
            <v>38.731999999999999</v>
          </cell>
          <cell r="AM43">
            <v>37.715000000000003</v>
          </cell>
          <cell r="AN43">
            <v>43.328000000000003</v>
          </cell>
          <cell r="AO43">
            <v>46.484999999999999</v>
          </cell>
          <cell r="AP43">
            <v>52.665999999999997</v>
          </cell>
          <cell r="AQ43">
            <v>51.898000000000003</v>
          </cell>
          <cell r="AR43">
            <v>51.732999999999997</v>
          </cell>
          <cell r="AS43">
            <v>53.468000000000004</v>
          </cell>
          <cell r="AT43">
            <v>53.094000000000001</v>
          </cell>
          <cell r="AU43">
            <v>53.286000000000001</v>
          </cell>
          <cell r="AV43">
            <v>56.372</v>
          </cell>
          <cell r="AW43">
            <v>62.082999999999998</v>
          </cell>
          <cell r="AX43">
            <v>78.218000000000004</v>
          </cell>
          <cell r="AY43">
            <v>69.135000000000005</v>
          </cell>
          <cell r="AZ43">
            <v>79.623000000000005</v>
          </cell>
          <cell r="BA43">
            <v>78.218000000000004</v>
          </cell>
          <cell r="BB43">
            <v>97.76</v>
          </cell>
          <cell r="BC43">
            <v>99.63</v>
          </cell>
          <cell r="BD43">
            <v>112.039</v>
          </cell>
          <cell r="BE43">
            <v>116.134</v>
          </cell>
          <cell r="BF43">
            <v>128.72999999999999</v>
          </cell>
          <cell r="BG43">
            <v>132.648</v>
          </cell>
          <cell r="BH43">
            <v>137.541</v>
          </cell>
          <cell r="BI43">
            <v>160.97300000000001</v>
          </cell>
          <cell r="BJ43">
            <v>142.971</v>
          </cell>
          <cell r="BK43">
            <v>144.173</v>
          </cell>
          <cell r="BL43">
            <v>154.72200000000001</v>
          </cell>
          <cell r="BM43">
            <v>191.411</v>
          </cell>
          <cell r="BN43">
            <v>191.35</v>
          </cell>
          <cell r="BO43">
            <v>185.98500000000001</v>
          </cell>
          <cell r="BP43">
            <v>184.70794078316209</v>
          </cell>
          <cell r="BQ43">
            <v>187.84293394643251</v>
          </cell>
          <cell r="BR43">
            <v>188.27945650622161</v>
          </cell>
          <cell r="BS43">
            <v>187.78690906098541</v>
          </cell>
          <cell r="BT43">
            <v>188.18732095553162</v>
          </cell>
          <cell r="BU43">
            <v>192.97904081861049</v>
          </cell>
          <cell r="BV43">
            <v>194.14969450535304</v>
          </cell>
          <cell r="BW43">
            <v>194.2893503557905</v>
          </cell>
          <cell r="BX43">
            <v>195.33174374210395</v>
          </cell>
          <cell r="BY43">
            <v>200.92600365329261</v>
          </cell>
          <cell r="BZ43">
            <v>202.70384118007246</v>
          </cell>
          <cell r="CA43">
            <v>203.35540879504745</v>
          </cell>
          <cell r="CB43">
            <v>204.9655814394651</v>
          </cell>
          <cell r="CC43">
            <v>211.34857732071978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-16.911000000000001</v>
          </cell>
          <cell r="L44">
            <v>-24.154</v>
          </cell>
          <cell r="M44">
            <v>-35.041999999999994</v>
          </cell>
          <cell r="N44">
            <v>-48.707999999999998</v>
          </cell>
          <cell r="O44">
            <v>-64.897999999999996</v>
          </cell>
          <cell r="P44">
            <v>-86.824000000000012</v>
          </cell>
          <cell r="Q44">
            <v>-113.41599999999998</v>
          </cell>
          <cell r="R44">
            <v>-139.05700000000002</v>
          </cell>
          <cell r="S44">
            <v>-178.875</v>
          </cell>
          <cell r="T44">
            <v>-230.59899999999999</v>
          </cell>
          <cell r="U44">
            <v>-287.52866801910699</v>
          </cell>
          <cell r="V44">
            <v>-337.20539651976947</v>
          </cell>
          <cell r="W44">
            <v>-280.35175600670152</v>
          </cell>
          <cell r="X44">
            <v>-325.82328035984199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14.333</v>
          </cell>
          <cell r="L45">
            <v>30.7</v>
          </cell>
          <cell r="M45">
            <v>37.618000000000002</v>
          </cell>
          <cell r="N45">
            <v>46.484999999999999</v>
          </cell>
          <cell r="O45">
            <v>53.468000000000004</v>
          </cell>
          <cell r="P45">
            <v>62.082999999999998</v>
          </cell>
          <cell r="Q45">
            <v>78.218000000000004</v>
          </cell>
          <cell r="R45">
            <v>116.134</v>
          </cell>
          <cell r="S45">
            <v>160.97300000000001</v>
          </cell>
          <cell r="T45">
            <v>191.411</v>
          </cell>
          <cell r="U45">
            <v>187.84293394643251</v>
          </cell>
          <cell r="V45">
            <v>192.97904081861049</v>
          </cell>
          <cell r="W45">
            <v>200.92600365329261</v>
          </cell>
          <cell r="X45">
            <v>211.34857732071978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15.419</v>
          </cell>
          <cell r="AE45">
            <v>29.184000000000001</v>
          </cell>
          <cell r="AF45">
            <v>28.099</v>
          </cell>
          <cell r="AG45">
            <v>30.7</v>
          </cell>
          <cell r="AH45">
            <v>30.888000000000002</v>
          </cell>
          <cell r="AI45">
            <v>31.754999999999999</v>
          </cell>
          <cell r="AJ45">
            <v>37.018000000000001</v>
          </cell>
          <cell r="AK45">
            <v>37.618000000000002</v>
          </cell>
          <cell r="AL45">
            <v>38.731999999999999</v>
          </cell>
          <cell r="AM45">
            <v>37.715000000000003</v>
          </cell>
          <cell r="AN45">
            <v>43.328000000000003</v>
          </cell>
          <cell r="AO45">
            <v>46.484999999999999</v>
          </cell>
          <cell r="AP45">
            <v>52.665999999999997</v>
          </cell>
          <cell r="AQ45">
            <v>51.898000000000003</v>
          </cell>
          <cell r="AR45">
            <v>51.732999999999997</v>
          </cell>
          <cell r="AS45">
            <v>53.468000000000004</v>
          </cell>
          <cell r="AT45">
            <v>53.094000000000001</v>
          </cell>
          <cell r="AU45">
            <v>53.286000000000001</v>
          </cell>
          <cell r="AV45">
            <v>56.372</v>
          </cell>
          <cell r="AW45">
            <v>62.082999999999998</v>
          </cell>
          <cell r="AX45">
            <v>78.218000000000004</v>
          </cell>
          <cell r="AY45">
            <v>69.135000000000005</v>
          </cell>
          <cell r="AZ45">
            <v>79.623000000000005</v>
          </cell>
          <cell r="BA45">
            <v>78.218000000000004</v>
          </cell>
          <cell r="BB45">
            <v>97.76</v>
          </cell>
          <cell r="BC45">
            <v>99.63</v>
          </cell>
          <cell r="BD45">
            <v>112.039</v>
          </cell>
          <cell r="BE45">
            <v>116.134</v>
          </cell>
          <cell r="BF45">
            <v>128.72999999999999</v>
          </cell>
          <cell r="BG45">
            <v>132.648</v>
          </cell>
          <cell r="BH45">
            <v>137.541</v>
          </cell>
          <cell r="BI45">
            <v>160.97300000000001</v>
          </cell>
          <cell r="BJ45">
            <v>142.971</v>
          </cell>
          <cell r="BK45">
            <v>144.173</v>
          </cell>
          <cell r="BL45">
            <v>154.72200000000001</v>
          </cell>
          <cell r="BM45">
            <v>191.411</v>
          </cell>
          <cell r="BN45">
            <v>191.35</v>
          </cell>
          <cell r="BO45">
            <v>185.98500000000001</v>
          </cell>
          <cell r="BP45">
            <v>184.70794078316209</v>
          </cell>
          <cell r="BQ45">
            <v>187.84293394643251</v>
          </cell>
          <cell r="BR45">
            <v>188.27945650622161</v>
          </cell>
          <cell r="BS45">
            <v>187.78690906098541</v>
          </cell>
          <cell r="BT45">
            <v>188.18732095553162</v>
          </cell>
          <cell r="BU45">
            <v>192.97904081861049</v>
          </cell>
          <cell r="BV45">
            <v>194.14969450535304</v>
          </cell>
          <cell r="BW45">
            <v>194.2893503557905</v>
          </cell>
          <cell r="BX45">
            <v>195.33174374210395</v>
          </cell>
          <cell r="BY45">
            <v>200.92600365329261</v>
          </cell>
          <cell r="BZ45">
            <v>202.70384118007246</v>
          </cell>
          <cell r="CA45">
            <v>203.35540879504745</v>
          </cell>
          <cell r="CB45">
            <v>204.9655814394651</v>
          </cell>
          <cell r="CC45">
            <v>211.34857732071978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576.35900000000004</v>
          </cell>
          <cell r="L46">
            <v>975.31799999999998</v>
          </cell>
          <cell r="M46">
            <v>1731.979</v>
          </cell>
          <cell r="N46">
            <v>2394.4289999999996</v>
          </cell>
          <cell r="O46">
            <v>2849.2109999999998</v>
          </cell>
          <cell r="P46">
            <v>3136.7889999999998</v>
          </cell>
          <cell r="Q46">
            <v>3575.09</v>
          </cell>
          <cell r="R46">
            <v>4439.1000000000004</v>
          </cell>
          <cell r="S46">
            <v>4883.4473999999991</v>
          </cell>
          <cell r="T46">
            <v>5018.5961600000001</v>
          </cell>
          <cell r="U46">
            <v>4825.2792539249995</v>
          </cell>
          <cell r="V46">
            <v>4698.1047192885062</v>
          </cell>
          <cell r="W46">
            <v>4586.6936983617106</v>
          </cell>
          <cell r="X46">
            <v>4492.0671309914496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546.08300000000008</v>
          </cell>
          <cell r="AE46">
            <v>952.66</v>
          </cell>
          <cell r="AF46">
            <v>924.81999999999994</v>
          </cell>
          <cell r="AG46">
            <v>919.37299999999993</v>
          </cell>
          <cell r="AH46">
            <v>922.58199999999999</v>
          </cell>
          <cell r="AI46">
            <v>981.32500000000005</v>
          </cell>
          <cell r="AJ46">
            <v>1142.8130000000001</v>
          </cell>
          <cell r="AK46">
            <v>1640.8320000000001</v>
          </cell>
          <cell r="AL46">
            <v>1727.1510000000001</v>
          </cell>
          <cell r="AM46">
            <v>1739.1090000000002</v>
          </cell>
          <cell r="AN46">
            <v>2093.5889999999999</v>
          </cell>
          <cell r="AO46">
            <v>2240.7959999999998</v>
          </cell>
          <cell r="AP46">
            <v>2459.212</v>
          </cell>
          <cell r="AQ46">
            <v>2442.7350000000001</v>
          </cell>
          <cell r="AR46">
            <v>2554.4</v>
          </cell>
          <cell r="AS46">
            <v>2597.808</v>
          </cell>
          <cell r="AT46">
            <v>2743.415</v>
          </cell>
          <cell r="AU46">
            <v>2745.866</v>
          </cell>
          <cell r="AV46">
            <v>2709.4690000000001</v>
          </cell>
          <cell r="AW46">
            <v>2763.808</v>
          </cell>
          <cell r="AX46">
            <v>3079.4570000000003</v>
          </cell>
          <cell r="AY46">
            <v>2727.2779999999998</v>
          </cell>
          <cell r="AZ46">
            <v>3076.154</v>
          </cell>
          <cell r="BA46">
            <v>3079.4570000000003</v>
          </cell>
          <cell r="BB46">
            <v>3120.8890000000001</v>
          </cell>
          <cell r="BC46">
            <v>3105.2080000000001</v>
          </cell>
          <cell r="BD46">
            <v>3645.5409999999997</v>
          </cell>
          <cell r="BE46">
            <v>3862.0149999999999</v>
          </cell>
          <cell r="BF46">
            <v>4254.174</v>
          </cell>
          <cell r="BG46">
            <v>4193.4579999999996</v>
          </cell>
          <cell r="BH46">
            <v>4223.9989999999998</v>
          </cell>
          <cell r="BI46">
            <v>4246.4759999999997</v>
          </cell>
          <cell r="BJ46">
            <v>4304.68</v>
          </cell>
          <cell r="BK46">
            <v>4299.8469999999998</v>
          </cell>
          <cell r="BL46">
            <v>4261.7520000000004</v>
          </cell>
          <cell r="BM46">
            <v>4326.3760000000002</v>
          </cell>
          <cell r="BN46">
            <v>4262.2649999999994</v>
          </cell>
          <cell r="BO46">
            <v>4207.2950000000001</v>
          </cell>
          <cell r="BP46">
            <v>4164.6669499999998</v>
          </cell>
          <cell r="BQ46">
            <v>4124.1703024999997</v>
          </cell>
          <cell r="BR46">
            <v>4085.6984873749998</v>
          </cell>
          <cell r="BS46">
            <v>4049.15026300625</v>
          </cell>
          <cell r="BT46">
            <v>4014.4294498559375</v>
          </cell>
          <cell r="BU46">
            <v>3981.4446773631407</v>
          </cell>
          <cell r="BV46">
            <v>3956.376250268615</v>
          </cell>
          <cell r="BW46">
            <v>3932.3105602578703</v>
          </cell>
          <cell r="BX46">
            <v>3909.2074978475557</v>
          </cell>
          <cell r="BY46">
            <v>3887.0285579336532</v>
          </cell>
          <cell r="BZ46">
            <v>3865.7367756163071</v>
          </cell>
          <cell r="CA46">
            <v>3845.2966645916549</v>
          </cell>
          <cell r="CB46">
            <v>3825.6741580079888</v>
          </cell>
          <cell r="CC46">
            <v>3806.8365516876693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-25.696000000000002</v>
          </cell>
          <cell r="L47">
            <v>-55.945</v>
          </cell>
          <cell r="M47">
            <v>-91.147000000000006</v>
          </cell>
          <cell r="N47">
            <v>-153.63300000000001</v>
          </cell>
          <cell r="O47">
            <v>-251.40299999999999</v>
          </cell>
          <cell r="P47">
            <v>-372.98099999999999</v>
          </cell>
          <cell r="Q47">
            <v>-495.63299999999998</v>
          </cell>
          <cell r="R47">
            <v>-577.08500000000004</v>
          </cell>
          <cell r="S47">
            <v>-636.97139999999945</v>
          </cell>
          <cell r="T47">
            <v>-692.22015999999985</v>
          </cell>
          <cell r="U47">
            <v>-701.10895142499976</v>
          </cell>
          <cell r="V47">
            <v>-716.66004192536548</v>
          </cell>
          <cell r="W47">
            <v>-699.66514042805738</v>
          </cell>
          <cell r="X47">
            <v>-685.23057930378036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550.66300000000001</v>
          </cell>
          <cell r="L48">
            <v>919.37299999999993</v>
          </cell>
          <cell r="M48">
            <v>1640.8320000000001</v>
          </cell>
          <cell r="N48">
            <v>2240.7959999999998</v>
          </cell>
          <cell r="O48">
            <v>2597.808</v>
          </cell>
          <cell r="P48">
            <v>2763.808</v>
          </cell>
          <cell r="Q48">
            <v>3079.4570000000003</v>
          </cell>
          <cell r="R48">
            <v>3862.0149999999999</v>
          </cell>
          <cell r="S48">
            <v>4246.4759999999997</v>
          </cell>
          <cell r="T48">
            <v>4326.3760000000002</v>
          </cell>
          <cell r="U48">
            <v>4124.1703024999997</v>
          </cell>
          <cell r="V48">
            <v>3981.4446773631407</v>
          </cell>
          <cell r="W48">
            <v>3887.0285579336532</v>
          </cell>
          <cell r="X48">
            <v>3806.8365516876693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546.08300000000008</v>
          </cell>
          <cell r="AE48">
            <v>952.66</v>
          </cell>
          <cell r="AF48">
            <v>924.81999999999994</v>
          </cell>
          <cell r="AG48">
            <v>919.37299999999993</v>
          </cell>
          <cell r="AH48">
            <v>922.58199999999999</v>
          </cell>
          <cell r="AI48">
            <v>981.32500000000005</v>
          </cell>
          <cell r="AJ48">
            <v>1142.8130000000001</v>
          </cell>
          <cell r="AK48">
            <v>1640.8320000000001</v>
          </cell>
          <cell r="AL48">
            <v>1727.1510000000001</v>
          </cell>
          <cell r="AM48">
            <v>1739.1090000000002</v>
          </cell>
          <cell r="AN48">
            <v>2093.5889999999999</v>
          </cell>
          <cell r="AO48">
            <v>2240.7959999999998</v>
          </cell>
          <cell r="AP48">
            <v>2459.212</v>
          </cell>
          <cell r="AQ48">
            <v>2442.7350000000001</v>
          </cell>
          <cell r="AR48">
            <v>2554.4</v>
          </cell>
          <cell r="AS48">
            <v>2597.808</v>
          </cell>
          <cell r="AT48">
            <v>2743.415</v>
          </cell>
          <cell r="AU48">
            <v>2745.866</v>
          </cell>
          <cell r="AV48">
            <v>2709.4690000000001</v>
          </cell>
          <cell r="AW48">
            <v>2763.808</v>
          </cell>
          <cell r="AX48">
            <v>3079.4570000000003</v>
          </cell>
          <cell r="AY48">
            <v>2727.2779999999998</v>
          </cell>
          <cell r="AZ48">
            <v>3076.154</v>
          </cell>
          <cell r="BA48">
            <v>3079.4570000000003</v>
          </cell>
          <cell r="BB48">
            <v>3120.8890000000001</v>
          </cell>
          <cell r="BC48">
            <v>3105.2080000000001</v>
          </cell>
          <cell r="BD48">
            <v>3645.5409999999997</v>
          </cell>
          <cell r="BE48">
            <v>3862.0149999999999</v>
          </cell>
          <cell r="BF48">
            <v>4254.174</v>
          </cell>
          <cell r="BG48">
            <v>4193.4579999999996</v>
          </cell>
          <cell r="BH48">
            <v>4223.9989999999998</v>
          </cell>
          <cell r="BI48">
            <v>4246.4759999999997</v>
          </cell>
          <cell r="BJ48">
            <v>4304.68</v>
          </cell>
          <cell r="BK48">
            <v>4299.8469999999998</v>
          </cell>
          <cell r="BL48">
            <v>4261.7520000000004</v>
          </cell>
          <cell r="BM48">
            <v>4326.3760000000002</v>
          </cell>
          <cell r="BN48">
            <v>4262.2649999999994</v>
          </cell>
          <cell r="BO48">
            <v>4207.2950000000001</v>
          </cell>
          <cell r="BP48">
            <v>4164.6669499999998</v>
          </cell>
          <cell r="BQ48">
            <v>4124.1703024999997</v>
          </cell>
          <cell r="BR48">
            <v>4085.6984873749998</v>
          </cell>
          <cell r="BS48">
            <v>4049.15026300625</v>
          </cell>
          <cell r="BT48">
            <v>4014.4294498559375</v>
          </cell>
          <cell r="BU48">
            <v>3981.4446773631407</v>
          </cell>
          <cell r="BV48">
            <v>3956.376250268615</v>
          </cell>
          <cell r="BW48">
            <v>3932.3105602578703</v>
          </cell>
          <cell r="BX48">
            <v>3909.2074978475557</v>
          </cell>
          <cell r="BY48">
            <v>3887.0285579336532</v>
          </cell>
          <cell r="BZ48">
            <v>3865.7367756163071</v>
          </cell>
          <cell r="CA48">
            <v>3845.2966645916549</v>
          </cell>
          <cell r="CB48">
            <v>3825.6741580079888</v>
          </cell>
          <cell r="CC48">
            <v>3806.8365516876693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24.126999999999999</v>
          </cell>
          <cell r="L50">
            <v>0</v>
          </cell>
          <cell r="M50">
            <v>2.6280000000000001</v>
          </cell>
          <cell r="N50">
            <v>5.6000000000000001E-2</v>
          </cell>
          <cell r="O50">
            <v>0</v>
          </cell>
          <cell r="P50">
            <v>33.366</v>
          </cell>
          <cell r="Q50">
            <v>31.244</v>
          </cell>
          <cell r="R50">
            <v>0</v>
          </cell>
          <cell r="S50">
            <v>38.728000000000002</v>
          </cell>
          <cell r="T50">
            <v>40.973999999999997</v>
          </cell>
          <cell r="U50">
            <v>92.271999999999991</v>
          </cell>
          <cell r="V50">
            <v>92.271999999999991</v>
          </cell>
          <cell r="W50">
            <v>92.271999999999991</v>
          </cell>
          <cell r="X50">
            <v>92.271999999999991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3.7109999999999999</v>
          </cell>
          <cell r="AE50">
            <v>1.1020000000000001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7.8460000000000001</v>
          </cell>
          <cell r="AK50">
            <v>2.6280000000000001</v>
          </cell>
          <cell r="AL50">
            <v>0.63100000000000001</v>
          </cell>
          <cell r="AM50">
            <v>5.6000000000000001E-2</v>
          </cell>
          <cell r="AN50">
            <v>5.6000000000000001E-2</v>
          </cell>
          <cell r="AO50">
            <v>5.6000000000000001E-2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33.366</v>
          </cell>
          <cell r="AX50">
            <v>31.244</v>
          </cell>
          <cell r="AY50">
            <v>36.894999999999996</v>
          </cell>
          <cell r="AZ50">
            <v>36.616999999999997</v>
          </cell>
          <cell r="BA50">
            <v>31.244</v>
          </cell>
          <cell r="BB50">
            <v>10.226000000000001</v>
          </cell>
          <cell r="BC50">
            <v>10.109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38.728000000000002</v>
          </cell>
          <cell r="BJ50">
            <v>40.44</v>
          </cell>
          <cell r="BK50">
            <v>41.204000000000001</v>
          </cell>
          <cell r="BL50">
            <v>41.552</v>
          </cell>
          <cell r="BM50">
            <v>40.973999999999997</v>
          </cell>
          <cell r="BN50">
            <v>88.304000000000002</v>
          </cell>
          <cell r="BO50">
            <v>92.271999999999991</v>
          </cell>
          <cell r="BP50">
            <v>92.271999999999991</v>
          </cell>
          <cell r="BQ50">
            <v>92.271999999999991</v>
          </cell>
          <cell r="BR50">
            <v>92.271999999999991</v>
          </cell>
          <cell r="BS50">
            <v>92.271999999999991</v>
          </cell>
          <cell r="BT50">
            <v>92.271999999999991</v>
          </cell>
          <cell r="BU50">
            <v>92.271999999999991</v>
          </cell>
          <cell r="BV50">
            <v>92.271999999999991</v>
          </cell>
          <cell r="BW50">
            <v>92.271999999999991</v>
          </cell>
          <cell r="BX50">
            <v>92.271999999999991</v>
          </cell>
          <cell r="BY50">
            <v>92.271999999999991</v>
          </cell>
          <cell r="BZ50">
            <v>92.271999999999991</v>
          </cell>
          <cell r="CA50">
            <v>92.271999999999991</v>
          </cell>
          <cell r="CB50">
            <v>92.271999999999991</v>
          </cell>
          <cell r="CC50">
            <v>92.271999999999991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17.314</v>
          </cell>
          <cell r="L51">
            <v>21.68</v>
          </cell>
          <cell r="M51">
            <v>72.721000000000004</v>
          </cell>
          <cell r="N51">
            <v>43.634999999999998</v>
          </cell>
          <cell r="O51">
            <v>52.360999999999997</v>
          </cell>
          <cell r="P51">
            <v>73.843999999999994</v>
          </cell>
          <cell r="Q51">
            <v>82.691000000000003</v>
          </cell>
          <cell r="R51">
            <v>119.58499999999999</v>
          </cell>
          <cell r="S51">
            <v>141.62700000000001</v>
          </cell>
          <cell r="T51">
            <v>137.99700000000001</v>
          </cell>
          <cell r="U51">
            <v>150.6997791267751</v>
          </cell>
          <cell r="V51">
            <v>150.50909921805513</v>
          </cell>
          <cell r="W51">
            <v>153.43788568152195</v>
          </cell>
          <cell r="X51">
            <v>155.51164309083279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17.559999999999999</v>
          </cell>
          <cell r="AE51">
            <v>37.966999999999999</v>
          </cell>
          <cell r="AF51">
            <v>27.154</v>
          </cell>
          <cell r="AG51">
            <v>21.68</v>
          </cell>
          <cell r="AH51">
            <v>23.672000000000001</v>
          </cell>
          <cell r="AI51">
            <v>25.818000000000001</v>
          </cell>
          <cell r="AJ51">
            <v>36.65</v>
          </cell>
          <cell r="AK51">
            <v>72.721000000000004</v>
          </cell>
          <cell r="AL51">
            <v>73.305999999999997</v>
          </cell>
          <cell r="AM51">
            <v>73.998000000000005</v>
          </cell>
          <cell r="AN51">
            <v>74.930999999999997</v>
          </cell>
          <cell r="AO51">
            <v>43.634999999999998</v>
          </cell>
          <cell r="AP51">
            <v>39.749000000000002</v>
          </cell>
          <cell r="AQ51">
            <v>40.206000000000003</v>
          </cell>
          <cell r="AR51">
            <v>42.984000000000002</v>
          </cell>
          <cell r="AS51">
            <v>52.360999999999997</v>
          </cell>
          <cell r="AT51">
            <v>69.456999999999994</v>
          </cell>
          <cell r="AU51">
            <v>77.503</v>
          </cell>
          <cell r="AV51">
            <v>67.628</v>
          </cell>
          <cell r="AW51">
            <v>73.843999999999994</v>
          </cell>
          <cell r="AX51">
            <v>82.691000000000003</v>
          </cell>
          <cell r="AY51">
            <v>72.254999999999995</v>
          </cell>
          <cell r="AZ51">
            <v>75.375</v>
          </cell>
          <cell r="BA51">
            <v>82.691000000000003</v>
          </cell>
          <cell r="BB51">
            <v>112.321</v>
          </cell>
          <cell r="BC51">
            <v>124.226</v>
          </cell>
          <cell r="BD51">
            <v>80.435000000000002</v>
          </cell>
          <cell r="BE51">
            <v>119.58499999999999</v>
          </cell>
          <cell r="BF51">
            <v>153.19</v>
          </cell>
          <cell r="BG51">
            <v>195.863</v>
          </cell>
          <cell r="BH51">
            <v>200.68799999999999</v>
          </cell>
          <cell r="BI51">
            <v>141.62700000000001</v>
          </cell>
          <cell r="BJ51">
            <v>177.387</v>
          </cell>
          <cell r="BK51">
            <v>181.86799999999999</v>
          </cell>
          <cell r="BL51">
            <v>184.01300000000001</v>
          </cell>
          <cell r="BM51">
            <v>137.99700000000001</v>
          </cell>
          <cell r="BN51">
            <v>150.71899999999999</v>
          </cell>
          <cell r="BO51">
            <v>147.32499999999999</v>
          </cell>
          <cell r="BP51">
            <v>144.40433668055465</v>
          </cell>
          <cell r="BQ51">
            <v>150.6997791267751</v>
          </cell>
          <cell r="BR51">
            <v>143.84182001749269</v>
          </cell>
          <cell r="BS51">
            <v>146.12756243100503</v>
          </cell>
          <cell r="BT51">
            <v>143.79913726867051</v>
          </cell>
          <cell r="BU51">
            <v>150.50909921805513</v>
          </cell>
          <cell r="BV51">
            <v>146.14973057748378</v>
          </cell>
          <cell r="BW51">
            <v>148.2141005502337</v>
          </cell>
          <cell r="BX51">
            <v>146.08020533279932</v>
          </cell>
          <cell r="BY51">
            <v>153.43788568152195</v>
          </cell>
          <cell r="BZ51">
            <v>147.38631388896968</v>
          </cell>
          <cell r="CA51">
            <v>149.29600860815103</v>
          </cell>
          <cell r="CB51">
            <v>147.5569694532561</v>
          </cell>
          <cell r="CC51">
            <v>155.51164309083279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757.21199999999999</v>
          </cell>
          <cell r="L52">
            <v>1235.0740000000001</v>
          </cell>
          <cell r="M52">
            <v>2172.7870000000003</v>
          </cell>
          <cell r="N52">
            <v>2846.1990000000001</v>
          </cell>
          <cell r="O52">
            <v>3499.4639999999999</v>
          </cell>
          <cell r="P52">
            <v>3769.6990000000005</v>
          </cell>
          <cell r="Q52">
            <v>4095.2929999999997</v>
          </cell>
          <cell r="R52">
            <v>5799.0399999999991</v>
          </cell>
          <cell r="S52">
            <v>5958.6030000000001</v>
          </cell>
          <cell r="T52">
            <v>5820.2840000000006</v>
          </cell>
          <cell r="U52">
            <v>5575.2774763667012</v>
          </cell>
          <cell r="V52">
            <v>5795.3719479329266</v>
          </cell>
          <cell r="W52">
            <v>6068.604751141751</v>
          </cell>
          <cell r="X52">
            <v>6356.0599650942368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735.94199999999989</v>
          </cell>
          <cell r="AE52">
            <v>1267.1199999999999</v>
          </cell>
          <cell r="AF52">
            <v>1222.5630000000001</v>
          </cell>
          <cell r="AG52">
            <v>1235.0740000000001</v>
          </cell>
          <cell r="AH52">
            <v>1268.7800000000002</v>
          </cell>
          <cell r="AI52">
            <v>1274.1570000000002</v>
          </cell>
          <cell r="AJ52">
            <v>1556.3560000000002</v>
          </cell>
          <cell r="AK52">
            <v>2172.7870000000003</v>
          </cell>
          <cell r="AL52">
            <v>2429.172</v>
          </cell>
          <cell r="AM52">
            <v>2446.529</v>
          </cell>
          <cell r="AN52">
            <v>2705.643</v>
          </cell>
          <cell r="AO52">
            <v>2846.1990000000001</v>
          </cell>
          <cell r="AP52">
            <v>3032.0239999999994</v>
          </cell>
          <cell r="AQ52">
            <v>3181.4560000000001</v>
          </cell>
          <cell r="AR52">
            <v>3306.2529999999997</v>
          </cell>
          <cell r="AS52">
            <v>3499.4639999999999</v>
          </cell>
          <cell r="AT52">
            <v>3584.3539999999998</v>
          </cell>
          <cell r="AU52">
            <v>3626.5920000000001</v>
          </cell>
          <cell r="AV52">
            <v>3630.904</v>
          </cell>
          <cell r="AW52">
            <v>3769.6990000000005</v>
          </cell>
          <cell r="AX52">
            <v>4095.2929999999997</v>
          </cell>
          <cell r="AY52">
            <v>3861.2079999999996</v>
          </cell>
          <cell r="AZ52">
            <v>4050.1869999999999</v>
          </cell>
          <cell r="BA52">
            <v>4095.2929999999997</v>
          </cell>
          <cell r="BB52">
            <v>4608.0960000000005</v>
          </cell>
          <cell r="BC52">
            <v>4707.2340000000004</v>
          </cell>
          <cell r="BD52">
            <v>4817.5739999999996</v>
          </cell>
          <cell r="BE52">
            <v>5799.0399999999991</v>
          </cell>
          <cell r="BF52">
            <v>6099.7679999999991</v>
          </cell>
          <cell r="BG52">
            <v>6090.74</v>
          </cell>
          <cell r="BH52">
            <v>5986.8379999999997</v>
          </cell>
          <cell r="BI52">
            <v>5958.6030000000001</v>
          </cell>
          <cell r="BJ52">
            <v>5985.7129999999997</v>
          </cell>
          <cell r="BK52">
            <v>6011.6660000000011</v>
          </cell>
          <cell r="BL52">
            <v>6071.6310000000003</v>
          </cell>
          <cell r="BM52">
            <v>5820.2840000000006</v>
          </cell>
          <cell r="BN52">
            <v>5786.1780000000008</v>
          </cell>
          <cell r="BO52">
            <v>5649.8269999999993</v>
          </cell>
          <cell r="BP52">
            <v>5581.9638388956109</v>
          </cell>
          <cell r="BQ52">
            <v>5575.2774763667012</v>
          </cell>
          <cell r="BR52">
            <v>5620.0392884474477</v>
          </cell>
          <cell r="BS52">
            <v>5674.8223524378409</v>
          </cell>
          <cell r="BT52">
            <v>5709.50537302052</v>
          </cell>
          <cell r="BU52">
            <v>5795.3719479329266</v>
          </cell>
          <cell r="BV52">
            <v>5864.7453696397006</v>
          </cell>
          <cell r="BW52">
            <v>5927.1759231084334</v>
          </cell>
          <cell r="BX52">
            <v>5972.8835467564468</v>
          </cell>
          <cell r="BY52">
            <v>6068.604751141751</v>
          </cell>
          <cell r="BZ52">
            <v>6149.1364439719346</v>
          </cell>
          <cell r="CA52">
            <v>6213.1236498717735</v>
          </cell>
          <cell r="CB52">
            <v>6260.3291611244385</v>
          </cell>
          <cell r="CC52">
            <v>6356.0599650942368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77.5</v>
          </cell>
          <cell r="L53">
            <v>80.442000000000007</v>
          </cell>
          <cell r="M53">
            <v>138.904</v>
          </cell>
          <cell r="N53">
            <v>133.61600000000001</v>
          </cell>
          <cell r="O53">
            <v>176.53700000000001</v>
          </cell>
          <cell r="P53">
            <v>230.23699999999999</v>
          </cell>
          <cell r="Q53">
            <v>258.77699999999999</v>
          </cell>
          <cell r="R53">
            <v>328.37400000000002</v>
          </cell>
          <cell r="S53">
            <v>305.24099999999999</v>
          </cell>
          <cell r="T53">
            <v>303.03899999999999</v>
          </cell>
          <cell r="U53">
            <v>232.41486684257552</v>
          </cell>
          <cell r="V53">
            <v>215.50041357184548</v>
          </cell>
          <cell r="W53">
            <v>218.24784198762458</v>
          </cell>
          <cell r="X53">
            <v>232.57070261379263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59.692999999999998</v>
          </cell>
          <cell r="AE53">
            <v>74.153999999999996</v>
          </cell>
          <cell r="AF53">
            <v>74.679000000000002</v>
          </cell>
          <cell r="AG53">
            <v>80.442000000000007</v>
          </cell>
          <cell r="AH53">
            <v>90.412000000000006</v>
          </cell>
          <cell r="AI53">
            <v>90.114000000000004</v>
          </cell>
          <cell r="AJ53">
            <v>109.24700000000001</v>
          </cell>
          <cell r="AK53">
            <v>138.904</v>
          </cell>
          <cell r="AL53">
            <v>139.29500000000002</v>
          </cell>
          <cell r="AM53">
            <v>134.25399999999999</v>
          </cell>
          <cell r="AN53">
            <v>127.503</v>
          </cell>
          <cell r="AO53">
            <v>133.61600000000001</v>
          </cell>
          <cell r="AP53">
            <v>164.66800000000001</v>
          </cell>
          <cell r="AQ53">
            <v>149.20499999999998</v>
          </cell>
          <cell r="AR53">
            <v>151.471</v>
          </cell>
          <cell r="AS53">
            <v>176.53700000000001</v>
          </cell>
          <cell r="AT53">
            <v>257.94499999999999</v>
          </cell>
          <cell r="AU53">
            <v>230.17699999999999</v>
          </cell>
          <cell r="AV53">
            <v>216.63300000000004</v>
          </cell>
          <cell r="AW53">
            <v>230.23699999999999</v>
          </cell>
          <cell r="AX53">
            <v>258.77699999999999</v>
          </cell>
          <cell r="AY53">
            <v>209.35599999999999</v>
          </cell>
          <cell r="AZ53">
            <v>239.86699999999999</v>
          </cell>
          <cell r="BA53">
            <v>258.77699999999999</v>
          </cell>
          <cell r="BB53">
            <v>235.12100000000001</v>
          </cell>
          <cell r="BC53">
            <v>247.197</v>
          </cell>
          <cell r="BD53">
            <v>289.923</v>
          </cell>
          <cell r="BE53">
            <v>328.37400000000002</v>
          </cell>
          <cell r="BF53">
            <v>306.33600000000001</v>
          </cell>
          <cell r="BG53">
            <v>288.69099999999997</v>
          </cell>
          <cell r="BH53">
            <v>317.90699999999998</v>
          </cell>
          <cell r="BI53">
            <v>305.24099999999999</v>
          </cell>
          <cell r="BJ53">
            <v>286.30200000000002</v>
          </cell>
          <cell r="BK53">
            <v>284.76100000000002</v>
          </cell>
          <cell r="BL53">
            <v>330.96600000000001</v>
          </cell>
          <cell r="BM53">
            <v>303.03899999999999</v>
          </cell>
          <cell r="BN53">
            <v>246.548</v>
          </cell>
          <cell r="BO53">
            <v>238.05600000000001</v>
          </cell>
          <cell r="BP53">
            <v>228.02121355137206</v>
          </cell>
          <cell r="BQ53">
            <v>232.41486684257552</v>
          </cell>
          <cell r="BR53">
            <v>221.83826439211774</v>
          </cell>
          <cell r="BS53">
            <v>225.36342230376931</v>
          </cell>
          <cell r="BT53">
            <v>221.7724374516838</v>
          </cell>
          <cell r="BU53">
            <v>215.50041357184548</v>
          </cell>
          <cell r="BV53">
            <v>197.19277054113866</v>
          </cell>
          <cell r="BW53">
            <v>199.97812520953249</v>
          </cell>
          <cell r="BX53">
            <v>197.09896348745679</v>
          </cell>
          <cell r="BY53">
            <v>218.24784198762458</v>
          </cell>
          <cell r="BZ53">
            <v>209.64017329816505</v>
          </cell>
          <cell r="CA53">
            <v>212.35649560321545</v>
          </cell>
          <cell r="CB53">
            <v>209.88291131859106</v>
          </cell>
          <cell r="CC53">
            <v>232.57070261379263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85.271999999999991</v>
          </cell>
          <cell r="L55">
            <v>131.60599999999999</v>
          </cell>
          <cell r="M55">
            <v>117.839</v>
          </cell>
          <cell r="N55">
            <v>248.14799999999997</v>
          </cell>
          <cell r="O55">
            <v>242.68799999999999</v>
          </cell>
          <cell r="P55">
            <v>152.23500000000001</v>
          </cell>
          <cell r="Q55">
            <v>216.29300000000001</v>
          </cell>
          <cell r="R55">
            <v>636.38900000000001</v>
          </cell>
          <cell r="S55">
            <v>499.99299999999994</v>
          </cell>
          <cell r="T55">
            <v>338.97</v>
          </cell>
          <cell r="U55">
            <v>386.56741494058099</v>
          </cell>
          <cell r="V55">
            <v>402.46087408497425</v>
          </cell>
          <cell r="W55">
            <v>394.88708743009761</v>
          </cell>
          <cell r="X55">
            <v>372.05202688844065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73.586999999999989</v>
          </cell>
          <cell r="AE55">
            <v>140.023</v>
          </cell>
          <cell r="AF55">
            <v>130.22899999999998</v>
          </cell>
          <cell r="AG55">
            <v>131.60599999999999</v>
          </cell>
          <cell r="AH55">
            <v>133.876</v>
          </cell>
          <cell r="AI55">
            <v>114.431</v>
          </cell>
          <cell r="AJ55">
            <v>117.328</v>
          </cell>
          <cell r="AK55">
            <v>117.839</v>
          </cell>
          <cell r="AL55">
            <v>181.304</v>
          </cell>
          <cell r="AM55">
            <v>184.339</v>
          </cell>
          <cell r="AN55">
            <v>180.94499999999999</v>
          </cell>
          <cell r="AO55">
            <v>248.14799999999997</v>
          </cell>
          <cell r="AP55">
            <v>255.83499999999998</v>
          </cell>
          <cell r="AQ55">
            <v>223.04399999999998</v>
          </cell>
          <cell r="AR55">
            <v>217.89</v>
          </cell>
          <cell r="AS55">
            <v>242.68799999999999</v>
          </cell>
          <cell r="AT55">
            <v>161.477</v>
          </cell>
          <cell r="AU55">
            <v>164.583</v>
          </cell>
          <cell r="AV55">
            <v>149.398</v>
          </cell>
          <cell r="AW55">
            <v>152.23500000000001</v>
          </cell>
          <cell r="AX55">
            <v>216.29300000000001</v>
          </cell>
          <cell r="AY55">
            <v>197.27800000000002</v>
          </cell>
          <cell r="AZ55">
            <v>225.07600000000002</v>
          </cell>
          <cell r="BA55">
            <v>216.29300000000001</v>
          </cell>
          <cell r="BB55">
            <v>437.89699999999999</v>
          </cell>
          <cell r="BC55">
            <v>630.37699999999995</v>
          </cell>
          <cell r="BD55">
            <v>398.16499999999996</v>
          </cell>
          <cell r="BE55">
            <v>636.38900000000001</v>
          </cell>
          <cell r="BF55">
            <v>282.94</v>
          </cell>
          <cell r="BG55">
            <v>279.78800000000001</v>
          </cell>
          <cell r="BH55">
            <v>270.87199999999996</v>
          </cell>
          <cell r="BI55">
            <v>499.99299999999994</v>
          </cell>
          <cell r="BJ55">
            <v>549.56700000000001</v>
          </cell>
          <cell r="BK55">
            <v>547.57899999999995</v>
          </cell>
          <cell r="BL55">
            <v>544.30499999999995</v>
          </cell>
          <cell r="BM55">
            <v>338.97</v>
          </cell>
          <cell r="BN55">
            <v>355.71899999999999</v>
          </cell>
          <cell r="BO55">
            <v>357.041</v>
          </cell>
          <cell r="BP55">
            <v>377.03728408663403</v>
          </cell>
          <cell r="BQ55">
            <v>386.56741494058099</v>
          </cell>
          <cell r="BR55">
            <v>417.88546326472584</v>
          </cell>
          <cell r="BS55">
            <v>412.35529259103743</v>
          </cell>
          <cell r="BT55">
            <v>406.95261232795855</v>
          </cell>
          <cell r="BU55">
            <v>402.46087408497425</v>
          </cell>
          <cell r="BV55">
            <v>425.29003604594669</v>
          </cell>
          <cell r="BW55">
            <v>414.75512262258502</v>
          </cell>
          <cell r="BX55">
            <v>405.30126835394208</v>
          </cell>
          <cell r="BY55">
            <v>394.88708743009761</v>
          </cell>
          <cell r="BZ55">
            <v>414.74033785949047</v>
          </cell>
          <cell r="CA55">
            <v>400.76762643565797</v>
          </cell>
          <cell r="CB55">
            <v>387.56984768049597</v>
          </cell>
          <cell r="CC55">
            <v>372.05202688844065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162.77199999999999</v>
          </cell>
          <cell r="L56">
            <v>212.048</v>
          </cell>
          <cell r="M56">
            <v>256.74299999999999</v>
          </cell>
          <cell r="N56">
            <v>381.76399999999995</v>
          </cell>
          <cell r="O56">
            <v>419.22499999999997</v>
          </cell>
          <cell r="P56">
            <v>382.47199999999998</v>
          </cell>
          <cell r="Q56">
            <v>475.06999999999994</v>
          </cell>
          <cell r="R56">
            <v>964.76300000000003</v>
          </cell>
          <cell r="S56">
            <v>805.23399999999992</v>
          </cell>
          <cell r="T56">
            <v>642.00900000000001</v>
          </cell>
          <cell r="U56">
            <v>618.98228178315651</v>
          </cell>
          <cell r="V56">
            <v>617.96128765681976</v>
          </cell>
          <cell r="W56">
            <v>613.13492941772222</v>
          </cell>
          <cell r="X56">
            <v>604.62272950223326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133.28</v>
          </cell>
          <cell r="AE56">
            <v>214.17699999999999</v>
          </cell>
          <cell r="AF56">
            <v>204.90800000000002</v>
          </cell>
          <cell r="AG56">
            <v>212.048</v>
          </cell>
          <cell r="AH56">
            <v>224.28800000000001</v>
          </cell>
          <cell r="AI56">
            <v>204.54500000000002</v>
          </cell>
          <cell r="AJ56">
            <v>226.57500000000002</v>
          </cell>
          <cell r="AK56">
            <v>256.74299999999999</v>
          </cell>
          <cell r="AL56">
            <v>320.59900000000005</v>
          </cell>
          <cell r="AM56">
            <v>318.59299999999996</v>
          </cell>
          <cell r="AN56">
            <v>308.44799999999998</v>
          </cell>
          <cell r="AO56">
            <v>381.76399999999995</v>
          </cell>
          <cell r="AP56">
            <v>420.50299999999999</v>
          </cell>
          <cell r="AQ56">
            <v>372.24900000000002</v>
          </cell>
          <cell r="AR56">
            <v>369.36099999999999</v>
          </cell>
          <cell r="AS56">
            <v>419.22499999999997</v>
          </cell>
          <cell r="AT56">
            <v>419.42199999999997</v>
          </cell>
          <cell r="AU56">
            <v>394.76</v>
          </cell>
          <cell r="AV56">
            <v>366.03100000000006</v>
          </cell>
          <cell r="AW56">
            <v>382.47199999999998</v>
          </cell>
          <cell r="AX56">
            <v>475.06999999999994</v>
          </cell>
          <cell r="AY56">
            <v>406.63400000000001</v>
          </cell>
          <cell r="AZ56">
            <v>464.94299999999998</v>
          </cell>
          <cell r="BA56">
            <v>475.06999999999994</v>
          </cell>
          <cell r="BB56">
            <v>673.01800000000003</v>
          </cell>
          <cell r="BC56">
            <v>877.57400000000007</v>
          </cell>
          <cell r="BD56">
            <v>688.08799999999997</v>
          </cell>
          <cell r="BE56">
            <v>964.76300000000003</v>
          </cell>
          <cell r="BF56">
            <v>589.27599999999995</v>
          </cell>
          <cell r="BG56">
            <v>568.47899999999993</v>
          </cell>
          <cell r="BH56">
            <v>588.779</v>
          </cell>
          <cell r="BI56">
            <v>805.23399999999992</v>
          </cell>
          <cell r="BJ56">
            <v>835.86900000000003</v>
          </cell>
          <cell r="BK56">
            <v>832.34</v>
          </cell>
          <cell r="BL56">
            <v>875.27099999999996</v>
          </cell>
          <cell r="BM56">
            <v>642.00900000000001</v>
          </cell>
          <cell r="BN56">
            <v>602.26700000000005</v>
          </cell>
          <cell r="BO56">
            <v>595.09699999999998</v>
          </cell>
          <cell r="BP56">
            <v>605.05849763800609</v>
          </cell>
          <cell r="BQ56">
            <v>618.98228178315651</v>
          </cell>
          <cell r="BR56">
            <v>639.72372765684361</v>
          </cell>
          <cell r="BS56">
            <v>637.71871489480668</v>
          </cell>
          <cell r="BT56">
            <v>628.7250497796424</v>
          </cell>
          <cell r="BU56">
            <v>617.96128765681976</v>
          </cell>
          <cell r="BV56">
            <v>622.48280658708541</v>
          </cell>
          <cell r="BW56">
            <v>614.73324783211751</v>
          </cell>
          <cell r="BX56">
            <v>602.40023184139886</v>
          </cell>
          <cell r="BY56">
            <v>613.13492941772222</v>
          </cell>
          <cell r="BZ56">
            <v>624.38051115765552</v>
          </cell>
          <cell r="CA56">
            <v>613.12412203887345</v>
          </cell>
          <cell r="CB56">
            <v>597.452758999087</v>
          </cell>
          <cell r="CC56">
            <v>604.62272950223326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24.410999999999998</v>
          </cell>
          <cell r="L57">
            <v>103.389</v>
          </cell>
          <cell r="M57">
            <v>109.047</v>
          </cell>
          <cell r="N57">
            <v>137.036</v>
          </cell>
          <cell r="O57">
            <v>178.29899999999998</v>
          </cell>
          <cell r="P57">
            <v>218.93799999999999</v>
          </cell>
          <cell r="Q57">
            <v>275.98699999999997</v>
          </cell>
          <cell r="R57">
            <v>315.09100000000001</v>
          </cell>
          <cell r="S57">
            <v>414.57600000000002</v>
          </cell>
          <cell r="T57">
            <v>548.10400000000004</v>
          </cell>
          <cell r="U57">
            <v>667.81616061009231</v>
          </cell>
          <cell r="V57">
            <v>696.25815211247755</v>
          </cell>
          <cell r="W57">
            <v>682.70455287886625</v>
          </cell>
          <cell r="X57">
            <v>641.8402833714083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26.935000000000002</v>
          </cell>
          <cell r="AE57">
            <v>113.02099999999999</v>
          </cell>
          <cell r="AF57">
            <v>102.05</v>
          </cell>
          <cell r="AG57">
            <v>103.389</v>
          </cell>
          <cell r="AH57">
            <v>109.67700000000001</v>
          </cell>
          <cell r="AI57">
            <v>108.101</v>
          </cell>
          <cell r="AJ57">
            <v>110.15</v>
          </cell>
          <cell r="AK57">
            <v>109.047</v>
          </cell>
          <cell r="AL57">
            <v>124.946</v>
          </cell>
          <cell r="AM57">
            <v>129.40799999999999</v>
          </cell>
          <cell r="AN57">
            <v>127.36500000000001</v>
          </cell>
          <cell r="AO57">
            <v>137.036</v>
          </cell>
          <cell r="AP57">
            <v>172.71899999999999</v>
          </cell>
          <cell r="AQ57">
            <v>168.58499999999998</v>
          </cell>
          <cell r="AR57">
            <v>165.005</v>
          </cell>
          <cell r="AS57">
            <v>178.29899999999998</v>
          </cell>
          <cell r="AT57">
            <v>188.52600000000001</v>
          </cell>
          <cell r="AU57">
            <v>207.148</v>
          </cell>
          <cell r="AV57">
            <v>206.29300000000001</v>
          </cell>
          <cell r="AW57">
            <v>218.93799999999999</v>
          </cell>
          <cell r="AX57">
            <v>275.98699999999997</v>
          </cell>
          <cell r="AY57">
            <v>255.96100000000001</v>
          </cell>
          <cell r="AZ57">
            <v>264.95699999999999</v>
          </cell>
          <cell r="BA57">
            <v>275.98699999999997</v>
          </cell>
          <cell r="BB57">
            <v>299.41800000000001</v>
          </cell>
          <cell r="BC57">
            <v>313.39099999999996</v>
          </cell>
          <cell r="BD57">
            <v>303.995</v>
          </cell>
          <cell r="BE57">
            <v>315.09100000000001</v>
          </cell>
          <cell r="BF57">
            <v>376.28</v>
          </cell>
          <cell r="BG57">
            <v>388.28800000000001</v>
          </cell>
          <cell r="BH57">
            <v>396.47500000000002</v>
          </cell>
          <cell r="BI57">
            <v>414.57600000000002</v>
          </cell>
          <cell r="BJ57">
            <v>484.25400000000002</v>
          </cell>
          <cell r="BK57">
            <v>504.85199999999998</v>
          </cell>
          <cell r="BL57">
            <v>523.37900000000002</v>
          </cell>
          <cell r="BM57">
            <v>548.10400000000004</v>
          </cell>
          <cell r="BN57">
            <v>621.10400000000004</v>
          </cell>
          <cell r="BO57">
            <v>637.80500000000006</v>
          </cell>
          <cell r="BP57">
            <v>650.76160387061759</v>
          </cell>
          <cell r="BQ57">
            <v>667.81616061009231</v>
          </cell>
          <cell r="BR57">
            <v>723.86108174488788</v>
          </cell>
          <cell r="BS57">
            <v>713.9646164204546</v>
          </cell>
          <cell r="BT57">
            <v>704.29630037065363</v>
          </cell>
          <cell r="BU57">
            <v>696.25815211247755</v>
          </cell>
          <cell r="BV57">
            <v>737.11186586991391</v>
          </cell>
          <cell r="BW57">
            <v>718.25920985944958</v>
          </cell>
          <cell r="BX57">
            <v>701.34115317143232</v>
          </cell>
          <cell r="BY57">
            <v>682.70455287886625</v>
          </cell>
          <cell r="BZ57">
            <v>718.23275192461733</v>
          </cell>
          <cell r="CA57">
            <v>693.22801658214667</v>
          </cell>
          <cell r="CB57">
            <v>669.61005476562821</v>
          </cell>
          <cell r="CC57">
            <v>641.8402833714083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3.5000000000000003E-2</v>
          </cell>
          <cell r="L58">
            <v>349.99</v>
          </cell>
          <cell r="M58">
            <v>899.92100000000005</v>
          </cell>
          <cell r="N58">
            <v>894.18399999999997</v>
          </cell>
          <cell r="O58">
            <v>848.89800000000002</v>
          </cell>
          <cell r="P58">
            <v>851.01400000000001</v>
          </cell>
          <cell r="Q58">
            <v>853.02</v>
          </cell>
          <cell r="R58">
            <v>1735.8109999999999</v>
          </cell>
          <cell r="S58">
            <v>2108.0909999999999</v>
          </cell>
          <cell r="T58">
            <v>2127.3919999999998</v>
          </cell>
          <cell r="U58">
            <v>2137.7379999999998</v>
          </cell>
          <cell r="V58">
            <v>2137.7379999999998</v>
          </cell>
          <cell r="W58">
            <v>2137.7379999999998</v>
          </cell>
          <cell r="X58">
            <v>2137.7379999999998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2.4E-2</v>
          </cell>
          <cell r="AE58">
            <v>351.54300000000001</v>
          </cell>
          <cell r="AF58">
            <v>350.971</v>
          </cell>
          <cell r="AG58">
            <v>349.99</v>
          </cell>
          <cell r="AH58">
            <v>349.08699999999999</v>
          </cell>
          <cell r="AI58">
            <v>348.70299999999997</v>
          </cell>
          <cell r="AJ58">
            <v>436.46100000000001</v>
          </cell>
          <cell r="AK58">
            <v>899.92100000000005</v>
          </cell>
          <cell r="AL58">
            <v>898.57399999999996</v>
          </cell>
          <cell r="AM58">
            <v>897.05100000000004</v>
          </cell>
          <cell r="AN58">
            <v>895.55100000000004</v>
          </cell>
          <cell r="AO58">
            <v>894.18399999999997</v>
          </cell>
          <cell r="AP58">
            <v>892.72500000000002</v>
          </cell>
          <cell r="AQ58">
            <v>891.27099999999996</v>
          </cell>
          <cell r="AR58">
            <v>889.95699999999999</v>
          </cell>
          <cell r="AS58">
            <v>848.89800000000002</v>
          </cell>
          <cell r="AT58">
            <v>849.29100000000005</v>
          </cell>
          <cell r="AU58">
            <v>850.21799999999996</v>
          </cell>
          <cell r="AV58">
            <v>850.4</v>
          </cell>
          <cell r="AW58">
            <v>851.01400000000001</v>
          </cell>
          <cell r="AX58">
            <v>853.02</v>
          </cell>
          <cell r="AY58">
            <v>851.96299999999997</v>
          </cell>
          <cell r="AZ58">
            <v>852.44399999999996</v>
          </cell>
          <cell r="BA58">
            <v>853.02</v>
          </cell>
          <cell r="BB58">
            <v>1166.6120000000001</v>
          </cell>
          <cell r="BC58">
            <v>1027.444</v>
          </cell>
          <cell r="BD58">
            <v>1260.9880000000001</v>
          </cell>
          <cell r="BE58">
            <v>1735.8109999999999</v>
          </cell>
          <cell r="BF58">
            <v>2330.078</v>
          </cell>
          <cell r="BG58">
            <v>2336.75</v>
          </cell>
          <cell r="BH58">
            <v>2343.567</v>
          </cell>
          <cell r="BI58">
            <v>2108.0909999999999</v>
          </cell>
          <cell r="BJ58">
            <v>2112.759</v>
          </cell>
          <cell r="BK58">
            <v>2117.5219999999999</v>
          </cell>
          <cell r="BL58">
            <v>2122.4079999999999</v>
          </cell>
          <cell r="BM58">
            <v>2127.3919999999998</v>
          </cell>
          <cell r="BN58">
            <v>2132.5070000000001</v>
          </cell>
          <cell r="BO58">
            <v>2137.7379999999998</v>
          </cell>
          <cell r="BP58">
            <v>2137.7379999999998</v>
          </cell>
          <cell r="BQ58">
            <v>2137.7379999999998</v>
          </cell>
          <cell r="BR58">
            <v>2137.7379999999998</v>
          </cell>
          <cell r="BS58">
            <v>2137.7379999999998</v>
          </cell>
          <cell r="BT58">
            <v>2137.7379999999998</v>
          </cell>
          <cell r="BU58">
            <v>2137.7379999999998</v>
          </cell>
          <cell r="BV58">
            <v>2137.7379999999998</v>
          </cell>
          <cell r="BW58">
            <v>2137.7379999999998</v>
          </cell>
          <cell r="BX58">
            <v>2137.7379999999998</v>
          </cell>
          <cell r="BY58">
            <v>2137.7379999999998</v>
          </cell>
          <cell r="BZ58">
            <v>2137.7379999999998</v>
          </cell>
          <cell r="CA58">
            <v>2137.7379999999998</v>
          </cell>
          <cell r="CB58">
            <v>2137.7379999999998</v>
          </cell>
          <cell r="CC58">
            <v>2137.7379999999998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79.739999999999995</v>
          </cell>
          <cell r="L59">
            <v>96.44</v>
          </cell>
          <cell r="M59">
            <v>137.85599999999999</v>
          </cell>
          <cell r="N59">
            <v>145.34300000000002</v>
          </cell>
          <cell r="O59">
            <v>188.34</v>
          </cell>
          <cell r="P59">
            <v>239.017</v>
          </cell>
          <cell r="Q59">
            <v>273.83199999999999</v>
          </cell>
          <cell r="R59">
            <v>351.76</v>
          </cell>
          <cell r="S59">
            <v>407.26400000000001</v>
          </cell>
          <cell r="T59">
            <v>468.89099999999996</v>
          </cell>
          <cell r="U59">
            <v>523.45518865513498</v>
          </cell>
          <cell r="V59">
            <v>530.72808649677074</v>
          </cell>
          <cell r="W59">
            <v>527.59820983739314</v>
          </cell>
          <cell r="X59">
            <v>512.62873726909288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78.510000000000005</v>
          </cell>
          <cell r="AE59">
            <v>132.00900000000001</v>
          </cell>
          <cell r="AF59">
            <v>94.746000000000009</v>
          </cell>
          <cell r="AG59">
            <v>96.44</v>
          </cell>
          <cell r="AH59">
            <v>97.201000000000008</v>
          </cell>
          <cell r="AI59">
            <v>105.59499999999998</v>
          </cell>
          <cell r="AJ59">
            <v>143.70500000000001</v>
          </cell>
          <cell r="AK59">
            <v>137.85599999999999</v>
          </cell>
          <cell r="AL59">
            <v>95.100999999999999</v>
          </cell>
          <cell r="AM59">
            <v>103.495</v>
          </cell>
          <cell r="AN59">
            <v>120.563</v>
          </cell>
          <cell r="AO59">
            <v>145.34300000000002</v>
          </cell>
          <cell r="AP59">
            <v>146.85300000000001</v>
          </cell>
          <cell r="AQ59">
            <v>143.92400000000001</v>
          </cell>
          <cell r="AR59">
            <v>170.30099999999999</v>
          </cell>
          <cell r="AS59">
            <v>188.34</v>
          </cell>
          <cell r="AT59">
            <v>193.99099999999999</v>
          </cell>
          <cell r="AU59">
            <v>219.17599999999999</v>
          </cell>
          <cell r="AV59">
            <v>219.292</v>
          </cell>
          <cell r="AW59">
            <v>239.017</v>
          </cell>
          <cell r="AX59">
            <v>273.83199999999999</v>
          </cell>
          <cell r="AY59">
            <v>227.05799999999999</v>
          </cell>
          <cell r="AZ59">
            <v>270.01600000000002</v>
          </cell>
          <cell r="BA59">
            <v>273.83199999999999</v>
          </cell>
          <cell r="BB59">
            <v>302.41699999999997</v>
          </cell>
          <cell r="BC59">
            <v>274.62400000000002</v>
          </cell>
          <cell r="BD59">
            <v>260.29899999999998</v>
          </cell>
          <cell r="BE59">
            <v>351.76</v>
          </cell>
          <cell r="BF59">
            <v>398.15300000000002</v>
          </cell>
          <cell r="BG59">
            <v>416.654</v>
          </cell>
          <cell r="BH59">
            <v>399.06799999999998</v>
          </cell>
          <cell r="BI59">
            <v>407.26400000000001</v>
          </cell>
          <cell r="BJ59">
            <v>428.46500000000003</v>
          </cell>
          <cell r="BK59">
            <v>462.79500000000002</v>
          </cell>
          <cell r="BL59">
            <v>480.23199999999997</v>
          </cell>
          <cell r="BM59">
            <v>468.89099999999996</v>
          </cell>
          <cell r="BN59">
            <v>495.17899999999997</v>
          </cell>
          <cell r="BO59">
            <v>515.40599999999995</v>
          </cell>
          <cell r="BP59">
            <v>501.58814452777767</v>
          </cell>
          <cell r="BQ59">
            <v>523.45518865513498</v>
          </cell>
          <cell r="BR59">
            <v>513.94302355985928</v>
          </cell>
          <cell r="BS59">
            <v>510.24821314111955</v>
          </cell>
          <cell r="BT59">
            <v>500.48953131889488</v>
          </cell>
          <cell r="BU59">
            <v>530.72808649677074</v>
          </cell>
          <cell r="BV59">
            <v>540.84922700701532</v>
          </cell>
          <cell r="BW59">
            <v>535.57737007421849</v>
          </cell>
          <cell r="BX59">
            <v>524.96470060854369</v>
          </cell>
          <cell r="BY59">
            <v>527.59820983739314</v>
          </cell>
          <cell r="BZ59">
            <v>534.3443346710726</v>
          </cell>
          <cell r="CA59">
            <v>526.12997998132266</v>
          </cell>
          <cell r="CB59">
            <v>513.14392235092532</v>
          </cell>
          <cell r="CC59">
            <v>512.62873726909288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79.774999999999991</v>
          </cell>
          <cell r="L60">
            <v>446.43</v>
          </cell>
          <cell r="M60">
            <v>1037.777</v>
          </cell>
          <cell r="N60">
            <v>1039.527</v>
          </cell>
          <cell r="O60">
            <v>1037.2380000000001</v>
          </cell>
          <cell r="P60">
            <v>1090.0309999999999</v>
          </cell>
          <cell r="Q60">
            <v>1126.8520000000001</v>
          </cell>
          <cell r="R60">
            <v>2087.5709999999999</v>
          </cell>
          <cell r="S60">
            <v>2515.3549999999996</v>
          </cell>
          <cell r="T60">
            <v>2596.2829999999999</v>
          </cell>
          <cell r="U60">
            <v>2661.1931886551351</v>
          </cell>
          <cell r="V60">
            <v>2668.4660864967709</v>
          </cell>
          <cell r="W60">
            <v>2665.3362098373932</v>
          </cell>
          <cell r="X60">
            <v>2650.3667372690929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78.534000000000006</v>
          </cell>
          <cell r="AE60">
            <v>483.55200000000002</v>
          </cell>
          <cell r="AF60">
            <v>445.71700000000004</v>
          </cell>
          <cell r="AG60">
            <v>446.43</v>
          </cell>
          <cell r="AH60">
            <v>446.28800000000001</v>
          </cell>
          <cell r="AI60">
            <v>454.298</v>
          </cell>
          <cell r="AJ60">
            <v>580.16600000000005</v>
          </cell>
          <cell r="AK60">
            <v>1037.777</v>
          </cell>
          <cell r="AL60">
            <v>993.67499999999995</v>
          </cell>
          <cell r="AM60">
            <v>1000.546</v>
          </cell>
          <cell r="AN60">
            <v>1016.114</v>
          </cell>
          <cell r="AO60">
            <v>1039.527</v>
          </cell>
          <cell r="AP60">
            <v>1039.578</v>
          </cell>
          <cell r="AQ60">
            <v>1035.1949999999999</v>
          </cell>
          <cell r="AR60">
            <v>1060.258</v>
          </cell>
          <cell r="AS60">
            <v>1037.2380000000001</v>
          </cell>
          <cell r="AT60">
            <v>1043.2819999999999</v>
          </cell>
          <cell r="AU60">
            <v>1069.394</v>
          </cell>
          <cell r="AV60">
            <v>1069.692</v>
          </cell>
          <cell r="AW60">
            <v>1090.0309999999999</v>
          </cell>
          <cell r="AX60">
            <v>1126.8520000000001</v>
          </cell>
          <cell r="AY60">
            <v>1079.021</v>
          </cell>
          <cell r="AZ60">
            <v>1122.46</v>
          </cell>
          <cell r="BA60">
            <v>1126.8520000000001</v>
          </cell>
          <cell r="BB60">
            <v>1469.029</v>
          </cell>
          <cell r="BC60">
            <v>1302.068</v>
          </cell>
          <cell r="BD60">
            <v>1521.287</v>
          </cell>
          <cell r="BE60">
            <v>2087.5709999999999</v>
          </cell>
          <cell r="BF60">
            <v>2728.2309999999998</v>
          </cell>
          <cell r="BG60">
            <v>2753.404</v>
          </cell>
          <cell r="BH60">
            <v>2742.6349999999998</v>
          </cell>
          <cell r="BI60">
            <v>2515.3549999999996</v>
          </cell>
          <cell r="BJ60">
            <v>2541.2240000000002</v>
          </cell>
          <cell r="BK60">
            <v>2580.317</v>
          </cell>
          <cell r="BL60">
            <v>2602.64</v>
          </cell>
          <cell r="BM60">
            <v>2596.2829999999999</v>
          </cell>
          <cell r="BN60">
            <v>2627.6860000000001</v>
          </cell>
          <cell r="BO60">
            <v>2653.1439999999998</v>
          </cell>
          <cell r="BP60">
            <v>2639.3261445277772</v>
          </cell>
          <cell r="BQ60">
            <v>2661.1931886551351</v>
          </cell>
          <cell r="BR60">
            <v>2651.6810235598591</v>
          </cell>
          <cell r="BS60">
            <v>2647.9862131411196</v>
          </cell>
          <cell r="BT60">
            <v>2638.2275313188948</v>
          </cell>
          <cell r="BU60">
            <v>2668.4660864967709</v>
          </cell>
          <cell r="BV60">
            <v>2678.5872270070149</v>
          </cell>
          <cell r="BW60">
            <v>2673.3153700742182</v>
          </cell>
          <cell r="BX60">
            <v>2662.7027006085436</v>
          </cell>
          <cell r="BY60">
            <v>2665.3362098373932</v>
          </cell>
          <cell r="BZ60">
            <v>2672.0823346710722</v>
          </cell>
          <cell r="CA60">
            <v>2663.8679799813226</v>
          </cell>
          <cell r="CB60">
            <v>2650.8819223509249</v>
          </cell>
          <cell r="CC60">
            <v>2650.3667372690929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242.54699999999997</v>
          </cell>
          <cell r="L61">
            <v>658.47800000000007</v>
          </cell>
          <cell r="M61">
            <v>1294.52</v>
          </cell>
          <cell r="N61">
            <v>1421.2909999999999</v>
          </cell>
          <cell r="O61">
            <v>1456.463</v>
          </cell>
          <cell r="P61">
            <v>1472.5029999999999</v>
          </cell>
          <cell r="Q61">
            <v>1601.922</v>
          </cell>
          <cell r="R61">
            <v>3052.3339999999998</v>
          </cell>
          <cell r="S61">
            <v>3320.5889999999995</v>
          </cell>
          <cell r="T61">
            <v>3238.2919999999999</v>
          </cell>
          <cell r="U61">
            <v>3280.1754704382915</v>
          </cell>
          <cell r="V61">
            <v>3286.4273741535908</v>
          </cell>
          <cell r="W61">
            <v>3278.4711392551153</v>
          </cell>
          <cell r="X61">
            <v>3254.9894667713261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211.81400000000002</v>
          </cell>
          <cell r="AE61">
            <v>697.72900000000004</v>
          </cell>
          <cell r="AF61">
            <v>650.625</v>
          </cell>
          <cell r="AG61">
            <v>658.47800000000007</v>
          </cell>
          <cell r="AH61">
            <v>670.57600000000002</v>
          </cell>
          <cell r="AI61">
            <v>658.84300000000007</v>
          </cell>
          <cell r="AJ61">
            <v>806.7410000000001</v>
          </cell>
          <cell r="AK61">
            <v>1294.52</v>
          </cell>
          <cell r="AL61">
            <v>1314.2739999999999</v>
          </cell>
          <cell r="AM61">
            <v>1319.1390000000001</v>
          </cell>
          <cell r="AN61">
            <v>1324.5619999999999</v>
          </cell>
          <cell r="AO61">
            <v>1421.2909999999999</v>
          </cell>
          <cell r="AP61">
            <v>1460.0809999999999</v>
          </cell>
          <cell r="AQ61">
            <v>1407.444</v>
          </cell>
          <cell r="AR61">
            <v>1429.6190000000001</v>
          </cell>
          <cell r="AS61">
            <v>1456.463</v>
          </cell>
          <cell r="AT61">
            <v>1462.704</v>
          </cell>
          <cell r="AU61">
            <v>1464.154</v>
          </cell>
          <cell r="AV61">
            <v>1435.723</v>
          </cell>
          <cell r="AW61">
            <v>1472.5029999999999</v>
          </cell>
          <cell r="AX61">
            <v>1601.922</v>
          </cell>
          <cell r="AY61">
            <v>1485.655</v>
          </cell>
          <cell r="AZ61">
            <v>1587.403</v>
          </cell>
          <cell r="BA61">
            <v>1601.922</v>
          </cell>
          <cell r="BB61">
            <v>2142.047</v>
          </cell>
          <cell r="BC61">
            <v>2179.6419999999998</v>
          </cell>
          <cell r="BD61">
            <v>2209.375</v>
          </cell>
          <cell r="BE61">
            <v>3052.3339999999998</v>
          </cell>
          <cell r="BF61">
            <v>3317.5069999999996</v>
          </cell>
          <cell r="BG61">
            <v>3321.8829999999998</v>
          </cell>
          <cell r="BH61">
            <v>3331.4139999999998</v>
          </cell>
          <cell r="BI61">
            <v>3320.5889999999995</v>
          </cell>
          <cell r="BJ61">
            <v>3377.0930000000003</v>
          </cell>
          <cell r="BK61">
            <v>3412.6570000000002</v>
          </cell>
          <cell r="BL61">
            <v>3477.9110000000001</v>
          </cell>
          <cell r="BM61">
            <v>3238.2919999999999</v>
          </cell>
          <cell r="BN61">
            <v>3229.9530000000004</v>
          </cell>
          <cell r="BO61">
            <v>3248.241</v>
          </cell>
          <cell r="BP61">
            <v>3244.3846421657831</v>
          </cell>
          <cell r="BQ61">
            <v>3280.1754704382915</v>
          </cell>
          <cell r="BR61">
            <v>3291.4047512167026</v>
          </cell>
          <cell r="BS61">
            <v>3285.7049280359261</v>
          </cell>
          <cell r="BT61">
            <v>3266.9525810985369</v>
          </cell>
          <cell r="BU61">
            <v>3286.4273741535908</v>
          </cell>
          <cell r="BV61">
            <v>3301.0700335941001</v>
          </cell>
          <cell r="BW61">
            <v>3288.0486179063355</v>
          </cell>
          <cell r="BX61">
            <v>3265.1029324499423</v>
          </cell>
          <cell r="BY61">
            <v>3278.4711392551153</v>
          </cell>
          <cell r="BZ61">
            <v>3296.4628458287279</v>
          </cell>
          <cell r="CA61">
            <v>3276.9921020201959</v>
          </cell>
          <cell r="CB61">
            <v>3248.334681350012</v>
          </cell>
          <cell r="CC61">
            <v>3254.9894667713261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514.66499999999996</v>
          </cell>
          <cell r="L63">
            <v>576.59599999999989</v>
          </cell>
          <cell r="M63">
            <v>878.26700000000017</v>
          </cell>
          <cell r="N63">
            <v>1424.9080000000001</v>
          </cell>
          <cell r="O63">
            <v>2043.0010000000002</v>
          </cell>
          <cell r="P63">
            <v>2297.1959999999999</v>
          </cell>
          <cell r="Q63">
            <v>2493.3710000000001</v>
          </cell>
          <cell r="R63">
            <v>2746.7059999999997</v>
          </cell>
          <cell r="S63">
            <v>2638.0140000000001</v>
          </cell>
          <cell r="T63">
            <v>2581.9919999999997</v>
          </cell>
          <cell r="U63">
            <v>2295.1020059284097</v>
          </cell>
          <cell r="V63">
            <v>2508.9445737793371</v>
          </cell>
          <cell r="W63">
            <v>2790.1336118866357</v>
          </cell>
          <cell r="X63">
            <v>3101.0704983229107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524.12799999999993</v>
          </cell>
          <cell r="AE63">
            <v>569.39099999999996</v>
          </cell>
          <cell r="AF63">
            <v>571.93799999999987</v>
          </cell>
          <cell r="AG63">
            <v>576.59599999999989</v>
          </cell>
          <cell r="AH63">
            <v>598.20399999999995</v>
          </cell>
          <cell r="AI63">
            <v>615.31399999999996</v>
          </cell>
          <cell r="AJ63">
            <v>749.61500000000001</v>
          </cell>
          <cell r="AK63">
            <v>878.26700000000017</v>
          </cell>
          <cell r="AL63">
            <v>1114.8980000000001</v>
          </cell>
          <cell r="AM63">
            <v>1127.3900000000003</v>
          </cell>
          <cell r="AN63">
            <v>1381.0810000000001</v>
          </cell>
          <cell r="AO63">
            <v>1424.9080000000001</v>
          </cell>
          <cell r="AP63">
            <v>1571.943</v>
          </cell>
          <cell r="AQ63">
            <v>1774.0120000000002</v>
          </cell>
          <cell r="AR63">
            <v>1876.6340000000002</v>
          </cell>
          <cell r="AS63">
            <v>2043.0010000000002</v>
          </cell>
          <cell r="AT63">
            <v>2121.6499999999996</v>
          </cell>
          <cell r="AU63">
            <v>2162.4379999999996</v>
          </cell>
          <cell r="AV63">
            <v>2195.1809999999996</v>
          </cell>
          <cell r="AW63">
            <v>2297.1959999999999</v>
          </cell>
          <cell r="AX63">
            <v>2493.3710000000001</v>
          </cell>
          <cell r="AY63">
            <v>2375.5529999999999</v>
          </cell>
          <cell r="AZ63">
            <v>2462.7840000000001</v>
          </cell>
          <cell r="BA63">
            <v>2493.3710000000001</v>
          </cell>
          <cell r="BB63">
            <v>2466.0490000000004</v>
          </cell>
          <cell r="BC63">
            <v>2527.5920000000001</v>
          </cell>
          <cell r="BD63">
            <v>2608.1990000000005</v>
          </cell>
          <cell r="BE63">
            <v>2746.7059999999997</v>
          </cell>
          <cell r="BF63">
            <v>2782.261</v>
          </cell>
          <cell r="BG63">
            <v>2768.857</v>
          </cell>
          <cell r="BH63">
            <v>2655.424</v>
          </cell>
          <cell r="BI63">
            <v>2638.0140000000001</v>
          </cell>
          <cell r="BJ63">
            <v>2608.62</v>
          </cell>
          <cell r="BK63">
            <v>2599.009</v>
          </cell>
          <cell r="BL63">
            <v>2593.7200000000003</v>
          </cell>
          <cell r="BM63">
            <v>2581.9919999999997</v>
          </cell>
          <cell r="BN63">
            <v>2556.2249999999999</v>
          </cell>
          <cell r="BO63">
            <v>2401.5859999999998</v>
          </cell>
          <cell r="BP63">
            <v>2337.5791967298264</v>
          </cell>
          <cell r="BQ63">
            <v>2295.1020059284097</v>
          </cell>
          <cell r="BR63">
            <v>2328.6345372307446</v>
          </cell>
          <cell r="BS63">
            <v>2389.1174244019153</v>
          </cell>
          <cell r="BT63">
            <v>2442.552791921983</v>
          </cell>
          <cell r="BU63">
            <v>2508.9445737793371</v>
          </cell>
          <cell r="BV63">
            <v>2563.6753360456005</v>
          </cell>
          <cell r="BW63">
            <v>2639.1273052020979</v>
          </cell>
          <cell r="BX63">
            <v>2707.780614306505</v>
          </cell>
          <cell r="BY63">
            <v>2790.1336118866357</v>
          </cell>
          <cell r="BZ63">
            <v>2852.6735981432062</v>
          </cell>
          <cell r="CA63">
            <v>2936.1315478515776</v>
          </cell>
          <cell r="CB63">
            <v>3011.9944797744261</v>
          </cell>
          <cell r="CC63">
            <v>3101.0704983229107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514.66499999999996</v>
          </cell>
          <cell r="L65">
            <v>576.59599999999989</v>
          </cell>
          <cell r="M65">
            <v>878.26700000000017</v>
          </cell>
          <cell r="N65">
            <v>1424.9080000000001</v>
          </cell>
          <cell r="O65">
            <v>2043.0010000000002</v>
          </cell>
          <cell r="P65">
            <v>2297.1959999999999</v>
          </cell>
          <cell r="Q65">
            <v>2493.3710000000001</v>
          </cell>
          <cell r="R65">
            <v>2746.7059999999997</v>
          </cell>
          <cell r="S65">
            <v>2638.0140000000001</v>
          </cell>
          <cell r="T65">
            <v>2581.9919999999997</v>
          </cell>
          <cell r="U65">
            <v>2295.1020059284097</v>
          </cell>
          <cell r="V65">
            <v>2508.9445737793371</v>
          </cell>
          <cell r="W65">
            <v>2790.1336118866357</v>
          </cell>
          <cell r="X65">
            <v>3101.0704983229107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524.12799999999993</v>
          </cell>
          <cell r="AE65">
            <v>569.39099999999996</v>
          </cell>
          <cell r="AF65">
            <v>571.93799999999987</v>
          </cell>
          <cell r="AG65">
            <v>576.59599999999989</v>
          </cell>
          <cell r="AH65">
            <v>598.20399999999995</v>
          </cell>
          <cell r="AI65">
            <v>615.31399999999996</v>
          </cell>
          <cell r="AJ65">
            <v>749.61500000000001</v>
          </cell>
          <cell r="AK65">
            <v>878.26700000000017</v>
          </cell>
          <cell r="AL65">
            <v>1114.8980000000001</v>
          </cell>
          <cell r="AM65">
            <v>1127.3900000000003</v>
          </cell>
          <cell r="AN65">
            <v>1381.0810000000001</v>
          </cell>
          <cell r="AO65">
            <v>1424.9080000000001</v>
          </cell>
          <cell r="AP65">
            <v>1571.943</v>
          </cell>
          <cell r="AQ65">
            <v>1774.0120000000002</v>
          </cell>
          <cell r="AR65">
            <v>1876.6340000000002</v>
          </cell>
          <cell r="AS65">
            <v>2043.0010000000002</v>
          </cell>
          <cell r="AT65">
            <v>2121.6499999999996</v>
          </cell>
          <cell r="AU65">
            <v>2162.4379999999996</v>
          </cell>
          <cell r="AV65">
            <v>2195.1809999999996</v>
          </cell>
          <cell r="AW65">
            <v>2297.1959999999999</v>
          </cell>
          <cell r="AX65">
            <v>2493.3710000000001</v>
          </cell>
          <cell r="AY65">
            <v>2375.5529999999999</v>
          </cell>
          <cell r="AZ65">
            <v>2462.7840000000001</v>
          </cell>
          <cell r="BA65">
            <v>2493.3710000000001</v>
          </cell>
          <cell r="BB65">
            <v>2466.0490000000004</v>
          </cell>
          <cell r="BC65">
            <v>2527.5920000000001</v>
          </cell>
          <cell r="BD65">
            <v>2608.1990000000005</v>
          </cell>
          <cell r="BE65">
            <v>2746.7059999999997</v>
          </cell>
          <cell r="BF65">
            <v>2782.261</v>
          </cell>
          <cell r="BG65">
            <v>2768.857</v>
          </cell>
          <cell r="BH65">
            <v>2655.424</v>
          </cell>
          <cell r="BI65">
            <v>2638.0140000000001</v>
          </cell>
          <cell r="BJ65">
            <v>2608.62</v>
          </cell>
          <cell r="BK65">
            <v>2599.009</v>
          </cell>
          <cell r="BL65">
            <v>2593.7200000000003</v>
          </cell>
          <cell r="BM65">
            <v>2581.9919999999997</v>
          </cell>
          <cell r="BN65">
            <v>2556.2249999999999</v>
          </cell>
          <cell r="BO65">
            <v>2401.5859999999998</v>
          </cell>
          <cell r="BP65">
            <v>2337.5791967298264</v>
          </cell>
          <cell r="BQ65">
            <v>2295.1020059284097</v>
          </cell>
          <cell r="BR65">
            <v>2328.6345372307446</v>
          </cell>
          <cell r="BS65">
            <v>2389.1174244019153</v>
          </cell>
          <cell r="BT65">
            <v>2442.552791921983</v>
          </cell>
          <cell r="BU65">
            <v>2508.9445737793371</v>
          </cell>
          <cell r="BV65">
            <v>2563.6753360456005</v>
          </cell>
          <cell r="BW65">
            <v>2639.1273052020979</v>
          </cell>
          <cell r="BX65">
            <v>2707.780614306505</v>
          </cell>
          <cell r="BY65">
            <v>2790.1336118866357</v>
          </cell>
          <cell r="BZ65">
            <v>2852.6735981432062</v>
          </cell>
          <cell r="CA65">
            <v>2936.1315478515776</v>
          </cell>
          <cell r="CB65">
            <v>3011.9944797744261</v>
          </cell>
          <cell r="CC65">
            <v>3101.0704983229107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757.21199999999999</v>
          </cell>
          <cell r="L66">
            <v>1235.0740000000001</v>
          </cell>
          <cell r="M66">
            <v>2172.7870000000003</v>
          </cell>
          <cell r="N66">
            <v>2846.1990000000001</v>
          </cell>
          <cell r="O66">
            <v>3499.4639999999999</v>
          </cell>
          <cell r="P66">
            <v>3769.6989999999996</v>
          </cell>
          <cell r="Q66">
            <v>4095.2930000000001</v>
          </cell>
          <cell r="R66">
            <v>5799.0399999999991</v>
          </cell>
          <cell r="S66">
            <v>5958.6029999999992</v>
          </cell>
          <cell r="T66">
            <v>5820.2839999999997</v>
          </cell>
          <cell r="U66">
            <v>5575.2774763667012</v>
          </cell>
          <cell r="V66">
            <v>5795.3719479329284</v>
          </cell>
          <cell r="W66">
            <v>6068.604751141751</v>
          </cell>
          <cell r="X66">
            <v>6356.0599650942368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735.94200000000001</v>
          </cell>
          <cell r="AE66">
            <v>1267.1199999999999</v>
          </cell>
          <cell r="AF66">
            <v>1222.5629999999999</v>
          </cell>
          <cell r="AG66">
            <v>1235.0740000000001</v>
          </cell>
          <cell r="AH66">
            <v>1268.78</v>
          </cell>
          <cell r="AI66">
            <v>1274.1570000000002</v>
          </cell>
          <cell r="AJ66">
            <v>1556.3560000000002</v>
          </cell>
          <cell r="AK66">
            <v>2172.7870000000003</v>
          </cell>
          <cell r="AL66">
            <v>2429.172</v>
          </cell>
          <cell r="AM66">
            <v>2446.5290000000005</v>
          </cell>
          <cell r="AN66">
            <v>2705.643</v>
          </cell>
          <cell r="AO66">
            <v>2846.1990000000001</v>
          </cell>
          <cell r="AP66">
            <v>3032.0239999999999</v>
          </cell>
          <cell r="AQ66">
            <v>3181.4560000000001</v>
          </cell>
          <cell r="AR66">
            <v>3306.2530000000006</v>
          </cell>
          <cell r="AS66">
            <v>3499.4639999999999</v>
          </cell>
          <cell r="AT66">
            <v>3584.3539999999994</v>
          </cell>
          <cell r="AU66">
            <v>3626.5919999999996</v>
          </cell>
          <cell r="AV66">
            <v>3630.9039999999995</v>
          </cell>
          <cell r="AW66">
            <v>3769.6989999999996</v>
          </cell>
          <cell r="AX66">
            <v>4095.2930000000001</v>
          </cell>
          <cell r="AY66">
            <v>3861.2079999999996</v>
          </cell>
          <cell r="AZ66">
            <v>4050.1869999999999</v>
          </cell>
          <cell r="BA66">
            <v>4095.2930000000001</v>
          </cell>
          <cell r="BB66">
            <v>4608.0960000000005</v>
          </cell>
          <cell r="BC66">
            <v>4707.2340000000004</v>
          </cell>
          <cell r="BD66">
            <v>4817.5740000000005</v>
          </cell>
          <cell r="BE66">
            <v>5799.0399999999991</v>
          </cell>
          <cell r="BF66">
            <v>6099.768</v>
          </cell>
          <cell r="BG66">
            <v>6090.74</v>
          </cell>
          <cell r="BH66">
            <v>5986.8379999999997</v>
          </cell>
          <cell r="BI66">
            <v>5958.6029999999992</v>
          </cell>
          <cell r="BJ66">
            <v>5985.7129999999997</v>
          </cell>
          <cell r="BK66">
            <v>6011.6660000000002</v>
          </cell>
          <cell r="BL66">
            <v>6071.6310000000003</v>
          </cell>
          <cell r="BM66">
            <v>5820.2839999999997</v>
          </cell>
          <cell r="BN66">
            <v>5786.1779999999999</v>
          </cell>
          <cell r="BO66">
            <v>5649.8269999999993</v>
          </cell>
          <cell r="BP66">
            <v>5581.96383889561</v>
          </cell>
          <cell r="BQ66">
            <v>5575.2774763667012</v>
          </cell>
          <cell r="BR66">
            <v>5620.0392884474477</v>
          </cell>
          <cell r="BS66">
            <v>5674.8223524378409</v>
          </cell>
          <cell r="BT66">
            <v>5709.50537302052</v>
          </cell>
          <cell r="BU66">
            <v>5795.3719479329284</v>
          </cell>
          <cell r="BV66">
            <v>5864.7453696397006</v>
          </cell>
          <cell r="BW66">
            <v>5927.1759231084334</v>
          </cell>
          <cell r="BX66">
            <v>5972.8835467564477</v>
          </cell>
          <cell r="BY66">
            <v>6068.604751141751</v>
          </cell>
          <cell r="BZ66">
            <v>6149.1364439719346</v>
          </cell>
          <cell r="CA66">
            <v>6213.1236498717735</v>
          </cell>
          <cell r="CB66">
            <v>6260.3291611244385</v>
          </cell>
          <cell r="CC66">
            <v>6356.0599650942368</v>
          </cell>
        </row>
        <row r="67">
          <cell r="A67" t="str">
            <v>Additional Balance Sheet Items</v>
          </cell>
          <cell r="B67">
            <v>0</v>
          </cell>
          <cell r="C67">
            <v>0</v>
          </cell>
          <cell r="D67">
            <v>0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-71.652000000000001</v>
          </cell>
          <cell r="L68">
            <v>237.65600000000001</v>
          </cell>
          <cell r="M68">
            <v>715.58600000000001</v>
          </cell>
          <cell r="N68">
            <v>632.64400000000001</v>
          </cell>
          <cell r="O68">
            <v>321.86</v>
          </cell>
          <cell r="P68">
            <v>334.38400000000001</v>
          </cell>
          <cell r="Q68">
            <v>405.79599999999999</v>
          </cell>
          <cell r="R68">
            <v>606.04999999999995</v>
          </cell>
          <cell r="S68">
            <v>1299.973</v>
          </cell>
          <cell r="T68">
            <v>1580.1619999999998</v>
          </cell>
          <cell r="U68">
            <v>1707.7940266782073</v>
          </cell>
          <cell r="V68">
            <v>1370.7788844493152</v>
          </cell>
          <cell r="W68">
            <v>1012.0914295536281</v>
          </cell>
          <cell r="X68">
            <v>648.11555462184992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-67.478999999999999</v>
          </cell>
          <cell r="AE68">
            <v>281.363</v>
          </cell>
          <cell r="AF68">
            <v>268.351</v>
          </cell>
          <cell r="AG68">
            <v>237.65600000000001</v>
          </cell>
          <cell r="AH68">
            <v>219.36399999999998</v>
          </cell>
          <cell r="AI68">
            <v>259.49899999999997</v>
          </cell>
          <cell r="AJ68">
            <v>268.43</v>
          </cell>
          <cell r="AK68">
            <v>715.58600000000001</v>
          </cell>
          <cell r="AL68">
            <v>574.86599999999999</v>
          </cell>
          <cell r="AM68">
            <v>542.86900000000003</v>
          </cell>
          <cell r="AN68">
            <v>629.798</v>
          </cell>
          <cell r="AO68">
            <v>632.64400000000001</v>
          </cell>
          <cell r="AP68">
            <v>653.36599999999999</v>
          </cell>
          <cell r="AQ68">
            <v>470.28899999999993</v>
          </cell>
          <cell r="AR68">
            <v>471.37</v>
          </cell>
          <cell r="AS68">
            <v>321.86</v>
          </cell>
          <cell r="AT68">
            <v>422.38900000000007</v>
          </cell>
          <cell r="AU68">
            <v>388.41399999999999</v>
          </cell>
          <cell r="AV68">
            <v>358.32599999999996</v>
          </cell>
          <cell r="AW68">
            <v>334.38400000000001</v>
          </cell>
          <cell r="AX68">
            <v>405.79599999999999</v>
          </cell>
          <cell r="AY68">
            <v>210.25099999999998</v>
          </cell>
          <cell r="AZ68">
            <v>405.46299999999997</v>
          </cell>
          <cell r="BA68">
            <v>405.79599999999999</v>
          </cell>
          <cell r="BB68">
            <v>293.02600000000007</v>
          </cell>
          <cell r="BC68">
            <v>60.703999999999951</v>
          </cell>
          <cell r="BD68">
            <v>721.43300000000011</v>
          </cell>
          <cell r="BE68">
            <v>606.04999999999995</v>
          </cell>
          <cell r="BF68">
            <v>1368.99</v>
          </cell>
          <cell r="BG68">
            <v>1331.4479999999999</v>
          </cell>
          <cell r="BH68">
            <v>1470.5160000000001</v>
          </cell>
          <cell r="BI68">
            <v>1299.973</v>
          </cell>
          <cell r="BJ68">
            <v>1378.1030000000001</v>
          </cell>
          <cell r="BK68">
            <v>1349.2199999999998</v>
          </cell>
          <cell r="BL68">
            <v>1275.4719999999998</v>
          </cell>
          <cell r="BM68">
            <v>1580.1619999999998</v>
          </cell>
          <cell r="BN68">
            <v>1614.665</v>
          </cell>
          <cell r="BO68">
            <v>1663.0879999999997</v>
          </cell>
          <cell r="BP68">
            <v>1694.6178518976349</v>
          </cell>
          <cell r="BQ68">
            <v>1707.7940266782073</v>
          </cell>
          <cell r="BR68">
            <v>1591.107628965332</v>
          </cell>
          <cell r="BS68">
            <v>1478.5651218455532</v>
          </cell>
          <cell r="BT68">
            <v>1419.7781540142932</v>
          </cell>
          <cell r="BU68">
            <v>1370.7788844493152</v>
          </cell>
          <cell r="BV68">
            <v>1245.0648514246486</v>
          </cell>
          <cell r="BW68">
            <v>1125.9709535853608</v>
          </cell>
          <cell r="BX68">
            <v>1069.522800126736</v>
          </cell>
          <cell r="BY68">
            <v>1012.0914295536281</v>
          </cell>
          <cell r="BZ68">
            <v>884.7588908665382</v>
          </cell>
          <cell r="CA68">
            <v>767.15985155544081</v>
          </cell>
          <cell r="CB68">
            <v>715.33360164887176</v>
          </cell>
          <cell r="CC68">
            <v>648.11555462184992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237.273</v>
          </cell>
          <cell r="S71">
            <v>252.69300000000001</v>
          </cell>
          <cell r="T71">
            <v>252.69300000000001</v>
          </cell>
          <cell r="U71">
            <v>252.69300000000001</v>
          </cell>
          <cell r="V71">
            <v>252.69300000000001</v>
          </cell>
          <cell r="W71">
            <v>252.69300000000001</v>
          </cell>
          <cell r="X71">
            <v>252.69300000000001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</row>
        <row r="74">
          <cell r="B74" t="str">
            <v>Company borrowing margin</v>
          </cell>
          <cell r="C74" t="str">
            <v>CO_BOR_MARGIN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</row>
        <row r="80">
          <cell r="B80" t="str">
            <v>GCI inflator</v>
          </cell>
          <cell r="C80" t="str">
            <v>GCI_INFL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</row>
        <row r="82">
          <cell r="A82" t="str">
            <v>Cash Flow Statement</v>
          </cell>
          <cell r="B82">
            <v>0</v>
          </cell>
          <cell r="C82">
            <v>0</v>
          </cell>
          <cell r="D82">
            <v>0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18.153000000000002</v>
          </cell>
          <cell r="L84">
            <v>38.448999999999998</v>
          </cell>
          <cell r="M84">
            <v>49.832999999999998</v>
          </cell>
          <cell r="N84">
            <v>99</v>
          </cell>
          <cell r="O84">
            <v>134.05899999999997</v>
          </cell>
          <cell r="P84">
            <v>157.15600000000001</v>
          </cell>
          <cell r="Q84">
            <v>170.93300000000002</v>
          </cell>
          <cell r="R84">
            <v>187.18299999999999</v>
          </cell>
          <cell r="S84">
            <v>208.65899999999999</v>
          </cell>
          <cell r="T84">
            <v>221.77600000000001</v>
          </cell>
          <cell r="U84">
            <v>222.971365519107</v>
          </cell>
          <cell r="V84">
            <v>192.40235363752188</v>
          </cell>
          <cell r="W84">
            <v>141.81628892827862</v>
          </cell>
          <cell r="X84">
            <v>125.66353059912464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6.173</v>
          </cell>
          <cell r="AE84">
            <v>6.1910000000000007</v>
          </cell>
          <cell r="AF84">
            <v>11.589</v>
          </cell>
          <cell r="AG84">
            <v>14.495999999999997</v>
          </cell>
          <cell r="AH84">
            <v>10.648</v>
          </cell>
          <cell r="AI84">
            <v>10.928000000000001</v>
          </cell>
          <cell r="AJ84">
            <v>12.767000000000001</v>
          </cell>
          <cell r="AK84">
            <v>15.489999999999998</v>
          </cell>
          <cell r="AL84">
            <v>20.194000000000003</v>
          </cell>
          <cell r="AM84">
            <v>26.103999999999999</v>
          </cell>
          <cell r="AN84">
            <v>23.531999999999996</v>
          </cell>
          <cell r="AO84">
            <v>29.170000000000009</v>
          </cell>
          <cell r="AP84">
            <v>29.936</v>
          </cell>
          <cell r="AQ84">
            <v>32.997</v>
          </cell>
          <cell r="AR84">
            <v>34.465000000000003</v>
          </cell>
          <cell r="AS84">
            <v>36.660999999999987</v>
          </cell>
          <cell r="AT84">
            <v>38.229999999999997</v>
          </cell>
          <cell r="AU84">
            <v>39.747</v>
          </cell>
          <cell r="AV84">
            <v>38.761000000000003</v>
          </cell>
          <cell r="AW84">
            <v>40.417999999999999</v>
          </cell>
          <cell r="AX84">
            <v>42.517000000000003</v>
          </cell>
          <cell r="AY84">
            <v>42.206000000000003</v>
          </cell>
          <cell r="AZ84">
            <v>40.996000000000002</v>
          </cell>
          <cell r="BA84">
            <v>45.213999999999999</v>
          </cell>
          <cell r="BB84">
            <v>45.835000000000001</v>
          </cell>
          <cell r="BC84">
            <v>44.454999999999998</v>
          </cell>
          <cell r="BD84">
            <v>49.228000000000002</v>
          </cell>
          <cell r="BE84">
            <v>47.664999999999999</v>
          </cell>
          <cell r="BF84">
            <v>50.429000000000002</v>
          </cell>
          <cell r="BG84">
            <v>52.146999999999998</v>
          </cell>
          <cell r="BH84">
            <v>52.533000000000001</v>
          </cell>
          <cell r="BI84">
            <v>53.55</v>
          </cell>
          <cell r="BJ84">
            <v>55.109000000000002</v>
          </cell>
          <cell r="BK84">
            <v>54.308</v>
          </cell>
          <cell r="BL84">
            <v>55.863</v>
          </cell>
          <cell r="BM84">
            <v>56.496000000000002</v>
          </cell>
          <cell r="BN84">
            <v>57.173000000000002</v>
          </cell>
          <cell r="BO84">
            <v>56.847000000000001</v>
          </cell>
          <cell r="BP84">
            <v>57.452113033311363</v>
          </cell>
          <cell r="BQ84">
            <v>51.499252485795637</v>
          </cell>
          <cell r="BR84">
            <v>51.529525006831591</v>
          </cell>
          <cell r="BS84">
            <v>50.749436605154827</v>
          </cell>
          <cell r="BT84">
            <v>47.810629500736901</v>
          </cell>
          <cell r="BU84">
            <v>42.312762524798558</v>
          </cell>
          <cell r="BV84">
            <v>37.518273000695174</v>
          </cell>
          <cell r="BW84">
            <v>37.738923778588116</v>
          </cell>
          <cell r="BX84">
            <v>35.674689175841756</v>
          </cell>
          <cell r="BY84">
            <v>30.884402973153573</v>
          </cell>
          <cell r="BZ84">
            <v>33.249688403594874</v>
          </cell>
          <cell r="CA84">
            <v>33.702262007965324</v>
          </cell>
          <cell r="CB84">
            <v>31.763981885694015</v>
          </cell>
          <cell r="CC84">
            <v>26.947598301870421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-4.7129999999999992</v>
          </cell>
          <cell r="L85">
            <v>8.8099999999999987</v>
          </cell>
          <cell r="M85">
            <v>5.490000000000002</v>
          </cell>
          <cell r="N85">
            <v>44.363999999999997</v>
          </cell>
          <cell r="O85">
            <v>40.483000000000004</v>
          </cell>
          <cell r="P85">
            <v>32.979999999999997</v>
          </cell>
          <cell r="Q85">
            <v>4.1069999999999958</v>
          </cell>
          <cell r="R85">
            <v>29.86</v>
          </cell>
          <cell r="S85">
            <v>110.46399999999998</v>
          </cell>
          <cell r="T85">
            <v>86.929000000000002</v>
          </cell>
          <cell r="U85">
            <v>45.713203839815208</v>
          </cell>
          <cell r="V85">
            <v>-14.416943886716524</v>
          </cell>
          <cell r="W85">
            <v>-8.9707398064167876</v>
          </cell>
          <cell r="X85">
            <v>-16.730444083054039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-9.41</v>
          </cell>
          <cell r="AE85">
            <v>2.9699999999999998</v>
          </cell>
          <cell r="AF85">
            <v>-6.9660000000000011</v>
          </cell>
          <cell r="AG85">
            <v>22.216000000000001</v>
          </cell>
          <cell r="AH85">
            <v>2.5600000000000014</v>
          </cell>
          <cell r="AI85">
            <v>11.649999999999999</v>
          </cell>
          <cell r="AJ85">
            <v>1.7190000000000003</v>
          </cell>
          <cell r="AK85">
            <v>-10.439</v>
          </cell>
          <cell r="AL85">
            <v>14.051</v>
          </cell>
          <cell r="AM85">
            <v>16.875</v>
          </cell>
          <cell r="AN85">
            <v>15.195999999999991</v>
          </cell>
          <cell r="AO85">
            <v>-1.7579999999999938</v>
          </cell>
          <cell r="AP85">
            <v>57.024999999999999</v>
          </cell>
          <cell r="AQ85">
            <v>-5.1490000000000036</v>
          </cell>
          <cell r="AR85">
            <v>-4.7669999999999959</v>
          </cell>
          <cell r="AS85">
            <v>-6.6259999999999959</v>
          </cell>
          <cell r="AT85">
            <v>7.3749999999999991</v>
          </cell>
          <cell r="AU85">
            <v>-2.7839999999999989</v>
          </cell>
          <cell r="AV85">
            <v>-4.2240000000000002</v>
          </cell>
          <cell r="AW85">
            <v>32.613</v>
          </cell>
          <cell r="AX85">
            <v>-14.546000000000003</v>
          </cell>
          <cell r="AY85">
            <v>4.1949999999999985</v>
          </cell>
          <cell r="AZ85">
            <v>13.230999999999998</v>
          </cell>
          <cell r="BA85">
            <v>1.2270000000000021</v>
          </cell>
          <cell r="BB85">
            <v>6.0090000000000003</v>
          </cell>
          <cell r="BC85">
            <v>6.4699999999999989</v>
          </cell>
          <cell r="BD85">
            <v>18.262</v>
          </cell>
          <cell r="BE85">
            <v>-0.88099999999999845</v>
          </cell>
          <cell r="BF85">
            <v>45.36</v>
          </cell>
          <cell r="BG85">
            <v>46.881999999999991</v>
          </cell>
          <cell r="BH85">
            <v>5.0799999999999983</v>
          </cell>
          <cell r="BI85">
            <v>13.142000000000001</v>
          </cell>
          <cell r="BJ85">
            <v>29.321999999999989</v>
          </cell>
          <cell r="BK85">
            <v>11.293000000000003</v>
          </cell>
          <cell r="BL85">
            <v>31.42</v>
          </cell>
          <cell r="BM85">
            <v>14.894000000000005</v>
          </cell>
          <cell r="BN85">
            <v>32.569000000000003</v>
          </cell>
          <cell r="BO85">
            <v>32.632999999999996</v>
          </cell>
          <cell r="BP85">
            <v>-11.428157844299704</v>
          </cell>
          <cell r="BQ85">
            <v>-8.0606383158850861</v>
          </cell>
          <cell r="BR85">
            <v>45.11857384532982</v>
          </cell>
          <cell r="BS85">
            <v>15.018848134621948</v>
          </cell>
          <cell r="BT85">
            <v>-28.968800944574014</v>
          </cell>
          <cell r="BU85">
            <v>-45.585564922094278</v>
          </cell>
          <cell r="BV85">
            <v>47.085497350620074</v>
          </cell>
          <cell r="BW85">
            <v>19.715894522483381</v>
          </cell>
          <cell r="BX85">
            <v>-34.265824669783626</v>
          </cell>
          <cell r="BY85">
            <v>-41.506307009736616</v>
          </cell>
          <cell r="BZ85">
            <v>45.278607639953179</v>
          </cell>
          <cell r="CA85">
            <v>14.352546193048539</v>
          </cell>
          <cell r="CB85">
            <v>-42.049015955528205</v>
          </cell>
          <cell r="CC85">
            <v>-34.312581960527552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8.1760000000000002</v>
          </cell>
          <cell r="L86">
            <v>37.636000000000003</v>
          </cell>
          <cell r="M86">
            <v>65.114000000000004</v>
          </cell>
          <cell r="N86">
            <v>82.902999999999992</v>
          </cell>
          <cell r="O86">
            <v>96.369</v>
          </cell>
          <cell r="P86">
            <v>125.245</v>
          </cell>
          <cell r="Q86">
            <v>144.13299999999998</v>
          </cell>
          <cell r="R86">
            <v>48.820999999999977</v>
          </cell>
          <cell r="S86">
            <v>191.12499999999997</v>
          </cell>
          <cell r="T86">
            <v>199.785</v>
          </cell>
          <cell r="U86">
            <v>226.19190026671404</v>
          </cell>
          <cell r="V86">
            <v>224.11654880649226</v>
          </cell>
          <cell r="W86">
            <v>215.91340303944091</v>
          </cell>
          <cell r="X86">
            <v>207.56123884576584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7.0449999999999999</v>
          </cell>
          <cell r="AE86">
            <v>7.5829999999999993</v>
          </cell>
          <cell r="AF86">
            <v>10.733999999999998</v>
          </cell>
          <cell r="AG86">
            <v>12.274000000000003</v>
          </cell>
          <cell r="AH86">
            <v>14.169</v>
          </cell>
          <cell r="AI86">
            <v>14.356999999999999</v>
          </cell>
          <cell r="AJ86">
            <v>23.472999999999999</v>
          </cell>
          <cell r="AK86">
            <v>13.114999999999997</v>
          </cell>
          <cell r="AL86">
            <v>22.170999999999999</v>
          </cell>
          <cell r="AM86">
            <v>24.823999999999995</v>
          </cell>
          <cell r="AN86">
            <v>19.264000000000006</v>
          </cell>
          <cell r="AO86">
            <v>16.643999999999998</v>
          </cell>
          <cell r="AP86">
            <v>18.350999999999999</v>
          </cell>
          <cell r="AQ86">
            <v>14.878000000000004</v>
          </cell>
          <cell r="AR86">
            <v>25.037000000000003</v>
          </cell>
          <cell r="AS86">
            <v>38.102999999999994</v>
          </cell>
          <cell r="AT86">
            <v>23.724999999999998</v>
          </cell>
          <cell r="AU86">
            <v>33.960999999999999</v>
          </cell>
          <cell r="AV86">
            <v>31.111000000000001</v>
          </cell>
          <cell r="AW86">
            <v>36.448</v>
          </cell>
          <cell r="AX86">
            <v>35.373999999999995</v>
          </cell>
          <cell r="AY86">
            <v>47.975999999999999</v>
          </cell>
          <cell r="AZ86">
            <v>4.2110000000000012</v>
          </cell>
          <cell r="BA86">
            <v>56.571999999999989</v>
          </cell>
          <cell r="BB86">
            <v>28.348999999999997</v>
          </cell>
          <cell r="BC86">
            <v>48.705000000000005</v>
          </cell>
          <cell r="BD86">
            <v>-5.2640000000000065</v>
          </cell>
          <cell r="BE86">
            <v>-22.968999999999998</v>
          </cell>
          <cell r="BF86">
            <v>49.25500000000001</v>
          </cell>
          <cell r="BG86">
            <v>19.904999999999998</v>
          </cell>
          <cell r="BH86">
            <v>62.841999999999999</v>
          </cell>
          <cell r="BI86">
            <v>59.123000000000005</v>
          </cell>
          <cell r="BJ86">
            <v>49.137999999999998</v>
          </cell>
          <cell r="BK86">
            <v>60.652000000000001</v>
          </cell>
          <cell r="BL86">
            <v>63.995000000000005</v>
          </cell>
          <cell r="BM86">
            <v>26</v>
          </cell>
          <cell r="BN86">
            <v>56.437999999999995</v>
          </cell>
          <cell r="BO86">
            <v>44.564000000000007</v>
          </cell>
          <cell r="BP86">
            <v>68.064445351144926</v>
          </cell>
          <cell r="BQ86">
            <v>57.125454915569122</v>
          </cell>
          <cell r="BR86">
            <v>59.793410176769356</v>
          </cell>
          <cell r="BS86">
            <v>44.278265376145015</v>
          </cell>
          <cell r="BT86">
            <v>65.464469366312571</v>
          </cell>
          <cell r="BU86">
            <v>54.580403887265327</v>
          </cell>
          <cell r="BV86">
            <v>57.797967756794236</v>
          </cell>
          <cell r="BW86">
            <v>42.054126445678492</v>
          </cell>
          <cell r="BX86">
            <v>63.514303175682691</v>
          </cell>
          <cell r="BY86">
            <v>52.547005661285489</v>
          </cell>
          <cell r="BZ86">
            <v>55.726082193058787</v>
          </cell>
          <cell r="CA86">
            <v>39.787384851655247</v>
          </cell>
          <cell r="CB86">
            <v>61.566234293805849</v>
          </cell>
          <cell r="CC86">
            <v>50.481537507245946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16.197999999999993</v>
          </cell>
          <cell r="L87">
            <v>61.983000000000004</v>
          </cell>
          <cell r="M87">
            <v>106.42200000000001</v>
          </cell>
          <cell r="N87">
            <v>196.19900000000004</v>
          </cell>
          <cell r="O87">
            <v>258.68900000000008</v>
          </cell>
          <cell r="P87">
            <v>296.28110000000004</v>
          </cell>
          <cell r="Q87">
            <v>357.41099999999994</v>
          </cell>
          <cell r="R87">
            <v>472.99900000000002</v>
          </cell>
          <cell r="S87">
            <v>395.01000000000005</v>
          </cell>
          <cell r="T87">
            <v>358.14699999999993</v>
          </cell>
          <cell r="U87">
            <v>377.90057528733206</v>
          </cell>
          <cell r="V87">
            <v>391.82797760173264</v>
          </cell>
          <cell r="W87">
            <v>414.03458722916048</v>
          </cell>
          <cell r="X87">
            <v>419.86997295234585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-1.0840000000000085</v>
          </cell>
          <cell r="AE87">
            <v>15.36399999999999</v>
          </cell>
          <cell r="AF87">
            <v>5.9340000000000153</v>
          </cell>
          <cell r="AG87">
            <v>41.769000000000005</v>
          </cell>
          <cell r="AH87">
            <v>26.142000000000017</v>
          </cell>
          <cell r="AI87">
            <v>35.204000000000001</v>
          </cell>
          <cell r="AJ87">
            <v>30.323999999999998</v>
          </cell>
          <cell r="AK87">
            <v>14.751999999999999</v>
          </cell>
          <cell r="AL87">
            <v>40.991000000000021</v>
          </cell>
          <cell r="AM87">
            <v>41.012000000000015</v>
          </cell>
          <cell r="AN87">
            <v>48.126000000000012</v>
          </cell>
          <cell r="AO87">
            <v>66.069999999999993</v>
          </cell>
          <cell r="AP87">
            <v>80.762000000000029</v>
          </cell>
          <cell r="AQ87">
            <v>49.802999999999997</v>
          </cell>
          <cell r="AR87">
            <v>53.696000000000041</v>
          </cell>
          <cell r="AS87">
            <v>74.427999999999983</v>
          </cell>
          <cell r="AT87">
            <v>65.051999999999978</v>
          </cell>
          <cell r="AU87">
            <v>55.527100000000033</v>
          </cell>
          <cell r="AV87">
            <v>64.117999999999995</v>
          </cell>
          <cell r="AW87">
            <v>111.584</v>
          </cell>
          <cell r="AX87">
            <v>63.336000000000027</v>
          </cell>
          <cell r="AY87">
            <v>96.112000000000023</v>
          </cell>
          <cell r="AZ87">
            <v>100.05899999999998</v>
          </cell>
          <cell r="BA87">
            <v>97.903999999999925</v>
          </cell>
          <cell r="BB87">
            <v>89.533000000000015</v>
          </cell>
          <cell r="BC87">
            <v>100.51999999999997</v>
          </cell>
          <cell r="BD87">
            <v>141.49000000000007</v>
          </cell>
          <cell r="BE87">
            <v>141.45599999999996</v>
          </cell>
          <cell r="BF87">
            <v>122.94800000000011</v>
          </cell>
          <cell r="BG87">
            <v>93.085999999999942</v>
          </cell>
          <cell r="BH87">
            <v>85.480999999999995</v>
          </cell>
          <cell r="BI87">
            <v>93.495000000000019</v>
          </cell>
          <cell r="BJ87">
            <v>78.155999999999992</v>
          </cell>
          <cell r="BK87">
            <v>87.02600000000001</v>
          </cell>
          <cell r="BL87">
            <v>97.03100000000002</v>
          </cell>
          <cell r="BM87">
            <v>95.933999999999941</v>
          </cell>
          <cell r="BN87">
            <v>95.685000000000016</v>
          </cell>
          <cell r="BO87">
            <v>119.94599999999998</v>
          </cell>
          <cell r="BP87">
            <v>77.017151918838522</v>
          </cell>
          <cell r="BQ87">
            <v>85.252423368493581</v>
          </cell>
          <cell r="BR87">
            <v>130.18063015449613</v>
          </cell>
          <cell r="BS87">
            <v>126.25117191094733</v>
          </cell>
          <cell r="BT87">
            <v>72.277196076230737</v>
          </cell>
          <cell r="BU87">
            <v>63.118979460058469</v>
          </cell>
          <cell r="BV87">
            <v>139.33453261757859</v>
          </cell>
          <cell r="BW87">
            <v>132.90678745756898</v>
          </cell>
          <cell r="BX87">
            <v>70.062173610465166</v>
          </cell>
          <cell r="BY87">
            <v>71.7310935435478</v>
          </cell>
          <cell r="BZ87">
            <v>141.06828230011848</v>
          </cell>
          <cell r="CA87">
            <v>131.51275790938536</v>
          </cell>
          <cell r="CB87">
            <v>65.577897853014562</v>
          </cell>
          <cell r="CC87">
            <v>81.711034889827403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-4.5979999999999999</v>
          </cell>
          <cell r="L88">
            <v>-8.4469999999999992</v>
          </cell>
          <cell r="M88">
            <v>-12.656000000000001</v>
          </cell>
          <cell r="N88">
            <v>-17.716000000000001</v>
          </cell>
          <cell r="O88">
            <v>-19.512</v>
          </cell>
          <cell r="P88">
            <v>-25.973999999999997</v>
          </cell>
          <cell r="Q88">
            <v>-34.906999999999996</v>
          </cell>
          <cell r="R88">
            <v>-62.910000000000011</v>
          </cell>
          <cell r="S88">
            <v>-55.588000000000001</v>
          </cell>
          <cell r="T88">
            <v>-60.287000000000006</v>
          </cell>
          <cell r="U88">
            <v>-58.442601965539481</v>
          </cell>
          <cell r="V88">
            <v>-54.812835372840468</v>
          </cell>
          <cell r="W88">
            <v>-55.347132333473439</v>
          </cell>
          <cell r="X88">
            <v>-55.894098020567682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-2.4609999999999999</v>
          </cell>
          <cell r="AE88">
            <v>-1.4690000000000003</v>
          </cell>
          <cell r="AF88">
            <v>-1.2239999999999998</v>
          </cell>
          <cell r="AG88">
            <v>-3.2929999999999993</v>
          </cell>
          <cell r="AH88">
            <v>-2.7879999999999998</v>
          </cell>
          <cell r="AI88">
            <v>-2.2669999999999999</v>
          </cell>
          <cell r="AJ88">
            <v>-3.9320000000000008</v>
          </cell>
          <cell r="AK88">
            <v>-3.6690000000000005</v>
          </cell>
          <cell r="AL88">
            <v>-3.2639999999999998</v>
          </cell>
          <cell r="AM88">
            <v>-3.7399999999999998</v>
          </cell>
          <cell r="AN88">
            <v>-6.8800000000000008</v>
          </cell>
          <cell r="AO88">
            <v>-3.8320000000000003</v>
          </cell>
          <cell r="AP88">
            <v>-8.6080000000000005</v>
          </cell>
          <cell r="AQ88">
            <v>-4.0489999999999995</v>
          </cell>
          <cell r="AR88">
            <v>-3.0250000000000004</v>
          </cell>
          <cell r="AS88">
            <v>-3.8300000000000018</v>
          </cell>
          <cell r="AT88">
            <v>-2.7559999999999998</v>
          </cell>
          <cell r="AU88">
            <v>-5.0940000000000003</v>
          </cell>
          <cell r="AV88">
            <v>-8.4339999999999993</v>
          </cell>
          <cell r="AW88">
            <v>-9.69</v>
          </cell>
          <cell r="AX88">
            <v>-8.8930000000000007</v>
          </cell>
          <cell r="AY88">
            <v>-7.6710000000000003</v>
          </cell>
          <cell r="AZ88">
            <v>-7.7030000000000003</v>
          </cell>
          <cell r="BA88">
            <v>-10.64</v>
          </cell>
          <cell r="BB88">
            <v>-25.658000000000001</v>
          </cell>
          <cell r="BC88">
            <v>-12.117000000000001</v>
          </cell>
          <cell r="BD88">
            <v>-14.234</v>
          </cell>
          <cell r="BE88">
            <v>-10.901</v>
          </cell>
          <cell r="BF88">
            <v>-15.103999999999999</v>
          </cell>
          <cell r="BG88">
            <v>-14.484</v>
          </cell>
          <cell r="BH88">
            <v>-12.089</v>
          </cell>
          <cell r="BI88">
            <v>-13.911</v>
          </cell>
          <cell r="BJ88">
            <v>-14.166</v>
          </cell>
          <cell r="BK88">
            <v>-10.553000000000001</v>
          </cell>
          <cell r="BL88">
            <v>-16.64</v>
          </cell>
          <cell r="BM88">
            <v>-18.928000000000001</v>
          </cell>
          <cell r="BN88">
            <v>-16.937000000000001</v>
          </cell>
          <cell r="BO88">
            <v>-13.821</v>
          </cell>
          <cell r="BP88">
            <v>-13.547003816473415</v>
          </cell>
          <cell r="BQ88">
            <v>-14.137598149066068</v>
          </cell>
          <cell r="BR88">
            <v>-13.49423244162068</v>
          </cell>
          <cell r="BS88">
            <v>-13.708664791168646</v>
          </cell>
          <cell r="BT88">
            <v>-13.490228244970609</v>
          </cell>
          <cell r="BU88">
            <v>-14.119709895080536</v>
          </cell>
          <cell r="BV88">
            <v>-13.620499592912083</v>
          </cell>
          <cell r="BW88">
            <v>-13.812889618280984</v>
          </cell>
          <cell r="BX88">
            <v>-13.614020151840384</v>
          </cell>
          <cell r="BY88">
            <v>-14.299722970439989</v>
          </cell>
          <cell r="BZ88">
            <v>-13.735743613028605</v>
          </cell>
          <cell r="CA88">
            <v>-13.913718598288025</v>
          </cell>
          <cell r="CB88">
            <v>-13.751647946445482</v>
          </cell>
          <cell r="CC88">
            <v>-14.492987862805574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-61.073</v>
          </cell>
          <cell r="L89">
            <v>-392.82600000000002</v>
          </cell>
          <cell r="M89">
            <v>-564.29499999999996</v>
          </cell>
          <cell r="N89">
            <v>-392.52699999999999</v>
          </cell>
          <cell r="O89">
            <v>-99.12</v>
          </cell>
          <cell r="P89">
            <v>-219.029</v>
          </cell>
          <cell r="Q89">
            <v>-409.005</v>
          </cell>
          <cell r="R89">
            <v>-894.94499999999994</v>
          </cell>
          <cell r="S89">
            <v>-607.65299999999991</v>
          </cell>
          <cell r="T89">
            <v>-252.99999999999994</v>
          </cell>
          <cell r="U89">
            <v>-31.892000000000003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-14.179</v>
          </cell>
          <cell r="AE89">
            <v>-362.649</v>
          </cell>
          <cell r="AF89">
            <v>-14.404000000000053</v>
          </cell>
          <cell r="AG89">
            <v>-1.5939999999999941</v>
          </cell>
          <cell r="AH89">
            <v>-3.8079999999999998</v>
          </cell>
          <cell r="AI89">
            <v>-55.279000000000003</v>
          </cell>
          <cell r="AJ89">
            <v>-37.221000000000004</v>
          </cell>
          <cell r="AK89">
            <v>-467.98699999999997</v>
          </cell>
          <cell r="AL89">
            <v>-16.957000000000001</v>
          </cell>
          <cell r="AM89">
            <v>-5.1209999999999987</v>
          </cell>
          <cell r="AN89">
            <v>-332.49400000000003</v>
          </cell>
          <cell r="AO89">
            <v>-37.954999999999963</v>
          </cell>
          <cell r="AP89">
            <v>-37.353000000000002</v>
          </cell>
          <cell r="AQ89">
            <v>-24.359000000000002</v>
          </cell>
          <cell r="AR89">
            <v>-52.173999999999992</v>
          </cell>
          <cell r="AS89">
            <v>14.765999999999991</v>
          </cell>
          <cell r="AT89">
            <v>-141.721</v>
          </cell>
          <cell r="AU89">
            <v>-24.981000000000002</v>
          </cell>
          <cell r="AV89">
            <v>-4.0299999999999994</v>
          </cell>
          <cell r="AW89">
            <v>-48.297000000000004</v>
          </cell>
          <cell r="AX89">
            <v>-13.31</v>
          </cell>
          <cell r="AY89">
            <v>-4.2130000000000001</v>
          </cell>
          <cell r="AZ89">
            <v>-302.49099999999999</v>
          </cell>
          <cell r="BA89">
            <v>-88.991</v>
          </cell>
          <cell r="BB89">
            <v>-111.785</v>
          </cell>
          <cell r="BC89">
            <v>-15.048</v>
          </cell>
          <cell r="BD89">
            <v>-538.98400000000004</v>
          </cell>
          <cell r="BE89">
            <v>-229.12799999999999</v>
          </cell>
          <cell r="BF89">
            <v>-446.19200000000001</v>
          </cell>
          <cell r="BG89">
            <v>-28.067</v>
          </cell>
          <cell r="BH89">
            <v>-100.512</v>
          </cell>
          <cell r="BI89">
            <v>-32.881999999999998</v>
          </cell>
          <cell r="BJ89">
            <v>-99.495999999999995</v>
          </cell>
          <cell r="BK89">
            <v>-36.040999999999997</v>
          </cell>
          <cell r="BL89">
            <v>-0.64600000000000002</v>
          </cell>
          <cell r="BM89">
            <v>-116.81699999999999</v>
          </cell>
          <cell r="BN89">
            <v>-8.1319999999999997</v>
          </cell>
          <cell r="BO89">
            <v>-23.76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21.72</v>
          </cell>
          <cell r="L91">
            <v>31.204999999999998</v>
          </cell>
          <cell r="M91">
            <v>1.0439999999999987</v>
          </cell>
          <cell r="N91">
            <v>-35.89</v>
          </cell>
          <cell r="O91">
            <v>-63.974999999999994</v>
          </cell>
          <cell r="P91">
            <v>-71.567000000000007</v>
          </cell>
          <cell r="Q91">
            <v>11.133000000000001</v>
          </cell>
          <cell r="R91">
            <v>34.358000000000004</v>
          </cell>
          <cell r="S91">
            <v>-32.754000000000005</v>
          </cell>
          <cell r="T91">
            <v>1.4179999999999915</v>
          </cell>
          <cell r="U91">
            <v>-73.634999999999991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19.605</v>
          </cell>
          <cell r="AE91">
            <v>-4.7979999999999983</v>
          </cell>
          <cell r="AF91">
            <v>14.856999999999996</v>
          </cell>
          <cell r="AG91">
            <v>1.5410000000000021</v>
          </cell>
          <cell r="AH91">
            <v>-2.1990000000000003</v>
          </cell>
          <cell r="AI91">
            <v>-0.79299999999999993</v>
          </cell>
          <cell r="AJ91">
            <v>1.494</v>
          </cell>
          <cell r="AK91">
            <v>2.5419999999999998</v>
          </cell>
          <cell r="AL91">
            <v>-1.3730000000000002</v>
          </cell>
          <cell r="AM91">
            <v>-0.96899999999999975</v>
          </cell>
          <cell r="AN91">
            <v>-2.1070000000000002</v>
          </cell>
          <cell r="AO91">
            <v>-31.440999999999999</v>
          </cell>
          <cell r="AP91">
            <v>-50.866</v>
          </cell>
          <cell r="AQ91">
            <v>-14.628000000000004</v>
          </cell>
          <cell r="AR91">
            <v>0.24799999999999756</v>
          </cell>
          <cell r="AS91">
            <v>1.2710000000000052</v>
          </cell>
          <cell r="AT91">
            <v>-14.280000000000001</v>
          </cell>
          <cell r="AU91">
            <v>-0.92300000000000004</v>
          </cell>
          <cell r="AV91">
            <v>-27.280999999999999</v>
          </cell>
          <cell r="AW91">
            <v>-29.083000000000006</v>
          </cell>
          <cell r="AX91">
            <v>12.647000000000002</v>
          </cell>
          <cell r="AY91">
            <v>4.8620000000000001</v>
          </cell>
          <cell r="AZ91">
            <v>1.9550000000000001</v>
          </cell>
          <cell r="BA91">
            <v>-8.3309999999999995</v>
          </cell>
          <cell r="BB91">
            <v>27.501999999999999</v>
          </cell>
          <cell r="BC91">
            <v>1.9339999999999999</v>
          </cell>
          <cell r="BD91">
            <v>1.6070000000000011</v>
          </cell>
          <cell r="BE91">
            <v>3.3149999999999999</v>
          </cell>
          <cell r="BF91">
            <v>6.7000000000000004E-2</v>
          </cell>
          <cell r="BG91">
            <v>-1.427</v>
          </cell>
          <cell r="BH91">
            <v>-1.4870000000000001</v>
          </cell>
          <cell r="BI91">
            <v>-29.907</v>
          </cell>
          <cell r="BJ91">
            <v>8.6050000000000004</v>
          </cell>
          <cell r="BK91">
            <v>1.5340000000000007</v>
          </cell>
          <cell r="BL91">
            <v>3.6410000000000005</v>
          </cell>
          <cell r="BM91">
            <v>-12.362000000000002</v>
          </cell>
          <cell r="BN91">
            <v>-55.283000000000001</v>
          </cell>
          <cell r="BO91">
            <v>-18.351999999999997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-43.951000000000001</v>
          </cell>
          <cell r="L92">
            <v>-370.06800000000004</v>
          </cell>
          <cell r="M92">
            <v>-575.90699999999993</v>
          </cell>
          <cell r="N92">
            <v>-446.13299999999998</v>
          </cell>
          <cell r="O92">
            <v>-182.60700000000003</v>
          </cell>
          <cell r="P92">
            <v>-316.57</v>
          </cell>
          <cell r="Q92">
            <v>-432.77899999999994</v>
          </cell>
          <cell r="R92">
            <v>-923.49700000000007</v>
          </cell>
          <cell r="S92">
            <v>-695.99499999999989</v>
          </cell>
          <cell r="T92">
            <v>-311.86900000000003</v>
          </cell>
          <cell r="U92">
            <v>-163.96960196553951</v>
          </cell>
          <cell r="V92">
            <v>-54.812835372840468</v>
          </cell>
          <cell r="W92">
            <v>-55.347132333473439</v>
          </cell>
          <cell r="X92">
            <v>-55.894098020567682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2.9649999999999981</v>
          </cell>
          <cell r="AE92">
            <v>-368.916</v>
          </cell>
          <cell r="AF92">
            <v>-0.77100000000005742</v>
          </cell>
          <cell r="AG92">
            <v>-3.3459999999999912</v>
          </cell>
          <cell r="AH92">
            <v>-8.7949999999999999</v>
          </cell>
          <cell r="AI92">
            <v>-58.339000000000006</v>
          </cell>
          <cell r="AJ92">
            <v>-39.659000000000006</v>
          </cell>
          <cell r="AK92">
            <v>-469.11399999999992</v>
          </cell>
          <cell r="AL92">
            <v>-21.594000000000001</v>
          </cell>
          <cell r="AM92">
            <v>-9.8299999999999965</v>
          </cell>
          <cell r="AN92">
            <v>-341.48100000000005</v>
          </cell>
          <cell r="AO92">
            <v>-73.227999999999966</v>
          </cell>
          <cell r="AP92">
            <v>-96.826999999999998</v>
          </cell>
          <cell r="AQ92">
            <v>-43.036000000000001</v>
          </cell>
          <cell r="AR92">
            <v>-54.950999999999993</v>
          </cell>
          <cell r="AS92">
            <v>12.206999999999994</v>
          </cell>
          <cell r="AT92">
            <v>-158.75700000000001</v>
          </cell>
          <cell r="AU92">
            <v>-30.998000000000005</v>
          </cell>
          <cell r="AV92">
            <v>-39.744999999999997</v>
          </cell>
          <cell r="AW92">
            <v>-87.070000000000007</v>
          </cell>
          <cell r="AX92">
            <v>-9.5559999999999992</v>
          </cell>
          <cell r="AY92">
            <v>-7.0220000000000002</v>
          </cell>
          <cell r="AZ92">
            <v>-308.23899999999998</v>
          </cell>
          <cell r="BA92">
            <v>-107.962</v>
          </cell>
          <cell r="BB92">
            <v>-109.94099999999999</v>
          </cell>
          <cell r="BC92">
            <v>-25.230999999999998</v>
          </cell>
          <cell r="BD92">
            <v>-551.6110000000001</v>
          </cell>
          <cell r="BE92">
            <v>-236.714</v>
          </cell>
          <cell r="BF92">
            <v>-461.22899999999998</v>
          </cell>
          <cell r="BG92">
            <v>-43.978000000000002</v>
          </cell>
          <cell r="BH92">
            <v>-114.08800000000001</v>
          </cell>
          <cell r="BI92">
            <v>-76.7</v>
          </cell>
          <cell r="BJ92">
            <v>-105.05699999999999</v>
          </cell>
          <cell r="BK92">
            <v>-45.059999999999995</v>
          </cell>
          <cell r="BL92">
            <v>-13.645000000000003</v>
          </cell>
          <cell r="BM92">
            <v>-148.10700000000003</v>
          </cell>
          <cell r="BN92">
            <v>-80.352000000000004</v>
          </cell>
          <cell r="BO92">
            <v>-55.933</v>
          </cell>
          <cell r="BP92">
            <v>-13.547003816473415</v>
          </cell>
          <cell r="BQ92">
            <v>-14.137598149066068</v>
          </cell>
          <cell r="BR92">
            <v>-13.49423244162068</v>
          </cell>
          <cell r="BS92">
            <v>-13.708664791168646</v>
          </cell>
          <cell r="BT92">
            <v>-13.490228244970609</v>
          </cell>
          <cell r="BU92">
            <v>-14.119709895080536</v>
          </cell>
          <cell r="BV92">
            <v>-13.620499592912083</v>
          </cell>
          <cell r="BW92">
            <v>-13.812889618280984</v>
          </cell>
          <cell r="BX92">
            <v>-13.614020151840384</v>
          </cell>
          <cell r="BY92">
            <v>-14.299722970439989</v>
          </cell>
          <cell r="BZ92">
            <v>-13.735743613028605</v>
          </cell>
          <cell r="CA92">
            <v>-13.913718598288025</v>
          </cell>
          <cell r="CB92">
            <v>-13.751647946445482</v>
          </cell>
          <cell r="CC92">
            <v>-14.492987862805574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79.739999999999995</v>
          </cell>
          <cell r="L94">
            <v>29.214000000000002</v>
          </cell>
          <cell r="M94">
            <v>22.704000000000001</v>
          </cell>
          <cell r="N94">
            <v>341.089</v>
          </cell>
          <cell r="O94">
            <v>215.26399999999998</v>
          </cell>
          <cell r="P94">
            <v>12.35</v>
          </cell>
          <cell r="Q94">
            <v>0</v>
          </cell>
          <cell r="R94">
            <v>-199.99700000000001</v>
          </cell>
          <cell r="S94">
            <v>-184.38800000000001</v>
          </cell>
          <cell r="T94">
            <v>-26.483000000000001</v>
          </cell>
          <cell r="U94">
            <v>-289.12900000000002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10.144</v>
          </cell>
          <cell r="AE94">
            <v>14.224</v>
          </cell>
          <cell r="AF94">
            <v>2.6390000000000002</v>
          </cell>
          <cell r="AG94">
            <v>2.2070000000000012</v>
          </cell>
          <cell r="AH94">
            <v>4.2050000000000001</v>
          </cell>
          <cell r="AI94">
            <v>6.2550000000000008</v>
          </cell>
          <cell r="AJ94">
            <v>7.883</v>
          </cell>
          <cell r="AK94">
            <v>4.3610000000000007</v>
          </cell>
          <cell r="AL94">
            <v>130.80300000000003</v>
          </cell>
          <cell r="AM94">
            <v>-0.33700000000001751</v>
          </cell>
          <cell r="AN94">
            <v>203.86500000000004</v>
          </cell>
          <cell r="AO94">
            <v>6.7579999999999529</v>
          </cell>
          <cell r="AP94">
            <v>0.67100000000000004</v>
          </cell>
          <cell r="AQ94">
            <v>181.36499999999998</v>
          </cell>
          <cell r="AR94">
            <v>3.9270000000000209</v>
          </cell>
          <cell r="AS94">
            <v>29.300999999999984</v>
          </cell>
          <cell r="AT94">
            <v>0</v>
          </cell>
          <cell r="AU94">
            <v>0</v>
          </cell>
          <cell r="AV94">
            <v>12.35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-199.99700000000001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-103.036</v>
          </cell>
          <cell r="BI94">
            <v>-81.352000000000004</v>
          </cell>
          <cell r="BJ94">
            <v>-18</v>
          </cell>
          <cell r="BK94">
            <v>-8.4350000000000005</v>
          </cell>
          <cell r="BL94">
            <v>-4.8000000000000001E-2</v>
          </cell>
          <cell r="BM94">
            <v>0</v>
          </cell>
          <cell r="BN94">
            <v>0</v>
          </cell>
          <cell r="BO94">
            <v>-109.83799999999999</v>
          </cell>
          <cell r="BP94">
            <v>-95</v>
          </cell>
          <cell r="BQ94">
            <v>-84.291000000000025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-0.46300000000000002</v>
          </cell>
          <cell r="L95">
            <v>-16.667000000000002</v>
          </cell>
          <cell r="M95">
            <v>-25.417999999999999</v>
          </cell>
          <cell r="N95">
            <v>-7.7709999999999999</v>
          </cell>
          <cell r="O95">
            <v>-6.9989999999999997</v>
          </cell>
          <cell r="P95">
            <v>-8.4599999999999991</v>
          </cell>
          <cell r="Q95">
            <v>-7.5349999999999993</v>
          </cell>
          <cell r="R95">
            <v>-6.8849999999999998</v>
          </cell>
          <cell r="S95">
            <v>-152.22700000000003</v>
          </cell>
          <cell r="T95">
            <v>-255.03799999999998</v>
          </cell>
          <cell r="U95">
            <v>-2.4180000000000001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-13.52</v>
          </cell>
          <cell r="AE95">
            <v>-1.0730000000000004</v>
          </cell>
          <cell r="AF95">
            <v>-1.0050000000000008</v>
          </cell>
          <cell r="AG95">
            <v>-1.0690000000000008</v>
          </cell>
          <cell r="AH95">
            <v>-2.0659999999999998</v>
          </cell>
          <cell r="AI95">
            <v>-20.015999999999998</v>
          </cell>
          <cell r="AJ95">
            <v>17.159999999999997</v>
          </cell>
          <cell r="AK95">
            <v>-20.495999999999999</v>
          </cell>
          <cell r="AL95">
            <v>-2.33</v>
          </cell>
          <cell r="AM95">
            <v>-1.9130000000000003</v>
          </cell>
          <cell r="AN95">
            <v>-1.7569999999999997</v>
          </cell>
          <cell r="AO95">
            <v>-1.7709999999999999</v>
          </cell>
          <cell r="AP95">
            <v>-1.766</v>
          </cell>
          <cell r="AQ95">
            <v>-1.7549999999999999</v>
          </cell>
          <cell r="AR95">
            <v>-1.7400000000000002</v>
          </cell>
          <cell r="AS95">
            <v>-1.7379999999999995</v>
          </cell>
          <cell r="AT95">
            <v>-1.74</v>
          </cell>
          <cell r="AU95">
            <v>-2.3239999999999998</v>
          </cell>
          <cell r="AV95">
            <v>-2.3119999999999998</v>
          </cell>
          <cell r="AW95">
            <v>-2.0840000000000001</v>
          </cell>
          <cell r="AX95">
            <v>-2.069</v>
          </cell>
          <cell r="AY95">
            <v>-2.0219999999999998</v>
          </cell>
          <cell r="AZ95">
            <v>-1.7729999999999999</v>
          </cell>
          <cell r="BA95">
            <v>-1.671</v>
          </cell>
          <cell r="BB95">
            <v>-1.7869999999999999</v>
          </cell>
          <cell r="BC95">
            <v>-1.819</v>
          </cell>
          <cell r="BD95">
            <v>-1.653</v>
          </cell>
          <cell r="BE95">
            <v>-1.6259999999999999</v>
          </cell>
          <cell r="BF95">
            <v>-144.83500000000001</v>
          </cell>
          <cell r="BG95">
            <v>-1.288</v>
          </cell>
          <cell r="BH95">
            <v>-1.23</v>
          </cell>
          <cell r="BI95">
            <v>-4.8740000000000236</v>
          </cell>
          <cell r="BJ95">
            <v>-1.3069999999999999</v>
          </cell>
          <cell r="BK95">
            <v>-1.2090000000000001</v>
          </cell>
          <cell r="BL95">
            <v>-1.339</v>
          </cell>
          <cell r="BM95">
            <v>-251.18299999999999</v>
          </cell>
          <cell r="BN95">
            <v>-1.2090000000000001</v>
          </cell>
          <cell r="BO95">
            <v>-1.2090000000000001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-2.8</v>
          </cell>
          <cell r="L96">
            <v>336.185</v>
          </cell>
          <cell r="M96">
            <v>544.20000000000005</v>
          </cell>
          <cell r="N96">
            <v>-6.1789999999999994</v>
          </cell>
          <cell r="O96">
            <v>-18.849</v>
          </cell>
          <cell r="P96">
            <v>5.990000000000002</v>
          </cell>
          <cell r="Q96">
            <v>13.497</v>
          </cell>
          <cell r="R96">
            <v>1339.9169999999999</v>
          </cell>
          <cell r="S96">
            <v>315.95800000000003</v>
          </cell>
          <cell r="T96">
            <v>-25.644999999999996</v>
          </cell>
          <cell r="U96">
            <v>-39.67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-2.6890000000000001</v>
          </cell>
          <cell r="AE96">
            <v>343.07799999999997</v>
          </cell>
          <cell r="AF96">
            <v>5.6429999999999998</v>
          </cell>
          <cell r="AG96">
            <v>-9.8470000000000013</v>
          </cell>
          <cell r="AH96">
            <v>-2.097</v>
          </cell>
          <cell r="AI96">
            <v>-3.6229999999999998</v>
          </cell>
          <cell r="AJ96">
            <v>63.119</v>
          </cell>
          <cell r="AK96">
            <v>486.80099999999999</v>
          </cell>
          <cell r="AL96">
            <v>-8.4969999999999999</v>
          </cell>
          <cell r="AM96">
            <v>1.542</v>
          </cell>
          <cell r="AN96">
            <v>2.8180000000000001</v>
          </cell>
          <cell r="AO96">
            <v>-2.0419999999999998</v>
          </cell>
          <cell r="AP96">
            <v>-5.0210000000000008</v>
          </cell>
          <cell r="AQ96">
            <v>-4.7539999999999996</v>
          </cell>
          <cell r="AR96">
            <v>-3.327</v>
          </cell>
          <cell r="AS96">
            <v>-5.7469999999999999</v>
          </cell>
          <cell r="AT96">
            <v>-4.6909999999999989</v>
          </cell>
          <cell r="AU96">
            <v>12.695999999999998</v>
          </cell>
          <cell r="AV96">
            <v>-4.141</v>
          </cell>
          <cell r="AW96">
            <v>2.1259999999999999</v>
          </cell>
          <cell r="AX96">
            <v>-13.951999999999998</v>
          </cell>
          <cell r="AY96">
            <v>0.25499999999999901</v>
          </cell>
          <cell r="AZ96">
            <v>15.222000000000001</v>
          </cell>
          <cell r="BA96">
            <v>11.972000000000001</v>
          </cell>
          <cell r="BB96">
            <v>648.55399999999997</v>
          </cell>
          <cell r="BC96">
            <v>19.683999999999997</v>
          </cell>
          <cell r="BD96">
            <v>-15.411</v>
          </cell>
          <cell r="BE96">
            <v>687.09</v>
          </cell>
          <cell r="BF96">
            <v>314.44299999999998</v>
          </cell>
          <cell r="BG96">
            <v>-3.6049999999999995</v>
          </cell>
          <cell r="BH96">
            <v>0.62199999999999989</v>
          </cell>
          <cell r="BI96">
            <v>4.4980000000000002</v>
          </cell>
          <cell r="BJ96">
            <v>-27.254000000000001</v>
          </cell>
          <cell r="BK96">
            <v>1.3239999999999998</v>
          </cell>
          <cell r="BL96">
            <v>-3.3649999999999998</v>
          </cell>
          <cell r="BM96">
            <v>3.6500000000000012</v>
          </cell>
          <cell r="BN96">
            <v>-43.512</v>
          </cell>
          <cell r="BO96">
            <v>3.8419999999999996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76.477000000000004</v>
          </cell>
          <cell r="L97">
            <v>348.73199999999997</v>
          </cell>
          <cell r="M97">
            <v>541.48599999999999</v>
          </cell>
          <cell r="N97">
            <v>327.13900000000001</v>
          </cell>
          <cell r="O97">
            <v>189.41599999999997</v>
          </cell>
          <cell r="P97">
            <v>9.8800000000000008</v>
          </cell>
          <cell r="Q97">
            <v>5.9620000000000033</v>
          </cell>
          <cell r="R97">
            <v>1133.0349999999999</v>
          </cell>
          <cell r="S97">
            <v>-20.657000000000039</v>
          </cell>
          <cell r="T97">
            <v>-307.166</v>
          </cell>
          <cell r="U97">
            <v>-331.21700000000004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-6.0649999999999977</v>
          </cell>
          <cell r="AE97">
            <v>356.22899999999998</v>
          </cell>
          <cell r="AF97">
            <v>7.2769999999999992</v>
          </cell>
          <cell r="AG97">
            <v>-8.7089999999999996</v>
          </cell>
          <cell r="AH97">
            <v>4.2000000000000703E-2</v>
          </cell>
          <cell r="AI97">
            <v>-17.384</v>
          </cell>
          <cell r="AJ97">
            <v>88.161999999999992</v>
          </cell>
          <cell r="AK97">
            <v>470.666</v>
          </cell>
          <cell r="AL97">
            <v>119.97600000000001</v>
          </cell>
          <cell r="AM97">
            <v>-0.7080000000000175</v>
          </cell>
          <cell r="AN97">
            <v>204.92600000000004</v>
          </cell>
          <cell r="AO97">
            <v>2.9449999999999532</v>
          </cell>
          <cell r="AP97">
            <v>-6.1160000000000005</v>
          </cell>
          <cell r="AQ97">
            <v>174.85599999999999</v>
          </cell>
          <cell r="AR97">
            <v>-1.1399999999999793</v>
          </cell>
          <cell r="AS97">
            <v>21.815999999999985</v>
          </cell>
          <cell r="AT97">
            <v>-6.4309999999999992</v>
          </cell>
          <cell r="AU97">
            <v>10.372</v>
          </cell>
          <cell r="AV97">
            <v>5.8970000000000002</v>
          </cell>
          <cell r="AW97">
            <v>4.2000000000000259E-2</v>
          </cell>
          <cell r="AX97">
            <v>-16.021000000000001</v>
          </cell>
          <cell r="AY97">
            <v>-1.7670000000000003</v>
          </cell>
          <cell r="AZ97">
            <v>13.449000000000002</v>
          </cell>
          <cell r="BA97">
            <v>10.301000000000002</v>
          </cell>
          <cell r="BB97">
            <v>446.76999999999992</v>
          </cell>
          <cell r="BC97">
            <v>17.865000000000002</v>
          </cell>
          <cell r="BD97">
            <v>-17.064</v>
          </cell>
          <cell r="BE97">
            <v>685.46400000000006</v>
          </cell>
          <cell r="BF97">
            <v>169.60799999999998</v>
          </cell>
          <cell r="BG97">
            <v>-4.8929999999999998</v>
          </cell>
          <cell r="BH97">
            <v>-103.64399999999999</v>
          </cell>
          <cell r="BI97">
            <v>-81.728000000000023</v>
          </cell>
          <cell r="BJ97">
            <v>-46.561</v>
          </cell>
          <cell r="BK97">
            <v>-8.32</v>
          </cell>
          <cell r="BL97">
            <v>-4.7519999999999998</v>
          </cell>
          <cell r="BM97">
            <v>-247.53299999999999</v>
          </cell>
          <cell r="BN97">
            <v>-44.721000000000004</v>
          </cell>
          <cell r="BO97">
            <v>-107.20500000000001</v>
          </cell>
          <cell r="BP97">
            <v>-95</v>
          </cell>
          <cell r="BQ97">
            <v>-84.291000000000025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48.72399999999999</v>
          </cell>
          <cell r="L98">
            <v>40.646999999999935</v>
          </cell>
          <cell r="M98">
            <v>72.001000000000104</v>
          </cell>
          <cell r="N98">
            <v>77.205000000000055</v>
          </cell>
          <cell r="O98">
            <v>265.49800000000005</v>
          </cell>
          <cell r="P98">
            <v>-10.408900000000003</v>
          </cell>
          <cell r="Q98">
            <v>-69.405999999999992</v>
          </cell>
          <cell r="R98">
            <v>682.53700000000003</v>
          </cell>
          <cell r="S98">
            <v>-321.64199999999994</v>
          </cell>
          <cell r="T98">
            <v>-260.88800000000003</v>
          </cell>
          <cell r="U98">
            <v>-117.28602667820742</v>
          </cell>
          <cell r="V98">
            <v>337.01514222889216</v>
          </cell>
          <cell r="W98">
            <v>358.6874548956871</v>
          </cell>
          <cell r="X98">
            <v>363.97587493177815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-4.1840000000000082</v>
          </cell>
          <cell r="AE98">
            <v>2.676999999999977</v>
          </cell>
          <cell r="AF98">
            <v>12.439999999999957</v>
          </cell>
          <cell r="AG98">
            <v>29.714000000000013</v>
          </cell>
          <cell r="AH98">
            <v>17.389000000000017</v>
          </cell>
          <cell r="AI98">
            <v>-40.519000000000005</v>
          </cell>
          <cell r="AJ98">
            <v>78.826999999999984</v>
          </cell>
          <cell r="AK98">
            <v>16.304000000000109</v>
          </cell>
          <cell r="AL98">
            <v>139.37300000000005</v>
          </cell>
          <cell r="AM98">
            <v>30.474</v>
          </cell>
          <cell r="AN98">
            <v>-88.428999999999959</v>
          </cell>
          <cell r="AO98">
            <v>-4.213000000000017</v>
          </cell>
          <cell r="AP98">
            <v>-22.180999999999965</v>
          </cell>
          <cell r="AQ98">
            <v>181.62299999999999</v>
          </cell>
          <cell r="AR98">
            <v>-2.3949999999999321</v>
          </cell>
          <cell r="AS98">
            <v>108.45099999999996</v>
          </cell>
          <cell r="AT98">
            <v>-100.13600000000002</v>
          </cell>
          <cell r="AU98">
            <v>34.901100000000028</v>
          </cell>
          <cell r="AV98">
            <v>30.269999999999996</v>
          </cell>
          <cell r="AW98">
            <v>24.555999999999997</v>
          </cell>
          <cell r="AX98">
            <v>37.759000000000029</v>
          </cell>
          <cell r="AY98">
            <v>87.323000000000022</v>
          </cell>
          <cell r="AZ98">
            <v>-194.73099999999997</v>
          </cell>
          <cell r="BA98">
            <v>0.2429999999999275</v>
          </cell>
          <cell r="BB98">
            <v>426.36199999999997</v>
          </cell>
          <cell r="BC98">
            <v>93.153999999999968</v>
          </cell>
          <cell r="BD98">
            <v>-427.185</v>
          </cell>
          <cell r="BE98">
            <v>590.20600000000002</v>
          </cell>
          <cell r="BF98">
            <v>-168.67299999999992</v>
          </cell>
          <cell r="BG98">
            <v>44.214999999999939</v>
          </cell>
          <cell r="BH98">
            <v>-132.251</v>
          </cell>
          <cell r="BI98">
            <v>-64.933000000000007</v>
          </cell>
          <cell r="BJ98">
            <v>-73.462000000000003</v>
          </cell>
          <cell r="BK98">
            <v>33.646000000000015</v>
          </cell>
          <cell r="BL98">
            <v>78.634000000000029</v>
          </cell>
          <cell r="BM98">
            <v>-299.70600000000007</v>
          </cell>
          <cell r="BN98">
            <v>-29.387999999999998</v>
          </cell>
          <cell r="BO98">
            <v>-43.192000000000029</v>
          </cell>
          <cell r="BP98">
            <v>-31.529851897634892</v>
          </cell>
          <cell r="BQ98">
            <v>-13.176174780572509</v>
          </cell>
          <cell r="BR98">
            <v>116.68639771287545</v>
          </cell>
          <cell r="BS98">
            <v>112.54250711977869</v>
          </cell>
          <cell r="BT98">
            <v>58.786967831260128</v>
          </cell>
          <cell r="BU98">
            <v>48.999269564977936</v>
          </cell>
          <cell r="BV98">
            <v>125.71403302466651</v>
          </cell>
          <cell r="BW98">
            <v>119.09389783928799</v>
          </cell>
          <cell r="BX98">
            <v>56.44815345862478</v>
          </cell>
          <cell r="BY98">
            <v>57.431370573107813</v>
          </cell>
          <cell r="BZ98">
            <v>127.33253868708988</v>
          </cell>
          <cell r="CA98">
            <v>117.59903931109733</v>
          </cell>
          <cell r="CB98">
            <v>51.826249906569082</v>
          </cell>
          <cell r="CC98">
            <v>67.218047027021825</v>
          </cell>
        </row>
        <row r="99">
          <cell r="A99" t="str">
            <v>Additional Cash Flow Items</v>
          </cell>
          <cell r="B99">
            <v>0</v>
          </cell>
          <cell r="C99">
            <v>0</v>
          </cell>
          <cell r="D99">
            <v>0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2.9620000000000002</v>
          </cell>
          <cell r="L104">
            <v>8.8109999999999999</v>
          </cell>
          <cell r="M104">
            <v>14.068</v>
          </cell>
          <cell r="N104">
            <v>0.49100000000000055</v>
          </cell>
          <cell r="O104">
            <v>25.718</v>
          </cell>
          <cell r="P104">
            <v>3.742</v>
          </cell>
          <cell r="Q104">
            <v>-43.89</v>
          </cell>
          <cell r="R104">
            <v>-151.547</v>
          </cell>
          <cell r="S104">
            <v>-2.4720000000000022</v>
          </cell>
          <cell r="T104">
            <v>-22.172000000000001</v>
          </cell>
          <cell r="U104">
            <v>6.3859999999999992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1.0760000000000001</v>
          </cell>
          <cell r="AA104">
            <v>0</v>
          </cell>
          <cell r="AB104">
            <v>-0.29400000000000004</v>
          </cell>
          <cell r="AC104">
            <v>2.1800000000000002</v>
          </cell>
          <cell r="AD104">
            <v>1.464</v>
          </cell>
          <cell r="AE104">
            <v>1.0260000000000002</v>
          </cell>
          <cell r="AF104">
            <v>3.1909999999999998</v>
          </cell>
          <cell r="AG104">
            <v>3.13</v>
          </cell>
          <cell r="AH104">
            <v>4.4359999999999999</v>
          </cell>
          <cell r="AI104">
            <v>-0.2110000000000003</v>
          </cell>
          <cell r="AJ104">
            <v>9.9269999999999996</v>
          </cell>
          <cell r="AK104">
            <v>-8.3999999999999631E-2</v>
          </cell>
          <cell r="AL104">
            <v>2.8119999999999998</v>
          </cell>
          <cell r="AM104">
            <v>-1.0819999999999999</v>
          </cell>
          <cell r="AN104">
            <v>4.2889999999999997</v>
          </cell>
          <cell r="AO104">
            <v>-5.5279999999999996</v>
          </cell>
          <cell r="AP104">
            <v>6.42</v>
          </cell>
          <cell r="AQ104">
            <v>-4.8079999999999998</v>
          </cell>
          <cell r="AR104">
            <v>6.5050000000000008</v>
          </cell>
          <cell r="AS104">
            <v>17.600999999999999</v>
          </cell>
          <cell r="AT104">
            <v>-0.311</v>
          </cell>
          <cell r="AU104">
            <v>-0.8</v>
          </cell>
          <cell r="AV104">
            <v>-1.21</v>
          </cell>
          <cell r="AW104">
            <v>6.0629999999999997</v>
          </cell>
          <cell r="AX104">
            <v>0.104</v>
          </cell>
          <cell r="AY104">
            <v>0.46</v>
          </cell>
          <cell r="AZ104">
            <v>-36.290999999999997</v>
          </cell>
          <cell r="BA104">
            <v>-8.1630000000000003</v>
          </cell>
          <cell r="BB104">
            <v>-12.72</v>
          </cell>
          <cell r="BC104">
            <v>1.49</v>
          </cell>
          <cell r="BD104">
            <v>-47.97</v>
          </cell>
          <cell r="BE104">
            <v>-92.346999999999994</v>
          </cell>
          <cell r="BF104">
            <v>-4.077</v>
          </cell>
          <cell r="BG104">
            <v>-20.151</v>
          </cell>
          <cell r="BH104">
            <v>23.048999999999999</v>
          </cell>
          <cell r="BI104">
            <v>-1.2929999999999999</v>
          </cell>
          <cell r="BJ104">
            <v>-1.6120000000000001</v>
          </cell>
          <cell r="BK104">
            <v>5.0579999999999998</v>
          </cell>
          <cell r="BL104">
            <v>-1.095</v>
          </cell>
          <cell r="BM104">
            <v>-24.523</v>
          </cell>
          <cell r="BN104">
            <v>1.887</v>
          </cell>
          <cell r="BO104">
            <v>4.4989999999999997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</row>
        <row r="113">
          <cell r="A113" t="str">
            <v>Other Items</v>
          </cell>
          <cell r="B113">
            <v>0</v>
          </cell>
          <cell r="C113">
            <v>0</v>
          </cell>
          <cell r="D113">
            <v>0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</row>
        <row r="116">
          <cell r="B116" t="str">
            <v>Number of employees</v>
          </cell>
          <cell r="C116" t="str">
            <v>EMPLOYEES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3.9</v>
          </cell>
          <cell r="N116">
            <v>6.1</v>
          </cell>
          <cell r="O116">
            <v>5.8</v>
          </cell>
          <cell r="P116">
            <v>6.1</v>
          </cell>
          <cell r="Q116">
            <v>7.3</v>
          </cell>
          <cell r="R116">
            <v>12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</row>
        <row r="117">
          <cell r="A117" t="str">
            <v>Geographical Breakdown</v>
          </cell>
          <cell r="B117">
            <v>0</v>
          </cell>
          <cell r="C117">
            <v>0</v>
          </cell>
          <cell r="D117">
            <v>0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</row>
        <row r="119">
          <cell r="B119" t="str">
            <v>Sales - Total % Americas</v>
          </cell>
          <cell r="C119" t="str">
            <v>SALES_TOT_AM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0.74</v>
          </cell>
          <cell r="P119">
            <v>0.71677540441505039</v>
          </cell>
          <cell r="Q119">
            <v>0.73079548039736109</v>
          </cell>
          <cell r="R119">
            <v>0.71159551922494702</v>
          </cell>
          <cell r="S119">
            <v>0.72209346197380475</v>
          </cell>
          <cell r="T119">
            <v>0.73219375293101052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</row>
        <row r="120">
          <cell r="B120" t="str">
            <v>Sales - % United States</v>
          </cell>
          <cell r="C120" t="str">
            <v>SALES_US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0.74</v>
          </cell>
          <cell r="P120">
            <v>0.71677540441505039</v>
          </cell>
          <cell r="Q120">
            <v>0.73079548039736109</v>
          </cell>
          <cell r="R120">
            <v>0.71159551922494702</v>
          </cell>
          <cell r="S120">
            <v>0.72209346197380475</v>
          </cell>
          <cell r="T120">
            <v>0.73219375293101052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</row>
        <row r="121">
          <cell r="B121" t="str">
            <v>Sales - % Canada</v>
          </cell>
          <cell r="C121" t="str">
            <v>SALES_CANADA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</row>
        <row r="122">
          <cell r="B122" t="str">
            <v>Sales - % Argentina</v>
          </cell>
          <cell r="C122" t="str">
            <v>SALES_ARGENTINA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</row>
        <row r="123">
          <cell r="B123" t="str">
            <v>Sales - % Brazil</v>
          </cell>
          <cell r="C123" t="str">
            <v>SALES_BRAZIL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</row>
        <row r="124">
          <cell r="B124" t="str">
            <v>Sales - % Chile</v>
          </cell>
          <cell r="C124" t="str">
            <v>SALES_CHILE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</row>
        <row r="125">
          <cell r="B125" t="str">
            <v>Sales - % Colombia</v>
          </cell>
          <cell r="C125" t="str">
            <v>SALES_COLOMBIA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</row>
        <row r="126">
          <cell r="B126" t="str">
            <v>Sales - % Mexico</v>
          </cell>
          <cell r="C126" t="str">
            <v>SALES_MEXICO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</row>
        <row r="127">
          <cell r="B127" t="str">
            <v>Sales - % Venezuela</v>
          </cell>
          <cell r="C127" t="str">
            <v>SALES_VENEZUELA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</row>
        <row r="128">
          <cell r="B128" t="str">
            <v>Sales - % Other Americas</v>
          </cell>
          <cell r="C128" t="str">
            <v>SALES_OTH_AM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</row>
        <row r="129">
          <cell r="B129" t="str">
            <v>Sales - Total % EMEA</v>
          </cell>
          <cell r="C129" t="str">
            <v>SALES_TOT_EMEA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</row>
        <row r="130">
          <cell r="B130" t="str">
            <v>Sales - % UK</v>
          </cell>
          <cell r="C130" t="str">
            <v>SALES_UK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</row>
        <row r="131">
          <cell r="B131" t="str">
            <v>Sales - % Western Europe-Ex UK</v>
          </cell>
          <cell r="C131" t="str">
            <v>SALES_EU_EX_UK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</row>
        <row r="132">
          <cell r="B132" t="str">
            <v>Sales - % Central &amp; Eastern Europe</v>
          </cell>
          <cell r="C132" t="str">
            <v>SALES_CEE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</row>
        <row r="133">
          <cell r="B133" t="str">
            <v>Sales - % Middle East</v>
          </cell>
          <cell r="C133" t="str">
            <v>SALES_ME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</row>
        <row r="134">
          <cell r="B134" t="str">
            <v>Sales - % Total Africa</v>
          </cell>
          <cell r="C134" t="str">
            <v>SALES_TOT_AFRICA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</row>
        <row r="135">
          <cell r="B135" t="str">
            <v>Sales - % Russia</v>
          </cell>
          <cell r="C135" t="str">
            <v>SALES_RUSSIA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</row>
        <row r="136">
          <cell r="B136" t="str">
            <v>Sales - % Other EMEA</v>
          </cell>
          <cell r="C136" t="str">
            <v>SALES_OTH_EMEA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</row>
        <row r="137">
          <cell r="B137" t="str">
            <v>Sales - Total % Asia (incl Australia &amp; New Zealand)</v>
          </cell>
          <cell r="C137" t="str">
            <v>SALES_TOT_ASIA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</row>
        <row r="138">
          <cell r="B138" t="str">
            <v>Sales - % Japan</v>
          </cell>
          <cell r="C138" t="str">
            <v>SALES_JAPAN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</row>
        <row r="139">
          <cell r="B139" t="str">
            <v>Sales - % China</v>
          </cell>
          <cell r="C139" t="str">
            <v>SALES_CHINA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</row>
        <row r="140">
          <cell r="B140" t="str">
            <v>Sales - % India</v>
          </cell>
          <cell r="C140" t="str">
            <v>SALES_INDIA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</row>
        <row r="141">
          <cell r="B141" t="str">
            <v>Sales - % Other Asia</v>
          </cell>
          <cell r="C141" t="str">
            <v>SALES_OTH_AEJ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</row>
        <row r="142">
          <cell r="B142" t="str">
            <v>Sales - % Others</v>
          </cell>
          <cell r="C142" t="str">
            <v>SALES_OTHER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0.26</v>
          </cell>
          <cell r="P142">
            <v>0.28322459558494961</v>
          </cell>
          <cell r="Q142">
            <v>0.26920451960263891</v>
          </cell>
          <cell r="R142">
            <v>0.28840448077505298</v>
          </cell>
          <cell r="S142">
            <v>0.27790653802619525</v>
          </cell>
          <cell r="T142">
            <v>0.26780624706898948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</row>
        <row r="143">
          <cell r="B143" t="str">
            <v>Sales -% Consumer (C)</v>
          </cell>
          <cell r="C143" t="str">
            <v>SALES_CONS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0.3</v>
          </cell>
          <cell r="R143">
            <v>0.3</v>
          </cell>
          <cell r="S143">
            <v>0.3</v>
          </cell>
          <cell r="T143">
            <v>0.3</v>
          </cell>
          <cell r="U143">
            <v>0.3</v>
          </cell>
          <cell r="V143">
            <v>0.3</v>
          </cell>
          <cell r="W143">
            <v>0.3</v>
          </cell>
          <cell r="X143">
            <v>0.3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</row>
        <row r="144">
          <cell r="B144" t="str">
            <v>Sales -% Industry (I)</v>
          </cell>
          <cell r="C144" t="str">
            <v>SALES_IND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0.7</v>
          </cell>
          <cell r="R144">
            <v>0.7</v>
          </cell>
          <cell r="S144">
            <v>0.7</v>
          </cell>
          <cell r="T144">
            <v>0.7</v>
          </cell>
          <cell r="U144">
            <v>0.7</v>
          </cell>
          <cell r="V144">
            <v>0.7</v>
          </cell>
          <cell r="W144">
            <v>0.7</v>
          </cell>
          <cell r="X144">
            <v>0.7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</row>
        <row r="145">
          <cell r="B145" t="str">
            <v>Sales -% Government (G)</v>
          </cell>
          <cell r="C145" t="str">
            <v>SALES_GOV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</row>
        <row r="146">
          <cell r="B146" t="str">
            <v>Sales - % Industry Sub-Segment: Financial Services</v>
          </cell>
          <cell r="C146" t="str">
            <v>SALES_FINAN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0.05</v>
          </cell>
          <cell r="R146">
            <v>0.05</v>
          </cell>
          <cell r="S146">
            <v>0.05</v>
          </cell>
          <cell r="T146">
            <v>0.05</v>
          </cell>
          <cell r="U146">
            <v>0.05</v>
          </cell>
          <cell r="V146">
            <v>0.05</v>
          </cell>
          <cell r="W146">
            <v>0.05</v>
          </cell>
          <cell r="X146">
            <v>0.05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</row>
        <row r="147">
          <cell r="B147" t="str">
            <v>Sales (%) SMB</v>
          </cell>
          <cell r="C147" t="str">
            <v>SALES_SMB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</row>
        <row r="148">
          <cell r="B148" t="str">
            <v>Sales - % from Captive Financing Business</v>
          </cell>
          <cell r="C148" t="str">
            <v>REV_FIN_SEGMENT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</row>
        <row r="149">
          <cell r="B149" t="str">
            <v>Operating Earnings - % from Captive Financing Business</v>
          </cell>
          <cell r="C149" t="str">
            <v>EBIT_FIN_SEGMENT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</row>
        <row r="150">
          <cell r="A150" t="str">
            <v>FX Exposure - Sales</v>
          </cell>
          <cell r="B150">
            <v>0</v>
          </cell>
          <cell r="C150">
            <v>0</v>
          </cell>
          <cell r="D150">
            <v>0</v>
          </cell>
        </row>
        <row r="151">
          <cell r="B151" t="str">
            <v>Sales - % FX: British Pounds/Pence</v>
          </cell>
          <cell r="C151" t="str">
            <v>SALES_FX_GPB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</row>
        <row r="152">
          <cell r="B152" t="str">
            <v>Sales - % FX: Euro</v>
          </cell>
          <cell r="C152" t="str">
            <v>SALES_FX_EUR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 t="e">
            <v>#REF!</v>
          </cell>
          <cell r="R152" t="e">
            <v>#REF!</v>
          </cell>
          <cell r="S152" t="e">
            <v>#REF!</v>
          </cell>
          <cell r="T152" t="e">
            <v>#REF!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</row>
        <row r="153">
          <cell r="B153" t="str">
            <v>Sales - % FX: New Russian Ruble</v>
          </cell>
          <cell r="C153" t="str">
            <v>SALES_FX_RUB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</row>
        <row r="154">
          <cell r="B154" t="str">
            <v>Sales - % FX: U.S. Dollar</v>
          </cell>
          <cell r="C154" t="str">
            <v>SALES_FX_USD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</row>
        <row r="155">
          <cell r="B155" t="str">
            <v>Sales - % FX: Brazilian Real</v>
          </cell>
          <cell r="C155" t="str">
            <v>SALES_FX_BRL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</row>
        <row r="156">
          <cell r="B156" t="str">
            <v>Sales - % FX: Japanese Yen</v>
          </cell>
          <cell r="C156" t="str">
            <v>SALES_FX_YEN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</row>
        <row r="157">
          <cell r="B157" t="str">
            <v>Sales - % FX: Chinese Renminbi</v>
          </cell>
          <cell r="C157" t="str">
            <v>SALES_FX_CNY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</row>
        <row r="158">
          <cell r="B158" t="str">
            <v>Sales - % FX: Indian Rupee</v>
          </cell>
          <cell r="C158" t="str">
            <v>SALES_FX_INR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</row>
        <row r="159">
          <cell r="B159" t="str">
            <v>Sales - % FX: Canadian Dollar</v>
          </cell>
          <cell r="C159" t="str">
            <v>SALES_FX_CAD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</row>
        <row r="160">
          <cell r="B160" t="str">
            <v>Sales - % FX: Mexican Peso</v>
          </cell>
          <cell r="C160" t="str">
            <v>SALES_FX_MXN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</row>
        <row r="161">
          <cell r="B161" t="str">
            <v>Sales - % FX: Colombian Peso</v>
          </cell>
          <cell r="C161" t="str">
            <v>SALES_FX_COP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</row>
        <row r="162">
          <cell r="B162" t="str">
            <v>Sales - % FX: Argentine Peso</v>
          </cell>
          <cell r="C162" t="str">
            <v>SALES_FX_ARS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</row>
        <row r="163">
          <cell r="B163" t="str">
            <v>Sales - % FX: Chilean Peso</v>
          </cell>
          <cell r="C163" t="str">
            <v>SALES_FX_CLP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</row>
        <row r="164">
          <cell r="B164" t="str">
            <v>Sales - % FX: Venezuelan bolivar</v>
          </cell>
          <cell r="C164" t="str">
            <v>SALES_FX_VEF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</row>
        <row r="165">
          <cell r="B165" t="str">
            <v>Sales - % FX: Other Currency</v>
          </cell>
          <cell r="C165" t="str">
            <v>SALES_FX_OTH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</row>
        <row r="166">
          <cell r="A166" t="str">
            <v>Security: Nuance Communications Inc.</v>
          </cell>
          <cell r="B166">
            <v>0</v>
          </cell>
          <cell r="C166">
            <v>0</v>
          </cell>
          <cell r="D166">
            <v>0</v>
          </cell>
        </row>
        <row r="167">
          <cell r="A167" t="str">
            <v>Reference Data</v>
          </cell>
          <cell r="B167">
            <v>0</v>
          </cell>
          <cell r="C167">
            <v>0</v>
          </cell>
          <cell r="D167">
            <v>0</v>
          </cell>
        </row>
        <row r="168">
          <cell r="B168" t="str">
            <v>Ticker</v>
          </cell>
          <cell r="C168" t="str">
            <v>Ticker</v>
          </cell>
          <cell r="E168" t="str">
            <v>NUAN</v>
          </cell>
        </row>
        <row r="169">
          <cell r="B169" t="str">
            <v>Security Name</v>
          </cell>
          <cell r="C169" t="str">
            <v>Security Name</v>
          </cell>
          <cell r="E169" t="str">
            <v>Nuance Communications Inc.</v>
          </cell>
        </row>
        <row r="170">
          <cell r="B170" t="str">
            <v>Interim Type</v>
          </cell>
          <cell r="C170" t="str">
            <v>Interim Type</v>
          </cell>
          <cell r="E170" t="str">
            <v>Q</v>
          </cell>
        </row>
        <row r="171">
          <cell r="B171" t="str">
            <v>Publishing Currency</v>
          </cell>
          <cell r="C171" t="str">
            <v>PUB_CURRENCY_ISO</v>
          </cell>
          <cell r="E171" t="str">
            <v>USD</v>
          </cell>
        </row>
        <row r="172">
          <cell r="B172" t="str">
            <v>Pricing Currency</v>
          </cell>
          <cell r="C172" t="str">
            <v>PRICE_CURRENCY_ISO</v>
          </cell>
          <cell r="E172" t="str">
            <v>USD</v>
          </cell>
        </row>
        <row r="173">
          <cell r="B173" t="str">
            <v>Reporting Currency</v>
          </cell>
          <cell r="C173" t="str">
            <v>CURRENCY_ISO</v>
          </cell>
          <cell r="E173" t="str">
            <v>USD</v>
          </cell>
        </row>
        <row r="174">
          <cell r="A174" t="str">
            <v>General Information</v>
          </cell>
          <cell r="B174">
            <v>0</v>
          </cell>
          <cell r="C174">
            <v>0</v>
          </cell>
          <cell r="D174">
            <v>0</v>
          </cell>
        </row>
        <row r="175">
          <cell r="B175" t="str">
            <v>Americas Investment List</v>
          </cell>
          <cell r="C175" t="str">
            <v>AMER_LIST</v>
          </cell>
          <cell r="E175" t="str">
            <v>Sell</v>
          </cell>
        </row>
        <row r="176">
          <cell r="B176" t="str">
            <v>Americas Conviction List</v>
          </cell>
          <cell r="C176" t="str">
            <v>AMER_CONVICTION</v>
          </cell>
          <cell r="E176">
            <v>0</v>
          </cell>
        </row>
        <row r="177">
          <cell r="B177" t="str">
            <v>Legal rating</v>
          </cell>
          <cell r="C177" t="str">
            <v>LEGAL_RATING</v>
          </cell>
          <cell r="E177">
            <v>0</v>
          </cell>
        </row>
        <row r="178">
          <cell r="B178" t="str">
            <v>Target price</v>
          </cell>
          <cell r="C178" t="str">
            <v>TARGET_PRICE</v>
          </cell>
          <cell r="D178" t="str">
            <v>USD</v>
          </cell>
          <cell r="E178">
            <v>12</v>
          </cell>
        </row>
        <row r="179">
          <cell r="B179" t="str">
            <v>Target price period</v>
          </cell>
          <cell r="C179" t="str">
            <v>TP_PERIOD</v>
          </cell>
          <cell r="E179" t="str">
            <v>12 months</v>
          </cell>
        </row>
        <row r="180">
          <cell r="B180" t="str">
            <v>Current shares outstanding (mn)</v>
          </cell>
          <cell r="C180" t="str">
            <v>NUM_SH</v>
          </cell>
          <cell r="E180">
            <v>328.68799999999999</v>
          </cell>
        </row>
        <row r="181">
          <cell r="B181" t="str">
            <v>Free float</v>
          </cell>
          <cell r="C181" t="str">
            <v>FREE_FLOAT</v>
          </cell>
          <cell r="E181">
            <v>0</v>
          </cell>
        </row>
        <row r="182">
          <cell r="A182" t="str">
            <v>Publishing Items</v>
          </cell>
          <cell r="B182">
            <v>0</v>
          </cell>
          <cell r="C182">
            <v>0</v>
          </cell>
          <cell r="D182">
            <v>0</v>
          </cell>
        </row>
        <row r="183">
          <cell r="B183" t="str">
            <v>Book value per share, BVPS (Pub)</v>
          </cell>
          <cell r="C183" t="str">
            <v>BVPS_PUB</v>
          </cell>
          <cell r="D183" t="str">
            <v>USD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4.3403808527863985</v>
          </cell>
          <cell r="L183">
            <v>3.2271878187646652</v>
          </cell>
          <cell r="M183">
            <v>4.4711392466282573</v>
          </cell>
          <cell r="N183">
            <v>6.1800237892063805</v>
          </cell>
          <cell r="O183">
            <v>7.4883889708510125</v>
          </cell>
          <cell r="P183">
            <v>7.9005652360079575</v>
          </cell>
          <cell r="Q183">
            <v>8.0578703628895436</v>
          </cell>
          <cell r="R183">
            <v>8.5423395671303961</v>
          </cell>
          <cell r="S183">
            <v>8.2453719657278146</v>
          </cell>
          <cell r="T183">
            <v>8.0245274076376187</v>
          </cell>
          <cell r="U183">
            <v>7.1467324892219395</v>
          </cell>
          <cell r="V183">
            <v>7.9894363911408854</v>
          </cell>
          <cell r="W183">
            <v>8.8141247102601952</v>
          </cell>
          <cell r="X183">
            <v>9.718403873554319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3.0917628182440242</v>
          </cell>
          <cell r="AE183">
            <v>3.1543984443816582</v>
          </cell>
          <cell r="AF183">
            <v>3.1172530317481941</v>
          </cell>
          <cell r="AG183">
            <v>3.1826767568044945</v>
          </cell>
          <cell r="AH183">
            <v>3.2264195719710043</v>
          </cell>
          <cell r="AI183">
            <v>3.2258460247975043</v>
          </cell>
          <cell r="AJ183">
            <v>3.7539687309075247</v>
          </cell>
          <cell r="AK183">
            <v>4.1845751422227737</v>
          </cell>
          <cell r="AL183">
            <v>5.1643382557299304</v>
          </cell>
          <cell r="AM183">
            <v>4.9850103468402356</v>
          </cell>
          <cell r="AN183">
            <v>5.9095814327648037</v>
          </cell>
          <cell r="AO183">
            <v>5.7799736335057297</v>
          </cell>
          <cell r="AP183">
            <v>6.1643856566955817</v>
          </cell>
          <cell r="AQ183">
            <v>6.5902588163618603</v>
          </cell>
          <cell r="AR183">
            <v>6.6748259831905283</v>
          </cell>
          <cell r="AS183">
            <v>7.1446591687999232</v>
          </cell>
          <cell r="AT183">
            <v>7.602627316639671</v>
          </cell>
          <cell r="AU183">
            <v>7.5876614946279552</v>
          </cell>
          <cell r="AV183">
            <v>7.5277974006378363</v>
          </cell>
          <cell r="AW183">
            <v>7.47342394805161</v>
          </cell>
          <cell r="AX183">
            <v>8.3492815596400938</v>
          </cell>
          <cell r="AY183">
            <v>7.5472842455743496</v>
          </cell>
          <cell r="AZ183">
            <v>7.7494288896860306</v>
          </cell>
          <cell r="BA183">
            <v>8.133890735660156</v>
          </cell>
          <cell r="BB183">
            <v>7.6935164848878141</v>
          </cell>
          <cell r="BC183">
            <v>7.8340451646096918</v>
          </cell>
          <cell r="BD183">
            <v>8.1364085862508944</v>
          </cell>
          <cell r="BE183">
            <v>8.5189253901694659</v>
          </cell>
          <cell r="BF183">
            <v>8.6007901350586895</v>
          </cell>
          <cell r="BG183">
            <v>8.776843026186075</v>
          </cell>
          <cell r="BH183">
            <v>8.215556634975048</v>
          </cell>
          <cell r="BI183">
            <v>8.3067694458614376</v>
          </cell>
          <cell r="BJ183">
            <v>8.2171094493199188</v>
          </cell>
          <cell r="BK183">
            <v>8.1301094542303627</v>
          </cell>
          <cell r="BL183">
            <v>8.0338486413152914</v>
          </cell>
          <cell r="BM183">
            <v>7.8945031828827554</v>
          </cell>
          <cell r="BN183">
            <v>7.7770560531567927</v>
          </cell>
          <cell r="BO183">
            <v>7.3924751207409747</v>
          </cell>
          <cell r="BP183">
            <v>7.3385106322714968</v>
          </cell>
          <cell r="BQ183">
            <v>7.3450956576441815</v>
          </cell>
          <cell r="BR183">
            <v>7.437535924904525</v>
          </cell>
          <cell r="BS183">
            <v>7.6154841090974639</v>
          </cell>
          <cell r="BT183">
            <v>7.770272651873066</v>
          </cell>
          <cell r="BU183">
            <v>7.9655477373176105</v>
          </cell>
          <cell r="BV183">
            <v>8.1230641162715038</v>
          </cell>
          <cell r="BW183">
            <v>8.3454445224641969</v>
          </cell>
          <cell r="BX183">
            <v>8.5454490185314889</v>
          </cell>
          <cell r="BY183">
            <v>8.7877702136911928</v>
          </cell>
          <cell r="BZ183">
            <v>8.9668117551152768</v>
          </cell>
          <cell r="CA183">
            <v>9.2107237638196935</v>
          </cell>
          <cell r="CB183">
            <v>9.4298481287212645</v>
          </cell>
          <cell r="CC183">
            <v>9.6893455552344481</v>
          </cell>
        </row>
        <row r="184">
          <cell r="B184" t="str">
            <v>DPS, dividend per share (Pub)</v>
          </cell>
          <cell r="C184" t="str">
            <v>DPS_PUB</v>
          </cell>
          <cell r="D184" t="str">
            <v>USD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</row>
        <row r="185">
          <cell r="B185" t="str">
            <v>Special dividend per share</v>
          </cell>
          <cell r="C185" t="str">
            <v>DPS_SPECIAL_PUB</v>
          </cell>
          <cell r="D185" t="str">
            <v>USD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</row>
        <row r="186">
          <cell r="B186" t="str">
            <v>EBITDA (Pub)</v>
          </cell>
          <cell r="C186" t="str">
            <v>EBITDA_PUB</v>
          </cell>
          <cell r="D186" t="str">
            <v>USD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43.537999999999997</v>
          </cell>
          <cell r="L186">
            <v>121.73499999999997</v>
          </cell>
          <cell r="M186">
            <v>194.45699999999997</v>
          </cell>
          <cell r="N186">
            <v>353.738</v>
          </cell>
          <cell r="O186">
            <v>458.02599999999995</v>
          </cell>
          <cell r="P186">
            <v>554.46900000000005</v>
          </cell>
          <cell r="Q186">
            <v>643.31200000000024</v>
          </cell>
          <cell r="R186">
            <v>809.26999999999964</v>
          </cell>
          <cell r="S186">
            <v>755.37100000000021</v>
          </cell>
          <cell r="T186">
            <v>693.57400000000007</v>
          </cell>
          <cell r="U186">
            <v>698.90665426574196</v>
          </cell>
          <cell r="V186">
            <v>670.28390617129423</v>
          </cell>
          <cell r="W186">
            <v>631.90887668968855</v>
          </cell>
          <cell r="X186">
            <v>632.09689219787515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17.724999999999994</v>
          </cell>
          <cell r="AE186">
            <v>17.319999999999993</v>
          </cell>
          <cell r="AF186">
            <v>38.369000000000014</v>
          </cell>
          <cell r="AG186">
            <v>48.321000000000005</v>
          </cell>
          <cell r="AH186">
            <v>42.359000000000009</v>
          </cell>
          <cell r="AI186">
            <v>41.144999999999996</v>
          </cell>
          <cell r="AJ186">
            <v>48.305</v>
          </cell>
          <cell r="AK186">
            <v>62.647999999999996</v>
          </cell>
          <cell r="AL186">
            <v>73.754000000000019</v>
          </cell>
          <cell r="AM186">
            <v>78.842000000000013</v>
          </cell>
          <cell r="AN186">
            <v>86.613000000000014</v>
          </cell>
          <cell r="AO186">
            <v>114.529</v>
          </cell>
          <cell r="AP186">
            <v>100.28700000000001</v>
          </cell>
          <cell r="AQ186">
            <v>107.672</v>
          </cell>
          <cell r="AR186">
            <v>116.43400000000003</v>
          </cell>
          <cell r="AS186">
            <v>133.63299999999998</v>
          </cell>
          <cell r="AT186">
            <v>130.958</v>
          </cell>
          <cell r="AU186">
            <v>133.33200000000002</v>
          </cell>
          <cell r="AV186">
            <v>135.30799999999996</v>
          </cell>
          <cell r="AW186">
            <v>154.87100000000001</v>
          </cell>
          <cell r="AX186">
            <v>139.33700000000005</v>
          </cell>
          <cell r="AY186">
            <v>151.30100000000002</v>
          </cell>
          <cell r="AZ186">
            <v>163.11899999999997</v>
          </cell>
          <cell r="BA186">
            <v>189.55499999999992</v>
          </cell>
          <cell r="BB186">
            <v>169.89700000000005</v>
          </cell>
          <cell r="BC186">
            <v>198.017</v>
          </cell>
          <cell r="BD186">
            <v>211.15600000000006</v>
          </cell>
          <cell r="BE186">
            <v>230.2</v>
          </cell>
          <cell r="BF186">
            <v>193.98200000000006</v>
          </cell>
          <cell r="BG186">
            <v>193.21899999999994</v>
          </cell>
          <cell r="BH186">
            <v>190.30899999999997</v>
          </cell>
          <cell r="BI186">
            <v>177.86100000000005</v>
          </cell>
          <cell r="BJ186">
            <v>160.75099999999998</v>
          </cell>
          <cell r="BK186">
            <v>171.29</v>
          </cell>
          <cell r="BL186">
            <v>170.39700000000002</v>
          </cell>
          <cell r="BM186">
            <v>191.13599999999994</v>
          </cell>
          <cell r="BN186">
            <v>164.96899999999999</v>
          </cell>
          <cell r="BO186">
            <v>183.41900000000001</v>
          </cell>
          <cell r="BP186">
            <v>176.57968604420682</v>
          </cell>
          <cell r="BQ186">
            <v>173.93896822153513</v>
          </cell>
          <cell r="BR186">
            <v>157.77376471127039</v>
          </cell>
          <cell r="BS186">
            <v>174.89502791995369</v>
          </cell>
          <cell r="BT186">
            <v>167.83524095286185</v>
          </cell>
          <cell r="BU186">
            <v>169.77987258720847</v>
          </cell>
          <cell r="BV186">
            <v>144.13973570588183</v>
          </cell>
          <cell r="BW186">
            <v>164.50193364846226</v>
          </cell>
          <cell r="BX186">
            <v>159.48897520095778</v>
          </cell>
          <cell r="BY186">
            <v>163.77823213438668</v>
          </cell>
          <cell r="BZ186">
            <v>144.11597133312637</v>
          </cell>
          <cell r="CA186">
            <v>165.07622089445178</v>
          </cell>
          <cell r="CB186">
            <v>159.50360158638171</v>
          </cell>
          <cell r="CC186">
            <v>163.4010983839151</v>
          </cell>
        </row>
        <row r="187">
          <cell r="B187" t="str">
            <v>EPS (Pub)</v>
          </cell>
          <cell r="C187" t="str">
            <v>EPS_PUB</v>
          </cell>
          <cell r="D187" t="str">
            <v>USD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-4.598730376337129E-2</v>
          </cell>
          <cell r="L187">
            <v>-0.13888493761355611</v>
          </cell>
          <cell r="M187">
            <v>-7.8137242347093211E-2</v>
          </cell>
          <cell r="N187">
            <v>-0.16600253017593519</v>
          </cell>
          <cell r="O187">
            <v>-5.9618441462537884E-2</v>
          </cell>
          <cell r="P187">
            <v>-6.775352227492383E-2</v>
          </cell>
          <cell r="Q187">
            <v>0.11978064882178621</v>
          </cell>
          <cell r="R187">
            <v>0.64402949974001233</v>
          </cell>
          <cell r="S187">
            <v>-0.36744014509367556</v>
          </cell>
          <cell r="T187">
            <v>-0.47932656925213762</v>
          </cell>
          <cell r="U187">
            <v>-0.36702978153872212</v>
          </cell>
          <cell r="V187">
            <v>-3.3770404564423165E-2</v>
          </cell>
          <cell r="W187">
            <v>0.20592513432728674</v>
          </cell>
          <cell r="X187">
            <v>0.32376258426994381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-2.8857270946886626E-2</v>
          </cell>
          <cell r="AE187">
            <v>-7.6451328757334031E-3</v>
          </cell>
          <cell r="AF187">
            <v>-5.1358495707862023E-2</v>
          </cell>
          <cell r="AG187">
            <v>-3.9836173254510977E-2</v>
          </cell>
          <cell r="AH187">
            <v>-6.6609855022436255E-3</v>
          </cell>
          <cell r="AI187">
            <v>-9.0749429867100235E-3</v>
          </cell>
          <cell r="AJ187">
            <v>-3.8235028995522981E-2</v>
          </cell>
          <cell r="AK187">
            <v>-1.6266282958995983E-2</v>
          </cell>
          <cell r="AL187">
            <v>-7.1450408552741207E-2</v>
          </cell>
          <cell r="AM187">
            <v>-0.11846247722810795</v>
          </cell>
          <cell r="AN187">
            <v>-4.2216155616982214E-2</v>
          </cell>
          <cell r="AO187">
            <v>8.929723151810158E-2</v>
          </cell>
          <cell r="AP187">
            <v>-9.6272999639221257E-2</v>
          </cell>
          <cell r="AQ187">
            <v>2.6290274047409423E-2</v>
          </cell>
          <cell r="AR187">
            <v>-3.6955230463344359E-3</v>
          </cell>
          <cell r="AS187">
            <v>2.1997006448724966E-2</v>
          </cell>
          <cell r="AT187">
            <v>-1.5329597087448233E-2</v>
          </cell>
          <cell r="AU187">
            <v>-5.4025347902060976E-2</v>
          </cell>
          <cell r="AV187">
            <v>-5.2467336511094337E-3</v>
          </cell>
          <cell r="AW187">
            <v>6.8481563656948106E-3</v>
          </cell>
          <cell r="AX187">
            <v>-3.0137325747547923E-5</v>
          </cell>
          <cell r="AY187">
            <v>5.5122062804204399E-3</v>
          </cell>
          <cell r="AZ187">
            <v>0.13096519216367417</v>
          </cell>
          <cell r="BA187">
            <v>-1.666661229656086E-2</v>
          </cell>
          <cell r="BB187">
            <v>2.9138692689744755E-2</v>
          </cell>
          <cell r="BC187">
            <v>2.7584753379906938E-3</v>
          </cell>
          <cell r="BD187">
            <v>0.24726805361883469</v>
          </cell>
          <cell r="BE187">
            <v>0.36486427809344218</v>
          </cell>
          <cell r="BF187">
            <v>-6.8305259220560618E-2</v>
          </cell>
          <cell r="BG187">
            <v>-8.193411163554426E-2</v>
          </cell>
          <cell r="BH187">
            <v>-0.10820527258607944</v>
          </cell>
          <cell r="BI187">
            <v>-0.1017715556059374</v>
          </cell>
          <cell r="BJ187">
            <v>-0.17601598383828124</v>
          </cell>
          <cell r="BK187">
            <v>-0.12794486501648761</v>
          </cell>
          <cell r="BL187">
            <v>-0.17079751896980563</v>
          </cell>
          <cell r="BM187">
            <v>-4.5682014275631334E-3</v>
          </cell>
          <cell r="BN187">
            <v>-0.15693812917442374</v>
          </cell>
          <cell r="BO187">
            <v>-4.3663415706812779E-2</v>
          </cell>
          <cell r="BP187">
            <v>-0.11711175820213142</v>
          </cell>
          <cell r="BQ187">
            <v>-4.9316478455354175E-2</v>
          </cell>
          <cell r="BR187">
            <v>-8.4412383728337689E-2</v>
          </cell>
          <cell r="BS187">
            <v>5.1653400755236827E-2</v>
          </cell>
          <cell r="BT187">
            <v>-3.8510892901890671E-2</v>
          </cell>
          <cell r="BU187">
            <v>3.7499471310568369E-2</v>
          </cell>
          <cell r="BV187">
            <v>-9.7801785151782755E-3</v>
          </cell>
          <cell r="BW187">
            <v>0.10561060959951737</v>
          </cell>
          <cell r="BX187">
            <v>1.6218120824789274E-2</v>
          </cell>
          <cell r="BY187">
            <v>9.3876582418158355E-2</v>
          </cell>
          <cell r="BZ187">
            <v>2.1418151412307771E-2</v>
          </cell>
          <cell r="CA187">
            <v>0.13699573842306562</v>
          </cell>
          <cell r="CB187">
            <v>4.4759606396828612E-2</v>
          </cell>
          <cell r="CC187">
            <v>0.12058908803774181</v>
          </cell>
        </row>
        <row r="188">
          <cell r="B188" t="str">
            <v>Consensus earnings equivalent estimate</v>
          </cell>
          <cell r="C188" t="str">
            <v>CEEE_EPS</v>
          </cell>
          <cell r="D188" t="str">
            <v>USD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0.20438429454948145</v>
          </cell>
          <cell r="L188">
            <v>0.37646794908192704</v>
          </cell>
          <cell r="M188">
            <v>0.5713046879046263</v>
          </cell>
          <cell r="N188">
            <v>0.87215896231767109</v>
          </cell>
          <cell r="O188">
            <v>1.0527030214799971</v>
          </cell>
          <cell r="P188">
            <v>1.2333407236397615</v>
          </cell>
          <cell r="Q188">
            <v>1.3912043451785043</v>
          </cell>
          <cell r="R188">
            <v>1.7284956968879972</v>
          </cell>
          <cell r="S188">
            <v>1.3374014933002285</v>
          </cell>
          <cell r="T188">
            <v>1.117944717580714</v>
          </cell>
          <cell r="U188">
            <v>1.145832286119165</v>
          </cell>
          <cell r="V188">
            <v>1.178896161926835</v>
          </cell>
          <cell r="W188">
            <v>1.2061095210023853</v>
          </cell>
          <cell r="X188">
            <v>1.2451667164020044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6.70701493593827E-2</v>
          </cell>
          <cell r="AE188">
            <v>5.6928540167417281E-2</v>
          </cell>
          <cell r="AF188">
            <v>0.10740972884589189</v>
          </cell>
          <cell r="AG188">
            <v>0.14505953070923516</v>
          </cell>
          <cell r="AH188">
            <v>0.13286373835001736</v>
          </cell>
          <cell r="AI188">
            <v>0.12275026868332065</v>
          </cell>
          <cell r="AJ188">
            <v>0.13954408421221315</v>
          </cell>
          <cell r="AK188">
            <v>0.17614659665907509</v>
          </cell>
          <cell r="AL188">
            <v>0.17982342369050056</v>
          </cell>
          <cell r="AM188">
            <v>0.18408089990979684</v>
          </cell>
          <cell r="AN188">
            <v>0.22003234888875584</v>
          </cell>
          <cell r="AO188">
            <v>0.28822228982861781</v>
          </cell>
          <cell r="AP188">
            <v>0.23915311132374401</v>
          </cell>
          <cell r="AQ188">
            <v>0.23564659511789202</v>
          </cell>
          <cell r="AR188">
            <v>0.26043300575135786</v>
          </cell>
          <cell r="AS188">
            <v>0.31747030928700326</v>
          </cell>
          <cell r="AT188">
            <v>0.30205899637364375</v>
          </cell>
          <cell r="AU188">
            <v>0.29211176375643005</v>
          </cell>
          <cell r="AV188">
            <v>0.31291793834230641</v>
          </cell>
          <cell r="AW188">
            <v>0.32625202516738133</v>
          </cell>
          <cell r="AX188">
            <v>0.28844099613907387</v>
          </cell>
          <cell r="AY188">
            <v>0.31733469735287023</v>
          </cell>
          <cell r="AZ188">
            <v>0.34978382766628269</v>
          </cell>
          <cell r="BA188">
            <v>0.4356448240202776</v>
          </cell>
          <cell r="BB188">
            <v>0.33863590985099973</v>
          </cell>
          <cell r="BC188">
            <v>0.43025706510621686</v>
          </cell>
          <cell r="BD188">
            <v>0.44822949909377069</v>
          </cell>
          <cell r="BE188">
            <v>0.5113732228370097</v>
          </cell>
          <cell r="BF188">
            <v>0.3491834343671657</v>
          </cell>
          <cell r="BG188">
            <v>0.34982708504372784</v>
          </cell>
          <cell r="BH188">
            <v>0.33864036458252761</v>
          </cell>
          <cell r="BI188">
            <v>0.29975060930680736</v>
          </cell>
          <cell r="BJ188">
            <v>0.24143677038511685</v>
          </cell>
          <cell r="BK188">
            <v>0.27611933295169805</v>
          </cell>
          <cell r="BL188">
            <v>0.27137454351724805</v>
          </cell>
          <cell r="BM188">
            <v>0.32901407072665101</v>
          </cell>
          <cell r="BN188">
            <v>0.24935805383829038</v>
          </cell>
          <cell r="BO188">
            <v>0.30457507487633473</v>
          </cell>
          <cell r="BP188">
            <v>0.28814147474471896</v>
          </cell>
          <cell r="BQ188">
            <v>0.30375768265982089</v>
          </cell>
          <cell r="BR188">
            <v>0.25552161863571277</v>
          </cell>
          <cell r="BS188">
            <v>0.30922035239467527</v>
          </cell>
          <cell r="BT188">
            <v>0.29614893001749265</v>
          </cell>
          <cell r="BU188">
            <v>0.31800526087895442</v>
          </cell>
          <cell r="BV188">
            <v>0.25462310355580725</v>
          </cell>
          <cell r="BW188">
            <v>0.31462186637416423</v>
          </cell>
          <cell r="BX188">
            <v>0.30515333197353689</v>
          </cell>
          <cell r="BY188">
            <v>0.33171121909887685</v>
          </cell>
          <cell r="BZ188">
            <v>0.26527187330084778</v>
          </cell>
          <cell r="CA188">
            <v>0.32585886387207635</v>
          </cell>
          <cell r="CB188">
            <v>0.31439909674177297</v>
          </cell>
          <cell r="CC188">
            <v>0.33963688248730733</v>
          </cell>
        </row>
        <row r="189">
          <cell r="B189" t="str">
            <v>EPS (excl. ESO) (Pub)</v>
          </cell>
          <cell r="C189" t="str">
            <v>EPS_PUB_EX_ESO</v>
          </cell>
          <cell r="D189" t="str">
            <v>USD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0.20438429454948145</v>
          </cell>
          <cell r="L189">
            <v>0.37646794908192704</v>
          </cell>
          <cell r="M189">
            <v>0.5713046879046263</v>
          </cell>
          <cell r="N189">
            <v>0.87215896231767109</v>
          </cell>
          <cell r="O189">
            <v>1.0527030214799971</v>
          </cell>
          <cell r="P189">
            <v>1.2333407236397615</v>
          </cell>
          <cell r="Q189">
            <v>1.3912043451785043</v>
          </cell>
          <cell r="R189">
            <v>1.7284956968879972</v>
          </cell>
          <cell r="S189">
            <v>1.3374014933002285</v>
          </cell>
          <cell r="T189">
            <v>1.117944717580714</v>
          </cell>
          <cell r="U189">
            <v>1.145832286119165</v>
          </cell>
          <cell r="V189">
            <v>1.178896161926835</v>
          </cell>
          <cell r="W189">
            <v>1.2061095210023853</v>
          </cell>
          <cell r="X189">
            <v>1.2451667164020044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6.70701493593827E-2</v>
          </cell>
          <cell r="AE189">
            <v>5.6928540167417281E-2</v>
          </cell>
          <cell r="AF189">
            <v>0.10740972884589189</v>
          </cell>
          <cell r="AG189">
            <v>0.14505953070923516</v>
          </cell>
          <cell r="AH189">
            <v>0.13286373835001736</v>
          </cell>
          <cell r="AI189">
            <v>0.12275026868332065</v>
          </cell>
          <cell r="AJ189">
            <v>0.13954408421221315</v>
          </cell>
          <cell r="AK189">
            <v>0.17614659665907509</v>
          </cell>
          <cell r="AL189">
            <v>0.17982342369050056</v>
          </cell>
          <cell r="AM189">
            <v>0.18408089990979684</v>
          </cell>
          <cell r="AN189">
            <v>0.22003234888875584</v>
          </cell>
          <cell r="AO189">
            <v>0.28822228982861781</v>
          </cell>
          <cell r="AP189">
            <v>0.23915311132374401</v>
          </cell>
          <cell r="AQ189">
            <v>0.23564659511789202</v>
          </cell>
          <cell r="AR189">
            <v>0.26043300575135786</v>
          </cell>
          <cell r="AS189">
            <v>0.31747030928700326</v>
          </cell>
          <cell r="AT189">
            <v>0.30205899637364375</v>
          </cell>
          <cell r="AU189">
            <v>0.29211176375643005</v>
          </cell>
          <cell r="AV189">
            <v>0.31291793834230641</v>
          </cell>
          <cell r="AW189">
            <v>0.32625202516738133</v>
          </cell>
          <cell r="AX189">
            <v>0.28844099613907387</v>
          </cell>
          <cell r="AY189">
            <v>0.31733469735287023</v>
          </cell>
          <cell r="AZ189">
            <v>0.34978382766628269</v>
          </cell>
          <cell r="BA189">
            <v>0.4356448240202776</v>
          </cell>
          <cell r="BB189">
            <v>0.33863590985099973</v>
          </cell>
          <cell r="BC189">
            <v>0.43025706510621686</v>
          </cell>
          <cell r="BD189">
            <v>0.44822949909377069</v>
          </cell>
          <cell r="BE189">
            <v>0.5113732228370097</v>
          </cell>
          <cell r="BF189">
            <v>0.3491834343671657</v>
          </cell>
          <cell r="BG189">
            <v>0.34982708504372784</v>
          </cell>
          <cell r="BH189">
            <v>0.33864036458252761</v>
          </cell>
          <cell r="BI189">
            <v>0.29975060930680736</v>
          </cell>
          <cell r="BJ189">
            <v>0.24143677038511685</v>
          </cell>
          <cell r="BK189">
            <v>0.27611933295169805</v>
          </cell>
          <cell r="BL189">
            <v>0.27137454351724805</v>
          </cell>
          <cell r="BM189">
            <v>0.32901407072665101</v>
          </cell>
          <cell r="BN189">
            <v>0.24935805383829038</v>
          </cell>
          <cell r="BO189">
            <v>0.30457507487633473</v>
          </cell>
          <cell r="BP189">
            <v>0.28814147474471896</v>
          </cell>
          <cell r="BQ189">
            <v>0.30375768265982089</v>
          </cell>
          <cell r="BR189">
            <v>0.25552161863571277</v>
          </cell>
          <cell r="BS189">
            <v>0.30922035239467527</v>
          </cell>
          <cell r="BT189">
            <v>0.29614893001749265</v>
          </cell>
          <cell r="BU189">
            <v>0.31800526087895442</v>
          </cell>
          <cell r="BV189">
            <v>0.25462310355580725</v>
          </cell>
          <cell r="BW189">
            <v>0.31462186637416423</v>
          </cell>
          <cell r="BX189">
            <v>0.30515333197353689</v>
          </cell>
          <cell r="BY189">
            <v>0.33171121909887685</v>
          </cell>
          <cell r="BZ189">
            <v>0.26527187330084778</v>
          </cell>
          <cell r="CA189">
            <v>0.32585886387207635</v>
          </cell>
          <cell r="CB189">
            <v>0.31439909674177297</v>
          </cell>
          <cell r="CC189">
            <v>0.33963688248730733</v>
          </cell>
        </row>
        <row r="190">
          <cell r="B190" t="str">
            <v>EV adjustment (Pub)</v>
          </cell>
          <cell r="C190" t="str">
            <v>EV_ADJ_PUB</v>
          </cell>
          <cell r="D190" t="str">
            <v>USD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</row>
        <row r="191">
          <cell r="B191" t="str">
            <v>Net debt (Pub)</v>
          </cell>
          <cell r="C191" t="str">
            <v>NET_DEBT_PUB</v>
          </cell>
          <cell r="D191" t="str">
            <v>USD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-71.652000000000001</v>
          </cell>
          <cell r="L191">
            <v>237.65600000000001</v>
          </cell>
          <cell r="M191">
            <v>715.58600000000001</v>
          </cell>
          <cell r="N191">
            <v>632.64400000000001</v>
          </cell>
          <cell r="O191">
            <v>321.86</v>
          </cell>
          <cell r="P191">
            <v>334.38400000000001</v>
          </cell>
          <cell r="Q191">
            <v>405.79599999999999</v>
          </cell>
          <cell r="R191">
            <v>606.04999999999995</v>
          </cell>
          <cell r="S191">
            <v>1299.973</v>
          </cell>
          <cell r="T191">
            <v>1580.1619999999998</v>
          </cell>
          <cell r="U191">
            <v>1707.7940266782073</v>
          </cell>
          <cell r="V191">
            <v>1370.7788844493152</v>
          </cell>
          <cell r="W191">
            <v>1012.0914295536281</v>
          </cell>
          <cell r="X191">
            <v>648.11555462184992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-67.478999999999999</v>
          </cell>
          <cell r="AE191">
            <v>281.363</v>
          </cell>
          <cell r="AF191">
            <v>268.351</v>
          </cell>
          <cell r="AG191">
            <v>237.65600000000001</v>
          </cell>
          <cell r="AH191">
            <v>219.36399999999998</v>
          </cell>
          <cell r="AI191">
            <v>259.49899999999997</v>
          </cell>
          <cell r="AJ191">
            <v>268.43</v>
          </cell>
          <cell r="AK191">
            <v>715.58600000000001</v>
          </cell>
          <cell r="AL191">
            <v>574.86599999999999</v>
          </cell>
          <cell r="AM191">
            <v>542.86900000000003</v>
          </cell>
          <cell r="AN191">
            <v>629.798</v>
          </cell>
          <cell r="AO191">
            <v>632.64400000000001</v>
          </cell>
          <cell r="AP191">
            <v>653.36599999999999</v>
          </cell>
          <cell r="AQ191">
            <v>470.28899999999993</v>
          </cell>
          <cell r="AR191">
            <v>471.37</v>
          </cell>
          <cell r="AS191">
            <v>321.86</v>
          </cell>
          <cell r="AT191">
            <v>422.38900000000007</v>
          </cell>
          <cell r="AU191">
            <v>388.41399999999999</v>
          </cell>
          <cell r="AV191">
            <v>358.32599999999996</v>
          </cell>
          <cell r="AW191">
            <v>334.38400000000001</v>
          </cell>
          <cell r="AX191">
            <v>405.79599999999999</v>
          </cell>
          <cell r="AY191">
            <v>210.25099999999998</v>
          </cell>
          <cell r="AZ191">
            <v>405.46299999999997</v>
          </cell>
          <cell r="BA191">
            <v>405.79599999999999</v>
          </cell>
          <cell r="BB191">
            <v>293.02600000000007</v>
          </cell>
          <cell r="BC191">
            <v>60.703999999999951</v>
          </cell>
          <cell r="BD191">
            <v>721.43300000000011</v>
          </cell>
          <cell r="BE191">
            <v>606.04999999999995</v>
          </cell>
          <cell r="BF191">
            <v>1368.99</v>
          </cell>
          <cell r="BG191">
            <v>1331.4479999999999</v>
          </cell>
          <cell r="BH191">
            <v>1470.5160000000001</v>
          </cell>
          <cell r="BI191">
            <v>1299.973</v>
          </cell>
          <cell r="BJ191">
            <v>1378.1030000000001</v>
          </cell>
          <cell r="BK191">
            <v>1349.2199999999998</v>
          </cell>
          <cell r="BL191">
            <v>1275.4719999999998</v>
          </cell>
          <cell r="BM191">
            <v>1580.1619999999998</v>
          </cell>
          <cell r="BN191">
            <v>1614.665</v>
          </cell>
          <cell r="BO191">
            <v>1663.0879999999997</v>
          </cell>
          <cell r="BP191">
            <v>1694.6178518976349</v>
          </cell>
          <cell r="BQ191">
            <v>1707.7940266782073</v>
          </cell>
          <cell r="BR191">
            <v>1591.107628965332</v>
          </cell>
          <cell r="BS191">
            <v>1478.5651218455532</v>
          </cell>
          <cell r="BT191">
            <v>1419.7781540142932</v>
          </cell>
          <cell r="BU191">
            <v>1370.7788844493152</v>
          </cell>
          <cell r="BV191">
            <v>1245.0648514246486</v>
          </cell>
          <cell r="BW191">
            <v>1125.9709535853608</v>
          </cell>
          <cell r="BX191">
            <v>1069.522800126736</v>
          </cell>
          <cell r="BY191">
            <v>1012.0914295536281</v>
          </cell>
          <cell r="BZ191">
            <v>884.7588908665382</v>
          </cell>
          <cell r="CA191">
            <v>767.15985155544081</v>
          </cell>
          <cell r="CB191">
            <v>715.33360164887176</v>
          </cell>
          <cell r="CC191">
            <v>648.11555462184992</v>
          </cell>
        </row>
        <row r="192">
          <cell r="B192" t="str">
            <v>Net income (Pub)</v>
          </cell>
          <cell r="C192" t="str">
            <v>NI_PUB</v>
          </cell>
          <cell r="D192" t="str">
            <v>USD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24.196999999999992</v>
          </cell>
          <cell r="L192">
            <v>67.632999999999967</v>
          </cell>
          <cell r="M192">
            <v>112.88299999999998</v>
          </cell>
          <cell r="N192">
            <v>202.928</v>
          </cell>
          <cell r="O192">
            <v>288.41899999999998</v>
          </cell>
          <cell r="P192">
            <v>359.07910000000004</v>
          </cell>
          <cell r="Q192">
            <v>430.72600000000017</v>
          </cell>
          <cell r="R192">
            <v>555.92699999999968</v>
          </cell>
          <cell r="S192">
            <v>427.96600000000024</v>
          </cell>
          <cell r="T192">
            <v>360.137</v>
          </cell>
          <cell r="U192">
            <v>367.60574280091078</v>
          </cell>
          <cell r="V192">
            <v>370.26667407053026</v>
          </cell>
          <cell r="W192">
            <v>381.86715753678595</v>
          </cell>
          <cell r="X192">
            <v>397.3908926822595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11.369999999999992</v>
          </cell>
          <cell r="AE192">
            <v>10.275999999999991</v>
          </cell>
          <cell r="AF192">
            <v>19.707000000000015</v>
          </cell>
          <cell r="AG192">
            <v>26.280000000000008</v>
          </cell>
          <cell r="AH192">
            <v>24.634000000000015</v>
          </cell>
          <cell r="AI192">
            <v>23.413999999999998</v>
          </cell>
          <cell r="AJ192">
            <v>27.864999999999995</v>
          </cell>
          <cell r="AK192">
            <v>36.97</v>
          </cell>
          <cell r="AL192">
            <v>38.821000000000019</v>
          </cell>
          <cell r="AM192">
            <v>41.631000000000014</v>
          </cell>
          <cell r="AN192">
            <v>51.422000000000018</v>
          </cell>
          <cell r="AO192">
            <v>71.054000000000002</v>
          </cell>
          <cell r="AP192">
            <v>60.985000000000014</v>
          </cell>
          <cell r="AQ192">
            <v>63.433</v>
          </cell>
          <cell r="AR192">
            <v>73.221000000000018</v>
          </cell>
          <cell r="AS192">
            <v>90.78</v>
          </cell>
          <cell r="AT192">
            <v>84.295000000000002</v>
          </cell>
          <cell r="AU192">
            <v>83.250100000000032</v>
          </cell>
          <cell r="AV192">
            <v>91.249999999999972</v>
          </cell>
          <cell r="AW192">
            <v>100.28400000000001</v>
          </cell>
          <cell r="AX192">
            <v>86.138000000000034</v>
          </cell>
          <cell r="AY192">
            <v>99.88300000000001</v>
          </cell>
          <cell r="AZ192">
            <v>111.16199999999998</v>
          </cell>
          <cell r="BA192">
            <v>133.54299999999992</v>
          </cell>
          <cell r="BB192">
            <v>108.54500000000004</v>
          </cell>
          <cell r="BC192">
            <v>138.81900000000002</v>
          </cell>
          <cell r="BD192">
            <v>143.68400000000005</v>
          </cell>
          <cell r="BE192">
            <v>164.87899999999999</v>
          </cell>
          <cell r="BF192">
            <v>112.95700000000006</v>
          </cell>
          <cell r="BG192">
            <v>110.36099999999996</v>
          </cell>
          <cell r="BH192">
            <v>109.45499999999998</v>
          </cell>
          <cell r="BI192">
            <v>95.19300000000004</v>
          </cell>
          <cell r="BJ192">
            <v>76.646999999999963</v>
          </cell>
          <cell r="BK192">
            <v>88.268999999999991</v>
          </cell>
          <cell r="BL192">
            <v>87.613000000000014</v>
          </cell>
          <cell r="BM192">
            <v>107.60799999999993</v>
          </cell>
          <cell r="BN192">
            <v>81.960999999999984</v>
          </cell>
          <cell r="BO192">
            <v>98.947000000000003</v>
          </cell>
          <cell r="BP192">
            <v>91.783408218599533</v>
          </cell>
          <cell r="BQ192">
            <v>94.914334582311099</v>
          </cell>
          <cell r="BR192">
            <v>80.001827510078485</v>
          </cell>
          <cell r="BS192">
            <v>97.008111539920534</v>
          </cell>
          <cell r="BT192">
            <v>93.093180670380335</v>
          </cell>
          <cell r="BU192">
            <v>100.16355435015105</v>
          </cell>
          <cell r="BV192">
            <v>80.360189360788965</v>
          </cell>
          <cell r="BW192">
            <v>99.494659167242062</v>
          </cell>
          <cell r="BX192">
            <v>96.693371514721846</v>
          </cell>
          <cell r="BY192">
            <v>105.31893749403308</v>
          </cell>
          <cell r="BZ192">
            <v>84.392768573916555</v>
          </cell>
          <cell r="CA192">
            <v>103.87506073302377</v>
          </cell>
          <cell r="CB192">
            <v>100.42243850651492</v>
          </cell>
          <cell r="CC192">
            <v>108.70062486880408</v>
          </cell>
        </row>
        <row r="193">
          <cell r="B193" t="str">
            <v>EBIT, operating profit (Pub)</v>
          </cell>
          <cell r="C193" t="str">
            <v>EBIT_PUB</v>
          </cell>
          <cell r="D193" t="str">
            <v>USD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25.384999999999991</v>
          </cell>
          <cell r="L193">
            <v>83.285999999999973</v>
          </cell>
          <cell r="M193">
            <v>144.62399999999997</v>
          </cell>
          <cell r="N193">
            <v>254.738</v>
          </cell>
          <cell r="O193">
            <v>323.96699999999998</v>
          </cell>
          <cell r="P193">
            <v>397.31300000000005</v>
          </cell>
          <cell r="Q193">
            <v>472.37900000000019</v>
          </cell>
          <cell r="R193">
            <v>622.08699999999965</v>
          </cell>
          <cell r="S193">
            <v>546.71200000000022</v>
          </cell>
          <cell r="T193">
            <v>471.798</v>
          </cell>
          <cell r="U193">
            <v>475.93528874663502</v>
          </cell>
          <cell r="V193">
            <v>477.88155253377238</v>
          </cell>
          <cell r="W193">
            <v>490.09258776140996</v>
          </cell>
          <cell r="X193">
            <v>506.43336159875048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11.551999999999992</v>
          </cell>
          <cell r="AE193">
            <v>11.128999999999991</v>
          </cell>
          <cell r="AF193">
            <v>26.780000000000015</v>
          </cell>
          <cell r="AG193">
            <v>33.82500000000001</v>
          </cell>
          <cell r="AH193">
            <v>31.711000000000013</v>
          </cell>
          <cell r="AI193">
            <v>30.216999999999999</v>
          </cell>
          <cell r="AJ193">
            <v>35.537999999999997</v>
          </cell>
          <cell r="AK193">
            <v>47.158000000000001</v>
          </cell>
          <cell r="AL193">
            <v>53.560000000000016</v>
          </cell>
          <cell r="AM193">
            <v>52.738000000000014</v>
          </cell>
          <cell r="AN193">
            <v>63.081000000000017</v>
          </cell>
          <cell r="AO193">
            <v>85.358999999999995</v>
          </cell>
          <cell r="AP193">
            <v>70.351000000000013</v>
          </cell>
          <cell r="AQ193">
            <v>74.674999999999997</v>
          </cell>
          <cell r="AR193">
            <v>81.969000000000023</v>
          </cell>
          <cell r="AS193">
            <v>96.971999999999994</v>
          </cell>
          <cell r="AT193">
            <v>92.727999999999994</v>
          </cell>
          <cell r="AU193">
            <v>93.585000000000022</v>
          </cell>
          <cell r="AV193">
            <v>96.546999999999969</v>
          </cell>
          <cell r="AW193">
            <v>114.453</v>
          </cell>
          <cell r="AX193">
            <v>96.820000000000036</v>
          </cell>
          <cell r="AY193">
            <v>109.09500000000001</v>
          </cell>
          <cell r="AZ193">
            <v>122.12299999999998</v>
          </cell>
          <cell r="BA193">
            <v>144.34099999999992</v>
          </cell>
          <cell r="BB193">
            <v>124.06200000000004</v>
          </cell>
          <cell r="BC193">
            <v>153.56200000000001</v>
          </cell>
          <cell r="BD193">
            <v>161.92800000000005</v>
          </cell>
          <cell r="BE193">
            <v>182.535</v>
          </cell>
          <cell r="BF193">
            <v>143.55300000000005</v>
          </cell>
          <cell r="BG193">
            <v>141.07199999999995</v>
          </cell>
          <cell r="BH193">
            <v>137.77599999999998</v>
          </cell>
          <cell r="BI193">
            <v>124.31100000000004</v>
          </cell>
          <cell r="BJ193">
            <v>105.64199999999997</v>
          </cell>
          <cell r="BK193">
            <v>116.982</v>
          </cell>
          <cell r="BL193">
            <v>114.53400000000002</v>
          </cell>
          <cell r="BM193">
            <v>134.63999999999993</v>
          </cell>
          <cell r="BN193">
            <v>107.79599999999999</v>
          </cell>
          <cell r="BO193">
            <v>126.572</v>
          </cell>
          <cell r="BP193">
            <v>119.12757301089545</v>
          </cell>
          <cell r="BQ193">
            <v>122.4397157357395</v>
          </cell>
          <cell r="BR193">
            <v>106.2442397044388</v>
          </cell>
          <cell r="BS193">
            <v>124.14559131479885</v>
          </cell>
          <cell r="BT193">
            <v>120.02461145212496</v>
          </cell>
          <cell r="BU193">
            <v>127.46711006240992</v>
          </cell>
          <cell r="BV193">
            <v>106.62146270518667</v>
          </cell>
          <cell r="BW193">
            <v>126.76300986987414</v>
          </cell>
          <cell r="BX193">
            <v>123.81428602511602</v>
          </cell>
          <cell r="BY193">
            <v>132.8938291612331</v>
          </cell>
          <cell r="BZ193">
            <v>110.86628292953151</v>
          </cell>
          <cell r="CA193">
            <v>131.37395888648646</v>
          </cell>
          <cell r="CB193">
            <v>127.73961970068768</v>
          </cell>
          <cell r="CC193">
            <v>136.45350008204468</v>
          </cell>
        </row>
        <row r="194">
          <cell r="B194" t="str">
            <v>Pre-tax profit (Pub)</v>
          </cell>
          <cell r="C194" t="str">
            <v>PTP_PUB</v>
          </cell>
          <cell r="D194" t="str">
            <v>USD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25.570999999999991</v>
          </cell>
          <cell r="L194">
            <v>71.802999999999969</v>
          </cell>
          <cell r="M194">
            <v>118.14399999999998</v>
          </cell>
          <cell r="N194">
            <v>212.149</v>
          </cell>
          <cell r="O194">
            <v>299.44200000000001</v>
          </cell>
          <cell r="P194">
            <v>372.31210000000004</v>
          </cell>
          <cell r="Q194">
            <v>449.12500000000017</v>
          </cell>
          <cell r="R194">
            <v>574.97699999999963</v>
          </cell>
          <cell r="S194">
            <v>448.97400000000022</v>
          </cell>
          <cell r="T194">
            <v>377.63200000000001</v>
          </cell>
          <cell r="U194">
            <v>387.79370935897532</v>
          </cell>
          <cell r="V194">
            <v>389.75439375845292</v>
          </cell>
          <cell r="W194">
            <v>401.9654289860905</v>
          </cell>
          <cell r="X194">
            <v>418.30620282343102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12.213999999999992</v>
          </cell>
          <cell r="AE194">
            <v>10.98199999999999</v>
          </cell>
          <cell r="AF194">
            <v>21.093000000000014</v>
          </cell>
          <cell r="AG194">
            <v>27.51400000000001</v>
          </cell>
          <cell r="AH194">
            <v>25.976000000000013</v>
          </cell>
          <cell r="AI194">
            <v>24.632999999999999</v>
          </cell>
          <cell r="AJ194">
            <v>29.064999999999998</v>
          </cell>
          <cell r="AK194">
            <v>38.47</v>
          </cell>
          <cell r="AL194">
            <v>40.621000000000016</v>
          </cell>
          <cell r="AM194">
            <v>42.165000000000013</v>
          </cell>
          <cell r="AN194">
            <v>52.745000000000019</v>
          </cell>
          <cell r="AO194">
            <v>76.617999999999995</v>
          </cell>
          <cell r="AP194">
            <v>66.285000000000011</v>
          </cell>
          <cell r="AQ194">
            <v>66.790999999999997</v>
          </cell>
          <cell r="AR194">
            <v>75.721000000000018</v>
          </cell>
          <cell r="AS194">
            <v>90.644999999999996</v>
          </cell>
          <cell r="AT194">
            <v>86.123999999999995</v>
          </cell>
          <cell r="AU194">
            <v>87.350100000000026</v>
          </cell>
          <cell r="AV194">
            <v>96.551999999999964</v>
          </cell>
          <cell r="AW194">
            <v>102.286</v>
          </cell>
          <cell r="AX194">
            <v>90.538000000000039</v>
          </cell>
          <cell r="AY194">
            <v>103.28200000000001</v>
          </cell>
          <cell r="AZ194">
            <v>117.16199999999998</v>
          </cell>
          <cell r="BA194">
            <v>138.14299999999992</v>
          </cell>
          <cell r="BB194">
            <v>114.84500000000004</v>
          </cell>
          <cell r="BC194">
            <v>142.81900000000002</v>
          </cell>
          <cell r="BD194">
            <v>150.68500000000006</v>
          </cell>
          <cell r="BE194">
            <v>166.62799999999999</v>
          </cell>
          <cell r="BF194">
            <v>119.16200000000006</v>
          </cell>
          <cell r="BG194">
            <v>116.09199999999996</v>
          </cell>
          <cell r="BH194">
            <v>114.00699999999998</v>
          </cell>
          <cell r="BI194">
            <v>99.713000000000036</v>
          </cell>
          <cell r="BJ194">
            <v>81.301999999999964</v>
          </cell>
          <cell r="BK194">
            <v>93.277999999999992</v>
          </cell>
          <cell r="BL194">
            <v>91.599000000000018</v>
          </cell>
          <cell r="BM194">
            <v>111.45299999999993</v>
          </cell>
          <cell r="BN194">
            <v>85.615999999999985</v>
          </cell>
          <cell r="BO194">
            <v>104.67400000000001</v>
          </cell>
          <cell r="BP194">
            <v>97.095783317065582</v>
          </cell>
          <cell r="BQ194">
            <v>100.40792604190963</v>
          </cell>
          <cell r="BR194">
            <v>84.212450010608933</v>
          </cell>
          <cell r="BS194">
            <v>102.11380162096899</v>
          </cell>
          <cell r="BT194">
            <v>97.992821758295094</v>
          </cell>
          <cell r="BU194">
            <v>105.43532036858005</v>
          </cell>
          <cell r="BV194">
            <v>84.589673011356808</v>
          </cell>
          <cell r="BW194">
            <v>104.73122017604427</v>
          </cell>
          <cell r="BX194">
            <v>101.78249633128615</v>
          </cell>
          <cell r="BY194">
            <v>110.86203946740324</v>
          </cell>
          <cell r="BZ194">
            <v>88.834493235701643</v>
          </cell>
          <cell r="CA194">
            <v>109.3421691926566</v>
          </cell>
          <cell r="CB194">
            <v>105.70783000685782</v>
          </cell>
          <cell r="CC194">
            <v>114.42171038821482</v>
          </cell>
        </row>
        <row r="195">
          <cell r="B195" t="str">
            <v>Sales, revenue (Pub)</v>
          </cell>
          <cell r="C195" t="str">
            <v>REVS_PUB</v>
          </cell>
          <cell r="D195" t="str">
            <v>USD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232.38799999999998</v>
          </cell>
          <cell r="L195">
            <v>401.42899999999997</v>
          </cell>
          <cell r="M195">
            <v>613.69399999999996</v>
          </cell>
          <cell r="N195">
            <v>918.84699999999998</v>
          </cell>
          <cell r="O195">
            <v>1010.2909999999999</v>
          </cell>
          <cell r="P195">
            <v>1195.672</v>
          </cell>
          <cell r="Q195">
            <v>1393.9380000000001</v>
          </cell>
          <cell r="R195">
            <v>1738.0649999999998</v>
          </cell>
          <cell r="S195">
            <v>1957.63</v>
          </cell>
          <cell r="T195">
            <v>1987.085</v>
          </cell>
          <cell r="U195">
            <v>1954.7234094571374</v>
          </cell>
          <cell r="V195">
            <v>1935.6136944196974</v>
          </cell>
          <cell r="W195">
            <v>1954.4814013509908</v>
          </cell>
          <cell r="X195">
            <v>1973.7964808778181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75.551999999999992</v>
          </cell>
          <cell r="AE195">
            <v>71.727999999999994</v>
          </cell>
          <cell r="AF195">
            <v>120.989</v>
          </cell>
          <cell r="AG195">
            <v>133.16</v>
          </cell>
          <cell r="AH195">
            <v>134.91800000000001</v>
          </cell>
          <cell r="AI195">
            <v>134.607</v>
          </cell>
          <cell r="AJ195">
            <v>156.94999999999999</v>
          </cell>
          <cell r="AK195">
            <v>187.21899999999999</v>
          </cell>
          <cell r="AL195">
            <v>209.05200000000002</v>
          </cell>
          <cell r="AM195">
            <v>219.86799999999999</v>
          </cell>
          <cell r="AN195">
            <v>229.24</v>
          </cell>
          <cell r="AO195">
            <v>260.68700000000001</v>
          </cell>
          <cell r="AP195">
            <v>244.44300000000001</v>
          </cell>
          <cell r="AQ195">
            <v>238.8</v>
          </cell>
          <cell r="AR195">
            <v>251.3</v>
          </cell>
          <cell r="AS195">
            <v>275.74799999999999</v>
          </cell>
          <cell r="AT195">
            <v>284.59899999999999</v>
          </cell>
          <cell r="AU195">
            <v>292.83100000000002</v>
          </cell>
          <cell r="AV195">
            <v>293.38399999999996</v>
          </cell>
          <cell r="AW195">
            <v>324.858</v>
          </cell>
          <cell r="AX195">
            <v>317.262</v>
          </cell>
          <cell r="AY195">
            <v>332.01</v>
          </cell>
          <cell r="AZ195">
            <v>345.13099999999997</v>
          </cell>
          <cell r="BA195">
            <v>399.53499999999997</v>
          </cell>
          <cell r="BB195">
            <v>382.04900000000004</v>
          </cell>
          <cell r="BC195">
            <v>417.721</v>
          </cell>
          <cell r="BD195">
            <v>448.20700000000005</v>
          </cell>
          <cell r="BE195">
            <v>490.08800000000002</v>
          </cell>
          <cell r="BF195">
            <v>492.41700000000003</v>
          </cell>
          <cell r="BG195">
            <v>484.03</v>
          </cell>
          <cell r="BH195">
            <v>490.79399999999998</v>
          </cell>
          <cell r="BI195">
            <v>490.38900000000001</v>
          </cell>
          <cell r="BJ195">
            <v>490.04500000000002</v>
          </cell>
          <cell r="BK195">
            <v>489.97300000000001</v>
          </cell>
          <cell r="BL195">
            <v>486.81400000000002</v>
          </cell>
          <cell r="BM195">
            <v>520.25299999999993</v>
          </cell>
          <cell r="BN195">
            <v>489.03</v>
          </cell>
          <cell r="BO195">
            <v>488.06299999999999</v>
          </cell>
          <cell r="BP195">
            <v>478.38733258660477</v>
          </cell>
          <cell r="BQ195">
            <v>499.24307687053272</v>
          </cell>
          <cell r="BR195">
            <v>476.5238092869339</v>
          </cell>
          <cell r="BS195">
            <v>484.09609029535795</v>
          </cell>
          <cell r="BT195">
            <v>476.38240850337098</v>
          </cell>
          <cell r="BU195">
            <v>498.61138633403453</v>
          </cell>
          <cell r="BV195">
            <v>480.98269971893853</v>
          </cell>
          <cell r="BW195">
            <v>487.77659690088069</v>
          </cell>
          <cell r="BX195">
            <v>480.75389026609309</v>
          </cell>
          <cell r="BY195">
            <v>504.96821446507863</v>
          </cell>
          <cell r="BZ195">
            <v>485.05232870310249</v>
          </cell>
          <cell r="CA195">
            <v>491.33718545953604</v>
          </cell>
          <cell r="CB195">
            <v>485.61396076159622</v>
          </cell>
          <cell r="CC195">
            <v>511.79300595358342</v>
          </cell>
        </row>
        <row r="196">
          <cell r="B196" t="str">
            <v>Total shareholders' equity (Pub)</v>
          </cell>
          <cell r="C196" t="str">
            <v>EQ_PUB</v>
          </cell>
          <cell r="D196" t="str">
            <v>USD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514.66499999999996</v>
          </cell>
          <cell r="L196">
            <v>576.59599999999989</v>
          </cell>
          <cell r="M196">
            <v>878.26700000000017</v>
          </cell>
          <cell r="N196">
            <v>1424.9080000000001</v>
          </cell>
          <cell r="O196">
            <v>2043.0010000000002</v>
          </cell>
          <cell r="P196">
            <v>2297.1959999999999</v>
          </cell>
          <cell r="Q196">
            <v>2493.3710000000001</v>
          </cell>
          <cell r="R196">
            <v>2746.7059999999997</v>
          </cell>
          <cell r="S196">
            <v>2638.0140000000001</v>
          </cell>
          <cell r="T196">
            <v>2581.9919999999997</v>
          </cell>
          <cell r="U196">
            <v>2295.1020059284097</v>
          </cell>
          <cell r="V196">
            <v>2508.9445737793371</v>
          </cell>
          <cell r="W196">
            <v>2790.1336118866357</v>
          </cell>
          <cell r="X196">
            <v>3101.0704983229107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524.12799999999993</v>
          </cell>
          <cell r="AE196">
            <v>569.39099999999996</v>
          </cell>
          <cell r="AF196">
            <v>571.93799999999987</v>
          </cell>
          <cell r="AG196">
            <v>576.59599999999989</v>
          </cell>
          <cell r="AH196">
            <v>598.20399999999995</v>
          </cell>
          <cell r="AI196">
            <v>615.31399999999996</v>
          </cell>
          <cell r="AJ196">
            <v>749.61500000000001</v>
          </cell>
          <cell r="AK196">
            <v>878.26700000000017</v>
          </cell>
          <cell r="AL196">
            <v>1114.8980000000001</v>
          </cell>
          <cell r="AM196">
            <v>1127.3900000000003</v>
          </cell>
          <cell r="AN196">
            <v>1381.0810000000001</v>
          </cell>
          <cell r="AO196">
            <v>1424.9080000000001</v>
          </cell>
          <cell r="AP196">
            <v>1571.943</v>
          </cell>
          <cell r="AQ196">
            <v>1774.0120000000002</v>
          </cell>
          <cell r="AR196">
            <v>1876.6340000000002</v>
          </cell>
          <cell r="AS196">
            <v>2043.0010000000002</v>
          </cell>
          <cell r="AT196">
            <v>2121.6499999999996</v>
          </cell>
          <cell r="AU196">
            <v>2162.4379999999996</v>
          </cell>
          <cell r="AV196">
            <v>2195.1809999999996</v>
          </cell>
          <cell r="AW196">
            <v>2297.1959999999999</v>
          </cell>
          <cell r="AX196">
            <v>2493.3710000000001</v>
          </cell>
          <cell r="AY196">
            <v>2375.5529999999999</v>
          </cell>
          <cell r="AZ196">
            <v>2462.7840000000001</v>
          </cell>
          <cell r="BA196">
            <v>2493.3710000000001</v>
          </cell>
          <cell r="BB196">
            <v>2466.0490000000004</v>
          </cell>
          <cell r="BC196">
            <v>2527.5920000000001</v>
          </cell>
          <cell r="BD196">
            <v>2608.1990000000005</v>
          </cell>
          <cell r="BE196">
            <v>2746.7059999999997</v>
          </cell>
          <cell r="BF196">
            <v>2782.261</v>
          </cell>
          <cell r="BG196">
            <v>2768.857</v>
          </cell>
          <cell r="BH196">
            <v>2655.424</v>
          </cell>
          <cell r="BI196">
            <v>2638.0140000000001</v>
          </cell>
          <cell r="BJ196">
            <v>2608.62</v>
          </cell>
          <cell r="BK196">
            <v>2599.009</v>
          </cell>
          <cell r="BL196">
            <v>2593.7200000000003</v>
          </cell>
          <cell r="BM196">
            <v>2581.9919999999997</v>
          </cell>
          <cell r="BN196">
            <v>2556.2249999999999</v>
          </cell>
          <cell r="BO196">
            <v>2401.5859999999998</v>
          </cell>
          <cell r="BP196">
            <v>2337.5791967298264</v>
          </cell>
          <cell r="BQ196">
            <v>2295.1020059284097</v>
          </cell>
          <cell r="BR196">
            <v>2328.6345372307446</v>
          </cell>
          <cell r="BS196">
            <v>2389.1174244019153</v>
          </cell>
          <cell r="BT196">
            <v>2442.552791921983</v>
          </cell>
          <cell r="BU196">
            <v>2508.9445737793371</v>
          </cell>
          <cell r="BV196">
            <v>2563.6753360456005</v>
          </cell>
          <cell r="BW196">
            <v>2639.1273052020979</v>
          </cell>
          <cell r="BX196">
            <v>2707.780614306505</v>
          </cell>
          <cell r="BY196">
            <v>2790.1336118866357</v>
          </cell>
          <cell r="BZ196">
            <v>2852.6735981432062</v>
          </cell>
          <cell r="CA196">
            <v>2936.1315478515776</v>
          </cell>
          <cell r="CB196">
            <v>3011.9944797744261</v>
          </cell>
          <cell r="CC196">
            <v>3101.0704983229107</v>
          </cell>
        </row>
        <row r="197">
          <cell r="A197" t="str">
            <v>Income Statement</v>
          </cell>
          <cell r="B197">
            <v>0</v>
          </cell>
          <cell r="C197">
            <v>0</v>
          </cell>
          <cell r="D197">
            <v>0</v>
          </cell>
        </row>
        <row r="198">
          <cell r="B198" t="str">
            <v>Provision for income tax</v>
          </cell>
          <cell r="C198" t="str">
            <v>PROV_INC_TAX</v>
          </cell>
          <cell r="D198" t="str">
            <v>USD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-1.3740000000000001</v>
          </cell>
          <cell r="L198">
            <v>-4.17</v>
          </cell>
          <cell r="M198">
            <v>-5.2610000000000001</v>
          </cell>
          <cell r="N198">
            <v>-9.2210000000000001</v>
          </cell>
          <cell r="O198">
            <v>-11.023000000000003</v>
          </cell>
          <cell r="P198">
            <v>-13.232999999999999</v>
          </cell>
          <cell r="Q198">
            <v>-18.399000000000001</v>
          </cell>
          <cell r="R198">
            <v>-19.049999999999994</v>
          </cell>
          <cell r="S198">
            <v>-21.007999999999999</v>
          </cell>
          <cell r="T198">
            <v>-17.495000000000005</v>
          </cell>
          <cell r="U198">
            <v>-20.18796655806457</v>
          </cell>
          <cell r="V198">
            <v>-19.487719687922656</v>
          </cell>
          <cell r="W198">
            <v>-20.098271449304526</v>
          </cell>
          <cell r="X198">
            <v>-20.915310141171545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-0.84399999999999986</v>
          </cell>
          <cell r="AE198">
            <v>-0.70599999999999996</v>
          </cell>
          <cell r="AF198">
            <v>-1.3860000000000001</v>
          </cell>
          <cell r="AG198">
            <v>-1.234</v>
          </cell>
          <cell r="AH198">
            <v>-1.3419999999999996</v>
          </cell>
          <cell r="AI198">
            <v>-1.2189999999999999</v>
          </cell>
          <cell r="AJ198">
            <v>-1.2000000000000011</v>
          </cell>
          <cell r="AK198">
            <v>-1.4999999999999998</v>
          </cell>
          <cell r="AL198">
            <v>-1.7999999999999998</v>
          </cell>
          <cell r="AM198">
            <v>-0.53400000000000003</v>
          </cell>
          <cell r="AN198">
            <v>-1.3230000000000004</v>
          </cell>
          <cell r="AO198">
            <v>-5.5640000000000001</v>
          </cell>
          <cell r="AP198">
            <v>-5.3000000000000007</v>
          </cell>
          <cell r="AQ198">
            <v>-3.3579999999999997</v>
          </cell>
          <cell r="AR198">
            <v>-2.5</v>
          </cell>
          <cell r="AS198">
            <v>0.13499999999999801</v>
          </cell>
          <cell r="AT198">
            <v>-1.8290000000000002</v>
          </cell>
          <cell r="AU198">
            <v>-4.0999999999999996</v>
          </cell>
          <cell r="AV198">
            <v>-5.3019999999999996</v>
          </cell>
          <cell r="AW198">
            <v>-2.0019999999999989</v>
          </cell>
          <cell r="AX198">
            <v>-4.4000000000000004</v>
          </cell>
          <cell r="AY198">
            <v>-3.399</v>
          </cell>
          <cell r="AZ198">
            <v>-6</v>
          </cell>
          <cell r="BA198">
            <v>-4.5999999999999996</v>
          </cell>
          <cell r="BB198">
            <v>-6.2999999999999989</v>
          </cell>
          <cell r="BC198">
            <v>-4.0000000000000009</v>
          </cell>
          <cell r="BD198">
            <v>-7.0009999999999977</v>
          </cell>
          <cell r="BE198">
            <v>-1.7489999999999952</v>
          </cell>
          <cell r="BF198">
            <v>-6.2050000000000001</v>
          </cell>
          <cell r="BG198">
            <v>-5.7310000000000008</v>
          </cell>
          <cell r="BH198">
            <v>-4.5519999999999996</v>
          </cell>
          <cell r="BI198">
            <v>-4.5200000000000005</v>
          </cell>
          <cell r="BJ198">
            <v>-4.6550000000000002</v>
          </cell>
          <cell r="BK198">
            <v>-5.0090000000000003</v>
          </cell>
          <cell r="BL198">
            <v>-3.9859999999999998</v>
          </cell>
          <cell r="BM198">
            <v>-3.8450000000000024</v>
          </cell>
          <cell r="BN198">
            <v>-3.6550000000000002</v>
          </cell>
          <cell r="BO198">
            <v>-5.7269999999999994</v>
          </cell>
          <cell r="BP198">
            <v>-5.3123750984660418</v>
          </cell>
          <cell r="BQ198">
            <v>-5.4935914595985285</v>
          </cell>
          <cell r="BR198">
            <v>-4.2106225005304472</v>
          </cell>
          <cell r="BS198">
            <v>-5.1056900810484498</v>
          </cell>
          <cell r="BT198">
            <v>-4.8996410879147554</v>
          </cell>
          <cell r="BU198">
            <v>-5.2717660184290027</v>
          </cell>
          <cell r="BV198">
            <v>-4.2294836505678406</v>
          </cell>
          <cell r="BW198">
            <v>-5.2365610088022141</v>
          </cell>
          <cell r="BX198">
            <v>-5.0891248165643077</v>
          </cell>
          <cell r="BY198">
            <v>-5.5431019733701623</v>
          </cell>
          <cell r="BZ198">
            <v>-4.4417246617850825</v>
          </cell>
          <cell r="CA198">
            <v>-5.4671084596328301</v>
          </cell>
          <cell r="CB198">
            <v>-5.2853915003428913</v>
          </cell>
          <cell r="CC198">
            <v>-5.7210855194107415</v>
          </cell>
        </row>
        <row r="199">
          <cell r="B199" t="str">
            <v>Minority interest</v>
          </cell>
          <cell r="C199" t="str">
            <v>INC_MINORITY</v>
          </cell>
          <cell r="D199" t="str">
            <v>USD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</row>
        <row r="200">
          <cell r="B200" t="str">
            <v>Net income (pre-preferred dividends)</v>
          </cell>
          <cell r="C200" t="str">
            <v>NI_PRE_PREF</v>
          </cell>
          <cell r="D200" t="str">
            <v>USD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24.196999999999992</v>
          </cell>
          <cell r="L200">
            <v>67.632999999999967</v>
          </cell>
          <cell r="M200">
            <v>112.88299999999998</v>
          </cell>
          <cell r="N200">
            <v>202.928</v>
          </cell>
          <cell r="O200">
            <v>288.41899999999998</v>
          </cell>
          <cell r="P200">
            <v>359.07910000000004</v>
          </cell>
          <cell r="Q200">
            <v>430.72600000000017</v>
          </cell>
          <cell r="R200">
            <v>555.92699999999968</v>
          </cell>
          <cell r="S200">
            <v>427.96600000000024</v>
          </cell>
          <cell r="T200">
            <v>360.137</v>
          </cell>
          <cell r="U200">
            <v>367.60574280091078</v>
          </cell>
          <cell r="V200">
            <v>370.26667407053026</v>
          </cell>
          <cell r="W200">
            <v>381.86715753678595</v>
          </cell>
          <cell r="X200">
            <v>397.3908926822595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11.369999999999992</v>
          </cell>
          <cell r="AE200">
            <v>10.275999999999991</v>
          </cell>
          <cell r="AF200">
            <v>19.707000000000015</v>
          </cell>
          <cell r="AG200">
            <v>26.280000000000008</v>
          </cell>
          <cell r="AH200">
            <v>24.634000000000015</v>
          </cell>
          <cell r="AI200">
            <v>23.413999999999998</v>
          </cell>
          <cell r="AJ200">
            <v>27.864999999999995</v>
          </cell>
          <cell r="AK200">
            <v>36.97</v>
          </cell>
          <cell r="AL200">
            <v>38.821000000000019</v>
          </cell>
          <cell r="AM200">
            <v>41.631000000000014</v>
          </cell>
          <cell r="AN200">
            <v>51.422000000000018</v>
          </cell>
          <cell r="AO200">
            <v>71.054000000000002</v>
          </cell>
          <cell r="AP200">
            <v>60.985000000000014</v>
          </cell>
          <cell r="AQ200">
            <v>63.433</v>
          </cell>
          <cell r="AR200">
            <v>73.221000000000018</v>
          </cell>
          <cell r="AS200">
            <v>90.78</v>
          </cell>
          <cell r="AT200">
            <v>84.295000000000002</v>
          </cell>
          <cell r="AU200">
            <v>83.250100000000032</v>
          </cell>
          <cell r="AV200">
            <v>91.249999999999972</v>
          </cell>
          <cell r="AW200">
            <v>100.28400000000001</v>
          </cell>
          <cell r="AX200">
            <v>86.138000000000034</v>
          </cell>
          <cell r="AY200">
            <v>99.88300000000001</v>
          </cell>
          <cell r="AZ200">
            <v>111.16199999999998</v>
          </cell>
          <cell r="BA200">
            <v>133.54299999999992</v>
          </cell>
          <cell r="BB200">
            <v>108.54500000000004</v>
          </cell>
          <cell r="BC200">
            <v>138.81900000000002</v>
          </cell>
          <cell r="BD200">
            <v>143.68400000000005</v>
          </cell>
          <cell r="BE200">
            <v>164.87899999999999</v>
          </cell>
          <cell r="BF200">
            <v>112.95700000000006</v>
          </cell>
          <cell r="BG200">
            <v>110.36099999999996</v>
          </cell>
          <cell r="BH200">
            <v>109.45499999999998</v>
          </cell>
          <cell r="BI200">
            <v>95.19300000000004</v>
          </cell>
          <cell r="BJ200">
            <v>76.646999999999963</v>
          </cell>
          <cell r="BK200">
            <v>88.268999999999991</v>
          </cell>
          <cell r="BL200">
            <v>87.613000000000014</v>
          </cell>
          <cell r="BM200">
            <v>107.60799999999993</v>
          </cell>
          <cell r="BN200">
            <v>81.960999999999984</v>
          </cell>
          <cell r="BO200">
            <v>98.947000000000003</v>
          </cell>
          <cell r="BP200">
            <v>91.783408218599533</v>
          </cell>
          <cell r="BQ200">
            <v>94.914334582311099</v>
          </cell>
          <cell r="BR200">
            <v>80.001827510078485</v>
          </cell>
          <cell r="BS200">
            <v>97.008111539920534</v>
          </cell>
          <cell r="BT200">
            <v>93.093180670380335</v>
          </cell>
          <cell r="BU200">
            <v>100.16355435015105</v>
          </cell>
          <cell r="BV200">
            <v>80.360189360788965</v>
          </cell>
          <cell r="BW200">
            <v>99.494659167242062</v>
          </cell>
          <cell r="BX200">
            <v>96.693371514721846</v>
          </cell>
          <cell r="BY200">
            <v>105.31893749403308</v>
          </cell>
          <cell r="BZ200">
            <v>84.392768573916555</v>
          </cell>
          <cell r="CA200">
            <v>103.87506073302377</v>
          </cell>
          <cell r="CB200">
            <v>100.42243850651492</v>
          </cell>
          <cell r="CC200">
            <v>108.70062486880408</v>
          </cell>
        </row>
        <row r="201">
          <cell r="B201" t="str">
            <v>Preferred dividends</v>
          </cell>
          <cell r="C201" t="str">
            <v>PREF_DIV</v>
          </cell>
          <cell r="D201" t="str">
            <v>USD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</row>
        <row r="202">
          <cell r="B202" t="str">
            <v>Net income (pre-exceptionals)</v>
          </cell>
          <cell r="C202" t="str">
            <v>NET_EARNING</v>
          </cell>
          <cell r="D202" t="str">
            <v>USD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24.196999999999992</v>
          </cell>
          <cell r="L202">
            <v>67.632999999999967</v>
          </cell>
          <cell r="M202">
            <v>112.88299999999998</v>
          </cell>
          <cell r="N202">
            <v>202.928</v>
          </cell>
          <cell r="O202">
            <v>288.41899999999998</v>
          </cell>
          <cell r="P202">
            <v>359.07910000000004</v>
          </cell>
          <cell r="Q202">
            <v>430.72600000000017</v>
          </cell>
          <cell r="R202">
            <v>555.92699999999968</v>
          </cell>
          <cell r="S202">
            <v>427.96600000000024</v>
          </cell>
          <cell r="T202">
            <v>360.137</v>
          </cell>
          <cell r="U202">
            <v>367.60574280091078</v>
          </cell>
          <cell r="V202">
            <v>370.26667407053026</v>
          </cell>
          <cell r="W202">
            <v>381.86715753678595</v>
          </cell>
          <cell r="X202">
            <v>397.3908926822595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11.369999999999992</v>
          </cell>
          <cell r="AE202">
            <v>10.275999999999991</v>
          </cell>
          <cell r="AF202">
            <v>19.707000000000015</v>
          </cell>
          <cell r="AG202">
            <v>26.280000000000008</v>
          </cell>
          <cell r="AH202">
            <v>24.634000000000015</v>
          </cell>
          <cell r="AI202">
            <v>23.413999999999998</v>
          </cell>
          <cell r="AJ202">
            <v>27.864999999999995</v>
          </cell>
          <cell r="AK202">
            <v>36.97</v>
          </cell>
          <cell r="AL202">
            <v>38.821000000000019</v>
          </cell>
          <cell r="AM202">
            <v>41.631000000000014</v>
          </cell>
          <cell r="AN202">
            <v>51.422000000000018</v>
          </cell>
          <cell r="AO202">
            <v>71.054000000000002</v>
          </cell>
          <cell r="AP202">
            <v>60.985000000000014</v>
          </cell>
          <cell r="AQ202">
            <v>63.433</v>
          </cell>
          <cell r="AR202">
            <v>73.221000000000018</v>
          </cell>
          <cell r="AS202">
            <v>90.78</v>
          </cell>
          <cell r="AT202">
            <v>84.295000000000002</v>
          </cell>
          <cell r="AU202">
            <v>83.250100000000032</v>
          </cell>
          <cell r="AV202">
            <v>91.249999999999972</v>
          </cell>
          <cell r="AW202">
            <v>100.28400000000001</v>
          </cell>
          <cell r="AX202">
            <v>86.138000000000034</v>
          </cell>
          <cell r="AY202">
            <v>99.88300000000001</v>
          </cell>
          <cell r="AZ202">
            <v>111.16199999999998</v>
          </cell>
          <cell r="BA202">
            <v>133.54299999999992</v>
          </cell>
          <cell r="BB202">
            <v>108.54500000000004</v>
          </cell>
          <cell r="BC202">
            <v>138.81900000000002</v>
          </cell>
          <cell r="BD202">
            <v>143.68400000000005</v>
          </cell>
          <cell r="BE202">
            <v>164.87899999999999</v>
          </cell>
          <cell r="BF202">
            <v>112.95700000000006</v>
          </cell>
          <cell r="BG202">
            <v>110.36099999999996</v>
          </cell>
          <cell r="BH202">
            <v>109.45499999999998</v>
          </cell>
          <cell r="BI202">
            <v>95.19300000000004</v>
          </cell>
          <cell r="BJ202">
            <v>76.646999999999963</v>
          </cell>
          <cell r="BK202">
            <v>88.268999999999991</v>
          </cell>
          <cell r="BL202">
            <v>87.613000000000014</v>
          </cell>
          <cell r="BM202">
            <v>107.60799999999993</v>
          </cell>
          <cell r="BN202">
            <v>81.960999999999984</v>
          </cell>
          <cell r="BO202">
            <v>98.947000000000003</v>
          </cell>
          <cell r="BP202">
            <v>91.783408218599533</v>
          </cell>
          <cell r="BQ202">
            <v>94.914334582311099</v>
          </cell>
          <cell r="BR202">
            <v>80.001827510078485</v>
          </cell>
          <cell r="BS202">
            <v>97.008111539920534</v>
          </cell>
          <cell r="BT202">
            <v>93.093180670380335</v>
          </cell>
          <cell r="BU202">
            <v>100.16355435015105</v>
          </cell>
          <cell r="BV202">
            <v>80.360189360788965</v>
          </cell>
          <cell r="BW202">
            <v>99.494659167242062</v>
          </cell>
          <cell r="BX202">
            <v>96.693371514721846</v>
          </cell>
          <cell r="BY202">
            <v>105.31893749403308</v>
          </cell>
          <cell r="BZ202">
            <v>84.392768573916555</v>
          </cell>
          <cell r="CA202">
            <v>103.87506073302377</v>
          </cell>
          <cell r="CB202">
            <v>100.42243850651492</v>
          </cell>
          <cell r="CC202">
            <v>108.70062486880408</v>
          </cell>
        </row>
        <row r="203">
          <cell r="B203" t="str">
            <v>Post-tax exceptionals</v>
          </cell>
          <cell r="C203" t="str">
            <v>TAX_EXC</v>
          </cell>
          <cell r="D203" t="str">
            <v>USD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-29.615000000000002</v>
          </cell>
          <cell r="L203">
            <v>-90.544999999999959</v>
          </cell>
          <cell r="M203">
            <v>-126.89799999999997</v>
          </cell>
          <cell r="N203">
            <v>-232.99599999999995</v>
          </cell>
          <cell r="O203">
            <v>-300.64099999999991</v>
          </cell>
          <cell r="P203">
            <v>-378.17900000000003</v>
          </cell>
          <cell r="Q203">
            <v>-392.48800000000023</v>
          </cell>
          <cell r="R203">
            <v>-348.79199999999963</v>
          </cell>
          <cell r="S203">
            <v>-543.20400000000018</v>
          </cell>
          <cell r="T203">
            <v>-510.48</v>
          </cell>
          <cell r="U203">
            <v>-484.58163713921499</v>
          </cell>
          <cell r="V203">
            <v>-380.54065502609524</v>
          </cell>
          <cell r="W203">
            <v>-234.50925546856888</v>
          </cell>
          <cell r="X203">
            <v>-294.0152450917501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-16.262</v>
          </cell>
          <cell r="AE203">
            <v>-11.656000000000001</v>
          </cell>
          <cell r="AF203">
            <v>-29.13</v>
          </cell>
          <cell r="AG203">
            <v>-33.497</v>
          </cell>
          <cell r="AH203">
            <v>-25.869</v>
          </cell>
          <cell r="AI203">
            <v>-25.145000000000003</v>
          </cell>
          <cell r="AJ203">
            <v>-35.5</v>
          </cell>
          <cell r="AK203">
            <v>-40.383999999999993</v>
          </cell>
          <cell r="AL203">
            <v>-54.246000000000002</v>
          </cell>
          <cell r="AM203">
            <v>-68.421999999999997</v>
          </cell>
          <cell r="AN203">
            <v>-61.287999999999997</v>
          </cell>
          <cell r="AO203">
            <v>-49.040000000000006</v>
          </cell>
          <cell r="AP203">
            <v>-85.534999999999997</v>
          </cell>
          <cell r="AQ203">
            <v>-56.356000000000002</v>
          </cell>
          <cell r="AR203">
            <v>-74.259999999999991</v>
          </cell>
          <cell r="AS203">
            <v>-84.49</v>
          </cell>
          <cell r="AT203">
            <v>-88.573000000000008</v>
          </cell>
          <cell r="AU203">
            <v>-98.646999999999991</v>
          </cell>
          <cell r="AV203">
            <v>-92.779999999999987</v>
          </cell>
          <cell r="AW203">
            <v>-98.179000000000002</v>
          </cell>
          <cell r="AX203">
            <v>-86.147000000000006</v>
          </cell>
          <cell r="AY203">
            <v>-98.147999999999996</v>
          </cell>
          <cell r="AZ203">
            <v>-69.540999999999997</v>
          </cell>
          <cell r="BA203">
            <v>-138.65199999999999</v>
          </cell>
          <cell r="BB203">
            <v>-99.205000000000013</v>
          </cell>
          <cell r="BC203">
            <v>-137.92900000000003</v>
          </cell>
          <cell r="BD203">
            <v>-64.420000000000016</v>
          </cell>
          <cell r="BE203">
            <v>-47.238</v>
          </cell>
          <cell r="BF203">
            <v>-135.053</v>
          </cell>
          <cell r="BG203">
            <v>-136.209</v>
          </cell>
          <cell r="BH203">
            <v>-144.429</v>
          </cell>
          <cell r="BI203">
            <v>-127.51300000000001</v>
          </cell>
          <cell r="BJ203">
            <v>-132.05999999999997</v>
          </cell>
          <cell r="BK203">
            <v>-127.49599999999998</v>
          </cell>
          <cell r="BL203">
            <v>-141.85999999999999</v>
          </cell>
          <cell r="BM203">
            <v>-109.06399999999999</v>
          </cell>
          <cell r="BN203">
            <v>-132.45599999999999</v>
          </cell>
          <cell r="BO203">
            <v>-113.045</v>
          </cell>
          <cell r="BP203">
            <v>-128.8546568399176</v>
          </cell>
          <cell r="BQ203">
            <v>-110.22598029929719</v>
          </cell>
          <cell r="BR203">
            <v>-106.26270638451312</v>
          </cell>
          <cell r="BS203">
            <v>-80.803489744895003</v>
          </cell>
          <cell r="BT203">
            <v>-105.12228251662506</v>
          </cell>
          <cell r="BU203">
            <v>-88.352176380062176</v>
          </cell>
          <cell r="BV203">
            <v>-83.427394851319846</v>
          </cell>
          <cell r="BW203">
            <v>-66.096816456423085</v>
          </cell>
          <cell r="BX203">
            <v>-91.554365585997488</v>
          </cell>
          <cell r="BY203">
            <v>-75.512945575187729</v>
          </cell>
          <cell r="BZ203">
            <v>-77.578864510404912</v>
          </cell>
          <cell r="CA203">
            <v>-60.204495876307533</v>
          </cell>
          <cell r="CB203">
            <v>-86.125740877472026</v>
          </cell>
          <cell r="CC203">
            <v>-70.106143827565489</v>
          </cell>
        </row>
        <row r="204">
          <cell r="B204" t="str">
            <v>Net income (post-exceptionals)</v>
          </cell>
          <cell r="C204" t="str">
            <v>NET_INC</v>
          </cell>
          <cell r="D204" t="str">
            <v>USD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-5.4180000000000108</v>
          </cell>
          <cell r="L204">
            <v>-22.911999999999995</v>
          </cell>
          <cell r="M204">
            <v>-14.014999999999986</v>
          </cell>
          <cell r="N204">
            <v>-30.067999999999952</v>
          </cell>
          <cell r="O204">
            <v>-12.221999999999948</v>
          </cell>
          <cell r="P204">
            <v>-19.099899999999991</v>
          </cell>
          <cell r="Q204">
            <v>38.237999999999964</v>
          </cell>
          <cell r="R204">
            <v>207.13500000000005</v>
          </cell>
          <cell r="S204">
            <v>-115.23799999999997</v>
          </cell>
          <cell r="T204">
            <v>-150.34300000000005</v>
          </cell>
          <cell r="U204">
            <v>-116.97589433830419</v>
          </cell>
          <cell r="V204">
            <v>-10.273980955564973</v>
          </cell>
          <cell r="W204">
            <v>147.35790206821707</v>
          </cell>
          <cell r="X204">
            <v>103.37564759050937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-4.8920000000000083</v>
          </cell>
          <cell r="AE204">
            <v>-1.3800000000000094</v>
          </cell>
          <cell r="AF204">
            <v>-9.4229999999999841</v>
          </cell>
          <cell r="AG204">
            <v>-7.2169999999999908</v>
          </cell>
          <cell r="AH204">
            <v>-1.2349999999999861</v>
          </cell>
          <cell r="AI204">
            <v>-1.7310000000000034</v>
          </cell>
          <cell r="AJ204">
            <v>-7.6350000000000025</v>
          </cell>
          <cell r="AK204">
            <v>-3.4139999999999953</v>
          </cell>
          <cell r="AL204">
            <v>-15.424999999999983</v>
          </cell>
          <cell r="AM204">
            <v>-26.790999999999983</v>
          </cell>
          <cell r="AN204">
            <v>-9.8659999999999766</v>
          </cell>
          <cell r="AO204">
            <v>22.013999999999992</v>
          </cell>
          <cell r="AP204">
            <v>-24.549999999999976</v>
          </cell>
          <cell r="AQ204">
            <v>7.0770000000000008</v>
          </cell>
          <cell r="AR204">
            <v>-1.0389999999999731</v>
          </cell>
          <cell r="AS204">
            <v>6.2900000000000063</v>
          </cell>
          <cell r="AT204">
            <v>-4.2780000000000031</v>
          </cell>
          <cell r="AU204">
            <v>-15.396899999999967</v>
          </cell>
          <cell r="AV204">
            <v>-1.530000000000022</v>
          </cell>
          <cell r="AW204">
            <v>2.1050000000000022</v>
          </cell>
          <cell r="AX204">
            <v>-8.9999999999674785E-3</v>
          </cell>
          <cell r="AY204">
            <v>1.7350000000000159</v>
          </cell>
          <cell r="AZ204">
            <v>41.620999999999981</v>
          </cell>
          <cell r="BA204">
            <v>-5.109000000000063</v>
          </cell>
          <cell r="BB204">
            <v>9.3400000000000247</v>
          </cell>
          <cell r="BC204">
            <v>0.88999999999999346</v>
          </cell>
          <cell r="BD204">
            <v>79.264000000000038</v>
          </cell>
          <cell r="BE204">
            <v>117.64099999999999</v>
          </cell>
          <cell r="BF204">
            <v>-22.095999999999933</v>
          </cell>
          <cell r="BG204">
            <v>-25.848000000000056</v>
          </cell>
          <cell r="BH204">
            <v>-34.974000000000011</v>
          </cell>
          <cell r="BI204">
            <v>-32.319999999999965</v>
          </cell>
          <cell r="BJ204">
            <v>-55.413000000000018</v>
          </cell>
          <cell r="BK204">
            <v>-39.22699999999999</v>
          </cell>
          <cell r="BL204">
            <v>-54.246999999999971</v>
          </cell>
          <cell r="BM204">
            <v>-1.4560000000000599</v>
          </cell>
          <cell r="BN204">
            <v>-50.495000000000005</v>
          </cell>
          <cell r="BO204">
            <v>-14.098000000000004</v>
          </cell>
          <cell r="BP204">
            <v>-37.071248621318063</v>
          </cell>
          <cell r="BQ204">
            <v>-15.311645716986094</v>
          </cell>
          <cell r="BR204">
            <v>-26.260878874434638</v>
          </cell>
          <cell r="BS204">
            <v>16.204621795025531</v>
          </cell>
          <cell r="BT204">
            <v>-12.029101846244725</v>
          </cell>
          <cell r="BU204">
            <v>11.811377970088866</v>
          </cell>
          <cell r="BV204">
            <v>-3.0672054905308856</v>
          </cell>
          <cell r="BW204">
            <v>33.397842710818985</v>
          </cell>
          <cell r="BX204">
            <v>5.1390059287243517</v>
          </cell>
          <cell r="BY204">
            <v>29.805991918845358</v>
          </cell>
          <cell r="BZ204">
            <v>6.8139040635116483</v>
          </cell>
          <cell r="CA204">
            <v>43.67056485671624</v>
          </cell>
          <cell r="CB204">
            <v>14.296697629042894</v>
          </cell>
          <cell r="CC204">
            <v>38.594481041238595</v>
          </cell>
        </row>
        <row r="205">
          <cell r="B205" t="str">
            <v>EPS (pre-exceptionals, basic)</v>
          </cell>
          <cell r="C205" t="str">
            <v>EPS</v>
          </cell>
          <cell r="D205" t="str">
            <v>USD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0.21916232476728087</v>
          </cell>
          <cell r="L205">
            <v>0.41269705669680018</v>
          </cell>
          <cell r="M205">
            <v>0.63888232522536159</v>
          </cell>
          <cell r="N205">
            <v>0.96732914088093935</v>
          </cell>
          <cell r="O205">
            <v>1.1371027277431436</v>
          </cell>
          <cell r="P205">
            <v>1.2493586269824632</v>
          </cell>
          <cell r="Q205">
            <v>1.4248166779825859</v>
          </cell>
          <cell r="R205">
            <v>1.8147296399606312</v>
          </cell>
          <cell r="S205">
            <v>1.3646559510342959</v>
          </cell>
          <cell r="T205">
            <v>1.1453409511936432</v>
          </cell>
          <cell r="U205">
            <v>1.1563081711954495</v>
          </cell>
          <cell r="V205">
            <v>1.1865896258577955</v>
          </cell>
          <cell r="W205">
            <v>1.2139625750309584</v>
          </cell>
          <cell r="X205">
            <v>1.2531935291856189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7.2703323123749053E-2</v>
          </cell>
          <cell r="AE205">
            <v>6.2885922879680742E-2</v>
          </cell>
          <cell r="AF205">
            <v>0.11766637608817673</v>
          </cell>
          <cell r="AG205">
            <v>0.15620170704453062</v>
          </cell>
          <cell r="AH205">
            <v>0.145329046340816</v>
          </cell>
          <cell r="AI205">
            <v>0.13632843659569016</v>
          </cell>
          <cell r="AJ205">
            <v>0.15449998891082078</v>
          </cell>
          <cell r="AK205">
            <v>0.19968133084879416</v>
          </cell>
          <cell r="AL205">
            <v>0.19956510116795537</v>
          </cell>
          <cell r="AM205">
            <v>0.20175141023901377</v>
          </cell>
          <cell r="AN205">
            <v>0.24064619085280542</v>
          </cell>
          <cell r="AO205">
            <v>0.31640304941042358</v>
          </cell>
          <cell r="AP205">
            <v>0.25815177131440042</v>
          </cell>
          <cell r="AQ205">
            <v>0.25306794969998725</v>
          </cell>
          <cell r="AR205">
            <v>0.28080920421860028</v>
          </cell>
          <cell r="AS205">
            <v>0.34008661381924982</v>
          </cell>
          <cell r="AT205">
            <v>0.30205899637364375</v>
          </cell>
          <cell r="AU205">
            <v>0.29211176375643005</v>
          </cell>
          <cell r="AV205">
            <v>0.31291793834230641</v>
          </cell>
          <cell r="AW205">
            <v>0.34113569025516122</v>
          </cell>
          <cell r="AX205">
            <v>0.28844099613907387</v>
          </cell>
          <cell r="AY205">
            <v>0.3319066781419367</v>
          </cell>
          <cell r="AZ205">
            <v>0.36675024744308798</v>
          </cell>
          <cell r="BA205">
            <v>0.4356448240202776</v>
          </cell>
          <cell r="BB205">
            <v>0.35704300173349002</v>
          </cell>
          <cell r="BC205">
            <v>0.4547238291153754</v>
          </cell>
          <cell r="BD205">
            <v>0.46838306722387762</v>
          </cell>
          <cell r="BE205">
            <v>0.53305938759872873</v>
          </cell>
          <cell r="BF205">
            <v>0.36138029439711317</v>
          </cell>
          <cell r="BG205">
            <v>0.34982708504372784</v>
          </cell>
          <cell r="BH205">
            <v>0.34699040391071545</v>
          </cell>
          <cell r="BI205">
            <v>0.30614194195739436</v>
          </cell>
          <cell r="BJ205">
            <v>0.24346447788881184</v>
          </cell>
          <cell r="BK205">
            <v>0.287902854924933</v>
          </cell>
          <cell r="BL205">
            <v>0.27585088630710625</v>
          </cell>
          <cell r="BM205">
            <v>0.337620205506314</v>
          </cell>
          <cell r="BN205">
            <v>0.25473425102019881</v>
          </cell>
          <cell r="BO205">
            <v>0.30645226230259631</v>
          </cell>
          <cell r="BP205">
            <v>0.28995290717245803</v>
          </cell>
          <cell r="BQ205">
            <v>0.30570461353740019</v>
          </cell>
          <cell r="BR205">
            <v>0.25715609119705873</v>
          </cell>
          <cell r="BS205">
            <v>0.31119434166947701</v>
          </cell>
          <cell r="BT205">
            <v>0.29803567685417692</v>
          </cell>
          <cell r="BU205">
            <v>0.32002718346312553</v>
          </cell>
          <cell r="BV205">
            <v>0.25623878148640528</v>
          </cell>
          <cell r="BW205">
            <v>0.31661424863521637</v>
          </cell>
          <cell r="BX205">
            <v>0.30708187205239901</v>
          </cell>
          <cell r="BY205">
            <v>0.33380339171238166</v>
          </cell>
          <cell r="BZ205">
            <v>0.2669416383557664</v>
          </cell>
          <cell r="CA205">
            <v>0.3279058765129419</v>
          </cell>
          <cell r="CB205">
            <v>0.31637015339971647</v>
          </cell>
          <cell r="CC205">
            <v>0.34176188529585377</v>
          </cell>
        </row>
        <row r="206">
          <cell r="B206" t="str">
            <v>EPS (pre-exceptionals, diluted)</v>
          </cell>
          <cell r="C206" t="str">
            <v>EPS_FUL_DIL</v>
          </cell>
          <cell r="D206" t="str">
            <v>USD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0.20406321683983261</v>
          </cell>
          <cell r="L206">
            <v>0.3785395558528164</v>
          </cell>
          <cell r="M206">
            <v>0.57467218007409748</v>
          </cell>
          <cell r="N206">
            <v>0.88012690468161614</v>
          </cell>
          <cell r="O206">
            <v>1.0571672057839805</v>
          </cell>
          <cell r="P206">
            <v>1.2349524613646485</v>
          </cell>
          <cell r="Q206">
            <v>1.3919846945865508</v>
          </cell>
          <cell r="R206">
            <v>1.7289499526109084</v>
          </cell>
          <cell r="S206">
            <v>1.3376497845290707</v>
          </cell>
          <cell r="T206">
            <v>1.1192634318791033</v>
          </cell>
          <cell r="U206">
            <v>1.1446898214169319</v>
          </cell>
          <cell r="V206">
            <v>1.179070303569796</v>
          </cell>
          <cell r="W206">
            <v>1.20633102835742</v>
          </cell>
          <cell r="X206">
            <v>1.2453780695560095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6.70701493593827E-2</v>
          </cell>
          <cell r="AE206">
            <v>5.6928540167417281E-2</v>
          </cell>
          <cell r="AF206">
            <v>0.10740972884589189</v>
          </cell>
          <cell r="AG206">
            <v>0.14505953070923516</v>
          </cell>
          <cell r="AH206">
            <v>0.13286373835001736</v>
          </cell>
          <cell r="AI206">
            <v>0.12275026868332065</v>
          </cell>
          <cell r="AJ206">
            <v>0.13954408421221315</v>
          </cell>
          <cell r="AK206">
            <v>0.17614659665907509</v>
          </cell>
          <cell r="AL206">
            <v>0.17982342369050056</v>
          </cell>
          <cell r="AM206">
            <v>0.18408089990979684</v>
          </cell>
          <cell r="AN206">
            <v>0.22003234888875584</v>
          </cell>
          <cell r="AO206">
            <v>0.28822228982861781</v>
          </cell>
          <cell r="AP206">
            <v>0.23915311132374401</v>
          </cell>
          <cell r="AQ206">
            <v>0.23564659511789202</v>
          </cell>
          <cell r="AR206">
            <v>0.26043300575135786</v>
          </cell>
          <cell r="AS206">
            <v>0.31747030928700326</v>
          </cell>
          <cell r="AT206">
            <v>0.30205899637364375</v>
          </cell>
          <cell r="AU206">
            <v>0.29211176375643005</v>
          </cell>
          <cell r="AV206">
            <v>0.31291793834230641</v>
          </cell>
          <cell r="AW206">
            <v>0.32625202516738133</v>
          </cell>
          <cell r="AX206">
            <v>0.28844099613907387</v>
          </cell>
          <cell r="AY206">
            <v>0.31733469735287023</v>
          </cell>
          <cell r="AZ206">
            <v>0.34978382766628269</v>
          </cell>
          <cell r="BA206">
            <v>0.4356448240202776</v>
          </cell>
          <cell r="BB206">
            <v>0.33863590985099973</v>
          </cell>
          <cell r="BC206">
            <v>0.43025706510621686</v>
          </cell>
          <cell r="BD206">
            <v>0.44822949909377069</v>
          </cell>
          <cell r="BE206">
            <v>0.5113732228370097</v>
          </cell>
          <cell r="BF206">
            <v>0.3491834343671657</v>
          </cell>
          <cell r="BG206">
            <v>0.34982708504372784</v>
          </cell>
          <cell r="BH206">
            <v>0.33864036458252761</v>
          </cell>
          <cell r="BI206">
            <v>0.29975060930680736</v>
          </cell>
          <cell r="BJ206">
            <v>0.24143677038511685</v>
          </cell>
          <cell r="BK206">
            <v>0.27611933295169805</v>
          </cell>
          <cell r="BL206">
            <v>0.27137454351724805</v>
          </cell>
          <cell r="BM206">
            <v>0.32901407072665101</v>
          </cell>
          <cell r="BN206">
            <v>0.24935805383829038</v>
          </cell>
          <cell r="BO206">
            <v>0.30457507487633473</v>
          </cell>
          <cell r="BP206">
            <v>0.28814147474471896</v>
          </cell>
          <cell r="BQ206">
            <v>0.30375768265982089</v>
          </cell>
          <cell r="BR206">
            <v>0.25552161863571277</v>
          </cell>
          <cell r="BS206">
            <v>0.30922035239467527</v>
          </cell>
          <cell r="BT206">
            <v>0.29614893001749265</v>
          </cell>
          <cell r="BU206">
            <v>0.31800526087895442</v>
          </cell>
          <cell r="BV206">
            <v>0.25462310355580725</v>
          </cell>
          <cell r="BW206">
            <v>0.31462186637416423</v>
          </cell>
          <cell r="BX206">
            <v>0.30515333197353689</v>
          </cell>
          <cell r="BY206">
            <v>0.33171121909887685</v>
          </cell>
          <cell r="BZ206">
            <v>0.26527187330084778</v>
          </cell>
          <cell r="CA206">
            <v>0.32585886387207635</v>
          </cell>
          <cell r="CB206">
            <v>0.31439909674177297</v>
          </cell>
          <cell r="CC206">
            <v>0.33963688248730733</v>
          </cell>
        </row>
        <row r="207">
          <cell r="B207" t="str">
            <v>EPS (post-exceptionals, basic)</v>
          </cell>
          <cell r="C207" t="str">
            <v>EPS_POST_BASIC</v>
          </cell>
          <cell r="D207" t="str">
            <v>USD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-4.9073086564000931E-2</v>
          </cell>
          <cell r="L207">
            <v>-0.13980919023312716</v>
          </cell>
          <cell r="M207">
            <v>-7.9320498108957374E-2</v>
          </cell>
          <cell r="N207">
            <v>-0.14332991311207935</v>
          </cell>
          <cell r="O207">
            <v>-4.8185693516989668E-2</v>
          </cell>
          <cell r="P207">
            <v>-6.6455064746186399E-2</v>
          </cell>
          <cell r="Q207">
            <v>0.12648909082037779</v>
          </cell>
          <cell r="R207">
            <v>0.6761571644716764</v>
          </cell>
          <cell r="S207">
            <v>-0.36745961708474523</v>
          </cell>
          <cell r="T207">
            <v>-0.47813469492250432</v>
          </cell>
          <cell r="U207">
            <v>-0.36794904624091068</v>
          </cell>
          <cell r="V207">
            <v>-3.2924916207316447E-2</v>
          </cell>
          <cell r="W207">
            <v>0.46845342605474022</v>
          </cell>
          <cell r="X207">
            <v>0.3260006583477062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-3.1280972446911276E-2</v>
          </cell>
          <cell r="AE207">
            <v>-8.4451706475243363E-3</v>
          </cell>
          <cell r="AF207">
            <v>-5.6262762565529333E-2</v>
          </cell>
          <cell r="AG207">
            <v>-4.2896031953591159E-2</v>
          </cell>
          <cell r="AH207">
            <v>-7.2859207692987588E-3</v>
          </cell>
          <cell r="AI207">
            <v>-1.0078778668623051E-2</v>
          </cell>
          <cell r="AJ207">
            <v>-4.2332941515669027E-2</v>
          </cell>
          <cell r="AK207">
            <v>-1.8439601393502363E-2</v>
          </cell>
          <cell r="AL207">
            <v>-7.9294497450238435E-2</v>
          </cell>
          <cell r="AM207">
            <v>-0.12983406672223613</v>
          </cell>
          <cell r="AN207">
            <v>-4.6171197521562207E-2</v>
          </cell>
          <cell r="AO207">
            <v>9.8028214171208675E-2</v>
          </cell>
          <cell r="AP207">
            <v>-0.10392106232300603</v>
          </cell>
          <cell r="AQ207">
            <v>2.8233914209115283E-2</v>
          </cell>
          <cell r="AR207">
            <v>-3.9846596356662434E-3</v>
          </cell>
          <cell r="AS207">
            <v>2.3564053766502353E-2</v>
          </cell>
          <cell r="AT207">
            <v>-1.5329597087448233E-2</v>
          </cell>
          <cell r="AU207">
            <v>-5.4025347902060976E-2</v>
          </cell>
          <cell r="AV207">
            <v>-5.2467336511094337E-3</v>
          </cell>
          <cell r="AW207">
            <v>7.1605702603318088E-3</v>
          </cell>
          <cell r="AX207">
            <v>-3.0137325747547923E-5</v>
          </cell>
          <cell r="AY207">
            <v>5.7653262975307651E-3</v>
          </cell>
          <cell r="AZ207">
            <v>0.13731771692510716</v>
          </cell>
          <cell r="BA207">
            <v>-1.666661229656086E-2</v>
          </cell>
          <cell r="BB207">
            <v>3.0722572538493753E-2</v>
          </cell>
          <cell r="BC207">
            <v>2.9153372946979957E-3</v>
          </cell>
          <cell r="BD207">
            <v>0.258385870663633</v>
          </cell>
          <cell r="BE207">
            <v>0.38033733475155745</v>
          </cell>
          <cell r="BF207">
            <v>-7.0691138973225057E-2</v>
          </cell>
          <cell r="BG207">
            <v>-8.193411163554426E-2</v>
          </cell>
          <cell r="BH207">
            <v>-0.110873348740335</v>
          </cell>
          <cell r="BI207">
            <v>-0.10394154574457125</v>
          </cell>
          <cell r="BJ207">
            <v>-0.17601598383828124</v>
          </cell>
          <cell r="BK207">
            <v>-0.12794486501648761</v>
          </cell>
          <cell r="BL207">
            <v>-0.17079751896980563</v>
          </cell>
          <cell r="BM207">
            <v>-4.5682014275631334E-3</v>
          </cell>
          <cell r="BN207">
            <v>-0.15693812917442374</v>
          </cell>
          <cell r="BO207">
            <v>-4.3663415706812779E-2</v>
          </cell>
          <cell r="BP207">
            <v>-0.11711175820213142</v>
          </cell>
          <cell r="BQ207">
            <v>-4.9316478455354175E-2</v>
          </cell>
          <cell r="BR207">
            <v>-8.4412383728337689E-2</v>
          </cell>
          <cell r="BS207">
            <v>5.1983143795461206E-2</v>
          </cell>
          <cell r="BT207">
            <v>-3.8510892901890671E-2</v>
          </cell>
          <cell r="BU207">
            <v>3.7737898271580743E-2</v>
          </cell>
          <cell r="BV207">
            <v>-9.7801785151782755E-3</v>
          </cell>
          <cell r="BW207">
            <v>0.10627940197421758</v>
          </cell>
          <cell r="BX207">
            <v>1.6320617808230853E-2</v>
          </cell>
          <cell r="BY207">
            <v>9.4468681821121739E-2</v>
          </cell>
          <cell r="BZ207">
            <v>2.1552968874574752E-2</v>
          </cell>
          <cell r="CA207">
            <v>0.13785633188664195</v>
          </cell>
          <cell r="CB207">
            <v>4.5040217000070458E-2</v>
          </cell>
          <cell r="CC207">
            <v>0.12134357662238436</v>
          </cell>
        </row>
        <row r="208">
          <cell r="B208" t="str">
            <v>EPS (post-exceptionals, diluted)</v>
          </cell>
          <cell r="C208" t="str">
            <v>FULLY_DIL_EPS</v>
          </cell>
          <cell r="D208" t="str">
            <v>USD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-4.5692214276076198E-2</v>
          </cell>
          <cell r="L208">
            <v>-0.12823766953557778</v>
          </cell>
          <cell r="M208">
            <v>-7.1348481203887829E-2</v>
          </cell>
          <cell r="N208">
            <v>-0.13040908977552035</v>
          </cell>
          <cell r="O208">
            <v>-4.4798357906697388E-2</v>
          </cell>
          <cell r="P208">
            <v>-6.5688781432332422E-2</v>
          </cell>
          <cell r="Q208">
            <v>0.12357440867651467</v>
          </cell>
          <cell r="R208">
            <v>0.6441961776169548</v>
          </cell>
          <cell r="S208">
            <v>-0.36018769217545532</v>
          </cell>
          <cell r="T208">
            <v>-0.46724835864962516</v>
          </cell>
          <cell r="U208">
            <v>-0.36425196891637773</v>
          </cell>
          <cell r="V208">
            <v>-3.2716273681818876E-2</v>
          </cell>
          <cell r="W208">
            <v>0.46550850480358502</v>
          </cell>
          <cell r="X208">
            <v>0.32396757652498226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-2.8857270946886626E-2</v>
          </cell>
          <cell r="AE208">
            <v>-7.6451328757334031E-3</v>
          </cell>
          <cell r="AF208">
            <v>-5.1358495707862023E-2</v>
          </cell>
          <cell r="AG208">
            <v>-3.9836173254510977E-2</v>
          </cell>
          <cell r="AH208">
            <v>-6.6609855022436255E-3</v>
          </cell>
          <cell r="AI208">
            <v>-9.0749429867100235E-3</v>
          </cell>
          <cell r="AJ208">
            <v>-3.8235028995522981E-2</v>
          </cell>
          <cell r="AK208">
            <v>-1.6266282958995983E-2</v>
          </cell>
          <cell r="AL208">
            <v>-7.1450408552741207E-2</v>
          </cell>
          <cell r="AM208">
            <v>-0.11846247722810795</v>
          </cell>
          <cell r="AN208">
            <v>-4.2216155616982214E-2</v>
          </cell>
          <cell r="AO208">
            <v>8.929723151810158E-2</v>
          </cell>
          <cell r="AP208">
            <v>-9.6272999639221257E-2</v>
          </cell>
          <cell r="AQ208">
            <v>2.6290274047409423E-2</v>
          </cell>
          <cell r="AR208">
            <v>-3.6955230463344359E-3</v>
          </cell>
          <cell r="AS208">
            <v>2.1997006448724966E-2</v>
          </cell>
          <cell r="AT208">
            <v>-1.5329597087448233E-2</v>
          </cell>
          <cell r="AU208">
            <v>-5.4025347902060976E-2</v>
          </cell>
          <cell r="AV208">
            <v>-5.2467336511094337E-3</v>
          </cell>
          <cell r="AW208">
            <v>6.8481563656948106E-3</v>
          </cell>
          <cell r="AX208">
            <v>-3.0137325747547923E-5</v>
          </cell>
          <cell r="AY208">
            <v>5.5122062804204399E-3</v>
          </cell>
          <cell r="AZ208">
            <v>0.13096519216367417</v>
          </cell>
          <cell r="BA208">
            <v>-1.666661229656086E-2</v>
          </cell>
          <cell r="BB208">
            <v>2.9138692689744755E-2</v>
          </cell>
          <cell r="BC208">
            <v>2.7584753379906938E-3</v>
          </cell>
          <cell r="BD208">
            <v>0.24726805361883469</v>
          </cell>
          <cell r="BE208">
            <v>0.36486427809344218</v>
          </cell>
          <cell r="BF208">
            <v>-6.8305259220560618E-2</v>
          </cell>
          <cell r="BG208">
            <v>-8.193411163554426E-2</v>
          </cell>
          <cell r="BH208">
            <v>-0.10820527258607944</v>
          </cell>
          <cell r="BI208">
            <v>-0.1017715556059374</v>
          </cell>
          <cell r="BJ208">
            <v>-0.17601598383828124</v>
          </cell>
          <cell r="BK208">
            <v>-0.12794486501648761</v>
          </cell>
          <cell r="BL208">
            <v>-0.17079751896980563</v>
          </cell>
          <cell r="BM208">
            <v>-4.5682014275631334E-3</v>
          </cell>
          <cell r="BN208">
            <v>-0.15693812917442374</v>
          </cell>
          <cell r="BO208">
            <v>-4.3663415706812779E-2</v>
          </cell>
          <cell r="BP208">
            <v>-0.11711175820213142</v>
          </cell>
          <cell r="BQ208">
            <v>-4.9316478455354175E-2</v>
          </cell>
          <cell r="BR208">
            <v>-8.4412383728337689E-2</v>
          </cell>
          <cell r="BS208">
            <v>5.1653400755236827E-2</v>
          </cell>
          <cell r="BT208">
            <v>-3.8510892901890671E-2</v>
          </cell>
          <cell r="BU208">
            <v>3.7499471310568369E-2</v>
          </cell>
          <cell r="BV208">
            <v>-9.7801785151782755E-3</v>
          </cell>
          <cell r="BW208">
            <v>0.10561060959951737</v>
          </cell>
          <cell r="BX208">
            <v>1.6218120824789274E-2</v>
          </cell>
          <cell r="BY208">
            <v>9.3876582418158355E-2</v>
          </cell>
          <cell r="BZ208">
            <v>2.1418151412307771E-2</v>
          </cell>
          <cell r="CA208">
            <v>0.13699573842306562</v>
          </cell>
          <cell r="CB208">
            <v>4.4759606396828612E-2</v>
          </cell>
          <cell r="CC208">
            <v>0.12058908803774181</v>
          </cell>
        </row>
        <row r="209">
          <cell r="B209" t="str">
            <v>Common dividends paid</v>
          </cell>
          <cell r="C209" t="str">
            <v>COMMON_DIV_PAID</v>
          </cell>
          <cell r="D209" t="str">
            <v>USD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</row>
        <row r="210">
          <cell r="B210" t="str">
            <v>DPS, dividend per share</v>
          </cell>
          <cell r="C210" t="str">
            <v>DPS</v>
          </cell>
          <cell r="D210" t="str">
            <v>USD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</row>
        <row r="211">
          <cell r="B211" t="str">
            <v>Weighted average shares outstanding, basic</v>
          </cell>
          <cell r="C211" t="str">
            <v>SH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110.40675000000002</v>
          </cell>
          <cell r="L211">
            <v>163.88050000000001</v>
          </cell>
          <cell r="M211">
            <v>176.68824999999998</v>
          </cell>
          <cell r="N211">
            <v>209.78174999999999</v>
          </cell>
          <cell r="O211">
            <v>253.64375000000001</v>
          </cell>
          <cell r="P211">
            <v>287.41075000000001</v>
          </cell>
          <cell r="Q211">
            <v>302.30275</v>
          </cell>
          <cell r="R211">
            <v>306.3415</v>
          </cell>
          <cell r="S211">
            <v>313.60725000000002</v>
          </cell>
          <cell r="T211">
            <v>314.43650000000002</v>
          </cell>
          <cell r="U211">
            <v>317.91329678217312</v>
          </cell>
          <cell r="V211">
            <v>312.04273659721355</v>
          </cell>
          <cell r="W211">
            <v>314.56254532974179</v>
          </cell>
          <cell r="X211">
            <v>317.10257308821394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156.38900000000001</v>
          </cell>
          <cell r="AE211">
            <v>163.40700000000001</v>
          </cell>
          <cell r="AF211">
            <v>167.482</v>
          </cell>
          <cell r="AG211">
            <v>168.244</v>
          </cell>
          <cell r="AH211">
            <v>169.505</v>
          </cell>
          <cell r="AI211">
            <v>171.74700000000001</v>
          </cell>
          <cell r="AJ211">
            <v>180.35599999999999</v>
          </cell>
          <cell r="AK211">
            <v>185.14500000000001</v>
          </cell>
          <cell r="AL211">
            <v>194.52799999999999</v>
          </cell>
          <cell r="AM211">
            <v>206.34800000000001</v>
          </cell>
          <cell r="AN211">
            <v>213.68299999999999</v>
          </cell>
          <cell r="AO211">
            <v>224.56800000000001</v>
          </cell>
          <cell r="AP211">
            <v>236.23699999999999</v>
          </cell>
          <cell r="AQ211">
            <v>250.65600000000001</v>
          </cell>
          <cell r="AR211">
            <v>260.75</v>
          </cell>
          <cell r="AS211">
            <v>266.93200000000002</v>
          </cell>
          <cell r="AT211">
            <v>279.06799999999998</v>
          </cell>
          <cell r="AU211">
            <v>284.99400000000003</v>
          </cell>
          <cell r="AV211">
            <v>291.61</v>
          </cell>
          <cell r="AW211">
            <v>293.971</v>
          </cell>
          <cell r="AX211">
            <v>298.63299999999998</v>
          </cell>
          <cell r="AY211">
            <v>300.93700000000001</v>
          </cell>
          <cell r="AZ211">
            <v>303.10000000000002</v>
          </cell>
          <cell r="BA211">
            <v>306.541</v>
          </cell>
          <cell r="BB211">
            <v>304.01100000000002</v>
          </cell>
          <cell r="BC211">
            <v>305.28199999999998</v>
          </cell>
          <cell r="BD211">
            <v>306.76600000000002</v>
          </cell>
          <cell r="BE211">
            <v>309.30700000000002</v>
          </cell>
          <cell r="BF211">
            <v>312.57100000000003</v>
          </cell>
          <cell r="BG211">
            <v>315.47300000000001</v>
          </cell>
          <cell r="BH211">
            <v>315.44099999999997</v>
          </cell>
          <cell r="BI211">
            <v>310.94400000000002</v>
          </cell>
          <cell r="BJ211">
            <v>314.81799999999998</v>
          </cell>
          <cell r="BK211">
            <v>306.59300000000002</v>
          </cell>
          <cell r="BL211">
            <v>317.61</v>
          </cell>
          <cell r="BM211">
            <v>318.72500000000002</v>
          </cell>
          <cell r="BN211">
            <v>321.75099999999998</v>
          </cell>
          <cell r="BO211">
            <v>322.87900000000002</v>
          </cell>
          <cell r="BP211">
            <v>316.54591469230775</v>
          </cell>
          <cell r="BQ211">
            <v>310.47727243638468</v>
          </cell>
          <cell r="BR211">
            <v>311.10220698125744</v>
          </cell>
          <cell r="BS211">
            <v>311.72839139521994</v>
          </cell>
          <cell r="BT211">
            <v>312.35582817801043</v>
          </cell>
          <cell r="BU211">
            <v>312.98451983436644</v>
          </cell>
          <cell r="BV211">
            <v>313.61446887403525</v>
          </cell>
          <cell r="BW211">
            <v>314.24567781178331</v>
          </cell>
          <cell r="BX211">
            <v>314.87814916740689</v>
          </cell>
          <cell r="BY211">
            <v>315.51188546574173</v>
          </cell>
          <cell r="BZ211">
            <v>316.14688923667319</v>
          </cell>
          <cell r="CA211">
            <v>316.7831630151465</v>
          </cell>
          <cell r="CB211">
            <v>317.4207093411768</v>
          </cell>
          <cell r="CC211">
            <v>318.05953075985923</v>
          </cell>
        </row>
        <row r="212">
          <cell r="B212" t="str">
            <v>Diluted average shares outstanding (mn)</v>
          </cell>
          <cell r="C212" t="str">
            <v>DILUTE_SHARES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118.57599999999999</v>
          </cell>
          <cell r="L212">
            <v>178.66825</v>
          </cell>
          <cell r="M212">
            <v>196.43025</v>
          </cell>
          <cell r="N212">
            <v>230.56674999999998</v>
          </cell>
          <cell r="O212">
            <v>272.82249999999999</v>
          </cell>
          <cell r="P212">
            <v>290.76350000000002</v>
          </cell>
          <cell r="Q212">
            <v>309.43299999999999</v>
          </cell>
          <cell r="R212">
            <v>321.54025000000001</v>
          </cell>
          <cell r="S212">
            <v>319.93875000000003</v>
          </cell>
          <cell r="T212">
            <v>321.76250000000005</v>
          </cell>
          <cell r="U212">
            <v>321.14004678217304</v>
          </cell>
          <cell r="V212">
            <v>314.03273659721344</v>
          </cell>
          <cell r="W212">
            <v>316.55254532974158</v>
          </cell>
          <cell r="X212">
            <v>319.09257308821373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169.524</v>
          </cell>
          <cell r="AE212">
            <v>180.50700000000001</v>
          </cell>
          <cell r="AF212">
            <v>183.47499999999999</v>
          </cell>
          <cell r="AG212">
            <v>181.167</v>
          </cell>
          <cell r="AH212">
            <v>185.40799999999999</v>
          </cell>
          <cell r="AI212">
            <v>190.745</v>
          </cell>
          <cell r="AJ212">
            <v>199.68600000000001</v>
          </cell>
          <cell r="AK212">
            <v>209.88200000000001</v>
          </cell>
          <cell r="AL212">
            <v>215.88399999999999</v>
          </cell>
          <cell r="AM212">
            <v>226.15600000000001</v>
          </cell>
          <cell r="AN212">
            <v>233.702</v>
          </cell>
          <cell r="AO212">
            <v>246.52500000000001</v>
          </cell>
          <cell r="AP212">
            <v>255.00399999999999</v>
          </cell>
          <cell r="AQ212">
            <v>269.18700000000001</v>
          </cell>
          <cell r="AR212">
            <v>281.15100000000001</v>
          </cell>
          <cell r="AS212">
            <v>285.94799999999998</v>
          </cell>
          <cell r="AT212">
            <v>279.06799999999998</v>
          </cell>
          <cell r="AU212">
            <v>284.99400000000003</v>
          </cell>
          <cell r="AV212">
            <v>291.61</v>
          </cell>
          <cell r="AW212">
            <v>307.38200000000001</v>
          </cell>
          <cell r="AX212">
            <v>298.63299999999998</v>
          </cell>
          <cell r="AY212">
            <v>314.75599999999997</v>
          </cell>
          <cell r="AZ212">
            <v>317.80200000000002</v>
          </cell>
          <cell r="BA212">
            <v>306.541</v>
          </cell>
          <cell r="BB212">
            <v>320.536</v>
          </cell>
          <cell r="BC212">
            <v>322.642</v>
          </cell>
          <cell r="BD212">
            <v>320.55900000000003</v>
          </cell>
          <cell r="BE212">
            <v>322.42399999999998</v>
          </cell>
          <cell r="BF212">
            <v>323.48899999999998</v>
          </cell>
          <cell r="BG212">
            <v>315.47300000000001</v>
          </cell>
          <cell r="BH212">
            <v>323.21899999999999</v>
          </cell>
          <cell r="BI212">
            <v>317.57400000000001</v>
          </cell>
          <cell r="BJ212">
            <v>317.46199999999999</v>
          </cell>
          <cell r="BK212">
            <v>319.67700000000002</v>
          </cell>
          <cell r="BL212">
            <v>322.84899999999999</v>
          </cell>
          <cell r="BM212">
            <v>327.06200000000001</v>
          </cell>
          <cell r="BN212">
            <v>328.68799999999999</v>
          </cell>
          <cell r="BO212">
            <v>324.86900000000003</v>
          </cell>
          <cell r="BP212">
            <v>318.5359146923077</v>
          </cell>
          <cell r="BQ212">
            <v>312.46727243638458</v>
          </cell>
          <cell r="BR212">
            <v>313.09220698125733</v>
          </cell>
          <cell r="BS212">
            <v>313.71839139521984</v>
          </cell>
          <cell r="BT212">
            <v>314.34582817801027</v>
          </cell>
          <cell r="BU212">
            <v>314.97451983436628</v>
          </cell>
          <cell r="BV212">
            <v>315.60446887403504</v>
          </cell>
          <cell r="BW212">
            <v>316.23567781178309</v>
          </cell>
          <cell r="BX212">
            <v>316.86814916740667</v>
          </cell>
          <cell r="BY212">
            <v>317.50188546574151</v>
          </cell>
          <cell r="BZ212">
            <v>318.13688923667297</v>
          </cell>
          <cell r="CA212">
            <v>318.77316301514634</v>
          </cell>
          <cell r="CB212">
            <v>319.41070934117664</v>
          </cell>
          <cell r="CC212">
            <v>320.04953075985901</v>
          </cell>
        </row>
        <row r="213">
          <cell r="B213" t="str">
            <v>Period-end shares outstanding</v>
          </cell>
          <cell r="C213" t="str">
            <v>NON_OP_ADD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118.57599999999999</v>
          </cell>
          <cell r="L213">
            <v>178.66825</v>
          </cell>
          <cell r="M213">
            <v>196.43025</v>
          </cell>
          <cell r="N213">
            <v>230.56674999999998</v>
          </cell>
          <cell r="O213">
            <v>272.82249999999999</v>
          </cell>
          <cell r="P213">
            <v>290.76350000000002</v>
          </cell>
          <cell r="Q213">
            <v>309.43299999999999</v>
          </cell>
          <cell r="R213">
            <v>321.54025000000001</v>
          </cell>
          <cell r="S213">
            <v>319.93875000000003</v>
          </cell>
          <cell r="T213">
            <v>321.76250000000005</v>
          </cell>
          <cell r="U213">
            <v>321.14004678217304</v>
          </cell>
          <cell r="V213">
            <v>314.03273659721344</v>
          </cell>
          <cell r="W213">
            <v>316.55254532974158</v>
          </cell>
          <cell r="X213">
            <v>319.09257308821373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169.524</v>
          </cell>
          <cell r="AE213">
            <v>180.50700000000001</v>
          </cell>
          <cell r="AF213">
            <v>183.47499999999999</v>
          </cell>
          <cell r="AG213">
            <v>181.167</v>
          </cell>
          <cell r="AH213">
            <v>185.40799999999999</v>
          </cell>
          <cell r="AI213">
            <v>190.745</v>
          </cell>
          <cell r="AJ213">
            <v>199.68600000000001</v>
          </cell>
          <cell r="AK213">
            <v>209.88200000000001</v>
          </cell>
          <cell r="AL213">
            <v>215.88399999999999</v>
          </cell>
          <cell r="AM213">
            <v>226.15600000000001</v>
          </cell>
          <cell r="AN213">
            <v>233.702</v>
          </cell>
          <cell r="AO213">
            <v>246.52500000000001</v>
          </cell>
          <cell r="AP213">
            <v>255.00399999999999</v>
          </cell>
          <cell r="AQ213">
            <v>269.18700000000001</v>
          </cell>
          <cell r="AR213">
            <v>281.15100000000001</v>
          </cell>
          <cell r="AS213">
            <v>285.94799999999998</v>
          </cell>
          <cell r="AT213">
            <v>279.06799999999998</v>
          </cell>
          <cell r="AU213">
            <v>284.99400000000003</v>
          </cell>
          <cell r="AV213">
            <v>291.61</v>
          </cell>
          <cell r="AW213">
            <v>307.38200000000001</v>
          </cell>
          <cell r="AX213">
            <v>298.63299999999998</v>
          </cell>
          <cell r="AY213">
            <v>314.75599999999997</v>
          </cell>
          <cell r="AZ213">
            <v>317.80200000000002</v>
          </cell>
          <cell r="BA213">
            <v>306.541</v>
          </cell>
          <cell r="BB213">
            <v>320.536</v>
          </cell>
          <cell r="BC213">
            <v>322.642</v>
          </cell>
          <cell r="BD213">
            <v>320.55900000000003</v>
          </cell>
          <cell r="BE213">
            <v>322.42399999999998</v>
          </cell>
          <cell r="BF213">
            <v>323.48899999999998</v>
          </cell>
          <cell r="BG213">
            <v>315.47300000000001</v>
          </cell>
          <cell r="BH213">
            <v>323.21899999999999</v>
          </cell>
          <cell r="BI213">
            <v>317.57400000000001</v>
          </cell>
          <cell r="BJ213">
            <v>317.46199999999999</v>
          </cell>
          <cell r="BK213">
            <v>319.67700000000002</v>
          </cell>
          <cell r="BL213">
            <v>322.84899999999999</v>
          </cell>
          <cell r="BM213">
            <v>327.06200000000001</v>
          </cell>
          <cell r="BN213">
            <v>328.68799999999999</v>
          </cell>
          <cell r="BO213">
            <v>324.86900000000003</v>
          </cell>
          <cell r="BP213">
            <v>318.5359146923077</v>
          </cell>
          <cell r="BQ213">
            <v>312.46727243638458</v>
          </cell>
          <cell r="BR213">
            <v>313.09220698125733</v>
          </cell>
          <cell r="BS213">
            <v>313.71839139521984</v>
          </cell>
          <cell r="BT213">
            <v>314.34582817801027</v>
          </cell>
          <cell r="BU213">
            <v>314.97451983436628</v>
          </cell>
          <cell r="BV213">
            <v>315.60446887403504</v>
          </cell>
          <cell r="BW213">
            <v>316.23567781178309</v>
          </cell>
          <cell r="BX213">
            <v>316.86814916740667</v>
          </cell>
          <cell r="BY213">
            <v>317.50188546574151</v>
          </cell>
          <cell r="BZ213">
            <v>318.13688923667297</v>
          </cell>
          <cell r="CA213">
            <v>318.77316301514634</v>
          </cell>
          <cell r="CB213">
            <v>319.41070934117664</v>
          </cell>
          <cell r="CC213">
            <v>320.04953075985901</v>
          </cell>
        </row>
        <row r="214">
          <cell r="A214" t="str">
            <v>Additional Income Statement Items</v>
          </cell>
          <cell r="B214">
            <v>0</v>
          </cell>
          <cell r="C214">
            <v>0</v>
          </cell>
          <cell r="D214">
            <v>0</v>
          </cell>
        </row>
        <row r="215">
          <cell r="B215" t="str">
            <v>Marginal tax rate</v>
          </cell>
          <cell r="C215" t="str">
            <v>MARGIN_TAX_RATE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5.8075567873208667E-2</v>
          </cell>
          <cell r="M215">
            <v>4.4530403575297951E-2</v>
          </cell>
          <cell r="N215">
            <v>4.3464734691184025E-2</v>
          </cell>
          <cell r="O215">
            <v>3.6811803287447993E-2</v>
          </cell>
          <cell r="P215">
            <v>3.5542761033015034E-2</v>
          </cell>
          <cell r="Q215">
            <v>4.0966323406623976E-2</v>
          </cell>
          <cell r="R215">
            <v>3.3131760053010828E-2</v>
          </cell>
          <cell r="S215">
            <v>4.6791128216778673E-2</v>
          </cell>
          <cell r="T215">
            <v>4.6328171341411754E-2</v>
          </cell>
          <cell r="U215">
            <v>5.2058519957519082E-2</v>
          </cell>
          <cell r="V215">
            <v>5.0000000000000024E-2</v>
          </cell>
          <cell r="W215">
            <v>0.05</v>
          </cell>
          <cell r="X215">
            <v>4.9999999999999989E-2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6.9101031603078469E-2</v>
          </cell>
          <cell r="AE215">
            <v>6.4287015115643831E-2</v>
          </cell>
          <cell r="AF215">
            <v>6.5709002986772819E-2</v>
          </cell>
          <cell r="AG215">
            <v>4.4849894599113163E-2</v>
          </cell>
          <cell r="AH215">
            <v>5.1663073606405874E-2</v>
          </cell>
          <cell r="AI215">
            <v>4.9486461251167131E-2</v>
          </cell>
          <cell r="AJ215">
            <v>4.1286771030449032E-2</v>
          </cell>
          <cell r="AK215">
            <v>3.8991421887184817E-2</v>
          </cell>
          <cell r="AL215">
            <v>4.4312055340833538E-2</v>
          </cell>
          <cell r="AM215">
            <v>1.2664532194948414E-2</v>
          </cell>
          <cell r="AN215">
            <v>2.508294625082946E-2</v>
          </cell>
          <cell r="AO215">
            <v>7.2620010963481169E-2</v>
          </cell>
          <cell r="AP215">
            <v>7.9957758165497467E-2</v>
          </cell>
          <cell r="AQ215">
            <v>5.0276234822056863E-2</v>
          </cell>
          <cell r="AR215">
            <v>3.3015940095878285E-2</v>
          </cell>
          <cell r="AS215">
            <v>0</v>
          </cell>
          <cell r="AT215">
            <v>2.1236821327388421E-2</v>
          </cell>
          <cell r="AU215">
            <v>4.6937553591810406E-2</v>
          </cell>
          <cell r="AV215">
            <v>5.4913414533101348E-2</v>
          </cell>
          <cell r="AW215">
            <v>1.9572571026337904E-2</v>
          </cell>
          <cell r="AX215">
            <v>4.8598378581369131E-2</v>
          </cell>
          <cell r="AY215">
            <v>3.2909897174725505E-2</v>
          </cell>
          <cell r="AZ215">
            <v>5.1211143544835365E-2</v>
          </cell>
          <cell r="BA215">
            <v>3.3298828026031013E-2</v>
          </cell>
          <cell r="BB215">
            <v>5.4856545779093532E-2</v>
          </cell>
          <cell r="BC215">
            <v>2.8007477996625101E-2</v>
          </cell>
          <cell r="BD215">
            <v>4.6461160699472377E-2</v>
          </cell>
          <cell r="BE215">
            <v>1.04964351729601E-2</v>
          </cell>
          <cell r="BF215">
            <v>5.2071969251942705E-2</v>
          </cell>
          <cell r="BG215">
            <v>4.9366020053061392E-2</v>
          </cell>
          <cell r="BH215">
            <v>3.9927372880612599E-2</v>
          </cell>
          <cell r="BI215">
            <v>4.5330097379479094E-2</v>
          </cell>
          <cell r="BJ215">
            <v>5.7255664067304646E-2</v>
          </cell>
          <cell r="BK215">
            <v>5.3699693389652442E-2</v>
          </cell>
          <cell r="BL215">
            <v>4.3515758905664899E-2</v>
          </cell>
          <cell r="BM215">
            <v>3.4498847047634472E-2</v>
          </cell>
          <cell r="BN215">
            <v>4.2690618575967121E-2</v>
          </cell>
          <cell r="BO215">
            <v>5.4712727133767687E-2</v>
          </cell>
          <cell r="BP215">
            <v>5.4712727133767687E-2</v>
          </cell>
          <cell r="BQ215">
            <v>5.4712727133767687E-2</v>
          </cell>
          <cell r="BR215">
            <v>0.05</v>
          </cell>
          <cell r="BS215">
            <v>0.05</v>
          </cell>
          <cell r="BT215">
            <v>0.05</v>
          </cell>
          <cell r="BU215">
            <v>0.05</v>
          </cell>
          <cell r="BV215">
            <v>0.05</v>
          </cell>
          <cell r="BW215">
            <v>0.05</v>
          </cell>
          <cell r="BX215">
            <v>0.05</v>
          </cell>
          <cell r="BY215">
            <v>0.05</v>
          </cell>
          <cell r="BZ215">
            <v>0.05</v>
          </cell>
          <cell r="CA215">
            <v>0.05</v>
          </cell>
          <cell r="CB215">
            <v>0.05</v>
          </cell>
          <cell r="CC215">
            <v>0.05</v>
          </cell>
        </row>
        <row r="216">
          <cell r="A216" t="str">
            <v>ESO</v>
          </cell>
          <cell r="B216">
            <v>0</v>
          </cell>
          <cell r="C216">
            <v>0</v>
          </cell>
          <cell r="D216">
            <v>0</v>
          </cell>
        </row>
        <row r="217">
          <cell r="B217" t="str">
            <v>Fair value of grant</v>
          </cell>
          <cell r="C217" t="str">
            <v>FV_GRANT</v>
          </cell>
          <cell r="D217" t="str">
            <v>USD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</row>
        <row r="218">
          <cell r="B218" t="str">
            <v>ESO expense (post-tax)</v>
          </cell>
          <cell r="C218" t="str">
            <v>ESO_POST_TAX</v>
          </cell>
          <cell r="D218" t="str">
            <v>USD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</row>
        <row r="219">
          <cell r="B219" t="str">
            <v>EPS (excl. ESO expense, basic)</v>
          </cell>
          <cell r="C219" t="str">
            <v>EPS_EX_ESO_B</v>
          </cell>
          <cell r="D219" t="str">
            <v>USD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</row>
        <row r="220">
          <cell r="B220" t="str">
            <v>EPS (excl. ESO expense, diluted)</v>
          </cell>
          <cell r="C220" t="str">
            <v>EPS_EX_ESO_D</v>
          </cell>
          <cell r="D220" t="str">
            <v>USD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</row>
        <row r="221">
          <cell r="B221" t="str">
            <v>Year that ESO expense takes effect</v>
          </cell>
          <cell r="C221" t="str">
            <v>ESO_YEAR</v>
          </cell>
          <cell r="E221" t="str">
            <v>2005</v>
          </cell>
        </row>
        <row r="222">
          <cell r="A222" t="str">
            <v>Balance Sheet</v>
          </cell>
          <cell r="B222">
            <v>0</v>
          </cell>
          <cell r="C222">
            <v>0</v>
          </cell>
          <cell r="D222">
            <v>0</v>
          </cell>
        </row>
        <row r="223">
          <cell r="B223" t="str">
            <v>BVPS, book value per share</v>
          </cell>
          <cell r="C223" t="str">
            <v>BVPS</v>
          </cell>
          <cell r="D223" t="str">
            <v>USD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4.3403808527863985</v>
          </cell>
          <cell r="L223">
            <v>3.2271878187646652</v>
          </cell>
          <cell r="M223">
            <v>4.4711392466282573</v>
          </cell>
          <cell r="N223">
            <v>6.1800237892063805</v>
          </cell>
          <cell r="O223">
            <v>7.4883889708510125</v>
          </cell>
          <cell r="P223">
            <v>7.9005652360079575</v>
          </cell>
          <cell r="Q223">
            <v>8.0578703628895436</v>
          </cell>
          <cell r="R223">
            <v>8.5423395671303961</v>
          </cell>
          <cell r="S223">
            <v>8.2453719657278146</v>
          </cell>
          <cell r="T223">
            <v>8.0245274076376187</v>
          </cell>
          <cell r="U223">
            <v>7.1467324892219395</v>
          </cell>
          <cell r="V223">
            <v>7.9894363911408854</v>
          </cell>
          <cell r="W223">
            <v>8.8141247102601952</v>
          </cell>
          <cell r="X223">
            <v>9.718403873554319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3.0917628182440242</v>
          </cell>
          <cell r="AE223">
            <v>3.1543984443816582</v>
          </cell>
          <cell r="AF223">
            <v>3.1172530317481941</v>
          </cell>
          <cell r="AG223">
            <v>3.1826767568044945</v>
          </cell>
          <cell r="AH223">
            <v>3.2264195719710043</v>
          </cell>
          <cell r="AI223">
            <v>3.2258460247975043</v>
          </cell>
          <cell r="AJ223">
            <v>3.7539687309075247</v>
          </cell>
          <cell r="AK223">
            <v>4.1845751422227737</v>
          </cell>
          <cell r="AL223">
            <v>5.1643382557299304</v>
          </cell>
          <cell r="AM223">
            <v>4.9850103468402356</v>
          </cell>
          <cell r="AN223">
            <v>5.9095814327648037</v>
          </cell>
          <cell r="AO223">
            <v>5.7799736335057297</v>
          </cell>
          <cell r="AP223">
            <v>6.1643856566955817</v>
          </cell>
          <cell r="AQ223">
            <v>6.5902588163618603</v>
          </cell>
          <cell r="AR223">
            <v>6.6748259831905283</v>
          </cell>
          <cell r="AS223">
            <v>7.1446591687999232</v>
          </cell>
          <cell r="AT223">
            <v>7.602627316639671</v>
          </cell>
          <cell r="AU223">
            <v>7.5876614946279552</v>
          </cell>
          <cell r="AV223">
            <v>7.5277974006378363</v>
          </cell>
          <cell r="AW223">
            <v>7.47342394805161</v>
          </cell>
          <cell r="AX223">
            <v>8.3492815596400938</v>
          </cell>
          <cell r="AY223">
            <v>7.5472842455743496</v>
          </cell>
          <cell r="AZ223">
            <v>7.7494288896860306</v>
          </cell>
          <cell r="BA223">
            <v>8.133890735660156</v>
          </cell>
          <cell r="BB223">
            <v>7.6935164848878141</v>
          </cell>
          <cell r="BC223">
            <v>7.8340451646096918</v>
          </cell>
          <cell r="BD223">
            <v>8.1364085862508944</v>
          </cell>
          <cell r="BE223">
            <v>8.5189253901694659</v>
          </cell>
          <cell r="BF223">
            <v>8.6007901350586895</v>
          </cell>
          <cell r="BG223">
            <v>8.776843026186075</v>
          </cell>
          <cell r="BH223">
            <v>8.215556634975048</v>
          </cell>
          <cell r="BI223">
            <v>8.3067694458614376</v>
          </cell>
          <cell r="BJ223">
            <v>8.2171094493199188</v>
          </cell>
          <cell r="BK223">
            <v>8.1301094542303627</v>
          </cell>
          <cell r="BL223">
            <v>8.0338486413152914</v>
          </cell>
          <cell r="BM223">
            <v>7.8945031828827554</v>
          </cell>
          <cell r="BN223">
            <v>7.7770560531567927</v>
          </cell>
          <cell r="BO223">
            <v>7.3924751207409747</v>
          </cell>
          <cell r="BP223">
            <v>7.3385106322714968</v>
          </cell>
          <cell r="BQ223">
            <v>7.3450956576441815</v>
          </cell>
          <cell r="BR223">
            <v>7.437535924904525</v>
          </cell>
          <cell r="BS223">
            <v>7.6154841090974639</v>
          </cell>
          <cell r="BT223">
            <v>7.770272651873066</v>
          </cell>
          <cell r="BU223">
            <v>7.9655477373176105</v>
          </cell>
          <cell r="BV223">
            <v>8.1230641162715038</v>
          </cell>
          <cell r="BW223">
            <v>8.3454445224641969</v>
          </cell>
          <cell r="BX223">
            <v>8.5454490185314889</v>
          </cell>
          <cell r="BY223">
            <v>8.7877702136911928</v>
          </cell>
          <cell r="BZ223">
            <v>8.9668117551152768</v>
          </cell>
          <cell r="CA223">
            <v>9.2107237638196935</v>
          </cell>
          <cell r="CB223">
            <v>9.4298481287212645</v>
          </cell>
          <cell r="CC223">
            <v>9.6893455552344481</v>
          </cell>
        </row>
        <row r="224">
          <cell r="A224" t="str">
            <v>Additional Balance Sheet Items</v>
          </cell>
          <cell r="B224">
            <v>0</v>
          </cell>
          <cell r="C224">
            <v>0</v>
          </cell>
          <cell r="D224">
            <v>0</v>
          </cell>
        </row>
        <row r="225">
          <cell r="B225" t="str">
            <v>Total repurchase authorization</v>
          </cell>
          <cell r="C225" t="str">
            <v>REPUR_TOT_AUTH</v>
          </cell>
          <cell r="D225" t="str">
            <v>USD</v>
          </cell>
          <cell r="E225">
            <v>0</v>
          </cell>
        </row>
        <row r="226">
          <cell r="B226" t="str">
            <v>Remaining repurchase authorization</v>
          </cell>
          <cell r="C226" t="str">
            <v>REPUR_REMAINING</v>
          </cell>
          <cell r="D226" t="str">
            <v>USD</v>
          </cell>
          <cell r="E226">
            <v>0</v>
          </cell>
        </row>
        <row r="227">
          <cell r="B227" t="str">
            <v>Suspended repurchase authorization</v>
          </cell>
          <cell r="C227" t="str">
            <v>REPUR_SUSPENDED</v>
          </cell>
          <cell r="D227" t="str">
            <v>USD</v>
          </cell>
          <cell r="E227">
            <v>0</v>
          </cell>
        </row>
        <row r="228">
          <cell r="B228" t="str">
            <v>Shares repurchased during period</v>
          </cell>
          <cell r="C228" t="str">
            <v>REPUR_ACTUAL</v>
          </cell>
          <cell r="D228" t="str">
            <v>USD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0.36099999999999999</v>
          </cell>
          <cell r="L228">
            <v>1.427</v>
          </cell>
          <cell r="M228">
            <v>8.5449999999999999</v>
          </cell>
          <cell r="N228">
            <v>0.65200000000000002</v>
          </cell>
          <cell r="O228">
            <v>0.14399999999999999</v>
          </cell>
          <cell r="P228">
            <v>0</v>
          </cell>
          <cell r="Q228">
            <v>0</v>
          </cell>
          <cell r="R228">
            <v>199.99700000000001</v>
          </cell>
          <cell r="S228">
            <v>184.38800000000001</v>
          </cell>
          <cell r="T228">
            <v>26.483000000000001</v>
          </cell>
          <cell r="U228">
            <v>289.12900000000002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0.58799999999999997</v>
          </cell>
          <cell r="AE228">
            <v>0.39</v>
          </cell>
          <cell r="AF228">
            <v>9.099999999999997E-2</v>
          </cell>
          <cell r="AG228">
            <v>0.3580000000000001</v>
          </cell>
          <cell r="AH228">
            <v>2.5999999999999999E-2</v>
          </cell>
          <cell r="AI228">
            <v>4.6150000000000002</v>
          </cell>
          <cell r="AJ228">
            <v>0</v>
          </cell>
          <cell r="AK228">
            <v>3.9039999999999999</v>
          </cell>
          <cell r="AL228">
            <v>0.65200000000000002</v>
          </cell>
          <cell r="AM228">
            <v>0</v>
          </cell>
          <cell r="AN228">
            <v>0</v>
          </cell>
          <cell r="AO228">
            <v>0</v>
          </cell>
          <cell r="AP228">
            <v>6.6000000000000003E-2</v>
          </cell>
          <cell r="AQ228">
            <v>7.7999999999999986E-2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199.99700000000001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103.036</v>
          </cell>
          <cell r="BI228">
            <v>81.352000000000004</v>
          </cell>
          <cell r="BJ228">
            <v>18</v>
          </cell>
          <cell r="BK228">
            <v>8.4350000000000005</v>
          </cell>
          <cell r="BL228">
            <v>4.8000000000000001E-2</v>
          </cell>
          <cell r="BM228">
            <v>0</v>
          </cell>
          <cell r="BN228">
            <v>0</v>
          </cell>
          <cell r="BO228">
            <v>109.83799999999999</v>
          </cell>
          <cell r="BP228">
            <v>95</v>
          </cell>
          <cell r="BQ228">
            <v>84.291000000000025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</row>
        <row r="229">
          <cell r="A229" t="str">
            <v>Cash Flow Statement</v>
          </cell>
          <cell r="B229">
            <v>0</v>
          </cell>
          <cell r="C229">
            <v>0</v>
          </cell>
          <cell r="D229">
            <v>0</v>
          </cell>
        </row>
        <row r="230">
          <cell r="B230" t="str">
            <v>Net income (pre-preferred dividends)</v>
          </cell>
          <cell r="C230" t="str">
            <v>CF_NI_PRE_PREF</v>
          </cell>
          <cell r="D230" t="str">
            <v>USD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-5.4180000000000099</v>
          </cell>
          <cell r="L230">
            <v>-22.911999999999992</v>
          </cell>
          <cell r="M230">
            <v>-14.014999999999986</v>
          </cell>
          <cell r="N230">
            <v>-30.067999999999952</v>
          </cell>
          <cell r="O230">
            <v>-12.221999999999941</v>
          </cell>
          <cell r="P230">
            <v>-19.099899999999991</v>
          </cell>
          <cell r="Q230">
            <v>38.237999999999964</v>
          </cell>
          <cell r="R230">
            <v>207.13500000000005</v>
          </cell>
          <cell r="S230">
            <v>-115.23799999999997</v>
          </cell>
          <cell r="T230">
            <v>-150.34300000000007</v>
          </cell>
          <cell r="U230">
            <v>-116.97589433830416</v>
          </cell>
          <cell r="V230">
            <v>-10.273980955564966</v>
          </cell>
          <cell r="W230">
            <v>65.27563506785782</v>
          </cell>
          <cell r="X230">
            <v>103.37564759050937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-4.8920000000000083</v>
          </cell>
          <cell r="AE230">
            <v>-1.3800000000000094</v>
          </cell>
          <cell r="AF230">
            <v>-9.4229999999999841</v>
          </cell>
          <cell r="AG230">
            <v>-7.2169999999999908</v>
          </cell>
          <cell r="AH230">
            <v>-1.2349999999999861</v>
          </cell>
          <cell r="AI230">
            <v>-1.7310000000000034</v>
          </cell>
          <cell r="AJ230">
            <v>-7.6350000000000025</v>
          </cell>
          <cell r="AK230">
            <v>-3.4139999999999953</v>
          </cell>
          <cell r="AL230">
            <v>-15.424999999999983</v>
          </cell>
          <cell r="AM230">
            <v>-26.790999999999983</v>
          </cell>
          <cell r="AN230">
            <v>-9.8659999999999766</v>
          </cell>
          <cell r="AO230">
            <v>22.013999999999992</v>
          </cell>
          <cell r="AP230">
            <v>-24.549999999999976</v>
          </cell>
          <cell r="AQ230">
            <v>7.0770000000000008</v>
          </cell>
          <cell r="AR230">
            <v>-1.0389999999999731</v>
          </cell>
          <cell r="AS230">
            <v>6.2900000000000063</v>
          </cell>
          <cell r="AT230">
            <v>-4.2780000000000031</v>
          </cell>
          <cell r="AU230">
            <v>-15.396899999999967</v>
          </cell>
          <cell r="AV230">
            <v>-1.530000000000022</v>
          </cell>
          <cell r="AW230">
            <v>2.1050000000000022</v>
          </cell>
          <cell r="AX230">
            <v>-8.9999999999674785E-3</v>
          </cell>
          <cell r="AY230">
            <v>1.7350000000000159</v>
          </cell>
          <cell r="AZ230">
            <v>41.620999999999981</v>
          </cell>
          <cell r="BA230">
            <v>-5.109000000000063</v>
          </cell>
          <cell r="BB230">
            <v>9.3400000000000247</v>
          </cell>
          <cell r="BC230">
            <v>0.88999999999999346</v>
          </cell>
          <cell r="BD230">
            <v>79.264000000000038</v>
          </cell>
          <cell r="BE230">
            <v>117.64099999999999</v>
          </cell>
          <cell r="BF230">
            <v>-22.095999999999933</v>
          </cell>
          <cell r="BG230">
            <v>-25.848000000000056</v>
          </cell>
          <cell r="BH230">
            <v>-34.974000000000011</v>
          </cell>
          <cell r="BI230">
            <v>-32.319999999999965</v>
          </cell>
          <cell r="BJ230">
            <v>-55.413000000000018</v>
          </cell>
          <cell r="BK230">
            <v>-39.22699999999999</v>
          </cell>
          <cell r="BL230">
            <v>-54.246999999999971</v>
          </cell>
          <cell r="BM230">
            <v>-1.4560000000000599</v>
          </cell>
          <cell r="BN230">
            <v>-50.495000000000005</v>
          </cell>
          <cell r="BO230">
            <v>-14.098000000000004</v>
          </cell>
          <cell r="BP230">
            <v>-37.071248621318063</v>
          </cell>
          <cell r="BQ230">
            <v>-15.311645716986094</v>
          </cell>
          <cell r="BR230">
            <v>-26.260878874434638</v>
          </cell>
          <cell r="BS230">
            <v>16.204621795025531</v>
          </cell>
          <cell r="BT230">
            <v>-12.029101846244725</v>
          </cell>
          <cell r="BU230">
            <v>11.811377970088866</v>
          </cell>
          <cell r="BV230">
            <v>-3.0672054905308856</v>
          </cell>
          <cell r="BW230">
            <v>33.397842710818985</v>
          </cell>
          <cell r="BX230">
            <v>5.1390059287243517</v>
          </cell>
          <cell r="BY230">
            <v>29.805991918845358</v>
          </cell>
          <cell r="BZ230">
            <v>6.8139040635116483</v>
          </cell>
          <cell r="CA230">
            <v>43.67056485671624</v>
          </cell>
          <cell r="CB230">
            <v>14.296697629042894</v>
          </cell>
          <cell r="CC230">
            <v>38.594481041238595</v>
          </cell>
        </row>
        <row r="231">
          <cell r="A231" t="str">
            <v>Other Items</v>
          </cell>
          <cell r="B231">
            <v>0</v>
          </cell>
          <cell r="C231">
            <v>0</v>
          </cell>
          <cell r="D231">
            <v>0</v>
          </cell>
        </row>
        <row r="232">
          <cell r="B232" t="str">
            <v>Beta</v>
          </cell>
          <cell r="C232" t="str">
            <v>BETA_ANALYST</v>
          </cell>
          <cell r="E232">
            <v>0</v>
          </cell>
        </row>
        <row r="233">
          <cell r="B233" t="str">
            <v>Market equity risk premium</v>
          </cell>
          <cell r="C233" t="str">
            <v>MKT_EQ_RISK_PREM</v>
          </cell>
          <cell r="E233">
            <v>0</v>
          </cell>
        </row>
        <row r="234">
          <cell r="B234" t="str">
            <v>Risk-free rate</v>
          </cell>
          <cell r="C234" t="str">
            <v>RISK_FR_RATE</v>
          </cell>
          <cell r="E234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CF"/>
      <sheetName val="DCF"/>
      <sheetName val="OPWR_Exchange_Sheet"/>
      <sheetName val="Business Analysis"/>
      <sheetName val="Variation Tables"/>
      <sheetName val="Charts"/>
      <sheetName val="Cap table"/>
      <sheetName val="Billings Schedule"/>
      <sheetName val="Target Model"/>
      <sheetName val="Peak Pricing"/>
      <sheetName val="Bottoms Up"/>
      <sheetName val="Channel Data"/>
      <sheetName val="Products"/>
      <sheetName val="Sheet1"/>
      <sheetName val="OPWR_Live_Sheet"/>
      <sheetName val="OPWR_Validation_Sheet"/>
      <sheetName val="OPWR_Annotation_Sheet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Issuer: Opower, Inc</v>
          </cell>
          <cell r="F1" t="str">
            <v>2010</v>
          </cell>
          <cell r="G1" t="str">
            <v>2011</v>
          </cell>
          <cell r="H1" t="str">
            <v>2012</v>
          </cell>
          <cell r="I1" t="str">
            <v>2013</v>
          </cell>
          <cell r="J1">
            <v>2014</v>
          </cell>
          <cell r="K1" t="str">
            <v>2015</v>
          </cell>
          <cell r="L1" t="str">
            <v>2016</v>
          </cell>
          <cell r="N1" t="str">
            <v>2012 Q1</v>
          </cell>
          <cell r="O1" t="str">
            <v>2012 Q2</v>
          </cell>
          <cell r="P1" t="str">
            <v>2012 Q3</v>
          </cell>
          <cell r="Q1" t="str">
            <v>2012 Q4</v>
          </cell>
          <cell r="R1" t="str">
            <v>2013 Q1</v>
          </cell>
          <cell r="S1" t="str">
            <v>2013 Q2</v>
          </cell>
          <cell r="T1" t="str">
            <v>2013 Q3</v>
          </cell>
          <cell r="U1" t="str">
            <v>2013 Q4</v>
          </cell>
          <cell r="V1" t="str">
            <v>2014 Q1</v>
          </cell>
          <cell r="W1" t="str">
            <v>2014 Q2</v>
          </cell>
          <cell r="X1" t="str">
            <v>2014 Q3</v>
          </cell>
          <cell r="Y1" t="str">
            <v>2014 Q4</v>
          </cell>
          <cell r="Z1" t="str">
            <v>2015 Q1</v>
          </cell>
          <cell r="AA1" t="str">
            <v>2015 Q2</v>
          </cell>
          <cell r="AB1" t="str">
            <v>2015 Q3</v>
          </cell>
          <cell r="AC1" t="str">
            <v>2015 Q4</v>
          </cell>
          <cell r="AD1" t="str">
            <v>2016 Q1</v>
          </cell>
          <cell r="AE1" t="str">
            <v>2016 Q2</v>
          </cell>
          <cell r="AF1" t="str">
            <v>2016 Q3</v>
          </cell>
          <cell r="AG1" t="str">
            <v>2016 Q4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Estimate</v>
          </cell>
          <cell r="K2" t="str">
            <v>Estimate</v>
          </cell>
          <cell r="L2" t="str">
            <v>Estimate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Estimate</v>
          </cell>
          <cell r="X2" t="str">
            <v>Estimate</v>
          </cell>
          <cell r="Y2" t="str">
            <v>Estimate</v>
          </cell>
          <cell r="Z2" t="str">
            <v>Estimate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  <cell r="AF2" t="str">
            <v>Estimate</v>
          </cell>
          <cell r="AG2" t="str">
            <v>Estimate</v>
          </cell>
        </row>
        <row r="3">
          <cell r="F3">
            <v>40543</v>
          </cell>
          <cell r="G3">
            <v>40908</v>
          </cell>
          <cell r="H3">
            <v>41274</v>
          </cell>
          <cell r="I3">
            <v>41639</v>
          </cell>
          <cell r="J3">
            <v>42004</v>
          </cell>
          <cell r="K3">
            <v>42369</v>
          </cell>
          <cell r="L3">
            <v>42735</v>
          </cell>
          <cell r="N3">
            <v>40999</v>
          </cell>
          <cell r="O3">
            <v>41090</v>
          </cell>
          <cell r="P3">
            <v>41182</v>
          </cell>
          <cell r="Q3">
            <v>41274</v>
          </cell>
          <cell r="R3">
            <v>41364</v>
          </cell>
          <cell r="S3">
            <v>41455</v>
          </cell>
          <cell r="T3">
            <v>41547</v>
          </cell>
          <cell r="U3">
            <v>41639</v>
          </cell>
          <cell r="V3">
            <v>41729</v>
          </cell>
          <cell r="W3">
            <v>41820</v>
          </cell>
          <cell r="X3">
            <v>41912</v>
          </cell>
          <cell r="Y3">
            <v>42004</v>
          </cell>
          <cell r="Z3">
            <v>42094</v>
          </cell>
          <cell r="AA3">
            <v>42185</v>
          </cell>
          <cell r="AB3">
            <v>42277</v>
          </cell>
          <cell r="AC3">
            <v>42369</v>
          </cell>
          <cell r="AD3">
            <v>42460</v>
          </cell>
          <cell r="AE3">
            <v>42551</v>
          </cell>
          <cell r="AF3">
            <v>42643</v>
          </cell>
          <cell r="AG3">
            <v>42735</v>
          </cell>
        </row>
        <row r="4">
          <cell r="A4" t="str">
            <v>Issuer: Opower, Inc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Opower, Inc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G11">
            <v>28.746000000000002</v>
          </cell>
          <cell r="H11">
            <v>51.756</v>
          </cell>
          <cell r="I11">
            <v>88.703000000000003</v>
          </cell>
          <cell r="J11">
            <v>118.52856918408351</v>
          </cell>
          <cell r="K11">
            <v>149.70072154868313</v>
          </cell>
          <cell r="L11">
            <v>186.83969326461789</v>
          </cell>
          <cell r="N11">
            <v>10.178000000000001</v>
          </cell>
          <cell r="O11">
            <v>11.727</v>
          </cell>
          <cell r="P11">
            <v>13.955</v>
          </cell>
          <cell r="Q11">
            <v>15.896000000000001</v>
          </cell>
          <cell r="R11">
            <v>19.023</v>
          </cell>
          <cell r="S11">
            <v>21.228999999999999</v>
          </cell>
          <cell r="T11">
            <v>22.491</v>
          </cell>
          <cell r="U11">
            <v>25.96</v>
          </cell>
          <cell r="V11">
            <v>28.573</v>
          </cell>
          <cell r="W11">
            <v>29.172029648057613</v>
          </cell>
          <cell r="X11">
            <v>30.176918054524396</v>
          </cell>
          <cell r="Y11">
            <v>30.606621481501506</v>
          </cell>
          <cell r="Z11">
            <v>34.299458916184058</v>
          </cell>
          <cell r="AA11">
            <v>36.219024176729071</v>
          </cell>
          <cell r="AB11">
            <v>38.734326129412189</v>
          </cell>
          <cell r="AC11">
            <v>40.447912326357809</v>
          </cell>
          <cell r="AD11">
            <v>42.666896288286878</v>
          </cell>
          <cell r="AE11">
            <v>44.854488371035551</v>
          </cell>
          <cell r="AF11">
            <v>48.143778605179655</v>
          </cell>
          <cell r="AG11">
            <v>51.174530000115809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G12">
            <v>-13.306000000000001</v>
          </cell>
          <cell r="H12">
            <v>-18.775999999999996</v>
          </cell>
          <cell r="I12">
            <v>-31.173999999999999</v>
          </cell>
          <cell r="J12">
            <v>-43.079563629793157</v>
          </cell>
          <cell r="K12">
            <v>-53.589308591221311</v>
          </cell>
          <cell r="L12">
            <v>-60.364657946191301</v>
          </cell>
          <cell r="N12">
            <v>-4.5609999999999999</v>
          </cell>
          <cell r="O12">
            <v>-3.9139999999999997</v>
          </cell>
          <cell r="P12">
            <v>-4.9769999999999994</v>
          </cell>
          <cell r="Q12">
            <v>-5.3239999999999998</v>
          </cell>
          <cell r="R12">
            <v>-7.9210000000000003</v>
          </cell>
          <cell r="S12">
            <v>-7.1610000000000005</v>
          </cell>
          <cell r="T12">
            <v>-7.7</v>
          </cell>
          <cell r="U12">
            <v>-8.3920000000000012</v>
          </cell>
          <cell r="V12">
            <v>-9.8559999999999999</v>
          </cell>
          <cell r="W12">
            <v>-10.715516266979087</v>
          </cell>
          <cell r="X12">
            <v>-11.236652035870664</v>
          </cell>
          <cell r="Y12">
            <v>-11.271395326943402</v>
          </cell>
          <cell r="Z12">
            <v>-11.65979333216146</v>
          </cell>
          <cell r="AA12">
            <v>-13.122934369765483</v>
          </cell>
          <cell r="AB12">
            <v>-14.113206759768763</v>
          </cell>
          <cell r="AC12">
            <v>-14.693374129525605</v>
          </cell>
          <cell r="AD12">
            <v>-13.010887226106696</v>
          </cell>
          <cell r="AE12">
            <v>-14.457569938318098</v>
          </cell>
          <cell r="AF12">
            <v>-16.097313657152217</v>
          </cell>
          <cell r="AG12">
            <v>-16.798887124614286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G13">
            <v>-22.364000000000001</v>
          </cell>
          <cell r="H13">
            <v>-28.465000000000003</v>
          </cell>
          <cell r="I13">
            <v>-41.230999999999995</v>
          </cell>
          <cell r="J13">
            <v>-66.68741956484871</v>
          </cell>
          <cell r="K13">
            <v>-80.146032829771215</v>
          </cell>
          <cell r="L13">
            <v>-93.4626657787814</v>
          </cell>
          <cell r="N13">
            <v>-5.99</v>
          </cell>
          <cell r="O13">
            <v>-6.726</v>
          </cell>
          <cell r="P13">
            <v>-7.5459999999999994</v>
          </cell>
          <cell r="Q13">
            <v>-8.2029999999999994</v>
          </cell>
          <cell r="R13">
            <v>-8.0530000000000008</v>
          </cell>
          <cell r="S13">
            <v>-9.5180000000000007</v>
          </cell>
          <cell r="T13">
            <v>-10.270999999999999</v>
          </cell>
          <cell r="U13">
            <v>-13.388999999999999</v>
          </cell>
          <cell r="V13">
            <v>-13.931000000000001</v>
          </cell>
          <cell r="W13">
            <v>-16.725752761083388</v>
          </cell>
          <cell r="X13">
            <v>-17.643585679847561</v>
          </cell>
          <cell r="Y13">
            <v>-18.387081123917753</v>
          </cell>
          <cell r="Z13">
            <v>-15.899794897654047</v>
          </cell>
          <cell r="AA13">
            <v>-19.860664116957253</v>
          </cell>
          <cell r="AB13">
            <v>-21.097485742080575</v>
          </cell>
          <cell r="AC13">
            <v>-23.288088073079336</v>
          </cell>
          <cell r="AD13">
            <v>-18.498582084460246</v>
          </cell>
          <cell r="AE13">
            <v>-23.250277246668535</v>
          </cell>
          <cell r="AF13">
            <v>-24.296795733183799</v>
          </cell>
          <cell r="AG13">
            <v>-27.417010714468823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G14">
            <v>-35.67</v>
          </cell>
          <cell r="H14">
            <v>-47.241</v>
          </cell>
          <cell r="I14">
            <v>-72.405000000000001</v>
          </cell>
          <cell r="J14">
            <v>-109.76698319464187</v>
          </cell>
          <cell r="K14">
            <v>-133.73534142099254</v>
          </cell>
          <cell r="L14">
            <v>-153.8273237249727</v>
          </cell>
          <cell r="N14">
            <v>-10.551</v>
          </cell>
          <cell r="O14">
            <v>-10.64</v>
          </cell>
          <cell r="P14">
            <v>-12.523</v>
          </cell>
          <cell r="Q14">
            <v>-13.526999999999999</v>
          </cell>
          <cell r="R14">
            <v>-15.974</v>
          </cell>
          <cell r="S14">
            <v>-16.679000000000002</v>
          </cell>
          <cell r="T14">
            <v>-17.971</v>
          </cell>
          <cell r="U14">
            <v>-21.780999999999999</v>
          </cell>
          <cell r="V14">
            <v>-23.786999999999999</v>
          </cell>
          <cell r="W14">
            <v>-27.441269028062475</v>
          </cell>
          <cell r="X14">
            <v>-28.880237715718224</v>
          </cell>
          <cell r="Y14">
            <v>-29.658476450861155</v>
          </cell>
          <cell r="Z14">
            <v>-27.559588229815507</v>
          </cell>
          <cell r="AA14">
            <v>-32.983598486722734</v>
          </cell>
          <cell r="AB14">
            <v>-35.210692501849337</v>
          </cell>
          <cell r="AC14">
            <v>-37.981462202604945</v>
          </cell>
          <cell r="AD14">
            <v>-31.509469310566942</v>
          </cell>
          <cell r="AE14">
            <v>-37.707847184986633</v>
          </cell>
          <cell r="AF14">
            <v>-40.394109390336013</v>
          </cell>
          <cell r="AG14">
            <v>-44.215897839083112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G15">
            <v>-14.372</v>
          </cell>
          <cell r="H15">
            <v>-15.687000000000001</v>
          </cell>
          <cell r="I15">
            <v>-26.490000000000002</v>
          </cell>
          <cell r="J15">
            <v>-43.663195499511971</v>
          </cell>
          <cell r="K15">
            <v>-51.678288705158771</v>
          </cell>
          <cell r="L15">
            <v>-57.234968341700672</v>
          </cell>
          <cell r="N15">
            <v>-3.5940000000000003</v>
          </cell>
          <cell r="O15">
            <v>-3.9189999999999996</v>
          </cell>
          <cell r="P15">
            <v>-3.8780000000000001</v>
          </cell>
          <cell r="Q15">
            <v>-4.2960000000000003</v>
          </cell>
          <cell r="R15">
            <v>-5.5549999999999997</v>
          </cell>
          <cell r="S15">
            <v>-5.45</v>
          </cell>
          <cell r="T15">
            <v>-6.9189999999999996</v>
          </cell>
          <cell r="U15">
            <v>-8.5660000000000007</v>
          </cell>
          <cell r="V15">
            <v>-10.456999999999999</v>
          </cell>
          <cell r="W15">
            <v>-10.698091925939124</v>
          </cell>
          <cell r="X15">
            <v>-11.184596818683282</v>
          </cell>
          <cell r="Y15">
            <v>-11.323506754889562</v>
          </cell>
          <cell r="Z15">
            <v>-12.38124277074427</v>
          </cell>
          <cell r="AA15">
            <v>-12.739110644246676</v>
          </cell>
          <cell r="AB15">
            <v>-12.806891567998974</v>
          </cell>
          <cell r="AC15">
            <v>-13.751043722168854</v>
          </cell>
          <cell r="AD15">
            <v>-13.908336029846602</v>
          </cell>
          <cell r="AE15">
            <v>-14.206506083181807</v>
          </cell>
          <cell r="AF15">
            <v>-14.281089555757323</v>
          </cell>
          <cell r="AG15">
            <v>-14.839036672914935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G16">
            <v>0</v>
          </cell>
          <cell r="H16">
            <v>1.1870000000000001</v>
          </cell>
          <cell r="I16">
            <v>3.625</v>
          </cell>
          <cell r="J16">
            <v>24.244683540280956</v>
          </cell>
          <cell r="K16">
            <v>36.291322397314794</v>
          </cell>
          <cell r="L16">
            <v>43.459268015780324</v>
          </cell>
          <cell r="N16">
            <v>0.28200000000000003</v>
          </cell>
          <cell r="O16">
            <v>0.28700000000000003</v>
          </cell>
          <cell r="P16">
            <v>0.33799999999999997</v>
          </cell>
          <cell r="Q16">
            <v>0.27999999999999997</v>
          </cell>
          <cell r="R16">
            <v>0.312</v>
          </cell>
          <cell r="S16">
            <v>0.43</v>
          </cell>
          <cell r="T16">
            <v>1.1780000000000002</v>
          </cell>
          <cell r="U16">
            <v>1.7050000000000001</v>
          </cell>
          <cell r="V16">
            <v>1.6620000000000001</v>
          </cell>
          <cell r="W16">
            <v>8.552270605520949</v>
          </cell>
          <cell r="X16">
            <v>6.2818324901973321</v>
          </cell>
          <cell r="Y16">
            <v>7.7485804445626734</v>
          </cell>
          <cell r="Z16">
            <v>8.1689924001288183</v>
          </cell>
          <cell r="AA16">
            <v>8.1915408270887156</v>
          </cell>
          <cell r="AB16">
            <v>8.7604186228383334</v>
          </cell>
          <cell r="AC16">
            <v>11.170370547258928</v>
          </cell>
          <cell r="AD16">
            <v>9.7351692272712107</v>
          </cell>
          <cell r="AE16">
            <v>9.6960512538517349</v>
          </cell>
          <cell r="AF16">
            <v>10.40708660075472</v>
          </cell>
          <cell r="AG16">
            <v>13.620960933902658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G18">
            <v>-50.042000000000002</v>
          </cell>
          <cell r="H18">
            <v>-62.927999999999997</v>
          </cell>
          <cell r="I18">
            <v>-98.89500000000001</v>
          </cell>
          <cell r="J18">
            <v>-153.43017869415382</v>
          </cell>
          <cell r="K18">
            <v>-185.4136301261513</v>
          </cell>
          <cell r="L18">
            <v>-211.06229206667336</v>
          </cell>
          <cell r="N18">
            <v>-14.145000000000001</v>
          </cell>
          <cell r="O18">
            <v>-14.558999999999999</v>
          </cell>
          <cell r="P18">
            <v>-16.401</v>
          </cell>
          <cell r="Q18">
            <v>-17.823</v>
          </cell>
          <cell r="R18">
            <v>-21.529</v>
          </cell>
          <cell r="S18">
            <v>-22.129000000000001</v>
          </cell>
          <cell r="T18">
            <v>-24.89</v>
          </cell>
          <cell r="U18">
            <v>-30.347000000000001</v>
          </cell>
          <cell r="V18">
            <v>-34.244</v>
          </cell>
          <cell r="W18">
            <v>-38.139360954001603</v>
          </cell>
          <cell r="X18">
            <v>-40.064834534401506</v>
          </cell>
          <cell r="Y18">
            <v>-40.981983205750723</v>
          </cell>
          <cell r="Z18">
            <v>-39.940831000559776</v>
          </cell>
          <cell r="AA18">
            <v>-45.722709130969406</v>
          </cell>
          <cell r="AB18">
            <v>-48.017584069848319</v>
          </cell>
          <cell r="AC18">
            <v>-51.73250592477379</v>
          </cell>
          <cell r="AD18">
            <v>-45.417805340413544</v>
          </cell>
          <cell r="AE18">
            <v>-51.914353268168441</v>
          </cell>
          <cell r="AF18">
            <v>-54.675198946093332</v>
          </cell>
          <cell r="AG18">
            <v>-59.054934511998042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G19">
            <v>-50.042000000000002</v>
          </cell>
          <cell r="H19">
            <v>-61.328999999999994</v>
          </cell>
          <cell r="I19">
            <v>-95.129000000000005</v>
          </cell>
          <cell r="J19">
            <v>-146.89471434963335</v>
          </cell>
          <cell r="K19">
            <v>-175.41994112855102</v>
          </cell>
          <cell r="L19">
            <v>-197.20263766532051</v>
          </cell>
          <cell r="N19">
            <v>-13.873000000000001</v>
          </cell>
          <cell r="O19">
            <v>-14.231</v>
          </cell>
          <cell r="P19">
            <v>-15.952999999999999</v>
          </cell>
          <cell r="Q19">
            <v>-17.272000000000002</v>
          </cell>
          <cell r="R19">
            <v>-20.806000000000001</v>
          </cell>
          <cell r="S19">
            <v>-21.231000000000002</v>
          </cell>
          <cell r="T19">
            <v>-23.731999999999999</v>
          </cell>
          <cell r="U19">
            <v>-29.360000000000003</v>
          </cell>
          <cell r="V19">
            <v>-32.896999999999998</v>
          </cell>
          <cell r="W19">
            <v>-36.588075954001603</v>
          </cell>
          <cell r="X19">
            <v>-38.338403132147498</v>
          </cell>
          <cell r="Y19">
            <v>-39.071235263484262</v>
          </cell>
          <cell r="Z19">
            <v>-38.076224660669496</v>
          </cell>
          <cell r="AA19">
            <v>-43.283411399579421</v>
          </cell>
          <cell r="AB19">
            <v>-45.266270980012557</v>
          </cell>
          <cell r="AC19">
            <v>-48.794034088289536</v>
          </cell>
          <cell r="AD19">
            <v>-42.799122310292255</v>
          </cell>
          <cell r="AE19">
            <v>-48.604597154423104</v>
          </cell>
          <cell r="AF19">
            <v>-50.780532601416326</v>
          </cell>
          <cell r="AG19">
            <v>-55.018385599188804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G20">
            <v>-21.296000000000003</v>
          </cell>
          <cell r="H20">
            <v>-9.5729999999999968</v>
          </cell>
          <cell r="I20">
            <v>-6.4260000000000002</v>
          </cell>
          <cell r="J20">
            <v>-28.366145165549856</v>
          </cell>
          <cell r="K20">
            <v>-25.719219579867897</v>
          </cell>
          <cell r="L20">
            <v>-10.362944400702606</v>
          </cell>
          <cell r="N20">
            <v>-3.6950000000000003</v>
          </cell>
          <cell r="O20">
            <v>-2.5039999999999991</v>
          </cell>
          <cell r="P20">
            <v>-1.9979999999999998</v>
          </cell>
          <cell r="Q20">
            <v>-1.3759999999999994</v>
          </cell>
          <cell r="R20">
            <v>-1.7830000000000004</v>
          </cell>
          <cell r="S20">
            <v>-2.0000000000021112E-3</v>
          </cell>
          <cell r="T20">
            <v>-1.241000000000001</v>
          </cell>
          <cell r="U20">
            <v>-3.4000000000000039</v>
          </cell>
          <cell r="V20">
            <v>-4.3240000000000034</v>
          </cell>
          <cell r="W20">
            <v>-7.4160463059439898</v>
          </cell>
          <cell r="X20">
            <v>-8.1614850776231034</v>
          </cell>
          <cell r="Y20">
            <v>-8.4646137819827505</v>
          </cell>
          <cell r="Z20">
            <v>-3.7767657444854397</v>
          </cell>
          <cell r="AA20">
            <v>-7.0643872228503533</v>
          </cell>
          <cell r="AB20">
            <v>-6.5319448506003699</v>
          </cell>
          <cell r="AC20">
            <v>-8.3461217619317285</v>
          </cell>
          <cell r="AD20">
            <v>-0.13222602200537947</v>
          </cell>
          <cell r="AE20">
            <v>-3.7501087833875593</v>
          </cell>
          <cell r="AF20">
            <v>-2.6367539962366773</v>
          </cell>
          <cell r="AG20">
            <v>-3.8438555990729855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G21">
            <v>0</v>
          </cell>
          <cell r="H21">
            <v>-1.5990000000000002</v>
          </cell>
          <cell r="I21">
            <v>-3.766</v>
          </cell>
          <cell r="J21">
            <v>-6.5354643445204728</v>
          </cell>
          <cell r="K21">
            <v>-9.993688997600275</v>
          </cell>
          <cell r="L21">
            <v>-13.859654401352866</v>
          </cell>
          <cell r="N21">
            <v>-0.27200000000000002</v>
          </cell>
          <cell r="O21">
            <v>-0.32800000000000001</v>
          </cell>
          <cell r="P21">
            <v>-0.44800000000000001</v>
          </cell>
          <cell r="Q21">
            <v>-0.55100000000000005</v>
          </cell>
          <cell r="R21">
            <v>-0.72299999999999998</v>
          </cell>
          <cell r="S21">
            <v>-0.89800000000000002</v>
          </cell>
          <cell r="T21">
            <v>-1.1579999999999999</v>
          </cell>
          <cell r="U21">
            <v>-0.98699999999999999</v>
          </cell>
          <cell r="V21">
            <v>-1.347</v>
          </cell>
          <cell r="W21">
            <v>-1.551285</v>
          </cell>
          <cell r="X21">
            <v>-1.7264314022540093</v>
          </cell>
          <cell r="Y21">
            <v>-1.9107479422664635</v>
          </cell>
          <cell r="Z21">
            <v>-1.8646063398902777</v>
          </cell>
          <cell r="AA21">
            <v>-2.4392977313899817</v>
          </cell>
          <cell r="AB21">
            <v>-2.7513130898357598</v>
          </cell>
          <cell r="AC21">
            <v>-2.9384718364842564</v>
          </cell>
          <cell r="AD21">
            <v>-2.6186830301212862</v>
          </cell>
          <cell r="AE21">
            <v>-3.3097561137453342</v>
          </cell>
          <cell r="AF21">
            <v>-3.8946663446770065</v>
          </cell>
          <cell r="AG21">
            <v>-4.0365489128092404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G23">
            <v>-21.296000000000003</v>
          </cell>
          <cell r="H23">
            <v>-11.171999999999997</v>
          </cell>
          <cell r="I23">
            <v>-10.192</v>
          </cell>
          <cell r="J23">
            <v>-34.90160951007033</v>
          </cell>
          <cell r="K23">
            <v>-35.71290857746817</v>
          </cell>
          <cell r="L23">
            <v>-24.222598802055472</v>
          </cell>
          <cell r="N23">
            <v>-3.9670000000000005</v>
          </cell>
          <cell r="O23">
            <v>-2.831999999999999</v>
          </cell>
          <cell r="P23">
            <v>-2.4459999999999997</v>
          </cell>
          <cell r="Q23">
            <v>-1.9269999999999996</v>
          </cell>
          <cell r="R23">
            <v>-2.5060000000000002</v>
          </cell>
          <cell r="S23">
            <v>-0.90000000000000213</v>
          </cell>
          <cell r="T23">
            <v>-2.3990000000000009</v>
          </cell>
          <cell r="U23">
            <v>-4.387000000000004</v>
          </cell>
          <cell r="V23">
            <v>-5.6710000000000029</v>
          </cell>
          <cell r="W23">
            <v>-8.9673313059439899</v>
          </cell>
          <cell r="X23">
            <v>-9.8879164798771129</v>
          </cell>
          <cell r="Y23">
            <v>-10.375361724249213</v>
          </cell>
          <cell r="Z23">
            <v>-5.6413720843757176</v>
          </cell>
          <cell r="AA23">
            <v>-9.5036849542403345</v>
          </cell>
          <cell r="AB23">
            <v>-9.2832579404361297</v>
          </cell>
          <cell r="AC23">
            <v>-11.284593598415984</v>
          </cell>
          <cell r="AD23">
            <v>-2.7509090521266657</v>
          </cell>
          <cell r="AE23">
            <v>-7.0598648971328934</v>
          </cell>
          <cell r="AF23">
            <v>-6.5314203409136837</v>
          </cell>
          <cell r="AG23">
            <v>-7.8804045118822259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G25">
            <v>0</v>
          </cell>
          <cell r="H25">
            <v>0</v>
          </cell>
          <cell r="I25">
            <v>-1.2999999999999999E-2</v>
          </cell>
          <cell r="J25">
            <v>-7.0108346790472342E-2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-1.2999999999999999E-2</v>
          </cell>
          <cell r="S25">
            <v>0</v>
          </cell>
          <cell r="T25">
            <v>0</v>
          </cell>
          <cell r="U25">
            <v>0</v>
          </cell>
          <cell r="V25">
            <v>-6.6000000000000003E-2</v>
          </cell>
          <cell r="W25">
            <v>-4.1083467904723461E-3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G26">
            <v>0</v>
          </cell>
          <cell r="H26">
            <v>0</v>
          </cell>
          <cell r="I26">
            <v>-1.2999999999999999E-2</v>
          </cell>
          <cell r="J26">
            <v>-7.0108346790472342E-2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-1.2999999999999999E-2</v>
          </cell>
          <cell r="S26">
            <v>0</v>
          </cell>
          <cell r="T26">
            <v>0</v>
          </cell>
          <cell r="U26">
            <v>0</v>
          </cell>
          <cell r="V26">
            <v>-6.6000000000000003E-2</v>
          </cell>
          <cell r="W26">
            <v>-4.1083467904723461E-3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G29">
            <v>-1E-3</v>
          </cell>
          <cell r="H29">
            <v>5.3999999999999992E-2</v>
          </cell>
          <cell r="I29">
            <v>-0.308</v>
          </cell>
          <cell r="J29">
            <v>0.66499999999999981</v>
          </cell>
          <cell r="K29">
            <v>0</v>
          </cell>
          <cell r="L29">
            <v>0</v>
          </cell>
          <cell r="N29">
            <v>4.2999999999999997E-2</v>
          </cell>
          <cell r="O29">
            <v>-3.6999999999999998E-2</v>
          </cell>
          <cell r="P29">
            <v>5.0999999999999997E-2</v>
          </cell>
          <cell r="Q29">
            <v>-3.0000000000000001E-3</v>
          </cell>
          <cell r="R29">
            <v>0.125</v>
          </cell>
          <cell r="S29">
            <v>-0.64</v>
          </cell>
          <cell r="T29">
            <v>0.39300000000000002</v>
          </cell>
          <cell r="U29">
            <v>-0.186</v>
          </cell>
          <cell r="V29">
            <v>0.46299999999999997</v>
          </cell>
          <cell r="W29">
            <v>0.3</v>
          </cell>
          <cell r="X29">
            <v>-4.9000000000000002E-2</v>
          </cell>
          <cell r="Y29">
            <v>-4.9000000000000002E-2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G30">
            <v>-21.297000000000004</v>
          </cell>
          <cell r="H30">
            <v>-11.117999999999997</v>
          </cell>
          <cell r="I30">
            <v>-10.513</v>
          </cell>
          <cell r="J30">
            <v>-34.3067178568608</v>
          </cell>
          <cell r="K30">
            <v>-35.71290857746817</v>
          </cell>
          <cell r="L30">
            <v>-24.222598802055472</v>
          </cell>
          <cell r="N30">
            <v>-3.9240000000000004</v>
          </cell>
          <cell r="O30">
            <v>-2.8689999999999989</v>
          </cell>
          <cell r="P30">
            <v>-2.3949999999999996</v>
          </cell>
          <cell r="Q30">
            <v>-1.9299999999999995</v>
          </cell>
          <cell r="R30">
            <v>-2.3940000000000001</v>
          </cell>
          <cell r="S30">
            <v>-1.5400000000000023</v>
          </cell>
          <cell r="T30">
            <v>-2.0060000000000011</v>
          </cell>
          <cell r="U30">
            <v>-4.573000000000004</v>
          </cell>
          <cell r="V30">
            <v>-5.2740000000000027</v>
          </cell>
          <cell r="W30">
            <v>-8.6714396527344615</v>
          </cell>
          <cell r="X30">
            <v>-9.9369164798771124</v>
          </cell>
          <cell r="Y30">
            <v>-10.424361724249213</v>
          </cell>
          <cell r="Z30">
            <v>-5.6413720843757176</v>
          </cell>
          <cell r="AA30">
            <v>-9.5036849542403345</v>
          </cell>
          <cell r="AB30">
            <v>-9.2832579404361297</v>
          </cell>
          <cell r="AC30">
            <v>-11.284593598415984</v>
          </cell>
          <cell r="AD30">
            <v>-2.7509090521266657</v>
          </cell>
          <cell r="AE30">
            <v>-7.0598648971328934</v>
          </cell>
          <cell r="AF30">
            <v>-6.5314203409136837</v>
          </cell>
          <cell r="AG30">
            <v>-7.8804045118822259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G39">
            <v>28.332999999999998</v>
          </cell>
          <cell r="H39">
            <v>24.597000000000001</v>
          </cell>
          <cell r="I39">
            <v>28.818999999999999</v>
          </cell>
          <cell r="J39">
            <v>127.65164196130227</v>
          </cell>
          <cell r="K39">
            <v>96.412038038550321</v>
          </cell>
          <cell r="L39">
            <v>77.974629306480679</v>
          </cell>
          <cell r="N39">
            <v>24.161000000000001</v>
          </cell>
          <cell r="O39">
            <v>24.3</v>
          </cell>
          <cell r="P39">
            <v>26.164000000000001</v>
          </cell>
          <cell r="Q39">
            <v>24.597000000000001</v>
          </cell>
          <cell r="R39">
            <v>26.141999999999999</v>
          </cell>
          <cell r="S39">
            <v>31.196999999999999</v>
          </cell>
          <cell r="T39">
            <v>29.931000000000001</v>
          </cell>
          <cell r="U39">
            <v>28.818999999999999</v>
          </cell>
          <cell r="V39">
            <v>25.483000000000001</v>
          </cell>
          <cell r="W39">
            <v>144.15337689250336</v>
          </cell>
          <cell r="X39">
            <v>133.82469259054659</v>
          </cell>
          <cell r="Y39">
            <v>127.65164196130227</v>
          </cell>
          <cell r="Z39">
            <v>118.94787351705315</v>
          </cell>
          <cell r="AA39">
            <v>112.75119860003488</v>
          </cell>
          <cell r="AB39">
            <v>103.94743699229647</v>
          </cell>
          <cell r="AC39">
            <v>96.412038038550321</v>
          </cell>
          <cell r="AD39">
            <v>90.828936321457562</v>
          </cell>
          <cell r="AE39">
            <v>90.937912348974223</v>
          </cell>
          <cell r="AF39">
            <v>81.576898716680034</v>
          </cell>
          <cell r="AG39">
            <v>77.974629306480679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G40">
            <v>3.9830000000000001</v>
          </cell>
          <cell r="H40">
            <v>10.489000000000001</v>
          </cell>
          <cell r="I40">
            <v>20.228000000000002</v>
          </cell>
          <cell r="J40">
            <v>23.848641730655334</v>
          </cell>
          <cell r="K40">
            <v>31.516963425946294</v>
          </cell>
          <cell r="L40">
            <v>39.875130695005495</v>
          </cell>
          <cell r="N40">
            <v>7.5330000000000004</v>
          </cell>
          <cell r="O40">
            <v>9.2750000000000004</v>
          </cell>
          <cell r="P40">
            <v>9.4710000000000001</v>
          </cell>
          <cell r="Q40">
            <v>10.489000000000001</v>
          </cell>
          <cell r="R40">
            <v>19.914999999999999</v>
          </cell>
          <cell r="S40">
            <v>16.192</v>
          </cell>
          <cell r="T40">
            <v>17.460999999999999</v>
          </cell>
          <cell r="U40">
            <v>20.228000000000002</v>
          </cell>
          <cell r="V40">
            <v>23.568000000000001</v>
          </cell>
          <cell r="W40">
            <v>22.898656136165219</v>
          </cell>
          <cell r="X40">
            <v>23.428000806991705</v>
          </cell>
          <cell r="Y40">
            <v>23.848641730655334</v>
          </cell>
          <cell r="Z40">
            <v>28.291381644791443</v>
          </cell>
          <cell r="AA40">
            <v>28.430211754758588</v>
          </cell>
          <cell r="AB40">
            <v>30.071587236924376</v>
          </cell>
          <cell r="AC40">
            <v>31.516963425946294</v>
          </cell>
          <cell r="AD40">
            <v>35.193133787923749</v>
          </cell>
          <cell r="AE40">
            <v>35.208640528731721</v>
          </cell>
          <cell r="AF40">
            <v>37.376662586147432</v>
          </cell>
          <cell r="AG40">
            <v>39.875130695005495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G42">
            <v>1.01</v>
          </cell>
          <cell r="H42">
            <v>1.33</v>
          </cell>
          <cell r="I42">
            <v>1.988</v>
          </cell>
          <cell r="J42">
            <v>2.2726005012719539</v>
          </cell>
          <cell r="K42">
            <v>3.4219440641640504</v>
          </cell>
          <cell r="L42">
            <v>3.6182380723416792</v>
          </cell>
          <cell r="N42">
            <v>0.91200000000000003</v>
          </cell>
          <cell r="O42">
            <v>1.1259999999999999</v>
          </cell>
          <cell r="P42">
            <v>1.1679999999999999</v>
          </cell>
          <cell r="Q42">
            <v>1.33</v>
          </cell>
          <cell r="R42">
            <v>1.345</v>
          </cell>
          <cell r="S42">
            <v>1.796</v>
          </cell>
          <cell r="T42">
            <v>1.67</v>
          </cell>
          <cell r="U42">
            <v>1.988</v>
          </cell>
          <cell r="V42">
            <v>3.1379999999999999</v>
          </cell>
          <cell r="W42">
            <v>2.0625758227744044</v>
          </cell>
          <cell r="X42">
            <v>2.5530050791806405</v>
          </cell>
          <cell r="Y42">
            <v>2.2726005012719539</v>
          </cell>
          <cell r="Z42">
            <v>2.6266303669250353</v>
          </cell>
          <cell r="AA42">
            <v>3.9777166509143536</v>
          </cell>
          <cell r="AB42">
            <v>2.7386673313388736</v>
          </cell>
          <cell r="AC42">
            <v>3.4219440641640504</v>
          </cell>
          <cell r="AD42">
            <v>3.1680990974807295</v>
          </cell>
          <cell r="AE42">
            <v>3.4349276918959428</v>
          </cell>
          <cell r="AF42">
            <v>5.2873404004848545</v>
          </cell>
          <cell r="AG42">
            <v>3.6182380723416792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G43">
            <v>33.325999999999993</v>
          </cell>
          <cell r="H43">
            <v>36.415999999999997</v>
          </cell>
          <cell r="I43">
            <v>51.034999999999997</v>
          </cell>
          <cell r="J43">
            <v>153.77288419322957</v>
          </cell>
          <cell r="K43">
            <v>131.35094552866067</v>
          </cell>
          <cell r="L43">
            <v>121.46799807382786</v>
          </cell>
          <cell r="N43">
            <v>32.606000000000002</v>
          </cell>
          <cell r="O43">
            <v>34.701000000000001</v>
          </cell>
          <cell r="P43">
            <v>36.803000000000004</v>
          </cell>
          <cell r="Q43">
            <v>36.415999999999997</v>
          </cell>
          <cell r="R43">
            <v>47.402000000000001</v>
          </cell>
          <cell r="S43">
            <v>49.184999999999995</v>
          </cell>
          <cell r="T43">
            <v>49.061999999999998</v>
          </cell>
          <cell r="U43">
            <v>51.034999999999997</v>
          </cell>
          <cell r="V43">
            <v>52.189</v>
          </cell>
          <cell r="W43">
            <v>169.11460885144297</v>
          </cell>
          <cell r="X43">
            <v>159.80569847671893</v>
          </cell>
          <cell r="Y43">
            <v>153.77288419322957</v>
          </cell>
          <cell r="Z43">
            <v>149.86588552876964</v>
          </cell>
          <cell r="AA43">
            <v>145.1591270057078</v>
          </cell>
          <cell r="AB43">
            <v>136.75769156055972</v>
          </cell>
          <cell r="AC43">
            <v>131.35094552866067</v>
          </cell>
          <cell r="AD43">
            <v>129.19016920686204</v>
          </cell>
          <cell r="AE43">
            <v>129.58148056960189</v>
          </cell>
          <cell r="AF43">
            <v>124.24090170331232</v>
          </cell>
          <cell r="AG43">
            <v>121.46799807382786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G44">
            <v>3.403</v>
          </cell>
          <cell r="H44">
            <v>8.2919999999999998</v>
          </cell>
          <cell r="I44">
            <v>16.326000000000001</v>
          </cell>
          <cell r="J44">
            <v>27.955065273755203</v>
          </cell>
          <cell r="K44">
            <v>44.381638642138341</v>
          </cell>
          <cell r="L44">
            <v>64.713593931780338</v>
          </cell>
          <cell r="N44">
            <v>4.2060000000000004</v>
          </cell>
          <cell r="O44">
            <v>5.0310000000000006</v>
          </cell>
          <cell r="P44">
            <v>6.476</v>
          </cell>
          <cell r="Q44">
            <v>7.726</v>
          </cell>
          <cell r="R44">
            <v>9.2910000000000004</v>
          </cell>
          <cell r="S44">
            <v>12.079000000000001</v>
          </cell>
          <cell r="T44">
            <v>14.443</v>
          </cell>
          <cell r="U44">
            <v>16.178000000000001</v>
          </cell>
          <cell r="V44">
            <v>18.202999999999999</v>
          </cell>
          <cell r="W44">
            <v>21.543526555800071</v>
          </cell>
          <cell r="X44">
            <v>24.687777496611421</v>
          </cell>
          <cell r="Y44">
            <v>27.8070652737552</v>
          </cell>
          <cell r="Z44">
            <v>31.833942768780986</v>
          </cell>
          <cell r="AA44">
            <v>35.856604771770449</v>
          </cell>
          <cell r="AB44">
            <v>39.944766051952605</v>
          </cell>
          <cell r="AC44">
            <v>44.233638642138345</v>
          </cell>
          <cell r="AD44">
            <v>49.029548325911179</v>
          </cell>
          <cell r="AE44">
            <v>53.787034783834073</v>
          </cell>
          <cell r="AF44">
            <v>58.627584916059305</v>
          </cell>
          <cell r="AG44">
            <v>64.565593931780342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G45">
            <v>0</v>
          </cell>
          <cell r="H45">
            <v>-2.165</v>
          </cell>
          <cell r="I45">
            <v>-5.5129999999999999</v>
          </cell>
          <cell r="J45">
            <v>-12.048464344520472</v>
          </cell>
          <cell r="K45">
            <v>-22.042153342120749</v>
          </cell>
          <cell r="L45">
            <v>-35.901807743473611</v>
          </cell>
          <cell r="N45">
            <v>-0.27200000000000002</v>
          </cell>
          <cell r="O45">
            <v>-0.60000000000000009</v>
          </cell>
          <cell r="P45">
            <v>-1.048</v>
          </cell>
          <cell r="Q45">
            <v>-1.5990000000000002</v>
          </cell>
          <cell r="R45">
            <v>-2.3220000000000001</v>
          </cell>
          <cell r="S45">
            <v>-3.22</v>
          </cell>
          <cell r="T45">
            <v>-4.3780000000000001</v>
          </cell>
          <cell r="U45">
            <v>-5.3650000000000002</v>
          </cell>
          <cell r="V45">
            <v>-6.7119999999999997</v>
          </cell>
          <cell r="W45">
            <v>-8.2632849999999998</v>
          </cell>
          <cell r="X45">
            <v>-9.9897164022540093</v>
          </cell>
          <cell r="Y45">
            <v>-11.900464344520472</v>
          </cell>
          <cell r="Z45">
            <v>-13.76507068441075</v>
          </cell>
          <cell r="AA45">
            <v>-16.204368415800733</v>
          </cell>
          <cell r="AB45">
            <v>-18.955681505636491</v>
          </cell>
          <cell r="AC45">
            <v>-21.894153342120749</v>
          </cell>
          <cell r="AD45">
            <v>-24.512836372242035</v>
          </cell>
          <cell r="AE45">
            <v>-27.822592485987368</v>
          </cell>
          <cell r="AF45">
            <v>-31.717258830664374</v>
          </cell>
          <cell r="AG45">
            <v>-35.753807743473615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G46">
            <v>3.403</v>
          </cell>
          <cell r="H46">
            <v>6.1269999999999998</v>
          </cell>
          <cell r="I46">
            <v>10.813000000000001</v>
          </cell>
          <cell r="J46">
            <v>15.906600929234729</v>
          </cell>
          <cell r="K46">
            <v>22.339485300017596</v>
          </cell>
          <cell r="L46">
            <v>28.81178618830673</v>
          </cell>
          <cell r="N46">
            <v>3.9340000000000002</v>
          </cell>
          <cell r="O46">
            <v>4.431</v>
          </cell>
          <cell r="P46">
            <v>5.4279999999999999</v>
          </cell>
          <cell r="Q46">
            <v>6.1269999999999998</v>
          </cell>
          <cell r="R46">
            <v>6.9690000000000003</v>
          </cell>
          <cell r="S46">
            <v>8.859</v>
          </cell>
          <cell r="T46">
            <v>10.065</v>
          </cell>
          <cell r="U46">
            <v>10.813000000000001</v>
          </cell>
          <cell r="V46">
            <v>11.491</v>
          </cell>
          <cell r="W46">
            <v>13.280241555800071</v>
          </cell>
          <cell r="X46">
            <v>14.698061094357412</v>
          </cell>
          <cell r="Y46">
            <v>15.906600929234729</v>
          </cell>
          <cell r="Z46">
            <v>18.068872084370234</v>
          </cell>
          <cell r="AA46">
            <v>19.652236355969713</v>
          </cell>
          <cell r="AB46">
            <v>20.989084546316114</v>
          </cell>
          <cell r="AC46">
            <v>22.339485300017596</v>
          </cell>
          <cell r="AD46">
            <v>24.516711953669141</v>
          </cell>
          <cell r="AE46">
            <v>25.964442297846706</v>
          </cell>
          <cell r="AF46">
            <v>26.910326085394932</v>
          </cell>
          <cell r="AG46">
            <v>28.81178618830673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G52">
            <v>0.05</v>
          </cell>
          <cell r="H52">
            <v>9.4E-2</v>
          </cell>
          <cell r="I52">
            <v>1.2869999999999999</v>
          </cell>
          <cell r="J52">
            <v>0.90087516876768481</v>
          </cell>
          <cell r="K52">
            <v>0.59064736074101098</v>
          </cell>
          <cell r="L52">
            <v>0.25287314408930694</v>
          </cell>
          <cell r="N52">
            <v>5.8000000000000003E-2</v>
          </cell>
          <cell r="O52">
            <v>2.7E-2</v>
          </cell>
          <cell r="P52">
            <v>9.1999999999999998E-2</v>
          </cell>
          <cell r="Q52">
            <v>9.4E-2</v>
          </cell>
          <cell r="R52">
            <v>9.4E-2</v>
          </cell>
          <cell r="S52">
            <v>0.31</v>
          </cell>
          <cell r="T52">
            <v>0.66200000000000003</v>
          </cell>
          <cell r="U52">
            <v>1.2869999999999999</v>
          </cell>
          <cell r="V52">
            <v>2.19</v>
          </cell>
          <cell r="W52">
            <v>0.14415028055077622</v>
          </cell>
          <cell r="X52">
            <v>0.44066346021492125</v>
          </cell>
          <cell r="Y52">
            <v>0.90087516876768481</v>
          </cell>
          <cell r="Z52">
            <v>1.7004392767769214</v>
          </cell>
          <cell r="AA52">
            <v>2.7760355211926178</v>
          </cell>
          <cell r="AB52">
            <v>0.19140128561030048</v>
          </cell>
          <cell r="AC52">
            <v>0.59064736074101098</v>
          </cell>
          <cell r="AD52">
            <v>1.2558572470252953</v>
          </cell>
          <cell r="AE52">
            <v>2.223718279411508</v>
          </cell>
          <cell r="AF52">
            <v>3.690017679114669</v>
          </cell>
          <cell r="AG52">
            <v>0.25287314408930694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G53">
            <v>36.778999999999996</v>
          </cell>
          <cell r="H53">
            <v>42.637</v>
          </cell>
          <cell r="I53">
            <v>63.134999999999998</v>
          </cell>
          <cell r="J53">
            <v>170.58036029123198</v>
          </cell>
          <cell r="K53">
            <v>154.28107818941928</v>
          </cell>
          <cell r="L53">
            <v>150.5326574062239</v>
          </cell>
          <cell r="N53">
            <v>36.597999999999999</v>
          </cell>
          <cell r="O53">
            <v>39.158999999999999</v>
          </cell>
          <cell r="P53">
            <v>42.323000000000008</v>
          </cell>
          <cell r="Q53">
            <v>42.637</v>
          </cell>
          <cell r="R53">
            <v>54.465000000000003</v>
          </cell>
          <cell r="S53">
            <v>58.353999999999999</v>
          </cell>
          <cell r="T53">
            <v>59.789000000000001</v>
          </cell>
          <cell r="U53">
            <v>63.134999999999998</v>
          </cell>
          <cell r="V53">
            <v>65.87</v>
          </cell>
          <cell r="W53">
            <v>182.53900068779382</v>
          </cell>
          <cell r="X53">
            <v>174.94442303129125</v>
          </cell>
          <cell r="Y53">
            <v>170.58036029123198</v>
          </cell>
          <cell r="Z53">
            <v>169.63519688991678</v>
          </cell>
          <cell r="AA53">
            <v>167.58739888287013</v>
          </cell>
          <cell r="AB53">
            <v>157.93817739248612</v>
          </cell>
          <cell r="AC53">
            <v>154.28107818941928</v>
          </cell>
          <cell r="AD53">
            <v>154.96273840755649</v>
          </cell>
          <cell r="AE53">
            <v>157.7696411468601</v>
          </cell>
          <cell r="AF53">
            <v>154.84124546782192</v>
          </cell>
          <cell r="AG53">
            <v>150.5326574062239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G54">
            <v>1.742</v>
          </cell>
          <cell r="H54">
            <v>1.1240000000000001</v>
          </cell>
          <cell r="I54">
            <v>1.163</v>
          </cell>
          <cell r="J54">
            <v>1.3711672104386077</v>
          </cell>
          <cell r="K54">
            <v>1.8120540075329017</v>
          </cell>
          <cell r="L54">
            <v>2.2926031737340016</v>
          </cell>
          <cell r="N54">
            <v>1.272</v>
          </cell>
          <cell r="O54">
            <v>1.123</v>
          </cell>
          <cell r="P54">
            <v>1.2549999999999999</v>
          </cell>
          <cell r="Q54">
            <v>1.1240000000000001</v>
          </cell>
          <cell r="R54">
            <v>1.766</v>
          </cell>
          <cell r="S54">
            <v>1.5860000000000001</v>
          </cell>
          <cell r="T54">
            <v>1.673</v>
          </cell>
          <cell r="U54">
            <v>1.163</v>
          </cell>
          <cell r="V54">
            <v>1.0669999999999999</v>
          </cell>
          <cell r="W54">
            <v>2.1794167893833611</v>
          </cell>
          <cell r="X54">
            <v>2.2447193946564989</v>
          </cell>
          <cell r="Y54">
            <v>1.3711672104386077</v>
          </cell>
          <cell r="Z54">
            <v>1.2808428468683157</v>
          </cell>
          <cell r="AA54">
            <v>2.7058915796454053</v>
          </cell>
          <cell r="AB54">
            <v>2.8812648443602593</v>
          </cell>
          <cell r="AC54">
            <v>1.8120540075329017</v>
          </cell>
          <cell r="AD54">
            <v>1.593307609967525</v>
          </cell>
          <cell r="AE54">
            <v>3.3510395476217618</v>
          </cell>
          <cell r="AF54">
            <v>3.5811898806840765</v>
          </cell>
          <cell r="AG54">
            <v>2.2926031737340016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G56">
            <v>19.521999999999998</v>
          </cell>
          <cell r="H56">
            <v>37.021000000000001</v>
          </cell>
          <cell r="I56">
            <v>61.722999999999999</v>
          </cell>
          <cell r="J56">
            <v>80.609012088554806</v>
          </cell>
          <cell r="K56">
            <v>98.221316211637529</v>
          </cell>
          <cell r="L56">
            <v>116.09666923207246</v>
          </cell>
          <cell r="N56">
            <v>22.593999999999998</v>
          </cell>
          <cell r="O56">
            <v>28.356000000000002</v>
          </cell>
          <cell r="P56">
            <v>34.976999999999997</v>
          </cell>
          <cell r="Q56">
            <v>37.021000000000001</v>
          </cell>
          <cell r="R56">
            <v>46.421999999999997</v>
          </cell>
          <cell r="S56">
            <v>52.294000000000004</v>
          </cell>
          <cell r="T56">
            <v>55.370000000000005</v>
          </cell>
          <cell r="U56">
            <v>61.722999999999999</v>
          </cell>
          <cell r="V56">
            <v>69.626999999999995</v>
          </cell>
          <cell r="W56">
            <v>72.550656034852651</v>
          </cell>
          <cell r="X56">
            <v>75.824324057582146</v>
          </cell>
          <cell r="Y56">
            <v>80.609012088554806</v>
          </cell>
          <cell r="Z56">
            <v>86.918798411551165</v>
          </cell>
          <cell r="AA56">
            <v>92.573871647703811</v>
          </cell>
          <cell r="AB56">
            <v>91.747391211013408</v>
          </cell>
          <cell r="AC56">
            <v>98.221316211637529</v>
          </cell>
          <cell r="AD56">
            <v>103.42479882160517</v>
          </cell>
          <cell r="AE56">
            <v>110.97343105810371</v>
          </cell>
          <cell r="AF56">
            <v>115.82653088422094</v>
          </cell>
          <cell r="AG56">
            <v>116.09666923207246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G57">
            <v>21.263999999999999</v>
          </cell>
          <cell r="H57">
            <v>38.145000000000003</v>
          </cell>
          <cell r="I57">
            <v>62.886000000000003</v>
          </cell>
          <cell r="J57">
            <v>81.98017929899342</v>
          </cell>
          <cell r="K57">
            <v>100.03337021917044</v>
          </cell>
          <cell r="L57">
            <v>118.38927240580647</v>
          </cell>
          <cell r="N57">
            <v>23.865999999999996</v>
          </cell>
          <cell r="O57">
            <v>29.478999999999999</v>
          </cell>
          <cell r="P57">
            <v>36.231999999999999</v>
          </cell>
          <cell r="Q57">
            <v>38.145000000000003</v>
          </cell>
          <cell r="R57">
            <v>48.187999999999995</v>
          </cell>
          <cell r="S57">
            <v>53.88</v>
          </cell>
          <cell r="T57">
            <v>57.042999999999999</v>
          </cell>
          <cell r="U57">
            <v>62.886000000000003</v>
          </cell>
          <cell r="V57">
            <v>70.693999999999988</v>
          </cell>
          <cell r="W57">
            <v>74.730072824236004</v>
          </cell>
          <cell r="X57">
            <v>78.069043452238645</v>
          </cell>
          <cell r="Y57">
            <v>81.98017929899342</v>
          </cell>
          <cell r="Z57">
            <v>88.19964125841949</v>
          </cell>
          <cell r="AA57">
            <v>95.279763227349221</v>
          </cell>
          <cell r="AB57">
            <v>94.628656055373668</v>
          </cell>
          <cell r="AC57">
            <v>100.03337021917044</v>
          </cell>
          <cell r="AD57">
            <v>105.01810643157269</v>
          </cell>
          <cell r="AE57">
            <v>114.32447060572548</v>
          </cell>
          <cell r="AF57">
            <v>119.40772076490502</v>
          </cell>
          <cell r="AG57">
            <v>118.38927240580647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G58">
            <v>17.132000000000001</v>
          </cell>
          <cell r="H58">
            <v>32.395000000000003</v>
          </cell>
          <cell r="I58">
            <v>52.39</v>
          </cell>
          <cell r="J58">
            <v>71.679409680813876</v>
          </cell>
          <cell r="K58">
            <v>86.878145771734637</v>
          </cell>
          <cell r="L58">
            <v>104.6762161071119</v>
          </cell>
          <cell r="N58">
            <v>21.299999999999997</v>
          </cell>
          <cell r="O58">
            <v>26.385000000000002</v>
          </cell>
          <cell r="P58">
            <v>30.683</v>
          </cell>
          <cell r="Q58">
            <v>32.395000000000003</v>
          </cell>
          <cell r="R58">
            <v>42.692</v>
          </cell>
          <cell r="S58">
            <v>45.956000000000003</v>
          </cell>
          <cell r="T58">
            <v>47.173999999999999</v>
          </cell>
          <cell r="U58">
            <v>52.39</v>
          </cell>
          <cell r="V58">
            <v>58.039000000000001</v>
          </cell>
          <cell r="W58">
            <v>64.550235222273102</v>
          </cell>
          <cell r="X58">
            <v>65.169168863360369</v>
          </cell>
          <cell r="Y58">
            <v>71.679409680813876</v>
          </cell>
          <cell r="Z58">
            <v>73.901314338981805</v>
          </cell>
          <cell r="AA58">
            <v>78.963404352653043</v>
          </cell>
          <cell r="AB58">
            <v>80.538069329429263</v>
          </cell>
          <cell r="AC58">
            <v>86.878145771734637</v>
          </cell>
          <cell r="AD58">
            <v>89.276875900940155</v>
          </cell>
          <cell r="AE58">
            <v>95.133075667321123</v>
          </cell>
          <cell r="AF58">
            <v>96.888717775428788</v>
          </cell>
          <cell r="AG58">
            <v>104.6762161071119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G59">
            <v>0</v>
          </cell>
          <cell r="H59">
            <v>0</v>
          </cell>
          <cell r="I59">
            <v>2.4180000000000001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2.2719999999999998</v>
          </cell>
          <cell r="S59">
            <v>2.3199999999999998</v>
          </cell>
          <cell r="T59">
            <v>2.3690000000000002</v>
          </cell>
          <cell r="U59">
            <v>2.4180000000000001</v>
          </cell>
          <cell r="V59">
            <v>2.4670000000000001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G60">
            <v>3.2669999999999999</v>
          </cell>
          <cell r="H60">
            <v>2.5060000000000002</v>
          </cell>
          <cell r="I60">
            <v>4.0939999999999994</v>
          </cell>
          <cell r="J60">
            <v>5.4508988490993637</v>
          </cell>
          <cell r="K60">
            <v>6.8113344045777886</v>
          </cell>
          <cell r="L60">
            <v>8.9296102368018353</v>
          </cell>
          <cell r="N60">
            <v>4.2170000000000005</v>
          </cell>
          <cell r="O60">
            <v>4.0120000000000005</v>
          </cell>
          <cell r="P60">
            <v>2.738</v>
          </cell>
          <cell r="Q60">
            <v>2.5060000000000002</v>
          </cell>
          <cell r="R60">
            <v>3.68</v>
          </cell>
          <cell r="S60">
            <v>2.9059999999999997</v>
          </cell>
          <cell r="T60">
            <v>2.5230000000000001</v>
          </cell>
          <cell r="U60">
            <v>4.0939999999999994</v>
          </cell>
          <cell r="V60">
            <v>2.887</v>
          </cell>
          <cell r="W60">
            <v>4.2983675162922914</v>
          </cell>
          <cell r="X60">
            <v>3.301735711664207</v>
          </cell>
          <cell r="Y60">
            <v>5.4508988490993637</v>
          </cell>
          <cell r="Z60">
            <v>3.9276455727338062</v>
          </cell>
          <cell r="AA60">
            <v>4.3034105509977749</v>
          </cell>
          <cell r="AB60">
            <v>4.5885541730254404</v>
          </cell>
          <cell r="AC60">
            <v>6.8113344045777886</v>
          </cell>
          <cell r="AD60">
            <v>5.2591674624393976</v>
          </cell>
          <cell r="AE60">
            <v>5.8195709247231244</v>
          </cell>
          <cell r="AF60">
            <v>4.339345427419067</v>
          </cell>
          <cell r="AG60">
            <v>8.9296102368018353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G61">
            <v>3.2669999999999995</v>
          </cell>
          <cell r="H61">
            <v>2.5060000000000002</v>
          </cell>
          <cell r="I61">
            <v>6.5119999999999933</v>
          </cell>
          <cell r="J61">
            <v>5.4508988490993602</v>
          </cell>
          <cell r="K61">
            <v>6.8113344045777922</v>
          </cell>
          <cell r="L61">
            <v>8.9296102368018353</v>
          </cell>
          <cell r="N61">
            <v>4.2170000000000023</v>
          </cell>
          <cell r="O61">
            <v>4.0120000000000005</v>
          </cell>
          <cell r="P61">
            <v>2.7379999999999995</v>
          </cell>
          <cell r="Q61">
            <v>2.5060000000000002</v>
          </cell>
          <cell r="R61">
            <v>5.9519999999999982</v>
          </cell>
          <cell r="S61">
            <v>5.2259999999999991</v>
          </cell>
          <cell r="T61">
            <v>4.892000000000003</v>
          </cell>
          <cell r="U61">
            <v>6.5119999999999933</v>
          </cell>
          <cell r="V61">
            <v>5.3539999999999992</v>
          </cell>
          <cell r="W61">
            <v>4.2983675162922879</v>
          </cell>
          <cell r="X61">
            <v>3.3017357116642074</v>
          </cell>
          <cell r="Y61">
            <v>5.4508988490993602</v>
          </cell>
          <cell r="Z61">
            <v>3.9276455727338089</v>
          </cell>
          <cell r="AA61">
            <v>4.303410550997782</v>
          </cell>
          <cell r="AB61">
            <v>4.5885541730254431</v>
          </cell>
          <cell r="AC61">
            <v>6.8113344045777922</v>
          </cell>
          <cell r="AD61">
            <v>5.2591674624393931</v>
          </cell>
          <cell r="AE61">
            <v>5.8195709247231235</v>
          </cell>
          <cell r="AF61">
            <v>4.3393454274190617</v>
          </cell>
          <cell r="AG61">
            <v>8.9296102368018353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G62">
            <v>24.530999999999999</v>
          </cell>
          <cell r="H62">
            <v>40.651000000000003</v>
          </cell>
          <cell r="I62">
            <v>69.397999999999996</v>
          </cell>
          <cell r="J62">
            <v>87.43107814809278</v>
          </cell>
          <cell r="K62">
            <v>106.84470462374823</v>
          </cell>
          <cell r="L62">
            <v>127.3188826426083</v>
          </cell>
          <cell r="N62">
            <v>28.082999999999998</v>
          </cell>
          <cell r="O62">
            <v>33.491</v>
          </cell>
          <cell r="P62">
            <v>38.97</v>
          </cell>
          <cell r="Q62">
            <v>40.651000000000003</v>
          </cell>
          <cell r="R62">
            <v>54.139999999999993</v>
          </cell>
          <cell r="S62">
            <v>59.106000000000002</v>
          </cell>
          <cell r="T62">
            <v>61.935000000000002</v>
          </cell>
          <cell r="U62">
            <v>69.397999999999996</v>
          </cell>
          <cell r="V62">
            <v>76.047999999999988</v>
          </cell>
          <cell r="W62">
            <v>79.028440340528292</v>
          </cell>
          <cell r="X62">
            <v>81.370779163902853</v>
          </cell>
          <cell r="Y62">
            <v>87.43107814809278</v>
          </cell>
          <cell r="Z62">
            <v>92.127286831153299</v>
          </cell>
          <cell r="AA62">
            <v>99.583173778347003</v>
          </cell>
          <cell r="AB62">
            <v>99.217210228399111</v>
          </cell>
          <cell r="AC62">
            <v>106.84470462374823</v>
          </cell>
          <cell r="AD62">
            <v>110.27727389401208</v>
          </cell>
          <cell r="AE62">
            <v>120.1440415304486</v>
          </cell>
          <cell r="AF62">
            <v>123.74706619232408</v>
          </cell>
          <cell r="AG62">
            <v>127.3188826426083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G64">
            <v>12.248000000000005</v>
          </cell>
          <cell r="H64">
            <v>1.9860000000000091</v>
          </cell>
          <cell r="I64">
            <v>-6.2630000000000052</v>
          </cell>
          <cell r="J64">
            <v>83.149282143139203</v>
          </cell>
          <cell r="K64">
            <v>47.436373565671033</v>
          </cell>
          <cell r="L64">
            <v>23.213774763615618</v>
          </cell>
          <cell r="N64">
            <v>8.5150000000000006</v>
          </cell>
          <cell r="O64">
            <v>5.6679999999999922</v>
          </cell>
          <cell r="P64">
            <v>3.3529999999999944</v>
          </cell>
          <cell r="Q64">
            <v>1.9860000000000091</v>
          </cell>
          <cell r="R64">
            <v>0.32499999999999341</v>
          </cell>
          <cell r="S64">
            <v>-0.75199999999999056</v>
          </cell>
          <cell r="T64">
            <v>-2.1460000000000101</v>
          </cell>
          <cell r="U64">
            <v>-6.2630000000000052</v>
          </cell>
          <cell r="V64">
            <v>-10.178000000000011</v>
          </cell>
          <cell r="W64">
            <v>103.51056034726555</v>
          </cell>
          <cell r="X64">
            <v>93.573643867388441</v>
          </cell>
          <cell r="Y64">
            <v>83.149282143139203</v>
          </cell>
          <cell r="Z64">
            <v>77.507910058763485</v>
          </cell>
          <cell r="AA64">
            <v>68.004225104523158</v>
          </cell>
          <cell r="AB64">
            <v>58.720967164087028</v>
          </cell>
          <cell r="AC64">
            <v>47.436373565671033</v>
          </cell>
          <cell r="AD64">
            <v>44.685464513544389</v>
          </cell>
          <cell r="AE64">
            <v>37.625599616411506</v>
          </cell>
          <cell r="AF64">
            <v>31.094179275497822</v>
          </cell>
          <cell r="AG64">
            <v>23.213774763615618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G66">
            <v>12.248000000000005</v>
          </cell>
          <cell r="H66">
            <v>1.9860000000000091</v>
          </cell>
          <cell r="I66">
            <v>-6.2630000000000052</v>
          </cell>
          <cell r="J66">
            <v>83.149282143139203</v>
          </cell>
          <cell r="K66">
            <v>47.436373565671033</v>
          </cell>
          <cell r="L66">
            <v>23.213774763615618</v>
          </cell>
          <cell r="N66">
            <v>8.5150000000000006</v>
          </cell>
          <cell r="O66">
            <v>5.6679999999999922</v>
          </cell>
          <cell r="P66">
            <v>3.3529999999999944</v>
          </cell>
          <cell r="Q66">
            <v>1.9860000000000091</v>
          </cell>
          <cell r="R66">
            <v>0.32499999999999341</v>
          </cell>
          <cell r="S66">
            <v>-0.75199999999999056</v>
          </cell>
          <cell r="T66">
            <v>-2.1460000000000101</v>
          </cell>
          <cell r="U66">
            <v>-6.2630000000000052</v>
          </cell>
          <cell r="V66">
            <v>-10.178000000000011</v>
          </cell>
          <cell r="W66">
            <v>103.51056034726555</v>
          </cell>
          <cell r="X66">
            <v>93.573643867388441</v>
          </cell>
          <cell r="Y66">
            <v>83.149282143139203</v>
          </cell>
          <cell r="Z66">
            <v>77.507910058763485</v>
          </cell>
          <cell r="AA66">
            <v>68.004225104523158</v>
          </cell>
          <cell r="AB66">
            <v>58.720967164087028</v>
          </cell>
          <cell r="AC66">
            <v>47.436373565671033</v>
          </cell>
          <cell r="AD66">
            <v>44.685464513544389</v>
          </cell>
          <cell r="AE66">
            <v>37.625599616411506</v>
          </cell>
          <cell r="AF66">
            <v>31.094179275497822</v>
          </cell>
          <cell r="AG66">
            <v>23.213774763615618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G67">
            <v>36.779000000000003</v>
          </cell>
          <cell r="H67">
            <v>42.637000000000015</v>
          </cell>
          <cell r="I67">
            <v>63.134999999999991</v>
          </cell>
          <cell r="J67">
            <v>170.58036029123198</v>
          </cell>
          <cell r="K67">
            <v>154.28107818941925</v>
          </cell>
          <cell r="L67">
            <v>150.5326574062239</v>
          </cell>
          <cell r="N67">
            <v>36.597999999999999</v>
          </cell>
          <cell r="O67">
            <v>39.158999999999992</v>
          </cell>
          <cell r="P67">
            <v>42.322999999999993</v>
          </cell>
          <cell r="Q67">
            <v>42.637000000000015</v>
          </cell>
          <cell r="R67">
            <v>54.464999999999989</v>
          </cell>
          <cell r="S67">
            <v>58.354000000000013</v>
          </cell>
          <cell r="T67">
            <v>59.788999999999994</v>
          </cell>
          <cell r="U67">
            <v>63.134999999999991</v>
          </cell>
          <cell r="V67">
            <v>65.869999999999976</v>
          </cell>
          <cell r="W67">
            <v>182.53900068779384</v>
          </cell>
          <cell r="X67">
            <v>174.94442303129131</v>
          </cell>
          <cell r="Y67">
            <v>170.58036029123198</v>
          </cell>
          <cell r="Z67">
            <v>169.63519688991678</v>
          </cell>
          <cell r="AA67">
            <v>167.58739888287016</v>
          </cell>
          <cell r="AB67">
            <v>157.93817739248612</v>
          </cell>
          <cell r="AC67">
            <v>154.28107818941925</v>
          </cell>
          <cell r="AD67">
            <v>154.96273840755646</v>
          </cell>
          <cell r="AE67">
            <v>157.76964114686012</v>
          </cell>
          <cell r="AF67">
            <v>154.84124546782192</v>
          </cell>
          <cell r="AG67">
            <v>150.5326574062239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G69">
            <v>-28.332999999999998</v>
          </cell>
          <cell r="H69">
            <v>-24.597000000000001</v>
          </cell>
          <cell r="I69">
            <v>-26.401</v>
          </cell>
          <cell r="J69">
            <v>-127.65164196130227</v>
          </cell>
          <cell r="K69">
            <v>-96.412038038550321</v>
          </cell>
          <cell r="L69">
            <v>-77.974629306480679</v>
          </cell>
          <cell r="N69">
            <v>-24.161000000000001</v>
          </cell>
          <cell r="O69">
            <v>-24.3</v>
          </cell>
          <cell r="P69">
            <v>-26.164000000000001</v>
          </cell>
          <cell r="Q69">
            <v>-24.597000000000001</v>
          </cell>
          <cell r="R69">
            <v>-23.87</v>
          </cell>
          <cell r="S69">
            <v>-28.876999999999999</v>
          </cell>
          <cell r="T69">
            <v>-27.562000000000001</v>
          </cell>
          <cell r="U69">
            <v>-26.401</v>
          </cell>
          <cell r="V69">
            <v>-23.016000000000002</v>
          </cell>
          <cell r="W69">
            <v>-144.15337689250336</v>
          </cell>
          <cell r="X69">
            <v>-133.82469259054659</v>
          </cell>
          <cell r="Y69">
            <v>-127.65164196130227</v>
          </cell>
          <cell r="Z69">
            <v>-118.94787351705315</v>
          </cell>
          <cell r="AA69">
            <v>-112.75119860003488</v>
          </cell>
          <cell r="AB69">
            <v>-103.94743699229647</v>
          </cell>
          <cell r="AC69">
            <v>-96.412038038550321</v>
          </cell>
          <cell r="AD69">
            <v>-90.828936321457562</v>
          </cell>
          <cell r="AE69">
            <v>-90.937912348974223</v>
          </cell>
          <cell r="AF69">
            <v>-81.576898716680034</v>
          </cell>
          <cell r="AG69">
            <v>-77.974629306480679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  <cell r="H72">
            <v>18.995000000000001</v>
          </cell>
          <cell r="I72">
            <v>26.262</v>
          </cell>
          <cell r="J72">
            <v>26.262</v>
          </cell>
          <cell r="K72">
            <v>26.262</v>
          </cell>
          <cell r="L72">
            <v>26.262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H85">
            <v>1.5990000000000002</v>
          </cell>
          <cell r="I85">
            <v>3.766</v>
          </cell>
          <cell r="J85">
            <v>6.5354643445204728</v>
          </cell>
          <cell r="K85">
            <v>9.993688997600275</v>
          </cell>
          <cell r="L85">
            <v>13.859654401352866</v>
          </cell>
          <cell r="N85">
            <v>0.27200000000000002</v>
          </cell>
          <cell r="O85">
            <v>0.32800000000000001</v>
          </cell>
          <cell r="P85">
            <v>0.44800000000000001</v>
          </cell>
          <cell r="Q85">
            <v>0.55100000000000005</v>
          </cell>
          <cell r="R85">
            <v>0.72299999999999998</v>
          </cell>
          <cell r="S85">
            <v>0.89800000000000002</v>
          </cell>
          <cell r="T85">
            <v>1.1579999999999999</v>
          </cell>
          <cell r="U85">
            <v>0.98699999999999999</v>
          </cell>
          <cell r="V85">
            <v>1.347</v>
          </cell>
          <cell r="W85">
            <v>1.551285</v>
          </cell>
          <cell r="X85">
            <v>1.7264314022540093</v>
          </cell>
          <cell r="Y85">
            <v>1.9107479422664635</v>
          </cell>
          <cell r="Z85">
            <v>1.8646063398902777</v>
          </cell>
          <cell r="AA85">
            <v>2.4392977313899817</v>
          </cell>
          <cell r="AB85">
            <v>2.7513130898357598</v>
          </cell>
          <cell r="AC85">
            <v>2.9384718364842564</v>
          </cell>
          <cell r="AD85">
            <v>2.6186830301212862</v>
          </cell>
          <cell r="AE85">
            <v>3.3097561137453342</v>
          </cell>
          <cell r="AF85">
            <v>3.8946663446770065</v>
          </cell>
          <cell r="AG85">
            <v>4.0365489128092404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H86">
            <v>9.520999999999999</v>
          </cell>
          <cell r="I86">
            <v>12.609</v>
          </cell>
          <cell r="J86">
            <v>17.464960747397811</v>
          </cell>
          <cell r="K86">
            <v>10.906189025499058</v>
          </cell>
          <cell r="L86">
            <v>12.257490958274953</v>
          </cell>
          <cell r="N86">
            <v>9.2000000000000359E-2</v>
          </cell>
          <cell r="O86">
            <v>3.4830000000000001</v>
          </cell>
          <cell r="P86">
            <v>5.1759999999999993</v>
          </cell>
          <cell r="Q86">
            <v>0.77000000000000024</v>
          </cell>
          <cell r="R86">
            <v>1.0910000000000006</v>
          </cell>
          <cell r="S86">
            <v>7.7719999999999994</v>
          </cell>
          <cell r="T86">
            <v>0.13400000000000001</v>
          </cell>
          <cell r="U86">
            <v>3.6120000000000001</v>
          </cell>
          <cell r="V86">
            <v>1.7409999999999997</v>
          </cell>
          <cell r="W86">
            <v>9.2380581010379093</v>
          </cell>
          <cell r="X86">
            <v>1.0260517164776883</v>
          </cell>
          <cell r="Y86">
            <v>5.4598509298822142</v>
          </cell>
          <cell r="Z86">
            <v>-0.90012520473791158</v>
          </cell>
          <cell r="AA86">
            <v>4.8903743088215386</v>
          </cell>
          <cell r="AB86">
            <v>1.8163445230441213</v>
          </cell>
          <cell r="AC86">
            <v>5.09959539837131</v>
          </cell>
          <cell r="AD86">
            <v>-0.65496601131455412</v>
          </cell>
          <cell r="AE86">
            <v>8.6165712688271157</v>
          </cell>
          <cell r="AF86">
            <v>-1.8837095038322849</v>
          </cell>
          <cell r="AG86">
            <v>6.1795952045946763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H87">
            <v>1.19</v>
          </cell>
          <cell r="I87">
            <v>4.452</v>
          </cell>
          <cell r="J87">
            <v>24.341683540280954</v>
          </cell>
          <cell r="K87">
            <v>36.291322397314794</v>
          </cell>
          <cell r="L87">
            <v>43.459268015780324</v>
          </cell>
          <cell r="N87">
            <v>0.28200000000000003</v>
          </cell>
          <cell r="O87">
            <v>0.28600000000000003</v>
          </cell>
          <cell r="P87">
            <v>0.34099999999999997</v>
          </cell>
          <cell r="Q87">
            <v>0.28100000000000003</v>
          </cell>
          <cell r="R87">
            <v>0.30499999999999999</v>
          </cell>
          <cell r="S87">
            <v>0.44800000000000001</v>
          </cell>
          <cell r="T87">
            <v>1.335</v>
          </cell>
          <cell r="U87">
            <v>2.3640000000000003</v>
          </cell>
          <cell r="V87">
            <v>1.7589999999999999</v>
          </cell>
          <cell r="W87">
            <v>8.552270605520949</v>
          </cell>
          <cell r="X87">
            <v>6.2818324901973321</v>
          </cell>
          <cell r="Y87">
            <v>7.7485804445626734</v>
          </cell>
          <cell r="Z87">
            <v>8.1689924001288183</v>
          </cell>
          <cell r="AA87">
            <v>8.1915408270887156</v>
          </cell>
          <cell r="AB87">
            <v>8.7604186228383334</v>
          </cell>
          <cell r="AC87">
            <v>11.170370547258928</v>
          </cell>
          <cell r="AD87">
            <v>9.7351692272712107</v>
          </cell>
          <cell r="AE87">
            <v>9.6960512538517349</v>
          </cell>
          <cell r="AF87">
            <v>10.40708660075472</v>
          </cell>
          <cell r="AG87">
            <v>13.620960933902658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H88">
            <v>-2.1999999999996245E-2</v>
          </cell>
          <cell r="I88">
            <v>6.6659999999999933</v>
          </cell>
          <cell r="J88">
            <v>-10.253292764942504</v>
          </cell>
          <cell r="K88">
            <v>-14.813030554368831</v>
          </cell>
          <cell r="L88">
            <v>1.894546557572351</v>
          </cell>
          <cell r="N88">
            <v>-3.5599999999999996</v>
          </cell>
          <cell r="O88">
            <v>0.94100000000000117</v>
          </cell>
          <cell r="P88">
            <v>3.2200000000000015</v>
          </cell>
          <cell r="Q88">
            <v>-0.62299999999999933</v>
          </cell>
          <cell r="R88">
            <v>-0.59399999999999942</v>
          </cell>
          <cell r="S88">
            <v>7.1219999999999972</v>
          </cell>
          <cell r="T88">
            <v>-0.54800000000000115</v>
          </cell>
          <cell r="U88">
            <v>0.68599999999999639</v>
          </cell>
          <cell r="V88">
            <v>-2.1330000000000027</v>
          </cell>
          <cell r="W88">
            <v>2.117903448303446</v>
          </cell>
          <cell r="X88">
            <v>-7.1844333611454134</v>
          </cell>
          <cell r="Y88">
            <v>-3.053762852100534</v>
          </cell>
          <cell r="Z88">
            <v>-4.676890949223349</v>
          </cell>
          <cell r="AA88">
            <v>-2.1740129140288142</v>
          </cell>
          <cell r="AB88">
            <v>-4.715600327556249</v>
          </cell>
          <cell r="AC88">
            <v>-3.2465263635604185</v>
          </cell>
          <cell r="AD88">
            <v>-0.78719203331993448</v>
          </cell>
          <cell r="AE88">
            <v>4.8664624854395555</v>
          </cell>
          <cell r="AF88">
            <v>-4.5204635000689617</v>
          </cell>
          <cell r="AG88">
            <v>2.3357396055216917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H89">
            <v>-4.33</v>
          </cell>
          <cell r="I89">
            <v>-7.33</v>
          </cell>
          <cell r="J89">
            <v>-11.6420652737552</v>
          </cell>
          <cell r="K89">
            <v>-16.426573368383139</v>
          </cell>
          <cell r="L89">
            <v>-20.331955289642003</v>
          </cell>
          <cell r="N89">
            <v>-0.80300000000000005</v>
          </cell>
          <cell r="O89">
            <v>-0.82499999999999996</v>
          </cell>
          <cell r="P89">
            <v>-1.4450000000000001</v>
          </cell>
          <cell r="Q89">
            <v>-1.2569999999999999</v>
          </cell>
          <cell r="R89">
            <v>-1.534</v>
          </cell>
          <cell r="S89">
            <v>-2.415</v>
          </cell>
          <cell r="T89">
            <v>-1.7110000000000001</v>
          </cell>
          <cell r="U89">
            <v>-1.67</v>
          </cell>
          <cell r="V89">
            <v>-2.0379999999999998</v>
          </cell>
          <cell r="W89">
            <v>-3.340526555800071</v>
          </cell>
          <cell r="X89">
            <v>-3.1442509408113519</v>
          </cell>
          <cell r="Y89">
            <v>-3.119287777143779</v>
          </cell>
          <cell r="Z89">
            <v>-4.0268774950257802</v>
          </cell>
          <cell r="AA89">
            <v>-4.0226620029894598</v>
          </cell>
          <cell r="AB89">
            <v>-4.0881612801821596</v>
          </cell>
          <cell r="AC89">
            <v>-4.2888725901857381</v>
          </cell>
          <cell r="AD89">
            <v>-4.7959096837728312</v>
          </cell>
          <cell r="AE89">
            <v>-4.7574864579228962</v>
          </cell>
          <cell r="AF89">
            <v>-4.8405501322252329</v>
          </cell>
          <cell r="AG89">
            <v>-5.9380090157210423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H92">
            <v>4.7E-2</v>
          </cell>
          <cell r="I92">
            <v>-2.1999999999999995E-2</v>
          </cell>
          <cell r="J92">
            <v>-3.5999999999999997E-2</v>
          </cell>
          <cell r="K92">
            <v>0</v>
          </cell>
          <cell r="L92">
            <v>0</v>
          </cell>
          <cell r="N92">
            <v>8.9999999999999993E-3</v>
          </cell>
          <cell r="O92">
            <v>-2.9000000000000001E-2</v>
          </cell>
          <cell r="P92">
            <v>-1.7000000000000001E-2</v>
          </cell>
          <cell r="Q92">
            <v>8.4000000000000005E-2</v>
          </cell>
          <cell r="R92">
            <v>-7.6999999999999999E-2</v>
          </cell>
          <cell r="S92">
            <v>-2E-3</v>
          </cell>
          <cell r="T92">
            <v>6.9000000000000006E-2</v>
          </cell>
          <cell r="U92">
            <v>-1.2E-2</v>
          </cell>
          <cell r="V92">
            <v>-3.5999999999999997E-2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H93">
            <v>-4.2830000000000004</v>
          </cell>
          <cell r="I93">
            <v>-7.3520000000000012</v>
          </cell>
          <cell r="J93">
            <v>-11.6780652737552</v>
          </cell>
          <cell r="K93">
            <v>-16.426573368383139</v>
          </cell>
          <cell r="L93">
            <v>-20.331955289642003</v>
          </cell>
          <cell r="N93">
            <v>-0.79400000000000004</v>
          </cell>
          <cell r="O93">
            <v>-0.85399999999999998</v>
          </cell>
          <cell r="P93">
            <v>-1.462</v>
          </cell>
          <cell r="Q93">
            <v>-1.1729999999999998</v>
          </cell>
          <cell r="R93">
            <v>-1.611</v>
          </cell>
          <cell r="S93">
            <v>-2.4170000000000003</v>
          </cell>
          <cell r="T93">
            <v>-1.6420000000000001</v>
          </cell>
          <cell r="U93">
            <v>-1.6819999999999999</v>
          </cell>
          <cell r="V93">
            <v>-2.0739999999999998</v>
          </cell>
          <cell r="W93">
            <v>-3.340526555800071</v>
          </cell>
          <cell r="X93">
            <v>-3.1442509408113519</v>
          </cell>
          <cell r="Y93">
            <v>-3.119287777143779</v>
          </cell>
          <cell r="Z93">
            <v>-4.0268774950257802</v>
          </cell>
          <cell r="AA93">
            <v>-4.0226620029894598</v>
          </cell>
          <cell r="AB93">
            <v>-4.0881612801821596</v>
          </cell>
          <cell r="AC93">
            <v>-4.2888725901857381</v>
          </cell>
          <cell r="AD93">
            <v>-4.7959096837728312</v>
          </cell>
          <cell r="AE93">
            <v>-4.7574864579228962</v>
          </cell>
          <cell r="AF93">
            <v>-4.8405501322252329</v>
          </cell>
          <cell r="AG93">
            <v>-5.9380090157210423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H95">
            <v>0.629</v>
          </cell>
          <cell r="I95">
            <v>2.7970000000000002</v>
          </cell>
          <cell r="J95">
            <v>123.611</v>
          </cell>
          <cell r="K95">
            <v>0</v>
          </cell>
          <cell r="L95">
            <v>0</v>
          </cell>
          <cell r="N95">
            <v>0.182</v>
          </cell>
          <cell r="O95">
            <v>5.1999999999999998E-2</v>
          </cell>
          <cell r="P95">
            <v>0.106</v>
          </cell>
          <cell r="Q95">
            <v>0.28899999999999998</v>
          </cell>
          <cell r="R95">
            <v>1.25</v>
          </cell>
          <cell r="S95">
            <v>0.35</v>
          </cell>
          <cell r="T95">
            <v>0.94799999999999995</v>
          </cell>
          <cell r="U95">
            <v>0.249</v>
          </cell>
          <cell r="V95">
            <v>1.2509999999999999</v>
          </cell>
          <cell r="W95">
            <v>122.36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H96">
            <v>0</v>
          </cell>
          <cell r="I96">
            <v>2.5</v>
          </cell>
          <cell r="J96">
            <v>-2.4670000000000001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2.5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-2.4670000000000001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H97">
            <v>-0.06</v>
          </cell>
          <cell r="I97">
            <v>-0.38900000000000001</v>
          </cell>
          <cell r="J97">
            <v>-0.38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-0.06</v>
          </cell>
          <cell r="R97">
            <v>0</v>
          </cell>
          <cell r="S97">
            <v>0</v>
          </cell>
          <cell r="T97">
            <v>-2.4E-2</v>
          </cell>
          <cell r="U97">
            <v>-0.36499999999999999</v>
          </cell>
          <cell r="V97">
            <v>-0.38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H98">
            <v>0.56899999999999995</v>
          </cell>
          <cell r="I98">
            <v>4.9079999999999995</v>
          </cell>
          <cell r="J98">
            <v>120.764</v>
          </cell>
          <cell r="K98">
            <v>0</v>
          </cell>
          <cell r="L98">
            <v>0</v>
          </cell>
          <cell r="N98">
            <v>0.182</v>
          </cell>
          <cell r="O98">
            <v>5.1999999999999998E-2</v>
          </cell>
          <cell r="P98">
            <v>0.106</v>
          </cell>
          <cell r="Q98">
            <v>0.22899999999999998</v>
          </cell>
          <cell r="R98">
            <v>3.75</v>
          </cell>
          <cell r="S98">
            <v>0.35</v>
          </cell>
          <cell r="T98">
            <v>0.92399999999999993</v>
          </cell>
          <cell r="U98">
            <v>-0.11599999999999999</v>
          </cell>
          <cell r="V98">
            <v>0.87099999999999989</v>
          </cell>
          <cell r="W98">
            <v>119.893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H99">
            <v>-3.7359999999999953</v>
          </cell>
          <cell r="I99">
            <v>4.2219999999999924</v>
          </cell>
          <cell r="J99">
            <v>98.832641961302286</v>
          </cell>
          <cell r="K99">
            <v>-31.239603922751968</v>
          </cell>
          <cell r="L99">
            <v>-18.437408732069652</v>
          </cell>
          <cell r="N99">
            <v>-4.1719999999999988</v>
          </cell>
          <cell r="O99">
            <v>0.13900000000000121</v>
          </cell>
          <cell r="P99">
            <v>1.8640000000000017</v>
          </cell>
          <cell r="Q99">
            <v>-1.5669999999999993</v>
          </cell>
          <cell r="R99">
            <v>1.5450000000000008</v>
          </cell>
          <cell r="S99">
            <v>5.0549999999999962</v>
          </cell>
          <cell r="T99">
            <v>-1.2660000000000013</v>
          </cell>
          <cell r="U99">
            <v>-1.1120000000000034</v>
          </cell>
          <cell r="V99">
            <v>-3.336000000000003</v>
          </cell>
          <cell r="W99">
            <v>118.67037689250337</v>
          </cell>
          <cell r="X99">
            <v>-10.328684301956766</v>
          </cell>
          <cell r="Y99">
            <v>-6.1730506292443135</v>
          </cell>
          <cell r="Z99">
            <v>-8.7037684442491283</v>
          </cell>
          <cell r="AA99">
            <v>-6.1966749170182744</v>
          </cell>
          <cell r="AB99">
            <v>-8.8037616077384087</v>
          </cell>
          <cell r="AC99">
            <v>-7.5353989537461565</v>
          </cell>
          <cell r="AD99">
            <v>-5.5831017170927657</v>
          </cell>
          <cell r="AE99">
            <v>0.10897602751665936</v>
          </cell>
          <cell r="AF99">
            <v>-9.3610136322941955</v>
          </cell>
          <cell r="AG99">
            <v>-3.6022694101993507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G117">
            <v>0.217</v>
          </cell>
          <cell r="H117">
            <v>0.3</v>
          </cell>
          <cell r="I117">
            <v>0.46500000000000002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  <cell r="H120">
            <v>0.97041173970167705</v>
          </cell>
          <cell r="I120">
            <v>0.90712039051666804</v>
          </cell>
          <cell r="J120">
            <v>0.90712039051666804</v>
          </cell>
        </row>
        <row r="121">
          <cell r="B121" t="str">
            <v>Sales - % United States</v>
          </cell>
          <cell r="C121" t="str">
            <v>SALES_US</v>
          </cell>
          <cell r="H121">
            <v>0.97041173970167705</v>
          </cell>
          <cell r="I121">
            <v>0.90712039051666804</v>
          </cell>
          <cell r="J121">
            <v>0.90712039051666804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  <cell r="H130">
            <v>2.9588260298322903E-2</v>
          </cell>
          <cell r="I130">
            <v>9.2879609483332029E-2</v>
          </cell>
          <cell r="J130">
            <v>9.2879609483332029E-2</v>
          </cell>
        </row>
        <row r="131">
          <cell r="B131" t="str">
            <v>Sales - % UK</v>
          </cell>
          <cell r="C131" t="str">
            <v>SALES_UK</v>
          </cell>
          <cell r="H131">
            <v>2.9588260298322903E-2</v>
          </cell>
          <cell r="I131">
            <v>9.2879609483332029E-2</v>
          </cell>
          <cell r="J131">
            <v>9.2879609483332029E-2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</row>
        <row r="144">
          <cell r="B144" t="str">
            <v>Sales -% Consumer (C)</v>
          </cell>
          <cell r="C144" t="str">
            <v>SALES_CONS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B145" t="str">
            <v>Sales -% Industry (I)</v>
          </cell>
          <cell r="C145" t="str">
            <v>SALES_IND</v>
          </cell>
          <cell r="H145">
            <v>1</v>
          </cell>
          <cell r="I145">
            <v>1</v>
          </cell>
          <cell r="J145">
            <v>1</v>
          </cell>
          <cell r="K145">
            <v>1</v>
          </cell>
          <cell r="L145">
            <v>1</v>
          </cell>
        </row>
        <row r="146">
          <cell r="B146" t="str">
            <v>Sales -% Government (G)</v>
          </cell>
          <cell r="C146" t="str">
            <v>SALES_GOV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B147" t="str">
            <v>Sales - % Industry Sub-Segment: Financial Services</v>
          </cell>
          <cell r="C147" t="str">
            <v>SALES_FINAN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B148" t="str">
            <v>Sales (%) SMB</v>
          </cell>
          <cell r="C148" t="str">
            <v>SALES_SMB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B149" t="str">
            <v>Sales - % from Captive Financing Business</v>
          </cell>
          <cell r="C149" t="str">
            <v>REV_FIN_SEGMENT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A151" t="str">
            <v>FX Exposure - Sales</v>
          </cell>
        </row>
        <row r="152">
          <cell r="B152" t="str">
            <v>Sales - % FX: British Pounds/Pence</v>
          </cell>
          <cell r="C152" t="str">
            <v>SALES_FX_GPB</v>
          </cell>
          <cell r="I152">
            <v>9.2879609483332029E-2</v>
          </cell>
          <cell r="J152">
            <v>9.2879609483332029E-2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  <cell r="I155">
            <v>0.90712039051666804</v>
          </cell>
          <cell r="J155">
            <v>0.90712039051666804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</row>
        <row r="167">
          <cell r="A167" t="str">
            <v>Security: Opower, Inc</v>
          </cell>
        </row>
        <row r="168">
          <cell r="A168" t="str">
            <v>Reference Data</v>
          </cell>
        </row>
        <row r="169">
          <cell r="B169" t="str">
            <v>Ticker</v>
          </cell>
          <cell r="C169" t="str">
            <v>Ticker</v>
          </cell>
          <cell r="E169" t="str">
            <v>OPWR</v>
          </cell>
        </row>
        <row r="170">
          <cell r="B170" t="str">
            <v>Security Name</v>
          </cell>
          <cell r="C170" t="str">
            <v>Security Name</v>
          </cell>
          <cell r="E170" t="str">
            <v>Opower, Inc</v>
          </cell>
        </row>
        <row r="171">
          <cell r="B171" t="str">
            <v>Interim Type</v>
          </cell>
          <cell r="C171" t="str">
            <v>Interim Type</v>
          </cell>
          <cell r="E171" t="str">
            <v>Q</v>
          </cell>
        </row>
        <row r="172">
          <cell r="B172" t="str">
            <v>Publishing Currency</v>
          </cell>
          <cell r="C172" t="str">
            <v>PUB_CURRENCY_ISO</v>
          </cell>
          <cell r="E172" t="str">
            <v>USD</v>
          </cell>
        </row>
        <row r="173">
          <cell r="B173" t="str">
            <v>Pricing Currency</v>
          </cell>
          <cell r="C173" t="str">
            <v>PRICE_CURRENCY_ISO</v>
          </cell>
          <cell r="E173" t="str">
            <v>USD</v>
          </cell>
        </row>
        <row r="174">
          <cell r="B174" t="str">
            <v>Reporting Currency</v>
          </cell>
          <cell r="C174" t="str">
            <v>CURRENCY_ISO</v>
          </cell>
          <cell r="E174" t="str">
            <v>USD</v>
          </cell>
        </row>
        <row r="175">
          <cell r="A175" t="str">
            <v>General Information</v>
          </cell>
        </row>
        <row r="176">
          <cell r="B176" t="str">
            <v>Americas Investment List</v>
          </cell>
          <cell r="C176" t="str">
            <v>AMER_LIST</v>
          </cell>
          <cell r="E176" t="str">
            <v>Buy</v>
          </cell>
        </row>
        <row r="177">
          <cell r="B177" t="str">
            <v>Americas Conviction List</v>
          </cell>
          <cell r="C177" t="str">
            <v>AMER_CONVICTION</v>
          </cell>
        </row>
        <row r="178">
          <cell r="B178" t="str">
            <v>Legal rating</v>
          </cell>
          <cell r="C178" t="str">
            <v>LEGAL_RATING</v>
          </cell>
        </row>
        <row r="179">
          <cell r="B179" t="str">
            <v>Target price</v>
          </cell>
          <cell r="C179" t="str">
            <v>TARGET_PRICE</v>
          </cell>
          <cell r="D179" t="str">
            <v>USD</v>
          </cell>
          <cell r="E179">
            <v>24</v>
          </cell>
        </row>
        <row r="180">
          <cell r="B180" t="str">
            <v>Target price period</v>
          </cell>
          <cell r="C180" t="str">
            <v>TP_PERIOD</v>
          </cell>
          <cell r="E180" t="str">
            <v>12 months</v>
          </cell>
        </row>
        <row r="181">
          <cell r="B181" t="str">
            <v>Current shares outstanding (mn)</v>
          </cell>
          <cell r="C181" t="str">
            <v>NUM_SH</v>
          </cell>
          <cell r="E181">
            <v>56</v>
          </cell>
        </row>
        <row r="182">
          <cell r="B182" t="str">
            <v>Free float</v>
          </cell>
          <cell r="C182" t="str">
            <v>FREE_FLOAT</v>
          </cell>
        </row>
        <row r="183">
          <cell r="A183" t="str">
            <v>Publishing Items</v>
          </cell>
        </row>
        <row r="184">
          <cell r="B184" t="str">
            <v>Book value per share, BVPS (Pub)</v>
          </cell>
          <cell r="C184" t="str">
            <v>BVPS_PUB</v>
          </cell>
          <cell r="D184" t="str">
            <v>USD</v>
          </cell>
          <cell r="H184">
            <v>6.777463058389957E-2</v>
          </cell>
          <cell r="I184">
            <v>-0.12926728586171324</v>
          </cell>
          <cell r="J184">
            <v>1.5195891284847953</v>
          </cell>
          <cell r="K184">
            <v>0.79677767265904131</v>
          </cell>
          <cell r="L184">
            <v>0.37196513690663957</v>
          </cell>
          <cell r="N184">
            <v>0.29058458178343516</v>
          </cell>
          <cell r="O184">
            <v>0.19342729413370618</v>
          </cell>
          <cell r="P184">
            <v>0.11442514418318925</v>
          </cell>
          <cell r="Q184">
            <v>6.777463058389957E-2</v>
          </cell>
          <cell r="R184">
            <v>6.6598360655736356E-3</v>
          </cell>
          <cell r="S184">
            <v>-1.5409836065573577E-2</v>
          </cell>
          <cell r="T184">
            <v>-4.3975409836065786E-2</v>
          </cell>
          <cell r="U184">
            <v>-0.13213080168776384</v>
          </cell>
          <cell r="V184">
            <v>-0.20835636348748204</v>
          </cell>
          <cell r="W184">
            <v>1.8484028633440277</v>
          </cell>
          <cell r="X184">
            <v>1.6511441958531277</v>
          </cell>
          <cell r="Y184">
            <v>1.4498045291471848</v>
          </cell>
          <cell r="Z184">
            <v>1.3314686105159006</v>
          </cell>
          <cell r="AA184">
            <v>1.1509455013746359</v>
          </cell>
          <cell r="AB184">
            <v>0.9791427696120083</v>
          </cell>
          <cell r="AC184">
            <v>0.77928848586103683</v>
          </cell>
          <cell r="AD184">
            <v>0.72682805446603005</v>
          </cell>
          <cell r="AE184">
            <v>0.60593698434073817</v>
          </cell>
          <cell r="AF184">
            <v>0.49579455837178921</v>
          </cell>
          <cell r="AG184">
            <v>0.3664772755391037</v>
          </cell>
        </row>
        <row r="185">
          <cell r="B185" t="str">
            <v>DPS, dividend per share (Pub)</v>
          </cell>
          <cell r="C185" t="str">
            <v>DPS_PUB</v>
          </cell>
          <cell r="D185" t="str">
            <v>USD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B186" t="str">
            <v>Special dividend per share</v>
          </cell>
          <cell r="C186" t="str">
            <v>DPS_SPECIAL_PUB</v>
          </cell>
          <cell r="D186" t="str">
            <v>USD</v>
          </cell>
        </row>
        <row r="187">
          <cell r="B187" t="str">
            <v>EBITDA (Pub)</v>
          </cell>
          <cell r="C187" t="str">
            <v>EBITDA_PUB</v>
          </cell>
          <cell r="D187" t="str">
            <v>USD</v>
          </cell>
          <cell r="G187">
            <v>-21.296000000000003</v>
          </cell>
          <cell r="H187">
            <v>-9.5729999999999968</v>
          </cell>
          <cell r="I187">
            <v>-6.4260000000000002</v>
          </cell>
          <cell r="J187">
            <v>-28.366145165549856</v>
          </cell>
          <cell r="K187">
            <v>-25.719219579867897</v>
          </cell>
          <cell r="L187">
            <v>-10.362944400702606</v>
          </cell>
          <cell r="N187">
            <v>-3.6950000000000003</v>
          </cell>
          <cell r="O187">
            <v>-2.5039999999999991</v>
          </cell>
          <cell r="P187">
            <v>-1.9979999999999998</v>
          </cell>
          <cell r="Q187">
            <v>-1.3759999999999994</v>
          </cell>
          <cell r="R187">
            <v>-1.7830000000000004</v>
          </cell>
          <cell r="S187">
            <v>-2.0000000000021112E-3</v>
          </cell>
          <cell r="T187">
            <v>-1.241000000000001</v>
          </cell>
          <cell r="U187">
            <v>-3.4000000000000039</v>
          </cell>
          <cell r="V187">
            <v>-4.3240000000000034</v>
          </cell>
          <cell r="W187">
            <v>-7.4160463059439898</v>
          </cell>
          <cell r="X187">
            <v>-8.1614850776231034</v>
          </cell>
          <cell r="Y187">
            <v>-8.4646137819827505</v>
          </cell>
          <cell r="Z187">
            <v>-3.7767657444854397</v>
          </cell>
          <cell r="AA187">
            <v>-7.0643872228503533</v>
          </cell>
          <cell r="AB187">
            <v>-6.5319448506003699</v>
          </cell>
          <cell r="AC187">
            <v>-8.3461217619317285</v>
          </cell>
          <cell r="AD187">
            <v>-0.13222602200537947</v>
          </cell>
          <cell r="AE187">
            <v>-3.7501087833875593</v>
          </cell>
          <cell r="AF187">
            <v>-2.6367539962366773</v>
          </cell>
          <cell r="AG187">
            <v>-3.8438555990729855</v>
          </cell>
        </row>
        <row r="188">
          <cell r="B188" t="str">
            <v>EPS (Pub)</v>
          </cell>
          <cell r="C188" t="str">
            <v>EPS_PUB</v>
          </cell>
          <cell r="D188" t="str">
            <v>USD</v>
          </cell>
          <cell r="G188">
            <v>-1.0969353592583055</v>
          </cell>
          <cell r="H188">
            <v>-0.60739792148943494</v>
          </cell>
          <cell r="I188">
            <v>-0.3558040201005026</v>
          </cell>
          <cell r="J188">
            <v>-1.2283611561884309</v>
          </cell>
          <cell r="K188">
            <v>-1.3864225892602997</v>
          </cell>
          <cell r="L188">
            <v>-1.2348797164690735</v>
          </cell>
          <cell r="N188">
            <v>-0.20716150322612423</v>
          </cell>
          <cell r="O188">
            <v>-0.15544500812687773</v>
          </cell>
          <cell r="P188">
            <v>-0.13520169433088705</v>
          </cell>
          <cell r="Q188">
            <v>-0.10958971580554595</v>
          </cell>
          <cell r="R188">
            <v>-0.13200019461879045</v>
          </cell>
          <cell r="S188">
            <v>-9.5432758393994913E-2</v>
          </cell>
          <cell r="T188">
            <v>-0.14921865820702626</v>
          </cell>
          <cell r="U188">
            <v>-0.29006804607262116</v>
          </cell>
          <cell r="V188">
            <v>-0.31724388691937111</v>
          </cell>
          <cell r="W188">
            <v>-0.3558617821953598</v>
          </cell>
          <cell r="X188">
            <v>-0.33050923072372124</v>
          </cell>
          <cell r="Y188">
            <v>-0.36527011560388511</v>
          </cell>
          <cell r="Z188">
            <v>-0.2728655330121369</v>
          </cell>
          <cell r="AA188">
            <v>-0.34369318399046672</v>
          </cell>
          <cell r="AB188">
            <v>-0.34453030170067894</v>
          </cell>
          <cell r="AC188">
            <v>-0.42152014480016425</v>
          </cell>
          <cell r="AD188">
            <v>-0.23173819850832741</v>
          </cell>
          <cell r="AE188">
            <v>-0.30747674633190086</v>
          </cell>
          <cell r="AF188">
            <v>-0.30732549033385365</v>
          </cell>
          <cell r="AG188">
            <v>-0.38572305939515839</v>
          </cell>
        </row>
        <row r="189">
          <cell r="B189" t="str">
            <v>Consensus earnings equivalent estimate</v>
          </cell>
          <cell r="C189" t="str">
            <v>CEEE_EPS</v>
          </cell>
          <cell r="D189" t="str">
            <v>USD</v>
          </cell>
          <cell r="G189">
            <v>-1.0969353592583058</v>
          </cell>
          <cell r="H189">
            <v>-0.54893365512485814</v>
          </cell>
          <cell r="I189">
            <v>-0.2647236180904522</v>
          </cell>
          <cell r="J189">
            <v>-0.72010919793126249</v>
          </cell>
          <cell r="K189">
            <v>-0.6876426914042052</v>
          </cell>
          <cell r="L189">
            <v>-0.44194992465757243</v>
          </cell>
          <cell r="N189">
            <v>-0.19327193025661232</v>
          </cell>
          <cell r="O189">
            <v>-0.14130916613308372</v>
          </cell>
          <cell r="P189">
            <v>-0.11855390828941534</v>
          </cell>
          <cell r="Q189">
            <v>-9.5798650445746897E-2</v>
          </cell>
          <cell r="R189">
            <v>-6.0326633165829154E-2</v>
          </cell>
          <cell r="S189">
            <v>-3.9346733668341766E-2</v>
          </cell>
          <cell r="T189">
            <v>-5.0175879396984958E-2</v>
          </cell>
          <cell r="U189">
            <v>-0.11487437185929658</v>
          </cell>
          <cell r="V189">
            <v>-0.12892433755969845</v>
          </cell>
          <cell r="W189">
            <v>-0.17916197629616659</v>
          </cell>
          <cell r="X189">
            <v>-0.20249666775100086</v>
          </cell>
          <cell r="Y189">
            <v>-0.20952621632439641</v>
          </cell>
          <cell r="Z189">
            <v>-0.11146237323787732</v>
          </cell>
          <cell r="AA189">
            <v>-0.18458943570031267</v>
          </cell>
          <cell r="AB189">
            <v>-0.177256760714362</v>
          </cell>
          <cell r="AC189">
            <v>-0.21183215866018226</v>
          </cell>
          <cell r="AD189">
            <v>-5.105611976275598E-2</v>
          </cell>
          <cell r="AE189">
            <v>-0.12955091613929223</v>
          </cell>
          <cell r="AF189">
            <v>-0.11850347647288514</v>
          </cell>
          <cell r="AG189">
            <v>-0.14137026530984867</v>
          </cell>
        </row>
        <row r="190">
          <cell r="B190" t="str">
            <v>EPS (excl. ESO) (Pub)</v>
          </cell>
          <cell r="C190" t="str">
            <v>EPS_PUB_EX_ESO</v>
          </cell>
          <cell r="D190" t="str">
            <v>USD</v>
          </cell>
          <cell r="G190">
            <v>-1.0969353592583058</v>
          </cell>
          <cell r="H190">
            <v>-0.54893365512485814</v>
          </cell>
          <cell r="I190">
            <v>-0.2647236180904522</v>
          </cell>
          <cell r="J190">
            <v>-0.72010919793126249</v>
          </cell>
          <cell r="K190">
            <v>-0.6876426914042052</v>
          </cell>
          <cell r="L190">
            <v>-0.44194992465757243</v>
          </cell>
          <cell r="N190">
            <v>-0.19327193025661232</v>
          </cell>
          <cell r="O190">
            <v>-0.14130916613308372</v>
          </cell>
          <cell r="P190">
            <v>-0.11855390828941534</v>
          </cell>
          <cell r="Q190">
            <v>-9.5798650445746897E-2</v>
          </cell>
          <cell r="R190">
            <v>-6.0326633165829154E-2</v>
          </cell>
          <cell r="S190">
            <v>-3.9346733668341766E-2</v>
          </cell>
          <cell r="T190">
            <v>-5.0175879396984958E-2</v>
          </cell>
          <cell r="U190">
            <v>-0.11487437185929658</v>
          </cell>
          <cell r="V190">
            <v>-0.12892433755969845</v>
          </cell>
          <cell r="W190">
            <v>-0.17916197629616659</v>
          </cell>
          <cell r="X190">
            <v>-0.20249666775100086</v>
          </cell>
          <cell r="Y190">
            <v>-0.20952621632439641</v>
          </cell>
          <cell r="Z190">
            <v>-0.11146237323787732</v>
          </cell>
          <cell r="AA190">
            <v>-0.18458943570031267</v>
          </cell>
          <cell r="AB190">
            <v>-0.177256760714362</v>
          </cell>
          <cell r="AC190">
            <v>-0.21183215866018226</v>
          </cell>
          <cell r="AD190">
            <v>-5.105611976275598E-2</v>
          </cell>
          <cell r="AE190">
            <v>-0.12955091613929223</v>
          </cell>
          <cell r="AF190">
            <v>-0.11850347647288514</v>
          </cell>
          <cell r="AG190">
            <v>-0.14137026530984867</v>
          </cell>
        </row>
        <row r="191">
          <cell r="B191" t="str">
            <v>EV adjustment (Pub)</v>
          </cell>
          <cell r="C191" t="str">
            <v>EV_ADJ_PUB</v>
          </cell>
          <cell r="D191" t="str">
            <v>USD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</row>
        <row r="192">
          <cell r="B192" t="str">
            <v>Net debt (Pub)</v>
          </cell>
          <cell r="C192" t="str">
            <v>NET_DEBT_PUB</v>
          </cell>
          <cell r="D192" t="str">
            <v>USD</v>
          </cell>
          <cell r="G192">
            <v>-28.332999999999998</v>
          </cell>
          <cell r="H192">
            <v>-24.597000000000001</v>
          </cell>
          <cell r="I192">
            <v>-26.401</v>
          </cell>
          <cell r="J192">
            <v>-127.65164196130227</v>
          </cell>
          <cell r="K192">
            <v>-96.412038038550321</v>
          </cell>
          <cell r="L192">
            <v>-77.974629306480679</v>
          </cell>
          <cell r="N192">
            <v>-24.161000000000001</v>
          </cell>
          <cell r="O192">
            <v>-24.3</v>
          </cell>
          <cell r="P192">
            <v>-26.164000000000001</v>
          </cell>
          <cell r="Q192">
            <v>-24.597000000000001</v>
          </cell>
          <cell r="R192">
            <v>-23.87</v>
          </cell>
          <cell r="S192">
            <v>-28.876999999999999</v>
          </cell>
          <cell r="T192">
            <v>-27.562000000000001</v>
          </cell>
          <cell r="U192">
            <v>-26.401</v>
          </cell>
          <cell r="V192">
            <v>-23.016000000000002</v>
          </cell>
          <cell r="W192">
            <v>-144.15337689250336</v>
          </cell>
          <cell r="X192">
            <v>-133.82469259054659</v>
          </cell>
          <cell r="Y192">
            <v>-127.65164196130227</v>
          </cell>
          <cell r="Z192">
            <v>-118.94787351705315</v>
          </cell>
          <cell r="AA192">
            <v>-112.75119860003488</v>
          </cell>
          <cell r="AB192">
            <v>-103.94743699229647</v>
          </cell>
          <cell r="AC192">
            <v>-96.412038038550321</v>
          </cell>
          <cell r="AD192">
            <v>-90.828936321457562</v>
          </cell>
          <cell r="AE192">
            <v>-90.937912348974223</v>
          </cell>
          <cell r="AF192">
            <v>-81.576898716680034</v>
          </cell>
          <cell r="AG192">
            <v>-77.974629306480679</v>
          </cell>
        </row>
        <row r="193">
          <cell r="B193" t="str">
            <v>Net income (Pub)</v>
          </cell>
          <cell r="C193" t="str">
            <v>NI_PUB</v>
          </cell>
          <cell r="D193" t="str">
            <v>USD</v>
          </cell>
          <cell r="G193">
            <v>-21.297000000000001</v>
          </cell>
          <cell r="H193">
            <v>-12.331999999999997</v>
          </cell>
          <cell r="I193">
            <v>-14.161000000000007</v>
          </cell>
          <cell r="J193">
            <v>-58.595401397141735</v>
          </cell>
          <cell r="K193">
            <v>-72.004230974782956</v>
          </cell>
          <cell r="L193">
            <v>-67.681866817835797</v>
          </cell>
          <cell r="N193">
            <v>-4.2060000000000004</v>
          </cell>
          <cell r="O193">
            <v>-3.1559999999999988</v>
          </cell>
          <cell r="P193">
            <v>-2.7449999999999997</v>
          </cell>
          <cell r="Q193">
            <v>-2.2249999999999996</v>
          </cell>
          <cell r="R193">
            <v>-2.7130000000000001</v>
          </cell>
          <cell r="S193">
            <v>-1.996000000000002</v>
          </cell>
          <cell r="T193">
            <v>-3.1750000000000012</v>
          </cell>
          <cell r="U193">
            <v>-6.2770000000000037</v>
          </cell>
          <cell r="V193">
            <v>-6.9800000000000022</v>
          </cell>
          <cell r="W193">
            <v>-17.223710258255412</v>
          </cell>
          <cell r="X193">
            <v>-16.218748970074444</v>
          </cell>
          <cell r="Y193">
            <v>-18.172942168811886</v>
          </cell>
          <cell r="Z193">
            <v>-13.810364484504536</v>
          </cell>
          <cell r="AA193">
            <v>-17.69522578132905</v>
          </cell>
          <cell r="AB193">
            <v>-18.043676563274463</v>
          </cell>
          <cell r="AC193">
            <v>-22.454964145674914</v>
          </cell>
          <cell r="AD193">
            <v>-12.486078279397876</v>
          </cell>
          <cell r="AE193">
            <v>-16.755916150984628</v>
          </cell>
          <cell r="AF193">
            <v>-16.938506941668404</v>
          </cell>
          <cell r="AG193">
            <v>-21.501365445784884</v>
          </cell>
        </row>
        <row r="194">
          <cell r="B194" t="str">
            <v>EBIT, operating profit (Pub)</v>
          </cell>
          <cell r="C194" t="str">
            <v>EBIT_PUB</v>
          </cell>
          <cell r="D194" t="str">
            <v>USD</v>
          </cell>
          <cell r="G194">
            <v>-21.296000000000003</v>
          </cell>
          <cell r="H194">
            <v>-11.171999999999997</v>
          </cell>
          <cell r="I194">
            <v>-10.192</v>
          </cell>
          <cell r="J194">
            <v>-34.90160951007033</v>
          </cell>
          <cell r="K194">
            <v>-35.71290857746817</v>
          </cell>
          <cell r="L194">
            <v>-24.222598802055472</v>
          </cell>
          <cell r="N194">
            <v>-3.9670000000000005</v>
          </cell>
          <cell r="O194">
            <v>-2.831999999999999</v>
          </cell>
          <cell r="P194">
            <v>-2.4459999999999997</v>
          </cell>
          <cell r="Q194">
            <v>-1.9269999999999996</v>
          </cell>
          <cell r="R194">
            <v>-2.5060000000000002</v>
          </cell>
          <cell r="S194">
            <v>-0.90000000000000213</v>
          </cell>
          <cell r="T194">
            <v>-2.3990000000000009</v>
          </cell>
          <cell r="U194">
            <v>-4.387000000000004</v>
          </cell>
          <cell r="V194">
            <v>-5.6710000000000029</v>
          </cell>
          <cell r="W194">
            <v>-8.9673313059439899</v>
          </cell>
          <cell r="X194">
            <v>-9.8879164798771129</v>
          </cell>
          <cell r="Y194">
            <v>-10.375361724249213</v>
          </cell>
          <cell r="Z194">
            <v>-5.6413720843757176</v>
          </cell>
          <cell r="AA194">
            <v>-9.5036849542403345</v>
          </cell>
          <cell r="AB194">
            <v>-9.2832579404361297</v>
          </cell>
          <cell r="AC194">
            <v>-11.284593598415984</v>
          </cell>
          <cell r="AD194">
            <v>-2.7509090521266657</v>
          </cell>
          <cell r="AE194">
            <v>-7.0598648971328934</v>
          </cell>
          <cell r="AF194">
            <v>-6.5314203409136837</v>
          </cell>
          <cell r="AG194">
            <v>-7.8804045118822259</v>
          </cell>
        </row>
        <row r="195">
          <cell r="B195" t="str">
            <v>Pre-tax profit (Pub)</v>
          </cell>
          <cell r="C195" t="str">
            <v>PTP_PUB</v>
          </cell>
          <cell r="D195" t="str">
            <v>USD</v>
          </cell>
          <cell r="G195">
            <v>-21.297000000000004</v>
          </cell>
          <cell r="H195">
            <v>-11.117999999999997</v>
          </cell>
          <cell r="I195">
            <v>-10.513</v>
          </cell>
          <cell r="J195">
            <v>-34.3067178568608</v>
          </cell>
          <cell r="K195">
            <v>-35.71290857746817</v>
          </cell>
          <cell r="L195">
            <v>-24.222598802055472</v>
          </cell>
          <cell r="N195">
            <v>-3.9240000000000004</v>
          </cell>
          <cell r="O195">
            <v>-2.8689999999999989</v>
          </cell>
          <cell r="P195">
            <v>-2.3949999999999996</v>
          </cell>
          <cell r="Q195">
            <v>-1.9299999999999995</v>
          </cell>
          <cell r="R195">
            <v>-2.3940000000000001</v>
          </cell>
          <cell r="S195">
            <v>-1.5400000000000023</v>
          </cell>
          <cell r="T195">
            <v>-2.0060000000000011</v>
          </cell>
          <cell r="U195">
            <v>-4.573000000000004</v>
          </cell>
          <cell r="V195">
            <v>-5.2740000000000027</v>
          </cell>
          <cell r="W195">
            <v>-8.6714396527344615</v>
          </cell>
          <cell r="X195">
            <v>-9.9369164798771124</v>
          </cell>
          <cell r="Y195">
            <v>-10.424361724249213</v>
          </cell>
          <cell r="Z195">
            <v>-5.6413720843757176</v>
          </cell>
          <cell r="AA195">
            <v>-9.5036849542403345</v>
          </cell>
          <cell r="AB195">
            <v>-9.2832579404361297</v>
          </cell>
          <cell r="AC195">
            <v>-11.284593598415984</v>
          </cell>
          <cell r="AD195">
            <v>-2.7509090521266657</v>
          </cell>
          <cell r="AE195">
            <v>-7.0598648971328934</v>
          </cell>
          <cell r="AF195">
            <v>-6.5314203409136837</v>
          </cell>
          <cell r="AG195">
            <v>-7.8804045118822259</v>
          </cell>
        </row>
        <row r="196">
          <cell r="B196" t="str">
            <v>Sales, revenue (Pub)</v>
          </cell>
          <cell r="C196" t="str">
            <v>REVS_PUB</v>
          </cell>
          <cell r="D196" t="str">
            <v>USD</v>
          </cell>
          <cell r="G196">
            <v>28.746000000000002</v>
          </cell>
          <cell r="H196">
            <v>51.756</v>
          </cell>
          <cell r="I196">
            <v>88.703000000000003</v>
          </cell>
          <cell r="J196">
            <v>118.52856918408351</v>
          </cell>
          <cell r="K196">
            <v>149.70072154868313</v>
          </cell>
          <cell r="L196">
            <v>186.83969326461789</v>
          </cell>
          <cell r="N196">
            <v>10.178000000000001</v>
          </cell>
          <cell r="O196">
            <v>11.727</v>
          </cell>
          <cell r="P196">
            <v>13.955</v>
          </cell>
          <cell r="Q196">
            <v>15.896000000000001</v>
          </cell>
          <cell r="R196">
            <v>19.023</v>
          </cell>
          <cell r="S196">
            <v>21.228999999999999</v>
          </cell>
          <cell r="T196">
            <v>22.491</v>
          </cell>
          <cell r="U196">
            <v>25.96</v>
          </cell>
          <cell r="V196">
            <v>28.573</v>
          </cell>
          <cell r="W196">
            <v>29.172029648057613</v>
          </cell>
          <cell r="X196">
            <v>30.176918054524396</v>
          </cell>
          <cell r="Y196">
            <v>30.606621481501506</v>
          </cell>
          <cell r="Z196">
            <v>34.299458916184058</v>
          </cell>
          <cell r="AA196">
            <v>36.219024176729071</v>
          </cell>
          <cell r="AB196">
            <v>38.734326129412189</v>
          </cell>
          <cell r="AC196">
            <v>40.447912326357809</v>
          </cell>
          <cell r="AD196">
            <v>42.666896288286878</v>
          </cell>
          <cell r="AE196">
            <v>44.854488371035551</v>
          </cell>
          <cell r="AF196">
            <v>48.143778605179655</v>
          </cell>
          <cell r="AG196">
            <v>51.174530000115809</v>
          </cell>
        </row>
        <row r="197">
          <cell r="B197" t="str">
            <v>Total shareholders' equity (Pub)</v>
          </cell>
          <cell r="C197" t="str">
            <v>EQ_PUB</v>
          </cell>
          <cell r="D197" t="str">
            <v>USD</v>
          </cell>
          <cell r="G197">
            <v>12.248000000000005</v>
          </cell>
          <cell r="H197">
            <v>1.9860000000000091</v>
          </cell>
          <cell r="I197">
            <v>-6.2630000000000052</v>
          </cell>
          <cell r="J197">
            <v>83.149282143139203</v>
          </cell>
          <cell r="K197">
            <v>47.436373565671033</v>
          </cell>
          <cell r="L197">
            <v>23.213774763615618</v>
          </cell>
          <cell r="N197">
            <v>8.5150000000000006</v>
          </cell>
          <cell r="O197">
            <v>5.6679999999999922</v>
          </cell>
          <cell r="P197">
            <v>3.3529999999999944</v>
          </cell>
          <cell r="Q197">
            <v>1.9860000000000091</v>
          </cell>
          <cell r="R197">
            <v>0.32499999999999341</v>
          </cell>
          <cell r="S197">
            <v>-0.75199999999999056</v>
          </cell>
          <cell r="T197">
            <v>-2.1460000000000101</v>
          </cell>
          <cell r="U197">
            <v>-6.2630000000000052</v>
          </cell>
          <cell r="V197">
            <v>-10.178000000000011</v>
          </cell>
          <cell r="W197">
            <v>103.51056034726555</v>
          </cell>
          <cell r="X197">
            <v>93.573643867388441</v>
          </cell>
          <cell r="Y197">
            <v>83.149282143139203</v>
          </cell>
          <cell r="Z197">
            <v>77.507910058763485</v>
          </cell>
          <cell r="AA197">
            <v>68.004225104523158</v>
          </cell>
          <cell r="AB197">
            <v>58.720967164087028</v>
          </cell>
          <cell r="AC197">
            <v>47.436373565671033</v>
          </cell>
          <cell r="AD197">
            <v>44.685464513544389</v>
          </cell>
          <cell r="AE197">
            <v>37.625599616411506</v>
          </cell>
          <cell r="AF197">
            <v>31.094179275497822</v>
          </cell>
          <cell r="AG197">
            <v>23.213774763615618</v>
          </cell>
        </row>
        <row r="198">
          <cell r="A198" t="str">
            <v>Income Statement</v>
          </cell>
        </row>
        <row r="199">
          <cell r="B199" t="str">
            <v>Provision for income tax</v>
          </cell>
          <cell r="C199" t="str">
            <v>PROV_INC_TAX</v>
          </cell>
          <cell r="D199" t="str">
            <v>USD</v>
          </cell>
          <cell r="G199">
            <v>0</v>
          </cell>
          <cell r="H199">
            <v>-2.7E-2</v>
          </cell>
          <cell r="I199">
            <v>-2.3E-2</v>
          </cell>
          <cell r="J199">
            <v>-4.3999999999999997E-2</v>
          </cell>
          <cell r="K199">
            <v>0</v>
          </cell>
          <cell r="L199">
            <v>0</v>
          </cell>
          <cell r="N199">
            <v>0</v>
          </cell>
          <cell r="O199">
            <v>0</v>
          </cell>
          <cell r="P199">
            <v>-1.2E-2</v>
          </cell>
          <cell r="Q199">
            <v>-1.4999999999999999E-2</v>
          </cell>
          <cell r="R199">
            <v>-7.0000000000000001E-3</v>
          </cell>
          <cell r="S199">
            <v>-2.5999999999999999E-2</v>
          </cell>
          <cell r="T199">
            <v>8.9999999999999993E-3</v>
          </cell>
          <cell r="U199">
            <v>1E-3</v>
          </cell>
          <cell r="V199">
            <v>-4.3999999999999997E-2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</row>
        <row r="200">
          <cell r="B200" t="str">
            <v>Minority interest</v>
          </cell>
          <cell r="C200" t="str">
            <v>INC_MINORITY</v>
          </cell>
          <cell r="D200" t="str">
            <v>USD</v>
          </cell>
        </row>
        <row r="201">
          <cell r="B201" t="str">
            <v>Net income (pre-preferred dividends)</v>
          </cell>
          <cell r="C201" t="str">
            <v>NI_PRE_PREF</v>
          </cell>
          <cell r="D201" t="str">
            <v>USD</v>
          </cell>
          <cell r="G201">
            <v>-21.297000000000004</v>
          </cell>
          <cell r="H201">
            <v>-11.144999999999996</v>
          </cell>
          <cell r="I201">
            <v>-10.536</v>
          </cell>
          <cell r="J201">
            <v>-34.350717856860797</v>
          </cell>
          <cell r="K201">
            <v>-35.71290857746817</v>
          </cell>
          <cell r="L201">
            <v>-24.222598802055472</v>
          </cell>
          <cell r="N201">
            <v>-3.9240000000000004</v>
          </cell>
          <cell r="O201">
            <v>-2.8689999999999989</v>
          </cell>
          <cell r="P201">
            <v>-2.4069999999999996</v>
          </cell>
          <cell r="Q201">
            <v>-1.9449999999999994</v>
          </cell>
          <cell r="R201">
            <v>-2.4010000000000002</v>
          </cell>
          <cell r="S201">
            <v>-1.5660000000000023</v>
          </cell>
          <cell r="T201">
            <v>-1.9970000000000012</v>
          </cell>
          <cell r="U201">
            <v>-4.5720000000000036</v>
          </cell>
          <cell r="V201">
            <v>-5.3180000000000023</v>
          </cell>
          <cell r="W201">
            <v>-8.6714396527344615</v>
          </cell>
          <cell r="X201">
            <v>-9.9369164798771124</v>
          </cell>
          <cell r="Y201">
            <v>-10.424361724249213</v>
          </cell>
          <cell r="Z201">
            <v>-5.6413720843757176</v>
          </cell>
          <cell r="AA201">
            <v>-9.5036849542403345</v>
          </cell>
          <cell r="AB201">
            <v>-9.2832579404361297</v>
          </cell>
          <cell r="AC201">
            <v>-11.284593598415984</v>
          </cell>
          <cell r="AD201">
            <v>-2.7509090521266657</v>
          </cell>
          <cell r="AE201">
            <v>-7.0598648971328934</v>
          </cell>
          <cell r="AF201">
            <v>-6.5314203409136837</v>
          </cell>
          <cell r="AG201">
            <v>-7.8804045118822259</v>
          </cell>
        </row>
        <row r="202">
          <cell r="B202" t="str">
            <v>Preferred dividends</v>
          </cell>
          <cell r="C202" t="str">
            <v>PREF_DIV</v>
          </cell>
          <cell r="D202" t="str">
            <v>USD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B203" t="str">
            <v>Net income (pre-exceptionals)</v>
          </cell>
          <cell r="C203" t="str">
            <v>NET_EARNING</v>
          </cell>
          <cell r="D203" t="str">
            <v>USD</v>
          </cell>
          <cell r="G203">
            <v>-21.297000000000004</v>
          </cell>
          <cell r="H203">
            <v>-11.144999999999996</v>
          </cell>
          <cell r="I203">
            <v>-10.536</v>
          </cell>
          <cell r="J203">
            <v>-34.350717856860797</v>
          </cell>
          <cell r="K203">
            <v>-35.71290857746817</v>
          </cell>
          <cell r="L203">
            <v>-24.222598802055472</v>
          </cell>
          <cell r="N203">
            <v>-3.9240000000000004</v>
          </cell>
          <cell r="O203">
            <v>-2.8689999999999989</v>
          </cell>
          <cell r="P203">
            <v>-2.4069999999999996</v>
          </cell>
          <cell r="Q203">
            <v>-1.9449999999999994</v>
          </cell>
          <cell r="R203">
            <v>-2.4010000000000002</v>
          </cell>
          <cell r="S203">
            <v>-1.5660000000000023</v>
          </cell>
          <cell r="T203">
            <v>-1.9970000000000012</v>
          </cell>
          <cell r="U203">
            <v>-4.5720000000000036</v>
          </cell>
          <cell r="V203">
            <v>-5.3180000000000023</v>
          </cell>
          <cell r="W203">
            <v>-8.6714396527344615</v>
          </cell>
          <cell r="X203">
            <v>-9.9369164798771124</v>
          </cell>
          <cell r="Y203">
            <v>-10.424361724249213</v>
          </cell>
          <cell r="Z203">
            <v>-5.6413720843757176</v>
          </cell>
          <cell r="AA203">
            <v>-9.5036849542403345</v>
          </cell>
          <cell r="AB203">
            <v>-9.2832579404361297</v>
          </cell>
          <cell r="AC203">
            <v>-11.284593598415984</v>
          </cell>
          <cell r="AD203">
            <v>-2.7509090521266657</v>
          </cell>
          <cell r="AE203">
            <v>-7.0598648971328934</v>
          </cell>
          <cell r="AF203">
            <v>-6.5314203409136837</v>
          </cell>
          <cell r="AG203">
            <v>-7.8804045118822259</v>
          </cell>
        </row>
        <row r="204">
          <cell r="B204" t="str">
            <v>Post-tax exceptionals</v>
          </cell>
          <cell r="C204" t="str">
            <v>TAX_EXC</v>
          </cell>
          <cell r="D204" t="str">
            <v>USD</v>
          </cell>
          <cell r="G204">
            <v>0</v>
          </cell>
          <cell r="H204">
            <v>-1.1870000000000012</v>
          </cell>
          <cell r="I204">
            <v>-3.6250000000000071</v>
          </cell>
          <cell r="J204">
            <v>-24.244683540280938</v>
          </cell>
          <cell r="K204">
            <v>-36.291322397314786</v>
          </cell>
          <cell r="L204">
            <v>-43.459268015780324</v>
          </cell>
          <cell r="N204">
            <v>-0.28200000000000003</v>
          </cell>
          <cell r="O204">
            <v>-0.28699999999999992</v>
          </cell>
          <cell r="P204">
            <v>-0.33800000000000008</v>
          </cell>
          <cell r="Q204">
            <v>-0.28000000000000025</v>
          </cell>
          <cell r="R204">
            <v>-0.31199999999999983</v>
          </cell>
          <cell r="S204">
            <v>-0.42999999999999972</v>
          </cell>
          <cell r="T204">
            <v>-1.1779999999999999</v>
          </cell>
          <cell r="U204">
            <v>-1.7050000000000001</v>
          </cell>
          <cell r="V204">
            <v>-1.6619999999999999</v>
          </cell>
          <cell r="W204">
            <v>-8.5522706055209508</v>
          </cell>
          <cell r="X204">
            <v>-6.2818324901973313</v>
          </cell>
          <cell r="Y204">
            <v>-7.7485804445626734</v>
          </cell>
          <cell r="Z204">
            <v>-8.1689924001288183</v>
          </cell>
          <cell r="AA204">
            <v>-8.1915408270887156</v>
          </cell>
          <cell r="AB204">
            <v>-8.7604186228383334</v>
          </cell>
          <cell r="AC204">
            <v>-11.17037054725893</v>
          </cell>
          <cell r="AD204">
            <v>-9.7351692272712107</v>
          </cell>
          <cell r="AE204">
            <v>-9.6960512538517349</v>
          </cell>
          <cell r="AF204">
            <v>-10.40708660075472</v>
          </cell>
          <cell r="AG204">
            <v>-13.620960933902658</v>
          </cell>
        </row>
        <row r="205">
          <cell r="B205" t="str">
            <v>Net income (post-exceptionals)</v>
          </cell>
          <cell r="C205" t="str">
            <v>NET_INC</v>
          </cell>
          <cell r="D205" t="str">
            <v>USD</v>
          </cell>
          <cell r="G205">
            <v>-21.297000000000001</v>
          </cell>
          <cell r="H205">
            <v>-12.331999999999997</v>
          </cell>
          <cell r="I205">
            <v>-14.161000000000007</v>
          </cell>
          <cell r="J205">
            <v>-58.595401397141735</v>
          </cell>
          <cell r="K205">
            <v>-72.004230974782956</v>
          </cell>
          <cell r="L205">
            <v>-67.681866817835797</v>
          </cell>
          <cell r="N205">
            <v>-4.2060000000000004</v>
          </cell>
          <cell r="O205">
            <v>-3.1559999999999988</v>
          </cell>
          <cell r="P205">
            <v>-2.7449999999999997</v>
          </cell>
          <cell r="Q205">
            <v>-2.2249999999999996</v>
          </cell>
          <cell r="R205">
            <v>-2.7130000000000001</v>
          </cell>
          <cell r="S205">
            <v>-1.996000000000002</v>
          </cell>
          <cell r="T205">
            <v>-3.1750000000000012</v>
          </cell>
          <cell r="U205">
            <v>-6.2770000000000037</v>
          </cell>
          <cell r="V205">
            <v>-6.9800000000000022</v>
          </cell>
          <cell r="W205">
            <v>-17.223710258255412</v>
          </cell>
          <cell r="X205">
            <v>-16.218748970074444</v>
          </cell>
          <cell r="Y205">
            <v>-18.172942168811886</v>
          </cell>
          <cell r="Z205">
            <v>-13.810364484504536</v>
          </cell>
          <cell r="AA205">
            <v>-17.69522578132905</v>
          </cell>
          <cell r="AB205">
            <v>-18.043676563274463</v>
          </cell>
          <cell r="AC205">
            <v>-22.454964145674914</v>
          </cell>
          <cell r="AD205">
            <v>-12.486078279397876</v>
          </cell>
          <cell r="AE205">
            <v>-16.755916150984628</v>
          </cell>
          <cell r="AF205">
            <v>-16.938506941668404</v>
          </cell>
          <cell r="AG205">
            <v>-21.501365445784884</v>
          </cell>
        </row>
        <row r="206">
          <cell r="B206" t="str">
            <v>EPS (pre-exceptionals, basic)</v>
          </cell>
          <cell r="C206" t="str">
            <v>EPS</v>
          </cell>
          <cell r="D206" t="str">
            <v>USD</v>
          </cell>
          <cell r="G206">
            <v>-1.0969353592583058</v>
          </cell>
          <cell r="H206">
            <v>-0.54893365512485814</v>
          </cell>
          <cell r="I206">
            <v>-0.2647236180904522</v>
          </cell>
          <cell r="J206">
            <v>-0.72010919793126249</v>
          </cell>
          <cell r="K206">
            <v>-0.6876426914042052</v>
          </cell>
          <cell r="L206">
            <v>-0.44194992465757243</v>
          </cell>
          <cell r="N206">
            <v>-0.19327193025661232</v>
          </cell>
          <cell r="O206">
            <v>-0.14130916613308372</v>
          </cell>
          <cell r="P206">
            <v>-0.11855390828941534</v>
          </cell>
          <cell r="Q206">
            <v>-9.5798650445746897E-2</v>
          </cell>
          <cell r="R206">
            <v>-6.0326633165829154E-2</v>
          </cell>
          <cell r="S206">
            <v>-3.9346733668341766E-2</v>
          </cell>
          <cell r="T206">
            <v>-5.0175879396984958E-2</v>
          </cell>
          <cell r="U206">
            <v>-0.11487437185929658</v>
          </cell>
          <cell r="V206">
            <v>-0.12892433755969845</v>
          </cell>
          <cell r="W206">
            <v>-0.17916197629616659</v>
          </cell>
          <cell r="X206">
            <v>-0.20249666775100086</v>
          </cell>
          <cell r="Y206">
            <v>-0.20952621632439641</v>
          </cell>
          <cell r="Z206">
            <v>-0.11146237323787732</v>
          </cell>
          <cell r="AA206">
            <v>-0.18458943570031267</v>
          </cell>
          <cell r="AB206">
            <v>-0.177256760714362</v>
          </cell>
          <cell r="AC206">
            <v>-0.21183215866018226</v>
          </cell>
          <cell r="AD206">
            <v>-5.105611976275598E-2</v>
          </cell>
          <cell r="AE206">
            <v>-0.12955091613929223</v>
          </cell>
          <cell r="AF206">
            <v>-0.11850347647288514</v>
          </cell>
          <cell r="AG206">
            <v>-0.14137026530984867</v>
          </cell>
        </row>
        <row r="207">
          <cell r="B207" t="str">
            <v>EPS (pre-exceptionals, diluted)</v>
          </cell>
          <cell r="C207" t="str">
            <v>EPS_FUL_DIL</v>
          </cell>
          <cell r="D207" t="str">
            <v>USD</v>
          </cell>
          <cell r="G207">
            <v>-0.74949850431110343</v>
          </cell>
          <cell r="H207">
            <v>-0.38033648431901157</v>
          </cell>
          <cell r="I207">
            <v>-0.21746130030959754</v>
          </cell>
          <cell r="J207">
            <v>-0.62777424008393823</v>
          </cell>
          <cell r="K207">
            <v>-0.59986137306315557</v>
          </cell>
          <cell r="L207">
            <v>-0.38812999485818384</v>
          </cell>
          <cell r="N207">
            <v>-0.13391120363102754</v>
          </cell>
          <cell r="O207">
            <v>-9.7908064020748684E-2</v>
          </cell>
          <cell r="P207">
            <v>-8.2141760229328037E-2</v>
          </cell>
          <cell r="Q207">
            <v>-6.6375456437907362E-2</v>
          </cell>
          <cell r="R207">
            <v>-4.9200819672131156E-2</v>
          </cell>
          <cell r="S207">
            <v>-3.2090163934426277E-2</v>
          </cell>
          <cell r="T207">
            <v>-4.0922131147541008E-2</v>
          </cell>
          <cell r="U207">
            <v>-9.6455696202531721E-2</v>
          </cell>
          <cell r="V207">
            <v>-0.10886609756596864</v>
          </cell>
          <cell r="W207">
            <v>-0.15484713665597252</v>
          </cell>
          <cell r="X207">
            <v>-0.17534084697693947</v>
          </cell>
          <cell r="Y207">
            <v>-0.18176088177487759</v>
          </cell>
          <cell r="Z207">
            <v>-9.6910235934527758E-2</v>
          </cell>
          <cell r="AA207">
            <v>-0.16084623312378857</v>
          </cell>
          <cell r="AB207">
            <v>-0.15479368494428342</v>
          </cell>
          <cell r="AC207">
            <v>-0.1853841935596609</v>
          </cell>
          <cell r="AD207">
            <v>-4.4744703812224569E-2</v>
          </cell>
          <cell r="AE207">
            <v>-0.11369475275434121</v>
          </cell>
          <cell r="AF207">
            <v>-0.1041430498863674</v>
          </cell>
          <cell r="AG207">
            <v>-0.12440842581910383</v>
          </cell>
        </row>
        <row r="208">
          <cell r="B208" t="str">
            <v>EPS (post-exceptionals, basic)</v>
          </cell>
          <cell r="C208" t="str">
            <v>EPS_POST_BASIC</v>
          </cell>
          <cell r="D208" t="str">
            <v>USD</v>
          </cell>
          <cell r="G208">
            <v>-1.0969353592583055</v>
          </cell>
          <cell r="H208">
            <v>-0.60739792148943494</v>
          </cell>
          <cell r="I208">
            <v>-0.3558040201005026</v>
          </cell>
          <cell r="J208">
            <v>-1.2283611561884309</v>
          </cell>
          <cell r="K208">
            <v>-1.3864225892602997</v>
          </cell>
          <cell r="L208">
            <v>-1.2348797164690735</v>
          </cell>
          <cell r="N208">
            <v>-0.20716150322612423</v>
          </cell>
          <cell r="O208">
            <v>-0.15544500812687773</v>
          </cell>
          <cell r="P208">
            <v>-0.13520169433088705</v>
          </cell>
          <cell r="Q208">
            <v>-0.10958971580554595</v>
          </cell>
          <cell r="R208">
            <v>-6.8165829145728649E-2</v>
          </cell>
          <cell r="S208">
            <v>-5.0150753768844272E-2</v>
          </cell>
          <cell r="T208">
            <v>-7.9773869346733708E-2</v>
          </cell>
          <cell r="U208">
            <v>-0.15771356783919607</v>
          </cell>
          <cell r="V208">
            <v>-0.16921622342359818</v>
          </cell>
          <cell r="W208">
            <v>-0.3558617821953598</v>
          </cell>
          <cell r="X208">
            <v>-0.33050923072372124</v>
          </cell>
          <cell r="Y208">
            <v>-0.36527011560388511</v>
          </cell>
          <cell r="Z208">
            <v>-0.2728655330121369</v>
          </cell>
          <cell r="AA208">
            <v>-0.34369318399046672</v>
          </cell>
          <cell r="AB208">
            <v>-0.34453030170067894</v>
          </cell>
          <cell r="AC208">
            <v>-0.42152014480016425</v>
          </cell>
          <cell r="AD208">
            <v>-0.23173819850832741</v>
          </cell>
          <cell r="AE208">
            <v>-0.30747674633190086</v>
          </cell>
          <cell r="AF208">
            <v>-0.30732549033385365</v>
          </cell>
          <cell r="AG208">
            <v>-0.38572305939515839</v>
          </cell>
        </row>
        <row r="209">
          <cell r="B209" t="str">
            <v>EPS (post-exceptionals, diluted)</v>
          </cell>
          <cell r="C209" t="str">
            <v>FULLY_DIL_EPS</v>
          </cell>
          <cell r="D209" t="str">
            <v>USD</v>
          </cell>
          <cell r="G209">
            <v>-0.74949850431110332</v>
          </cell>
          <cell r="H209">
            <v>-0.42084428215541059</v>
          </cell>
          <cell r="I209">
            <v>-0.29228070175438614</v>
          </cell>
          <cell r="J209">
            <v>-1.0708563278876881</v>
          </cell>
          <cell r="K209">
            <v>-1.209438227782454</v>
          </cell>
          <cell r="L209">
            <v>-1.0844981099951065</v>
          </cell>
          <cell r="N209">
            <v>-0.14353479165955704</v>
          </cell>
          <cell r="O209">
            <v>-0.10770228304269183</v>
          </cell>
          <cell r="P209">
            <v>-9.3676415384090356E-2</v>
          </cell>
          <cell r="Q209">
            <v>-7.5930792069071412E-2</v>
          </cell>
          <cell r="R209">
            <v>-5.5594262295081971E-2</v>
          </cell>
          <cell r="S209">
            <v>-4.0901639344262337E-2</v>
          </cell>
          <cell r="T209">
            <v>-6.5061475409836089E-2</v>
          </cell>
          <cell r="U209">
            <v>-0.13242616033755283</v>
          </cell>
          <cell r="V209">
            <v>-0.14288931196135032</v>
          </cell>
          <cell r="W209">
            <v>-0.30756625461170378</v>
          </cell>
          <cell r="X209">
            <v>-0.28618628193948414</v>
          </cell>
          <cell r="Y209">
            <v>-0.31686640203239919</v>
          </cell>
          <cell r="Z209">
            <v>-0.23724116412067206</v>
          </cell>
          <cell r="AA209">
            <v>-0.29948492873091398</v>
          </cell>
          <cell r="AB209">
            <v>-0.30086928566382587</v>
          </cell>
          <cell r="AC209">
            <v>-0.36889192182706293</v>
          </cell>
          <cell r="AD209">
            <v>-0.2030913650002355</v>
          </cell>
          <cell r="AE209">
            <v>-0.26984365447734565</v>
          </cell>
          <cell r="AF209">
            <v>-0.27008333277474872</v>
          </cell>
          <cell r="AG209">
            <v>-0.33944336538029596</v>
          </cell>
        </row>
        <row r="210">
          <cell r="B210" t="str">
            <v>Common dividends paid</v>
          </cell>
          <cell r="C210" t="str">
            <v>COMMON_DIV_PAID</v>
          </cell>
          <cell r="D210" t="str">
            <v>USD</v>
          </cell>
        </row>
        <row r="211">
          <cell r="B211" t="str">
            <v>DPS, dividend per share</v>
          </cell>
          <cell r="C211" t="str">
            <v>DPS</v>
          </cell>
          <cell r="D211" t="str">
            <v>USD</v>
          </cell>
        </row>
        <row r="212">
          <cell r="B212" t="str">
            <v>Weighted average shares outstanding, basic</v>
          </cell>
          <cell r="C212" t="str">
            <v>SH</v>
          </cell>
          <cell r="G212">
            <v>19.414999999999999</v>
          </cell>
          <cell r="H212">
            <v>20.303000000000001</v>
          </cell>
          <cell r="I212">
            <v>39.800000000000011</v>
          </cell>
          <cell r="J212">
            <v>47.702095675966802</v>
          </cell>
          <cell r="K212">
            <v>51.935269615882042</v>
          </cell>
          <cell r="L212">
            <v>54.80846912876703</v>
          </cell>
          <cell r="N212">
            <v>20.303000000000001</v>
          </cell>
          <cell r="O212">
            <v>20.303000000000001</v>
          </cell>
          <cell r="P212">
            <v>20.303000000000001</v>
          </cell>
          <cell r="Q212">
            <v>20.303000000000001</v>
          </cell>
          <cell r="R212">
            <v>39.799999999999997</v>
          </cell>
          <cell r="S212">
            <v>39.799999999999997</v>
          </cell>
          <cell r="T212">
            <v>39.799999999999997</v>
          </cell>
          <cell r="U212">
            <v>39.799999999999997</v>
          </cell>
          <cell r="V212">
            <v>41.249000000000002</v>
          </cell>
          <cell r="W212">
            <v>48.399999999999991</v>
          </cell>
          <cell r="X212">
            <v>49.071999999999989</v>
          </cell>
          <cell r="Y212">
            <v>49.75206399999999</v>
          </cell>
          <cell r="Z212">
            <v>50.612344959999987</v>
          </cell>
          <cell r="AA212">
            <v>51.48553013439998</v>
          </cell>
          <cell r="AB212">
            <v>52.371813086415983</v>
          </cell>
          <cell r="AC212">
            <v>53.271390282712211</v>
          </cell>
          <cell r="AD212">
            <v>53.880104185539331</v>
          </cell>
          <cell r="AE212">
            <v>54.494905227394732</v>
          </cell>
          <cell r="AF212">
            <v>55.115854279668682</v>
          </cell>
          <cell r="AG212">
            <v>55.743012822465367</v>
          </cell>
        </row>
        <row r="213">
          <cell r="B213" t="str">
            <v>Diluted average shares outstanding (mn)</v>
          </cell>
          <cell r="C213" t="str">
            <v>DILUTE_SHARES</v>
          </cell>
          <cell r="G213">
            <v>28.414999999999999</v>
          </cell>
          <cell r="H213">
            <v>29.303000000000001</v>
          </cell>
          <cell r="I213">
            <v>48.449999999999996</v>
          </cell>
          <cell r="J213">
            <v>54.718266</v>
          </cell>
          <cell r="K213">
            <v>59.535269615882044</v>
          </cell>
          <cell r="L213">
            <v>62.408469128767031</v>
          </cell>
          <cell r="N213">
            <v>29.303000000000001</v>
          </cell>
          <cell r="O213">
            <v>29.303000000000001</v>
          </cell>
          <cell r="P213">
            <v>29.303000000000001</v>
          </cell>
          <cell r="Q213">
            <v>29.303000000000001</v>
          </cell>
          <cell r="R213">
            <v>48.8</v>
          </cell>
          <cell r="S213">
            <v>48.8</v>
          </cell>
          <cell r="T213">
            <v>48.8</v>
          </cell>
          <cell r="U213">
            <v>47.4</v>
          </cell>
          <cell r="V213">
            <v>48.849000000000004</v>
          </cell>
          <cell r="W213">
            <v>56</v>
          </cell>
          <cell r="X213">
            <v>56.671999999999997</v>
          </cell>
          <cell r="Y213">
            <v>57.352063999999999</v>
          </cell>
          <cell r="Z213">
            <v>58.212344959999996</v>
          </cell>
          <cell r="AA213">
            <v>59.085530134399988</v>
          </cell>
          <cell r="AB213">
            <v>59.971813086415985</v>
          </cell>
          <cell r="AC213">
            <v>60.87139028271222</v>
          </cell>
          <cell r="AD213">
            <v>61.480104185539339</v>
          </cell>
          <cell r="AE213">
            <v>62.094905227394733</v>
          </cell>
          <cell r="AF213">
            <v>62.715854279668683</v>
          </cell>
          <cell r="AG213">
            <v>63.343012822465369</v>
          </cell>
        </row>
        <row r="214">
          <cell r="B214" t="str">
            <v>Period-end shares outstanding</v>
          </cell>
          <cell r="C214" t="str">
            <v>NON_OP_ADD</v>
          </cell>
          <cell r="G214">
            <v>28.414999999999999</v>
          </cell>
          <cell r="H214">
            <v>29.303000000000001</v>
          </cell>
          <cell r="I214">
            <v>48.449999999999996</v>
          </cell>
          <cell r="J214">
            <v>54.718266</v>
          </cell>
          <cell r="K214">
            <v>59.535269615882044</v>
          </cell>
          <cell r="L214">
            <v>62.408469128767031</v>
          </cell>
          <cell r="N214">
            <v>29.303000000000001</v>
          </cell>
          <cell r="O214">
            <v>29.303000000000001</v>
          </cell>
          <cell r="P214">
            <v>29.303000000000001</v>
          </cell>
          <cell r="Q214">
            <v>29.303000000000001</v>
          </cell>
          <cell r="R214">
            <v>48.8</v>
          </cell>
          <cell r="S214">
            <v>48.8</v>
          </cell>
          <cell r="T214">
            <v>48.8</v>
          </cell>
          <cell r="U214">
            <v>47.4</v>
          </cell>
          <cell r="V214">
            <v>48.849000000000004</v>
          </cell>
          <cell r="W214">
            <v>56</v>
          </cell>
          <cell r="X214">
            <v>56.671999999999997</v>
          </cell>
          <cell r="Y214">
            <v>57.352063999999999</v>
          </cell>
          <cell r="Z214">
            <v>58.212344959999996</v>
          </cell>
          <cell r="AA214">
            <v>59.085530134399988</v>
          </cell>
          <cell r="AB214">
            <v>59.971813086415985</v>
          </cell>
          <cell r="AC214">
            <v>60.87139028271222</v>
          </cell>
          <cell r="AD214">
            <v>61.480104185539339</v>
          </cell>
          <cell r="AE214">
            <v>62.094905227394733</v>
          </cell>
          <cell r="AF214">
            <v>62.715854279668683</v>
          </cell>
          <cell r="AG214">
            <v>63.343012822465369</v>
          </cell>
        </row>
        <row r="215">
          <cell r="A215" t="str">
            <v>Additional Income Statement Items</v>
          </cell>
        </row>
        <row r="216">
          <cell r="B216" t="str">
            <v>Marginal tax rate</v>
          </cell>
          <cell r="C216" t="str">
            <v>MARGIN_TAX_RATE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4.4865403788634066E-3</v>
          </cell>
          <cell r="U216">
            <v>2.1867483052700616E-4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</row>
        <row r="217">
          <cell r="A217" t="str">
            <v>ESO</v>
          </cell>
        </row>
        <row r="218">
          <cell r="B218" t="str">
            <v>Fair value of grant</v>
          </cell>
          <cell r="C218" t="str">
            <v>FV_GRANT</v>
          </cell>
          <cell r="D218" t="str">
            <v>USD</v>
          </cell>
        </row>
        <row r="219">
          <cell r="B219" t="str">
            <v>ESO expense (post-tax)</v>
          </cell>
          <cell r="C219" t="str">
            <v>ESO_POST_TAX</v>
          </cell>
          <cell r="D219" t="str">
            <v>USD</v>
          </cell>
        </row>
        <row r="220">
          <cell r="B220" t="str">
            <v>EPS (excl. ESO expense, basic)</v>
          </cell>
          <cell r="C220" t="str">
            <v>EPS_EX_ESO_B</v>
          </cell>
          <cell r="D220" t="str">
            <v>USD</v>
          </cell>
        </row>
        <row r="221">
          <cell r="B221" t="str">
            <v>EPS (excl. ESO expense, diluted)</v>
          </cell>
          <cell r="C221" t="str">
            <v>EPS_EX_ESO_D</v>
          </cell>
          <cell r="D221" t="str">
            <v>USD</v>
          </cell>
        </row>
        <row r="222">
          <cell r="B222" t="str">
            <v>Year that ESO expense takes effect</v>
          </cell>
          <cell r="C222" t="str">
            <v>ESO_YEAR</v>
          </cell>
        </row>
        <row r="223">
          <cell r="A223" t="str">
            <v>Balance Sheet</v>
          </cell>
        </row>
        <row r="224">
          <cell r="B224" t="str">
            <v>BVPS, book value per share</v>
          </cell>
          <cell r="C224" t="str">
            <v>BVPS</v>
          </cell>
          <cell r="D224" t="str">
            <v>USD</v>
          </cell>
          <cell r="H224">
            <v>6.777463058389957E-2</v>
          </cell>
          <cell r="I224">
            <v>-0.12926728586171324</v>
          </cell>
          <cell r="J224">
            <v>1.5195891284847953</v>
          </cell>
          <cell r="K224">
            <v>0.79677767265904131</v>
          </cell>
          <cell r="L224">
            <v>0.37196513690663957</v>
          </cell>
          <cell r="N224">
            <v>0.29058458178343516</v>
          </cell>
          <cell r="O224">
            <v>0.19342729413370618</v>
          </cell>
          <cell r="P224">
            <v>0.11442514418318925</v>
          </cell>
          <cell r="Q224">
            <v>6.777463058389957E-2</v>
          </cell>
          <cell r="R224">
            <v>6.6598360655736356E-3</v>
          </cell>
          <cell r="S224">
            <v>-1.5409836065573577E-2</v>
          </cell>
          <cell r="T224">
            <v>-4.3975409836065786E-2</v>
          </cell>
          <cell r="U224">
            <v>-0.13213080168776384</v>
          </cell>
          <cell r="V224">
            <v>-0.20835636348748204</v>
          </cell>
          <cell r="W224">
            <v>1.8484028633440277</v>
          </cell>
          <cell r="X224">
            <v>1.6511441958531277</v>
          </cell>
          <cell r="Y224">
            <v>1.4498045291471848</v>
          </cell>
          <cell r="Z224">
            <v>1.3314686105159006</v>
          </cell>
          <cell r="AA224">
            <v>1.1509455013746359</v>
          </cell>
          <cell r="AB224">
            <v>0.9791427696120083</v>
          </cell>
          <cell r="AC224">
            <v>0.77928848586103683</v>
          </cell>
          <cell r="AD224">
            <v>0.72682805446603005</v>
          </cell>
          <cell r="AE224">
            <v>0.60593698434073817</v>
          </cell>
          <cell r="AF224">
            <v>0.49579455837178921</v>
          </cell>
          <cell r="AG224">
            <v>0.3664772755391037</v>
          </cell>
        </row>
        <row r="225">
          <cell r="A225" t="str">
            <v>Additional Balance Sheet Items</v>
          </cell>
        </row>
        <row r="226">
          <cell r="B226" t="str">
            <v>Total repurchase authorization</v>
          </cell>
          <cell r="C226" t="str">
            <v>REPUR_TOT_AUTH</v>
          </cell>
          <cell r="D226" t="str">
            <v>USD</v>
          </cell>
          <cell r="E226">
            <v>0</v>
          </cell>
        </row>
        <row r="227">
          <cell r="B227" t="str">
            <v>Remaining repurchase authorization</v>
          </cell>
          <cell r="C227" t="str">
            <v>REPUR_REMAINING</v>
          </cell>
          <cell r="D227" t="str">
            <v>USD</v>
          </cell>
          <cell r="E227">
            <v>0</v>
          </cell>
        </row>
        <row r="228">
          <cell r="B228" t="str">
            <v>Suspended repurchase authorization</v>
          </cell>
          <cell r="C228" t="str">
            <v>REPUR_SUSPENDED</v>
          </cell>
          <cell r="D228" t="str">
            <v>USD</v>
          </cell>
          <cell r="E228">
            <v>0</v>
          </cell>
        </row>
        <row r="229">
          <cell r="B229" t="str">
            <v>Shares repurchased during period</v>
          </cell>
          <cell r="C229" t="str">
            <v>REPUR_ACTUAL</v>
          </cell>
          <cell r="D229" t="str">
            <v>USD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</row>
        <row r="230">
          <cell r="A230" t="str">
            <v>Cash Flow Statement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str">
            <v>USD</v>
          </cell>
          <cell r="H231">
            <v>-12.331999999999999</v>
          </cell>
          <cell r="I231">
            <v>-14.161000000000008</v>
          </cell>
          <cell r="J231">
            <v>-58.595401397141742</v>
          </cell>
          <cell r="K231">
            <v>-72.004230974782956</v>
          </cell>
          <cell r="L231">
            <v>-67.681866817835797</v>
          </cell>
          <cell r="N231">
            <v>-4.2060000000000004</v>
          </cell>
          <cell r="O231">
            <v>-3.1559999999999988</v>
          </cell>
          <cell r="P231">
            <v>-2.7449999999999997</v>
          </cell>
          <cell r="Q231">
            <v>-2.2249999999999996</v>
          </cell>
          <cell r="R231">
            <v>-2.7130000000000001</v>
          </cell>
          <cell r="S231">
            <v>-1.996000000000002</v>
          </cell>
          <cell r="T231">
            <v>-3.1750000000000012</v>
          </cell>
          <cell r="U231">
            <v>-6.2770000000000037</v>
          </cell>
          <cell r="V231">
            <v>-6.9800000000000022</v>
          </cell>
          <cell r="W231">
            <v>-17.223710258255412</v>
          </cell>
          <cell r="X231">
            <v>-16.218748970074444</v>
          </cell>
          <cell r="Y231">
            <v>-18.172942168811886</v>
          </cell>
          <cell r="Z231">
            <v>-13.810364484504536</v>
          </cell>
          <cell r="AA231">
            <v>-17.69522578132905</v>
          </cell>
          <cell r="AB231">
            <v>-18.043676563274463</v>
          </cell>
          <cell r="AC231">
            <v>-22.454964145674914</v>
          </cell>
          <cell r="AD231">
            <v>-12.486078279397876</v>
          </cell>
          <cell r="AE231">
            <v>-16.755916150984628</v>
          </cell>
          <cell r="AF231">
            <v>-16.938506941668404</v>
          </cell>
          <cell r="AG231">
            <v>-21.501365445784884</v>
          </cell>
        </row>
        <row r="232">
          <cell r="A232" t="str">
            <v>Other Items</v>
          </cell>
        </row>
        <row r="233">
          <cell r="B233" t="str">
            <v>Beta</v>
          </cell>
          <cell r="C233" t="str">
            <v>BETA_ANALYST</v>
          </cell>
          <cell r="E233">
            <v>1.2</v>
          </cell>
        </row>
        <row r="234">
          <cell r="B234" t="str">
            <v>Market equity risk premium</v>
          </cell>
          <cell r="C234" t="str">
            <v>MKT_EQ_RISK_PREM</v>
          </cell>
          <cell r="E234">
            <v>0.08</v>
          </cell>
        </row>
        <row r="235">
          <cell r="B235" t="str">
            <v>Risk-free rate</v>
          </cell>
          <cell r="C235" t="str">
            <v>RISK_FR_RATE</v>
          </cell>
          <cell r="E235">
            <v>3.5000000000000003E-2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A1" t="str">
            <v>Issuer: Opower, Inc</v>
          </cell>
          <cell r="C1">
            <v>506526773</v>
          </cell>
          <cell r="F1">
            <v>2010</v>
          </cell>
          <cell r="G1">
            <v>2011</v>
          </cell>
          <cell r="H1">
            <v>2012</v>
          </cell>
          <cell r="I1">
            <v>2013</v>
          </cell>
          <cell r="J1">
            <v>2014</v>
          </cell>
          <cell r="K1">
            <v>2015</v>
          </cell>
          <cell r="L1">
            <v>2016</v>
          </cell>
          <cell r="N1" t="str">
            <v>2012 Q1</v>
          </cell>
          <cell r="O1" t="str">
            <v>2012 Q2</v>
          </cell>
          <cell r="P1" t="str">
            <v>2012 Q3</v>
          </cell>
          <cell r="Q1" t="str">
            <v>2012 Q4</v>
          </cell>
          <cell r="R1" t="str">
            <v>2013 Q1</v>
          </cell>
          <cell r="S1" t="str">
            <v>2013 Q2</v>
          </cell>
          <cell r="T1" t="str">
            <v>2013 Q3</v>
          </cell>
          <cell r="U1" t="str">
            <v>2013 Q4</v>
          </cell>
          <cell r="V1" t="str">
            <v>2014 Q1</v>
          </cell>
          <cell r="W1" t="str">
            <v>2014 Q2</v>
          </cell>
          <cell r="X1" t="str">
            <v>2014 Q3</v>
          </cell>
          <cell r="Y1" t="str">
            <v>2014 Q4</v>
          </cell>
          <cell r="Z1" t="str">
            <v>2015 Q1</v>
          </cell>
          <cell r="AA1" t="str">
            <v>2015 Q2</v>
          </cell>
          <cell r="AB1" t="str">
            <v>2015 Q3</v>
          </cell>
          <cell r="AC1" t="str">
            <v>2015 Q4</v>
          </cell>
          <cell r="AD1" t="str">
            <v>2016 Q1</v>
          </cell>
          <cell r="AE1" t="str">
            <v>2016 Q2</v>
          </cell>
          <cell r="AF1" t="str">
            <v>2016 Q3</v>
          </cell>
          <cell r="AG1" t="str">
            <v>2016 Q4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Estimate</v>
          </cell>
          <cell r="K2" t="str">
            <v>Estimate</v>
          </cell>
          <cell r="L2" t="str">
            <v>Estimate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Estimate</v>
          </cell>
          <cell r="X2" t="str">
            <v>Estimate</v>
          </cell>
          <cell r="Y2" t="str">
            <v>Estimate</v>
          </cell>
          <cell r="Z2" t="str">
            <v>Estimate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  <cell r="AF2" t="str">
            <v>Estimate</v>
          </cell>
          <cell r="AG2" t="str">
            <v>Estimate</v>
          </cell>
        </row>
        <row r="3">
          <cell r="F3">
            <v>40543</v>
          </cell>
          <cell r="G3">
            <v>40908</v>
          </cell>
          <cell r="H3">
            <v>41274</v>
          </cell>
          <cell r="I3">
            <v>41639</v>
          </cell>
          <cell r="J3">
            <v>42004</v>
          </cell>
          <cell r="K3">
            <v>42369</v>
          </cell>
          <cell r="L3">
            <v>42735</v>
          </cell>
          <cell r="N3">
            <v>40999</v>
          </cell>
          <cell r="O3">
            <v>41090</v>
          </cell>
          <cell r="P3">
            <v>41182</v>
          </cell>
          <cell r="Q3">
            <v>41274</v>
          </cell>
          <cell r="R3">
            <v>41364</v>
          </cell>
          <cell r="S3">
            <v>41455</v>
          </cell>
          <cell r="T3">
            <v>41547</v>
          </cell>
          <cell r="U3">
            <v>41639</v>
          </cell>
          <cell r="V3">
            <v>41729</v>
          </cell>
          <cell r="W3">
            <v>41820</v>
          </cell>
          <cell r="X3">
            <v>41912</v>
          </cell>
          <cell r="Y3">
            <v>42004</v>
          </cell>
          <cell r="Z3">
            <v>42094</v>
          </cell>
          <cell r="AA3">
            <v>42185</v>
          </cell>
          <cell r="AB3">
            <v>42277</v>
          </cell>
          <cell r="AC3">
            <v>42369</v>
          </cell>
          <cell r="AD3">
            <v>42460</v>
          </cell>
          <cell r="AE3">
            <v>42551</v>
          </cell>
          <cell r="AF3">
            <v>42643</v>
          </cell>
          <cell r="AG3">
            <v>42735</v>
          </cell>
        </row>
        <row r="4">
          <cell r="A4" t="str">
            <v>Issuer: Opower, Inc</v>
          </cell>
          <cell r="B4" t="str">
            <v>15UEFW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Opower, Inc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G11">
            <v>28.745999999999999</v>
          </cell>
          <cell r="H11">
            <v>51.756</v>
          </cell>
          <cell r="I11">
            <v>88.703000000000003</v>
          </cell>
          <cell r="J11">
            <v>118.52856918408401</v>
          </cell>
          <cell r="K11">
            <v>149.70072154868299</v>
          </cell>
          <cell r="L11">
            <v>186.83969326461801</v>
          </cell>
          <cell r="N11">
            <v>10.178000000000001</v>
          </cell>
          <cell r="O11">
            <v>11.727</v>
          </cell>
          <cell r="P11">
            <v>13.955</v>
          </cell>
          <cell r="Q11">
            <v>15.896000000000001</v>
          </cell>
          <cell r="R11">
            <v>19.023</v>
          </cell>
          <cell r="S11">
            <v>21.228999999999999</v>
          </cell>
          <cell r="T11">
            <v>22.491</v>
          </cell>
          <cell r="U11">
            <v>25.96</v>
          </cell>
          <cell r="V11">
            <v>28.573</v>
          </cell>
          <cell r="W11">
            <v>29.172029648058</v>
          </cell>
          <cell r="X11">
            <v>30.176918054523998</v>
          </cell>
          <cell r="Y11">
            <v>30.606621481501001</v>
          </cell>
          <cell r="Z11">
            <v>34.299458916184001</v>
          </cell>
          <cell r="AA11">
            <v>36.219024176729</v>
          </cell>
          <cell r="AB11">
            <v>38.734326129411997</v>
          </cell>
          <cell r="AC11">
            <v>40.447912326358001</v>
          </cell>
          <cell r="AD11">
            <v>42.666896288286999</v>
          </cell>
          <cell r="AE11">
            <v>44.854488371035998</v>
          </cell>
          <cell r="AF11">
            <v>48.143778605180003</v>
          </cell>
          <cell r="AG11">
            <v>51.174530000116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G12">
            <v>-13.305999999999999</v>
          </cell>
          <cell r="H12">
            <v>-18.776</v>
          </cell>
          <cell r="I12">
            <v>-31.173999999999999</v>
          </cell>
          <cell r="J12">
            <v>-43.079563629793</v>
          </cell>
          <cell r="K12">
            <v>-53.589308591220998</v>
          </cell>
          <cell r="L12">
            <v>-60.364657946191002</v>
          </cell>
          <cell r="N12">
            <v>-4.5609999999999999</v>
          </cell>
          <cell r="O12">
            <v>-3.9140000000000001</v>
          </cell>
          <cell r="P12">
            <v>-4.9770000000000003</v>
          </cell>
          <cell r="Q12">
            <v>-5.3239999999999998</v>
          </cell>
          <cell r="R12">
            <v>-7.9210000000000003</v>
          </cell>
          <cell r="S12">
            <v>-7.1609999999999996</v>
          </cell>
          <cell r="T12">
            <v>-7.7</v>
          </cell>
          <cell r="U12">
            <v>-8.3919999999999995</v>
          </cell>
          <cell r="V12">
            <v>-9.8559999999999999</v>
          </cell>
          <cell r="W12">
            <v>-10.715516266979</v>
          </cell>
          <cell r="X12">
            <v>-11.236652035871</v>
          </cell>
          <cell r="Y12">
            <v>-11.271395326943001</v>
          </cell>
          <cell r="Z12">
            <v>-11.659793332162</v>
          </cell>
          <cell r="AA12">
            <v>-13.122934369766</v>
          </cell>
          <cell r="AB12">
            <v>-14.113206759769</v>
          </cell>
          <cell r="AC12">
            <v>-14.693374129525999</v>
          </cell>
          <cell r="AD12">
            <v>-13.010887226107</v>
          </cell>
          <cell r="AE12">
            <v>-14.457569938318001</v>
          </cell>
          <cell r="AF12">
            <v>-16.097313657152</v>
          </cell>
          <cell r="AG12">
            <v>-16.798887124614001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G13">
            <v>-22.364000000000001</v>
          </cell>
          <cell r="H13">
            <v>-28.465</v>
          </cell>
          <cell r="I13">
            <v>-41.231000000000002</v>
          </cell>
          <cell r="J13">
            <v>-66.687419564848994</v>
          </cell>
          <cell r="K13">
            <v>-80.146032829771002</v>
          </cell>
          <cell r="L13">
            <v>-93.462665778781002</v>
          </cell>
          <cell r="N13">
            <v>-5.99</v>
          </cell>
          <cell r="O13">
            <v>-6.726</v>
          </cell>
          <cell r="P13">
            <v>-7.5460000000000003</v>
          </cell>
          <cell r="Q13">
            <v>-8.2029999999999994</v>
          </cell>
          <cell r="R13">
            <v>-8.0530000000000008</v>
          </cell>
          <cell r="S13">
            <v>-9.5180000000000007</v>
          </cell>
          <cell r="T13">
            <v>-10.271000000000001</v>
          </cell>
          <cell r="U13">
            <v>-13.388999999999999</v>
          </cell>
          <cell r="V13">
            <v>-13.930999999999999</v>
          </cell>
          <cell r="W13">
            <v>-16.725752761083001</v>
          </cell>
          <cell r="X13">
            <v>-17.643585679848002</v>
          </cell>
          <cell r="Y13">
            <v>-18.387081123918001</v>
          </cell>
          <cell r="Z13">
            <v>-15.899794897653999</v>
          </cell>
          <cell r="AA13">
            <v>-19.860664116957</v>
          </cell>
          <cell r="AB13">
            <v>-21.097485742080998</v>
          </cell>
          <cell r="AC13">
            <v>-23.288088073078999</v>
          </cell>
          <cell r="AD13">
            <v>-18.498582084460001</v>
          </cell>
          <cell r="AE13">
            <v>-23.250277246667999</v>
          </cell>
          <cell r="AF13">
            <v>-24.296795733183998</v>
          </cell>
          <cell r="AG13">
            <v>-27.417010714469001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G14">
            <v>-35.67</v>
          </cell>
          <cell r="H14">
            <v>-47.241</v>
          </cell>
          <cell r="I14">
            <v>-72.405000000000001</v>
          </cell>
          <cell r="J14">
            <v>-109.76698319464199</v>
          </cell>
          <cell r="K14">
            <v>-133.735341420993</v>
          </cell>
          <cell r="L14">
            <v>-153.82732372497301</v>
          </cell>
          <cell r="N14">
            <v>-10.551</v>
          </cell>
          <cell r="O14">
            <v>-10.64</v>
          </cell>
          <cell r="P14">
            <v>-12.523</v>
          </cell>
          <cell r="Q14">
            <v>-13.526999999999999</v>
          </cell>
          <cell r="R14">
            <v>-15.974</v>
          </cell>
          <cell r="S14">
            <v>-16.678999999999998</v>
          </cell>
          <cell r="T14">
            <v>-17.971</v>
          </cell>
          <cell r="U14">
            <v>-21.780999999999999</v>
          </cell>
          <cell r="V14">
            <v>-23.786999999999999</v>
          </cell>
          <cell r="W14">
            <v>-27.441269028063001</v>
          </cell>
          <cell r="X14">
            <v>-28.880237715718</v>
          </cell>
          <cell r="Y14">
            <v>-29.658476450860999</v>
          </cell>
          <cell r="Z14">
            <v>-27.559588229816001</v>
          </cell>
          <cell r="AA14">
            <v>-32.983598486722997</v>
          </cell>
          <cell r="AB14">
            <v>-35.210692501849003</v>
          </cell>
          <cell r="AC14">
            <v>-37.981462202605002</v>
          </cell>
          <cell r="AD14">
            <v>-31.509469310566999</v>
          </cell>
          <cell r="AE14">
            <v>-37.707847184987003</v>
          </cell>
          <cell r="AF14">
            <v>-40.394109390335998</v>
          </cell>
          <cell r="AG14">
            <v>-44.215897839082999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G15">
            <v>-14.372</v>
          </cell>
          <cell r="H15">
            <v>-15.686999999999999</v>
          </cell>
          <cell r="I15">
            <v>-26.49</v>
          </cell>
          <cell r="J15">
            <v>-43.663195499512</v>
          </cell>
          <cell r="K15">
            <v>-51.678288705158998</v>
          </cell>
          <cell r="L15">
            <v>-57.234968341700998</v>
          </cell>
          <cell r="N15">
            <v>-3.5939999999999999</v>
          </cell>
          <cell r="O15">
            <v>-3.919</v>
          </cell>
          <cell r="P15">
            <v>-3.8780000000000001</v>
          </cell>
          <cell r="Q15">
            <v>-4.2960000000000003</v>
          </cell>
          <cell r="R15">
            <v>-5.5549999999999997</v>
          </cell>
          <cell r="S15">
            <v>-5.45</v>
          </cell>
          <cell r="T15">
            <v>-6.9189999999999996</v>
          </cell>
          <cell r="U15">
            <v>-8.5660000000000007</v>
          </cell>
          <cell r="V15">
            <v>-10.457000000000001</v>
          </cell>
          <cell r="W15">
            <v>-10.698091925939</v>
          </cell>
          <cell r="X15">
            <v>-11.184596818683</v>
          </cell>
          <cell r="Y15">
            <v>-11.323506754889999</v>
          </cell>
          <cell r="Z15">
            <v>-12.381242770744</v>
          </cell>
          <cell r="AA15">
            <v>-12.739110644247001</v>
          </cell>
          <cell r="AB15">
            <v>-12.806891567998999</v>
          </cell>
          <cell r="AC15">
            <v>-13.751043722168999</v>
          </cell>
          <cell r="AD15">
            <v>-13.908336029847</v>
          </cell>
          <cell r="AE15">
            <v>-14.206506083181999</v>
          </cell>
          <cell r="AF15">
            <v>-14.281089555756999</v>
          </cell>
          <cell r="AG15">
            <v>-14.839036672915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G16">
            <v>0</v>
          </cell>
          <cell r="H16">
            <v>1.1870000000000001</v>
          </cell>
          <cell r="I16">
            <v>3.625</v>
          </cell>
          <cell r="J16">
            <v>24.244683540280999</v>
          </cell>
          <cell r="K16">
            <v>36.291322397315</v>
          </cell>
          <cell r="L16">
            <v>43.459268015779998</v>
          </cell>
          <cell r="N16">
            <v>0.28199999999999997</v>
          </cell>
          <cell r="O16">
            <v>0.28699999999999998</v>
          </cell>
          <cell r="P16">
            <v>0.33800000000000002</v>
          </cell>
          <cell r="Q16">
            <v>0.28000000000000003</v>
          </cell>
          <cell r="R16">
            <v>0.312</v>
          </cell>
          <cell r="S16">
            <v>0.43</v>
          </cell>
          <cell r="T16">
            <v>1.1779999999999999</v>
          </cell>
          <cell r="U16">
            <v>1.7050000000000001</v>
          </cell>
          <cell r="V16">
            <v>1.6619999999999999</v>
          </cell>
          <cell r="W16">
            <v>8.5522706055210005</v>
          </cell>
          <cell r="X16">
            <v>6.281832490197</v>
          </cell>
          <cell r="Y16">
            <v>7.7485804445630002</v>
          </cell>
          <cell r="Z16">
            <v>8.1689924001289995</v>
          </cell>
          <cell r="AA16">
            <v>8.1915408270889998</v>
          </cell>
          <cell r="AB16">
            <v>8.7604186228379994</v>
          </cell>
          <cell r="AC16">
            <v>11.170370547258999</v>
          </cell>
          <cell r="AD16">
            <v>9.7351692272709993</v>
          </cell>
          <cell r="AE16">
            <v>9.6960512538519996</v>
          </cell>
          <cell r="AF16">
            <v>10.407086600754999</v>
          </cell>
          <cell r="AG16">
            <v>13.620960933903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G18">
            <v>-50.042000000000002</v>
          </cell>
          <cell r="H18">
            <v>-62.927999999999997</v>
          </cell>
          <cell r="I18">
            <v>-98.894999999999996</v>
          </cell>
          <cell r="J18">
            <v>-153.43017869415399</v>
          </cell>
          <cell r="K18">
            <v>-185.41363012615099</v>
          </cell>
          <cell r="L18">
            <v>-211.062292066673</v>
          </cell>
          <cell r="N18">
            <v>-14.145</v>
          </cell>
          <cell r="O18">
            <v>-14.558999999999999</v>
          </cell>
          <cell r="P18">
            <v>-16.401</v>
          </cell>
          <cell r="Q18">
            <v>-17.823</v>
          </cell>
          <cell r="R18">
            <v>-21.529</v>
          </cell>
          <cell r="S18">
            <v>-22.129000000000001</v>
          </cell>
          <cell r="T18">
            <v>-24.89</v>
          </cell>
          <cell r="U18">
            <v>-30.347000000000001</v>
          </cell>
          <cell r="V18">
            <v>-34.244</v>
          </cell>
          <cell r="W18">
            <v>-38.139360954002001</v>
          </cell>
          <cell r="X18">
            <v>-40.064834534401001</v>
          </cell>
          <cell r="Y18">
            <v>-40.981983205751</v>
          </cell>
          <cell r="Z18">
            <v>-39.940831000560003</v>
          </cell>
          <cell r="AA18">
            <v>-45.722709130969001</v>
          </cell>
          <cell r="AB18">
            <v>-48.017584069847999</v>
          </cell>
          <cell r="AC18">
            <v>-51.732505924774003</v>
          </cell>
          <cell r="AD18">
            <v>-45.417805340413999</v>
          </cell>
          <cell r="AE18">
            <v>-51.914353268168</v>
          </cell>
          <cell r="AF18">
            <v>-54.675198946092998</v>
          </cell>
          <cell r="AG18">
            <v>-59.054934511997999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G19">
            <v>-50.042000000000002</v>
          </cell>
          <cell r="H19">
            <v>-61.329000000000001</v>
          </cell>
          <cell r="I19">
            <v>-95.129000000000005</v>
          </cell>
          <cell r="J19">
            <v>-146.89471434963301</v>
          </cell>
          <cell r="K19">
            <v>-175.41994112855099</v>
          </cell>
          <cell r="L19">
            <v>-197.20263766532099</v>
          </cell>
          <cell r="N19">
            <v>-13.872999999999999</v>
          </cell>
          <cell r="O19">
            <v>-14.231</v>
          </cell>
          <cell r="P19">
            <v>-15.952999999999999</v>
          </cell>
          <cell r="Q19">
            <v>-17.271999999999998</v>
          </cell>
          <cell r="R19">
            <v>-20.806000000000001</v>
          </cell>
          <cell r="S19">
            <v>-21.231000000000002</v>
          </cell>
          <cell r="T19">
            <v>-23.731999999999999</v>
          </cell>
          <cell r="U19">
            <v>-29.36</v>
          </cell>
          <cell r="V19">
            <v>-32.896999999999998</v>
          </cell>
          <cell r="W19">
            <v>-36.588075954002001</v>
          </cell>
          <cell r="X19">
            <v>-38.338403132147</v>
          </cell>
          <cell r="Y19">
            <v>-39.071235263483999</v>
          </cell>
          <cell r="Z19">
            <v>-38.07622466067</v>
          </cell>
          <cell r="AA19">
            <v>-43.283411399579002</v>
          </cell>
          <cell r="AB19">
            <v>-45.266270980012997</v>
          </cell>
          <cell r="AC19">
            <v>-48.794034088289997</v>
          </cell>
          <cell r="AD19">
            <v>-42.799122310291999</v>
          </cell>
          <cell r="AE19">
            <v>-48.604597154422997</v>
          </cell>
          <cell r="AF19">
            <v>-50.780532601415999</v>
          </cell>
          <cell r="AG19">
            <v>-55.018385599189003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G20">
            <v>-21.295999999999999</v>
          </cell>
          <cell r="H20">
            <v>-9.5730000000000004</v>
          </cell>
          <cell r="I20">
            <v>-6.4260000000000002</v>
          </cell>
          <cell r="J20">
            <v>-28.366145165550002</v>
          </cell>
          <cell r="K20">
            <v>-25.719219579868</v>
          </cell>
          <cell r="L20">
            <v>-10.362944400703</v>
          </cell>
          <cell r="N20">
            <v>-3.6949999999999998</v>
          </cell>
          <cell r="O20">
            <v>-2.504</v>
          </cell>
          <cell r="P20">
            <v>-1.998</v>
          </cell>
          <cell r="Q20">
            <v>-1.3759999999999999</v>
          </cell>
          <cell r="R20">
            <v>-1.7829999999999999</v>
          </cell>
          <cell r="S20">
            <v>-2E-3</v>
          </cell>
          <cell r="T20">
            <v>-1.2410000000000001</v>
          </cell>
          <cell r="U20">
            <v>-3.4</v>
          </cell>
          <cell r="V20">
            <v>-4.3239999999999998</v>
          </cell>
          <cell r="W20">
            <v>-7.4160463059439996</v>
          </cell>
          <cell r="X20">
            <v>-8.1614850776230004</v>
          </cell>
          <cell r="Y20">
            <v>-8.4646137819829992</v>
          </cell>
          <cell r="Z20">
            <v>-3.776765744485</v>
          </cell>
          <cell r="AA20">
            <v>-7.0643872228499998</v>
          </cell>
          <cell r="AB20">
            <v>-6.5319448506000004</v>
          </cell>
          <cell r="AC20">
            <v>-8.3461217619320003</v>
          </cell>
          <cell r="AD20">
            <v>-0.132226022005</v>
          </cell>
          <cell r="AE20">
            <v>-3.7501087833879998</v>
          </cell>
          <cell r="AF20">
            <v>-2.6367539962370001</v>
          </cell>
          <cell r="AG20">
            <v>-3.8438555990730001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H21">
            <v>-1.599</v>
          </cell>
          <cell r="I21">
            <v>-3.766</v>
          </cell>
          <cell r="J21">
            <v>-6.5354643445200002</v>
          </cell>
          <cell r="K21">
            <v>-9.9936889975999996</v>
          </cell>
          <cell r="L21">
            <v>-13.859654401353</v>
          </cell>
          <cell r="N21">
            <v>-0.27200000000000002</v>
          </cell>
          <cell r="O21">
            <v>-0.32800000000000001</v>
          </cell>
          <cell r="P21">
            <v>-0.44800000000000001</v>
          </cell>
          <cell r="Q21">
            <v>-0.55100000000000005</v>
          </cell>
          <cell r="R21">
            <v>-0.72299999999999998</v>
          </cell>
          <cell r="S21">
            <v>-0.89800000000000002</v>
          </cell>
          <cell r="T21">
            <v>-1.1579999999999999</v>
          </cell>
          <cell r="U21">
            <v>-0.98699999999999999</v>
          </cell>
          <cell r="V21">
            <v>-1.347</v>
          </cell>
          <cell r="W21">
            <v>-1.551285</v>
          </cell>
          <cell r="X21">
            <v>-1.7264314022539999</v>
          </cell>
          <cell r="Y21">
            <v>-1.9107479422660001</v>
          </cell>
          <cell r="Z21">
            <v>-1.8646063398899999</v>
          </cell>
          <cell r="AA21">
            <v>-2.4392977313899999</v>
          </cell>
          <cell r="AB21">
            <v>-2.7513130898360001</v>
          </cell>
          <cell r="AC21">
            <v>-2.9384718364840001</v>
          </cell>
          <cell r="AD21">
            <v>-2.6186830301209998</v>
          </cell>
          <cell r="AE21">
            <v>-3.3097561137449998</v>
          </cell>
          <cell r="AF21">
            <v>-3.8946663446769998</v>
          </cell>
          <cell r="AG21">
            <v>-4.0365489128089997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G23">
            <v>-21.295999999999999</v>
          </cell>
          <cell r="H23">
            <v>-11.172000000000001</v>
          </cell>
          <cell r="I23">
            <v>-10.192</v>
          </cell>
          <cell r="J23">
            <v>-34.901609510070003</v>
          </cell>
          <cell r="K23">
            <v>-35.712908577467999</v>
          </cell>
          <cell r="L23">
            <v>-24.222598802056002</v>
          </cell>
          <cell r="N23">
            <v>-3.9670000000000001</v>
          </cell>
          <cell r="O23">
            <v>-2.8319999999999999</v>
          </cell>
          <cell r="P23">
            <v>-2.4460000000000002</v>
          </cell>
          <cell r="Q23">
            <v>-1.927</v>
          </cell>
          <cell r="R23">
            <v>-2.5059999999999998</v>
          </cell>
          <cell r="S23">
            <v>-0.9</v>
          </cell>
          <cell r="T23">
            <v>-2.399</v>
          </cell>
          <cell r="U23">
            <v>-4.3869999999999996</v>
          </cell>
          <cell r="V23">
            <v>-5.6710000000000003</v>
          </cell>
          <cell r="W23">
            <v>-8.9673313059440005</v>
          </cell>
          <cell r="X23">
            <v>-9.8879164798769992</v>
          </cell>
          <cell r="Y23">
            <v>-10.375361724249</v>
          </cell>
          <cell r="Z23">
            <v>-5.641372084376</v>
          </cell>
          <cell r="AA23">
            <v>-9.5036849542400006</v>
          </cell>
          <cell r="AB23">
            <v>-9.2832579404360001</v>
          </cell>
          <cell r="AC23">
            <v>-11.284593598416</v>
          </cell>
          <cell r="AD23">
            <v>-2.7509090521270001</v>
          </cell>
          <cell r="AE23">
            <v>-7.059864897133</v>
          </cell>
          <cell r="AF23">
            <v>-6.5314203409139999</v>
          </cell>
          <cell r="AG23">
            <v>-7.8804045118820003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G25">
            <v>0</v>
          </cell>
          <cell r="H25">
            <v>0</v>
          </cell>
          <cell r="I25">
            <v>-1.2999999999999999E-2</v>
          </cell>
          <cell r="J25">
            <v>-7.0108346789999998E-2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-1.2999999999999999E-2</v>
          </cell>
          <cell r="S25">
            <v>0</v>
          </cell>
          <cell r="T25">
            <v>0</v>
          </cell>
          <cell r="U25">
            <v>0</v>
          </cell>
          <cell r="V25">
            <v>-6.6000000000000003E-2</v>
          </cell>
          <cell r="W25">
            <v>-4.10834679E-3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G26">
            <v>0</v>
          </cell>
          <cell r="H26">
            <v>0</v>
          </cell>
          <cell r="I26">
            <v>-1.2999999999999999E-2</v>
          </cell>
          <cell r="J26">
            <v>-7.0108346789999998E-2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-1.2999999999999999E-2</v>
          </cell>
          <cell r="S26">
            <v>0</v>
          </cell>
          <cell r="T26">
            <v>0</v>
          </cell>
          <cell r="U26">
            <v>0</v>
          </cell>
          <cell r="V26">
            <v>-6.6000000000000003E-2</v>
          </cell>
          <cell r="W26">
            <v>-4.10834679E-3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G29">
            <v>-1E-3</v>
          </cell>
          <cell r="H29">
            <v>5.3999999999999999E-2</v>
          </cell>
          <cell r="I29">
            <v>-0.308</v>
          </cell>
          <cell r="J29">
            <v>0.66500000000000004</v>
          </cell>
          <cell r="N29">
            <v>4.2999999999999997E-2</v>
          </cell>
          <cell r="O29">
            <v>-3.6999999999999998E-2</v>
          </cell>
          <cell r="P29">
            <v>5.0999999999999997E-2</v>
          </cell>
          <cell r="Q29">
            <v>-3.0000000000000001E-3</v>
          </cell>
          <cell r="R29">
            <v>0.125</v>
          </cell>
          <cell r="S29">
            <v>-0.64</v>
          </cell>
          <cell r="T29">
            <v>0.39300000000000002</v>
          </cell>
          <cell r="U29">
            <v>-0.186</v>
          </cell>
          <cell r="V29">
            <v>0.46300000000000002</v>
          </cell>
          <cell r="W29">
            <v>0.3</v>
          </cell>
          <cell r="X29">
            <v>-4.9000000000000002E-2</v>
          </cell>
          <cell r="Y29">
            <v>-4.9000000000000002E-2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G30">
            <v>-21.297000000000001</v>
          </cell>
          <cell r="H30">
            <v>-11.118</v>
          </cell>
          <cell r="I30">
            <v>-10.513</v>
          </cell>
          <cell r="J30">
            <v>-34.306717856860999</v>
          </cell>
          <cell r="K30">
            <v>-35.712908577467999</v>
          </cell>
          <cell r="L30">
            <v>-24.222598802056002</v>
          </cell>
          <cell r="N30">
            <v>-3.9239999999999999</v>
          </cell>
          <cell r="O30">
            <v>-2.8690000000000002</v>
          </cell>
          <cell r="P30">
            <v>-2.395</v>
          </cell>
          <cell r="Q30">
            <v>-1.93</v>
          </cell>
          <cell r="R30">
            <v>-2.3940000000000001</v>
          </cell>
          <cell r="S30">
            <v>-1.54</v>
          </cell>
          <cell r="T30">
            <v>-2.0059999999999998</v>
          </cell>
          <cell r="U30">
            <v>-4.5730000000000004</v>
          </cell>
          <cell r="V30">
            <v>-5.274</v>
          </cell>
          <cell r="W30">
            <v>-8.6714396527339996</v>
          </cell>
          <cell r="X30">
            <v>-9.9369164798770004</v>
          </cell>
          <cell r="Y30">
            <v>-10.424361724249</v>
          </cell>
          <cell r="Z30">
            <v>-5.641372084376</v>
          </cell>
          <cell r="AA30">
            <v>-9.5036849542400006</v>
          </cell>
          <cell r="AB30">
            <v>-9.2832579404360001</v>
          </cell>
          <cell r="AC30">
            <v>-11.284593598416</v>
          </cell>
          <cell r="AD30">
            <v>-2.7509090521270001</v>
          </cell>
          <cell r="AE30">
            <v>-7.059864897133</v>
          </cell>
          <cell r="AF30">
            <v>-6.5314203409139999</v>
          </cell>
          <cell r="AG30">
            <v>-7.8804045118820003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G39">
            <v>28.332999999999998</v>
          </cell>
          <cell r="H39">
            <v>24.597000000000001</v>
          </cell>
          <cell r="I39">
            <v>28.818999999999999</v>
          </cell>
          <cell r="J39">
            <v>127.651641961302</v>
          </cell>
          <cell r="K39">
            <v>96.412038038549994</v>
          </cell>
          <cell r="L39">
            <v>77.974629306481006</v>
          </cell>
          <cell r="N39">
            <v>24.161000000000001</v>
          </cell>
          <cell r="O39">
            <v>24.3</v>
          </cell>
          <cell r="P39">
            <v>26.164000000000001</v>
          </cell>
          <cell r="Q39">
            <v>24.597000000000001</v>
          </cell>
          <cell r="R39">
            <v>26.141999999999999</v>
          </cell>
          <cell r="S39">
            <v>31.196999999999999</v>
          </cell>
          <cell r="T39">
            <v>29.931000000000001</v>
          </cell>
          <cell r="U39">
            <v>28.818999999999999</v>
          </cell>
          <cell r="V39">
            <v>25.483000000000001</v>
          </cell>
          <cell r="W39">
            <v>144.15337689250299</v>
          </cell>
          <cell r="X39">
            <v>133.82469259054699</v>
          </cell>
          <cell r="Y39">
            <v>127.651641961302</v>
          </cell>
          <cell r="Z39">
            <v>118.947873517053</v>
          </cell>
          <cell r="AA39">
            <v>112.751198600035</v>
          </cell>
          <cell r="AB39">
            <v>103.94743699229601</v>
          </cell>
          <cell r="AC39">
            <v>96.412038038549994</v>
          </cell>
          <cell r="AD39">
            <v>90.828936321458002</v>
          </cell>
          <cell r="AE39">
            <v>90.937912348973995</v>
          </cell>
          <cell r="AF39">
            <v>81.576898716680006</v>
          </cell>
          <cell r="AG39">
            <v>77.974629306481006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G40">
            <v>3.9830000000000001</v>
          </cell>
          <cell r="H40">
            <v>10.489000000000001</v>
          </cell>
          <cell r="I40">
            <v>20.228000000000002</v>
          </cell>
          <cell r="J40">
            <v>23.848641730655</v>
          </cell>
          <cell r="K40">
            <v>31.516963425945999</v>
          </cell>
          <cell r="L40">
            <v>39.875130695004998</v>
          </cell>
          <cell r="N40">
            <v>7.5330000000000004</v>
          </cell>
          <cell r="O40">
            <v>9.2750000000000004</v>
          </cell>
          <cell r="P40">
            <v>9.4710000000000001</v>
          </cell>
          <cell r="Q40">
            <v>10.489000000000001</v>
          </cell>
          <cell r="R40">
            <v>19.914999999999999</v>
          </cell>
          <cell r="S40">
            <v>16.192</v>
          </cell>
          <cell r="T40">
            <v>17.460999999999999</v>
          </cell>
          <cell r="U40">
            <v>20.228000000000002</v>
          </cell>
          <cell r="V40">
            <v>23.568000000000001</v>
          </cell>
          <cell r="W40">
            <v>22.898656136164998</v>
          </cell>
          <cell r="X40">
            <v>23.428000806991999</v>
          </cell>
          <cell r="Y40">
            <v>23.848641730655</v>
          </cell>
          <cell r="Z40">
            <v>28.291381644790999</v>
          </cell>
          <cell r="AA40">
            <v>28.430211754759</v>
          </cell>
          <cell r="AB40">
            <v>30.071587236924</v>
          </cell>
          <cell r="AC40">
            <v>31.516963425945999</v>
          </cell>
          <cell r="AD40">
            <v>35.193133787923998</v>
          </cell>
          <cell r="AE40">
            <v>35.208640528731998</v>
          </cell>
          <cell r="AF40">
            <v>37.376662586146999</v>
          </cell>
          <cell r="AG40">
            <v>39.875130695004998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G42">
            <v>1.01</v>
          </cell>
          <cell r="H42">
            <v>1.33</v>
          </cell>
          <cell r="I42">
            <v>1.988</v>
          </cell>
          <cell r="J42">
            <v>2.2726005012720001</v>
          </cell>
          <cell r="K42">
            <v>3.4219440641640002</v>
          </cell>
          <cell r="L42">
            <v>3.6182380723419998</v>
          </cell>
          <cell r="N42">
            <v>0.91200000000000003</v>
          </cell>
          <cell r="O42">
            <v>1.1259999999999999</v>
          </cell>
          <cell r="P42">
            <v>1.1679999999999999</v>
          </cell>
          <cell r="Q42">
            <v>1.33</v>
          </cell>
          <cell r="R42">
            <v>1.345</v>
          </cell>
          <cell r="S42">
            <v>1.796</v>
          </cell>
          <cell r="T42">
            <v>1.67</v>
          </cell>
          <cell r="U42">
            <v>1.988</v>
          </cell>
          <cell r="V42">
            <v>3.1379999999999999</v>
          </cell>
          <cell r="W42">
            <v>2.0625758227739999</v>
          </cell>
          <cell r="X42">
            <v>2.5530050791810002</v>
          </cell>
          <cell r="Y42">
            <v>2.2726005012720001</v>
          </cell>
          <cell r="Z42">
            <v>2.6266303669250002</v>
          </cell>
          <cell r="AA42">
            <v>3.9777166509140001</v>
          </cell>
          <cell r="AB42">
            <v>2.7386673313390002</v>
          </cell>
          <cell r="AC42">
            <v>3.4219440641640002</v>
          </cell>
          <cell r="AD42">
            <v>3.1680990974809999</v>
          </cell>
          <cell r="AE42">
            <v>3.4349276918960001</v>
          </cell>
          <cell r="AF42">
            <v>5.2873404004850002</v>
          </cell>
          <cell r="AG42">
            <v>3.6182380723419998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G43">
            <v>33.326000000000001</v>
          </cell>
          <cell r="H43">
            <v>36.415999999999997</v>
          </cell>
          <cell r="I43">
            <v>51.034999999999997</v>
          </cell>
          <cell r="J43">
            <v>153.77288419323</v>
          </cell>
          <cell r="K43">
            <v>131.35094552866099</v>
          </cell>
          <cell r="L43">
            <v>121.467998073828</v>
          </cell>
          <cell r="N43">
            <v>32.606000000000002</v>
          </cell>
          <cell r="O43">
            <v>34.701000000000001</v>
          </cell>
          <cell r="P43">
            <v>36.802999999999997</v>
          </cell>
          <cell r="Q43">
            <v>36.415999999999997</v>
          </cell>
          <cell r="R43">
            <v>47.402000000000001</v>
          </cell>
          <cell r="S43">
            <v>49.185000000000002</v>
          </cell>
          <cell r="T43">
            <v>49.061999999999998</v>
          </cell>
          <cell r="U43">
            <v>51.034999999999997</v>
          </cell>
          <cell r="V43">
            <v>52.189</v>
          </cell>
          <cell r="W43">
            <v>169.11460885144299</v>
          </cell>
          <cell r="X43">
            <v>159.80569847671899</v>
          </cell>
          <cell r="Y43">
            <v>153.77288419323</v>
          </cell>
          <cell r="Z43">
            <v>149.86588552877001</v>
          </cell>
          <cell r="AA43">
            <v>145.159127005708</v>
          </cell>
          <cell r="AB43">
            <v>136.75769156056</v>
          </cell>
          <cell r="AC43">
            <v>131.35094552866099</v>
          </cell>
          <cell r="AD43">
            <v>129.19016920686201</v>
          </cell>
          <cell r="AE43">
            <v>129.58148056960201</v>
          </cell>
          <cell r="AF43">
            <v>124.24090170331201</v>
          </cell>
          <cell r="AG43">
            <v>121.467998073828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G44">
            <v>3.403</v>
          </cell>
          <cell r="H44">
            <v>8.2919999999999998</v>
          </cell>
          <cell r="I44">
            <v>16.326000000000001</v>
          </cell>
          <cell r="J44">
            <v>27.955065273755</v>
          </cell>
          <cell r="K44">
            <v>44.381638642138</v>
          </cell>
          <cell r="L44">
            <v>64.713593931779997</v>
          </cell>
          <cell r="N44">
            <v>4.2060000000000004</v>
          </cell>
          <cell r="O44">
            <v>5.0309999999999997</v>
          </cell>
          <cell r="P44">
            <v>6.476</v>
          </cell>
          <cell r="Q44">
            <v>7.726</v>
          </cell>
          <cell r="R44">
            <v>9.2910000000000004</v>
          </cell>
          <cell r="S44">
            <v>12.079000000000001</v>
          </cell>
          <cell r="T44">
            <v>14.443</v>
          </cell>
          <cell r="U44">
            <v>16.178000000000001</v>
          </cell>
          <cell r="V44">
            <v>18.202999999999999</v>
          </cell>
          <cell r="W44">
            <v>21.5435265558</v>
          </cell>
          <cell r="X44">
            <v>24.687777496611002</v>
          </cell>
          <cell r="Y44">
            <v>27.807065273755001</v>
          </cell>
          <cell r="Z44">
            <v>31.833942768781</v>
          </cell>
          <cell r="AA44">
            <v>35.856604771770002</v>
          </cell>
          <cell r="AB44">
            <v>39.944766051953003</v>
          </cell>
          <cell r="AC44">
            <v>44.233638642137997</v>
          </cell>
          <cell r="AD44">
            <v>49.029548325911001</v>
          </cell>
          <cell r="AE44">
            <v>53.787034783834002</v>
          </cell>
          <cell r="AF44">
            <v>58.627584916059</v>
          </cell>
          <cell r="AG44">
            <v>64.565593931780001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G45">
            <v>0</v>
          </cell>
          <cell r="H45">
            <v>-2.165</v>
          </cell>
          <cell r="I45">
            <v>-5.5129999999999999</v>
          </cell>
          <cell r="J45">
            <v>-12.048464344520999</v>
          </cell>
          <cell r="K45">
            <v>-22.042153342121001</v>
          </cell>
          <cell r="L45">
            <v>-35.901807743474002</v>
          </cell>
          <cell r="N45">
            <v>-0.27200000000000002</v>
          </cell>
          <cell r="O45">
            <v>-0.6</v>
          </cell>
          <cell r="P45">
            <v>-1.048</v>
          </cell>
          <cell r="Q45">
            <v>-1.599</v>
          </cell>
          <cell r="R45">
            <v>-2.3220000000000001</v>
          </cell>
          <cell r="S45">
            <v>-3.22</v>
          </cell>
          <cell r="T45">
            <v>-4.3780000000000001</v>
          </cell>
          <cell r="U45">
            <v>-5.3650000000000002</v>
          </cell>
          <cell r="V45">
            <v>-6.7119999999999997</v>
          </cell>
          <cell r="W45">
            <v>-8.2632849999999998</v>
          </cell>
          <cell r="X45">
            <v>-9.9897164022540004</v>
          </cell>
          <cell r="Y45">
            <v>-11.900464344521</v>
          </cell>
          <cell r="Z45">
            <v>-13.765070684411</v>
          </cell>
          <cell r="AA45">
            <v>-16.204368415801</v>
          </cell>
          <cell r="AB45">
            <v>-18.955681505636001</v>
          </cell>
          <cell r="AC45">
            <v>-21.894153342121001</v>
          </cell>
          <cell r="AD45">
            <v>-24.512836372241999</v>
          </cell>
          <cell r="AE45">
            <v>-27.822592485986998</v>
          </cell>
          <cell r="AF45">
            <v>-31.717258830664001</v>
          </cell>
          <cell r="AG45">
            <v>-35.753807743473999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G46">
            <v>3.403</v>
          </cell>
          <cell r="H46">
            <v>6.1269999999999998</v>
          </cell>
          <cell r="I46">
            <v>10.813000000000001</v>
          </cell>
          <cell r="J46">
            <v>15.906600929234999</v>
          </cell>
          <cell r="K46">
            <v>22.339485300018001</v>
          </cell>
          <cell r="L46">
            <v>28.811786188307</v>
          </cell>
          <cell r="N46">
            <v>3.9340000000000002</v>
          </cell>
          <cell r="O46">
            <v>4.431</v>
          </cell>
          <cell r="P46">
            <v>5.4279999999999999</v>
          </cell>
          <cell r="Q46">
            <v>6.1269999999999998</v>
          </cell>
          <cell r="R46">
            <v>6.9690000000000003</v>
          </cell>
          <cell r="S46">
            <v>8.859</v>
          </cell>
          <cell r="T46">
            <v>10.065</v>
          </cell>
          <cell r="U46">
            <v>10.813000000000001</v>
          </cell>
          <cell r="V46">
            <v>11.491</v>
          </cell>
          <cell r="W46">
            <v>13.2802415558</v>
          </cell>
          <cell r="X46">
            <v>14.698061094357</v>
          </cell>
          <cell r="Y46">
            <v>15.906600929234999</v>
          </cell>
          <cell r="Z46">
            <v>18.06887208437</v>
          </cell>
          <cell r="AA46">
            <v>19.65223635597</v>
          </cell>
          <cell r="AB46">
            <v>20.989084546316001</v>
          </cell>
          <cell r="AC46">
            <v>22.339485300018001</v>
          </cell>
          <cell r="AD46">
            <v>24.516711953668999</v>
          </cell>
          <cell r="AE46">
            <v>25.964442297847</v>
          </cell>
          <cell r="AF46">
            <v>26.910326085394999</v>
          </cell>
          <cell r="AG46">
            <v>28.811786188307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G52">
            <v>0.05</v>
          </cell>
          <cell r="H52">
            <v>9.4E-2</v>
          </cell>
          <cell r="I52">
            <v>1.2869999999999999</v>
          </cell>
          <cell r="J52">
            <v>0.900875168768</v>
          </cell>
          <cell r="K52">
            <v>0.59064736074099999</v>
          </cell>
          <cell r="L52">
            <v>0.25287314408900002</v>
          </cell>
          <cell r="N52">
            <v>5.8000000000000003E-2</v>
          </cell>
          <cell r="O52">
            <v>2.7E-2</v>
          </cell>
          <cell r="P52">
            <v>9.1999999999999998E-2</v>
          </cell>
          <cell r="Q52">
            <v>9.4E-2</v>
          </cell>
          <cell r="R52">
            <v>9.4E-2</v>
          </cell>
          <cell r="S52">
            <v>0.31</v>
          </cell>
          <cell r="T52">
            <v>0.66200000000000003</v>
          </cell>
          <cell r="U52">
            <v>1.2869999999999999</v>
          </cell>
          <cell r="V52">
            <v>2.19</v>
          </cell>
          <cell r="W52">
            <v>0.14415028055099999</v>
          </cell>
          <cell r="X52">
            <v>0.44066346021500002</v>
          </cell>
          <cell r="Y52">
            <v>0.900875168768</v>
          </cell>
          <cell r="Z52">
            <v>1.700439276777</v>
          </cell>
          <cell r="AA52">
            <v>2.7760355211930001</v>
          </cell>
          <cell r="AB52">
            <v>0.19140128561</v>
          </cell>
          <cell r="AC52">
            <v>0.59064736074099999</v>
          </cell>
          <cell r="AD52">
            <v>1.255857247025</v>
          </cell>
          <cell r="AE52">
            <v>2.2237182794120001</v>
          </cell>
          <cell r="AF52">
            <v>3.6900176791149999</v>
          </cell>
          <cell r="AG52">
            <v>0.25287314408900002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G53">
            <v>36.779000000000003</v>
          </cell>
          <cell r="H53">
            <v>42.637</v>
          </cell>
          <cell r="I53">
            <v>63.134999999999998</v>
          </cell>
          <cell r="J53">
            <v>170.58036029123201</v>
          </cell>
          <cell r="K53">
            <v>154.28107818941899</v>
          </cell>
          <cell r="L53">
            <v>150.53265740622399</v>
          </cell>
          <cell r="N53">
            <v>36.597999999999999</v>
          </cell>
          <cell r="O53">
            <v>39.158999999999999</v>
          </cell>
          <cell r="P53">
            <v>42.323</v>
          </cell>
          <cell r="Q53">
            <v>42.637</v>
          </cell>
          <cell r="R53">
            <v>54.465000000000003</v>
          </cell>
          <cell r="S53">
            <v>58.353999999999999</v>
          </cell>
          <cell r="T53">
            <v>59.789000000000001</v>
          </cell>
          <cell r="U53">
            <v>63.134999999999998</v>
          </cell>
          <cell r="V53">
            <v>65.87</v>
          </cell>
          <cell r="W53">
            <v>182.53900068779399</v>
          </cell>
          <cell r="X53">
            <v>174.944423031291</v>
          </cell>
          <cell r="Y53">
            <v>170.58036029123201</v>
          </cell>
          <cell r="Z53">
            <v>169.63519688991701</v>
          </cell>
          <cell r="AA53">
            <v>167.58739888286999</v>
          </cell>
          <cell r="AB53">
            <v>157.93817739248601</v>
          </cell>
          <cell r="AC53">
            <v>154.28107818941899</v>
          </cell>
          <cell r="AD53">
            <v>154.962738407556</v>
          </cell>
          <cell r="AE53">
            <v>157.76964114686001</v>
          </cell>
          <cell r="AF53">
            <v>154.84124546782201</v>
          </cell>
          <cell r="AG53">
            <v>150.53265740622399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G54">
            <v>1.742</v>
          </cell>
          <cell r="H54">
            <v>1.1240000000000001</v>
          </cell>
          <cell r="I54">
            <v>1.163</v>
          </cell>
          <cell r="J54">
            <v>1.371167210439</v>
          </cell>
          <cell r="K54">
            <v>1.8120540075330001</v>
          </cell>
          <cell r="L54">
            <v>2.2926031737339998</v>
          </cell>
          <cell r="N54">
            <v>1.272</v>
          </cell>
          <cell r="O54">
            <v>1.123</v>
          </cell>
          <cell r="P54">
            <v>1.2549999999999999</v>
          </cell>
          <cell r="Q54">
            <v>1.1240000000000001</v>
          </cell>
          <cell r="R54">
            <v>1.766</v>
          </cell>
          <cell r="S54">
            <v>1.5860000000000001</v>
          </cell>
          <cell r="T54">
            <v>1.673</v>
          </cell>
          <cell r="U54">
            <v>1.163</v>
          </cell>
          <cell r="V54">
            <v>1.0669999999999999</v>
          </cell>
          <cell r="W54">
            <v>2.1794167893830001</v>
          </cell>
          <cell r="X54">
            <v>2.2447193946559998</v>
          </cell>
          <cell r="Y54">
            <v>1.371167210439</v>
          </cell>
          <cell r="Z54">
            <v>1.280842846868</v>
          </cell>
          <cell r="AA54">
            <v>2.7058915796449998</v>
          </cell>
          <cell r="AB54">
            <v>2.88126484436</v>
          </cell>
          <cell r="AC54">
            <v>1.8120540075330001</v>
          </cell>
          <cell r="AD54">
            <v>1.5933076099679999</v>
          </cell>
          <cell r="AE54">
            <v>3.3510395476219998</v>
          </cell>
          <cell r="AF54">
            <v>3.5811898806840001</v>
          </cell>
          <cell r="AG54">
            <v>2.2926031737339998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G56">
            <v>19.521999999999998</v>
          </cell>
          <cell r="H56">
            <v>37.021000000000001</v>
          </cell>
          <cell r="I56">
            <v>61.722999999999999</v>
          </cell>
          <cell r="J56">
            <v>80.609012088555005</v>
          </cell>
          <cell r="K56">
            <v>98.221316211637998</v>
          </cell>
          <cell r="L56">
            <v>116.096669232072</v>
          </cell>
          <cell r="N56">
            <v>22.594000000000001</v>
          </cell>
          <cell r="O56">
            <v>28.356000000000002</v>
          </cell>
          <cell r="P56">
            <v>34.976999999999997</v>
          </cell>
          <cell r="Q56">
            <v>37.021000000000001</v>
          </cell>
          <cell r="R56">
            <v>46.421999999999997</v>
          </cell>
          <cell r="S56">
            <v>52.293999999999997</v>
          </cell>
          <cell r="T56">
            <v>55.37</v>
          </cell>
          <cell r="U56">
            <v>61.722999999999999</v>
          </cell>
          <cell r="V56">
            <v>69.626999999999995</v>
          </cell>
          <cell r="W56">
            <v>72.550656034853006</v>
          </cell>
          <cell r="X56">
            <v>75.824324057582004</v>
          </cell>
          <cell r="Y56">
            <v>80.609012088555005</v>
          </cell>
          <cell r="Z56">
            <v>86.918798411550995</v>
          </cell>
          <cell r="AA56">
            <v>92.573871647703996</v>
          </cell>
          <cell r="AB56">
            <v>91.747391211012996</v>
          </cell>
          <cell r="AC56">
            <v>98.221316211637998</v>
          </cell>
          <cell r="AD56">
            <v>103.42479882160499</v>
          </cell>
          <cell r="AE56">
            <v>110.973431058104</v>
          </cell>
          <cell r="AF56">
            <v>115.826530884221</v>
          </cell>
          <cell r="AG56">
            <v>116.096669232072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G57">
            <v>21.263999999999999</v>
          </cell>
          <cell r="H57">
            <v>38.145000000000003</v>
          </cell>
          <cell r="I57">
            <v>62.886000000000003</v>
          </cell>
          <cell r="J57">
            <v>81.980179298992994</v>
          </cell>
          <cell r="K57">
            <v>100.03337021917</v>
          </cell>
          <cell r="L57">
            <v>118.389272405806</v>
          </cell>
          <cell r="N57">
            <v>23.866</v>
          </cell>
          <cell r="O57">
            <v>29.478999999999999</v>
          </cell>
          <cell r="P57">
            <v>36.231999999999999</v>
          </cell>
          <cell r="Q57">
            <v>38.145000000000003</v>
          </cell>
          <cell r="R57">
            <v>48.188000000000002</v>
          </cell>
          <cell r="S57">
            <v>53.88</v>
          </cell>
          <cell r="T57">
            <v>57.042999999999999</v>
          </cell>
          <cell r="U57">
            <v>62.886000000000003</v>
          </cell>
          <cell r="V57">
            <v>70.694000000000003</v>
          </cell>
          <cell r="W57">
            <v>74.730072824236004</v>
          </cell>
          <cell r="X57">
            <v>78.069043452239001</v>
          </cell>
          <cell r="Y57">
            <v>81.980179298992994</v>
          </cell>
          <cell r="Z57">
            <v>88.199641258420002</v>
          </cell>
          <cell r="AA57">
            <v>95.279763227348994</v>
          </cell>
          <cell r="AB57">
            <v>94.628656055373995</v>
          </cell>
          <cell r="AC57">
            <v>100.03337021917</v>
          </cell>
          <cell r="AD57">
            <v>105.018106431573</v>
          </cell>
          <cell r="AE57">
            <v>114.324470605725</v>
          </cell>
          <cell r="AF57">
            <v>119.40772076490499</v>
          </cell>
          <cell r="AG57">
            <v>118.389272405806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G58">
            <v>17.132000000000001</v>
          </cell>
          <cell r="H58">
            <v>32.395000000000003</v>
          </cell>
          <cell r="I58">
            <v>52.39</v>
          </cell>
          <cell r="J58">
            <v>71.679409680814004</v>
          </cell>
          <cell r="K58">
            <v>86.878145771735007</v>
          </cell>
          <cell r="L58">
            <v>104.676216107112</v>
          </cell>
          <cell r="N58">
            <v>21.3</v>
          </cell>
          <cell r="O58">
            <v>26.385000000000002</v>
          </cell>
          <cell r="P58">
            <v>30.683</v>
          </cell>
          <cell r="Q58">
            <v>32.395000000000003</v>
          </cell>
          <cell r="R58">
            <v>42.692</v>
          </cell>
          <cell r="S58">
            <v>45.956000000000003</v>
          </cell>
          <cell r="T58">
            <v>47.173999999999999</v>
          </cell>
          <cell r="U58">
            <v>52.39</v>
          </cell>
          <cell r="V58">
            <v>58.039000000000001</v>
          </cell>
          <cell r="W58">
            <v>64.550235222273002</v>
          </cell>
          <cell r="X58">
            <v>65.169168863359999</v>
          </cell>
          <cell r="Y58">
            <v>71.679409680814004</v>
          </cell>
          <cell r="Z58">
            <v>73.901314338982004</v>
          </cell>
          <cell r="AA58">
            <v>78.963404352653001</v>
          </cell>
          <cell r="AB58">
            <v>80.538069329429007</v>
          </cell>
          <cell r="AC58">
            <v>86.878145771735007</v>
          </cell>
          <cell r="AD58">
            <v>89.276875900939999</v>
          </cell>
          <cell r="AE58">
            <v>95.133075667320995</v>
          </cell>
          <cell r="AF58">
            <v>96.888717775429001</v>
          </cell>
          <cell r="AG58">
            <v>104.676216107112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I59">
            <v>2.4180000000000001</v>
          </cell>
          <cell r="R59">
            <v>2.2719999999999998</v>
          </cell>
          <cell r="S59">
            <v>2.3199999999999998</v>
          </cell>
          <cell r="T59">
            <v>2.3690000000000002</v>
          </cell>
          <cell r="U59">
            <v>2.4180000000000001</v>
          </cell>
          <cell r="V59">
            <v>2.4670000000000001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G60">
            <v>3.2669999999999999</v>
          </cell>
          <cell r="H60">
            <v>2.5059999999999998</v>
          </cell>
          <cell r="I60">
            <v>4.0940000000000003</v>
          </cell>
          <cell r="J60">
            <v>5.4508988490989996</v>
          </cell>
          <cell r="K60">
            <v>6.811334404578</v>
          </cell>
          <cell r="L60">
            <v>8.9296102368020005</v>
          </cell>
          <cell r="N60">
            <v>4.2169999999999996</v>
          </cell>
          <cell r="O60">
            <v>4.0119999999999996</v>
          </cell>
          <cell r="P60">
            <v>2.738</v>
          </cell>
          <cell r="Q60">
            <v>2.5059999999999998</v>
          </cell>
          <cell r="R60">
            <v>3.68</v>
          </cell>
          <cell r="S60">
            <v>2.9060000000000001</v>
          </cell>
          <cell r="T60">
            <v>2.5230000000000001</v>
          </cell>
          <cell r="U60">
            <v>4.0940000000000003</v>
          </cell>
          <cell r="V60">
            <v>2.887</v>
          </cell>
          <cell r="W60">
            <v>4.2983675162920001</v>
          </cell>
          <cell r="X60">
            <v>3.301735711664</v>
          </cell>
          <cell r="Y60">
            <v>5.4508988490989996</v>
          </cell>
          <cell r="Z60">
            <v>3.9276455727339998</v>
          </cell>
          <cell r="AA60">
            <v>4.3034105509979996</v>
          </cell>
          <cell r="AB60">
            <v>4.5885541730249999</v>
          </cell>
          <cell r="AC60">
            <v>6.811334404578</v>
          </cell>
          <cell r="AD60">
            <v>5.2591674624389997</v>
          </cell>
          <cell r="AE60">
            <v>5.8195709247230001</v>
          </cell>
          <cell r="AF60">
            <v>4.3393454274190004</v>
          </cell>
          <cell r="AG60">
            <v>8.9296102368020005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G61">
            <v>3.2669999999999999</v>
          </cell>
          <cell r="H61">
            <v>2.5059999999999998</v>
          </cell>
          <cell r="I61">
            <v>6.5119999999999996</v>
          </cell>
          <cell r="J61">
            <v>5.4508988490989996</v>
          </cell>
          <cell r="K61">
            <v>6.811334404578</v>
          </cell>
          <cell r="L61">
            <v>8.9296102368020005</v>
          </cell>
          <cell r="N61">
            <v>4.2169999999999996</v>
          </cell>
          <cell r="O61">
            <v>4.0119999999999996</v>
          </cell>
          <cell r="P61">
            <v>2.738</v>
          </cell>
          <cell r="Q61">
            <v>2.5059999999999998</v>
          </cell>
          <cell r="R61">
            <v>5.952</v>
          </cell>
          <cell r="S61">
            <v>5.226</v>
          </cell>
          <cell r="T61">
            <v>4.8920000000000003</v>
          </cell>
          <cell r="U61">
            <v>6.5119999999999996</v>
          </cell>
          <cell r="V61">
            <v>5.3540000000000001</v>
          </cell>
          <cell r="W61">
            <v>4.2983675162920001</v>
          </cell>
          <cell r="X61">
            <v>3.301735711664</v>
          </cell>
          <cell r="Y61">
            <v>5.4508988490989996</v>
          </cell>
          <cell r="Z61">
            <v>3.9276455727339998</v>
          </cell>
          <cell r="AA61">
            <v>4.3034105509979996</v>
          </cell>
          <cell r="AB61">
            <v>4.5885541730249999</v>
          </cell>
          <cell r="AC61">
            <v>6.811334404578</v>
          </cell>
          <cell r="AD61">
            <v>5.2591674624389997</v>
          </cell>
          <cell r="AE61">
            <v>5.8195709247230001</v>
          </cell>
          <cell r="AF61">
            <v>4.3393454274190004</v>
          </cell>
          <cell r="AG61">
            <v>8.9296102368020005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G62">
            <v>24.530999999999999</v>
          </cell>
          <cell r="H62">
            <v>40.651000000000003</v>
          </cell>
          <cell r="I62">
            <v>69.397999999999996</v>
          </cell>
          <cell r="J62">
            <v>87.431078148092993</v>
          </cell>
          <cell r="K62">
            <v>106.844704623748</v>
          </cell>
          <cell r="L62">
            <v>127.318882642608</v>
          </cell>
          <cell r="N62">
            <v>28.082999999999998</v>
          </cell>
          <cell r="O62">
            <v>33.491</v>
          </cell>
          <cell r="P62">
            <v>38.97</v>
          </cell>
          <cell r="Q62">
            <v>40.651000000000003</v>
          </cell>
          <cell r="R62">
            <v>54.14</v>
          </cell>
          <cell r="S62">
            <v>59.106000000000002</v>
          </cell>
          <cell r="T62">
            <v>61.935000000000002</v>
          </cell>
          <cell r="U62">
            <v>69.397999999999996</v>
          </cell>
          <cell r="V62">
            <v>76.048000000000002</v>
          </cell>
          <cell r="W62">
            <v>79.028440340527993</v>
          </cell>
          <cell r="X62">
            <v>81.370779163902995</v>
          </cell>
          <cell r="Y62">
            <v>87.431078148092993</v>
          </cell>
          <cell r="Z62">
            <v>92.127286831153</v>
          </cell>
          <cell r="AA62">
            <v>99.583173778347003</v>
          </cell>
          <cell r="AB62">
            <v>99.217210228398997</v>
          </cell>
          <cell r="AC62">
            <v>106.844704623748</v>
          </cell>
          <cell r="AD62">
            <v>110.277273894012</v>
          </cell>
          <cell r="AE62">
            <v>120.144041530449</v>
          </cell>
          <cell r="AF62">
            <v>123.747066192324</v>
          </cell>
          <cell r="AG62">
            <v>127.318882642608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G64">
            <v>12.247999999999999</v>
          </cell>
          <cell r="H64">
            <v>1.986</v>
          </cell>
          <cell r="I64">
            <v>-6.2629999999999999</v>
          </cell>
          <cell r="J64">
            <v>83.149282143139004</v>
          </cell>
          <cell r="K64">
            <v>47.436373565670998</v>
          </cell>
          <cell r="L64">
            <v>23.213774763616001</v>
          </cell>
          <cell r="N64">
            <v>8.5150000000000006</v>
          </cell>
          <cell r="O64">
            <v>5.6680000000000001</v>
          </cell>
          <cell r="P64">
            <v>3.3530000000000002</v>
          </cell>
          <cell r="Q64">
            <v>1.986</v>
          </cell>
          <cell r="R64">
            <v>0.32500000000000001</v>
          </cell>
          <cell r="S64">
            <v>-0.752</v>
          </cell>
          <cell r="T64">
            <v>-2.1459999999999999</v>
          </cell>
          <cell r="U64">
            <v>-6.2629999999999999</v>
          </cell>
          <cell r="V64">
            <v>-10.178000000000001</v>
          </cell>
          <cell r="W64">
            <v>103.51056034726599</v>
          </cell>
          <cell r="X64">
            <v>93.573643867388</v>
          </cell>
          <cell r="Y64">
            <v>83.149282143139004</v>
          </cell>
          <cell r="Z64">
            <v>77.507910058763997</v>
          </cell>
          <cell r="AA64">
            <v>68.004225104523002</v>
          </cell>
          <cell r="AB64">
            <v>58.720967164087</v>
          </cell>
          <cell r="AC64">
            <v>47.436373565670998</v>
          </cell>
          <cell r="AD64">
            <v>44.685464513543998</v>
          </cell>
          <cell r="AE64">
            <v>37.625599616411002</v>
          </cell>
          <cell r="AF64">
            <v>31.094179275498</v>
          </cell>
          <cell r="AG64">
            <v>23.213774763616001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G66">
            <v>12.247999999999999</v>
          </cell>
          <cell r="H66">
            <v>1.986</v>
          </cell>
          <cell r="I66">
            <v>-6.2629999999999999</v>
          </cell>
          <cell r="J66">
            <v>83.149282143139004</v>
          </cell>
          <cell r="K66">
            <v>47.436373565670998</v>
          </cell>
          <cell r="L66">
            <v>23.213774763616001</v>
          </cell>
          <cell r="N66">
            <v>8.5150000000000006</v>
          </cell>
          <cell r="O66">
            <v>5.6680000000000001</v>
          </cell>
          <cell r="P66">
            <v>3.3530000000000002</v>
          </cell>
          <cell r="Q66">
            <v>1.986</v>
          </cell>
          <cell r="R66">
            <v>0.32500000000000001</v>
          </cell>
          <cell r="S66">
            <v>-0.752</v>
          </cell>
          <cell r="T66">
            <v>-2.1459999999999999</v>
          </cell>
          <cell r="U66">
            <v>-6.2629999999999999</v>
          </cell>
          <cell r="V66">
            <v>-10.178000000000001</v>
          </cell>
          <cell r="W66">
            <v>103.51056034726599</v>
          </cell>
          <cell r="X66">
            <v>93.573643867388</v>
          </cell>
          <cell r="Y66">
            <v>83.149282143139004</v>
          </cell>
          <cell r="Z66">
            <v>77.507910058763997</v>
          </cell>
          <cell r="AA66">
            <v>68.004225104523002</v>
          </cell>
          <cell r="AB66">
            <v>58.720967164087</v>
          </cell>
          <cell r="AC66">
            <v>47.436373565670998</v>
          </cell>
          <cell r="AD66">
            <v>44.685464513543998</v>
          </cell>
          <cell r="AE66">
            <v>37.625599616411002</v>
          </cell>
          <cell r="AF66">
            <v>31.094179275498</v>
          </cell>
          <cell r="AG66">
            <v>23.213774763616001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G67">
            <v>36.779000000000003</v>
          </cell>
          <cell r="H67">
            <v>42.637</v>
          </cell>
          <cell r="I67">
            <v>63.134999999999998</v>
          </cell>
          <cell r="J67">
            <v>170.58036029123201</v>
          </cell>
          <cell r="K67">
            <v>154.28107818941899</v>
          </cell>
          <cell r="L67">
            <v>150.53265740622399</v>
          </cell>
          <cell r="N67">
            <v>36.597999999999999</v>
          </cell>
          <cell r="O67">
            <v>39.158999999999999</v>
          </cell>
          <cell r="P67">
            <v>42.323</v>
          </cell>
          <cell r="Q67">
            <v>42.637</v>
          </cell>
          <cell r="R67">
            <v>54.465000000000003</v>
          </cell>
          <cell r="S67">
            <v>58.353999999999999</v>
          </cell>
          <cell r="T67">
            <v>59.789000000000001</v>
          </cell>
          <cell r="U67">
            <v>63.134999999999998</v>
          </cell>
          <cell r="V67">
            <v>65.87</v>
          </cell>
          <cell r="W67">
            <v>182.53900068779399</v>
          </cell>
          <cell r="X67">
            <v>174.944423031291</v>
          </cell>
          <cell r="Y67">
            <v>170.58036029123201</v>
          </cell>
          <cell r="Z67">
            <v>169.63519688991701</v>
          </cell>
          <cell r="AA67">
            <v>167.58739888286999</v>
          </cell>
          <cell r="AB67">
            <v>157.93817739248601</v>
          </cell>
          <cell r="AC67">
            <v>154.28107818941899</v>
          </cell>
          <cell r="AD67">
            <v>154.962738407556</v>
          </cell>
          <cell r="AE67">
            <v>157.76964114686001</v>
          </cell>
          <cell r="AF67">
            <v>154.84124546782201</v>
          </cell>
          <cell r="AG67">
            <v>150.53265740622399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G69">
            <v>-28.332999999999998</v>
          </cell>
          <cell r="H69">
            <v>-24.597000000000001</v>
          </cell>
          <cell r="I69">
            <v>-26.401</v>
          </cell>
          <cell r="J69">
            <v>-127.651641961302</v>
          </cell>
          <cell r="K69">
            <v>-96.412038038549994</v>
          </cell>
          <cell r="L69">
            <v>-77.974629306481006</v>
          </cell>
          <cell r="N69">
            <v>-24.161000000000001</v>
          </cell>
          <cell r="O69">
            <v>-24.3</v>
          </cell>
          <cell r="P69">
            <v>-26.164000000000001</v>
          </cell>
          <cell r="Q69">
            <v>-24.597000000000001</v>
          </cell>
          <cell r="R69">
            <v>-23.87</v>
          </cell>
          <cell r="S69">
            <v>-28.876999999999999</v>
          </cell>
          <cell r="T69">
            <v>-27.562000000000001</v>
          </cell>
          <cell r="U69">
            <v>-26.401</v>
          </cell>
          <cell r="V69">
            <v>-23.015999999999998</v>
          </cell>
          <cell r="W69">
            <v>-144.15337689250299</v>
          </cell>
          <cell r="X69">
            <v>-133.82469259054699</v>
          </cell>
          <cell r="Y69">
            <v>-127.651641961302</v>
          </cell>
          <cell r="Z69">
            <v>-118.947873517053</v>
          </cell>
          <cell r="AA69">
            <v>-112.751198600035</v>
          </cell>
          <cell r="AB69">
            <v>-103.94743699229601</v>
          </cell>
          <cell r="AC69">
            <v>-96.412038038549994</v>
          </cell>
          <cell r="AD69">
            <v>-90.828936321458002</v>
          </cell>
          <cell r="AE69">
            <v>-90.937912348973995</v>
          </cell>
          <cell r="AF69">
            <v>-81.576898716680006</v>
          </cell>
          <cell r="AG69">
            <v>-77.974629306481006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  <cell r="H72">
            <v>18.995000000000001</v>
          </cell>
          <cell r="I72">
            <v>26.262</v>
          </cell>
          <cell r="J72">
            <v>26.262</v>
          </cell>
          <cell r="K72">
            <v>26.262</v>
          </cell>
          <cell r="L72">
            <v>26.262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H85">
            <v>1.599</v>
          </cell>
          <cell r="I85">
            <v>3.766</v>
          </cell>
          <cell r="J85">
            <v>6.5354643445200002</v>
          </cell>
          <cell r="K85">
            <v>9.9936889975999996</v>
          </cell>
          <cell r="L85">
            <v>13.859654401353</v>
          </cell>
          <cell r="N85">
            <v>0.27200000000000002</v>
          </cell>
          <cell r="O85">
            <v>0.32800000000000001</v>
          </cell>
          <cell r="P85">
            <v>0.44800000000000001</v>
          </cell>
          <cell r="Q85">
            <v>0.55100000000000005</v>
          </cell>
          <cell r="R85">
            <v>0.72299999999999998</v>
          </cell>
          <cell r="S85">
            <v>0.89800000000000002</v>
          </cell>
          <cell r="T85">
            <v>1.1579999999999999</v>
          </cell>
          <cell r="U85">
            <v>0.98699999999999999</v>
          </cell>
          <cell r="V85">
            <v>1.347</v>
          </cell>
          <cell r="W85">
            <v>1.551285</v>
          </cell>
          <cell r="X85">
            <v>1.7264314022539999</v>
          </cell>
          <cell r="Y85">
            <v>1.9107479422660001</v>
          </cell>
          <cell r="Z85">
            <v>1.8646063398899999</v>
          </cell>
          <cell r="AA85">
            <v>2.4392977313899999</v>
          </cell>
          <cell r="AB85">
            <v>2.7513130898360001</v>
          </cell>
          <cell r="AC85">
            <v>2.9384718364840001</v>
          </cell>
          <cell r="AD85">
            <v>2.6186830301209998</v>
          </cell>
          <cell r="AE85">
            <v>3.3097561137449998</v>
          </cell>
          <cell r="AF85">
            <v>3.8946663446769998</v>
          </cell>
          <cell r="AG85">
            <v>4.0365489128089997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H86">
            <v>9.5210000000000008</v>
          </cell>
          <cell r="I86">
            <v>12.609</v>
          </cell>
          <cell r="J86">
            <v>17.464960747397999</v>
          </cell>
          <cell r="K86">
            <v>10.906189025499</v>
          </cell>
          <cell r="L86">
            <v>12.257490958275</v>
          </cell>
          <cell r="N86">
            <v>9.1999999999999998E-2</v>
          </cell>
          <cell r="O86">
            <v>3.4830000000000001</v>
          </cell>
          <cell r="P86">
            <v>5.1760000000000002</v>
          </cell>
          <cell r="Q86">
            <v>0.77</v>
          </cell>
          <cell r="R86">
            <v>1.091</v>
          </cell>
          <cell r="S86">
            <v>7.7720000000000002</v>
          </cell>
          <cell r="T86">
            <v>0.13400000000000001</v>
          </cell>
          <cell r="U86">
            <v>3.6120000000000001</v>
          </cell>
          <cell r="V86">
            <v>1.7410000000000001</v>
          </cell>
          <cell r="W86">
            <v>9.2380581010379998</v>
          </cell>
          <cell r="X86">
            <v>1.0260517164780001</v>
          </cell>
          <cell r="Y86">
            <v>5.4598509298820002</v>
          </cell>
          <cell r="Z86">
            <v>-0.90012520473799995</v>
          </cell>
          <cell r="AA86">
            <v>4.8903743088220004</v>
          </cell>
          <cell r="AB86">
            <v>1.8163445230440001</v>
          </cell>
          <cell r="AC86">
            <v>5.0995953983710001</v>
          </cell>
          <cell r="AD86">
            <v>-0.65496601131499999</v>
          </cell>
          <cell r="AE86">
            <v>8.6165712688270002</v>
          </cell>
          <cell r="AF86">
            <v>-1.883709503832</v>
          </cell>
          <cell r="AG86">
            <v>6.1795952045949996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H87">
            <v>1.19</v>
          </cell>
          <cell r="I87">
            <v>4.452</v>
          </cell>
          <cell r="J87">
            <v>24.341683540281</v>
          </cell>
          <cell r="K87">
            <v>36.291322397315</v>
          </cell>
          <cell r="L87">
            <v>43.459268015779998</v>
          </cell>
          <cell r="N87">
            <v>0.28199999999999997</v>
          </cell>
          <cell r="O87">
            <v>0.28599999999999998</v>
          </cell>
          <cell r="P87">
            <v>0.34100000000000003</v>
          </cell>
          <cell r="Q87">
            <v>0.28100000000000003</v>
          </cell>
          <cell r="R87">
            <v>0.30499999999999999</v>
          </cell>
          <cell r="S87">
            <v>0.44800000000000001</v>
          </cell>
          <cell r="T87">
            <v>1.335</v>
          </cell>
          <cell r="U87">
            <v>2.3639999999999999</v>
          </cell>
          <cell r="V87">
            <v>1.7589999999999999</v>
          </cell>
          <cell r="W87">
            <v>8.5522706055210005</v>
          </cell>
          <cell r="X87">
            <v>6.281832490197</v>
          </cell>
          <cell r="Y87">
            <v>7.7485804445630002</v>
          </cell>
          <cell r="Z87">
            <v>8.1689924001289995</v>
          </cell>
          <cell r="AA87">
            <v>8.1915408270889998</v>
          </cell>
          <cell r="AB87">
            <v>8.7604186228379994</v>
          </cell>
          <cell r="AC87">
            <v>11.170370547258999</v>
          </cell>
          <cell r="AD87">
            <v>9.7351692272709993</v>
          </cell>
          <cell r="AE87">
            <v>9.6960512538519996</v>
          </cell>
          <cell r="AF87">
            <v>10.407086600754999</v>
          </cell>
          <cell r="AG87">
            <v>13.620960933903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H88">
            <v>-2.1999999999999999E-2</v>
          </cell>
          <cell r="I88">
            <v>6.6660000000000004</v>
          </cell>
          <cell r="J88">
            <v>-10.253292764943</v>
          </cell>
          <cell r="K88">
            <v>-14.813030554369</v>
          </cell>
          <cell r="L88">
            <v>1.894546557572</v>
          </cell>
          <cell r="N88">
            <v>-3.56</v>
          </cell>
          <cell r="O88">
            <v>0.94099999999999995</v>
          </cell>
          <cell r="P88">
            <v>3.22</v>
          </cell>
          <cell r="Q88">
            <v>-0.623</v>
          </cell>
          <cell r="R88">
            <v>-0.59399999999999997</v>
          </cell>
          <cell r="S88">
            <v>7.1219999999999999</v>
          </cell>
          <cell r="T88">
            <v>-0.54800000000000004</v>
          </cell>
          <cell r="U88">
            <v>0.68600000000000005</v>
          </cell>
          <cell r="V88">
            <v>-2.133</v>
          </cell>
          <cell r="W88">
            <v>2.1179034483030001</v>
          </cell>
          <cell r="X88">
            <v>-7.1844333611450004</v>
          </cell>
          <cell r="Y88">
            <v>-3.0537628521009998</v>
          </cell>
          <cell r="Z88">
            <v>-4.676890949223</v>
          </cell>
          <cell r="AA88">
            <v>-2.1740129140289999</v>
          </cell>
          <cell r="AB88">
            <v>-4.7156003275560003</v>
          </cell>
          <cell r="AC88">
            <v>-3.2465263635600001</v>
          </cell>
          <cell r="AD88">
            <v>-0.78719203331999998</v>
          </cell>
          <cell r="AE88">
            <v>4.8664624854399996</v>
          </cell>
          <cell r="AF88">
            <v>-4.5204635000689999</v>
          </cell>
          <cell r="AG88">
            <v>2.3357396055219999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H89">
            <v>-4.33</v>
          </cell>
          <cell r="I89">
            <v>-7.33</v>
          </cell>
          <cell r="J89">
            <v>-11.642065273755</v>
          </cell>
          <cell r="K89">
            <v>-16.426573368383</v>
          </cell>
          <cell r="L89">
            <v>-20.331955289642</v>
          </cell>
          <cell r="N89">
            <v>-0.80300000000000005</v>
          </cell>
          <cell r="O89">
            <v>-0.82499999999999996</v>
          </cell>
          <cell r="P89">
            <v>-1.4450000000000001</v>
          </cell>
          <cell r="Q89">
            <v>-1.2569999999999999</v>
          </cell>
          <cell r="R89">
            <v>-1.534</v>
          </cell>
          <cell r="S89">
            <v>-2.415</v>
          </cell>
          <cell r="T89">
            <v>-1.7110000000000001</v>
          </cell>
          <cell r="U89">
            <v>-1.67</v>
          </cell>
          <cell r="V89">
            <v>-2.0379999999999998</v>
          </cell>
          <cell r="W89">
            <v>-3.3405265557999999</v>
          </cell>
          <cell r="X89">
            <v>-3.1442509408110002</v>
          </cell>
          <cell r="Y89">
            <v>-3.1192877771440002</v>
          </cell>
          <cell r="Z89">
            <v>-4.0268774950259996</v>
          </cell>
          <cell r="AA89">
            <v>-4.0226620029889997</v>
          </cell>
          <cell r="AB89">
            <v>-4.0881612801819998</v>
          </cell>
          <cell r="AC89">
            <v>-4.2888725901860001</v>
          </cell>
          <cell r="AD89">
            <v>-4.795909683773</v>
          </cell>
          <cell r="AE89">
            <v>-4.7574864579230001</v>
          </cell>
          <cell r="AF89">
            <v>-4.8405501322250002</v>
          </cell>
          <cell r="AG89">
            <v>-5.9380090157209997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H92">
            <v>4.7E-2</v>
          </cell>
          <cell r="I92">
            <v>-2.1999999999999999E-2</v>
          </cell>
          <cell r="J92">
            <v>-3.5999999999999997E-2</v>
          </cell>
          <cell r="N92">
            <v>8.9999999999999993E-3</v>
          </cell>
          <cell r="O92">
            <v>-2.9000000000000001E-2</v>
          </cell>
          <cell r="P92">
            <v>-1.7000000000000001E-2</v>
          </cell>
          <cell r="Q92">
            <v>8.4000000000000005E-2</v>
          </cell>
          <cell r="R92">
            <v>-7.6999999999999999E-2</v>
          </cell>
          <cell r="S92">
            <v>-2E-3</v>
          </cell>
          <cell r="T92">
            <v>6.9000000000000006E-2</v>
          </cell>
          <cell r="U92">
            <v>-1.2E-2</v>
          </cell>
          <cell r="V92">
            <v>-3.5999999999999997E-2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H93">
            <v>-4.2830000000000004</v>
          </cell>
          <cell r="I93">
            <v>-7.3520000000000003</v>
          </cell>
          <cell r="J93">
            <v>-11.678065273754999</v>
          </cell>
          <cell r="K93">
            <v>-16.426573368383</v>
          </cell>
          <cell r="L93">
            <v>-20.331955289642</v>
          </cell>
          <cell r="N93">
            <v>-0.79400000000000004</v>
          </cell>
          <cell r="O93">
            <v>-0.85399999999999998</v>
          </cell>
          <cell r="P93">
            <v>-1.462</v>
          </cell>
          <cell r="Q93">
            <v>-1.173</v>
          </cell>
          <cell r="R93">
            <v>-1.611</v>
          </cell>
          <cell r="S93">
            <v>-2.4169999999999998</v>
          </cell>
          <cell r="T93">
            <v>-1.6419999999999999</v>
          </cell>
          <cell r="U93">
            <v>-1.6819999999999999</v>
          </cell>
          <cell r="V93">
            <v>-2.0739999999999998</v>
          </cell>
          <cell r="W93">
            <v>-3.3405265557999999</v>
          </cell>
          <cell r="X93">
            <v>-3.1442509408110002</v>
          </cell>
          <cell r="Y93">
            <v>-3.1192877771440002</v>
          </cell>
          <cell r="Z93">
            <v>-4.0268774950259996</v>
          </cell>
          <cell r="AA93">
            <v>-4.0226620029889997</v>
          </cell>
          <cell r="AB93">
            <v>-4.0881612801819998</v>
          </cell>
          <cell r="AC93">
            <v>-4.2888725901860001</v>
          </cell>
          <cell r="AD93">
            <v>-4.795909683773</v>
          </cell>
          <cell r="AE93">
            <v>-4.7574864579230001</v>
          </cell>
          <cell r="AF93">
            <v>-4.8405501322250002</v>
          </cell>
          <cell r="AG93">
            <v>-5.9380090157209997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H95">
            <v>0.629</v>
          </cell>
          <cell r="I95">
            <v>2.7970000000000002</v>
          </cell>
          <cell r="J95">
            <v>123.611</v>
          </cell>
          <cell r="N95">
            <v>0.182</v>
          </cell>
          <cell r="O95">
            <v>5.1999999999999998E-2</v>
          </cell>
          <cell r="P95">
            <v>0.106</v>
          </cell>
          <cell r="Q95">
            <v>0.28899999999999998</v>
          </cell>
          <cell r="R95">
            <v>1.25</v>
          </cell>
          <cell r="S95">
            <v>0.35</v>
          </cell>
          <cell r="T95">
            <v>0.94799999999999995</v>
          </cell>
          <cell r="U95">
            <v>0.249</v>
          </cell>
          <cell r="V95">
            <v>1.2509999999999999</v>
          </cell>
          <cell r="W95">
            <v>122.36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I96">
            <v>2.5</v>
          </cell>
          <cell r="J96">
            <v>-2.4670000000000001</v>
          </cell>
          <cell r="R96">
            <v>2.5</v>
          </cell>
          <cell r="W96">
            <v>-2.4670000000000001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H97">
            <v>-0.06</v>
          </cell>
          <cell r="I97">
            <v>-0.38900000000000001</v>
          </cell>
          <cell r="J97">
            <v>-0.38</v>
          </cell>
          <cell r="Q97">
            <v>-0.06</v>
          </cell>
          <cell r="T97">
            <v>-2.4E-2</v>
          </cell>
          <cell r="U97">
            <v>-0.36499999999999999</v>
          </cell>
          <cell r="V97">
            <v>-0.38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H98">
            <v>0.56899999999999995</v>
          </cell>
          <cell r="I98">
            <v>4.9080000000000004</v>
          </cell>
          <cell r="J98">
            <v>120.764</v>
          </cell>
          <cell r="K98">
            <v>0</v>
          </cell>
          <cell r="L98">
            <v>0</v>
          </cell>
          <cell r="N98">
            <v>0.182</v>
          </cell>
          <cell r="O98">
            <v>5.1999999999999998E-2</v>
          </cell>
          <cell r="P98">
            <v>0.106</v>
          </cell>
          <cell r="Q98">
            <v>0.22900000000000001</v>
          </cell>
          <cell r="R98">
            <v>3.75</v>
          </cell>
          <cell r="S98">
            <v>0.35</v>
          </cell>
          <cell r="T98">
            <v>0.92400000000000004</v>
          </cell>
          <cell r="U98">
            <v>-0.11600000000000001</v>
          </cell>
          <cell r="V98">
            <v>0.871</v>
          </cell>
          <cell r="W98">
            <v>119.893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H99">
            <v>-3.7360000000000002</v>
          </cell>
          <cell r="I99">
            <v>4.2220000000000004</v>
          </cell>
          <cell r="J99">
            <v>98.832641961302002</v>
          </cell>
          <cell r="K99">
            <v>-31.239603922752</v>
          </cell>
          <cell r="L99">
            <v>-18.437408732070001</v>
          </cell>
          <cell r="N99">
            <v>-4.1719999999999997</v>
          </cell>
          <cell r="O99">
            <v>0.13900000000000001</v>
          </cell>
          <cell r="P99">
            <v>1.8640000000000001</v>
          </cell>
          <cell r="Q99">
            <v>-1.5669999999999999</v>
          </cell>
          <cell r="R99">
            <v>1.5449999999999999</v>
          </cell>
          <cell r="S99">
            <v>5.0549999999999997</v>
          </cell>
          <cell r="T99">
            <v>-1.266</v>
          </cell>
          <cell r="U99">
            <v>-1.1120000000000001</v>
          </cell>
          <cell r="V99">
            <v>-3.3359999999999999</v>
          </cell>
          <cell r="W99">
            <v>118.670376892503</v>
          </cell>
          <cell r="X99">
            <v>-10.328684301957001</v>
          </cell>
          <cell r="Y99">
            <v>-6.1730506292439999</v>
          </cell>
          <cell r="Z99">
            <v>-8.7037684442490004</v>
          </cell>
          <cell r="AA99">
            <v>-6.196674917018</v>
          </cell>
          <cell r="AB99">
            <v>-8.8037616077380001</v>
          </cell>
          <cell r="AC99">
            <v>-7.5353989537460002</v>
          </cell>
          <cell r="AD99">
            <v>-5.5831017170930002</v>
          </cell>
          <cell r="AE99">
            <v>0.108976027517</v>
          </cell>
          <cell r="AF99">
            <v>-9.3610136322940001</v>
          </cell>
          <cell r="AG99">
            <v>-3.6022694101989998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G117">
            <v>0.217</v>
          </cell>
          <cell r="H117">
            <v>0.3</v>
          </cell>
          <cell r="I117">
            <v>0.46500000000000002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  <cell r="H120">
            <v>0.97041173970200001</v>
          </cell>
          <cell r="I120">
            <v>0.907120390517</v>
          </cell>
          <cell r="J120">
            <v>0.907120390517</v>
          </cell>
        </row>
        <row r="121">
          <cell r="B121" t="str">
            <v>Sales - % United States</v>
          </cell>
          <cell r="C121" t="str">
            <v>SALES_US</v>
          </cell>
          <cell r="H121">
            <v>0.97041173970200001</v>
          </cell>
          <cell r="I121">
            <v>0.907120390517</v>
          </cell>
          <cell r="J121">
            <v>0.907120390517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  <cell r="H130">
            <v>2.9588260298000001E-2</v>
          </cell>
          <cell r="I130">
            <v>9.2879609483000003E-2</v>
          </cell>
          <cell r="J130">
            <v>9.2879609483000003E-2</v>
          </cell>
        </row>
        <row r="131">
          <cell r="B131" t="str">
            <v>Sales - % UK</v>
          </cell>
          <cell r="C131" t="str">
            <v>SALES_UK</v>
          </cell>
          <cell r="H131">
            <v>2.9588260298000001E-2</v>
          </cell>
          <cell r="I131">
            <v>9.2879609483000003E-2</v>
          </cell>
          <cell r="J131">
            <v>9.2879609483000003E-2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</row>
        <row r="144">
          <cell r="B144" t="str">
            <v>Sales -% Consumer (C)</v>
          </cell>
          <cell r="C144" t="str">
            <v>SALES_CONS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B145" t="str">
            <v>Sales -% Industry (I)</v>
          </cell>
          <cell r="C145" t="str">
            <v>SALES_IND</v>
          </cell>
          <cell r="H145">
            <v>1</v>
          </cell>
          <cell r="I145">
            <v>1</v>
          </cell>
          <cell r="J145">
            <v>1</v>
          </cell>
          <cell r="K145">
            <v>1</v>
          </cell>
          <cell r="L145">
            <v>1</v>
          </cell>
        </row>
        <row r="146">
          <cell r="B146" t="str">
            <v>Sales -% Government (G)</v>
          </cell>
          <cell r="C146" t="str">
            <v>SALES_GOV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B147" t="str">
            <v>Sales - % Industry Sub-Segment: Financial Services</v>
          </cell>
          <cell r="C147" t="str">
            <v>SALES_FINAN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B148" t="str">
            <v>Sales (%) SMB</v>
          </cell>
          <cell r="C148" t="str">
            <v>SALES_SMB</v>
          </cell>
        </row>
        <row r="149">
          <cell r="B149" t="str">
            <v>Sales - % from Captive Financing Business</v>
          </cell>
          <cell r="C149" t="str">
            <v>REV_FIN_SEGMENT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A151" t="str">
            <v>FX Exposure - Sales</v>
          </cell>
        </row>
        <row r="152">
          <cell r="B152" t="str">
            <v>Sales - % FX: British Pounds/Pence</v>
          </cell>
          <cell r="C152" t="str">
            <v>SALES_FX_GPB</v>
          </cell>
          <cell r="I152">
            <v>9.2879609483000003E-2</v>
          </cell>
          <cell r="J152">
            <v>9.2879609483000003E-2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  <cell r="I155">
            <v>0.907120390517</v>
          </cell>
          <cell r="J155">
            <v>0.907120390517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</row>
        <row r="167">
          <cell r="A167" t="str">
            <v>Security: Opower, Inc</v>
          </cell>
          <cell r="B167" t="str">
            <v>15UELC</v>
          </cell>
        </row>
        <row r="168">
          <cell r="A168" t="str">
            <v>Reference Data</v>
          </cell>
        </row>
        <row r="169">
          <cell r="B169" t="str">
            <v>Ticker</v>
          </cell>
          <cell r="C169" t="str">
            <v>Ticker</v>
          </cell>
          <cell r="E169" t="str">
            <v>OPWR</v>
          </cell>
        </row>
        <row r="170">
          <cell r="B170" t="str">
            <v>Security Name</v>
          </cell>
          <cell r="C170" t="str">
            <v>Security Name</v>
          </cell>
          <cell r="E170" t="str">
            <v>Opower, Inc</v>
          </cell>
        </row>
        <row r="171">
          <cell r="B171" t="str">
            <v>Interim Type</v>
          </cell>
          <cell r="C171" t="str">
            <v>Interim Type</v>
          </cell>
          <cell r="E171" t="str">
            <v>Q</v>
          </cell>
        </row>
        <row r="172">
          <cell r="B172" t="str">
            <v>Publishing Currency</v>
          </cell>
          <cell r="C172" t="str">
            <v>PUB_CURRENCY_ISO</v>
          </cell>
          <cell r="E172" t="str">
            <v>USD</v>
          </cell>
        </row>
        <row r="173">
          <cell r="B173" t="str">
            <v>Pricing Currency</v>
          </cell>
          <cell r="C173" t="str">
            <v>PRICE_CURRENCY_ISO</v>
          </cell>
          <cell r="E173" t="str">
            <v>USD</v>
          </cell>
        </row>
        <row r="174">
          <cell r="B174" t="str">
            <v>Reporting Currency</v>
          </cell>
          <cell r="C174" t="str">
            <v>CURRENCY_ISO</v>
          </cell>
          <cell r="E174" t="str">
            <v>USD</v>
          </cell>
        </row>
        <row r="175">
          <cell r="A175" t="str">
            <v>General Information</v>
          </cell>
        </row>
        <row r="176">
          <cell r="B176" t="str">
            <v>Americas Investment List</v>
          </cell>
          <cell r="C176" t="str">
            <v>AMER_LIST</v>
          </cell>
          <cell r="E176" t="str">
            <v>Buy</v>
          </cell>
        </row>
        <row r="177">
          <cell r="B177" t="str">
            <v>Americas Conviction List</v>
          </cell>
          <cell r="C177" t="str">
            <v>AMER_CONVICTION</v>
          </cell>
        </row>
        <row r="178">
          <cell r="B178" t="str">
            <v>Legal rating</v>
          </cell>
          <cell r="C178" t="str">
            <v>LEGAL_RATING</v>
          </cell>
        </row>
        <row r="179">
          <cell r="B179" t="str">
            <v>Target price</v>
          </cell>
          <cell r="C179" t="str">
            <v>TARGET_PRICE</v>
          </cell>
          <cell r="D179" t="str">
            <v>USD</v>
          </cell>
          <cell r="E179">
            <v>24</v>
          </cell>
        </row>
        <row r="180">
          <cell r="B180" t="str">
            <v>Target price period</v>
          </cell>
          <cell r="C180" t="str">
            <v>TP_PERIOD</v>
          </cell>
          <cell r="E180" t="str">
            <v>12 months</v>
          </cell>
        </row>
        <row r="181">
          <cell r="B181" t="str">
            <v>Current shares outstanding (mn)</v>
          </cell>
          <cell r="C181" t="str">
            <v>NUM_SH</v>
          </cell>
          <cell r="E181">
            <v>56</v>
          </cell>
        </row>
        <row r="182">
          <cell r="B182" t="str">
            <v>Free float</v>
          </cell>
          <cell r="C182" t="str">
            <v>FREE_FLOAT</v>
          </cell>
        </row>
        <row r="183">
          <cell r="A183" t="str">
            <v>Publishing Items</v>
          </cell>
        </row>
        <row r="184">
          <cell r="B184" t="str">
            <v>Book value per share, BVPS (Pub)</v>
          </cell>
          <cell r="C184" t="str">
            <v>BVPS_PUB</v>
          </cell>
          <cell r="D184" t="str">
            <v>USD</v>
          </cell>
          <cell r="H184">
            <v>6.7774630584000004E-2</v>
          </cell>
          <cell r="I184">
            <v>-0.12926728586200001</v>
          </cell>
          <cell r="J184">
            <v>1.5195891284850001</v>
          </cell>
          <cell r="K184">
            <v>0.79677767265900001</v>
          </cell>
          <cell r="L184">
            <v>0.371965136907</v>
          </cell>
          <cell r="N184">
            <v>0.29058458178300001</v>
          </cell>
          <cell r="O184">
            <v>0.19342729413400001</v>
          </cell>
          <cell r="P184">
            <v>0.114425144183</v>
          </cell>
          <cell r="Q184">
            <v>6.7774630584000004E-2</v>
          </cell>
          <cell r="R184">
            <v>6.6598360660000003E-3</v>
          </cell>
          <cell r="S184">
            <v>-1.5409836066E-2</v>
          </cell>
          <cell r="T184">
            <v>-4.3975409835999998E-2</v>
          </cell>
          <cell r="U184">
            <v>-0.13213080168800001</v>
          </cell>
          <cell r="V184">
            <v>-0.20835636348700001</v>
          </cell>
          <cell r="W184">
            <v>1.8484028633439999</v>
          </cell>
          <cell r="X184">
            <v>1.651144195853</v>
          </cell>
          <cell r="Y184">
            <v>1.4498045291470001</v>
          </cell>
          <cell r="Z184">
            <v>1.3314686105160001</v>
          </cell>
          <cell r="AA184">
            <v>1.1509455013750001</v>
          </cell>
          <cell r="AB184">
            <v>0.97914276961199997</v>
          </cell>
          <cell r="AC184">
            <v>0.77928848586099997</v>
          </cell>
          <cell r="AD184">
            <v>0.72682805446599996</v>
          </cell>
          <cell r="AE184">
            <v>0.60593698434099996</v>
          </cell>
          <cell r="AF184">
            <v>0.49579455837199998</v>
          </cell>
          <cell r="AG184">
            <v>0.366477275539</v>
          </cell>
        </row>
        <row r="185">
          <cell r="B185" t="str">
            <v>DPS, dividend per share (Pub)</v>
          </cell>
          <cell r="C185" t="str">
            <v>DPS_PUB</v>
          </cell>
          <cell r="D185" t="str">
            <v>USD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B186" t="str">
            <v>Special dividend per share</v>
          </cell>
          <cell r="C186" t="str">
            <v>DPS_SPECIAL_PUB</v>
          </cell>
          <cell r="D186" t="str">
            <v>USD</v>
          </cell>
        </row>
        <row r="187">
          <cell r="B187" t="str">
            <v>EBITDA (Pub)</v>
          </cell>
          <cell r="C187" t="str">
            <v>EBITDA_PUB</v>
          </cell>
          <cell r="D187" t="str">
            <v>USD</v>
          </cell>
          <cell r="G187">
            <v>-21.295999999999999</v>
          </cell>
          <cell r="H187">
            <v>-9.5730000000000004</v>
          </cell>
          <cell r="I187">
            <v>-6.4260000000000002</v>
          </cell>
          <cell r="J187">
            <v>-28.366145165550002</v>
          </cell>
          <cell r="K187">
            <v>-25.719219579868</v>
          </cell>
          <cell r="L187">
            <v>-10.362944400703</v>
          </cell>
          <cell r="N187">
            <v>-3.6949999999999998</v>
          </cell>
          <cell r="O187">
            <v>-2.504</v>
          </cell>
          <cell r="P187">
            <v>-1.998</v>
          </cell>
          <cell r="Q187">
            <v>-1.3759999999999999</v>
          </cell>
          <cell r="R187">
            <v>-1.7829999999999999</v>
          </cell>
          <cell r="S187">
            <v>-2E-3</v>
          </cell>
          <cell r="T187">
            <v>-1.2410000000000001</v>
          </cell>
          <cell r="U187">
            <v>-3.4</v>
          </cell>
          <cell r="V187">
            <v>-4.3239999999999998</v>
          </cell>
          <cell r="W187">
            <v>-7.4160463059439996</v>
          </cell>
          <cell r="X187">
            <v>-8.1614850776230004</v>
          </cell>
          <cell r="Y187">
            <v>-8.4646137819829992</v>
          </cell>
          <cell r="Z187">
            <v>-3.776765744485</v>
          </cell>
          <cell r="AA187">
            <v>-7.0643872228499998</v>
          </cell>
          <cell r="AB187">
            <v>-6.5319448506000004</v>
          </cell>
          <cell r="AC187">
            <v>-8.3461217619320003</v>
          </cell>
          <cell r="AD187">
            <v>-0.132226022005</v>
          </cell>
          <cell r="AE187">
            <v>-3.7501087833879998</v>
          </cell>
          <cell r="AF187">
            <v>-2.6367539962370001</v>
          </cell>
          <cell r="AG187">
            <v>-3.8438555990730001</v>
          </cell>
        </row>
        <row r="188">
          <cell r="B188" t="str">
            <v>EPS (Pub)</v>
          </cell>
          <cell r="C188" t="str">
            <v>EPS_PUB</v>
          </cell>
          <cell r="D188" t="str">
            <v>USD</v>
          </cell>
          <cell r="G188">
            <v>-1.096935359258</v>
          </cell>
          <cell r="H188">
            <v>-0.60739792148899996</v>
          </cell>
          <cell r="I188">
            <v>-0.35580402010099998</v>
          </cell>
          <cell r="J188">
            <v>-1.2283611561879999</v>
          </cell>
          <cell r="K188">
            <v>-1.3864225892599999</v>
          </cell>
          <cell r="L188">
            <v>-1.234879716469</v>
          </cell>
          <cell r="N188">
            <v>-0.20716150322599999</v>
          </cell>
          <cell r="O188">
            <v>-0.15544500812699999</v>
          </cell>
          <cell r="P188">
            <v>-0.13520169433099999</v>
          </cell>
          <cell r="Q188">
            <v>-0.10958971580599999</v>
          </cell>
          <cell r="R188">
            <v>-0.13200019461900001</v>
          </cell>
          <cell r="S188">
            <v>-9.5432758394000006E-2</v>
          </cell>
          <cell r="T188">
            <v>-0.149218658207</v>
          </cell>
          <cell r="U188">
            <v>-0.29006804607300002</v>
          </cell>
          <cell r="V188">
            <v>-0.31724388691900002</v>
          </cell>
          <cell r="W188">
            <v>-0.35586178219499998</v>
          </cell>
          <cell r="X188">
            <v>-0.33050923072400001</v>
          </cell>
          <cell r="Y188">
            <v>-0.36527011560400002</v>
          </cell>
          <cell r="Z188">
            <v>-0.27286553301200001</v>
          </cell>
          <cell r="AA188">
            <v>-0.34369318398999998</v>
          </cell>
          <cell r="AB188">
            <v>-0.34453030170100002</v>
          </cell>
          <cell r="AC188">
            <v>-0.4215201448</v>
          </cell>
          <cell r="AD188">
            <v>-0.23173819850800001</v>
          </cell>
          <cell r="AE188">
            <v>-0.30747674633200001</v>
          </cell>
          <cell r="AF188">
            <v>-0.30732549033399997</v>
          </cell>
          <cell r="AG188">
            <v>-0.38572305939500001</v>
          </cell>
        </row>
        <row r="189">
          <cell r="B189" t="str">
            <v>Consensus earnings equivalent estimate</v>
          </cell>
          <cell r="C189" t="str">
            <v>CEEE_EPS</v>
          </cell>
          <cell r="D189" t="str">
            <v>USD</v>
          </cell>
          <cell r="G189">
            <v>-1.096935359258</v>
          </cell>
          <cell r="H189">
            <v>-0.54893365512500003</v>
          </cell>
          <cell r="I189">
            <v>-0.26472361809</v>
          </cell>
          <cell r="J189">
            <v>-0.72010919793100003</v>
          </cell>
          <cell r="K189">
            <v>-0.68764269140400003</v>
          </cell>
          <cell r="L189">
            <v>-0.44194992465799998</v>
          </cell>
          <cell r="N189">
            <v>-0.19327193025700001</v>
          </cell>
          <cell r="O189">
            <v>-0.14130916613300001</v>
          </cell>
          <cell r="P189">
            <v>-0.118553908289</v>
          </cell>
          <cell r="Q189">
            <v>-9.5798650446E-2</v>
          </cell>
          <cell r="R189">
            <v>-6.0326633166000003E-2</v>
          </cell>
          <cell r="S189">
            <v>-3.9346733667999997E-2</v>
          </cell>
          <cell r="T189">
            <v>-5.0175879397000002E-2</v>
          </cell>
          <cell r="U189">
            <v>-0.114874371859</v>
          </cell>
          <cell r="V189">
            <v>-0.12892433755999999</v>
          </cell>
          <cell r="W189">
            <v>-0.179161976296</v>
          </cell>
          <cell r="X189">
            <v>-0.202496667751</v>
          </cell>
          <cell r="Y189">
            <v>-0.20952621632400001</v>
          </cell>
          <cell r="Z189">
            <v>-0.111462373238</v>
          </cell>
          <cell r="AA189">
            <v>-0.1845894357</v>
          </cell>
          <cell r="AB189">
            <v>-0.17725676071400001</v>
          </cell>
          <cell r="AC189">
            <v>-0.21183215865999999</v>
          </cell>
          <cell r="AD189">
            <v>-5.1056119763E-2</v>
          </cell>
          <cell r="AE189">
            <v>-0.12955091613899999</v>
          </cell>
          <cell r="AF189">
            <v>-0.118503476473</v>
          </cell>
          <cell r="AG189">
            <v>-0.14137026530999999</v>
          </cell>
        </row>
        <row r="190">
          <cell r="B190" t="str">
            <v>EPS (excl. ESO) (Pub)</v>
          </cell>
          <cell r="C190" t="str">
            <v>EPS_PUB_EX_ESO</v>
          </cell>
          <cell r="D190" t="str">
            <v>USD</v>
          </cell>
          <cell r="G190">
            <v>-1.096935359258</v>
          </cell>
          <cell r="H190">
            <v>-0.54893365512500003</v>
          </cell>
          <cell r="I190">
            <v>-0.26472361809</v>
          </cell>
          <cell r="J190">
            <v>-0.72010919793100003</v>
          </cell>
          <cell r="K190">
            <v>-0.68764269140400003</v>
          </cell>
          <cell r="L190">
            <v>-0.44194992465799998</v>
          </cell>
          <cell r="N190">
            <v>-0.19327193025700001</v>
          </cell>
          <cell r="O190">
            <v>-0.14130916613300001</v>
          </cell>
          <cell r="P190">
            <v>-0.118553908289</v>
          </cell>
          <cell r="Q190">
            <v>-9.5798650446E-2</v>
          </cell>
          <cell r="R190">
            <v>-6.0326633166000003E-2</v>
          </cell>
          <cell r="S190">
            <v>-3.9346733667999997E-2</v>
          </cell>
          <cell r="T190">
            <v>-5.0175879397000002E-2</v>
          </cell>
          <cell r="U190">
            <v>-0.114874371859</v>
          </cell>
          <cell r="V190">
            <v>-0.12892433755999999</v>
          </cell>
          <cell r="W190">
            <v>-0.179161976296</v>
          </cell>
          <cell r="X190">
            <v>-0.202496667751</v>
          </cell>
          <cell r="Y190">
            <v>-0.20952621632400001</v>
          </cell>
          <cell r="Z190">
            <v>-0.111462373238</v>
          </cell>
          <cell r="AA190">
            <v>-0.1845894357</v>
          </cell>
          <cell r="AB190">
            <v>-0.17725676071400001</v>
          </cell>
          <cell r="AC190">
            <v>-0.21183215865999999</v>
          </cell>
          <cell r="AD190">
            <v>-5.1056119763E-2</v>
          </cell>
          <cell r="AE190">
            <v>-0.12955091613899999</v>
          </cell>
          <cell r="AF190">
            <v>-0.118503476473</v>
          </cell>
          <cell r="AG190">
            <v>-0.14137026530999999</v>
          </cell>
        </row>
        <row r="191">
          <cell r="B191" t="str">
            <v>EV adjustment (Pub)</v>
          </cell>
          <cell r="C191" t="str">
            <v>EV_ADJ_PUB</v>
          </cell>
          <cell r="D191" t="str">
            <v>USD</v>
          </cell>
        </row>
        <row r="192">
          <cell r="B192" t="str">
            <v>Net debt (Pub)</v>
          </cell>
          <cell r="C192" t="str">
            <v>NET_DEBT_PUB</v>
          </cell>
          <cell r="D192" t="str">
            <v>USD</v>
          </cell>
          <cell r="G192">
            <v>-28.332999999999998</v>
          </cell>
          <cell r="H192">
            <v>-24.597000000000001</v>
          </cell>
          <cell r="I192">
            <v>-26.401</v>
          </cell>
          <cell r="J192">
            <v>-127.651641961302</v>
          </cell>
          <cell r="K192">
            <v>-96.412038038549994</v>
          </cell>
          <cell r="L192">
            <v>-77.974629306481006</v>
          </cell>
          <cell r="N192">
            <v>-24.161000000000001</v>
          </cell>
          <cell r="O192">
            <v>-24.3</v>
          </cell>
          <cell r="P192">
            <v>-26.164000000000001</v>
          </cell>
          <cell r="Q192">
            <v>-24.597000000000001</v>
          </cell>
          <cell r="R192">
            <v>-23.87</v>
          </cell>
          <cell r="S192">
            <v>-28.876999999999999</v>
          </cell>
          <cell r="T192">
            <v>-27.562000000000001</v>
          </cell>
          <cell r="U192">
            <v>-26.401</v>
          </cell>
          <cell r="V192">
            <v>-23.015999999999998</v>
          </cell>
          <cell r="W192">
            <v>-144.15337689250299</v>
          </cell>
          <cell r="X192">
            <v>-133.82469259054699</v>
          </cell>
          <cell r="Y192">
            <v>-127.651641961302</v>
          </cell>
          <cell r="Z192">
            <v>-118.947873517053</v>
          </cell>
          <cell r="AA192">
            <v>-112.751198600035</v>
          </cell>
          <cell r="AB192">
            <v>-103.94743699229601</v>
          </cell>
          <cell r="AC192">
            <v>-96.412038038549994</v>
          </cell>
          <cell r="AD192">
            <v>-90.828936321458002</v>
          </cell>
          <cell r="AE192">
            <v>-90.937912348973995</v>
          </cell>
          <cell r="AF192">
            <v>-81.576898716680006</v>
          </cell>
          <cell r="AG192">
            <v>-77.974629306481006</v>
          </cell>
        </row>
        <row r="193">
          <cell r="B193" t="str">
            <v>Net income (Pub)</v>
          </cell>
          <cell r="C193" t="str">
            <v>NI_PUB</v>
          </cell>
          <cell r="D193" t="str">
            <v>USD</v>
          </cell>
          <cell r="G193">
            <v>-21.297000000000001</v>
          </cell>
          <cell r="H193">
            <v>-12.332000000000001</v>
          </cell>
          <cell r="I193">
            <v>-14.161</v>
          </cell>
          <cell r="J193">
            <v>-58.595401397141998</v>
          </cell>
          <cell r="K193">
            <v>-72.004230974782999</v>
          </cell>
          <cell r="L193">
            <v>-67.681866817835996</v>
          </cell>
          <cell r="N193">
            <v>-4.2060000000000004</v>
          </cell>
          <cell r="O193">
            <v>-3.1560000000000001</v>
          </cell>
          <cell r="P193">
            <v>-2.7450000000000001</v>
          </cell>
          <cell r="Q193">
            <v>-2.2250000000000001</v>
          </cell>
          <cell r="R193">
            <v>-2.7130000000000001</v>
          </cell>
          <cell r="S193">
            <v>-1.996</v>
          </cell>
          <cell r="T193">
            <v>-3.1749999999999998</v>
          </cell>
          <cell r="U193">
            <v>-6.2770000000000001</v>
          </cell>
          <cell r="V193">
            <v>-6.98</v>
          </cell>
          <cell r="W193">
            <v>-17.223710258255</v>
          </cell>
          <cell r="X193">
            <v>-16.218748970074</v>
          </cell>
          <cell r="Y193">
            <v>-18.172942168812</v>
          </cell>
          <cell r="Z193">
            <v>-13.810364484505</v>
          </cell>
          <cell r="AA193">
            <v>-17.695225781329</v>
          </cell>
          <cell r="AB193">
            <v>-18.043676563274001</v>
          </cell>
          <cell r="AC193">
            <v>-22.454964145675</v>
          </cell>
          <cell r="AD193">
            <v>-12.486078279398001</v>
          </cell>
          <cell r="AE193">
            <v>-16.755916150985001</v>
          </cell>
          <cell r="AF193">
            <v>-16.938506941667999</v>
          </cell>
          <cell r="AG193">
            <v>-21.501365445785002</v>
          </cell>
        </row>
        <row r="194">
          <cell r="B194" t="str">
            <v>EBIT, operating profit (Pub)</v>
          </cell>
          <cell r="C194" t="str">
            <v>EBIT_PUB</v>
          </cell>
          <cell r="D194" t="str">
            <v>USD</v>
          </cell>
          <cell r="G194">
            <v>-21.295999999999999</v>
          </cell>
          <cell r="H194">
            <v>-11.172000000000001</v>
          </cell>
          <cell r="I194">
            <v>-10.192</v>
          </cell>
          <cell r="J194">
            <v>-34.901609510070003</v>
          </cell>
          <cell r="K194">
            <v>-35.712908577467999</v>
          </cell>
          <cell r="L194">
            <v>-24.222598802056002</v>
          </cell>
          <cell r="N194">
            <v>-3.9670000000000001</v>
          </cell>
          <cell r="O194">
            <v>-2.8319999999999999</v>
          </cell>
          <cell r="P194">
            <v>-2.4460000000000002</v>
          </cell>
          <cell r="Q194">
            <v>-1.927</v>
          </cell>
          <cell r="R194">
            <v>-2.5059999999999998</v>
          </cell>
          <cell r="S194">
            <v>-0.9</v>
          </cell>
          <cell r="T194">
            <v>-2.399</v>
          </cell>
          <cell r="U194">
            <v>-4.3869999999999996</v>
          </cell>
          <cell r="V194">
            <v>-5.6710000000000003</v>
          </cell>
          <cell r="W194">
            <v>-8.9673313059440005</v>
          </cell>
          <cell r="X194">
            <v>-9.8879164798769992</v>
          </cell>
          <cell r="Y194">
            <v>-10.375361724249</v>
          </cell>
          <cell r="Z194">
            <v>-5.641372084376</v>
          </cell>
          <cell r="AA194">
            <v>-9.5036849542400006</v>
          </cell>
          <cell r="AB194">
            <v>-9.2832579404360001</v>
          </cell>
          <cell r="AC194">
            <v>-11.284593598416</v>
          </cell>
          <cell r="AD194">
            <v>-2.7509090521270001</v>
          </cell>
          <cell r="AE194">
            <v>-7.059864897133</v>
          </cell>
          <cell r="AF194">
            <v>-6.5314203409139999</v>
          </cell>
          <cell r="AG194">
            <v>-7.8804045118820003</v>
          </cell>
        </row>
        <row r="195">
          <cell r="B195" t="str">
            <v>Pre-tax profit (Pub)</v>
          </cell>
          <cell r="C195" t="str">
            <v>PTP_PUB</v>
          </cell>
          <cell r="D195" t="str">
            <v>USD</v>
          </cell>
          <cell r="G195">
            <v>-21.297000000000001</v>
          </cell>
          <cell r="H195">
            <v>-11.118</v>
          </cell>
          <cell r="I195">
            <v>-10.513</v>
          </cell>
          <cell r="J195">
            <v>-34.306717856860999</v>
          </cell>
          <cell r="K195">
            <v>-35.712908577467999</v>
          </cell>
          <cell r="L195">
            <v>-24.222598802056002</v>
          </cell>
          <cell r="N195">
            <v>-3.9239999999999999</v>
          </cell>
          <cell r="O195">
            <v>-2.8690000000000002</v>
          </cell>
          <cell r="P195">
            <v>-2.395</v>
          </cell>
          <cell r="Q195">
            <v>-1.93</v>
          </cell>
          <cell r="R195">
            <v>-2.3940000000000001</v>
          </cell>
          <cell r="S195">
            <v>-1.54</v>
          </cell>
          <cell r="T195">
            <v>-2.0059999999999998</v>
          </cell>
          <cell r="U195">
            <v>-4.5730000000000004</v>
          </cell>
          <cell r="V195">
            <v>-5.274</v>
          </cell>
          <cell r="W195">
            <v>-8.6714396527339996</v>
          </cell>
          <cell r="X195">
            <v>-9.9369164798770004</v>
          </cell>
          <cell r="Y195">
            <v>-10.424361724249</v>
          </cell>
          <cell r="Z195">
            <v>-5.641372084376</v>
          </cell>
          <cell r="AA195">
            <v>-9.5036849542400006</v>
          </cell>
          <cell r="AB195">
            <v>-9.2832579404360001</v>
          </cell>
          <cell r="AC195">
            <v>-11.284593598416</v>
          </cell>
          <cell r="AD195">
            <v>-2.7509090521270001</v>
          </cell>
          <cell r="AE195">
            <v>-7.059864897133</v>
          </cell>
          <cell r="AF195">
            <v>-6.5314203409139999</v>
          </cell>
          <cell r="AG195">
            <v>-7.8804045118820003</v>
          </cell>
        </row>
        <row r="196">
          <cell r="B196" t="str">
            <v>Sales, revenue (Pub)</v>
          </cell>
          <cell r="C196" t="str">
            <v>REVS_PUB</v>
          </cell>
          <cell r="D196" t="str">
            <v>USD</v>
          </cell>
          <cell r="G196">
            <v>28.745999999999999</v>
          </cell>
          <cell r="H196">
            <v>51.756</v>
          </cell>
          <cell r="I196">
            <v>88.703000000000003</v>
          </cell>
          <cell r="J196">
            <v>118.52856918408401</v>
          </cell>
          <cell r="K196">
            <v>149.70072154868299</v>
          </cell>
          <cell r="L196">
            <v>186.83969326461801</v>
          </cell>
          <cell r="N196">
            <v>10.178000000000001</v>
          </cell>
          <cell r="O196">
            <v>11.727</v>
          </cell>
          <cell r="P196">
            <v>13.955</v>
          </cell>
          <cell r="Q196">
            <v>15.896000000000001</v>
          </cell>
          <cell r="R196">
            <v>19.023</v>
          </cell>
          <cell r="S196">
            <v>21.228999999999999</v>
          </cell>
          <cell r="T196">
            <v>22.491</v>
          </cell>
          <cell r="U196">
            <v>25.96</v>
          </cell>
          <cell r="V196">
            <v>28.573</v>
          </cell>
          <cell r="W196">
            <v>29.172029648058</v>
          </cell>
          <cell r="X196">
            <v>30.176918054523998</v>
          </cell>
          <cell r="Y196">
            <v>30.606621481501001</v>
          </cell>
          <cell r="Z196">
            <v>34.299458916184001</v>
          </cell>
          <cell r="AA196">
            <v>36.219024176729</v>
          </cell>
          <cell r="AB196">
            <v>38.734326129411997</v>
          </cell>
          <cell r="AC196">
            <v>40.447912326358001</v>
          </cell>
          <cell r="AD196">
            <v>42.666896288286999</v>
          </cell>
          <cell r="AE196">
            <v>44.854488371035998</v>
          </cell>
          <cell r="AF196">
            <v>48.143778605180003</v>
          </cell>
          <cell r="AG196">
            <v>51.174530000116</v>
          </cell>
        </row>
        <row r="197">
          <cell r="B197" t="str">
            <v>Total shareholders' equity (Pub)</v>
          </cell>
          <cell r="C197" t="str">
            <v>EQ_PUB</v>
          </cell>
          <cell r="D197" t="str">
            <v>USD</v>
          </cell>
          <cell r="G197">
            <v>12.247999999999999</v>
          </cell>
          <cell r="H197">
            <v>1.986</v>
          </cell>
          <cell r="I197">
            <v>-6.2629999999999999</v>
          </cell>
          <cell r="J197">
            <v>83.149282143139004</v>
          </cell>
          <cell r="K197">
            <v>47.436373565670998</v>
          </cell>
          <cell r="L197">
            <v>23.213774763616001</v>
          </cell>
          <cell r="N197">
            <v>8.5150000000000006</v>
          </cell>
          <cell r="O197">
            <v>5.6680000000000001</v>
          </cell>
          <cell r="P197">
            <v>3.3530000000000002</v>
          </cell>
          <cell r="Q197">
            <v>1.986</v>
          </cell>
          <cell r="R197">
            <v>0.32500000000000001</v>
          </cell>
          <cell r="S197">
            <v>-0.752</v>
          </cell>
          <cell r="T197">
            <v>-2.1459999999999999</v>
          </cell>
          <cell r="U197">
            <v>-6.2629999999999999</v>
          </cell>
          <cell r="V197">
            <v>-10.178000000000001</v>
          </cell>
          <cell r="W197">
            <v>103.51056034726599</v>
          </cell>
          <cell r="X197">
            <v>93.573643867388</v>
          </cell>
          <cell r="Y197">
            <v>83.149282143139004</v>
          </cell>
          <cell r="Z197">
            <v>77.507910058763997</v>
          </cell>
          <cell r="AA197">
            <v>68.004225104523002</v>
          </cell>
          <cell r="AB197">
            <v>58.720967164087</v>
          </cell>
          <cell r="AC197">
            <v>47.436373565670998</v>
          </cell>
          <cell r="AD197">
            <v>44.685464513543998</v>
          </cell>
          <cell r="AE197">
            <v>37.625599616411002</v>
          </cell>
          <cell r="AF197">
            <v>31.094179275498</v>
          </cell>
          <cell r="AG197">
            <v>23.213774763616001</v>
          </cell>
        </row>
        <row r="198">
          <cell r="A198" t="str">
            <v>Income Statement</v>
          </cell>
        </row>
        <row r="199">
          <cell r="B199" t="str">
            <v>Provision for income tax</v>
          </cell>
          <cell r="C199" t="str">
            <v>PROV_INC_TAX</v>
          </cell>
          <cell r="D199" t="str">
            <v>USD</v>
          </cell>
          <cell r="G199">
            <v>0</v>
          </cell>
          <cell r="H199">
            <v>-2.7E-2</v>
          </cell>
          <cell r="I199">
            <v>-2.3E-2</v>
          </cell>
          <cell r="J199">
            <v>-4.3999999999999997E-2</v>
          </cell>
          <cell r="K199">
            <v>0</v>
          </cell>
          <cell r="L199">
            <v>0</v>
          </cell>
          <cell r="N199">
            <v>0</v>
          </cell>
          <cell r="O199">
            <v>0</v>
          </cell>
          <cell r="P199">
            <v>-1.2E-2</v>
          </cell>
          <cell r="Q199">
            <v>-1.4999999999999999E-2</v>
          </cell>
          <cell r="R199">
            <v>-7.0000000000000001E-3</v>
          </cell>
          <cell r="S199">
            <v>-2.5999999999999999E-2</v>
          </cell>
          <cell r="T199">
            <v>8.9999999999999993E-3</v>
          </cell>
          <cell r="U199">
            <v>1E-3</v>
          </cell>
          <cell r="V199">
            <v>-4.3999999999999997E-2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</row>
        <row r="200">
          <cell r="B200" t="str">
            <v>Minority interest</v>
          </cell>
          <cell r="C200" t="str">
            <v>INC_MINORITY</v>
          </cell>
          <cell r="D200" t="str">
            <v>USD</v>
          </cell>
        </row>
        <row r="201">
          <cell r="B201" t="str">
            <v>Net income (pre-preferred dividends)</v>
          </cell>
          <cell r="C201" t="str">
            <v>NI_PRE_PREF</v>
          </cell>
          <cell r="D201" t="str">
            <v>USD</v>
          </cell>
          <cell r="G201">
            <v>-21.297000000000001</v>
          </cell>
          <cell r="H201">
            <v>-11.145</v>
          </cell>
          <cell r="I201">
            <v>-10.536</v>
          </cell>
          <cell r="J201">
            <v>-34.350717856861003</v>
          </cell>
          <cell r="K201">
            <v>-35.712908577467999</v>
          </cell>
          <cell r="L201">
            <v>-24.222598802056002</v>
          </cell>
          <cell r="N201">
            <v>-3.9239999999999999</v>
          </cell>
          <cell r="O201">
            <v>-2.8690000000000002</v>
          </cell>
          <cell r="P201">
            <v>-2.407</v>
          </cell>
          <cell r="Q201">
            <v>-1.9450000000000001</v>
          </cell>
          <cell r="R201">
            <v>-2.4009999999999998</v>
          </cell>
          <cell r="S201">
            <v>-1.5660000000000001</v>
          </cell>
          <cell r="T201">
            <v>-1.9970000000000001</v>
          </cell>
          <cell r="U201">
            <v>-4.5720000000000001</v>
          </cell>
          <cell r="V201">
            <v>-5.3179999999999996</v>
          </cell>
          <cell r="W201">
            <v>-8.6714396527339996</v>
          </cell>
          <cell r="X201">
            <v>-9.9369164798770004</v>
          </cell>
          <cell r="Y201">
            <v>-10.424361724249</v>
          </cell>
          <cell r="Z201">
            <v>-5.641372084376</v>
          </cell>
          <cell r="AA201">
            <v>-9.5036849542400006</v>
          </cell>
          <cell r="AB201">
            <v>-9.2832579404360001</v>
          </cell>
          <cell r="AC201">
            <v>-11.284593598416</v>
          </cell>
          <cell r="AD201">
            <v>-2.7509090521270001</v>
          </cell>
          <cell r="AE201">
            <v>-7.059864897133</v>
          </cell>
          <cell r="AF201">
            <v>-6.5314203409139999</v>
          </cell>
          <cell r="AG201">
            <v>-7.8804045118820003</v>
          </cell>
        </row>
        <row r="202">
          <cell r="B202" t="str">
            <v>Preferred dividends</v>
          </cell>
          <cell r="C202" t="str">
            <v>PREF_DIV</v>
          </cell>
          <cell r="D202" t="str">
            <v>USD</v>
          </cell>
        </row>
        <row r="203">
          <cell r="B203" t="str">
            <v>Net income (pre-exceptionals)</v>
          </cell>
          <cell r="C203" t="str">
            <v>NET_EARNING</v>
          </cell>
          <cell r="D203" t="str">
            <v>USD</v>
          </cell>
          <cell r="G203">
            <v>-21.297000000000001</v>
          </cell>
          <cell r="H203">
            <v>-11.145</v>
          </cell>
          <cell r="I203">
            <v>-10.536</v>
          </cell>
          <cell r="J203">
            <v>-34.350717856861003</v>
          </cell>
          <cell r="K203">
            <v>-35.712908577467999</v>
          </cell>
          <cell r="L203">
            <v>-24.222598802056002</v>
          </cell>
          <cell r="N203">
            <v>-3.9239999999999999</v>
          </cell>
          <cell r="O203">
            <v>-2.8690000000000002</v>
          </cell>
          <cell r="P203">
            <v>-2.407</v>
          </cell>
          <cell r="Q203">
            <v>-1.9450000000000001</v>
          </cell>
          <cell r="R203">
            <v>-2.4009999999999998</v>
          </cell>
          <cell r="S203">
            <v>-1.5660000000000001</v>
          </cell>
          <cell r="T203">
            <v>-1.9970000000000001</v>
          </cell>
          <cell r="U203">
            <v>-4.5720000000000001</v>
          </cell>
          <cell r="V203">
            <v>-5.3179999999999996</v>
          </cell>
          <cell r="W203">
            <v>-8.6714396527339996</v>
          </cell>
          <cell r="X203">
            <v>-9.9369164798770004</v>
          </cell>
          <cell r="Y203">
            <v>-10.424361724249</v>
          </cell>
          <cell r="Z203">
            <v>-5.641372084376</v>
          </cell>
          <cell r="AA203">
            <v>-9.5036849542400006</v>
          </cell>
          <cell r="AB203">
            <v>-9.2832579404360001</v>
          </cell>
          <cell r="AC203">
            <v>-11.284593598416</v>
          </cell>
          <cell r="AD203">
            <v>-2.7509090521270001</v>
          </cell>
          <cell r="AE203">
            <v>-7.059864897133</v>
          </cell>
          <cell r="AF203">
            <v>-6.5314203409139999</v>
          </cell>
          <cell r="AG203">
            <v>-7.8804045118820003</v>
          </cell>
        </row>
        <row r="204">
          <cell r="B204" t="str">
            <v>Post-tax exceptionals</v>
          </cell>
          <cell r="C204" t="str">
            <v>TAX_EXC</v>
          </cell>
          <cell r="D204" t="str">
            <v>USD</v>
          </cell>
          <cell r="H204">
            <v>-1.1870000000000001</v>
          </cell>
          <cell r="I204">
            <v>-3.625</v>
          </cell>
          <cell r="J204">
            <v>-24.244683540280999</v>
          </cell>
          <cell r="K204">
            <v>-36.291322397315</v>
          </cell>
          <cell r="L204">
            <v>-43.459268015779998</v>
          </cell>
          <cell r="N204">
            <v>-0.28199999999999997</v>
          </cell>
          <cell r="O204">
            <v>-0.28699999999999998</v>
          </cell>
          <cell r="P204">
            <v>-0.33800000000000002</v>
          </cell>
          <cell r="Q204">
            <v>-0.28000000000000003</v>
          </cell>
          <cell r="R204">
            <v>-0.312</v>
          </cell>
          <cell r="S204">
            <v>-0.43</v>
          </cell>
          <cell r="T204">
            <v>-1.1779999999999999</v>
          </cell>
          <cell r="U204">
            <v>-1.7050000000000001</v>
          </cell>
          <cell r="V204">
            <v>-1.6619999999999999</v>
          </cell>
          <cell r="W204">
            <v>-8.5522706055210005</v>
          </cell>
          <cell r="X204">
            <v>-6.281832490197</v>
          </cell>
          <cell r="Y204">
            <v>-7.7485804445630002</v>
          </cell>
          <cell r="Z204">
            <v>-8.1689924001289995</v>
          </cell>
          <cell r="AA204">
            <v>-8.1915408270889998</v>
          </cell>
          <cell r="AB204">
            <v>-8.7604186228379994</v>
          </cell>
          <cell r="AC204">
            <v>-11.170370547258999</v>
          </cell>
          <cell r="AD204">
            <v>-9.7351692272709993</v>
          </cell>
          <cell r="AE204">
            <v>-9.6960512538519996</v>
          </cell>
          <cell r="AF204">
            <v>-10.407086600754999</v>
          </cell>
          <cell r="AG204">
            <v>-13.620960933903</v>
          </cell>
        </row>
        <row r="205">
          <cell r="B205" t="str">
            <v>Net income (post-exceptionals)</v>
          </cell>
          <cell r="C205" t="str">
            <v>NET_INC</v>
          </cell>
          <cell r="D205" t="str">
            <v>USD</v>
          </cell>
          <cell r="G205">
            <v>-21.297000000000001</v>
          </cell>
          <cell r="H205">
            <v>-12.332000000000001</v>
          </cell>
          <cell r="I205">
            <v>-14.161</v>
          </cell>
          <cell r="J205">
            <v>-58.595401397141998</v>
          </cell>
          <cell r="K205">
            <v>-72.004230974782999</v>
          </cell>
          <cell r="L205">
            <v>-67.681866817835996</v>
          </cell>
          <cell r="N205">
            <v>-4.2060000000000004</v>
          </cell>
          <cell r="O205">
            <v>-3.1560000000000001</v>
          </cell>
          <cell r="P205">
            <v>-2.7450000000000001</v>
          </cell>
          <cell r="Q205">
            <v>-2.2250000000000001</v>
          </cell>
          <cell r="R205">
            <v>-2.7130000000000001</v>
          </cell>
          <cell r="S205">
            <v>-1.996</v>
          </cell>
          <cell r="T205">
            <v>-3.1749999999999998</v>
          </cell>
          <cell r="U205">
            <v>-6.2770000000000001</v>
          </cell>
          <cell r="V205">
            <v>-6.98</v>
          </cell>
          <cell r="W205">
            <v>-17.223710258255</v>
          </cell>
          <cell r="X205">
            <v>-16.218748970074</v>
          </cell>
          <cell r="Y205">
            <v>-18.172942168812</v>
          </cell>
          <cell r="Z205">
            <v>-13.810364484505</v>
          </cell>
          <cell r="AA205">
            <v>-17.695225781329</v>
          </cell>
          <cell r="AB205">
            <v>-18.043676563274001</v>
          </cell>
          <cell r="AC205">
            <v>-22.454964145675</v>
          </cell>
          <cell r="AD205">
            <v>-12.486078279398001</v>
          </cell>
          <cell r="AE205">
            <v>-16.755916150985001</v>
          </cell>
          <cell r="AF205">
            <v>-16.938506941667999</v>
          </cell>
          <cell r="AG205">
            <v>-21.501365445785002</v>
          </cell>
        </row>
        <row r="206">
          <cell r="B206" t="str">
            <v>EPS (pre-exceptionals, basic)</v>
          </cell>
          <cell r="C206" t="str">
            <v>EPS</v>
          </cell>
          <cell r="D206" t="str">
            <v>USD</v>
          </cell>
          <cell r="G206">
            <v>-1.096935359258</v>
          </cell>
          <cell r="H206">
            <v>-0.54893365512500003</v>
          </cell>
          <cell r="I206">
            <v>-0.26472361809</v>
          </cell>
          <cell r="J206">
            <v>-0.72010919793100003</v>
          </cell>
          <cell r="K206">
            <v>-0.68764269140400003</v>
          </cell>
          <cell r="L206">
            <v>-0.44194992465799998</v>
          </cell>
          <cell r="N206">
            <v>-0.19327193025700001</v>
          </cell>
          <cell r="O206">
            <v>-0.14130916613300001</v>
          </cell>
          <cell r="P206">
            <v>-0.118553908289</v>
          </cell>
          <cell r="Q206">
            <v>-9.5798650446E-2</v>
          </cell>
          <cell r="R206">
            <v>-6.0326633166000003E-2</v>
          </cell>
          <cell r="S206">
            <v>-3.9346733667999997E-2</v>
          </cell>
          <cell r="T206">
            <v>-5.0175879397000002E-2</v>
          </cell>
          <cell r="U206">
            <v>-0.114874371859</v>
          </cell>
          <cell r="V206">
            <v>-0.12892433755999999</v>
          </cell>
          <cell r="W206">
            <v>-0.179161976296</v>
          </cell>
          <cell r="X206">
            <v>-0.202496667751</v>
          </cell>
          <cell r="Y206">
            <v>-0.20952621632400001</v>
          </cell>
          <cell r="Z206">
            <v>-0.111462373238</v>
          </cell>
          <cell r="AA206">
            <v>-0.1845894357</v>
          </cell>
          <cell r="AB206">
            <v>-0.17725676071400001</v>
          </cell>
          <cell r="AC206">
            <v>-0.21183215865999999</v>
          </cell>
          <cell r="AD206">
            <v>-5.1056119763E-2</v>
          </cell>
          <cell r="AE206">
            <v>-0.12955091613899999</v>
          </cell>
          <cell r="AF206">
            <v>-0.118503476473</v>
          </cell>
          <cell r="AG206">
            <v>-0.14137026530999999</v>
          </cell>
        </row>
        <row r="207">
          <cell r="B207" t="str">
            <v>EPS (pre-exceptionals, diluted)</v>
          </cell>
          <cell r="C207" t="str">
            <v>EPS_FUL_DIL</v>
          </cell>
          <cell r="D207" t="str">
            <v>USD</v>
          </cell>
          <cell r="G207">
            <v>-0.74949850431099996</v>
          </cell>
          <cell r="H207">
            <v>-0.38033648431900002</v>
          </cell>
          <cell r="I207">
            <v>-0.21746130030999999</v>
          </cell>
          <cell r="J207">
            <v>-0.62777424008399996</v>
          </cell>
          <cell r="K207">
            <v>-0.59986137306300003</v>
          </cell>
          <cell r="L207">
            <v>-0.38812999485799998</v>
          </cell>
          <cell r="N207">
            <v>-0.13391120363100001</v>
          </cell>
          <cell r="O207">
            <v>-9.7908064020999996E-2</v>
          </cell>
          <cell r="P207">
            <v>-8.2141760228999994E-2</v>
          </cell>
          <cell r="Q207">
            <v>-6.6375456437999997E-2</v>
          </cell>
          <cell r="R207">
            <v>-4.9200819671999997E-2</v>
          </cell>
          <cell r="S207">
            <v>-3.2090163934E-2</v>
          </cell>
          <cell r="T207">
            <v>-4.0922131148000002E-2</v>
          </cell>
          <cell r="U207">
            <v>-9.6455696202999999E-2</v>
          </cell>
          <cell r="V207">
            <v>-0.10886609756600001</v>
          </cell>
          <cell r="W207">
            <v>-0.154847136656</v>
          </cell>
          <cell r="X207">
            <v>-0.175340846977</v>
          </cell>
          <cell r="Y207">
            <v>-0.18176088177499999</v>
          </cell>
          <cell r="Z207">
            <v>-9.6910235935000005E-2</v>
          </cell>
          <cell r="AA207">
            <v>-0.16084623312400001</v>
          </cell>
          <cell r="AB207">
            <v>-0.154793684944</v>
          </cell>
          <cell r="AC207">
            <v>-0.18538419355999999</v>
          </cell>
          <cell r="AD207">
            <v>-4.4744703811999999E-2</v>
          </cell>
          <cell r="AE207">
            <v>-0.113694752754</v>
          </cell>
          <cell r="AF207">
            <v>-0.104143049886</v>
          </cell>
          <cell r="AG207">
            <v>-0.124408425819</v>
          </cell>
        </row>
        <row r="208">
          <cell r="B208" t="str">
            <v>EPS (post-exceptionals, basic)</v>
          </cell>
          <cell r="C208" t="str">
            <v>EPS_POST_BASIC</v>
          </cell>
          <cell r="D208" t="str">
            <v>USD</v>
          </cell>
          <cell r="G208">
            <v>-1.096935359258</v>
          </cell>
          <cell r="H208">
            <v>-0.60739792148899996</v>
          </cell>
          <cell r="I208">
            <v>-0.35580402010099998</v>
          </cell>
          <cell r="J208">
            <v>-1.2283611561879999</v>
          </cell>
          <cell r="K208">
            <v>-1.3864225892599999</v>
          </cell>
          <cell r="L208">
            <v>-1.234879716469</v>
          </cell>
          <cell r="N208">
            <v>-0.20716150322599999</v>
          </cell>
          <cell r="O208">
            <v>-0.15544500812699999</v>
          </cell>
          <cell r="P208">
            <v>-0.13520169433099999</v>
          </cell>
          <cell r="Q208">
            <v>-0.10958971580599999</v>
          </cell>
          <cell r="R208">
            <v>-6.8165829146000001E-2</v>
          </cell>
          <cell r="S208">
            <v>-5.0150753769000002E-2</v>
          </cell>
          <cell r="T208">
            <v>-7.9773869346999995E-2</v>
          </cell>
          <cell r="U208">
            <v>-0.15771356783900001</v>
          </cell>
          <cell r="V208">
            <v>-0.169216223424</v>
          </cell>
          <cell r="W208">
            <v>-0.35586178219499998</v>
          </cell>
          <cell r="X208">
            <v>-0.33050923072400001</v>
          </cell>
          <cell r="Y208">
            <v>-0.36527011560400002</v>
          </cell>
          <cell r="Z208">
            <v>-0.27286553301200001</v>
          </cell>
          <cell r="AA208">
            <v>-0.34369318398999998</v>
          </cell>
          <cell r="AB208">
            <v>-0.34453030170100002</v>
          </cell>
          <cell r="AC208">
            <v>-0.4215201448</v>
          </cell>
          <cell r="AD208">
            <v>-0.23173819850800001</v>
          </cell>
          <cell r="AE208">
            <v>-0.30747674633200001</v>
          </cell>
          <cell r="AF208">
            <v>-0.30732549033399997</v>
          </cell>
          <cell r="AG208">
            <v>-0.38572305939500001</v>
          </cell>
        </row>
        <row r="209">
          <cell r="B209" t="str">
            <v>EPS (post-exceptionals, diluted)</v>
          </cell>
          <cell r="C209" t="str">
            <v>FULLY_DIL_EPS</v>
          </cell>
          <cell r="D209" t="str">
            <v>USD</v>
          </cell>
          <cell r="G209">
            <v>-0.74949850431099996</v>
          </cell>
          <cell r="H209">
            <v>-0.42084428215500003</v>
          </cell>
          <cell r="I209">
            <v>-0.29228070175400001</v>
          </cell>
          <cell r="J209">
            <v>-1.0708563278879999</v>
          </cell>
          <cell r="K209">
            <v>-1.2094382277819999</v>
          </cell>
          <cell r="L209">
            <v>-1.084498109995</v>
          </cell>
          <cell r="N209">
            <v>-0.14353479165999999</v>
          </cell>
          <cell r="O209">
            <v>-0.107702283043</v>
          </cell>
          <cell r="P209">
            <v>-9.3676415383999997E-2</v>
          </cell>
          <cell r="Q209">
            <v>-7.5930792068999997E-2</v>
          </cell>
          <cell r="R209">
            <v>-5.5594262295000002E-2</v>
          </cell>
          <cell r="S209">
            <v>-4.0901639343999999E-2</v>
          </cell>
          <cell r="T209">
            <v>-6.506147541E-2</v>
          </cell>
          <cell r="U209">
            <v>-0.132426160338</v>
          </cell>
          <cell r="V209">
            <v>-0.14288931196099999</v>
          </cell>
          <cell r="W209">
            <v>-0.30756625461199999</v>
          </cell>
          <cell r="X209">
            <v>-0.28618628193899998</v>
          </cell>
          <cell r="Y209">
            <v>-0.31686640203200001</v>
          </cell>
          <cell r="Z209">
            <v>-0.23724116412099999</v>
          </cell>
          <cell r="AA209">
            <v>-0.29948492873100002</v>
          </cell>
          <cell r="AB209">
            <v>-0.30086928566400001</v>
          </cell>
          <cell r="AC209">
            <v>-0.36889192182699998</v>
          </cell>
          <cell r="AD209">
            <v>-0.203091365</v>
          </cell>
          <cell r="AE209">
            <v>-0.26984365447699998</v>
          </cell>
          <cell r="AF209">
            <v>-0.27008333277500002</v>
          </cell>
          <cell r="AG209">
            <v>-0.33944336537999997</v>
          </cell>
        </row>
        <row r="210">
          <cell r="B210" t="str">
            <v>Common dividends paid</v>
          </cell>
          <cell r="C210" t="str">
            <v>COMMON_DIV_PAID</v>
          </cell>
          <cell r="D210" t="str">
            <v>USD</v>
          </cell>
        </row>
        <row r="211">
          <cell r="B211" t="str">
            <v>DPS, dividend per share</v>
          </cell>
          <cell r="C211" t="str">
            <v>DPS</v>
          </cell>
          <cell r="D211" t="str">
            <v>USD</v>
          </cell>
        </row>
        <row r="212">
          <cell r="B212" t="str">
            <v>Weighted average shares outstanding, basic</v>
          </cell>
          <cell r="C212" t="str">
            <v>SH</v>
          </cell>
          <cell r="G212">
            <v>19.414999999999999</v>
          </cell>
          <cell r="H212">
            <v>20.303000000000001</v>
          </cell>
          <cell r="I212">
            <v>39.799999999999997</v>
          </cell>
          <cell r="J212">
            <v>47.702095675967001</v>
          </cell>
          <cell r="K212">
            <v>51.935269615882</v>
          </cell>
          <cell r="L212">
            <v>54.808469128767001</v>
          </cell>
          <cell r="N212">
            <v>20.303000000000001</v>
          </cell>
          <cell r="O212">
            <v>20.303000000000001</v>
          </cell>
          <cell r="P212">
            <v>20.303000000000001</v>
          </cell>
          <cell r="Q212">
            <v>20.303000000000001</v>
          </cell>
          <cell r="R212">
            <v>39.799999999999997</v>
          </cell>
          <cell r="S212">
            <v>39.799999999999997</v>
          </cell>
          <cell r="T212">
            <v>39.799999999999997</v>
          </cell>
          <cell r="U212">
            <v>39.799999999999997</v>
          </cell>
          <cell r="V212">
            <v>41.249000000000002</v>
          </cell>
          <cell r="W212">
            <v>48.4</v>
          </cell>
          <cell r="X212">
            <v>49.072000000000003</v>
          </cell>
          <cell r="Y212">
            <v>49.752063999999997</v>
          </cell>
          <cell r="Z212">
            <v>50.612344960000001</v>
          </cell>
          <cell r="AA212">
            <v>51.485530134400001</v>
          </cell>
          <cell r="AB212">
            <v>52.371813086415997</v>
          </cell>
          <cell r="AC212">
            <v>53.271390282711998</v>
          </cell>
          <cell r="AD212">
            <v>53.880104185538997</v>
          </cell>
          <cell r="AE212">
            <v>54.494905227395002</v>
          </cell>
          <cell r="AF212">
            <v>55.115854279669001</v>
          </cell>
          <cell r="AG212">
            <v>55.743012822464998</v>
          </cell>
        </row>
        <row r="213">
          <cell r="B213" t="str">
            <v>Diluted average shares outstanding (mn)</v>
          </cell>
          <cell r="C213" t="str">
            <v>DILUTE_SHARES</v>
          </cell>
          <cell r="G213">
            <v>28.414999999999999</v>
          </cell>
          <cell r="H213">
            <v>29.303000000000001</v>
          </cell>
          <cell r="I213">
            <v>48.45</v>
          </cell>
          <cell r="J213">
            <v>54.718266</v>
          </cell>
          <cell r="K213">
            <v>59.535269615882001</v>
          </cell>
          <cell r="L213">
            <v>62.408469128767003</v>
          </cell>
          <cell r="N213">
            <v>29.303000000000001</v>
          </cell>
          <cell r="O213">
            <v>29.303000000000001</v>
          </cell>
          <cell r="P213">
            <v>29.303000000000001</v>
          </cell>
          <cell r="Q213">
            <v>29.303000000000001</v>
          </cell>
          <cell r="R213">
            <v>48.8</v>
          </cell>
          <cell r="S213">
            <v>48.8</v>
          </cell>
          <cell r="T213">
            <v>48.8</v>
          </cell>
          <cell r="U213">
            <v>47.4</v>
          </cell>
          <cell r="V213">
            <v>48.848999999999997</v>
          </cell>
          <cell r="W213">
            <v>56</v>
          </cell>
          <cell r="X213">
            <v>56.671999999999997</v>
          </cell>
          <cell r="Y213">
            <v>57.352063999999999</v>
          </cell>
          <cell r="Z213">
            <v>58.212344960000003</v>
          </cell>
          <cell r="AA213">
            <v>59.085530134400003</v>
          </cell>
          <cell r="AB213">
            <v>59.971813086415999</v>
          </cell>
          <cell r="AC213">
            <v>60.871390282711999</v>
          </cell>
          <cell r="AD213">
            <v>61.480104185538998</v>
          </cell>
          <cell r="AE213">
            <v>62.094905227395003</v>
          </cell>
          <cell r="AF213">
            <v>62.715854279669003</v>
          </cell>
          <cell r="AG213">
            <v>63.343012822464999</v>
          </cell>
        </row>
        <row r="214">
          <cell r="B214" t="str">
            <v>Period-end shares outstanding</v>
          </cell>
          <cell r="C214" t="str">
            <v>NON_OP_ADD</v>
          </cell>
          <cell r="G214">
            <v>28.414999999999999</v>
          </cell>
          <cell r="H214">
            <v>29.303000000000001</v>
          </cell>
          <cell r="I214">
            <v>48.45</v>
          </cell>
          <cell r="J214">
            <v>54.718266</v>
          </cell>
          <cell r="K214">
            <v>59.535269615882001</v>
          </cell>
          <cell r="L214">
            <v>62.408469128767003</v>
          </cell>
          <cell r="N214">
            <v>29.303000000000001</v>
          </cell>
          <cell r="O214">
            <v>29.303000000000001</v>
          </cell>
          <cell r="P214">
            <v>29.303000000000001</v>
          </cell>
          <cell r="Q214">
            <v>29.303000000000001</v>
          </cell>
          <cell r="R214">
            <v>48.8</v>
          </cell>
          <cell r="S214">
            <v>48.8</v>
          </cell>
          <cell r="T214">
            <v>48.8</v>
          </cell>
          <cell r="U214">
            <v>47.4</v>
          </cell>
          <cell r="V214">
            <v>48.848999999999997</v>
          </cell>
          <cell r="W214">
            <v>56</v>
          </cell>
          <cell r="X214">
            <v>56.671999999999997</v>
          </cell>
          <cell r="Y214">
            <v>57.352063999999999</v>
          </cell>
          <cell r="Z214">
            <v>58.212344960000003</v>
          </cell>
          <cell r="AA214">
            <v>59.085530134400003</v>
          </cell>
          <cell r="AB214">
            <v>59.971813086415999</v>
          </cell>
          <cell r="AC214">
            <v>60.871390282711999</v>
          </cell>
          <cell r="AD214">
            <v>61.480104185538998</v>
          </cell>
          <cell r="AE214">
            <v>62.094905227395003</v>
          </cell>
          <cell r="AF214">
            <v>62.715854279669003</v>
          </cell>
          <cell r="AG214">
            <v>63.343012822464999</v>
          </cell>
        </row>
        <row r="215">
          <cell r="A215" t="str">
            <v>Additional Income Statement Items</v>
          </cell>
        </row>
        <row r="216">
          <cell r="B216" t="str">
            <v>Marginal tax rate</v>
          </cell>
          <cell r="C216" t="str">
            <v>MARGIN_TAX_RATE</v>
          </cell>
          <cell r="T216">
            <v>4.4865403789999996E-3</v>
          </cell>
          <cell r="U216">
            <v>2.1867483099999999E-4</v>
          </cell>
        </row>
        <row r="217">
          <cell r="A217" t="str">
            <v>ESO</v>
          </cell>
        </row>
        <row r="218">
          <cell r="B218" t="str">
            <v>Fair value of grant</v>
          </cell>
          <cell r="C218" t="str">
            <v>FV_GRANT</v>
          </cell>
          <cell r="D218" t="str">
            <v>USD</v>
          </cell>
        </row>
        <row r="219">
          <cell r="B219" t="str">
            <v>ESO expense (post-tax)</v>
          </cell>
          <cell r="C219" t="str">
            <v>ESO_POST_TAX</v>
          </cell>
          <cell r="D219" t="str">
            <v>USD</v>
          </cell>
        </row>
        <row r="220">
          <cell r="B220" t="str">
            <v>EPS (excl. ESO expense, basic)</v>
          </cell>
          <cell r="C220" t="str">
            <v>EPS_EX_ESO_B</v>
          </cell>
          <cell r="D220" t="str">
            <v>USD</v>
          </cell>
        </row>
        <row r="221">
          <cell r="B221" t="str">
            <v>EPS (excl. ESO expense, diluted)</v>
          </cell>
          <cell r="C221" t="str">
            <v>EPS_EX_ESO_D</v>
          </cell>
          <cell r="D221" t="str">
            <v>USD</v>
          </cell>
        </row>
        <row r="222">
          <cell r="B222" t="str">
            <v>Year that ESO expense takes effect</v>
          </cell>
          <cell r="C222" t="str">
            <v>ESO_YEAR</v>
          </cell>
        </row>
        <row r="223">
          <cell r="A223" t="str">
            <v>Balance Sheet</v>
          </cell>
        </row>
        <row r="224">
          <cell r="B224" t="str">
            <v>BVPS, book value per share</v>
          </cell>
          <cell r="C224" t="str">
            <v>BVPS</v>
          </cell>
          <cell r="D224" t="str">
            <v>USD</v>
          </cell>
          <cell r="H224">
            <v>6.7774630584000004E-2</v>
          </cell>
          <cell r="I224">
            <v>-0.12926728586200001</v>
          </cell>
          <cell r="J224">
            <v>1.5195891284850001</v>
          </cell>
          <cell r="K224">
            <v>0.79677767265900001</v>
          </cell>
          <cell r="L224">
            <v>0.371965136907</v>
          </cell>
          <cell r="N224">
            <v>0.29058458178300001</v>
          </cell>
          <cell r="O224">
            <v>0.19342729413400001</v>
          </cell>
          <cell r="P224">
            <v>0.114425144183</v>
          </cell>
          <cell r="Q224">
            <v>6.7774630584000004E-2</v>
          </cell>
          <cell r="R224">
            <v>6.6598360660000003E-3</v>
          </cell>
          <cell r="S224">
            <v>-1.5409836066E-2</v>
          </cell>
          <cell r="T224">
            <v>-4.3975409835999998E-2</v>
          </cell>
          <cell r="U224">
            <v>-0.13213080168800001</v>
          </cell>
          <cell r="V224">
            <v>-0.20835636348700001</v>
          </cell>
          <cell r="W224">
            <v>1.8484028633439999</v>
          </cell>
          <cell r="X224">
            <v>1.651144195853</v>
          </cell>
          <cell r="Y224">
            <v>1.4498045291470001</v>
          </cell>
          <cell r="Z224">
            <v>1.3314686105160001</v>
          </cell>
          <cell r="AA224">
            <v>1.1509455013750001</v>
          </cell>
          <cell r="AB224">
            <v>0.97914276961199997</v>
          </cell>
          <cell r="AC224">
            <v>0.77928848586099997</v>
          </cell>
          <cell r="AD224">
            <v>0.72682805446599996</v>
          </cell>
          <cell r="AE224">
            <v>0.60593698434099996</v>
          </cell>
          <cell r="AF224">
            <v>0.49579455837199998</v>
          </cell>
          <cell r="AG224">
            <v>0.366477275539</v>
          </cell>
        </row>
        <row r="225">
          <cell r="A225" t="str">
            <v>Additional Balance Sheet Items</v>
          </cell>
        </row>
        <row r="226">
          <cell r="B226" t="str">
            <v>Total repurchase authorization</v>
          </cell>
          <cell r="C226" t="str">
            <v>REPUR_TOT_AUTH</v>
          </cell>
          <cell r="D226" t="str">
            <v>USD</v>
          </cell>
          <cell r="E226">
            <v>0</v>
          </cell>
        </row>
        <row r="227">
          <cell r="B227" t="str">
            <v>Remaining repurchase authorization</v>
          </cell>
          <cell r="C227" t="str">
            <v>REPUR_REMAINING</v>
          </cell>
          <cell r="D227" t="str">
            <v>USD</v>
          </cell>
          <cell r="E227">
            <v>0</v>
          </cell>
        </row>
        <row r="228">
          <cell r="B228" t="str">
            <v>Suspended repurchase authorization</v>
          </cell>
          <cell r="C228" t="str">
            <v>REPUR_SUSPENDED</v>
          </cell>
          <cell r="D228" t="str">
            <v>USD</v>
          </cell>
          <cell r="E228">
            <v>0</v>
          </cell>
        </row>
        <row r="229">
          <cell r="B229" t="str">
            <v>Shares repurchased during period</v>
          </cell>
          <cell r="C229" t="str">
            <v>REPUR_ACTUAL</v>
          </cell>
          <cell r="D229" t="str">
            <v>USD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</row>
        <row r="230">
          <cell r="A230" t="str">
            <v>Cash Flow Statement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str">
            <v>USD</v>
          </cell>
          <cell r="H231">
            <v>-12.332000000000001</v>
          </cell>
          <cell r="I231">
            <v>-14.161</v>
          </cell>
          <cell r="J231">
            <v>-58.595401397141998</v>
          </cell>
          <cell r="K231">
            <v>-72.004230974782999</v>
          </cell>
          <cell r="L231">
            <v>-67.681866817835996</v>
          </cell>
          <cell r="N231">
            <v>-4.2060000000000004</v>
          </cell>
          <cell r="O231">
            <v>-3.1560000000000001</v>
          </cell>
          <cell r="P231">
            <v>-2.7450000000000001</v>
          </cell>
          <cell r="Q231">
            <v>-2.2250000000000001</v>
          </cell>
          <cell r="R231">
            <v>-2.7130000000000001</v>
          </cell>
          <cell r="S231">
            <v>-1.996</v>
          </cell>
          <cell r="T231">
            <v>-3.1749999999999998</v>
          </cell>
          <cell r="U231">
            <v>-6.2770000000000001</v>
          </cell>
          <cell r="V231">
            <v>-6.98</v>
          </cell>
          <cell r="W231">
            <v>-17.223710258255</v>
          </cell>
          <cell r="X231">
            <v>-16.218748970074</v>
          </cell>
          <cell r="Y231">
            <v>-18.172942168812</v>
          </cell>
          <cell r="Z231">
            <v>-13.810364484505</v>
          </cell>
          <cell r="AA231">
            <v>-17.695225781329</v>
          </cell>
          <cell r="AB231">
            <v>-18.043676563274001</v>
          </cell>
          <cell r="AC231">
            <v>-22.454964145675</v>
          </cell>
          <cell r="AD231">
            <v>-12.486078279398001</v>
          </cell>
          <cell r="AE231">
            <v>-16.755916150985001</v>
          </cell>
          <cell r="AF231">
            <v>-16.938506941667999</v>
          </cell>
          <cell r="AG231">
            <v>-21.501365445785002</v>
          </cell>
        </row>
        <row r="232">
          <cell r="A232" t="str">
            <v>Other Items</v>
          </cell>
        </row>
        <row r="233">
          <cell r="B233" t="str">
            <v>Beta</v>
          </cell>
          <cell r="C233" t="str">
            <v>BETA_ANALYST</v>
          </cell>
          <cell r="E233">
            <v>1.2</v>
          </cell>
        </row>
        <row r="234">
          <cell r="B234" t="str">
            <v>Market equity risk premium</v>
          </cell>
          <cell r="C234" t="str">
            <v>MKT_EQ_RISK_PREM</v>
          </cell>
          <cell r="E234">
            <v>0.08</v>
          </cell>
        </row>
        <row r="235">
          <cell r="B235" t="str">
            <v>Risk-free rate</v>
          </cell>
          <cell r="C235" t="str">
            <v>RISK_FR_RATE</v>
          </cell>
          <cell r="E235">
            <v>3.5000000000000003E-2</v>
          </cell>
        </row>
      </sheetData>
      <sheetData sheetId="18">
        <row r="1">
          <cell r="A1" t="str">
            <v>286de8ac-7724-4f93-89cf-c62c8d49c7fe</v>
          </cell>
        </row>
        <row r="2">
          <cell r="A2" t="str">
            <v>Z:\My Documents\[OPWR trial model.xlsx]OPWR_Validation_Sheet</v>
          </cell>
        </row>
        <row r="7">
          <cell r="A7" t="str">
            <v>Scalar|||208011851|||ISSR|||CURRENCY_ISO|||False|||</v>
          </cell>
          <cell r="C7" t="str">
            <v>V_KEYWORD_ISSR_208011851_CURRENCY_ISO</v>
          </cell>
        </row>
        <row r="9">
          <cell r="A9" t="str">
            <v>Scalar|||208011851|||ISSR|||MA_PROB|||False|||</v>
          </cell>
          <cell r="C9" t="str">
            <v>V_KEYWORD_ISSR_208011851_MA_PROB</v>
          </cell>
        </row>
        <row r="11">
          <cell r="A11" t="str">
            <v>Vector|||208011851|||ISSR|||SALES|||False|||</v>
          </cell>
          <cell r="C11" t="str">
            <v>V_KEYWORD_ISSR_208011851_SALES</v>
          </cell>
        </row>
        <row r="12">
          <cell r="A12" t="str">
            <v>Vector|||208011851|||ISSR|||COST_GD_SD|||False|||</v>
          </cell>
          <cell r="C12" t="str">
            <v>V_KEYWORD_ISSR_208011851_COST_GD_SD</v>
          </cell>
        </row>
        <row r="13">
          <cell r="A13" t="str">
            <v>Vector|||208011851|||ISSR|||SEL_GL_AD|||False|||</v>
          </cell>
          <cell r="C13" t="str">
            <v>V_KEYWORD_ISSR_208011851_SEL_GL_AD</v>
          </cell>
        </row>
        <row r="14">
          <cell r="A14" t="str">
            <v>Vector|||208011851|||ISSR|||OP_COST|||False|||</v>
          </cell>
          <cell r="C14" t="str">
            <v>V_KEYWORD_ISSR_208011851_OP_COST</v>
          </cell>
        </row>
        <row r="15">
          <cell r="A15" t="str">
            <v>Vector|||208011851|||ISSR|||RD_EXP|||False|||</v>
          </cell>
          <cell r="C15" t="str">
            <v>V_KEYWORD_ISSR_208011851_RD_EXP</v>
          </cell>
        </row>
        <row r="16">
          <cell r="A16" t="str">
            <v>Vector|||208011851|||ISSR|||ESO_PRE_TAX|||False|||</v>
          </cell>
          <cell r="C16" t="str">
            <v>V_KEYWORD_ISSR_208011851_ESO_PRE_TAX</v>
          </cell>
        </row>
        <row r="17">
          <cell r="A17" t="str">
            <v>Vector|||208011851|||ISSR|||OTH_OP_INC_EXP|||False|||</v>
          </cell>
          <cell r="C17" t="str">
            <v>V_KEYWORD_ISSR_208011851_OTH_OP_INC_EXP</v>
          </cell>
        </row>
        <row r="18">
          <cell r="A18" t="str">
            <v>Vector|||208011851|||ISSR|||TOT_OPS_EXP_DDA|||False|||</v>
          </cell>
          <cell r="C18" t="str">
            <v>V_KEYWORD_ISSR_208011851_TOT_OPS_EXP_DDA</v>
          </cell>
        </row>
        <row r="19">
          <cell r="A19" t="str">
            <v>Vector|||208011851|||ISSR|||TOT_OPS_EXP|||False|||</v>
          </cell>
          <cell r="C19" t="str">
            <v>V_KEYWORD_ISSR_208011851_TOT_OPS_EXP</v>
          </cell>
        </row>
        <row r="20">
          <cell r="A20" t="str">
            <v>Vector|||208011851|||ISSR|||EBITDA_CALC|||False|||</v>
          </cell>
          <cell r="C20" t="str">
            <v>V_KEYWORD_ISSR_208011851_EBITDA_CALC</v>
          </cell>
        </row>
        <row r="21">
          <cell r="A21" t="str">
            <v>Vector|||208011851|||ISSR|||DEPREC|||False|||</v>
          </cell>
          <cell r="C21" t="str">
            <v>V_KEYWORD_ISSR_208011851_DEPREC</v>
          </cell>
        </row>
        <row r="22">
          <cell r="A22" t="str">
            <v>Vector|||208011851|||ISSR|||GOODWILL_AMORT|||False|||</v>
          </cell>
          <cell r="C22" t="str">
            <v>V_KEYWORD_ISSR_208011851_GOODWILL_AMORT</v>
          </cell>
        </row>
        <row r="23">
          <cell r="A23" t="str">
            <v>Vector|||208011851|||ISSR|||EBIT|||False|||</v>
          </cell>
          <cell r="C23" t="str">
            <v>V_KEYWORD_ISSR_208011851_EBIT</v>
          </cell>
        </row>
        <row r="24">
          <cell r="A24" t="str">
            <v>Vector|||208011851|||ISSR|||INT_INC_IND|||False|||</v>
          </cell>
          <cell r="C24" t="str">
            <v>V_KEYWORD_ISSR_208011851_INT_INC_IND</v>
          </cell>
        </row>
        <row r="25">
          <cell r="A25" t="str">
            <v>Vector|||208011851|||ISSR|||INT_EXP_IND|||False|||</v>
          </cell>
          <cell r="C25" t="str">
            <v>V_KEYWORD_ISSR_208011851_INT_EXP_IND</v>
          </cell>
        </row>
        <row r="26">
          <cell r="A26" t="str">
            <v>Vector|||208011851|||ISSR|||NET_INT_EXP|||False|||</v>
          </cell>
          <cell r="C26" t="str">
            <v>V_KEYWORD_ISSR_208011851_NET_INT_EXP</v>
          </cell>
        </row>
        <row r="27">
          <cell r="A27" t="str">
            <v>Vector|||208011851|||ISSR|||ASSOCIATE|||False|||</v>
          </cell>
          <cell r="C27" t="str">
            <v>V_KEYWORD_ISSR_208011851_ASSOCIATE</v>
          </cell>
        </row>
        <row r="28">
          <cell r="A28" t="str">
            <v>Vector|||208011851|||ISSR|||PROFIT_ON_DISP|||False|||</v>
          </cell>
          <cell r="C28" t="str">
            <v>V_KEYWORD_ISSR_208011851_PROFIT_ON_DISP</v>
          </cell>
        </row>
        <row r="29">
          <cell r="A29" t="str">
            <v>Vector|||208011851|||ISSR|||OTH_COST_INC|||False|||</v>
          </cell>
          <cell r="C29" t="str">
            <v>V_KEYWORD_ISSR_208011851_OTH_COST_INC</v>
          </cell>
        </row>
        <row r="30">
          <cell r="A30" t="str">
            <v>Vector|||208011851|||ISSR|||PT_PROF|||False|||</v>
          </cell>
          <cell r="C30" t="str">
            <v>V_KEYWORD_ISSR_208011851_PT_PROF</v>
          </cell>
        </row>
        <row r="32">
          <cell r="A32" t="str">
            <v>Vector|||208011851|||ISSR|||ORG_REV_GRTH|||False|||</v>
          </cell>
          <cell r="C32" t="str">
            <v>V_KEYWORD_ISSR_208011851_ORG_REV_GRTH</v>
          </cell>
        </row>
        <row r="33">
          <cell r="A33" t="str">
            <v>Vector|||208011851|||ISSR|||LEASE_PAY|||False|||</v>
          </cell>
          <cell r="C33" t="str">
            <v>V_KEYWORD_ISSR_208011851_LEASE_PAY</v>
          </cell>
        </row>
        <row r="34">
          <cell r="A34" t="str">
            <v>Vector|||208011851|||ISSR|||LEASE_DEEM_INT|||False|||</v>
          </cell>
          <cell r="C34" t="str">
            <v>V_KEYWORD_ISSR_208011851_LEASE_DEEM_INT</v>
          </cell>
        </row>
        <row r="35">
          <cell r="A35" t="str">
            <v>Vector|||208011851|||ISSR|||LEASE_DEEM_DEPR|||False|||</v>
          </cell>
          <cell r="C35" t="str">
            <v>V_KEYWORD_ISSR_208011851_LEASE_DEEM_DEPR</v>
          </cell>
        </row>
        <row r="36">
          <cell r="A36" t="str">
            <v>Vector|||208011851|||ISSR|||NET_INT_CH|||False|||</v>
          </cell>
          <cell r="C36" t="str">
            <v>V_KEYWORD_ISSR_208011851_NET_INT_CH</v>
          </cell>
        </row>
        <row r="37">
          <cell r="A37" t="str">
            <v>Vector|||208011851|||ISSR|||ASSOCIATE_OP|||False|||</v>
          </cell>
          <cell r="C37" t="str">
            <v>V_KEYWORD_ISSR_208011851_ASSOCIATE_OP</v>
          </cell>
        </row>
        <row r="39">
          <cell r="A39" t="str">
            <v>Vector|||208011851|||ISSR|||CASH_EQ|||False|||</v>
          </cell>
          <cell r="C39" t="str">
            <v>V_KEYWORD_ISSR_208011851_CASH_EQ</v>
          </cell>
        </row>
        <row r="40">
          <cell r="A40" t="str">
            <v>Vector|||208011851|||ISSR|||DEBTORS|||False|||</v>
          </cell>
          <cell r="C40" t="str">
            <v>V_KEYWORD_ISSR_208011851_DEBTORS</v>
          </cell>
        </row>
        <row r="41">
          <cell r="A41" t="str">
            <v>Vector|||208011851|||ISSR|||STOCKS|||False|||</v>
          </cell>
          <cell r="C41" t="str">
            <v>V_KEYWORD_ISSR_208011851_STOCKS</v>
          </cell>
        </row>
        <row r="42">
          <cell r="A42" t="str">
            <v>Vector|||208011851|||ISSR|||OTH_CUR_ASS|||False|||</v>
          </cell>
          <cell r="C42" t="str">
            <v>V_KEYWORD_ISSR_208011851_OTH_CUR_ASS</v>
          </cell>
        </row>
        <row r="43">
          <cell r="A43" t="str">
            <v>Vector|||208011851|||ISSR|||CUR_ASS|||False|||</v>
          </cell>
          <cell r="C43" t="str">
            <v>V_KEYWORD_ISSR_208011851_CUR_ASS</v>
          </cell>
        </row>
        <row r="44">
          <cell r="A44" t="str">
            <v>Vector|||208011851|||ISSR|||GR_FIX_ASS|||False|||</v>
          </cell>
          <cell r="C44" t="str">
            <v>V_KEYWORD_ISSR_208011851_GR_FIX_ASS</v>
          </cell>
        </row>
        <row r="45">
          <cell r="A45" t="str">
            <v>Vector|||208011851|||ISSR|||ACC_DDA|||False|||</v>
          </cell>
          <cell r="C45" t="str">
            <v>V_KEYWORD_ISSR_208011851_ACC_DDA</v>
          </cell>
        </row>
        <row r="46">
          <cell r="A46" t="str">
            <v>Vector|||208011851|||ISSR|||NET_FIX_ASS|||False|||</v>
          </cell>
          <cell r="C46" t="str">
            <v>V_KEYWORD_ISSR_208011851_NET_FIX_ASS</v>
          </cell>
        </row>
        <row r="47">
          <cell r="A47" t="str">
            <v>Vector|||208011851|||ISSR|||GR_INTANG|||False|||</v>
          </cell>
          <cell r="C47" t="str">
            <v>V_KEYWORD_ISSR_208011851_GR_INTANG</v>
          </cell>
        </row>
        <row r="48">
          <cell r="A48" t="str">
            <v>Vector|||208011851|||ISSR|||ACC_AMORT|||False|||</v>
          </cell>
          <cell r="C48" t="str">
            <v>V_KEYWORD_ISSR_208011851_ACC_AMORT</v>
          </cell>
        </row>
        <row r="49">
          <cell r="A49" t="str">
            <v>Vector|||208011851|||ISSR|||NET_INTANG|||False|||</v>
          </cell>
          <cell r="C49" t="str">
            <v>V_KEYWORD_ISSR_208011851_NET_INTANG</v>
          </cell>
        </row>
        <row r="50">
          <cell r="A50" t="str">
            <v>Vector|||208011851|||ISSR|||FIX_ASS_INV|||False|||</v>
          </cell>
          <cell r="C50" t="str">
            <v>V_KEYWORD_ISSR_208011851_FIX_ASS_INV</v>
          </cell>
        </row>
        <row r="51">
          <cell r="A51" t="str">
            <v>Vector|||208011851|||ISSR|||INV_SECUR|||False|||</v>
          </cell>
          <cell r="C51" t="str">
            <v>V_KEYWORD_ISSR_208011851_INV_SECUR</v>
          </cell>
        </row>
        <row r="52">
          <cell r="A52" t="str">
            <v>Vector|||208011851|||ISSR|||OTH_LT_ASS|||False|||</v>
          </cell>
          <cell r="C52" t="str">
            <v>V_KEYWORD_ISSR_208011851_OTH_LT_ASS</v>
          </cell>
        </row>
        <row r="53">
          <cell r="A53" t="str">
            <v>Vector|||208011851|||ISSR|||TOT_ASSET|||False|||</v>
          </cell>
          <cell r="C53" t="str">
            <v>V_KEYWORD_ISSR_208011851_TOT_ASSET</v>
          </cell>
        </row>
        <row r="54">
          <cell r="A54" t="str">
            <v>Vector|||208011851|||ISSR|||ACC_PAY_GQ|||False|||</v>
          </cell>
          <cell r="C54" t="str">
            <v>V_KEYWORD_ISSR_208011851_ACC_PAY_GQ</v>
          </cell>
        </row>
        <row r="55">
          <cell r="A55" t="str">
            <v>Vector|||208011851|||ISSR|||SHORT_T_DEBT|||False|||</v>
          </cell>
          <cell r="C55" t="str">
            <v>V_KEYWORD_ISSR_208011851_SHORT_T_DEBT</v>
          </cell>
        </row>
        <row r="56">
          <cell r="A56" t="str">
            <v>Vector|||208011851|||ISSR|||OTH_CUR_LIABS|||False|||</v>
          </cell>
          <cell r="C56" t="str">
            <v>V_KEYWORD_ISSR_208011851_OTH_CUR_LIABS</v>
          </cell>
        </row>
        <row r="57">
          <cell r="A57" t="str">
            <v>Vector|||208011851|||ISSR|||SHORT_TERM_LIABS|||False|||</v>
          </cell>
          <cell r="C57" t="str">
            <v>V_KEYWORD_ISSR_208011851_SHORT_TERM_LIABS</v>
          </cell>
        </row>
        <row r="58">
          <cell r="A58" t="str">
            <v>Vector|||208011851|||ISSR|||TOT_DEF_REV|||False|||</v>
          </cell>
          <cell r="C58" t="str">
            <v>V_KEYWORD_ISSR_208011851_TOT_DEF_REV</v>
          </cell>
        </row>
        <row r="59">
          <cell r="A59" t="str">
            <v>Vector|||208011851|||ISSR|||LT_DEBT|||False|||</v>
          </cell>
          <cell r="C59" t="str">
            <v>V_KEYWORD_ISSR_208011851_LT_DEBT</v>
          </cell>
        </row>
        <row r="60">
          <cell r="A60" t="str">
            <v>Vector|||208011851|||ISSR|||OTH_LT_CRED_GQ|||False|||</v>
          </cell>
          <cell r="C60" t="str">
            <v>V_KEYWORD_ISSR_208011851_OTH_LT_CRED_GQ</v>
          </cell>
        </row>
        <row r="61">
          <cell r="A61" t="str">
            <v>Vector|||208011851|||ISSR|||TOT_LT_LIAB|||False|||</v>
          </cell>
          <cell r="C61" t="str">
            <v>V_KEYWORD_ISSR_208011851_TOT_LT_LIAB</v>
          </cell>
        </row>
        <row r="62">
          <cell r="A62" t="str">
            <v>Vector|||208011851|||ISSR|||TOT_LIAB|||False|||</v>
          </cell>
          <cell r="C62" t="str">
            <v>V_KEYWORD_ISSR_208011851_TOT_LIAB</v>
          </cell>
        </row>
        <row r="63">
          <cell r="A63" t="str">
            <v>Vector|||208011851|||ISSR|||PREF_SH|||False|||</v>
          </cell>
          <cell r="C63" t="str">
            <v>V_KEYWORD_ISSR_208011851_PREF_SH</v>
          </cell>
        </row>
        <row r="64">
          <cell r="A64" t="str">
            <v>Vector|||208011851|||ISSR|||ORD_SH_FUND|||False|||</v>
          </cell>
          <cell r="C64" t="str">
            <v>V_KEYWORD_ISSR_208011851_ORD_SH_FUND</v>
          </cell>
        </row>
        <row r="65">
          <cell r="A65" t="str">
            <v>Vector|||208011851|||ISSR|||MINORITIES|||False|||</v>
          </cell>
          <cell r="C65" t="str">
            <v>V_KEYWORD_ISSR_208011851_MINORITIES</v>
          </cell>
        </row>
        <row r="66">
          <cell r="A66" t="str">
            <v>Vector|||208011851|||ISSR|||EQ|||False|||</v>
          </cell>
          <cell r="C66" t="str">
            <v>V_KEYWORD_ISSR_208011851_EQ</v>
          </cell>
        </row>
        <row r="67">
          <cell r="A67" t="str">
            <v>Vector|||208011851|||ISSR|||TOT_LIAB_EQ|||False|||</v>
          </cell>
          <cell r="C67" t="str">
            <v>V_KEYWORD_ISSR_208011851_TOT_LIAB_EQ</v>
          </cell>
        </row>
        <row r="69">
          <cell r="A69" t="str">
            <v>Vector|||208011851|||ISSR|||NET_DEBT|||False|||</v>
          </cell>
          <cell r="C69" t="str">
            <v>V_KEYWORD_ISSR_208011851_NET_DEBT</v>
          </cell>
        </row>
        <row r="70">
          <cell r="A70" t="str">
            <v>Vector|||208011851|||ISSR|||CAP_LEASES|||False|||</v>
          </cell>
          <cell r="C70" t="str">
            <v>V_KEYWORD_ISSR_208011851_CAP_LEASES</v>
          </cell>
        </row>
        <row r="71">
          <cell r="A71" t="str">
            <v>Vector|||208011851|||ISSR|||DEF_INC_TAX|||False|||</v>
          </cell>
          <cell r="C71" t="str">
            <v>V_KEYWORD_ISSR_208011851_DEF_INC_TAX</v>
          </cell>
        </row>
        <row r="72">
          <cell r="A72" t="str">
            <v>Vector|||208011851|||ISSR|||NET_OP_LOSS_CFWD|||False|||</v>
          </cell>
          <cell r="C72" t="str">
            <v>V_KEYWORD_ISSR_208011851_NET_OP_LOSS_CFWD</v>
          </cell>
        </row>
        <row r="73">
          <cell r="A73" t="str">
            <v>Vector|||208011851|||ISSR|||MV_ASSOCIATES|||False|||</v>
          </cell>
          <cell r="C73" t="str">
            <v>V_KEYWORD_ISSR_208011851_MV_ASSOCIATES</v>
          </cell>
        </row>
        <row r="74">
          <cell r="A74" t="str">
            <v>Vector|||208011851|||ISSR|||NET_DEBT_ADJ|||False|||</v>
          </cell>
          <cell r="C74" t="str">
            <v>V_KEYWORD_ISSR_208011851_NET_DEBT_ADJ</v>
          </cell>
        </row>
        <row r="75">
          <cell r="A75" t="str">
            <v>Vector|||208011851|||ISSR|||CO_BOR_MARGIN|||False|||</v>
          </cell>
          <cell r="C75" t="str">
            <v>V_KEYWORD_ISSR_208011851_CO_BOR_MARGIN</v>
          </cell>
        </row>
        <row r="76">
          <cell r="A76" t="str">
            <v>Vector|||208011851|||ISSR|||UNF_PENS|||False|||</v>
          </cell>
          <cell r="C76" t="str">
            <v>V_KEYWORD_ISSR_208011851_UNF_PENS</v>
          </cell>
        </row>
        <row r="77">
          <cell r="A77" t="str">
            <v>Vector|||208011851|||ISSR|||UNF_PENS_OFF|||False|||</v>
          </cell>
          <cell r="C77" t="str">
            <v>V_KEYWORD_ISSR_208011851_UNF_PENS_OFF</v>
          </cell>
        </row>
        <row r="78">
          <cell r="A78" t="str">
            <v>Vector|||208011851|||ISSR|||UNF_PENS_LIAB_OTH|||False|||</v>
          </cell>
          <cell r="C78" t="str">
            <v>V_KEYWORD_ISSR_208011851_UNF_PENS_LIAB_OTH</v>
          </cell>
        </row>
        <row r="79">
          <cell r="A79" t="str">
            <v>Vector|||208011851|||ISSR|||ADJ_UNF_PENS_GOOD|||False|||</v>
          </cell>
          <cell r="C79" t="str">
            <v>V_KEYWORD_ISSR_208011851_ADJ_UNF_PENS_GOOD</v>
          </cell>
        </row>
        <row r="80">
          <cell r="A80" t="str">
            <v>Vector|||208011851|||ISSR|||OTH_GCI_ADJ|||False|||</v>
          </cell>
          <cell r="C80" t="str">
            <v>V_KEYWORD_ISSR_208011851_OTH_GCI_ADJ</v>
          </cell>
        </row>
        <row r="81">
          <cell r="A81" t="str">
            <v>Vector|||208011851|||ISSR|||GCI_INFL|||False|||</v>
          </cell>
          <cell r="C81" t="str">
            <v>V_KEYWORD_ISSR_208011851_GCI_INFL</v>
          </cell>
        </row>
        <row r="82">
          <cell r="A82" t="str">
            <v>Vector|||208011851|||ISSR|||BAL_MINO_INT|||False|||</v>
          </cell>
          <cell r="C82" t="str">
            <v>V_KEYWORD_ISSR_208011851_BAL_MINO_INT</v>
          </cell>
        </row>
        <row r="84">
          <cell r="A84" t="str">
            <v>Vector|||208011851|||ISSR|||CF_INC_MINORITY|||False|||</v>
          </cell>
          <cell r="C84" t="str">
            <v>V_KEYWORD_ISSR_208011851_CF_INC_MINORITY</v>
          </cell>
        </row>
        <row r="85">
          <cell r="A85" t="str">
            <v>Vector|||208011851|||ISSR|||DEPR_AMORT|||False|||</v>
          </cell>
          <cell r="C85" t="str">
            <v>V_KEYWORD_ISSR_208011851_DEPR_AMORT</v>
          </cell>
        </row>
        <row r="86">
          <cell r="A86" t="str">
            <v>Vector|||208011851|||ISSR|||WORK_CAP|||False|||</v>
          </cell>
          <cell r="C86" t="str">
            <v>V_KEYWORD_ISSR_208011851_WORK_CAP</v>
          </cell>
        </row>
        <row r="87">
          <cell r="A87" t="str">
            <v>Vector|||208011851|||ISSR|||OTH_OP_CF|||False|||</v>
          </cell>
          <cell r="C87" t="str">
            <v>V_KEYWORD_ISSR_208011851_OTH_OP_CF</v>
          </cell>
        </row>
        <row r="88">
          <cell r="A88" t="str">
            <v>Vector|||208011851|||ISSR|||CF_OPS|||False|||</v>
          </cell>
          <cell r="C88" t="str">
            <v>V_KEYWORD_ISSR_208011851_CF_OPS</v>
          </cell>
        </row>
        <row r="89">
          <cell r="A89" t="str">
            <v>Vector|||208011851|||ISSR|||CAPEX|||False|||</v>
          </cell>
          <cell r="C89" t="str">
            <v>V_KEYWORD_ISSR_208011851_CAPEX</v>
          </cell>
        </row>
        <row r="90">
          <cell r="A90" t="str">
            <v>Vector|||208011851|||ISSR|||ACQ|||False|||</v>
          </cell>
          <cell r="C90" t="str">
            <v>V_KEYWORD_ISSR_208011851_ACQ</v>
          </cell>
        </row>
        <row r="91">
          <cell r="A91" t="str">
            <v>Vector|||208011851|||ISSR|||DIVEST|||False|||</v>
          </cell>
          <cell r="C91" t="str">
            <v>V_KEYWORD_ISSR_208011851_DIVEST</v>
          </cell>
        </row>
        <row r="92">
          <cell r="A92" t="str">
            <v>Vector|||208011851|||ISSR|||OTH_INV_CF|||False|||</v>
          </cell>
          <cell r="C92" t="str">
            <v>V_KEYWORD_ISSR_208011851_OTH_INV_CF</v>
          </cell>
        </row>
        <row r="93">
          <cell r="A93" t="str">
            <v>Vector|||208011851|||ISSR|||CF_INV|||False|||</v>
          </cell>
          <cell r="C93" t="str">
            <v>V_KEYWORD_ISSR_208011851_CF_INV</v>
          </cell>
        </row>
        <row r="94">
          <cell r="A94" t="str">
            <v>Vector|||208011851|||ISSR|||DIV_PAID|||False|||</v>
          </cell>
          <cell r="C94" t="str">
            <v>V_KEYWORD_ISSR_208011851_DIV_PAID</v>
          </cell>
        </row>
        <row r="95">
          <cell r="A95" t="str">
            <v>Vector|||208011851|||ISSR|||SH_REPUR|||False|||</v>
          </cell>
          <cell r="C95" t="str">
            <v>V_KEYWORD_ISSR_208011851_SH_REPUR</v>
          </cell>
        </row>
        <row r="96">
          <cell r="A96" t="str">
            <v>Vector|||208011851|||ISSR|||CHG_LT_DEBT|||False|||</v>
          </cell>
          <cell r="C96" t="str">
            <v>V_KEYWORD_ISSR_208011851_CHG_LT_DEBT</v>
          </cell>
        </row>
        <row r="97">
          <cell r="A97" t="str">
            <v>Vector|||208011851|||ISSR|||OTH_FIN_CF|||False|||</v>
          </cell>
          <cell r="C97" t="str">
            <v>V_KEYWORD_ISSR_208011851_OTH_FIN_CF</v>
          </cell>
        </row>
        <row r="98">
          <cell r="A98" t="str">
            <v>Vector|||208011851|||ISSR|||CF_FIN|||False|||</v>
          </cell>
          <cell r="C98" t="str">
            <v>V_KEYWORD_ISSR_208011851_CF_FIN</v>
          </cell>
        </row>
        <row r="99">
          <cell r="A99" t="str">
            <v>Vector|||208011851|||ISSR|||TOT_CF|||False|||</v>
          </cell>
          <cell r="C99" t="str">
            <v>V_KEYWORD_ISSR_208011851_TOT_CF</v>
          </cell>
        </row>
        <row r="101">
          <cell r="A101" t="str">
            <v>Vector|||208011851|||ISSR|||ASSOC_JV_ADDBK|||False|||</v>
          </cell>
          <cell r="C101" t="str">
            <v>V_KEYWORD_ISSR_208011851_ASSOC_JV_ADDBK</v>
          </cell>
        </row>
        <row r="102">
          <cell r="A102" t="str">
            <v>Vector|||208011851|||ISSR|||PL_SALE_ASSETS|||False|||</v>
          </cell>
          <cell r="C102" t="str">
            <v>V_KEYWORD_ISSR_208011851_PL_SALE_ASSETS</v>
          </cell>
        </row>
        <row r="103">
          <cell r="A103" t="str">
            <v>Vector|||208011851|||ISSR|||OTH_NONCASH_ADJ|||False|||</v>
          </cell>
          <cell r="C103" t="str">
            <v>V_KEYWORD_ISSR_208011851_OTH_NONCASH_ADJ</v>
          </cell>
        </row>
        <row r="104">
          <cell r="A104" t="str">
            <v>Vector|||208011851|||ISSR|||OTH_DACF_ADJ|||False|||</v>
          </cell>
          <cell r="C104" t="str">
            <v>V_KEYWORD_ISSR_208011851_OTH_DACF_ADJ</v>
          </cell>
        </row>
        <row r="105">
          <cell r="A105" t="str">
            <v>Vector|||208011851|||ISSR|||CHG_DEF_TAX_CF|||False|||</v>
          </cell>
          <cell r="C105" t="str">
            <v>V_KEYWORD_ISSR_208011851_CHG_DEF_TAX_CF</v>
          </cell>
        </row>
        <row r="106">
          <cell r="A106" t="str">
            <v>Vector|||208011851|||ISSR|||OTH_ADJ_CASH_TAX|||False|||</v>
          </cell>
          <cell r="C106" t="str">
            <v>V_KEYWORD_ISSR_208011851_OTH_ADJ_CASH_TAX</v>
          </cell>
        </row>
        <row r="107">
          <cell r="A107" t="str">
            <v>Vector|||208011851|||ISSR|||CASH_INT_EXP|||False|||</v>
          </cell>
          <cell r="C107" t="str">
            <v>V_KEYWORD_ISSR_208011851_CASH_INT_EXP</v>
          </cell>
        </row>
        <row r="108">
          <cell r="A108" t="str">
            <v>Vector|||208011851|||ISSR|||CASH_TAX_EXP|||False|||</v>
          </cell>
          <cell r="C108" t="str">
            <v>V_KEYWORD_ISSR_208011851_CASH_TAX_EXP</v>
          </cell>
        </row>
        <row r="109">
          <cell r="A109" t="str">
            <v>Vector|||208011851|||ISSR|||DIVDS_ASSOC_JV|||False|||</v>
          </cell>
          <cell r="C109" t="str">
            <v>V_KEYWORD_ISSR_208011851_DIVDS_ASSOC_JV</v>
          </cell>
        </row>
        <row r="110">
          <cell r="A110" t="str">
            <v>Vector|||208011851|||ISSR|||CAPEX_MAINTENANCE|||False|||</v>
          </cell>
          <cell r="C110" t="str">
            <v>V_KEYWORD_ISSR_208011851_CAPEX_MAINTENANCE</v>
          </cell>
        </row>
        <row r="111">
          <cell r="A111" t="str">
            <v>Vector|||208011851|||ISSR|||CAPEX_EXPANSION|||False|||</v>
          </cell>
          <cell r="C111" t="str">
            <v>V_KEYWORD_ISSR_208011851_CAPEX_EXPANSION</v>
          </cell>
        </row>
        <row r="112">
          <cell r="A112" t="str">
            <v>Vector|||208011851|||ISSR|||NONPPE_CAPEX|||False|||</v>
          </cell>
          <cell r="C112" t="str">
            <v>V_KEYWORD_ISSR_208011851_NONPPE_CAPEX</v>
          </cell>
        </row>
        <row r="113">
          <cell r="A113" t="str">
            <v>Vector|||208011851|||ISSR|||DIVDS_PD_MINORITIES|||False|||</v>
          </cell>
          <cell r="C113" t="str">
            <v>V_KEYWORD_ISSR_208011851_DIVDS_PD_MINORITIES</v>
          </cell>
        </row>
        <row r="115">
          <cell r="A115" t="str">
            <v>Vector|||208011851|||ISSR|||LICENSE_REV|||False|||</v>
          </cell>
          <cell r="C115" t="str">
            <v>V_KEYWORD_ISSR_208011851_LICENSE_REV</v>
          </cell>
        </row>
        <row r="116">
          <cell r="A116" t="str">
            <v>Vector|||208011851|||ISSR|||MAINTEN_REV|||False|||</v>
          </cell>
          <cell r="C116" t="str">
            <v>V_KEYWORD_ISSR_208011851_MAINTEN_REV</v>
          </cell>
        </row>
        <row r="117">
          <cell r="A117" t="str">
            <v>Vector|||208011851|||ISSR|||EMPLOYEES|||False|||</v>
          </cell>
          <cell r="C117" t="str">
            <v>V_KEYWORD_ISSR_208011851_EMPLOYEES</v>
          </cell>
        </row>
        <row r="119">
          <cell r="A119" t="str">
            <v>Vector|||208011851|||ISSR|||CASH_PCT_OS_US|||False|||</v>
          </cell>
          <cell r="C119" t="str">
            <v>V_KEYWORD_ISSR_208011851_CASH_PCT_OS_US</v>
          </cell>
        </row>
        <row r="120">
          <cell r="A120" t="str">
            <v>Vector|||208011851|||ISSR|||SALES_TOT_AM|||False|||</v>
          </cell>
          <cell r="C120" t="str">
            <v>V_KEYWORD_ISSR_208011851_SALES_TOT_AM</v>
          </cell>
        </row>
        <row r="121">
          <cell r="A121" t="str">
            <v>Vector|||208011851|||ISSR|||SALES_US|||False|||</v>
          </cell>
          <cell r="C121" t="str">
            <v>V_KEYWORD_ISSR_208011851_SALES_US</v>
          </cell>
        </row>
        <row r="122">
          <cell r="A122" t="str">
            <v>Vector|||208011851|||ISSR|||SALES_CANADA|||False|||</v>
          </cell>
          <cell r="C122" t="str">
            <v>V_KEYWORD_ISSR_208011851_SALES_CANADA</v>
          </cell>
        </row>
        <row r="123">
          <cell r="A123" t="str">
            <v>Vector|||208011851|||ISSR|||SALES_ARGENTINA|||False|||</v>
          </cell>
          <cell r="C123" t="str">
            <v>V_KEYWORD_ISSR_208011851_SALES_ARGENTINA</v>
          </cell>
        </row>
        <row r="124">
          <cell r="A124" t="str">
            <v>Vector|||208011851|||ISSR|||SALES_BRAZIL|||False|||</v>
          </cell>
          <cell r="C124" t="str">
            <v>V_KEYWORD_ISSR_208011851_SALES_BRAZIL</v>
          </cell>
        </row>
        <row r="125">
          <cell r="A125" t="str">
            <v>Vector|||208011851|||ISSR|||SALES_CHILE|||False|||</v>
          </cell>
          <cell r="C125" t="str">
            <v>V_KEYWORD_ISSR_208011851_SALES_CHILE</v>
          </cell>
        </row>
        <row r="126">
          <cell r="A126" t="str">
            <v>Vector|||208011851|||ISSR|||SALES_COLOMBIA|||False|||</v>
          </cell>
          <cell r="C126" t="str">
            <v>V_KEYWORD_ISSR_208011851_SALES_COLOMBIA</v>
          </cell>
        </row>
        <row r="127">
          <cell r="A127" t="str">
            <v>Vector|||208011851|||ISSR|||SALES_MEXICO|||False|||</v>
          </cell>
          <cell r="C127" t="str">
            <v>V_KEYWORD_ISSR_208011851_SALES_MEXICO</v>
          </cell>
        </row>
        <row r="128">
          <cell r="A128" t="str">
            <v>Vector|||208011851|||ISSR|||SALES_VENEZUELA|||False|||</v>
          </cell>
          <cell r="C128" t="str">
            <v>V_KEYWORD_ISSR_208011851_SALES_VENEZUELA</v>
          </cell>
        </row>
        <row r="129">
          <cell r="A129" t="str">
            <v>Vector|||208011851|||ISSR|||SALES_OTH_AM|||False|||</v>
          </cell>
          <cell r="C129" t="str">
            <v>V_KEYWORD_ISSR_208011851_SALES_OTH_AM</v>
          </cell>
        </row>
        <row r="130">
          <cell r="A130" t="str">
            <v>Vector|||208011851|||ISSR|||SALES_TOT_EMEA|||False|||</v>
          </cell>
          <cell r="C130" t="str">
            <v>V_KEYWORD_ISSR_208011851_SALES_TOT_EMEA</v>
          </cell>
        </row>
        <row r="131">
          <cell r="A131" t="str">
            <v>Vector|||208011851|||ISSR|||SALES_UK|||False|||</v>
          </cell>
          <cell r="C131" t="str">
            <v>V_KEYWORD_ISSR_208011851_SALES_UK</v>
          </cell>
        </row>
        <row r="132">
          <cell r="A132" t="str">
            <v>Vector|||208011851|||ISSR|||SALES_EU_EX_UK|||False|||</v>
          </cell>
          <cell r="C132" t="str">
            <v>V_KEYWORD_ISSR_208011851_SALES_EU_EX_UK</v>
          </cell>
        </row>
        <row r="133">
          <cell r="A133" t="str">
            <v>Vector|||208011851|||ISSR|||SALES_CEE|||False|||</v>
          </cell>
          <cell r="C133" t="str">
            <v>V_KEYWORD_ISSR_208011851_SALES_CEE</v>
          </cell>
        </row>
        <row r="134">
          <cell r="A134" t="str">
            <v>Vector|||208011851|||ISSR|||SALES_ME|||False|||</v>
          </cell>
          <cell r="C134" t="str">
            <v>V_KEYWORD_ISSR_208011851_SALES_ME</v>
          </cell>
        </row>
        <row r="135">
          <cell r="A135" t="str">
            <v>Vector|||208011851|||ISSR|||SALES_TOT_AFRICA|||False|||</v>
          </cell>
          <cell r="C135" t="str">
            <v>V_KEYWORD_ISSR_208011851_SALES_TOT_AFRICA</v>
          </cell>
        </row>
        <row r="136">
          <cell r="A136" t="str">
            <v>Vector|||208011851|||ISSR|||SALES_RUSSIA|||False|||</v>
          </cell>
          <cell r="C136" t="str">
            <v>V_KEYWORD_ISSR_208011851_SALES_RUSSIA</v>
          </cell>
        </row>
        <row r="137">
          <cell r="A137" t="str">
            <v>Vector|||208011851|||ISSR|||SALES_OTH_EMEA|||False|||</v>
          </cell>
          <cell r="C137" t="str">
            <v>V_KEYWORD_ISSR_208011851_SALES_OTH_EMEA</v>
          </cell>
        </row>
        <row r="138">
          <cell r="A138" t="str">
            <v>Vector|||208011851|||ISSR|||SALES_TOT_ASIA|||False|||</v>
          </cell>
          <cell r="C138" t="str">
            <v>V_KEYWORD_ISSR_208011851_SALES_TOT_ASIA</v>
          </cell>
        </row>
        <row r="139">
          <cell r="A139" t="str">
            <v>Vector|||208011851|||ISSR|||SALES_JAPAN|||False|||</v>
          </cell>
          <cell r="C139" t="str">
            <v>V_KEYWORD_ISSR_208011851_SALES_JAPAN</v>
          </cell>
        </row>
        <row r="140">
          <cell r="A140" t="str">
            <v>Vector|||208011851|||ISSR|||SALES_CHINA|||False|||</v>
          </cell>
          <cell r="C140" t="str">
            <v>V_KEYWORD_ISSR_208011851_SALES_CHINA</v>
          </cell>
        </row>
        <row r="141">
          <cell r="A141" t="str">
            <v>Vector|||208011851|||ISSR|||SALES_INDIA|||False|||</v>
          </cell>
          <cell r="C141" t="str">
            <v>V_KEYWORD_ISSR_208011851_SALES_INDIA</v>
          </cell>
        </row>
        <row r="142">
          <cell r="A142" t="str">
            <v>Vector|||208011851|||ISSR|||SALES_OTH_AEJ|||False|||</v>
          </cell>
          <cell r="C142" t="str">
            <v>V_KEYWORD_ISSR_208011851_SALES_OTH_AEJ</v>
          </cell>
        </row>
        <row r="143">
          <cell r="A143" t="str">
            <v>Vector|||208011851|||ISSR|||SALES_OTHER|||False|||</v>
          </cell>
          <cell r="C143" t="str">
            <v>V_KEYWORD_ISSR_208011851_SALES_OTHER</v>
          </cell>
        </row>
        <row r="144">
          <cell r="A144" t="str">
            <v>Vector|||208011851|||ISSR|||SALES_CONS|||False|||</v>
          </cell>
          <cell r="C144" t="str">
            <v>V_KEYWORD_ISSR_208011851_SALES_CONS</v>
          </cell>
        </row>
        <row r="145">
          <cell r="A145" t="str">
            <v>Vector|||208011851|||ISSR|||SALES_IND|||False|||</v>
          </cell>
          <cell r="C145" t="str">
            <v>V_KEYWORD_ISSR_208011851_SALES_IND</v>
          </cell>
        </row>
        <row r="146">
          <cell r="A146" t="str">
            <v>Vector|||208011851|||ISSR|||SALES_GOV|||False|||</v>
          </cell>
          <cell r="C146" t="str">
            <v>V_KEYWORD_ISSR_208011851_SALES_GOV</v>
          </cell>
        </row>
        <row r="147">
          <cell r="A147" t="str">
            <v>Vector|||208011851|||ISSR|||SALES_FINAN|||False|||</v>
          </cell>
          <cell r="C147" t="str">
            <v>V_KEYWORD_ISSR_208011851_SALES_FINAN</v>
          </cell>
        </row>
        <row r="148">
          <cell r="A148" t="str">
            <v>Vector|||208011851|||ISSR|||SALES_SMB|||False|||</v>
          </cell>
          <cell r="C148" t="str">
            <v>V_KEYWORD_ISSR_208011851_SALES_SMB</v>
          </cell>
        </row>
        <row r="149">
          <cell r="A149" t="str">
            <v>Vector|||208011851|||ISSR|||REV_FIN_SEGMENT|||False|||</v>
          </cell>
          <cell r="C149" t="str">
            <v>V_KEYWORD_ISSR_208011851_REV_FIN_SEGMENT</v>
          </cell>
        </row>
        <row r="150">
          <cell r="A150" t="str">
            <v>Vector|||208011851|||ISSR|||EBIT_FIN_SEGMENT|||False|||</v>
          </cell>
          <cell r="C150" t="str">
            <v>V_KEYWORD_ISSR_208011851_EBIT_FIN_SEGMENT</v>
          </cell>
        </row>
        <row r="152">
          <cell r="A152" t="str">
            <v>Vector|||208011851|||ISSR|||SALES_FX_GPB|||False|||</v>
          </cell>
          <cell r="C152" t="str">
            <v>V_KEYWORD_ISSR_208011851_SALES_FX_GPB</v>
          </cell>
        </row>
        <row r="153">
          <cell r="A153" t="str">
            <v>Vector|||208011851|||ISSR|||SALES_FX_EUR|||False|||</v>
          </cell>
          <cell r="C153" t="str">
            <v>V_KEYWORD_ISSR_208011851_SALES_FX_EUR</v>
          </cell>
        </row>
        <row r="154">
          <cell r="A154" t="str">
            <v>Vector|||208011851|||ISSR|||SALES_FX_RUB|||False|||</v>
          </cell>
          <cell r="C154" t="str">
            <v>V_KEYWORD_ISSR_208011851_SALES_FX_RUB</v>
          </cell>
        </row>
        <row r="155">
          <cell r="A155" t="str">
            <v>Vector|||208011851|||ISSR|||SALES_FX_USD|||False|||</v>
          </cell>
          <cell r="C155" t="str">
            <v>V_KEYWORD_ISSR_208011851_SALES_FX_USD</v>
          </cell>
        </row>
        <row r="156">
          <cell r="A156" t="str">
            <v>Vector|||208011851|||ISSR|||SALES_FX_BRL|||False|||</v>
          </cell>
          <cell r="C156" t="str">
            <v>V_KEYWORD_ISSR_208011851_SALES_FX_BRL</v>
          </cell>
        </row>
        <row r="157">
          <cell r="A157" t="str">
            <v>Vector|||208011851|||ISSR|||SALES_FX_YEN|||False|||</v>
          </cell>
          <cell r="C157" t="str">
            <v>V_KEYWORD_ISSR_208011851_SALES_FX_YEN</v>
          </cell>
        </row>
        <row r="158">
          <cell r="A158" t="str">
            <v>Vector|||208011851|||ISSR|||SALES_FX_CNY|||False|||</v>
          </cell>
          <cell r="C158" t="str">
            <v>V_KEYWORD_ISSR_208011851_SALES_FX_CNY</v>
          </cell>
        </row>
        <row r="159">
          <cell r="A159" t="str">
            <v>Vector|||208011851|||ISSR|||SALES_FX_INR|||False|||</v>
          </cell>
          <cell r="C159" t="str">
            <v>V_KEYWORD_ISSR_208011851_SALES_FX_INR</v>
          </cell>
        </row>
        <row r="160">
          <cell r="A160" t="str">
            <v>Vector|||208011851|||ISSR|||SALES_FX_CAD|||False|||</v>
          </cell>
          <cell r="C160" t="str">
            <v>V_KEYWORD_ISSR_208011851_SALES_FX_CAD</v>
          </cell>
        </row>
        <row r="161">
          <cell r="A161" t="str">
            <v>Vector|||208011851|||ISSR|||SALES_FX_MXN|||False|||</v>
          </cell>
          <cell r="C161" t="str">
            <v>V_KEYWORD_ISSR_208011851_SALES_FX_MXN</v>
          </cell>
        </row>
        <row r="162">
          <cell r="A162" t="str">
            <v>Vector|||208011851|||ISSR|||SALES_FX_COP|||False|||</v>
          </cell>
          <cell r="C162" t="str">
            <v>V_KEYWORD_ISSR_208011851_SALES_FX_COP</v>
          </cell>
        </row>
        <row r="163">
          <cell r="A163" t="str">
            <v>Vector|||208011851|||ISSR|||SALES_FX_ARS|||False|||</v>
          </cell>
          <cell r="C163" t="str">
            <v>V_KEYWORD_ISSR_208011851_SALES_FX_ARS</v>
          </cell>
        </row>
        <row r="164">
          <cell r="A164" t="str">
            <v>Vector|||208011851|||ISSR|||SALES_FX_CLP|||False|||</v>
          </cell>
          <cell r="C164" t="str">
            <v>V_KEYWORD_ISSR_208011851_SALES_FX_CLP</v>
          </cell>
        </row>
        <row r="165">
          <cell r="A165" t="str">
            <v>Vector|||208011851|||ISSR|||SALES_FX_VEF|||False|||</v>
          </cell>
          <cell r="C165" t="str">
            <v>V_KEYWORD_ISSR_208011851_SALES_FX_VEF</v>
          </cell>
        </row>
        <row r="166">
          <cell r="A166" t="str">
            <v>Vector|||208011851|||ISSR|||SALES_FX_OTH|||False|||</v>
          </cell>
          <cell r="C166" t="str">
            <v>V_KEYWORD_ISSR_208011851_SALES_FX_OTH</v>
          </cell>
        </row>
        <row r="172">
          <cell r="A172" t="str">
            <v>Scalar|||200016900|||EQTY|||PUB_CURRENCY_ISO|||False|||</v>
          </cell>
          <cell r="C172" t="str">
            <v>V_KEYWORD_EQTY_200016900_PUB_CURRENCY_ISO</v>
          </cell>
        </row>
        <row r="173">
          <cell r="A173" t="str">
            <v>Scalar|||200016900|||EQTY|||PRICE_CURRENCY_ISO|||False|||</v>
          </cell>
          <cell r="C173" t="str">
            <v>V_KEYWORD_EQTY_200016900_PRICE_CURRENCY_ISO</v>
          </cell>
        </row>
        <row r="174">
          <cell r="A174" t="str">
            <v>Scalar|||200016900|||EQTY|||CURRENCY_ISO|||False|||</v>
          </cell>
          <cell r="C174" t="str">
            <v>V_KEYWORD_EQTY_200016900_CURRENCY_ISO</v>
          </cell>
        </row>
        <row r="176">
          <cell r="A176" t="str">
            <v>Scalar|||200016900|||EQTY|||AMER_LIST|||False|||</v>
          </cell>
          <cell r="C176" t="str">
            <v>V_KEYWORD_EQTY_200016900_AMER_LIST</v>
          </cell>
        </row>
        <row r="177">
          <cell r="A177" t="str">
            <v>Scalar|||200016900|||EQTY|||AMER_CONVICTION|||False|||</v>
          </cell>
          <cell r="C177" t="str">
            <v>V_KEYWORD_EQTY_200016900_AMER_CONVICTION</v>
          </cell>
        </row>
        <row r="178">
          <cell r="A178" t="str">
            <v>Scalar|||200016900|||EQTY|||LEGAL_RATING|||False|||</v>
          </cell>
          <cell r="C178" t="str">
            <v>V_KEYWORD_EQTY_200016900_LEGAL_RATING</v>
          </cell>
        </row>
        <row r="179">
          <cell r="A179" t="str">
            <v>Scalar|||200016900|||EQTY|||TARGET_PRICE|||False|||</v>
          </cell>
          <cell r="C179" t="str">
            <v>V_KEYWORD_EQTY_200016900_TARGET_PRICE</v>
          </cell>
        </row>
        <row r="180">
          <cell r="A180" t="str">
            <v>Scalar|||200016900|||EQTY|||TP_PERIOD|||False|||</v>
          </cell>
          <cell r="C180" t="str">
            <v>V_KEYWORD_EQTY_200016900_TP_PERIOD</v>
          </cell>
        </row>
        <row r="181">
          <cell r="A181" t="str">
            <v>Scalar|||200016900|||EQTY|||NUM_SH|||False|||</v>
          </cell>
          <cell r="C181" t="str">
            <v>V_KEYWORD_EQTY_200016900_NUM_SH</v>
          </cell>
        </row>
        <row r="182">
          <cell r="A182" t="str">
            <v>Scalar|||200016900|||EQTY|||FREE_FLOAT|||False|||</v>
          </cell>
          <cell r="C182" t="str">
            <v>V_KEYWORD_EQTY_200016900_FREE_FLOAT</v>
          </cell>
        </row>
        <row r="184">
          <cell r="A184" t="str">
            <v>Vector|||200016900|||EQTY|||BVPS_PUB|||False|||</v>
          </cell>
          <cell r="C184" t="str">
            <v>V_KEYWORD_EQTY_200016900_BVPS_PUB</v>
          </cell>
        </row>
        <row r="185">
          <cell r="A185" t="str">
            <v>Vector|||200016900|||EQTY|||DPS_PUB|||False|||</v>
          </cell>
          <cell r="C185" t="str">
            <v>V_KEYWORD_EQTY_200016900_DPS_PUB</v>
          </cell>
        </row>
        <row r="186">
          <cell r="A186" t="str">
            <v>Vector|||200016900|||EQTY|||DPS_SPECIAL_PUB|||False|||</v>
          </cell>
          <cell r="C186" t="str">
            <v>V_KEYWORD_EQTY_200016900_DPS_SPECIAL_PUB</v>
          </cell>
        </row>
        <row r="187">
          <cell r="A187" t="str">
            <v>Vector|||200016900|||EQTY|||EBITDA_PUB|||False|||</v>
          </cell>
          <cell r="C187" t="str">
            <v>V_KEYWORD_EQTY_200016900_EBITDA_PUB</v>
          </cell>
        </row>
        <row r="188">
          <cell r="A188" t="str">
            <v>Vector|||200016900|||EQTY|||EPS_PUB|||False|||</v>
          </cell>
          <cell r="C188" t="str">
            <v>V_KEYWORD_EQTY_200016900_EPS_PUB</v>
          </cell>
        </row>
        <row r="189">
          <cell r="A189" t="str">
            <v>Vector|||200016900|||EQTY|||CEEE_EPS|||False|||</v>
          </cell>
          <cell r="C189" t="str">
            <v>V_KEYWORD_EQTY_200016900_CEEE_EPS</v>
          </cell>
        </row>
        <row r="190">
          <cell r="A190" t="str">
            <v>Vector|||200016900|||EQTY|||EPS_PUB_EX_ESO|||False|||</v>
          </cell>
          <cell r="C190" t="str">
            <v>V_KEYWORD_EQTY_200016900_EPS_PUB_EX_ESO</v>
          </cell>
        </row>
        <row r="191">
          <cell r="A191" t="str">
            <v>Vector|||200016900|||EQTY|||EV_ADJ_PUB|||False|||</v>
          </cell>
          <cell r="C191" t="str">
            <v>V_KEYWORD_EQTY_200016900_EV_ADJ_PUB</v>
          </cell>
        </row>
        <row r="192">
          <cell r="A192" t="str">
            <v>Vector|||200016900|||EQTY|||NET_DEBT_PUB|||False|||</v>
          </cell>
          <cell r="C192" t="str">
            <v>V_KEYWORD_EQTY_200016900_NET_DEBT_PUB</v>
          </cell>
        </row>
        <row r="193">
          <cell r="A193" t="str">
            <v>Vector|||200016900|||EQTY|||NI_PUB|||False|||</v>
          </cell>
          <cell r="C193" t="str">
            <v>V_KEYWORD_EQTY_200016900_NI_PUB</v>
          </cell>
        </row>
        <row r="194">
          <cell r="A194" t="str">
            <v>Vector|||200016900|||EQTY|||EBIT_PUB|||False|||</v>
          </cell>
          <cell r="C194" t="str">
            <v>V_KEYWORD_EQTY_200016900_EBIT_PUB</v>
          </cell>
        </row>
        <row r="195">
          <cell r="A195" t="str">
            <v>Vector|||200016900|||EQTY|||PTP_PUB|||False|||</v>
          </cell>
          <cell r="C195" t="str">
            <v>V_KEYWORD_EQTY_200016900_PTP_PUB</v>
          </cell>
        </row>
        <row r="196">
          <cell r="A196" t="str">
            <v>Vector|||200016900|||EQTY|||REVS_PUB|||False|||</v>
          </cell>
          <cell r="C196" t="str">
            <v>V_KEYWORD_EQTY_200016900_REVS_PUB</v>
          </cell>
        </row>
        <row r="197">
          <cell r="A197" t="str">
            <v>Vector|||200016900|||EQTY|||EQ_PUB|||False|||</v>
          </cell>
          <cell r="C197" t="str">
            <v>V_KEYWORD_EQTY_200016900_EQ_PUB</v>
          </cell>
        </row>
        <row r="199">
          <cell r="A199" t="str">
            <v>Vector|||200016900|||EQTY|||PROV_INC_TAX|||False|||</v>
          </cell>
          <cell r="C199" t="str">
            <v>V_KEYWORD_EQTY_200016900_PROV_INC_TAX</v>
          </cell>
        </row>
        <row r="200">
          <cell r="A200" t="str">
            <v>Vector|||200016900|||EQTY|||INC_MINORITY|||False|||</v>
          </cell>
          <cell r="C200" t="str">
            <v>V_KEYWORD_EQTY_200016900_INC_MINORITY</v>
          </cell>
        </row>
        <row r="201">
          <cell r="A201" t="str">
            <v>Vector|||200016900|||EQTY|||NI_PRE_PREF|||False|||</v>
          </cell>
          <cell r="C201" t="str">
            <v>V_KEYWORD_EQTY_200016900_NI_PRE_PREF</v>
          </cell>
        </row>
        <row r="202">
          <cell r="A202" t="str">
            <v>Vector|||200016900|||EQTY|||PREF_DIV|||False|||</v>
          </cell>
          <cell r="C202" t="str">
            <v>V_KEYWORD_EQTY_200016900_PREF_DIV</v>
          </cell>
        </row>
        <row r="203">
          <cell r="A203" t="str">
            <v>Vector|||200016900|||EQTY|||NET_EARNING|||False|||</v>
          </cell>
          <cell r="C203" t="str">
            <v>V_KEYWORD_EQTY_200016900_NET_EARNING</v>
          </cell>
        </row>
        <row r="204">
          <cell r="A204" t="str">
            <v>Vector|||200016900|||EQTY|||TAX_EXC|||False|||</v>
          </cell>
          <cell r="C204" t="str">
            <v>V_KEYWORD_EQTY_200016900_TAX_EXC</v>
          </cell>
        </row>
        <row r="205">
          <cell r="A205" t="str">
            <v>Vector|||200016900|||EQTY|||NET_INC|||False|||</v>
          </cell>
          <cell r="C205" t="str">
            <v>V_KEYWORD_EQTY_200016900_NET_INC</v>
          </cell>
        </row>
        <row r="206">
          <cell r="A206" t="str">
            <v>Vector|||200016900|||EQTY|||EPS|||False|||</v>
          </cell>
          <cell r="C206" t="str">
            <v>V_KEYWORD_EQTY_200016900_EPS</v>
          </cell>
        </row>
        <row r="207">
          <cell r="A207" t="str">
            <v>Vector|||200016900|||EQTY|||EPS_FUL_DIL|||False|||</v>
          </cell>
          <cell r="C207" t="str">
            <v>V_KEYWORD_EQTY_200016900_EPS_FUL_DIL</v>
          </cell>
        </row>
        <row r="208">
          <cell r="A208" t="str">
            <v>Vector|||200016900|||EQTY|||EPS_POST_BASIC|||False|||</v>
          </cell>
          <cell r="C208" t="str">
            <v>V_KEYWORD_EQTY_200016900_EPS_POST_BASIC</v>
          </cell>
        </row>
        <row r="209">
          <cell r="A209" t="str">
            <v>Vector|||200016900|||EQTY|||FULLY_DIL_EPS|||False|||</v>
          </cell>
          <cell r="C209" t="str">
            <v>V_KEYWORD_EQTY_200016900_FULLY_DIL_EPS</v>
          </cell>
        </row>
        <row r="210">
          <cell r="A210" t="str">
            <v>Vector|||200016900|||EQTY|||COMMON_DIV_PAID|||False|||</v>
          </cell>
          <cell r="C210" t="str">
            <v>V_KEYWORD_EQTY_200016900_COMMON_DIV_PAID</v>
          </cell>
        </row>
        <row r="211">
          <cell r="A211" t="str">
            <v>Vector|||200016900|||EQTY|||DPS|||False|||</v>
          </cell>
          <cell r="C211" t="str">
            <v>V_KEYWORD_EQTY_200016900_DPS</v>
          </cell>
        </row>
        <row r="212">
          <cell r="A212" t="str">
            <v>Vector|||200016900|||EQTY|||SH|||False|||</v>
          </cell>
          <cell r="C212" t="str">
            <v>V_KEYWORD_EQTY_200016900_SH</v>
          </cell>
        </row>
        <row r="213">
          <cell r="A213" t="str">
            <v>Vector|||200016900|||EQTY|||DILUTE_SHARES|||False|||</v>
          </cell>
          <cell r="C213" t="str">
            <v>V_KEYWORD_EQTY_200016900_DILUTE_SHARES</v>
          </cell>
        </row>
        <row r="214">
          <cell r="A214" t="str">
            <v>Vector|||200016900|||EQTY|||NON_OP_ADD|||False|||</v>
          </cell>
          <cell r="C214" t="str">
            <v>V_KEYWORD_EQTY_200016900_NON_OP_ADD</v>
          </cell>
        </row>
        <row r="216">
          <cell r="A216" t="str">
            <v>Vector|||200016900|||EQTY|||MARGIN_TAX_RATE|||False|||</v>
          </cell>
          <cell r="C216" t="str">
            <v>V_KEYWORD_EQTY_200016900_MARGIN_TAX_RATE</v>
          </cell>
        </row>
        <row r="218">
          <cell r="A218" t="str">
            <v>Vector|||200016900|||EQTY|||FV_GRANT|||False|||</v>
          </cell>
          <cell r="C218" t="str">
            <v>V_KEYWORD_EQTY_200016900_FV_GRANT</v>
          </cell>
        </row>
        <row r="219">
          <cell r="A219" t="str">
            <v>Vector|||200016900|||EQTY|||ESO_POST_TAX|||False|||</v>
          </cell>
          <cell r="C219" t="str">
            <v>V_KEYWORD_EQTY_200016900_ESO_POST_TAX</v>
          </cell>
        </row>
        <row r="220">
          <cell r="A220" t="str">
            <v>Vector|||200016900|||EQTY|||EPS_EX_ESO_B|||False|||</v>
          </cell>
          <cell r="C220" t="str">
            <v>V_KEYWORD_EQTY_200016900_EPS_EX_ESO_B</v>
          </cell>
        </row>
        <row r="221">
          <cell r="A221" t="str">
            <v>Vector|||200016900|||EQTY|||EPS_EX_ESO_D|||False|||</v>
          </cell>
          <cell r="C221" t="str">
            <v>V_KEYWORD_EQTY_200016900_EPS_EX_ESO_D</v>
          </cell>
        </row>
        <row r="222">
          <cell r="A222" t="str">
            <v>Scalar|||200016900|||EQTY|||ESO_YEAR|||False|||</v>
          </cell>
          <cell r="C222" t="str">
            <v>V_KEYWORD_EQTY_200016900_ESO_YEAR</v>
          </cell>
        </row>
        <row r="224">
          <cell r="A224" t="str">
            <v>Vector|||200016900|||EQTY|||BVPS|||False|||</v>
          </cell>
          <cell r="C224" t="str">
            <v>V_KEYWORD_EQTY_200016900_BVPS</v>
          </cell>
        </row>
        <row r="226">
          <cell r="A226" t="str">
            <v>Scalar|||200016900|||EQTY|||REPUR_TOT_AUTH|||False|||</v>
          </cell>
          <cell r="C226" t="str">
            <v>V_KEYWORD_EQTY_200016900_REPUR_TOT_AUTH</v>
          </cell>
        </row>
        <row r="227">
          <cell r="A227" t="str">
            <v>Scalar|||200016900|||EQTY|||REPUR_REMAINING|||False|||</v>
          </cell>
          <cell r="C227" t="str">
            <v>V_KEYWORD_EQTY_200016900_REPUR_REMAINING</v>
          </cell>
        </row>
        <row r="228">
          <cell r="A228" t="str">
            <v>Scalar|||200016900|||EQTY|||REPUR_SUSPENDED|||False|||</v>
          </cell>
          <cell r="C228" t="str">
            <v>V_KEYWORD_EQTY_200016900_REPUR_SUSPENDED</v>
          </cell>
        </row>
        <row r="229">
          <cell r="A229" t="str">
            <v>Vector|||200016900|||EQTY|||REPUR_ACTUAL|||False|||</v>
          </cell>
          <cell r="C229" t="str">
            <v>V_KEYWORD_EQTY_200016900_REPUR_ACTUAL</v>
          </cell>
        </row>
        <row r="231">
          <cell r="A231" t="str">
            <v>Vector|||200016900|||EQTY|||CF_NI_PRE_PREF|||False|||</v>
          </cell>
          <cell r="C231" t="str">
            <v>V_KEYWORD_EQTY_200016900_CF_NI_PRE_PREF</v>
          </cell>
        </row>
        <row r="233">
          <cell r="A233" t="str">
            <v>Scalar|||200016900|||EQTY|||BETA_ANALYST|||False|||</v>
          </cell>
          <cell r="C233" t="str">
            <v>V_KEYWORD_EQTY_200016900_BETA_ANALYST</v>
          </cell>
        </row>
        <row r="234">
          <cell r="A234" t="str">
            <v>Scalar|||200016900|||EQTY|||MKT_EQ_RISK_PREM|||False|||</v>
          </cell>
          <cell r="C234" t="str">
            <v>V_KEYWORD_EQTY_200016900_MKT_EQ_RISK_PREM</v>
          </cell>
        </row>
        <row r="235">
          <cell r="A235" t="str">
            <v>Scalar|||200016900|||EQTY|||RISK_FR_RATE|||False|||</v>
          </cell>
          <cell r="C235" t="str">
            <v>V_KEYWORD_EQTY_200016900_RISK_FR_RATE</v>
          </cell>
        </row>
      </sheetData>
      <sheetData sheetId="19">
        <row r="184">
          <cell r="B184" t="str">
            <v>Book value per share, BVPS (Pub)</v>
          </cell>
          <cell r="C184" t="str">
            <v>BVPS_PUB</v>
          </cell>
          <cell r="D184" t="e">
            <v>#NAME?</v>
          </cell>
        </row>
        <row r="185">
          <cell r="B185" t="str">
            <v>DPS, dividend per share (Pub)</v>
          </cell>
          <cell r="C185" t="str">
            <v>DPS_PUB</v>
          </cell>
          <cell r="D185" t="e">
            <v>#NAME?</v>
          </cell>
        </row>
        <row r="186">
          <cell r="B186" t="str">
            <v>Special dividend per share</v>
          </cell>
          <cell r="C186" t="str">
            <v>DPS_SPECIAL_PUB</v>
          </cell>
          <cell r="D186" t="e">
            <v>#NAME?</v>
          </cell>
        </row>
        <row r="187">
          <cell r="B187" t="str">
            <v>EBITDA (Pub)</v>
          </cell>
          <cell r="C187" t="str">
            <v>EBITDA_PUB</v>
          </cell>
          <cell r="D187" t="e">
            <v>#NAME?</v>
          </cell>
        </row>
        <row r="188">
          <cell r="B188" t="str">
            <v>EPS (Pub)</v>
          </cell>
          <cell r="C188" t="str">
            <v>EPS_PUB</v>
          </cell>
          <cell r="D188" t="e">
            <v>#NAME?</v>
          </cell>
        </row>
        <row r="189">
          <cell r="B189" t="str">
            <v>Consensus earnings equivalent estimate</v>
          </cell>
          <cell r="C189" t="str">
            <v>CEEE_EPS</v>
          </cell>
          <cell r="D189" t="e">
            <v>#NAME?</v>
          </cell>
        </row>
        <row r="190">
          <cell r="B190" t="str">
            <v>EPS (excl. ESO) (Pub)</v>
          </cell>
          <cell r="C190" t="str">
            <v>EPS_PUB_EX_ESO</v>
          </cell>
          <cell r="D190" t="e">
            <v>#NAME?</v>
          </cell>
        </row>
        <row r="191">
          <cell r="B191" t="str">
            <v>EV adjustment (Pub)</v>
          </cell>
          <cell r="C191" t="str">
            <v>EV_ADJ_PUB</v>
          </cell>
          <cell r="D191" t="e">
            <v>#NAME?</v>
          </cell>
        </row>
        <row r="192">
          <cell r="B192" t="str">
            <v>Net debt (Pub)</v>
          </cell>
          <cell r="C192" t="str">
            <v>NET_DEBT_PUB</v>
          </cell>
          <cell r="D192" t="e">
            <v>#NAME?</v>
          </cell>
        </row>
        <row r="193">
          <cell r="B193" t="str">
            <v>Net income (Pub)</v>
          </cell>
          <cell r="C193" t="str">
            <v>NI_PUB</v>
          </cell>
          <cell r="D193" t="e">
            <v>#NAME?</v>
          </cell>
        </row>
        <row r="194">
          <cell r="B194" t="str">
            <v>EBIT, operating profit (Pub)</v>
          </cell>
          <cell r="C194" t="str">
            <v>EBIT_PUB</v>
          </cell>
          <cell r="D194" t="e">
            <v>#NAME?</v>
          </cell>
        </row>
        <row r="195">
          <cell r="B195" t="str">
            <v>Pre-tax profit (Pub)</v>
          </cell>
          <cell r="C195" t="str">
            <v>PTP_PUB</v>
          </cell>
          <cell r="D195" t="e">
            <v>#NAME?</v>
          </cell>
        </row>
        <row r="196">
          <cell r="B196" t="str">
            <v>Sales, revenue (Pub)</v>
          </cell>
          <cell r="C196" t="str">
            <v>REVS_PUB</v>
          </cell>
          <cell r="D196" t="e">
            <v>#NAME?</v>
          </cell>
        </row>
        <row r="197">
          <cell r="B197" t="str">
            <v>Total shareholders' equity (Pub)</v>
          </cell>
          <cell r="C197" t="str">
            <v>EQ_PUB</v>
          </cell>
          <cell r="D197" t="e">
            <v>#NAME?</v>
          </cell>
        </row>
        <row r="199">
          <cell r="B199" t="str">
            <v>Provision for income tax</v>
          </cell>
          <cell r="C199" t="str">
            <v>PROV_INC_TAX</v>
          </cell>
          <cell r="D199" t="e">
            <v>#NAME?</v>
          </cell>
        </row>
        <row r="200">
          <cell r="B200" t="str">
            <v>Minority interest</v>
          </cell>
          <cell r="C200" t="str">
            <v>INC_MINORITY</v>
          </cell>
          <cell r="D200" t="e">
            <v>#NAME?</v>
          </cell>
        </row>
        <row r="201">
          <cell r="B201" t="str">
            <v>Net income (pre-preferred dividends)</v>
          </cell>
          <cell r="C201" t="str">
            <v>NI_PRE_PREF</v>
          </cell>
          <cell r="D201" t="e">
            <v>#NAME?</v>
          </cell>
        </row>
        <row r="202">
          <cell r="B202" t="str">
            <v>Preferred dividends</v>
          </cell>
          <cell r="C202" t="str">
            <v>PREF_DIV</v>
          </cell>
          <cell r="D202" t="e">
            <v>#NAME?</v>
          </cell>
        </row>
        <row r="203">
          <cell r="B203" t="str">
            <v>Net income (pre-exceptionals)</v>
          </cell>
          <cell r="C203" t="str">
            <v>NET_EARNING</v>
          </cell>
          <cell r="D203" t="e">
            <v>#NAME?</v>
          </cell>
        </row>
        <row r="204">
          <cell r="B204" t="str">
            <v>Post-tax exceptionals</v>
          </cell>
          <cell r="C204" t="str">
            <v>TAX_EXC</v>
          </cell>
          <cell r="D204" t="e">
            <v>#NAME?</v>
          </cell>
        </row>
        <row r="205">
          <cell r="B205" t="str">
            <v>Net income (post-exceptionals)</v>
          </cell>
          <cell r="C205" t="str">
            <v>NET_INC</v>
          </cell>
          <cell r="D205" t="e">
            <v>#NAME?</v>
          </cell>
        </row>
        <row r="206">
          <cell r="B206" t="str">
            <v>EPS (pre-exceptionals, basic)</v>
          </cell>
          <cell r="C206" t="str">
            <v>EPS</v>
          </cell>
          <cell r="D206" t="e">
            <v>#NAME?</v>
          </cell>
        </row>
        <row r="207">
          <cell r="B207" t="str">
            <v>EPS (pre-exceptionals, diluted)</v>
          </cell>
          <cell r="C207" t="str">
            <v>EPS_FUL_DIL</v>
          </cell>
          <cell r="D207" t="e">
            <v>#NAME?</v>
          </cell>
        </row>
        <row r="208">
          <cell r="B208" t="str">
            <v>EPS (post-exceptionals, basic)</v>
          </cell>
          <cell r="C208" t="str">
            <v>EPS_POST_BASIC</v>
          </cell>
          <cell r="D208" t="e">
            <v>#NAME?</v>
          </cell>
        </row>
        <row r="209">
          <cell r="B209" t="str">
            <v>EPS (post-exceptionals, diluted)</v>
          </cell>
          <cell r="C209" t="str">
            <v>FULLY_DIL_EPS</v>
          </cell>
          <cell r="D209" t="e">
            <v>#NAME?</v>
          </cell>
        </row>
        <row r="210">
          <cell r="B210" t="str">
            <v>Common dividends paid</v>
          </cell>
          <cell r="C210" t="str">
            <v>COMMON_DIV_PAID</v>
          </cell>
          <cell r="D210" t="e">
            <v>#NAME?</v>
          </cell>
        </row>
        <row r="211">
          <cell r="B211" t="str">
            <v>DPS, dividend per share</v>
          </cell>
          <cell r="C211" t="str">
            <v>DPS</v>
          </cell>
          <cell r="D211" t="e">
            <v>#NAME?</v>
          </cell>
        </row>
        <row r="212">
          <cell r="B212" t="str">
            <v>Weighted average shares outstanding, basic</v>
          </cell>
          <cell r="C212" t="str">
            <v>SH</v>
          </cell>
        </row>
        <row r="213">
          <cell r="B213" t="str">
            <v>Diluted average shares outstanding (mn)</v>
          </cell>
          <cell r="C213" t="str">
            <v>DILUTE_SHARES</v>
          </cell>
        </row>
        <row r="214">
          <cell r="B214" t="str">
            <v>Period-end shares outstanding</v>
          </cell>
          <cell r="C214" t="str">
            <v>NON_OP_ADD</v>
          </cell>
        </row>
        <row r="216">
          <cell r="B216" t="str">
            <v>Marginal tax rate</v>
          </cell>
          <cell r="C216" t="str">
            <v>MARGIN_TAX_RATE</v>
          </cell>
        </row>
        <row r="218">
          <cell r="B218" t="str">
            <v>Fair value of grant</v>
          </cell>
          <cell r="C218" t="str">
            <v>FV_GRANT</v>
          </cell>
          <cell r="D218" t="e">
            <v>#NAME?</v>
          </cell>
        </row>
        <row r="219">
          <cell r="B219" t="str">
            <v>ESO expense (post-tax)</v>
          </cell>
          <cell r="C219" t="str">
            <v>ESO_POST_TAX</v>
          </cell>
          <cell r="D219" t="e">
            <v>#NAME?</v>
          </cell>
        </row>
        <row r="220">
          <cell r="B220" t="str">
            <v>EPS (excl. ESO expense, basic)</v>
          </cell>
          <cell r="C220" t="str">
            <v>EPS_EX_ESO_B</v>
          </cell>
          <cell r="D220" t="e">
            <v>#NAME?</v>
          </cell>
        </row>
        <row r="221">
          <cell r="B221" t="str">
            <v>EPS (excl. ESO expense, diluted)</v>
          </cell>
          <cell r="C221" t="str">
            <v>EPS_EX_ESO_D</v>
          </cell>
          <cell r="D221" t="e">
            <v>#NAME?</v>
          </cell>
        </row>
        <row r="224">
          <cell r="B224" t="str">
            <v>BVPS, book value per share</v>
          </cell>
          <cell r="C224" t="str">
            <v>BVPS</v>
          </cell>
          <cell r="D224" t="e">
            <v>#NAME?</v>
          </cell>
        </row>
        <row r="229">
          <cell r="B229" t="str">
            <v>Shares repurchased during period</v>
          </cell>
          <cell r="C229" t="str">
            <v>REPUR_ACTUAL</v>
          </cell>
          <cell r="D229" t="e">
            <v>#NAME?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e">
            <v>#NAME?</v>
          </cell>
        </row>
      </sheetData>
      <sheetData sheetId="2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SOD_Live_Sheet"/>
      <sheetName val="CSOD_Validation_Sheet"/>
      <sheetName val="CSOD_Annotation_Sheet"/>
      <sheetName val="IS"/>
      <sheetName val="BS"/>
      <sheetName val="CF"/>
      <sheetName val="Variation Tables"/>
      <sheetName val="Business Analysis"/>
      <sheetName val="DCF"/>
      <sheetName val="Cover"/>
      <sheetName val="Summary"/>
      <sheetName val="Sheet3"/>
      <sheetName val="CSOD_Exchange_Sheet"/>
      <sheetName val="Thoughts"/>
      <sheetName val="_QP_SFSF"/>
      <sheetName val="Charts"/>
      <sheetName val="_QP_CSOD"/>
      <sheetName val="Sheet2"/>
      <sheetName val="Sheet1"/>
      <sheetName val="__APW_ACTIVE_FIELD_RESTORE__"/>
    </sheetNames>
    <sheetDataSet>
      <sheetData sheetId="0" refreshError="1"/>
      <sheetData sheetId="1">
        <row r="1">
          <cell r="A1" t="str">
            <v>Issuer: Cornerstone OnDemand Inc.</v>
          </cell>
          <cell r="C1">
            <v>1336735126</v>
          </cell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 t="str">
            <v>2006 Q1</v>
          </cell>
          <cell r="M1" t="str">
            <v>2006 Q2</v>
          </cell>
          <cell r="N1" t="str">
            <v>2006 Q3</v>
          </cell>
          <cell r="O1" t="str">
            <v>2006 Q4</v>
          </cell>
          <cell r="P1">
            <v>2006</v>
          </cell>
          <cell r="Q1" t="str">
            <v>2007 Q1</v>
          </cell>
          <cell r="R1" t="str">
            <v>2007 Q2</v>
          </cell>
          <cell r="S1" t="str">
            <v>2007 Q3</v>
          </cell>
          <cell r="T1" t="str">
            <v>2007 Q4</v>
          </cell>
          <cell r="U1">
            <v>2007</v>
          </cell>
          <cell r="V1" t="str">
            <v>2008 Q1</v>
          </cell>
          <cell r="W1" t="str">
            <v>2008 Q2</v>
          </cell>
          <cell r="X1" t="str">
            <v>2008 Q3</v>
          </cell>
          <cell r="Y1" t="str">
            <v>2008 Q4</v>
          </cell>
          <cell r="Z1">
            <v>2008</v>
          </cell>
          <cell r="AA1" t="str">
            <v>2009 Q1</v>
          </cell>
          <cell r="AB1" t="str">
            <v>2009 Q2</v>
          </cell>
          <cell r="AC1" t="str">
            <v>2009 Q3</v>
          </cell>
          <cell r="AD1" t="str">
            <v>2009 Q4</v>
          </cell>
          <cell r="AE1">
            <v>2009</v>
          </cell>
          <cell r="AF1" t="str">
            <v>2010 Q1</v>
          </cell>
          <cell r="AG1" t="str">
            <v>2010 Q2</v>
          </cell>
          <cell r="AH1" t="str">
            <v>2010 Q3</v>
          </cell>
          <cell r="AI1" t="str">
            <v>2010 Q4</v>
          </cell>
          <cell r="AJ1">
            <v>2010</v>
          </cell>
          <cell r="AK1" t="str">
            <v>2011 Q1</v>
          </cell>
          <cell r="AL1" t="str">
            <v>2011 Q2</v>
          </cell>
          <cell r="AM1" t="str">
            <v>2011 Q3</v>
          </cell>
          <cell r="AN1" t="str">
            <v>2011 Q4</v>
          </cell>
          <cell r="AO1">
            <v>2011</v>
          </cell>
          <cell r="AP1" t="str">
            <v>2012 Q1</v>
          </cell>
          <cell r="AQ1" t="str">
            <v>2012 Q2</v>
          </cell>
          <cell r="AR1" t="str">
            <v>2012 Q3</v>
          </cell>
          <cell r="AS1" t="str">
            <v>2012 Q4</v>
          </cell>
          <cell r="AT1">
            <v>2012</v>
          </cell>
          <cell r="AU1" t="str">
            <v>2013 Q1</v>
          </cell>
          <cell r="AV1" t="str">
            <v>2013 Q2</v>
          </cell>
          <cell r="AW1" t="str">
            <v>2013 Q3</v>
          </cell>
          <cell r="AX1" t="str">
            <v>2013 Q4</v>
          </cell>
          <cell r="AY1">
            <v>2013</v>
          </cell>
          <cell r="AZ1" t="str">
            <v>2014 Q1</v>
          </cell>
          <cell r="BA1" t="str">
            <v>2014 Q2</v>
          </cell>
          <cell r="BB1" t="str">
            <v>2014 Q3</v>
          </cell>
          <cell r="BC1" t="str">
            <v>2014 Q4</v>
          </cell>
          <cell r="BD1">
            <v>2014</v>
          </cell>
          <cell r="BE1" t="str">
            <v>2015 Q1</v>
          </cell>
          <cell r="BF1" t="str">
            <v>2015 Q2</v>
          </cell>
          <cell r="BG1" t="str">
            <v>2015 Q3</v>
          </cell>
          <cell r="BH1" t="str">
            <v>2015 Q4</v>
          </cell>
          <cell r="BI1">
            <v>2015</v>
          </cell>
          <cell r="BJ1" t="str">
            <v>2016 Q1</v>
          </cell>
          <cell r="BK1" t="str">
            <v>2016 Q2</v>
          </cell>
          <cell r="BL1" t="str">
            <v>2016 Q3</v>
          </cell>
          <cell r="BM1" t="str">
            <v>2016 Q4</v>
          </cell>
          <cell r="BN1">
            <v>2016</v>
          </cell>
          <cell r="BO1" t="str">
            <v>2017 Q1</v>
          </cell>
          <cell r="BP1" t="str">
            <v>2017 Q2</v>
          </cell>
          <cell r="BQ1" t="str">
            <v>2017 Q3</v>
          </cell>
          <cell r="BR1" t="str">
            <v>2017 Q4</v>
          </cell>
          <cell r="BS1">
            <v>2017</v>
          </cell>
          <cell r="BT1" t="str">
            <v>2018 Q1</v>
          </cell>
          <cell r="BU1" t="str">
            <v>2018 Q2</v>
          </cell>
          <cell r="BV1" t="str">
            <v>2018 Q3</v>
          </cell>
          <cell r="BW1" t="str">
            <v>2018 Q4</v>
          </cell>
          <cell r="BX1">
            <v>2018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Estimate</v>
          </cell>
          <cell r="BM2" t="str">
            <v>Estimate</v>
          </cell>
          <cell r="BN2" t="str">
            <v>Estimate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  <cell r="BX2" t="str">
            <v>Estimate</v>
          </cell>
        </row>
        <row r="3">
          <cell r="F3">
            <v>36891</v>
          </cell>
          <cell r="G3">
            <v>37256</v>
          </cell>
          <cell r="H3">
            <v>37621</v>
          </cell>
          <cell r="I3">
            <v>37986</v>
          </cell>
          <cell r="J3">
            <v>38352</v>
          </cell>
          <cell r="K3">
            <v>38717</v>
          </cell>
          <cell r="L3">
            <v>38807</v>
          </cell>
          <cell r="M3">
            <v>38898</v>
          </cell>
          <cell r="N3">
            <v>38990</v>
          </cell>
          <cell r="O3">
            <v>39082</v>
          </cell>
          <cell r="P3">
            <v>39082</v>
          </cell>
          <cell r="Q3">
            <v>39172</v>
          </cell>
          <cell r="R3">
            <v>39263</v>
          </cell>
          <cell r="S3">
            <v>39355</v>
          </cell>
          <cell r="T3">
            <v>39447</v>
          </cell>
          <cell r="U3">
            <v>39447</v>
          </cell>
          <cell r="V3">
            <v>39538</v>
          </cell>
          <cell r="W3">
            <v>39629</v>
          </cell>
          <cell r="X3">
            <v>39721</v>
          </cell>
          <cell r="Y3">
            <v>39813</v>
          </cell>
          <cell r="Z3">
            <v>39813</v>
          </cell>
          <cell r="AA3">
            <v>39903</v>
          </cell>
          <cell r="AB3">
            <v>39994</v>
          </cell>
          <cell r="AC3">
            <v>40086</v>
          </cell>
          <cell r="AD3">
            <v>40178</v>
          </cell>
          <cell r="AE3">
            <v>40178</v>
          </cell>
          <cell r="AF3">
            <v>40268</v>
          </cell>
          <cell r="AG3">
            <v>40359</v>
          </cell>
          <cell r="AH3">
            <v>40451</v>
          </cell>
          <cell r="AI3">
            <v>40543</v>
          </cell>
          <cell r="AJ3">
            <v>40543</v>
          </cell>
          <cell r="AK3">
            <v>40633</v>
          </cell>
          <cell r="AL3">
            <v>40724</v>
          </cell>
          <cell r="AM3">
            <v>40816</v>
          </cell>
          <cell r="AN3">
            <v>40908</v>
          </cell>
          <cell r="AO3">
            <v>40908</v>
          </cell>
          <cell r="AP3">
            <v>40999</v>
          </cell>
          <cell r="AQ3">
            <v>41090</v>
          </cell>
          <cell r="AR3">
            <v>41182</v>
          </cell>
          <cell r="AS3">
            <v>41274</v>
          </cell>
          <cell r="AT3">
            <v>41274</v>
          </cell>
          <cell r="AU3">
            <v>41364</v>
          </cell>
          <cell r="AV3">
            <v>41455</v>
          </cell>
          <cell r="AW3">
            <v>41547</v>
          </cell>
          <cell r="AX3">
            <v>41639</v>
          </cell>
          <cell r="AY3">
            <v>41639</v>
          </cell>
          <cell r="AZ3">
            <v>41729</v>
          </cell>
          <cell r="BA3">
            <v>41820</v>
          </cell>
          <cell r="BB3">
            <v>41912</v>
          </cell>
          <cell r="BC3">
            <v>42004</v>
          </cell>
          <cell r="BD3">
            <v>42004</v>
          </cell>
          <cell r="BE3">
            <v>42094</v>
          </cell>
          <cell r="BF3">
            <v>42185</v>
          </cell>
          <cell r="BG3">
            <v>42277</v>
          </cell>
          <cell r="BH3">
            <v>42369</v>
          </cell>
          <cell r="BI3">
            <v>42369</v>
          </cell>
          <cell r="BJ3">
            <v>42460</v>
          </cell>
          <cell r="BK3">
            <v>42551</v>
          </cell>
          <cell r="BL3">
            <v>42643</v>
          </cell>
          <cell r="BM3">
            <v>42735</v>
          </cell>
          <cell r="BN3">
            <v>42735</v>
          </cell>
          <cell r="BO3">
            <v>42825</v>
          </cell>
          <cell r="BP3">
            <v>42916</v>
          </cell>
          <cell r="BQ3">
            <v>43008</v>
          </cell>
          <cell r="BR3">
            <v>43100</v>
          </cell>
          <cell r="BS3">
            <v>43100</v>
          </cell>
          <cell r="BT3">
            <v>43190</v>
          </cell>
          <cell r="BU3">
            <v>43281</v>
          </cell>
          <cell r="BV3">
            <v>43373</v>
          </cell>
          <cell r="BW3">
            <v>43465</v>
          </cell>
          <cell r="BX3">
            <v>43465</v>
          </cell>
        </row>
        <row r="4">
          <cell r="A4" t="str">
            <v>Issuer: Cornerstone OnDemand Inc.</v>
          </cell>
          <cell r="B4" t="str">
            <v>15VIBC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Cornerstone OnDemand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Q11">
            <v>2.0584758700000001</v>
          </cell>
          <cell r="R11">
            <v>2.4960167000000002</v>
          </cell>
          <cell r="S11">
            <v>2.4386495500000001</v>
          </cell>
          <cell r="T11">
            <v>3.9826698700000001</v>
          </cell>
          <cell r="U11">
            <v>10.97581199</v>
          </cell>
          <cell r="V11">
            <v>3.3281898399999998</v>
          </cell>
          <cell r="W11">
            <v>3.2590105600000001</v>
          </cell>
          <cell r="X11">
            <v>4.3007312000000004</v>
          </cell>
          <cell r="Y11">
            <v>8.7384820100000002</v>
          </cell>
          <cell r="Z11">
            <v>19.62641361</v>
          </cell>
          <cell r="AA11">
            <v>6.7773873599999996</v>
          </cell>
          <cell r="AB11">
            <v>7.0265371099999996</v>
          </cell>
          <cell r="AC11">
            <v>7.4084691400000002</v>
          </cell>
          <cell r="AD11">
            <v>8.1096508800000002</v>
          </cell>
          <cell r="AE11">
            <v>29.32204449</v>
          </cell>
          <cell r="AF11">
            <v>9.67</v>
          </cell>
          <cell r="AG11">
            <v>10.613</v>
          </cell>
          <cell r="AH11">
            <v>12.289</v>
          </cell>
          <cell r="AI11">
            <v>14.036</v>
          </cell>
          <cell r="AJ11">
            <v>46.607999999999997</v>
          </cell>
          <cell r="AK11">
            <v>15.747</v>
          </cell>
          <cell r="AL11">
            <v>17.37</v>
          </cell>
          <cell r="AM11">
            <v>20.018999999999998</v>
          </cell>
          <cell r="AN11">
            <v>22.385999999999999</v>
          </cell>
          <cell r="AO11">
            <v>75.522000000000006</v>
          </cell>
          <cell r="AP11">
            <v>24.001999999999999</v>
          </cell>
          <cell r="AQ11">
            <v>27.437000000000001</v>
          </cell>
          <cell r="AR11">
            <v>31.196000000000002</v>
          </cell>
          <cell r="AS11">
            <v>36.719000000000001</v>
          </cell>
          <cell r="AT11">
            <v>119.354</v>
          </cell>
          <cell r="AU11">
            <v>37.79</v>
          </cell>
          <cell r="AV11">
            <v>44.381999999999998</v>
          </cell>
          <cell r="AW11">
            <v>48.27</v>
          </cell>
          <cell r="AX11">
            <v>54.856000000000002</v>
          </cell>
          <cell r="AY11">
            <v>185.298</v>
          </cell>
          <cell r="AZ11">
            <v>57.408999999999999</v>
          </cell>
          <cell r="BA11">
            <v>61.468000000000004</v>
          </cell>
          <cell r="BB11">
            <v>68.317999999999998</v>
          </cell>
          <cell r="BC11">
            <v>76.828000000000003</v>
          </cell>
          <cell r="BD11">
            <v>264.02300000000002</v>
          </cell>
          <cell r="BE11">
            <v>73.954999999999998</v>
          </cell>
          <cell r="BF11">
            <v>82.563000000000002</v>
          </cell>
          <cell r="BG11">
            <v>87.271000000000001</v>
          </cell>
          <cell r="BH11">
            <v>95.861999999999995</v>
          </cell>
          <cell r="BI11">
            <v>339.65100000000001</v>
          </cell>
          <cell r="BJ11">
            <v>99.323999999999998</v>
          </cell>
          <cell r="BK11">
            <v>107.01300000000001</v>
          </cell>
          <cell r="BL11">
            <v>104.5</v>
          </cell>
          <cell r="BM11">
            <v>115.5</v>
          </cell>
          <cell r="BN11">
            <v>426.33699999999999</v>
          </cell>
          <cell r="BO11">
            <v>122.5</v>
          </cell>
          <cell r="BP11">
            <v>128.5</v>
          </cell>
          <cell r="BQ11">
            <v>135.5</v>
          </cell>
          <cell r="BR11">
            <v>146.5</v>
          </cell>
          <cell r="BS11">
            <v>533</v>
          </cell>
          <cell r="BT11">
            <v>152</v>
          </cell>
          <cell r="BU11">
            <v>158</v>
          </cell>
          <cell r="BV11">
            <v>165</v>
          </cell>
          <cell r="BW11">
            <v>177</v>
          </cell>
          <cell r="BX11">
            <v>652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Q12">
            <v>-0.73357489747299998</v>
          </cell>
          <cell r="R12">
            <v>-0.88950044131100003</v>
          </cell>
          <cell r="S12">
            <v>-0.86905662567399999</v>
          </cell>
          <cell r="T12">
            <v>-1.419296035543</v>
          </cell>
          <cell r="U12">
            <v>-3.9114279999999999</v>
          </cell>
          <cell r="V12">
            <v>-1.037132042583</v>
          </cell>
          <cell r="W12">
            <v>-1.015574363659</v>
          </cell>
          <cell r="X12">
            <v>-1.340195826707</v>
          </cell>
          <cell r="Y12">
            <v>-2.7230897670509999</v>
          </cell>
          <cell r="Z12">
            <v>-6.1159920000000003</v>
          </cell>
          <cell r="AA12">
            <v>-1.98750421</v>
          </cell>
          <cell r="AB12">
            <v>-1.9732554099999999</v>
          </cell>
          <cell r="AC12">
            <v>-2.1095466699999998</v>
          </cell>
          <cell r="AD12">
            <v>-2.6053443199999999</v>
          </cell>
          <cell r="AE12">
            <v>-8.6756506099999999</v>
          </cell>
          <cell r="AF12">
            <v>-3.0640000000000001</v>
          </cell>
          <cell r="AG12">
            <v>-3.1459999999999999</v>
          </cell>
          <cell r="AH12">
            <v>-3.883</v>
          </cell>
          <cell r="AI12">
            <v>-4.1310000000000002</v>
          </cell>
          <cell r="AJ12">
            <v>-14.224</v>
          </cell>
          <cell r="AK12">
            <v>-4.5330000000000004</v>
          </cell>
          <cell r="AL12">
            <v>-4.8979999999999997</v>
          </cell>
          <cell r="AM12">
            <v>-5.2960000000000003</v>
          </cell>
          <cell r="AN12">
            <v>-5.9610000000000003</v>
          </cell>
          <cell r="AO12">
            <v>-20.687999999999999</v>
          </cell>
          <cell r="AP12">
            <v>-6.3529999999999998</v>
          </cell>
          <cell r="AQ12">
            <v>-7.0780000000000003</v>
          </cell>
          <cell r="AR12">
            <v>-8.5280000000000005</v>
          </cell>
          <cell r="AS12">
            <v>-10.061</v>
          </cell>
          <cell r="AT12">
            <v>-32.020000000000003</v>
          </cell>
          <cell r="AU12">
            <v>-10.499000000000001</v>
          </cell>
          <cell r="AV12">
            <v>-12.334</v>
          </cell>
          <cell r="AW12">
            <v>-12.71</v>
          </cell>
          <cell r="AX12">
            <v>-14.429</v>
          </cell>
          <cell r="AY12">
            <v>-49.972000000000001</v>
          </cell>
          <cell r="AZ12">
            <v>-16.29</v>
          </cell>
          <cell r="BA12">
            <v>-16.510000000000002</v>
          </cell>
          <cell r="BB12">
            <v>-18.408999999999999</v>
          </cell>
          <cell r="BC12">
            <v>-21.023</v>
          </cell>
          <cell r="BD12">
            <v>-72.231999999999999</v>
          </cell>
          <cell r="BE12">
            <v>-21.352</v>
          </cell>
          <cell r="BF12">
            <v>-24.556000000000001</v>
          </cell>
          <cell r="BG12">
            <v>-23.648</v>
          </cell>
          <cell r="BH12">
            <v>-26.452999999999999</v>
          </cell>
          <cell r="BI12">
            <v>-96.009</v>
          </cell>
          <cell r="BJ12">
            <v>-28.102</v>
          </cell>
          <cell r="BK12">
            <v>-32.554000000000002</v>
          </cell>
          <cell r="BL12">
            <v>-28.215</v>
          </cell>
          <cell r="BM12">
            <v>-30.03</v>
          </cell>
          <cell r="BN12">
            <v>-118.901</v>
          </cell>
          <cell r="BO12">
            <v>-31.85</v>
          </cell>
          <cell r="BP12">
            <v>-33.409999999999997</v>
          </cell>
          <cell r="BQ12">
            <v>-35.229999999999997</v>
          </cell>
          <cell r="BR12">
            <v>-38.090000000000003</v>
          </cell>
          <cell r="BS12">
            <v>-138.58000000000001</v>
          </cell>
          <cell r="BT12">
            <v>-39.064</v>
          </cell>
          <cell r="BU12">
            <v>-39.973999999999997</v>
          </cell>
          <cell r="BV12">
            <v>-41.085000000000001</v>
          </cell>
          <cell r="BW12">
            <v>-42.656999999999996</v>
          </cell>
          <cell r="BX12">
            <v>-162.78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-2.5559112000000002</v>
          </cell>
          <cell r="R13">
            <v>-3.0381657400000002</v>
          </cell>
          <cell r="S13">
            <v>-3.6236357300000002</v>
          </cell>
          <cell r="T13">
            <v>-2.81178383</v>
          </cell>
          <cell r="U13">
            <v>-12.0294965</v>
          </cell>
          <cell r="V13">
            <v>-5.3131176</v>
          </cell>
          <cell r="W13">
            <v>-5.7008719599999997</v>
          </cell>
          <cell r="X13">
            <v>-5.8571187699999996</v>
          </cell>
          <cell r="Y13">
            <v>-6.1500741200000002</v>
          </cell>
          <cell r="Z13">
            <v>-23.021182450000001</v>
          </cell>
          <cell r="AA13">
            <v>-5.0759999999999996</v>
          </cell>
          <cell r="AB13">
            <v>-5.1740000000000004</v>
          </cell>
          <cell r="AC13">
            <v>-5.8689999999999998</v>
          </cell>
          <cell r="AD13">
            <v>-7.0960000000000001</v>
          </cell>
          <cell r="AE13">
            <v>-23.215</v>
          </cell>
          <cell r="AF13">
            <v>-7.7149999999999999</v>
          </cell>
          <cell r="AG13">
            <v>-8.1669999999999998</v>
          </cell>
          <cell r="AH13">
            <v>-9.3559999999999999</v>
          </cell>
          <cell r="AI13">
            <v>-10.962</v>
          </cell>
          <cell r="AJ13">
            <v>-36.200000000000003</v>
          </cell>
          <cell r="AK13">
            <v>-12.753</v>
          </cell>
          <cell r="AL13">
            <v>-13.74</v>
          </cell>
          <cell r="AM13">
            <v>-14.157999999999999</v>
          </cell>
          <cell r="AN13">
            <v>-16.774999999999999</v>
          </cell>
          <cell r="AO13">
            <v>-57.426000000000002</v>
          </cell>
          <cell r="AP13">
            <v>-20.286999999999999</v>
          </cell>
          <cell r="AQ13">
            <v>-21.254999999999999</v>
          </cell>
          <cell r="AR13">
            <v>-22.449000000000002</v>
          </cell>
          <cell r="AS13">
            <v>-25.552</v>
          </cell>
          <cell r="AT13">
            <v>-89.543000000000006</v>
          </cell>
          <cell r="AU13">
            <v>-28.32</v>
          </cell>
          <cell r="AV13">
            <v>-30.25</v>
          </cell>
          <cell r="AW13">
            <v>-31.564</v>
          </cell>
          <cell r="AX13">
            <v>-35.645000000000003</v>
          </cell>
          <cell r="AY13">
            <v>-125.779</v>
          </cell>
          <cell r="AZ13">
            <v>-39.058</v>
          </cell>
          <cell r="BA13">
            <v>-43.274999999999999</v>
          </cell>
          <cell r="BB13">
            <v>-43.177</v>
          </cell>
          <cell r="BC13">
            <v>-49.552</v>
          </cell>
          <cell r="BD13">
            <v>-175.06200000000001</v>
          </cell>
          <cell r="BE13">
            <v>-50.317999999999998</v>
          </cell>
          <cell r="BF13">
            <v>-56.110999999999997</v>
          </cell>
          <cell r="BG13">
            <v>-57.051000000000002</v>
          </cell>
          <cell r="BH13">
            <v>-60.238999999999997</v>
          </cell>
          <cell r="BI13">
            <v>-223.71899999999999</v>
          </cell>
          <cell r="BJ13">
            <v>-63.048999999999999</v>
          </cell>
          <cell r="BK13">
            <v>-64.373000000000005</v>
          </cell>
          <cell r="BL13">
            <v>-66.88</v>
          </cell>
          <cell r="BM13">
            <v>-71.61</v>
          </cell>
          <cell r="BN13">
            <v>-265.91199999999998</v>
          </cell>
          <cell r="BO13">
            <v>-73.5</v>
          </cell>
          <cell r="BP13">
            <v>-77.999499999999998</v>
          </cell>
          <cell r="BQ13">
            <v>-79.674000000000007</v>
          </cell>
          <cell r="BR13">
            <v>-83.212000000000003</v>
          </cell>
          <cell r="BS13">
            <v>-314.38549999999998</v>
          </cell>
          <cell r="BT13">
            <v>-85.88</v>
          </cell>
          <cell r="BU13">
            <v>-90.85</v>
          </cell>
          <cell r="BV13">
            <v>-92.564999999999998</v>
          </cell>
          <cell r="BW13">
            <v>-96.465000000000003</v>
          </cell>
          <cell r="BX13">
            <v>-365.76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-3.289486097473</v>
          </cell>
          <cell r="R14">
            <v>-3.9276661813109999</v>
          </cell>
          <cell r="S14">
            <v>-4.4926923556740004</v>
          </cell>
          <cell r="T14">
            <v>-4.2310798655430002</v>
          </cell>
          <cell r="U14">
            <v>-15.940924499999999</v>
          </cell>
          <cell r="V14">
            <v>-6.350249642583</v>
          </cell>
          <cell r="W14">
            <v>-6.7164463236590004</v>
          </cell>
          <cell r="X14">
            <v>-7.1973145967069998</v>
          </cell>
          <cell r="Y14">
            <v>-8.8731638870509997</v>
          </cell>
          <cell r="Z14">
            <v>-29.13717445</v>
          </cell>
          <cell r="AA14">
            <v>-7.0635042099999996</v>
          </cell>
          <cell r="AB14">
            <v>-7.1472554099999996</v>
          </cell>
          <cell r="AC14">
            <v>-7.9785466700000001</v>
          </cell>
          <cell r="AD14">
            <v>-9.7013443200000005</v>
          </cell>
          <cell r="AE14">
            <v>-31.890650610000002</v>
          </cell>
          <cell r="AF14">
            <v>-10.779</v>
          </cell>
          <cell r="AG14">
            <v>-11.313000000000001</v>
          </cell>
          <cell r="AH14">
            <v>-13.239000000000001</v>
          </cell>
          <cell r="AI14">
            <v>-15.093</v>
          </cell>
          <cell r="AJ14">
            <v>-50.423999999999999</v>
          </cell>
          <cell r="AK14">
            <v>-17.286000000000001</v>
          </cell>
          <cell r="AL14">
            <v>-18.638000000000002</v>
          </cell>
          <cell r="AM14">
            <v>-19.454000000000001</v>
          </cell>
          <cell r="AN14">
            <v>-22.736000000000001</v>
          </cell>
          <cell r="AO14">
            <v>-78.114000000000004</v>
          </cell>
          <cell r="AP14">
            <v>-26.64</v>
          </cell>
          <cell r="AQ14">
            <v>-28.332999999999998</v>
          </cell>
          <cell r="AR14">
            <v>-30.977</v>
          </cell>
          <cell r="AS14">
            <v>-35.613</v>
          </cell>
          <cell r="AT14">
            <v>-121.563</v>
          </cell>
          <cell r="AU14">
            <v>-38.819000000000003</v>
          </cell>
          <cell r="AV14">
            <v>-42.584000000000003</v>
          </cell>
          <cell r="AW14">
            <v>-44.274000000000001</v>
          </cell>
          <cell r="AX14">
            <v>-50.073999999999998</v>
          </cell>
          <cell r="AY14">
            <v>-175.751</v>
          </cell>
          <cell r="AZ14">
            <v>-55.347999999999999</v>
          </cell>
          <cell r="BA14">
            <v>-59.784999999999997</v>
          </cell>
          <cell r="BB14">
            <v>-61.585999999999999</v>
          </cell>
          <cell r="BC14">
            <v>-70.575000000000003</v>
          </cell>
          <cell r="BD14">
            <v>-247.29400000000001</v>
          </cell>
          <cell r="BE14">
            <v>-71.67</v>
          </cell>
          <cell r="BF14">
            <v>-80.667000000000002</v>
          </cell>
          <cell r="BG14">
            <v>-80.698999999999998</v>
          </cell>
          <cell r="BH14">
            <v>-86.691999999999993</v>
          </cell>
          <cell r="BI14">
            <v>-319.72800000000001</v>
          </cell>
          <cell r="BJ14">
            <v>-91.150999999999996</v>
          </cell>
          <cell r="BK14">
            <v>-96.927000000000007</v>
          </cell>
          <cell r="BL14">
            <v>-95.094999999999999</v>
          </cell>
          <cell r="BM14">
            <v>-101.64</v>
          </cell>
          <cell r="BN14">
            <v>-384.81299999999999</v>
          </cell>
          <cell r="BO14">
            <v>-105.35</v>
          </cell>
          <cell r="BP14">
            <v>-111.40949999999999</v>
          </cell>
          <cell r="BQ14">
            <v>-114.904</v>
          </cell>
          <cell r="BR14">
            <v>-121.30200000000001</v>
          </cell>
          <cell r="BS14">
            <v>-452.96550000000002</v>
          </cell>
          <cell r="BT14">
            <v>-124.944</v>
          </cell>
          <cell r="BU14">
            <v>-130.82400000000001</v>
          </cell>
          <cell r="BV14">
            <v>-133.65</v>
          </cell>
          <cell r="BW14">
            <v>-139.12200000000001</v>
          </cell>
          <cell r="BX14">
            <v>-528.54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Q15">
            <v>-0.29156948999999999</v>
          </cell>
          <cell r="R15">
            <v>-0.31747691</v>
          </cell>
          <cell r="S15">
            <v>-0.43068376000000003</v>
          </cell>
          <cell r="T15">
            <v>-0.71413747999999999</v>
          </cell>
          <cell r="U15">
            <v>-1.75386764</v>
          </cell>
          <cell r="V15">
            <v>-0.46158544000000001</v>
          </cell>
          <cell r="W15">
            <v>-0.44681017000000001</v>
          </cell>
          <cell r="X15">
            <v>-0.49653258</v>
          </cell>
          <cell r="Y15">
            <v>-1.3191725400000001</v>
          </cell>
          <cell r="Z15">
            <v>-2.72410073</v>
          </cell>
          <cell r="AA15">
            <v>-0.58899999999999997</v>
          </cell>
          <cell r="AB15">
            <v>-0.65800000000000003</v>
          </cell>
          <cell r="AC15">
            <v>-0.73099999999999998</v>
          </cell>
          <cell r="AD15">
            <v>-0.81299999999999994</v>
          </cell>
          <cell r="AE15">
            <v>-2.7909999999999999</v>
          </cell>
          <cell r="AF15">
            <v>-0.98899999999999999</v>
          </cell>
          <cell r="AG15">
            <v>-1.137</v>
          </cell>
          <cell r="AH15">
            <v>-1.3839999999999999</v>
          </cell>
          <cell r="AI15">
            <v>-1.96</v>
          </cell>
          <cell r="AJ15">
            <v>-5.47</v>
          </cell>
          <cell r="AK15">
            <v>-2.2080000000000002</v>
          </cell>
          <cell r="AL15">
            <v>-2.25</v>
          </cell>
          <cell r="AM15">
            <v>-2.5369999999999999</v>
          </cell>
          <cell r="AN15">
            <v>-2.3889999999999998</v>
          </cell>
          <cell r="AO15">
            <v>-9.3840000000000003</v>
          </cell>
          <cell r="AP15">
            <v>-2.94</v>
          </cell>
          <cell r="AQ15">
            <v>-3.2290000000000001</v>
          </cell>
          <cell r="AR15">
            <v>-3.8279999999999998</v>
          </cell>
          <cell r="AS15">
            <v>-3.907</v>
          </cell>
          <cell r="AT15">
            <v>-13.904</v>
          </cell>
          <cell r="AU15">
            <v>-4.0750000000000002</v>
          </cell>
          <cell r="AV15">
            <v>-4.7869999999999999</v>
          </cell>
          <cell r="AW15">
            <v>-5.0780000000000003</v>
          </cell>
          <cell r="AX15">
            <v>-5.1909999999999998</v>
          </cell>
          <cell r="AY15">
            <v>-19.131</v>
          </cell>
          <cell r="AZ15">
            <v>-6.08</v>
          </cell>
          <cell r="BA15">
            <v>-6.0830000000000002</v>
          </cell>
          <cell r="BB15">
            <v>-6.6159999999999997</v>
          </cell>
          <cell r="BC15">
            <v>-8.2270000000000003</v>
          </cell>
          <cell r="BD15">
            <v>-27.006</v>
          </cell>
          <cell r="BE15">
            <v>-8.5990000000000002</v>
          </cell>
          <cell r="BF15">
            <v>-8.6389999999999993</v>
          </cell>
          <cell r="BG15">
            <v>-8.7940000000000005</v>
          </cell>
          <cell r="BH15">
            <v>-8.9489999999999998</v>
          </cell>
          <cell r="BI15">
            <v>-34.981000000000002</v>
          </cell>
          <cell r="BJ15">
            <v>-9.2279999999999998</v>
          </cell>
          <cell r="BK15">
            <v>-9.9359999999999999</v>
          </cell>
          <cell r="BL15">
            <v>-9.9275000000000002</v>
          </cell>
          <cell r="BM15">
            <v>-10.9725</v>
          </cell>
          <cell r="BN15">
            <v>-40.064</v>
          </cell>
          <cell r="BO15">
            <v>-11.637499999999999</v>
          </cell>
          <cell r="BP15">
            <v>-12.2075</v>
          </cell>
          <cell r="BQ15">
            <v>-12.8725</v>
          </cell>
          <cell r="BR15">
            <v>-13.9175</v>
          </cell>
          <cell r="BS15">
            <v>-50.634999999999998</v>
          </cell>
          <cell r="BT15">
            <v>-14.44</v>
          </cell>
          <cell r="BU15">
            <v>-14.852</v>
          </cell>
          <cell r="BV15">
            <v>-15.51</v>
          </cell>
          <cell r="BW15">
            <v>-16.638000000000002</v>
          </cell>
          <cell r="BX15">
            <v>-61.44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Q16">
            <v>-7.1786200000000001E-3</v>
          </cell>
          <cell r="R16">
            <v>-7.1786200000000001E-3</v>
          </cell>
          <cell r="S16">
            <v>-7.1786200000000001E-3</v>
          </cell>
          <cell r="T16">
            <v>-0.20699817000000001</v>
          </cell>
          <cell r="U16">
            <v>-0.22853403</v>
          </cell>
          <cell r="V16">
            <v>-5.2532280000000001E-2</v>
          </cell>
          <cell r="W16">
            <v>-5.2816009999999997E-2</v>
          </cell>
          <cell r="X16">
            <v>-5.8480780000000003E-2</v>
          </cell>
          <cell r="Y16">
            <v>-8.7790270000000004E-2</v>
          </cell>
          <cell r="Z16">
            <v>-0.25161934000000002</v>
          </cell>
          <cell r="AA16">
            <v>-6.3997700000000005E-2</v>
          </cell>
          <cell r="AB16">
            <v>-9.0614260000000002E-2</v>
          </cell>
          <cell r="AC16">
            <v>-5.9442559999999998E-2</v>
          </cell>
          <cell r="AD16">
            <v>-0.12982714000000001</v>
          </cell>
          <cell r="AE16">
            <v>-0.34388165999999998</v>
          </cell>
          <cell r="AF16">
            <v>-9.5000000000000001E-2</v>
          </cell>
          <cell r="AG16">
            <v>-0.13400000000000001</v>
          </cell>
          <cell r="AH16">
            <v>-0.14299999999999999</v>
          </cell>
          <cell r="AI16">
            <v>-0.53500000000000003</v>
          </cell>
          <cell r="AJ16">
            <v>-0.90700000000000003</v>
          </cell>
          <cell r="AK16">
            <v>-0.80500000000000005</v>
          </cell>
          <cell r="AL16">
            <v>-1.1339999999999999</v>
          </cell>
          <cell r="AM16">
            <v>-1.02</v>
          </cell>
          <cell r="AN16">
            <v>-1.8720000000000001</v>
          </cell>
          <cell r="AO16">
            <v>-4.8310000000000004</v>
          </cell>
          <cell r="AP16">
            <v>-2.548</v>
          </cell>
          <cell r="AQ16">
            <v>-2.5019999999999998</v>
          </cell>
          <cell r="AR16">
            <v>-3.35</v>
          </cell>
          <cell r="AS16">
            <v>-4.0039999999999996</v>
          </cell>
          <cell r="AT16">
            <v>-12.404</v>
          </cell>
          <cell r="AU16">
            <v>-4.04</v>
          </cell>
          <cell r="AV16">
            <v>-4.516</v>
          </cell>
          <cell r="AW16">
            <v>-6.5570000000000004</v>
          </cell>
          <cell r="AX16">
            <v>-6.87</v>
          </cell>
          <cell r="AY16">
            <v>-21.983000000000001</v>
          </cell>
          <cell r="AZ16">
            <v>-8.14</v>
          </cell>
          <cell r="BA16">
            <v>-8.1920000000000002</v>
          </cell>
          <cell r="BB16">
            <v>-8.7690000000000001</v>
          </cell>
          <cell r="BC16">
            <v>-9.2550000000000008</v>
          </cell>
          <cell r="BD16">
            <v>-34.356000000000002</v>
          </cell>
          <cell r="BE16">
            <v>-8.7170000000000005</v>
          </cell>
          <cell r="BF16">
            <v>-9.7840000000000007</v>
          </cell>
          <cell r="BG16">
            <v>-12.167</v>
          </cell>
          <cell r="BH16">
            <v>-12.413</v>
          </cell>
          <cell r="BI16">
            <v>-43.081000000000003</v>
          </cell>
          <cell r="BJ16">
            <v>-12.996</v>
          </cell>
          <cell r="BK16">
            <v>-13.007999999999999</v>
          </cell>
          <cell r="BL16">
            <v>-14.569003449027001</v>
          </cell>
          <cell r="BM16">
            <v>-14.955889716467</v>
          </cell>
          <cell r="BN16">
            <v>-55.528893165493997</v>
          </cell>
          <cell r="BO16">
            <v>-16.028452337804001</v>
          </cell>
          <cell r="BP16">
            <v>-15.619859269435</v>
          </cell>
          <cell r="BQ16">
            <v>-18.890908778402999</v>
          </cell>
          <cell r="BR16">
            <v>-18.970024618722999</v>
          </cell>
          <cell r="BS16">
            <v>-69.509245004364004</v>
          </cell>
          <cell r="BT16">
            <v>-19.888365349764001</v>
          </cell>
          <cell r="BU16">
            <v>-19.205741358526002</v>
          </cell>
          <cell r="BV16">
            <v>-23.003689656357999</v>
          </cell>
          <cell r="BW16">
            <v>-22.919415409650998</v>
          </cell>
          <cell r="BX16">
            <v>-85.017211774299994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Q18">
            <v>-3.5810555874730001</v>
          </cell>
          <cell r="R18">
            <v>-4.2451430913110002</v>
          </cell>
          <cell r="S18">
            <v>-4.9233761156740004</v>
          </cell>
          <cell r="T18">
            <v>-4.945217345543</v>
          </cell>
          <cell r="U18">
            <v>-17.694792140000001</v>
          </cell>
          <cell r="V18">
            <v>-6.8118350825830003</v>
          </cell>
          <cell r="W18">
            <v>-7.1632564936590004</v>
          </cell>
          <cell r="X18">
            <v>-7.693847176707</v>
          </cell>
          <cell r="Y18">
            <v>-10.192336427051</v>
          </cell>
          <cell r="Z18">
            <v>-31.86127518</v>
          </cell>
          <cell r="AA18">
            <v>-7.65250421</v>
          </cell>
          <cell r="AB18">
            <v>-7.80525541</v>
          </cell>
          <cell r="AC18">
            <v>-8.7095466699999999</v>
          </cell>
          <cell r="AD18">
            <v>-10.514344319999999</v>
          </cell>
          <cell r="AE18">
            <v>-34.681650609999998</v>
          </cell>
          <cell r="AF18">
            <v>-11.768000000000001</v>
          </cell>
          <cell r="AG18">
            <v>-12.45</v>
          </cell>
          <cell r="AH18">
            <v>-14.622999999999999</v>
          </cell>
          <cell r="AI18">
            <v>-17.053000000000001</v>
          </cell>
          <cell r="AJ18">
            <v>-55.893999999999998</v>
          </cell>
          <cell r="AK18">
            <v>-19.494</v>
          </cell>
          <cell r="AL18">
            <v>-20.888000000000002</v>
          </cell>
          <cell r="AM18">
            <v>-21.991</v>
          </cell>
          <cell r="AN18">
            <v>-25.125</v>
          </cell>
          <cell r="AO18">
            <v>-87.498000000000005</v>
          </cell>
          <cell r="AP18">
            <v>-29.58</v>
          </cell>
          <cell r="AQ18">
            <v>-31.562000000000001</v>
          </cell>
          <cell r="AR18">
            <v>-34.805</v>
          </cell>
          <cell r="AS18">
            <v>-39.520000000000003</v>
          </cell>
          <cell r="AT18">
            <v>-135.46700000000001</v>
          </cell>
          <cell r="AU18">
            <v>-42.893999999999998</v>
          </cell>
          <cell r="AV18">
            <v>-47.371000000000002</v>
          </cell>
          <cell r="AW18">
            <v>-49.351999999999997</v>
          </cell>
          <cell r="AX18">
            <v>-55.265000000000001</v>
          </cell>
          <cell r="AY18">
            <v>-194.88200000000001</v>
          </cell>
          <cell r="AZ18">
            <v>-61.427999999999997</v>
          </cell>
          <cell r="BA18">
            <v>-65.867999999999995</v>
          </cell>
          <cell r="BB18">
            <v>-68.201999999999998</v>
          </cell>
          <cell r="BC18">
            <v>-78.802000000000007</v>
          </cell>
          <cell r="BD18">
            <v>-274.3</v>
          </cell>
          <cell r="BE18">
            <v>-80.269000000000005</v>
          </cell>
          <cell r="BF18">
            <v>-89.305999999999997</v>
          </cell>
          <cell r="BG18">
            <v>-89.492999999999995</v>
          </cell>
          <cell r="BH18">
            <v>-95.641000000000005</v>
          </cell>
          <cell r="BI18">
            <v>-354.709</v>
          </cell>
          <cell r="BJ18">
            <v>-100.379</v>
          </cell>
          <cell r="BK18">
            <v>-106.863</v>
          </cell>
          <cell r="BL18">
            <v>-105.02249999999999</v>
          </cell>
          <cell r="BM18">
            <v>-112.6125</v>
          </cell>
          <cell r="BN18">
            <v>-424.87700000000001</v>
          </cell>
          <cell r="BO18">
            <v>-116.9875</v>
          </cell>
          <cell r="BP18">
            <v>-123.617</v>
          </cell>
          <cell r="BQ18">
            <v>-127.7765</v>
          </cell>
          <cell r="BR18">
            <v>-135.21950000000001</v>
          </cell>
          <cell r="BS18">
            <v>-503.60050000000001</v>
          </cell>
          <cell r="BT18">
            <v>-139.38399999999999</v>
          </cell>
          <cell r="BU18">
            <v>-145.67599999999999</v>
          </cell>
          <cell r="BV18">
            <v>-149.16</v>
          </cell>
          <cell r="BW18">
            <v>-155.76</v>
          </cell>
          <cell r="BX18">
            <v>-589.98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Q19">
            <v>-3.5810555874730001</v>
          </cell>
          <cell r="R19">
            <v>-4.2451430913110002</v>
          </cell>
          <cell r="S19">
            <v>-4.9233761156740004</v>
          </cell>
          <cell r="T19">
            <v>-4.945217345543</v>
          </cell>
          <cell r="U19">
            <v>-17.694792140000001</v>
          </cell>
          <cell r="V19">
            <v>-6.8118350825830003</v>
          </cell>
          <cell r="W19">
            <v>-7.1632564936590004</v>
          </cell>
          <cell r="X19">
            <v>-7.693847176707</v>
          </cell>
          <cell r="Y19">
            <v>-10.192336427051</v>
          </cell>
          <cell r="Z19">
            <v>-31.86127518</v>
          </cell>
          <cell r="AA19">
            <v>-7.65250421</v>
          </cell>
          <cell r="AB19">
            <v>-7.80525541</v>
          </cell>
          <cell r="AC19">
            <v>-8.7095466699999999</v>
          </cell>
          <cell r="AD19">
            <v>-10.514344319999999</v>
          </cell>
          <cell r="AE19">
            <v>-34.681650609999998</v>
          </cell>
          <cell r="AF19">
            <v>-11.225</v>
          </cell>
          <cell r="AG19">
            <v>-11.815</v>
          </cell>
          <cell r="AH19">
            <v>-13.936999999999999</v>
          </cell>
          <cell r="AI19">
            <v>-16.280999999999999</v>
          </cell>
          <cell r="AJ19">
            <v>-53.258000000000003</v>
          </cell>
          <cell r="AK19">
            <v>-18.670999999999999</v>
          </cell>
          <cell r="AL19">
            <v>-20.001999999999999</v>
          </cell>
          <cell r="AM19">
            <v>-21.004999999999999</v>
          </cell>
          <cell r="AN19">
            <v>-24.106000000000002</v>
          </cell>
          <cell r="AO19">
            <v>-83.784000000000006</v>
          </cell>
          <cell r="AP19">
            <v>-28.419</v>
          </cell>
          <cell r="AQ19">
            <v>-29.745999999999999</v>
          </cell>
          <cell r="AR19">
            <v>-32.843000000000004</v>
          </cell>
          <cell r="AS19">
            <v>-37.421999999999997</v>
          </cell>
          <cell r="AT19">
            <v>-128.43</v>
          </cell>
          <cell r="AU19">
            <v>-40.770000000000003</v>
          </cell>
          <cell r="AV19">
            <v>-45.048000000000002</v>
          </cell>
          <cell r="AW19">
            <v>-46.802</v>
          </cell>
          <cell r="AX19">
            <v>-52.561999999999998</v>
          </cell>
          <cell r="AY19">
            <v>-185.18199999999999</v>
          </cell>
          <cell r="AZ19">
            <v>-58.356000000000002</v>
          </cell>
          <cell r="BA19">
            <v>-62.655000000000001</v>
          </cell>
          <cell r="BB19">
            <v>-64.656000000000006</v>
          </cell>
          <cell r="BC19">
            <v>-73.546999999999997</v>
          </cell>
          <cell r="BD19">
            <v>-259.214</v>
          </cell>
          <cell r="BE19">
            <v>-74.040999999999997</v>
          </cell>
          <cell r="BF19">
            <v>-82.63</v>
          </cell>
          <cell r="BG19">
            <v>-82.5</v>
          </cell>
          <cell r="BH19">
            <v>-88.025999999999996</v>
          </cell>
          <cell r="BI19">
            <v>-327.197</v>
          </cell>
          <cell r="BJ19">
            <v>-92.820999999999998</v>
          </cell>
          <cell r="BK19">
            <v>-98.97</v>
          </cell>
          <cell r="BL19">
            <v>-97.008490053800003</v>
          </cell>
          <cell r="BM19">
            <v>-105.249802892947</v>
          </cell>
          <cell r="BN19">
            <v>-394.04929294674702</v>
          </cell>
          <cell r="BO19">
            <v>-109.326089697236</v>
          </cell>
          <cell r="BP19">
            <v>-116.645495986035</v>
          </cell>
          <cell r="BQ19">
            <v>-121.48078636675601</v>
          </cell>
          <cell r="BR19">
            <v>-129.43236746161301</v>
          </cell>
          <cell r="BS19">
            <v>-476.88473951164002</v>
          </cell>
          <cell r="BT19">
            <v>-134.03533608492401</v>
          </cell>
          <cell r="BU19">
            <v>-140.506062610942</v>
          </cell>
          <cell r="BV19">
            <v>-144.16025310475899</v>
          </cell>
          <cell r="BW19">
            <v>-150.85186826967501</v>
          </cell>
          <cell r="BX19">
            <v>-569.55352007030001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Q20">
            <v>-1.522579717473</v>
          </cell>
          <cell r="R20">
            <v>-1.749126391311</v>
          </cell>
          <cell r="S20">
            <v>-2.4847265656739999</v>
          </cell>
          <cell r="T20">
            <v>-0.96254747554300002</v>
          </cell>
          <cell r="U20">
            <v>-6.7189801500000002</v>
          </cell>
          <cell r="V20">
            <v>-3.483645242583</v>
          </cell>
          <cell r="W20">
            <v>-3.9042459336589999</v>
          </cell>
          <cell r="X20">
            <v>-3.393115976707</v>
          </cell>
          <cell r="Y20">
            <v>-1.4538544170509999</v>
          </cell>
          <cell r="Z20">
            <v>-12.23486157</v>
          </cell>
          <cell r="AA20">
            <v>-0.87511684999999995</v>
          </cell>
          <cell r="AB20">
            <v>-0.77871829999999997</v>
          </cell>
          <cell r="AC20">
            <v>-1.3010775299999999</v>
          </cell>
          <cell r="AD20">
            <v>-2.40469344</v>
          </cell>
          <cell r="AE20">
            <v>-5.3596061199999996</v>
          </cell>
          <cell r="AF20">
            <v>-1.5549999999999999</v>
          </cell>
          <cell r="AG20">
            <v>-1.202</v>
          </cell>
          <cell r="AH20">
            <v>-1.6479999999999999</v>
          </cell>
          <cell r="AI20">
            <v>-2.2450000000000001</v>
          </cell>
          <cell r="AJ20">
            <v>-6.65</v>
          </cell>
          <cell r="AK20">
            <v>-2.9239999999999999</v>
          </cell>
          <cell r="AL20">
            <v>-2.6320000000000001</v>
          </cell>
          <cell r="AM20">
            <v>-0.98599999999999999</v>
          </cell>
          <cell r="AN20">
            <v>-1.72</v>
          </cell>
          <cell r="AO20">
            <v>-8.2620000000000005</v>
          </cell>
          <cell r="AP20">
            <v>-4.4169999999999998</v>
          </cell>
          <cell r="AQ20">
            <v>-2.3090000000000002</v>
          </cell>
          <cell r="AR20">
            <v>-1.647</v>
          </cell>
          <cell r="AS20">
            <v>-0.70299999999999996</v>
          </cell>
          <cell r="AT20">
            <v>-9.0760000000000005</v>
          </cell>
          <cell r="AU20">
            <v>-2.98</v>
          </cell>
          <cell r="AV20">
            <v>-0.66600000000000004</v>
          </cell>
          <cell r="AW20">
            <v>1.468</v>
          </cell>
          <cell r="AX20">
            <v>2.294</v>
          </cell>
          <cell r="AY20">
            <v>0.11600000000000001</v>
          </cell>
          <cell r="AZ20">
            <v>-0.94699999999999995</v>
          </cell>
          <cell r="BA20">
            <v>-1.1870000000000001</v>
          </cell>
          <cell r="BB20">
            <v>3.6619999999999999</v>
          </cell>
          <cell r="BC20">
            <v>3.2810000000000001</v>
          </cell>
          <cell r="BD20">
            <v>4.8090000000000002</v>
          </cell>
          <cell r="BE20">
            <v>-8.5999999999999993E-2</v>
          </cell>
          <cell r="BF20">
            <v>-6.7000000000000004E-2</v>
          </cell>
          <cell r="BG20">
            <v>4.7709999999999999</v>
          </cell>
          <cell r="BH20">
            <v>7.8360000000000003</v>
          </cell>
          <cell r="BI20">
            <v>12.454000000000001</v>
          </cell>
          <cell r="BJ20">
            <v>6.5030000000000001</v>
          </cell>
          <cell r="BK20">
            <v>8.0429999999999993</v>
          </cell>
          <cell r="BL20">
            <v>7.4915099461999999</v>
          </cell>
          <cell r="BM20">
            <v>10.250197107052999</v>
          </cell>
          <cell r="BN20">
            <v>32.287707053253001</v>
          </cell>
          <cell r="BO20">
            <v>13.173910302764</v>
          </cell>
          <cell r="BP20">
            <v>11.854504013965</v>
          </cell>
          <cell r="BQ20">
            <v>14.019213633244</v>
          </cell>
          <cell r="BR20">
            <v>17.067632538386999</v>
          </cell>
          <cell r="BS20">
            <v>56.115260488360001</v>
          </cell>
          <cell r="BT20">
            <v>17.964663915075999</v>
          </cell>
          <cell r="BU20">
            <v>17.493937389058001</v>
          </cell>
          <cell r="BV20">
            <v>20.839746895240999</v>
          </cell>
          <cell r="BW20">
            <v>26.148131730325002</v>
          </cell>
          <cell r="BX20">
            <v>82.446479929700004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-0.54300000000000004</v>
          </cell>
          <cell r="AG21">
            <v>-0.63500000000000001</v>
          </cell>
          <cell r="AH21">
            <v>-0.68600000000000005</v>
          </cell>
          <cell r="AI21">
            <v>-0.77200000000000002</v>
          </cell>
          <cell r="AJ21">
            <v>-2.6360000000000001</v>
          </cell>
          <cell r="AK21">
            <v>-0.82299999999999995</v>
          </cell>
          <cell r="AL21">
            <v>-0.88600000000000001</v>
          </cell>
          <cell r="AM21">
            <v>-0.98599999999999999</v>
          </cell>
          <cell r="AN21">
            <v>-1.0189999999999999</v>
          </cell>
          <cell r="AO21">
            <v>-3.714</v>
          </cell>
          <cell r="AP21">
            <v>-1.161</v>
          </cell>
          <cell r="AQ21">
            <v>-1.216</v>
          </cell>
          <cell r="AR21">
            <v>-1.3129999999999999</v>
          </cell>
          <cell r="AS21">
            <v>-1.542</v>
          </cell>
          <cell r="AT21">
            <v>-5.2320000000000002</v>
          </cell>
          <cell r="AU21">
            <v>-1.6319999999999999</v>
          </cell>
          <cell r="AV21">
            <v>-1.7589999999999999</v>
          </cell>
          <cell r="AW21">
            <v>-1.986</v>
          </cell>
          <cell r="AX21">
            <v>-2.1389999999999998</v>
          </cell>
          <cell r="AY21">
            <v>-7.516</v>
          </cell>
          <cell r="AZ21">
            <v>-2.58</v>
          </cell>
          <cell r="BA21">
            <v>-2.6880000000000002</v>
          </cell>
          <cell r="BB21">
            <v>-3.0230000000000001</v>
          </cell>
          <cell r="BC21">
            <v>-3.335</v>
          </cell>
          <cell r="BD21">
            <v>-11.625999999999999</v>
          </cell>
          <cell r="BE21">
            <v>-3.5859999999999999</v>
          </cell>
          <cell r="BF21">
            <v>-4.0339999999999998</v>
          </cell>
          <cell r="BG21">
            <v>-4.351</v>
          </cell>
          <cell r="BH21">
            <v>-4.9729999999999999</v>
          </cell>
          <cell r="BI21">
            <v>-16.943999999999999</v>
          </cell>
          <cell r="BJ21">
            <v>-4.952</v>
          </cell>
          <cell r="BK21">
            <v>-5.6539999999999999</v>
          </cell>
          <cell r="BL21">
            <v>-5.8979599462000003</v>
          </cell>
          <cell r="BM21">
            <v>-5.5826471070529999</v>
          </cell>
          <cell r="BN21">
            <v>-22.086607053253001</v>
          </cell>
          <cell r="BO21">
            <v>-6.4657753027640004</v>
          </cell>
          <cell r="BP21">
            <v>-5.775869013965</v>
          </cell>
          <cell r="BQ21">
            <v>-5.2794238832440001</v>
          </cell>
          <cell r="BR21">
            <v>-4.9501880383870001</v>
          </cell>
          <cell r="BS21">
            <v>-22.471256238359999</v>
          </cell>
          <cell r="BT21">
            <v>-4.7897045525759996</v>
          </cell>
          <cell r="BU21">
            <v>-4.6109780265579996</v>
          </cell>
          <cell r="BV21">
            <v>-4.5246314371159997</v>
          </cell>
          <cell r="BW21">
            <v>-4.5168601765750003</v>
          </cell>
          <cell r="BX21">
            <v>-18.442174192825998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-0.6</v>
          </cell>
          <cell r="AR22">
            <v>-0.64900000000000002</v>
          </cell>
          <cell r="AS22">
            <v>-0.55600000000000005</v>
          </cell>
          <cell r="AT22">
            <v>-1.8049999999999999</v>
          </cell>
          <cell r="AU22">
            <v>-0.49199999999999999</v>
          </cell>
          <cell r="AV22">
            <v>-0.56399999999999995</v>
          </cell>
          <cell r="AW22">
            <v>-0.56399999999999995</v>
          </cell>
          <cell r="AX22">
            <v>-0.56399999999999995</v>
          </cell>
          <cell r="AY22">
            <v>-2.1840000000000002</v>
          </cell>
          <cell r="AZ22">
            <v>-0.49199999999999999</v>
          </cell>
          <cell r="BA22">
            <v>-0.52500000000000002</v>
          </cell>
          <cell r="BB22">
            <v>-0.52300000000000002</v>
          </cell>
          <cell r="BC22">
            <v>-1.92</v>
          </cell>
          <cell r="BD22">
            <v>-3.46</v>
          </cell>
          <cell r="BE22">
            <v>-2.6419999999999999</v>
          </cell>
          <cell r="BF22">
            <v>-2.6419999999999999</v>
          </cell>
          <cell r="BG22">
            <v>-2.6419999999999999</v>
          </cell>
          <cell r="BH22">
            <v>-2.6419999999999999</v>
          </cell>
          <cell r="BI22">
            <v>-10.568</v>
          </cell>
          <cell r="BJ22">
            <v>-2.6059999999999999</v>
          </cell>
          <cell r="BK22">
            <v>-2.2389999999999999</v>
          </cell>
          <cell r="BL22">
            <v>-2.11605</v>
          </cell>
          <cell r="BM22">
            <v>-1.7800499999999999</v>
          </cell>
          <cell r="BN22">
            <v>-8.7410999999999994</v>
          </cell>
          <cell r="BO22">
            <v>-1.195635</v>
          </cell>
          <cell r="BP22">
            <v>-1.195635</v>
          </cell>
          <cell r="BQ22">
            <v>-1.0162897500000001</v>
          </cell>
          <cell r="BR22">
            <v>-0.83694449999999998</v>
          </cell>
          <cell r="BS22">
            <v>-4.2445042500000003</v>
          </cell>
          <cell r="BT22">
            <v>-0.5589593625</v>
          </cell>
          <cell r="BU22">
            <v>-0.5589593625</v>
          </cell>
          <cell r="BV22">
            <v>-0.475115458125</v>
          </cell>
          <cell r="BW22">
            <v>-0.39127155375</v>
          </cell>
          <cell r="BX22">
            <v>-1.9843057368749999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Q23">
            <v>-1.522579717473</v>
          </cell>
          <cell r="R23">
            <v>-1.749126391311</v>
          </cell>
          <cell r="S23">
            <v>-2.4847265656739999</v>
          </cell>
          <cell r="T23">
            <v>-0.96254747554300002</v>
          </cell>
          <cell r="U23">
            <v>-6.7189801500000002</v>
          </cell>
          <cell r="V23">
            <v>-3.483645242583</v>
          </cell>
          <cell r="W23">
            <v>-3.9042459336589999</v>
          </cell>
          <cell r="X23">
            <v>-3.393115976707</v>
          </cell>
          <cell r="Y23">
            <v>-1.4538544170509999</v>
          </cell>
          <cell r="Z23">
            <v>-12.23486157</v>
          </cell>
          <cell r="AA23">
            <v>-0.87511684999999995</v>
          </cell>
          <cell r="AB23">
            <v>-0.77871829999999997</v>
          </cell>
          <cell r="AC23">
            <v>-1.3010775299999999</v>
          </cell>
          <cell r="AD23">
            <v>-2.40469344</v>
          </cell>
          <cell r="AE23">
            <v>-5.3596061199999996</v>
          </cell>
          <cell r="AF23">
            <v>-2.0979999999999999</v>
          </cell>
          <cell r="AG23">
            <v>-1.837</v>
          </cell>
          <cell r="AH23">
            <v>-2.3340000000000001</v>
          </cell>
          <cell r="AI23">
            <v>-3.0169999999999999</v>
          </cell>
          <cell r="AJ23">
            <v>-9.2859999999999996</v>
          </cell>
          <cell r="AK23">
            <v>-3.7469999999999999</v>
          </cell>
          <cell r="AL23">
            <v>-3.5179999999999998</v>
          </cell>
          <cell r="AM23">
            <v>-1.972</v>
          </cell>
          <cell r="AN23">
            <v>-2.7389999999999999</v>
          </cell>
          <cell r="AO23">
            <v>-11.976000000000001</v>
          </cell>
          <cell r="AP23">
            <v>-5.5780000000000003</v>
          </cell>
          <cell r="AQ23">
            <v>-4.125</v>
          </cell>
          <cell r="AR23">
            <v>-3.609</v>
          </cell>
          <cell r="AS23">
            <v>-2.8010000000000002</v>
          </cell>
          <cell r="AT23">
            <v>-16.113</v>
          </cell>
          <cell r="AU23">
            <v>-5.1040000000000001</v>
          </cell>
          <cell r="AV23">
            <v>-2.9889999999999999</v>
          </cell>
          <cell r="AW23">
            <v>-1.0820000000000001</v>
          </cell>
          <cell r="AX23">
            <v>-0.40899999999999997</v>
          </cell>
          <cell r="AY23">
            <v>-9.5839999999999996</v>
          </cell>
          <cell r="AZ23">
            <v>-4.0190000000000001</v>
          </cell>
          <cell r="BA23">
            <v>-4.4000000000000004</v>
          </cell>
          <cell r="BB23">
            <v>0.11600000000000001</v>
          </cell>
          <cell r="BC23">
            <v>-1.974</v>
          </cell>
          <cell r="BD23">
            <v>-10.276999999999999</v>
          </cell>
          <cell r="BE23">
            <v>-6.3140000000000001</v>
          </cell>
          <cell r="BF23">
            <v>-6.7430000000000003</v>
          </cell>
          <cell r="BG23">
            <v>-2.222</v>
          </cell>
          <cell r="BH23">
            <v>0.221</v>
          </cell>
          <cell r="BI23">
            <v>-15.058</v>
          </cell>
          <cell r="BJ23">
            <v>-1.0549999999999999</v>
          </cell>
          <cell r="BK23">
            <v>0.15</v>
          </cell>
          <cell r="BL23">
            <v>-0.52249999999999996</v>
          </cell>
          <cell r="BM23">
            <v>2.8875000000000002</v>
          </cell>
          <cell r="BN23">
            <v>1.46</v>
          </cell>
          <cell r="BO23">
            <v>5.5125000000000002</v>
          </cell>
          <cell r="BP23">
            <v>4.883</v>
          </cell>
          <cell r="BQ23">
            <v>7.7234999999999996</v>
          </cell>
          <cell r="BR23">
            <v>11.2805</v>
          </cell>
          <cell r="BS23">
            <v>29.3995</v>
          </cell>
          <cell r="BT23">
            <v>12.616</v>
          </cell>
          <cell r="BU23">
            <v>12.324</v>
          </cell>
          <cell r="BV23">
            <v>15.84</v>
          </cell>
          <cell r="BW23">
            <v>21.24</v>
          </cell>
          <cell r="BX23">
            <v>62.02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Q24">
            <v>4.5362299999999996E-3</v>
          </cell>
          <cell r="R24">
            <v>6.1606689999999999E-2</v>
          </cell>
          <cell r="S24">
            <v>7.0649359999999994E-2</v>
          </cell>
          <cell r="T24">
            <v>1.23295807</v>
          </cell>
          <cell r="U24">
            <v>1.3697503499999999</v>
          </cell>
          <cell r="V24">
            <v>3.5004300000000001E-3</v>
          </cell>
          <cell r="W24">
            <v>1.384403E-2</v>
          </cell>
          <cell r="X24">
            <v>7.61081E-3</v>
          </cell>
          <cell r="Y24">
            <v>0</v>
          </cell>
          <cell r="Z24">
            <v>2.4955270000000002E-2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1E-3</v>
          </cell>
          <cell r="AG24">
            <v>1E-3</v>
          </cell>
          <cell r="AH24">
            <v>1E-3</v>
          </cell>
          <cell r="AI24">
            <v>0</v>
          </cell>
          <cell r="AJ24">
            <v>3.0000000000000001E-3</v>
          </cell>
          <cell r="AK24">
            <v>0</v>
          </cell>
          <cell r="AL24">
            <v>7.0000000000000001E-3</v>
          </cell>
          <cell r="AM24">
            <v>8.0000000000000002E-3</v>
          </cell>
          <cell r="AN24">
            <v>5.0000000000000001E-3</v>
          </cell>
          <cell r="AO24">
            <v>0.02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0.151</v>
          </cell>
          <cell r="AX24">
            <v>0.20499999999999999</v>
          </cell>
          <cell r="AY24">
            <v>0.35599999999999998</v>
          </cell>
          <cell r="AZ24">
            <v>0.223</v>
          </cell>
          <cell r="BA24">
            <v>0.19</v>
          </cell>
          <cell r="BB24">
            <v>0.17399999999999999</v>
          </cell>
          <cell r="BC24">
            <v>0.13300000000000001</v>
          </cell>
          <cell r="BD24">
            <v>0.72</v>
          </cell>
          <cell r="BE24">
            <v>0.17</v>
          </cell>
          <cell r="BF24">
            <v>0.20200000000000001</v>
          </cell>
          <cell r="BG24">
            <v>0.218</v>
          </cell>
          <cell r="BH24">
            <v>0.30399999999999999</v>
          </cell>
          <cell r="BI24">
            <v>0.89400000000000002</v>
          </cell>
          <cell r="BJ24">
            <v>0.34599999999999997</v>
          </cell>
          <cell r="BK24">
            <v>0.38500000000000001</v>
          </cell>
          <cell r="BL24">
            <v>0.225693629678</v>
          </cell>
          <cell r="BM24">
            <v>0.31101263725099998</v>
          </cell>
          <cell r="BN24">
            <v>1.267706266929</v>
          </cell>
          <cell r="BO24">
            <v>0.35625848790699999</v>
          </cell>
          <cell r="BP24">
            <v>0.41731239497700001</v>
          </cell>
          <cell r="BQ24">
            <v>0.26796651730499998</v>
          </cell>
          <cell r="BR24">
            <v>0.37581832680999999</v>
          </cell>
          <cell r="BS24">
            <v>1.417355726999</v>
          </cell>
          <cell r="BT24">
            <v>0.41687137641999999</v>
          </cell>
          <cell r="BU24">
            <v>0.49593968254600002</v>
          </cell>
          <cell r="BV24">
            <v>0.32145527585599998</v>
          </cell>
          <cell r="BW24">
            <v>0.45302074694299999</v>
          </cell>
          <cell r="BX24">
            <v>1.687287081766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Q25">
            <v>-0.26600000000000001</v>
          </cell>
          <cell r="R25">
            <v>-0.26800000000000002</v>
          </cell>
          <cell r="S25">
            <v>0</v>
          </cell>
          <cell r="T25">
            <v>0</v>
          </cell>
          <cell r="U25">
            <v>-0.53400000000000003</v>
          </cell>
          <cell r="V25">
            <v>-0.26600000000000001</v>
          </cell>
          <cell r="W25">
            <v>-0.26800000000000002</v>
          </cell>
          <cell r="X25">
            <v>0</v>
          </cell>
          <cell r="Y25">
            <v>-0.77376606999999997</v>
          </cell>
          <cell r="Z25">
            <v>-1.30776607</v>
          </cell>
          <cell r="AA25">
            <v>-0.61770561999999996</v>
          </cell>
          <cell r="AB25">
            <v>-0.80158015999999999</v>
          </cell>
          <cell r="AC25">
            <v>-0.37312408000000002</v>
          </cell>
          <cell r="AD25">
            <v>-0.59073368000000004</v>
          </cell>
          <cell r="AE25">
            <v>-2.3831435399999998</v>
          </cell>
          <cell r="AF25">
            <v>-0.21099999999999999</v>
          </cell>
          <cell r="AG25">
            <v>-0.218</v>
          </cell>
          <cell r="AH25">
            <v>-0.29799999999999999</v>
          </cell>
          <cell r="AI25">
            <v>-0.55800000000000005</v>
          </cell>
          <cell r="AJ25">
            <v>-1.2849999999999999</v>
          </cell>
          <cell r="AK25">
            <v>-0.68400000000000005</v>
          </cell>
          <cell r="AL25">
            <v>-7.0000000000000007E-2</v>
          </cell>
          <cell r="AM25">
            <v>-4.2999999999999997E-2</v>
          </cell>
          <cell r="AN25">
            <v>-0.105</v>
          </cell>
          <cell r="AO25">
            <v>-0.90200000000000002</v>
          </cell>
          <cell r="AP25">
            <v>-0.14299999999999999</v>
          </cell>
          <cell r="AQ25">
            <v>-9.4E-2</v>
          </cell>
          <cell r="AR25">
            <v>-0.121</v>
          </cell>
          <cell r="AS25">
            <v>-8.4000000000000005E-2</v>
          </cell>
          <cell r="AT25">
            <v>-0.442</v>
          </cell>
          <cell r="AU25">
            <v>-7.9000000000000001E-2</v>
          </cell>
          <cell r="AV25">
            <v>-0.505</v>
          </cell>
          <cell r="AW25">
            <v>-0.996</v>
          </cell>
          <cell r="AX25">
            <v>-0.996</v>
          </cell>
          <cell r="AY25">
            <v>-2.5760000000000001</v>
          </cell>
          <cell r="AZ25">
            <v>-0.97899999999999998</v>
          </cell>
          <cell r="BA25">
            <v>-0.97299999999999998</v>
          </cell>
          <cell r="BB25">
            <v>-0.96799999999999997</v>
          </cell>
          <cell r="BC25">
            <v>-0.96299999999999997</v>
          </cell>
          <cell r="BD25">
            <v>-3.883</v>
          </cell>
          <cell r="BE25">
            <v>-0.95799999999999996</v>
          </cell>
          <cell r="BF25">
            <v>-0.95499999999999996</v>
          </cell>
          <cell r="BG25">
            <v>-0.95199999999999996</v>
          </cell>
          <cell r="BH25">
            <v>-0.95</v>
          </cell>
          <cell r="BI25">
            <v>-3.8149999999999999</v>
          </cell>
          <cell r="BJ25">
            <v>-0.94899999999999995</v>
          </cell>
          <cell r="BK25">
            <v>-0.94899999999999995</v>
          </cell>
          <cell r="BL25">
            <v>-0.97194487721400002</v>
          </cell>
          <cell r="BM25">
            <v>-0.96247270174699995</v>
          </cell>
          <cell r="BN25">
            <v>-3.832417578961</v>
          </cell>
          <cell r="BO25">
            <v>-0.95388746259900004</v>
          </cell>
          <cell r="BP25">
            <v>-0.95829548340299997</v>
          </cell>
          <cell r="BQ25">
            <v>-0.97194487721400002</v>
          </cell>
          <cell r="BR25">
            <v>-0.96247270174699995</v>
          </cell>
          <cell r="BS25">
            <v>-3.8466005249630002</v>
          </cell>
          <cell r="BT25">
            <v>-0.95388746259900004</v>
          </cell>
          <cell r="BU25">
            <v>-0.95829548340299997</v>
          </cell>
          <cell r="BV25">
            <v>-0.97194487721400002</v>
          </cell>
          <cell r="BW25">
            <v>-0.96247270174699995</v>
          </cell>
          <cell r="BX25">
            <v>-3.8466005249630002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Q26">
            <v>-0.26146376999999998</v>
          </cell>
          <cell r="R26">
            <v>-0.20639331</v>
          </cell>
          <cell r="S26">
            <v>7.0649359999999994E-2</v>
          </cell>
          <cell r="T26">
            <v>1.23295807</v>
          </cell>
          <cell r="U26">
            <v>0.83575034999999998</v>
          </cell>
          <cell r="V26">
            <v>-0.26249957000000002</v>
          </cell>
          <cell r="W26">
            <v>-0.25415597000000001</v>
          </cell>
          <cell r="X26">
            <v>7.61081E-3</v>
          </cell>
          <cell r="Y26">
            <v>-0.77376606999999997</v>
          </cell>
          <cell r="Z26">
            <v>-1.2828108</v>
          </cell>
          <cell r="AA26">
            <v>-0.61770561999999996</v>
          </cell>
          <cell r="AB26">
            <v>-0.80158015999999999</v>
          </cell>
          <cell r="AC26">
            <v>-0.37312408000000002</v>
          </cell>
          <cell r="AD26">
            <v>-0.59073368000000004</v>
          </cell>
          <cell r="AE26">
            <v>-2.3831435399999998</v>
          </cell>
          <cell r="AF26">
            <v>-0.21</v>
          </cell>
          <cell r="AG26">
            <v>-0.217</v>
          </cell>
          <cell r="AH26">
            <v>-0.29699999999999999</v>
          </cell>
          <cell r="AI26">
            <v>-0.55800000000000005</v>
          </cell>
          <cell r="AJ26">
            <v>-1.282</v>
          </cell>
          <cell r="AK26">
            <v>-0.68400000000000005</v>
          </cell>
          <cell r="AL26">
            <v>-6.3E-2</v>
          </cell>
          <cell r="AM26">
            <v>-3.5000000000000003E-2</v>
          </cell>
          <cell r="AN26">
            <v>-0.1</v>
          </cell>
          <cell r="AO26">
            <v>-0.88200000000000001</v>
          </cell>
          <cell r="AP26">
            <v>-0.14299999999999999</v>
          </cell>
          <cell r="AQ26">
            <v>-9.4E-2</v>
          </cell>
          <cell r="AR26">
            <v>-0.121</v>
          </cell>
          <cell r="AS26">
            <v>-8.4000000000000005E-2</v>
          </cell>
          <cell r="AT26">
            <v>-0.442</v>
          </cell>
          <cell r="AU26">
            <v>-7.9000000000000001E-2</v>
          </cell>
          <cell r="AV26">
            <v>-0.505</v>
          </cell>
          <cell r="AW26">
            <v>-0.84499999999999997</v>
          </cell>
          <cell r="AX26">
            <v>-0.79100000000000004</v>
          </cell>
          <cell r="AY26">
            <v>-2.2200000000000002</v>
          </cell>
          <cell r="AZ26">
            <v>-0.75600000000000001</v>
          </cell>
          <cell r="BA26">
            <v>-0.78300000000000003</v>
          </cell>
          <cell r="BB26">
            <v>-0.79400000000000004</v>
          </cell>
          <cell r="BC26">
            <v>-0.83</v>
          </cell>
          <cell r="BD26">
            <v>-3.1629999999999998</v>
          </cell>
          <cell r="BE26">
            <v>-0.78800000000000003</v>
          </cell>
          <cell r="BF26">
            <v>-0.753</v>
          </cell>
          <cell r="BG26">
            <v>-0.73399999999999999</v>
          </cell>
          <cell r="BH26">
            <v>-0.64600000000000002</v>
          </cell>
          <cell r="BI26">
            <v>-2.9209999999999998</v>
          </cell>
          <cell r="BJ26">
            <v>-0.60299999999999998</v>
          </cell>
          <cell r="BK26">
            <v>-0.56399999999999995</v>
          </cell>
          <cell r="BL26">
            <v>-0.74625124753600003</v>
          </cell>
          <cell r="BM26">
            <v>-0.65146006449600002</v>
          </cell>
          <cell r="BN26">
            <v>-2.5647113120310001</v>
          </cell>
          <cell r="BO26">
            <v>-0.59762897469200005</v>
          </cell>
          <cell r="BP26">
            <v>-0.54098308842599996</v>
          </cell>
          <cell r="BQ26">
            <v>-0.70397835990799995</v>
          </cell>
          <cell r="BR26">
            <v>-0.58665437493700001</v>
          </cell>
          <cell r="BS26">
            <v>-2.4292447979639999</v>
          </cell>
          <cell r="BT26">
            <v>-0.53701608617899999</v>
          </cell>
          <cell r="BU26">
            <v>-0.46235580085599998</v>
          </cell>
          <cell r="BV26">
            <v>-0.65048960135800005</v>
          </cell>
          <cell r="BW26">
            <v>-0.50945195480399996</v>
          </cell>
          <cell r="BX26">
            <v>-2.1593134431980001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-6.8000000000000005E-2</v>
          </cell>
          <cell r="AG29">
            <v>-4.0000000000000001E-3</v>
          </cell>
          <cell r="AH29">
            <v>0.29299999999999998</v>
          </cell>
          <cell r="AI29">
            <v>0.27</v>
          </cell>
          <cell r="AJ29">
            <v>0.49099999999999999</v>
          </cell>
          <cell r="AK29">
            <v>0.74299999999999999</v>
          </cell>
          <cell r="AL29">
            <v>0.224</v>
          </cell>
          <cell r="AM29">
            <v>-0.60499999999999998</v>
          </cell>
          <cell r="AN29">
            <v>-0.158</v>
          </cell>
          <cell r="AO29">
            <v>0.20399999999999999</v>
          </cell>
          <cell r="AP29">
            <v>0.875</v>
          </cell>
          <cell r="AQ29">
            <v>-0.41299999999999998</v>
          </cell>
          <cell r="AR29">
            <v>0.16500000000000001</v>
          </cell>
          <cell r="AS29">
            <v>8.2000000000000003E-2</v>
          </cell>
          <cell r="AT29">
            <v>0.70899999999999996</v>
          </cell>
          <cell r="AU29">
            <v>-1.2999999999999999E-2</v>
          </cell>
          <cell r="AV29">
            <v>7.6999999999999999E-2</v>
          </cell>
          <cell r="AW29">
            <v>7.9000000000000001E-2</v>
          </cell>
          <cell r="AX29">
            <v>-0.21299999999999999</v>
          </cell>
          <cell r="AY29">
            <v>-7.0000000000000007E-2</v>
          </cell>
          <cell r="AZ29">
            <v>-0.128</v>
          </cell>
          <cell r="BA29">
            <v>-0.47699999999999998</v>
          </cell>
          <cell r="BB29">
            <v>-1.351</v>
          </cell>
          <cell r="BC29">
            <v>-0.73499999999999999</v>
          </cell>
          <cell r="BD29">
            <v>-2.6909999999999998</v>
          </cell>
          <cell r="BE29">
            <v>-2.39</v>
          </cell>
          <cell r="BF29">
            <v>-0.80100000000000005</v>
          </cell>
          <cell r="BG29">
            <v>-6.6000000000000003E-2</v>
          </cell>
          <cell r="BH29">
            <v>-0.40899999999999997</v>
          </cell>
          <cell r="BI29">
            <v>-3.6659999999999999</v>
          </cell>
          <cell r="BJ29">
            <v>1.9430000000000001</v>
          </cell>
          <cell r="BK29">
            <v>0.48199999999999998</v>
          </cell>
          <cell r="BN29">
            <v>2.4249999999999998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Q30">
            <v>-1.784043487473</v>
          </cell>
          <cell r="R30">
            <v>-1.9555197013109999</v>
          </cell>
          <cell r="S30">
            <v>-2.4140772056739999</v>
          </cell>
          <cell r="T30">
            <v>0.270410594457</v>
          </cell>
          <cell r="U30">
            <v>-5.8832297999999996</v>
          </cell>
          <cell r="V30">
            <v>-3.7461448125830001</v>
          </cell>
          <cell r="W30">
            <v>-4.1584019036589996</v>
          </cell>
          <cell r="X30">
            <v>-3.385505166707</v>
          </cell>
          <cell r="Y30">
            <v>-2.2276204870509999</v>
          </cell>
          <cell r="Z30">
            <v>-13.51767237</v>
          </cell>
          <cell r="AA30">
            <v>-1.4928224699999999</v>
          </cell>
          <cell r="AB30">
            <v>-1.5802984600000001</v>
          </cell>
          <cell r="AC30">
            <v>-1.6742016099999999</v>
          </cell>
          <cell r="AD30">
            <v>-2.99542712</v>
          </cell>
          <cell r="AE30">
            <v>-7.7427496600000003</v>
          </cell>
          <cell r="AF30">
            <v>-2.3759999999999999</v>
          </cell>
          <cell r="AG30">
            <v>-2.0579999999999998</v>
          </cell>
          <cell r="AH30">
            <v>-2.3380000000000001</v>
          </cell>
          <cell r="AI30">
            <v>-3.3050000000000002</v>
          </cell>
          <cell r="AJ30">
            <v>-10.077</v>
          </cell>
          <cell r="AK30">
            <v>-3.6880000000000002</v>
          </cell>
          <cell r="AL30">
            <v>-3.3570000000000002</v>
          </cell>
          <cell r="AM30">
            <v>-2.6120000000000001</v>
          </cell>
          <cell r="AN30">
            <v>-2.9969999999999999</v>
          </cell>
          <cell r="AO30">
            <v>-12.654</v>
          </cell>
          <cell r="AP30">
            <v>-4.8460000000000001</v>
          </cell>
          <cell r="AQ30">
            <v>-4.6319999999999997</v>
          </cell>
          <cell r="AR30">
            <v>-3.5649999999999999</v>
          </cell>
          <cell r="AS30">
            <v>-2.8029999999999999</v>
          </cell>
          <cell r="AT30">
            <v>-15.846</v>
          </cell>
          <cell r="AU30">
            <v>-5.1959999999999997</v>
          </cell>
          <cell r="AV30">
            <v>-3.4169999999999998</v>
          </cell>
          <cell r="AW30">
            <v>-1.8480000000000001</v>
          </cell>
          <cell r="AX30">
            <v>-1.413</v>
          </cell>
          <cell r="AY30">
            <v>-11.874000000000001</v>
          </cell>
          <cell r="AZ30">
            <v>-4.9029999999999996</v>
          </cell>
          <cell r="BA30">
            <v>-5.66</v>
          </cell>
          <cell r="BB30">
            <v>-2.0289999999999999</v>
          </cell>
          <cell r="BC30">
            <v>-3.5390000000000001</v>
          </cell>
          <cell r="BD30">
            <v>-16.131</v>
          </cell>
          <cell r="BE30">
            <v>-9.4920000000000009</v>
          </cell>
          <cell r="BF30">
            <v>-8.2970000000000006</v>
          </cell>
          <cell r="BG30">
            <v>-3.0219999999999998</v>
          </cell>
          <cell r="BH30">
            <v>-0.83399999999999996</v>
          </cell>
          <cell r="BI30">
            <v>-21.645</v>
          </cell>
          <cell r="BJ30">
            <v>0.28499999999999998</v>
          </cell>
          <cell r="BK30">
            <v>6.8000000000000005E-2</v>
          </cell>
          <cell r="BL30">
            <v>-1.2687512475360001</v>
          </cell>
          <cell r="BM30">
            <v>2.2360399355039999</v>
          </cell>
          <cell r="BN30">
            <v>1.320288687968</v>
          </cell>
          <cell r="BO30">
            <v>4.9148710253079999</v>
          </cell>
          <cell r="BP30">
            <v>4.3420169115740004</v>
          </cell>
          <cell r="BQ30">
            <v>7.0195216400909999</v>
          </cell>
          <cell r="BR30">
            <v>10.693845625063</v>
          </cell>
          <cell r="BS30">
            <v>26.970255202036</v>
          </cell>
          <cell r="BT30">
            <v>12.078983913821</v>
          </cell>
          <cell r="BU30">
            <v>11.861644199143999</v>
          </cell>
          <cell r="BV30">
            <v>15.189510398642</v>
          </cell>
          <cell r="BW30">
            <v>20.730548045195999</v>
          </cell>
          <cell r="BX30">
            <v>59.860686556802001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11.109226960000001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3.29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8.0609999999999999</v>
          </cell>
          <cell r="AF39">
            <v>8.1775059999999993</v>
          </cell>
          <cell r="AG39">
            <v>7.1059999999999999</v>
          </cell>
          <cell r="AH39">
            <v>5.9720000000000004</v>
          </cell>
          <cell r="AI39">
            <v>7.0670000000000002</v>
          </cell>
          <cell r="AJ39">
            <v>7.0670000000000002</v>
          </cell>
          <cell r="AK39">
            <v>91.045000000000002</v>
          </cell>
          <cell r="AL39">
            <v>48.658000000000001</v>
          </cell>
          <cell r="AM39">
            <v>64.375</v>
          </cell>
          <cell r="AN39">
            <v>85.409000000000006</v>
          </cell>
          <cell r="AO39">
            <v>85.409000000000006</v>
          </cell>
          <cell r="AP39">
            <v>87.186000000000007</v>
          </cell>
          <cell r="AQ39">
            <v>66.968000000000004</v>
          </cell>
          <cell r="AR39">
            <v>64.492000000000004</v>
          </cell>
          <cell r="AS39">
            <v>76.441999999999993</v>
          </cell>
          <cell r="AT39">
            <v>76.441999999999993</v>
          </cell>
          <cell r="AU39">
            <v>76.17</v>
          </cell>
          <cell r="AV39">
            <v>290.26400000000001</v>
          </cell>
          <cell r="AW39">
            <v>89.641000000000005</v>
          </cell>
          <cell r="AX39">
            <v>109.583</v>
          </cell>
          <cell r="AY39">
            <v>109.583</v>
          </cell>
          <cell r="AZ39">
            <v>108.685</v>
          </cell>
          <cell r="BA39">
            <v>96.578000000000003</v>
          </cell>
          <cell r="BB39">
            <v>103.994</v>
          </cell>
          <cell r="BC39">
            <v>166.55699999999999</v>
          </cell>
          <cell r="BD39">
            <v>166.55699999999999</v>
          </cell>
          <cell r="BE39">
            <v>86.647999999999996</v>
          </cell>
          <cell r="BF39">
            <v>79.379000000000005</v>
          </cell>
          <cell r="BG39">
            <v>57.927</v>
          </cell>
          <cell r="BH39">
            <v>107.691</v>
          </cell>
          <cell r="BI39">
            <v>107.691</v>
          </cell>
          <cell r="BJ39">
            <v>94.527000000000001</v>
          </cell>
          <cell r="BK39">
            <v>112.575</v>
          </cell>
          <cell r="BL39">
            <v>110.773214483861</v>
          </cell>
          <cell r="BM39">
            <v>163.88192958785999</v>
          </cell>
          <cell r="BN39">
            <v>163.88192958785999</v>
          </cell>
          <cell r="BO39">
            <v>162.47565784080399</v>
          </cell>
          <cell r="BP39">
            <v>162.51479327421001</v>
          </cell>
          <cell r="BQ39">
            <v>165.95483278953</v>
          </cell>
          <cell r="BR39">
            <v>217.974377860332</v>
          </cell>
          <cell r="BS39">
            <v>217.974377860332</v>
          </cell>
          <cell r="BT39">
            <v>222.11374066885699</v>
          </cell>
          <cell r="BU39">
            <v>225.70464602487999</v>
          </cell>
          <cell r="BV39">
            <v>231.69218562212399</v>
          </cell>
          <cell r="BW39">
            <v>292.01350945615798</v>
          </cell>
          <cell r="BX39">
            <v>292.01350945615798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5.2883104599999999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8.8030000000000008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12.074999999999999</v>
          </cell>
          <cell r="AF40">
            <v>7.4724259999999996</v>
          </cell>
          <cell r="AG40">
            <v>10.103</v>
          </cell>
          <cell r="AH40">
            <v>16.925000000000001</v>
          </cell>
          <cell r="AI40">
            <v>20.876000000000001</v>
          </cell>
          <cell r="AJ40">
            <v>20.876000000000001</v>
          </cell>
          <cell r="AK40">
            <v>15.132</v>
          </cell>
          <cell r="AL40">
            <v>20.036999999999999</v>
          </cell>
          <cell r="AM40">
            <v>23.114000000000001</v>
          </cell>
          <cell r="AN40">
            <v>34.11</v>
          </cell>
          <cell r="AO40">
            <v>34.11</v>
          </cell>
          <cell r="AP40">
            <v>25.096</v>
          </cell>
          <cell r="AQ40">
            <v>32.753999999999998</v>
          </cell>
          <cell r="AR40">
            <v>45.156999999999996</v>
          </cell>
          <cell r="AS40">
            <v>47.527999999999999</v>
          </cell>
          <cell r="AT40">
            <v>47.527999999999999</v>
          </cell>
          <cell r="AU40">
            <v>37.228000000000002</v>
          </cell>
          <cell r="AV40">
            <v>44.136000000000003</v>
          </cell>
          <cell r="AW40">
            <v>55.612000000000002</v>
          </cell>
          <cell r="AX40">
            <v>67.191000000000003</v>
          </cell>
          <cell r="AY40">
            <v>67.191000000000003</v>
          </cell>
          <cell r="AZ40">
            <v>52.545000000000002</v>
          </cell>
          <cell r="BA40">
            <v>69.128</v>
          </cell>
          <cell r="BB40">
            <v>86.855999999999995</v>
          </cell>
          <cell r="BC40">
            <v>84.498999999999995</v>
          </cell>
          <cell r="BD40">
            <v>84.498999999999995</v>
          </cell>
          <cell r="BE40">
            <v>61.392000000000003</v>
          </cell>
          <cell r="BF40">
            <v>80.623000000000005</v>
          </cell>
          <cell r="BG40">
            <v>93.281000000000006</v>
          </cell>
          <cell r="BH40">
            <v>104.68600000000001</v>
          </cell>
          <cell r="BI40">
            <v>104.68600000000001</v>
          </cell>
          <cell r="BJ40">
            <v>88.48</v>
          </cell>
          <cell r="BK40">
            <v>103.27800000000001</v>
          </cell>
          <cell r="BL40">
            <v>113.78888888888901</v>
          </cell>
          <cell r="BM40">
            <v>126.13165800838701</v>
          </cell>
          <cell r="BN40">
            <v>126.13165800838701</v>
          </cell>
          <cell r="BO40">
            <v>105.042356328783</v>
          </cell>
          <cell r="BP40">
            <v>119.731720912413</v>
          </cell>
          <cell r="BQ40">
            <v>143.027777777778</v>
          </cell>
          <cell r="BR40">
            <v>153.47406549693</v>
          </cell>
          <cell r="BS40">
            <v>153.47406549693</v>
          </cell>
          <cell r="BT40">
            <v>128.64938182111101</v>
          </cell>
          <cell r="BU40">
            <v>145.46321412663301</v>
          </cell>
          <cell r="BV40">
            <v>172.333333333333</v>
          </cell>
          <cell r="BW40">
            <v>181.49267071415201</v>
          </cell>
          <cell r="BX40">
            <v>181.49267071415201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0.84462150999999996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1.052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2.1680000000000001</v>
          </cell>
          <cell r="AF42">
            <v>3.2088030000000001</v>
          </cell>
          <cell r="AG42">
            <v>2.988</v>
          </cell>
          <cell r="AH42">
            <v>2.9950000000000001</v>
          </cell>
          <cell r="AI42">
            <v>4.1989999999999998</v>
          </cell>
          <cell r="AJ42">
            <v>4.1989999999999998</v>
          </cell>
          <cell r="AK42">
            <v>5.7919999999999998</v>
          </cell>
          <cell r="AL42">
            <v>40.244</v>
          </cell>
          <cell r="AM42">
            <v>23.402999999999999</v>
          </cell>
          <cell r="AN42">
            <v>7.3259999999999996</v>
          </cell>
          <cell r="AO42">
            <v>7.3259999999999996</v>
          </cell>
          <cell r="AP42">
            <v>7.91</v>
          </cell>
          <cell r="AQ42">
            <v>8.1389999999999993</v>
          </cell>
          <cell r="AR42">
            <v>11.355</v>
          </cell>
          <cell r="AS42">
            <v>17.603000000000002</v>
          </cell>
          <cell r="AT42">
            <v>17.603000000000002</v>
          </cell>
          <cell r="AU42">
            <v>20.356000000000002</v>
          </cell>
          <cell r="AV42">
            <v>22.161000000000001</v>
          </cell>
          <cell r="AW42">
            <v>167.62899999999999</v>
          </cell>
          <cell r="AX42">
            <v>230.67699999999999</v>
          </cell>
          <cell r="AY42">
            <v>230.67699999999999</v>
          </cell>
          <cell r="AZ42">
            <v>212.25800000000001</v>
          </cell>
          <cell r="BA42">
            <v>176.92</v>
          </cell>
          <cell r="BB42">
            <v>157.36500000000001</v>
          </cell>
          <cell r="BC42">
            <v>155.34899999999999</v>
          </cell>
          <cell r="BD42">
            <v>155.34899999999999</v>
          </cell>
          <cell r="BE42">
            <v>173.99199999999999</v>
          </cell>
          <cell r="BF42">
            <v>189.35400000000001</v>
          </cell>
          <cell r="BG42">
            <v>201.72200000000001</v>
          </cell>
          <cell r="BH42">
            <v>188.048</v>
          </cell>
          <cell r="BI42">
            <v>188.048</v>
          </cell>
          <cell r="BJ42">
            <v>231.22399999999999</v>
          </cell>
          <cell r="BK42">
            <v>204.97900000000001</v>
          </cell>
          <cell r="BL42">
            <v>207.198171855141</v>
          </cell>
          <cell r="BM42">
            <v>212.229879291293</v>
          </cell>
          <cell r="BN42">
            <v>212.229879291293</v>
          </cell>
          <cell r="BO42">
            <v>213.917470837434</v>
          </cell>
          <cell r="BP42">
            <v>211.055796310163</v>
          </cell>
          <cell r="BQ42">
            <v>215.049007901387</v>
          </cell>
          <cell r="BR42">
            <v>219.243446758114</v>
          </cell>
          <cell r="BS42">
            <v>219.243446758114</v>
          </cell>
          <cell r="BT42">
            <v>220.790656851161</v>
          </cell>
          <cell r="BU42">
            <v>216.632136162759</v>
          </cell>
          <cell r="BV42">
            <v>220.734136141043</v>
          </cell>
          <cell r="BW42">
            <v>223.92817189084701</v>
          </cell>
          <cell r="BX42">
            <v>223.92817189084701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17.242158929999999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13.145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22.303999999999998</v>
          </cell>
          <cell r="AF43">
            <v>18.858734999999999</v>
          </cell>
          <cell r="AG43">
            <v>20.196999999999999</v>
          </cell>
          <cell r="AH43">
            <v>25.891999999999999</v>
          </cell>
          <cell r="AI43">
            <v>32.142000000000003</v>
          </cell>
          <cell r="AJ43">
            <v>32.142000000000003</v>
          </cell>
          <cell r="AK43">
            <v>111.96899999999999</v>
          </cell>
          <cell r="AL43">
            <v>108.93899999999999</v>
          </cell>
          <cell r="AM43">
            <v>110.892</v>
          </cell>
          <cell r="AN43">
            <v>126.845</v>
          </cell>
          <cell r="AO43">
            <v>126.845</v>
          </cell>
          <cell r="AP43">
            <v>120.19199999999999</v>
          </cell>
          <cell r="AQ43">
            <v>107.861</v>
          </cell>
          <cell r="AR43">
            <v>121.004</v>
          </cell>
          <cell r="AS43">
            <v>141.57300000000001</v>
          </cell>
          <cell r="AT43">
            <v>141.57300000000001</v>
          </cell>
          <cell r="AU43">
            <v>133.75399999999999</v>
          </cell>
          <cell r="AV43">
            <v>356.56099999999998</v>
          </cell>
          <cell r="AW43">
            <v>312.88200000000001</v>
          </cell>
          <cell r="AX43">
            <v>407.45100000000002</v>
          </cell>
          <cell r="AY43">
            <v>407.45100000000002</v>
          </cell>
          <cell r="AZ43">
            <v>373.488</v>
          </cell>
          <cell r="BA43">
            <v>342.62599999999998</v>
          </cell>
          <cell r="BB43">
            <v>348.21499999999997</v>
          </cell>
          <cell r="BC43">
            <v>406.40499999999997</v>
          </cell>
          <cell r="BD43">
            <v>406.40499999999997</v>
          </cell>
          <cell r="BE43">
            <v>322.03199999999998</v>
          </cell>
          <cell r="BF43">
            <v>349.35599999999999</v>
          </cell>
          <cell r="BG43">
            <v>352.93</v>
          </cell>
          <cell r="BH43">
            <v>400.42500000000001</v>
          </cell>
          <cell r="BI43">
            <v>400.42500000000001</v>
          </cell>
          <cell r="BJ43">
            <v>414.23099999999999</v>
          </cell>
          <cell r="BK43">
            <v>420.83199999999999</v>
          </cell>
          <cell r="BL43">
            <v>431.76027522789099</v>
          </cell>
          <cell r="BM43">
            <v>502.24346688754002</v>
          </cell>
          <cell r="BN43">
            <v>502.24346688754002</v>
          </cell>
          <cell r="BO43">
            <v>481.43548500702099</v>
          </cell>
          <cell r="BP43">
            <v>493.30231049678599</v>
          </cell>
          <cell r="BQ43">
            <v>524.031618468695</v>
          </cell>
          <cell r="BR43">
            <v>590.69189011537605</v>
          </cell>
          <cell r="BS43">
            <v>590.69189011537605</v>
          </cell>
          <cell r="BT43">
            <v>571.55377934112903</v>
          </cell>
          <cell r="BU43">
            <v>587.79999631427097</v>
          </cell>
          <cell r="BV43">
            <v>624.75965509650098</v>
          </cell>
          <cell r="BW43">
            <v>697.43435206115601</v>
          </cell>
          <cell r="BX43">
            <v>697.43435206115601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0.75799594000000003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1.018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2.2290000000000001</v>
          </cell>
          <cell r="AF44">
            <v>4.5791510000000004</v>
          </cell>
          <cell r="AG44">
            <v>5.1529999999999996</v>
          </cell>
          <cell r="AH44">
            <v>5.9349999999999996</v>
          </cell>
          <cell r="AI44">
            <v>6.6120000000000001</v>
          </cell>
          <cell r="AJ44">
            <v>6.6120000000000001</v>
          </cell>
          <cell r="AK44">
            <v>7.29</v>
          </cell>
          <cell r="AL44">
            <v>8.6630000000000003</v>
          </cell>
          <cell r="AM44">
            <v>9.6869999999999994</v>
          </cell>
          <cell r="AN44">
            <v>10.013</v>
          </cell>
          <cell r="AO44">
            <v>10.013</v>
          </cell>
          <cell r="AP44">
            <v>11.693</v>
          </cell>
          <cell r="AQ44">
            <v>13.683999999999999</v>
          </cell>
          <cell r="AR44">
            <v>16.210999999999999</v>
          </cell>
          <cell r="AS44">
            <v>19.529</v>
          </cell>
          <cell r="AT44">
            <v>19.529</v>
          </cell>
          <cell r="AU44">
            <v>21.785</v>
          </cell>
          <cell r="AV44">
            <v>26.53</v>
          </cell>
          <cell r="AW44">
            <v>28.972999999999999</v>
          </cell>
          <cell r="AX44">
            <v>33.533999999999999</v>
          </cell>
          <cell r="AY44">
            <v>33.533999999999999</v>
          </cell>
          <cell r="AZ44">
            <v>39.011000000000003</v>
          </cell>
          <cell r="BA44">
            <v>43.741999999999997</v>
          </cell>
          <cell r="BB44">
            <v>47.817</v>
          </cell>
          <cell r="BC44">
            <v>52.148000000000003</v>
          </cell>
          <cell r="BD44">
            <v>52.148000000000003</v>
          </cell>
          <cell r="BE44">
            <v>57.411000000000001</v>
          </cell>
          <cell r="BF44">
            <v>68.156999999999996</v>
          </cell>
          <cell r="BG44">
            <v>71.47</v>
          </cell>
          <cell r="BH44">
            <v>74.688999999999993</v>
          </cell>
          <cell r="BI44">
            <v>74.688999999999993</v>
          </cell>
          <cell r="BJ44">
            <v>79.385999999999996</v>
          </cell>
          <cell r="BK44">
            <v>83.78</v>
          </cell>
          <cell r="BL44">
            <v>86.392499999999998</v>
          </cell>
          <cell r="BM44">
            <v>92.745000000000005</v>
          </cell>
          <cell r="BN44">
            <v>92.745000000000005</v>
          </cell>
          <cell r="BO44">
            <v>96.052499999999995</v>
          </cell>
          <cell r="BP44">
            <v>99.522000000000006</v>
          </cell>
          <cell r="BQ44">
            <v>103.18049999999999</v>
          </cell>
          <cell r="BR44">
            <v>107.136</v>
          </cell>
          <cell r="BS44">
            <v>107.136</v>
          </cell>
          <cell r="BT44">
            <v>110.93600000000001</v>
          </cell>
          <cell r="BU44">
            <v>114.886</v>
          </cell>
          <cell r="BV44">
            <v>119.011</v>
          </cell>
          <cell r="BW44">
            <v>123.43600000000001</v>
          </cell>
          <cell r="BX44">
            <v>123.43600000000001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-0.54300000000000004</v>
          </cell>
          <cell r="AG45">
            <v>-1.1779999999999999</v>
          </cell>
          <cell r="AH45">
            <v>-1.8640000000000001</v>
          </cell>
          <cell r="AI45">
            <v>-2.6360000000000001</v>
          </cell>
          <cell r="AJ45">
            <v>-2.6360000000000001</v>
          </cell>
          <cell r="AK45">
            <v>-3.4590000000000001</v>
          </cell>
          <cell r="AL45">
            <v>-4.3449999999999998</v>
          </cell>
          <cell r="AM45">
            <v>-5.3310000000000004</v>
          </cell>
          <cell r="AN45">
            <v>-6.35</v>
          </cell>
          <cell r="AO45">
            <v>-6.35</v>
          </cell>
          <cell r="AP45">
            <v>-7.5110000000000001</v>
          </cell>
          <cell r="AQ45">
            <v>-8.7270000000000003</v>
          </cell>
          <cell r="AR45">
            <v>-10.039999999999999</v>
          </cell>
          <cell r="AS45">
            <v>-11.582000000000001</v>
          </cell>
          <cell r="AT45">
            <v>-11.582000000000001</v>
          </cell>
          <cell r="AU45">
            <v>-13.214</v>
          </cell>
          <cell r="AV45">
            <v>-14.973000000000001</v>
          </cell>
          <cell r="AW45">
            <v>-16.959</v>
          </cell>
          <cell r="AX45">
            <v>-19.097999999999999</v>
          </cell>
          <cell r="AY45">
            <v>-19.097999999999999</v>
          </cell>
          <cell r="AZ45">
            <v>-21.678000000000001</v>
          </cell>
          <cell r="BA45">
            <v>-24.366</v>
          </cell>
          <cell r="BB45">
            <v>-27.388999999999999</v>
          </cell>
          <cell r="BC45">
            <v>-30.724</v>
          </cell>
          <cell r="BD45">
            <v>-30.724</v>
          </cell>
          <cell r="BE45">
            <v>-34.31</v>
          </cell>
          <cell r="BF45">
            <v>-38.344000000000001</v>
          </cell>
          <cell r="BG45">
            <v>-42.695</v>
          </cell>
          <cell r="BH45">
            <v>-47.667999999999999</v>
          </cell>
          <cell r="BI45">
            <v>-47.667999999999999</v>
          </cell>
          <cell r="BJ45">
            <v>-52.62</v>
          </cell>
          <cell r="BK45">
            <v>-58.274000000000001</v>
          </cell>
          <cell r="BL45">
            <v>-64.171959946200005</v>
          </cell>
          <cell r="BM45">
            <v>-69.754607053252997</v>
          </cell>
          <cell r="BN45">
            <v>-69.754607053252997</v>
          </cell>
          <cell r="BO45">
            <v>-76.220382356018007</v>
          </cell>
          <cell r="BP45">
            <v>-81.996251369983</v>
          </cell>
          <cell r="BQ45">
            <v>-87.275675253227007</v>
          </cell>
          <cell r="BR45">
            <v>-92.225863291614004</v>
          </cell>
          <cell r="BS45">
            <v>-92.225863291614004</v>
          </cell>
          <cell r="BT45">
            <v>-97.015567844190002</v>
          </cell>
          <cell r="BU45">
            <v>-101.62654587074699</v>
          </cell>
          <cell r="BV45">
            <v>-106.151177307864</v>
          </cell>
          <cell r="BW45">
            <v>-110.668037484439</v>
          </cell>
          <cell r="BX45">
            <v>-110.668037484439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0.75799594000000003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1.018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2.2290000000000001</v>
          </cell>
          <cell r="AF46">
            <v>4.0361510000000003</v>
          </cell>
          <cell r="AG46">
            <v>3.9750000000000001</v>
          </cell>
          <cell r="AH46">
            <v>4.0709999999999997</v>
          </cell>
          <cell r="AI46">
            <v>3.976</v>
          </cell>
          <cell r="AJ46">
            <v>3.976</v>
          </cell>
          <cell r="AK46">
            <v>3.831</v>
          </cell>
          <cell r="AL46">
            <v>4.3179999999999996</v>
          </cell>
          <cell r="AM46">
            <v>4.3559999999999999</v>
          </cell>
          <cell r="AN46">
            <v>3.6629999999999998</v>
          </cell>
          <cell r="AO46">
            <v>3.6629999999999998</v>
          </cell>
          <cell r="AP46">
            <v>4.1820000000000004</v>
          </cell>
          <cell r="AQ46">
            <v>4.9569999999999999</v>
          </cell>
          <cell r="AR46">
            <v>6.1710000000000003</v>
          </cell>
          <cell r="AS46">
            <v>7.9470000000000001</v>
          </cell>
          <cell r="AT46">
            <v>7.9470000000000001</v>
          </cell>
          <cell r="AU46">
            <v>8.5709999999999997</v>
          </cell>
          <cell r="AV46">
            <v>11.557</v>
          </cell>
          <cell r="AW46">
            <v>12.013999999999999</v>
          </cell>
          <cell r="AX46">
            <v>14.436</v>
          </cell>
          <cell r="AY46">
            <v>14.436</v>
          </cell>
          <cell r="AZ46">
            <v>17.332999999999998</v>
          </cell>
          <cell r="BA46">
            <v>19.376000000000001</v>
          </cell>
          <cell r="BB46">
            <v>20.428000000000001</v>
          </cell>
          <cell r="BC46">
            <v>21.423999999999999</v>
          </cell>
          <cell r="BD46">
            <v>21.423999999999999</v>
          </cell>
          <cell r="BE46">
            <v>23.100999999999999</v>
          </cell>
          <cell r="BF46">
            <v>29.812999999999999</v>
          </cell>
          <cell r="BG46">
            <v>28.774999999999999</v>
          </cell>
          <cell r="BH46">
            <v>27.021000000000001</v>
          </cell>
          <cell r="BI46">
            <v>27.021000000000001</v>
          </cell>
          <cell r="BJ46">
            <v>26.765999999999998</v>
          </cell>
          <cell r="BK46">
            <v>25.506</v>
          </cell>
          <cell r="BL46">
            <v>22.220540053800001</v>
          </cell>
          <cell r="BM46">
            <v>22.990392946747001</v>
          </cell>
          <cell r="BN46">
            <v>22.990392946747001</v>
          </cell>
          <cell r="BO46">
            <v>19.832117643981999</v>
          </cell>
          <cell r="BP46">
            <v>17.525748630018001</v>
          </cell>
          <cell r="BQ46">
            <v>15.904824746773</v>
          </cell>
          <cell r="BR46">
            <v>14.910136708386</v>
          </cell>
          <cell r="BS46">
            <v>14.910136708386</v>
          </cell>
          <cell r="BT46">
            <v>13.920432155809999</v>
          </cell>
          <cell r="BU46">
            <v>13.259454129252999</v>
          </cell>
          <cell r="BV46">
            <v>12.859822692135999</v>
          </cell>
          <cell r="BW46">
            <v>12.767962515561001</v>
          </cell>
          <cell r="BX46">
            <v>12.767962515561001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0.95130738000000004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1.385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1.98</v>
          </cell>
          <cell r="AF47">
            <v>2.0524870000000002</v>
          </cell>
          <cell r="AG47">
            <v>2.1320000000000001</v>
          </cell>
          <cell r="AH47">
            <v>2.403</v>
          </cell>
          <cell r="AI47">
            <v>2.6619999999999999</v>
          </cell>
          <cell r="AJ47">
            <v>2.6619999999999999</v>
          </cell>
          <cell r="AK47">
            <v>2.9790000000000001</v>
          </cell>
          <cell r="AL47">
            <v>3.31</v>
          </cell>
          <cell r="AM47">
            <v>3.7570000000000001</v>
          </cell>
          <cell r="AN47">
            <v>4.1059999999999999</v>
          </cell>
          <cell r="AO47">
            <v>4.1059999999999999</v>
          </cell>
          <cell r="AP47">
            <v>4.76</v>
          </cell>
          <cell r="AQ47">
            <v>22.32</v>
          </cell>
          <cell r="AR47">
            <v>23.143999999999998</v>
          </cell>
          <cell r="AS47">
            <v>23.891999999999999</v>
          </cell>
          <cell r="AT47">
            <v>23.891999999999999</v>
          </cell>
          <cell r="AU47">
            <v>24.84</v>
          </cell>
          <cell r="AV47">
            <v>25.626000000000001</v>
          </cell>
          <cell r="AW47">
            <v>26.385000000000002</v>
          </cell>
          <cell r="AX47">
            <v>27.478999999999999</v>
          </cell>
          <cell r="AY47">
            <v>27.478999999999999</v>
          </cell>
          <cell r="AZ47">
            <v>28.474</v>
          </cell>
          <cell r="BA47">
            <v>29.83</v>
          </cell>
          <cell r="BB47">
            <v>31.097999999999999</v>
          </cell>
          <cell r="BC47">
            <v>76.343999999999994</v>
          </cell>
          <cell r="BD47">
            <v>76.343999999999994</v>
          </cell>
          <cell r="BE47">
            <v>77.869</v>
          </cell>
          <cell r="BF47">
            <v>79.802000000000007</v>
          </cell>
          <cell r="BG47">
            <v>81.909000000000006</v>
          </cell>
          <cell r="BH47">
            <v>83.712999999999994</v>
          </cell>
          <cell r="BI47">
            <v>83.712999999999994</v>
          </cell>
          <cell r="BJ47">
            <v>85.754999999999995</v>
          </cell>
          <cell r="BK47">
            <v>87.433999999999997</v>
          </cell>
          <cell r="BL47">
            <v>90.934812985337999</v>
          </cell>
          <cell r="BM47">
            <v>94.804132600711995</v>
          </cell>
          <cell r="BN47">
            <v>94.804132600711995</v>
          </cell>
          <cell r="BO47">
            <v>98.846632600711999</v>
          </cell>
          <cell r="BP47">
            <v>103.087132600712</v>
          </cell>
          <cell r="BQ47">
            <v>107.558632600712</v>
          </cell>
          <cell r="BR47">
            <v>112.39313260071199</v>
          </cell>
          <cell r="BS47">
            <v>112.39313260071199</v>
          </cell>
          <cell r="BT47">
            <v>116.953132600712</v>
          </cell>
          <cell r="BU47">
            <v>121.693132600712</v>
          </cell>
          <cell r="BV47">
            <v>126.64313260071199</v>
          </cell>
          <cell r="BW47">
            <v>131.953132600712</v>
          </cell>
          <cell r="BX47">
            <v>131.953132600712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AJ48">
            <v>0</v>
          </cell>
          <cell r="AO48">
            <v>0</v>
          </cell>
          <cell r="AQ48">
            <v>-0.6</v>
          </cell>
          <cell r="AR48">
            <v>-1.2490000000000001</v>
          </cell>
          <cell r="AS48">
            <v>-1.8049999999999999</v>
          </cell>
          <cell r="AT48">
            <v>-1.8049999999999999</v>
          </cell>
          <cell r="AU48">
            <v>-2.2970000000000002</v>
          </cell>
          <cell r="AV48">
            <v>-2.8610000000000002</v>
          </cell>
          <cell r="AW48">
            <v>-3.4249999999999998</v>
          </cell>
          <cell r="AX48">
            <v>-3.9889999999999999</v>
          </cell>
          <cell r="AY48">
            <v>-3.9889999999999999</v>
          </cell>
          <cell r="AZ48">
            <v>-4.4809999999999999</v>
          </cell>
          <cell r="BA48">
            <v>-5.0060000000000002</v>
          </cell>
          <cell r="BB48">
            <v>-5.5289999999999999</v>
          </cell>
          <cell r="BC48">
            <v>-7.4489999999999998</v>
          </cell>
          <cell r="BD48">
            <v>-7.4489999999999998</v>
          </cell>
          <cell r="BE48">
            <v>-10.090999999999999</v>
          </cell>
          <cell r="BF48">
            <v>-12.733000000000001</v>
          </cell>
          <cell r="BG48">
            <v>-15.375</v>
          </cell>
          <cell r="BH48">
            <v>-18.016999999999999</v>
          </cell>
          <cell r="BI48">
            <v>-18.016999999999999</v>
          </cell>
          <cell r="BJ48">
            <v>-20.623000000000001</v>
          </cell>
          <cell r="BK48">
            <v>-22.861999999999998</v>
          </cell>
          <cell r="BL48">
            <v>-24.97805</v>
          </cell>
          <cell r="BM48">
            <v>-26.758099999999999</v>
          </cell>
          <cell r="BN48">
            <v>-26.758099999999999</v>
          </cell>
          <cell r="BO48">
            <v>-27.953735000000002</v>
          </cell>
          <cell r="BP48">
            <v>-29.149370000000001</v>
          </cell>
          <cell r="BQ48">
            <v>-30.16565975</v>
          </cell>
          <cell r="BR48">
            <v>-31.002604250000001</v>
          </cell>
          <cell r="BS48">
            <v>-31.002604250000001</v>
          </cell>
          <cell r="BT48">
            <v>-31.561563612499999</v>
          </cell>
          <cell r="BU48">
            <v>-32.120522975</v>
          </cell>
          <cell r="BV48">
            <v>-32.595638433125004</v>
          </cell>
          <cell r="BW48">
            <v>-32.986909986874998</v>
          </cell>
          <cell r="BX48">
            <v>-32.986909986874998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0.95130738000000004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1.385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1.98</v>
          </cell>
          <cell r="AF49">
            <v>2.0524870000000002</v>
          </cell>
          <cell r="AG49">
            <v>2.1320000000000001</v>
          </cell>
          <cell r="AH49">
            <v>2.403</v>
          </cell>
          <cell r="AI49">
            <v>2.6619999999999999</v>
          </cell>
          <cell r="AJ49">
            <v>2.6619999999999999</v>
          </cell>
          <cell r="AK49">
            <v>2.9790000000000001</v>
          </cell>
          <cell r="AL49">
            <v>3.31</v>
          </cell>
          <cell r="AM49">
            <v>3.7570000000000001</v>
          </cell>
          <cell r="AN49">
            <v>4.1059999999999999</v>
          </cell>
          <cell r="AO49">
            <v>4.1059999999999999</v>
          </cell>
          <cell r="AP49">
            <v>4.76</v>
          </cell>
          <cell r="AQ49">
            <v>21.72</v>
          </cell>
          <cell r="AR49">
            <v>21.895</v>
          </cell>
          <cell r="AS49">
            <v>22.087</v>
          </cell>
          <cell r="AT49">
            <v>22.087</v>
          </cell>
          <cell r="AU49">
            <v>22.542999999999999</v>
          </cell>
          <cell r="AV49">
            <v>22.765000000000001</v>
          </cell>
          <cell r="AW49">
            <v>22.96</v>
          </cell>
          <cell r="AX49">
            <v>23.49</v>
          </cell>
          <cell r="AY49">
            <v>23.49</v>
          </cell>
          <cell r="AZ49">
            <v>23.992999999999999</v>
          </cell>
          <cell r="BA49">
            <v>24.824000000000002</v>
          </cell>
          <cell r="BB49">
            <v>25.568999999999999</v>
          </cell>
          <cell r="BC49">
            <v>68.894999999999996</v>
          </cell>
          <cell r="BD49">
            <v>68.894999999999996</v>
          </cell>
          <cell r="BE49">
            <v>67.778000000000006</v>
          </cell>
          <cell r="BF49">
            <v>67.069000000000003</v>
          </cell>
          <cell r="BG49">
            <v>66.534000000000006</v>
          </cell>
          <cell r="BH49">
            <v>65.695999999999998</v>
          </cell>
          <cell r="BI49">
            <v>65.695999999999998</v>
          </cell>
          <cell r="BJ49">
            <v>65.132000000000005</v>
          </cell>
          <cell r="BK49">
            <v>64.572000000000003</v>
          </cell>
          <cell r="BL49">
            <v>65.956762985338003</v>
          </cell>
          <cell r="BM49">
            <v>68.046032600711996</v>
          </cell>
          <cell r="BN49">
            <v>68.046032600711996</v>
          </cell>
          <cell r="BO49">
            <v>70.892897600712004</v>
          </cell>
          <cell r="BP49">
            <v>73.937762600712006</v>
          </cell>
          <cell r="BQ49">
            <v>77.392972850711999</v>
          </cell>
          <cell r="BR49">
            <v>81.390528350712003</v>
          </cell>
          <cell r="BS49">
            <v>81.390528350712003</v>
          </cell>
          <cell r="BT49">
            <v>85.391568988212001</v>
          </cell>
          <cell r="BU49">
            <v>89.572609625712005</v>
          </cell>
          <cell r="BV49">
            <v>94.047494167587004</v>
          </cell>
          <cell r="BW49">
            <v>98.966222613837004</v>
          </cell>
          <cell r="BX49">
            <v>98.966222613837004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58.813000000000002</v>
          </cell>
          <cell r="AX51">
            <v>0</v>
          </cell>
          <cell r="AY51">
            <v>0</v>
          </cell>
          <cell r="AZ51">
            <v>16.029</v>
          </cell>
          <cell r="BA51">
            <v>54.262999999999998</v>
          </cell>
          <cell r="BB51">
            <v>59.883000000000003</v>
          </cell>
          <cell r="BC51">
            <v>3.9380000000000002</v>
          </cell>
          <cell r="BD51">
            <v>3.9380000000000002</v>
          </cell>
          <cell r="BE51">
            <v>53.59</v>
          </cell>
          <cell r="BF51">
            <v>32.155999999999999</v>
          </cell>
          <cell r="BG51">
            <v>44.396000000000001</v>
          </cell>
          <cell r="BH51">
            <v>64.247</v>
          </cell>
          <cell r="BI51">
            <v>64.247</v>
          </cell>
          <cell r="BJ51">
            <v>18.706</v>
          </cell>
          <cell r="BK51">
            <v>31.145</v>
          </cell>
          <cell r="BL51">
            <v>31.145</v>
          </cell>
          <cell r="BM51">
            <v>31.145</v>
          </cell>
          <cell r="BN51">
            <v>31.145</v>
          </cell>
          <cell r="BO51">
            <v>31.145</v>
          </cell>
          <cell r="BP51">
            <v>31.145</v>
          </cell>
          <cell r="BQ51">
            <v>31.145</v>
          </cell>
          <cell r="BR51">
            <v>31.145</v>
          </cell>
          <cell r="BS51">
            <v>31.145</v>
          </cell>
          <cell r="BT51">
            <v>31.145</v>
          </cell>
          <cell r="BU51">
            <v>31.145</v>
          </cell>
          <cell r="BV51">
            <v>31.145</v>
          </cell>
          <cell r="BW51">
            <v>31.145</v>
          </cell>
          <cell r="BX51">
            <v>31.145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0.29557443999999999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0.38600000000000001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0.504</v>
          </cell>
          <cell r="AF52">
            <v>0.42088199999999998</v>
          </cell>
          <cell r="AG52">
            <v>0.55400000000000005</v>
          </cell>
          <cell r="AH52">
            <v>3.1030000000000002</v>
          </cell>
          <cell r="AI52">
            <v>4.1139999999999999</v>
          </cell>
          <cell r="AJ52">
            <v>4.1139999999999999</v>
          </cell>
          <cell r="AK52">
            <v>0.88800000000000001</v>
          </cell>
          <cell r="AL52">
            <v>0.84</v>
          </cell>
          <cell r="AM52">
            <v>0.78300000000000003</v>
          </cell>
          <cell r="AN52">
            <v>0.748</v>
          </cell>
          <cell r="AO52">
            <v>0.748</v>
          </cell>
          <cell r="AP52">
            <v>1.5409999999999999</v>
          </cell>
          <cell r="AQ52">
            <v>0.14000000000000001</v>
          </cell>
          <cell r="AR52">
            <v>0.20699999999999999</v>
          </cell>
          <cell r="AS52">
            <v>0.22700000000000001</v>
          </cell>
          <cell r="AT52">
            <v>0.22700000000000001</v>
          </cell>
          <cell r="AU52">
            <v>0.251</v>
          </cell>
          <cell r="AV52">
            <v>6.3120000000000003</v>
          </cell>
          <cell r="AW52">
            <v>6.1289999999999996</v>
          </cell>
          <cell r="AX52">
            <v>5.9779999999999998</v>
          </cell>
          <cell r="AY52">
            <v>5.9779999999999998</v>
          </cell>
          <cell r="AZ52">
            <v>5.6749999999999998</v>
          </cell>
          <cell r="BA52">
            <v>5.3730000000000002</v>
          </cell>
          <cell r="BB52">
            <v>5.2270000000000003</v>
          </cell>
          <cell r="BC52">
            <v>4.9930000000000003</v>
          </cell>
          <cell r="BD52">
            <v>4.9930000000000003</v>
          </cell>
          <cell r="BE52">
            <v>5.1239999999999997</v>
          </cell>
          <cell r="BF52">
            <v>5.0110000000000001</v>
          </cell>
          <cell r="BG52">
            <v>4.4619999999999997</v>
          </cell>
          <cell r="BH52">
            <v>4.1559999999999997</v>
          </cell>
          <cell r="BI52">
            <v>4.1559999999999997</v>
          </cell>
          <cell r="BJ52">
            <v>0.61699999999999999</v>
          </cell>
          <cell r="BK52">
            <v>0.46700000000000003</v>
          </cell>
          <cell r="BL52">
            <v>1.0449999999999999</v>
          </cell>
          <cell r="BM52">
            <v>1.155</v>
          </cell>
          <cell r="BN52">
            <v>1.155</v>
          </cell>
          <cell r="BO52">
            <v>0.76096915146400002</v>
          </cell>
          <cell r="BP52">
            <v>0.56076831786799997</v>
          </cell>
          <cell r="BQ52">
            <v>1.355</v>
          </cell>
          <cell r="BR52">
            <v>1.4650000000000001</v>
          </cell>
          <cell r="BS52">
            <v>1.4650000000000001</v>
          </cell>
          <cell r="BT52">
            <v>1.7042229471229999</v>
          </cell>
          <cell r="BU52">
            <v>1.4795050134100001</v>
          </cell>
          <cell r="BV52">
            <v>2.4750000000000001</v>
          </cell>
          <cell r="BW52">
            <v>2.6549999999999998</v>
          </cell>
          <cell r="BX52">
            <v>2.6549999999999998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19.247036690000002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15.933999999999999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27.016999999999999</v>
          </cell>
          <cell r="AF53">
            <v>25.368255000000001</v>
          </cell>
          <cell r="AG53">
            <v>26.858000000000001</v>
          </cell>
          <cell r="AH53">
            <v>35.469000000000001</v>
          </cell>
          <cell r="AI53">
            <v>42.893999999999998</v>
          </cell>
          <cell r="AJ53">
            <v>42.893999999999998</v>
          </cell>
          <cell r="AK53">
            <v>119.667</v>
          </cell>
          <cell r="AL53">
            <v>117.407</v>
          </cell>
          <cell r="AM53">
            <v>119.788</v>
          </cell>
          <cell r="AN53">
            <v>135.36199999999999</v>
          </cell>
          <cell r="AO53">
            <v>135.36199999999999</v>
          </cell>
          <cell r="AP53">
            <v>130.67500000000001</v>
          </cell>
          <cell r="AQ53">
            <v>134.678</v>
          </cell>
          <cell r="AR53">
            <v>149.27699999999999</v>
          </cell>
          <cell r="AS53">
            <v>171.834</v>
          </cell>
          <cell r="AT53">
            <v>171.834</v>
          </cell>
          <cell r="AU53">
            <v>165.119</v>
          </cell>
          <cell r="AV53">
            <v>397.19499999999999</v>
          </cell>
          <cell r="AW53">
            <v>412.798</v>
          </cell>
          <cell r="AX53">
            <v>451.35500000000002</v>
          </cell>
          <cell r="AY53">
            <v>451.35500000000002</v>
          </cell>
          <cell r="AZ53">
            <v>436.51799999999997</v>
          </cell>
          <cell r="BA53">
            <v>446.46199999999999</v>
          </cell>
          <cell r="BB53">
            <v>459.322</v>
          </cell>
          <cell r="BC53">
            <v>505.65499999999997</v>
          </cell>
          <cell r="BD53">
            <v>505.65499999999997</v>
          </cell>
          <cell r="BE53">
            <v>471.625</v>
          </cell>
          <cell r="BF53">
            <v>483.40499999999997</v>
          </cell>
          <cell r="BG53">
            <v>497.09699999999998</v>
          </cell>
          <cell r="BH53">
            <v>561.54499999999996</v>
          </cell>
          <cell r="BI53">
            <v>561.54499999999996</v>
          </cell>
          <cell r="BJ53">
            <v>525.452</v>
          </cell>
          <cell r="BK53">
            <v>542.52200000000005</v>
          </cell>
          <cell r="BL53">
            <v>552.12757826702898</v>
          </cell>
          <cell r="BM53">
            <v>625.57989243499901</v>
          </cell>
          <cell r="BN53">
            <v>625.57989243499901</v>
          </cell>
          <cell r="BO53">
            <v>604.06646940317898</v>
          </cell>
          <cell r="BP53">
            <v>616.471590045384</v>
          </cell>
          <cell r="BQ53">
            <v>649.82941606617999</v>
          </cell>
          <cell r="BR53">
            <v>719.60255517447399</v>
          </cell>
          <cell r="BS53">
            <v>719.60255517447399</v>
          </cell>
          <cell r="BT53">
            <v>703.71500343227399</v>
          </cell>
          <cell r="BU53">
            <v>723.25656508264603</v>
          </cell>
          <cell r="BV53">
            <v>765.28697195622397</v>
          </cell>
          <cell r="BW53">
            <v>842.968537190554</v>
          </cell>
          <cell r="BX53">
            <v>842.968537190554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0.960866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1.0369999999999999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1.5049999999999999</v>
          </cell>
          <cell r="AF54">
            <v>2.17611</v>
          </cell>
          <cell r="AG54">
            <v>1.5880000000000001</v>
          </cell>
          <cell r="AH54">
            <v>2.4689999999999999</v>
          </cell>
          <cell r="AI54">
            <v>4.5540000000000003</v>
          </cell>
          <cell r="AJ54">
            <v>4.5540000000000003</v>
          </cell>
          <cell r="AK54">
            <v>7.0739999999999998</v>
          </cell>
          <cell r="AL54">
            <v>3.1850000000000001</v>
          </cell>
          <cell r="AM54">
            <v>3.7149999999999999</v>
          </cell>
          <cell r="AN54">
            <v>3.8340000000000001</v>
          </cell>
          <cell r="AO54">
            <v>3.8340000000000001</v>
          </cell>
          <cell r="AP54">
            <v>5.3570000000000002</v>
          </cell>
          <cell r="AQ54">
            <v>4.6859999999999999</v>
          </cell>
          <cell r="AR54">
            <v>6.4649999999999999</v>
          </cell>
          <cell r="AS54">
            <v>4.8490000000000002</v>
          </cell>
          <cell r="AT54">
            <v>4.8490000000000002</v>
          </cell>
          <cell r="AU54">
            <v>5.8490000000000002</v>
          </cell>
          <cell r="AV54">
            <v>11.052</v>
          </cell>
          <cell r="AW54">
            <v>7.2370000000000001</v>
          </cell>
          <cell r="AX54">
            <v>10.037000000000001</v>
          </cell>
          <cell r="AY54">
            <v>10.037000000000001</v>
          </cell>
          <cell r="AZ54">
            <v>12.292999999999999</v>
          </cell>
          <cell r="BA54">
            <v>12.932</v>
          </cell>
          <cell r="BB54">
            <v>11.551</v>
          </cell>
          <cell r="BC54">
            <v>16.736999999999998</v>
          </cell>
          <cell r="BD54">
            <v>16.736999999999998</v>
          </cell>
          <cell r="BE54">
            <v>12.66</v>
          </cell>
          <cell r="BF54">
            <v>15.882</v>
          </cell>
          <cell r="BG54">
            <v>13.614000000000001</v>
          </cell>
          <cell r="BH54">
            <v>18.954000000000001</v>
          </cell>
          <cell r="BI54">
            <v>18.954000000000001</v>
          </cell>
          <cell r="BJ54">
            <v>12.824999999999999</v>
          </cell>
          <cell r="BK54">
            <v>16.495000000000001</v>
          </cell>
          <cell r="BL54">
            <v>16.107645800042999</v>
          </cell>
          <cell r="BM54">
            <v>19.086520796538998</v>
          </cell>
          <cell r="BN54">
            <v>19.086520796538998</v>
          </cell>
          <cell r="BO54">
            <v>18.882168521581999</v>
          </cell>
          <cell r="BP54">
            <v>19.807009428760999</v>
          </cell>
          <cell r="BQ54">
            <v>20.885990487137001</v>
          </cell>
          <cell r="BR54">
            <v>22.581532150299001</v>
          </cell>
          <cell r="BS54">
            <v>22.581532150299001</v>
          </cell>
          <cell r="BT54">
            <v>23.429302981881001</v>
          </cell>
          <cell r="BU54">
            <v>24.354143889060001</v>
          </cell>
          <cell r="BV54">
            <v>25.433124947435999</v>
          </cell>
          <cell r="BW54">
            <v>27.282806761795001</v>
          </cell>
          <cell r="BX54">
            <v>27.282806761795001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4.7922260000000003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4.5659999999999998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2.7080000000000002</v>
          </cell>
          <cell r="AF55">
            <v>3.2950819999999998</v>
          </cell>
          <cell r="AG55">
            <v>7.0259999999999998</v>
          </cell>
          <cell r="AH55">
            <v>5.0129999999999999</v>
          </cell>
          <cell r="AI55">
            <v>1.383</v>
          </cell>
          <cell r="AJ55">
            <v>1.383</v>
          </cell>
          <cell r="AK55">
            <v>1.4750000000000001</v>
          </cell>
          <cell r="AL55">
            <v>1.72</v>
          </cell>
          <cell r="AM55">
            <v>1.819</v>
          </cell>
          <cell r="AN55">
            <v>1.8819999999999999</v>
          </cell>
          <cell r="AO55">
            <v>1.8819999999999999</v>
          </cell>
          <cell r="AP55">
            <v>2.157</v>
          </cell>
          <cell r="AQ55">
            <v>2.2770000000000001</v>
          </cell>
          <cell r="AR55">
            <v>2.0680000000000001</v>
          </cell>
          <cell r="AS55">
            <v>2.5590000000000002</v>
          </cell>
          <cell r="AT55">
            <v>2.5590000000000002</v>
          </cell>
          <cell r="AU55">
            <v>2.7930000000000001</v>
          </cell>
          <cell r="AV55">
            <v>1.796</v>
          </cell>
          <cell r="AW55">
            <v>1.6379999999999999</v>
          </cell>
          <cell r="AX55">
            <v>1.4239999999999999</v>
          </cell>
          <cell r="AY55">
            <v>1.4239999999999999</v>
          </cell>
          <cell r="AZ55">
            <v>1.1859999999999999</v>
          </cell>
          <cell r="BA55">
            <v>1.026</v>
          </cell>
          <cell r="BB55">
            <v>0.81899999999999995</v>
          </cell>
          <cell r="BC55">
            <v>0.58699999999999997</v>
          </cell>
          <cell r="BD55">
            <v>0.58699999999999997</v>
          </cell>
          <cell r="BE55">
            <v>0.36899999999999999</v>
          </cell>
          <cell r="BF55">
            <v>0.224</v>
          </cell>
          <cell r="BG55">
            <v>0.108</v>
          </cell>
          <cell r="BH55">
            <v>3.3000000000000002E-2</v>
          </cell>
          <cell r="BI55">
            <v>3.3000000000000002E-2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9.7657806300000001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15.634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22.417999999999999</v>
          </cell>
          <cell r="AF56">
            <v>22.061975</v>
          </cell>
          <cell r="AG56">
            <v>22.356999999999999</v>
          </cell>
          <cell r="AH56">
            <v>28.173999999999999</v>
          </cell>
          <cell r="AI56">
            <v>40.061</v>
          </cell>
          <cell r="AJ56">
            <v>40.061</v>
          </cell>
          <cell r="AK56">
            <v>36.713000000000001</v>
          </cell>
          <cell r="AL56">
            <v>41.212000000000003</v>
          </cell>
          <cell r="AM56">
            <v>45.566000000000003</v>
          </cell>
          <cell r="AN56">
            <v>61.372999999999998</v>
          </cell>
          <cell r="AO56">
            <v>61.372999999999998</v>
          </cell>
          <cell r="AP56">
            <v>59.386000000000003</v>
          </cell>
          <cell r="AQ56">
            <v>66.215000000000003</v>
          </cell>
          <cell r="AR56">
            <v>81.787999999999997</v>
          </cell>
          <cell r="AS56">
            <v>106.63</v>
          </cell>
          <cell r="AT56">
            <v>106.63</v>
          </cell>
          <cell r="AU56">
            <v>102.56100000000001</v>
          </cell>
          <cell r="AV56">
            <v>109.574</v>
          </cell>
          <cell r="AW56">
            <v>128.25399999999999</v>
          </cell>
          <cell r="AX56">
            <v>161.81299999999999</v>
          </cell>
          <cell r="AY56">
            <v>161.81299999999999</v>
          </cell>
          <cell r="AZ56">
            <v>146.84800000000001</v>
          </cell>
          <cell r="BA56">
            <v>159.297</v>
          </cell>
          <cell r="BB56">
            <v>172.69200000000001</v>
          </cell>
          <cell r="BC56">
            <v>213.126</v>
          </cell>
          <cell r="BD56">
            <v>213.126</v>
          </cell>
          <cell r="BE56">
            <v>193.102</v>
          </cell>
          <cell r="BF56">
            <v>210.87799999999999</v>
          </cell>
          <cell r="BG56">
            <v>225.3</v>
          </cell>
          <cell r="BH56">
            <v>284.45299999999997</v>
          </cell>
          <cell r="BI56">
            <v>284.45299999999997</v>
          </cell>
          <cell r="BJ56">
            <v>260.63900000000001</v>
          </cell>
          <cell r="BK56">
            <v>266.065</v>
          </cell>
          <cell r="BL56">
            <v>275.11771249326802</v>
          </cell>
          <cell r="BM56">
            <v>343.704446329098</v>
          </cell>
          <cell r="BN56">
            <v>343.704446329098</v>
          </cell>
          <cell r="BO56">
            <v>321.82662879062502</v>
          </cell>
          <cell r="BP56">
            <v>331.115925994973</v>
          </cell>
          <cell r="BQ56">
            <v>355.779442993663</v>
          </cell>
          <cell r="BR56">
            <v>413.69412889361797</v>
          </cell>
          <cell r="BS56">
            <v>413.69412889361797</v>
          </cell>
          <cell r="BT56">
            <v>387.22743735653</v>
          </cell>
          <cell r="BU56">
            <v>397.34357826619203</v>
          </cell>
          <cell r="BV56">
            <v>423.46838814726499</v>
          </cell>
          <cell r="BW56">
            <v>481.01373593290401</v>
          </cell>
          <cell r="BX56">
            <v>481.01373593290401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15.518872630000001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21.236999999999998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26.631</v>
          </cell>
          <cell r="AF57">
            <v>27.533166999999999</v>
          </cell>
          <cell r="AG57">
            <v>30.971</v>
          </cell>
          <cell r="AH57">
            <v>35.655999999999999</v>
          </cell>
          <cell r="AI57">
            <v>45.997999999999998</v>
          </cell>
          <cell r="AJ57">
            <v>45.997999999999998</v>
          </cell>
          <cell r="AK57">
            <v>45.262</v>
          </cell>
          <cell r="AL57">
            <v>46.116999999999997</v>
          </cell>
          <cell r="AM57">
            <v>51.1</v>
          </cell>
          <cell r="AN57">
            <v>67.088999999999999</v>
          </cell>
          <cell r="AO57">
            <v>67.088999999999999</v>
          </cell>
          <cell r="AP57">
            <v>66.900000000000006</v>
          </cell>
          <cell r="AQ57">
            <v>73.177999999999997</v>
          </cell>
          <cell r="AR57">
            <v>90.320999999999998</v>
          </cell>
          <cell r="AS57">
            <v>114.038</v>
          </cell>
          <cell r="AT57">
            <v>114.038</v>
          </cell>
          <cell r="AU57">
            <v>111.203</v>
          </cell>
          <cell r="AV57">
            <v>122.422</v>
          </cell>
          <cell r="AW57">
            <v>137.12899999999999</v>
          </cell>
          <cell r="AX57">
            <v>173.274</v>
          </cell>
          <cell r="AY57">
            <v>173.274</v>
          </cell>
          <cell r="AZ57">
            <v>160.327</v>
          </cell>
          <cell r="BA57">
            <v>173.255</v>
          </cell>
          <cell r="BB57">
            <v>185.06200000000001</v>
          </cell>
          <cell r="BC57">
            <v>230.45</v>
          </cell>
          <cell r="BD57">
            <v>230.45</v>
          </cell>
          <cell r="BE57">
            <v>206.131</v>
          </cell>
          <cell r="BF57">
            <v>226.98400000000001</v>
          </cell>
          <cell r="BG57">
            <v>239.02199999999999</v>
          </cell>
          <cell r="BH57">
            <v>303.44</v>
          </cell>
          <cell r="BI57">
            <v>303.44</v>
          </cell>
          <cell r="BJ57">
            <v>273.464</v>
          </cell>
          <cell r="BK57">
            <v>282.56</v>
          </cell>
          <cell r="BL57">
            <v>291.22535829331099</v>
          </cell>
          <cell r="BM57">
            <v>362.790967125637</v>
          </cell>
          <cell r="BN57">
            <v>362.790967125637</v>
          </cell>
          <cell r="BO57">
            <v>340.708797312206</v>
          </cell>
          <cell r="BP57">
            <v>350.92293542373397</v>
          </cell>
          <cell r="BQ57">
            <v>376.66543348080103</v>
          </cell>
          <cell r="BR57">
            <v>436.27566104391701</v>
          </cell>
          <cell r="BS57">
            <v>436.27566104391701</v>
          </cell>
          <cell r="BT57">
            <v>410.656740338411</v>
          </cell>
          <cell r="BU57">
            <v>421.69772215525199</v>
          </cell>
          <cell r="BV57">
            <v>448.90151309470201</v>
          </cell>
          <cell r="BW57">
            <v>508.29654269469899</v>
          </cell>
          <cell r="BX57">
            <v>508.29654269469899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9.1305707999999992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14.361000000000001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19.507000000000001</v>
          </cell>
          <cell r="AF58">
            <v>19.073899000000001</v>
          </cell>
          <cell r="AG58">
            <v>19.431999999999999</v>
          </cell>
          <cell r="AH58">
            <v>23.491</v>
          </cell>
          <cell r="AI58">
            <v>33.817999999999998</v>
          </cell>
          <cell r="AJ58">
            <v>33.817999999999998</v>
          </cell>
          <cell r="AK58">
            <v>32.402999999999999</v>
          </cell>
          <cell r="AL58">
            <v>35.904000000000003</v>
          </cell>
          <cell r="AM58">
            <v>39.875</v>
          </cell>
          <cell r="AN58">
            <v>55.88</v>
          </cell>
          <cell r="AO58">
            <v>55.88</v>
          </cell>
          <cell r="AP58">
            <v>55.837000000000003</v>
          </cell>
          <cell r="AQ58">
            <v>60.652999999999999</v>
          </cell>
          <cell r="AR58">
            <v>72.622</v>
          </cell>
          <cell r="AS58">
            <v>92.251999999999995</v>
          </cell>
          <cell r="AT58">
            <v>92.251999999999995</v>
          </cell>
          <cell r="AU58">
            <v>90.534000000000006</v>
          </cell>
          <cell r="AV58">
            <v>95.04</v>
          </cell>
          <cell r="AW58">
            <v>109.215</v>
          </cell>
          <cell r="AX58">
            <v>138.822</v>
          </cell>
          <cell r="AY58">
            <v>138.822</v>
          </cell>
          <cell r="AZ58">
            <v>131.072</v>
          </cell>
          <cell r="BA58">
            <v>139.71199999999999</v>
          </cell>
          <cell r="BB58">
            <v>153.46700000000001</v>
          </cell>
          <cell r="BC58">
            <v>191.33600000000001</v>
          </cell>
          <cell r="BD58">
            <v>191.33600000000001</v>
          </cell>
          <cell r="BE58">
            <v>180.85599999999999</v>
          </cell>
          <cell r="BF58">
            <v>189.584</v>
          </cell>
          <cell r="BG58">
            <v>205.99600000000001</v>
          </cell>
          <cell r="BH58">
            <v>252.13900000000001</v>
          </cell>
          <cell r="BI58">
            <v>252.13900000000001</v>
          </cell>
          <cell r="BJ58">
            <v>236.51</v>
          </cell>
          <cell r="BK58">
            <v>235.834</v>
          </cell>
          <cell r="BL58">
            <v>243.5</v>
          </cell>
          <cell r="BM58">
            <v>302</v>
          </cell>
          <cell r="BN58">
            <v>302</v>
          </cell>
          <cell r="BO58">
            <v>290</v>
          </cell>
          <cell r="BP58">
            <v>294</v>
          </cell>
          <cell r="BQ58">
            <v>310</v>
          </cell>
          <cell r="BR58">
            <v>360</v>
          </cell>
          <cell r="BS58">
            <v>360</v>
          </cell>
          <cell r="BT58">
            <v>348</v>
          </cell>
          <cell r="BU58">
            <v>352</v>
          </cell>
          <cell r="BV58">
            <v>368</v>
          </cell>
          <cell r="BW58">
            <v>418</v>
          </cell>
          <cell r="BX58">
            <v>418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2.6390486900000001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2.552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4.0449999999999999</v>
          </cell>
          <cell r="AF59">
            <v>3.5632899999999998</v>
          </cell>
          <cell r="AG59">
            <v>3.9060000000000001</v>
          </cell>
          <cell r="AH59">
            <v>7.8639999999999999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214.529</v>
          </cell>
          <cell r="AW59">
            <v>216.23599999999999</v>
          </cell>
          <cell r="AX59">
            <v>217.965</v>
          </cell>
          <cell r="AY59">
            <v>217.965</v>
          </cell>
          <cell r="AZ59">
            <v>219.714</v>
          </cell>
          <cell r="BA59">
            <v>221.48500000000001</v>
          </cell>
          <cell r="BB59">
            <v>223.279</v>
          </cell>
          <cell r="BC59">
            <v>225.09399999999999</v>
          </cell>
          <cell r="BD59">
            <v>225.09399999999999</v>
          </cell>
          <cell r="BE59">
            <v>226.93199999999999</v>
          </cell>
          <cell r="BF59">
            <v>228.792</v>
          </cell>
          <cell r="BG59">
            <v>230.67599999999999</v>
          </cell>
          <cell r="BH59">
            <v>232.583</v>
          </cell>
          <cell r="BI59">
            <v>232.583</v>
          </cell>
          <cell r="BJ59">
            <v>231.54599999999999</v>
          </cell>
          <cell r="BK59">
            <v>233.81399999999999</v>
          </cell>
          <cell r="BL59">
            <v>233.81399999999999</v>
          </cell>
          <cell r="BM59">
            <v>233.81399999999999</v>
          </cell>
          <cell r="BN59">
            <v>233.81399999999999</v>
          </cell>
          <cell r="BO59">
            <v>233.81399999999999</v>
          </cell>
          <cell r="BP59">
            <v>233.81399999999999</v>
          </cell>
          <cell r="BQ59">
            <v>233.81399999999999</v>
          </cell>
          <cell r="BR59">
            <v>233.81399999999999</v>
          </cell>
          <cell r="BS59">
            <v>233.81399999999999</v>
          </cell>
          <cell r="BT59">
            <v>233.81399999999999</v>
          </cell>
          <cell r="BU59">
            <v>233.81399999999999</v>
          </cell>
          <cell r="BV59">
            <v>233.81399999999999</v>
          </cell>
          <cell r="BW59">
            <v>233.81399999999999</v>
          </cell>
          <cell r="BX59">
            <v>233.81399999999999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2.6903074500000002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3.585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7.8650000000000002</v>
          </cell>
          <cell r="AF60">
            <v>9.5082280000000008</v>
          </cell>
          <cell r="AG60">
            <v>12.506</v>
          </cell>
          <cell r="AH60">
            <v>4.0309999999999997</v>
          </cell>
          <cell r="AI60">
            <v>52.037999999999997</v>
          </cell>
          <cell r="AJ60">
            <v>52.037999999999997</v>
          </cell>
          <cell r="AK60">
            <v>3.7109999999999999</v>
          </cell>
          <cell r="AL60">
            <v>3.734</v>
          </cell>
          <cell r="AM60">
            <v>3.827</v>
          </cell>
          <cell r="AN60">
            <v>5.8129999999999997</v>
          </cell>
          <cell r="AO60">
            <v>5.8129999999999997</v>
          </cell>
          <cell r="AP60">
            <v>6.383</v>
          </cell>
          <cell r="AQ60">
            <v>8.7810000000000006</v>
          </cell>
          <cell r="AR60">
            <v>9.7010000000000005</v>
          </cell>
          <cell r="AS60">
            <v>11.148</v>
          </cell>
          <cell r="AT60">
            <v>11.148</v>
          </cell>
          <cell r="AU60">
            <v>10.548</v>
          </cell>
          <cell r="AV60">
            <v>7.2969999999999997</v>
          </cell>
          <cell r="AW60">
            <v>6.7249999999999996</v>
          </cell>
          <cell r="AX60">
            <v>7.2210000000000001</v>
          </cell>
          <cell r="AY60">
            <v>7.2210000000000001</v>
          </cell>
          <cell r="AZ60">
            <v>5.6630000000000003</v>
          </cell>
          <cell r="BA60">
            <v>7.5890000000000004</v>
          </cell>
          <cell r="BB60">
            <v>9.5340000000000007</v>
          </cell>
          <cell r="BC60">
            <v>14.609</v>
          </cell>
          <cell r="BD60">
            <v>14.609</v>
          </cell>
          <cell r="BE60">
            <v>16.091999999999999</v>
          </cell>
          <cell r="BF60">
            <v>15.484999999999999</v>
          </cell>
          <cell r="BG60">
            <v>17.292000000000002</v>
          </cell>
          <cell r="BH60">
            <v>17.7</v>
          </cell>
          <cell r="BI60">
            <v>17.7</v>
          </cell>
          <cell r="BJ60">
            <v>13.154999999999999</v>
          </cell>
          <cell r="BK60">
            <v>11.738</v>
          </cell>
          <cell r="BL60">
            <v>16.063021221252999</v>
          </cell>
          <cell r="BM60">
            <v>17.493736621393001</v>
          </cell>
          <cell r="BN60">
            <v>17.493736621393001</v>
          </cell>
          <cell r="BO60">
            <v>15.080478031493</v>
          </cell>
          <cell r="BP60">
            <v>14.776381187331999</v>
          </cell>
          <cell r="BQ60">
            <v>17.441405506984001</v>
          </cell>
          <cell r="BR60">
            <v>19.351492770857998</v>
          </cell>
          <cell r="BS60">
            <v>19.351492770857998</v>
          </cell>
          <cell r="BT60">
            <v>19.978633965608001</v>
          </cell>
          <cell r="BU60">
            <v>19.548857802322999</v>
          </cell>
          <cell r="BV60">
            <v>22.698980875663</v>
          </cell>
          <cell r="BW60">
            <v>24.792349627589999</v>
          </cell>
          <cell r="BX60">
            <v>24.792349627589999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5.3293561399999998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6.1369999999999996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11.91</v>
          </cell>
          <cell r="AF61">
            <v>13.071517999999999</v>
          </cell>
          <cell r="AG61">
            <v>16.411999999999999</v>
          </cell>
          <cell r="AH61">
            <v>11.895</v>
          </cell>
          <cell r="AI61">
            <v>52.037999999999997</v>
          </cell>
          <cell r="AJ61">
            <v>52.037999999999997</v>
          </cell>
          <cell r="AK61">
            <v>3.7109999999999999</v>
          </cell>
          <cell r="AL61">
            <v>3.734</v>
          </cell>
          <cell r="AM61">
            <v>3.827</v>
          </cell>
          <cell r="AN61">
            <v>5.8129999999999997</v>
          </cell>
          <cell r="AO61">
            <v>5.8129999999999997</v>
          </cell>
          <cell r="AP61">
            <v>6.383</v>
          </cell>
          <cell r="AQ61">
            <v>8.7810000000000006</v>
          </cell>
          <cell r="AR61">
            <v>9.7010000000000005</v>
          </cell>
          <cell r="AS61">
            <v>11.148</v>
          </cell>
          <cell r="AT61">
            <v>11.148</v>
          </cell>
          <cell r="AU61">
            <v>10.548</v>
          </cell>
          <cell r="AV61">
            <v>221.82599999999999</v>
          </cell>
          <cell r="AW61">
            <v>222.96100000000001</v>
          </cell>
          <cell r="AX61">
            <v>225.18600000000001</v>
          </cell>
          <cell r="AY61">
            <v>225.18600000000001</v>
          </cell>
          <cell r="AZ61">
            <v>225.37700000000001</v>
          </cell>
          <cell r="BA61">
            <v>229.07400000000001</v>
          </cell>
          <cell r="BB61">
            <v>232.81299999999999</v>
          </cell>
          <cell r="BC61">
            <v>239.703</v>
          </cell>
          <cell r="BD61">
            <v>239.703</v>
          </cell>
          <cell r="BE61">
            <v>243.024</v>
          </cell>
          <cell r="BF61">
            <v>244.27699999999999</v>
          </cell>
          <cell r="BG61">
            <v>247.96799999999999</v>
          </cell>
          <cell r="BH61">
            <v>250.28299999999999</v>
          </cell>
          <cell r="BI61">
            <v>250.28299999999999</v>
          </cell>
          <cell r="BJ61">
            <v>244.70099999999999</v>
          </cell>
          <cell r="BK61">
            <v>245.55199999999999</v>
          </cell>
          <cell r="BL61">
            <v>249.87702122125299</v>
          </cell>
          <cell r="BM61">
            <v>251.30773662139299</v>
          </cell>
          <cell r="BN61">
            <v>251.30773662139299</v>
          </cell>
          <cell r="BO61">
            <v>248.89447803149301</v>
          </cell>
          <cell r="BP61">
            <v>248.59038118733201</v>
          </cell>
          <cell r="BQ61">
            <v>251.255405506984</v>
          </cell>
          <cell r="BR61">
            <v>253.16549277085801</v>
          </cell>
          <cell r="BS61">
            <v>253.16549277085801</v>
          </cell>
          <cell r="BT61">
            <v>253.792633965607</v>
          </cell>
          <cell r="BU61">
            <v>253.36285780232299</v>
          </cell>
          <cell r="BV61">
            <v>256.512980875663</v>
          </cell>
          <cell r="BW61">
            <v>258.60634962759002</v>
          </cell>
          <cell r="BX61">
            <v>258.60634962759002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20.848228769999999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27.373999999999999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38.540999999999997</v>
          </cell>
          <cell r="AF62">
            <v>40.604685000000003</v>
          </cell>
          <cell r="AG62">
            <v>47.383000000000003</v>
          </cell>
          <cell r="AH62">
            <v>47.551000000000002</v>
          </cell>
          <cell r="AI62">
            <v>98.036000000000001</v>
          </cell>
          <cell r="AJ62">
            <v>98.036000000000001</v>
          </cell>
          <cell r="AK62">
            <v>48.972999999999999</v>
          </cell>
          <cell r="AL62">
            <v>49.850999999999999</v>
          </cell>
          <cell r="AM62">
            <v>54.927</v>
          </cell>
          <cell r="AN62">
            <v>72.902000000000001</v>
          </cell>
          <cell r="AO62">
            <v>72.902000000000001</v>
          </cell>
          <cell r="AP62">
            <v>73.283000000000001</v>
          </cell>
          <cell r="AQ62">
            <v>81.959000000000003</v>
          </cell>
          <cell r="AR62">
            <v>100.02200000000001</v>
          </cell>
          <cell r="AS62">
            <v>125.18600000000001</v>
          </cell>
          <cell r="AT62">
            <v>125.18600000000001</v>
          </cell>
          <cell r="AU62">
            <v>121.751</v>
          </cell>
          <cell r="AV62">
            <v>344.24799999999999</v>
          </cell>
          <cell r="AW62">
            <v>360.09</v>
          </cell>
          <cell r="AX62">
            <v>398.46</v>
          </cell>
          <cell r="AY62">
            <v>398.46</v>
          </cell>
          <cell r="AZ62">
            <v>385.70400000000001</v>
          </cell>
          <cell r="BA62">
            <v>402.32900000000001</v>
          </cell>
          <cell r="BB62">
            <v>417.875</v>
          </cell>
          <cell r="BC62">
            <v>470.15300000000002</v>
          </cell>
          <cell r="BD62">
            <v>470.15300000000002</v>
          </cell>
          <cell r="BE62">
            <v>449.15499999999997</v>
          </cell>
          <cell r="BF62">
            <v>471.26100000000002</v>
          </cell>
          <cell r="BG62">
            <v>486.99</v>
          </cell>
          <cell r="BH62">
            <v>553.72299999999996</v>
          </cell>
          <cell r="BI62">
            <v>553.72299999999996</v>
          </cell>
          <cell r="BJ62">
            <v>518.16499999999996</v>
          </cell>
          <cell r="BK62">
            <v>528.11199999999997</v>
          </cell>
          <cell r="BL62">
            <v>541.10237951456395</v>
          </cell>
          <cell r="BM62">
            <v>614.09870374702996</v>
          </cell>
          <cell r="BN62">
            <v>614.09870374702996</v>
          </cell>
          <cell r="BO62">
            <v>589.60327534369901</v>
          </cell>
          <cell r="BP62">
            <v>599.51331661106599</v>
          </cell>
          <cell r="BQ62">
            <v>627.92083898778401</v>
          </cell>
          <cell r="BR62">
            <v>689.44115381477502</v>
          </cell>
          <cell r="BS62">
            <v>689.44115381477502</v>
          </cell>
          <cell r="BT62">
            <v>664.44937430401797</v>
          </cell>
          <cell r="BU62">
            <v>675.06057995757499</v>
          </cell>
          <cell r="BV62">
            <v>705.41449397036502</v>
          </cell>
          <cell r="BW62">
            <v>766.90289232228804</v>
          </cell>
          <cell r="BX62">
            <v>766.90289232228804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-1.6011920799999999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-11.44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-11.523999999999999</v>
          </cell>
          <cell r="AF64">
            <v>-15.237144000000001</v>
          </cell>
          <cell r="AG64">
            <v>-20.524999999999999</v>
          </cell>
          <cell r="AH64">
            <v>-12.082000000000001</v>
          </cell>
          <cell r="AI64">
            <v>-55.142000000000003</v>
          </cell>
          <cell r="AJ64">
            <v>-55.142000000000003</v>
          </cell>
          <cell r="AK64">
            <v>70.694000000000003</v>
          </cell>
          <cell r="AL64">
            <v>67.555999999999997</v>
          </cell>
          <cell r="AM64">
            <v>64.861000000000004</v>
          </cell>
          <cell r="AN64">
            <v>62.46</v>
          </cell>
          <cell r="AO64">
            <v>62.46</v>
          </cell>
          <cell r="AP64">
            <v>57.392000000000003</v>
          </cell>
          <cell r="AQ64">
            <v>52.719000000000001</v>
          </cell>
          <cell r="AR64">
            <v>49.255000000000003</v>
          </cell>
          <cell r="AS64">
            <v>46.648000000000003</v>
          </cell>
          <cell r="AT64">
            <v>46.648000000000003</v>
          </cell>
          <cell r="AU64">
            <v>43.368000000000002</v>
          </cell>
          <cell r="AV64">
            <v>52.947000000000003</v>
          </cell>
          <cell r="AW64">
            <v>52.707999999999998</v>
          </cell>
          <cell r="AX64">
            <v>52.895000000000003</v>
          </cell>
          <cell r="AY64">
            <v>52.895000000000003</v>
          </cell>
          <cell r="AZ64">
            <v>50.814</v>
          </cell>
          <cell r="BA64">
            <v>44.133000000000003</v>
          </cell>
          <cell r="BB64">
            <v>41.447000000000003</v>
          </cell>
          <cell r="BC64">
            <v>35.502000000000002</v>
          </cell>
          <cell r="BD64">
            <v>35.502000000000002</v>
          </cell>
          <cell r="BE64">
            <v>22.47</v>
          </cell>
          <cell r="BF64">
            <v>12.144</v>
          </cell>
          <cell r="BG64">
            <v>10.106999999999999</v>
          </cell>
          <cell r="BH64">
            <v>7.8220000000000001</v>
          </cell>
          <cell r="BI64">
            <v>7.8220000000000001</v>
          </cell>
          <cell r="BJ64">
            <v>7.2869999999999999</v>
          </cell>
          <cell r="BK64">
            <v>14.41</v>
          </cell>
          <cell r="BL64">
            <v>11.025198752464</v>
          </cell>
          <cell r="BM64">
            <v>11.481188687968</v>
          </cell>
          <cell r="BN64">
            <v>11.481188687968</v>
          </cell>
          <cell r="BO64">
            <v>14.463194059479999</v>
          </cell>
          <cell r="BP64">
            <v>16.958273434317999</v>
          </cell>
          <cell r="BQ64">
            <v>21.908577078394998</v>
          </cell>
          <cell r="BR64">
            <v>30.161401359698999</v>
          </cell>
          <cell r="BS64">
            <v>30.161401359698999</v>
          </cell>
          <cell r="BT64">
            <v>39.265629128255</v>
          </cell>
          <cell r="BU64">
            <v>48.195985125070003</v>
          </cell>
          <cell r="BV64">
            <v>59.872477985859</v>
          </cell>
          <cell r="BW64">
            <v>76.065644868266006</v>
          </cell>
          <cell r="BX64">
            <v>76.065644868266006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-1.6011920799999999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-11.44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-11.523999999999999</v>
          </cell>
          <cell r="AF66">
            <v>-15.237144000000001</v>
          </cell>
          <cell r="AG66">
            <v>-20.524999999999999</v>
          </cell>
          <cell r="AH66">
            <v>-12.082000000000001</v>
          </cell>
          <cell r="AI66">
            <v>-55.142000000000003</v>
          </cell>
          <cell r="AJ66">
            <v>-55.142000000000003</v>
          </cell>
          <cell r="AK66">
            <v>70.694000000000003</v>
          </cell>
          <cell r="AL66">
            <v>67.555999999999997</v>
          </cell>
          <cell r="AM66">
            <v>64.861000000000004</v>
          </cell>
          <cell r="AN66">
            <v>62.46</v>
          </cell>
          <cell r="AO66">
            <v>62.46</v>
          </cell>
          <cell r="AP66">
            <v>57.392000000000003</v>
          </cell>
          <cell r="AQ66">
            <v>52.719000000000001</v>
          </cell>
          <cell r="AR66">
            <v>49.255000000000003</v>
          </cell>
          <cell r="AS66">
            <v>46.648000000000003</v>
          </cell>
          <cell r="AT66">
            <v>46.648000000000003</v>
          </cell>
          <cell r="AU66">
            <v>43.368000000000002</v>
          </cell>
          <cell r="AV66">
            <v>52.947000000000003</v>
          </cell>
          <cell r="AW66">
            <v>52.707999999999998</v>
          </cell>
          <cell r="AX66">
            <v>52.895000000000003</v>
          </cell>
          <cell r="AY66">
            <v>52.895000000000003</v>
          </cell>
          <cell r="AZ66">
            <v>50.814</v>
          </cell>
          <cell r="BA66">
            <v>44.133000000000003</v>
          </cell>
          <cell r="BB66">
            <v>41.447000000000003</v>
          </cell>
          <cell r="BC66">
            <v>35.502000000000002</v>
          </cell>
          <cell r="BD66">
            <v>35.502000000000002</v>
          </cell>
          <cell r="BE66">
            <v>22.47</v>
          </cell>
          <cell r="BF66">
            <v>12.144</v>
          </cell>
          <cell r="BG66">
            <v>10.106999999999999</v>
          </cell>
          <cell r="BH66">
            <v>7.8220000000000001</v>
          </cell>
          <cell r="BI66">
            <v>7.8220000000000001</v>
          </cell>
          <cell r="BJ66">
            <v>7.2869999999999999</v>
          </cell>
          <cell r="BK66">
            <v>14.41</v>
          </cell>
          <cell r="BL66">
            <v>11.025198752464</v>
          </cell>
          <cell r="BM66">
            <v>11.481188687968</v>
          </cell>
          <cell r="BN66">
            <v>11.481188687968</v>
          </cell>
          <cell r="BO66">
            <v>14.463194059479999</v>
          </cell>
          <cell r="BP66">
            <v>16.958273434317999</v>
          </cell>
          <cell r="BQ66">
            <v>21.908577078394998</v>
          </cell>
          <cell r="BR66">
            <v>30.161401359698999</v>
          </cell>
          <cell r="BS66">
            <v>30.161401359698999</v>
          </cell>
          <cell r="BT66">
            <v>39.265629128255</v>
          </cell>
          <cell r="BU66">
            <v>48.195985125070003</v>
          </cell>
          <cell r="BV66">
            <v>59.872477985859</v>
          </cell>
          <cell r="BW66">
            <v>76.065644868266006</v>
          </cell>
          <cell r="BX66">
            <v>76.065644868266006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19.247036690000002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15.933999999999999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27.016999999999999</v>
          </cell>
          <cell r="AF67">
            <v>25.367540999999999</v>
          </cell>
          <cell r="AG67">
            <v>26.858000000000001</v>
          </cell>
          <cell r="AH67">
            <v>35.469000000000001</v>
          </cell>
          <cell r="AI67">
            <v>42.893999999999998</v>
          </cell>
          <cell r="AJ67">
            <v>42.893999999999998</v>
          </cell>
          <cell r="AK67">
            <v>119.667</v>
          </cell>
          <cell r="AL67">
            <v>117.407</v>
          </cell>
          <cell r="AM67">
            <v>119.788</v>
          </cell>
          <cell r="AN67">
            <v>135.36199999999999</v>
          </cell>
          <cell r="AO67">
            <v>135.36199999999999</v>
          </cell>
          <cell r="AP67">
            <v>130.67500000000001</v>
          </cell>
          <cell r="AQ67">
            <v>134.678</v>
          </cell>
          <cell r="AR67">
            <v>149.27699999999999</v>
          </cell>
          <cell r="AS67">
            <v>171.834</v>
          </cell>
          <cell r="AT67">
            <v>171.834</v>
          </cell>
          <cell r="AU67">
            <v>165.119</v>
          </cell>
          <cell r="AV67">
            <v>397.19499999999999</v>
          </cell>
          <cell r="AW67">
            <v>412.798</v>
          </cell>
          <cell r="AX67">
            <v>451.35500000000002</v>
          </cell>
          <cell r="AY67">
            <v>451.35500000000002</v>
          </cell>
          <cell r="AZ67">
            <v>436.51799999999997</v>
          </cell>
          <cell r="BA67">
            <v>446.46199999999999</v>
          </cell>
          <cell r="BB67">
            <v>459.322</v>
          </cell>
          <cell r="BC67">
            <v>505.65499999999997</v>
          </cell>
          <cell r="BD67">
            <v>505.65499999999997</v>
          </cell>
          <cell r="BE67">
            <v>471.625</v>
          </cell>
          <cell r="BF67">
            <v>483.40499999999997</v>
          </cell>
          <cell r="BG67">
            <v>497.09699999999998</v>
          </cell>
          <cell r="BH67">
            <v>561.54499999999996</v>
          </cell>
          <cell r="BI67">
            <v>561.54499999999996</v>
          </cell>
          <cell r="BJ67">
            <v>525.452</v>
          </cell>
          <cell r="BK67">
            <v>542.52200000000005</v>
          </cell>
          <cell r="BL67">
            <v>552.12757826702796</v>
          </cell>
          <cell r="BM67">
            <v>625.57989243499901</v>
          </cell>
          <cell r="BN67">
            <v>625.57989243499901</v>
          </cell>
          <cell r="BO67">
            <v>604.06646940317898</v>
          </cell>
          <cell r="BP67">
            <v>616.471590045384</v>
          </cell>
          <cell r="BQ67">
            <v>649.82941606617999</v>
          </cell>
          <cell r="BR67">
            <v>719.60255517447399</v>
          </cell>
          <cell r="BS67">
            <v>719.60255517447399</v>
          </cell>
          <cell r="BT67">
            <v>703.71500343227399</v>
          </cell>
          <cell r="BU67">
            <v>723.25656508264603</v>
          </cell>
          <cell r="BV67">
            <v>765.28697195622397</v>
          </cell>
          <cell r="BW67">
            <v>842.968537190554</v>
          </cell>
          <cell r="BX67">
            <v>842.968537190554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-3.67795227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3.8279999999999998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-1.3080000000000001</v>
          </cell>
          <cell r="AF69">
            <v>-1.319134</v>
          </cell>
          <cell r="AG69">
            <v>3.8260000000000001</v>
          </cell>
          <cell r="AH69">
            <v>6.9050000000000002</v>
          </cell>
          <cell r="AI69">
            <v>-5.6840000000000002</v>
          </cell>
          <cell r="AJ69">
            <v>-5.6840000000000002</v>
          </cell>
          <cell r="AK69">
            <v>-89.57</v>
          </cell>
          <cell r="AL69">
            <v>-46.938000000000002</v>
          </cell>
          <cell r="AM69">
            <v>-62.555999999999997</v>
          </cell>
          <cell r="AN69">
            <v>-83.527000000000001</v>
          </cell>
          <cell r="AO69">
            <v>-83.527000000000001</v>
          </cell>
          <cell r="AP69">
            <v>-85.028999999999996</v>
          </cell>
          <cell r="AQ69">
            <v>-64.691000000000003</v>
          </cell>
          <cell r="AR69">
            <v>-62.423999999999999</v>
          </cell>
          <cell r="AS69">
            <v>-73.882999999999996</v>
          </cell>
          <cell r="AT69">
            <v>-73.882999999999996</v>
          </cell>
          <cell r="AU69">
            <v>-73.376999999999995</v>
          </cell>
          <cell r="AV69">
            <v>-73.938999999999993</v>
          </cell>
          <cell r="AW69">
            <v>128.233</v>
          </cell>
          <cell r="AX69">
            <v>109.806</v>
          </cell>
          <cell r="AY69">
            <v>109.806</v>
          </cell>
          <cell r="AZ69">
            <v>112.215</v>
          </cell>
          <cell r="BA69">
            <v>125.93300000000001</v>
          </cell>
          <cell r="BB69">
            <v>120.104</v>
          </cell>
          <cell r="BC69">
            <v>59.124000000000002</v>
          </cell>
          <cell r="BD69">
            <v>59.124000000000002</v>
          </cell>
          <cell r="BE69">
            <v>140.65299999999999</v>
          </cell>
          <cell r="BF69">
            <v>149.637</v>
          </cell>
          <cell r="BG69">
            <v>172.857</v>
          </cell>
          <cell r="BH69">
            <v>124.925</v>
          </cell>
          <cell r="BI69">
            <v>124.925</v>
          </cell>
          <cell r="BJ69">
            <v>137.01900000000001</v>
          </cell>
          <cell r="BK69">
            <v>121.239</v>
          </cell>
          <cell r="BL69">
            <v>123.040785516139</v>
          </cell>
          <cell r="BM69">
            <v>69.932070412140007</v>
          </cell>
          <cell r="BN69">
            <v>69.932070412140007</v>
          </cell>
          <cell r="BO69">
            <v>71.338342159196003</v>
          </cell>
          <cell r="BP69">
            <v>71.29920672579</v>
          </cell>
          <cell r="BQ69">
            <v>67.859167210470005</v>
          </cell>
          <cell r="BR69">
            <v>15.839622139668</v>
          </cell>
          <cell r="BS69">
            <v>15.839622139668</v>
          </cell>
          <cell r="BT69">
            <v>11.700259331143</v>
          </cell>
          <cell r="BU69">
            <v>8.1093539751199994</v>
          </cell>
          <cell r="BV69">
            <v>2.1218143778759999</v>
          </cell>
          <cell r="BW69">
            <v>-58.199509456157998</v>
          </cell>
          <cell r="BX69">
            <v>-58.199509456157998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  <cell r="M70">
            <v>0</v>
          </cell>
          <cell r="N70">
            <v>0</v>
          </cell>
          <cell r="O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0.23596049999999999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0.33800000000000002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1.1579999999999999</v>
          </cell>
          <cell r="AF70">
            <v>2.0798209999999999</v>
          </cell>
          <cell r="AG70">
            <v>1.8779999999999999</v>
          </cell>
          <cell r="AH70">
            <v>1.7689999999999999</v>
          </cell>
          <cell r="AI70">
            <v>1.5229999999999999</v>
          </cell>
          <cell r="AJ70">
            <v>1.5229999999999999</v>
          </cell>
          <cell r="AK70">
            <v>1.58</v>
          </cell>
          <cell r="AL70">
            <v>1.387</v>
          </cell>
          <cell r="AM70">
            <v>1.35</v>
          </cell>
          <cell r="AN70">
            <v>1.056</v>
          </cell>
          <cell r="AO70">
            <v>1.056</v>
          </cell>
          <cell r="AP70">
            <v>1.4470000000000001</v>
          </cell>
          <cell r="AQ70">
            <v>1.5669999999999999</v>
          </cell>
          <cell r="AR70">
            <v>1.2789999999999999</v>
          </cell>
          <cell r="AS70">
            <v>1.2270000000000001</v>
          </cell>
          <cell r="AT70">
            <v>1.2270000000000001</v>
          </cell>
          <cell r="AU70">
            <v>0.93700000000000006</v>
          </cell>
          <cell r="AV70">
            <v>0.58299999999999996</v>
          </cell>
          <cell r="AW70">
            <v>0.35699999999999998</v>
          </cell>
          <cell r="AX70">
            <v>0.218</v>
          </cell>
          <cell r="AY70">
            <v>0.218</v>
          </cell>
          <cell r="AZ70">
            <v>0.121</v>
          </cell>
          <cell r="BA70">
            <v>4.7E-2</v>
          </cell>
          <cell r="BB70">
            <v>5.0000000000000001E-3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0.13</v>
          </cell>
          <cell r="BE71">
            <v>0</v>
          </cell>
          <cell r="BI71">
            <v>0.23599999999999999</v>
          </cell>
          <cell r="BN71">
            <v>0.23599999999999999</v>
          </cell>
          <cell r="BS71">
            <v>0.23599999999999999</v>
          </cell>
          <cell r="BX71">
            <v>0.23599999999999999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F73">
            <v>0</v>
          </cell>
          <cell r="AG73">
            <v>0</v>
          </cell>
          <cell r="AH73">
            <v>0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  <cell r="M74">
            <v>0</v>
          </cell>
          <cell r="N74">
            <v>0</v>
          </cell>
          <cell r="O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F74">
            <v>0</v>
          </cell>
          <cell r="AG74">
            <v>0</v>
          </cell>
          <cell r="AH74">
            <v>0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  <cell r="M76">
            <v>0</v>
          </cell>
          <cell r="N76">
            <v>0</v>
          </cell>
          <cell r="O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  <cell r="M78">
            <v>0</v>
          </cell>
          <cell r="N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  <cell r="M79">
            <v>0</v>
          </cell>
          <cell r="N79">
            <v>0</v>
          </cell>
          <cell r="O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F79">
            <v>0</v>
          </cell>
          <cell r="AG79">
            <v>0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  <cell r="M80">
            <v>0</v>
          </cell>
          <cell r="N80">
            <v>0</v>
          </cell>
          <cell r="O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  <cell r="M82">
            <v>0</v>
          </cell>
          <cell r="N82">
            <v>0</v>
          </cell>
          <cell r="O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F82">
            <v>0</v>
          </cell>
          <cell r="AG82">
            <v>0</v>
          </cell>
          <cell r="AH82">
            <v>0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0.54300000000000004</v>
          </cell>
          <cell r="AG85">
            <v>0.63500000000000001</v>
          </cell>
          <cell r="AH85">
            <v>0.68600000000000005</v>
          </cell>
          <cell r="AI85">
            <v>0.77200000000000002</v>
          </cell>
          <cell r="AJ85">
            <v>2.6360000000000001</v>
          </cell>
          <cell r="AK85">
            <v>0.82299999999999995</v>
          </cell>
          <cell r="AL85">
            <v>0.88600000000000001</v>
          </cell>
          <cell r="AM85">
            <v>0.98599999999999999</v>
          </cell>
          <cell r="AN85">
            <v>1.0189999999999999</v>
          </cell>
          <cell r="AO85">
            <v>3.714</v>
          </cell>
          <cell r="AP85">
            <v>1.161</v>
          </cell>
          <cell r="AQ85">
            <v>1.8160000000000001</v>
          </cell>
          <cell r="AR85">
            <v>1.962</v>
          </cell>
          <cell r="AS85">
            <v>2.0979999999999999</v>
          </cell>
          <cell r="AT85">
            <v>7.0369999999999999</v>
          </cell>
          <cell r="AU85">
            <v>2.1240000000000001</v>
          </cell>
          <cell r="AV85">
            <v>2.323</v>
          </cell>
          <cell r="AW85">
            <v>2.5499999999999998</v>
          </cell>
          <cell r="AX85">
            <v>2.7029999999999998</v>
          </cell>
          <cell r="AY85">
            <v>9.6999999999999993</v>
          </cell>
          <cell r="AZ85">
            <v>3.0720000000000001</v>
          </cell>
          <cell r="BA85">
            <v>3.2130000000000001</v>
          </cell>
          <cell r="BB85">
            <v>3.5459999999999998</v>
          </cell>
          <cell r="BC85">
            <v>5.2549999999999999</v>
          </cell>
          <cell r="BD85">
            <v>15.086</v>
          </cell>
          <cell r="BE85">
            <v>6.2279999999999998</v>
          </cell>
          <cell r="BF85">
            <v>6.6760000000000002</v>
          </cell>
          <cell r="BG85">
            <v>6.9930000000000003</v>
          </cell>
          <cell r="BH85">
            <v>7.6150000000000002</v>
          </cell>
          <cell r="BI85">
            <v>27.512</v>
          </cell>
          <cell r="BJ85">
            <v>7.5579999999999998</v>
          </cell>
          <cell r="BK85">
            <v>7.8929999999999998</v>
          </cell>
          <cell r="BL85">
            <v>8.0140099461999998</v>
          </cell>
          <cell r="BM85">
            <v>7.3626971070530001</v>
          </cell>
          <cell r="BN85">
            <v>30.827707053253999</v>
          </cell>
          <cell r="BO85">
            <v>7.6614103027639997</v>
          </cell>
          <cell r="BP85">
            <v>6.9715040139650002</v>
          </cell>
          <cell r="BQ85">
            <v>6.2957136332439996</v>
          </cell>
          <cell r="BR85">
            <v>5.7871325383869996</v>
          </cell>
          <cell r="BS85">
            <v>26.715760488360001</v>
          </cell>
          <cell r="BT85">
            <v>5.348663915076</v>
          </cell>
          <cell r="BU85">
            <v>5.169937389058</v>
          </cell>
          <cell r="BV85">
            <v>4.9997468952409996</v>
          </cell>
          <cell r="BW85">
            <v>4.9081317303249996</v>
          </cell>
          <cell r="BX85">
            <v>20.426479929700001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3.4009999999999998</v>
          </cell>
          <cell r="AG86">
            <v>-2.8159999999999998</v>
          </cell>
          <cell r="AH86">
            <v>-0.45600000000000002</v>
          </cell>
          <cell r="AI86">
            <v>7.5359999999999996</v>
          </cell>
          <cell r="AJ86">
            <v>7.665</v>
          </cell>
          <cell r="AK86">
            <v>4.2169999999999996</v>
          </cell>
          <cell r="AL86">
            <v>-2.492</v>
          </cell>
          <cell r="AM86">
            <v>1.718</v>
          </cell>
          <cell r="AN86">
            <v>7.0030000000000001</v>
          </cell>
          <cell r="AO86">
            <v>10.446</v>
          </cell>
          <cell r="AP86">
            <v>7.6139999999999999</v>
          </cell>
          <cell r="AQ86">
            <v>-1.478</v>
          </cell>
          <cell r="AR86">
            <v>1.391</v>
          </cell>
          <cell r="AS86">
            <v>16.004000000000001</v>
          </cell>
          <cell r="AT86">
            <v>23.530999999999999</v>
          </cell>
          <cell r="AU86">
            <v>4.1319999999999997</v>
          </cell>
          <cell r="AV86">
            <v>0.104</v>
          </cell>
          <cell r="AW86">
            <v>2.85</v>
          </cell>
          <cell r="AX86">
            <v>18.611999999999998</v>
          </cell>
          <cell r="AY86">
            <v>25.698</v>
          </cell>
          <cell r="AZ86">
            <v>2.8769999999999998</v>
          </cell>
          <cell r="BA86">
            <v>-4.9219999999999997</v>
          </cell>
          <cell r="BB86">
            <v>-4.7089999999999996</v>
          </cell>
          <cell r="BC86">
            <v>45.156999999999996</v>
          </cell>
          <cell r="BD86">
            <v>38.402999999999999</v>
          </cell>
          <cell r="BE86">
            <v>1.712</v>
          </cell>
          <cell r="BF86">
            <v>-8.5269999999999992</v>
          </cell>
          <cell r="BG86">
            <v>5.5860000000000003</v>
          </cell>
          <cell r="BH86">
            <v>49.515999999999998</v>
          </cell>
          <cell r="BI86">
            <v>48.286999999999999</v>
          </cell>
          <cell r="BJ86">
            <v>-18.63</v>
          </cell>
          <cell r="BK86">
            <v>-1.9690000000000001</v>
          </cell>
          <cell r="BL86">
            <v>-0.31768122946499999</v>
          </cell>
          <cell r="BM86">
            <v>55.511847676815002</v>
          </cell>
          <cell r="BN86">
            <v>34.595166447350003</v>
          </cell>
          <cell r="BO86">
            <v>-4.6996874213320003</v>
          </cell>
          <cell r="BP86">
            <v>-1.717447955396</v>
          </cell>
          <cell r="BQ86">
            <v>0.32402223799699997</v>
          </cell>
          <cell r="BR86">
            <v>46.769588251111998</v>
          </cell>
          <cell r="BS86">
            <v>40.676475112382001</v>
          </cell>
          <cell r="BT86">
            <v>-1.953528875108</v>
          </cell>
          <cell r="BU86">
            <v>-1.81938802985</v>
          </cell>
          <cell r="BV86">
            <v>-1.6137001587849999</v>
          </cell>
          <cell r="BW86">
            <v>48.955025221301</v>
          </cell>
          <cell r="BX86">
            <v>43.568408157557997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1.4119999999999999</v>
          </cell>
          <cell r="AG87">
            <v>3.35</v>
          </cell>
          <cell r="AH87">
            <v>19.722000000000001</v>
          </cell>
          <cell r="AI87">
            <v>13.750999999999999</v>
          </cell>
          <cell r="AJ87">
            <v>38.234999999999999</v>
          </cell>
          <cell r="AK87">
            <v>43.944000000000003</v>
          </cell>
          <cell r="AL87">
            <v>3.6930000000000001</v>
          </cell>
          <cell r="AM87">
            <v>2.129</v>
          </cell>
          <cell r="AN87">
            <v>1.806</v>
          </cell>
          <cell r="AO87">
            <v>51.572000000000003</v>
          </cell>
          <cell r="AP87">
            <v>2.3660000000000001</v>
          </cell>
          <cell r="AQ87">
            <v>2.5070000000000001</v>
          </cell>
          <cell r="AR87">
            <v>2.8410000000000002</v>
          </cell>
          <cell r="AS87">
            <v>3.403</v>
          </cell>
          <cell r="AT87">
            <v>11.117000000000001</v>
          </cell>
          <cell r="AU87">
            <v>4.1559999999999997</v>
          </cell>
          <cell r="AV87">
            <v>4.6639999999999997</v>
          </cell>
          <cell r="AW87">
            <v>4.7039999999999997</v>
          </cell>
          <cell r="AX87">
            <v>8.9350000000000005</v>
          </cell>
          <cell r="AY87">
            <v>22.459</v>
          </cell>
          <cell r="AZ87">
            <v>10.72</v>
          </cell>
          <cell r="BA87">
            <v>10.183999999999999</v>
          </cell>
          <cell r="BB87">
            <v>11.321</v>
          </cell>
          <cell r="BC87">
            <v>12.194000000000001</v>
          </cell>
          <cell r="BD87">
            <v>44.418999999999997</v>
          </cell>
          <cell r="BE87">
            <v>12.672000000000001</v>
          </cell>
          <cell r="BF87">
            <v>12.430999999999999</v>
          </cell>
          <cell r="BG87">
            <v>13.618</v>
          </cell>
          <cell r="BH87">
            <v>14.792</v>
          </cell>
          <cell r="BI87">
            <v>53.512999999999998</v>
          </cell>
          <cell r="BJ87">
            <v>14.461</v>
          </cell>
          <cell r="BK87">
            <v>15.404</v>
          </cell>
          <cell r="BL87">
            <v>14.569003449027001</v>
          </cell>
          <cell r="BM87">
            <v>14.955889716467</v>
          </cell>
          <cell r="BN87">
            <v>59.389893165494001</v>
          </cell>
          <cell r="BO87">
            <v>16.028452337804001</v>
          </cell>
          <cell r="BP87">
            <v>15.619859269435</v>
          </cell>
          <cell r="BQ87">
            <v>18.890908778402999</v>
          </cell>
          <cell r="BR87">
            <v>18.970024618722999</v>
          </cell>
          <cell r="BS87">
            <v>69.509245004364004</v>
          </cell>
          <cell r="BT87">
            <v>19.888365349764001</v>
          </cell>
          <cell r="BU87">
            <v>19.205741358526002</v>
          </cell>
          <cell r="BV87">
            <v>23.003689656357999</v>
          </cell>
          <cell r="BW87">
            <v>22.919415409650998</v>
          </cell>
          <cell r="BX87">
            <v>85.017211774299994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AF88">
            <v>1.5389999999999999</v>
          </cell>
          <cell r="AG88">
            <v>-4.2670000000000003</v>
          </cell>
          <cell r="AH88">
            <v>-2.2549999999999999</v>
          </cell>
          <cell r="AI88">
            <v>5.149</v>
          </cell>
          <cell r="AJ88">
            <v>0.16600000000000001</v>
          </cell>
          <cell r="AK88">
            <v>1.391</v>
          </cell>
          <cell r="AL88">
            <v>-4.9870000000000001</v>
          </cell>
          <cell r="AM88">
            <v>0.55600000000000005</v>
          </cell>
          <cell r="AN88">
            <v>4.8719999999999999</v>
          </cell>
          <cell r="AO88">
            <v>1.8320000000000001</v>
          </cell>
          <cell r="AP88">
            <v>3.0289999999999999</v>
          </cell>
          <cell r="AQ88">
            <v>-5.3890000000000002</v>
          </cell>
          <cell r="AR88">
            <v>-1.4330000000000001</v>
          </cell>
          <cell r="AS88">
            <v>14.087999999999999</v>
          </cell>
          <cell r="AT88">
            <v>10.295</v>
          </cell>
          <cell r="AU88">
            <v>0.47799999999999998</v>
          </cell>
          <cell r="AV88">
            <v>-1.5920000000000001</v>
          </cell>
          <cell r="AW88">
            <v>-0.95</v>
          </cell>
          <cell r="AX88">
            <v>19.495000000000001</v>
          </cell>
          <cell r="AY88">
            <v>17.431000000000001</v>
          </cell>
          <cell r="AZ88">
            <v>0.879</v>
          </cell>
          <cell r="BA88">
            <v>-8.157</v>
          </cell>
          <cell r="BB88">
            <v>-4.1529999999999996</v>
          </cell>
          <cell r="BC88">
            <v>44.44</v>
          </cell>
          <cell r="BD88">
            <v>33.009</v>
          </cell>
          <cell r="BE88">
            <v>-2.65</v>
          </cell>
          <cell r="BF88">
            <v>-12.682</v>
          </cell>
          <cell r="BG88">
            <v>6.048</v>
          </cell>
          <cell r="BH88">
            <v>53.08</v>
          </cell>
          <cell r="BI88">
            <v>43.795999999999999</v>
          </cell>
          <cell r="BJ88">
            <v>-14.853999999999999</v>
          </cell>
          <cell r="BK88">
            <v>3.74</v>
          </cell>
          <cell r="BL88">
            <v>4.3115274691990004</v>
          </cell>
          <cell r="BM88">
            <v>63.330534719372999</v>
          </cell>
          <cell r="BN88">
            <v>56.528062188572001</v>
          </cell>
          <cell r="BO88">
            <v>5.9437282529440001</v>
          </cell>
          <cell r="BP88">
            <v>7.7491354334059999</v>
          </cell>
          <cell r="BQ88">
            <v>11.570039515318999</v>
          </cell>
          <cell r="BR88">
            <v>60.809545070802997</v>
          </cell>
          <cell r="BS88">
            <v>86.072448272472002</v>
          </cell>
          <cell r="BT88">
            <v>12.499362808524999</v>
          </cell>
          <cell r="BU88">
            <v>12.280905356022</v>
          </cell>
          <cell r="BV88">
            <v>15.062539597244999</v>
          </cell>
          <cell r="BW88">
            <v>70.056323834032995</v>
          </cell>
          <cell r="BX88">
            <v>109.899131595825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-0.28799999999999998</v>
          </cell>
          <cell r="AG89">
            <v>-0.129</v>
          </cell>
          <cell r="AH89">
            <v>-0.21199999999999999</v>
          </cell>
          <cell r="AI89">
            <v>-0.189</v>
          </cell>
          <cell r="AJ89">
            <v>-0.81799999999999995</v>
          </cell>
          <cell r="AK89">
            <v>-6.4000000000000001E-2</v>
          </cell>
          <cell r="AL89">
            <v>-0.70499999999999996</v>
          </cell>
          <cell r="AM89">
            <v>-7.9000000000000001E-2</v>
          </cell>
          <cell r="AN89">
            <v>0</v>
          </cell>
          <cell r="AO89">
            <v>-0.84799999999999998</v>
          </cell>
          <cell r="AP89">
            <v>-4.5999999999999999E-2</v>
          </cell>
          <cell r="AQ89">
            <v>-0.14199999999999999</v>
          </cell>
          <cell r="AR89">
            <v>-0.159</v>
          </cell>
          <cell r="AS89">
            <v>-1.776</v>
          </cell>
          <cell r="AT89">
            <v>-2.1230000000000002</v>
          </cell>
          <cell r="AU89">
            <v>-1.4670000000000001</v>
          </cell>
          <cell r="AV89">
            <v>-0.91</v>
          </cell>
          <cell r="AW89">
            <v>-4.09</v>
          </cell>
          <cell r="AX89">
            <v>-2.2949999999999999</v>
          </cell>
          <cell r="AY89">
            <v>-8.7620000000000005</v>
          </cell>
          <cell r="AZ89">
            <v>-3.1960000000000002</v>
          </cell>
          <cell r="BA89">
            <v>-4.0730000000000004</v>
          </cell>
          <cell r="BB89">
            <v>-3.2530000000000001</v>
          </cell>
          <cell r="BC89">
            <v>-0.503</v>
          </cell>
          <cell r="BD89">
            <v>-11.025</v>
          </cell>
          <cell r="BE89">
            <v>-5.0640000000000001</v>
          </cell>
          <cell r="BF89">
            <v>-3.4449999999999998</v>
          </cell>
          <cell r="BG89">
            <v>-6.4969999999999999</v>
          </cell>
          <cell r="BH89">
            <v>-0.627</v>
          </cell>
          <cell r="BI89">
            <v>-15.632999999999999</v>
          </cell>
          <cell r="BJ89">
            <v>-1.46</v>
          </cell>
          <cell r="BK89">
            <v>-1.901</v>
          </cell>
          <cell r="BL89">
            <v>-2.6124999999999998</v>
          </cell>
          <cell r="BM89">
            <v>-6.3525</v>
          </cell>
          <cell r="BN89">
            <v>-12.326000000000001</v>
          </cell>
          <cell r="BO89">
            <v>-3.3075000000000001</v>
          </cell>
          <cell r="BP89">
            <v>-3.4695</v>
          </cell>
          <cell r="BQ89">
            <v>-3.6585000000000001</v>
          </cell>
          <cell r="BR89">
            <v>-3.9554999999999998</v>
          </cell>
          <cell r="BS89">
            <v>-14.391</v>
          </cell>
          <cell r="BT89">
            <v>-3.8</v>
          </cell>
          <cell r="BU89">
            <v>-3.95</v>
          </cell>
          <cell r="BV89">
            <v>-4.125</v>
          </cell>
          <cell r="BW89">
            <v>-4.4249999999999998</v>
          </cell>
          <cell r="BX89">
            <v>-16.3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-12.428000000000001</v>
          </cell>
          <cell r="AR90">
            <v>0</v>
          </cell>
          <cell r="AS90">
            <v>0</v>
          </cell>
          <cell r="AT90">
            <v>-12.428000000000001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-43.328000000000003</v>
          </cell>
          <cell r="BD90">
            <v>-43.328000000000003</v>
          </cell>
          <cell r="BE90">
            <v>0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-0.36399999999999999</v>
          </cell>
          <cell r="AG92">
            <v>-0.376</v>
          </cell>
          <cell r="AH92">
            <v>-0.68500000000000005</v>
          </cell>
          <cell r="AI92">
            <v>-0.65500000000000003</v>
          </cell>
          <cell r="AJ92">
            <v>-2.08</v>
          </cell>
          <cell r="AK92">
            <v>-0.66300000000000003</v>
          </cell>
          <cell r="AL92">
            <v>-34.777999999999999</v>
          </cell>
          <cell r="AM92">
            <v>16.145</v>
          </cell>
          <cell r="AN92">
            <v>16.259</v>
          </cell>
          <cell r="AO92">
            <v>-3.0369999999999999</v>
          </cell>
          <cell r="AP92">
            <v>-1.264</v>
          </cell>
          <cell r="AQ92">
            <v>-1.198</v>
          </cell>
          <cell r="AR92">
            <v>-1.2</v>
          </cell>
          <cell r="AS92">
            <v>-1.3680000000000001</v>
          </cell>
          <cell r="AT92">
            <v>-5.03</v>
          </cell>
          <cell r="AU92">
            <v>-1.9350000000000001</v>
          </cell>
          <cell r="AV92">
            <v>-1.4790000000000001</v>
          </cell>
          <cell r="AW92">
            <v>-200.07300000000001</v>
          </cell>
          <cell r="AX92">
            <v>-1.196</v>
          </cell>
          <cell r="AY92">
            <v>-204.68299999999999</v>
          </cell>
          <cell r="AZ92">
            <v>-3.8410000000000002</v>
          </cell>
          <cell r="BA92">
            <v>-1.242</v>
          </cell>
          <cell r="BB92">
            <v>13.741</v>
          </cell>
          <cell r="BC92">
            <v>60.7</v>
          </cell>
          <cell r="BD92">
            <v>69.358000000000004</v>
          </cell>
          <cell r="BE92">
            <v>-70.471000000000004</v>
          </cell>
          <cell r="BF92">
            <v>5.6079999999999997</v>
          </cell>
          <cell r="BG92">
            <v>-25.908999999999999</v>
          </cell>
          <cell r="BH92">
            <v>-4.5339999999999998</v>
          </cell>
          <cell r="BI92">
            <v>-95.305999999999997</v>
          </cell>
          <cell r="BJ92">
            <v>-0.999</v>
          </cell>
          <cell r="BK92">
            <v>8.4529999999999994</v>
          </cell>
          <cell r="BL92">
            <v>-3.5008129853379999</v>
          </cell>
          <cell r="BM92">
            <v>-3.8693196153740002</v>
          </cell>
          <cell r="BN92">
            <v>8.3867399287999994E-2</v>
          </cell>
          <cell r="BO92">
            <v>-4.0425000000000004</v>
          </cell>
          <cell r="BP92">
            <v>-4.2404999999999999</v>
          </cell>
          <cell r="BQ92">
            <v>-4.4714999999999998</v>
          </cell>
          <cell r="BR92">
            <v>-4.8345000000000002</v>
          </cell>
          <cell r="BS92">
            <v>-17.588999999999999</v>
          </cell>
          <cell r="BT92">
            <v>-4.5599999999999996</v>
          </cell>
          <cell r="BU92">
            <v>-4.74</v>
          </cell>
          <cell r="BV92">
            <v>-4.95</v>
          </cell>
          <cell r="BW92">
            <v>-5.31</v>
          </cell>
          <cell r="BX92">
            <v>-19.559999999999999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AF93">
            <v>-0.65200000000000002</v>
          </cell>
          <cell r="AG93">
            <v>-0.505</v>
          </cell>
          <cell r="AH93">
            <v>-0.89700000000000002</v>
          </cell>
          <cell r="AI93">
            <v>-0.84399999999999997</v>
          </cell>
          <cell r="AJ93">
            <v>-2.8980000000000001</v>
          </cell>
          <cell r="AK93">
            <v>-0.72699999999999998</v>
          </cell>
          <cell r="AL93">
            <v>-35.482999999999997</v>
          </cell>
          <cell r="AM93">
            <v>16.065999999999999</v>
          </cell>
          <cell r="AN93">
            <v>16.259</v>
          </cell>
          <cell r="AO93">
            <v>-3.8849999999999998</v>
          </cell>
          <cell r="AP93">
            <v>-1.31</v>
          </cell>
          <cell r="AQ93">
            <v>-13.768000000000001</v>
          </cell>
          <cell r="AR93">
            <v>-1.359</v>
          </cell>
          <cell r="AS93">
            <v>-3.1440000000000001</v>
          </cell>
          <cell r="AT93">
            <v>-19.581</v>
          </cell>
          <cell r="AU93">
            <v>-3.4020000000000001</v>
          </cell>
          <cell r="AV93">
            <v>-2.3889999999999998</v>
          </cell>
          <cell r="AW93">
            <v>-204.16300000000001</v>
          </cell>
          <cell r="AX93">
            <v>-3.4910000000000001</v>
          </cell>
          <cell r="AY93">
            <v>-213.44499999999999</v>
          </cell>
          <cell r="AZ93">
            <v>-7.0369999999999999</v>
          </cell>
          <cell r="BA93">
            <v>-5.3150000000000004</v>
          </cell>
          <cell r="BB93">
            <v>10.488</v>
          </cell>
          <cell r="BC93">
            <v>16.869</v>
          </cell>
          <cell r="BD93">
            <v>15.005000000000001</v>
          </cell>
          <cell r="BE93">
            <v>-75.534999999999997</v>
          </cell>
          <cell r="BF93">
            <v>2.1629999999999998</v>
          </cell>
          <cell r="BG93">
            <v>-32.405999999999999</v>
          </cell>
          <cell r="BH93">
            <v>-5.1609999999999996</v>
          </cell>
          <cell r="BI93">
            <v>-110.93899999999999</v>
          </cell>
          <cell r="BJ93">
            <v>-2.4590000000000001</v>
          </cell>
          <cell r="BK93">
            <v>6.5519999999999996</v>
          </cell>
          <cell r="BL93">
            <v>-6.1133129853380002</v>
          </cell>
          <cell r="BM93">
            <v>-10.221819615374001</v>
          </cell>
          <cell r="BN93">
            <v>-12.242132600712001</v>
          </cell>
          <cell r="BO93">
            <v>-7.35</v>
          </cell>
          <cell r="BP93">
            <v>-7.71</v>
          </cell>
          <cell r="BQ93">
            <v>-8.1300000000000008</v>
          </cell>
          <cell r="BR93">
            <v>-8.7899999999999991</v>
          </cell>
          <cell r="BS93">
            <v>-31.98</v>
          </cell>
          <cell r="BT93">
            <v>-8.36</v>
          </cell>
          <cell r="BU93">
            <v>-8.69</v>
          </cell>
          <cell r="BV93">
            <v>-9.0749999999999993</v>
          </cell>
          <cell r="BW93">
            <v>-9.7349999999999994</v>
          </cell>
          <cell r="BX93">
            <v>-35.86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90.539000000000001</v>
          </cell>
          <cell r="AL95">
            <v>0</v>
          </cell>
          <cell r="AM95">
            <v>0</v>
          </cell>
          <cell r="AN95">
            <v>0</v>
          </cell>
          <cell r="AO95">
            <v>90.539000000000001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-0.77800000000000002</v>
          </cell>
          <cell r="AG96">
            <v>3.6949999999999998</v>
          </cell>
          <cell r="AH96">
            <v>1.4219999999999999</v>
          </cell>
          <cell r="AI96">
            <v>-3.2589999999999999</v>
          </cell>
          <cell r="AJ96">
            <v>1.08</v>
          </cell>
          <cell r="AK96">
            <v>-9.4700000000000006</v>
          </cell>
          <cell r="AL96">
            <v>0.27200000000000002</v>
          </cell>
          <cell r="AM96">
            <v>-0.443</v>
          </cell>
          <cell r="AN96">
            <v>-0.874</v>
          </cell>
          <cell r="AO96">
            <v>-10.515000000000001</v>
          </cell>
          <cell r="AP96">
            <v>-0.65900000000000003</v>
          </cell>
          <cell r="AQ96">
            <v>-1.266</v>
          </cell>
          <cell r="AR96">
            <v>-0.72099999999999997</v>
          </cell>
          <cell r="AS96">
            <v>0.26</v>
          </cell>
          <cell r="AT96">
            <v>-2.3860000000000001</v>
          </cell>
          <cell r="AU96">
            <v>1.0940000000000001</v>
          </cell>
          <cell r="AV96">
            <v>192.56299999999999</v>
          </cell>
          <cell r="AW96">
            <v>-0.52700000000000002</v>
          </cell>
          <cell r="AX96">
            <v>-0.495</v>
          </cell>
          <cell r="AY96">
            <v>192.63499999999999</v>
          </cell>
          <cell r="AZ96">
            <v>-0.45700000000000002</v>
          </cell>
          <cell r="BA96">
            <v>-0.34200000000000003</v>
          </cell>
          <cell r="BB96">
            <v>-0.32700000000000001</v>
          </cell>
          <cell r="BC96">
            <v>-0.31900000000000001</v>
          </cell>
          <cell r="BD96">
            <v>-1.4450000000000001</v>
          </cell>
          <cell r="BE96">
            <v>-0.219</v>
          </cell>
          <cell r="BF96">
            <v>-0.14499999999999999</v>
          </cell>
          <cell r="BG96">
            <v>-0.11600000000000001</v>
          </cell>
          <cell r="BH96">
            <v>-7.3999999999999996E-2</v>
          </cell>
          <cell r="BI96">
            <v>-0.55400000000000005</v>
          </cell>
          <cell r="BJ96">
            <v>-3.3000000000000002E-2</v>
          </cell>
          <cell r="BN96">
            <v>-3.3000000000000002E-2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8.0000000000000002E-3</v>
          </cell>
          <cell r="AG97">
            <v>5.0000000000000001E-3</v>
          </cell>
          <cell r="AH97">
            <v>0.59599999999999997</v>
          </cell>
          <cell r="AI97">
            <v>4.9000000000000002E-2</v>
          </cell>
          <cell r="AJ97">
            <v>0.65800000000000003</v>
          </cell>
          <cell r="AK97">
            <v>2.2450000000000001</v>
          </cell>
          <cell r="AL97">
            <v>-2.1890000000000001</v>
          </cell>
          <cell r="AM97">
            <v>-0.46200000000000002</v>
          </cell>
          <cell r="AN97">
            <v>0.77700000000000002</v>
          </cell>
          <cell r="AO97">
            <v>0.371</v>
          </cell>
          <cell r="AP97">
            <v>0.71699999999999997</v>
          </cell>
          <cell r="AQ97">
            <v>0.20499999999999999</v>
          </cell>
          <cell r="AR97">
            <v>1.0369999999999999</v>
          </cell>
          <cell r="AS97">
            <v>0.746</v>
          </cell>
          <cell r="AT97">
            <v>2.7050000000000001</v>
          </cell>
          <cell r="AU97">
            <v>1.5580000000000001</v>
          </cell>
          <cell r="AV97">
            <v>25.512</v>
          </cell>
          <cell r="AW97">
            <v>5.0170000000000003</v>
          </cell>
          <cell r="AX97">
            <v>4.4329999999999998</v>
          </cell>
          <cell r="AY97">
            <v>36.520000000000003</v>
          </cell>
          <cell r="AZ97">
            <v>5.7169999999999996</v>
          </cell>
          <cell r="BA97">
            <v>1.7070000000000001</v>
          </cell>
          <cell r="BB97">
            <v>1.4079999999999999</v>
          </cell>
          <cell r="BC97">
            <v>1.573</v>
          </cell>
          <cell r="BD97">
            <v>10.404999999999999</v>
          </cell>
          <cell r="BE97">
            <v>-1.5049999999999999</v>
          </cell>
          <cell r="BF97">
            <v>3.395</v>
          </cell>
          <cell r="BG97">
            <v>5.0220000000000002</v>
          </cell>
          <cell r="BH97">
            <v>1.919</v>
          </cell>
          <cell r="BI97">
            <v>8.8309999999999995</v>
          </cell>
          <cell r="BJ97">
            <v>4.1820000000000004</v>
          </cell>
          <cell r="BK97">
            <v>7.7560000000000002</v>
          </cell>
          <cell r="BN97">
            <v>11.938000000000001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AF98">
            <v>-0.77</v>
          </cell>
          <cell r="AG98">
            <v>3.7</v>
          </cell>
          <cell r="AH98">
            <v>2.0179999999999998</v>
          </cell>
          <cell r="AI98">
            <v>-3.21</v>
          </cell>
          <cell r="AJ98">
            <v>1.738</v>
          </cell>
          <cell r="AK98">
            <v>83.313999999999993</v>
          </cell>
          <cell r="AL98">
            <v>-1.917</v>
          </cell>
          <cell r="AM98">
            <v>-0.90500000000000003</v>
          </cell>
          <cell r="AN98">
            <v>-9.7000000000000003E-2</v>
          </cell>
          <cell r="AO98">
            <v>80.394999999999996</v>
          </cell>
          <cell r="AP98">
            <v>5.8000000000000003E-2</v>
          </cell>
          <cell r="AQ98">
            <v>-1.0609999999999999</v>
          </cell>
          <cell r="AR98">
            <v>0.316</v>
          </cell>
          <cell r="AS98">
            <v>1.006</v>
          </cell>
          <cell r="AT98">
            <v>0.31900000000000001</v>
          </cell>
          <cell r="AU98">
            <v>2.6520000000000001</v>
          </cell>
          <cell r="AV98">
            <v>218.07499999999999</v>
          </cell>
          <cell r="AW98">
            <v>4.49</v>
          </cell>
          <cell r="AX98">
            <v>3.9380000000000002</v>
          </cell>
          <cell r="AY98">
            <v>229.155</v>
          </cell>
          <cell r="AZ98">
            <v>5.26</v>
          </cell>
          <cell r="BA98">
            <v>1.365</v>
          </cell>
          <cell r="BB98">
            <v>1.081</v>
          </cell>
          <cell r="BC98">
            <v>1.254</v>
          </cell>
          <cell r="BD98">
            <v>8.9600000000000009</v>
          </cell>
          <cell r="BE98">
            <v>-1.724</v>
          </cell>
          <cell r="BF98">
            <v>3.25</v>
          </cell>
          <cell r="BG98">
            <v>4.9059999999999997</v>
          </cell>
          <cell r="BH98">
            <v>1.845</v>
          </cell>
          <cell r="BI98">
            <v>8.2769999999999992</v>
          </cell>
          <cell r="BJ98">
            <v>4.149</v>
          </cell>
          <cell r="BK98">
            <v>7.7560000000000002</v>
          </cell>
          <cell r="BL98">
            <v>0</v>
          </cell>
          <cell r="BM98">
            <v>0</v>
          </cell>
          <cell r="BN98">
            <v>11.904999999999999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AF99">
            <v>0.11700000000000001</v>
          </cell>
          <cell r="AG99">
            <v>-1.0720000000000001</v>
          </cell>
          <cell r="AH99">
            <v>-1.1339999999999999</v>
          </cell>
          <cell r="AI99">
            <v>1.095</v>
          </cell>
          <cell r="AJ99">
            <v>-0.99399999999999999</v>
          </cell>
          <cell r="AK99">
            <v>83.977999999999994</v>
          </cell>
          <cell r="AL99">
            <v>-42.387</v>
          </cell>
          <cell r="AM99">
            <v>15.717000000000001</v>
          </cell>
          <cell r="AN99">
            <v>21.033999999999999</v>
          </cell>
          <cell r="AO99">
            <v>78.341999999999999</v>
          </cell>
          <cell r="AP99">
            <v>1.7769999999999999</v>
          </cell>
          <cell r="AQ99">
            <v>-20.218</v>
          </cell>
          <cell r="AR99">
            <v>-2.476</v>
          </cell>
          <cell r="AS99">
            <v>11.95</v>
          </cell>
          <cell r="AT99">
            <v>-8.9670000000000005</v>
          </cell>
          <cell r="AU99">
            <v>-0.27200000000000002</v>
          </cell>
          <cell r="AV99">
            <v>214.09399999999999</v>
          </cell>
          <cell r="AW99">
            <v>-200.62299999999999</v>
          </cell>
          <cell r="AX99">
            <v>19.942</v>
          </cell>
          <cell r="AY99">
            <v>33.140999999999998</v>
          </cell>
          <cell r="AZ99">
            <v>-0.89800000000000002</v>
          </cell>
          <cell r="BA99">
            <v>-12.106999999999999</v>
          </cell>
          <cell r="BB99">
            <v>7.4160000000000004</v>
          </cell>
          <cell r="BC99">
            <v>62.563000000000002</v>
          </cell>
          <cell r="BD99">
            <v>56.973999999999997</v>
          </cell>
          <cell r="BE99">
            <v>-79.909000000000006</v>
          </cell>
          <cell r="BF99">
            <v>-7.2690000000000001</v>
          </cell>
          <cell r="BG99">
            <v>-21.452000000000002</v>
          </cell>
          <cell r="BH99">
            <v>49.764000000000003</v>
          </cell>
          <cell r="BI99">
            <v>-58.866</v>
          </cell>
          <cell r="BJ99">
            <v>-13.164</v>
          </cell>
          <cell r="BK99">
            <v>18.047999999999998</v>
          </cell>
          <cell r="BL99">
            <v>-1.801785516139</v>
          </cell>
          <cell r="BM99">
            <v>53.108715103999003</v>
          </cell>
          <cell r="BN99">
            <v>56.190929587859998</v>
          </cell>
          <cell r="BO99">
            <v>-1.406271747056</v>
          </cell>
          <cell r="BP99">
            <v>3.9135433406000002E-2</v>
          </cell>
          <cell r="BQ99">
            <v>3.440039515319</v>
          </cell>
          <cell r="BR99">
            <v>52.019545070802998</v>
          </cell>
          <cell r="BS99">
            <v>54.092448272471998</v>
          </cell>
          <cell r="BT99">
            <v>4.139362808525</v>
          </cell>
          <cell r="BU99">
            <v>3.5909053560220001</v>
          </cell>
          <cell r="BV99">
            <v>5.9875395972450001</v>
          </cell>
          <cell r="BW99">
            <v>60.321323834033002</v>
          </cell>
          <cell r="BX99">
            <v>74.039131595824998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AC117">
            <v>190</v>
          </cell>
          <cell r="AD117">
            <v>202.70270270270299</v>
          </cell>
          <cell r="AE117">
            <v>202.70270270270299</v>
          </cell>
          <cell r="AF117">
            <v>235.13513513513499</v>
          </cell>
          <cell r="AG117">
            <v>261</v>
          </cell>
          <cell r="AH117">
            <v>290</v>
          </cell>
          <cell r="AI117">
            <v>320</v>
          </cell>
          <cell r="AJ117">
            <v>320</v>
          </cell>
          <cell r="AK117">
            <v>370</v>
          </cell>
          <cell r="AL117">
            <v>410</v>
          </cell>
          <cell r="AM117">
            <v>456</v>
          </cell>
          <cell r="AN117">
            <v>507</v>
          </cell>
          <cell r="AO117">
            <v>507</v>
          </cell>
          <cell r="AP117">
            <v>560</v>
          </cell>
          <cell r="AQ117">
            <v>651</v>
          </cell>
          <cell r="AR117">
            <v>701</v>
          </cell>
          <cell r="AS117">
            <v>750</v>
          </cell>
          <cell r="AT117">
            <v>750</v>
          </cell>
          <cell r="AU117">
            <v>799</v>
          </cell>
          <cell r="AV117">
            <v>881</v>
          </cell>
          <cell r="AW117">
            <v>928</v>
          </cell>
          <cell r="AX117">
            <v>987</v>
          </cell>
          <cell r="AY117">
            <v>987</v>
          </cell>
          <cell r="AZ117">
            <v>1081</v>
          </cell>
          <cell r="BA117">
            <v>1144</v>
          </cell>
          <cell r="BB117">
            <v>1209</v>
          </cell>
          <cell r="BC117">
            <v>1361</v>
          </cell>
          <cell r="BD117">
            <v>1361</v>
          </cell>
          <cell r="BE117">
            <v>1425</v>
          </cell>
          <cell r="BF117">
            <v>1511</v>
          </cell>
          <cell r="BG117">
            <v>1606</v>
          </cell>
          <cell r="BH117">
            <v>1645</v>
          </cell>
          <cell r="BI117">
            <v>1645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  <cell r="BI119">
            <v>0</v>
          </cell>
          <cell r="BN119">
            <v>0</v>
          </cell>
        </row>
        <row r="120">
          <cell r="B120" t="str">
            <v>Sales - Total % Americas</v>
          </cell>
          <cell r="C120" t="str">
            <v>SALES_TOT_AM</v>
          </cell>
          <cell r="BI120">
            <v>0.67340888147</v>
          </cell>
          <cell r="BN120">
            <v>0.67340888147</v>
          </cell>
        </row>
        <row r="121">
          <cell r="B121" t="str">
            <v>Sales - % United States</v>
          </cell>
          <cell r="C121" t="str">
            <v>SALES_US</v>
          </cell>
          <cell r="BI121">
            <v>0.67340888147</v>
          </cell>
          <cell r="BN121">
            <v>0.67340888147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  <cell r="BI130">
            <v>0.24494333889799999</v>
          </cell>
          <cell r="BN130">
            <v>8.8632154771000005E-2</v>
          </cell>
        </row>
        <row r="131">
          <cell r="B131" t="str">
            <v>Sales - % UK</v>
          </cell>
          <cell r="C131" t="str">
            <v>SALES_UK</v>
          </cell>
          <cell r="BI131">
            <v>8.8632154771000005E-2</v>
          </cell>
          <cell r="BN131">
            <v>8.8632154771000005E-2</v>
          </cell>
        </row>
        <row r="132">
          <cell r="B132" t="str">
            <v>Sales - % Western Europe-Ex UK</v>
          </cell>
          <cell r="C132" t="str">
            <v>SALES_EU_EX_UK</v>
          </cell>
          <cell r="BI132">
            <v>0.15631118412700001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  <cell r="BI138">
            <v>8.1647779633000003E-2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  <cell r="BN143">
            <v>0.23795896376</v>
          </cell>
        </row>
        <row r="144">
          <cell r="B144" t="str">
            <v>Sales -% Consumer (C)</v>
          </cell>
          <cell r="C144" t="str">
            <v>SALES_CONS</v>
          </cell>
          <cell r="BI144">
            <v>0</v>
          </cell>
          <cell r="BN144">
            <v>0</v>
          </cell>
        </row>
        <row r="145">
          <cell r="B145" t="str">
            <v>Sales -% Industry (I)</v>
          </cell>
          <cell r="C145" t="str">
            <v>SALES_IND</v>
          </cell>
          <cell r="BI145">
            <v>0.9</v>
          </cell>
          <cell r="BN145">
            <v>0.9</v>
          </cell>
        </row>
        <row r="146">
          <cell r="B146" t="str">
            <v>Sales -% Government (G)</v>
          </cell>
          <cell r="C146" t="str">
            <v>SALES_GOV</v>
          </cell>
          <cell r="BI146">
            <v>0.1</v>
          </cell>
          <cell r="BN146">
            <v>0.1</v>
          </cell>
        </row>
        <row r="147">
          <cell r="B147" t="str">
            <v>Sales - % Industry Sub-Segment: Financial Services</v>
          </cell>
          <cell r="C147" t="str">
            <v>SALES_FINAN</v>
          </cell>
          <cell r="BI147">
            <v>0.15</v>
          </cell>
          <cell r="BN147">
            <v>0.15</v>
          </cell>
        </row>
        <row r="148">
          <cell r="B148" t="str">
            <v>Sales (%) SMB</v>
          </cell>
          <cell r="C148" t="str">
            <v>SALES_SMB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F148">
            <v>0</v>
          </cell>
          <cell r="AG148">
            <v>0</v>
          </cell>
          <cell r="AH148">
            <v>0</v>
          </cell>
        </row>
        <row r="149">
          <cell r="B149" t="str">
            <v>Sales - % from Captive Financing Business</v>
          </cell>
          <cell r="C149" t="str">
            <v>REV_FIN_SEGMENT</v>
          </cell>
          <cell r="BI149">
            <v>0</v>
          </cell>
          <cell r="BN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BI150">
            <v>0</v>
          </cell>
          <cell r="BN150">
            <v>0</v>
          </cell>
        </row>
        <row r="151">
          <cell r="A151" t="str">
            <v>FX Exposure - Sales</v>
          </cell>
        </row>
        <row r="152">
          <cell r="B152" t="str">
            <v>Sales - % FX: British Pounds/Pence</v>
          </cell>
          <cell r="C152" t="str">
            <v>SALES_FX_GPB</v>
          </cell>
          <cell r="BI152">
            <v>8.8632154771000005E-2</v>
          </cell>
          <cell r="BN152">
            <v>8.8632154771000005E-2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  <cell r="BI155">
            <v>0.67340888147</v>
          </cell>
          <cell r="BN155">
            <v>0.67340888147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  <cell r="BI166">
            <v>0</v>
          </cell>
          <cell r="BN166">
            <v>0.23795896376</v>
          </cell>
        </row>
        <row r="178">
          <cell r="A178" t="str">
            <v>Security: Cornerstone OnDemand Inc.</v>
          </cell>
          <cell r="B178" t="str">
            <v>15VIBC</v>
          </cell>
        </row>
        <row r="179">
          <cell r="A179" t="str">
            <v>Reference Data</v>
          </cell>
        </row>
        <row r="180">
          <cell r="B180" t="str">
            <v>Ticker</v>
          </cell>
          <cell r="C180" t="str">
            <v>Ticker</v>
          </cell>
          <cell r="E180" t="str">
            <v>CSOD</v>
          </cell>
        </row>
        <row r="181">
          <cell r="B181" t="str">
            <v>Security Name</v>
          </cell>
          <cell r="C181" t="str">
            <v>Security Name</v>
          </cell>
          <cell r="E181" t="str">
            <v>Cornerstone OnDemand Inc.</v>
          </cell>
        </row>
        <row r="182">
          <cell r="B182" t="str">
            <v>Interim Type</v>
          </cell>
          <cell r="C182" t="str">
            <v>Interim Type</v>
          </cell>
          <cell r="E182" t="str">
            <v>Q</v>
          </cell>
        </row>
        <row r="183">
          <cell r="B183" t="str">
            <v>Publishing Currency</v>
          </cell>
          <cell r="C183" t="str">
            <v>PUB_CURRENCY_ISO</v>
          </cell>
          <cell r="E183" t="str">
            <v>USD</v>
          </cell>
        </row>
        <row r="184">
          <cell r="B184" t="str">
            <v>Pricing Currency</v>
          </cell>
          <cell r="C184" t="str">
            <v>PRICE_CURRENCY_ISO</v>
          </cell>
          <cell r="E184" t="str">
            <v>USD</v>
          </cell>
        </row>
        <row r="185">
          <cell r="B185" t="str">
            <v>Reporting Currency</v>
          </cell>
          <cell r="C185" t="str">
            <v>CURRENCY_ISO</v>
          </cell>
          <cell r="E185" t="str">
            <v>USD</v>
          </cell>
        </row>
        <row r="186">
          <cell r="A186" t="str">
            <v>General Information</v>
          </cell>
        </row>
        <row r="187">
          <cell r="B187" t="str">
            <v>Americas Investment List</v>
          </cell>
          <cell r="C187" t="str">
            <v>AMER_LIST</v>
          </cell>
          <cell r="E187" t="str">
            <v>Buy</v>
          </cell>
        </row>
        <row r="188">
          <cell r="B188" t="str">
            <v>Americas Conviction List</v>
          </cell>
          <cell r="C188" t="str">
            <v>AMER_CONVICTION</v>
          </cell>
        </row>
        <row r="189">
          <cell r="B189" t="str">
            <v>Legal rating</v>
          </cell>
          <cell r="C189" t="str">
            <v>LEGAL_RATING</v>
          </cell>
        </row>
        <row r="190">
          <cell r="B190" t="str">
            <v>Target price</v>
          </cell>
          <cell r="C190" t="str">
            <v>TARGET_PRICE</v>
          </cell>
          <cell r="D190" t="str">
            <v>USD</v>
          </cell>
          <cell r="E190">
            <v>48</v>
          </cell>
        </row>
        <row r="191">
          <cell r="B191" t="str">
            <v>Target price period</v>
          </cell>
          <cell r="C191" t="str">
            <v>TP_PERIOD</v>
          </cell>
          <cell r="E191" t="str">
            <v>12 months</v>
          </cell>
        </row>
        <row r="192">
          <cell r="B192" t="str">
            <v>Current shares outstanding (mn)</v>
          </cell>
          <cell r="C192" t="str">
            <v>NUM_SH</v>
          </cell>
          <cell r="E192">
            <v>59.741402828283</v>
          </cell>
        </row>
        <row r="193">
          <cell r="B193" t="str">
            <v>Free float</v>
          </cell>
          <cell r="C193" t="str">
            <v>FREE_FLOAT</v>
          </cell>
        </row>
        <row r="194">
          <cell r="A194" t="str">
            <v>Publishing Items</v>
          </cell>
        </row>
        <row r="195">
          <cell r="B195" t="str">
            <v>Book value per share, BVPS (Pub)</v>
          </cell>
          <cell r="C195" t="str">
            <v>BVPS_PUB</v>
          </cell>
          <cell r="D195" t="str">
            <v>USD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-0.187011455267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-1.3640157386430001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-1.3610487776069999</v>
          </cell>
          <cell r="AF195">
            <v>-1.7871386347639999</v>
          </cell>
          <cell r="AG195">
            <v>-2.4005847953220001</v>
          </cell>
          <cell r="AH195">
            <v>-1.29593478494</v>
          </cell>
          <cell r="AI195">
            <v>-5.3000768935030003</v>
          </cell>
          <cell r="AJ195">
            <v>-5.9897892678689999</v>
          </cell>
          <cell r="AK195">
            <v>4.8913028437000001</v>
          </cell>
          <cell r="AL195">
            <v>1.414341044698</v>
          </cell>
          <cell r="AM195">
            <v>1.3507642967219999</v>
          </cell>
          <cell r="AN195">
            <v>1.285264522501</v>
          </cell>
          <cell r="AO195">
            <v>1.5684009642429999</v>
          </cell>
          <cell r="AP195">
            <v>1.162157783898</v>
          </cell>
          <cell r="AQ195">
            <v>1.0594015634109999</v>
          </cell>
          <cell r="AR195">
            <v>0.98189900922999995</v>
          </cell>
          <cell r="AS195">
            <v>0.92397892484999999</v>
          </cell>
          <cell r="AT195">
            <v>0.93391259084300005</v>
          </cell>
          <cell r="AU195">
            <v>0.85373439899199999</v>
          </cell>
          <cell r="AV195">
            <v>1.0350712568180001</v>
          </cell>
          <cell r="AW195">
            <v>1.022582647835</v>
          </cell>
          <cell r="AX195">
            <v>1.013605442177</v>
          </cell>
          <cell r="AY195">
            <v>1.0286853364449999</v>
          </cell>
          <cell r="AZ195">
            <v>0.96373705572199997</v>
          </cell>
          <cell r="BA195">
            <v>0.82961445194299999</v>
          </cell>
          <cell r="BB195">
            <v>0.775855936804</v>
          </cell>
          <cell r="BC195">
            <v>0.66161013790500001</v>
          </cell>
          <cell r="BD195">
            <v>0.66669170531999999</v>
          </cell>
          <cell r="BE195">
            <v>0.41706882470899997</v>
          </cell>
          <cell r="BF195">
            <v>0.22494304184300001</v>
          </cell>
          <cell r="BG195">
            <v>0.18626981201600001</v>
          </cell>
          <cell r="BH195">
            <v>0.143388755477</v>
          </cell>
          <cell r="BI195">
            <v>0.144401266419</v>
          </cell>
          <cell r="BJ195">
            <v>0.132908968209</v>
          </cell>
          <cell r="BK195">
            <v>0.26068236911600001</v>
          </cell>
          <cell r="BL195">
            <v>0.17343480860300001</v>
          </cell>
          <cell r="BM195">
            <v>0.17366142214999999</v>
          </cell>
          <cell r="BN195">
            <v>0.19152297140999999</v>
          </cell>
          <cell r="BO195">
            <v>0.21713791201499999</v>
          </cell>
          <cell r="BP195">
            <v>0.25270161804000002</v>
          </cell>
          <cell r="BQ195">
            <v>0.32403767410899997</v>
          </cell>
          <cell r="BR195">
            <v>0.44277979556399999</v>
          </cell>
          <cell r="BS195">
            <v>0.44775477223400001</v>
          </cell>
          <cell r="BT195">
            <v>0.57214194101600002</v>
          </cell>
          <cell r="BU195">
            <v>0.69703892556299996</v>
          </cell>
          <cell r="BV195">
            <v>0.85946530176299996</v>
          </cell>
          <cell r="BW195">
            <v>1.0837886830129999</v>
          </cell>
          <cell r="BX195">
            <v>1.095965894955</v>
          </cell>
        </row>
        <row r="196">
          <cell r="B196" t="str">
            <v>DPS, dividend per share (Pub)</v>
          </cell>
          <cell r="C196" t="str">
            <v>DPS_PUB</v>
          </cell>
          <cell r="D196" t="str">
            <v>USD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</row>
        <row r="197">
          <cell r="B197" t="str">
            <v>Special dividend per share</v>
          </cell>
          <cell r="C197" t="str">
            <v>DPS_SPECIAL_PUB</v>
          </cell>
          <cell r="D197" t="str">
            <v>USD</v>
          </cell>
        </row>
        <row r="198">
          <cell r="B198" t="str">
            <v>EBITDA (Pub)</v>
          </cell>
          <cell r="C198" t="str">
            <v>EBITDA_PUB</v>
          </cell>
          <cell r="D198" t="str">
            <v>USD</v>
          </cell>
          <cell r="Q198">
            <v>-1.522579717473</v>
          </cell>
          <cell r="R198">
            <v>-1.749126391311</v>
          </cell>
          <cell r="S198">
            <v>-2.4847265656739999</v>
          </cell>
          <cell r="T198">
            <v>-0.96254747554300002</v>
          </cell>
          <cell r="U198">
            <v>-6.7189801500000002</v>
          </cell>
          <cell r="V198">
            <v>-3.483645242583</v>
          </cell>
          <cell r="W198">
            <v>-3.9042459336589999</v>
          </cell>
          <cell r="X198">
            <v>-3.393115976707</v>
          </cell>
          <cell r="Y198">
            <v>-1.4538544170509999</v>
          </cell>
          <cell r="Z198">
            <v>-12.23486157</v>
          </cell>
          <cell r="AA198">
            <v>-0.87511684999999995</v>
          </cell>
          <cell r="AB198">
            <v>-0.77871829999999997</v>
          </cell>
          <cell r="AC198">
            <v>-1.3010775299999999</v>
          </cell>
          <cell r="AD198">
            <v>-2.40469344</v>
          </cell>
          <cell r="AE198">
            <v>-5.3596061199999996</v>
          </cell>
          <cell r="AF198">
            <v>-1.5549999999999999</v>
          </cell>
          <cell r="AG198">
            <v>-1.202</v>
          </cell>
          <cell r="AH198">
            <v>-1.6479999999999999</v>
          </cell>
          <cell r="AI198">
            <v>-2.2450000000000001</v>
          </cell>
          <cell r="AJ198">
            <v>-6.65</v>
          </cell>
          <cell r="AK198">
            <v>-2.9239999999999999</v>
          </cell>
          <cell r="AL198">
            <v>-2.6320000000000001</v>
          </cell>
          <cell r="AM198">
            <v>-0.98599999999999999</v>
          </cell>
          <cell r="AN198">
            <v>-1.72</v>
          </cell>
          <cell r="AO198">
            <v>-8.2620000000000005</v>
          </cell>
          <cell r="AP198">
            <v>-4.4169999999999998</v>
          </cell>
          <cell r="AQ198">
            <v>-2.3090000000000002</v>
          </cell>
          <cell r="AR198">
            <v>-1.647</v>
          </cell>
          <cell r="AS198">
            <v>-0.70299999999999996</v>
          </cell>
          <cell r="AT198">
            <v>-9.0760000000000005</v>
          </cell>
          <cell r="AU198">
            <v>-2.98</v>
          </cell>
          <cell r="AV198">
            <v>-0.66600000000000004</v>
          </cell>
          <cell r="AW198">
            <v>1.468</v>
          </cell>
          <cell r="AX198">
            <v>2.294</v>
          </cell>
          <cell r="AY198">
            <v>0.11600000000000001</v>
          </cell>
          <cell r="AZ198">
            <v>-0.94699999999999995</v>
          </cell>
          <cell r="BA198">
            <v>-1.1870000000000001</v>
          </cell>
          <cell r="BB198">
            <v>3.6619999999999999</v>
          </cell>
          <cell r="BC198">
            <v>3.2810000000000001</v>
          </cell>
          <cell r="BD198">
            <v>4.8090000000000002</v>
          </cell>
          <cell r="BE198">
            <v>-8.5999999999999993E-2</v>
          </cell>
          <cell r="BF198">
            <v>-6.7000000000000004E-2</v>
          </cell>
          <cell r="BG198">
            <v>4.7709999999999999</v>
          </cell>
          <cell r="BH198">
            <v>7.8360000000000003</v>
          </cell>
          <cell r="BI198">
            <v>12.454000000000001</v>
          </cell>
          <cell r="BJ198">
            <v>6.5030000000000001</v>
          </cell>
          <cell r="BK198">
            <v>8.0429999999999993</v>
          </cell>
          <cell r="BL198">
            <v>7.4915099461999999</v>
          </cell>
          <cell r="BM198">
            <v>10.250197107052999</v>
          </cell>
          <cell r="BN198">
            <v>32.287707053253001</v>
          </cell>
          <cell r="BO198">
            <v>13.173910302764</v>
          </cell>
          <cell r="BP198">
            <v>11.854504013965</v>
          </cell>
          <cell r="BQ198">
            <v>14.019213633244</v>
          </cell>
          <cell r="BR198">
            <v>17.067632538386999</v>
          </cell>
          <cell r="BS198">
            <v>56.115260488360001</v>
          </cell>
          <cell r="BT198">
            <v>17.964663915075999</v>
          </cell>
          <cell r="BU198">
            <v>17.493937389058001</v>
          </cell>
          <cell r="BV198">
            <v>20.839746895240999</v>
          </cell>
          <cell r="BW198">
            <v>26.148131730325002</v>
          </cell>
          <cell r="BX198">
            <v>82.446479929700004</v>
          </cell>
        </row>
        <row r="199">
          <cell r="B199" t="str">
            <v>EPS (Pub)</v>
          </cell>
          <cell r="C199" t="str">
            <v>EPS_PUB</v>
          </cell>
          <cell r="D199" t="str">
            <v>USD</v>
          </cell>
          <cell r="Q199">
            <v>-0.20920603918200001</v>
          </cell>
          <cell r="R199">
            <v>-0.22923362781000001</v>
          </cell>
          <cell r="S199">
            <v>-0.28279091633699999</v>
          </cell>
          <cell r="T199">
            <v>7.4062630760000003E-3</v>
          </cell>
          <cell r="U199">
            <v>-0.71382432025200004</v>
          </cell>
          <cell r="V199">
            <v>-0.45292441785900001</v>
          </cell>
          <cell r="W199">
            <v>-0.50211254485000001</v>
          </cell>
          <cell r="X199">
            <v>-0.41063383172899998</v>
          </cell>
          <cell r="Y199">
            <v>-0.276071391088</v>
          </cell>
          <cell r="Z199">
            <v>-1.6417421855250001</v>
          </cell>
          <cell r="AA199">
            <v>-0.185995059643</v>
          </cell>
          <cell r="AB199">
            <v>-0.199470027164</v>
          </cell>
          <cell r="AC199">
            <v>-0.206878961852</v>
          </cell>
          <cell r="AD199">
            <v>-0.37123588756300002</v>
          </cell>
          <cell r="AE199">
            <v>-0.96357993622299998</v>
          </cell>
          <cell r="AF199">
            <v>-0.44768942059599998</v>
          </cell>
          <cell r="AG199">
            <v>-0.63578947368399996</v>
          </cell>
          <cell r="AH199">
            <v>-2.3819585970179999</v>
          </cell>
          <cell r="AI199">
            <v>-1.625336409073</v>
          </cell>
          <cell r="AJ199">
            <v>-5.2541820551810003</v>
          </cell>
          <cell r="AK199">
            <v>-3.2929495606449999</v>
          </cell>
          <cell r="AL199">
            <v>-0.14810007327499999</v>
          </cell>
          <cell r="AM199">
            <v>-8.9070765129999993E-2</v>
          </cell>
          <cell r="AN199">
            <v>-0.101981603803</v>
          </cell>
          <cell r="AO199">
            <v>-1.604560064283</v>
          </cell>
          <cell r="AP199">
            <v>-0.164263729143</v>
          </cell>
          <cell r="AQ199">
            <v>-0.165464300786</v>
          </cell>
          <cell r="AR199">
            <v>-0.15204433546599999</v>
          </cell>
          <cell r="AS199">
            <v>-0.14691201521200001</v>
          </cell>
          <cell r="AT199">
            <v>-0.62844100982999995</v>
          </cell>
          <cell r="AU199">
            <v>-0.19555888027099999</v>
          </cell>
          <cell r="AV199">
            <v>-0.16974566496599999</v>
          </cell>
          <cell r="AW199">
            <v>-0.21445755083000001</v>
          </cell>
          <cell r="AX199">
            <v>-0.20609370508800001</v>
          </cell>
          <cell r="AY199">
            <v>-0.78619214313499997</v>
          </cell>
          <cell r="AZ199">
            <v>-0.29947274589400003</v>
          </cell>
          <cell r="BA199">
            <v>-0.31264920954199998</v>
          </cell>
          <cell r="BB199">
            <v>-0.26789090432599999</v>
          </cell>
          <cell r="BC199">
            <v>-0.33853894893800002</v>
          </cell>
          <cell r="BD199">
            <v>-1.218737676288</v>
          </cell>
          <cell r="BE199">
            <v>-0.43176924790299998</v>
          </cell>
          <cell r="BF199">
            <v>-0.43088150851099999</v>
          </cell>
          <cell r="BG199">
            <v>-0.37134168816800001</v>
          </cell>
          <cell r="BH199">
            <v>-0.34541988231199999</v>
          </cell>
          <cell r="BI199">
            <v>-1.578703490036</v>
          </cell>
          <cell r="BJ199">
            <v>-0.332737519835</v>
          </cell>
          <cell r="BK199">
            <v>-0.31817359528200001</v>
          </cell>
          <cell r="BL199">
            <v>-0.28242707919900001</v>
          </cell>
          <cell r="BM199">
            <v>-0.21932164738599999</v>
          </cell>
          <cell r="BN199">
            <v>-1.139088456678</v>
          </cell>
          <cell r="BO199">
            <v>-0.19586809399300001</v>
          </cell>
          <cell r="BP199">
            <v>-0.195577287312</v>
          </cell>
          <cell r="BQ199">
            <v>-0.20618779792200001</v>
          </cell>
          <cell r="BR199">
            <v>-0.15733220475500001</v>
          </cell>
          <cell r="BS199">
            <v>-0.75457176288299999</v>
          </cell>
          <cell r="BT199">
            <v>-0.15713634404599999</v>
          </cell>
          <cell r="BU199">
            <v>-0.14860871820900001</v>
          </cell>
          <cell r="BV199">
            <v>-0.162601130595</v>
          </cell>
          <cell r="BW199">
            <v>-9.5836064304999996E-2</v>
          </cell>
          <cell r="BX199">
            <v>-0.56354586020999997</v>
          </cell>
        </row>
        <row r="200">
          <cell r="B200" t="str">
            <v>Consensus earnings equivalent estimate</v>
          </cell>
          <cell r="C200" t="str">
            <v>CEEE_EPS</v>
          </cell>
          <cell r="D200" t="str">
            <v>USD</v>
          </cell>
          <cell r="Q200">
            <v>-0.208367611244</v>
          </cell>
          <cell r="R200">
            <v>-0.228395199873</v>
          </cell>
          <cell r="S200">
            <v>-0.281952488399</v>
          </cell>
          <cell r="T200">
            <v>3.1582643595000001E-2</v>
          </cell>
          <cell r="U200">
            <v>-0.68713265592200001</v>
          </cell>
          <cell r="V200">
            <v>-0.44666088143400001</v>
          </cell>
          <cell r="W200">
            <v>-0.49581517868800001</v>
          </cell>
          <cell r="X200">
            <v>-0.40366104288900001</v>
          </cell>
          <cell r="Y200">
            <v>-0.265603968887</v>
          </cell>
          <cell r="Z200">
            <v>-1.611741071897</v>
          </cell>
          <cell r="AA200">
            <v>-0.17843657375700001</v>
          </cell>
          <cell r="AB200">
            <v>-0.188767976851</v>
          </cell>
          <cell r="AC200">
            <v>-0.199858463446</v>
          </cell>
          <cell r="AD200">
            <v>-0.35590257706400003</v>
          </cell>
          <cell r="AE200">
            <v>-0.92296559111800003</v>
          </cell>
          <cell r="AF200">
            <v>-0.28219563687499999</v>
          </cell>
          <cell r="AG200">
            <v>-0.24409356725100001</v>
          </cell>
          <cell r="AH200">
            <v>-0.25185026279099998</v>
          </cell>
          <cell r="AI200">
            <v>-0.32420222991199998</v>
          </cell>
          <cell r="AJ200">
            <v>-1.109493808386</v>
          </cell>
          <cell r="AK200">
            <v>-0.2575243894</v>
          </cell>
          <cell r="AL200">
            <v>-7.1244635193000005E-2</v>
          </cell>
          <cell r="AM200">
            <v>-5.5479195302000003E-2</v>
          </cell>
          <cell r="AN200">
            <v>-6.2678766179000006E-2</v>
          </cell>
          <cell r="AO200">
            <v>-0.32229308959399999</v>
          </cell>
          <cell r="AP200">
            <v>-9.9789405474999995E-2</v>
          </cell>
          <cell r="AQ200">
            <v>-9.3603681450000004E-2</v>
          </cell>
          <cell r="AR200">
            <v>-7.1148057333000003E-2</v>
          </cell>
          <cell r="AS200">
            <v>-5.6768212970000002E-2</v>
          </cell>
          <cell r="AT200">
            <v>-0.32074716210499998</v>
          </cell>
          <cell r="AU200">
            <v>-0.10484664750600001</v>
          </cell>
          <cell r="AV200">
            <v>-6.9008660294000004E-2</v>
          </cell>
          <cell r="AW200">
            <v>-3.7346732888E-2</v>
          </cell>
          <cell r="AX200">
            <v>-3.2710549008000002E-2</v>
          </cell>
          <cell r="AY200">
            <v>-0.24286269933900001</v>
          </cell>
          <cell r="AZ200">
            <v>-9.5891969805999996E-2</v>
          </cell>
          <cell r="BA200">
            <v>-0.110156587778</v>
          </cell>
          <cell r="BB200">
            <v>-4.1313341194999999E-2</v>
          </cell>
          <cell r="BC200">
            <v>-7.1990309355000004E-2</v>
          </cell>
          <cell r="BD200">
            <v>-0.31897992526000002</v>
          </cell>
          <cell r="BE200">
            <v>-0.18134234167300001</v>
          </cell>
          <cell r="BF200">
            <v>-0.16072387797099999</v>
          </cell>
          <cell r="BG200">
            <v>-5.8127534095000002E-2</v>
          </cell>
          <cell r="BH200">
            <v>-2.2456050302E-2</v>
          </cell>
          <cell r="BI200">
            <v>-0.421388814532</v>
          </cell>
          <cell r="BJ200">
            <v>-4.5597971800000001E-3</v>
          </cell>
          <cell r="BK200">
            <v>-1.320597706E-3</v>
          </cell>
          <cell r="BL200">
            <v>-1.9958427482999998E-2</v>
          </cell>
          <cell r="BM200">
            <v>3.3821748403999999E-2</v>
          </cell>
          <cell r="BN200">
            <v>1.0747674941999999E-2</v>
          </cell>
          <cell r="BO200">
            <v>6.2719486697999996E-2</v>
          </cell>
          <cell r="BP200">
            <v>5.4996724629000002E-2</v>
          </cell>
          <cell r="BQ200">
            <v>8.8248590443E-2</v>
          </cell>
          <cell r="BR200">
            <v>0.13344094708000001</v>
          </cell>
          <cell r="BS200">
            <v>0.34032408777700002</v>
          </cell>
          <cell r="BT200">
            <v>0.14080290483800001</v>
          </cell>
          <cell r="BU200">
            <v>0.137240107557</v>
          </cell>
          <cell r="BV200">
            <v>0.17443550128599999</v>
          </cell>
          <cell r="BW200">
            <v>0.23629625072400001</v>
          </cell>
          <cell r="BX200">
            <v>0.68998582504299999</v>
          </cell>
        </row>
        <row r="201">
          <cell r="B201" t="str">
            <v>EPS (excl. ESO) (Pub)</v>
          </cell>
          <cell r="C201" t="str">
            <v>EPS_PUB_EX_ESO</v>
          </cell>
          <cell r="D201" t="str">
            <v>USD</v>
          </cell>
          <cell r="Q201">
            <v>-0.208367611244</v>
          </cell>
          <cell r="R201">
            <v>-0.228395199873</v>
          </cell>
          <cell r="S201">
            <v>-0.281952488399</v>
          </cell>
          <cell r="T201">
            <v>3.1582643595000001E-2</v>
          </cell>
          <cell r="U201">
            <v>-0.68713265592200001</v>
          </cell>
          <cell r="V201">
            <v>-0.44666088143400001</v>
          </cell>
          <cell r="W201">
            <v>-0.49581517868800001</v>
          </cell>
          <cell r="X201">
            <v>-0.40366104288900001</v>
          </cell>
          <cell r="Y201">
            <v>-0.265603968887</v>
          </cell>
          <cell r="Z201">
            <v>-1.611741071897</v>
          </cell>
          <cell r="AA201">
            <v>-0.17843657375700001</v>
          </cell>
          <cell r="AB201">
            <v>-0.188767976851</v>
          </cell>
          <cell r="AC201">
            <v>-0.199858463446</v>
          </cell>
          <cell r="AD201">
            <v>-0.35590257706400003</v>
          </cell>
          <cell r="AE201">
            <v>-0.92296559111800003</v>
          </cell>
          <cell r="AF201">
            <v>-0.28219563687499999</v>
          </cell>
          <cell r="AG201">
            <v>-0.24409356725100001</v>
          </cell>
          <cell r="AH201">
            <v>-0.25185026279099998</v>
          </cell>
          <cell r="AI201">
            <v>-0.32420222991199998</v>
          </cell>
          <cell r="AJ201">
            <v>-1.109493808386</v>
          </cell>
          <cell r="AK201">
            <v>-0.2575243894</v>
          </cell>
          <cell r="AL201">
            <v>-7.1244635193000005E-2</v>
          </cell>
          <cell r="AM201">
            <v>-5.5479195302000003E-2</v>
          </cell>
          <cell r="AN201">
            <v>-6.2678766179000006E-2</v>
          </cell>
          <cell r="AO201">
            <v>-0.32229308959399999</v>
          </cell>
          <cell r="AP201">
            <v>-9.9789405474999995E-2</v>
          </cell>
          <cell r="AQ201">
            <v>-9.3603681450000004E-2</v>
          </cell>
          <cell r="AR201">
            <v>-7.1148057333000003E-2</v>
          </cell>
          <cell r="AS201">
            <v>-5.6768212970000002E-2</v>
          </cell>
          <cell r="AT201">
            <v>-0.32074716210499998</v>
          </cell>
          <cell r="AU201">
            <v>-0.10484664750600001</v>
          </cell>
          <cell r="AV201">
            <v>-6.9008660294000004E-2</v>
          </cell>
          <cell r="AW201">
            <v>-3.7346732888E-2</v>
          </cell>
          <cell r="AX201">
            <v>-3.2710549008000002E-2</v>
          </cell>
          <cell r="AY201">
            <v>-0.24286269933900001</v>
          </cell>
          <cell r="AZ201">
            <v>-9.5891969805999996E-2</v>
          </cell>
          <cell r="BA201">
            <v>-0.110156587778</v>
          </cell>
          <cell r="BB201">
            <v>-4.1313341194999999E-2</v>
          </cell>
          <cell r="BC201">
            <v>-7.1990309355000004E-2</v>
          </cell>
          <cell r="BD201">
            <v>-0.31897992526000002</v>
          </cell>
          <cell r="BE201">
            <v>-0.18134234167300001</v>
          </cell>
          <cell r="BF201">
            <v>-0.16072387797099999</v>
          </cell>
          <cell r="BG201">
            <v>-5.8127534095000002E-2</v>
          </cell>
          <cell r="BH201">
            <v>-2.2456050302E-2</v>
          </cell>
          <cell r="BI201">
            <v>-0.421388814532</v>
          </cell>
          <cell r="BJ201">
            <v>-4.5597971800000001E-3</v>
          </cell>
          <cell r="BK201">
            <v>-1.320597706E-3</v>
          </cell>
          <cell r="BL201">
            <v>-1.9958427482999998E-2</v>
          </cell>
          <cell r="BM201">
            <v>3.3821748403999999E-2</v>
          </cell>
          <cell r="BN201">
            <v>1.0747674941999999E-2</v>
          </cell>
          <cell r="BO201">
            <v>6.2719486697999996E-2</v>
          </cell>
          <cell r="BP201">
            <v>5.4996724629000002E-2</v>
          </cell>
          <cell r="BQ201">
            <v>8.8248590443E-2</v>
          </cell>
          <cell r="BR201">
            <v>0.13344094708000001</v>
          </cell>
          <cell r="BS201">
            <v>0.34032408777700002</v>
          </cell>
          <cell r="BT201">
            <v>0.14080290483800001</v>
          </cell>
          <cell r="BU201">
            <v>0.137240107557</v>
          </cell>
          <cell r="BV201">
            <v>0.17443550128599999</v>
          </cell>
          <cell r="BW201">
            <v>0.23629625072400001</v>
          </cell>
          <cell r="BX201">
            <v>0.68998582504299999</v>
          </cell>
        </row>
        <row r="202">
          <cell r="B202" t="str">
            <v>EV adjustment (Pub)</v>
          </cell>
          <cell r="C202" t="str">
            <v>EV_ADJ_PUB</v>
          </cell>
          <cell r="D202" t="str">
            <v>USD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</row>
        <row r="203">
          <cell r="B203" t="str">
            <v>Net debt (Pub)</v>
          </cell>
          <cell r="C203" t="str">
            <v>NET_DEBT_PUB</v>
          </cell>
          <cell r="D203" t="str">
            <v>USD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-3.67795227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3.8279999999999998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-1.3080000000000001</v>
          </cell>
          <cell r="AF203">
            <v>-1.319134</v>
          </cell>
          <cell r="AG203">
            <v>3.8260000000000001</v>
          </cell>
          <cell r="AH203">
            <v>6.9050000000000002</v>
          </cell>
          <cell r="AI203">
            <v>-5.6840000000000002</v>
          </cell>
          <cell r="AJ203">
            <v>-5.6840000000000002</v>
          </cell>
          <cell r="AK203">
            <v>-89.57</v>
          </cell>
          <cell r="AL203">
            <v>-46.938000000000002</v>
          </cell>
          <cell r="AM203">
            <v>-62.555999999999997</v>
          </cell>
          <cell r="AN203">
            <v>-83.527000000000001</v>
          </cell>
          <cell r="AO203">
            <v>-83.527000000000001</v>
          </cell>
          <cell r="AP203">
            <v>-85.028999999999996</v>
          </cell>
          <cell r="AQ203">
            <v>-64.691000000000003</v>
          </cell>
          <cell r="AR203">
            <v>-62.423999999999999</v>
          </cell>
          <cell r="AS203">
            <v>-73.882999999999996</v>
          </cell>
          <cell r="AT203">
            <v>-73.882999999999996</v>
          </cell>
          <cell r="AU203">
            <v>-73.376999999999995</v>
          </cell>
          <cell r="AV203">
            <v>-73.938999999999993</v>
          </cell>
          <cell r="AW203">
            <v>128.233</v>
          </cell>
          <cell r="AX203">
            <v>109.806</v>
          </cell>
          <cell r="AY203">
            <v>109.806</v>
          </cell>
          <cell r="AZ203">
            <v>112.215</v>
          </cell>
          <cell r="BA203">
            <v>125.93300000000001</v>
          </cell>
          <cell r="BB203">
            <v>120.104</v>
          </cell>
          <cell r="BC203">
            <v>59.124000000000002</v>
          </cell>
          <cell r="BD203">
            <v>59.124000000000002</v>
          </cell>
          <cell r="BE203">
            <v>140.65299999999999</v>
          </cell>
          <cell r="BF203">
            <v>149.637</v>
          </cell>
          <cell r="BG203">
            <v>172.857</v>
          </cell>
          <cell r="BH203">
            <v>124.925</v>
          </cell>
          <cell r="BI203">
            <v>124.925</v>
          </cell>
          <cell r="BJ203">
            <v>137.01900000000001</v>
          </cell>
          <cell r="BK203">
            <v>121.239</v>
          </cell>
          <cell r="BL203">
            <v>123.040785516139</v>
          </cell>
          <cell r="BM203">
            <v>69.932070412140007</v>
          </cell>
          <cell r="BN203">
            <v>69.932070412140007</v>
          </cell>
          <cell r="BO203">
            <v>71.338342159196003</v>
          </cell>
          <cell r="BP203">
            <v>71.29920672579</v>
          </cell>
          <cell r="BQ203">
            <v>67.859167210470005</v>
          </cell>
          <cell r="BR203">
            <v>15.839622139668</v>
          </cell>
          <cell r="BS203">
            <v>15.839622139668</v>
          </cell>
          <cell r="BT203">
            <v>11.700259331143</v>
          </cell>
          <cell r="BU203">
            <v>8.1093539751199994</v>
          </cell>
          <cell r="BV203">
            <v>2.1218143778759999</v>
          </cell>
          <cell r="BW203">
            <v>-58.199509456157998</v>
          </cell>
          <cell r="BX203">
            <v>-58.199509456157998</v>
          </cell>
        </row>
        <row r="204">
          <cell r="B204" t="str">
            <v>Net income (Pub)</v>
          </cell>
          <cell r="C204" t="str">
            <v>NI_PUB</v>
          </cell>
          <cell r="D204" t="str">
            <v>USD</v>
          </cell>
          <cell r="Q204">
            <v>-1.784043487473</v>
          </cell>
          <cell r="R204">
            <v>-1.9555197013109999</v>
          </cell>
          <cell r="S204">
            <v>-2.4140772056739999</v>
          </cell>
          <cell r="T204">
            <v>0.270410594457</v>
          </cell>
          <cell r="U204">
            <v>-5.8832297999999996</v>
          </cell>
          <cell r="V204">
            <v>-3.7461448125830001</v>
          </cell>
          <cell r="W204">
            <v>-4.1584019036589996</v>
          </cell>
          <cell r="X204">
            <v>-3.385505166707</v>
          </cell>
          <cell r="Y204">
            <v>-2.2276204870509999</v>
          </cell>
          <cell r="Z204">
            <v>-13.51767237</v>
          </cell>
          <cell r="AA204">
            <v>-1.5108224699999999</v>
          </cell>
          <cell r="AB204">
            <v>-1.5982984600000001</v>
          </cell>
          <cell r="AC204">
            <v>-1.6922016099999999</v>
          </cell>
          <cell r="AD204">
            <v>-3.0134271199999998</v>
          </cell>
          <cell r="AE204">
            <v>-7.8147496600000004</v>
          </cell>
          <cell r="AF204">
            <v>-2.4060000000000001</v>
          </cell>
          <cell r="AG204">
            <v>-2.0870000000000002</v>
          </cell>
          <cell r="AH204">
            <v>-2.3479999999999999</v>
          </cell>
          <cell r="AI204">
            <v>-3.3730000000000002</v>
          </cell>
          <cell r="AJ204">
            <v>-10.214</v>
          </cell>
          <cell r="AK204">
            <v>-3.722</v>
          </cell>
          <cell r="AL204">
            <v>-3.403</v>
          </cell>
          <cell r="AM204">
            <v>-2.6640000000000001</v>
          </cell>
          <cell r="AN204">
            <v>-3.0459999999999998</v>
          </cell>
          <cell r="AO204">
            <v>-12.835000000000001</v>
          </cell>
          <cell r="AP204">
            <v>-4.9279999999999999</v>
          </cell>
          <cell r="AQ204">
            <v>-4.6580000000000004</v>
          </cell>
          <cell r="AR204">
            <v>-3.569</v>
          </cell>
          <cell r="AS204">
            <v>-2.8660000000000001</v>
          </cell>
          <cell r="AT204">
            <v>-16.021000000000001</v>
          </cell>
          <cell r="AU204">
            <v>-5.3259999999999996</v>
          </cell>
          <cell r="AV204">
            <v>-3.53</v>
          </cell>
          <cell r="AW204">
            <v>-1.925</v>
          </cell>
          <cell r="AX204">
            <v>-1.7070000000000001</v>
          </cell>
          <cell r="AY204">
            <v>-12.488</v>
          </cell>
          <cell r="AZ204">
            <v>-5.056</v>
          </cell>
          <cell r="BA204">
            <v>-5.86</v>
          </cell>
          <cell r="BB204">
            <v>-2.2069999999999999</v>
          </cell>
          <cell r="BC204">
            <v>-3.863</v>
          </cell>
          <cell r="BD204">
            <v>-16.986000000000001</v>
          </cell>
          <cell r="BE204">
            <v>-9.77</v>
          </cell>
          <cell r="BF204">
            <v>-8.6769999999999996</v>
          </cell>
          <cell r="BG204">
            <v>-3.1539999999999999</v>
          </cell>
          <cell r="BH204">
            <v>-1.2250000000000001</v>
          </cell>
          <cell r="BI204">
            <v>-22.826000000000001</v>
          </cell>
          <cell r="BJ204">
            <v>-0.25</v>
          </cell>
          <cell r="BK204">
            <v>-7.2999999999999995E-2</v>
          </cell>
          <cell r="BL204">
            <v>-1.2687512475360001</v>
          </cell>
          <cell r="BM204">
            <v>2.2360399355039999</v>
          </cell>
          <cell r="BN204">
            <v>0.64428868796799998</v>
          </cell>
          <cell r="BO204">
            <v>4.177640371511</v>
          </cell>
          <cell r="BP204">
            <v>3.690714374838</v>
          </cell>
          <cell r="BQ204">
            <v>5.966593394078</v>
          </cell>
          <cell r="BR204">
            <v>9.0897687813030004</v>
          </cell>
          <cell r="BS204">
            <v>22.924716921729999</v>
          </cell>
          <cell r="BT204">
            <v>9.6631871310570006</v>
          </cell>
          <cell r="BU204">
            <v>9.4893153593150004</v>
          </cell>
          <cell r="BV204">
            <v>12.151608318914001</v>
          </cell>
          <cell r="BW204">
            <v>16.584438436157001</v>
          </cell>
          <cell r="BX204">
            <v>47.888549245442</v>
          </cell>
        </row>
        <row r="205">
          <cell r="B205" t="str">
            <v>EBIT, operating profit (Pub)</v>
          </cell>
          <cell r="C205" t="str">
            <v>EBIT_PUB</v>
          </cell>
          <cell r="D205" t="str">
            <v>USD</v>
          </cell>
          <cell r="Q205">
            <v>-1.522579717473</v>
          </cell>
          <cell r="R205">
            <v>-1.749126391311</v>
          </cell>
          <cell r="S205">
            <v>-2.4847265656739999</v>
          </cell>
          <cell r="T205">
            <v>-0.96254747554300002</v>
          </cell>
          <cell r="U205">
            <v>-6.7189801500000002</v>
          </cell>
          <cell r="V205">
            <v>-3.483645242583</v>
          </cell>
          <cell r="W205">
            <v>-3.9042459336589999</v>
          </cell>
          <cell r="X205">
            <v>-3.393115976707</v>
          </cell>
          <cell r="Y205">
            <v>-1.4538544170509999</v>
          </cell>
          <cell r="Z205">
            <v>-12.23486157</v>
          </cell>
          <cell r="AA205">
            <v>-0.87511684999999995</v>
          </cell>
          <cell r="AB205">
            <v>-0.77871829999999997</v>
          </cell>
          <cell r="AC205">
            <v>-1.3010775299999999</v>
          </cell>
          <cell r="AD205">
            <v>-2.40469344</v>
          </cell>
          <cell r="AE205">
            <v>-5.3596061199999996</v>
          </cell>
          <cell r="AF205">
            <v>-2.0979999999999999</v>
          </cell>
          <cell r="AG205">
            <v>-1.837</v>
          </cell>
          <cell r="AH205">
            <v>-2.3340000000000001</v>
          </cell>
          <cell r="AI205">
            <v>-3.0169999999999999</v>
          </cell>
          <cell r="AJ205">
            <v>-9.2859999999999996</v>
          </cell>
          <cell r="AK205">
            <v>-3.7469999999999999</v>
          </cell>
          <cell r="AL205">
            <v>-3.5179999999999998</v>
          </cell>
          <cell r="AM205">
            <v>-1.972</v>
          </cell>
          <cell r="AN205">
            <v>-2.7389999999999999</v>
          </cell>
          <cell r="AO205">
            <v>-11.976000000000001</v>
          </cell>
          <cell r="AP205">
            <v>-5.5780000000000003</v>
          </cell>
          <cell r="AQ205">
            <v>-4.125</v>
          </cell>
          <cell r="AR205">
            <v>-3.609</v>
          </cell>
          <cell r="AS205">
            <v>-2.8010000000000002</v>
          </cell>
          <cell r="AT205">
            <v>-16.113</v>
          </cell>
          <cell r="AU205">
            <v>-5.1040000000000001</v>
          </cell>
          <cell r="AV205">
            <v>-2.9889999999999999</v>
          </cell>
          <cell r="AW205">
            <v>-1.0820000000000001</v>
          </cell>
          <cell r="AX205">
            <v>-0.40899999999999997</v>
          </cell>
          <cell r="AY205">
            <v>-9.5839999999999996</v>
          </cell>
          <cell r="AZ205">
            <v>-4.0190000000000001</v>
          </cell>
          <cell r="BA205">
            <v>-4.4000000000000004</v>
          </cell>
          <cell r="BB205">
            <v>0.11600000000000001</v>
          </cell>
          <cell r="BC205">
            <v>-1.974</v>
          </cell>
          <cell r="BD205">
            <v>-10.276999999999999</v>
          </cell>
          <cell r="BE205">
            <v>-6.3140000000000001</v>
          </cell>
          <cell r="BF205">
            <v>-6.7430000000000003</v>
          </cell>
          <cell r="BG205">
            <v>-2.222</v>
          </cell>
          <cell r="BH205">
            <v>0.221</v>
          </cell>
          <cell r="BI205">
            <v>-15.058</v>
          </cell>
          <cell r="BJ205">
            <v>-1.0549999999999999</v>
          </cell>
          <cell r="BK205">
            <v>0.15</v>
          </cell>
          <cell r="BL205">
            <v>-0.52249999999999996</v>
          </cell>
          <cell r="BM205">
            <v>2.8875000000000002</v>
          </cell>
          <cell r="BN205">
            <v>1.46</v>
          </cell>
          <cell r="BO205">
            <v>5.5125000000000002</v>
          </cell>
          <cell r="BP205">
            <v>4.883</v>
          </cell>
          <cell r="BQ205">
            <v>7.7234999999999996</v>
          </cell>
          <cell r="BR205">
            <v>11.2805</v>
          </cell>
          <cell r="BS205">
            <v>29.3995</v>
          </cell>
          <cell r="BT205">
            <v>12.616</v>
          </cell>
          <cell r="BU205">
            <v>12.324</v>
          </cell>
          <cell r="BV205">
            <v>15.84</v>
          </cell>
          <cell r="BW205">
            <v>21.24</v>
          </cell>
          <cell r="BX205">
            <v>62.02</v>
          </cell>
        </row>
        <row r="206">
          <cell r="B206" t="str">
            <v>Pre-tax profit (Pub)</v>
          </cell>
          <cell r="C206" t="str">
            <v>PTP_PUB</v>
          </cell>
          <cell r="D206" t="str">
            <v>USD</v>
          </cell>
          <cell r="Q206">
            <v>-1.784043487473</v>
          </cell>
          <cell r="R206">
            <v>-1.9555197013109999</v>
          </cell>
          <cell r="S206">
            <v>-2.4140772056739999</v>
          </cell>
          <cell r="T206">
            <v>0.270410594457</v>
          </cell>
          <cell r="U206">
            <v>-5.8832297999999996</v>
          </cell>
          <cell r="V206">
            <v>-3.7461448125830001</v>
          </cell>
          <cell r="W206">
            <v>-4.1584019036589996</v>
          </cell>
          <cell r="X206">
            <v>-3.385505166707</v>
          </cell>
          <cell r="Y206">
            <v>-2.2276204870509999</v>
          </cell>
          <cell r="Z206">
            <v>-13.51767237</v>
          </cell>
          <cell r="AA206">
            <v>-1.4928224699999999</v>
          </cell>
          <cell r="AB206">
            <v>-1.5802984600000001</v>
          </cell>
          <cell r="AC206">
            <v>-1.6742016099999999</v>
          </cell>
          <cell r="AD206">
            <v>-2.99542712</v>
          </cell>
          <cell r="AE206">
            <v>-7.7427496600000003</v>
          </cell>
          <cell r="AF206">
            <v>-2.3759999999999999</v>
          </cell>
          <cell r="AG206">
            <v>-2.0579999999999998</v>
          </cell>
          <cell r="AH206">
            <v>-2.3380000000000001</v>
          </cell>
          <cell r="AI206">
            <v>-3.3050000000000002</v>
          </cell>
          <cell r="AJ206">
            <v>-10.077</v>
          </cell>
          <cell r="AK206">
            <v>-3.6880000000000002</v>
          </cell>
          <cell r="AL206">
            <v>-3.3570000000000002</v>
          </cell>
          <cell r="AM206">
            <v>-2.6120000000000001</v>
          </cell>
          <cell r="AN206">
            <v>-2.9969999999999999</v>
          </cell>
          <cell r="AO206">
            <v>-12.654</v>
          </cell>
          <cell r="AP206">
            <v>-4.8460000000000001</v>
          </cell>
          <cell r="AQ206">
            <v>-4.6319999999999997</v>
          </cell>
          <cell r="AR206">
            <v>-3.5649999999999999</v>
          </cell>
          <cell r="AS206">
            <v>-2.8029999999999999</v>
          </cell>
          <cell r="AT206">
            <v>-15.846</v>
          </cell>
          <cell r="AU206">
            <v>-5.1959999999999997</v>
          </cell>
          <cell r="AV206">
            <v>-3.4169999999999998</v>
          </cell>
          <cell r="AW206">
            <v>-1.8480000000000001</v>
          </cell>
          <cell r="AX206">
            <v>-1.413</v>
          </cell>
          <cell r="AY206">
            <v>-11.874000000000001</v>
          </cell>
          <cell r="AZ206">
            <v>-4.9029999999999996</v>
          </cell>
          <cell r="BA206">
            <v>-5.66</v>
          </cell>
          <cell r="BB206">
            <v>-2.0289999999999999</v>
          </cell>
          <cell r="BC206">
            <v>-3.5390000000000001</v>
          </cell>
          <cell r="BD206">
            <v>-16.131</v>
          </cell>
          <cell r="BE206">
            <v>-9.4920000000000009</v>
          </cell>
          <cell r="BF206">
            <v>-8.2970000000000006</v>
          </cell>
          <cell r="BG206">
            <v>-3.0219999999999998</v>
          </cell>
          <cell r="BH206">
            <v>-0.83399999999999996</v>
          </cell>
          <cell r="BI206">
            <v>-21.645</v>
          </cell>
          <cell r="BJ206">
            <v>0.28499999999999998</v>
          </cell>
          <cell r="BK206">
            <v>6.8000000000000005E-2</v>
          </cell>
          <cell r="BL206">
            <v>-1.2687512475360001</v>
          </cell>
          <cell r="BM206">
            <v>2.2360399355039999</v>
          </cell>
          <cell r="BN206">
            <v>1.320288687968</v>
          </cell>
          <cell r="BO206">
            <v>4.9148710253079999</v>
          </cell>
          <cell r="BP206">
            <v>4.3420169115740004</v>
          </cell>
          <cell r="BQ206">
            <v>7.0195216400909999</v>
          </cell>
          <cell r="BR206">
            <v>10.693845625063</v>
          </cell>
          <cell r="BS206">
            <v>26.970255202036</v>
          </cell>
          <cell r="BT206">
            <v>12.078983913821</v>
          </cell>
          <cell r="BU206">
            <v>11.861644199143999</v>
          </cell>
          <cell r="BV206">
            <v>15.189510398642</v>
          </cell>
          <cell r="BW206">
            <v>20.730548045195999</v>
          </cell>
          <cell r="BX206">
            <v>59.860686556802001</v>
          </cell>
        </row>
        <row r="207">
          <cell r="B207" t="str">
            <v>Sales, revenue (Pub)</v>
          </cell>
          <cell r="C207" t="str">
            <v>REVS_PUB</v>
          </cell>
          <cell r="D207" t="str">
            <v>USD</v>
          </cell>
          <cell r="Q207">
            <v>2.0584758700000001</v>
          </cell>
          <cell r="R207">
            <v>2.4960167000000002</v>
          </cell>
          <cell r="S207">
            <v>2.4386495500000001</v>
          </cell>
          <cell r="T207">
            <v>3.9826698700000001</v>
          </cell>
          <cell r="U207">
            <v>10.97581199</v>
          </cell>
          <cell r="V207">
            <v>3.3281898399999998</v>
          </cell>
          <cell r="W207">
            <v>3.2590105600000001</v>
          </cell>
          <cell r="X207">
            <v>4.3007312000000004</v>
          </cell>
          <cell r="Y207">
            <v>8.7384820100000002</v>
          </cell>
          <cell r="Z207">
            <v>19.62641361</v>
          </cell>
          <cell r="AA207">
            <v>6.7773873599999996</v>
          </cell>
          <cell r="AB207">
            <v>7.0265371099999996</v>
          </cell>
          <cell r="AC207">
            <v>7.4084691400000002</v>
          </cell>
          <cell r="AD207">
            <v>8.1096508800000002</v>
          </cell>
          <cell r="AE207">
            <v>29.32204449</v>
          </cell>
          <cell r="AF207">
            <v>9.67</v>
          </cell>
          <cell r="AG207">
            <v>10.613</v>
          </cell>
          <cell r="AH207">
            <v>12.289</v>
          </cell>
          <cell r="AI207">
            <v>14.036</v>
          </cell>
          <cell r="AJ207">
            <v>46.607999999999997</v>
          </cell>
          <cell r="AK207">
            <v>15.747</v>
          </cell>
          <cell r="AL207">
            <v>17.37</v>
          </cell>
          <cell r="AM207">
            <v>20.018999999999998</v>
          </cell>
          <cell r="AN207">
            <v>22.385999999999999</v>
          </cell>
          <cell r="AO207">
            <v>75.522000000000006</v>
          </cell>
          <cell r="AP207">
            <v>24.001999999999999</v>
          </cell>
          <cell r="AQ207">
            <v>27.437000000000001</v>
          </cell>
          <cell r="AR207">
            <v>31.196000000000002</v>
          </cell>
          <cell r="AS207">
            <v>36.719000000000001</v>
          </cell>
          <cell r="AT207">
            <v>119.354</v>
          </cell>
          <cell r="AU207">
            <v>37.79</v>
          </cell>
          <cell r="AV207">
            <v>44.381999999999998</v>
          </cell>
          <cell r="AW207">
            <v>48.27</v>
          </cell>
          <cell r="AX207">
            <v>54.856000000000002</v>
          </cell>
          <cell r="AY207">
            <v>185.298</v>
          </cell>
          <cell r="AZ207">
            <v>57.408999999999999</v>
          </cell>
          <cell r="BA207">
            <v>61.468000000000004</v>
          </cell>
          <cell r="BB207">
            <v>68.317999999999998</v>
          </cell>
          <cell r="BC207">
            <v>76.828000000000003</v>
          </cell>
          <cell r="BD207">
            <v>264.02300000000002</v>
          </cell>
          <cell r="BE207">
            <v>73.954999999999998</v>
          </cell>
          <cell r="BF207">
            <v>82.563000000000002</v>
          </cell>
          <cell r="BG207">
            <v>87.271000000000001</v>
          </cell>
          <cell r="BH207">
            <v>95.861999999999995</v>
          </cell>
          <cell r="BI207">
            <v>339.65100000000001</v>
          </cell>
          <cell r="BJ207">
            <v>99.323999999999998</v>
          </cell>
          <cell r="BK207">
            <v>107.01300000000001</v>
          </cell>
          <cell r="BL207">
            <v>104.5</v>
          </cell>
          <cell r="BM207">
            <v>115.5</v>
          </cell>
          <cell r="BN207">
            <v>426.33699999999999</v>
          </cell>
          <cell r="BO207">
            <v>122.5</v>
          </cell>
          <cell r="BP207">
            <v>128.5</v>
          </cell>
          <cell r="BQ207">
            <v>135.5</v>
          </cell>
          <cell r="BR207">
            <v>146.5</v>
          </cell>
          <cell r="BS207">
            <v>533</v>
          </cell>
          <cell r="BT207">
            <v>152</v>
          </cell>
          <cell r="BU207">
            <v>158</v>
          </cell>
          <cell r="BV207">
            <v>165</v>
          </cell>
          <cell r="BW207">
            <v>177</v>
          </cell>
          <cell r="BX207">
            <v>652</v>
          </cell>
        </row>
        <row r="208">
          <cell r="B208" t="str">
            <v>Total shareholders' equity (Pub)</v>
          </cell>
          <cell r="C208" t="str">
            <v>EQ_PUB</v>
          </cell>
          <cell r="D208" t="str">
            <v>USD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-1.6011920799999999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-11.44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-11.523999999999999</v>
          </cell>
          <cell r="AF208">
            <v>-15.237144000000001</v>
          </cell>
          <cell r="AG208">
            <v>-20.524999999999999</v>
          </cell>
          <cell r="AH208">
            <v>-12.082000000000001</v>
          </cell>
          <cell r="AI208">
            <v>-55.142000000000003</v>
          </cell>
          <cell r="AJ208">
            <v>-55.142000000000003</v>
          </cell>
          <cell r="AK208">
            <v>70.694000000000003</v>
          </cell>
          <cell r="AL208">
            <v>67.555999999999997</v>
          </cell>
          <cell r="AM208">
            <v>64.861000000000004</v>
          </cell>
          <cell r="AN208">
            <v>62.46</v>
          </cell>
          <cell r="AO208">
            <v>62.46</v>
          </cell>
          <cell r="AP208">
            <v>57.392000000000003</v>
          </cell>
          <cell r="AQ208">
            <v>52.719000000000001</v>
          </cell>
          <cell r="AR208">
            <v>49.255000000000003</v>
          </cell>
          <cell r="AS208">
            <v>46.648000000000003</v>
          </cell>
          <cell r="AT208">
            <v>46.648000000000003</v>
          </cell>
          <cell r="AU208">
            <v>43.368000000000002</v>
          </cell>
          <cell r="AV208">
            <v>52.947000000000003</v>
          </cell>
          <cell r="AW208">
            <v>52.707999999999998</v>
          </cell>
          <cell r="AX208">
            <v>52.895000000000003</v>
          </cell>
          <cell r="AY208">
            <v>52.895000000000003</v>
          </cell>
          <cell r="AZ208">
            <v>50.814</v>
          </cell>
          <cell r="BA208">
            <v>44.133000000000003</v>
          </cell>
          <cell r="BB208">
            <v>41.447000000000003</v>
          </cell>
          <cell r="BC208">
            <v>35.502000000000002</v>
          </cell>
          <cell r="BD208">
            <v>35.502000000000002</v>
          </cell>
          <cell r="BE208">
            <v>22.47</v>
          </cell>
          <cell r="BF208">
            <v>12.144</v>
          </cell>
          <cell r="BG208">
            <v>10.106999999999999</v>
          </cell>
          <cell r="BH208">
            <v>7.8220000000000001</v>
          </cell>
          <cell r="BI208">
            <v>7.8220000000000001</v>
          </cell>
          <cell r="BJ208">
            <v>7.2869999999999999</v>
          </cell>
          <cell r="BK208">
            <v>14.41</v>
          </cell>
          <cell r="BL208">
            <v>11.025198752464</v>
          </cell>
          <cell r="BM208">
            <v>11.481188687968</v>
          </cell>
          <cell r="BN208">
            <v>11.481188687968</v>
          </cell>
          <cell r="BO208">
            <v>14.463194059479999</v>
          </cell>
          <cell r="BP208">
            <v>16.958273434317999</v>
          </cell>
          <cell r="BQ208">
            <v>21.908577078394998</v>
          </cell>
          <cell r="BR208">
            <v>30.161401359698999</v>
          </cell>
          <cell r="BS208">
            <v>30.161401359698999</v>
          </cell>
          <cell r="BT208">
            <v>39.265629128255</v>
          </cell>
          <cell r="BU208">
            <v>48.195985125070003</v>
          </cell>
          <cell r="BV208">
            <v>59.872477985859</v>
          </cell>
          <cell r="BW208">
            <v>76.065644868266006</v>
          </cell>
          <cell r="BX208">
            <v>76.065644868266006</v>
          </cell>
        </row>
        <row r="209">
          <cell r="A209" t="str">
            <v>Income Statement</v>
          </cell>
        </row>
        <row r="210">
          <cell r="B210" t="str">
            <v>Provision for income tax</v>
          </cell>
          <cell r="C210" t="str">
            <v>PROV_INC_TAX</v>
          </cell>
          <cell r="D210" t="str">
            <v>USD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-1.7999999999999999E-2</v>
          </cell>
          <cell r="AB210">
            <v>-1.7999999999999999E-2</v>
          </cell>
          <cell r="AC210">
            <v>-1.7999999999999999E-2</v>
          </cell>
          <cell r="AD210">
            <v>-1.7999999999999999E-2</v>
          </cell>
          <cell r="AE210">
            <v>-7.1999999999999995E-2</v>
          </cell>
          <cell r="AF210">
            <v>-0.03</v>
          </cell>
          <cell r="AG210">
            <v>-2.9000000000000001E-2</v>
          </cell>
          <cell r="AH210">
            <v>-0.01</v>
          </cell>
          <cell r="AI210">
            <v>-6.8000000000000005E-2</v>
          </cell>
          <cell r="AJ210">
            <v>-0.13700000000000001</v>
          </cell>
          <cell r="AK210">
            <v>-3.4000000000000002E-2</v>
          </cell>
          <cell r="AL210">
            <v>-4.5999999999999999E-2</v>
          </cell>
          <cell r="AM210">
            <v>-5.1999999999999998E-2</v>
          </cell>
          <cell r="AN210">
            <v>-4.9000000000000002E-2</v>
          </cell>
          <cell r="AO210">
            <v>-0.18099999999999999</v>
          </cell>
          <cell r="AP210">
            <v>-8.2000000000000003E-2</v>
          </cell>
          <cell r="AQ210">
            <v>-2.5999999999999999E-2</v>
          </cell>
          <cell r="AR210">
            <v>-4.0000000000000001E-3</v>
          </cell>
          <cell r="AS210">
            <v>-6.3E-2</v>
          </cell>
          <cell r="AT210">
            <v>-0.17499999999999999</v>
          </cell>
          <cell r="AU210">
            <v>-0.13</v>
          </cell>
          <cell r="AV210">
            <v>-0.113</v>
          </cell>
          <cell r="AW210">
            <v>-7.6999999999999999E-2</v>
          </cell>
          <cell r="AX210">
            <v>-0.29399999999999998</v>
          </cell>
          <cell r="AY210">
            <v>-0.61399999999999999</v>
          </cell>
          <cell r="AZ210">
            <v>-0.153</v>
          </cell>
          <cell r="BA210">
            <v>-0.2</v>
          </cell>
          <cell r="BB210">
            <v>-0.17799999999999999</v>
          </cell>
          <cell r="BC210">
            <v>-0.32400000000000001</v>
          </cell>
          <cell r="BD210">
            <v>-0.85499999999999998</v>
          </cell>
          <cell r="BE210">
            <v>-0.27800000000000002</v>
          </cell>
          <cell r="BF210">
            <v>-0.38</v>
          </cell>
          <cell r="BG210">
            <v>-0.13200000000000001</v>
          </cell>
          <cell r="BH210">
            <v>-0.39100000000000001</v>
          </cell>
          <cell r="BI210">
            <v>-1.181</v>
          </cell>
          <cell r="BJ210">
            <v>-0.53500000000000003</v>
          </cell>
          <cell r="BK210">
            <v>-0.14099999999999999</v>
          </cell>
          <cell r="BL210">
            <v>0</v>
          </cell>
          <cell r="BM210">
            <v>0</v>
          </cell>
          <cell r="BN210">
            <v>-0.67600000000000005</v>
          </cell>
          <cell r="BO210">
            <v>-0.73723065379599995</v>
          </cell>
          <cell r="BP210">
            <v>-0.65130253673600003</v>
          </cell>
          <cell r="BQ210">
            <v>-1.0529282460139999</v>
          </cell>
          <cell r="BR210">
            <v>-1.6040768437590001</v>
          </cell>
          <cell r="BS210">
            <v>-4.0455382803050002</v>
          </cell>
          <cell r="BT210">
            <v>-2.4157967827640001</v>
          </cell>
          <cell r="BU210">
            <v>-2.3723288398290001</v>
          </cell>
          <cell r="BV210">
            <v>-3.0379020797280001</v>
          </cell>
          <cell r="BW210">
            <v>-4.1461096090389997</v>
          </cell>
          <cell r="BX210">
            <v>-11.972137311360999</v>
          </cell>
        </row>
        <row r="211">
          <cell r="B211" t="str">
            <v>Minority interest</v>
          </cell>
          <cell r="C211" t="str">
            <v>INC_MINORITY</v>
          </cell>
          <cell r="D211" t="str">
            <v>USD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</row>
        <row r="212">
          <cell r="B212" t="str">
            <v>Net income (pre-preferred dividends)</v>
          </cell>
          <cell r="C212" t="str">
            <v>NI_PRE_PREF</v>
          </cell>
          <cell r="D212" t="str">
            <v>USD</v>
          </cell>
          <cell r="Q212">
            <v>-1.784043487473</v>
          </cell>
          <cell r="R212">
            <v>-1.9555197013109999</v>
          </cell>
          <cell r="S212">
            <v>-2.4140772056739999</v>
          </cell>
          <cell r="T212">
            <v>0.270410594457</v>
          </cell>
          <cell r="U212">
            <v>-5.8832297999999996</v>
          </cell>
          <cell r="V212">
            <v>-3.7461448125830001</v>
          </cell>
          <cell r="W212">
            <v>-4.1584019036589996</v>
          </cell>
          <cell r="X212">
            <v>-3.385505166707</v>
          </cell>
          <cell r="Y212">
            <v>-2.2276204870509999</v>
          </cell>
          <cell r="Z212">
            <v>-13.51767237</v>
          </cell>
          <cell r="AA212">
            <v>-1.5108224699999999</v>
          </cell>
          <cell r="AB212">
            <v>-1.5982984600000001</v>
          </cell>
          <cell r="AC212">
            <v>-1.6922016099999999</v>
          </cell>
          <cell r="AD212">
            <v>-3.0134271199999998</v>
          </cell>
          <cell r="AE212">
            <v>-7.8147496600000004</v>
          </cell>
          <cell r="AF212">
            <v>-2.4060000000000001</v>
          </cell>
          <cell r="AG212">
            <v>-2.0870000000000002</v>
          </cell>
          <cell r="AH212">
            <v>-2.3479999999999999</v>
          </cell>
          <cell r="AI212">
            <v>-3.3730000000000002</v>
          </cell>
          <cell r="AJ212">
            <v>-10.214</v>
          </cell>
          <cell r="AK212">
            <v>-3.722</v>
          </cell>
          <cell r="AL212">
            <v>-3.403</v>
          </cell>
          <cell r="AM212">
            <v>-2.6640000000000001</v>
          </cell>
          <cell r="AN212">
            <v>-3.0459999999999998</v>
          </cell>
          <cell r="AO212">
            <v>-12.835000000000001</v>
          </cell>
          <cell r="AP212">
            <v>-4.9279999999999999</v>
          </cell>
          <cell r="AQ212">
            <v>-4.6580000000000004</v>
          </cell>
          <cell r="AR212">
            <v>-3.569</v>
          </cell>
          <cell r="AS212">
            <v>-2.8660000000000001</v>
          </cell>
          <cell r="AT212">
            <v>-16.021000000000001</v>
          </cell>
          <cell r="AU212">
            <v>-5.3259999999999996</v>
          </cell>
          <cell r="AV212">
            <v>-3.53</v>
          </cell>
          <cell r="AW212">
            <v>-1.925</v>
          </cell>
          <cell r="AX212">
            <v>-1.7070000000000001</v>
          </cell>
          <cell r="AY212">
            <v>-12.488</v>
          </cell>
          <cell r="AZ212">
            <v>-5.056</v>
          </cell>
          <cell r="BA212">
            <v>-5.86</v>
          </cell>
          <cell r="BB212">
            <v>-2.2069999999999999</v>
          </cell>
          <cell r="BC212">
            <v>-3.863</v>
          </cell>
          <cell r="BD212">
            <v>-16.986000000000001</v>
          </cell>
          <cell r="BE212">
            <v>-9.77</v>
          </cell>
          <cell r="BF212">
            <v>-8.6769999999999996</v>
          </cell>
          <cell r="BG212">
            <v>-3.1539999999999999</v>
          </cell>
          <cell r="BH212">
            <v>-1.2250000000000001</v>
          </cell>
          <cell r="BI212">
            <v>-22.826000000000001</v>
          </cell>
          <cell r="BJ212">
            <v>-0.25</v>
          </cell>
          <cell r="BK212">
            <v>-7.2999999999999995E-2</v>
          </cell>
          <cell r="BL212">
            <v>-1.2687512475360001</v>
          </cell>
          <cell r="BM212">
            <v>2.2360399355039999</v>
          </cell>
          <cell r="BN212">
            <v>0.64428868796799998</v>
          </cell>
          <cell r="BO212">
            <v>4.177640371511</v>
          </cell>
          <cell r="BP212">
            <v>3.690714374838</v>
          </cell>
          <cell r="BQ212">
            <v>5.966593394078</v>
          </cell>
          <cell r="BR212">
            <v>9.0897687813030004</v>
          </cell>
          <cell r="BS212">
            <v>22.924716921729999</v>
          </cell>
          <cell r="BT212">
            <v>9.6631871310570006</v>
          </cell>
          <cell r="BU212">
            <v>9.4893153593150004</v>
          </cell>
          <cell r="BV212">
            <v>12.151608318914001</v>
          </cell>
          <cell r="BW212">
            <v>16.584438436157001</v>
          </cell>
          <cell r="BX212">
            <v>47.888549245442</v>
          </cell>
        </row>
        <row r="213">
          <cell r="B213" t="str">
            <v>Preferred dividends</v>
          </cell>
          <cell r="C213" t="str">
            <v>PREF_DIV</v>
          </cell>
          <cell r="D213" t="str">
            <v>USD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</row>
        <row r="214">
          <cell r="B214" t="str">
            <v>Net income (pre-exceptionals)</v>
          </cell>
          <cell r="C214" t="str">
            <v>NET_EARNING</v>
          </cell>
          <cell r="D214" t="str">
            <v>USD</v>
          </cell>
          <cell r="Q214">
            <v>-1.784043487473</v>
          </cell>
          <cell r="R214">
            <v>-1.9555197013109999</v>
          </cell>
          <cell r="S214">
            <v>-2.4140772056739999</v>
          </cell>
          <cell r="T214">
            <v>0.270410594457</v>
          </cell>
          <cell r="U214">
            <v>-5.8832297999999996</v>
          </cell>
          <cell r="V214">
            <v>-3.7461448125830001</v>
          </cell>
          <cell r="W214">
            <v>-4.1584019036589996</v>
          </cell>
          <cell r="X214">
            <v>-3.385505166707</v>
          </cell>
          <cell r="Y214">
            <v>-2.2276204870509999</v>
          </cell>
          <cell r="Z214">
            <v>-13.51767237</v>
          </cell>
          <cell r="AA214">
            <v>-1.5108224699999999</v>
          </cell>
          <cell r="AB214">
            <v>-1.5982984600000001</v>
          </cell>
          <cell r="AC214">
            <v>-1.6922016099999999</v>
          </cell>
          <cell r="AD214">
            <v>-3.0134271199999998</v>
          </cell>
          <cell r="AE214">
            <v>-7.8147496600000004</v>
          </cell>
          <cell r="AF214">
            <v>-2.4060000000000001</v>
          </cell>
          <cell r="AG214">
            <v>-2.0870000000000002</v>
          </cell>
          <cell r="AH214">
            <v>-2.3479999999999999</v>
          </cell>
          <cell r="AI214">
            <v>-3.3730000000000002</v>
          </cell>
          <cell r="AJ214">
            <v>-10.214</v>
          </cell>
          <cell r="AK214">
            <v>-3.722</v>
          </cell>
          <cell r="AL214">
            <v>-3.403</v>
          </cell>
          <cell r="AM214">
            <v>-2.6640000000000001</v>
          </cell>
          <cell r="AN214">
            <v>-3.0459999999999998</v>
          </cell>
          <cell r="AO214">
            <v>-12.835000000000001</v>
          </cell>
          <cell r="AP214">
            <v>-4.9279999999999999</v>
          </cell>
          <cell r="AQ214">
            <v>-4.6580000000000004</v>
          </cell>
          <cell r="AR214">
            <v>-3.569</v>
          </cell>
          <cell r="AS214">
            <v>-2.8660000000000001</v>
          </cell>
          <cell r="AT214">
            <v>-16.021000000000001</v>
          </cell>
          <cell r="AU214">
            <v>-5.3259999999999996</v>
          </cell>
          <cell r="AV214">
            <v>-3.53</v>
          </cell>
          <cell r="AW214">
            <v>-1.925</v>
          </cell>
          <cell r="AX214">
            <v>-1.7070000000000001</v>
          </cell>
          <cell r="AY214">
            <v>-12.488</v>
          </cell>
          <cell r="AZ214">
            <v>-5.056</v>
          </cell>
          <cell r="BA214">
            <v>-5.86</v>
          </cell>
          <cell r="BB214">
            <v>-2.2069999999999999</v>
          </cell>
          <cell r="BC214">
            <v>-3.863</v>
          </cell>
          <cell r="BD214">
            <v>-16.986000000000001</v>
          </cell>
          <cell r="BE214">
            <v>-9.77</v>
          </cell>
          <cell r="BF214">
            <v>-8.6769999999999996</v>
          </cell>
          <cell r="BG214">
            <v>-3.1539999999999999</v>
          </cell>
          <cell r="BH214">
            <v>-1.2250000000000001</v>
          </cell>
          <cell r="BI214">
            <v>-22.826000000000001</v>
          </cell>
          <cell r="BJ214">
            <v>-0.25</v>
          </cell>
          <cell r="BK214">
            <v>-7.2999999999999995E-2</v>
          </cell>
          <cell r="BL214">
            <v>-1.2687512475360001</v>
          </cell>
          <cell r="BM214">
            <v>2.2360399355039999</v>
          </cell>
          <cell r="BN214">
            <v>0.64428868796799998</v>
          </cell>
          <cell r="BO214">
            <v>4.177640371511</v>
          </cell>
          <cell r="BP214">
            <v>3.690714374838</v>
          </cell>
          <cell r="BQ214">
            <v>5.966593394078</v>
          </cell>
          <cell r="BR214">
            <v>9.0897687813030004</v>
          </cell>
          <cell r="BS214">
            <v>22.924716921729999</v>
          </cell>
          <cell r="BT214">
            <v>9.6631871310570006</v>
          </cell>
          <cell r="BU214">
            <v>9.4893153593150004</v>
          </cell>
          <cell r="BV214">
            <v>12.151608318914001</v>
          </cell>
          <cell r="BW214">
            <v>16.584438436157001</v>
          </cell>
          <cell r="BX214">
            <v>47.888549245442</v>
          </cell>
        </row>
        <row r="215">
          <cell r="B215" t="str">
            <v>Post-tax exceptionals</v>
          </cell>
          <cell r="C215" t="str">
            <v>TAX_EXC</v>
          </cell>
          <cell r="D215" t="str">
            <v>USD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-7.1786200000000001E-3</v>
          </cell>
          <cell r="R215">
            <v>-7.1786200000000001E-3</v>
          </cell>
          <cell r="S215">
            <v>-7.1786200000000001E-3</v>
          </cell>
          <cell r="T215">
            <v>-0.20699817000000001</v>
          </cell>
          <cell r="U215">
            <v>-0.22853403</v>
          </cell>
          <cell r="V215">
            <v>-5.2532280000000001E-2</v>
          </cell>
          <cell r="W215">
            <v>-5.2816009999999997E-2</v>
          </cell>
          <cell r="X215">
            <v>-5.8480780000000003E-2</v>
          </cell>
          <cell r="Y215">
            <v>-8.7790270000000004E-2</v>
          </cell>
          <cell r="Z215">
            <v>-0.25161934000000002</v>
          </cell>
          <cell r="AA215">
            <v>-6.3997700000000005E-2</v>
          </cell>
          <cell r="AB215">
            <v>-9.0614260000000002E-2</v>
          </cell>
          <cell r="AC215">
            <v>-5.9442559999999998E-2</v>
          </cell>
          <cell r="AD215">
            <v>-0.12982714000000001</v>
          </cell>
          <cell r="AE215">
            <v>-0.34388165999999998</v>
          </cell>
          <cell r="AF215">
            <v>-1.411</v>
          </cell>
          <cell r="AG215">
            <v>-3.3490000000000002</v>
          </cell>
          <cell r="AH215">
            <v>-19.859000000000002</v>
          </cell>
          <cell r="AI215">
            <v>-13.537000000000001</v>
          </cell>
          <cell r="AJ215">
            <v>-38.155999999999999</v>
          </cell>
          <cell r="AK215">
            <v>-43.871000000000002</v>
          </cell>
          <cell r="AL215">
            <v>-3.6709999999999998</v>
          </cell>
          <cell r="AM215">
            <v>-1.613</v>
          </cell>
          <cell r="AN215">
            <v>-1.91</v>
          </cell>
          <cell r="AO215">
            <v>-51.064999999999998</v>
          </cell>
          <cell r="AP215">
            <v>-3.1840000000000002</v>
          </cell>
          <cell r="AQ215">
            <v>-3.5760000000000001</v>
          </cell>
          <cell r="AR215">
            <v>-4.0579999999999998</v>
          </cell>
          <cell r="AS215">
            <v>-4.5510000000000002</v>
          </cell>
          <cell r="AT215">
            <v>-15.369</v>
          </cell>
          <cell r="AU215">
            <v>-4.6079999999999997</v>
          </cell>
          <cell r="AV215">
            <v>-5.1529999999999996</v>
          </cell>
          <cell r="AW215">
            <v>-9.1289999999999996</v>
          </cell>
          <cell r="AX215">
            <v>-9.048</v>
          </cell>
          <cell r="AY215">
            <v>-27.937999999999999</v>
          </cell>
          <cell r="AZ215">
            <v>-10.734</v>
          </cell>
          <cell r="BA215">
            <v>-10.772</v>
          </cell>
          <cell r="BB215">
            <v>-12.103999999999999</v>
          </cell>
          <cell r="BC215">
            <v>-14.303000000000001</v>
          </cell>
          <cell r="BD215">
            <v>-47.912999999999997</v>
          </cell>
          <cell r="BE215">
            <v>-13.492000000000001</v>
          </cell>
          <cell r="BF215">
            <v>-14.585000000000001</v>
          </cell>
          <cell r="BG215">
            <v>-16.995000000000001</v>
          </cell>
          <cell r="BH215">
            <v>-17.617999999999999</v>
          </cell>
          <cell r="BI215">
            <v>-62.69</v>
          </cell>
          <cell r="BJ215">
            <v>-17.992999999999999</v>
          </cell>
          <cell r="BK215">
            <v>-17.515000000000001</v>
          </cell>
          <cell r="BL215">
            <v>-16.685053449026999</v>
          </cell>
          <cell r="BM215">
            <v>-16.735939716467001</v>
          </cell>
          <cell r="BN215">
            <v>-68.928993165494006</v>
          </cell>
          <cell r="BO215">
            <v>-17.224087337804001</v>
          </cell>
          <cell r="BP215">
            <v>-16.815494269435</v>
          </cell>
          <cell r="BQ215">
            <v>-19.907198528403001</v>
          </cell>
          <cell r="BR215">
            <v>-19.806969118723</v>
          </cell>
          <cell r="BS215">
            <v>-73.753749254363996</v>
          </cell>
          <cell r="BT215">
            <v>-20.447324712263999</v>
          </cell>
          <cell r="BU215">
            <v>-19.764700721027001</v>
          </cell>
          <cell r="BV215">
            <v>-23.478805114482999</v>
          </cell>
          <cell r="BW215">
            <v>-23.310686963401</v>
          </cell>
          <cell r="BX215">
            <v>-87.001517511174995</v>
          </cell>
        </row>
        <row r="216">
          <cell r="B216" t="str">
            <v>Net income (post-exceptionals)</v>
          </cell>
          <cell r="C216" t="str">
            <v>NET_INC</v>
          </cell>
          <cell r="D216" t="str">
            <v>USD</v>
          </cell>
          <cell r="Q216">
            <v>-1.7912221074729999</v>
          </cell>
          <cell r="R216">
            <v>-1.9626983213110001</v>
          </cell>
          <cell r="S216">
            <v>-2.4212558256740002</v>
          </cell>
          <cell r="T216">
            <v>6.3412424457000002E-2</v>
          </cell>
          <cell r="U216">
            <v>-6.1117638300000001</v>
          </cell>
          <cell r="V216">
            <v>-3.798677092583</v>
          </cell>
          <cell r="W216">
            <v>-4.2112179136589996</v>
          </cell>
          <cell r="X216">
            <v>-3.443985946707</v>
          </cell>
          <cell r="Y216">
            <v>-2.3154107570510001</v>
          </cell>
          <cell r="Z216">
            <v>-13.769291709999999</v>
          </cell>
          <cell r="AA216">
            <v>-1.57482017</v>
          </cell>
          <cell r="AB216">
            <v>-1.68891272</v>
          </cell>
          <cell r="AC216">
            <v>-1.7516441700000001</v>
          </cell>
          <cell r="AD216">
            <v>-3.14325426</v>
          </cell>
          <cell r="AE216">
            <v>-8.1586313199999996</v>
          </cell>
          <cell r="AF216">
            <v>-3.8170000000000002</v>
          </cell>
          <cell r="AG216">
            <v>-5.4359999999999999</v>
          </cell>
          <cell r="AH216">
            <v>-22.207000000000001</v>
          </cell>
          <cell r="AI216">
            <v>-16.91</v>
          </cell>
          <cell r="AJ216">
            <v>-48.37</v>
          </cell>
          <cell r="AK216">
            <v>-47.593000000000004</v>
          </cell>
          <cell r="AL216">
            <v>-7.0739999999999998</v>
          </cell>
          <cell r="AM216">
            <v>-4.2770000000000001</v>
          </cell>
          <cell r="AN216">
            <v>-4.9560000000000004</v>
          </cell>
          <cell r="AO216">
            <v>-63.9</v>
          </cell>
          <cell r="AP216">
            <v>-8.1120000000000001</v>
          </cell>
          <cell r="AQ216">
            <v>-8.234</v>
          </cell>
          <cell r="AR216">
            <v>-7.6269999999999998</v>
          </cell>
          <cell r="AS216">
            <v>-7.4169999999999998</v>
          </cell>
          <cell r="AT216">
            <v>-31.39</v>
          </cell>
          <cell r="AU216">
            <v>-9.9339999999999993</v>
          </cell>
          <cell r="AV216">
            <v>-8.6829999999999998</v>
          </cell>
          <cell r="AW216">
            <v>-11.054</v>
          </cell>
          <cell r="AX216">
            <v>-10.755000000000001</v>
          </cell>
          <cell r="AY216">
            <v>-40.426000000000002</v>
          </cell>
          <cell r="AZ216">
            <v>-15.79</v>
          </cell>
          <cell r="BA216">
            <v>-16.632000000000001</v>
          </cell>
          <cell r="BB216">
            <v>-14.311</v>
          </cell>
          <cell r="BC216">
            <v>-18.166</v>
          </cell>
          <cell r="BD216">
            <v>-64.899000000000001</v>
          </cell>
          <cell r="BE216">
            <v>-23.262</v>
          </cell>
          <cell r="BF216">
            <v>-23.262</v>
          </cell>
          <cell r="BG216">
            <v>-20.149000000000001</v>
          </cell>
          <cell r="BH216">
            <v>-18.843</v>
          </cell>
          <cell r="BI216">
            <v>-85.516000000000005</v>
          </cell>
          <cell r="BJ216">
            <v>-18.242999999999999</v>
          </cell>
          <cell r="BK216">
            <v>-17.588000000000001</v>
          </cell>
          <cell r="BL216">
            <v>-17.953804696563001</v>
          </cell>
          <cell r="BM216">
            <v>-14.499899780963</v>
          </cell>
          <cell r="BN216">
            <v>-68.284704477524997</v>
          </cell>
          <cell r="BO216">
            <v>-13.046446966292001</v>
          </cell>
          <cell r="BP216">
            <v>-13.124779894596999</v>
          </cell>
          <cell r="BQ216">
            <v>-13.940605134325001</v>
          </cell>
          <cell r="BR216">
            <v>-10.71720033742</v>
          </cell>
          <cell r="BS216">
            <v>-50.829032332634</v>
          </cell>
          <cell r="BT216">
            <v>-10.784137581208</v>
          </cell>
          <cell r="BU216">
            <v>-10.275385361712001</v>
          </cell>
          <cell r="BV216">
            <v>-11.327196795569</v>
          </cell>
          <cell r="BW216">
            <v>-6.7262485272449997</v>
          </cell>
          <cell r="BX216">
            <v>-39.112968265733002</v>
          </cell>
        </row>
        <row r="217">
          <cell r="B217" t="str">
            <v>EPS (pre-exceptionals, basic)</v>
          </cell>
          <cell r="C217" t="str">
            <v>EPS</v>
          </cell>
          <cell r="D217" t="str">
            <v>USD</v>
          </cell>
          <cell r="Q217">
            <v>-0.208367611244</v>
          </cell>
          <cell r="R217">
            <v>-0.228395199873</v>
          </cell>
          <cell r="S217">
            <v>-0.281952488399</v>
          </cell>
          <cell r="T217">
            <v>3.1582643595000001E-2</v>
          </cell>
          <cell r="U217">
            <v>-0.68713265592200001</v>
          </cell>
          <cell r="V217">
            <v>-0.44666088143400001</v>
          </cell>
          <cell r="W217">
            <v>-0.49581517868800001</v>
          </cell>
          <cell r="X217">
            <v>-0.40366104288900001</v>
          </cell>
          <cell r="Y217">
            <v>-0.265603968887</v>
          </cell>
          <cell r="Z217">
            <v>-1.611741071897</v>
          </cell>
          <cell r="AA217">
            <v>-0.17843657375700001</v>
          </cell>
          <cell r="AB217">
            <v>-0.188767976851</v>
          </cell>
          <cell r="AC217">
            <v>-0.199858463446</v>
          </cell>
          <cell r="AD217">
            <v>-0.35590257706400003</v>
          </cell>
          <cell r="AE217">
            <v>-0.92296559111800003</v>
          </cell>
          <cell r="AF217">
            <v>-0.28219563687499999</v>
          </cell>
          <cell r="AG217">
            <v>-0.24409356725100001</v>
          </cell>
          <cell r="AH217">
            <v>-0.25185026279099998</v>
          </cell>
          <cell r="AI217">
            <v>-0.32420222991199998</v>
          </cell>
          <cell r="AJ217">
            <v>-1.109493808386</v>
          </cell>
          <cell r="AK217">
            <v>-0.2575243894</v>
          </cell>
          <cell r="AL217">
            <v>-7.1244635193000005E-2</v>
          </cell>
          <cell r="AM217">
            <v>-5.5479195302000003E-2</v>
          </cell>
          <cell r="AN217">
            <v>-6.2678766179000006E-2</v>
          </cell>
          <cell r="AO217">
            <v>-0.32229308959399999</v>
          </cell>
          <cell r="AP217">
            <v>-9.9789405474999995E-2</v>
          </cell>
          <cell r="AQ217">
            <v>-9.3603681450000004E-2</v>
          </cell>
          <cell r="AR217">
            <v>-7.1148057333000003E-2</v>
          </cell>
          <cell r="AS217">
            <v>-5.6768212970000002E-2</v>
          </cell>
          <cell r="AT217">
            <v>-0.32074716210499998</v>
          </cell>
          <cell r="AU217">
            <v>-0.10484664750600001</v>
          </cell>
          <cell r="AV217">
            <v>-6.9008660294000004E-2</v>
          </cell>
          <cell r="AW217">
            <v>-3.7346732888E-2</v>
          </cell>
          <cell r="AX217">
            <v>-3.2710549008000002E-2</v>
          </cell>
          <cell r="AY217">
            <v>-0.24286269933900001</v>
          </cell>
          <cell r="AZ217">
            <v>-9.5891969805999996E-2</v>
          </cell>
          <cell r="BA217">
            <v>-0.110156587778</v>
          </cell>
          <cell r="BB217">
            <v>-4.1313341194999999E-2</v>
          </cell>
          <cell r="BC217">
            <v>-7.1990309355000004E-2</v>
          </cell>
          <cell r="BD217">
            <v>-0.31897992526000002</v>
          </cell>
          <cell r="BE217">
            <v>-0.18134234167300001</v>
          </cell>
          <cell r="BF217">
            <v>-0.16072387797099999</v>
          </cell>
          <cell r="BG217">
            <v>-5.8127534095000002E-2</v>
          </cell>
          <cell r="BH217">
            <v>-2.2456050302E-2</v>
          </cell>
          <cell r="BI217">
            <v>-0.421388814532</v>
          </cell>
          <cell r="BJ217">
            <v>-4.5597971800000001E-3</v>
          </cell>
          <cell r="BK217">
            <v>-1.320597706E-3</v>
          </cell>
          <cell r="BL217">
            <v>-1.9958427482999998E-2</v>
          </cell>
          <cell r="BM217">
            <v>3.3821748403999999E-2</v>
          </cell>
          <cell r="BN217">
            <v>1.0747674941999999E-2</v>
          </cell>
          <cell r="BO217">
            <v>6.2719486697999996E-2</v>
          </cell>
          <cell r="BP217">
            <v>5.4996724629000002E-2</v>
          </cell>
          <cell r="BQ217">
            <v>8.8248590443E-2</v>
          </cell>
          <cell r="BR217">
            <v>0.13344094708000001</v>
          </cell>
          <cell r="BS217">
            <v>0.34032408777700002</v>
          </cell>
          <cell r="BT217">
            <v>0.14080290483800001</v>
          </cell>
          <cell r="BU217">
            <v>0.137240107557</v>
          </cell>
          <cell r="BV217">
            <v>0.17443550128599999</v>
          </cell>
          <cell r="BW217">
            <v>0.23629625072400001</v>
          </cell>
          <cell r="BX217">
            <v>0.68998582504299999</v>
          </cell>
        </row>
        <row r="218">
          <cell r="B218" t="str">
            <v>EPS (pre-exceptionals, diluted)</v>
          </cell>
          <cell r="C218" t="str">
            <v>EPS_FUL_DIL</v>
          </cell>
          <cell r="D218" t="str">
            <v>USD</v>
          </cell>
          <cell r="Q218">
            <v>-0.208367611244</v>
          </cell>
          <cell r="R218">
            <v>-0.228395199873</v>
          </cell>
          <cell r="S218">
            <v>-0.281952488399</v>
          </cell>
          <cell r="T218">
            <v>3.1582643595000001E-2</v>
          </cell>
          <cell r="U218">
            <v>-0.68713265592200001</v>
          </cell>
          <cell r="V218">
            <v>-0.44666088143400001</v>
          </cell>
          <cell r="W218">
            <v>-0.49581517868800001</v>
          </cell>
          <cell r="X218">
            <v>-0.40366104288900001</v>
          </cell>
          <cell r="Y218">
            <v>-0.265603968887</v>
          </cell>
          <cell r="Z218">
            <v>-1.611741071897</v>
          </cell>
          <cell r="AA218">
            <v>-0.17843657375700001</v>
          </cell>
          <cell r="AB218">
            <v>-0.188767976851</v>
          </cell>
          <cell r="AC218">
            <v>-0.199858463446</v>
          </cell>
          <cell r="AD218">
            <v>-0.35590257706400003</v>
          </cell>
          <cell r="AE218">
            <v>-0.92296559111800003</v>
          </cell>
          <cell r="AF218">
            <v>-0.28219563687499999</v>
          </cell>
          <cell r="AG218">
            <v>-0.24409356725100001</v>
          </cell>
          <cell r="AH218">
            <v>-0.25185026279099998</v>
          </cell>
          <cell r="AI218">
            <v>-0.32420222991199998</v>
          </cell>
          <cell r="AJ218">
            <v>-1.109493808386</v>
          </cell>
          <cell r="AK218">
            <v>-0.2575243894</v>
          </cell>
          <cell r="AL218">
            <v>-7.1244635193000005E-2</v>
          </cell>
          <cell r="AM218">
            <v>-5.5479195302000003E-2</v>
          </cell>
          <cell r="AN218">
            <v>-6.2678766179000006E-2</v>
          </cell>
          <cell r="AO218">
            <v>-0.32229308959399999</v>
          </cell>
          <cell r="AP218">
            <v>-9.9789405474999995E-2</v>
          </cell>
          <cell r="AQ218">
            <v>-9.3603681450000004E-2</v>
          </cell>
          <cell r="AR218">
            <v>-7.1148057333000003E-2</v>
          </cell>
          <cell r="AS218">
            <v>-5.6768212970000002E-2</v>
          </cell>
          <cell r="AT218">
            <v>-0.32074716210499998</v>
          </cell>
          <cell r="AU218">
            <v>-0.10484664750600001</v>
          </cell>
          <cell r="AV218">
            <v>-6.9008660294000004E-2</v>
          </cell>
          <cell r="AW218">
            <v>-3.7346732888E-2</v>
          </cell>
          <cell r="AX218">
            <v>-3.2710549008000002E-2</v>
          </cell>
          <cell r="AY218">
            <v>-0.24286269933900001</v>
          </cell>
          <cell r="AZ218">
            <v>-9.5891969805999996E-2</v>
          </cell>
          <cell r="BA218">
            <v>-0.110156587778</v>
          </cell>
          <cell r="BB218">
            <v>-4.1313341194999999E-2</v>
          </cell>
          <cell r="BC218">
            <v>-7.1990309355000004E-2</v>
          </cell>
          <cell r="BD218">
            <v>-0.31897992526000002</v>
          </cell>
          <cell r="BE218">
            <v>-0.18134234167300001</v>
          </cell>
          <cell r="BF218">
            <v>-0.16072387797099999</v>
          </cell>
          <cell r="BG218">
            <v>-5.8127534095000002E-2</v>
          </cell>
          <cell r="BH218">
            <v>-2.2456050302E-2</v>
          </cell>
          <cell r="BI218">
            <v>-0.421388814532</v>
          </cell>
          <cell r="BJ218">
            <v>-4.5597971800000001E-3</v>
          </cell>
          <cell r="BK218">
            <v>-1.320597706E-3</v>
          </cell>
          <cell r="BL218">
            <v>-1.9958427482999998E-2</v>
          </cell>
          <cell r="BM218">
            <v>3.3821748403999999E-2</v>
          </cell>
          <cell r="BN218">
            <v>1.0747674941999999E-2</v>
          </cell>
          <cell r="BO218">
            <v>6.2719486697999996E-2</v>
          </cell>
          <cell r="BP218">
            <v>5.4996724629000002E-2</v>
          </cell>
          <cell r="BQ218">
            <v>8.8248590443E-2</v>
          </cell>
          <cell r="BR218">
            <v>0.13344094708000001</v>
          </cell>
          <cell r="BS218">
            <v>0.34032408777700002</v>
          </cell>
          <cell r="BT218">
            <v>0.14080290483800001</v>
          </cell>
          <cell r="BU218">
            <v>0.137240107557</v>
          </cell>
          <cell r="BV218">
            <v>0.17443550128599999</v>
          </cell>
          <cell r="BW218">
            <v>0.23629625072400001</v>
          </cell>
          <cell r="BX218">
            <v>0.68998582504299999</v>
          </cell>
        </row>
        <row r="219">
          <cell r="B219" t="str">
            <v>EPS (post-exceptionals, basic)</v>
          </cell>
          <cell r="C219" t="str">
            <v>EPS_POST_BASIC</v>
          </cell>
          <cell r="D219" t="str">
            <v>USD</v>
          </cell>
          <cell r="Q219">
            <v>-0.20920603918200001</v>
          </cell>
          <cell r="R219">
            <v>-0.22923362781000001</v>
          </cell>
          <cell r="S219">
            <v>-0.28279091633699999</v>
          </cell>
          <cell r="T219">
            <v>7.4062630760000003E-3</v>
          </cell>
          <cell r="U219">
            <v>-0.71382432025200004</v>
          </cell>
          <cell r="V219">
            <v>-0.45292441785900001</v>
          </cell>
          <cell r="W219">
            <v>-0.50211254485000001</v>
          </cell>
          <cell r="X219">
            <v>-0.41063383172899998</v>
          </cell>
          <cell r="Y219">
            <v>-0.276071391088</v>
          </cell>
          <cell r="Z219">
            <v>-1.6417421855250001</v>
          </cell>
          <cell r="AA219">
            <v>-0.185995059643</v>
          </cell>
          <cell r="AB219">
            <v>-0.199470027164</v>
          </cell>
          <cell r="AC219">
            <v>-0.206878961852</v>
          </cell>
          <cell r="AD219">
            <v>-0.37123588756300002</v>
          </cell>
          <cell r="AE219">
            <v>-0.96357993622299998</v>
          </cell>
          <cell r="AF219">
            <v>-0.44768942059599998</v>
          </cell>
          <cell r="AG219">
            <v>-0.63578947368399996</v>
          </cell>
          <cell r="AH219">
            <v>-2.3819585970179999</v>
          </cell>
          <cell r="AI219">
            <v>-1.625336409073</v>
          </cell>
          <cell r="AJ219">
            <v>-5.2541820551810003</v>
          </cell>
          <cell r="AK219">
            <v>-3.2929495606449999</v>
          </cell>
          <cell r="AL219">
            <v>-0.14810007327499999</v>
          </cell>
          <cell r="AM219">
            <v>-8.9070765129999993E-2</v>
          </cell>
          <cell r="AN219">
            <v>-0.101981603803</v>
          </cell>
          <cell r="AO219">
            <v>-1.604560064283</v>
          </cell>
          <cell r="AP219">
            <v>-0.164263729143</v>
          </cell>
          <cell r="AQ219">
            <v>-0.165464300786</v>
          </cell>
          <cell r="AR219">
            <v>-0.15204433546599999</v>
          </cell>
          <cell r="AS219">
            <v>-0.14691201521200001</v>
          </cell>
          <cell r="AT219">
            <v>-0.62844100982999995</v>
          </cell>
          <cell r="AU219">
            <v>-0.19555888027099999</v>
          </cell>
          <cell r="AV219">
            <v>-0.16974566496599999</v>
          </cell>
          <cell r="AW219">
            <v>-0.21445755083000001</v>
          </cell>
          <cell r="AX219">
            <v>-0.20609370508800001</v>
          </cell>
          <cell r="AY219">
            <v>-0.78619214313499997</v>
          </cell>
          <cell r="AZ219">
            <v>-0.29947274589400003</v>
          </cell>
          <cell r="BA219">
            <v>-0.31264920954199998</v>
          </cell>
          <cell r="BB219">
            <v>-0.26789090432599999</v>
          </cell>
          <cell r="BC219">
            <v>-0.33853894893800002</v>
          </cell>
          <cell r="BD219">
            <v>-1.218737676288</v>
          </cell>
          <cell r="BE219">
            <v>-0.43176924790299998</v>
          </cell>
          <cell r="BF219">
            <v>-0.43088150851099999</v>
          </cell>
          <cell r="BG219">
            <v>-0.37134168816800001</v>
          </cell>
          <cell r="BH219">
            <v>-0.34541988231199999</v>
          </cell>
          <cell r="BI219">
            <v>-1.578703490036</v>
          </cell>
          <cell r="BJ219">
            <v>-0.332737519835</v>
          </cell>
          <cell r="BK219">
            <v>-0.31817359528200001</v>
          </cell>
          <cell r="BL219">
            <v>-0.28242707919900001</v>
          </cell>
          <cell r="BM219">
            <v>-0.21932164738599999</v>
          </cell>
          <cell r="BN219">
            <v>-1.139088456678</v>
          </cell>
          <cell r="BO219">
            <v>-0.19586809399300001</v>
          </cell>
          <cell r="BP219">
            <v>-0.195577287312</v>
          </cell>
          <cell r="BQ219">
            <v>-0.20618779792200001</v>
          </cell>
          <cell r="BR219">
            <v>-0.15733220475500001</v>
          </cell>
          <cell r="BS219">
            <v>-0.75457176288299999</v>
          </cell>
          <cell r="BT219">
            <v>-0.15713634404599999</v>
          </cell>
          <cell r="BU219">
            <v>-0.14860871820900001</v>
          </cell>
          <cell r="BV219">
            <v>-0.162601130595</v>
          </cell>
          <cell r="BW219">
            <v>-9.5836064304999996E-2</v>
          </cell>
          <cell r="BX219">
            <v>-0.56354586020999997</v>
          </cell>
        </row>
        <row r="220">
          <cell r="B220" t="str">
            <v>EPS (post-exceptionals, diluted)</v>
          </cell>
          <cell r="C220" t="str">
            <v>FULLY_DIL_EPS</v>
          </cell>
          <cell r="D220" t="str">
            <v>USD</v>
          </cell>
          <cell r="Q220">
            <v>-0.20920603918200001</v>
          </cell>
          <cell r="R220">
            <v>-0.22923362781000001</v>
          </cell>
          <cell r="S220">
            <v>-0.28279091633699999</v>
          </cell>
          <cell r="T220">
            <v>7.4062630760000003E-3</v>
          </cell>
          <cell r="U220">
            <v>-0.71382432025200004</v>
          </cell>
          <cell r="V220">
            <v>-0.45292441785900001</v>
          </cell>
          <cell r="W220">
            <v>-0.50211254485000001</v>
          </cell>
          <cell r="X220">
            <v>-0.41063383172899998</v>
          </cell>
          <cell r="Y220">
            <v>-0.276071391088</v>
          </cell>
          <cell r="Z220">
            <v>-1.6417421855250001</v>
          </cell>
          <cell r="AA220">
            <v>-0.185995059643</v>
          </cell>
          <cell r="AB220">
            <v>-0.199470027164</v>
          </cell>
          <cell r="AC220">
            <v>-0.206878961852</v>
          </cell>
          <cell r="AD220">
            <v>-0.37123588756300002</v>
          </cell>
          <cell r="AE220">
            <v>-0.96357993622299998</v>
          </cell>
          <cell r="AF220">
            <v>-0.44768942059599998</v>
          </cell>
          <cell r="AG220">
            <v>-0.63578947368399996</v>
          </cell>
          <cell r="AH220">
            <v>-2.3819585970179999</v>
          </cell>
          <cell r="AI220">
            <v>-1.625336409073</v>
          </cell>
          <cell r="AJ220">
            <v>-5.2541820551810003</v>
          </cell>
          <cell r="AK220">
            <v>-3.2929495606449999</v>
          </cell>
          <cell r="AL220">
            <v>-0.14810007327499999</v>
          </cell>
          <cell r="AM220">
            <v>-8.9070765129999993E-2</v>
          </cell>
          <cell r="AN220">
            <v>-0.101981603803</v>
          </cell>
          <cell r="AO220">
            <v>-1.604560064283</v>
          </cell>
          <cell r="AP220">
            <v>-0.164263729143</v>
          </cell>
          <cell r="AQ220">
            <v>-0.165464300786</v>
          </cell>
          <cell r="AR220">
            <v>-0.15204433546599999</v>
          </cell>
          <cell r="AS220">
            <v>-0.14691201521200001</v>
          </cell>
          <cell r="AT220">
            <v>-0.62844100982999995</v>
          </cell>
          <cell r="AU220">
            <v>-0.19555888027099999</v>
          </cell>
          <cell r="AV220">
            <v>-0.16974566496599999</v>
          </cell>
          <cell r="AW220">
            <v>-0.21445755083000001</v>
          </cell>
          <cell r="AX220">
            <v>-0.20609370508800001</v>
          </cell>
          <cell r="AY220">
            <v>-0.78619214313499997</v>
          </cell>
          <cell r="AZ220">
            <v>-0.29947274589400003</v>
          </cell>
          <cell r="BA220">
            <v>-0.31264920954199998</v>
          </cell>
          <cell r="BB220">
            <v>-0.26789090432599999</v>
          </cell>
          <cell r="BC220">
            <v>-0.33853894893800002</v>
          </cell>
          <cell r="BD220">
            <v>-1.218737676288</v>
          </cell>
          <cell r="BE220">
            <v>-0.43176924790299998</v>
          </cell>
          <cell r="BF220">
            <v>-0.43088150851099999</v>
          </cell>
          <cell r="BG220">
            <v>-0.37134168816800001</v>
          </cell>
          <cell r="BH220">
            <v>-0.34541988231199999</v>
          </cell>
          <cell r="BI220">
            <v>-1.578703490036</v>
          </cell>
          <cell r="BJ220">
            <v>-0.332737519835</v>
          </cell>
          <cell r="BK220">
            <v>-0.31817359528200001</v>
          </cell>
          <cell r="BL220">
            <v>-0.28242707919900001</v>
          </cell>
          <cell r="BM220">
            <v>-0.21932164738599999</v>
          </cell>
          <cell r="BN220">
            <v>-1.139088456678</v>
          </cell>
          <cell r="BO220">
            <v>-0.19586809399300001</v>
          </cell>
          <cell r="BP220">
            <v>-0.195577287312</v>
          </cell>
          <cell r="BQ220">
            <v>-0.20618779792200001</v>
          </cell>
          <cell r="BR220">
            <v>-0.15733220475500001</v>
          </cell>
          <cell r="BS220">
            <v>-0.75457176288299999</v>
          </cell>
          <cell r="BT220">
            <v>-0.15713634404599999</v>
          </cell>
          <cell r="BU220">
            <v>-0.14860871820900001</v>
          </cell>
          <cell r="BV220">
            <v>-0.162601130595</v>
          </cell>
          <cell r="BW220">
            <v>-9.5836064304999996E-2</v>
          </cell>
          <cell r="BX220">
            <v>-0.56354586020999997</v>
          </cell>
        </row>
        <row r="221">
          <cell r="B221" t="str">
            <v>Common dividends paid</v>
          </cell>
          <cell r="C221" t="str">
            <v>COMMON_DIV_PAID</v>
          </cell>
          <cell r="D221" t="str">
            <v>USD</v>
          </cell>
          <cell r="U221">
            <v>0</v>
          </cell>
          <cell r="Z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</row>
        <row r="222">
          <cell r="B222" t="str">
            <v>DPS, dividend per share</v>
          </cell>
          <cell r="C222" t="str">
            <v>DPS</v>
          </cell>
          <cell r="D222" t="str">
            <v>USD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</row>
        <row r="223">
          <cell r="B223" t="str">
            <v>Weighted average shares outstanding, basic</v>
          </cell>
          <cell r="C223" t="str">
            <v>SH</v>
          </cell>
          <cell r="Q223">
            <v>8.5619999999999994</v>
          </cell>
          <cell r="R223">
            <v>8.5619999999999994</v>
          </cell>
          <cell r="S223">
            <v>8.5619999999999994</v>
          </cell>
          <cell r="T223">
            <v>8.5619999999999994</v>
          </cell>
          <cell r="U223">
            <v>8.5619999999999994</v>
          </cell>
          <cell r="V223">
            <v>8.3870000000000005</v>
          </cell>
          <cell r="W223">
            <v>8.3870000000000005</v>
          </cell>
          <cell r="X223">
            <v>8.3870000000000005</v>
          </cell>
          <cell r="Y223">
            <v>8.3870000000000005</v>
          </cell>
          <cell r="Z223">
            <v>8.3870000000000005</v>
          </cell>
          <cell r="AA223">
            <v>8.4670000000000005</v>
          </cell>
          <cell r="AB223">
            <v>8.4670000000000005</v>
          </cell>
          <cell r="AC223">
            <v>8.4670000000000005</v>
          </cell>
          <cell r="AD223">
            <v>8.4670000000000005</v>
          </cell>
          <cell r="AE223">
            <v>8.4670000000000005</v>
          </cell>
          <cell r="AF223">
            <v>8.5259999999999998</v>
          </cell>
          <cell r="AG223">
            <v>8.5500000000000007</v>
          </cell>
          <cell r="AH223">
            <v>9.3230000000000004</v>
          </cell>
          <cell r="AI223">
            <v>10.404</v>
          </cell>
          <cell r="AJ223">
            <v>9.2059999999999995</v>
          </cell>
          <cell r="AK223">
            <v>14.452999999999999</v>
          </cell>
          <cell r="AL223">
            <v>47.765000000000001</v>
          </cell>
          <cell r="AM223">
            <v>48.018000000000001</v>
          </cell>
          <cell r="AN223">
            <v>48.597000000000001</v>
          </cell>
          <cell r="AO223">
            <v>39.823999999999998</v>
          </cell>
          <cell r="AP223">
            <v>49.384</v>
          </cell>
          <cell r="AQ223">
            <v>49.762999999999998</v>
          </cell>
          <cell r="AR223">
            <v>50.162999999999997</v>
          </cell>
          <cell r="AS223">
            <v>50.485999999999997</v>
          </cell>
          <cell r="AT223">
            <v>49.948999999999998</v>
          </cell>
          <cell r="AU223">
            <v>50.798000000000002</v>
          </cell>
          <cell r="AV223">
            <v>51.152999999999999</v>
          </cell>
          <cell r="AW223">
            <v>51.543999999999997</v>
          </cell>
          <cell r="AX223">
            <v>52.185000000000002</v>
          </cell>
          <cell r="AY223">
            <v>51.42</v>
          </cell>
          <cell r="AZ223">
            <v>52.725999999999999</v>
          </cell>
          <cell r="BA223">
            <v>53.197000000000003</v>
          </cell>
          <cell r="BB223">
            <v>53.420999999999999</v>
          </cell>
          <cell r="BC223">
            <v>53.66</v>
          </cell>
          <cell r="BD223">
            <v>53.250999999999998</v>
          </cell>
          <cell r="BE223">
            <v>53.875999999999998</v>
          </cell>
          <cell r="BF223">
            <v>53.987000000000002</v>
          </cell>
          <cell r="BG223">
            <v>54.26</v>
          </cell>
          <cell r="BH223">
            <v>54.551000000000002</v>
          </cell>
          <cell r="BI223">
            <v>54.168500000000002</v>
          </cell>
          <cell r="BJ223">
            <v>54.826999999999998</v>
          </cell>
          <cell r="BK223">
            <v>55.277999999999999</v>
          </cell>
          <cell r="BL223">
            <v>63.569699999999997</v>
          </cell>
          <cell r="BM223">
            <v>66.112487999999999</v>
          </cell>
          <cell r="BN223">
            <v>59.946796999999997</v>
          </cell>
          <cell r="BO223">
            <v>66.608331660000005</v>
          </cell>
          <cell r="BP223">
            <v>67.107894147449997</v>
          </cell>
          <cell r="BQ223">
            <v>67.611203353555993</v>
          </cell>
          <cell r="BR223">
            <v>68.118287378708004</v>
          </cell>
          <cell r="BS223">
            <v>67.361429134928002</v>
          </cell>
          <cell r="BT223">
            <v>68.629174534048005</v>
          </cell>
          <cell r="BU223">
            <v>69.143893343052994</v>
          </cell>
          <cell r="BV223">
            <v>69.662472543126</v>
          </cell>
          <cell r="BW223">
            <v>70.184941087200002</v>
          </cell>
          <cell r="BX223">
            <v>69.405120376856999</v>
          </cell>
        </row>
        <row r="224">
          <cell r="B224" t="str">
            <v>Diluted average shares outstanding (mn)</v>
          </cell>
          <cell r="C224" t="str">
            <v>DILUTE_SHARES</v>
          </cell>
          <cell r="Q224">
            <v>8.5619999999999994</v>
          </cell>
          <cell r="R224">
            <v>8.5619999999999994</v>
          </cell>
          <cell r="S224">
            <v>8.5619999999999994</v>
          </cell>
          <cell r="T224">
            <v>8.5619999999999994</v>
          </cell>
          <cell r="U224">
            <v>8.5619999999999994</v>
          </cell>
          <cell r="V224">
            <v>8.3870000000000005</v>
          </cell>
          <cell r="W224">
            <v>8.3870000000000005</v>
          </cell>
          <cell r="X224">
            <v>8.3870000000000005</v>
          </cell>
          <cell r="Y224">
            <v>8.3870000000000005</v>
          </cell>
          <cell r="Z224">
            <v>8.3870000000000005</v>
          </cell>
          <cell r="AA224">
            <v>8.4670000000000005</v>
          </cell>
          <cell r="AB224">
            <v>8.4670000000000005</v>
          </cell>
          <cell r="AC224">
            <v>8.4670000000000005</v>
          </cell>
          <cell r="AD224">
            <v>8.4670000000000005</v>
          </cell>
          <cell r="AE224">
            <v>8.4670000000000005</v>
          </cell>
          <cell r="AF224">
            <v>8.5259999999999998</v>
          </cell>
          <cell r="AG224">
            <v>8.5500000000000007</v>
          </cell>
          <cell r="AH224">
            <v>9.3230000000000004</v>
          </cell>
          <cell r="AI224">
            <v>10.404</v>
          </cell>
          <cell r="AJ224">
            <v>9.2059999999999995</v>
          </cell>
          <cell r="AK224">
            <v>14.452999999999999</v>
          </cell>
          <cell r="AL224">
            <v>47.765000000000001</v>
          </cell>
          <cell r="AM224">
            <v>48.018000000000001</v>
          </cell>
          <cell r="AN224">
            <v>48.597000000000001</v>
          </cell>
          <cell r="AO224">
            <v>39.823999999999998</v>
          </cell>
          <cell r="AP224">
            <v>49.384</v>
          </cell>
          <cell r="AQ224">
            <v>49.762999999999998</v>
          </cell>
          <cell r="AR224">
            <v>50.162999999999997</v>
          </cell>
          <cell r="AS224">
            <v>50.485999999999997</v>
          </cell>
          <cell r="AT224">
            <v>49.948999999999998</v>
          </cell>
          <cell r="AU224">
            <v>50.798000000000002</v>
          </cell>
          <cell r="AV224">
            <v>51.152999999999999</v>
          </cell>
          <cell r="AW224">
            <v>51.543999999999997</v>
          </cell>
          <cell r="AX224">
            <v>52.185000000000002</v>
          </cell>
          <cell r="AY224">
            <v>51.42</v>
          </cell>
          <cell r="AZ224">
            <v>52.725999999999999</v>
          </cell>
          <cell r="BA224">
            <v>53.197000000000003</v>
          </cell>
          <cell r="BB224">
            <v>53.420999999999999</v>
          </cell>
          <cell r="BC224">
            <v>53.66</v>
          </cell>
          <cell r="BD224">
            <v>53.250999999999998</v>
          </cell>
          <cell r="BE224">
            <v>53.875999999999998</v>
          </cell>
          <cell r="BF224">
            <v>53.987000000000002</v>
          </cell>
          <cell r="BG224">
            <v>54.26</v>
          </cell>
          <cell r="BH224">
            <v>54.551000000000002</v>
          </cell>
          <cell r="BI224">
            <v>54.168500000000002</v>
          </cell>
          <cell r="BJ224">
            <v>54.826999999999998</v>
          </cell>
          <cell r="BK224">
            <v>55.277999999999999</v>
          </cell>
          <cell r="BL224">
            <v>63.569699999999997</v>
          </cell>
          <cell r="BM224">
            <v>66.112487999999999</v>
          </cell>
          <cell r="BN224">
            <v>59.946796999999997</v>
          </cell>
          <cell r="BO224">
            <v>66.608331660000005</v>
          </cell>
          <cell r="BP224">
            <v>67.107894147449997</v>
          </cell>
          <cell r="BQ224">
            <v>67.611203353555993</v>
          </cell>
          <cell r="BR224">
            <v>68.118287378708004</v>
          </cell>
          <cell r="BS224">
            <v>67.361429134928002</v>
          </cell>
          <cell r="BT224">
            <v>68.629174534048005</v>
          </cell>
          <cell r="BU224">
            <v>69.143893343052994</v>
          </cell>
          <cell r="BV224">
            <v>69.662472543126</v>
          </cell>
          <cell r="BW224">
            <v>70.184941087200002</v>
          </cell>
          <cell r="BX224">
            <v>69.405120376856999</v>
          </cell>
        </row>
        <row r="225">
          <cell r="B225" t="str">
            <v>Period-end shares outstanding</v>
          </cell>
          <cell r="C225" t="str">
            <v>NON_OP_ADD</v>
          </cell>
          <cell r="Q225">
            <v>8.5619999999999994</v>
          </cell>
          <cell r="R225">
            <v>8.5619999999999994</v>
          </cell>
          <cell r="S225">
            <v>8.5619999999999994</v>
          </cell>
          <cell r="T225">
            <v>8.5619999999999994</v>
          </cell>
          <cell r="U225">
            <v>8.5619999999999994</v>
          </cell>
          <cell r="V225">
            <v>8.3870000000000005</v>
          </cell>
          <cell r="W225">
            <v>8.3870000000000005</v>
          </cell>
          <cell r="X225">
            <v>8.3870000000000005</v>
          </cell>
          <cell r="Y225">
            <v>8.3870000000000005</v>
          </cell>
          <cell r="Z225">
            <v>8.3870000000000005</v>
          </cell>
          <cell r="AA225">
            <v>8.4670000000000005</v>
          </cell>
          <cell r="AB225">
            <v>8.4670000000000005</v>
          </cell>
          <cell r="AC225">
            <v>8.4670000000000005</v>
          </cell>
          <cell r="AD225">
            <v>8.4670000000000005</v>
          </cell>
          <cell r="AE225">
            <v>8.4670000000000005</v>
          </cell>
          <cell r="AF225">
            <v>8.5259999999999998</v>
          </cell>
          <cell r="AG225">
            <v>8.5500000000000007</v>
          </cell>
          <cell r="AH225">
            <v>9.3230000000000004</v>
          </cell>
          <cell r="AI225">
            <v>10.404</v>
          </cell>
          <cell r="AJ225">
            <v>9.2059999999999995</v>
          </cell>
          <cell r="AK225">
            <v>14.452999999999999</v>
          </cell>
          <cell r="AL225">
            <v>47.765000000000001</v>
          </cell>
          <cell r="AM225">
            <v>48.018000000000001</v>
          </cell>
          <cell r="AN225">
            <v>48.597000000000001</v>
          </cell>
          <cell r="AO225">
            <v>39.823999999999998</v>
          </cell>
          <cell r="AP225">
            <v>49.384</v>
          </cell>
          <cell r="AQ225">
            <v>49.762999999999998</v>
          </cell>
          <cell r="AR225">
            <v>50.162999999999997</v>
          </cell>
          <cell r="AS225">
            <v>50.485999999999997</v>
          </cell>
          <cell r="AT225">
            <v>49.948999999999998</v>
          </cell>
          <cell r="AU225">
            <v>50.798000000000002</v>
          </cell>
          <cell r="AV225">
            <v>51.152999999999999</v>
          </cell>
          <cell r="AW225">
            <v>51.543999999999997</v>
          </cell>
          <cell r="AX225">
            <v>52.185000000000002</v>
          </cell>
          <cell r="AY225">
            <v>51.42</v>
          </cell>
          <cell r="AZ225">
            <v>52.725999999999999</v>
          </cell>
          <cell r="BA225">
            <v>53.197000000000003</v>
          </cell>
          <cell r="BB225">
            <v>53.420999999999999</v>
          </cell>
          <cell r="BC225">
            <v>53.66</v>
          </cell>
          <cell r="BD225">
            <v>53.250999999999998</v>
          </cell>
          <cell r="BE225">
            <v>53.875999999999998</v>
          </cell>
          <cell r="BF225">
            <v>53.987000000000002</v>
          </cell>
          <cell r="BG225">
            <v>54.26</v>
          </cell>
          <cell r="BH225">
            <v>54.551000000000002</v>
          </cell>
          <cell r="BI225">
            <v>54.168500000000002</v>
          </cell>
          <cell r="BJ225">
            <v>54.826999999999998</v>
          </cell>
          <cell r="BK225">
            <v>55.277999999999999</v>
          </cell>
          <cell r="BL225">
            <v>63.569699999999997</v>
          </cell>
          <cell r="BM225">
            <v>66.112487999999999</v>
          </cell>
          <cell r="BN225">
            <v>59.946796999999997</v>
          </cell>
          <cell r="BO225">
            <v>66.608331660000005</v>
          </cell>
          <cell r="BP225">
            <v>67.107894147449997</v>
          </cell>
          <cell r="BQ225">
            <v>67.611203353555993</v>
          </cell>
          <cell r="BR225">
            <v>68.118287378708004</v>
          </cell>
          <cell r="BS225">
            <v>67.361429134928002</v>
          </cell>
          <cell r="BT225">
            <v>68.629174534048005</v>
          </cell>
          <cell r="BU225">
            <v>69.143893343052994</v>
          </cell>
          <cell r="BV225">
            <v>69.662472543126</v>
          </cell>
          <cell r="BW225">
            <v>70.184941087200002</v>
          </cell>
          <cell r="BX225">
            <v>69.405120376856999</v>
          </cell>
        </row>
        <row r="226">
          <cell r="A226" t="str">
            <v>Additional Income Statement Items</v>
          </cell>
        </row>
        <row r="227">
          <cell r="B227" t="str">
            <v>Marginal tax rate</v>
          </cell>
          <cell r="C227" t="str">
            <v>MARGIN_TAX_RATE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0.51200923416199995</v>
          </cell>
          <cell r="BO227">
            <v>0.15</v>
          </cell>
          <cell r="BP227">
            <v>0.15</v>
          </cell>
          <cell r="BQ227">
            <v>0.15</v>
          </cell>
          <cell r="BR227">
            <v>0.15</v>
          </cell>
          <cell r="BS227">
            <v>0.15</v>
          </cell>
          <cell r="BT227">
            <v>0.2</v>
          </cell>
          <cell r="BU227">
            <v>0.2</v>
          </cell>
          <cell r="BV227">
            <v>0.2</v>
          </cell>
          <cell r="BW227">
            <v>0.2</v>
          </cell>
          <cell r="BX227">
            <v>0.2</v>
          </cell>
        </row>
        <row r="228">
          <cell r="A228" t="str">
            <v>ESO</v>
          </cell>
        </row>
        <row r="229">
          <cell r="B229" t="str">
            <v>Fair value of grant</v>
          </cell>
          <cell r="C229" t="str">
            <v>FV_GRANT</v>
          </cell>
          <cell r="D229" t="str">
            <v>USD</v>
          </cell>
        </row>
        <row r="230">
          <cell r="B230" t="str">
            <v>ESO expense (post-tax)</v>
          </cell>
          <cell r="C230" t="str">
            <v>ESO_POST_TAX</v>
          </cell>
          <cell r="D230" t="str">
            <v>USD</v>
          </cell>
        </row>
        <row r="231">
          <cell r="B231" t="str">
            <v>EPS (excl. ESO expense, basic)</v>
          </cell>
          <cell r="C231" t="str">
            <v>EPS_EX_ESO_B</v>
          </cell>
          <cell r="D231" t="str">
            <v>USD</v>
          </cell>
        </row>
        <row r="232">
          <cell r="B232" t="str">
            <v>EPS (excl. ESO expense, diluted)</v>
          </cell>
          <cell r="C232" t="str">
            <v>EPS_EX_ESO_D</v>
          </cell>
          <cell r="D232" t="str">
            <v>USD</v>
          </cell>
        </row>
        <row r="233">
          <cell r="B233" t="str">
            <v>Year that ESO expense takes effect</v>
          </cell>
          <cell r="C233" t="str">
            <v>ESO_YEAR</v>
          </cell>
        </row>
        <row r="234">
          <cell r="A234" t="str">
            <v>Balance Sheet</v>
          </cell>
        </row>
        <row r="235">
          <cell r="B235" t="str">
            <v>BVPS, book value per share</v>
          </cell>
          <cell r="C235" t="str">
            <v>BVPS</v>
          </cell>
          <cell r="D235" t="str">
            <v>USD</v>
          </cell>
          <cell r="U235">
            <v>-0.187011455267</v>
          </cell>
          <cell r="Z235">
            <v>-1.3640157386430001</v>
          </cell>
          <cell r="AE235">
            <v>-1.3610487776069999</v>
          </cell>
          <cell r="AF235">
            <v>-1.7871386347639999</v>
          </cell>
          <cell r="AG235">
            <v>-2.4005847953220001</v>
          </cell>
          <cell r="AH235">
            <v>-1.29593478494</v>
          </cell>
          <cell r="AI235">
            <v>-5.3000768935030003</v>
          </cell>
          <cell r="AJ235">
            <v>-5.9897892678689999</v>
          </cell>
          <cell r="AK235">
            <v>4.8913028437000001</v>
          </cell>
          <cell r="AL235">
            <v>1.414341044698</v>
          </cell>
          <cell r="AM235">
            <v>1.3507642967219999</v>
          </cell>
          <cell r="AN235">
            <v>1.285264522501</v>
          </cell>
          <cell r="AO235">
            <v>1.5684009642429999</v>
          </cell>
          <cell r="AP235">
            <v>1.162157783898</v>
          </cell>
          <cell r="AQ235">
            <v>1.0594015634109999</v>
          </cell>
          <cell r="AR235">
            <v>0.98189900922999995</v>
          </cell>
          <cell r="AS235">
            <v>0.92397892484999999</v>
          </cell>
          <cell r="AT235">
            <v>0.93391259084300005</v>
          </cell>
          <cell r="AU235">
            <v>0.85373439899199999</v>
          </cell>
          <cell r="AV235">
            <v>1.0350712568180001</v>
          </cell>
          <cell r="AW235">
            <v>1.022582647835</v>
          </cell>
          <cell r="AX235">
            <v>1.013605442177</v>
          </cell>
          <cell r="AY235">
            <v>1.0286853364449999</v>
          </cell>
          <cell r="AZ235">
            <v>0.96373705572199997</v>
          </cell>
          <cell r="BA235">
            <v>0.82961445194299999</v>
          </cell>
          <cell r="BB235">
            <v>0.775855936804</v>
          </cell>
          <cell r="BC235">
            <v>0.66161013790500001</v>
          </cell>
          <cell r="BD235">
            <v>0.66669170531999999</v>
          </cell>
          <cell r="BE235">
            <v>0.41706882470899997</v>
          </cell>
          <cell r="BF235">
            <v>0.22494304184300001</v>
          </cell>
          <cell r="BG235">
            <v>0.18626981201600001</v>
          </cell>
          <cell r="BH235">
            <v>0.143388755477</v>
          </cell>
          <cell r="BI235">
            <v>0.144401266419</v>
          </cell>
          <cell r="BJ235">
            <v>0.132908968209</v>
          </cell>
          <cell r="BK235">
            <v>0.26068236911600001</v>
          </cell>
          <cell r="BL235">
            <v>0.17343480860300001</v>
          </cell>
          <cell r="BM235">
            <v>0.17366142214999999</v>
          </cell>
          <cell r="BN235">
            <v>0.19152297140999999</v>
          </cell>
          <cell r="BO235">
            <v>0.21713791201499999</v>
          </cell>
          <cell r="BP235">
            <v>0.25270161804000002</v>
          </cell>
          <cell r="BQ235">
            <v>0.32403767410899997</v>
          </cell>
          <cell r="BR235">
            <v>0.44277979556399999</v>
          </cell>
          <cell r="BS235">
            <v>0.44775477223400001</v>
          </cell>
          <cell r="BT235">
            <v>0.57214194101600002</v>
          </cell>
          <cell r="BU235">
            <v>0.69703892556299996</v>
          </cell>
          <cell r="BV235">
            <v>0.85946530176299996</v>
          </cell>
          <cell r="BW235">
            <v>1.0837886830129999</v>
          </cell>
          <cell r="BX235">
            <v>1.095965894955</v>
          </cell>
        </row>
        <row r="236">
          <cell r="A236" t="str">
            <v>Additional Balance Sheet Items</v>
          </cell>
        </row>
        <row r="237">
          <cell r="B237" t="str">
            <v>Total repurchase authorization</v>
          </cell>
          <cell r="C237" t="str">
            <v>REPUR_TOT_AUTH</v>
          </cell>
          <cell r="D237" t="str">
            <v>USD</v>
          </cell>
        </row>
        <row r="238">
          <cell r="B238" t="str">
            <v>Remaining repurchase authorization</v>
          </cell>
          <cell r="C238" t="str">
            <v>REPUR_REMAINING</v>
          </cell>
          <cell r="D238" t="str">
            <v>USD</v>
          </cell>
        </row>
        <row r="239">
          <cell r="B239" t="str">
            <v>Suspended repurchase authorization</v>
          </cell>
          <cell r="C239" t="str">
            <v>REPUR_SUSPENDED</v>
          </cell>
          <cell r="D239" t="str">
            <v>USD</v>
          </cell>
        </row>
        <row r="240">
          <cell r="B240" t="str">
            <v>Shares repurchased during period</v>
          </cell>
          <cell r="C240" t="str">
            <v>REPUR_ACTUAL</v>
          </cell>
          <cell r="D240" t="str">
            <v>USD</v>
          </cell>
        </row>
        <row r="241">
          <cell r="A241" t="str">
            <v>Cash Flow Statement</v>
          </cell>
        </row>
        <row r="242">
          <cell r="B242" t="str">
            <v>Net income (pre-preferred dividends)</v>
          </cell>
          <cell r="C242" t="str">
            <v>CF_NI_PRE_PREF</v>
          </cell>
          <cell r="D242" t="str">
            <v>USD</v>
          </cell>
          <cell r="AF242">
            <v>-3.8170000000000002</v>
          </cell>
          <cell r="AG242">
            <v>-5.4359999999999999</v>
          </cell>
          <cell r="AH242">
            <v>-22.207000000000001</v>
          </cell>
          <cell r="AI242">
            <v>-16.91</v>
          </cell>
          <cell r="AJ242">
            <v>-48.37</v>
          </cell>
          <cell r="AK242">
            <v>-47.593000000000004</v>
          </cell>
          <cell r="AL242">
            <v>-7.0739999999999998</v>
          </cell>
          <cell r="AM242">
            <v>-4.2770000000000001</v>
          </cell>
          <cell r="AN242">
            <v>-4.9560000000000004</v>
          </cell>
          <cell r="AO242">
            <v>-63.9</v>
          </cell>
          <cell r="AP242">
            <v>-8.1120000000000001</v>
          </cell>
          <cell r="AQ242">
            <v>-8.234</v>
          </cell>
          <cell r="AR242">
            <v>-7.6269999999999998</v>
          </cell>
          <cell r="AS242">
            <v>-7.4169999999999998</v>
          </cell>
          <cell r="AT242">
            <v>-31.39</v>
          </cell>
          <cell r="AU242">
            <v>-9.9339999999999993</v>
          </cell>
          <cell r="AV242">
            <v>-8.6829999999999998</v>
          </cell>
          <cell r="AW242">
            <v>-11.054</v>
          </cell>
          <cell r="AX242">
            <v>-10.755000000000001</v>
          </cell>
          <cell r="AY242">
            <v>-40.426000000000002</v>
          </cell>
          <cell r="AZ242">
            <v>-15.79</v>
          </cell>
          <cell r="BA242">
            <v>-16.632000000000001</v>
          </cell>
          <cell r="BB242">
            <v>-14.311</v>
          </cell>
          <cell r="BC242">
            <v>-18.166</v>
          </cell>
          <cell r="BD242">
            <v>-64.899000000000001</v>
          </cell>
          <cell r="BE242">
            <v>-23.262</v>
          </cell>
          <cell r="BF242">
            <v>-23.262</v>
          </cell>
          <cell r="BG242">
            <v>-20.149000000000001</v>
          </cell>
          <cell r="BH242">
            <v>-18.843</v>
          </cell>
          <cell r="BI242">
            <v>-85.516000000000005</v>
          </cell>
          <cell r="BJ242">
            <v>-18.242999999999999</v>
          </cell>
          <cell r="BK242">
            <v>-17.588000000000001</v>
          </cell>
          <cell r="BL242">
            <v>-17.953804696563001</v>
          </cell>
          <cell r="BM242">
            <v>-14.499899780963</v>
          </cell>
          <cell r="BN242">
            <v>-68.284704477524997</v>
          </cell>
          <cell r="BO242">
            <v>-13.046446966292001</v>
          </cell>
          <cell r="BP242">
            <v>-13.124779894596999</v>
          </cell>
          <cell r="BQ242">
            <v>-13.940605134325001</v>
          </cell>
          <cell r="BR242">
            <v>-10.71720033742</v>
          </cell>
          <cell r="BS242">
            <v>-50.829032332634</v>
          </cell>
          <cell r="BT242">
            <v>-10.784137581208</v>
          </cell>
          <cell r="BU242">
            <v>-10.275385361712001</v>
          </cell>
          <cell r="BV242">
            <v>-11.327196795569</v>
          </cell>
          <cell r="BW242">
            <v>-6.7262485272449997</v>
          </cell>
          <cell r="BX242">
            <v>-39.112968265733002</v>
          </cell>
        </row>
        <row r="243">
          <cell r="A243" t="str">
            <v>Other Items</v>
          </cell>
        </row>
        <row r="244">
          <cell r="B244" t="str">
            <v>Beta</v>
          </cell>
          <cell r="C244" t="str">
            <v>BETA_ANALYST</v>
          </cell>
          <cell r="E244">
            <v>1.304</v>
          </cell>
        </row>
        <row r="245">
          <cell r="B245" t="str">
            <v>Market equity risk premium</v>
          </cell>
          <cell r="C245" t="str">
            <v>MKT_EQ_RISK_PREM</v>
          </cell>
          <cell r="E245">
            <v>6.2E-2</v>
          </cell>
        </row>
        <row r="246">
          <cell r="B246" t="str">
            <v>Risk-free rate</v>
          </cell>
          <cell r="C246" t="str">
            <v>RISK_FR_RATE</v>
          </cell>
          <cell r="E246">
            <v>2.5000000000000001E-2</v>
          </cell>
        </row>
      </sheetData>
      <sheetData sheetId="2">
        <row r="1">
          <cell r="A1" t="str">
            <v>4fe9e928-f4ab-4b1a-8e70-90d1afd8c02c</v>
          </cell>
        </row>
        <row r="2">
          <cell r="A2" t="str">
            <v>M:\Hulsing\Models\[CSOD_GS new.xlsx]CSOD_Validation_Sheet</v>
          </cell>
        </row>
        <row r="3">
          <cell r="A3" t="str">
            <v>Enabled</v>
          </cell>
        </row>
        <row r="7">
          <cell r="A7" t="str">
            <v>Scalar|||208010557|||ISSR|||CURRENCY_ISO|||False|||</v>
          </cell>
          <cell r="C7" t="str">
            <v>V_KEYWORD_ISSR_208010557_CURRENCY_ISO</v>
          </cell>
        </row>
        <row r="9">
          <cell r="A9" t="str">
            <v>Scalar|||208010557|||ISSR|||MA_PROB|||False|||</v>
          </cell>
          <cell r="C9" t="str">
            <v>V_KEYWORD_ISSR_208010557_MA_PROB</v>
          </cell>
        </row>
        <row r="11">
          <cell r="A11" t="str">
            <v>Vector|||208010557|||ISSR|||SALES|||False|||</v>
          </cell>
          <cell r="C11" t="str">
            <v>V_KEYWORD_ISSR_208010557_SALES</v>
          </cell>
        </row>
        <row r="12">
          <cell r="A12" t="str">
            <v>Vector|||208010557|||ISSR|||COST_GD_SD|||False|||</v>
          </cell>
          <cell r="C12" t="str">
            <v>V_KEYWORD_ISSR_208010557_COST_GD_SD</v>
          </cell>
        </row>
        <row r="13">
          <cell r="A13" t="str">
            <v>Vector|||208010557|||ISSR|||SEL_GL_AD|||False|||</v>
          </cell>
          <cell r="C13" t="str">
            <v>V_KEYWORD_ISSR_208010557_SEL_GL_AD</v>
          </cell>
        </row>
        <row r="14">
          <cell r="A14" t="str">
            <v>Vector|||208010557|||ISSR|||OP_COST|||False|||</v>
          </cell>
          <cell r="C14" t="str">
            <v>V_KEYWORD_ISSR_208010557_OP_COST</v>
          </cell>
        </row>
        <row r="15">
          <cell r="A15" t="str">
            <v>Vector|||208010557|||ISSR|||RD_EXP|||False|||</v>
          </cell>
          <cell r="C15" t="str">
            <v>V_KEYWORD_ISSR_208010557_RD_EXP</v>
          </cell>
        </row>
        <row r="16">
          <cell r="A16" t="str">
            <v>Vector|||208010557|||ISSR|||ESO_PRE_TAX|||False|||</v>
          </cell>
          <cell r="C16" t="str">
            <v>V_KEYWORD_ISSR_208010557_ESO_PRE_TAX</v>
          </cell>
        </row>
        <row r="17">
          <cell r="A17" t="str">
            <v>Vector|||208010557|||ISSR|||OTH_OP_INC_EXP|||False|||</v>
          </cell>
          <cell r="C17" t="str">
            <v>V_KEYWORD_ISSR_208010557_OTH_OP_INC_EXP</v>
          </cell>
        </row>
        <row r="18">
          <cell r="A18" t="str">
            <v>Vector|||208010557|||ISSR|||TOT_OPS_EXP_DDA|||False|||</v>
          </cell>
          <cell r="C18" t="str">
            <v>V_KEYWORD_ISSR_208010557_TOT_OPS_EXP_DDA</v>
          </cell>
        </row>
        <row r="19">
          <cell r="A19" t="str">
            <v>Vector|||208010557|||ISSR|||TOT_OPS_EXP|||False|||</v>
          </cell>
          <cell r="C19" t="str">
            <v>V_KEYWORD_ISSR_208010557_TOT_OPS_EXP</v>
          </cell>
        </row>
        <row r="20">
          <cell r="A20" t="str">
            <v>Vector|||208010557|||ISSR|||EBITDA_CALC|||False|||</v>
          </cell>
          <cell r="C20" t="str">
            <v>V_KEYWORD_ISSR_208010557_EBITDA_CALC</v>
          </cell>
        </row>
        <row r="21">
          <cell r="A21" t="str">
            <v>Vector|||208010557|||ISSR|||DEPREC|||False|||</v>
          </cell>
          <cell r="C21" t="str">
            <v>V_KEYWORD_ISSR_208010557_DEPREC</v>
          </cell>
        </row>
        <row r="22">
          <cell r="A22" t="str">
            <v>Vector|||208010557|||ISSR|||GOODWILL_AMORT|||False|||</v>
          </cell>
          <cell r="C22" t="str">
            <v>V_KEYWORD_ISSR_208010557_GOODWILL_AMORT</v>
          </cell>
        </row>
        <row r="23">
          <cell r="A23" t="str">
            <v>Vector|||208010557|||ISSR|||EBIT|||False|||</v>
          </cell>
          <cell r="C23" t="str">
            <v>V_KEYWORD_ISSR_208010557_EBIT</v>
          </cell>
        </row>
        <row r="24">
          <cell r="A24" t="str">
            <v>Vector|||208010557|||ISSR|||INT_INC_IND|||False|||</v>
          </cell>
          <cell r="C24" t="str">
            <v>V_KEYWORD_ISSR_208010557_INT_INC_IND</v>
          </cell>
        </row>
        <row r="25">
          <cell r="A25" t="str">
            <v>Vector|||208010557|||ISSR|||INT_EXP_IND|||False|||</v>
          </cell>
          <cell r="C25" t="str">
            <v>V_KEYWORD_ISSR_208010557_INT_EXP_IND</v>
          </cell>
        </row>
        <row r="26">
          <cell r="A26" t="str">
            <v>Vector|||208010557|||ISSR|||NET_INT_EXP|||False|||</v>
          </cell>
          <cell r="C26" t="str">
            <v>V_KEYWORD_ISSR_208010557_NET_INT_EXP</v>
          </cell>
        </row>
        <row r="27">
          <cell r="A27" t="str">
            <v>Vector|||208010557|||ISSR|||ASSOCIATE|||False|||</v>
          </cell>
          <cell r="C27" t="str">
            <v>V_KEYWORD_ISSR_208010557_ASSOCIATE</v>
          </cell>
        </row>
        <row r="28">
          <cell r="A28" t="str">
            <v>Vector|||208010557|||ISSR|||PROFIT_ON_DISP|||False|||</v>
          </cell>
          <cell r="C28" t="str">
            <v>V_KEYWORD_ISSR_208010557_PROFIT_ON_DISP</v>
          </cell>
        </row>
        <row r="29">
          <cell r="A29" t="str">
            <v>Vector|||208010557|||ISSR|||OTH_COST_INC|||False|||</v>
          </cell>
          <cell r="C29" t="str">
            <v>V_KEYWORD_ISSR_208010557_OTH_COST_INC</v>
          </cell>
        </row>
        <row r="30">
          <cell r="A30" t="str">
            <v>Vector|||208010557|||ISSR|||PT_PROF|||False|||</v>
          </cell>
          <cell r="C30" t="str">
            <v>V_KEYWORD_ISSR_208010557_PT_PROF</v>
          </cell>
        </row>
        <row r="32">
          <cell r="A32" t="str">
            <v>Vector|||208010557|||ISSR|||ORG_REV_GRTH|||False|||</v>
          </cell>
          <cell r="C32" t="str">
            <v>V_KEYWORD_ISSR_208010557_ORG_REV_GRTH</v>
          </cell>
        </row>
        <row r="33">
          <cell r="A33" t="str">
            <v>Vector|||208010557|||ISSR|||LEASE_PAY|||False|||</v>
          </cell>
          <cell r="C33" t="str">
            <v>V_KEYWORD_ISSR_208010557_LEASE_PAY</v>
          </cell>
        </row>
        <row r="34">
          <cell r="A34" t="str">
            <v>Vector|||208010557|||ISSR|||LEASE_DEEM_INT|||False|||</v>
          </cell>
          <cell r="C34" t="str">
            <v>V_KEYWORD_ISSR_208010557_LEASE_DEEM_INT</v>
          </cell>
        </row>
        <row r="35">
          <cell r="A35" t="str">
            <v>Vector|||208010557|||ISSR|||LEASE_DEEM_DEPR|||False|||</v>
          </cell>
          <cell r="C35" t="str">
            <v>V_KEYWORD_ISSR_208010557_LEASE_DEEM_DEPR</v>
          </cell>
        </row>
        <row r="36">
          <cell r="A36" t="str">
            <v>Vector|||208010557|||ISSR|||NET_INT_CH|||False|||</v>
          </cell>
          <cell r="C36" t="str">
            <v>V_KEYWORD_ISSR_208010557_NET_INT_CH</v>
          </cell>
        </row>
        <row r="37">
          <cell r="A37" t="str">
            <v>Vector|||208010557|||ISSR|||ASSOCIATE_OP|||False|||</v>
          </cell>
          <cell r="C37" t="str">
            <v>V_KEYWORD_ISSR_208010557_ASSOCIATE_OP</v>
          </cell>
        </row>
        <row r="39">
          <cell r="A39" t="str">
            <v>Vector|||208010557|||ISSR|||CASH_EQ|||False|||</v>
          </cell>
          <cell r="C39" t="str">
            <v>V_KEYWORD_ISSR_208010557_CASH_EQ</v>
          </cell>
        </row>
        <row r="40">
          <cell r="A40" t="str">
            <v>Vector|||208010557|||ISSR|||DEBTORS|||False|||</v>
          </cell>
          <cell r="C40" t="str">
            <v>V_KEYWORD_ISSR_208010557_DEBTORS</v>
          </cell>
        </row>
        <row r="41">
          <cell r="A41" t="str">
            <v>Vector|||208010557|||ISSR|||STOCKS|||False|||</v>
          </cell>
          <cell r="C41" t="str">
            <v>V_KEYWORD_ISSR_208010557_STOCKS</v>
          </cell>
        </row>
        <row r="42">
          <cell r="A42" t="str">
            <v>Vector|||208010557|||ISSR|||OTH_CUR_ASS|||False|||</v>
          </cell>
          <cell r="C42" t="str">
            <v>V_KEYWORD_ISSR_208010557_OTH_CUR_ASS</v>
          </cell>
        </row>
        <row r="43">
          <cell r="A43" t="str">
            <v>Vector|||208010557|||ISSR|||CUR_ASS|||False|||</v>
          </cell>
          <cell r="C43" t="str">
            <v>V_KEYWORD_ISSR_208010557_CUR_ASS</v>
          </cell>
        </row>
        <row r="44">
          <cell r="A44" t="str">
            <v>Vector|||208010557|||ISSR|||GR_FIX_ASS|||False|||</v>
          </cell>
          <cell r="C44" t="str">
            <v>V_KEYWORD_ISSR_208010557_GR_FIX_ASS</v>
          </cell>
        </row>
        <row r="45">
          <cell r="A45" t="str">
            <v>Vector|||208010557|||ISSR|||ACC_DDA|||False|||</v>
          </cell>
          <cell r="C45" t="str">
            <v>V_KEYWORD_ISSR_208010557_ACC_DDA</v>
          </cell>
        </row>
        <row r="46">
          <cell r="A46" t="str">
            <v>Vector|||208010557|||ISSR|||NET_FIX_ASS|||False|||</v>
          </cell>
          <cell r="C46" t="str">
            <v>V_KEYWORD_ISSR_208010557_NET_FIX_ASS</v>
          </cell>
        </row>
        <row r="47">
          <cell r="A47" t="str">
            <v>Vector|||208010557|||ISSR|||GR_INTANG|||False|||</v>
          </cell>
          <cell r="C47" t="str">
            <v>V_KEYWORD_ISSR_208010557_GR_INTANG</v>
          </cell>
        </row>
        <row r="48">
          <cell r="A48" t="str">
            <v>Vector|||208010557|||ISSR|||ACC_AMORT|||False|||</v>
          </cell>
          <cell r="C48" t="str">
            <v>V_KEYWORD_ISSR_208010557_ACC_AMORT</v>
          </cell>
        </row>
        <row r="49">
          <cell r="A49" t="str">
            <v>Vector|||208010557|||ISSR|||NET_INTANG|||False|||</v>
          </cell>
          <cell r="C49" t="str">
            <v>V_KEYWORD_ISSR_208010557_NET_INTANG</v>
          </cell>
        </row>
        <row r="50">
          <cell r="A50" t="str">
            <v>Vector|||208010557|||ISSR|||FIX_ASS_INV|||False|||</v>
          </cell>
          <cell r="C50" t="str">
            <v>V_KEYWORD_ISSR_208010557_FIX_ASS_INV</v>
          </cell>
        </row>
        <row r="51">
          <cell r="A51" t="str">
            <v>Vector|||208010557|||ISSR|||INV_SECUR|||False|||</v>
          </cell>
          <cell r="C51" t="str">
            <v>V_KEYWORD_ISSR_208010557_INV_SECUR</v>
          </cell>
        </row>
        <row r="52">
          <cell r="A52" t="str">
            <v>Vector|||208010557|||ISSR|||OTH_LT_ASS|||False|||</v>
          </cell>
          <cell r="C52" t="str">
            <v>V_KEYWORD_ISSR_208010557_OTH_LT_ASS</v>
          </cell>
        </row>
        <row r="53">
          <cell r="A53" t="str">
            <v>Vector|||208010557|||ISSR|||TOT_ASSET|||False|||</v>
          </cell>
          <cell r="C53" t="str">
            <v>V_KEYWORD_ISSR_208010557_TOT_ASSET</v>
          </cell>
        </row>
        <row r="54">
          <cell r="A54" t="str">
            <v>Vector|||208010557|||ISSR|||ACC_PAY_GQ|||False|||</v>
          </cell>
          <cell r="C54" t="str">
            <v>V_KEYWORD_ISSR_208010557_ACC_PAY_GQ</v>
          </cell>
        </row>
        <row r="55">
          <cell r="A55" t="str">
            <v>Vector|||208010557|||ISSR|||SHORT_T_DEBT|||False|||</v>
          </cell>
          <cell r="C55" t="str">
            <v>V_KEYWORD_ISSR_208010557_SHORT_T_DEBT</v>
          </cell>
        </row>
        <row r="56">
          <cell r="A56" t="str">
            <v>Vector|||208010557|||ISSR|||OTH_CUR_LIABS|||False|||</v>
          </cell>
          <cell r="C56" t="str">
            <v>V_KEYWORD_ISSR_208010557_OTH_CUR_LIABS</v>
          </cell>
        </row>
        <row r="57">
          <cell r="A57" t="str">
            <v>Vector|||208010557|||ISSR|||SHORT_TERM_LIABS|||False|||</v>
          </cell>
          <cell r="C57" t="str">
            <v>V_KEYWORD_ISSR_208010557_SHORT_TERM_LIABS</v>
          </cell>
        </row>
        <row r="58">
          <cell r="A58" t="str">
            <v>Vector|||208010557|||ISSR|||TOT_DEF_REV|||False|||</v>
          </cell>
          <cell r="C58" t="str">
            <v>V_KEYWORD_ISSR_208010557_TOT_DEF_REV</v>
          </cell>
        </row>
        <row r="59">
          <cell r="A59" t="str">
            <v>Vector|||208010557|||ISSR|||LT_DEBT|||False|||</v>
          </cell>
          <cell r="C59" t="str">
            <v>V_KEYWORD_ISSR_208010557_LT_DEBT</v>
          </cell>
        </row>
        <row r="60">
          <cell r="A60" t="str">
            <v>Vector|||208010557|||ISSR|||OTH_LT_CRED_GQ|||False|||</v>
          </cell>
          <cell r="C60" t="str">
            <v>V_KEYWORD_ISSR_208010557_OTH_LT_CRED_GQ</v>
          </cell>
        </row>
        <row r="61">
          <cell r="A61" t="str">
            <v>Vector|||208010557|||ISSR|||TOT_LT_LIAB|||False|||</v>
          </cell>
          <cell r="C61" t="str">
            <v>V_KEYWORD_ISSR_208010557_TOT_LT_LIAB</v>
          </cell>
        </row>
        <row r="62">
          <cell r="A62" t="str">
            <v>Vector|||208010557|||ISSR|||TOT_LIAB|||False|||</v>
          </cell>
          <cell r="C62" t="str">
            <v>V_KEYWORD_ISSR_208010557_TOT_LIAB</v>
          </cell>
        </row>
        <row r="63">
          <cell r="A63" t="str">
            <v>Vector|||208010557|||ISSR|||PREF_SH|||False|||</v>
          </cell>
          <cell r="C63" t="str">
            <v>V_KEYWORD_ISSR_208010557_PREF_SH</v>
          </cell>
        </row>
        <row r="64">
          <cell r="A64" t="str">
            <v>Vector|||208010557|||ISSR|||ORD_SH_FUND|||False|||</v>
          </cell>
          <cell r="C64" t="str">
            <v>V_KEYWORD_ISSR_208010557_ORD_SH_FUND</v>
          </cell>
        </row>
        <row r="65">
          <cell r="A65" t="str">
            <v>Vector|||208010557|||ISSR|||MINORITIES|||False|||</v>
          </cell>
          <cell r="C65" t="str">
            <v>V_KEYWORD_ISSR_208010557_MINORITIES</v>
          </cell>
        </row>
        <row r="66">
          <cell r="A66" t="str">
            <v>Vector|||208010557|||ISSR|||EQ|||False|||</v>
          </cell>
          <cell r="C66" t="str">
            <v>V_KEYWORD_ISSR_208010557_EQ</v>
          </cell>
        </row>
        <row r="67">
          <cell r="A67" t="str">
            <v>Vector|||208010557|||ISSR|||TOT_LIAB_EQ|||False|||</v>
          </cell>
          <cell r="C67" t="str">
            <v>V_KEYWORD_ISSR_208010557_TOT_LIAB_EQ</v>
          </cell>
        </row>
        <row r="69">
          <cell r="A69" t="str">
            <v>Vector|||208010557|||ISSR|||NET_DEBT|||False|||</v>
          </cell>
          <cell r="C69" t="str">
            <v>V_KEYWORD_ISSR_208010557_NET_DEBT</v>
          </cell>
        </row>
        <row r="70">
          <cell r="A70" t="str">
            <v>Vector|||208010557|||ISSR|||CAP_LEASES|||False|||</v>
          </cell>
          <cell r="C70" t="str">
            <v>V_KEYWORD_ISSR_208010557_CAP_LEASES</v>
          </cell>
        </row>
        <row r="71">
          <cell r="A71" t="str">
            <v>Vector|||208010557|||ISSR|||DEF_INC_TAX|||False|||</v>
          </cell>
          <cell r="C71" t="str">
            <v>V_KEYWORD_ISSR_208010557_DEF_INC_TAX</v>
          </cell>
        </row>
        <row r="72">
          <cell r="A72" t="str">
            <v>Vector|||208010557|||ISSR|||NET_OP_LOSS_CFWD|||False|||</v>
          </cell>
          <cell r="C72" t="str">
            <v>V_KEYWORD_ISSR_208010557_NET_OP_LOSS_CFWD</v>
          </cell>
        </row>
        <row r="73">
          <cell r="A73" t="str">
            <v>Vector|||208010557|||ISSR|||MV_ASSOCIATES|||False|||</v>
          </cell>
          <cell r="C73" t="str">
            <v>V_KEYWORD_ISSR_208010557_MV_ASSOCIATES</v>
          </cell>
        </row>
        <row r="74">
          <cell r="A74" t="str">
            <v>Vector|||208010557|||ISSR|||NET_DEBT_ADJ|||False|||</v>
          </cell>
          <cell r="C74" t="str">
            <v>V_KEYWORD_ISSR_208010557_NET_DEBT_ADJ</v>
          </cell>
        </row>
        <row r="75">
          <cell r="A75" t="str">
            <v>Vector|||208010557|||ISSR|||CO_BOR_MARGIN|||False|||</v>
          </cell>
          <cell r="C75" t="str">
            <v>V_KEYWORD_ISSR_208010557_CO_BOR_MARGIN</v>
          </cell>
        </row>
        <row r="76">
          <cell r="A76" t="str">
            <v>Vector|||208010557|||ISSR|||UNF_PENS|||False|||</v>
          </cell>
          <cell r="C76" t="str">
            <v>V_KEYWORD_ISSR_208010557_UNF_PENS</v>
          </cell>
        </row>
        <row r="77">
          <cell r="A77" t="str">
            <v>Vector|||208010557|||ISSR|||UNF_PENS_OFF|||False|||</v>
          </cell>
          <cell r="C77" t="str">
            <v>V_KEYWORD_ISSR_208010557_UNF_PENS_OFF</v>
          </cell>
        </row>
        <row r="78">
          <cell r="A78" t="str">
            <v>Vector|||208010557|||ISSR|||UNF_PENS_LIAB_OTH|||False|||</v>
          </cell>
          <cell r="C78" t="str">
            <v>V_KEYWORD_ISSR_208010557_UNF_PENS_LIAB_OTH</v>
          </cell>
        </row>
        <row r="79">
          <cell r="A79" t="str">
            <v>Vector|||208010557|||ISSR|||ADJ_UNF_PENS_GOOD|||False|||</v>
          </cell>
          <cell r="C79" t="str">
            <v>V_KEYWORD_ISSR_208010557_ADJ_UNF_PENS_GOOD</v>
          </cell>
        </row>
        <row r="80">
          <cell r="A80" t="str">
            <v>Vector|||208010557|||ISSR|||OTH_GCI_ADJ|||False|||</v>
          </cell>
          <cell r="C80" t="str">
            <v>V_KEYWORD_ISSR_208010557_OTH_GCI_ADJ</v>
          </cell>
        </row>
        <row r="81">
          <cell r="A81" t="str">
            <v>Vector|||208010557|||ISSR|||GCI_INFL|||False|||</v>
          </cell>
          <cell r="C81" t="str">
            <v>V_KEYWORD_ISSR_208010557_GCI_INFL</v>
          </cell>
        </row>
        <row r="82">
          <cell r="A82" t="str">
            <v>Vector|||208010557|||ISSR|||BAL_MINO_INT|||False|||</v>
          </cell>
          <cell r="C82" t="str">
            <v>V_KEYWORD_ISSR_208010557_BAL_MINO_INT</v>
          </cell>
        </row>
        <row r="84">
          <cell r="A84" t="str">
            <v>Vector|||208010557|||ISSR|||CF_INC_MINORITY|||False|||</v>
          </cell>
          <cell r="C84" t="str">
            <v>V_KEYWORD_ISSR_208010557_CF_INC_MINORITY</v>
          </cell>
        </row>
        <row r="85">
          <cell r="A85" t="str">
            <v>Vector|||208010557|||ISSR|||DEPR_AMORT|||False|||</v>
          </cell>
          <cell r="C85" t="str">
            <v>V_KEYWORD_ISSR_208010557_DEPR_AMORT</v>
          </cell>
        </row>
        <row r="86">
          <cell r="A86" t="str">
            <v>Vector|||208010557|||ISSR|||WORK_CAP|||False|||</v>
          </cell>
          <cell r="C86" t="str">
            <v>V_KEYWORD_ISSR_208010557_WORK_CAP</v>
          </cell>
        </row>
        <row r="87">
          <cell r="A87" t="str">
            <v>Vector|||208010557|||ISSR|||OTH_OP_CF|||False|||</v>
          </cell>
          <cell r="C87" t="str">
            <v>V_KEYWORD_ISSR_208010557_OTH_OP_CF</v>
          </cell>
        </row>
        <row r="88">
          <cell r="A88" t="str">
            <v>Vector|||208010557|||ISSR|||CF_OPS|||False|||</v>
          </cell>
          <cell r="C88" t="str">
            <v>V_KEYWORD_ISSR_208010557_CF_OPS</v>
          </cell>
        </row>
        <row r="89">
          <cell r="A89" t="str">
            <v>Vector|||208010557|||ISSR|||CAPEX|||False|||</v>
          </cell>
          <cell r="C89" t="str">
            <v>V_KEYWORD_ISSR_208010557_CAPEX</v>
          </cell>
        </row>
        <row r="90">
          <cell r="A90" t="str">
            <v>Vector|||208010557|||ISSR|||ACQ|||False|||</v>
          </cell>
          <cell r="C90" t="str">
            <v>V_KEYWORD_ISSR_208010557_ACQ</v>
          </cell>
        </row>
        <row r="91">
          <cell r="A91" t="str">
            <v>Vector|||208010557|||ISSR|||DIVEST|||False|||</v>
          </cell>
          <cell r="C91" t="str">
            <v>V_KEYWORD_ISSR_208010557_DIVEST</v>
          </cell>
        </row>
        <row r="92">
          <cell r="A92" t="str">
            <v>Vector|||208010557|||ISSR|||OTH_INV_CF|||False|||</v>
          </cell>
          <cell r="C92" t="str">
            <v>V_KEYWORD_ISSR_208010557_OTH_INV_CF</v>
          </cell>
        </row>
        <row r="93">
          <cell r="A93" t="str">
            <v>Vector|||208010557|||ISSR|||CF_INV|||False|||</v>
          </cell>
          <cell r="C93" t="str">
            <v>V_KEYWORD_ISSR_208010557_CF_INV</v>
          </cell>
        </row>
        <row r="94">
          <cell r="A94" t="str">
            <v>Vector|||208010557|||ISSR|||DIV_PAID|||False|||</v>
          </cell>
          <cell r="C94" t="str">
            <v>V_KEYWORD_ISSR_208010557_DIV_PAID</v>
          </cell>
        </row>
        <row r="95">
          <cell r="A95" t="str">
            <v>Vector|||208010557|||ISSR|||SH_REPUR|||False|||</v>
          </cell>
          <cell r="C95" t="str">
            <v>V_KEYWORD_ISSR_208010557_SH_REPUR</v>
          </cell>
        </row>
        <row r="96">
          <cell r="A96" t="str">
            <v>Vector|||208010557|||ISSR|||CHG_LT_DEBT|||False|||</v>
          </cell>
          <cell r="C96" t="str">
            <v>V_KEYWORD_ISSR_208010557_CHG_LT_DEBT</v>
          </cell>
        </row>
        <row r="97">
          <cell r="A97" t="str">
            <v>Vector|||208010557|||ISSR|||OTH_FIN_CF|||False|||</v>
          </cell>
          <cell r="C97" t="str">
            <v>V_KEYWORD_ISSR_208010557_OTH_FIN_CF</v>
          </cell>
        </row>
        <row r="98">
          <cell r="A98" t="str">
            <v>Vector|||208010557|||ISSR|||CF_FIN|||False|||</v>
          </cell>
          <cell r="C98" t="str">
            <v>V_KEYWORD_ISSR_208010557_CF_FIN</v>
          </cell>
        </row>
        <row r="99">
          <cell r="A99" t="str">
            <v>Vector|||208010557|||ISSR|||TOT_CF|||False|||</v>
          </cell>
          <cell r="C99" t="str">
            <v>V_KEYWORD_ISSR_208010557_TOT_CF</v>
          </cell>
        </row>
        <row r="101">
          <cell r="A101" t="str">
            <v>Vector|||208010557|||ISSR|||ASSOC_JV_ADDBK|||False|||</v>
          </cell>
          <cell r="C101" t="str">
            <v>V_KEYWORD_ISSR_208010557_ASSOC_JV_ADDBK</v>
          </cell>
        </row>
        <row r="102">
          <cell r="A102" t="str">
            <v>Vector|||208010557|||ISSR|||PL_SALE_ASSETS|||False|||</v>
          </cell>
          <cell r="C102" t="str">
            <v>V_KEYWORD_ISSR_208010557_PL_SALE_ASSETS</v>
          </cell>
        </row>
        <row r="103">
          <cell r="A103" t="str">
            <v>Vector|||208010557|||ISSR|||OTH_NONCASH_ADJ|||False|||</v>
          </cell>
          <cell r="C103" t="str">
            <v>V_KEYWORD_ISSR_208010557_OTH_NONCASH_ADJ</v>
          </cell>
        </row>
        <row r="104">
          <cell r="A104" t="str">
            <v>Vector|||208010557|||ISSR|||OTH_DACF_ADJ|||False|||</v>
          </cell>
          <cell r="C104" t="str">
            <v>V_KEYWORD_ISSR_208010557_OTH_DACF_ADJ</v>
          </cell>
        </row>
        <row r="105">
          <cell r="A105" t="str">
            <v>Vector|||208010557|||ISSR|||CHG_DEF_TAX_CF|||False|||</v>
          </cell>
          <cell r="C105" t="str">
            <v>V_KEYWORD_ISSR_208010557_CHG_DEF_TAX_CF</v>
          </cell>
        </row>
        <row r="106">
          <cell r="A106" t="str">
            <v>Vector|||208010557|||ISSR|||OTH_ADJ_CASH_TAX|||False|||</v>
          </cell>
          <cell r="C106" t="str">
            <v>V_KEYWORD_ISSR_208010557_OTH_ADJ_CASH_TAX</v>
          </cell>
        </row>
        <row r="107">
          <cell r="A107" t="str">
            <v>Vector|||208010557|||ISSR|||CASH_INT_EXP|||False|||</v>
          </cell>
          <cell r="C107" t="str">
            <v>V_KEYWORD_ISSR_208010557_CASH_INT_EXP</v>
          </cell>
        </row>
        <row r="108">
          <cell r="A108" t="str">
            <v>Vector|||208010557|||ISSR|||CASH_TAX_EXP|||False|||</v>
          </cell>
          <cell r="C108" t="str">
            <v>V_KEYWORD_ISSR_208010557_CASH_TAX_EXP</v>
          </cell>
        </row>
        <row r="109">
          <cell r="A109" t="str">
            <v>Vector|||208010557|||ISSR|||DIVDS_ASSOC_JV|||False|||</v>
          </cell>
          <cell r="C109" t="str">
            <v>V_KEYWORD_ISSR_208010557_DIVDS_ASSOC_JV</v>
          </cell>
        </row>
        <row r="110">
          <cell r="A110" t="str">
            <v>Vector|||208010557|||ISSR|||CAPEX_MAINTENANCE|||False|||</v>
          </cell>
          <cell r="C110" t="str">
            <v>V_KEYWORD_ISSR_208010557_CAPEX_MAINTENANCE</v>
          </cell>
        </row>
        <row r="111">
          <cell r="A111" t="str">
            <v>Vector|||208010557|||ISSR|||CAPEX_EXPANSION|||False|||</v>
          </cell>
          <cell r="C111" t="str">
            <v>V_KEYWORD_ISSR_208010557_CAPEX_EXPANSION</v>
          </cell>
        </row>
        <row r="112">
          <cell r="A112" t="str">
            <v>Vector|||208010557|||ISSR|||NONPPE_CAPEX|||False|||</v>
          </cell>
          <cell r="C112" t="str">
            <v>V_KEYWORD_ISSR_208010557_NONPPE_CAPEX</v>
          </cell>
        </row>
        <row r="113">
          <cell r="A113" t="str">
            <v>Vector|||208010557|||ISSR|||DIVDS_PD_MINORITIES|||False|||</v>
          </cell>
          <cell r="C113" t="str">
            <v>V_KEYWORD_ISSR_208010557_DIVDS_PD_MINORITIES</v>
          </cell>
        </row>
        <row r="115">
          <cell r="A115" t="str">
            <v>Vector|||208010557|||ISSR|||LICENSE_REV|||False|||</v>
          </cell>
          <cell r="C115" t="str">
            <v>V_KEYWORD_ISSR_208010557_LICENSE_REV</v>
          </cell>
        </row>
        <row r="116">
          <cell r="A116" t="str">
            <v>Vector|||208010557|||ISSR|||MAINTEN_REV|||False|||</v>
          </cell>
          <cell r="C116" t="str">
            <v>V_KEYWORD_ISSR_208010557_MAINTEN_REV</v>
          </cell>
        </row>
        <row r="117">
          <cell r="A117" t="str">
            <v>Vector|||208010557|||ISSR|||EMPLOYEES|||False|||</v>
          </cell>
          <cell r="C117" t="str">
            <v>V_KEYWORD_ISSR_208010557_EMPLOYEES</v>
          </cell>
        </row>
        <row r="119">
          <cell r="A119" t="str">
            <v>Vector|||208010557|||ISSR|||CASH_PCT_OS_US|||False|||</v>
          </cell>
          <cell r="C119" t="str">
            <v>V_KEYWORD_ISSR_208010557_CASH_PCT_OS_US</v>
          </cell>
        </row>
        <row r="120">
          <cell r="A120" t="str">
            <v>Vector|||208010557|||ISSR|||SALES_TOT_AM|||False|||</v>
          </cell>
          <cell r="C120" t="str">
            <v>V_KEYWORD_ISSR_208010557_SALES_TOT_AM</v>
          </cell>
        </row>
        <row r="121">
          <cell r="A121" t="str">
            <v>Vector|||208010557|||ISSR|||SALES_US|||False|||</v>
          </cell>
          <cell r="C121" t="str">
            <v>V_KEYWORD_ISSR_208010557_SALES_US</v>
          </cell>
        </row>
        <row r="122">
          <cell r="A122" t="str">
            <v>Vector|||208010557|||ISSR|||SALES_CANADA|||False|||</v>
          </cell>
          <cell r="C122" t="str">
            <v>V_KEYWORD_ISSR_208010557_SALES_CANADA</v>
          </cell>
        </row>
        <row r="123">
          <cell r="A123" t="str">
            <v>Vector|||208010557|||ISSR|||SALES_ARGENTINA|||False|||</v>
          </cell>
          <cell r="C123" t="str">
            <v>V_KEYWORD_ISSR_208010557_SALES_ARGENTINA</v>
          </cell>
        </row>
        <row r="124">
          <cell r="A124" t="str">
            <v>Vector|||208010557|||ISSR|||SALES_BRAZIL|||False|||</v>
          </cell>
          <cell r="C124" t="str">
            <v>V_KEYWORD_ISSR_208010557_SALES_BRAZIL</v>
          </cell>
        </row>
        <row r="125">
          <cell r="A125" t="str">
            <v>Vector|||208010557|||ISSR|||SALES_CHILE|||False|||</v>
          </cell>
          <cell r="C125" t="str">
            <v>V_KEYWORD_ISSR_208010557_SALES_CHILE</v>
          </cell>
        </row>
        <row r="126">
          <cell r="A126" t="str">
            <v>Vector|||208010557|||ISSR|||SALES_COLOMBIA|||False|||</v>
          </cell>
          <cell r="C126" t="str">
            <v>V_KEYWORD_ISSR_208010557_SALES_COLOMBIA</v>
          </cell>
        </row>
        <row r="127">
          <cell r="A127" t="str">
            <v>Vector|||208010557|||ISSR|||SALES_MEXICO|||False|||</v>
          </cell>
          <cell r="C127" t="str">
            <v>V_KEYWORD_ISSR_208010557_SALES_MEXICO</v>
          </cell>
        </row>
        <row r="128">
          <cell r="A128" t="str">
            <v>Vector|||208010557|||ISSR|||SALES_VENEZUELA|||False|||</v>
          </cell>
          <cell r="C128" t="str">
            <v>V_KEYWORD_ISSR_208010557_SALES_VENEZUELA</v>
          </cell>
        </row>
        <row r="129">
          <cell r="A129" t="str">
            <v>Vector|||208010557|||ISSR|||SALES_OTH_AM|||False|||</v>
          </cell>
          <cell r="C129" t="str">
            <v>V_KEYWORD_ISSR_208010557_SALES_OTH_AM</v>
          </cell>
        </row>
        <row r="130">
          <cell r="A130" t="str">
            <v>Vector|||208010557|||ISSR|||SALES_TOT_EMEA|||False|||</v>
          </cell>
          <cell r="C130" t="str">
            <v>V_KEYWORD_ISSR_208010557_SALES_TOT_EMEA</v>
          </cell>
        </row>
        <row r="131">
          <cell r="A131" t="str">
            <v>Vector|||208010557|||ISSR|||SALES_UK|||False|||</v>
          </cell>
          <cell r="C131" t="str">
            <v>V_KEYWORD_ISSR_208010557_SALES_UK</v>
          </cell>
        </row>
        <row r="132">
          <cell r="A132" t="str">
            <v>Vector|||208010557|||ISSR|||SALES_EU_EX_UK|||False|||</v>
          </cell>
          <cell r="C132" t="str">
            <v>V_KEYWORD_ISSR_208010557_SALES_EU_EX_UK</v>
          </cell>
        </row>
        <row r="133">
          <cell r="A133" t="str">
            <v>Vector|||208010557|||ISSR|||SALES_CEE|||False|||</v>
          </cell>
          <cell r="C133" t="str">
            <v>V_KEYWORD_ISSR_208010557_SALES_CEE</v>
          </cell>
        </row>
        <row r="134">
          <cell r="A134" t="str">
            <v>Vector|||208010557|||ISSR|||SALES_ME|||False|||</v>
          </cell>
          <cell r="C134" t="str">
            <v>V_KEYWORD_ISSR_208010557_SALES_ME</v>
          </cell>
        </row>
        <row r="135">
          <cell r="A135" t="str">
            <v>Vector|||208010557|||ISSR|||SALES_TOT_AFRICA|||False|||</v>
          </cell>
          <cell r="C135" t="str">
            <v>V_KEYWORD_ISSR_208010557_SALES_TOT_AFRICA</v>
          </cell>
        </row>
        <row r="136">
          <cell r="A136" t="str">
            <v>Vector|||208010557|||ISSR|||SALES_RUSSIA|||False|||</v>
          </cell>
          <cell r="C136" t="str">
            <v>V_KEYWORD_ISSR_208010557_SALES_RUSSIA</v>
          </cell>
        </row>
        <row r="137">
          <cell r="A137" t="str">
            <v>Vector|||208010557|||ISSR|||SALES_OTH_EMEA|||False|||</v>
          </cell>
          <cell r="C137" t="str">
            <v>V_KEYWORD_ISSR_208010557_SALES_OTH_EMEA</v>
          </cell>
        </row>
        <row r="138">
          <cell r="A138" t="str">
            <v>Vector|||208010557|||ISSR|||SALES_TOT_ASIA|||False|||</v>
          </cell>
          <cell r="C138" t="str">
            <v>V_KEYWORD_ISSR_208010557_SALES_TOT_ASIA</v>
          </cell>
        </row>
        <row r="139">
          <cell r="A139" t="str">
            <v>Vector|||208010557|||ISSR|||SALES_JAPAN|||False|||</v>
          </cell>
          <cell r="C139" t="str">
            <v>V_KEYWORD_ISSR_208010557_SALES_JAPAN</v>
          </cell>
        </row>
        <row r="140">
          <cell r="A140" t="str">
            <v>Vector|||208010557|||ISSR|||SALES_CHINA|||False|||</v>
          </cell>
          <cell r="C140" t="str">
            <v>V_KEYWORD_ISSR_208010557_SALES_CHINA</v>
          </cell>
        </row>
        <row r="141">
          <cell r="A141" t="str">
            <v>Vector|||208010557|||ISSR|||SALES_INDIA|||False|||</v>
          </cell>
          <cell r="C141" t="str">
            <v>V_KEYWORD_ISSR_208010557_SALES_INDIA</v>
          </cell>
        </row>
        <row r="142">
          <cell r="A142" t="str">
            <v>Vector|||208010557|||ISSR|||SALES_OTH_AEJ|||False|||</v>
          </cell>
          <cell r="C142" t="str">
            <v>V_KEYWORD_ISSR_208010557_SALES_OTH_AEJ</v>
          </cell>
        </row>
        <row r="143">
          <cell r="A143" t="str">
            <v>Vector|||208010557|||ISSR|||SALES_OTHER|||False|||</v>
          </cell>
          <cell r="C143" t="str">
            <v>V_KEYWORD_ISSR_208010557_SALES_OTHER</v>
          </cell>
        </row>
        <row r="144">
          <cell r="A144" t="str">
            <v>Vector|||208010557|||ISSR|||SALES_CONS|||False|||</v>
          </cell>
          <cell r="C144" t="str">
            <v>V_KEYWORD_ISSR_208010557_SALES_CONS</v>
          </cell>
        </row>
        <row r="145">
          <cell r="A145" t="str">
            <v>Vector|||208010557|||ISSR|||SALES_IND|||False|||</v>
          </cell>
          <cell r="C145" t="str">
            <v>V_KEYWORD_ISSR_208010557_SALES_IND</v>
          </cell>
        </row>
        <row r="146">
          <cell r="A146" t="str">
            <v>Vector|||208010557|||ISSR|||SALES_GOV|||False|||</v>
          </cell>
          <cell r="C146" t="str">
            <v>V_KEYWORD_ISSR_208010557_SALES_GOV</v>
          </cell>
        </row>
        <row r="147">
          <cell r="A147" t="str">
            <v>Vector|||208010557|||ISSR|||SALES_FINAN|||False|||</v>
          </cell>
          <cell r="C147" t="str">
            <v>V_KEYWORD_ISSR_208010557_SALES_FINAN</v>
          </cell>
        </row>
        <row r="148">
          <cell r="A148" t="str">
            <v>Vector|||208010557|||ISSR|||SALES_SMB|||False|||</v>
          </cell>
          <cell r="C148" t="str">
            <v>V_KEYWORD_ISSR_208010557_SALES_SMB</v>
          </cell>
        </row>
        <row r="149">
          <cell r="A149" t="str">
            <v>Vector|||208010557|||ISSR|||REV_FIN_SEGMENT|||False|||</v>
          </cell>
          <cell r="C149" t="str">
            <v>V_KEYWORD_ISSR_208010557_REV_FIN_SEGMENT</v>
          </cell>
        </row>
        <row r="150">
          <cell r="A150" t="str">
            <v>Vector|||208010557|||ISSR|||EBIT_FIN_SEGMENT|||False|||</v>
          </cell>
          <cell r="C150" t="str">
            <v>V_KEYWORD_ISSR_208010557_EBIT_FIN_SEGMENT</v>
          </cell>
        </row>
        <row r="152">
          <cell r="A152" t="str">
            <v>Vector|||208010557|||ISSR|||SALES_FX_GPB|||False|||</v>
          </cell>
          <cell r="C152" t="str">
            <v>V_KEYWORD_ISSR_208010557_SALES_FX_GPB</v>
          </cell>
        </row>
        <row r="153">
          <cell r="A153" t="str">
            <v>Vector|||208010557|||ISSR|||SALES_FX_EUR|||False|||</v>
          </cell>
          <cell r="C153" t="str">
            <v>V_KEYWORD_ISSR_208010557_SALES_FX_EUR</v>
          </cell>
        </row>
        <row r="154">
          <cell r="A154" t="str">
            <v>Vector|||208010557|||ISSR|||SALES_FX_RUB|||False|||</v>
          </cell>
          <cell r="C154" t="str">
            <v>V_KEYWORD_ISSR_208010557_SALES_FX_RUB</v>
          </cell>
        </row>
        <row r="155">
          <cell r="A155" t="str">
            <v>Vector|||208010557|||ISSR|||SALES_FX_USD|||False|||</v>
          </cell>
          <cell r="C155" t="str">
            <v>V_KEYWORD_ISSR_208010557_SALES_FX_USD</v>
          </cell>
        </row>
        <row r="156">
          <cell r="A156" t="str">
            <v>Vector|||208010557|||ISSR|||SALES_FX_BRL|||False|||</v>
          </cell>
          <cell r="C156" t="str">
            <v>V_KEYWORD_ISSR_208010557_SALES_FX_BRL</v>
          </cell>
        </row>
        <row r="157">
          <cell r="A157" t="str">
            <v>Vector|||208010557|||ISSR|||SALES_FX_YEN|||False|||</v>
          </cell>
          <cell r="C157" t="str">
            <v>V_KEYWORD_ISSR_208010557_SALES_FX_YEN</v>
          </cell>
        </row>
        <row r="158">
          <cell r="A158" t="str">
            <v>Vector|||208010557|||ISSR|||SALES_FX_CNY|||False|||</v>
          </cell>
          <cell r="C158" t="str">
            <v>V_KEYWORD_ISSR_208010557_SALES_FX_CNY</v>
          </cell>
        </row>
        <row r="159">
          <cell r="A159" t="str">
            <v>Vector|||208010557|||ISSR|||SALES_FX_INR|||False|||</v>
          </cell>
          <cell r="C159" t="str">
            <v>V_KEYWORD_ISSR_208010557_SALES_FX_INR</v>
          </cell>
        </row>
        <row r="160">
          <cell r="A160" t="str">
            <v>Vector|||208010557|||ISSR|||SALES_FX_CAD|||False|||</v>
          </cell>
          <cell r="C160" t="str">
            <v>V_KEYWORD_ISSR_208010557_SALES_FX_CAD</v>
          </cell>
        </row>
        <row r="161">
          <cell r="A161" t="str">
            <v>Vector|||208010557|||ISSR|||SALES_FX_MXN|||False|||</v>
          </cell>
          <cell r="C161" t="str">
            <v>V_KEYWORD_ISSR_208010557_SALES_FX_MXN</v>
          </cell>
        </row>
        <row r="162">
          <cell r="A162" t="str">
            <v>Vector|||208010557|||ISSR|||SALES_FX_COP|||False|||</v>
          </cell>
          <cell r="C162" t="str">
            <v>V_KEYWORD_ISSR_208010557_SALES_FX_COP</v>
          </cell>
        </row>
        <row r="163">
          <cell r="A163" t="str">
            <v>Vector|||208010557|||ISSR|||SALES_FX_ARS|||False|||</v>
          </cell>
          <cell r="C163" t="str">
            <v>V_KEYWORD_ISSR_208010557_SALES_FX_ARS</v>
          </cell>
        </row>
        <row r="164">
          <cell r="A164" t="str">
            <v>Vector|||208010557|||ISSR|||SALES_FX_CLP|||False|||</v>
          </cell>
          <cell r="C164" t="str">
            <v>V_KEYWORD_ISSR_208010557_SALES_FX_CLP</v>
          </cell>
        </row>
        <row r="165">
          <cell r="A165" t="str">
            <v>Vector|||208010557|||ISSR|||SALES_FX_VEF|||False|||</v>
          </cell>
          <cell r="C165" t="str">
            <v>V_KEYWORD_ISSR_208010557_SALES_FX_VEF</v>
          </cell>
        </row>
        <row r="166">
          <cell r="A166" t="str">
            <v>Vector|||208010557|||ISSR|||SALES_FX_OTH|||False|||</v>
          </cell>
          <cell r="C166" t="str">
            <v>V_KEYWORD_ISSR_208010557_SALES_FX_OTH</v>
          </cell>
        </row>
        <row r="183">
          <cell r="A183" t="str">
            <v>Scalar|||200013662|||EQTY|||PUB_CURRENCY_ISO|||False|||</v>
          </cell>
          <cell r="C183" t="str">
            <v>V_KEYWORD_EQTY_200013662_PUB_CURRENCY_ISO</v>
          </cell>
        </row>
        <row r="184">
          <cell r="A184" t="str">
            <v>Scalar|||200013662|||EQTY|||PRICE_CURRENCY_ISO|||False|||</v>
          </cell>
          <cell r="C184" t="str">
            <v>V_KEYWORD_EQTY_200013662_PRICE_CURRENCY_ISO</v>
          </cell>
        </row>
        <row r="185">
          <cell r="A185" t="str">
            <v>Scalar|||200013662|||EQTY|||CURRENCY_ISO|||False|||</v>
          </cell>
          <cell r="C185" t="str">
            <v>V_KEYWORD_EQTY_200013662_CURRENCY_ISO</v>
          </cell>
        </row>
        <row r="187">
          <cell r="A187" t="str">
            <v>Scalar|||200013662|||EQTY|||AMER_LIST|||False|||</v>
          </cell>
          <cell r="C187" t="str">
            <v>V_KEYWORD_EQTY_200013662_AMER_LIST</v>
          </cell>
        </row>
        <row r="188">
          <cell r="A188" t="str">
            <v>Scalar|||200013662|||EQTY|||AMER_CONVICTION|||False|||</v>
          </cell>
          <cell r="C188" t="str">
            <v>V_KEYWORD_EQTY_200013662_AMER_CONVICTION</v>
          </cell>
        </row>
        <row r="189">
          <cell r="A189" t="str">
            <v>Scalar|||200013662|||EQTY|||LEGAL_RATING|||False|||</v>
          </cell>
          <cell r="C189" t="str">
            <v>V_KEYWORD_EQTY_200013662_LEGAL_RATING</v>
          </cell>
        </row>
        <row r="190">
          <cell r="A190" t="str">
            <v>Scalar|||200013662|||EQTY|||TARGET_PRICE|||False|||</v>
          </cell>
          <cell r="C190" t="str">
            <v>V_KEYWORD_EQTY_200013662_TARGET_PRICE</v>
          </cell>
        </row>
        <row r="191">
          <cell r="A191" t="str">
            <v>Scalar|||200013662|||EQTY|||TP_PERIOD|||False|||</v>
          </cell>
          <cell r="C191" t="str">
            <v>V_KEYWORD_EQTY_200013662_TP_PERIOD</v>
          </cell>
        </row>
        <row r="192">
          <cell r="A192" t="str">
            <v>Scalar|||200013662|||EQTY|||NUM_SH|||False|||</v>
          </cell>
          <cell r="C192" t="str">
            <v>V_KEYWORD_EQTY_200013662_NUM_SH</v>
          </cell>
        </row>
        <row r="193">
          <cell r="A193" t="str">
            <v>Scalar|||200013662|||EQTY|||FREE_FLOAT|||False|||</v>
          </cell>
          <cell r="C193" t="str">
            <v>V_KEYWORD_EQTY_200013662_FREE_FLOAT</v>
          </cell>
        </row>
        <row r="195">
          <cell r="A195" t="str">
            <v>Vector|||200013662|||EQTY|||BVPS_PUB|||False|||</v>
          </cell>
          <cell r="C195" t="str">
            <v>V_KEYWORD_EQTY_200013662_BVPS_PUB</v>
          </cell>
        </row>
        <row r="196">
          <cell r="A196" t="str">
            <v>Vector|||200013662|||EQTY|||DPS_PUB|||False|||</v>
          </cell>
          <cell r="C196" t="str">
            <v>V_KEYWORD_EQTY_200013662_DPS_PUB</v>
          </cell>
        </row>
        <row r="197">
          <cell r="A197" t="str">
            <v>Vector|||200013662|||EQTY|||DPS_SPECIAL_PUB|||False|||</v>
          </cell>
          <cell r="C197" t="str">
            <v>V_KEYWORD_EQTY_200013662_DPS_SPECIAL_PUB</v>
          </cell>
        </row>
        <row r="198">
          <cell r="A198" t="str">
            <v>Vector|||200013662|||EQTY|||EBITDA_PUB|||False|||</v>
          </cell>
          <cell r="C198" t="str">
            <v>V_KEYWORD_EQTY_200013662_EBITDA_PUB</v>
          </cell>
        </row>
        <row r="199">
          <cell r="A199" t="str">
            <v>Vector|||200013662|||EQTY|||EPS_PUB|||False|||</v>
          </cell>
          <cell r="C199" t="str">
            <v>V_KEYWORD_EQTY_200013662_EPS_PUB</v>
          </cell>
        </row>
        <row r="200">
          <cell r="A200" t="str">
            <v>Vector|||200013662|||EQTY|||CEEE_EPS|||False|||</v>
          </cell>
          <cell r="C200" t="str">
            <v>V_KEYWORD_EQTY_200013662_CEEE_EPS</v>
          </cell>
        </row>
        <row r="201">
          <cell r="A201" t="str">
            <v>Vector|||200013662|||EQTY|||EPS_PUB_EX_ESO|||False|||</v>
          </cell>
          <cell r="C201" t="str">
            <v>V_KEYWORD_EQTY_200013662_EPS_PUB_EX_ESO</v>
          </cell>
        </row>
        <row r="202">
          <cell r="A202" t="str">
            <v>Vector|||200013662|||EQTY|||EV_ADJ_PUB|||False|||</v>
          </cell>
          <cell r="C202" t="str">
            <v>V_KEYWORD_EQTY_200013662_EV_ADJ_PUB</v>
          </cell>
        </row>
        <row r="203">
          <cell r="A203" t="str">
            <v>Vector|||200013662|||EQTY|||NET_DEBT_PUB|||False|||</v>
          </cell>
          <cell r="C203" t="str">
            <v>V_KEYWORD_EQTY_200013662_NET_DEBT_PUB</v>
          </cell>
        </row>
        <row r="204">
          <cell r="A204" t="str">
            <v>Vector|||200013662|||EQTY|||NI_PUB|||False|||</v>
          </cell>
          <cell r="C204" t="str">
            <v>V_KEYWORD_EQTY_200013662_NI_PUB</v>
          </cell>
        </row>
        <row r="205">
          <cell r="A205" t="str">
            <v>Vector|||200013662|||EQTY|||EBIT_PUB|||False|||</v>
          </cell>
          <cell r="C205" t="str">
            <v>V_KEYWORD_EQTY_200013662_EBIT_PUB</v>
          </cell>
        </row>
        <row r="206">
          <cell r="A206" t="str">
            <v>Vector|||200013662|||EQTY|||PTP_PUB|||False|||</v>
          </cell>
          <cell r="C206" t="str">
            <v>V_KEYWORD_EQTY_200013662_PTP_PUB</v>
          </cell>
        </row>
        <row r="207">
          <cell r="A207" t="str">
            <v>Vector|||200013662|||EQTY|||REVS_PUB|||False|||</v>
          </cell>
          <cell r="C207" t="str">
            <v>V_KEYWORD_EQTY_200013662_REVS_PUB</v>
          </cell>
        </row>
        <row r="208">
          <cell r="A208" t="str">
            <v>Vector|||200013662|||EQTY|||EQ_PUB|||False|||</v>
          </cell>
          <cell r="C208" t="str">
            <v>V_KEYWORD_EQTY_200013662_EQ_PUB</v>
          </cell>
        </row>
        <row r="210">
          <cell r="A210" t="str">
            <v>Vector|||200013662|||EQTY|||PROV_INC_TAX|||False|||</v>
          </cell>
          <cell r="C210" t="str">
            <v>V_KEYWORD_EQTY_200013662_PROV_INC_TAX</v>
          </cell>
        </row>
        <row r="211">
          <cell r="A211" t="str">
            <v>Vector|||200013662|||EQTY|||INC_MINORITY|||False|||</v>
          </cell>
          <cell r="C211" t="str">
            <v>V_KEYWORD_EQTY_200013662_INC_MINORITY</v>
          </cell>
        </row>
        <row r="212">
          <cell r="A212" t="str">
            <v>Vector|||200013662|||EQTY|||NI_PRE_PREF|||False|||</v>
          </cell>
          <cell r="C212" t="str">
            <v>V_KEYWORD_EQTY_200013662_NI_PRE_PREF</v>
          </cell>
        </row>
        <row r="213">
          <cell r="A213" t="str">
            <v>Vector|||200013662|||EQTY|||PREF_DIV|||False|||</v>
          </cell>
          <cell r="C213" t="str">
            <v>V_KEYWORD_EQTY_200013662_PREF_DIV</v>
          </cell>
        </row>
        <row r="214">
          <cell r="A214" t="str">
            <v>Vector|||200013662|||EQTY|||NET_EARNING|||False|||</v>
          </cell>
          <cell r="C214" t="str">
            <v>V_KEYWORD_EQTY_200013662_NET_EARNING</v>
          </cell>
        </row>
        <row r="215">
          <cell r="A215" t="str">
            <v>Vector|||200013662|||EQTY|||TAX_EXC|||False|||</v>
          </cell>
          <cell r="C215" t="str">
            <v>V_KEYWORD_EQTY_200013662_TAX_EXC</v>
          </cell>
        </row>
        <row r="216">
          <cell r="A216" t="str">
            <v>Vector|||200013662|||EQTY|||NET_INC|||False|||</v>
          </cell>
          <cell r="C216" t="str">
            <v>V_KEYWORD_EQTY_200013662_NET_INC</v>
          </cell>
        </row>
        <row r="217">
          <cell r="A217" t="str">
            <v>Vector|||200013662|||EQTY|||EPS|||False|||</v>
          </cell>
          <cell r="C217" t="str">
            <v>V_KEYWORD_EQTY_200013662_EPS</v>
          </cell>
        </row>
        <row r="218">
          <cell r="A218" t="str">
            <v>Vector|||200013662|||EQTY|||EPS_FUL_DIL|||False|||</v>
          </cell>
          <cell r="C218" t="str">
            <v>V_KEYWORD_EQTY_200013662_EPS_FUL_DIL</v>
          </cell>
        </row>
        <row r="219">
          <cell r="A219" t="str">
            <v>Vector|||200013662|||EQTY|||EPS_POST_BASIC|||False|||</v>
          </cell>
          <cell r="C219" t="str">
            <v>V_KEYWORD_EQTY_200013662_EPS_POST_BASIC</v>
          </cell>
        </row>
        <row r="220">
          <cell r="A220" t="str">
            <v>Vector|||200013662|||EQTY|||FULLY_DIL_EPS|||False|||</v>
          </cell>
          <cell r="C220" t="str">
            <v>V_KEYWORD_EQTY_200013662_FULLY_DIL_EPS</v>
          </cell>
        </row>
        <row r="221">
          <cell r="A221" t="str">
            <v>Vector|||200013662|||EQTY|||COMMON_DIV_PAID|||False|||</v>
          </cell>
          <cell r="C221" t="str">
            <v>V_KEYWORD_EQTY_200013662_COMMON_DIV_PAID</v>
          </cell>
        </row>
        <row r="222">
          <cell r="A222" t="str">
            <v>Vector|||200013662|||EQTY|||DPS|||False|||</v>
          </cell>
          <cell r="C222" t="str">
            <v>V_KEYWORD_EQTY_200013662_DPS</v>
          </cell>
        </row>
        <row r="223">
          <cell r="A223" t="str">
            <v>Vector|||200013662|||EQTY|||SH|||False|||</v>
          </cell>
          <cell r="C223" t="str">
            <v>V_KEYWORD_EQTY_200013662_SH</v>
          </cell>
        </row>
        <row r="224">
          <cell r="A224" t="str">
            <v>Vector|||200013662|||EQTY|||DILUTE_SHARES|||False|||</v>
          </cell>
          <cell r="C224" t="str">
            <v>V_KEYWORD_EQTY_200013662_DILUTE_SHARES</v>
          </cell>
        </row>
        <row r="225">
          <cell r="A225" t="str">
            <v>Vector|||200013662|||EQTY|||NON_OP_ADD|||False|||</v>
          </cell>
          <cell r="C225" t="str">
            <v>V_KEYWORD_EQTY_200013662_NON_OP_ADD</v>
          </cell>
        </row>
        <row r="227">
          <cell r="A227" t="str">
            <v>Vector|||200013662|||EQTY|||MARGIN_TAX_RATE|||False|||</v>
          </cell>
          <cell r="C227" t="str">
            <v>V_KEYWORD_EQTY_200013662_MARGIN_TAX_RATE</v>
          </cell>
        </row>
        <row r="229">
          <cell r="A229" t="str">
            <v>Vector|||200013662|||EQTY|||FV_GRANT|||False|||</v>
          </cell>
          <cell r="C229" t="str">
            <v>V_KEYWORD_EQTY_200013662_FV_GRANT</v>
          </cell>
        </row>
        <row r="230">
          <cell r="A230" t="str">
            <v>Vector|||200013662|||EQTY|||ESO_POST_TAX|||False|||</v>
          </cell>
          <cell r="C230" t="str">
            <v>V_KEYWORD_EQTY_200013662_ESO_POST_TAX</v>
          </cell>
        </row>
        <row r="231">
          <cell r="A231" t="str">
            <v>Vector|||200013662|||EQTY|||EPS_EX_ESO_B|||False|||</v>
          </cell>
          <cell r="C231" t="str">
            <v>V_KEYWORD_EQTY_200013662_EPS_EX_ESO_B</v>
          </cell>
        </row>
        <row r="232">
          <cell r="A232" t="str">
            <v>Vector|||200013662|||EQTY|||EPS_EX_ESO_D|||False|||</v>
          </cell>
          <cell r="C232" t="str">
            <v>V_KEYWORD_EQTY_200013662_EPS_EX_ESO_D</v>
          </cell>
        </row>
        <row r="233">
          <cell r="A233" t="str">
            <v>Scalar|||200013662|||EQTY|||ESO_YEAR|||False|||</v>
          </cell>
          <cell r="C233" t="str">
            <v>V_KEYWORD_EQTY_200013662_ESO_YEAR</v>
          </cell>
        </row>
        <row r="235">
          <cell r="A235" t="str">
            <v>Vector|||200013662|||EQTY|||BVPS|||False|||</v>
          </cell>
          <cell r="C235" t="str">
            <v>V_KEYWORD_EQTY_200013662_BVPS</v>
          </cell>
        </row>
        <row r="237">
          <cell r="A237" t="str">
            <v>Scalar|||200013662|||EQTY|||REPUR_TOT_AUTH|||False|||</v>
          </cell>
          <cell r="C237" t="str">
            <v>V_KEYWORD_EQTY_200013662_REPUR_TOT_AUTH</v>
          </cell>
        </row>
        <row r="238">
          <cell r="A238" t="str">
            <v>Scalar|||200013662|||EQTY|||REPUR_REMAINING|||False|||</v>
          </cell>
          <cell r="C238" t="str">
            <v>V_KEYWORD_EQTY_200013662_REPUR_REMAINING</v>
          </cell>
        </row>
        <row r="239">
          <cell r="A239" t="str">
            <v>Scalar|||200013662|||EQTY|||REPUR_SUSPENDED|||False|||</v>
          </cell>
          <cell r="C239" t="str">
            <v>V_KEYWORD_EQTY_200013662_REPUR_SUSPENDED</v>
          </cell>
        </row>
        <row r="240">
          <cell r="A240" t="str">
            <v>Vector|||200013662|||EQTY|||REPUR_ACTUAL|||False|||</v>
          </cell>
          <cell r="C240" t="str">
            <v>V_KEYWORD_EQTY_200013662_REPUR_ACTUAL</v>
          </cell>
        </row>
        <row r="242">
          <cell r="A242" t="str">
            <v>Vector|||200013662|||EQTY|||CF_NI_PRE_PREF|||False|||</v>
          </cell>
          <cell r="C242" t="str">
            <v>V_KEYWORD_EQTY_200013662_CF_NI_PRE_PREF</v>
          </cell>
        </row>
        <row r="244">
          <cell r="A244" t="str">
            <v>Scalar|||200013662|||EQTY|||BETA_ANALYST|||False|||</v>
          </cell>
          <cell r="C244" t="str">
            <v>V_KEYWORD_EQTY_200013662_BETA_ANALYST</v>
          </cell>
        </row>
        <row r="245">
          <cell r="A245" t="str">
            <v>Scalar|||200013662|||EQTY|||MKT_EQ_RISK_PREM|||False|||</v>
          </cell>
          <cell r="C245" t="str">
            <v>V_KEYWORD_EQTY_200013662_MKT_EQ_RISK_PREM</v>
          </cell>
        </row>
        <row r="246">
          <cell r="A246" t="str">
            <v>Scalar|||200013662|||EQTY|||RISK_FR_RATE|||False|||</v>
          </cell>
          <cell r="C246" t="str">
            <v>V_KEYWORD_EQTY_200013662_RISK_FR_RATE</v>
          </cell>
        </row>
      </sheetData>
      <sheetData sheetId="3">
        <row r="11">
          <cell r="B11" t="str">
            <v>Sales, net revenue</v>
          </cell>
          <cell r="C11" t="str">
            <v>SALES</v>
          </cell>
          <cell r="D11" t="e">
            <v>#NAME?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#NAME?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#NAME?</v>
          </cell>
        </row>
        <row r="14">
          <cell r="B14" t="str">
            <v>Total operating expense</v>
          </cell>
          <cell r="C14" t="str">
            <v>OP_COST</v>
          </cell>
          <cell r="D14" t="e">
            <v>#NAME?</v>
          </cell>
        </row>
        <row r="15">
          <cell r="B15" t="str">
            <v>R&amp;D expense</v>
          </cell>
          <cell r="C15" t="str">
            <v>RD_EXP</v>
          </cell>
          <cell r="D15" t="e">
            <v>#NAME?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#NAME?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#NAME?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#NAME?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#NAME?</v>
          </cell>
        </row>
        <row r="20">
          <cell r="B20" t="str">
            <v>EBITDA</v>
          </cell>
          <cell r="C20" t="str">
            <v>EBITDA_CALC</v>
          </cell>
          <cell r="D20" t="e">
            <v>#NAME?</v>
          </cell>
        </row>
        <row r="21">
          <cell r="B21" t="str">
            <v>Depreciation</v>
          </cell>
          <cell r="C21" t="str">
            <v>DEPREC</v>
          </cell>
          <cell r="D21" t="e">
            <v>#NAME?</v>
          </cell>
        </row>
        <row r="22">
          <cell r="B22" t="str">
            <v>Amortization</v>
          </cell>
          <cell r="C22" t="str">
            <v>GOODWILL_AMORT</v>
          </cell>
          <cell r="D22" t="e">
            <v>#NAME?</v>
          </cell>
        </row>
        <row r="23">
          <cell r="B23" t="str">
            <v>EBIT, operating profit</v>
          </cell>
          <cell r="C23" t="str">
            <v>EBIT</v>
          </cell>
          <cell r="D23" t="e">
            <v>#NAME?</v>
          </cell>
        </row>
        <row r="24">
          <cell r="B24" t="str">
            <v>Interest income</v>
          </cell>
          <cell r="C24" t="str">
            <v>INT_INC_IND</v>
          </cell>
          <cell r="D24" t="e">
            <v>#NAME?</v>
          </cell>
        </row>
        <row r="25">
          <cell r="B25" t="str">
            <v>Interest expense</v>
          </cell>
          <cell r="C25" t="str">
            <v>INT_EXP_IND</v>
          </cell>
          <cell r="D25" t="e">
            <v>#NAME?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#NAME?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#NAME?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#NAME?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#NAME?</v>
          </cell>
        </row>
        <row r="30">
          <cell r="B30" t="str">
            <v>Pre-tax profit</v>
          </cell>
          <cell r="C30" t="str">
            <v>PT_PROF</v>
          </cell>
          <cell r="D30" t="e">
            <v>#NAME?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e">
            <v>#NAME?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e">
            <v>#NAME?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e">
            <v>#NAME?</v>
          </cell>
        </row>
        <row r="36">
          <cell r="B36" t="str">
            <v>Gross interest charge</v>
          </cell>
          <cell r="C36" t="str">
            <v>NET_INT_CH</v>
          </cell>
          <cell r="D36" t="e">
            <v>#NAME?</v>
          </cell>
        </row>
        <row r="37">
          <cell r="B37" t="str">
            <v>Income from associates (operating)</v>
          </cell>
          <cell r="C37" t="str">
            <v>ASSOCIATE_OP</v>
          </cell>
          <cell r="D37" t="e">
            <v>#NAME?</v>
          </cell>
        </row>
        <row r="39">
          <cell r="B39" t="str">
            <v>Cash &amp; cash equivalents</v>
          </cell>
          <cell r="C39" t="str">
            <v>CASH_EQ</v>
          </cell>
          <cell r="D39" t="e">
            <v>#NAME?</v>
          </cell>
        </row>
        <row r="40">
          <cell r="B40" t="str">
            <v>Accounts receivable</v>
          </cell>
          <cell r="C40" t="str">
            <v>DEBTORS</v>
          </cell>
          <cell r="D40" t="e">
            <v>#NAME?</v>
          </cell>
        </row>
        <row r="41">
          <cell r="B41" t="str">
            <v>Inventory</v>
          </cell>
          <cell r="C41" t="str">
            <v>STOCKS</v>
          </cell>
          <cell r="D41" t="e">
            <v>#NAME?</v>
          </cell>
        </row>
        <row r="42">
          <cell r="B42" t="str">
            <v>Other current assets</v>
          </cell>
          <cell r="C42" t="str">
            <v>OTH_CUR_ASS</v>
          </cell>
          <cell r="D42" t="e">
            <v>#NAME?</v>
          </cell>
        </row>
        <row r="43">
          <cell r="B43" t="str">
            <v>Total current assets</v>
          </cell>
          <cell r="C43" t="str">
            <v>CUR_ASS</v>
          </cell>
          <cell r="D43" t="e">
            <v>#NAME?</v>
          </cell>
        </row>
        <row r="44">
          <cell r="B44" t="str">
            <v>Gross fixed assets, PP&amp;E</v>
          </cell>
          <cell r="C44" t="str">
            <v>GR_FIX_ASS</v>
          </cell>
          <cell r="D44" t="e">
            <v>#NAME?</v>
          </cell>
        </row>
        <row r="45">
          <cell r="B45" t="str">
            <v>Accumulated depreciation</v>
          </cell>
          <cell r="C45" t="str">
            <v>ACC_DDA</v>
          </cell>
          <cell r="D45" t="e">
            <v>#NAME?</v>
          </cell>
        </row>
        <row r="46">
          <cell r="B46" t="str">
            <v>Net PP&amp;E</v>
          </cell>
          <cell r="C46" t="str">
            <v>NET_FIX_ASS</v>
          </cell>
          <cell r="D46" t="e">
            <v>#NAME?</v>
          </cell>
        </row>
        <row r="47">
          <cell r="B47" t="str">
            <v>Gross intangibles</v>
          </cell>
          <cell r="C47" t="str">
            <v>GR_INTANG</v>
          </cell>
          <cell r="D47" t="e">
            <v>#NAME?</v>
          </cell>
        </row>
        <row r="48">
          <cell r="B48" t="str">
            <v>Accumulated amortization</v>
          </cell>
          <cell r="C48" t="str">
            <v>ACC_AMORT</v>
          </cell>
          <cell r="D48" t="e">
            <v>#NAME?</v>
          </cell>
        </row>
        <row r="49">
          <cell r="B49" t="str">
            <v>Net intangible assets</v>
          </cell>
          <cell r="C49" t="str">
            <v>NET_INTANG</v>
          </cell>
          <cell r="D49" t="e">
            <v>#NAME?</v>
          </cell>
        </row>
        <row r="50">
          <cell r="B50" t="str">
            <v>Equity method investments</v>
          </cell>
          <cell r="C50" t="str">
            <v>FIX_ASS_INV</v>
          </cell>
          <cell r="D50" t="e">
            <v>#NAME?</v>
          </cell>
        </row>
        <row r="51">
          <cell r="B51" t="str">
            <v>Investments in securities</v>
          </cell>
          <cell r="C51" t="str">
            <v>INV_SECUR</v>
          </cell>
          <cell r="D51" t="e">
            <v>#NAME?</v>
          </cell>
        </row>
        <row r="52">
          <cell r="B52" t="str">
            <v>Other long-term assets</v>
          </cell>
          <cell r="C52" t="str">
            <v>OTH_LT_ASS</v>
          </cell>
          <cell r="D52" t="e">
            <v>#NAME?</v>
          </cell>
        </row>
        <row r="53">
          <cell r="B53" t="str">
            <v>Total assets</v>
          </cell>
          <cell r="C53" t="str">
            <v>TOT_ASSET</v>
          </cell>
          <cell r="D53" t="e">
            <v>#NAME?</v>
          </cell>
        </row>
        <row r="54">
          <cell r="B54" t="str">
            <v>Accounts payable</v>
          </cell>
          <cell r="C54" t="str">
            <v>ACC_PAY_GQ</v>
          </cell>
          <cell r="D54" t="e">
            <v>#NAME?</v>
          </cell>
        </row>
        <row r="55">
          <cell r="B55" t="str">
            <v>Short-term debt</v>
          </cell>
          <cell r="C55" t="str">
            <v>SHORT_T_DEBT</v>
          </cell>
          <cell r="D55" t="e">
            <v>#NAME?</v>
          </cell>
        </row>
        <row r="56">
          <cell r="B56" t="str">
            <v>Other current liabilities</v>
          </cell>
          <cell r="C56" t="str">
            <v>OTH_CUR_LIABS</v>
          </cell>
          <cell r="D56" t="e">
            <v>#NAME?</v>
          </cell>
        </row>
        <row r="57">
          <cell r="B57" t="str">
            <v>Total current liabilities</v>
          </cell>
          <cell r="C57" t="str">
            <v>SHORT_TERM_LIABS</v>
          </cell>
          <cell r="D57" t="e">
            <v>#NAME?</v>
          </cell>
        </row>
        <row r="58">
          <cell r="B58" t="str">
            <v>Deferred revenue</v>
          </cell>
          <cell r="C58" t="str">
            <v>TOT_DEF_REV</v>
          </cell>
          <cell r="D58" t="e">
            <v>#NAME?</v>
          </cell>
        </row>
        <row r="59">
          <cell r="B59" t="str">
            <v>Long-term  debt</v>
          </cell>
          <cell r="C59" t="str">
            <v>LT_DEBT</v>
          </cell>
          <cell r="D59" t="e">
            <v>#NAME?</v>
          </cell>
        </row>
        <row r="60">
          <cell r="B60" t="str">
            <v>Other long-term liabilities</v>
          </cell>
          <cell r="C60" t="str">
            <v>OTH_LT_CRED_GQ</v>
          </cell>
          <cell r="D60" t="e">
            <v>#NAME?</v>
          </cell>
        </row>
        <row r="61">
          <cell r="B61" t="str">
            <v>Total long-term liabilities</v>
          </cell>
          <cell r="C61" t="str">
            <v>TOT_LT_LIAB</v>
          </cell>
          <cell r="D61" t="e">
            <v>#NAME?</v>
          </cell>
        </row>
        <row r="62">
          <cell r="B62" t="str">
            <v>Total liabilities</v>
          </cell>
          <cell r="C62" t="str">
            <v>TOT_LIAB</v>
          </cell>
          <cell r="D62" t="e">
            <v>#NAME?</v>
          </cell>
        </row>
        <row r="63">
          <cell r="B63" t="str">
            <v>Preferred shares</v>
          </cell>
          <cell r="C63" t="str">
            <v>PREF_SH</v>
          </cell>
          <cell r="D63" t="e">
            <v>#NAME?</v>
          </cell>
        </row>
        <row r="64">
          <cell r="B64" t="str">
            <v>Total common equity</v>
          </cell>
          <cell r="C64" t="str">
            <v>ORD_SH_FUND</v>
          </cell>
          <cell r="D64" t="e">
            <v>#NAME?</v>
          </cell>
        </row>
        <row r="65">
          <cell r="B65" t="str">
            <v>Minority interest</v>
          </cell>
          <cell r="C65" t="str">
            <v>MINORITIES</v>
          </cell>
          <cell r="D65" t="e">
            <v>#NAME?</v>
          </cell>
        </row>
        <row r="66">
          <cell r="B66" t="str">
            <v>Total shareholders' equity</v>
          </cell>
          <cell r="C66" t="str">
            <v>EQ</v>
          </cell>
          <cell r="D66" t="e">
            <v>#NAME?</v>
          </cell>
        </row>
        <row r="67">
          <cell r="B67" t="str">
            <v>Total liabilities and equity</v>
          </cell>
          <cell r="C67" t="str">
            <v>TOT_LIAB_EQ</v>
          </cell>
          <cell r="D67" t="e">
            <v>#NAME?</v>
          </cell>
        </row>
        <row r="69">
          <cell r="B69" t="str">
            <v>Net debt</v>
          </cell>
          <cell r="C69" t="str">
            <v>NET_DEBT</v>
          </cell>
          <cell r="D69" t="e">
            <v>#NAME?</v>
          </cell>
        </row>
        <row r="70">
          <cell r="B70" t="str">
            <v>Capitalized leases</v>
          </cell>
          <cell r="C70" t="str">
            <v>CAP_LEASES</v>
          </cell>
          <cell r="D70" t="e">
            <v>#NAME?</v>
          </cell>
        </row>
        <row r="71">
          <cell r="B71" t="str">
            <v>Deferred income taxes</v>
          </cell>
          <cell r="C71" t="str">
            <v>DEF_INC_TAX</v>
          </cell>
          <cell r="D71" t="e">
            <v>#NAME?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e">
            <v>#NAME?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e">
            <v>#NAME?</v>
          </cell>
        </row>
        <row r="74">
          <cell r="B74" t="str">
            <v>Net debt adjustment</v>
          </cell>
          <cell r="C74" t="str">
            <v>NET_DEBT_ADJ</v>
          </cell>
          <cell r="D74" t="e">
            <v>#NAME?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e">
            <v>#NAME?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e">
            <v>#NAME?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e">
            <v>#NAME?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e">
            <v>#NAME?</v>
          </cell>
        </row>
        <row r="80">
          <cell r="B80" t="str">
            <v>Other GCI adjustments</v>
          </cell>
          <cell r="C80" t="str">
            <v>OTH_GCI_ADJ</v>
          </cell>
          <cell r="D80" t="e">
            <v>#NAME?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e">
            <v>#NAME?</v>
          </cell>
        </row>
        <row r="84">
          <cell r="B84" t="str">
            <v>Minority interest add-back</v>
          </cell>
          <cell r="C84" t="str">
            <v>CF_INC_MINORITY</v>
          </cell>
          <cell r="D84" t="e">
            <v>#NAME?</v>
          </cell>
        </row>
        <row r="85">
          <cell r="B85" t="str">
            <v>Depreciation &amp; amortization add-back</v>
          </cell>
          <cell r="C85" t="str">
            <v>DEPR_AMORT</v>
          </cell>
          <cell r="D85" t="e">
            <v>#NAME?</v>
          </cell>
        </row>
        <row r="86">
          <cell r="B86" t="str">
            <v>(Increase)/decrease in working capital</v>
          </cell>
          <cell r="C86" t="str">
            <v>WORK_CAP</v>
          </cell>
          <cell r="D86" t="e">
            <v>#NAME?</v>
          </cell>
        </row>
        <row r="87">
          <cell r="B87" t="str">
            <v>Other operating cash flow items</v>
          </cell>
          <cell r="C87" t="str">
            <v>OTH_OP_CF</v>
          </cell>
          <cell r="D87" t="e">
            <v>#NAME?</v>
          </cell>
        </row>
        <row r="88">
          <cell r="B88" t="str">
            <v>Cash flow from operating activities</v>
          </cell>
          <cell r="C88" t="str">
            <v>CF_OPS</v>
          </cell>
          <cell r="D88" t="e">
            <v>#NAME?</v>
          </cell>
        </row>
        <row r="89">
          <cell r="B89" t="str">
            <v>Capital expenditures, Capex</v>
          </cell>
          <cell r="C89" t="str">
            <v>CAPEX</v>
          </cell>
          <cell r="D89" t="e">
            <v>#NAME?</v>
          </cell>
        </row>
        <row r="90">
          <cell r="B90" t="str">
            <v>Acquisitions</v>
          </cell>
          <cell r="C90" t="str">
            <v>ACQ</v>
          </cell>
          <cell r="D90" t="e">
            <v>#NAME?</v>
          </cell>
        </row>
        <row r="91">
          <cell r="B91" t="str">
            <v>Divestitures</v>
          </cell>
          <cell r="C91" t="str">
            <v>DIVEST</v>
          </cell>
          <cell r="D91" t="e">
            <v>#NAME?</v>
          </cell>
        </row>
        <row r="92">
          <cell r="B92" t="str">
            <v>Other investing cash flow items</v>
          </cell>
          <cell r="C92" t="str">
            <v>OTH_INV_CF</v>
          </cell>
          <cell r="D92" t="e">
            <v>#NAME?</v>
          </cell>
        </row>
        <row r="93">
          <cell r="B93" t="str">
            <v>Cash flow from investing</v>
          </cell>
          <cell r="C93" t="str">
            <v>CF_INV</v>
          </cell>
          <cell r="D93" t="e">
            <v>#NAME?</v>
          </cell>
        </row>
        <row r="94">
          <cell r="B94" t="str">
            <v>Dividends paid</v>
          </cell>
          <cell r="C94" t="str">
            <v>DIV_PAID</v>
          </cell>
          <cell r="D94" t="e">
            <v>#NAME?</v>
          </cell>
        </row>
        <row r="95">
          <cell r="B95" t="str">
            <v>Common stock issuance/(repurchase)</v>
          </cell>
          <cell r="C95" t="str">
            <v>SH_REPUR</v>
          </cell>
          <cell r="D95" t="e">
            <v>#NAME?</v>
          </cell>
        </row>
        <row r="96">
          <cell r="B96" t="str">
            <v>Increase/(decrease) in total debt</v>
          </cell>
          <cell r="C96" t="str">
            <v>CHG_LT_DEBT</v>
          </cell>
          <cell r="D96" t="e">
            <v>#NAME?</v>
          </cell>
        </row>
        <row r="97">
          <cell r="B97" t="str">
            <v>Other financing cash flow items</v>
          </cell>
          <cell r="C97" t="str">
            <v>OTH_FIN_CF</v>
          </cell>
          <cell r="D97" t="e">
            <v>#NAME?</v>
          </cell>
        </row>
        <row r="98">
          <cell r="B98" t="str">
            <v>Cash flow from financing</v>
          </cell>
          <cell r="C98" t="str">
            <v>CF_FIN</v>
          </cell>
          <cell r="D98" t="e">
            <v>#NAME?</v>
          </cell>
        </row>
        <row r="99">
          <cell r="B99" t="str">
            <v>Total cash flow</v>
          </cell>
          <cell r="C99" t="str">
            <v>TOT_CF</v>
          </cell>
          <cell r="D99" t="e">
            <v>#NAME?</v>
          </cell>
        </row>
        <row r="101">
          <cell r="B101" t="str">
            <v>Associate and JV add-back</v>
          </cell>
          <cell r="C101" t="str">
            <v>ASSOC_JV_ADDBK</v>
          </cell>
          <cell r="D101" t="e">
            <v>#NAME?</v>
          </cell>
        </row>
        <row r="102">
          <cell r="B102" t="str">
            <v>Profit/(loss) on sale of assets</v>
          </cell>
          <cell r="C102" t="str">
            <v>PL_SALE_ASSETS</v>
          </cell>
          <cell r="D102" t="e">
            <v>#NAME?</v>
          </cell>
        </row>
        <row r="103">
          <cell r="B103" t="str">
            <v>Other non-cash adjustments</v>
          </cell>
          <cell r="C103" t="str">
            <v>OTH_NONCASH_ADJ</v>
          </cell>
          <cell r="D103" t="e">
            <v>#NAME?</v>
          </cell>
        </row>
        <row r="104">
          <cell r="B104" t="str">
            <v>Other DACF adjustments</v>
          </cell>
          <cell r="C104" t="str">
            <v>OTH_DACF_ADJ</v>
          </cell>
          <cell r="D104" t="e">
            <v>#NAME?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e">
            <v>#NAME?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e">
            <v>#NAME?</v>
          </cell>
        </row>
        <row r="107">
          <cell r="B107" t="str">
            <v>Cash interest expense</v>
          </cell>
          <cell r="C107" t="str">
            <v>CASH_INT_EXP</v>
          </cell>
          <cell r="D107" t="e">
            <v>#NAME?</v>
          </cell>
        </row>
        <row r="108">
          <cell r="B108" t="str">
            <v>Cash tax expense</v>
          </cell>
          <cell r="C108" t="str">
            <v>CASH_TAX_EXP</v>
          </cell>
          <cell r="D108" t="e">
            <v>#NAME?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e">
            <v>#NAME?</v>
          </cell>
        </row>
        <row r="110">
          <cell r="B110" t="str">
            <v>Capex maintenance</v>
          </cell>
          <cell r="C110" t="str">
            <v>CAPEX_MAINTENANCE</v>
          </cell>
          <cell r="D110" t="e">
            <v>#NAME?</v>
          </cell>
        </row>
        <row r="111">
          <cell r="B111" t="str">
            <v>Capex expansion</v>
          </cell>
          <cell r="C111" t="str">
            <v>CAPEX_EXPANSION</v>
          </cell>
          <cell r="D111" t="e">
            <v>#NAME?</v>
          </cell>
        </row>
        <row r="112">
          <cell r="B112" t="str">
            <v>Non-PP&amp;E capex</v>
          </cell>
          <cell r="C112" t="str">
            <v>NONPPE_CAPEX</v>
          </cell>
          <cell r="D112" t="e">
            <v>#NAME?</v>
          </cell>
        </row>
        <row r="113">
          <cell r="B113" t="str">
            <v>Dividends paid to minorities</v>
          </cell>
          <cell r="C113" t="str">
            <v>DIVDS_PD_MINORITIES</v>
          </cell>
          <cell r="D113" t="e">
            <v>#NAME?</v>
          </cell>
        </row>
        <row r="115">
          <cell r="B115" t="str">
            <v>License revenue</v>
          </cell>
          <cell r="C115" t="str">
            <v>LICENSE_REV</v>
          </cell>
          <cell r="D115" t="e">
            <v>#NAME?</v>
          </cell>
        </row>
        <row r="116">
          <cell r="B116" t="str">
            <v>Maintenance revenue</v>
          </cell>
          <cell r="C116" t="str">
            <v>MAINTEN_REV</v>
          </cell>
          <cell r="D116" t="e">
            <v>#NAME?</v>
          </cell>
        </row>
        <row r="117">
          <cell r="B117" t="str">
            <v>Number of employees</v>
          </cell>
          <cell r="C117" t="str">
            <v>EMPLOYEES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</row>
        <row r="121">
          <cell r="B121" t="str">
            <v>Sales - % United States</v>
          </cell>
          <cell r="C121" t="str">
            <v>SALES_US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</row>
        <row r="144">
          <cell r="B144" t="str">
            <v>Sales -% Consumer (C)</v>
          </cell>
          <cell r="C144" t="str">
            <v>SALES_CONS</v>
          </cell>
        </row>
        <row r="145">
          <cell r="B145" t="str">
            <v>Sales -% Industry (I)</v>
          </cell>
          <cell r="C145" t="str">
            <v>SALES_IND</v>
          </cell>
        </row>
        <row r="146">
          <cell r="B146" t="str">
            <v>Sales -% Government (G)</v>
          </cell>
          <cell r="C146" t="str">
            <v>SALES_GOV</v>
          </cell>
        </row>
        <row r="147">
          <cell r="B147" t="str">
            <v>Sales - % Industry Sub-Segment: Financial Services</v>
          </cell>
          <cell r="C147" t="str">
            <v>SALES_FINAN</v>
          </cell>
        </row>
        <row r="148">
          <cell r="B148" t="str">
            <v>Sales (%) SMB</v>
          </cell>
          <cell r="C148" t="str">
            <v>SALES_SMB</v>
          </cell>
        </row>
        <row r="149">
          <cell r="B149" t="str">
            <v>Sales - % from Captive Financing Business</v>
          </cell>
          <cell r="C149" t="str">
            <v>REV_FIN_SEGMENT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</row>
        <row r="152">
          <cell r="B152" t="str">
            <v>Sales - % FX: British Pounds/Pence</v>
          </cell>
          <cell r="C152" t="str">
            <v>SALES_FX_GPB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Issuer: Cornerstone OnDemand Inc.</v>
          </cell>
          <cell r="F1">
            <v>2000</v>
          </cell>
          <cell r="G1">
            <v>2001</v>
          </cell>
          <cell r="H1">
            <v>2002</v>
          </cell>
          <cell r="I1">
            <v>2003</v>
          </cell>
          <cell r="J1">
            <v>2004</v>
          </cell>
          <cell r="K1">
            <v>2005</v>
          </cell>
          <cell r="L1" t="str">
            <v>2006 Q1</v>
          </cell>
          <cell r="M1" t="str">
            <v>2006 Q2</v>
          </cell>
          <cell r="N1" t="str">
            <v>2006 Q3</v>
          </cell>
          <cell r="O1" t="str">
            <v>2006 Q4</v>
          </cell>
          <cell r="P1">
            <v>2006</v>
          </cell>
          <cell r="Q1" t="str">
            <v>2007 Q1</v>
          </cell>
          <cell r="R1" t="str">
            <v>2007 Q2</v>
          </cell>
          <cell r="S1" t="str">
            <v>2007 Q3</v>
          </cell>
          <cell r="T1" t="str">
            <v>2007 Q4</v>
          </cell>
          <cell r="U1">
            <v>2007</v>
          </cell>
          <cell r="V1" t="str">
            <v>2008 Q1</v>
          </cell>
          <cell r="W1" t="str">
            <v>2008 Q2</v>
          </cell>
          <cell r="X1" t="str">
            <v>2008 Q3</v>
          </cell>
          <cell r="Y1" t="str">
            <v>2008 Q4</v>
          </cell>
          <cell r="Z1">
            <v>2008</v>
          </cell>
          <cell r="AA1" t="str">
            <v>2009 Q1</v>
          </cell>
          <cell r="AB1" t="str">
            <v>2009 Q2</v>
          </cell>
          <cell r="AC1" t="str">
            <v>2009 Q3</v>
          </cell>
          <cell r="AD1" t="str">
            <v>2009 Q4</v>
          </cell>
          <cell r="AE1">
            <v>2009</v>
          </cell>
          <cell r="AF1" t="str">
            <v>2010 Q1</v>
          </cell>
          <cell r="AG1" t="str">
            <v>2010 Q2</v>
          </cell>
          <cell r="AH1" t="str">
            <v>2010 Q3</v>
          </cell>
          <cell r="AI1" t="str">
            <v>2010 Q4</v>
          </cell>
          <cell r="AJ1">
            <v>2010</v>
          </cell>
          <cell r="AK1" t="str">
            <v>2011 Q1</v>
          </cell>
          <cell r="AL1" t="str">
            <v>2011 Q2</v>
          </cell>
          <cell r="AM1" t="str">
            <v>2011 Q3</v>
          </cell>
          <cell r="AN1" t="str">
            <v>2011 Q4</v>
          </cell>
          <cell r="AO1">
            <v>2011</v>
          </cell>
          <cell r="AP1" t="str">
            <v>2012 Q1</v>
          </cell>
          <cell r="AQ1" t="str">
            <v>2012 Q2</v>
          </cell>
          <cell r="AR1" t="str">
            <v>2012 Q3</v>
          </cell>
          <cell r="AS1" t="str">
            <v>2012 Q4</v>
          </cell>
          <cell r="AT1">
            <v>2012</v>
          </cell>
          <cell r="AU1" t="str">
            <v>2013 Q1</v>
          </cell>
          <cell r="AV1" t="str">
            <v>2013 Q2</v>
          </cell>
          <cell r="AW1" t="str">
            <v>2013 Q3</v>
          </cell>
          <cell r="AX1" t="str">
            <v>2013 Q4</v>
          </cell>
          <cell r="AY1">
            <v>2013</v>
          </cell>
          <cell r="AZ1" t="str">
            <v>2014 Q1</v>
          </cell>
          <cell r="BA1" t="str">
            <v>2014 Q2</v>
          </cell>
          <cell r="BB1" t="str">
            <v>2014 Q3</v>
          </cell>
          <cell r="BC1" t="str">
            <v>2014 Q4</v>
          </cell>
          <cell r="BD1">
            <v>2014</v>
          </cell>
          <cell r="BE1" t="str">
            <v>2015 Q1</v>
          </cell>
          <cell r="BF1" t="str">
            <v>2015 Q2</v>
          </cell>
          <cell r="BG1" t="str">
            <v>2015 Q3</v>
          </cell>
          <cell r="BH1" t="str">
            <v>2015 Q4</v>
          </cell>
          <cell r="BI1">
            <v>2015</v>
          </cell>
          <cell r="BJ1" t="str">
            <v>2016 Q1</v>
          </cell>
          <cell r="BK1" t="str">
            <v>2016 Q2</v>
          </cell>
          <cell r="BL1" t="str">
            <v>2016 Q3</v>
          </cell>
          <cell r="BM1" t="str">
            <v>2016 Q4</v>
          </cell>
          <cell r="BN1">
            <v>2016</v>
          </cell>
          <cell r="BO1" t="str">
            <v>2017 Q1</v>
          </cell>
          <cell r="BP1" t="str">
            <v>2017 Q2</v>
          </cell>
          <cell r="BQ1" t="str">
            <v>2017 Q3</v>
          </cell>
          <cell r="BR1" t="str">
            <v>2017 Q4</v>
          </cell>
          <cell r="BS1">
            <v>2017</v>
          </cell>
          <cell r="BT1" t="str">
            <v>2018 Q1</v>
          </cell>
          <cell r="BU1" t="str">
            <v>2018 Q2</v>
          </cell>
          <cell r="BV1" t="str">
            <v>2018 Q3</v>
          </cell>
          <cell r="BW1" t="str">
            <v>2018 Q4</v>
          </cell>
          <cell r="BX1" t="str">
            <v>2018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Actual</v>
          </cell>
          <cell r="AR2" t="str">
            <v>Actual</v>
          </cell>
          <cell r="AS2" t="str">
            <v>Actual</v>
          </cell>
          <cell r="AT2" t="str">
            <v>Actual</v>
          </cell>
          <cell r="AU2" t="str">
            <v>Actual</v>
          </cell>
          <cell r="AV2" t="str">
            <v>Actual</v>
          </cell>
          <cell r="AW2" t="str">
            <v>Actual</v>
          </cell>
          <cell r="AX2" t="str">
            <v>Actual</v>
          </cell>
          <cell r="AY2" t="str">
            <v>Actual</v>
          </cell>
          <cell r="AZ2" t="str">
            <v>Actual</v>
          </cell>
          <cell r="BA2" t="str">
            <v>Actual</v>
          </cell>
          <cell r="BB2" t="str">
            <v>Actual</v>
          </cell>
          <cell r="BC2" t="str">
            <v>Actual</v>
          </cell>
          <cell r="BD2" t="str">
            <v>Actual</v>
          </cell>
          <cell r="BE2" t="str">
            <v>Actual</v>
          </cell>
          <cell r="BF2" t="str">
            <v>Actual</v>
          </cell>
          <cell r="BG2" t="str">
            <v>Actual</v>
          </cell>
          <cell r="BH2" t="str">
            <v>Actual</v>
          </cell>
          <cell r="BI2" t="str">
            <v>Actual</v>
          </cell>
          <cell r="BJ2" t="str">
            <v>Actual</v>
          </cell>
          <cell r="BK2" t="str">
            <v>Actual</v>
          </cell>
          <cell r="BL2" t="str">
            <v>Estimate</v>
          </cell>
          <cell r="BM2" t="str">
            <v>Estimate</v>
          </cell>
          <cell r="BN2" t="str">
            <v>Estimate</v>
          </cell>
          <cell r="BO2" t="str">
            <v>Estimate</v>
          </cell>
          <cell r="BP2" t="str">
            <v>Estimate</v>
          </cell>
          <cell r="BQ2" t="str">
            <v>Estimate</v>
          </cell>
          <cell r="BR2" t="str">
            <v>Estimate</v>
          </cell>
          <cell r="BS2" t="str">
            <v>Estimate</v>
          </cell>
          <cell r="BT2" t="str">
            <v>Estimate</v>
          </cell>
          <cell r="BU2" t="str">
            <v>Estimate</v>
          </cell>
          <cell r="BV2" t="str">
            <v>Estimate</v>
          </cell>
          <cell r="BW2" t="str">
            <v>Estimate</v>
          </cell>
          <cell r="BX2" t="str">
            <v>Estimate</v>
          </cell>
        </row>
        <row r="3">
          <cell r="F3">
            <v>36891</v>
          </cell>
          <cell r="G3">
            <v>37256</v>
          </cell>
          <cell r="H3">
            <v>37621</v>
          </cell>
          <cell r="I3">
            <v>37986</v>
          </cell>
          <cell r="J3">
            <v>38352</v>
          </cell>
          <cell r="K3">
            <v>38717</v>
          </cell>
          <cell r="L3">
            <v>38807</v>
          </cell>
          <cell r="M3">
            <v>38898</v>
          </cell>
          <cell r="N3">
            <v>38990</v>
          </cell>
          <cell r="O3">
            <v>39082</v>
          </cell>
          <cell r="P3">
            <v>39082</v>
          </cell>
          <cell r="Q3">
            <v>39172</v>
          </cell>
          <cell r="R3">
            <v>39263</v>
          </cell>
          <cell r="S3">
            <v>39355</v>
          </cell>
          <cell r="T3">
            <v>39447</v>
          </cell>
          <cell r="U3">
            <v>39447</v>
          </cell>
          <cell r="V3">
            <v>39538</v>
          </cell>
          <cell r="W3">
            <v>39629</v>
          </cell>
          <cell r="X3">
            <v>39721</v>
          </cell>
          <cell r="Y3">
            <v>39813</v>
          </cell>
          <cell r="Z3">
            <v>39813</v>
          </cell>
          <cell r="AA3">
            <v>39903</v>
          </cell>
          <cell r="AB3">
            <v>39994</v>
          </cell>
          <cell r="AC3">
            <v>40086</v>
          </cell>
          <cell r="AD3">
            <v>40178</v>
          </cell>
          <cell r="AE3">
            <v>40178</v>
          </cell>
          <cell r="AF3">
            <v>40268</v>
          </cell>
          <cell r="AG3">
            <v>40359</v>
          </cell>
          <cell r="AH3">
            <v>40451</v>
          </cell>
          <cell r="AI3">
            <v>40543</v>
          </cell>
          <cell r="AJ3">
            <v>40543</v>
          </cell>
          <cell r="AK3">
            <v>40633</v>
          </cell>
          <cell r="AL3">
            <v>40724</v>
          </cell>
          <cell r="AM3">
            <v>40816</v>
          </cell>
          <cell r="AN3">
            <v>40908</v>
          </cell>
          <cell r="AO3">
            <v>40908</v>
          </cell>
          <cell r="AP3">
            <v>40999</v>
          </cell>
          <cell r="AQ3">
            <v>41090</v>
          </cell>
          <cell r="AR3">
            <v>41182</v>
          </cell>
          <cell r="AS3">
            <v>41274</v>
          </cell>
          <cell r="AT3">
            <v>41274</v>
          </cell>
          <cell r="AU3">
            <v>41364</v>
          </cell>
          <cell r="AV3">
            <v>41455</v>
          </cell>
          <cell r="AW3">
            <v>41547</v>
          </cell>
          <cell r="AX3">
            <v>41639</v>
          </cell>
          <cell r="AY3">
            <v>41639</v>
          </cell>
          <cell r="AZ3">
            <v>41729</v>
          </cell>
          <cell r="BA3">
            <v>41820</v>
          </cell>
          <cell r="BB3">
            <v>41912</v>
          </cell>
          <cell r="BC3">
            <v>42004</v>
          </cell>
          <cell r="BD3">
            <v>42004</v>
          </cell>
          <cell r="BE3">
            <v>42094</v>
          </cell>
          <cell r="BF3">
            <v>42185</v>
          </cell>
          <cell r="BG3">
            <v>42277</v>
          </cell>
          <cell r="BH3">
            <v>42369</v>
          </cell>
          <cell r="BI3">
            <v>42369</v>
          </cell>
          <cell r="BJ3">
            <v>42460</v>
          </cell>
          <cell r="BK3">
            <v>42551</v>
          </cell>
          <cell r="BL3">
            <v>42643</v>
          </cell>
          <cell r="BM3">
            <v>42735</v>
          </cell>
          <cell r="BN3">
            <v>42735</v>
          </cell>
          <cell r="BO3">
            <v>42825</v>
          </cell>
          <cell r="BP3">
            <v>42916</v>
          </cell>
          <cell r="BQ3">
            <v>43008</v>
          </cell>
          <cell r="BR3">
            <v>43100</v>
          </cell>
          <cell r="BS3">
            <v>43100</v>
          </cell>
          <cell r="BT3">
            <v>43190</v>
          </cell>
          <cell r="BU3">
            <v>43281</v>
          </cell>
          <cell r="BV3">
            <v>43373</v>
          </cell>
          <cell r="BW3">
            <v>43465</v>
          </cell>
          <cell r="BX3">
            <v>43465</v>
          </cell>
        </row>
        <row r="4">
          <cell r="A4" t="str">
            <v>Issuer: Cornerstone OnDemand Inc.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Cornerstone OnDemand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Q11">
            <v>2.0584758700000001</v>
          </cell>
          <cell r="R11">
            <v>2.4960167000000002</v>
          </cell>
          <cell r="S11">
            <v>2.4386495499999996</v>
          </cell>
          <cell r="T11">
            <v>3.9826698700000001</v>
          </cell>
          <cell r="U11">
            <v>10.97581199</v>
          </cell>
          <cell r="V11">
            <v>3.3281898399999998</v>
          </cell>
          <cell r="W11">
            <v>3.2590105600000001</v>
          </cell>
          <cell r="X11">
            <v>4.3007312000000004</v>
          </cell>
          <cell r="Y11">
            <v>8.7384820100000002</v>
          </cell>
          <cell r="Z11">
            <v>19.62641361</v>
          </cell>
          <cell r="AA11">
            <v>6.7773873600000005</v>
          </cell>
          <cell r="AB11">
            <v>7.0265371100000005</v>
          </cell>
          <cell r="AC11">
            <v>7.4084691399999993</v>
          </cell>
          <cell r="AD11">
            <v>8.1096508800000002</v>
          </cell>
          <cell r="AE11">
            <v>29.32204449</v>
          </cell>
          <cell r="AF11">
            <v>9.67</v>
          </cell>
          <cell r="AG11">
            <v>10.613</v>
          </cell>
          <cell r="AH11">
            <v>12.289</v>
          </cell>
          <cell r="AI11">
            <v>14.036</v>
          </cell>
          <cell r="AJ11">
            <v>46.608000000000004</v>
          </cell>
          <cell r="AK11">
            <v>15.747</v>
          </cell>
          <cell r="AL11">
            <v>17.37</v>
          </cell>
          <cell r="AM11">
            <v>20.018999999999998</v>
          </cell>
          <cell r="AN11">
            <v>22.385999999999999</v>
          </cell>
          <cell r="AO11">
            <v>75.522000000000006</v>
          </cell>
          <cell r="AP11">
            <v>24.001999999999999</v>
          </cell>
          <cell r="AQ11">
            <v>27.437000000000001</v>
          </cell>
          <cell r="AR11">
            <v>31.196000000000002</v>
          </cell>
          <cell r="AS11">
            <v>36.719000000000001</v>
          </cell>
          <cell r="AT11">
            <v>119.354</v>
          </cell>
          <cell r="AU11">
            <v>37.79</v>
          </cell>
          <cell r="AV11">
            <v>44.381999999999998</v>
          </cell>
          <cell r="AW11">
            <v>48.27</v>
          </cell>
          <cell r="AX11">
            <v>54.856000000000002</v>
          </cell>
          <cell r="AY11">
            <v>185.298</v>
          </cell>
          <cell r="AZ11">
            <v>57.408999999999999</v>
          </cell>
          <cell r="BA11">
            <v>61.468000000000004</v>
          </cell>
          <cell r="BB11">
            <v>68.317999999999998</v>
          </cell>
          <cell r="BC11">
            <v>76.828000000000003</v>
          </cell>
          <cell r="BD11">
            <v>264.02299999999997</v>
          </cell>
          <cell r="BE11">
            <v>73.954999999999998</v>
          </cell>
          <cell r="BF11">
            <v>82.563000000000002</v>
          </cell>
          <cell r="BG11">
            <v>87.271000000000001</v>
          </cell>
          <cell r="BH11">
            <v>95.861999999999995</v>
          </cell>
          <cell r="BI11">
            <v>339.65099999999995</v>
          </cell>
          <cell r="BJ11">
            <v>99.323999999999998</v>
          </cell>
          <cell r="BK11">
            <v>107.01300000000001</v>
          </cell>
          <cell r="BL11">
            <v>104.5</v>
          </cell>
          <cell r="BM11">
            <v>115.5</v>
          </cell>
          <cell r="BN11">
            <v>426.33699999999999</v>
          </cell>
          <cell r="BO11">
            <v>122.5</v>
          </cell>
          <cell r="BP11">
            <v>128.5</v>
          </cell>
          <cell r="BQ11">
            <v>135.5</v>
          </cell>
          <cell r="BR11">
            <v>146.5</v>
          </cell>
          <cell r="BS11">
            <v>533</v>
          </cell>
          <cell r="BT11">
            <v>152</v>
          </cell>
          <cell r="BU11">
            <v>158</v>
          </cell>
          <cell r="BV11">
            <v>165</v>
          </cell>
          <cell r="BW11">
            <v>177</v>
          </cell>
          <cell r="BX11">
            <v>652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Q12">
            <v>-0.73357489747256133</v>
          </cell>
          <cell r="R12">
            <v>-0.88950044131063866</v>
          </cell>
          <cell r="S12">
            <v>-0.8690566256736143</v>
          </cell>
          <cell r="T12">
            <v>-1.4192960355431854</v>
          </cell>
          <cell r="U12">
            <v>-3.9114279999999999</v>
          </cell>
          <cell r="V12">
            <v>-1.0371320425831625</v>
          </cell>
          <cell r="W12">
            <v>-1.0155743636585637</v>
          </cell>
          <cell r="X12">
            <v>-1.3401958267071494</v>
          </cell>
          <cell r="Y12">
            <v>-2.7230897670511247</v>
          </cell>
          <cell r="Z12">
            <v>-6.1159920000000003</v>
          </cell>
          <cell r="AA12">
            <v>-1.98750421</v>
          </cell>
          <cell r="AB12">
            <v>-1.9732554100000002</v>
          </cell>
          <cell r="AC12">
            <v>-2.1095466699999998</v>
          </cell>
          <cell r="AD12">
            <v>-2.6053443200000004</v>
          </cell>
          <cell r="AE12">
            <v>-8.6756506099999999</v>
          </cell>
          <cell r="AF12">
            <v>-3.0640000000000001</v>
          </cell>
          <cell r="AG12">
            <v>-3.1459999999999999</v>
          </cell>
          <cell r="AH12">
            <v>-3.883</v>
          </cell>
          <cell r="AI12">
            <v>-4.1310000000000002</v>
          </cell>
          <cell r="AJ12">
            <v>-14.224</v>
          </cell>
          <cell r="AK12">
            <v>-4.5329999999999995</v>
          </cell>
          <cell r="AL12">
            <v>-4.8980000000000006</v>
          </cell>
          <cell r="AM12">
            <v>-5.2960000000000003</v>
          </cell>
          <cell r="AN12">
            <v>-5.9609999999999994</v>
          </cell>
          <cell r="AO12">
            <v>-20.687999999999999</v>
          </cell>
          <cell r="AP12">
            <v>-6.3530000000000006</v>
          </cell>
          <cell r="AQ12">
            <v>-7.0779999999999994</v>
          </cell>
          <cell r="AR12">
            <v>-8.5280000000000005</v>
          </cell>
          <cell r="AS12">
            <v>-10.061</v>
          </cell>
          <cell r="AT12">
            <v>-32.020000000000003</v>
          </cell>
          <cell r="AU12">
            <v>-10.499000000000001</v>
          </cell>
          <cell r="AV12">
            <v>-12.334</v>
          </cell>
          <cell r="AW12">
            <v>-12.709999999999999</v>
          </cell>
          <cell r="AX12">
            <v>-14.428999999999998</v>
          </cell>
          <cell r="AY12">
            <v>-49.971999999999994</v>
          </cell>
          <cell r="AZ12">
            <v>-16.29</v>
          </cell>
          <cell r="BA12">
            <v>-16.509999999999998</v>
          </cell>
          <cell r="BB12">
            <v>-18.408999999999999</v>
          </cell>
          <cell r="BC12">
            <v>-21.023</v>
          </cell>
          <cell r="BD12">
            <v>-72.231999999999999</v>
          </cell>
          <cell r="BE12">
            <v>-21.352</v>
          </cell>
          <cell r="BF12">
            <v>-24.556000000000001</v>
          </cell>
          <cell r="BG12">
            <v>-23.648</v>
          </cell>
          <cell r="BH12">
            <v>-26.452999999999999</v>
          </cell>
          <cell r="BI12">
            <v>-96.009</v>
          </cell>
          <cell r="BJ12">
            <v>-28.101999999999997</v>
          </cell>
          <cell r="BK12">
            <v>-32.554000000000002</v>
          </cell>
          <cell r="BL12">
            <v>-28.215000000000003</v>
          </cell>
          <cell r="BM12">
            <v>-30.03</v>
          </cell>
          <cell r="BN12">
            <v>-118.90100000000001</v>
          </cell>
          <cell r="BO12">
            <v>-31.85</v>
          </cell>
          <cell r="BP12">
            <v>-33.410000000000004</v>
          </cell>
          <cell r="BQ12">
            <v>-35.230000000000004</v>
          </cell>
          <cell r="BR12">
            <v>-38.090000000000003</v>
          </cell>
          <cell r="BS12">
            <v>-138.58000000000001</v>
          </cell>
          <cell r="BT12">
            <v>-39.064</v>
          </cell>
          <cell r="BU12">
            <v>-39.974000000000004</v>
          </cell>
          <cell r="BV12">
            <v>-41.085000000000001</v>
          </cell>
          <cell r="BW12">
            <v>-42.656999999999996</v>
          </cell>
          <cell r="BX12">
            <v>-162.78000000000003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Q13">
            <v>-2.5559112000000002</v>
          </cell>
          <cell r="R13">
            <v>-3.0381657399999997</v>
          </cell>
          <cell r="S13">
            <v>-3.6236357299999993</v>
          </cell>
          <cell r="T13">
            <v>-2.81178383</v>
          </cell>
          <cell r="U13">
            <v>-12.0294965</v>
          </cell>
          <cell r="V13">
            <v>-5.3131176</v>
          </cell>
          <cell r="W13">
            <v>-5.7008719599999997</v>
          </cell>
          <cell r="X13">
            <v>-5.8571187700000014</v>
          </cell>
          <cell r="Y13">
            <v>-6.1500741200000002</v>
          </cell>
          <cell r="Z13">
            <v>-23.021182450000001</v>
          </cell>
          <cell r="AA13">
            <v>-5.0760000000000005</v>
          </cell>
          <cell r="AB13">
            <v>-5.1739999999999995</v>
          </cell>
          <cell r="AC13">
            <v>-5.8689999999999998</v>
          </cell>
          <cell r="AD13">
            <v>-7.0960000000000001</v>
          </cell>
          <cell r="AE13">
            <v>-23.215</v>
          </cell>
          <cell r="AF13">
            <v>-7.7149999999999999</v>
          </cell>
          <cell r="AG13">
            <v>-8.1669999999999998</v>
          </cell>
          <cell r="AH13">
            <v>-9.3559999999999999</v>
          </cell>
          <cell r="AI13">
            <v>-10.962</v>
          </cell>
          <cell r="AJ13">
            <v>-36.200000000000003</v>
          </cell>
          <cell r="AK13">
            <v>-12.753</v>
          </cell>
          <cell r="AL13">
            <v>-13.739999999999998</v>
          </cell>
          <cell r="AM13">
            <v>-14.158000000000001</v>
          </cell>
          <cell r="AN13">
            <v>-16.774999999999999</v>
          </cell>
          <cell r="AO13">
            <v>-57.426000000000002</v>
          </cell>
          <cell r="AP13">
            <v>-20.286999999999999</v>
          </cell>
          <cell r="AQ13">
            <v>-21.255000000000003</v>
          </cell>
          <cell r="AR13">
            <v>-22.448999999999998</v>
          </cell>
          <cell r="AS13">
            <v>-25.552</v>
          </cell>
          <cell r="AT13">
            <v>-89.543000000000006</v>
          </cell>
          <cell r="AU13">
            <v>-28.32</v>
          </cell>
          <cell r="AV13">
            <v>-30.250000000000004</v>
          </cell>
          <cell r="AW13">
            <v>-31.563999999999997</v>
          </cell>
          <cell r="AX13">
            <v>-35.644999999999996</v>
          </cell>
          <cell r="AY13">
            <v>-125.77900000000001</v>
          </cell>
          <cell r="AZ13">
            <v>-39.058000000000007</v>
          </cell>
          <cell r="BA13">
            <v>-43.274999999999999</v>
          </cell>
          <cell r="BB13">
            <v>-43.177000000000007</v>
          </cell>
          <cell r="BC13">
            <v>-49.551999999999992</v>
          </cell>
          <cell r="BD13">
            <v>-175.06199999999998</v>
          </cell>
          <cell r="BE13">
            <v>-50.317999999999998</v>
          </cell>
          <cell r="BF13">
            <v>-56.110999999999997</v>
          </cell>
          <cell r="BG13">
            <v>-57.051000000000002</v>
          </cell>
          <cell r="BH13">
            <v>-60.238999999999997</v>
          </cell>
          <cell r="BI13">
            <v>-223.71899999999999</v>
          </cell>
          <cell r="BJ13">
            <v>-63.048999999999999</v>
          </cell>
          <cell r="BK13">
            <v>-64.373000000000005</v>
          </cell>
          <cell r="BL13">
            <v>-66.88</v>
          </cell>
          <cell r="BM13">
            <v>-71.61</v>
          </cell>
          <cell r="BN13">
            <v>-265.91200000000003</v>
          </cell>
          <cell r="BO13">
            <v>-73.5</v>
          </cell>
          <cell r="BP13">
            <v>-77.999499999999998</v>
          </cell>
          <cell r="BQ13">
            <v>-79.673999999999992</v>
          </cell>
          <cell r="BR13">
            <v>-83.212000000000018</v>
          </cell>
          <cell r="BS13">
            <v>-314.38549999999998</v>
          </cell>
          <cell r="BT13">
            <v>-85.88</v>
          </cell>
          <cell r="BU13">
            <v>-90.85</v>
          </cell>
          <cell r="BV13">
            <v>-92.565000000000012</v>
          </cell>
          <cell r="BW13">
            <v>-96.465000000000003</v>
          </cell>
          <cell r="BX13">
            <v>-365.76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Q14">
            <v>-3.2894860974725617</v>
          </cell>
          <cell r="R14">
            <v>-3.9276661813106384</v>
          </cell>
          <cell r="S14">
            <v>-4.4926923556736131</v>
          </cell>
          <cell r="T14">
            <v>-4.2310798655431849</v>
          </cell>
          <cell r="U14">
            <v>-15.940924500000001</v>
          </cell>
          <cell r="V14">
            <v>-6.3502496425831625</v>
          </cell>
          <cell r="W14">
            <v>-6.7164463236585634</v>
          </cell>
          <cell r="X14">
            <v>-7.1973145967071508</v>
          </cell>
          <cell r="Y14">
            <v>-8.873163887051124</v>
          </cell>
          <cell r="Z14">
            <v>-29.137174450000003</v>
          </cell>
          <cell r="AA14">
            <v>-7.0635042100000005</v>
          </cell>
          <cell r="AB14">
            <v>-7.1472554099999996</v>
          </cell>
          <cell r="AC14">
            <v>-7.9785466700000001</v>
          </cell>
          <cell r="AD14">
            <v>-9.7013443200000005</v>
          </cell>
          <cell r="AE14">
            <v>-31.890650610000002</v>
          </cell>
          <cell r="AF14">
            <v>-10.779</v>
          </cell>
          <cell r="AG14">
            <v>-11.312999999999999</v>
          </cell>
          <cell r="AH14">
            <v>-13.239000000000001</v>
          </cell>
          <cell r="AI14">
            <v>-15.093</v>
          </cell>
          <cell r="AJ14">
            <v>-50.424000000000007</v>
          </cell>
          <cell r="AK14">
            <v>-17.286000000000001</v>
          </cell>
          <cell r="AL14">
            <v>-18.637999999999998</v>
          </cell>
          <cell r="AM14">
            <v>-19.454000000000001</v>
          </cell>
          <cell r="AN14">
            <v>-22.735999999999997</v>
          </cell>
          <cell r="AO14">
            <v>-78.114000000000004</v>
          </cell>
          <cell r="AP14">
            <v>-26.64</v>
          </cell>
          <cell r="AQ14">
            <v>-28.333000000000002</v>
          </cell>
          <cell r="AR14">
            <v>-30.976999999999997</v>
          </cell>
          <cell r="AS14">
            <v>-35.613</v>
          </cell>
          <cell r="AT14">
            <v>-121.56300000000002</v>
          </cell>
          <cell r="AU14">
            <v>-38.819000000000003</v>
          </cell>
          <cell r="AV14">
            <v>-42.584000000000003</v>
          </cell>
          <cell r="AW14">
            <v>-44.273999999999994</v>
          </cell>
          <cell r="AX14">
            <v>-50.073999999999998</v>
          </cell>
          <cell r="AY14">
            <v>-175.751</v>
          </cell>
          <cell r="AZ14">
            <v>-55.348000000000006</v>
          </cell>
          <cell r="BA14">
            <v>-59.784999999999997</v>
          </cell>
          <cell r="BB14">
            <v>-61.586000000000006</v>
          </cell>
          <cell r="BC14">
            <v>-70.574999999999989</v>
          </cell>
          <cell r="BD14">
            <v>-247.29399999999998</v>
          </cell>
          <cell r="BE14">
            <v>-71.67</v>
          </cell>
          <cell r="BF14">
            <v>-80.667000000000002</v>
          </cell>
          <cell r="BG14">
            <v>-80.698999999999998</v>
          </cell>
          <cell r="BH14">
            <v>-86.691999999999993</v>
          </cell>
          <cell r="BI14">
            <v>-319.72800000000001</v>
          </cell>
          <cell r="BJ14">
            <v>-91.150999999999996</v>
          </cell>
          <cell r="BK14">
            <v>-96.927000000000007</v>
          </cell>
          <cell r="BL14">
            <v>-95.094999999999999</v>
          </cell>
          <cell r="BM14">
            <v>-101.64</v>
          </cell>
          <cell r="BN14">
            <v>-384.81300000000005</v>
          </cell>
          <cell r="BO14">
            <v>-105.35</v>
          </cell>
          <cell r="BP14">
            <v>-111.40950000000001</v>
          </cell>
          <cell r="BQ14">
            <v>-114.904</v>
          </cell>
          <cell r="BR14">
            <v>-121.30200000000002</v>
          </cell>
          <cell r="BS14">
            <v>-452.96550000000002</v>
          </cell>
          <cell r="BT14">
            <v>-124.94399999999999</v>
          </cell>
          <cell r="BU14">
            <v>-130.82400000000001</v>
          </cell>
          <cell r="BV14">
            <v>-133.65</v>
          </cell>
          <cell r="BW14">
            <v>-139.12200000000001</v>
          </cell>
          <cell r="BX14">
            <v>-528.54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Q15">
            <v>-0.29156948999999999</v>
          </cell>
          <cell r="R15">
            <v>-0.31747691</v>
          </cell>
          <cell r="S15">
            <v>-0.43068376000000003</v>
          </cell>
          <cell r="T15">
            <v>-0.71413747999999999</v>
          </cell>
          <cell r="U15">
            <v>-1.75386764</v>
          </cell>
          <cell r="V15">
            <v>-0.46158544000000001</v>
          </cell>
          <cell r="W15">
            <v>-0.44681017000000001</v>
          </cell>
          <cell r="X15">
            <v>-0.49653258</v>
          </cell>
          <cell r="Y15">
            <v>-1.3191725400000001</v>
          </cell>
          <cell r="Z15">
            <v>-2.72410073</v>
          </cell>
          <cell r="AA15">
            <v>-0.58899999999999997</v>
          </cell>
          <cell r="AB15">
            <v>-0.65800000000000003</v>
          </cell>
          <cell r="AC15">
            <v>-0.73099999999999998</v>
          </cell>
          <cell r="AD15">
            <v>-0.81299999999999994</v>
          </cell>
          <cell r="AE15">
            <v>-2.7909999999999995</v>
          </cell>
          <cell r="AF15">
            <v>-0.98899999999999999</v>
          </cell>
          <cell r="AG15">
            <v>-1.137</v>
          </cell>
          <cell r="AH15">
            <v>-1.3840000000000001</v>
          </cell>
          <cell r="AI15">
            <v>-1.9599999999999997</v>
          </cell>
          <cell r="AJ15">
            <v>-5.47</v>
          </cell>
          <cell r="AK15">
            <v>-2.2080000000000002</v>
          </cell>
          <cell r="AL15">
            <v>-2.25</v>
          </cell>
          <cell r="AM15">
            <v>-2.5369999999999999</v>
          </cell>
          <cell r="AN15">
            <v>-2.3889999999999998</v>
          </cell>
          <cell r="AO15">
            <v>-9.3840000000000003</v>
          </cell>
          <cell r="AP15">
            <v>-2.94</v>
          </cell>
          <cell r="AQ15">
            <v>-3.2290000000000001</v>
          </cell>
          <cell r="AR15">
            <v>-3.8279999999999998</v>
          </cell>
          <cell r="AS15">
            <v>-3.907</v>
          </cell>
          <cell r="AT15">
            <v>-13.904</v>
          </cell>
          <cell r="AU15">
            <v>-4.0749999999999993</v>
          </cell>
          <cell r="AV15">
            <v>-4.7869999999999999</v>
          </cell>
          <cell r="AW15">
            <v>-5.0780000000000003</v>
          </cell>
          <cell r="AX15">
            <v>-5.1909999999999998</v>
          </cell>
          <cell r="AY15">
            <v>-19.130999999999997</v>
          </cell>
          <cell r="AZ15">
            <v>-6.08</v>
          </cell>
          <cell r="BA15">
            <v>-6.0830000000000002</v>
          </cell>
          <cell r="BB15">
            <v>-6.6159999999999997</v>
          </cell>
          <cell r="BC15">
            <v>-8.2270000000000003</v>
          </cell>
          <cell r="BD15">
            <v>-27.006</v>
          </cell>
          <cell r="BE15">
            <v>-8.5990000000000002</v>
          </cell>
          <cell r="BF15">
            <v>-8.6390000000000011</v>
          </cell>
          <cell r="BG15">
            <v>-8.7940000000000005</v>
          </cell>
          <cell r="BH15">
            <v>-8.9490000000000016</v>
          </cell>
          <cell r="BI15">
            <v>-34.981000000000002</v>
          </cell>
          <cell r="BJ15">
            <v>-9.2280000000000015</v>
          </cell>
          <cell r="BK15">
            <v>-9.9359999999999999</v>
          </cell>
          <cell r="BL15">
            <v>-9.9275000000000002</v>
          </cell>
          <cell r="BM15">
            <v>-10.9725</v>
          </cell>
          <cell r="BN15">
            <v>-40.064000000000007</v>
          </cell>
          <cell r="BO15">
            <v>-11.637499999999999</v>
          </cell>
          <cell r="BP15">
            <v>-12.2075</v>
          </cell>
          <cell r="BQ15">
            <v>-12.8725</v>
          </cell>
          <cell r="BR15">
            <v>-13.9175</v>
          </cell>
          <cell r="BS15">
            <v>-50.635000000000005</v>
          </cell>
          <cell r="BT15">
            <v>-14.44</v>
          </cell>
          <cell r="BU15">
            <v>-14.852</v>
          </cell>
          <cell r="BV15">
            <v>-15.51</v>
          </cell>
          <cell r="BW15">
            <v>-16.638000000000002</v>
          </cell>
          <cell r="BX15">
            <v>-61.44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Q16">
            <v>-7.1786200000000001E-3</v>
          </cell>
          <cell r="R16">
            <v>-7.1786200000000001E-3</v>
          </cell>
          <cell r="S16">
            <v>-7.1786200000000001E-3</v>
          </cell>
          <cell r="T16">
            <v>-0.20699817000000004</v>
          </cell>
          <cell r="U16">
            <v>-0.22853403000000003</v>
          </cell>
          <cell r="V16">
            <v>-5.2532280000000001E-2</v>
          </cell>
          <cell r="W16">
            <v>-5.2816010000000004E-2</v>
          </cell>
          <cell r="X16">
            <v>-5.8480779999999996E-2</v>
          </cell>
          <cell r="Y16">
            <v>-8.7790270000000004E-2</v>
          </cell>
          <cell r="Z16">
            <v>-0.25161934000000002</v>
          </cell>
          <cell r="AA16">
            <v>-6.3997699999999991E-2</v>
          </cell>
          <cell r="AB16">
            <v>-9.0614260000000016E-2</v>
          </cell>
          <cell r="AC16">
            <v>-5.9442559999999998E-2</v>
          </cell>
          <cell r="AD16">
            <v>-0.12982714000000001</v>
          </cell>
          <cell r="AE16">
            <v>-0.34388165999999998</v>
          </cell>
          <cell r="AF16">
            <v>-9.5000000000000001E-2</v>
          </cell>
          <cell r="AG16">
            <v>-0.13400000000000001</v>
          </cell>
          <cell r="AH16">
            <v>-0.14299999999999999</v>
          </cell>
          <cell r="AI16">
            <v>-0.53500000000000003</v>
          </cell>
          <cell r="AJ16">
            <v>-0.90700000000000003</v>
          </cell>
          <cell r="AK16">
            <v>-0.80500000000000005</v>
          </cell>
          <cell r="AL16">
            <v>-1.1339999999999999</v>
          </cell>
          <cell r="AM16">
            <v>-1.02</v>
          </cell>
          <cell r="AN16">
            <v>-1.8720000000000001</v>
          </cell>
          <cell r="AO16">
            <v>-4.8310000000000004</v>
          </cell>
          <cell r="AP16">
            <v>-2.548</v>
          </cell>
          <cell r="AQ16">
            <v>-2.5019999999999998</v>
          </cell>
          <cell r="AR16">
            <v>-3.35</v>
          </cell>
          <cell r="AS16">
            <v>-4.0039999999999996</v>
          </cell>
          <cell r="AT16">
            <v>-12.404</v>
          </cell>
          <cell r="AU16">
            <v>-4.04</v>
          </cell>
          <cell r="AV16">
            <v>-4.516</v>
          </cell>
          <cell r="AW16">
            <v>-6.5570000000000004</v>
          </cell>
          <cell r="AX16">
            <v>-6.87</v>
          </cell>
          <cell r="AY16">
            <v>-21.983000000000001</v>
          </cell>
          <cell r="AZ16">
            <v>-8.14</v>
          </cell>
          <cell r="BA16">
            <v>-8.1920000000000002</v>
          </cell>
          <cell r="BB16">
            <v>-8.7690000000000001</v>
          </cell>
          <cell r="BC16">
            <v>-9.2550000000000008</v>
          </cell>
          <cell r="BD16">
            <v>-34.356000000000002</v>
          </cell>
          <cell r="BE16">
            <v>-8.7170000000000005</v>
          </cell>
          <cell r="BF16">
            <v>-9.7840000000000007</v>
          </cell>
          <cell r="BG16">
            <v>-12.167</v>
          </cell>
          <cell r="BH16">
            <v>-12.413</v>
          </cell>
          <cell r="BI16">
            <v>-43.081000000000003</v>
          </cell>
          <cell r="BJ16">
            <v>-12.996</v>
          </cell>
          <cell r="BK16">
            <v>-13.007999999999999</v>
          </cell>
          <cell r="BL16">
            <v>-14.569003449026594</v>
          </cell>
          <cell r="BM16">
            <v>-14.955889716467423</v>
          </cell>
          <cell r="BN16">
            <v>-55.528893165494019</v>
          </cell>
          <cell r="BO16">
            <v>-16.02845233780355</v>
          </cell>
          <cell r="BP16">
            <v>-15.619859269434553</v>
          </cell>
          <cell r="BQ16">
            <v>-18.890908778402906</v>
          </cell>
          <cell r="BR16">
            <v>-18.97002461872275</v>
          </cell>
          <cell r="BS16">
            <v>-69.509245004363763</v>
          </cell>
          <cell r="BT16">
            <v>-19.888365349764406</v>
          </cell>
          <cell r="BU16">
            <v>-19.205741358526531</v>
          </cell>
          <cell r="BV16">
            <v>-23.003689656357782</v>
          </cell>
          <cell r="BW16">
            <v>-22.919415409651375</v>
          </cell>
          <cell r="BX16">
            <v>-85.017211774300094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Q18">
            <v>-3.5810555874725614</v>
          </cell>
          <cell r="R18">
            <v>-4.2451430913106378</v>
          </cell>
          <cell r="S18">
            <v>-4.923376115673614</v>
          </cell>
          <cell r="T18">
            <v>-4.9452173455431856</v>
          </cell>
          <cell r="U18">
            <v>-17.694792140000001</v>
          </cell>
          <cell r="V18">
            <v>-6.8118350825831628</v>
          </cell>
          <cell r="W18">
            <v>-7.1632564936585634</v>
          </cell>
          <cell r="X18">
            <v>-7.693847176707151</v>
          </cell>
          <cell r="Y18">
            <v>-10.192336427051124</v>
          </cell>
          <cell r="Z18">
            <v>-31.86127518</v>
          </cell>
          <cell r="AA18">
            <v>-7.65250421</v>
          </cell>
          <cell r="AB18">
            <v>-7.80525541</v>
          </cell>
          <cell r="AC18">
            <v>-8.7095466699999999</v>
          </cell>
          <cell r="AD18">
            <v>-10.514344320000001</v>
          </cell>
          <cell r="AE18">
            <v>-34.681650609999998</v>
          </cell>
          <cell r="AF18">
            <v>-11.768000000000001</v>
          </cell>
          <cell r="AG18">
            <v>-12.45</v>
          </cell>
          <cell r="AH18">
            <v>-14.623000000000001</v>
          </cell>
          <cell r="AI18">
            <v>-17.053000000000001</v>
          </cell>
          <cell r="AJ18">
            <v>-55.894000000000005</v>
          </cell>
          <cell r="AK18">
            <v>-19.494</v>
          </cell>
          <cell r="AL18">
            <v>-20.887999999999998</v>
          </cell>
          <cell r="AM18">
            <v>-21.991</v>
          </cell>
          <cell r="AN18">
            <v>-25.125</v>
          </cell>
          <cell r="AO18">
            <v>-87.498000000000005</v>
          </cell>
          <cell r="AP18">
            <v>-29.58</v>
          </cell>
          <cell r="AQ18">
            <v>-31.562000000000001</v>
          </cell>
          <cell r="AR18">
            <v>-34.805</v>
          </cell>
          <cell r="AS18">
            <v>-39.519999999999996</v>
          </cell>
          <cell r="AT18">
            <v>-135.46700000000001</v>
          </cell>
          <cell r="AU18">
            <v>-42.894000000000005</v>
          </cell>
          <cell r="AV18">
            <v>-47.370999999999995</v>
          </cell>
          <cell r="AW18">
            <v>-49.351999999999997</v>
          </cell>
          <cell r="AX18">
            <v>-55.265000000000001</v>
          </cell>
          <cell r="AY18">
            <v>-194.88200000000001</v>
          </cell>
          <cell r="AZ18">
            <v>-61.428000000000004</v>
          </cell>
          <cell r="BA18">
            <v>-65.867999999999995</v>
          </cell>
          <cell r="BB18">
            <v>-68.201999999999998</v>
          </cell>
          <cell r="BC18">
            <v>-78.801999999999992</v>
          </cell>
          <cell r="BD18">
            <v>-274.29999999999995</v>
          </cell>
          <cell r="BE18">
            <v>-80.269000000000005</v>
          </cell>
          <cell r="BF18">
            <v>-89.305999999999997</v>
          </cell>
          <cell r="BG18">
            <v>-89.493000000000009</v>
          </cell>
          <cell r="BH18">
            <v>-95.641000000000005</v>
          </cell>
          <cell r="BI18">
            <v>-354.709</v>
          </cell>
          <cell r="BJ18">
            <v>-100.37899999999999</v>
          </cell>
          <cell r="BK18">
            <v>-106.863</v>
          </cell>
          <cell r="BL18">
            <v>-105.02250000000001</v>
          </cell>
          <cell r="BM18">
            <v>-112.6125</v>
          </cell>
          <cell r="BN18">
            <v>-424.87700000000001</v>
          </cell>
          <cell r="BO18">
            <v>-116.98750000000001</v>
          </cell>
          <cell r="BP18">
            <v>-123.61699999999999</v>
          </cell>
          <cell r="BQ18">
            <v>-127.7765</v>
          </cell>
          <cell r="BR18">
            <v>-135.21950000000001</v>
          </cell>
          <cell r="BS18">
            <v>-503.60050000000001</v>
          </cell>
          <cell r="BT18">
            <v>-139.38399999999999</v>
          </cell>
          <cell r="BU18">
            <v>-145.67599999999999</v>
          </cell>
          <cell r="BV18">
            <v>-149.16000000000003</v>
          </cell>
          <cell r="BW18">
            <v>-155.76</v>
          </cell>
          <cell r="BX18">
            <v>-589.98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Q19">
            <v>-3.5810555874725614</v>
          </cell>
          <cell r="R19">
            <v>-4.2451430913106378</v>
          </cell>
          <cell r="S19">
            <v>-4.923376115673614</v>
          </cell>
          <cell r="T19">
            <v>-4.9452173455431856</v>
          </cell>
          <cell r="U19">
            <v>-17.694792140000001</v>
          </cell>
          <cell r="V19">
            <v>-6.8118350825831628</v>
          </cell>
          <cell r="W19">
            <v>-7.1632564936585634</v>
          </cell>
          <cell r="X19">
            <v>-7.693847176707151</v>
          </cell>
          <cell r="Y19">
            <v>-10.192336427051124</v>
          </cell>
          <cell r="Z19">
            <v>-31.86127518</v>
          </cell>
          <cell r="AA19">
            <v>-7.65250421</v>
          </cell>
          <cell r="AB19">
            <v>-7.80525541</v>
          </cell>
          <cell r="AC19">
            <v>-8.7095466699999999</v>
          </cell>
          <cell r="AD19">
            <v>-10.514344320000001</v>
          </cell>
          <cell r="AE19">
            <v>-34.681650609999998</v>
          </cell>
          <cell r="AF19">
            <v>-11.225000000000001</v>
          </cell>
          <cell r="AG19">
            <v>-11.815</v>
          </cell>
          <cell r="AH19">
            <v>-13.937000000000001</v>
          </cell>
          <cell r="AI19">
            <v>-16.281000000000002</v>
          </cell>
          <cell r="AJ19">
            <v>-53.258000000000003</v>
          </cell>
          <cell r="AK19">
            <v>-18.670999999999999</v>
          </cell>
          <cell r="AL19">
            <v>-20.001999999999999</v>
          </cell>
          <cell r="AM19">
            <v>-21.004999999999999</v>
          </cell>
          <cell r="AN19">
            <v>-24.106000000000002</v>
          </cell>
          <cell r="AO19">
            <v>-83.784000000000006</v>
          </cell>
          <cell r="AP19">
            <v>-28.418999999999997</v>
          </cell>
          <cell r="AQ19">
            <v>-29.746000000000002</v>
          </cell>
          <cell r="AR19">
            <v>-32.842999999999996</v>
          </cell>
          <cell r="AS19">
            <v>-37.421999999999997</v>
          </cell>
          <cell r="AT19">
            <v>-128.43</v>
          </cell>
          <cell r="AU19">
            <v>-40.770000000000003</v>
          </cell>
          <cell r="AV19">
            <v>-45.047999999999995</v>
          </cell>
          <cell r="AW19">
            <v>-46.802</v>
          </cell>
          <cell r="AX19">
            <v>-52.561999999999998</v>
          </cell>
          <cell r="AY19">
            <v>-185.18200000000002</v>
          </cell>
          <cell r="AZ19">
            <v>-58.356000000000002</v>
          </cell>
          <cell r="BA19">
            <v>-62.654999999999994</v>
          </cell>
          <cell r="BB19">
            <v>-64.655999999999992</v>
          </cell>
          <cell r="BC19">
            <v>-73.546999999999997</v>
          </cell>
          <cell r="BD19">
            <v>-259.21399999999994</v>
          </cell>
          <cell r="BE19">
            <v>-74.041000000000011</v>
          </cell>
          <cell r="BF19">
            <v>-82.63</v>
          </cell>
          <cell r="BG19">
            <v>-82.500000000000014</v>
          </cell>
          <cell r="BH19">
            <v>-88.02600000000001</v>
          </cell>
          <cell r="BI19">
            <v>-327.197</v>
          </cell>
          <cell r="BJ19">
            <v>-92.820999999999998</v>
          </cell>
          <cell r="BK19">
            <v>-98.97</v>
          </cell>
          <cell r="BL19">
            <v>-97.008490053799605</v>
          </cell>
          <cell r="BM19">
            <v>-105.24980289294692</v>
          </cell>
          <cell r="BN19">
            <v>-394.0492929467465</v>
          </cell>
          <cell r="BO19">
            <v>-109.32608969723576</v>
          </cell>
          <cell r="BP19">
            <v>-116.64549598603519</v>
          </cell>
          <cell r="BQ19">
            <v>-121.48078636675585</v>
          </cell>
          <cell r="BR19">
            <v>-129.4323674616129</v>
          </cell>
          <cell r="BS19">
            <v>-476.88473951163968</v>
          </cell>
          <cell r="BT19">
            <v>-134.03533608492401</v>
          </cell>
          <cell r="BU19">
            <v>-140.50606261094239</v>
          </cell>
          <cell r="BV19">
            <v>-144.16025310475857</v>
          </cell>
          <cell r="BW19">
            <v>-150.85186826967455</v>
          </cell>
          <cell r="BX19">
            <v>-569.55352007029956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Q20">
            <v>-1.5225797174725615</v>
          </cell>
          <cell r="R20">
            <v>-1.7491263913106381</v>
          </cell>
          <cell r="S20">
            <v>-2.4847265656736139</v>
          </cell>
          <cell r="T20">
            <v>-0.96254747554318554</v>
          </cell>
          <cell r="U20">
            <v>-6.7189801499999993</v>
          </cell>
          <cell r="V20">
            <v>-3.483645242583163</v>
          </cell>
          <cell r="W20">
            <v>-3.9042459336585633</v>
          </cell>
          <cell r="X20">
            <v>-3.3931159767071506</v>
          </cell>
          <cell r="Y20">
            <v>-1.4538544170511249</v>
          </cell>
          <cell r="Z20">
            <v>-12.234861570000001</v>
          </cell>
          <cell r="AA20">
            <v>-0.8751168499999995</v>
          </cell>
          <cell r="AB20">
            <v>-0.77871829999999953</v>
          </cell>
          <cell r="AC20">
            <v>-1.3010775300000006</v>
          </cell>
          <cell r="AD20">
            <v>-2.4046934400000008</v>
          </cell>
          <cell r="AE20">
            <v>-5.3596061200000022</v>
          </cell>
          <cell r="AF20">
            <v>-1.5550000000000006</v>
          </cell>
          <cell r="AG20">
            <v>-1.2020000000000006</v>
          </cell>
          <cell r="AH20">
            <v>-1.6480000000000015</v>
          </cell>
          <cell r="AI20">
            <v>-2.245000000000001</v>
          </cell>
          <cell r="AJ20">
            <v>-6.6500000000000012</v>
          </cell>
          <cell r="AK20">
            <v>-2.9240000000000017</v>
          </cell>
          <cell r="AL20">
            <v>-2.631999999999997</v>
          </cell>
          <cell r="AM20">
            <v>-0.98600000000000132</v>
          </cell>
          <cell r="AN20">
            <v>-1.7200000000000009</v>
          </cell>
          <cell r="AO20">
            <v>-8.2619999999999987</v>
          </cell>
          <cell r="AP20">
            <v>-4.4169999999999998</v>
          </cell>
          <cell r="AQ20">
            <v>-2.3090000000000002</v>
          </cell>
          <cell r="AR20">
            <v>-1.6470000000000018</v>
          </cell>
          <cell r="AS20">
            <v>-0.70299999999999851</v>
          </cell>
          <cell r="AT20">
            <v>-9.0760000000000005</v>
          </cell>
          <cell r="AU20">
            <v>-2.9800000000000062</v>
          </cell>
          <cell r="AV20">
            <v>-0.66599999999999726</v>
          </cell>
          <cell r="AW20">
            <v>1.4680000000000062</v>
          </cell>
          <cell r="AX20">
            <v>2.294000000000008</v>
          </cell>
          <cell r="AY20">
            <v>0.11600000000002453</v>
          </cell>
          <cell r="AZ20">
            <v>-0.94700000000000539</v>
          </cell>
          <cell r="BA20">
            <v>-1.1869999999999914</v>
          </cell>
          <cell r="BB20">
            <v>3.6619999999999924</v>
          </cell>
          <cell r="BC20">
            <v>3.2810000000000104</v>
          </cell>
          <cell r="BD20">
            <v>4.8089999999999833</v>
          </cell>
          <cell r="BE20">
            <v>-8.6000000000007404E-2</v>
          </cell>
          <cell r="BF20">
            <v>-6.6999999999994841E-2</v>
          </cell>
          <cell r="BG20">
            <v>4.7709999999999919</v>
          </cell>
          <cell r="BH20">
            <v>7.8359999999999896</v>
          </cell>
          <cell r="BI20">
            <v>12.453999999999951</v>
          </cell>
          <cell r="BJ20">
            <v>6.5030000000000072</v>
          </cell>
          <cell r="BK20">
            <v>8.0430000000000064</v>
          </cell>
          <cell r="BL20">
            <v>7.4915099462003951</v>
          </cell>
          <cell r="BM20">
            <v>10.25019710705309</v>
          </cell>
          <cell r="BN20">
            <v>32.28770705325347</v>
          </cell>
          <cell r="BO20">
            <v>13.173910302764254</v>
          </cell>
          <cell r="BP20">
            <v>11.854504013964817</v>
          </cell>
          <cell r="BQ20">
            <v>14.019213633244153</v>
          </cell>
          <cell r="BR20">
            <v>17.067632538387112</v>
          </cell>
          <cell r="BS20">
            <v>56.11526048836032</v>
          </cell>
          <cell r="BT20">
            <v>17.964663915075988</v>
          </cell>
          <cell r="BU20">
            <v>17.493937389057603</v>
          </cell>
          <cell r="BV20">
            <v>20.839746895241429</v>
          </cell>
          <cell r="BW20">
            <v>26.148131730325442</v>
          </cell>
          <cell r="BX20">
            <v>82.446479929700388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-0.54300000000000004</v>
          </cell>
          <cell r="AG21">
            <v>-0.63500000000000001</v>
          </cell>
          <cell r="AH21">
            <v>-0.68600000000000005</v>
          </cell>
          <cell r="AI21">
            <v>-0.77200000000000013</v>
          </cell>
          <cell r="AJ21">
            <v>-2.6360000000000001</v>
          </cell>
          <cell r="AK21">
            <v>-0.82299999999999995</v>
          </cell>
          <cell r="AL21">
            <v>-0.88600000000000001</v>
          </cell>
          <cell r="AM21">
            <v>-0.98599999999999999</v>
          </cell>
          <cell r="AN21">
            <v>-1.0189999999999999</v>
          </cell>
          <cell r="AO21">
            <v>-3.7140000000000004</v>
          </cell>
          <cell r="AP21">
            <v>-1.161</v>
          </cell>
          <cell r="AQ21">
            <v>-1.2160000000000002</v>
          </cell>
          <cell r="AR21">
            <v>-1.3129999999999999</v>
          </cell>
          <cell r="AS21">
            <v>-1.5419999999999998</v>
          </cell>
          <cell r="AT21">
            <v>-5.2319999999999993</v>
          </cell>
          <cell r="AU21">
            <v>-1.6320000000000001</v>
          </cell>
          <cell r="AV21">
            <v>-1.7589999999999999</v>
          </cell>
          <cell r="AW21">
            <v>-1.9859999999999998</v>
          </cell>
          <cell r="AX21">
            <v>-2.1389999999999998</v>
          </cell>
          <cell r="AY21">
            <v>-7.5159999999999991</v>
          </cell>
          <cell r="AZ21">
            <v>-2.58</v>
          </cell>
          <cell r="BA21">
            <v>-2.6880000000000002</v>
          </cell>
          <cell r="BB21">
            <v>-3.0229999999999997</v>
          </cell>
          <cell r="BC21">
            <v>-3.335</v>
          </cell>
          <cell r="BD21">
            <v>-11.625999999999998</v>
          </cell>
          <cell r="BE21">
            <v>-3.5859999999999994</v>
          </cell>
          <cell r="BF21">
            <v>-4.0340000000000007</v>
          </cell>
          <cell r="BG21">
            <v>-4.3510000000000009</v>
          </cell>
          <cell r="BH21">
            <v>-4.9730000000000008</v>
          </cell>
          <cell r="BI21">
            <v>-16.944000000000003</v>
          </cell>
          <cell r="BJ21">
            <v>-4.952</v>
          </cell>
          <cell r="BK21">
            <v>-5.6539999999999999</v>
          </cell>
          <cell r="BL21">
            <v>-5.8979599462004035</v>
          </cell>
          <cell r="BM21">
            <v>-5.582647107053087</v>
          </cell>
          <cell r="BN21">
            <v>-22.086607053253491</v>
          </cell>
          <cell r="BO21">
            <v>-6.4657753027642508</v>
          </cell>
          <cell r="BP21">
            <v>-5.7758690139648063</v>
          </cell>
          <cell r="BQ21">
            <v>-5.2794238832441502</v>
          </cell>
          <cell r="BR21">
            <v>-4.9501880383871217</v>
          </cell>
          <cell r="BS21">
            <v>-22.471256238360329</v>
          </cell>
          <cell r="BT21">
            <v>-4.7897045525759765</v>
          </cell>
          <cell r="BU21">
            <v>-4.6109780265576044</v>
          </cell>
          <cell r="BV21">
            <v>-4.5246314371164535</v>
          </cell>
          <cell r="BW21">
            <v>-4.5168601765754337</v>
          </cell>
          <cell r="BX21">
            <v>-18.442174192825465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-0.59999999999999987</v>
          </cell>
          <cell r="AR22">
            <v>-0.64900000000000002</v>
          </cell>
          <cell r="AS22">
            <v>-0.55600000000000005</v>
          </cell>
          <cell r="AT22">
            <v>-1.8050000000000006</v>
          </cell>
          <cell r="AU22">
            <v>-0.49199999999999999</v>
          </cell>
          <cell r="AV22">
            <v>-0.56400000000000006</v>
          </cell>
          <cell r="AW22">
            <v>-0.56400000000000006</v>
          </cell>
          <cell r="AX22">
            <v>-0.56400000000000006</v>
          </cell>
          <cell r="AY22">
            <v>-2.1840000000000002</v>
          </cell>
          <cell r="AZ22">
            <v>-0.49199999999999999</v>
          </cell>
          <cell r="BA22">
            <v>-0.52499999999999991</v>
          </cell>
          <cell r="BB22">
            <v>-0.52300000000000013</v>
          </cell>
          <cell r="BC22">
            <v>-1.92</v>
          </cell>
          <cell r="BD22">
            <v>-3.4600000000000009</v>
          </cell>
          <cell r="BE22">
            <v>-2.6420000000000003</v>
          </cell>
          <cell r="BF22">
            <v>-2.6419999999999995</v>
          </cell>
          <cell r="BG22">
            <v>-2.6419999999999995</v>
          </cell>
          <cell r="BH22">
            <v>-2.6419999999999995</v>
          </cell>
          <cell r="BI22">
            <v>-10.567999999999998</v>
          </cell>
          <cell r="BJ22">
            <v>-2.6059999999999999</v>
          </cell>
          <cell r="BK22">
            <v>-2.2389999999999999</v>
          </cell>
          <cell r="BL22">
            <v>-2.1160499999999995</v>
          </cell>
          <cell r="BM22">
            <v>-1.7800500000000001</v>
          </cell>
          <cell r="BN22">
            <v>-8.7410999999999994</v>
          </cell>
          <cell r="BO22">
            <v>-1.1956350000000002</v>
          </cell>
          <cell r="BP22">
            <v>-1.1956350000000002</v>
          </cell>
          <cell r="BQ22">
            <v>-1.0162897500000003</v>
          </cell>
          <cell r="BR22">
            <v>-0.83694450000000042</v>
          </cell>
          <cell r="BS22">
            <v>-4.2445042500000021</v>
          </cell>
          <cell r="BT22">
            <v>-0.55895936249999956</v>
          </cell>
          <cell r="BU22">
            <v>-0.55895936250000045</v>
          </cell>
          <cell r="BV22">
            <v>-0.47511545812499989</v>
          </cell>
          <cell r="BW22">
            <v>-0.39127155375000022</v>
          </cell>
          <cell r="BX22">
            <v>-1.984305736875001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Q23">
            <v>-1.5225797174725615</v>
          </cell>
          <cell r="R23">
            <v>-1.7491263913106381</v>
          </cell>
          <cell r="S23">
            <v>-2.4847265656736139</v>
          </cell>
          <cell r="T23">
            <v>-0.96254747554318554</v>
          </cell>
          <cell r="U23">
            <v>-6.7189801499999993</v>
          </cell>
          <cell r="V23">
            <v>-3.483645242583163</v>
          </cell>
          <cell r="W23">
            <v>-3.9042459336585633</v>
          </cell>
          <cell r="X23">
            <v>-3.3931159767071506</v>
          </cell>
          <cell r="Y23">
            <v>-1.4538544170511249</v>
          </cell>
          <cell r="Z23">
            <v>-12.234861570000001</v>
          </cell>
          <cell r="AA23">
            <v>-0.8751168499999995</v>
          </cell>
          <cell r="AB23">
            <v>-0.77871829999999953</v>
          </cell>
          <cell r="AC23">
            <v>-1.3010775300000006</v>
          </cell>
          <cell r="AD23">
            <v>-2.4046934400000008</v>
          </cell>
          <cell r="AE23">
            <v>-5.3596061200000022</v>
          </cell>
          <cell r="AF23">
            <v>-2.0980000000000008</v>
          </cell>
          <cell r="AG23">
            <v>-1.8370000000000006</v>
          </cell>
          <cell r="AH23">
            <v>-2.3340000000000014</v>
          </cell>
          <cell r="AI23">
            <v>-3.0170000000000012</v>
          </cell>
          <cell r="AJ23">
            <v>-9.2860000000000014</v>
          </cell>
          <cell r="AK23">
            <v>-3.7470000000000017</v>
          </cell>
          <cell r="AL23">
            <v>-3.5179999999999971</v>
          </cell>
          <cell r="AM23">
            <v>-1.9720000000000013</v>
          </cell>
          <cell r="AN23">
            <v>-2.7390000000000008</v>
          </cell>
          <cell r="AO23">
            <v>-11.975999999999999</v>
          </cell>
          <cell r="AP23">
            <v>-5.5779999999999994</v>
          </cell>
          <cell r="AQ23">
            <v>-4.125</v>
          </cell>
          <cell r="AR23">
            <v>-3.6090000000000018</v>
          </cell>
          <cell r="AS23">
            <v>-2.8009999999999984</v>
          </cell>
          <cell r="AT23">
            <v>-16.113</v>
          </cell>
          <cell r="AU23">
            <v>-5.1040000000000063</v>
          </cell>
          <cell r="AV23">
            <v>-2.9889999999999972</v>
          </cell>
          <cell r="AW23">
            <v>-1.0819999999999936</v>
          </cell>
          <cell r="AX23">
            <v>-0.40899999999999181</v>
          </cell>
          <cell r="AY23">
            <v>-9.5839999999999748</v>
          </cell>
          <cell r="AZ23">
            <v>-4.0190000000000055</v>
          </cell>
          <cell r="BA23">
            <v>-4.3999999999999915</v>
          </cell>
          <cell r="BB23">
            <v>0.11599999999999255</v>
          </cell>
          <cell r="BC23">
            <v>-1.9739999999999895</v>
          </cell>
          <cell r="BD23">
            <v>-10.277000000000015</v>
          </cell>
          <cell r="BE23">
            <v>-6.3140000000000072</v>
          </cell>
          <cell r="BF23">
            <v>-6.742999999999995</v>
          </cell>
          <cell r="BG23">
            <v>-2.2220000000000084</v>
          </cell>
          <cell r="BH23">
            <v>0.22099999999998943</v>
          </cell>
          <cell r="BI23">
            <v>-15.05800000000005</v>
          </cell>
          <cell r="BJ23">
            <v>-1.0549999999999926</v>
          </cell>
          <cell r="BK23">
            <v>0.15000000000000568</v>
          </cell>
          <cell r="BL23">
            <v>-0.52250000000000796</v>
          </cell>
          <cell r="BM23">
            <v>2.8875000000000028</v>
          </cell>
          <cell r="BN23">
            <v>1.4599999999999795</v>
          </cell>
          <cell r="BO23">
            <v>5.5125000000000028</v>
          </cell>
          <cell r="BP23">
            <v>4.8830000000000098</v>
          </cell>
          <cell r="BQ23">
            <v>7.7235000000000014</v>
          </cell>
          <cell r="BR23">
            <v>11.280499999999989</v>
          </cell>
          <cell r="BS23">
            <v>29.399499999999989</v>
          </cell>
          <cell r="BT23">
            <v>12.616000000000014</v>
          </cell>
          <cell r="BU23">
            <v>12.323999999999998</v>
          </cell>
          <cell r="BV23">
            <v>15.839999999999975</v>
          </cell>
          <cell r="BW23">
            <v>21.240000000000009</v>
          </cell>
          <cell r="BX23">
            <v>62.019999999999925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Q24">
            <v>4.5362299999999996E-3</v>
          </cell>
          <cell r="R24">
            <v>6.1606690000000006E-2</v>
          </cell>
          <cell r="S24">
            <v>7.0649359999999994E-2</v>
          </cell>
          <cell r="T24">
            <v>1.23295807</v>
          </cell>
          <cell r="U24">
            <v>1.3697503499999999</v>
          </cell>
          <cell r="V24">
            <v>3.5004299999999997E-3</v>
          </cell>
          <cell r="W24">
            <v>1.384403E-2</v>
          </cell>
          <cell r="X24">
            <v>7.61081E-3</v>
          </cell>
          <cell r="Y24">
            <v>0</v>
          </cell>
          <cell r="Z24">
            <v>2.4955269999999998E-2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1E-3</v>
          </cell>
          <cell r="AG24">
            <v>1E-3</v>
          </cell>
          <cell r="AH24">
            <v>1E-3</v>
          </cell>
          <cell r="AI24">
            <v>0</v>
          </cell>
          <cell r="AJ24">
            <v>3.0000000000000001E-3</v>
          </cell>
          <cell r="AK24">
            <v>0</v>
          </cell>
          <cell r="AL24">
            <v>7.0000000000000001E-3</v>
          </cell>
          <cell r="AM24">
            <v>8.0000000000000002E-3</v>
          </cell>
          <cell r="AN24">
            <v>5.0000000000000001E-3</v>
          </cell>
          <cell r="AO24">
            <v>0.02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0.151</v>
          </cell>
          <cell r="AX24">
            <v>0.20499999999999999</v>
          </cell>
          <cell r="AY24">
            <v>0.35599999999999998</v>
          </cell>
          <cell r="AZ24">
            <v>0.223</v>
          </cell>
          <cell r="BA24">
            <v>0.19</v>
          </cell>
          <cell r="BB24">
            <v>0.17399999999999999</v>
          </cell>
          <cell r="BC24">
            <v>0.13300000000000001</v>
          </cell>
          <cell r="BD24">
            <v>0.72</v>
          </cell>
          <cell r="BE24">
            <v>0.17</v>
          </cell>
          <cell r="BF24">
            <v>0.20200000000000001</v>
          </cell>
          <cell r="BG24">
            <v>0.218</v>
          </cell>
          <cell r="BH24">
            <v>0.30399999999999999</v>
          </cell>
          <cell r="BI24">
            <v>0.89399999999999991</v>
          </cell>
          <cell r="BJ24">
            <v>0.34599999999999997</v>
          </cell>
          <cell r="BK24">
            <v>0.38500000000000001</v>
          </cell>
          <cell r="BL24">
            <v>0.22569362967795045</v>
          </cell>
          <cell r="BM24">
            <v>0.31101263725147676</v>
          </cell>
          <cell r="BN24">
            <v>1.2677062669294272</v>
          </cell>
          <cell r="BO24">
            <v>0.35625848790688347</v>
          </cell>
          <cell r="BP24">
            <v>0.41731239497672973</v>
          </cell>
          <cell r="BQ24">
            <v>0.26796651730532134</v>
          </cell>
          <cell r="BR24">
            <v>0.37581832680977306</v>
          </cell>
          <cell r="BS24">
            <v>1.4173557269987076</v>
          </cell>
          <cell r="BT24">
            <v>0.41687137642027139</v>
          </cell>
          <cell r="BU24">
            <v>0.49593968254637566</v>
          </cell>
          <cell r="BV24">
            <v>0.3214552758560823</v>
          </cell>
          <cell r="BW24">
            <v>0.45302074694277789</v>
          </cell>
          <cell r="BX24">
            <v>1.6872870817655072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Q25">
            <v>-0.26600000000000001</v>
          </cell>
          <cell r="R25">
            <v>-0.26800000000000002</v>
          </cell>
          <cell r="S25">
            <v>0</v>
          </cell>
          <cell r="T25">
            <v>0</v>
          </cell>
          <cell r="U25">
            <v>-0.53400000000000003</v>
          </cell>
          <cell r="V25">
            <v>-0.26600000000000001</v>
          </cell>
          <cell r="W25">
            <v>-0.26800000000000002</v>
          </cell>
          <cell r="X25">
            <v>0</v>
          </cell>
          <cell r="Y25">
            <v>-0.77376606999999997</v>
          </cell>
          <cell r="Z25">
            <v>-1.30776607</v>
          </cell>
          <cell r="AA25">
            <v>-0.61770561999999996</v>
          </cell>
          <cell r="AB25">
            <v>-0.80158015999999999</v>
          </cell>
          <cell r="AC25">
            <v>-0.37312408000000002</v>
          </cell>
          <cell r="AD25">
            <v>-0.59073368000000004</v>
          </cell>
          <cell r="AE25">
            <v>-2.3831435399999998</v>
          </cell>
          <cell r="AF25">
            <v>-0.21099999999999999</v>
          </cell>
          <cell r="AG25">
            <v>-0.218</v>
          </cell>
          <cell r="AH25">
            <v>-0.29799999999999999</v>
          </cell>
          <cell r="AI25">
            <v>-0.55800000000000005</v>
          </cell>
          <cell r="AJ25">
            <v>-1.2850000000000001</v>
          </cell>
          <cell r="AK25">
            <v>-0.68400000000000005</v>
          </cell>
          <cell r="AL25">
            <v>-7.0000000000000007E-2</v>
          </cell>
          <cell r="AM25">
            <v>-4.2999999999999997E-2</v>
          </cell>
          <cell r="AN25">
            <v>-0.105</v>
          </cell>
          <cell r="AO25">
            <v>-0.90200000000000002</v>
          </cell>
          <cell r="AP25">
            <v>-0.14299999999999999</v>
          </cell>
          <cell r="AQ25">
            <v>-9.4E-2</v>
          </cell>
          <cell r="AR25">
            <v>-0.121</v>
          </cell>
          <cell r="AS25">
            <v>-8.4000000000000005E-2</v>
          </cell>
          <cell r="AT25">
            <v>-0.442</v>
          </cell>
          <cell r="AU25">
            <v>-7.9000000000000001E-2</v>
          </cell>
          <cell r="AV25">
            <v>-0.505</v>
          </cell>
          <cell r="AW25">
            <v>-0.99599999999999977</v>
          </cell>
          <cell r="AX25">
            <v>-0.996</v>
          </cell>
          <cell r="AY25">
            <v>-2.5759999999999996</v>
          </cell>
          <cell r="AZ25">
            <v>-0.97899999999999965</v>
          </cell>
          <cell r="BA25">
            <v>-0.97299999999999986</v>
          </cell>
          <cell r="BB25">
            <v>-0.96799999999999997</v>
          </cell>
          <cell r="BC25">
            <v>-0.96299999999999963</v>
          </cell>
          <cell r="BD25">
            <v>-3.8829999999999991</v>
          </cell>
          <cell r="BE25">
            <v>-0.95800000000000018</v>
          </cell>
          <cell r="BF25">
            <v>-0.95500000000000007</v>
          </cell>
          <cell r="BG25">
            <v>-0.95199999999999996</v>
          </cell>
          <cell r="BH25">
            <v>-0.94999999999999973</v>
          </cell>
          <cell r="BI25">
            <v>-3.8149999999999999</v>
          </cell>
          <cell r="BJ25">
            <v>-0.94899999999999984</v>
          </cell>
          <cell r="BK25">
            <v>-0.94900000000000029</v>
          </cell>
          <cell r="BL25">
            <v>-0.97194487721381906</v>
          </cell>
          <cell r="BM25">
            <v>-0.96247270174708788</v>
          </cell>
          <cell r="BN25">
            <v>-3.8324175789609072</v>
          </cell>
          <cell r="BO25">
            <v>-0.95388746259930512</v>
          </cell>
          <cell r="BP25">
            <v>-0.9582954834028663</v>
          </cell>
          <cell r="BQ25">
            <v>-0.97194487721381906</v>
          </cell>
          <cell r="BR25">
            <v>-0.96247270174708788</v>
          </cell>
          <cell r="BS25">
            <v>-3.8466005249630784</v>
          </cell>
          <cell r="BT25">
            <v>-0.95388746259930512</v>
          </cell>
          <cell r="BU25">
            <v>-0.9582954834028663</v>
          </cell>
          <cell r="BV25">
            <v>-0.97194487721381906</v>
          </cell>
          <cell r="BW25">
            <v>-0.96247270174708788</v>
          </cell>
          <cell r="BX25">
            <v>-3.8466005249630784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Q26">
            <v>-0.26146377000000004</v>
          </cell>
          <cell r="R26">
            <v>-0.20639331</v>
          </cell>
          <cell r="S26">
            <v>7.0649359999999994E-2</v>
          </cell>
          <cell r="T26">
            <v>1.23295807</v>
          </cell>
          <cell r="U26">
            <v>0.83575034999999986</v>
          </cell>
          <cell r="V26">
            <v>-0.26249957000000002</v>
          </cell>
          <cell r="W26">
            <v>-0.25415597000000001</v>
          </cell>
          <cell r="X26">
            <v>7.61081E-3</v>
          </cell>
          <cell r="Y26">
            <v>-0.77376606999999997</v>
          </cell>
          <cell r="Z26">
            <v>-1.2828108</v>
          </cell>
          <cell r="AA26">
            <v>-0.61770561999999996</v>
          </cell>
          <cell r="AB26">
            <v>-0.80158015999999999</v>
          </cell>
          <cell r="AC26">
            <v>-0.37312408000000002</v>
          </cell>
          <cell r="AD26">
            <v>-0.59073368000000004</v>
          </cell>
          <cell r="AE26">
            <v>-2.3831435399999998</v>
          </cell>
          <cell r="AF26">
            <v>-0.21</v>
          </cell>
          <cell r="AG26">
            <v>-0.217</v>
          </cell>
          <cell r="AH26">
            <v>-0.29699999999999999</v>
          </cell>
          <cell r="AI26">
            <v>-0.55800000000000005</v>
          </cell>
          <cell r="AJ26">
            <v>-1.2820000000000003</v>
          </cell>
          <cell r="AK26">
            <v>-0.68400000000000005</v>
          </cell>
          <cell r="AL26">
            <v>-6.3E-2</v>
          </cell>
          <cell r="AM26">
            <v>-3.4999999999999996E-2</v>
          </cell>
          <cell r="AN26">
            <v>-9.9999999999999992E-2</v>
          </cell>
          <cell r="AO26">
            <v>-0.88200000000000001</v>
          </cell>
          <cell r="AP26">
            <v>-0.14299999999999999</v>
          </cell>
          <cell r="AQ26">
            <v>-9.4E-2</v>
          </cell>
          <cell r="AR26">
            <v>-0.121</v>
          </cell>
          <cell r="AS26">
            <v>-8.4000000000000005E-2</v>
          </cell>
          <cell r="AT26">
            <v>-0.442</v>
          </cell>
          <cell r="AU26">
            <v>-7.9000000000000001E-2</v>
          </cell>
          <cell r="AV26">
            <v>-0.505</v>
          </cell>
          <cell r="AW26">
            <v>-0.84499999999999975</v>
          </cell>
          <cell r="AX26">
            <v>-0.79100000000000004</v>
          </cell>
          <cell r="AY26">
            <v>-2.2199999999999998</v>
          </cell>
          <cell r="AZ26">
            <v>-0.75599999999999967</v>
          </cell>
          <cell r="BA26">
            <v>-0.78299999999999992</v>
          </cell>
          <cell r="BB26">
            <v>-0.79400000000000004</v>
          </cell>
          <cell r="BC26">
            <v>-0.82999999999999963</v>
          </cell>
          <cell r="BD26">
            <v>-3.1629999999999994</v>
          </cell>
          <cell r="BE26">
            <v>-0.78800000000000014</v>
          </cell>
          <cell r="BF26">
            <v>-0.75300000000000011</v>
          </cell>
          <cell r="BG26">
            <v>-0.73399999999999999</v>
          </cell>
          <cell r="BH26">
            <v>-0.64599999999999969</v>
          </cell>
          <cell r="BI26">
            <v>-2.9210000000000003</v>
          </cell>
          <cell r="BJ26">
            <v>-0.60299999999999987</v>
          </cell>
          <cell r="BK26">
            <v>-0.56400000000000028</v>
          </cell>
          <cell r="BL26">
            <v>-0.74625124753586858</v>
          </cell>
          <cell r="BM26">
            <v>-0.65146006449561111</v>
          </cell>
          <cell r="BN26">
            <v>-2.5647113120314797</v>
          </cell>
          <cell r="BO26">
            <v>-0.59762897469242171</v>
          </cell>
          <cell r="BP26">
            <v>-0.54098308842613663</v>
          </cell>
          <cell r="BQ26">
            <v>-0.70397835990849766</v>
          </cell>
          <cell r="BR26">
            <v>-0.58665437493731476</v>
          </cell>
          <cell r="BS26">
            <v>-2.4292447979643708</v>
          </cell>
          <cell r="BT26">
            <v>-0.53701608617903374</v>
          </cell>
          <cell r="BU26">
            <v>-0.46235580085649064</v>
          </cell>
          <cell r="BV26">
            <v>-0.65048960135773681</v>
          </cell>
          <cell r="BW26">
            <v>-0.50945195480430994</v>
          </cell>
          <cell r="BX26">
            <v>-2.1593134431975711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-6.8000000000000005E-2</v>
          </cell>
          <cell r="AG29">
            <v>-4.0000000000000036E-3</v>
          </cell>
          <cell r="AH29">
            <v>0.29300000000000004</v>
          </cell>
          <cell r="AI29">
            <v>0.27</v>
          </cell>
          <cell r="AJ29">
            <v>0.49100000000000005</v>
          </cell>
          <cell r="AK29">
            <v>0.74299999999999999</v>
          </cell>
          <cell r="AL29">
            <v>0.224</v>
          </cell>
          <cell r="AM29">
            <v>-0.60499999999999998</v>
          </cell>
          <cell r="AN29">
            <v>-0.158</v>
          </cell>
          <cell r="AO29">
            <v>0.20399999999999999</v>
          </cell>
          <cell r="AP29">
            <v>0.875</v>
          </cell>
          <cell r="AQ29">
            <v>-0.41299999999999998</v>
          </cell>
          <cell r="AR29">
            <v>0.16500000000000001</v>
          </cell>
          <cell r="AS29">
            <v>8.2000000000000003E-2</v>
          </cell>
          <cell r="AT29">
            <v>0.70899999999999996</v>
          </cell>
          <cell r="AU29">
            <v>-1.2999999999999999E-2</v>
          </cell>
          <cell r="AV29">
            <v>7.6999999999999985E-2</v>
          </cell>
          <cell r="AW29">
            <v>7.9000000000000001E-2</v>
          </cell>
          <cell r="AX29">
            <v>-0.21299999999999999</v>
          </cell>
          <cell r="AY29">
            <v>-7.0000000000000007E-2</v>
          </cell>
          <cell r="AZ29">
            <v>-0.128</v>
          </cell>
          <cell r="BA29">
            <v>-0.47699999999999998</v>
          </cell>
          <cell r="BB29">
            <v>-1.351</v>
          </cell>
          <cell r="BC29">
            <v>-0.73499999999999999</v>
          </cell>
          <cell r="BD29">
            <v>-2.6909999999999998</v>
          </cell>
          <cell r="BE29">
            <v>-2.39</v>
          </cell>
          <cell r="BF29">
            <v>-0.80100000000000005</v>
          </cell>
          <cell r="BG29">
            <v>-6.6000000000000003E-2</v>
          </cell>
          <cell r="BH29">
            <v>-0.40900000000000003</v>
          </cell>
          <cell r="BI29">
            <v>-3.6660000000000004</v>
          </cell>
          <cell r="BJ29">
            <v>1.9429999999999998</v>
          </cell>
          <cell r="BK29">
            <v>0.48199999999999998</v>
          </cell>
          <cell r="BL29">
            <v>0</v>
          </cell>
          <cell r="BM29">
            <v>0</v>
          </cell>
          <cell r="BN29">
            <v>2.4249999999999998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Q30">
            <v>-1.7840434874725615</v>
          </cell>
          <cell r="R30">
            <v>-1.955519701310638</v>
          </cell>
          <cell r="S30">
            <v>-2.4140772056736139</v>
          </cell>
          <cell r="T30">
            <v>0.27041059445681448</v>
          </cell>
          <cell r="U30">
            <v>-5.8832297999999996</v>
          </cell>
          <cell r="V30">
            <v>-3.7461448125831631</v>
          </cell>
          <cell r="W30">
            <v>-4.1584019036585635</v>
          </cell>
          <cell r="X30">
            <v>-3.3855051667071505</v>
          </cell>
          <cell r="Y30">
            <v>-2.2276204870511247</v>
          </cell>
          <cell r="Z30">
            <v>-13.517672370000001</v>
          </cell>
          <cell r="AA30">
            <v>-1.4928224699999995</v>
          </cell>
          <cell r="AB30">
            <v>-1.5802984599999994</v>
          </cell>
          <cell r="AC30">
            <v>-1.6742016100000006</v>
          </cell>
          <cell r="AD30">
            <v>-2.9954271200000009</v>
          </cell>
          <cell r="AE30">
            <v>-7.7427496600000021</v>
          </cell>
          <cell r="AF30">
            <v>-2.3760000000000008</v>
          </cell>
          <cell r="AG30">
            <v>-2.0580000000000007</v>
          </cell>
          <cell r="AH30">
            <v>-2.3380000000000014</v>
          </cell>
          <cell r="AI30">
            <v>-3.3050000000000015</v>
          </cell>
          <cell r="AJ30">
            <v>-10.077000000000002</v>
          </cell>
          <cell r="AK30">
            <v>-3.6880000000000015</v>
          </cell>
          <cell r="AL30">
            <v>-3.3569999999999971</v>
          </cell>
          <cell r="AM30">
            <v>-2.6120000000000014</v>
          </cell>
          <cell r="AN30">
            <v>-2.9970000000000008</v>
          </cell>
          <cell r="AO30">
            <v>-12.654</v>
          </cell>
          <cell r="AP30">
            <v>-4.8459999999999992</v>
          </cell>
          <cell r="AQ30">
            <v>-4.6319999999999997</v>
          </cell>
          <cell r="AR30">
            <v>-3.5650000000000017</v>
          </cell>
          <cell r="AS30">
            <v>-2.8029999999999982</v>
          </cell>
          <cell r="AT30">
            <v>-15.846</v>
          </cell>
          <cell r="AU30">
            <v>-5.1960000000000059</v>
          </cell>
          <cell r="AV30">
            <v>-3.4169999999999972</v>
          </cell>
          <cell r="AW30">
            <v>-1.8479999999999934</v>
          </cell>
          <cell r="AX30">
            <v>-1.4129999999999918</v>
          </cell>
          <cell r="AY30">
            <v>-11.873999999999974</v>
          </cell>
          <cell r="AZ30">
            <v>-4.9030000000000049</v>
          </cell>
          <cell r="BA30">
            <v>-5.6599999999999913</v>
          </cell>
          <cell r="BB30">
            <v>-2.0290000000000075</v>
          </cell>
          <cell r="BC30">
            <v>-3.538999999999989</v>
          </cell>
          <cell r="BD30">
            <v>-16.131000000000014</v>
          </cell>
          <cell r="BE30">
            <v>-9.492000000000008</v>
          </cell>
          <cell r="BF30">
            <v>-8.2969999999999953</v>
          </cell>
          <cell r="BG30">
            <v>-3.0220000000000082</v>
          </cell>
          <cell r="BH30">
            <v>-0.83400000000001029</v>
          </cell>
          <cell r="BI30">
            <v>-21.645000000000049</v>
          </cell>
          <cell r="BJ30">
            <v>0.28500000000000725</v>
          </cell>
          <cell r="BK30">
            <v>6.8000000000005389E-2</v>
          </cell>
          <cell r="BL30">
            <v>-1.2687512475358766</v>
          </cell>
          <cell r="BM30">
            <v>2.2360399355043916</v>
          </cell>
          <cell r="BN30">
            <v>1.3202886879684994</v>
          </cell>
          <cell r="BO30">
            <v>4.9148710253075816</v>
          </cell>
          <cell r="BP30">
            <v>4.3420169115738734</v>
          </cell>
          <cell r="BQ30">
            <v>7.0195216400915035</v>
          </cell>
          <cell r="BR30">
            <v>10.693845625062675</v>
          </cell>
          <cell r="BS30">
            <v>26.970255202035617</v>
          </cell>
          <cell r="BT30">
            <v>12.078983913820981</v>
          </cell>
          <cell r="BU30">
            <v>11.861644199143507</v>
          </cell>
          <cell r="BV30">
            <v>15.189510398642238</v>
          </cell>
          <cell r="BW30">
            <v>20.7305480451957</v>
          </cell>
          <cell r="BX30">
            <v>59.860686556802357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  <cell r="AI38">
            <v>1.0949999999999998</v>
          </cell>
          <cell r="AJ38">
            <v>-0.99399999999999977</v>
          </cell>
          <cell r="BI38">
            <v>5.5970000000000013</v>
          </cell>
          <cell r="BN38">
            <v>-4.0306070532534939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11.109226960000001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3.29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8.0609999999999999</v>
          </cell>
          <cell r="AF39">
            <v>8.1775059999999993</v>
          </cell>
          <cell r="AG39">
            <v>7.1059999999999999</v>
          </cell>
          <cell r="AH39">
            <v>5.9720000000000004</v>
          </cell>
          <cell r="AI39">
            <v>7.0670000000000002</v>
          </cell>
          <cell r="AJ39">
            <v>7.0670000000000002</v>
          </cell>
          <cell r="AK39">
            <v>91.045000000000002</v>
          </cell>
          <cell r="AL39">
            <v>48.658000000000001</v>
          </cell>
          <cell r="AM39">
            <v>64.375</v>
          </cell>
          <cell r="AN39">
            <v>85.409000000000006</v>
          </cell>
          <cell r="AO39">
            <v>85.409000000000006</v>
          </cell>
          <cell r="AP39">
            <v>87.186000000000007</v>
          </cell>
          <cell r="AQ39">
            <v>66.968000000000004</v>
          </cell>
          <cell r="AR39">
            <v>64.492000000000004</v>
          </cell>
          <cell r="AS39">
            <v>76.441999999999993</v>
          </cell>
          <cell r="AT39">
            <v>76.441999999999993</v>
          </cell>
          <cell r="AU39">
            <v>76.17</v>
          </cell>
          <cell r="AV39">
            <v>290.26400000000001</v>
          </cell>
          <cell r="AW39">
            <v>89.641000000000005</v>
          </cell>
          <cell r="AX39">
            <v>109.583</v>
          </cell>
          <cell r="AY39">
            <v>109.583</v>
          </cell>
          <cell r="AZ39">
            <v>108.685</v>
          </cell>
          <cell r="BA39">
            <v>96.578000000000003</v>
          </cell>
          <cell r="BB39">
            <v>103.994</v>
          </cell>
          <cell r="BC39">
            <v>166.55699999999999</v>
          </cell>
          <cell r="BD39">
            <v>166.55699999999999</v>
          </cell>
          <cell r="BE39">
            <v>86.647999999999996</v>
          </cell>
          <cell r="BF39">
            <v>79.379000000000005</v>
          </cell>
          <cell r="BG39">
            <v>57.927</v>
          </cell>
          <cell r="BH39">
            <v>107.691</v>
          </cell>
          <cell r="BI39">
            <v>107.691</v>
          </cell>
          <cell r="BJ39">
            <v>94.527000000000001</v>
          </cell>
          <cell r="BK39">
            <v>112.575</v>
          </cell>
          <cell r="BL39">
            <v>110.77321448386103</v>
          </cell>
          <cell r="BM39">
            <v>163.88192958786007</v>
          </cell>
          <cell r="BN39">
            <v>163.88192958786007</v>
          </cell>
          <cell r="BO39">
            <v>162.47565784080425</v>
          </cell>
          <cell r="BP39">
            <v>162.51479327421038</v>
          </cell>
          <cell r="BQ39">
            <v>165.95483278952958</v>
          </cell>
          <cell r="BR39">
            <v>217.97437786033237</v>
          </cell>
          <cell r="BS39">
            <v>217.97437786033237</v>
          </cell>
          <cell r="BT39">
            <v>222.1137406688573</v>
          </cell>
          <cell r="BU39">
            <v>225.70464602487954</v>
          </cell>
          <cell r="BV39">
            <v>231.69218562212441</v>
          </cell>
          <cell r="BW39">
            <v>292.01350945615758</v>
          </cell>
          <cell r="BX39">
            <v>292.01350945615758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5.2883104599999999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8.8030000000000008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12.074999999999999</v>
          </cell>
          <cell r="AF40">
            <v>7.4724259999999996</v>
          </cell>
          <cell r="AG40">
            <v>10.103</v>
          </cell>
          <cell r="AH40">
            <v>16.925000000000001</v>
          </cell>
          <cell r="AI40">
            <v>20.876000000000001</v>
          </cell>
          <cell r="AJ40">
            <v>20.876000000000001</v>
          </cell>
          <cell r="AK40">
            <v>15.132</v>
          </cell>
          <cell r="AL40">
            <v>20.036999999999999</v>
          </cell>
          <cell r="AM40">
            <v>23.114000000000001</v>
          </cell>
          <cell r="AN40">
            <v>34.11</v>
          </cell>
          <cell r="AO40">
            <v>34.11</v>
          </cell>
          <cell r="AP40">
            <v>25.096</v>
          </cell>
          <cell r="AQ40">
            <v>32.753999999999998</v>
          </cell>
          <cell r="AR40">
            <v>45.156999999999996</v>
          </cell>
          <cell r="AS40">
            <v>47.527999999999999</v>
          </cell>
          <cell r="AT40">
            <v>47.527999999999999</v>
          </cell>
          <cell r="AU40">
            <v>37.228000000000002</v>
          </cell>
          <cell r="AV40">
            <v>44.136000000000003</v>
          </cell>
          <cell r="AW40">
            <v>55.612000000000002</v>
          </cell>
          <cell r="AX40">
            <v>67.191000000000003</v>
          </cell>
          <cell r="AY40">
            <v>67.191000000000003</v>
          </cell>
          <cell r="AZ40">
            <v>52.545000000000002</v>
          </cell>
          <cell r="BA40">
            <v>69.128</v>
          </cell>
          <cell r="BB40">
            <v>86.855999999999995</v>
          </cell>
          <cell r="BC40">
            <v>84.498999999999995</v>
          </cell>
          <cell r="BD40">
            <v>84.498999999999995</v>
          </cell>
          <cell r="BE40">
            <v>61.392000000000003</v>
          </cell>
          <cell r="BF40">
            <v>80.623000000000005</v>
          </cell>
          <cell r="BG40">
            <v>93.281000000000006</v>
          </cell>
          <cell r="BH40">
            <v>104.68600000000001</v>
          </cell>
          <cell r="BI40">
            <v>104.68600000000001</v>
          </cell>
          <cell r="BJ40">
            <v>88.48</v>
          </cell>
          <cell r="BK40">
            <v>103.27800000000001</v>
          </cell>
          <cell r="BL40">
            <v>113.78888888888889</v>
          </cell>
          <cell r="BM40">
            <v>126.13165800838706</v>
          </cell>
          <cell r="BN40">
            <v>126.13165800838706</v>
          </cell>
          <cell r="BO40">
            <v>105.04235632878259</v>
          </cell>
          <cell r="BP40">
            <v>119.73172091241251</v>
          </cell>
          <cell r="BQ40">
            <v>143.02777777777777</v>
          </cell>
          <cell r="BR40">
            <v>153.47406549692963</v>
          </cell>
          <cell r="BS40">
            <v>153.47406549692963</v>
          </cell>
          <cell r="BT40">
            <v>128.64938182111072</v>
          </cell>
          <cell r="BU40">
            <v>145.46321412663261</v>
          </cell>
          <cell r="BV40">
            <v>172.33333333333334</v>
          </cell>
          <cell r="BW40">
            <v>181.49267071415161</v>
          </cell>
          <cell r="BX40">
            <v>181.49267071415161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0.84462150999999996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1.052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2.1680000000000001</v>
          </cell>
          <cell r="AF42">
            <v>3.2088029999999996</v>
          </cell>
          <cell r="AG42">
            <v>2.988</v>
          </cell>
          <cell r="AH42">
            <v>2.9950000000000001</v>
          </cell>
          <cell r="AI42">
            <v>4.1989999999999998</v>
          </cell>
          <cell r="AJ42">
            <v>4.1989999999999998</v>
          </cell>
          <cell r="AK42">
            <v>5.7919999999999998</v>
          </cell>
          <cell r="AL42">
            <v>40.244</v>
          </cell>
          <cell r="AM42">
            <v>23.402999999999999</v>
          </cell>
          <cell r="AN42">
            <v>7.3260000000000005</v>
          </cell>
          <cell r="AO42">
            <v>7.3260000000000005</v>
          </cell>
          <cell r="AP42">
            <v>7.91</v>
          </cell>
          <cell r="AQ42">
            <v>8.1389999999999993</v>
          </cell>
          <cell r="AR42">
            <v>11.355</v>
          </cell>
          <cell r="AS42">
            <v>17.603000000000002</v>
          </cell>
          <cell r="AT42">
            <v>17.603000000000002</v>
          </cell>
          <cell r="AU42">
            <v>20.356000000000002</v>
          </cell>
          <cell r="AV42">
            <v>22.161000000000001</v>
          </cell>
          <cell r="AW42">
            <v>167.62900000000002</v>
          </cell>
          <cell r="AX42">
            <v>230.67700000000002</v>
          </cell>
          <cell r="AY42">
            <v>230.67700000000002</v>
          </cell>
          <cell r="AZ42">
            <v>212.25799999999998</v>
          </cell>
          <cell r="BA42">
            <v>176.92</v>
          </cell>
          <cell r="BB42">
            <v>157.36500000000001</v>
          </cell>
          <cell r="BC42">
            <v>155.34899999999999</v>
          </cell>
          <cell r="BD42">
            <v>155.34899999999999</v>
          </cell>
          <cell r="BE42">
            <v>173.99200000000002</v>
          </cell>
          <cell r="BF42">
            <v>189.35399999999998</v>
          </cell>
          <cell r="BG42">
            <v>201.72200000000001</v>
          </cell>
          <cell r="BH42">
            <v>188.048</v>
          </cell>
          <cell r="BI42">
            <v>188.048</v>
          </cell>
          <cell r="BJ42">
            <v>231.22399999999999</v>
          </cell>
          <cell r="BK42">
            <v>204.97899999999998</v>
          </cell>
          <cell r="BL42">
            <v>207.1981718551408</v>
          </cell>
          <cell r="BM42">
            <v>212.22987929129289</v>
          </cell>
          <cell r="BN42">
            <v>212.22987929129289</v>
          </cell>
          <cell r="BO42">
            <v>213.91747083743388</v>
          </cell>
          <cell r="BP42">
            <v>211.05579631016337</v>
          </cell>
          <cell r="BQ42">
            <v>215.04900790138731</v>
          </cell>
          <cell r="BR42">
            <v>219.24344675811409</v>
          </cell>
          <cell r="BS42">
            <v>219.24344675811409</v>
          </cell>
          <cell r="BT42">
            <v>220.79065685116109</v>
          </cell>
          <cell r="BU42">
            <v>216.63213616275928</v>
          </cell>
          <cell r="BV42">
            <v>220.73413614104308</v>
          </cell>
          <cell r="BW42">
            <v>223.92817189084727</v>
          </cell>
          <cell r="BX42">
            <v>223.92817189084727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17.242158929999999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13.145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22.303999999999998</v>
          </cell>
          <cell r="AF43">
            <v>18.858734999999999</v>
          </cell>
          <cell r="AG43">
            <v>20.197000000000003</v>
          </cell>
          <cell r="AH43">
            <v>25.892000000000003</v>
          </cell>
          <cell r="AI43">
            <v>32.142000000000003</v>
          </cell>
          <cell r="AJ43">
            <v>32.142000000000003</v>
          </cell>
          <cell r="AK43">
            <v>111.96900000000001</v>
          </cell>
          <cell r="AL43">
            <v>108.93900000000001</v>
          </cell>
          <cell r="AM43">
            <v>110.892</v>
          </cell>
          <cell r="AN43">
            <v>126.84500000000001</v>
          </cell>
          <cell r="AO43">
            <v>126.84500000000001</v>
          </cell>
          <cell r="AP43">
            <v>120.19200000000001</v>
          </cell>
          <cell r="AQ43">
            <v>107.861</v>
          </cell>
          <cell r="AR43">
            <v>121.004</v>
          </cell>
          <cell r="AS43">
            <v>141.57300000000001</v>
          </cell>
          <cell r="AT43">
            <v>141.57300000000001</v>
          </cell>
          <cell r="AU43">
            <v>133.75399999999999</v>
          </cell>
          <cell r="AV43">
            <v>356.56100000000004</v>
          </cell>
          <cell r="AW43">
            <v>312.88200000000006</v>
          </cell>
          <cell r="AX43">
            <v>407.45100000000008</v>
          </cell>
          <cell r="AY43">
            <v>407.45100000000008</v>
          </cell>
          <cell r="AZ43">
            <v>373.488</v>
          </cell>
          <cell r="BA43">
            <v>342.62600000000003</v>
          </cell>
          <cell r="BB43">
            <v>348.21500000000003</v>
          </cell>
          <cell r="BC43">
            <v>406.40500000000003</v>
          </cell>
          <cell r="BD43">
            <v>406.40500000000003</v>
          </cell>
          <cell r="BE43">
            <v>322.03200000000004</v>
          </cell>
          <cell r="BF43">
            <v>349.35599999999999</v>
          </cell>
          <cell r="BG43">
            <v>352.93</v>
          </cell>
          <cell r="BH43">
            <v>400.42500000000007</v>
          </cell>
          <cell r="BI43">
            <v>400.42500000000007</v>
          </cell>
          <cell r="BJ43">
            <v>414.23099999999999</v>
          </cell>
          <cell r="BK43">
            <v>420.83200000000005</v>
          </cell>
          <cell r="BL43">
            <v>431.76027522789076</v>
          </cell>
          <cell r="BM43">
            <v>502.24346688754008</v>
          </cell>
          <cell r="BN43">
            <v>502.24346688754008</v>
          </cell>
          <cell r="BO43">
            <v>481.43548500702076</v>
          </cell>
          <cell r="BP43">
            <v>493.30231049678622</v>
          </cell>
          <cell r="BQ43">
            <v>524.03161846869466</v>
          </cell>
          <cell r="BR43">
            <v>590.69189011537605</v>
          </cell>
          <cell r="BS43">
            <v>590.69189011537605</v>
          </cell>
          <cell r="BT43">
            <v>571.55377934112914</v>
          </cell>
          <cell r="BU43">
            <v>587.79999631427131</v>
          </cell>
          <cell r="BV43">
            <v>624.75965509650086</v>
          </cell>
          <cell r="BW43">
            <v>697.43435206115635</v>
          </cell>
          <cell r="BX43">
            <v>697.43435206115635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0.75799593999999992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1.018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2.2290000000000001</v>
          </cell>
          <cell r="AF44">
            <v>4.5791510000000004</v>
          </cell>
          <cell r="AG44">
            <v>5.1530000000000005</v>
          </cell>
          <cell r="AH44">
            <v>5.9349999999999996</v>
          </cell>
          <cell r="AI44">
            <v>6.6120000000000001</v>
          </cell>
          <cell r="AJ44">
            <v>6.6120000000000001</v>
          </cell>
          <cell r="AK44">
            <v>7.29</v>
          </cell>
          <cell r="AL44">
            <v>8.6630000000000003</v>
          </cell>
          <cell r="AM44">
            <v>9.6869999999999994</v>
          </cell>
          <cell r="AN44">
            <v>10.013</v>
          </cell>
          <cell r="AO44">
            <v>10.013</v>
          </cell>
          <cell r="AP44">
            <v>11.693</v>
          </cell>
          <cell r="AQ44">
            <v>13.684000000000001</v>
          </cell>
          <cell r="AR44">
            <v>16.211000000000002</v>
          </cell>
          <cell r="AS44">
            <v>19.529</v>
          </cell>
          <cell r="AT44">
            <v>19.529</v>
          </cell>
          <cell r="AU44">
            <v>21.785</v>
          </cell>
          <cell r="AV44">
            <v>26.53</v>
          </cell>
          <cell r="AW44">
            <v>28.972999999999999</v>
          </cell>
          <cell r="AX44">
            <v>33.533999999999999</v>
          </cell>
          <cell r="AY44">
            <v>33.533999999999999</v>
          </cell>
          <cell r="AZ44">
            <v>39.010999999999996</v>
          </cell>
          <cell r="BA44">
            <v>43.741999999999997</v>
          </cell>
          <cell r="BB44">
            <v>47.816999999999993</v>
          </cell>
          <cell r="BC44">
            <v>52.147999999999996</v>
          </cell>
          <cell r="BD44">
            <v>52.147999999999996</v>
          </cell>
          <cell r="BE44">
            <v>57.410999999999994</v>
          </cell>
          <cell r="BF44">
            <v>68.156999999999996</v>
          </cell>
          <cell r="BG44">
            <v>71.47</v>
          </cell>
          <cell r="BH44">
            <v>74.688999999999993</v>
          </cell>
          <cell r="BI44">
            <v>74.688999999999993</v>
          </cell>
          <cell r="BJ44">
            <v>79.385999999999996</v>
          </cell>
          <cell r="BK44">
            <v>83.779999999999987</v>
          </cell>
          <cell r="BL44">
            <v>86.392499999999984</v>
          </cell>
          <cell r="BM44">
            <v>92.74499999999999</v>
          </cell>
          <cell r="BN44">
            <v>92.745000000000005</v>
          </cell>
          <cell r="BO44">
            <v>96.052499999999995</v>
          </cell>
          <cell r="BP44">
            <v>99.521999999999991</v>
          </cell>
          <cell r="BQ44">
            <v>103.18049999999999</v>
          </cell>
          <cell r="BR44">
            <v>107.136</v>
          </cell>
          <cell r="BS44">
            <v>107.136</v>
          </cell>
          <cell r="BT44">
            <v>110.93600000000001</v>
          </cell>
          <cell r="BU44">
            <v>114.88600000000001</v>
          </cell>
          <cell r="BV44">
            <v>119.01100000000001</v>
          </cell>
          <cell r="BW44">
            <v>123.43600000000001</v>
          </cell>
          <cell r="BX44">
            <v>123.43599999999999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-0.54300000000000004</v>
          </cell>
          <cell r="AG45">
            <v>-1.1779999999999999</v>
          </cell>
          <cell r="AH45">
            <v>-1.8639999999999999</v>
          </cell>
          <cell r="AI45">
            <v>-2.6360000000000001</v>
          </cell>
          <cell r="AJ45">
            <v>-2.6360000000000001</v>
          </cell>
          <cell r="AK45">
            <v>-3.4590000000000001</v>
          </cell>
          <cell r="AL45">
            <v>-4.3449999999999998</v>
          </cell>
          <cell r="AM45">
            <v>-5.3309999999999995</v>
          </cell>
          <cell r="AN45">
            <v>-6.35</v>
          </cell>
          <cell r="AO45">
            <v>-6.3500000000000005</v>
          </cell>
          <cell r="AP45">
            <v>-7.5109999999999992</v>
          </cell>
          <cell r="AQ45">
            <v>-8.7270000000000003</v>
          </cell>
          <cell r="AR45">
            <v>-10.040000000000001</v>
          </cell>
          <cell r="AS45">
            <v>-11.582000000000001</v>
          </cell>
          <cell r="AT45">
            <v>-11.582000000000001</v>
          </cell>
          <cell r="AU45">
            <v>-13.214</v>
          </cell>
          <cell r="AV45">
            <v>-14.973000000000001</v>
          </cell>
          <cell r="AW45">
            <v>-16.959</v>
          </cell>
          <cell r="AX45">
            <v>-19.097999999999999</v>
          </cell>
          <cell r="AY45">
            <v>-19.097999999999999</v>
          </cell>
          <cell r="AZ45">
            <v>-21.677999999999997</v>
          </cell>
          <cell r="BA45">
            <v>-24.365999999999996</v>
          </cell>
          <cell r="BB45">
            <v>-27.388999999999996</v>
          </cell>
          <cell r="BC45">
            <v>-30.723999999999997</v>
          </cell>
          <cell r="BD45">
            <v>-30.723999999999997</v>
          </cell>
          <cell r="BE45">
            <v>-34.309999999999995</v>
          </cell>
          <cell r="BF45">
            <v>-38.343999999999994</v>
          </cell>
          <cell r="BG45">
            <v>-42.694999999999993</v>
          </cell>
          <cell r="BH45">
            <v>-47.667999999999992</v>
          </cell>
          <cell r="BI45">
            <v>-47.667999999999999</v>
          </cell>
          <cell r="BJ45">
            <v>-52.61999999999999</v>
          </cell>
          <cell r="BK45">
            <v>-58.273999999999987</v>
          </cell>
          <cell r="BL45">
            <v>-64.171959946200388</v>
          </cell>
          <cell r="BM45">
            <v>-69.75460705325348</v>
          </cell>
          <cell r="BN45">
            <v>-69.754607053253494</v>
          </cell>
          <cell r="BO45">
            <v>-76.220382356017737</v>
          </cell>
          <cell r="BP45">
            <v>-81.996251369982545</v>
          </cell>
          <cell r="BQ45">
            <v>-87.275675253226694</v>
          </cell>
          <cell r="BR45">
            <v>-92.22586329161382</v>
          </cell>
          <cell r="BS45">
            <v>-92.22586329161382</v>
          </cell>
          <cell r="BT45">
            <v>-97.015567844189803</v>
          </cell>
          <cell r="BU45">
            <v>-101.62654587074741</v>
          </cell>
          <cell r="BV45">
            <v>-106.15117730786386</v>
          </cell>
          <cell r="BW45">
            <v>-110.6680374844393</v>
          </cell>
          <cell r="BX45">
            <v>-110.66803748443928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0.75799593999999992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1.018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2.2290000000000001</v>
          </cell>
          <cell r="AF46">
            <v>4.0361510000000003</v>
          </cell>
          <cell r="AG46">
            <v>3.9750000000000001</v>
          </cell>
          <cell r="AH46">
            <v>4.0709999999999997</v>
          </cell>
          <cell r="AI46">
            <v>3.976</v>
          </cell>
          <cell r="AJ46">
            <v>3.976</v>
          </cell>
          <cell r="AK46">
            <v>3.831</v>
          </cell>
          <cell r="AL46">
            <v>4.3179999999999996</v>
          </cell>
          <cell r="AM46">
            <v>4.3559999999999999</v>
          </cell>
          <cell r="AN46">
            <v>3.6629999999999998</v>
          </cell>
          <cell r="AO46">
            <v>3.6629999999999998</v>
          </cell>
          <cell r="AP46">
            <v>4.1820000000000004</v>
          </cell>
          <cell r="AQ46">
            <v>4.9569999999999999</v>
          </cell>
          <cell r="AR46">
            <v>6.1710000000000003</v>
          </cell>
          <cell r="AS46">
            <v>7.9470000000000001</v>
          </cell>
          <cell r="AT46">
            <v>7.9470000000000001</v>
          </cell>
          <cell r="AU46">
            <v>8.5709999999999997</v>
          </cell>
          <cell r="AV46">
            <v>11.557</v>
          </cell>
          <cell r="AW46">
            <v>12.013999999999999</v>
          </cell>
          <cell r="AX46">
            <v>14.436</v>
          </cell>
          <cell r="AY46">
            <v>14.436</v>
          </cell>
          <cell r="AZ46">
            <v>17.332999999999998</v>
          </cell>
          <cell r="BA46">
            <v>19.376000000000001</v>
          </cell>
          <cell r="BB46">
            <v>20.428000000000001</v>
          </cell>
          <cell r="BC46">
            <v>21.423999999999999</v>
          </cell>
          <cell r="BD46">
            <v>21.423999999999999</v>
          </cell>
          <cell r="BE46">
            <v>23.100999999999999</v>
          </cell>
          <cell r="BF46">
            <v>29.812999999999999</v>
          </cell>
          <cell r="BG46">
            <v>28.774999999999999</v>
          </cell>
          <cell r="BH46">
            <v>27.021000000000001</v>
          </cell>
          <cell r="BI46">
            <v>27.021000000000001</v>
          </cell>
          <cell r="BJ46">
            <v>26.765999999999998</v>
          </cell>
          <cell r="BK46">
            <v>25.506</v>
          </cell>
          <cell r="BL46">
            <v>22.220540053799596</v>
          </cell>
          <cell r="BM46">
            <v>22.990392946746507</v>
          </cell>
          <cell r="BN46">
            <v>22.990392946746507</v>
          </cell>
          <cell r="BO46">
            <v>19.832117643982258</v>
          </cell>
          <cell r="BP46">
            <v>17.525748630017453</v>
          </cell>
          <cell r="BQ46">
            <v>15.904824746773304</v>
          </cell>
          <cell r="BR46">
            <v>14.910136708386183</v>
          </cell>
          <cell r="BS46">
            <v>14.910136708386183</v>
          </cell>
          <cell r="BT46">
            <v>13.920432155810207</v>
          </cell>
          <cell r="BU46">
            <v>13.259454129252603</v>
          </cell>
          <cell r="BV46">
            <v>12.859822692136149</v>
          </cell>
          <cell r="BW46">
            <v>12.767962515560715</v>
          </cell>
          <cell r="BX46">
            <v>12.767962515560715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0.95130738000000004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1.385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1.98</v>
          </cell>
          <cell r="AF47">
            <v>2.0524870000000002</v>
          </cell>
          <cell r="AG47">
            <v>2.1320000000000001</v>
          </cell>
          <cell r="AH47">
            <v>2.403</v>
          </cell>
          <cell r="AI47">
            <v>2.6619999999999999</v>
          </cell>
          <cell r="AJ47">
            <v>2.6619999999999999</v>
          </cell>
          <cell r="AK47">
            <v>2.9790000000000001</v>
          </cell>
          <cell r="AL47">
            <v>3.31</v>
          </cell>
          <cell r="AM47">
            <v>3.7570000000000001</v>
          </cell>
          <cell r="AN47">
            <v>4.1059999999999999</v>
          </cell>
          <cell r="AO47">
            <v>4.1059999999999999</v>
          </cell>
          <cell r="AP47">
            <v>4.76</v>
          </cell>
          <cell r="AQ47">
            <v>22.32</v>
          </cell>
          <cell r="AR47">
            <v>23.143999999999998</v>
          </cell>
          <cell r="AS47">
            <v>23.891999999999996</v>
          </cell>
          <cell r="AT47">
            <v>23.891999999999996</v>
          </cell>
          <cell r="AU47">
            <v>24.84</v>
          </cell>
          <cell r="AV47">
            <v>25.626000000000001</v>
          </cell>
          <cell r="AW47">
            <v>26.385000000000002</v>
          </cell>
          <cell r="AX47">
            <v>27.478999999999999</v>
          </cell>
          <cell r="AY47">
            <v>27.478999999999999</v>
          </cell>
          <cell r="AZ47">
            <v>28.473999999999997</v>
          </cell>
          <cell r="BA47">
            <v>29.83</v>
          </cell>
          <cell r="BB47">
            <v>31.097999999999995</v>
          </cell>
          <cell r="BC47">
            <v>76.343999999999994</v>
          </cell>
          <cell r="BD47">
            <v>76.343999999999994</v>
          </cell>
          <cell r="BE47">
            <v>77.869</v>
          </cell>
          <cell r="BF47">
            <v>79.801999999999992</v>
          </cell>
          <cell r="BG47">
            <v>81.908999999999992</v>
          </cell>
          <cell r="BH47">
            <v>83.712999999999994</v>
          </cell>
          <cell r="BI47">
            <v>83.712999999999994</v>
          </cell>
          <cell r="BJ47">
            <v>85.754999999999995</v>
          </cell>
          <cell r="BK47">
            <v>87.433999999999997</v>
          </cell>
          <cell r="BL47">
            <v>90.934812985338226</v>
          </cell>
          <cell r="BM47">
            <v>94.804132600712066</v>
          </cell>
          <cell r="BN47">
            <v>94.804132600712066</v>
          </cell>
          <cell r="BO47">
            <v>98.84663260071207</v>
          </cell>
          <cell r="BP47">
            <v>103.08713260071205</v>
          </cell>
          <cell r="BQ47">
            <v>107.55863260071206</v>
          </cell>
          <cell r="BR47">
            <v>112.39313260071205</v>
          </cell>
          <cell r="BS47">
            <v>112.39313260071206</v>
          </cell>
          <cell r="BT47">
            <v>116.95313260071207</v>
          </cell>
          <cell r="BU47">
            <v>121.69313260071206</v>
          </cell>
          <cell r="BV47">
            <v>126.64313260071204</v>
          </cell>
          <cell r="BW47">
            <v>131.95313260071205</v>
          </cell>
          <cell r="BX47">
            <v>131.95313260071208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-0.59999999999999987</v>
          </cell>
          <cell r="AR48">
            <v>-1.2489999999999999</v>
          </cell>
          <cell r="AS48">
            <v>-1.8049999999999999</v>
          </cell>
          <cell r="AT48">
            <v>-1.8050000000000006</v>
          </cell>
          <cell r="AU48">
            <v>-2.2969999999999997</v>
          </cell>
          <cell r="AV48">
            <v>-2.8609999999999998</v>
          </cell>
          <cell r="AW48">
            <v>-3.4249999999999998</v>
          </cell>
          <cell r="AX48">
            <v>-3.9889999999999999</v>
          </cell>
          <cell r="AY48">
            <v>-3.9890000000000008</v>
          </cell>
          <cell r="AZ48">
            <v>-4.4809999999999999</v>
          </cell>
          <cell r="BA48">
            <v>-5.0060000000000002</v>
          </cell>
          <cell r="BB48">
            <v>-5.5289999999999999</v>
          </cell>
          <cell r="BC48">
            <v>-7.4489999999999998</v>
          </cell>
          <cell r="BD48">
            <v>-7.4490000000000016</v>
          </cell>
          <cell r="BE48">
            <v>-10.091000000000001</v>
          </cell>
          <cell r="BF48">
            <v>-12.733000000000001</v>
          </cell>
          <cell r="BG48">
            <v>-15.375</v>
          </cell>
          <cell r="BH48">
            <v>-18.016999999999999</v>
          </cell>
          <cell r="BI48">
            <v>-18.016999999999999</v>
          </cell>
          <cell r="BJ48">
            <v>-20.622999999999998</v>
          </cell>
          <cell r="BK48">
            <v>-22.861999999999998</v>
          </cell>
          <cell r="BL48">
            <v>-24.978049999999996</v>
          </cell>
          <cell r="BM48">
            <v>-26.758099999999995</v>
          </cell>
          <cell r="BN48">
            <v>-26.758099999999999</v>
          </cell>
          <cell r="BO48">
            <v>-27.953734999999995</v>
          </cell>
          <cell r="BP48">
            <v>-29.149369999999994</v>
          </cell>
          <cell r="BQ48">
            <v>-30.165659749999996</v>
          </cell>
          <cell r="BR48">
            <v>-31.002604249999997</v>
          </cell>
          <cell r="BS48">
            <v>-31.002604250000001</v>
          </cell>
          <cell r="BT48">
            <v>-31.561563612499995</v>
          </cell>
          <cell r="BU48">
            <v>-32.120522974999993</v>
          </cell>
          <cell r="BV48">
            <v>-32.595638433124989</v>
          </cell>
          <cell r="BW48">
            <v>-32.986909986874991</v>
          </cell>
          <cell r="BX48">
            <v>-32.986909986875006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0.95130738000000004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1.385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1.98</v>
          </cell>
          <cell r="AF49">
            <v>2.0524870000000002</v>
          </cell>
          <cell r="AG49">
            <v>2.1320000000000001</v>
          </cell>
          <cell r="AH49">
            <v>2.403</v>
          </cell>
          <cell r="AI49">
            <v>2.6619999999999999</v>
          </cell>
          <cell r="AJ49">
            <v>2.6619999999999999</v>
          </cell>
          <cell r="AK49">
            <v>2.9790000000000001</v>
          </cell>
          <cell r="AL49">
            <v>3.31</v>
          </cell>
          <cell r="AM49">
            <v>3.7570000000000001</v>
          </cell>
          <cell r="AN49">
            <v>4.1059999999999999</v>
          </cell>
          <cell r="AO49">
            <v>4.1059999999999999</v>
          </cell>
          <cell r="AP49">
            <v>4.76</v>
          </cell>
          <cell r="AQ49">
            <v>21.72</v>
          </cell>
          <cell r="AR49">
            <v>21.895</v>
          </cell>
          <cell r="AS49">
            <v>22.086999999999996</v>
          </cell>
          <cell r="AT49">
            <v>22.086999999999996</v>
          </cell>
          <cell r="AU49">
            <v>22.542999999999999</v>
          </cell>
          <cell r="AV49">
            <v>22.765000000000001</v>
          </cell>
          <cell r="AW49">
            <v>22.96</v>
          </cell>
          <cell r="AX49">
            <v>23.49</v>
          </cell>
          <cell r="AY49">
            <v>23.49</v>
          </cell>
          <cell r="AZ49">
            <v>23.992999999999999</v>
          </cell>
          <cell r="BA49">
            <v>24.823999999999998</v>
          </cell>
          <cell r="BB49">
            <v>25.568999999999996</v>
          </cell>
          <cell r="BC49">
            <v>68.894999999999996</v>
          </cell>
          <cell r="BD49">
            <v>68.894999999999996</v>
          </cell>
          <cell r="BE49">
            <v>67.777999999999992</v>
          </cell>
          <cell r="BF49">
            <v>67.068999999999988</v>
          </cell>
          <cell r="BG49">
            <v>66.533999999999992</v>
          </cell>
          <cell r="BH49">
            <v>65.695999999999998</v>
          </cell>
          <cell r="BI49">
            <v>65.695999999999998</v>
          </cell>
          <cell r="BJ49">
            <v>65.132000000000005</v>
          </cell>
          <cell r="BK49">
            <v>64.572000000000003</v>
          </cell>
          <cell r="BL49">
            <v>65.95676298533823</v>
          </cell>
          <cell r="BM49">
            <v>68.046032600712067</v>
          </cell>
          <cell r="BN49">
            <v>68.046032600712067</v>
          </cell>
          <cell r="BO49">
            <v>70.892897600712075</v>
          </cell>
          <cell r="BP49">
            <v>73.937762600712063</v>
          </cell>
          <cell r="BQ49">
            <v>77.392972850712056</v>
          </cell>
          <cell r="BR49">
            <v>81.39052835071206</v>
          </cell>
          <cell r="BS49">
            <v>81.39052835071206</v>
          </cell>
          <cell r="BT49">
            <v>85.391568988212072</v>
          </cell>
          <cell r="BU49">
            <v>89.572609625712062</v>
          </cell>
          <cell r="BV49">
            <v>94.047494167587047</v>
          </cell>
          <cell r="BW49">
            <v>98.966222613837061</v>
          </cell>
          <cell r="BX49">
            <v>98.966222613837061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58.813000000000002</v>
          </cell>
          <cell r="AX51">
            <v>0</v>
          </cell>
          <cell r="AY51">
            <v>0</v>
          </cell>
          <cell r="AZ51">
            <v>16.029</v>
          </cell>
          <cell r="BA51">
            <v>54.262999999999998</v>
          </cell>
          <cell r="BB51">
            <v>59.883000000000003</v>
          </cell>
          <cell r="BC51">
            <v>3.9380000000000002</v>
          </cell>
          <cell r="BD51">
            <v>3.9380000000000002</v>
          </cell>
          <cell r="BE51">
            <v>53.59</v>
          </cell>
          <cell r="BF51">
            <v>32.155999999999999</v>
          </cell>
          <cell r="BG51">
            <v>44.396000000000001</v>
          </cell>
          <cell r="BH51">
            <v>64.247</v>
          </cell>
          <cell r="BI51">
            <v>64.247</v>
          </cell>
          <cell r="BJ51">
            <v>18.706</v>
          </cell>
          <cell r="BK51">
            <v>31.145</v>
          </cell>
          <cell r="BL51">
            <v>31.145</v>
          </cell>
          <cell r="BM51">
            <v>31.145</v>
          </cell>
          <cell r="BN51">
            <v>31.145</v>
          </cell>
          <cell r="BO51">
            <v>31.145</v>
          </cell>
          <cell r="BP51">
            <v>31.145</v>
          </cell>
          <cell r="BQ51">
            <v>31.145</v>
          </cell>
          <cell r="BR51">
            <v>31.145</v>
          </cell>
          <cell r="BS51">
            <v>31.145</v>
          </cell>
          <cell r="BT51">
            <v>31.145</v>
          </cell>
          <cell r="BU51">
            <v>31.145</v>
          </cell>
          <cell r="BV51">
            <v>31.145</v>
          </cell>
          <cell r="BW51">
            <v>31.145</v>
          </cell>
          <cell r="BX51">
            <v>31.145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0.29557443999999999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0.38600000000000001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0.504</v>
          </cell>
          <cell r="AF52">
            <v>0.42088199999999998</v>
          </cell>
          <cell r="AG52">
            <v>0.55400000000000005</v>
          </cell>
          <cell r="AH52">
            <v>3.1030000000000002</v>
          </cell>
          <cell r="AI52">
            <v>4.1139999999999999</v>
          </cell>
          <cell r="AJ52">
            <v>4.1139999999999999</v>
          </cell>
          <cell r="AK52">
            <v>0.88800000000000001</v>
          </cell>
          <cell r="AL52">
            <v>0.84</v>
          </cell>
          <cell r="AM52">
            <v>0.78300000000000003</v>
          </cell>
          <cell r="AN52">
            <v>0.748</v>
          </cell>
          <cell r="AO52">
            <v>0.748</v>
          </cell>
          <cell r="AP52">
            <v>1.5409999999999999</v>
          </cell>
          <cell r="AQ52">
            <v>0.14000000000000001</v>
          </cell>
          <cell r="AR52">
            <v>0.20699999999999999</v>
          </cell>
          <cell r="AS52">
            <v>0.22700000000000001</v>
          </cell>
          <cell r="AT52">
            <v>0.22700000000000001</v>
          </cell>
          <cell r="AU52">
            <v>0.251</v>
          </cell>
          <cell r="AV52">
            <v>6.3120000000000003</v>
          </cell>
          <cell r="AW52">
            <v>6.1289999999999996</v>
          </cell>
          <cell r="AX52">
            <v>5.9779999999999998</v>
          </cell>
          <cell r="AY52">
            <v>5.9779999999999998</v>
          </cell>
          <cell r="AZ52">
            <v>5.6749999999999998</v>
          </cell>
          <cell r="BA52">
            <v>5.3730000000000002</v>
          </cell>
          <cell r="BB52">
            <v>5.2270000000000003</v>
          </cell>
          <cell r="BC52">
            <v>4.9930000000000003</v>
          </cell>
          <cell r="BD52">
            <v>4.9930000000000003</v>
          </cell>
          <cell r="BE52">
            <v>5.1239999999999997</v>
          </cell>
          <cell r="BF52">
            <v>5.0110000000000001</v>
          </cell>
          <cell r="BG52">
            <v>4.4619999999999997</v>
          </cell>
          <cell r="BH52">
            <v>4.1559999999999997</v>
          </cell>
          <cell r="BI52">
            <v>4.1559999999999997</v>
          </cell>
          <cell r="BJ52">
            <v>0.61699999999999999</v>
          </cell>
          <cell r="BK52">
            <v>0.46700000000000003</v>
          </cell>
          <cell r="BL52">
            <v>1.0449999999999999</v>
          </cell>
          <cell r="BM52">
            <v>1.155</v>
          </cell>
          <cell r="BN52">
            <v>1.155</v>
          </cell>
          <cell r="BO52">
            <v>0.76096915146389588</v>
          </cell>
          <cell r="BP52">
            <v>0.56076831786792258</v>
          </cell>
          <cell r="BQ52">
            <v>1.355</v>
          </cell>
          <cell r="BR52">
            <v>1.4650000000000001</v>
          </cell>
          <cell r="BS52">
            <v>1.4650000000000001</v>
          </cell>
          <cell r="BT52">
            <v>1.7042229471225485</v>
          </cell>
          <cell r="BU52">
            <v>1.4795050134095857</v>
          </cell>
          <cell r="BV52">
            <v>2.4750000000000001</v>
          </cell>
          <cell r="BW52">
            <v>2.6549999999999998</v>
          </cell>
          <cell r="BX52">
            <v>2.6549999999999998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19.247036689999998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15.933999999999999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27.016999999999996</v>
          </cell>
          <cell r="AF53">
            <v>25.368254999999998</v>
          </cell>
          <cell r="AG53">
            <v>26.858000000000004</v>
          </cell>
          <cell r="AH53">
            <v>35.469000000000001</v>
          </cell>
          <cell r="AI53">
            <v>42.894000000000005</v>
          </cell>
          <cell r="AJ53">
            <v>42.894000000000005</v>
          </cell>
          <cell r="AK53">
            <v>119.667</v>
          </cell>
          <cell r="AL53">
            <v>117.40700000000001</v>
          </cell>
          <cell r="AM53">
            <v>119.788</v>
          </cell>
          <cell r="AN53">
            <v>135.36200000000002</v>
          </cell>
          <cell r="AO53">
            <v>135.36200000000002</v>
          </cell>
          <cell r="AP53">
            <v>130.67500000000001</v>
          </cell>
          <cell r="AQ53">
            <v>134.678</v>
          </cell>
          <cell r="AR53">
            <v>149.27699999999999</v>
          </cell>
          <cell r="AS53">
            <v>171.834</v>
          </cell>
          <cell r="AT53">
            <v>171.834</v>
          </cell>
          <cell r="AU53">
            <v>165.119</v>
          </cell>
          <cell r="AV53">
            <v>397.19500000000005</v>
          </cell>
          <cell r="AW53">
            <v>412.79800000000006</v>
          </cell>
          <cell r="AX53">
            <v>451.35500000000008</v>
          </cell>
          <cell r="AY53">
            <v>451.35500000000008</v>
          </cell>
          <cell r="AZ53">
            <v>436.51799999999997</v>
          </cell>
          <cell r="BA53">
            <v>446.46200000000005</v>
          </cell>
          <cell r="BB53">
            <v>459.32200000000006</v>
          </cell>
          <cell r="BC53">
            <v>505.65500000000003</v>
          </cell>
          <cell r="BD53">
            <v>505.65500000000003</v>
          </cell>
          <cell r="BE53">
            <v>471.625</v>
          </cell>
          <cell r="BF53">
            <v>483.40499999999997</v>
          </cell>
          <cell r="BG53">
            <v>497.09699999999998</v>
          </cell>
          <cell r="BH53">
            <v>561.54500000000007</v>
          </cell>
          <cell r="BI53">
            <v>561.54500000000007</v>
          </cell>
          <cell r="BJ53">
            <v>525.452</v>
          </cell>
          <cell r="BK53">
            <v>542.52200000000005</v>
          </cell>
          <cell r="BL53">
            <v>552.12757826702864</v>
          </cell>
          <cell r="BM53">
            <v>625.57989243499867</v>
          </cell>
          <cell r="BN53">
            <v>625.57989243499867</v>
          </cell>
          <cell r="BO53">
            <v>604.06646940317898</v>
          </cell>
          <cell r="BP53">
            <v>616.47159004538366</v>
          </cell>
          <cell r="BQ53">
            <v>649.82941606617999</v>
          </cell>
          <cell r="BR53">
            <v>719.60255517447422</v>
          </cell>
          <cell r="BS53">
            <v>719.60255517447422</v>
          </cell>
          <cell r="BT53">
            <v>703.71500343227399</v>
          </cell>
          <cell r="BU53">
            <v>723.25656508264558</v>
          </cell>
          <cell r="BV53">
            <v>765.28697195622408</v>
          </cell>
          <cell r="BW53">
            <v>842.96853719055412</v>
          </cell>
          <cell r="BX53">
            <v>842.96853719055412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0.960866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1.0369999999999999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1.5049999999999999</v>
          </cell>
          <cell r="AF54">
            <v>2.17611</v>
          </cell>
          <cell r="AG54">
            <v>1.5880000000000001</v>
          </cell>
          <cell r="AH54">
            <v>2.4689999999999999</v>
          </cell>
          <cell r="AI54">
            <v>4.5540000000000003</v>
          </cell>
          <cell r="AJ54">
            <v>4.5540000000000003</v>
          </cell>
          <cell r="AK54">
            <v>7.0739999999999998</v>
          </cell>
          <cell r="AL54">
            <v>3.1850000000000001</v>
          </cell>
          <cell r="AM54">
            <v>3.7149999999999999</v>
          </cell>
          <cell r="AN54">
            <v>3.8340000000000001</v>
          </cell>
          <cell r="AO54">
            <v>3.8340000000000001</v>
          </cell>
          <cell r="AP54">
            <v>5.3570000000000002</v>
          </cell>
          <cell r="AQ54">
            <v>4.6859999999999999</v>
          </cell>
          <cell r="AR54">
            <v>6.4649999999999999</v>
          </cell>
          <cell r="AS54">
            <v>4.8490000000000002</v>
          </cell>
          <cell r="AT54">
            <v>4.8490000000000002</v>
          </cell>
          <cell r="AU54">
            <v>5.8490000000000002</v>
          </cell>
          <cell r="AV54">
            <v>11.052</v>
          </cell>
          <cell r="AW54">
            <v>7.2370000000000001</v>
          </cell>
          <cell r="AX54">
            <v>10.037000000000001</v>
          </cell>
          <cell r="AY54">
            <v>10.037000000000001</v>
          </cell>
          <cell r="AZ54">
            <v>12.292999999999999</v>
          </cell>
          <cell r="BA54">
            <v>12.932</v>
          </cell>
          <cell r="BB54">
            <v>11.551</v>
          </cell>
          <cell r="BC54">
            <v>16.736999999999998</v>
          </cell>
          <cell r="BD54">
            <v>16.736999999999998</v>
          </cell>
          <cell r="BE54">
            <v>12.66</v>
          </cell>
          <cell r="BF54">
            <v>15.882</v>
          </cell>
          <cell r="BG54">
            <v>13.614000000000001</v>
          </cell>
          <cell r="BH54">
            <v>18.954000000000001</v>
          </cell>
          <cell r="BI54">
            <v>18.954000000000001</v>
          </cell>
          <cell r="BJ54">
            <v>12.824999999999999</v>
          </cell>
          <cell r="BK54">
            <v>16.495000000000001</v>
          </cell>
          <cell r="BL54">
            <v>16.107645800042988</v>
          </cell>
          <cell r="BM54">
            <v>19.086520796538739</v>
          </cell>
          <cell r="BN54">
            <v>19.086520796538739</v>
          </cell>
          <cell r="BO54">
            <v>18.882168521581491</v>
          </cell>
          <cell r="BP54">
            <v>19.807009428760992</v>
          </cell>
          <cell r="BQ54">
            <v>20.885990487137079</v>
          </cell>
          <cell r="BR54">
            <v>22.581532150299498</v>
          </cell>
          <cell r="BS54">
            <v>22.581532150299498</v>
          </cell>
          <cell r="BT54">
            <v>23.429302981880706</v>
          </cell>
          <cell r="BU54">
            <v>24.354143889060207</v>
          </cell>
          <cell r="BV54">
            <v>25.433124947436291</v>
          </cell>
          <cell r="BW54">
            <v>27.282806761795296</v>
          </cell>
          <cell r="BX54">
            <v>27.282806761795296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4.7922260000000003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4.5659999999999998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2.7079999999999997</v>
          </cell>
          <cell r="AF55">
            <v>3.2950819999999998</v>
          </cell>
          <cell r="AG55">
            <v>7.0259999999999998</v>
          </cell>
          <cell r="AH55">
            <v>5.0129999999999999</v>
          </cell>
          <cell r="AI55">
            <v>1.383</v>
          </cell>
          <cell r="AJ55">
            <v>1.383</v>
          </cell>
          <cell r="AK55">
            <v>1.4750000000000001</v>
          </cell>
          <cell r="AL55">
            <v>1.7200000000000002</v>
          </cell>
          <cell r="AM55">
            <v>1.8190000000000002</v>
          </cell>
          <cell r="AN55">
            <v>1.8820000000000001</v>
          </cell>
          <cell r="AO55">
            <v>1.8820000000000001</v>
          </cell>
          <cell r="AP55">
            <v>2.157</v>
          </cell>
          <cell r="AQ55">
            <v>2.2770000000000001</v>
          </cell>
          <cell r="AR55">
            <v>2.0680000000000001</v>
          </cell>
          <cell r="AS55">
            <v>2.5590000000000002</v>
          </cell>
          <cell r="AT55">
            <v>2.5590000000000002</v>
          </cell>
          <cell r="AU55">
            <v>2.7930000000000001</v>
          </cell>
          <cell r="AV55">
            <v>1.796</v>
          </cell>
          <cell r="AW55">
            <v>1.6380000000000001</v>
          </cell>
          <cell r="AX55">
            <v>1.4239999999999999</v>
          </cell>
          <cell r="AY55">
            <v>1.4239999999999999</v>
          </cell>
          <cell r="AZ55">
            <v>1.1859999999999999</v>
          </cell>
          <cell r="BA55">
            <v>1.026</v>
          </cell>
          <cell r="BB55">
            <v>0.81899999999999995</v>
          </cell>
          <cell r="BC55">
            <v>0.58699999999999997</v>
          </cell>
          <cell r="BD55">
            <v>0.58699999999999997</v>
          </cell>
          <cell r="BE55">
            <v>0.36899999999999999</v>
          </cell>
          <cell r="BF55">
            <v>0.224</v>
          </cell>
          <cell r="BG55">
            <v>0.108</v>
          </cell>
          <cell r="BH55">
            <v>3.3000000000000002E-2</v>
          </cell>
          <cell r="BI55">
            <v>3.3000000000000002E-2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9.7657806299999983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15.634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22.417999999999999</v>
          </cell>
          <cell r="AF56">
            <v>22.061975</v>
          </cell>
          <cell r="AG56">
            <v>22.356999999999999</v>
          </cell>
          <cell r="AH56">
            <v>28.173999999999999</v>
          </cell>
          <cell r="AI56">
            <v>40.060999999999993</v>
          </cell>
          <cell r="AJ56">
            <v>40.060999999999993</v>
          </cell>
          <cell r="AK56">
            <v>36.713000000000001</v>
          </cell>
          <cell r="AL56">
            <v>41.211999999999996</v>
          </cell>
          <cell r="AM56">
            <v>45.566000000000003</v>
          </cell>
          <cell r="AN56">
            <v>61.373000000000005</v>
          </cell>
          <cell r="AO56">
            <v>61.373000000000005</v>
          </cell>
          <cell r="AP56">
            <v>59.386000000000003</v>
          </cell>
          <cell r="AQ56">
            <v>66.215000000000003</v>
          </cell>
          <cell r="AR56">
            <v>81.788000000000011</v>
          </cell>
          <cell r="AS56">
            <v>106.63000000000001</v>
          </cell>
          <cell r="AT56">
            <v>106.63000000000001</v>
          </cell>
          <cell r="AU56">
            <v>102.56100000000001</v>
          </cell>
          <cell r="AV56">
            <v>109.57400000000001</v>
          </cell>
          <cell r="AW56">
            <v>128.25400000000002</v>
          </cell>
          <cell r="AX56">
            <v>161.81300000000002</v>
          </cell>
          <cell r="AY56">
            <v>161.81300000000002</v>
          </cell>
          <cell r="AZ56">
            <v>146.84800000000001</v>
          </cell>
          <cell r="BA56">
            <v>159.297</v>
          </cell>
          <cell r="BB56">
            <v>172.69200000000001</v>
          </cell>
          <cell r="BC56">
            <v>213.126</v>
          </cell>
          <cell r="BD56">
            <v>213.126</v>
          </cell>
          <cell r="BE56">
            <v>193.102</v>
          </cell>
          <cell r="BF56">
            <v>210.87800000000001</v>
          </cell>
          <cell r="BG56">
            <v>225.29999999999998</v>
          </cell>
          <cell r="BH56">
            <v>284.45300000000003</v>
          </cell>
          <cell r="BI56">
            <v>284.45300000000003</v>
          </cell>
          <cell r="BJ56">
            <v>260.63900000000001</v>
          </cell>
          <cell r="BK56">
            <v>266.065</v>
          </cell>
          <cell r="BL56">
            <v>275.11771249326807</v>
          </cell>
          <cell r="BM56">
            <v>343.70444632909806</v>
          </cell>
          <cell r="BN56">
            <v>343.70444632909806</v>
          </cell>
          <cell r="BO56">
            <v>321.82662879062457</v>
          </cell>
          <cell r="BP56">
            <v>331.11592599497254</v>
          </cell>
          <cell r="BQ56">
            <v>355.77944299366345</v>
          </cell>
          <cell r="BR56">
            <v>413.69412889361791</v>
          </cell>
          <cell r="BS56">
            <v>413.69412889361791</v>
          </cell>
          <cell r="BT56">
            <v>387.22743735653012</v>
          </cell>
          <cell r="BU56">
            <v>397.34357826619197</v>
          </cell>
          <cell r="BV56">
            <v>423.46838814726539</v>
          </cell>
          <cell r="BW56">
            <v>481.01373593290356</v>
          </cell>
          <cell r="BX56">
            <v>481.01373593290356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15.518872629999997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21.236999999999998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26.631</v>
          </cell>
          <cell r="AF57">
            <v>27.533167000000002</v>
          </cell>
          <cell r="AG57">
            <v>30.971</v>
          </cell>
          <cell r="AH57">
            <v>35.655999999999992</v>
          </cell>
          <cell r="AI57">
            <v>45.997999999999998</v>
          </cell>
          <cell r="AJ57">
            <v>45.997999999999998</v>
          </cell>
          <cell r="AK57">
            <v>45.262</v>
          </cell>
          <cell r="AL57">
            <v>46.116999999999997</v>
          </cell>
          <cell r="AM57">
            <v>51.1</v>
          </cell>
          <cell r="AN57">
            <v>67.088999999999999</v>
          </cell>
          <cell r="AO57">
            <v>67.088999999999999</v>
          </cell>
          <cell r="AP57">
            <v>66.899999999999991</v>
          </cell>
          <cell r="AQ57">
            <v>73.178000000000011</v>
          </cell>
          <cell r="AR57">
            <v>90.321000000000012</v>
          </cell>
          <cell r="AS57">
            <v>114.038</v>
          </cell>
          <cell r="AT57">
            <v>114.038</v>
          </cell>
          <cell r="AU57">
            <v>111.20300000000002</v>
          </cell>
          <cell r="AV57">
            <v>122.42200000000001</v>
          </cell>
          <cell r="AW57">
            <v>137.12900000000002</v>
          </cell>
          <cell r="AX57">
            <v>173.274</v>
          </cell>
          <cell r="AY57">
            <v>173.274</v>
          </cell>
          <cell r="AZ57">
            <v>160.32700000000003</v>
          </cell>
          <cell r="BA57">
            <v>173.255</v>
          </cell>
          <cell r="BB57">
            <v>185.06199999999998</v>
          </cell>
          <cell r="BC57">
            <v>230.45</v>
          </cell>
          <cell r="BD57">
            <v>230.45</v>
          </cell>
          <cell r="BE57">
            <v>206.131</v>
          </cell>
          <cell r="BF57">
            <v>226.98400000000001</v>
          </cell>
          <cell r="BG57">
            <v>239.02199999999999</v>
          </cell>
          <cell r="BH57">
            <v>303.44000000000005</v>
          </cell>
          <cell r="BI57">
            <v>303.44000000000005</v>
          </cell>
          <cell r="BJ57">
            <v>273.464</v>
          </cell>
          <cell r="BK57">
            <v>282.56</v>
          </cell>
          <cell r="BL57">
            <v>291.22535829331105</v>
          </cell>
          <cell r="BM57">
            <v>362.79096712563683</v>
          </cell>
          <cell r="BN57">
            <v>362.79096712563683</v>
          </cell>
          <cell r="BO57">
            <v>340.70879731220606</v>
          </cell>
          <cell r="BP57">
            <v>350.92293542373358</v>
          </cell>
          <cell r="BQ57">
            <v>376.66543348080052</v>
          </cell>
          <cell r="BR57">
            <v>436.27566104391741</v>
          </cell>
          <cell r="BS57">
            <v>436.27566104391741</v>
          </cell>
          <cell r="BT57">
            <v>410.65674033841083</v>
          </cell>
          <cell r="BU57">
            <v>421.69772215525217</v>
          </cell>
          <cell r="BV57">
            <v>448.90151309470167</v>
          </cell>
          <cell r="BW57">
            <v>508.29654269469881</v>
          </cell>
          <cell r="BX57">
            <v>508.29654269469881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9.1305707999999992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14.360999999999999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19.506999999999998</v>
          </cell>
          <cell r="AF58">
            <v>19.073899000000001</v>
          </cell>
          <cell r="AG58">
            <v>19.431999999999999</v>
          </cell>
          <cell r="AH58">
            <v>23.491</v>
          </cell>
          <cell r="AI58">
            <v>33.817999999999998</v>
          </cell>
          <cell r="AJ58">
            <v>33.817999999999998</v>
          </cell>
          <cell r="AK58">
            <v>32.402999999999999</v>
          </cell>
          <cell r="AL58">
            <v>35.903999999999996</v>
          </cell>
          <cell r="AM58">
            <v>39.875</v>
          </cell>
          <cell r="AN58">
            <v>55.88</v>
          </cell>
          <cell r="AO58">
            <v>55.88</v>
          </cell>
          <cell r="AP58">
            <v>55.837000000000003</v>
          </cell>
          <cell r="AQ58">
            <v>60.653000000000006</v>
          </cell>
          <cell r="AR58">
            <v>72.622</v>
          </cell>
          <cell r="AS58">
            <v>92.251999999999995</v>
          </cell>
          <cell r="AT58">
            <v>92.251999999999995</v>
          </cell>
          <cell r="AU58">
            <v>90.534000000000006</v>
          </cell>
          <cell r="AV58">
            <v>95.04</v>
          </cell>
          <cell r="AW58">
            <v>109.215</v>
          </cell>
          <cell r="AX58">
            <v>138.822</v>
          </cell>
          <cell r="AY58">
            <v>138.822</v>
          </cell>
          <cell r="AZ58">
            <v>131.072</v>
          </cell>
          <cell r="BA58">
            <v>139.71199999999999</v>
          </cell>
          <cell r="BB58">
            <v>153.46699999999998</v>
          </cell>
          <cell r="BC58">
            <v>191.33600000000001</v>
          </cell>
          <cell r="BD58">
            <v>191.33600000000001</v>
          </cell>
          <cell r="BE58">
            <v>180.85599999999999</v>
          </cell>
          <cell r="BF58">
            <v>189.584</v>
          </cell>
          <cell r="BG58">
            <v>205.99599999999998</v>
          </cell>
          <cell r="BH58">
            <v>252.13900000000001</v>
          </cell>
          <cell r="BI58">
            <v>252.13900000000001</v>
          </cell>
          <cell r="BJ58">
            <v>236.51</v>
          </cell>
          <cell r="BK58">
            <v>235.834</v>
          </cell>
          <cell r="BL58">
            <v>243.5</v>
          </cell>
          <cell r="BM58">
            <v>302</v>
          </cell>
          <cell r="BN58">
            <v>302</v>
          </cell>
          <cell r="BO58">
            <v>290</v>
          </cell>
          <cell r="BP58">
            <v>294</v>
          </cell>
          <cell r="BQ58">
            <v>310</v>
          </cell>
          <cell r="BR58">
            <v>360</v>
          </cell>
          <cell r="BS58">
            <v>360</v>
          </cell>
          <cell r="BT58">
            <v>348</v>
          </cell>
          <cell r="BU58">
            <v>352</v>
          </cell>
          <cell r="BV58">
            <v>368</v>
          </cell>
          <cell r="BW58">
            <v>418</v>
          </cell>
          <cell r="BX58">
            <v>418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2.6390486900000001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2.552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4.0449999999999999</v>
          </cell>
          <cell r="AF59">
            <v>3.5632899999999998</v>
          </cell>
          <cell r="AG59">
            <v>3.9060000000000001</v>
          </cell>
          <cell r="AH59">
            <v>7.8639999999999999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214.529</v>
          </cell>
          <cell r="AW59">
            <v>216.23599999999999</v>
          </cell>
          <cell r="AX59">
            <v>217.965</v>
          </cell>
          <cell r="AY59">
            <v>217.965</v>
          </cell>
          <cell r="AZ59">
            <v>219.714</v>
          </cell>
          <cell r="BA59">
            <v>221.48500000000001</v>
          </cell>
          <cell r="BB59">
            <v>223.279</v>
          </cell>
          <cell r="BC59">
            <v>225.09399999999999</v>
          </cell>
          <cell r="BD59">
            <v>225.09399999999999</v>
          </cell>
          <cell r="BE59">
            <v>226.93199999999999</v>
          </cell>
          <cell r="BF59">
            <v>228.792</v>
          </cell>
          <cell r="BG59">
            <v>230.67599999999999</v>
          </cell>
          <cell r="BH59">
            <v>232.583</v>
          </cell>
          <cell r="BI59">
            <v>232.583</v>
          </cell>
          <cell r="BJ59">
            <v>231.54599999999999</v>
          </cell>
          <cell r="BK59">
            <v>233.81399999999999</v>
          </cell>
          <cell r="BL59">
            <v>233.81399999999999</v>
          </cell>
          <cell r="BM59">
            <v>233.81399999999999</v>
          </cell>
          <cell r="BN59">
            <v>233.81399999999999</v>
          </cell>
          <cell r="BO59">
            <v>233.81399999999999</v>
          </cell>
          <cell r="BP59">
            <v>233.81399999999999</v>
          </cell>
          <cell r="BQ59">
            <v>233.81399999999999</v>
          </cell>
          <cell r="BR59">
            <v>233.81399999999999</v>
          </cell>
          <cell r="BS59">
            <v>233.81399999999999</v>
          </cell>
          <cell r="BT59">
            <v>233.81399999999999</v>
          </cell>
          <cell r="BU59">
            <v>233.81399999999999</v>
          </cell>
          <cell r="BV59">
            <v>233.81399999999999</v>
          </cell>
          <cell r="BW59">
            <v>233.81399999999999</v>
          </cell>
          <cell r="BX59">
            <v>233.81399999999999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2.6903074499999997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3.585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7.8650000000000002</v>
          </cell>
          <cell r="AF60">
            <v>9.508227999999999</v>
          </cell>
          <cell r="AG60">
            <v>12.506</v>
          </cell>
          <cell r="AH60">
            <v>4.0309999999999997</v>
          </cell>
          <cell r="AI60">
            <v>52.037999999999997</v>
          </cell>
          <cell r="AJ60">
            <v>52.037999999999997</v>
          </cell>
          <cell r="AK60">
            <v>3.7109999999999999</v>
          </cell>
          <cell r="AL60">
            <v>3.734</v>
          </cell>
          <cell r="AM60">
            <v>3.827</v>
          </cell>
          <cell r="AN60">
            <v>5.8129999999999997</v>
          </cell>
          <cell r="AO60">
            <v>5.8129999999999997</v>
          </cell>
          <cell r="AP60">
            <v>6.383</v>
          </cell>
          <cell r="AQ60">
            <v>8.7810000000000006</v>
          </cell>
          <cell r="AR60">
            <v>9.7010000000000005</v>
          </cell>
          <cell r="AS60">
            <v>11.148000000000001</v>
          </cell>
          <cell r="AT60">
            <v>11.148000000000001</v>
          </cell>
          <cell r="AU60">
            <v>10.548000000000002</v>
          </cell>
          <cell r="AV60">
            <v>7.2969999999999997</v>
          </cell>
          <cell r="AW60">
            <v>6.7249999999999996</v>
          </cell>
          <cell r="AX60">
            <v>7.221000000000001</v>
          </cell>
          <cell r="AY60">
            <v>7.221000000000001</v>
          </cell>
          <cell r="AZ60">
            <v>5.6630000000000003</v>
          </cell>
          <cell r="BA60">
            <v>7.5889999999999995</v>
          </cell>
          <cell r="BB60">
            <v>9.5340000000000007</v>
          </cell>
          <cell r="BC60">
            <v>14.609</v>
          </cell>
          <cell r="BD60">
            <v>14.609</v>
          </cell>
          <cell r="BE60">
            <v>16.091999999999999</v>
          </cell>
          <cell r="BF60">
            <v>15.484999999999999</v>
          </cell>
          <cell r="BG60">
            <v>17.292000000000002</v>
          </cell>
          <cell r="BH60">
            <v>17.700000000000003</v>
          </cell>
          <cell r="BI60">
            <v>17.700000000000003</v>
          </cell>
          <cell r="BJ60">
            <v>13.155000000000001</v>
          </cell>
          <cell r="BK60">
            <v>11.738000000000001</v>
          </cell>
          <cell r="BL60">
            <v>16.063021221253337</v>
          </cell>
          <cell r="BM60">
            <v>17.493736621393253</v>
          </cell>
          <cell r="BN60">
            <v>17.493736621393253</v>
          </cell>
          <cell r="BO60">
            <v>15.080478031492891</v>
          </cell>
          <cell r="BP60">
            <v>14.77638118733238</v>
          </cell>
          <cell r="BQ60">
            <v>17.44140550698399</v>
          </cell>
          <cell r="BR60">
            <v>19.351492770858108</v>
          </cell>
          <cell r="BS60">
            <v>19.351492770858108</v>
          </cell>
          <cell r="BT60">
            <v>19.978633965607507</v>
          </cell>
          <cell r="BU60">
            <v>19.548857802323081</v>
          </cell>
          <cell r="BV60">
            <v>22.69898087566316</v>
          </cell>
          <cell r="BW60">
            <v>24.792349627589658</v>
          </cell>
          <cell r="BX60">
            <v>24.792349627589658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5.3293561400000016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6.1370000000000005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11.909999999999997</v>
          </cell>
          <cell r="AF61">
            <v>13.071518000000001</v>
          </cell>
          <cell r="AG61">
            <v>16.411999999999995</v>
          </cell>
          <cell r="AH61">
            <v>11.894999999999996</v>
          </cell>
          <cell r="AI61">
            <v>52.038000000000004</v>
          </cell>
          <cell r="AJ61">
            <v>52.038000000000004</v>
          </cell>
          <cell r="AK61">
            <v>3.7109999999999985</v>
          </cell>
          <cell r="AL61">
            <v>3.7340000000000018</v>
          </cell>
          <cell r="AM61">
            <v>3.8269999999999982</v>
          </cell>
          <cell r="AN61">
            <v>5.8130000000000024</v>
          </cell>
          <cell r="AO61">
            <v>5.8130000000000024</v>
          </cell>
          <cell r="AP61">
            <v>6.3829999999999956</v>
          </cell>
          <cell r="AQ61">
            <v>8.7810000000000059</v>
          </cell>
          <cell r="AR61">
            <v>9.7010000000000076</v>
          </cell>
          <cell r="AS61">
            <v>11.147999999999996</v>
          </cell>
          <cell r="AT61">
            <v>11.147999999999996</v>
          </cell>
          <cell r="AU61">
            <v>10.548000000000002</v>
          </cell>
          <cell r="AV61">
            <v>221.82599999999996</v>
          </cell>
          <cell r="AW61">
            <v>222.96100000000001</v>
          </cell>
          <cell r="AX61">
            <v>225.18599999999998</v>
          </cell>
          <cell r="AY61">
            <v>225.18599999999998</v>
          </cell>
          <cell r="AZ61">
            <v>225.37700000000004</v>
          </cell>
          <cell r="BA61">
            <v>229.07400000000001</v>
          </cell>
          <cell r="BB61">
            <v>232.81300000000002</v>
          </cell>
          <cell r="BC61">
            <v>239.70300000000003</v>
          </cell>
          <cell r="BD61">
            <v>239.70300000000003</v>
          </cell>
          <cell r="BE61">
            <v>243.02399999999997</v>
          </cell>
          <cell r="BF61">
            <v>244.27700000000002</v>
          </cell>
          <cell r="BG61">
            <v>247.96800000000002</v>
          </cell>
          <cell r="BH61">
            <v>250.28300000000002</v>
          </cell>
          <cell r="BI61">
            <v>250.28300000000002</v>
          </cell>
          <cell r="BJ61">
            <v>244.70099999999996</v>
          </cell>
          <cell r="BK61">
            <v>245.55199999999996</v>
          </cell>
          <cell r="BL61">
            <v>249.87702122125336</v>
          </cell>
          <cell r="BM61">
            <v>251.30773662139325</v>
          </cell>
          <cell r="BN61">
            <v>251.30773662139325</v>
          </cell>
          <cell r="BO61">
            <v>248.89447803149284</v>
          </cell>
          <cell r="BP61">
            <v>248.5903811873323</v>
          </cell>
          <cell r="BQ61">
            <v>251.25540550698395</v>
          </cell>
          <cell r="BR61">
            <v>253.16549277085807</v>
          </cell>
          <cell r="BS61">
            <v>253.16549277085807</v>
          </cell>
          <cell r="BT61">
            <v>253.79263396560748</v>
          </cell>
          <cell r="BU61">
            <v>253.36285780232305</v>
          </cell>
          <cell r="BV61">
            <v>256.51298087566312</v>
          </cell>
          <cell r="BW61">
            <v>258.60634962758957</v>
          </cell>
          <cell r="BX61">
            <v>258.60634962758957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20.848228769999999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27.373999999999999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38.540999999999997</v>
          </cell>
          <cell r="AF62">
            <v>40.604685000000003</v>
          </cell>
          <cell r="AG62">
            <v>47.382999999999996</v>
          </cell>
          <cell r="AH62">
            <v>47.550999999999988</v>
          </cell>
          <cell r="AI62">
            <v>98.036000000000001</v>
          </cell>
          <cell r="AJ62">
            <v>98.036000000000001</v>
          </cell>
          <cell r="AK62">
            <v>48.972999999999999</v>
          </cell>
          <cell r="AL62">
            <v>49.850999999999999</v>
          </cell>
          <cell r="AM62">
            <v>54.927</v>
          </cell>
          <cell r="AN62">
            <v>72.902000000000001</v>
          </cell>
          <cell r="AO62">
            <v>72.902000000000001</v>
          </cell>
          <cell r="AP62">
            <v>73.282999999999987</v>
          </cell>
          <cell r="AQ62">
            <v>81.959000000000017</v>
          </cell>
          <cell r="AR62">
            <v>100.02200000000002</v>
          </cell>
          <cell r="AS62">
            <v>125.18599999999999</v>
          </cell>
          <cell r="AT62">
            <v>125.18599999999999</v>
          </cell>
          <cell r="AU62">
            <v>121.75100000000002</v>
          </cell>
          <cell r="AV62">
            <v>344.24799999999999</v>
          </cell>
          <cell r="AW62">
            <v>360.09000000000003</v>
          </cell>
          <cell r="AX62">
            <v>398.46</v>
          </cell>
          <cell r="AY62">
            <v>398.46</v>
          </cell>
          <cell r="AZ62">
            <v>385.70400000000006</v>
          </cell>
          <cell r="BA62">
            <v>402.32900000000001</v>
          </cell>
          <cell r="BB62">
            <v>417.875</v>
          </cell>
          <cell r="BC62">
            <v>470.15300000000002</v>
          </cell>
          <cell r="BD62">
            <v>470.15300000000002</v>
          </cell>
          <cell r="BE62">
            <v>449.15499999999997</v>
          </cell>
          <cell r="BF62">
            <v>471.26100000000002</v>
          </cell>
          <cell r="BG62">
            <v>486.99</v>
          </cell>
          <cell r="BH62">
            <v>553.72300000000007</v>
          </cell>
          <cell r="BI62">
            <v>553.72300000000007</v>
          </cell>
          <cell r="BJ62">
            <v>518.16499999999996</v>
          </cell>
          <cell r="BK62">
            <v>528.11199999999997</v>
          </cell>
          <cell r="BL62">
            <v>541.1023795145644</v>
          </cell>
          <cell r="BM62">
            <v>614.09870374703007</v>
          </cell>
          <cell r="BN62">
            <v>614.09870374703007</v>
          </cell>
          <cell r="BO62">
            <v>589.6032753436989</v>
          </cell>
          <cell r="BP62">
            <v>599.51331661106587</v>
          </cell>
          <cell r="BQ62">
            <v>627.92083898778446</v>
          </cell>
          <cell r="BR62">
            <v>689.44115381477548</v>
          </cell>
          <cell r="BS62">
            <v>689.44115381477548</v>
          </cell>
          <cell r="BT62">
            <v>664.44937430401831</v>
          </cell>
          <cell r="BU62">
            <v>675.06057995757521</v>
          </cell>
          <cell r="BV62">
            <v>705.41449397036479</v>
          </cell>
          <cell r="BW62">
            <v>766.90289232228838</v>
          </cell>
          <cell r="BX62">
            <v>766.90289232228838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-1.601192079999997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-11.440000000000005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-11.524000000000001</v>
          </cell>
          <cell r="AF64">
            <v>-15.237143999999994</v>
          </cell>
          <cell r="AG64">
            <v>-20.525000000000006</v>
          </cell>
          <cell r="AH64">
            <v>-12.082000000000008</v>
          </cell>
          <cell r="AI64">
            <v>-55.14200000000001</v>
          </cell>
          <cell r="AJ64">
            <v>-55.14200000000001</v>
          </cell>
          <cell r="AK64">
            <v>70.694000000000003</v>
          </cell>
          <cell r="AL64">
            <v>67.555999999999983</v>
          </cell>
          <cell r="AM64">
            <v>64.86099999999999</v>
          </cell>
          <cell r="AN64">
            <v>62.459999999999987</v>
          </cell>
          <cell r="AO64">
            <v>62.459999999999987</v>
          </cell>
          <cell r="AP64">
            <v>57.392000000000003</v>
          </cell>
          <cell r="AQ64">
            <v>52.718999999999987</v>
          </cell>
          <cell r="AR64">
            <v>49.255000000000003</v>
          </cell>
          <cell r="AS64">
            <v>46.647999999999996</v>
          </cell>
          <cell r="AT64">
            <v>46.647999999999996</v>
          </cell>
          <cell r="AU64">
            <v>43.368000000000002</v>
          </cell>
          <cell r="AV64">
            <v>52.946999999999981</v>
          </cell>
          <cell r="AW64">
            <v>52.708000000000006</v>
          </cell>
          <cell r="AX64">
            <v>52.894999999999996</v>
          </cell>
          <cell r="AY64">
            <v>52.894999999999996</v>
          </cell>
          <cell r="AZ64">
            <v>50.813999999999993</v>
          </cell>
          <cell r="BA64">
            <v>44.132999999999981</v>
          </cell>
          <cell r="BB64">
            <v>41.446999999999981</v>
          </cell>
          <cell r="BC64">
            <v>35.502000000000017</v>
          </cell>
          <cell r="BD64">
            <v>35.502000000000017</v>
          </cell>
          <cell r="BE64">
            <v>22.470000000000006</v>
          </cell>
          <cell r="BF64">
            <v>12.144000000000005</v>
          </cell>
          <cell r="BG64">
            <v>10.107000000000021</v>
          </cell>
          <cell r="BH64">
            <v>7.8219999999999894</v>
          </cell>
          <cell r="BI64">
            <v>7.8219999999999894</v>
          </cell>
          <cell r="BJ64">
            <v>7.2869999999999742</v>
          </cell>
          <cell r="BK64">
            <v>14.409999999999922</v>
          </cell>
          <cell r="BL64">
            <v>11.025198752464018</v>
          </cell>
          <cell r="BM64">
            <v>11.481188687968437</v>
          </cell>
          <cell r="BN64">
            <v>11.481188687968437</v>
          </cell>
          <cell r="BO64">
            <v>14.463194059479928</v>
          </cell>
          <cell r="BP64">
            <v>16.958273434317686</v>
          </cell>
          <cell r="BQ64">
            <v>21.908577078395421</v>
          </cell>
          <cell r="BR64">
            <v>30.161401359698697</v>
          </cell>
          <cell r="BS64">
            <v>30.161401359698697</v>
          </cell>
          <cell r="BT64">
            <v>39.265629128255526</v>
          </cell>
          <cell r="BU64">
            <v>48.195985125070322</v>
          </cell>
          <cell r="BV64">
            <v>59.872477985859135</v>
          </cell>
          <cell r="BW64">
            <v>76.065644868265693</v>
          </cell>
          <cell r="BX64">
            <v>76.065644868265693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-1.601192079999997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-11.440000000000005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-11.524000000000001</v>
          </cell>
          <cell r="AF66">
            <v>-15.237143999999994</v>
          </cell>
          <cell r="AG66">
            <v>-20.525000000000006</v>
          </cell>
          <cell r="AH66">
            <v>-12.082000000000008</v>
          </cell>
          <cell r="AI66">
            <v>-55.14200000000001</v>
          </cell>
          <cell r="AJ66">
            <v>-55.14200000000001</v>
          </cell>
          <cell r="AK66">
            <v>70.694000000000003</v>
          </cell>
          <cell r="AL66">
            <v>67.555999999999983</v>
          </cell>
          <cell r="AM66">
            <v>64.86099999999999</v>
          </cell>
          <cell r="AN66">
            <v>62.459999999999987</v>
          </cell>
          <cell r="AO66">
            <v>62.459999999999987</v>
          </cell>
          <cell r="AP66">
            <v>57.392000000000003</v>
          </cell>
          <cell r="AQ66">
            <v>52.718999999999987</v>
          </cell>
          <cell r="AR66">
            <v>49.255000000000003</v>
          </cell>
          <cell r="AS66">
            <v>46.647999999999996</v>
          </cell>
          <cell r="AT66">
            <v>46.647999999999996</v>
          </cell>
          <cell r="AU66">
            <v>43.368000000000002</v>
          </cell>
          <cell r="AV66">
            <v>52.946999999999981</v>
          </cell>
          <cell r="AW66">
            <v>52.708000000000006</v>
          </cell>
          <cell r="AX66">
            <v>52.894999999999996</v>
          </cell>
          <cell r="AY66">
            <v>52.894999999999996</v>
          </cell>
          <cell r="AZ66">
            <v>50.813999999999993</v>
          </cell>
          <cell r="BA66">
            <v>44.132999999999981</v>
          </cell>
          <cell r="BB66">
            <v>41.446999999999981</v>
          </cell>
          <cell r="BC66">
            <v>35.502000000000017</v>
          </cell>
          <cell r="BD66">
            <v>35.502000000000017</v>
          </cell>
          <cell r="BE66">
            <v>22.470000000000006</v>
          </cell>
          <cell r="BF66">
            <v>12.144000000000005</v>
          </cell>
          <cell r="BG66">
            <v>10.107000000000021</v>
          </cell>
          <cell r="BH66">
            <v>7.8219999999999894</v>
          </cell>
          <cell r="BI66">
            <v>7.8219999999999894</v>
          </cell>
          <cell r="BJ66">
            <v>7.2869999999999742</v>
          </cell>
          <cell r="BK66">
            <v>14.409999999999922</v>
          </cell>
          <cell r="BL66">
            <v>11.025198752464018</v>
          </cell>
          <cell r="BM66">
            <v>11.481188687968437</v>
          </cell>
          <cell r="BN66">
            <v>11.481188687968437</v>
          </cell>
          <cell r="BO66">
            <v>14.463194059479928</v>
          </cell>
          <cell r="BP66">
            <v>16.958273434317686</v>
          </cell>
          <cell r="BQ66">
            <v>21.908577078395421</v>
          </cell>
          <cell r="BR66">
            <v>30.161401359698697</v>
          </cell>
          <cell r="BS66">
            <v>30.161401359698697</v>
          </cell>
          <cell r="BT66">
            <v>39.265629128255526</v>
          </cell>
          <cell r="BU66">
            <v>48.195985125070322</v>
          </cell>
          <cell r="BV66">
            <v>59.872477985859135</v>
          </cell>
          <cell r="BW66">
            <v>76.065644868265693</v>
          </cell>
          <cell r="BX66">
            <v>76.065644868265693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19.247036690000002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15.933999999999994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27.016999999999996</v>
          </cell>
          <cell r="AF67">
            <v>25.36754100000001</v>
          </cell>
          <cell r="AG67">
            <v>26.85799999999999</v>
          </cell>
          <cell r="AH67">
            <v>35.46899999999998</v>
          </cell>
          <cell r="AI67">
            <v>42.893999999999991</v>
          </cell>
          <cell r="AJ67">
            <v>42.893999999999991</v>
          </cell>
          <cell r="AK67">
            <v>119.667</v>
          </cell>
          <cell r="AL67">
            <v>117.40699999999998</v>
          </cell>
          <cell r="AM67">
            <v>119.78799999999998</v>
          </cell>
          <cell r="AN67">
            <v>135.36199999999999</v>
          </cell>
          <cell r="AO67">
            <v>135.36199999999999</v>
          </cell>
          <cell r="AP67">
            <v>130.67499999999998</v>
          </cell>
          <cell r="AQ67">
            <v>134.678</v>
          </cell>
          <cell r="AR67">
            <v>149.27700000000002</v>
          </cell>
          <cell r="AS67">
            <v>171.834</v>
          </cell>
          <cell r="AT67">
            <v>171.834</v>
          </cell>
          <cell r="AU67">
            <v>165.11900000000003</v>
          </cell>
          <cell r="AV67">
            <v>397.19499999999999</v>
          </cell>
          <cell r="AW67">
            <v>412.79800000000006</v>
          </cell>
          <cell r="AX67">
            <v>451.35499999999996</v>
          </cell>
          <cell r="AY67">
            <v>451.35499999999996</v>
          </cell>
          <cell r="AZ67">
            <v>436.51800000000003</v>
          </cell>
          <cell r="BA67">
            <v>446.46199999999999</v>
          </cell>
          <cell r="BB67">
            <v>459.322</v>
          </cell>
          <cell r="BC67">
            <v>505.65500000000003</v>
          </cell>
          <cell r="BD67">
            <v>505.65500000000003</v>
          </cell>
          <cell r="BE67">
            <v>471.625</v>
          </cell>
          <cell r="BF67">
            <v>483.40500000000003</v>
          </cell>
          <cell r="BG67">
            <v>497.09700000000004</v>
          </cell>
          <cell r="BH67">
            <v>561.54500000000007</v>
          </cell>
          <cell r="BI67">
            <v>561.54500000000007</v>
          </cell>
          <cell r="BJ67">
            <v>525.45199999999988</v>
          </cell>
          <cell r="BK67">
            <v>542.52199999999993</v>
          </cell>
          <cell r="BL67">
            <v>552.12757826702841</v>
          </cell>
          <cell r="BM67">
            <v>625.57989243499856</v>
          </cell>
          <cell r="BN67">
            <v>625.57989243499856</v>
          </cell>
          <cell r="BO67">
            <v>604.06646940317887</v>
          </cell>
          <cell r="BP67">
            <v>616.47159004538355</v>
          </cell>
          <cell r="BQ67">
            <v>649.82941606617987</v>
          </cell>
          <cell r="BR67">
            <v>719.60255517447422</v>
          </cell>
          <cell r="BS67">
            <v>719.60255517447422</v>
          </cell>
          <cell r="BT67">
            <v>703.71500343227387</v>
          </cell>
          <cell r="BU67">
            <v>723.25656508264558</v>
          </cell>
          <cell r="BV67">
            <v>765.28697195622397</v>
          </cell>
          <cell r="BW67">
            <v>842.96853719055412</v>
          </cell>
          <cell r="BX67">
            <v>842.96853719055412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-3.6779522700000005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3.8280000000000003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-1.3079999999999998</v>
          </cell>
          <cell r="AF69">
            <v>-1.319134</v>
          </cell>
          <cell r="AG69">
            <v>3.8260000000000005</v>
          </cell>
          <cell r="AH69">
            <v>6.9049999999999985</v>
          </cell>
          <cell r="AI69">
            <v>-5.6840000000000002</v>
          </cell>
          <cell r="AJ69">
            <v>-5.6840000000000002</v>
          </cell>
          <cell r="AK69">
            <v>-89.570000000000007</v>
          </cell>
          <cell r="AL69">
            <v>-46.938000000000002</v>
          </cell>
          <cell r="AM69">
            <v>-62.555999999999997</v>
          </cell>
          <cell r="AN69">
            <v>-83.527000000000001</v>
          </cell>
          <cell r="AO69">
            <v>-83.527000000000001</v>
          </cell>
          <cell r="AP69">
            <v>-85.029000000000011</v>
          </cell>
          <cell r="AQ69">
            <v>-64.691000000000003</v>
          </cell>
          <cell r="AR69">
            <v>-62.424000000000007</v>
          </cell>
          <cell r="AS69">
            <v>-73.882999999999996</v>
          </cell>
          <cell r="AT69">
            <v>-73.882999999999996</v>
          </cell>
          <cell r="AU69">
            <v>-73.376999999999995</v>
          </cell>
          <cell r="AV69">
            <v>-73.939000000000021</v>
          </cell>
          <cell r="AW69">
            <v>128.233</v>
          </cell>
          <cell r="AX69">
            <v>109.80600000000001</v>
          </cell>
          <cell r="AY69">
            <v>109.80600000000001</v>
          </cell>
          <cell r="AZ69">
            <v>112.215</v>
          </cell>
          <cell r="BA69">
            <v>125.93300000000002</v>
          </cell>
          <cell r="BB69">
            <v>120.10399999999998</v>
          </cell>
          <cell r="BC69">
            <v>59.123999999999995</v>
          </cell>
          <cell r="BD69">
            <v>59.123999999999995</v>
          </cell>
          <cell r="BE69">
            <v>140.65299999999999</v>
          </cell>
          <cell r="BF69">
            <v>149.637</v>
          </cell>
          <cell r="BG69">
            <v>172.857</v>
          </cell>
          <cell r="BH69">
            <v>124.92499999999998</v>
          </cell>
          <cell r="BI69">
            <v>124.92499999999998</v>
          </cell>
          <cell r="BJ69">
            <v>137.01900000000001</v>
          </cell>
          <cell r="BK69">
            <v>121.23899999999999</v>
          </cell>
          <cell r="BL69">
            <v>123.04078551613897</v>
          </cell>
          <cell r="BM69">
            <v>69.932070412139922</v>
          </cell>
          <cell r="BN69">
            <v>69.932070412139922</v>
          </cell>
          <cell r="BO69">
            <v>71.338342159195747</v>
          </cell>
          <cell r="BP69">
            <v>71.299206725789617</v>
          </cell>
          <cell r="BQ69">
            <v>67.859167210470417</v>
          </cell>
          <cell r="BR69">
            <v>15.839622139667625</v>
          </cell>
          <cell r="BS69">
            <v>15.839622139667625</v>
          </cell>
          <cell r="BT69">
            <v>11.700259331142689</v>
          </cell>
          <cell r="BU69">
            <v>8.109353975120456</v>
          </cell>
          <cell r="BV69">
            <v>2.1218143778755802</v>
          </cell>
          <cell r="BW69">
            <v>-58.199509456157585</v>
          </cell>
          <cell r="BX69">
            <v>-58.199509456157585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0.23596049999999999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0.33800000000000002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1.1579999999999999</v>
          </cell>
          <cell r="AF70">
            <v>2.0798209999999999</v>
          </cell>
          <cell r="AG70">
            <v>1.8779999999999999</v>
          </cell>
          <cell r="AH70">
            <v>1.7689999999999999</v>
          </cell>
          <cell r="AI70">
            <v>1.5229999999999999</v>
          </cell>
          <cell r="AJ70">
            <v>1.5229999999999999</v>
          </cell>
          <cell r="AK70">
            <v>1.58</v>
          </cell>
          <cell r="AL70">
            <v>1.387</v>
          </cell>
          <cell r="AM70">
            <v>1.35</v>
          </cell>
          <cell r="AN70">
            <v>1.056</v>
          </cell>
          <cell r="AO70">
            <v>1.056</v>
          </cell>
          <cell r="AP70">
            <v>1.4470000000000001</v>
          </cell>
          <cell r="AQ70">
            <v>1.5669999999999999</v>
          </cell>
          <cell r="AR70">
            <v>1.2789999999999999</v>
          </cell>
          <cell r="AS70">
            <v>1.2270000000000001</v>
          </cell>
          <cell r="AT70">
            <v>1.2270000000000001</v>
          </cell>
          <cell r="AU70">
            <v>0.93700000000000006</v>
          </cell>
          <cell r="AV70">
            <v>0.58299999999999996</v>
          </cell>
          <cell r="AW70">
            <v>0.35699999999999998</v>
          </cell>
          <cell r="AX70">
            <v>0.218</v>
          </cell>
          <cell r="AY70">
            <v>0.218</v>
          </cell>
          <cell r="AZ70">
            <v>0.121</v>
          </cell>
          <cell r="BA70">
            <v>4.7E-2</v>
          </cell>
          <cell r="BB70">
            <v>5.0000000000000001E-3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  <cell r="BD71">
            <v>0.13</v>
          </cell>
          <cell r="BI71">
            <v>0.23599999999999999</v>
          </cell>
          <cell r="BN71">
            <v>0.23599999999999999</v>
          </cell>
          <cell r="BS71">
            <v>0.23599999999999999</v>
          </cell>
          <cell r="BX71">
            <v>0.23599999999999999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AF85">
            <v>0.54300000000000004</v>
          </cell>
          <cell r="AG85">
            <v>0.63500000000000001</v>
          </cell>
          <cell r="AH85">
            <v>0.68600000000000005</v>
          </cell>
          <cell r="AI85">
            <v>0.77200000000000013</v>
          </cell>
          <cell r="AJ85">
            <v>2.6360000000000001</v>
          </cell>
          <cell r="AK85">
            <v>0.82299999999999995</v>
          </cell>
          <cell r="AL85">
            <v>0.88600000000000001</v>
          </cell>
          <cell r="AM85">
            <v>0.98599999999999999</v>
          </cell>
          <cell r="AN85">
            <v>1.0189999999999999</v>
          </cell>
          <cell r="AO85">
            <v>3.7140000000000004</v>
          </cell>
          <cell r="AP85">
            <v>1.161</v>
          </cell>
          <cell r="AQ85">
            <v>1.8160000000000001</v>
          </cell>
          <cell r="AR85">
            <v>1.962</v>
          </cell>
          <cell r="AS85">
            <v>2.0979999999999999</v>
          </cell>
          <cell r="AT85">
            <v>7.0369999999999999</v>
          </cell>
          <cell r="AU85">
            <v>2.1240000000000001</v>
          </cell>
          <cell r="AV85">
            <v>2.323</v>
          </cell>
          <cell r="AW85">
            <v>2.5499999999999998</v>
          </cell>
          <cell r="AX85">
            <v>2.7029999999999998</v>
          </cell>
          <cell r="AY85">
            <v>9.6999999999999993</v>
          </cell>
          <cell r="AZ85">
            <v>3.0720000000000001</v>
          </cell>
          <cell r="BA85">
            <v>3.2130000000000001</v>
          </cell>
          <cell r="BB85">
            <v>3.5459999999999998</v>
          </cell>
          <cell r="BC85">
            <v>5.2549999999999999</v>
          </cell>
          <cell r="BD85">
            <v>15.085999999999999</v>
          </cell>
          <cell r="BE85">
            <v>6.2279999999999998</v>
          </cell>
          <cell r="BF85">
            <v>6.6760000000000002</v>
          </cell>
          <cell r="BG85">
            <v>6.9930000000000003</v>
          </cell>
          <cell r="BH85">
            <v>7.6150000000000002</v>
          </cell>
          <cell r="BI85">
            <v>27.512</v>
          </cell>
          <cell r="BJ85">
            <v>7.5579999999999998</v>
          </cell>
          <cell r="BK85">
            <v>7.8929999999999998</v>
          </cell>
          <cell r="BL85">
            <v>8.0140099462004031</v>
          </cell>
          <cell r="BM85">
            <v>7.3626971070530871</v>
          </cell>
          <cell r="BN85">
            <v>30.827707053253491</v>
          </cell>
          <cell r="BO85">
            <v>7.6614103027642511</v>
          </cell>
          <cell r="BP85">
            <v>6.9715040139648066</v>
          </cell>
          <cell r="BQ85">
            <v>6.2957136332441506</v>
          </cell>
          <cell r="BR85">
            <v>5.7871325383871222</v>
          </cell>
          <cell r="BS85">
            <v>26.715760488360331</v>
          </cell>
          <cell r="BT85">
            <v>5.348663915075976</v>
          </cell>
          <cell r="BU85">
            <v>5.1699373890576048</v>
          </cell>
          <cell r="BV85">
            <v>4.9997468952414534</v>
          </cell>
          <cell r="BW85">
            <v>4.9081317303254339</v>
          </cell>
          <cell r="BX85">
            <v>20.426479929700466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AF86">
            <v>3.4010000000000002</v>
          </cell>
          <cell r="AG86">
            <v>-2.8159999999999998</v>
          </cell>
          <cell r="AH86">
            <v>-0.45599999999999896</v>
          </cell>
          <cell r="AI86">
            <v>7.5360000000000005</v>
          </cell>
          <cell r="AJ86">
            <v>7.6650000000000018</v>
          </cell>
          <cell r="AK86">
            <v>4.2170000000000005</v>
          </cell>
          <cell r="AL86">
            <v>-2.4919999999999995</v>
          </cell>
          <cell r="AM86">
            <v>1.7180000000000006</v>
          </cell>
          <cell r="AN86">
            <v>7.003000000000001</v>
          </cell>
          <cell r="AO86">
            <v>10.446000000000002</v>
          </cell>
          <cell r="AP86">
            <v>7.6139999999999999</v>
          </cell>
          <cell r="AQ86">
            <v>-1.4779999999999998</v>
          </cell>
          <cell r="AR86">
            <v>1.3909999999999987</v>
          </cell>
          <cell r="AS86">
            <v>16.004000000000001</v>
          </cell>
          <cell r="AT86">
            <v>23.530999999999999</v>
          </cell>
          <cell r="AU86">
            <v>4.1319999999999997</v>
          </cell>
          <cell r="AV86">
            <v>0.10400000000000098</v>
          </cell>
          <cell r="AW86">
            <v>2.8499999999999988</v>
          </cell>
          <cell r="AX86">
            <v>18.611999999999998</v>
          </cell>
          <cell r="AY86">
            <v>25.697999999999997</v>
          </cell>
          <cell r="AZ86">
            <v>2.8770000000000007</v>
          </cell>
          <cell r="BA86">
            <v>-4.921999999999997</v>
          </cell>
          <cell r="BB86">
            <v>-4.7090000000000041</v>
          </cell>
          <cell r="BC86">
            <v>45.156999999999996</v>
          </cell>
          <cell r="BD86">
            <v>38.402999999999999</v>
          </cell>
          <cell r="BE86">
            <v>1.7120000000000022</v>
          </cell>
          <cell r="BF86">
            <v>-8.5269999999999992</v>
          </cell>
          <cell r="BG86">
            <v>5.5860000000000021</v>
          </cell>
          <cell r="BH86">
            <v>49.515999999999998</v>
          </cell>
          <cell r="BI86">
            <v>48.287000000000006</v>
          </cell>
          <cell r="BJ86">
            <v>-18.629999999999995</v>
          </cell>
          <cell r="BK86">
            <v>-1.9690000000000036</v>
          </cell>
          <cell r="BL86">
            <v>-0.31768122946527955</v>
          </cell>
          <cell r="BM86">
            <v>55.5118476768154</v>
          </cell>
          <cell r="BN86">
            <v>34.595166447350124</v>
          </cell>
          <cell r="BO86">
            <v>-4.6996874213315136</v>
          </cell>
          <cell r="BP86">
            <v>-1.717447955396457</v>
          </cell>
          <cell r="BQ86">
            <v>0.32402223799726704</v>
          </cell>
          <cell r="BR86">
            <v>46.769588251112395</v>
          </cell>
          <cell r="BS86">
            <v>40.676475112381695</v>
          </cell>
          <cell r="BT86">
            <v>-1.9535288751078328</v>
          </cell>
          <cell r="BU86">
            <v>-1.8193880298501726</v>
          </cell>
          <cell r="BV86">
            <v>-1.6137001587853628</v>
          </cell>
          <cell r="BW86">
            <v>48.955025221301163</v>
          </cell>
          <cell r="BX86">
            <v>43.568408157557798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AF87">
            <v>1.4119999999999999</v>
          </cell>
          <cell r="AG87">
            <v>3.3499999999999996</v>
          </cell>
          <cell r="AH87">
            <v>19.722000000000001</v>
          </cell>
          <cell r="AI87">
            <v>13.750999999999996</v>
          </cell>
          <cell r="AJ87">
            <v>38.234999999999992</v>
          </cell>
          <cell r="AK87">
            <v>43.943999999999996</v>
          </cell>
          <cell r="AL87">
            <v>3.6929999999999956</v>
          </cell>
          <cell r="AM87">
            <v>2.1290000000000004</v>
          </cell>
          <cell r="AN87">
            <v>1.8059999999999974</v>
          </cell>
          <cell r="AO87">
            <v>51.571999999999989</v>
          </cell>
          <cell r="AP87">
            <v>2.3659999999999997</v>
          </cell>
          <cell r="AQ87">
            <v>2.5070000000000006</v>
          </cell>
          <cell r="AR87">
            <v>2.8409999999999993</v>
          </cell>
          <cell r="AS87">
            <v>3.4029999999999978</v>
          </cell>
          <cell r="AT87">
            <v>11.117000000000001</v>
          </cell>
          <cell r="AU87">
            <v>4.1560000000000024</v>
          </cell>
          <cell r="AV87">
            <v>4.6639999999999997</v>
          </cell>
          <cell r="AW87">
            <v>4.7039999999999988</v>
          </cell>
          <cell r="AX87">
            <v>8.9350000000000023</v>
          </cell>
          <cell r="AY87">
            <v>22.459000000000003</v>
          </cell>
          <cell r="AZ87">
            <v>10.720000000000006</v>
          </cell>
          <cell r="BA87">
            <v>10.184000000000001</v>
          </cell>
          <cell r="BB87">
            <v>11.321</v>
          </cell>
          <cell r="BC87">
            <v>12.19400000000001</v>
          </cell>
          <cell r="BD87">
            <v>44.419000000000018</v>
          </cell>
          <cell r="BE87">
            <v>12.672000000000002</v>
          </cell>
          <cell r="BF87">
            <v>12.430999999999989</v>
          </cell>
          <cell r="BG87">
            <v>13.618</v>
          </cell>
          <cell r="BH87">
            <v>14.792000000000003</v>
          </cell>
          <cell r="BI87">
            <v>53.512999999999991</v>
          </cell>
          <cell r="BJ87">
            <v>14.460999999999999</v>
          </cell>
          <cell r="BK87">
            <v>15.404000000000003</v>
          </cell>
          <cell r="BL87">
            <v>14.569003449026594</v>
          </cell>
          <cell r="BM87">
            <v>14.955889716467416</v>
          </cell>
          <cell r="BN87">
            <v>59.389893165494009</v>
          </cell>
          <cell r="BO87">
            <v>16.02845233780355</v>
          </cell>
          <cell r="BP87">
            <v>15.619859269434553</v>
          </cell>
          <cell r="BQ87">
            <v>18.890908778402906</v>
          </cell>
          <cell r="BR87">
            <v>18.970024618722739</v>
          </cell>
          <cell r="BS87">
            <v>69.509245004363748</v>
          </cell>
          <cell r="BT87">
            <v>19.88836534976441</v>
          </cell>
          <cell r="BU87">
            <v>19.205741358526531</v>
          </cell>
          <cell r="BV87">
            <v>23.003689656357778</v>
          </cell>
          <cell r="BW87">
            <v>22.919415409651371</v>
          </cell>
          <cell r="BX87">
            <v>85.01721177430008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AF88">
            <v>1.5389999999999993</v>
          </cell>
          <cell r="AG88">
            <v>-4.2670000000000003</v>
          </cell>
          <cell r="AH88">
            <v>-2.2550000000000008</v>
          </cell>
          <cell r="AI88">
            <v>5.1489999999999929</v>
          </cell>
          <cell r="AJ88">
            <v>0.1659999999999906</v>
          </cell>
          <cell r="AK88">
            <v>1.391</v>
          </cell>
          <cell r="AL88">
            <v>-4.9870000000000019</v>
          </cell>
          <cell r="AM88">
            <v>0.55599999999999983</v>
          </cell>
          <cell r="AN88">
            <v>4.8719999999999972</v>
          </cell>
          <cell r="AO88">
            <v>1.8319999999999954</v>
          </cell>
          <cell r="AP88">
            <v>3.028999999999999</v>
          </cell>
          <cell r="AQ88">
            <v>-5.3889999999999993</v>
          </cell>
          <cell r="AR88">
            <v>-1.4330000000000034</v>
          </cell>
          <cell r="AS88">
            <v>14.088000000000001</v>
          </cell>
          <cell r="AT88">
            <v>10.294999999999998</v>
          </cell>
          <cell r="AU88">
            <v>0.47799999999999709</v>
          </cell>
          <cell r="AV88">
            <v>-1.591999999999997</v>
          </cell>
          <cell r="AW88">
            <v>-0.94999999999999551</v>
          </cell>
          <cell r="AX88">
            <v>19.495000000000008</v>
          </cell>
          <cell r="AY88">
            <v>17.431000000000012</v>
          </cell>
          <cell r="AZ88">
            <v>0.87899999999999778</v>
          </cell>
          <cell r="BA88">
            <v>-8.1569999999999858</v>
          </cell>
          <cell r="BB88">
            <v>-4.153000000000012</v>
          </cell>
          <cell r="BC88">
            <v>44.440000000000012</v>
          </cell>
          <cell r="BD88">
            <v>33.009000000000015</v>
          </cell>
          <cell r="BE88">
            <v>-2.650000000000003</v>
          </cell>
          <cell r="BF88">
            <v>-12.682000000000007</v>
          </cell>
          <cell r="BG88">
            <v>6.0479999999999947</v>
          </cell>
          <cell r="BH88">
            <v>53.079999999999991</v>
          </cell>
          <cell r="BI88">
            <v>43.795999999999978</v>
          </cell>
          <cell r="BJ88">
            <v>-14.853999999999992</v>
          </cell>
          <cell r="BK88">
            <v>3.7400000000000055</v>
          </cell>
          <cell r="BL88">
            <v>4.3115274691992465</v>
          </cell>
          <cell r="BM88">
            <v>63.330534719372871</v>
          </cell>
          <cell r="BN88">
            <v>56.528062188572129</v>
          </cell>
          <cell r="BO88">
            <v>5.9437282529441831</v>
          </cell>
          <cell r="BP88">
            <v>7.7491354334061437</v>
          </cell>
          <cell r="BQ88">
            <v>11.570039515319195</v>
          </cell>
          <cell r="BR88">
            <v>60.809545070802784</v>
          </cell>
          <cell r="BS88">
            <v>86.072448272472315</v>
          </cell>
          <cell r="BT88">
            <v>12.499362808524932</v>
          </cell>
          <cell r="BU88">
            <v>12.280905356022238</v>
          </cell>
          <cell r="BV88">
            <v>15.062539597244879</v>
          </cell>
          <cell r="BW88">
            <v>70.056323834033151</v>
          </cell>
          <cell r="BX88">
            <v>109.8991315958252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AF89">
            <v>-0.28799999999999998</v>
          </cell>
          <cell r="AG89">
            <v>-0.129</v>
          </cell>
          <cell r="AH89">
            <v>-0.21199999999999999</v>
          </cell>
          <cell r="AI89">
            <v>-0.189</v>
          </cell>
          <cell r="AJ89">
            <v>-0.81800000000000006</v>
          </cell>
          <cell r="AK89">
            <v>-6.4000000000000001E-2</v>
          </cell>
          <cell r="AL89">
            <v>-0.70499999999999996</v>
          </cell>
          <cell r="AM89">
            <v>-7.9000000000000001E-2</v>
          </cell>
          <cell r="AN89">
            <v>0</v>
          </cell>
          <cell r="AO89">
            <v>-0.84799999999999986</v>
          </cell>
          <cell r="AP89">
            <v>-4.5999999999999999E-2</v>
          </cell>
          <cell r="AQ89">
            <v>-0.14199999999999999</v>
          </cell>
          <cell r="AR89">
            <v>-0.159</v>
          </cell>
          <cell r="AS89">
            <v>-1.776</v>
          </cell>
          <cell r="AT89">
            <v>-2.1230000000000002</v>
          </cell>
          <cell r="AU89">
            <v>-1.4670000000000001</v>
          </cell>
          <cell r="AV89">
            <v>-0.91</v>
          </cell>
          <cell r="AW89">
            <v>-4.09</v>
          </cell>
          <cell r="AX89">
            <v>-2.2949999999999999</v>
          </cell>
          <cell r="AY89">
            <v>-8.7620000000000005</v>
          </cell>
          <cell r="AZ89">
            <v>-3.1960000000000002</v>
          </cell>
          <cell r="BA89">
            <v>-4.0730000000000004</v>
          </cell>
          <cell r="BB89">
            <v>-3.2530000000000001</v>
          </cell>
          <cell r="BC89">
            <v>-0.503</v>
          </cell>
          <cell r="BD89">
            <v>-11.025</v>
          </cell>
          <cell r="BE89">
            <v>-5.0640000000000001</v>
          </cell>
          <cell r="BF89">
            <v>-3.4449999999999998</v>
          </cell>
          <cell r="BG89">
            <v>-6.4969999999999999</v>
          </cell>
          <cell r="BH89">
            <v>-0.627</v>
          </cell>
          <cell r="BI89">
            <v>-15.633000000000001</v>
          </cell>
          <cell r="BJ89">
            <v>-1.46</v>
          </cell>
          <cell r="BK89">
            <v>-1.901</v>
          </cell>
          <cell r="BL89">
            <v>-2.6125000000000003</v>
          </cell>
          <cell r="BM89">
            <v>-6.3525</v>
          </cell>
          <cell r="BN89">
            <v>-12.326000000000001</v>
          </cell>
          <cell r="BO89">
            <v>-3.3075000000000001</v>
          </cell>
          <cell r="BP89">
            <v>-3.4695</v>
          </cell>
          <cell r="BQ89">
            <v>-3.6585000000000001</v>
          </cell>
          <cell r="BR89">
            <v>-3.9554999999999998</v>
          </cell>
          <cell r="BS89">
            <v>-14.391000000000002</v>
          </cell>
          <cell r="BT89">
            <v>-3.8000000000000003</v>
          </cell>
          <cell r="BU89">
            <v>-3.95</v>
          </cell>
          <cell r="BV89">
            <v>-4.125</v>
          </cell>
          <cell r="BW89">
            <v>-4.4249999999999998</v>
          </cell>
          <cell r="BX89">
            <v>-16.3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-12.428000000000001</v>
          </cell>
          <cell r="AR90">
            <v>0</v>
          </cell>
          <cell r="AS90">
            <v>0</v>
          </cell>
          <cell r="AT90">
            <v>-12.428000000000001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-43.328000000000003</v>
          </cell>
          <cell r="BD90">
            <v>-43.328000000000003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AF92">
            <v>-0.36399999999999999</v>
          </cell>
          <cell r="AG92">
            <v>-0.376</v>
          </cell>
          <cell r="AH92">
            <v>-0.68499999999999994</v>
          </cell>
          <cell r="AI92">
            <v>-0.65499999999999992</v>
          </cell>
          <cell r="AJ92">
            <v>-2.08</v>
          </cell>
          <cell r="AK92">
            <v>-0.66300000000000003</v>
          </cell>
          <cell r="AL92">
            <v>-34.777999999999999</v>
          </cell>
          <cell r="AM92">
            <v>16.145</v>
          </cell>
          <cell r="AN92">
            <v>16.259</v>
          </cell>
          <cell r="AO92">
            <v>-3.0370000000000008</v>
          </cell>
          <cell r="AP92">
            <v>-1.264</v>
          </cell>
          <cell r="AQ92">
            <v>-1.198</v>
          </cell>
          <cell r="AR92">
            <v>-1.2</v>
          </cell>
          <cell r="AS92">
            <v>-1.3680000000000001</v>
          </cell>
          <cell r="AT92">
            <v>-5.03</v>
          </cell>
          <cell r="AU92">
            <v>-1.9350000000000001</v>
          </cell>
          <cell r="AV92">
            <v>-1.4790000000000001</v>
          </cell>
          <cell r="AW92">
            <v>-200.07300000000001</v>
          </cell>
          <cell r="AX92">
            <v>-1.1960000000000002</v>
          </cell>
          <cell r="AY92">
            <v>-204.68300000000002</v>
          </cell>
          <cell r="AZ92">
            <v>-3.8410000000000011</v>
          </cell>
          <cell r="BA92">
            <v>-1.2420000000000186</v>
          </cell>
          <cell r="BB92">
            <v>13.741</v>
          </cell>
          <cell r="BC92">
            <v>60.7</v>
          </cell>
          <cell r="BD92">
            <v>69.357999999999976</v>
          </cell>
          <cell r="BE92">
            <v>-70.471000000000004</v>
          </cell>
          <cell r="BF92">
            <v>5.6080000000000005</v>
          </cell>
          <cell r="BG92">
            <v>-25.908999999999999</v>
          </cell>
          <cell r="BH92">
            <v>-4.5339999999999989</v>
          </cell>
          <cell r="BI92">
            <v>-95.306000000000012</v>
          </cell>
          <cell r="BJ92">
            <v>-0.99899999999999878</v>
          </cell>
          <cell r="BK92">
            <v>8.453000000000003</v>
          </cell>
          <cell r="BL92">
            <v>-3.5008129853382295</v>
          </cell>
          <cell r="BM92">
            <v>-3.8693196153738327</v>
          </cell>
          <cell r="BN92">
            <v>8.3867399287939293E-2</v>
          </cell>
          <cell r="BO92">
            <v>-4.0425000000000004</v>
          </cell>
          <cell r="BP92">
            <v>-4.2404999999999999</v>
          </cell>
          <cell r="BQ92">
            <v>-4.4714999999999998</v>
          </cell>
          <cell r="BR92">
            <v>-4.8345000000000002</v>
          </cell>
          <cell r="BS92">
            <v>-17.588999999999999</v>
          </cell>
          <cell r="BT92">
            <v>-4.5600000000000005</v>
          </cell>
          <cell r="BU92">
            <v>-4.74</v>
          </cell>
          <cell r="BV92">
            <v>-4.95</v>
          </cell>
          <cell r="BW92">
            <v>-5.3100000000000005</v>
          </cell>
          <cell r="BX92">
            <v>-19.560000000000002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AF93">
            <v>-0.65199999999999991</v>
          </cell>
          <cell r="AG93">
            <v>-0.505</v>
          </cell>
          <cell r="AH93">
            <v>-0.89699999999999991</v>
          </cell>
          <cell r="AI93">
            <v>-0.84399999999999986</v>
          </cell>
          <cell r="AJ93">
            <v>-2.8979999999999997</v>
          </cell>
          <cell r="AK93">
            <v>-0.72700000000000009</v>
          </cell>
          <cell r="AL93">
            <v>-35.483000000000004</v>
          </cell>
          <cell r="AM93">
            <v>16.065999999999999</v>
          </cell>
          <cell r="AN93">
            <v>16.259</v>
          </cell>
          <cell r="AO93">
            <v>-3.8850000000000016</v>
          </cell>
          <cell r="AP93">
            <v>-1.31</v>
          </cell>
          <cell r="AQ93">
            <v>-13.768000000000001</v>
          </cell>
          <cell r="AR93">
            <v>-1.359</v>
          </cell>
          <cell r="AS93">
            <v>-3.1440000000000001</v>
          </cell>
          <cell r="AT93">
            <v>-19.581000000000003</v>
          </cell>
          <cell r="AU93">
            <v>-3.4020000000000001</v>
          </cell>
          <cell r="AV93">
            <v>-2.3890000000000002</v>
          </cell>
          <cell r="AW93">
            <v>-204.16300000000001</v>
          </cell>
          <cell r="AX93">
            <v>-3.4910000000000005</v>
          </cell>
          <cell r="AY93">
            <v>-213.44500000000002</v>
          </cell>
          <cell r="AZ93">
            <v>-7.036999999999999</v>
          </cell>
          <cell r="BA93">
            <v>-5.3150000000000119</v>
          </cell>
          <cell r="BB93">
            <v>10.488000000000007</v>
          </cell>
          <cell r="BC93">
            <v>16.869</v>
          </cell>
          <cell r="BD93">
            <v>15.004999999999995</v>
          </cell>
          <cell r="BE93">
            <v>-75.534999999999997</v>
          </cell>
          <cell r="BF93">
            <v>2.1630000000000003</v>
          </cell>
          <cell r="BG93">
            <v>-32.405999999999999</v>
          </cell>
          <cell r="BH93">
            <v>-5.1610000000000014</v>
          </cell>
          <cell r="BI93">
            <v>-110.93899999999999</v>
          </cell>
          <cell r="BJ93">
            <v>-2.4589999999999996</v>
          </cell>
          <cell r="BK93">
            <v>6.5520000000000067</v>
          </cell>
          <cell r="BL93">
            <v>-6.1133129853382293</v>
          </cell>
          <cell r="BM93">
            <v>-10.221819615373832</v>
          </cell>
          <cell r="BN93">
            <v>-12.242132600712054</v>
          </cell>
          <cell r="BO93">
            <v>-7.3500000000000005</v>
          </cell>
          <cell r="BP93">
            <v>-7.71</v>
          </cell>
          <cell r="BQ93">
            <v>-8.129999999999999</v>
          </cell>
          <cell r="BR93">
            <v>-8.7899999999999991</v>
          </cell>
          <cell r="BS93">
            <v>-31.979999999999997</v>
          </cell>
          <cell r="BT93">
            <v>-8.3600000000000012</v>
          </cell>
          <cell r="BU93">
            <v>-8.6900000000000013</v>
          </cell>
          <cell r="BV93">
            <v>-9.0749999999999993</v>
          </cell>
          <cell r="BW93">
            <v>-9.7349999999999994</v>
          </cell>
          <cell r="BX93">
            <v>-35.86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90.539000000000001</v>
          </cell>
          <cell r="AL95">
            <v>0</v>
          </cell>
          <cell r="AM95">
            <v>0</v>
          </cell>
          <cell r="AN95">
            <v>0</v>
          </cell>
          <cell r="AO95">
            <v>90.539000000000001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AF96">
            <v>-0.77800000000000002</v>
          </cell>
          <cell r="AG96">
            <v>3.6949999999999998</v>
          </cell>
          <cell r="AH96">
            <v>1.4219999999999993</v>
          </cell>
          <cell r="AI96">
            <v>-3.2590000000000003</v>
          </cell>
          <cell r="AJ96">
            <v>1.0799999999999983</v>
          </cell>
          <cell r="AK96">
            <v>-9.4699999999999989</v>
          </cell>
          <cell r="AL96">
            <v>0.27200000000000002</v>
          </cell>
          <cell r="AM96">
            <v>-0.443</v>
          </cell>
          <cell r="AN96">
            <v>-0.874</v>
          </cell>
          <cell r="AO96">
            <v>-10.514999999999999</v>
          </cell>
          <cell r="AP96">
            <v>-0.65900000000000003</v>
          </cell>
          <cell r="AQ96">
            <v>-1.266</v>
          </cell>
          <cell r="AR96">
            <v>-0.72100000000000009</v>
          </cell>
          <cell r="AS96">
            <v>0.2599999999999999</v>
          </cell>
          <cell r="AT96">
            <v>-2.3860000000000001</v>
          </cell>
          <cell r="AU96">
            <v>1.0939999999999999</v>
          </cell>
          <cell r="AV96">
            <v>192.56300000000002</v>
          </cell>
          <cell r="AW96">
            <v>-0.52700000000000002</v>
          </cell>
          <cell r="AX96">
            <v>-0.495</v>
          </cell>
          <cell r="AY96">
            <v>192.63500000000002</v>
          </cell>
          <cell r="AZ96">
            <v>-0.45700000000000002</v>
          </cell>
          <cell r="BA96">
            <v>-0.34199999999999997</v>
          </cell>
          <cell r="BB96">
            <v>-0.32699999999999996</v>
          </cell>
          <cell r="BC96">
            <v>-0.31900000000000001</v>
          </cell>
          <cell r="BD96">
            <v>-1.4449999999999998</v>
          </cell>
          <cell r="BE96">
            <v>-0.219</v>
          </cell>
          <cell r="BF96">
            <v>-0.14499999999999999</v>
          </cell>
          <cell r="BG96">
            <v>-0.11599999999999999</v>
          </cell>
          <cell r="BH96">
            <v>-7.400000000000001E-2</v>
          </cell>
          <cell r="BI96">
            <v>-0.55400000000000005</v>
          </cell>
          <cell r="BJ96">
            <v>-3.3000000000000002E-2</v>
          </cell>
          <cell r="BK96">
            <v>0</v>
          </cell>
          <cell r="BL96">
            <v>0</v>
          </cell>
          <cell r="BM96">
            <v>0</v>
          </cell>
          <cell r="BN96">
            <v>-3.3000000000000002E-2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AF97">
            <v>8.0000000000000002E-3</v>
          </cell>
          <cell r="AG97">
            <v>5.0000000000000001E-3</v>
          </cell>
          <cell r="AH97">
            <v>0.59599999999999997</v>
          </cell>
          <cell r="AI97">
            <v>4.9000000000000044E-2</v>
          </cell>
          <cell r="AJ97">
            <v>0.65800000000000003</v>
          </cell>
          <cell r="AK97">
            <v>2.2449999999999992</v>
          </cell>
          <cell r="AL97">
            <v>-2.1890000000000001</v>
          </cell>
          <cell r="AM97">
            <v>-0.46200000000000008</v>
          </cell>
          <cell r="AN97">
            <v>0.77700000000000002</v>
          </cell>
          <cell r="AO97">
            <v>0.37099999999999977</v>
          </cell>
          <cell r="AP97">
            <v>0.71699999999999997</v>
          </cell>
          <cell r="AQ97">
            <v>0.20500000000000002</v>
          </cell>
          <cell r="AR97">
            <v>1.0369999999999999</v>
          </cell>
          <cell r="AS97">
            <v>0.746</v>
          </cell>
          <cell r="AT97">
            <v>2.7050000000000001</v>
          </cell>
          <cell r="AU97">
            <v>1.5580000000000001</v>
          </cell>
          <cell r="AV97">
            <v>25.512000000000004</v>
          </cell>
          <cell r="AW97">
            <v>5.0169999999999995</v>
          </cell>
          <cell r="AX97">
            <v>4.4329999999999998</v>
          </cell>
          <cell r="AY97">
            <v>36.519999999999996</v>
          </cell>
          <cell r="AZ97">
            <v>5.7169999999999996</v>
          </cell>
          <cell r="BA97">
            <v>1.7070000000000001</v>
          </cell>
          <cell r="BB97">
            <v>1.4079999999999999</v>
          </cell>
          <cell r="BC97">
            <v>1.573</v>
          </cell>
          <cell r="BD97">
            <v>10.405000000000001</v>
          </cell>
          <cell r="BE97">
            <v>-1.5049999999999999</v>
          </cell>
          <cell r="BF97">
            <v>3.395</v>
          </cell>
          <cell r="BG97">
            <v>5.0219999999999994</v>
          </cell>
          <cell r="BH97">
            <v>1.919</v>
          </cell>
          <cell r="BI97">
            <v>8.8309999999999995</v>
          </cell>
          <cell r="BJ97">
            <v>4.1819999999999995</v>
          </cell>
          <cell r="BK97">
            <v>7.7559999999999993</v>
          </cell>
          <cell r="BL97">
            <v>0</v>
          </cell>
          <cell r="BM97">
            <v>0</v>
          </cell>
          <cell r="BN97">
            <v>11.937999999999999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AF98">
            <v>-0.77</v>
          </cell>
          <cell r="AG98">
            <v>3.6999999999999997</v>
          </cell>
          <cell r="AH98">
            <v>2.0179999999999993</v>
          </cell>
          <cell r="AI98">
            <v>-3.2100000000000004</v>
          </cell>
          <cell r="AJ98">
            <v>1.7379999999999982</v>
          </cell>
          <cell r="AK98">
            <v>83.314000000000007</v>
          </cell>
          <cell r="AL98">
            <v>-1.917</v>
          </cell>
          <cell r="AM98">
            <v>-0.90500000000000003</v>
          </cell>
          <cell r="AN98">
            <v>-9.6999999999999975E-2</v>
          </cell>
          <cell r="AO98">
            <v>80.39500000000001</v>
          </cell>
          <cell r="AP98">
            <v>5.799999999999994E-2</v>
          </cell>
          <cell r="AQ98">
            <v>-1.0609999999999999</v>
          </cell>
          <cell r="AR98">
            <v>0.31599999999999984</v>
          </cell>
          <cell r="AS98">
            <v>1.0059999999999998</v>
          </cell>
          <cell r="AT98">
            <v>0.31899999999999995</v>
          </cell>
          <cell r="AU98">
            <v>2.6520000000000001</v>
          </cell>
          <cell r="AV98">
            <v>218.07500000000002</v>
          </cell>
          <cell r="AW98">
            <v>4.4899999999999993</v>
          </cell>
          <cell r="AX98">
            <v>3.9379999999999997</v>
          </cell>
          <cell r="AY98">
            <v>229.15500000000003</v>
          </cell>
          <cell r="AZ98">
            <v>5.26</v>
          </cell>
          <cell r="BA98">
            <v>1.3650000000000002</v>
          </cell>
          <cell r="BB98">
            <v>1.081</v>
          </cell>
          <cell r="BC98">
            <v>1.254</v>
          </cell>
          <cell r="BD98">
            <v>8.9600000000000009</v>
          </cell>
          <cell r="BE98">
            <v>-1.724</v>
          </cell>
          <cell r="BF98">
            <v>3.25</v>
          </cell>
          <cell r="BG98">
            <v>4.9059999999999997</v>
          </cell>
          <cell r="BH98">
            <v>1.845</v>
          </cell>
          <cell r="BI98">
            <v>8.2769999999999992</v>
          </cell>
          <cell r="BJ98">
            <v>4.1489999999999991</v>
          </cell>
          <cell r="BK98">
            <v>7.7559999999999993</v>
          </cell>
          <cell r="BL98">
            <v>0</v>
          </cell>
          <cell r="BM98">
            <v>0</v>
          </cell>
          <cell r="BN98">
            <v>11.904999999999999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74.039131595825197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AF99">
            <v>0.11699999999999933</v>
          </cell>
          <cell r="AG99">
            <v>-1.0720000000000005</v>
          </cell>
          <cell r="AH99">
            <v>-1.1340000000000012</v>
          </cell>
          <cell r="AI99">
            <v>1.0949999999999922</v>
          </cell>
          <cell r="AJ99">
            <v>-0.99400000000000999</v>
          </cell>
          <cell r="AK99">
            <v>83.978000000000009</v>
          </cell>
          <cell r="AL99">
            <v>-42.387000000000008</v>
          </cell>
          <cell r="AM99">
            <v>15.717000000000001</v>
          </cell>
          <cell r="AN99">
            <v>21.033999999999995</v>
          </cell>
          <cell r="AO99">
            <v>78.341999999999999</v>
          </cell>
          <cell r="AP99">
            <v>1.776999999999999</v>
          </cell>
          <cell r="AQ99">
            <v>-20.218</v>
          </cell>
          <cell r="AR99">
            <v>-2.4760000000000031</v>
          </cell>
          <cell r="AS99">
            <v>11.950000000000001</v>
          </cell>
          <cell r="AT99">
            <v>-8.9670000000000041</v>
          </cell>
          <cell r="AU99">
            <v>-0.27200000000000324</v>
          </cell>
          <cell r="AV99">
            <v>214.09400000000002</v>
          </cell>
          <cell r="AW99">
            <v>-200.62299999999999</v>
          </cell>
          <cell r="AX99">
            <v>19.942000000000007</v>
          </cell>
          <cell r="AY99">
            <v>33.141000000000048</v>
          </cell>
          <cell r="AZ99">
            <v>-0.89800000000000113</v>
          </cell>
          <cell r="BA99">
            <v>-12.106999999999998</v>
          </cell>
          <cell r="BB99">
            <v>7.415999999999995</v>
          </cell>
          <cell r="BC99">
            <v>62.563000000000009</v>
          </cell>
          <cell r="BD99">
            <v>56.974000000000004</v>
          </cell>
          <cell r="BE99">
            <v>-79.909000000000006</v>
          </cell>
          <cell r="BF99">
            <v>-7.2690000000000063</v>
          </cell>
          <cell r="BG99">
            <v>-21.452000000000002</v>
          </cell>
          <cell r="BH99">
            <v>49.763999999999996</v>
          </cell>
          <cell r="BI99">
            <v>-58.866000000000014</v>
          </cell>
          <cell r="BJ99">
            <v>-13.163999999999993</v>
          </cell>
          <cell r="BK99">
            <v>18.048000000000012</v>
          </cell>
          <cell r="BL99">
            <v>-1.8017855161389829</v>
          </cell>
          <cell r="BM99">
            <v>53.108715103999039</v>
          </cell>
          <cell r="BN99">
            <v>56.190929587860076</v>
          </cell>
          <cell r="BO99">
            <v>-1.4062717470558175</v>
          </cell>
          <cell r="BP99">
            <v>3.9135433406143783E-2</v>
          </cell>
          <cell r="BQ99">
            <v>3.4400395153191958</v>
          </cell>
          <cell r="BR99">
            <v>52.019545070802785</v>
          </cell>
          <cell r="BS99">
            <v>54.092448272472311</v>
          </cell>
          <cell r="BT99">
            <v>4.1393628085249308</v>
          </cell>
          <cell r="BU99">
            <v>3.5909053560222368</v>
          </cell>
          <cell r="BV99">
            <v>5.9875395972448793</v>
          </cell>
          <cell r="BW99">
            <v>60.321323834033151</v>
          </cell>
          <cell r="BX99">
            <v>74.039131595825197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AC117">
            <v>190</v>
          </cell>
          <cell r="AD117">
            <v>202.70270270270268</v>
          </cell>
          <cell r="AE117">
            <v>202.70270270270268</v>
          </cell>
          <cell r="AF117">
            <v>235.1351351351351</v>
          </cell>
          <cell r="AG117">
            <v>261</v>
          </cell>
          <cell r="AH117">
            <v>290</v>
          </cell>
          <cell r="AI117">
            <v>320</v>
          </cell>
          <cell r="AJ117">
            <v>320</v>
          </cell>
          <cell r="AK117">
            <v>370</v>
          </cell>
          <cell r="AL117">
            <v>410</v>
          </cell>
          <cell r="AM117">
            <v>456</v>
          </cell>
          <cell r="AN117">
            <v>507</v>
          </cell>
          <cell r="AO117">
            <v>507</v>
          </cell>
          <cell r="AP117">
            <v>560</v>
          </cell>
          <cell r="AQ117">
            <v>651</v>
          </cell>
          <cell r="AR117">
            <v>701</v>
          </cell>
          <cell r="AS117">
            <v>750</v>
          </cell>
          <cell r="AT117">
            <v>750</v>
          </cell>
          <cell r="AU117">
            <v>799</v>
          </cell>
          <cell r="AV117">
            <v>881</v>
          </cell>
          <cell r="AW117">
            <v>928</v>
          </cell>
          <cell r="AX117">
            <v>987</v>
          </cell>
          <cell r="AY117">
            <v>987</v>
          </cell>
          <cell r="AZ117">
            <v>1081</v>
          </cell>
          <cell r="BA117">
            <v>1144</v>
          </cell>
          <cell r="BB117">
            <v>1209</v>
          </cell>
          <cell r="BC117">
            <v>1361</v>
          </cell>
          <cell r="BD117">
            <v>1361</v>
          </cell>
          <cell r="BE117">
            <v>1425</v>
          </cell>
          <cell r="BF117">
            <v>1511</v>
          </cell>
          <cell r="BG117">
            <v>1606</v>
          </cell>
          <cell r="BH117">
            <v>1645</v>
          </cell>
          <cell r="BI117">
            <v>1645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  <cell r="BI119">
            <v>0</v>
          </cell>
          <cell r="BN119">
            <v>0</v>
          </cell>
        </row>
        <row r="120">
          <cell r="B120" t="str">
            <v>Sales - Total % Americas</v>
          </cell>
          <cell r="C120" t="str">
            <v>SALES_TOT_AM</v>
          </cell>
          <cell r="BI120">
            <v>0.67340888146950839</v>
          </cell>
          <cell r="BN120">
            <v>0.67340888146950839</v>
          </cell>
        </row>
        <row r="121">
          <cell r="B121" t="str">
            <v>Sales - % United States</v>
          </cell>
          <cell r="C121" t="str">
            <v>SALES_US</v>
          </cell>
          <cell r="BI121">
            <v>0.67340888146950839</v>
          </cell>
          <cell r="BN121">
            <v>0.67340888146950839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  <cell r="BI130">
            <v>0.24494333889786871</v>
          </cell>
          <cell r="BN130">
            <v>8.8632154770632202E-2</v>
          </cell>
        </row>
        <row r="131">
          <cell r="B131" t="str">
            <v>Sales - % UK</v>
          </cell>
          <cell r="C131" t="str">
            <v>SALES_UK</v>
          </cell>
          <cell r="BI131">
            <v>8.8632154770632202E-2</v>
          </cell>
          <cell r="BN131">
            <v>8.8632154770632202E-2</v>
          </cell>
        </row>
        <row r="132">
          <cell r="B132" t="str">
            <v>Sales - % Western Europe-Ex UK</v>
          </cell>
          <cell r="C132" t="str">
            <v>SALES_EU_EX_UK</v>
          </cell>
          <cell r="BI132">
            <v>0.15631118412723649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  <cell r="BI138">
            <v>8.1647779632622902E-2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  <cell r="BN143">
            <v>0.23795896375985937</v>
          </cell>
        </row>
        <row r="144">
          <cell r="B144" t="str">
            <v>Sales -% Consumer (C)</v>
          </cell>
          <cell r="C144" t="str">
            <v>SALES_CONS</v>
          </cell>
          <cell r="BI144">
            <v>0</v>
          </cell>
          <cell r="BN144">
            <v>0</v>
          </cell>
        </row>
        <row r="145">
          <cell r="B145" t="str">
            <v>Sales -% Industry (I)</v>
          </cell>
          <cell r="C145" t="str">
            <v>SALES_IND</v>
          </cell>
          <cell r="BI145">
            <v>0.9</v>
          </cell>
          <cell r="BN145">
            <v>0.9</v>
          </cell>
        </row>
        <row r="146">
          <cell r="B146" t="str">
            <v>Sales -% Government (G)</v>
          </cell>
          <cell r="C146" t="str">
            <v>SALES_GOV</v>
          </cell>
          <cell r="BI146">
            <v>0.1</v>
          </cell>
          <cell r="BN146">
            <v>0.1</v>
          </cell>
        </row>
        <row r="147">
          <cell r="B147" t="str">
            <v>Sales - % Industry Sub-Segment: Financial Services</v>
          </cell>
          <cell r="C147" t="str">
            <v>SALES_FINAN</v>
          </cell>
          <cell r="BI147">
            <v>0.15</v>
          </cell>
          <cell r="BN147">
            <v>0.15</v>
          </cell>
        </row>
        <row r="148">
          <cell r="B148" t="str">
            <v>Sales (%) SMB</v>
          </cell>
          <cell r="C148" t="str">
            <v>SALES_SMB</v>
          </cell>
          <cell r="BI148">
            <v>0</v>
          </cell>
          <cell r="BN148">
            <v>0</v>
          </cell>
        </row>
        <row r="149">
          <cell r="B149" t="str">
            <v>Sales - % from Captive Financing Business</v>
          </cell>
          <cell r="C149" t="str">
            <v>REV_FIN_SEGMENT</v>
          </cell>
          <cell r="BI149">
            <v>0</v>
          </cell>
          <cell r="BN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BI150">
            <v>0</v>
          </cell>
          <cell r="BN150">
            <v>0</v>
          </cell>
        </row>
        <row r="151">
          <cell r="A151" t="str">
            <v>FX Exposure - Sales</v>
          </cell>
        </row>
        <row r="152">
          <cell r="B152" t="str">
            <v>Sales - % FX: British Pounds/Pence</v>
          </cell>
          <cell r="C152" t="str">
            <v>SALES_FX_GPB</v>
          </cell>
          <cell r="BI152">
            <v>8.8632154770632202E-2</v>
          </cell>
          <cell r="BN152">
            <v>8.8632154770632202E-2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  <cell r="BI155">
            <v>0.67340888146950839</v>
          </cell>
          <cell r="BN155">
            <v>0.67340888146950839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  <cell r="BI166">
            <v>0</v>
          </cell>
          <cell r="BN166">
            <v>0.23795896375985937</v>
          </cell>
        </row>
        <row r="167">
          <cell r="A167" t="str">
            <v>Analyst Defined Items</v>
          </cell>
        </row>
        <row r="168">
          <cell r="B168" t="str">
            <v>Foreign exchange</v>
          </cell>
        </row>
        <row r="169">
          <cell r="B169" t="str">
            <v>Segment Revenue Name 1</v>
          </cell>
        </row>
        <row r="170">
          <cell r="B170" t="str">
            <v>Segment Revenue Name 2</v>
          </cell>
        </row>
        <row r="171">
          <cell r="B171" t="str">
            <v>Segment Revenue Name 3</v>
          </cell>
        </row>
        <row r="172">
          <cell r="B172" t="str">
            <v>Segment Revenue Name 4</v>
          </cell>
        </row>
        <row r="173">
          <cell r="B173" t="str">
            <v>Segment Revenue Value 1</v>
          </cell>
          <cell r="D173" t="str">
            <v>USD</v>
          </cell>
        </row>
        <row r="174">
          <cell r="B174" t="str">
            <v>Segment Revenue Value 2</v>
          </cell>
          <cell r="D174" t="str">
            <v>USD</v>
          </cell>
        </row>
        <row r="175">
          <cell r="B175" t="str">
            <v>Segment Revenue Value 3</v>
          </cell>
          <cell r="D175" t="str">
            <v>USD</v>
          </cell>
        </row>
        <row r="176">
          <cell r="B176" t="str">
            <v>Segment Revenue Value 4</v>
          </cell>
          <cell r="D176" t="str">
            <v>USD</v>
          </cell>
        </row>
        <row r="177">
          <cell r="B177" t="str">
            <v>Total Policies-in-Force, Sequential % (Homeowners)</v>
          </cell>
        </row>
        <row r="178">
          <cell r="A178" t="str">
            <v>Security: Cornerstone OnDemand Inc.</v>
          </cell>
        </row>
        <row r="179">
          <cell r="A179" t="str">
            <v>Reference Data</v>
          </cell>
        </row>
        <row r="180">
          <cell r="B180" t="str">
            <v>Ticker</v>
          </cell>
          <cell r="C180" t="str">
            <v>Ticker</v>
          </cell>
          <cell r="E180" t="str">
            <v>CSOD</v>
          </cell>
        </row>
        <row r="181">
          <cell r="B181" t="str">
            <v>Security Name</v>
          </cell>
          <cell r="C181" t="str">
            <v>Security Name</v>
          </cell>
          <cell r="E181" t="str">
            <v>Cornerstone OnDemand Inc.</v>
          </cell>
        </row>
        <row r="182">
          <cell r="B182" t="str">
            <v>Interim Type</v>
          </cell>
          <cell r="C182" t="str">
            <v>Interim Type</v>
          </cell>
          <cell r="E182" t="str">
            <v>Q</v>
          </cell>
        </row>
        <row r="183">
          <cell r="B183" t="str">
            <v>Publishing Currency</v>
          </cell>
          <cell r="C183" t="str">
            <v>PUB_CURRENCY_ISO</v>
          </cell>
          <cell r="E183" t="str">
            <v>USD</v>
          </cell>
        </row>
        <row r="184">
          <cell r="B184" t="str">
            <v>Pricing Currency</v>
          </cell>
          <cell r="C184" t="str">
            <v>PRICE_CURRENCY_ISO</v>
          </cell>
          <cell r="E184" t="str">
            <v>USD</v>
          </cell>
        </row>
        <row r="185">
          <cell r="B185" t="str">
            <v>Reporting Currency</v>
          </cell>
          <cell r="C185" t="str">
            <v>CURRENCY_ISO</v>
          </cell>
          <cell r="E185" t="str">
            <v>USD</v>
          </cell>
        </row>
        <row r="186">
          <cell r="A186" t="str">
            <v>General Information</v>
          </cell>
        </row>
        <row r="187">
          <cell r="B187" t="str">
            <v>Americas Investment List</v>
          </cell>
          <cell r="C187" t="str">
            <v>AMER_LIST</v>
          </cell>
          <cell r="E187" t="str">
            <v>Buy</v>
          </cell>
        </row>
        <row r="188">
          <cell r="B188" t="str">
            <v>Americas Conviction List</v>
          </cell>
          <cell r="C188" t="str">
            <v>AMER_CONVICTION</v>
          </cell>
        </row>
        <row r="189">
          <cell r="B189" t="str">
            <v>Legal rating</v>
          </cell>
          <cell r="C189" t="str">
            <v>LEGAL_RATING</v>
          </cell>
        </row>
        <row r="190">
          <cell r="B190" t="str">
            <v>Target price</v>
          </cell>
          <cell r="C190" t="str">
            <v>TARGET_PRICE</v>
          </cell>
          <cell r="D190" t="str">
            <v>USD</v>
          </cell>
          <cell r="E190">
            <v>50</v>
          </cell>
        </row>
        <row r="191">
          <cell r="B191" t="str">
            <v>Target price period</v>
          </cell>
          <cell r="C191" t="str">
            <v>TP_PERIOD</v>
          </cell>
          <cell r="E191" t="str">
            <v>12 months</v>
          </cell>
        </row>
        <row r="192">
          <cell r="B192" t="str">
            <v>Current shares outstanding (mn)</v>
          </cell>
          <cell r="C192" t="str">
            <v>NUM_SH</v>
          </cell>
          <cell r="E192">
            <v>60.593268384615385</v>
          </cell>
        </row>
        <row r="193">
          <cell r="B193" t="str">
            <v>Free float</v>
          </cell>
          <cell r="C193" t="str">
            <v>FREE_FLOAT</v>
          </cell>
        </row>
        <row r="194">
          <cell r="A194" t="str">
            <v>Publishing Items</v>
          </cell>
        </row>
        <row r="195">
          <cell r="B195" t="str">
            <v>Book value per share, BVPS (Pub)</v>
          </cell>
          <cell r="C195" t="str">
            <v>BVPS_PUB</v>
          </cell>
          <cell r="D195" t="str">
            <v>USD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-0.18701145526746055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-1.3640157386431386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-1.3610487776071809</v>
          </cell>
          <cell r="AF195">
            <v>-1.7871386347642497</v>
          </cell>
          <cell r="AG195">
            <v>-2.4005847953216377</v>
          </cell>
          <cell r="AH195">
            <v>-1.2959347849404705</v>
          </cell>
          <cell r="AI195">
            <v>-5.3000768935025002</v>
          </cell>
          <cell r="AJ195">
            <v>-5.9897892678687823</v>
          </cell>
          <cell r="AK195">
            <v>4.8913028437002701</v>
          </cell>
          <cell r="AL195">
            <v>1.4143410446980003</v>
          </cell>
          <cell r="AM195">
            <v>1.3507642967220623</v>
          </cell>
          <cell r="AN195">
            <v>1.2852645225013886</v>
          </cell>
          <cell r="AO195">
            <v>1.5684009642426675</v>
          </cell>
          <cell r="AP195">
            <v>1.1621577838976187</v>
          </cell>
          <cell r="AQ195">
            <v>1.0594015634105658</v>
          </cell>
          <cell r="AR195">
            <v>0.98189900922991058</v>
          </cell>
          <cell r="AS195">
            <v>0.92397892485045352</v>
          </cell>
          <cell r="AT195">
            <v>0.93391259084265943</v>
          </cell>
          <cell r="AU195">
            <v>0.85373439899208636</v>
          </cell>
          <cell r="AV195">
            <v>1.0350712568177816</v>
          </cell>
          <cell r="AW195">
            <v>1.0225826478348596</v>
          </cell>
          <cell r="AX195">
            <v>1.0136054421768705</v>
          </cell>
          <cell r="AY195">
            <v>1.0286853364449629</v>
          </cell>
          <cell r="AZ195">
            <v>0.96373705572203461</v>
          </cell>
          <cell r="BA195">
            <v>0.82961445194277839</v>
          </cell>
          <cell r="BB195">
            <v>0.77585593680387832</v>
          </cell>
          <cell r="BC195">
            <v>0.66161013790533019</v>
          </cell>
          <cell r="BD195">
            <v>0.66669170532008826</v>
          </cell>
          <cell r="BE195">
            <v>0.41706882470859025</v>
          </cell>
          <cell r="BF195">
            <v>0.22494304184340683</v>
          </cell>
          <cell r="BG195">
            <v>0.18626981201621859</v>
          </cell>
          <cell r="BH195">
            <v>0.14338875547652635</v>
          </cell>
          <cell r="BI195">
            <v>0.14440126641867487</v>
          </cell>
          <cell r="BJ195">
            <v>0.13290896820909359</v>
          </cell>
          <cell r="BK195">
            <v>0.26068236911610265</v>
          </cell>
          <cell r="BL195">
            <v>0.1734348086032185</v>
          </cell>
          <cell r="BM195">
            <v>0.17366142215020614</v>
          </cell>
          <cell r="BN195">
            <v>0.191522971410273</v>
          </cell>
          <cell r="BO195">
            <v>0.21713791201537394</v>
          </cell>
          <cell r="BP195">
            <v>0.2527016180400003</v>
          </cell>
          <cell r="BQ195">
            <v>0.32403767410897855</v>
          </cell>
          <cell r="BR195">
            <v>0.44277979556377628</v>
          </cell>
          <cell r="BS195">
            <v>0.44775477223447674</v>
          </cell>
          <cell r="BT195">
            <v>0.57214194101628468</v>
          </cell>
          <cell r="BU195">
            <v>0.69703892556279501</v>
          </cell>
          <cell r="BV195">
            <v>0.85946530176335201</v>
          </cell>
          <cell r="BW195">
            <v>1.0837886830133514</v>
          </cell>
          <cell r="BX195">
            <v>1.0959658949547755</v>
          </cell>
        </row>
        <row r="196">
          <cell r="B196" t="str">
            <v>DPS, dividend per share (Pub)</v>
          </cell>
          <cell r="C196" t="str">
            <v>DPS_PUB</v>
          </cell>
          <cell r="D196" t="str">
            <v>USD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</row>
        <row r="197">
          <cell r="B197" t="str">
            <v>Special dividend per share</v>
          </cell>
          <cell r="C197" t="str">
            <v>DPS_SPECIAL_PUB</v>
          </cell>
          <cell r="D197" t="str">
            <v>USD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</row>
        <row r="198">
          <cell r="B198" t="str">
            <v>EBITDA (Pub)</v>
          </cell>
          <cell r="C198" t="str">
            <v>EBITDA_PUB</v>
          </cell>
          <cell r="D198" t="str">
            <v>USD</v>
          </cell>
          <cell r="Q198">
            <v>-1.5225797174725615</v>
          </cell>
          <cell r="R198">
            <v>-1.7491263913106381</v>
          </cell>
          <cell r="S198">
            <v>-2.4847265656736139</v>
          </cell>
          <cell r="T198">
            <v>-0.96254747554318554</v>
          </cell>
          <cell r="U198">
            <v>-6.7189801499999993</v>
          </cell>
          <cell r="V198">
            <v>-3.483645242583163</v>
          </cell>
          <cell r="W198">
            <v>-3.9042459336585633</v>
          </cell>
          <cell r="X198">
            <v>-3.3931159767071506</v>
          </cell>
          <cell r="Y198">
            <v>-1.4538544170511249</v>
          </cell>
          <cell r="Z198">
            <v>-12.234861570000001</v>
          </cell>
          <cell r="AA198">
            <v>-0.8751168499999995</v>
          </cell>
          <cell r="AB198">
            <v>-0.77871829999999953</v>
          </cell>
          <cell r="AC198">
            <v>-1.3010775300000006</v>
          </cell>
          <cell r="AD198">
            <v>-2.4046934400000008</v>
          </cell>
          <cell r="AE198">
            <v>-5.3596061200000022</v>
          </cell>
          <cell r="AF198">
            <v>-1.5550000000000006</v>
          </cell>
          <cell r="AG198">
            <v>-1.2020000000000006</v>
          </cell>
          <cell r="AH198">
            <v>-1.6480000000000015</v>
          </cell>
          <cell r="AI198">
            <v>-2.245000000000001</v>
          </cell>
          <cell r="AJ198">
            <v>-6.6500000000000012</v>
          </cell>
          <cell r="AK198">
            <v>-2.9240000000000017</v>
          </cell>
          <cell r="AL198">
            <v>-2.631999999999997</v>
          </cell>
          <cell r="AM198">
            <v>-0.98600000000000132</v>
          </cell>
          <cell r="AN198">
            <v>-1.7200000000000009</v>
          </cell>
          <cell r="AO198">
            <v>-8.2619999999999987</v>
          </cell>
          <cell r="AP198">
            <v>-4.4169999999999998</v>
          </cell>
          <cell r="AQ198">
            <v>-2.3090000000000002</v>
          </cell>
          <cell r="AR198">
            <v>-1.6470000000000018</v>
          </cell>
          <cell r="AS198">
            <v>-0.70299999999999851</v>
          </cell>
          <cell r="AT198">
            <v>-9.0760000000000005</v>
          </cell>
          <cell r="AU198">
            <v>-2.9800000000000062</v>
          </cell>
          <cell r="AV198">
            <v>-0.66599999999999726</v>
          </cell>
          <cell r="AW198">
            <v>1.4680000000000062</v>
          </cell>
          <cell r="AX198">
            <v>2.294000000000008</v>
          </cell>
          <cell r="AY198">
            <v>0.11600000000002453</v>
          </cell>
          <cell r="AZ198">
            <v>-0.94700000000000539</v>
          </cell>
          <cell r="BA198">
            <v>-1.1869999999999914</v>
          </cell>
          <cell r="BB198">
            <v>3.6619999999999924</v>
          </cell>
          <cell r="BC198">
            <v>3.2810000000000104</v>
          </cell>
          <cell r="BD198">
            <v>4.8089999999999833</v>
          </cell>
          <cell r="BE198">
            <v>-8.6000000000007404E-2</v>
          </cell>
          <cell r="BF198">
            <v>-6.6999999999994841E-2</v>
          </cell>
          <cell r="BG198">
            <v>4.7709999999999919</v>
          </cell>
          <cell r="BH198">
            <v>7.8359999999999896</v>
          </cell>
          <cell r="BI198">
            <v>12.453999999999951</v>
          </cell>
          <cell r="BJ198">
            <v>6.5030000000000072</v>
          </cell>
          <cell r="BK198">
            <v>8.0430000000000064</v>
          </cell>
          <cell r="BL198">
            <v>7.4915099462003951</v>
          </cell>
          <cell r="BM198">
            <v>10.25019710705309</v>
          </cell>
          <cell r="BN198">
            <v>32.28770705325347</v>
          </cell>
          <cell r="BO198">
            <v>13.173910302764254</v>
          </cell>
          <cell r="BP198">
            <v>11.854504013964817</v>
          </cell>
          <cell r="BQ198">
            <v>14.019213633244153</v>
          </cell>
          <cell r="BR198">
            <v>17.067632538387112</v>
          </cell>
          <cell r="BS198">
            <v>56.11526048836032</v>
          </cell>
          <cell r="BT198">
            <v>17.964663915075988</v>
          </cell>
          <cell r="BU198">
            <v>17.493937389057603</v>
          </cell>
          <cell r="BV198">
            <v>20.839746895241429</v>
          </cell>
          <cell r="BW198">
            <v>26.148131730325442</v>
          </cell>
          <cell r="BX198">
            <v>82.446479929700388</v>
          </cell>
        </row>
        <row r="199">
          <cell r="B199" t="str">
            <v>EPS (Pub)</v>
          </cell>
          <cell r="C199" t="str">
            <v>EPS_PUB</v>
          </cell>
          <cell r="D199" t="str">
            <v>USD</v>
          </cell>
          <cell r="Q199">
            <v>-0.20920603918156525</v>
          </cell>
          <cell r="R199">
            <v>-0.22923362781016562</v>
          </cell>
          <cell r="S199">
            <v>-0.28279091633655851</v>
          </cell>
          <cell r="T199">
            <v>7.4062630760119586E-3</v>
          </cell>
          <cell r="U199">
            <v>-0.71382432025227738</v>
          </cell>
          <cell r="V199">
            <v>-0.45292441785896781</v>
          </cell>
          <cell r="W199">
            <v>-0.5021125448501923</v>
          </cell>
          <cell r="X199">
            <v>-0.41063383172852636</v>
          </cell>
          <cell r="Y199">
            <v>-0.27607139108753126</v>
          </cell>
          <cell r="Z199">
            <v>-1.6417421855252177</v>
          </cell>
          <cell r="AA199">
            <v>-0.18599505964332105</v>
          </cell>
          <cell r="AB199">
            <v>-0.1994700271642848</v>
          </cell>
          <cell r="AC199">
            <v>-0.20687896185189564</v>
          </cell>
          <cell r="AD199">
            <v>-0.3712358875634818</v>
          </cell>
          <cell r="AE199">
            <v>-0.96357993622298321</v>
          </cell>
          <cell r="AF199">
            <v>-0.44768942059582467</v>
          </cell>
          <cell r="AG199">
            <v>-0.63578947368421046</v>
          </cell>
          <cell r="AH199">
            <v>-2.3819585970181274</v>
          </cell>
          <cell r="AI199">
            <v>-1.6253364090734337</v>
          </cell>
          <cell r="AJ199">
            <v>-5.2541820551814045</v>
          </cell>
          <cell r="AK199">
            <v>-3.2929495606448489</v>
          </cell>
          <cell r="AL199">
            <v>-0.14810007327541083</v>
          </cell>
          <cell r="AM199">
            <v>-8.9070765129743032E-2</v>
          </cell>
          <cell r="AN199">
            <v>-0.10198160380270389</v>
          </cell>
          <cell r="AO199">
            <v>-1.6045600642828444</v>
          </cell>
          <cell r="AP199">
            <v>-0.16426372914304227</v>
          </cell>
          <cell r="AQ199">
            <v>-0.16546430078572433</v>
          </cell>
          <cell r="AR199">
            <v>-0.15204433546637963</v>
          </cell>
          <cell r="AS199">
            <v>-0.14691201521213798</v>
          </cell>
          <cell r="AT199">
            <v>-0.62844100983002649</v>
          </cell>
          <cell r="AU199">
            <v>-0.19555888027087689</v>
          </cell>
          <cell r="AV199">
            <v>-0.16974566496588661</v>
          </cell>
          <cell r="AW199">
            <v>-0.21445755083035842</v>
          </cell>
          <cell r="AX199">
            <v>-0.20609370508766869</v>
          </cell>
          <cell r="AY199">
            <v>-0.78619214313496655</v>
          </cell>
          <cell r="AZ199">
            <v>-0.29947274589386658</v>
          </cell>
          <cell r="BA199">
            <v>-0.31264920954189129</v>
          </cell>
          <cell r="BB199">
            <v>-0.26789090432601426</v>
          </cell>
          <cell r="BC199">
            <v>-0.33853894893775616</v>
          </cell>
          <cell r="BD199">
            <v>-1.2187376762877693</v>
          </cell>
          <cell r="BE199">
            <v>-0.4317692479025913</v>
          </cell>
          <cell r="BF199">
            <v>-0.43088150851130819</v>
          </cell>
          <cell r="BG199">
            <v>-0.37134168816807978</v>
          </cell>
          <cell r="BH199">
            <v>-0.34541988231196513</v>
          </cell>
          <cell r="BI199">
            <v>-1.5787034900357224</v>
          </cell>
          <cell r="BJ199">
            <v>-0.33273751983511768</v>
          </cell>
          <cell r="BK199">
            <v>-0.31817359528202893</v>
          </cell>
          <cell r="BL199">
            <v>-0.28242707919909132</v>
          </cell>
          <cell r="BM199">
            <v>-0.21932164738624008</v>
          </cell>
          <cell r="BN199">
            <v>-1.1390884566781023</v>
          </cell>
          <cell r="BO199">
            <v>-0.19586809399291449</v>
          </cell>
          <cell r="BP199">
            <v>-0.1955772873122629</v>
          </cell>
          <cell r="BQ199">
            <v>-0.20618779792198361</v>
          </cell>
          <cell r="BR199">
            <v>-0.15733220475489312</v>
          </cell>
          <cell r="BS199">
            <v>-0.75457176288258843</v>
          </cell>
          <cell r="BT199">
            <v>-0.15713634404647342</v>
          </cell>
          <cell r="BU199">
            <v>-0.14860871820930041</v>
          </cell>
          <cell r="BV199">
            <v>-0.16260113059519424</v>
          </cell>
          <cell r="BW199">
            <v>-9.5836064304562804E-2</v>
          </cell>
          <cell r="BX199">
            <v>-0.56354586020969499</v>
          </cell>
        </row>
        <row r="200">
          <cell r="B200" t="str">
            <v>Consensus earnings equivalent estimate</v>
          </cell>
          <cell r="C200" t="str">
            <v>CEEE_EPS</v>
          </cell>
          <cell r="D200" t="str">
            <v>USD</v>
          </cell>
          <cell r="Q200">
            <v>-0.20836761124416744</v>
          </cell>
          <cell r="R200">
            <v>-0.22839519987276782</v>
          </cell>
          <cell r="S200">
            <v>-0.28195248839916071</v>
          </cell>
          <cell r="T200">
            <v>3.1582643594582398E-2</v>
          </cell>
          <cell r="U200">
            <v>-0.68713265592151362</v>
          </cell>
          <cell r="V200">
            <v>-0.44666088143354749</v>
          </cell>
          <cell r="W200">
            <v>-0.49581517868827513</v>
          </cell>
          <cell r="X200">
            <v>-0.40366104288865512</v>
          </cell>
          <cell r="Y200">
            <v>-0.26560396888650584</v>
          </cell>
          <cell r="Z200">
            <v>-1.6117410718969836</v>
          </cell>
          <cell r="AA200">
            <v>-0.17843657375693864</v>
          </cell>
          <cell r="AB200">
            <v>-0.18876797685130497</v>
          </cell>
          <cell r="AC200">
            <v>-0.19985846344632108</v>
          </cell>
          <cell r="AD200">
            <v>-0.35590257706389516</v>
          </cell>
          <cell r="AE200">
            <v>-0.9229655911184601</v>
          </cell>
          <cell r="AF200">
            <v>-0.28219563687543991</v>
          </cell>
          <cell r="AG200">
            <v>-0.24409356725146203</v>
          </cell>
          <cell r="AH200">
            <v>-0.25185026279094724</v>
          </cell>
          <cell r="AI200">
            <v>-0.3242022299115726</v>
          </cell>
          <cell r="AJ200">
            <v>-1.1094938083858357</v>
          </cell>
          <cell r="AK200">
            <v>-0.25752438940012462</v>
          </cell>
          <cell r="AL200">
            <v>-7.1244635193132982E-2</v>
          </cell>
          <cell r="AM200">
            <v>-5.5479195301761867E-2</v>
          </cell>
          <cell r="AN200">
            <v>-6.2678766178982256E-2</v>
          </cell>
          <cell r="AO200">
            <v>-0.32229308959421454</v>
          </cell>
          <cell r="AP200">
            <v>-9.9789405475457615E-2</v>
          </cell>
          <cell r="AQ200">
            <v>-9.3603681450073334E-2</v>
          </cell>
          <cell r="AR200">
            <v>-7.114805733309415E-2</v>
          </cell>
          <cell r="AS200">
            <v>-5.676821296993223E-2</v>
          </cell>
          <cell r="AT200">
            <v>-0.32074716210534748</v>
          </cell>
          <cell r="AU200">
            <v>-0.10484664750580742</v>
          </cell>
          <cell r="AV200">
            <v>-6.9008660293628857E-2</v>
          </cell>
          <cell r="AW200">
            <v>-3.7346732888405898E-2</v>
          </cell>
          <cell r="AX200">
            <v>-3.2710549008335574E-2</v>
          </cell>
          <cell r="AY200">
            <v>-0.24286269933877819</v>
          </cell>
          <cell r="AZ200">
            <v>-9.5891969806167821E-2</v>
          </cell>
          <cell r="BA200">
            <v>-0.11015658777750609</v>
          </cell>
          <cell r="BB200">
            <v>-4.1313341195410185E-2</v>
          </cell>
          <cell r="BC200">
            <v>-7.1990309355199206E-2</v>
          </cell>
          <cell r="BD200">
            <v>-0.31897992525961982</v>
          </cell>
          <cell r="BE200">
            <v>-0.18134234167347257</v>
          </cell>
          <cell r="BF200">
            <v>-0.16072387797062249</v>
          </cell>
          <cell r="BG200">
            <v>-5.8127534095097834E-2</v>
          </cell>
          <cell r="BH200">
            <v>-2.2456050301552864E-2</v>
          </cell>
          <cell r="BI200">
            <v>-0.42138881453243215</v>
          </cell>
          <cell r="BJ200">
            <v>-4.5597971802212919E-3</v>
          </cell>
          <cell r="BK200">
            <v>-1.320597706139777E-3</v>
          </cell>
          <cell r="BL200">
            <v>-1.9958427482525114E-2</v>
          </cell>
          <cell r="BM200">
            <v>3.382174840408958E-2</v>
          </cell>
          <cell r="BN200">
            <v>1.0747674941973956E-2</v>
          </cell>
          <cell r="BO200">
            <v>6.2719486697791343E-2</v>
          </cell>
          <cell r="BP200">
            <v>5.4996724628678183E-2</v>
          </cell>
          <cell r="BQ200">
            <v>8.8248590442577518E-2</v>
          </cell>
          <cell r="BR200">
            <v>0.13344094708030721</v>
          </cell>
          <cell r="BS200">
            <v>0.34032408777745643</v>
          </cell>
          <cell r="BT200">
            <v>0.1408029048384189</v>
          </cell>
          <cell r="BU200">
            <v>0.13724010755706426</v>
          </cell>
          <cell r="BV200">
            <v>0.17443550128645033</v>
          </cell>
          <cell r="BW200">
            <v>0.23629625072352237</v>
          </cell>
          <cell r="BX200">
            <v>0.68998582504311035</v>
          </cell>
        </row>
        <row r="201">
          <cell r="B201" t="str">
            <v>EPS (excl. ESO) (Pub)</v>
          </cell>
          <cell r="C201" t="str">
            <v>EPS_PUB_EX_ESO</v>
          </cell>
          <cell r="D201" t="str">
            <v>USD</v>
          </cell>
          <cell r="Q201">
            <v>-0.20836761124416744</v>
          </cell>
          <cell r="R201">
            <v>-0.22839519987276782</v>
          </cell>
          <cell r="S201">
            <v>-0.28195248839916071</v>
          </cell>
          <cell r="T201">
            <v>3.1582643594582398E-2</v>
          </cell>
          <cell r="U201">
            <v>-0.68713265592151362</v>
          </cell>
          <cell r="V201">
            <v>-0.44666088143354749</v>
          </cell>
          <cell r="W201">
            <v>-0.49581517868827513</v>
          </cell>
          <cell r="X201">
            <v>-0.40366104288865512</v>
          </cell>
          <cell r="Y201">
            <v>-0.26560396888650584</v>
          </cell>
          <cell r="Z201">
            <v>-1.6117410718969836</v>
          </cell>
          <cell r="AA201">
            <v>-0.17843657375693864</v>
          </cell>
          <cell r="AB201">
            <v>-0.18876797685130497</v>
          </cell>
          <cell r="AC201">
            <v>-0.19985846344632108</v>
          </cell>
          <cell r="AD201">
            <v>-0.35590257706389516</v>
          </cell>
          <cell r="AE201">
            <v>-0.9229655911184601</v>
          </cell>
          <cell r="AF201">
            <v>-0.28219563687543991</v>
          </cell>
          <cell r="AG201">
            <v>-0.24409356725146203</v>
          </cell>
          <cell r="AH201">
            <v>-0.25185026279094724</v>
          </cell>
          <cell r="AI201">
            <v>-0.3242022299115726</v>
          </cell>
          <cell r="AJ201">
            <v>-1.1094938083858357</v>
          </cell>
          <cell r="AK201">
            <v>-0.25752438940012462</v>
          </cell>
          <cell r="AL201">
            <v>-7.1244635193132982E-2</v>
          </cell>
          <cell r="AM201">
            <v>-5.5479195301761867E-2</v>
          </cell>
          <cell r="AN201">
            <v>-6.2678766178982256E-2</v>
          </cell>
          <cell r="AO201">
            <v>-0.32229308959421454</v>
          </cell>
          <cell r="AP201">
            <v>-9.9789405475457615E-2</v>
          </cell>
          <cell r="AQ201">
            <v>-9.3603681450073334E-2</v>
          </cell>
          <cell r="AR201">
            <v>-7.114805733309415E-2</v>
          </cell>
          <cell r="AS201">
            <v>-5.676821296993223E-2</v>
          </cell>
          <cell r="AT201">
            <v>-0.32074716210534748</v>
          </cell>
          <cell r="AU201">
            <v>-0.10484664750580742</v>
          </cell>
          <cell r="AV201">
            <v>-6.9008660293628857E-2</v>
          </cell>
          <cell r="AW201">
            <v>-3.7346732888405898E-2</v>
          </cell>
          <cell r="AX201">
            <v>-3.2710549008335574E-2</v>
          </cell>
          <cell r="AY201">
            <v>-0.24286269933877819</v>
          </cell>
          <cell r="AZ201">
            <v>-9.5891969806167821E-2</v>
          </cell>
          <cell r="BA201">
            <v>-0.11015658777750609</v>
          </cell>
          <cell r="BB201">
            <v>-4.1313341195410185E-2</v>
          </cell>
          <cell r="BC201">
            <v>-7.1990309355199206E-2</v>
          </cell>
          <cell r="BD201">
            <v>-0.31897992525961982</v>
          </cell>
          <cell r="BE201">
            <v>-0.18134234167347257</v>
          </cell>
          <cell r="BF201">
            <v>-0.16072387797062249</v>
          </cell>
          <cell r="BG201">
            <v>-5.8127534095097834E-2</v>
          </cell>
          <cell r="BH201">
            <v>-2.2456050301552864E-2</v>
          </cell>
          <cell r="BI201">
            <v>-0.42138881453243215</v>
          </cell>
          <cell r="BJ201">
            <v>-4.5597971802212919E-3</v>
          </cell>
          <cell r="BK201">
            <v>-1.320597706139777E-3</v>
          </cell>
          <cell r="BL201">
            <v>-1.9958427482525114E-2</v>
          </cell>
          <cell r="BM201">
            <v>3.382174840408958E-2</v>
          </cell>
          <cell r="BN201">
            <v>1.0747674941973956E-2</v>
          </cell>
          <cell r="BO201">
            <v>6.2719486697791343E-2</v>
          </cell>
          <cell r="BP201">
            <v>5.4996724628678183E-2</v>
          </cell>
          <cell r="BQ201">
            <v>8.8248590442577518E-2</v>
          </cell>
          <cell r="BR201">
            <v>0.13344094708030721</v>
          </cell>
          <cell r="BS201">
            <v>0.34032408777745643</v>
          </cell>
          <cell r="BT201">
            <v>0.1408029048384189</v>
          </cell>
          <cell r="BU201">
            <v>0.13724010755706426</v>
          </cell>
          <cell r="BV201">
            <v>0.17443550128645033</v>
          </cell>
          <cell r="BW201">
            <v>0.23629625072352237</v>
          </cell>
          <cell r="BX201">
            <v>0.68998582504311035</v>
          </cell>
        </row>
        <row r="202">
          <cell r="B202" t="str">
            <v>EV adjustment (Pub)</v>
          </cell>
          <cell r="C202" t="str">
            <v>EV_ADJ_PUB</v>
          </cell>
          <cell r="D202" t="str">
            <v>USD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</row>
        <row r="203">
          <cell r="B203" t="str">
            <v>Net debt (Pub)</v>
          </cell>
          <cell r="C203" t="str">
            <v>NET_DEBT_PUB</v>
          </cell>
          <cell r="D203" t="str">
            <v>USD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-3.6779522700000005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3.8280000000000003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-1.3079999999999998</v>
          </cell>
          <cell r="AF203">
            <v>-1.319134</v>
          </cell>
          <cell r="AG203">
            <v>3.8260000000000005</v>
          </cell>
          <cell r="AH203">
            <v>6.9049999999999985</v>
          </cell>
          <cell r="AI203">
            <v>-5.6840000000000002</v>
          </cell>
          <cell r="AJ203">
            <v>-5.6840000000000002</v>
          </cell>
          <cell r="AK203">
            <v>-89.570000000000007</v>
          </cell>
          <cell r="AL203">
            <v>-46.938000000000002</v>
          </cell>
          <cell r="AM203">
            <v>-62.555999999999997</v>
          </cell>
          <cell r="AN203">
            <v>-83.527000000000001</v>
          </cell>
          <cell r="AO203">
            <v>-83.527000000000001</v>
          </cell>
          <cell r="AP203">
            <v>-85.029000000000011</v>
          </cell>
          <cell r="AQ203">
            <v>-64.691000000000003</v>
          </cell>
          <cell r="AR203">
            <v>-62.424000000000007</v>
          </cell>
          <cell r="AS203">
            <v>-73.882999999999996</v>
          </cell>
          <cell r="AT203">
            <v>-73.882999999999996</v>
          </cell>
          <cell r="AU203">
            <v>-73.376999999999995</v>
          </cell>
          <cell r="AV203">
            <v>-73.939000000000021</v>
          </cell>
          <cell r="AW203">
            <v>128.233</v>
          </cell>
          <cell r="AX203">
            <v>109.80600000000001</v>
          </cell>
          <cell r="AY203">
            <v>109.80600000000001</v>
          </cell>
          <cell r="AZ203">
            <v>112.215</v>
          </cell>
          <cell r="BA203">
            <v>125.93300000000002</v>
          </cell>
          <cell r="BB203">
            <v>120.10399999999998</v>
          </cell>
          <cell r="BC203">
            <v>59.123999999999995</v>
          </cell>
          <cell r="BD203">
            <v>59.123999999999995</v>
          </cell>
          <cell r="BE203">
            <v>140.65299999999999</v>
          </cell>
          <cell r="BF203">
            <v>149.637</v>
          </cell>
          <cell r="BG203">
            <v>172.857</v>
          </cell>
          <cell r="BH203">
            <v>124.92499999999998</v>
          </cell>
          <cell r="BI203">
            <v>124.92499999999998</v>
          </cell>
          <cell r="BJ203">
            <v>137.01900000000001</v>
          </cell>
          <cell r="BK203">
            <v>121.23899999999999</v>
          </cell>
          <cell r="BL203">
            <v>123.04078551613897</v>
          </cell>
          <cell r="BM203">
            <v>69.932070412139922</v>
          </cell>
          <cell r="BN203">
            <v>69.932070412139922</v>
          </cell>
          <cell r="BO203">
            <v>71.338342159195747</v>
          </cell>
          <cell r="BP203">
            <v>71.299206725789617</v>
          </cell>
          <cell r="BQ203">
            <v>67.859167210470417</v>
          </cell>
          <cell r="BR203">
            <v>15.839622139667625</v>
          </cell>
          <cell r="BS203">
            <v>15.839622139667625</v>
          </cell>
          <cell r="BT203">
            <v>11.700259331142689</v>
          </cell>
          <cell r="BU203">
            <v>8.109353975120456</v>
          </cell>
          <cell r="BV203">
            <v>2.1218143778755802</v>
          </cell>
          <cell r="BW203">
            <v>-58.199509456157585</v>
          </cell>
          <cell r="BX203">
            <v>-58.199509456157585</v>
          </cell>
        </row>
        <row r="204">
          <cell r="B204" t="str">
            <v>Net income (Pub)</v>
          </cell>
          <cell r="C204" t="str">
            <v>NI_PUB</v>
          </cell>
          <cell r="D204" t="str">
            <v>USD</v>
          </cell>
          <cell r="Q204">
            <v>-1.7840434874725615</v>
          </cell>
          <cell r="R204">
            <v>-1.955519701310638</v>
          </cell>
          <cell r="S204">
            <v>-2.4140772056736139</v>
          </cell>
          <cell r="T204">
            <v>0.27041059445681448</v>
          </cell>
          <cell r="U204">
            <v>-5.8832297999999996</v>
          </cell>
          <cell r="V204">
            <v>-3.7461448125831631</v>
          </cell>
          <cell r="W204">
            <v>-4.1584019036585635</v>
          </cell>
          <cell r="X204">
            <v>-3.3855051667071505</v>
          </cell>
          <cell r="Y204">
            <v>-2.2276204870511247</v>
          </cell>
          <cell r="Z204">
            <v>-13.517672370000001</v>
          </cell>
          <cell r="AA204">
            <v>-1.5108224699999995</v>
          </cell>
          <cell r="AB204">
            <v>-1.5982984599999994</v>
          </cell>
          <cell r="AC204">
            <v>-1.6922016100000006</v>
          </cell>
          <cell r="AD204">
            <v>-3.0134271200000007</v>
          </cell>
          <cell r="AE204">
            <v>-7.8147496600000022</v>
          </cell>
          <cell r="AF204">
            <v>-2.4060000000000006</v>
          </cell>
          <cell r="AG204">
            <v>-2.0870000000000006</v>
          </cell>
          <cell r="AH204">
            <v>-2.3480000000000012</v>
          </cell>
          <cell r="AI204">
            <v>-3.3730000000000016</v>
          </cell>
          <cell r="AJ204">
            <v>-10.214000000000002</v>
          </cell>
          <cell r="AK204">
            <v>-3.7220000000000013</v>
          </cell>
          <cell r="AL204">
            <v>-3.4029999999999969</v>
          </cell>
          <cell r="AM204">
            <v>-2.6640000000000015</v>
          </cell>
          <cell r="AN204">
            <v>-3.0460000000000007</v>
          </cell>
          <cell r="AO204">
            <v>-12.834999999999999</v>
          </cell>
          <cell r="AP204">
            <v>-4.927999999999999</v>
          </cell>
          <cell r="AQ204">
            <v>-4.6579999999999995</v>
          </cell>
          <cell r="AR204">
            <v>-3.5690000000000017</v>
          </cell>
          <cell r="AS204">
            <v>-2.8659999999999983</v>
          </cell>
          <cell r="AT204">
            <v>-16.021000000000001</v>
          </cell>
          <cell r="AU204">
            <v>-5.3260000000000058</v>
          </cell>
          <cell r="AV204">
            <v>-3.5299999999999971</v>
          </cell>
          <cell r="AW204">
            <v>-1.9249999999999934</v>
          </cell>
          <cell r="AX204">
            <v>-1.7069999999999919</v>
          </cell>
          <cell r="AY204">
            <v>-12.487999999999975</v>
          </cell>
          <cell r="AZ204">
            <v>-5.0560000000000045</v>
          </cell>
          <cell r="BA204">
            <v>-5.8599999999999914</v>
          </cell>
          <cell r="BB204">
            <v>-2.2070000000000074</v>
          </cell>
          <cell r="BC204">
            <v>-3.8629999999999889</v>
          </cell>
          <cell r="BD204">
            <v>-16.986000000000015</v>
          </cell>
          <cell r="BE204">
            <v>-9.7700000000000085</v>
          </cell>
          <cell r="BF204">
            <v>-8.676999999999996</v>
          </cell>
          <cell r="BG204">
            <v>-3.1540000000000084</v>
          </cell>
          <cell r="BH204">
            <v>-1.2250000000000103</v>
          </cell>
          <cell r="BI204">
            <v>-22.82600000000005</v>
          </cell>
          <cell r="BJ204">
            <v>-0.24999999999999278</v>
          </cell>
          <cell r="BK204">
            <v>-7.2999999999994597E-2</v>
          </cell>
          <cell r="BL204">
            <v>-1.2687512475358766</v>
          </cell>
          <cell r="BM204">
            <v>2.2360399355043916</v>
          </cell>
          <cell r="BN204">
            <v>0.64428868796849936</v>
          </cell>
          <cell r="BO204">
            <v>4.1776403715114441</v>
          </cell>
          <cell r="BP204">
            <v>3.6907143748377926</v>
          </cell>
          <cell r="BQ204">
            <v>5.966593394077778</v>
          </cell>
          <cell r="BR204">
            <v>9.0897687813032739</v>
          </cell>
          <cell r="BS204">
            <v>22.924716921730273</v>
          </cell>
          <cell r="BT204">
            <v>9.6631871310567838</v>
          </cell>
          <cell r="BU204">
            <v>9.489315359314805</v>
          </cell>
          <cell r="BV204">
            <v>12.151608318913791</v>
          </cell>
          <cell r="BW204">
            <v>16.58443843615656</v>
          </cell>
          <cell r="BX204">
            <v>47.888549245441872</v>
          </cell>
        </row>
        <row r="205">
          <cell r="B205" t="str">
            <v>EBIT, operating profit (Pub)</v>
          </cell>
          <cell r="C205" t="str">
            <v>EBIT_PUB</v>
          </cell>
          <cell r="D205" t="str">
            <v>USD</v>
          </cell>
          <cell r="Q205">
            <v>-1.5225797174725615</v>
          </cell>
          <cell r="R205">
            <v>-1.7491263913106381</v>
          </cell>
          <cell r="S205">
            <v>-2.4847265656736139</v>
          </cell>
          <cell r="T205">
            <v>-0.96254747554318554</v>
          </cell>
          <cell r="U205">
            <v>-6.7189801499999993</v>
          </cell>
          <cell r="V205">
            <v>-3.483645242583163</v>
          </cell>
          <cell r="W205">
            <v>-3.9042459336585633</v>
          </cell>
          <cell r="X205">
            <v>-3.3931159767071506</v>
          </cell>
          <cell r="Y205">
            <v>-1.4538544170511249</v>
          </cell>
          <cell r="Z205">
            <v>-12.234861570000001</v>
          </cell>
          <cell r="AA205">
            <v>-0.8751168499999995</v>
          </cell>
          <cell r="AB205">
            <v>-0.77871829999999953</v>
          </cell>
          <cell r="AC205">
            <v>-1.3010775300000006</v>
          </cell>
          <cell r="AD205">
            <v>-2.4046934400000008</v>
          </cell>
          <cell r="AE205">
            <v>-5.3596061200000022</v>
          </cell>
          <cell r="AF205">
            <v>-2.0980000000000008</v>
          </cell>
          <cell r="AG205">
            <v>-1.8370000000000006</v>
          </cell>
          <cell r="AH205">
            <v>-2.3340000000000014</v>
          </cell>
          <cell r="AI205">
            <v>-3.0170000000000012</v>
          </cell>
          <cell r="AJ205">
            <v>-9.2860000000000014</v>
          </cell>
          <cell r="AK205">
            <v>-3.7470000000000017</v>
          </cell>
          <cell r="AL205">
            <v>-3.5179999999999971</v>
          </cell>
          <cell r="AM205">
            <v>-1.9720000000000013</v>
          </cell>
          <cell r="AN205">
            <v>-2.7390000000000008</v>
          </cell>
          <cell r="AO205">
            <v>-11.975999999999999</v>
          </cell>
          <cell r="AP205">
            <v>-5.5779999999999994</v>
          </cell>
          <cell r="AQ205">
            <v>-4.125</v>
          </cell>
          <cell r="AR205">
            <v>-3.6090000000000018</v>
          </cell>
          <cell r="AS205">
            <v>-2.8009999999999984</v>
          </cell>
          <cell r="AT205">
            <v>-16.113</v>
          </cell>
          <cell r="AU205">
            <v>-5.1040000000000063</v>
          </cell>
          <cell r="AV205">
            <v>-2.9889999999999972</v>
          </cell>
          <cell r="AW205">
            <v>-1.0819999999999936</v>
          </cell>
          <cell r="AX205">
            <v>-0.40899999999999181</v>
          </cell>
          <cell r="AY205">
            <v>-9.5839999999999748</v>
          </cell>
          <cell r="AZ205">
            <v>-4.0190000000000055</v>
          </cell>
          <cell r="BA205">
            <v>-4.3999999999999915</v>
          </cell>
          <cell r="BB205">
            <v>0.11599999999999255</v>
          </cell>
          <cell r="BC205">
            <v>-1.9739999999999895</v>
          </cell>
          <cell r="BD205">
            <v>-10.277000000000015</v>
          </cell>
          <cell r="BE205">
            <v>-6.3140000000000072</v>
          </cell>
          <cell r="BF205">
            <v>-6.742999999999995</v>
          </cell>
          <cell r="BG205">
            <v>-2.2220000000000084</v>
          </cell>
          <cell r="BH205">
            <v>0.22099999999998943</v>
          </cell>
          <cell r="BI205">
            <v>-15.05800000000005</v>
          </cell>
          <cell r="BJ205">
            <v>-1.0549999999999926</v>
          </cell>
          <cell r="BK205">
            <v>0.15000000000000568</v>
          </cell>
          <cell r="BL205">
            <v>-0.52250000000000796</v>
          </cell>
          <cell r="BM205">
            <v>2.8875000000000028</v>
          </cell>
          <cell r="BN205">
            <v>1.4599999999999795</v>
          </cell>
          <cell r="BO205">
            <v>5.5125000000000028</v>
          </cell>
          <cell r="BP205">
            <v>4.8830000000000098</v>
          </cell>
          <cell r="BQ205">
            <v>7.7235000000000014</v>
          </cell>
          <cell r="BR205">
            <v>11.280499999999989</v>
          </cell>
          <cell r="BS205">
            <v>29.399499999999989</v>
          </cell>
          <cell r="BT205">
            <v>12.616000000000014</v>
          </cell>
          <cell r="BU205">
            <v>12.323999999999998</v>
          </cell>
          <cell r="BV205">
            <v>15.839999999999975</v>
          </cell>
          <cell r="BW205">
            <v>21.240000000000009</v>
          </cell>
          <cell r="BX205">
            <v>62.019999999999925</v>
          </cell>
        </row>
        <row r="206">
          <cell r="B206" t="str">
            <v>Pre-tax profit (Pub)</v>
          </cell>
          <cell r="C206" t="str">
            <v>PTP_PUB</v>
          </cell>
          <cell r="D206" t="str">
            <v>USD</v>
          </cell>
          <cell r="Q206">
            <v>-1.7840434874725615</v>
          </cell>
          <cell r="R206">
            <v>-1.955519701310638</v>
          </cell>
          <cell r="S206">
            <v>-2.4140772056736139</v>
          </cell>
          <cell r="T206">
            <v>0.27041059445681448</v>
          </cell>
          <cell r="U206">
            <v>-5.8832297999999996</v>
          </cell>
          <cell r="V206">
            <v>-3.7461448125831631</v>
          </cell>
          <cell r="W206">
            <v>-4.1584019036585635</v>
          </cell>
          <cell r="X206">
            <v>-3.3855051667071505</v>
          </cell>
          <cell r="Y206">
            <v>-2.2276204870511247</v>
          </cell>
          <cell r="Z206">
            <v>-13.517672370000001</v>
          </cell>
          <cell r="AA206">
            <v>-1.4928224699999995</v>
          </cell>
          <cell r="AB206">
            <v>-1.5802984599999994</v>
          </cell>
          <cell r="AC206">
            <v>-1.6742016100000006</v>
          </cell>
          <cell r="AD206">
            <v>-2.9954271200000009</v>
          </cell>
          <cell r="AE206">
            <v>-7.7427496600000021</v>
          </cell>
          <cell r="AF206">
            <v>-2.3760000000000008</v>
          </cell>
          <cell r="AG206">
            <v>-2.0580000000000007</v>
          </cell>
          <cell r="AH206">
            <v>-2.3380000000000014</v>
          </cell>
          <cell r="AI206">
            <v>-3.3050000000000015</v>
          </cell>
          <cell r="AJ206">
            <v>-10.077000000000002</v>
          </cell>
          <cell r="AK206">
            <v>-3.6880000000000015</v>
          </cell>
          <cell r="AL206">
            <v>-3.3569999999999971</v>
          </cell>
          <cell r="AM206">
            <v>-2.6120000000000014</v>
          </cell>
          <cell r="AN206">
            <v>-2.9970000000000008</v>
          </cell>
          <cell r="AO206">
            <v>-12.654</v>
          </cell>
          <cell r="AP206">
            <v>-4.8459999999999992</v>
          </cell>
          <cell r="AQ206">
            <v>-4.6319999999999997</v>
          </cell>
          <cell r="AR206">
            <v>-3.5650000000000017</v>
          </cell>
          <cell r="AS206">
            <v>-2.8029999999999982</v>
          </cell>
          <cell r="AT206">
            <v>-15.846</v>
          </cell>
          <cell r="AU206">
            <v>-5.1960000000000059</v>
          </cell>
          <cell r="AV206">
            <v>-3.4169999999999972</v>
          </cell>
          <cell r="AW206">
            <v>-1.8479999999999934</v>
          </cell>
          <cell r="AX206">
            <v>-1.4129999999999918</v>
          </cell>
          <cell r="AY206">
            <v>-11.873999999999974</v>
          </cell>
          <cell r="AZ206">
            <v>-4.9030000000000049</v>
          </cell>
          <cell r="BA206">
            <v>-5.6599999999999913</v>
          </cell>
          <cell r="BB206">
            <v>-2.0290000000000075</v>
          </cell>
          <cell r="BC206">
            <v>-3.538999999999989</v>
          </cell>
          <cell r="BD206">
            <v>-16.131000000000014</v>
          </cell>
          <cell r="BE206">
            <v>-9.492000000000008</v>
          </cell>
          <cell r="BF206">
            <v>-8.2969999999999953</v>
          </cell>
          <cell r="BG206">
            <v>-3.0220000000000082</v>
          </cell>
          <cell r="BH206">
            <v>-0.83400000000001029</v>
          </cell>
          <cell r="BI206">
            <v>-21.645000000000049</v>
          </cell>
          <cell r="BJ206">
            <v>0.28500000000000725</v>
          </cell>
          <cell r="BK206">
            <v>6.8000000000005389E-2</v>
          </cell>
          <cell r="BL206">
            <v>-1.2687512475358766</v>
          </cell>
          <cell r="BM206">
            <v>2.2360399355043916</v>
          </cell>
          <cell r="BN206">
            <v>1.3202886879684994</v>
          </cell>
          <cell r="BO206">
            <v>4.9148710253075816</v>
          </cell>
          <cell r="BP206">
            <v>4.3420169115738734</v>
          </cell>
          <cell r="BQ206">
            <v>7.0195216400915035</v>
          </cell>
          <cell r="BR206">
            <v>10.693845625062675</v>
          </cell>
          <cell r="BS206">
            <v>26.970255202035617</v>
          </cell>
          <cell r="BT206">
            <v>12.078983913820981</v>
          </cell>
          <cell r="BU206">
            <v>11.861644199143507</v>
          </cell>
          <cell r="BV206">
            <v>15.189510398642238</v>
          </cell>
          <cell r="BW206">
            <v>20.7305480451957</v>
          </cell>
          <cell r="BX206">
            <v>59.860686556802357</v>
          </cell>
        </row>
        <row r="207">
          <cell r="B207" t="str">
            <v>Sales, revenue (Pub)</v>
          </cell>
          <cell r="C207" t="str">
            <v>REVS_PUB</v>
          </cell>
          <cell r="D207" t="str">
            <v>USD</v>
          </cell>
          <cell r="Q207">
            <v>2.0584758700000001</v>
          </cell>
          <cell r="R207">
            <v>2.4960167000000002</v>
          </cell>
          <cell r="S207">
            <v>2.4386495499999996</v>
          </cell>
          <cell r="T207">
            <v>3.9826698700000001</v>
          </cell>
          <cell r="U207">
            <v>10.97581199</v>
          </cell>
          <cell r="V207">
            <v>3.3281898399999998</v>
          </cell>
          <cell r="W207">
            <v>3.2590105600000001</v>
          </cell>
          <cell r="X207">
            <v>4.3007312000000004</v>
          </cell>
          <cell r="Y207">
            <v>8.7384820100000002</v>
          </cell>
          <cell r="Z207">
            <v>19.62641361</v>
          </cell>
          <cell r="AA207">
            <v>6.7773873600000005</v>
          </cell>
          <cell r="AB207">
            <v>7.0265371100000005</v>
          </cell>
          <cell r="AC207">
            <v>7.4084691399999993</v>
          </cell>
          <cell r="AD207">
            <v>8.1096508800000002</v>
          </cell>
          <cell r="AE207">
            <v>29.32204449</v>
          </cell>
          <cell r="AF207">
            <v>9.67</v>
          </cell>
          <cell r="AG207">
            <v>10.613</v>
          </cell>
          <cell r="AH207">
            <v>12.289</v>
          </cell>
          <cell r="AI207">
            <v>14.036</v>
          </cell>
          <cell r="AJ207">
            <v>46.608000000000004</v>
          </cell>
          <cell r="AK207">
            <v>15.747</v>
          </cell>
          <cell r="AL207">
            <v>17.37</v>
          </cell>
          <cell r="AM207">
            <v>20.018999999999998</v>
          </cell>
          <cell r="AN207">
            <v>22.385999999999999</v>
          </cell>
          <cell r="AO207">
            <v>75.522000000000006</v>
          </cell>
          <cell r="AP207">
            <v>24.001999999999999</v>
          </cell>
          <cell r="AQ207">
            <v>27.437000000000001</v>
          </cell>
          <cell r="AR207">
            <v>31.196000000000002</v>
          </cell>
          <cell r="AS207">
            <v>36.719000000000001</v>
          </cell>
          <cell r="AT207">
            <v>119.354</v>
          </cell>
          <cell r="AU207">
            <v>37.79</v>
          </cell>
          <cell r="AV207">
            <v>44.381999999999998</v>
          </cell>
          <cell r="AW207">
            <v>48.27</v>
          </cell>
          <cell r="AX207">
            <v>54.856000000000002</v>
          </cell>
          <cell r="AY207">
            <v>185.298</v>
          </cell>
          <cell r="AZ207">
            <v>57.408999999999999</v>
          </cell>
          <cell r="BA207">
            <v>61.468000000000004</v>
          </cell>
          <cell r="BB207">
            <v>68.317999999999998</v>
          </cell>
          <cell r="BC207">
            <v>76.828000000000003</v>
          </cell>
          <cell r="BD207">
            <v>264.02299999999997</v>
          </cell>
          <cell r="BE207">
            <v>73.954999999999998</v>
          </cell>
          <cell r="BF207">
            <v>82.563000000000002</v>
          </cell>
          <cell r="BG207">
            <v>87.271000000000001</v>
          </cell>
          <cell r="BH207">
            <v>95.861999999999995</v>
          </cell>
          <cell r="BI207">
            <v>339.65099999999995</v>
          </cell>
          <cell r="BJ207">
            <v>99.323999999999998</v>
          </cell>
          <cell r="BK207">
            <v>107.01300000000001</v>
          </cell>
          <cell r="BL207">
            <v>104.5</v>
          </cell>
          <cell r="BM207">
            <v>115.5</v>
          </cell>
          <cell r="BN207">
            <v>426.33699999999999</v>
          </cell>
          <cell r="BO207">
            <v>122.5</v>
          </cell>
          <cell r="BP207">
            <v>128.5</v>
          </cell>
          <cell r="BQ207">
            <v>135.5</v>
          </cell>
          <cell r="BR207">
            <v>146.5</v>
          </cell>
          <cell r="BS207">
            <v>533</v>
          </cell>
          <cell r="BT207">
            <v>152</v>
          </cell>
          <cell r="BU207">
            <v>158</v>
          </cell>
          <cell r="BV207">
            <v>165</v>
          </cell>
          <cell r="BW207">
            <v>177</v>
          </cell>
          <cell r="BX207">
            <v>652</v>
          </cell>
        </row>
        <row r="208">
          <cell r="B208" t="str">
            <v>Total shareholders' equity (Pub)</v>
          </cell>
          <cell r="C208" t="str">
            <v>EQ_PUB</v>
          </cell>
          <cell r="D208" t="str">
            <v>USD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-1.601192079999997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-11.440000000000005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-11.524000000000001</v>
          </cell>
          <cell r="AF208">
            <v>-15.237143999999994</v>
          </cell>
          <cell r="AG208">
            <v>-20.525000000000006</v>
          </cell>
          <cell r="AH208">
            <v>-12.082000000000008</v>
          </cell>
          <cell r="AI208">
            <v>-55.14200000000001</v>
          </cell>
          <cell r="AJ208">
            <v>-55.14200000000001</v>
          </cell>
          <cell r="AK208">
            <v>70.694000000000003</v>
          </cell>
          <cell r="AL208">
            <v>67.555999999999983</v>
          </cell>
          <cell r="AM208">
            <v>64.86099999999999</v>
          </cell>
          <cell r="AN208">
            <v>62.459999999999987</v>
          </cell>
          <cell r="AO208">
            <v>62.459999999999987</v>
          </cell>
          <cell r="AP208">
            <v>57.392000000000003</v>
          </cell>
          <cell r="AQ208">
            <v>52.718999999999987</v>
          </cell>
          <cell r="AR208">
            <v>49.255000000000003</v>
          </cell>
          <cell r="AS208">
            <v>46.647999999999996</v>
          </cell>
          <cell r="AT208">
            <v>46.647999999999996</v>
          </cell>
          <cell r="AU208">
            <v>43.368000000000002</v>
          </cell>
          <cell r="AV208">
            <v>52.946999999999981</v>
          </cell>
          <cell r="AW208">
            <v>52.708000000000006</v>
          </cell>
          <cell r="AX208">
            <v>52.894999999999996</v>
          </cell>
          <cell r="AY208">
            <v>52.894999999999996</v>
          </cell>
          <cell r="AZ208">
            <v>50.813999999999993</v>
          </cell>
          <cell r="BA208">
            <v>44.132999999999981</v>
          </cell>
          <cell r="BB208">
            <v>41.446999999999981</v>
          </cell>
          <cell r="BC208">
            <v>35.502000000000017</v>
          </cell>
          <cell r="BD208">
            <v>35.502000000000017</v>
          </cell>
          <cell r="BE208">
            <v>22.470000000000006</v>
          </cell>
          <cell r="BF208">
            <v>12.144000000000005</v>
          </cell>
          <cell r="BG208">
            <v>10.107000000000021</v>
          </cell>
          <cell r="BH208">
            <v>7.8219999999999894</v>
          </cell>
          <cell r="BI208">
            <v>7.8219999999999894</v>
          </cell>
          <cell r="BJ208">
            <v>7.2869999999999742</v>
          </cell>
          <cell r="BK208">
            <v>14.409999999999922</v>
          </cell>
          <cell r="BL208">
            <v>11.025198752464018</v>
          </cell>
          <cell r="BM208">
            <v>11.481188687968437</v>
          </cell>
          <cell r="BN208">
            <v>11.481188687968437</v>
          </cell>
          <cell r="BO208">
            <v>14.463194059479928</v>
          </cell>
          <cell r="BP208">
            <v>16.958273434317686</v>
          </cell>
          <cell r="BQ208">
            <v>21.908577078395421</v>
          </cell>
          <cell r="BR208">
            <v>30.161401359698697</v>
          </cell>
          <cell r="BS208">
            <v>30.161401359698697</v>
          </cell>
          <cell r="BT208">
            <v>39.265629128255526</v>
          </cell>
          <cell r="BU208">
            <v>48.195985125070322</v>
          </cell>
          <cell r="BV208">
            <v>59.872477985859135</v>
          </cell>
          <cell r="BW208">
            <v>76.065644868265693</v>
          </cell>
          <cell r="BX208">
            <v>76.065644868265693</v>
          </cell>
        </row>
        <row r="209">
          <cell r="A209" t="str">
            <v>Income Statement</v>
          </cell>
        </row>
        <row r="210">
          <cell r="B210" t="str">
            <v>Provision for income tax</v>
          </cell>
          <cell r="C210" t="str">
            <v>PROV_INC_TAX</v>
          </cell>
          <cell r="D210" t="str">
            <v>USD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-1.7999999999999999E-2</v>
          </cell>
          <cell r="AB210">
            <v>-1.7999999999999999E-2</v>
          </cell>
          <cell r="AC210">
            <v>-1.7999999999999999E-2</v>
          </cell>
          <cell r="AD210">
            <v>-1.7999999999999999E-2</v>
          </cell>
          <cell r="AE210">
            <v>-7.1999999999999995E-2</v>
          </cell>
          <cell r="AF210">
            <v>-0.03</v>
          </cell>
          <cell r="AG210">
            <v>-2.9000000000000001E-2</v>
          </cell>
          <cell r="AH210">
            <v>-0.01</v>
          </cell>
          <cell r="AI210">
            <v>-6.8000000000000005E-2</v>
          </cell>
          <cell r="AJ210">
            <v>-0.13700000000000001</v>
          </cell>
          <cell r="AK210">
            <v>-3.4000000000000002E-2</v>
          </cell>
          <cell r="AL210">
            <v>-4.5999999999999999E-2</v>
          </cell>
          <cell r="AM210">
            <v>-5.1999999999999998E-2</v>
          </cell>
          <cell r="AN210">
            <v>-4.9000000000000002E-2</v>
          </cell>
          <cell r="AO210">
            <v>-0.18099999999999999</v>
          </cell>
          <cell r="AP210">
            <v>-8.2000000000000003E-2</v>
          </cell>
          <cell r="AQ210">
            <v>-2.5999999999999968E-2</v>
          </cell>
          <cell r="AR210">
            <v>-4.0000000000000036E-3</v>
          </cell>
          <cell r="AS210">
            <v>-6.3E-2</v>
          </cell>
          <cell r="AT210">
            <v>-0.17499999999999999</v>
          </cell>
          <cell r="AU210">
            <v>-0.13</v>
          </cell>
          <cell r="AV210">
            <v>-0.11299999999999999</v>
          </cell>
          <cell r="AW210">
            <v>-7.6999999999999999E-2</v>
          </cell>
          <cell r="AX210">
            <v>-0.29400000000000004</v>
          </cell>
          <cell r="AY210">
            <v>-0.6140000000000001</v>
          </cell>
          <cell r="AZ210">
            <v>-0.153</v>
          </cell>
          <cell r="BA210">
            <v>-0.2</v>
          </cell>
          <cell r="BB210">
            <v>-0.17799999999999999</v>
          </cell>
          <cell r="BC210">
            <v>-0.32400000000000001</v>
          </cell>
          <cell r="BD210">
            <v>-0.85499999999999998</v>
          </cell>
          <cell r="BE210">
            <v>-0.27800000000000002</v>
          </cell>
          <cell r="BF210">
            <v>-0.38</v>
          </cell>
          <cell r="BG210">
            <v>-0.13200000000000001</v>
          </cell>
          <cell r="BH210">
            <v>-0.39100000000000001</v>
          </cell>
          <cell r="BI210">
            <v>-1.181</v>
          </cell>
          <cell r="BJ210">
            <v>-0.53500000000000003</v>
          </cell>
          <cell r="BK210">
            <v>-0.14099999999999999</v>
          </cell>
          <cell r="BL210">
            <v>0</v>
          </cell>
          <cell r="BM210">
            <v>0</v>
          </cell>
          <cell r="BN210">
            <v>-0.67600000000000005</v>
          </cell>
          <cell r="BO210">
            <v>-0.73723065379613717</v>
          </cell>
          <cell r="BP210">
            <v>-0.65130253673608096</v>
          </cell>
          <cell r="BQ210">
            <v>-1.0529282460137255</v>
          </cell>
          <cell r="BR210">
            <v>-1.6040768437594013</v>
          </cell>
          <cell r="BS210">
            <v>-4.0455382803053448</v>
          </cell>
          <cell r="BT210">
            <v>-2.4157967827641964</v>
          </cell>
          <cell r="BU210">
            <v>-2.3723288398287017</v>
          </cell>
          <cell r="BV210">
            <v>-3.0379020797284477</v>
          </cell>
          <cell r="BW210">
            <v>-4.1461096090391401</v>
          </cell>
          <cell r="BX210">
            <v>-11.972137311360486</v>
          </cell>
        </row>
        <row r="211">
          <cell r="B211" t="str">
            <v>Minority interest</v>
          </cell>
          <cell r="C211" t="str">
            <v>INC_MINORITY</v>
          </cell>
          <cell r="D211" t="str">
            <v>USD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</row>
        <row r="212">
          <cell r="B212" t="str">
            <v>Net income (pre-preferred dividends)</v>
          </cell>
          <cell r="C212" t="str">
            <v>NI_PRE_PREF</v>
          </cell>
          <cell r="D212" t="str">
            <v>USD</v>
          </cell>
          <cell r="Q212">
            <v>-1.7840434874725615</v>
          </cell>
          <cell r="R212">
            <v>-1.955519701310638</v>
          </cell>
          <cell r="S212">
            <v>-2.4140772056736139</v>
          </cell>
          <cell r="T212">
            <v>0.27041059445681448</v>
          </cell>
          <cell r="U212">
            <v>-5.8832297999999996</v>
          </cell>
          <cell r="V212">
            <v>-3.7461448125831631</v>
          </cell>
          <cell r="W212">
            <v>-4.1584019036585635</v>
          </cell>
          <cell r="X212">
            <v>-3.3855051667071505</v>
          </cell>
          <cell r="Y212">
            <v>-2.2276204870511247</v>
          </cell>
          <cell r="Z212">
            <v>-13.517672370000001</v>
          </cell>
          <cell r="AA212">
            <v>-1.5108224699999995</v>
          </cell>
          <cell r="AB212">
            <v>-1.5982984599999994</v>
          </cell>
          <cell r="AC212">
            <v>-1.6922016100000006</v>
          </cell>
          <cell r="AD212">
            <v>-3.0134271200000007</v>
          </cell>
          <cell r="AE212">
            <v>-7.8147496600000022</v>
          </cell>
          <cell r="AF212">
            <v>-2.4060000000000006</v>
          </cell>
          <cell r="AG212">
            <v>-2.0870000000000006</v>
          </cell>
          <cell r="AH212">
            <v>-2.3480000000000012</v>
          </cell>
          <cell r="AI212">
            <v>-3.3730000000000016</v>
          </cell>
          <cell r="AJ212">
            <v>-10.214000000000002</v>
          </cell>
          <cell r="AK212">
            <v>-3.7220000000000013</v>
          </cell>
          <cell r="AL212">
            <v>-3.4029999999999969</v>
          </cell>
          <cell r="AM212">
            <v>-2.6640000000000015</v>
          </cell>
          <cell r="AN212">
            <v>-3.0460000000000007</v>
          </cell>
          <cell r="AO212">
            <v>-12.834999999999999</v>
          </cell>
          <cell r="AP212">
            <v>-4.927999999999999</v>
          </cell>
          <cell r="AQ212">
            <v>-4.6579999999999995</v>
          </cell>
          <cell r="AR212">
            <v>-3.5690000000000017</v>
          </cell>
          <cell r="AS212">
            <v>-2.8659999999999983</v>
          </cell>
          <cell r="AT212">
            <v>-16.021000000000001</v>
          </cell>
          <cell r="AU212">
            <v>-5.3260000000000058</v>
          </cell>
          <cell r="AV212">
            <v>-3.5299999999999971</v>
          </cell>
          <cell r="AW212">
            <v>-1.9249999999999934</v>
          </cell>
          <cell r="AX212">
            <v>-1.7069999999999919</v>
          </cell>
          <cell r="AY212">
            <v>-12.487999999999975</v>
          </cell>
          <cell r="AZ212">
            <v>-5.0560000000000045</v>
          </cell>
          <cell r="BA212">
            <v>-5.8599999999999914</v>
          </cell>
          <cell r="BB212">
            <v>-2.2070000000000074</v>
          </cell>
          <cell r="BC212">
            <v>-3.8629999999999889</v>
          </cell>
          <cell r="BD212">
            <v>-16.986000000000015</v>
          </cell>
          <cell r="BE212">
            <v>-9.7700000000000085</v>
          </cell>
          <cell r="BF212">
            <v>-8.676999999999996</v>
          </cell>
          <cell r="BG212">
            <v>-3.1540000000000084</v>
          </cell>
          <cell r="BH212">
            <v>-1.2250000000000103</v>
          </cell>
          <cell r="BI212">
            <v>-22.82600000000005</v>
          </cell>
          <cell r="BJ212">
            <v>-0.24999999999999278</v>
          </cell>
          <cell r="BK212">
            <v>-7.2999999999994597E-2</v>
          </cell>
          <cell r="BL212">
            <v>-1.2687512475358766</v>
          </cell>
          <cell r="BM212">
            <v>2.2360399355043916</v>
          </cell>
          <cell r="BN212">
            <v>0.64428868796849936</v>
          </cell>
          <cell r="BO212">
            <v>4.1776403715114441</v>
          </cell>
          <cell r="BP212">
            <v>3.6907143748377926</v>
          </cell>
          <cell r="BQ212">
            <v>5.966593394077778</v>
          </cell>
          <cell r="BR212">
            <v>9.0897687813032739</v>
          </cell>
          <cell r="BS212">
            <v>22.924716921730273</v>
          </cell>
          <cell r="BT212">
            <v>9.6631871310567838</v>
          </cell>
          <cell r="BU212">
            <v>9.489315359314805</v>
          </cell>
          <cell r="BV212">
            <v>12.151608318913791</v>
          </cell>
          <cell r="BW212">
            <v>16.58443843615656</v>
          </cell>
          <cell r="BX212">
            <v>47.888549245441872</v>
          </cell>
        </row>
        <row r="213">
          <cell r="B213" t="str">
            <v>Preferred dividends</v>
          </cell>
          <cell r="C213" t="str">
            <v>PREF_DIV</v>
          </cell>
          <cell r="D213" t="str">
            <v>USD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</row>
        <row r="214">
          <cell r="B214" t="str">
            <v>Net income (pre-exceptionals)</v>
          </cell>
          <cell r="C214" t="str">
            <v>NET_EARNING</v>
          </cell>
          <cell r="D214" t="str">
            <v>USD</v>
          </cell>
          <cell r="Q214">
            <v>-1.7840434874725615</v>
          </cell>
          <cell r="R214">
            <v>-1.955519701310638</v>
          </cell>
          <cell r="S214">
            <v>-2.4140772056736139</v>
          </cell>
          <cell r="T214">
            <v>0.27041059445681448</v>
          </cell>
          <cell r="U214">
            <v>-5.8832297999999996</v>
          </cell>
          <cell r="V214">
            <v>-3.7461448125831631</v>
          </cell>
          <cell r="W214">
            <v>-4.1584019036585635</v>
          </cell>
          <cell r="X214">
            <v>-3.3855051667071505</v>
          </cell>
          <cell r="Y214">
            <v>-2.2276204870511247</v>
          </cell>
          <cell r="Z214">
            <v>-13.517672370000001</v>
          </cell>
          <cell r="AA214">
            <v>-1.5108224699999995</v>
          </cell>
          <cell r="AB214">
            <v>-1.5982984599999994</v>
          </cell>
          <cell r="AC214">
            <v>-1.6922016100000006</v>
          </cell>
          <cell r="AD214">
            <v>-3.0134271200000007</v>
          </cell>
          <cell r="AE214">
            <v>-7.8147496600000022</v>
          </cell>
          <cell r="AF214">
            <v>-2.4060000000000006</v>
          </cell>
          <cell r="AG214">
            <v>-2.0870000000000006</v>
          </cell>
          <cell r="AH214">
            <v>-2.3480000000000012</v>
          </cell>
          <cell r="AI214">
            <v>-3.3730000000000016</v>
          </cell>
          <cell r="AJ214">
            <v>-10.214000000000002</v>
          </cell>
          <cell r="AK214">
            <v>-3.7220000000000013</v>
          </cell>
          <cell r="AL214">
            <v>-3.4029999999999969</v>
          </cell>
          <cell r="AM214">
            <v>-2.6640000000000015</v>
          </cell>
          <cell r="AN214">
            <v>-3.0460000000000007</v>
          </cell>
          <cell r="AO214">
            <v>-12.834999999999999</v>
          </cell>
          <cell r="AP214">
            <v>-4.927999999999999</v>
          </cell>
          <cell r="AQ214">
            <v>-4.6579999999999995</v>
          </cell>
          <cell r="AR214">
            <v>-3.5690000000000017</v>
          </cell>
          <cell r="AS214">
            <v>-2.8659999999999983</v>
          </cell>
          <cell r="AT214">
            <v>-16.021000000000001</v>
          </cell>
          <cell r="AU214">
            <v>-5.3260000000000058</v>
          </cell>
          <cell r="AV214">
            <v>-3.5299999999999971</v>
          </cell>
          <cell r="AW214">
            <v>-1.9249999999999934</v>
          </cell>
          <cell r="AX214">
            <v>-1.7069999999999919</v>
          </cell>
          <cell r="AY214">
            <v>-12.487999999999975</v>
          </cell>
          <cell r="AZ214">
            <v>-5.0560000000000045</v>
          </cell>
          <cell r="BA214">
            <v>-5.8599999999999914</v>
          </cell>
          <cell r="BB214">
            <v>-2.2070000000000074</v>
          </cell>
          <cell r="BC214">
            <v>-3.8629999999999889</v>
          </cell>
          <cell r="BD214">
            <v>-16.986000000000015</v>
          </cell>
          <cell r="BE214">
            <v>-9.7700000000000085</v>
          </cell>
          <cell r="BF214">
            <v>-8.676999999999996</v>
          </cell>
          <cell r="BG214">
            <v>-3.1540000000000084</v>
          </cell>
          <cell r="BH214">
            <v>-1.2250000000000103</v>
          </cell>
          <cell r="BI214">
            <v>-22.82600000000005</v>
          </cell>
          <cell r="BJ214">
            <v>-0.24999999999999278</v>
          </cell>
          <cell r="BK214">
            <v>-7.2999999999994597E-2</v>
          </cell>
          <cell r="BL214">
            <v>-1.2687512475358766</v>
          </cell>
          <cell r="BM214">
            <v>2.2360399355043916</v>
          </cell>
          <cell r="BN214">
            <v>0.64428868796849936</v>
          </cell>
          <cell r="BO214">
            <v>4.1776403715114441</v>
          </cell>
          <cell r="BP214">
            <v>3.6907143748377926</v>
          </cell>
          <cell r="BQ214">
            <v>5.966593394077778</v>
          </cell>
          <cell r="BR214">
            <v>9.0897687813032739</v>
          </cell>
          <cell r="BS214">
            <v>22.924716921730273</v>
          </cell>
          <cell r="BT214">
            <v>9.6631871310567838</v>
          </cell>
          <cell r="BU214">
            <v>9.489315359314805</v>
          </cell>
          <cell r="BV214">
            <v>12.151608318913791</v>
          </cell>
          <cell r="BW214">
            <v>16.58443843615656</v>
          </cell>
          <cell r="BX214">
            <v>47.888549245441872</v>
          </cell>
        </row>
        <row r="215">
          <cell r="B215" t="str">
            <v>Post-tax exceptionals</v>
          </cell>
          <cell r="C215" t="str">
            <v>TAX_EXC</v>
          </cell>
          <cell r="D215" t="str">
            <v>USD</v>
          </cell>
          <cell r="Q215">
            <v>-7.1786199999999134E-3</v>
          </cell>
          <cell r="R215">
            <v>-7.1786199999999134E-3</v>
          </cell>
          <cell r="S215">
            <v>-7.1786199999999134E-3</v>
          </cell>
          <cell r="T215">
            <v>-0.20699817000000009</v>
          </cell>
          <cell r="U215">
            <v>-0.22853402999999872</v>
          </cell>
          <cell r="V215">
            <v>-5.2532279999999876E-2</v>
          </cell>
          <cell r="W215">
            <v>-5.2816009999999913E-2</v>
          </cell>
          <cell r="X215">
            <v>-5.848078000000001E-2</v>
          </cell>
          <cell r="Y215">
            <v>-8.779027000000017E-2</v>
          </cell>
          <cell r="Z215">
            <v>-0.25161933999999953</v>
          </cell>
          <cell r="AA215">
            <v>-6.3997700000000046E-2</v>
          </cell>
          <cell r="AB215">
            <v>-9.0614260000000169E-2</v>
          </cell>
          <cell r="AC215">
            <v>-5.9442559999999922E-2</v>
          </cell>
          <cell r="AD215">
            <v>-0.12982714000000017</v>
          </cell>
          <cell r="AE215">
            <v>-0.34388165999999742</v>
          </cell>
          <cell r="AF215">
            <v>-1.4110000000000005</v>
          </cell>
          <cell r="AG215">
            <v>-3.3489999999999993</v>
          </cell>
          <cell r="AH215">
            <v>-19.859000000000002</v>
          </cell>
          <cell r="AI215">
            <v>-13.537000000000003</v>
          </cell>
          <cell r="AJ215">
            <v>-38.156000000000006</v>
          </cell>
          <cell r="AK215">
            <v>-43.870999999999995</v>
          </cell>
          <cell r="AL215">
            <v>-3.6710000000000012</v>
          </cell>
          <cell r="AM215">
            <v>-1.6129999999999995</v>
          </cell>
          <cell r="AN215">
            <v>-1.9100000000000006</v>
          </cell>
          <cell r="AO215">
            <v>-51.064999999999991</v>
          </cell>
          <cell r="AP215">
            <v>-3.1840000000000011</v>
          </cell>
          <cell r="AQ215">
            <v>-3.5760000000000005</v>
          </cell>
          <cell r="AR215">
            <v>-4.0579999999999998</v>
          </cell>
          <cell r="AS215">
            <v>-4.5510000000000002</v>
          </cell>
          <cell r="AT215">
            <v>-15.368999999999993</v>
          </cell>
          <cell r="AU215">
            <v>-4.6079999999999988</v>
          </cell>
          <cell r="AV215">
            <v>-5.1530000000000005</v>
          </cell>
          <cell r="AW215">
            <v>-9.1289999999999996</v>
          </cell>
          <cell r="AX215">
            <v>-9.048</v>
          </cell>
          <cell r="AY215">
            <v>-27.938000000000006</v>
          </cell>
          <cell r="AZ215">
            <v>-10.734000000000004</v>
          </cell>
          <cell r="BA215">
            <v>-10.771999999999998</v>
          </cell>
          <cell r="BB215">
            <v>-12.103999999999999</v>
          </cell>
          <cell r="BC215">
            <v>-14.303000000000004</v>
          </cell>
          <cell r="BD215">
            <v>-47.912999999999982</v>
          </cell>
          <cell r="BE215">
            <v>-13.491999999999999</v>
          </cell>
          <cell r="BF215">
            <v>-14.585000000000001</v>
          </cell>
          <cell r="BG215">
            <v>-16.995000000000001</v>
          </cell>
          <cell r="BH215">
            <v>-17.618000000000002</v>
          </cell>
          <cell r="BI215">
            <v>-62.689999999999969</v>
          </cell>
          <cell r="BJ215">
            <v>-17.993000000000002</v>
          </cell>
          <cell r="BK215">
            <v>-17.515000000000001</v>
          </cell>
          <cell r="BL215">
            <v>-16.685053449026594</v>
          </cell>
          <cell r="BM215">
            <v>-16.735939716467424</v>
          </cell>
          <cell r="BN215">
            <v>-68.928993165493992</v>
          </cell>
          <cell r="BO215">
            <v>-17.22408733780355</v>
          </cell>
          <cell r="BP215">
            <v>-16.815494269434552</v>
          </cell>
          <cell r="BQ215">
            <v>-19.907198528402908</v>
          </cell>
          <cell r="BR215">
            <v>-19.806969118722748</v>
          </cell>
          <cell r="BS215">
            <v>-73.75374925436374</v>
          </cell>
          <cell r="BT215">
            <v>-20.447324712264404</v>
          </cell>
          <cell r="BU215">
            <v>-19.764700721026529</v>
          </cell>
          <cell r="BV215">
            <v>-23.478805114482782</v>
          </cell>
          <cell r="BW215">
            <v>-23.310686963401377</v>
          </cell>
          <cell r="BX215">
            <v>-87.001517511175024</v>
          </cell>
        </row>
        <row r="216">
          <cell r="B216" t="str">
            <v>Net income (post-exceptionals)</v>
          </cell>
          <cell r="C216" t="str">
            <v>NET_INC</v>
          </cell>
          <cell r="D216" t="str">
            <v>USD</v>
          </cell>
          <cell r="Q216">
            <v>-1.7912221074725614</v>
          </cell>
          <cell r="R216">
            <v>-1.9626983213106379</v>
          </cell>
          <cell r="S216">
            <v>-2.4212558256736139</v>
          </cell>
          <cell r="T216">
            <v>6.3412424456814387E-2</v>
          </cell>
          <cell r="U216">
            <v>-6.1117638299999983</v>
          </cell>
          <cell r="V216">
            <v>-3.798677092583163</v>
          </cell>
          <cell r="W216">
            <v>-4.2112179136585635</v>
          </cell>
          <cell r="X216">
            <v>-3.4439859467071505</v>
          </cell>
          <cell r="Y216">
            <v>-2.3154107570511249</v>
          </cell>
          <cell r="Z216">
            <v>-13.769291710000001</v>
          </cell>
          <cell r="AA216">
            <v>-1.5748201699999995</v>
          </cell>
          <cell r="AB216">
            <v>-1.6889127199999996</v>
          </cell>
          <cell r="AC216">
            <v>-1.7516441700000005</v>
          </cell>
          <cell r="AD216">
            <v>-3.1432542600000009</v>
          </cell>
          <cell r="AE216">
            <v>-8.1586313199999996</v>
          </cell>
          <cell r="AF216">
            <v>-3.8170000000000011</v>
          </cell>
          <cell r="AG216">
            <v>-5.4359999999999999</v>
          </cell>
          <cell r="AH216">
            <v>-22.207000000000004</v>
          </cell>
          <cell r="AI216">
            <v>-16.910000000000004</v>
          </cell>
          <cell r="AJ216">
            <v>-48.370000000000005</v>
          </cell>
          <cell r="AK216">
            <v>-47.592999999999996</v>
          </cell>
          <cell r="AL216">
            <v>-7.0739999999999981</v>
          </cell>
          <cell r="AM216">
            <v>-4.277000000000001</v>
          </cell>
          <cell r="AN216">
            <v>-4.9560000000000013</v>
          </cell>
          <cell r="AO216">
            <v>-63.899999999999991</v>
          </cell>
          <cell r="AP216">
            <v>-8.1120000000000001</v>
          </cell>
          <cell r="AQ216">
            <v>-8.234</v>
          </cell>
          <cell r="AR216">
            <v>-7.6270000000000016</v>
          </cell>
          <cell r="AS216">
            <v>-7.416999999999998</v>
          </cell>
          <cell r="AT216">
            <v>-31.389999999999993</v>
          </cell>
          <cell r="AU216">
            <v>-9.9340000000000046</v>
          </cell>
          <cell r="AV216">
            <v>-8.6829999999999981</v>
          </cell>
          <cell r="AW216">
            <v>-11.053999999999993</v>
          </cell>
          <cell r="AX216">
            <v>-10.754999999999992</v>
          </cell>
          <cell r="AY216">
            <v>-40.425999999999981</v>
          </cell>
          <cell r="AZ216">
            <v>-15.790000000000008</v>
          </cell>
          <cell r="BA216">
            <v>-16.631999999999991</v>
          </cell>
          <cell r="BB216">
            <v>-14.311000000000007</v>
          </cell>
          <cell r="BC216">
            <v>-18.165999999999993</v>
          </cell>
          <cell r="BD216">
            <v>-64.899000000000001</v>
          </cell>
          <cell r="BE216">
            <v>-23.262000000000008</v>
          </cell>
          <cell r="BF216">
            <v>-23.261999999999997</v>
          </cell>
          <cell r="BG216">
            <v>-20.149000000000008</v>
          </cell>
          <cell r="BH216">
            <v>-18.843000000000011</v>
          </cell>
          <cell r="BI216">
            <v>-85.51600000000002</v>
          </cell>
          <cell r="BJ216">
            <v>-18.242999999999995</v>
          </cell>
          <cell r="BK216">
            <v>-17.587999999999994</v>
          </cell>
          <cell r="BL216">
            <v>-17.953804696562472</v>
          </cell>
          <cell r="BM216">
            <v>-14.499899780963032</v>
          </cell>
          <cell r="BN216">
            <v>-68.284704477525494</v>
          </cell>
          <cell r="BO216">
            <v>-13.046446966292105</v>
          </cell>
          <cell r="BP216">
            <v>-13.12477989459676</v>
          </cell>
          <cell r="BQ216">
            <v>-13.940605134325128</v>
          </cell>
          <cell r="BR216">
            <v>-10.717200337419476</v>
          </cell>
          <cell r="BS216">
            <v>-50.829032332633467</v>
          </cell>
          <cell r="BT216">
            <v>-10.784137581207622</v>
          </cell>
          <cell r="BU216">
            <v>-10.275385361711725</v>
          </cell>
          <cell r="BV216">
            <v>-11.327196795568991</v>
          </cell>
          <cell r="BW216">
            <v>-6.7262485272448158</v>
          </cell>
          <cell r="BX216">
            <v>-39.112968265733159</v>
          </cell>
        </row>
        <row r="217">
          <cell r="B217" t="str">
            <v>EPS (pre-exceptionals, basic)</v>
          </cell>
          <cell r="C217" t="str">
            <v>EPS</v>
          </cell>
          <cell r="D217" t="str">
            <v>USD</v>
          </cell>
          <cell r="Q217">
            <v>-0.20836761124416744</v>
          </cell>
          <cell r="R217">
            <v>-0.22839519987276782</v>
          </cell>
          <cell r="S217">
            <v>-0.28195248839916071</v>
          </cell>
          <cell r="T217">
            <v>3.1582643594582398E-2</v>
          </cell>
          <cell r="U217">
            <v>-0.68713265592151362</v>
          </cell>
          <cell r="V217">
            <v>-0.44666088143354749</v>
          </cell>
          <cell r="W217">
            <v>-0.49581517868827513</v>
          </cell>
          <cell r="X217">
            <v>-0.40366104288865512</v>
          </cell>
          <cell r="Y217">
            <v>-0.26560396888650584</v>
          </cell>
          <cell r="Z217">
            <v>-1.6117410718969836</v>
          </cell>
          <cell r="AA217">
            <v>-0.17843657375693864</v>
          </cell>
          <cell r="AB217">
            <v>-0.18876797685130497</v>
          </cell>
          <cell r="AC217">
            <v>-0.19985846344632108</v>
          </cell>
          <cell r="AD217">
            <v>-0.35590257706389516</v>
          </cell>
          <cell r="AE217">
            <v>-0.9229655911184601</v>
          </cell>
          <cell r="AF217">
            <v>-0.28219563687543991</v>
          </cell>
          <cell r="AG217">
            <v>-0.24409356725146203</v>
          </cell>
          <cell r="AH217">
            <v>-0.25185026279094724</v>
          </cell>
          <cell r="AI217">
            <v>-0.3242022299115726</v>
          </cell>
          <cell r="AJ217">
            <v>-1.1094938083858357</v>
          </cell>
          <cell r="AK217">
            <v>-0.25752438940012462</v>
          </cell>
          <cell r="AL217">
            <v>-7.1244635193132982E-2</v>
          </cell>
          <cell r="AM217">
            <v>-5.5479195301761867E-2</v>
          </cell>
          <cell r="AN217">
            <v>-6.2678766178982256E-2</v>
          </cell>
          <cell r="AO217">
            <v>-0.32229308959421454</v>
          </cell>
          <cell r="AP217">
            <v>-9.9789405475457615E-2</v>
          </cell>
          <cell r="AQ217">
            <v>-9.3603681450073334E-2</v>
          </cell>
          <cell r="AR217">
            <v>-7.114805733309415E-2</v>
          </cell>
          <cell r="AS217">
            <v>-5.676821296993223E-2</v>
          </cell>
          <cell r="AT217">
            <v>-0.32074716210534748</v>
          </cell>
          <cell r="AU217">
            <v>-0.10484664750580742</v>
          </cell>
          <cell r="AV217">
            <v>-6.9008660293628857E-2</v>
          </cell>
          <cell r="AW217">
            <v>-3.7346732888405898E-2</v>
          </cell>
          <cell r="AX217">
            <v>-3.2710549008335574E-2</v>
          </cell>
          <cell r="AY217">
            <v>-0.24286269933877819</v>
          </cell>
          <cell r="AZ217">
            <v>-9.5891969806167821E-2</v>
          </cell>
          <cell r="BA217">
            <v>-0.11015658777750609</v>
          </cell>
          <cell r="BB217">
            <v>-4.1313341195410185E-2</v>
          </cell>
          <cell r="BC217">
            <v>-7.1990309355199206E-2</v>
          </cell>
          <cell r="BD217">
            <v>-0.31897992525961982</v>
          </cell>
          <cell r="BE217">
            <v>-0.18134234167347257</v>
          </cell>
          <cell r="BF217">
            <v>-0.16072387797062249</v>
          </cell>
          <cell r="BG217">
            <v>-5.8127534095097834E-2</v>
          </cell>
          <cell r="BH217">
            <v>-2.2456050301552864E-2</v>
          </cell>
          <cell r="BI217">
            <v>-0.42138881453243215</v>
          </cell>
          <cell r="BJ217">
            <v>-4.5597971802212919E-3</v>
          </cell>
          <cell r="BK217">
            <v>-1.320597706139777E-3</v>
          </cell>
          <cell r="BL217">
            <v>-1.9958427482525114E-2</v>
          </cell>
          <cell r="BM217">
            <v>3.3821748404089573E-2</v>
          </cell>
          <cell r="BN217">
            <v>1.0747674941973954E-2</v>
          </cell>
          <cell r="BO217">
            <v>6.271948669779133E-2</v>
          </cell>
          <cell r="BP217">
            <v>5.4996724628678176E-2</v>
          </cell>
          <cell r="BQ217">
            <v>8.824859044257749E-2</v>
          </cell>
          <cell r="BR217">
            <v>0.13344094708030715</v>
          </cell>
          <cell r="BS217">
            <v>0.34032408777745632</v>
          </cell>
          <cell r="BT217">
            <v>0.14080290483841884</v>
          </cell>
          <cell r="BU217">
            <v>0.1372401075570642</v>
          </cell>
          <cell r="BV217">
            <v>0.17443550128645025</v>
          </cell>
          <cell r="BW217">
            <v>0.23629625072352223</v>
          </cell>
          <cell r="BX217">
            <v>0.68998582504311023</v>
          </cell>
        </row>
        <row r="218">
          <cell r="B218" t="str">
            <v>EPS (pre-exceptionals, diluted)</v>
          </cell>
          <cell r="C218" t="str">
            <v>EPS_FUL_DIL</v>
          </cell>
          <cell r="D218" t="str">
            <v>USD</v>
          </cell>
          <cell r="Q218">
            <v>-0.20836761124416744</v>
          </cell>
          <cell r="R218">
            <v>-0.22839519987276782</v>
          </cell>
          <cell r="S218">
            <v>-0.28195248839916071</v>
          </cell>
          <cell r="T218">
            <v>3.1582643594582398E-2</v>
          </cell>
          <cell r="U218">
            <v>-0.68713265592151362</v>
          </cell>
          <cell r="V218">
            <v>-0.44666088143354749</v>
          </cell>
          <cell r="W218">
            <v>-0.49581517868827513</v>
          </cell>
          <cell r="X218">
            <v>-0.40366104288865512</v>
          </cell>
          <cell r="Y218">
            <v>-0.26560396888650584</v>
          </cell>
          <cell r="Z218">
            <v>-1.6117410718969836</v>
          </cell>
          <cell r="AA218">
            <v>-0.17843657375693864</v>
          </cell>
          <cell r="AB218">
            <v>-0.18876797685130497</v>
          </cell>
          <cell r="AC218">
            <v>-0.19985846344632108</v>
          </cell>
          <cell r="AD218">
            <v>-0.35590257706389516</v>
          </cell>
          <cell r="AE218">
            <v>-0.9229655911184601</v>
          </cell>
          <cell r="AF218">
            <v>-0.28219563687543991</v>
          </cell>
          <cell r="AG218">
            <v>-0.24409356725146203</v>
          </cell>
          <cell r="AH218">
            <v>-0.25185026279094724</v>
          </cell>
          <cell r="AI218">
            <v>-0.3242022299115726</v>
          </cell>
          <cell r="AJ218">
            <v>-1.1094938083858357</v>
          </cell>
          <cell r="AK218">
            <v>-0.25752438940012462</v>
          </cell>
          <cell r="AL218">
            <v>-7.1244635193132982E-2</v>
          </cell>
          <cell r="AM218">
            <v>-5.5479195301761867E-2</v>
          </cell>
          <cell r="AN218">
            <v>-6.2678766178982256E-2</v>
          </cell>
          <cell r="AO218">
            <v>-0.32229308959421454</v>
          </cell>
          <cell r="AP218">
            <v>-9.9789405475457615E-2</v>
          </cell>
          <cell r="AQ218">
            <v>-9.3603681450073334E-2</v>
          </cell>
          <cell r="AR218">
            <v>-7.114805733309415E-2</v>
          </cell>
          <cell r="AS218">
            <v>-5.676821296993223E-2</v>
          </cell>
          <cell r="AT218">
            <v>-0.32074716210534748</v>
          </cell>
          <cell r="AU218">
            <v>-0.10484664750580742</v>
          </cell>
          <cell r="AV218">
            <v>-6.9008660293628857E-2</v>
          </cell>
          <cell r="AW218">
            <v>-3.7346732888405898E-2</v>
          </cell>
          <cell r="AX218">
            <v>-3.2710549008335574E-2</v>
          </cell>
          <cell r="AY218">
            <v>-0.24286269933877819</v>
          </cell>
          <cell r="AZ218">
            <v>-9.5891969806167821E-2</v>
          </cell>
          <cell r="BA218">
            <v>-0.11015658777750609</v>
          </cell>
          <cell r="BB218">
            <v>-4.1313341195410185E-2</v>
          </cell>
          <cell r="BC218">
            <v>-7.1990309355199206E-2</v>
          </cell>
          <cell r="BD218">
            <v>-0.31897992525961982</v>
          </cell>
          <cell r="BE218">
            <v>-0.18134234167347257</v>
          </cell>
          <cell r="BF218">
            <v>-0.16072387797062249</v>
          </cell>
          <cell r="BG218">
            <v>-5.8127534095097834E-2</v>
          </cell>
          <cell r="BH218">
            <v>-2.2456050301552864E-2</v>
          </cell>
          <cell r="BI218">
            <v>-0.42138881453243215</v>
          </cell>
          <cell r="BJ218">
            <v>-4.5597971802212919E-3</v>
          </cell>
          <cell r="BK218">
            <v>-1.320597706139777E-3</v>
          </cell>
          <cell r="BL218">
            <v>-1.9958427482525114E-2</v>
          </cell>
          <cell r="BM218">
            <v>3.382174840408958E-2</v>
          </cell>
          <cell r="BN218">
            <v>1.0747674941973956E-2</v>
          </cell>
          <cell r="BO218">
            <v>6.2719486697791343E-2</v>
          </cell>
          <cell r="BP218">
            <v>5.4996724628678183E-2</v>
          </cell>
          <cell r="BQ218">
            <v>8.8248590442577518E-2</v>
          </cell>
          <cell r="BR218">
            <v>0.13344094708030721</v>
          </cell>
          <cell r="BS218">
            <v>0.34032408777745643</v>
          </cell>
          <cell r="BT218">
            <v>0.1408029048384189</v>
          </cell>
          <cell r="BU218">
            <v>0.13724010755706426</v>
          </cell>
          <cell r="BV218">
            <v>0.17443550128645033</v>
          </cell>
          <cell r="BW218">
            <v>0.23629625072352237</v>
          </cell>
          <cell r="BX218">
            <v>0.68998582504311035</v>
          </cell>
        </row>
        <row r="219">
          <cell r="B219" t="str">
            <v>EPS (post-exceptionals, basic)</v>
          </cell>
          <cell r="C219" t="str">
            <v>EPS_POST_BASIC</v>
          </cell>
          <cell r="D219" t="str">
            <v>USD</v>
          </cell>
          <cell r="Q219">
            <v>-0.20920603918156525</v>
          </cell>
          <cell r="R219">
            <v>-0.22923362781016562</v>
          </cell>
          <cell r="S219">
            <v>-0.28279091633655851</v>
          </cell>
          <cell r="T219">
            <v>7.4062630760119586E-3</v>
          </cell>
          <cell r="U219">
            <v>-0.71382432025227738</v>
          </cell>
          <cell r="V219">
            <v>-0.45292441785896781</v>
          </cell>
          <cell r="W219">
            <v>-0.5021125448501923</v>
          </cell>
          <cell r="X219">
            <v>-0.41063383172852636</v>
          </cell>
          <cell r="Y219">
            <v>-0.27607139108753126</v>
          </cell>
          <cell r="Z219">
            <v>-1.6417421855252177</v>
          </cell>
          <cell r="AA219">
            <v>-0.18599505964332105</v>
          </cell>
          <cell r="AB219">
            <v>-0.1994700271642848</v>
          </cell>
          <cell r="AC219">
            <v>-0.20687896185189564</v>
          </cell>
          <cell r="AD219">
            <v>-0.3712358875634818</v>
          </cell>
          <cell r="AE219">
            <v>-0.96357993622298321</v>
          </cell>
          <cell r="AF219">
            <v>-0.44768942059582467</v>
          </cell>
          <cell r="AG219">
            <v>-0.63578947368421046</v>
          </cell>
          <cell r="AH219">
            <v>-2.3819585970181274</v>
          </cell>
          <cell r="AI219">
            <v>-1.6253364090734337</v>
          </cell>
          <cell r="AJ219">
            <v>-5.2541820551814045</v>
          </cell>
          <cell r="AK219">
            <v>-3.2929495606448489</v>
          </cell>
          <cell r="AL219">
            <v>-0.14810007327541083</v>
          </cell>
          <cell r="AM219">
            <v>-8.9070765129743032E-2</v>
          </cell>
          <cell r="AN219">
            <v>-0.10198160380270389</v>
          </cell>
          <cell r="AO219">
            <v>-1.6045600642828444</v>
          </cell>
          <cell r="AP219">
            <v>-0.16426372914304227</v>
          </cell>
          <cell r="AQ219">
            <v>-0.16546430078572433</v>
          </cell>
          <cell r="AR219">
            <v>-0.15204433546637963</v>
          </cell>
          <cell r="AS219">
            <v>-0.14691201521213798</v>
          </cell>
          <cell r="AT219">
            <v>-0.62844100983002649</v>
          </cell>
          <cell r="AU219">
            <v>-0.19555888027087689</v>
          </cell>
          <cell r="AV219">
            <v>-0.16974566496588661</v>
          </cell>
          <cell r="AW219">
            <v>-0.21445755083035842</v>
          </cell>
          <cell r="AX219">
            <v>-0.20609370508766869</v>
          </cell>
          <cell r="AY219">
            <v>-0.78619214313496655</v>
          </cell>
          <cell r="AZ219">
            <v>-0.29947274589386658</v>
          </cell>
          <cell r="BA219">
            <v>-0.31264920954189129</v>
          </cell>
          <cell r="BB219">
            <v>-0.26789090432601426</v>
          </cell>
          <cell r="BC219">
            <v>-0.33853894893775616</v>
          </cell>
          <cell r="BD219">
            <v>-1.2187376762877693</v>
          </cell>
          <cell r="BE219">
            <v>-0.4317692479025913</v>
          </cell>
          <cell r="BF219">
            <v>-0.43088150851130819</v>
          </cell>
          <cell r="BG219">
            <v>-0.37134168816807978</v>
          </cell>
          <cell r="BH219">
            <v>-0.34541988231196513</v>
          </cell>
          <cell r="BI219">
            <v>-1.5787034900357224</v>
          </cell>
          <cell r="BJ219">
            <v>-0.33273751983511768</v>
          </cell>
          <cell r="BK219">
            <v>-0.31817359528202893</v>
          </cell>
          <cell r="BL219">
            <v>-0.28242707919909132</v>
          </cell>
          <cell r="BM219">
            <v>-0.21932164738624008</v>
          </cell>
          <cell r="BN219">
            <v>-1.1390884566781023</v>
          </cell>
          <cell r="BO219">
            <v>-0.19586809399291449</v>
          </cell>
          <cell r="BP219">
            <v>-0.1955772873122629</v>
          </cell>
          <cell r="BQ219">
            <v>-0.20618779792198361</v>
          </cell>
          <cell r="BR219">
            <v>-0.15733220475489312</v>
          </cell>
          <cell r="BS219">
            <v>-0.75457176288258843</v>
          </cell>
          <cell r="BT219">
            <v>-0.15713634404647342</v>
          </cell>
          <cell r="BU219">
            <v>-0.14860871820930041</v>
          </cell>
          <cell r="BV219">
            <v>-0.16260113059519424</v>
          </cell>
          <cell r="BW219">
            <v>-9.5836064304562804E-2</v>
          </cell>
          <cell r="BX219">
            <v>-0.56354586020969499</v>
          </cell>
        </row>
        <row r="220">
          <cell r="B220" t="str">
            <v>EPS (post-exceptionals, diluted)</v>
          </cell>
          <cell r="C220" t="str">
            <v>FULLY_DIL_EPS</v>
          </cell>
          <cell r="D220" t="str">
            <v>USD</v>
          </cell>
          <cell r="Q220">
            <v>-0.20920603918156525</v>
          </cell>
          <cell r="R220">
            <v>-0.22923362781016562</v>
          </cell>
          <cell r="S220">
            <v>-0.28279091633655851</v>
          </cell>
          <cell r="T220">
            <v>7.4062630760119586E-3</v>
          </cell>
          <cell r="U220">
            <v>-0.71382432025227738</v>
          </cell>
          <cell r="V220">
            <v>-0.45292441785896781</v>
          </cell>
          <cell r="W220">
            <v>-0.5021125448501923</v>
          </cell>
          <cell r="X220">
            <v>-0.41063383172852636</v>
          </cell>
          <cell r="Y220">
            <v>-0.27607139108753126</v>
          </cell>
          <cell r="Z220">
            <v>-1.6417421855252177</v>
          </cell>
          <cell r="AA220">
            <v>-0.18599505964332105</v>
          </cell>
          <cell r="AB220">
            <v>-0.1994700271642848</v>
          </cell>
          <cell r="AC220">
            <v>-0.20687896185189564</v>
          </cell>
          <cell r="AD220">
            <v>-0.3712358875634818</v>
          </cell>
          <cell r="AE220">
            <v>-0.96357993622298321</v>
          </cell>
          <cell r="AF220">
            <v>-0.44768942059582467</v>
          </cell>
          <cell r="AG220">
            <v>-0.63578947368421046</v>
          </cell>
          <cell r="AH220">
            <v>-2.3819585970181274</v>
          </cell>
          <cell r="AI220">
            <v>-1.6253364090734337</v>
          </cell>
          <cell r="AJ220">
            <v>-5.2541820551814045</v>
          </cell>
          <cell r="AK220">
            <v>-3.2929495606448489</v>
          </cell>
          <cell r="AL220">
            <v>-0.14810007327541083</v>
          </cell>
          <cell r="AM220">
            <v>-8.9070765129743032E-2</v>
          </cell>
          <cell r="AN220">
            <v>-0.10198160380270389</v>
          </cell>
          <cell r="AO220">
            <v>-1.6045600642828444</v>
          </cell>
          <cell r="AP220">
            <v>-0.16426372914304227</v>
          </cell>
          <cell r="AQ220">
            <v>-0.16546430078572433</v>
          </cell>
          <cell r="AR220">
            <v>-0.15204433546637963</v>
          </cell>
          <cell r="AS220">
            <v>-0.14691201521213798</v>
          </cell>
          <cell r="AT220">
            <v>-0.62844100983002649</v>
          </cell>
          <cell r="AU220">
            <v>-0.19555888027087689</v>
          </cell>
          <cell r="AV220">
            <v>-0.16974566496588661</v>
          </cell>
          <cell r="AW220">
            <v>-0.21445755083035842</v>
          </cell>
          <cell r="AX220">
            <v>-0.20609370508766869</v>
          </cell>
          <cell r="AY220">
            <v>-0.78619214313496655</v>
          </cell>
          <cell r="AZ220">
            <v>-0.29947274589386658</v>
          </cell>
          <cell r="BA220">
            <v>-0.31264920954189129</v>
          </cell>
          <cell r="BB220">
            <v>-0.26789090432601426</v>
          </cell>
          <cell r="BC220">
            <v>-0.33853894893775616</v>
          </cell>
          <cell r="BD220">
            <v>-1.2187376762877693</v>
          </cell>
          <cell r="BE220">
            <v>-0.4317692479025913</v>
          </cell>
          <cell r="BF220">
            <v>-0.43088150851130819</v>
          </cell>
          <cell r="BG220">
            <v>-0.37134168816807978</v>
          </cell>
          <cell r="BH220">
            <v>-0.34541988231196513</v>
          </cell>
          <cell r="BI220">
            <v>-1.5787034900357224</v>
          </cell>
          <cell r="BJ220">
            <v>-0.33273751983511768</v>
          </cell>
          <cell r="BK220">
            <v>-0.31817359528202893</v>
          </cell>
          <cell r="BL220">
            <v>-0.28242707919909132</v>
          </cell>
          <cell r="BM220">
            <v>-0.21932164738624008</v>
          </cell>
          <cell r="BN220">
            <v>-1.1390884566781023</v>
          </cell>
          <cell r="BO220">
            <v>-0.19586809399291449</v>
          </cell>
          <cell r="BP220">
            <v>-0.1955772873122629</v>
          </cell>
          <cell r="BQ220">
            <v>-0.20618779792198361</v>
          </cell>
          <cell r="BR220">
            <v>-0.15733220475489312</v>
          </cell>
          <cell r="BS220">
            <v>-0.75457176288258843</v>
          </cell>
          <cell r="BT220">
            <v>-0.15713634404647342</v>
          </cell>
          <cell r="BU220">
            <v>-0.14860871820930041</v>
          </cell>
          <cell r="BV220">
            <v>-0.16260113059519424</v>
          </cell>
          <cell r="BW220">
            <v>-9.5836064304562804E-2</v>
          </cell>
          <cell r="BX220">
            <v>-0.56354586020969499</v>
          </cell>
        </row>
        <row r="221">
          <cell r="B221" t="str">
            <v>Common dividends paid</v>
          </cell>
          <cell r="C221" t="str">
            <v>COMMON_DIV_PAID</v>
          </cell>
          <cell r="D221" t="str">
            <v>USD</v>
          </cell>
          <cell r="U221">
            <v>0</v>
          </cell>
          <cell r="Z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</row>
        <row r="222">
          <cell r="B222" t="str">
            <v>DPS, dividend per share</v>
          </cell>
          <cell r="C222" t="str">
            <v>DPS</v>
          </cell>
          <cell r="D222" t="str">
            <v>USD</v>
          </cell>
          <cell r="U222">
            <v>0</v>
          </cell>
          <cell r="Z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</row>
        <row r="223">
          <cell r="B223" t="str">
            <v>Weighted average shares outstanding, basic</v>
          </cell>
          <cell r="C223" t="str">
            <v>SH</v>
          </cell>
          <cell r="Q223">
            <v>8.5619999999999994</v>
          </cell>
          <cell r="R223">
            <v>8.5619999999999994</v>
          </cell>
          <cell r="S223">
            <v>8.5619999999999994</v>
          </cell>
          <cell r="T223">
            <v>8.5619999999999994</v>
          </cell>
          <cell r="U223">
            <v>8.5619999999999994</v>
          </cell>
          <cell r="V223">
            <v>8.3870000000000005</v>
          </cell>
          <cell r="W223">
            <v>8.3870000000000005</v>
          </cell>
          <cell r="X223">
            <v>8.3870000000000005</v>
          </cell>
          <cell r="Y223">
            <v>8.3870000000000005</v>
          </cell>
          <cell r="Z223">
            <v>8.3870000000000005</v>
          </cell>
          <cell r="AA223">
            <v>8.4670000000000005</v>
          </cell>
          <cell r="AB223">
            <v>8.4670000000000005</v>
          </cell>
          <cell r="AC223">
            <v>8.4670000000000005</v>
          </cell>
          <cell r="AD223">
            <v>8.4670000000000005</v>
          </cell>
          <cell r="AE223">
            <v>8.4670000000000005</v>
          </cell>
          <cell r="AF223">
            <v>8.5259999999999998</v>
          </cell>
          <cell r="AG223">
            <v>8.5500000000000007</v>
          </cell>
          <cell r="AH223">
            <v>9.3230000000000004</v>
          </cell>
          <cell r="AI223">
            <v>10.404</v>
          </cell>
          <cell r="AJ223">
            <v>9.2059999999999995</v>
          </cell>
          <cell r="AK223">
            <v>14.452999999999999</v>
          </cell>
          <cell r="AL223">
            <v>47.765000000000001</v>
          </cell>
          <cell r="AM223">
            <v>48.018000000000001</v>
          </cell>
          <cell r="AN223">
            <v>48.597000000000001</v>
          </cell>
          <cell r="AO223">
            <v>39.823999999999998</v>
          </cell>
          <cell r="AP223">
            <v>49.384</v>
          </cell>
          <cell r="AQ223">
            <v>49.762999999999998</v>
          </cell>
          <cell r="AR223">
            <v>50.162999999999997</v>
          </cell>
          <cell r="AS223">
            <v>50.485999999999997</v>
          </cell>
          <cell r="AT223">
            <v>49.948999999999998</v>
          </cell>
          <cell r="AU223">
            <v>50.798000000000002</v>
          </cell>
          <cell r="AV223">
            <v>51.152999999999999</v>
          </cell>
          <cell r="AW223">
            <v>51.543999999999997</v>
          </cell>
          <cell r="AX223">
            <v>52.185000000000002</v>
          </cell>
          <cell r="AY223">
            <v>51.42</v>
          </cell>
          <cell r="AZ223">
            <v>52.725999999999999</v>
          </cell>
          <cell r="BA223">
            <v>53.197000000000003</v>
          </cell>
          <cell r="BB223">
            <v>53.420999999999999</v>
          </cell>
          <cell r="BC223">
            <v>53.66</v>
          </cell>
          <cell r="BD223">
            <v>53.250999999999998</v>
          </cell>
          <cell r="BE223">
            <v>53.875999999999998</v>
          </cell>
          <cell r="BF223">
            <v>53.987000000000002</v>
          </cell>
          <cell r="BG223">
            <v>54.26</v>
          </cell>
          <cell r="BH223">
            <v>54.551000000000002</v>
          </cell>
          <cell r="BI223">
            <v>54.168499999999995</v>
          </cell>
          <cell r="BJ223">
            <v>54.826999999999998</v>
          </cell>
          <cell r="BK223">
            <v>55.277999999999999</v>
          </cell>
          <cell r="BL223">
            <v>63.56969999999999</v>
          </cell>
          <cell r="BM223">
            <v>66.112488000000013</v>
          </cell>
          <cell r="BN223">
            <v>59.946796999999997</v>
          </cell>
          <cell r="BO223">
            <v>66.608331660000019</v>
          </cell>
          <cell r="BP223">
            <v>67.107894147450025</v>
          </cell>
          <cell r="BQ223">
            <v>67.611203353555922</v>
          </cell>
          <cell r="BR223">
            <v>68.118287378707592</v>
          </cell>
          <cell r="BS223">
            <v>67.361429134928386</v>
          </cell>
          <cell r="BT223">
            <v>68.629174534047891</v>
          </cell>
          <cell r="BU223">
            <v>69.143893343053264</v>
          </cell>
          <cell r="BV223">
            <v>69.662472543126171</v>
          </cell>
          <cell r="BW223">
            <v>70.184941087199633</v>
          </cell>
          <cell r="BX223">
            <v>69.405120376856729</v>
          </cell>
        </row>
        <row r="224">
          <cell r="B224" t="str">
            <v>Diluted average shares outstanding (mn)</v>
          </cell>
          <cell r="C224" t="str">
            <v>DILUTE_SHARES</v>
          </cell>
          <cell r="Q224">
            <v>8.5619999999999994</v>
          </cell>
          <cell r="R224">
            <v>8.5619999999999994</v>
          </cell>
          <cell r="S224">
            <v>8.5619999999999994</v>
          </cell>
          <cell r="T224">
            <v>8.5619999999999994</v>
          </cell>
          <cell r="U224">
            <v>8.5619999999999994</v>
          </cell>
          <cell r="V224">
            <v>8.3870000000000005</v>
          </cell>
          <cell r="W224">
            <v>8.3870000000000005</v>
          </cell>
          <cell r="X224">
            <v>8.3870000000000005</v>
          </cell>
          <cell r="Y224">
            <v>8.3870000000000005</v>
          </cell>
          <cell r="Z224">
            <v>8.3870000000000005</v>
          </cell>
          <cell r="AA224">
            <v>8.4670000000000005</v>
          </cell>
          <cell r="AB224">
            <v>8.4670000000000005</v>
          </cell>
          <cell r="AC224">
            <v>8.4670000000000005</v>
          </cell>
          <cell r="AD224">
            <v>8.4670000000000005</v>
          </cell>
          <cell r="AE224">
            <v>8.4670000000000005</v>
          </cell>
          <cell r="AF224">
            <v>8.5259999999999998</v>
          </cell>
          <cell r="AG224">
            <v>8.5500000000000007</v>
          </cell>
          <cell r="AH224">
            <v>9.3230000000000004</v>
          </cell>
          <cell r="AI224">
            <v>10.404</v>
          </cell>
          <cell r="AJ224">
            <v>9.2059999999999995</v>
          </cell>
          <cell r="AK224">
            <v>14.452999999999999</v>
          </cell>
          <cell r="AL224">
            <v>47.765000000000001</v>
          </cell>
          <cell r="AM224">
            <v>48.018000000000001</v>
          </cell>
          <cell r="AN224">
            <v>48.597000000000001</v>
          </cell>
          <cell r="AO224">
            <v>39.823999999999998</v>
          </cell>
          <cell r="AP224">
            <v>49.384</v>
          </cell>
          <cell r="AQ224">
            <v>49.762999999999998</v>
          </cell>
          <cell r="AR224">
            <v>50.162999999999997</v>
          </cell>
          <cell r="AS224">
            <v>50.485999999999997</v>
          </cell>
          <cell r="AT224">
            <v>49.948999999999998</v>
          </cell>
          <cell r="AU224">
            <v>50.798000000000002</v>
          </cell>
          <cell r="AV224">
            <v>51.152999999999999</v>
          </cell>
          <cell r="AW224">
            <v>51.543999999999997</v>
          </cell>
          <cell r="AX224">
            <v>52.185000000000002</v>
          </cell>
          <cell r="AY224">
            <v>51.42</v>
          </cell>
          <cell r="AZ224">
            <v>52.725999999999999</v>
          </cell>
          <cell r="BA224">
            <v>53.197000000000003</v>
          </cell>
          <cell r="BB224">
            <v>53.420999999999999</v>
          </cell>
          <cell r="BC224">
            <v>53.66</v>
          </cell>
          <cell r="BD224">
            <v>53.250999999999998</v>
          </cell>
          <cell r="BE224">
            <v>53.875999999999998</v>
          </cell>
          <cell r="BF224">
            <v>53.987000000000002</v>
          </cell>
          <cell r="BG224">
            <v>54.26</v>
          </cell>
          <cell r="BH224">
            <v>54.551000000000002</v>
          </cell>
          <cell r="BI224">
            <v>54.168499999999995</v>
          </cell>
          <cell r="BJ224">
            <v>54.826999999999998</v>
          </cell>
          <cell r="BK224">
            <v>55.277999999999999</v>
          </cell>
          <cell r="BL224">
            <v>63.56969999999999</v>
          </cell>
          <cell r="BM224">
            <v>66.112487999999999</v>
          </cell>
          <cell r="BN224">
            <v>59.946796999999989</v>
          </cell>
          <cell r="BO224">
            <v>66.608331660000005</v>
          </cell>
          <cell r="BP224">
            <v>67.107894147450011</v>
          </cell>
          <cell r="BQ224">
            <v>67.611203353555894</v>
          </cell>
          <cell r="BR224">
            <v>68.118287378707564</v>
          </cell>
          <cell r="BS224">
            <v>67.361429134928372</v>
          </cell>
          <cell r="BT224">
            <v>68.629174534047877</v>
          </cell>
          <cell r="BU224">
            <v>69.143893343053236</v>
          </cell>
          <cell r="BV224">
            <v>69.662472543126142</v>
          </cell>
          <cell r="BW224">
            <v>70.18494108719959</v>
          </cell>
          <cell r="BX224">
            <v>69.405120376856715</v>
          </cell>
        </row>
        <row r="225">
          <cell r="B225" t="str">
            <v>Period-end shares outstanding</v>
          </cell>
          <cell r="C225" t="str">
            <v>NON_OP_ADD</v>
          </cell>
          <cell r="Q225">
            <v>8.5619999999999994</v>
          </cell>
          <cell r="R225">
            <v>8.5619999999999994</v>
          </cell>
          <cell r="S225">
            <v>8.5619999999999994</v>
          </cell>
          <cell r="T225">
            <v>8.5619999999999994</v>
          </cell>
          <cell r="U225">
            <v>8.5619999999999994</v>
          </cell>
          <cell r="V225">
            <v>8.3870000000000005</v>
          </cell>
          <cell r="W225">
            <v>8.3870000000000005</v>
          </cell>
          <cell r="X225">
            <v>8.3870000000000005</v>
          </cell>
          <cell r="Y225">
            <v>8.3870000000000005</v>
          </cell>
          <cell r="Z225">
            <v>8.3870000000000005</v>
          </cell>
          <cell r="AA225">
            <v>8.4670000000000005</v>
          </cell>
          <cell r="AB225">
            <v>8.4670000000000005</v>
          </cell>
          <cell r="AC225">
            <v>8.4670000000000005</v>
          </cell>
          <cell r="AD225">
            <v>8.4670000000000005</v>
          </cell>
          <cell r="AE225">
            <v>8.4670000000000005</v>
          </cell>
          <cell r="AF225">
            <v>8.5259999999999998</v>
          </cell>
          <cell r="AG225">
            <v>8.5500000000000007</v>
          </cell>
          <cell r="AH225">
            <v>9.3230000000000004</v>
          </cell>
          <cell r="AI225">
            <v>10.404</v>
          </cell>
          <cell r="AJ225">
            <v>9.2059999999999995</v>
          </cell>
          <cell r="AK225">
            <v>14.452999999999999</v>
          </cell>
          <cell r="AL225">
            <v>47.765000000000001</v>
          </cell>
          <cell r="AM225">
            <v>48.018000000000001</v>
          </cell>
          <cell r="AN225">
            <v>48.597000000000001</v>
          </cell>
          <cell r="AO225">
            <v>39.823999999999998</v>
          </cell>
          <cell r="AP225">
            <v>49.384</v>
          </cell>
          <cell r="AQ225">
            <v>49.762999999999998</v>
          </cell>
          <cell r="AR225">
            <v>50.162999999999997</v>
          </cell>
          <cell r="AS225">
            <v>50.485999999999997</v>
          </cell>
          <cell r="AT225">
            <v>49.948999999999998</v>
          </cell>
          <cell r="AU225">
            <v>50.798000000000002</v>
          </cell>
          <cell r="AV225">
            <v>51.152999999999999</v>
          </cell>
          <cell r="AW225">
            <v>51.543999999999997</v>
          </cell>
          <cell r="AX225">
            <v>52.185000000000002</v>
          </cell>
          <cell r="AY225">
            <v>51.42</v>
          </cell>
          <cell r="AZ225">
            <v>52.725999999999999</v>
          </cell>
          <cell r="BA225">
            <v>53.197000000000003</v>
          </cell>
          <cell r="BB225">
            <v>53.420999999999999</v>
          </cell>
          <cell r="BC225">
            <v>53.66</v>
          </cell>
          <cell r="BD225">
            <v>53.250999999999998</v>
          </cell>
          <cell r="BE225">
            <v>53.875999999999998</v>
          </cell>
          <cell r="BF225">
            <v>53.987000000000002</v>
          </cell>
          <cell r="BG225">
            <v>54.26</v>
          </cell>
          <cell r="BH225">
            <v>54.551000000000002</v>
          </cell>
          <cell r="BI225">
            <v>54.168499999999995</v>
          </cell>
          <cell r="BJ225">
            <v>54.826999999999998</v>
          </cell>
          <cell r="BK225">
            <v>55.277999999999999</v>
          </cell>
          <cell r="BL225">
            <v>63.56969999999999</v>
          </cell>
          <cell r="BM225">
            <v>66.112487999999999</v>
          </cell>
          <cell r="BN225">
            <v>59.946796999999989</v>
          </cell>
          <cell r="BO225">
            <v>66.608331660000005</v>
          </cell>
          <cell r="BP225">
            <v>67.107894147450011</v>
          </cell>
          <cell r="BQ225">
            <v>67.611203353555894</v>
          </cell>
          <cell r="BR225">
            <v>68.118287378707564</v>
          </cell>
          <cell r="BS225">
            <v>67.361429134928372</v>
          </cell>
          <cell r="BT225">
            <v>68.629174534047877</v>
          </cell>
          <cell r="BU225">
            <v>69.143893343053236</v>
          </cell>
          <cell r="BV225">
            <v>69.662472543126142</v>
          </cell>
          <cell r="BW225">
            <v>70.18494108719959</v>
          </cell>
          <cell r="BX225">
            <v>69.405120376856715</v>
          </cell>
        </row>
        <row r="226">
          <cell r="A226" t="str">
            <v>Additional Income Statement Items</v>
          </cell>
        </row>
        <row r="227">
          <cell r="B227" t="str">
            <v>Marginal tax rate</v>
          </cell>
          <cell r="C227" t="str">
            <v>MARGIN_TAX_RATE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0.51200923416237631</v>
          </cell>
          <cell r="BO227">
            <v>0.15</v>
          </cell>
          <cell r="BP227">
            <v>0.15</v>
          </cell>
          <cell r="BQ227">
            <v>0.15</v>
          </cell>
          <cell r="BR227">
            <v>0.15</v>
          </cell>
          <cell r="BS227">
            <v>0.15000000000000008</v>
          </cell>
          <cell r="BT227">
            <v>0.2</v>
          </cell>
          <cell r="BU227">
            <v>0.2</v>
          </cell>
          <cell r="BV227">
            <v>0.2</v>
          </cell>
          <cell r="BW227">
            <v>0.2</v>
          </cell>
          <cell r="BX227">
            <v>0.20000000000000023</v>
          </cell>
        </row>
        <row r="228">
          <cell r="A228" t="str">
            <v>ESO</v>
          </cell>
        </row>
        <row r="229">
          <cell r="B229" t="str">
            <v>Fair value of grant</v>
          </cell>
          <cell r="C229" t="str">
            <v>FV_GRANT</v>
          </cell>
          <cell r="D229" t="str">
            <v>USD</v>
          </cell>
        </row>
        <row r="230">
          <cell r="B230" t="str">
            <v>ESO expense (post-tax)</v>
          </cell>
          <cell r="C230" t="str">
            <v>ESO_POST_TAX</v>
          </cell>
          <cell r="D230" t="str">
            <v>USD</v>
          </cell>
        </row>
        <row r="231">
          <cell r="B231" t="str">
            <v>EPS (excl. ESO expense, basic)</v>
          </cell>
          <cell r="C231" t="str">
            <v>EPS_EX_ESO_B</v>
          </cell>
          <cell r="D231" t="str">
            <v>USD</v>
          </cell>
        </row>
        <row r="232">
          <cell r="B232" t="str">
            <v>EPS (excl. ESO expense, diluted)</v>
          </cell>
          <cell r="C232" t="str">
            <v>EPS_EX_ESO_D</v>
          </cell>
          <cell r="D232" t="str">
            <v>USD</v>
          </cell>
        </row>
        <row r="233">
          <cell r="B233" t="str">
            <v>Year that ESO expense takes effect</v>
          </cell>
          <cell r="C233" t="str">
            <v>ESO_YEAR</v>
          </cell>
        </row>
        <row r="234">
          <cell r="A234" t="str">
            <v>Balance Sheet</v>
          </cell>
        </row>
        <row r="235">
          <cell r="B235" t="str">
            <v>BVPS, book value per share</v>
          </cell>
          <cell r="C235" t="str">
            <v>BVPS</v>
          </cell>
          <cell r="D235" t="str">
            <v>USD</v>
          </cell>
          <cell r="U235">
            <v>-0.18701145526746055</v>
          </cell>
          <cell r="Z235">
            <v>-1.3640157386431386</v>
          </cell>
          <cell r="AE235">
            <v>-1.3610487776071809</v>
          </cell>
          <cell r="AF235">
            <v>-1.7871386347642497</v>
          </cell>
          <cell r="AG235">
            <v>-2.4005847953216377</v>
          </cell>
          <cell r="AH235">
            <v>-1.2959347849404705</v>
          </cell>
          <cell r="AI235">
            <v>-5.3000768935025002</v>
          </cell>
          <cell r="AJ235">
            <v>-5.9897892678687823</v>
          </cell>
          <cell r="AK235">
            <v>4.8913028437002701</v>
          </cell>
          <cell r="AL235">
            <v>1.4143410446980003</v>
          </cell>
          <cell r="AM235">
            <v>1.3507642967220623</v>
          </cell>
          <cell r="AN235">
            <v>1.2852645225013886</v>
          </cell>
          <cell r="AO235">
            <v>1.5684009642426675</v>
          </cell>
          <cell r="AP235">
            <v>1.1621577838976187</v>
          </cell>
          <cell r="AQ235">
            <v>1.0594015634105658</v>
          </cell>
          <cell r="AR235">
            <v>0.98189900922991058</v>
          </cell>
          <cell r="AS235">
            <v>0.92397892485045352</v>
          </cell>
          <cell r="AT235">
            <v>0.93391259084265943</v>
          </cell>
          <cell r="AU235">
            <v>0.85373439899208636</v>
          </cell>
          <cell r="AV235">
            <v>1.0350712568177816</v>
          </cell>
          <cell r="AW235">
            <v>1.0225826478348596</v>
          </cell>
          <cell r="AX235">
            <v>1.0136054421768705</v>
          </cell>
          <cell r="AY235">
            <v>1.0286853364449629</v>
          </cell>
          <cell r="AZ235">
            <v>0.96373705572203461</v>
          </cell>
          <cell r="BA235">
            <v>0.82961445194277839</v>
          </cell>
          <cell r="BB235">
            <v>0.77585593680387832</v>
          </cell>
          <cell r="BC235">
            <v>0.66161013790533019</v>
          </cell>
          <cell r="BD235">
            <v>0.66669170532008826</v>
          </cell>
          <cell r="BE235">
            <v>0.41706882470859025</v>
          </cell>
          <cell r="BF235">
            <v>0.22494304184340683</v>
          </cell>
          <cell r="BG235">
            <v>0.18626981201621859</v>
          </cell>
          <cell r="BH235">
            <v>0.14338875547652635</v>
          </cell>
          <cell r="BI235">
            <v>0.14440126641867487</v>
          </cell>
          <cell r="BJ235">
            <v>0.13290896820909359</v>
          </cell>
          <cell r="BK235">
            <v>0.26068236911610265</v>
          </cell>
          <cell r="BL235">
            <v>0.1734348086032185</v>
          </cell>
          <cell r="BM235">
            <v>0.17366142215020614</v>
          </cell>
          <cell r="BN235">
            <v>0.191522971410273</v>
          </cell>
          <cell r="BO235">
            <v>0.21713791201537394</v>
          </cell>
          <cell r="BP235">
            <v>0.2527016180400003</v>
          </cell>
          <cell r="BQ235">
            <v>0.32403767410897855</v>
          </cell>
          <cell r="BR235">
            <v>0.44277979556377628</v>
          </cell>
          <cell r="BS235">
            <v>0.44775477223447674</v>
          </cell>
          <cell r="BT235">
            <v>0.57214194101628468</v>
          </cell>
          <cell r="BU235">
            <v>0.69703892556279501</v>
          </cell>
          <cell r="BV235">
            <v>0.85946530176335201</v>
          </cell>
          <cell r="BW235">
            <v>1.0837886830133514</v>
          </cell>
          <cell r="BX235">
            <v>1.0959658949547755</v>
          </cell>
        </row>
        <row r="236">
          <cell r="A236" t="str">
            <v>Additional Balance Sheet Items</v>
          </cell>
        </row>
        <row r="237">
          <cell r="B237" t="str">
            <v>Total repurchase authorization</v>
          </cell>
          <cell r="C237" t="str">
            <v>REPUR_TOT_AUTH</v>
          </cell>
          <cell r="D237" t="str">
            <v>USD</v>
          </cell>
        </row>
        <row r="238">
          <cell r="B238" t="str">
            <v>Remaining repurchase authorization</v>
          </cell>
          <cell r="C238" t="str">
            <v>REPUR_REMAINING</v>
          </cell>
          <cell r="D238" t="str">
            <v>USD</v>
          </cell>
        </row>
        <row r="239">
          <cell r="B239" t="str">
            <v>Suspended repurchase authorization</v>
          </cell>
          <cell r="C239" t="str">
            <v>REPUR_SUSPENDED</v>
          </cell>
          <cell r="D239" t="str">
            <v>USD</v>
          </cell>
        </row>
        <row r="240">
          <cell r="B240" t="str">
            <v>Shares repurchased during period</v>
          </cell>
          <cell r="C240" t="str">
            <v>REPUR_ACTUAL</v>
          </cell>
          <cell r="D240" t="str">
            <v>USD</v>
          </cell>
        </row>
        <row r="241">
          <cell r="A241" t="str">
            <v>Cash Flow Statement</v>
          </cell>
        </row>
        <row r="242">
          <cell r="B242" t="str">
            <v>Net income (pre-preferred dividends)</v>
          </cell>
          <cell r="C242" t="str">
            <v>CF_NI_PRE_PREF</v>
          </cell>
          <cell r="D242" t="str">
            <v>USD</v>
          </cell>
          <cell r="AF242">
            <v>-3.8170000000000011</v>
          </cell>
          <cell r="AG242">
            <v>-5.4359999999999999</v>
          </cell>
          <cell r="AH242">
            <v>-22.207000000000004</v>
          </cell>
          <cell r="AI242">
            <v>-16.910000000000004</v>
          </cell>
          <cell r="AJ242">
            <v>-48.370000000000005</v>
          </cell>
          <cell r="AK242">
            <v>-47.592999999999996</v>
          </cell>
          <cell r="AL242">
            <v>-7.0739999999999981</v>
          </cell>
          <cell r="AM242">
            <v>-4.277000000000001</v>
          </cell>
          <cell r="AN242">
            <v>-4.9560000000000013</v>
          </cell>
          <cell r="AO242">
            <v>-63.9</v>
          </cell>
          <cell r="AP242">
            <v>-8.1120000000000001</v>
          </cell>
          <cell r="AQ242">
            <v>-8.234</v>
          </cell>
          <cell r="AR242">
            <v>-7.6270000000000016</v>
          </cell>
          <cell r="AS242">
            <v>-7.416999999999998</v>
          </cell>
          <cell r="AT242">
            <v>-31.39</v>
          </cell>
          <cell r="AU242">
            <v>-9.9340000000000046</v>
          </cell>
          <cell r="AV242">
            <v>-8.6829999999999981</v>
          </cell>
          <cell r="AW242">
            <v>-11.053999999999993</v>
          </cell>
          <cell r="AX242">
            <v>-10.754999999999992</v>
          </cell>
          <cell r="AY242">
            <v>-40.425999999999988</v>
          </cell>
          <cell r="AZ242">
            <v>-15.790000000000008</v>
          </cell>
          <cell r="BA242">
            <v>-16.631999999999991</v>
          </cell>
          <cell r="BB242">
            <v>-14.311000000000007</v>
          </cell>
          <cell r="BC242">
            <v>-18.165999999999993</v>
          </cell>
          <cell r="BD242">
            <v>-64.899000000000001</v>
          </cell>
          <cell r="BE242">
            <v>-23.262000000000008</v>
          </cell>
          <cell r="BF242">
            <v>-23.261999999999997</v>
          </cell>
          <cell r="BG242">
            <v>-20.149000000000008</v>
          </cell>
          <cell r="BH242">
            <v>-18.843000000000011</v>
          </cell>
          <cell r="BI242">
            <v>-85.51600000000002</v>
          </cell>
          <cell r="BJ242">
            <v>-18.242999999999995</v>
          </cell>
          <cell r="BK242">
            <v>-17.587999999999994</v>
          </cell>
          <cell r="BL242">
            <v>-17.953804696562472</v>
          </cell>
          <cell r="BM242">
            <v>-14.499899780963032</v>
          </cell>
          <cell r="BN242">
            <v>-68.284704477525494</v>
          </cell>
          <cell r="BO242">
            <v>-13.046446966292105</v>
          </cell>
          <cell r="BP242">
            <v>-13.12477989459676</v>
          </cell>
          <cell r="BQ242">
            <v>-13.940605134325128</v>
          </cell>
          <cell r="BR242">
            <v>-10.717200337419476</v>
          </cell>
          <cell r="BS242">
            <v>-50.829032332633467</v>
          </cell>
          <cell r="BT242">
            <v>-10.784137581207622</v>
          </cell>
          <cell r="BU242">
            <v>-10.275385361711725</v>
          </cell>
          <cell r="BV242">
            <v>-11.327196795568991</v>
          </cell>
          <cell r="BW242">
            <v>-6.7262485272448158</v>
          </cell>
          <cell r="BX242">
            <v>-39.112968265733151</v>
          </cell>
        </row>
        <row r="243">
          <cell r="A243" t="str">
            <v>Other Items</v>
          </cell>
        </row>
        <row r="244">
          <cell r="B244" t="str">
            <v>Beta</v>
          </cell>
          <cell r="C244" t="str">
            <v>BETA_ANALYST</v>
          </cell>
          <cell r="E244">
            <v>1.304</v>
          </cell>
        </row>
        <row r="245">
          <cell r="B245" t="str">
            <v>Market equity risk premium</v>
          </cell>
          <cell r="C245" t="str">
            <v>MKT_EQ_RISK_PREM</v>
          </cell>
          <cell r="E245">
            <v>6.2E-2</v>
          </cell>
        </row>
        <row r="246">
          <cell r="B246" t="str">
            <v>Risk-free rate</v>
          </cell>
          <cell r="C246" t="str">
            <v>RISK_FR_RATE</v>
          </cell>
          <cell r="E246">
            <v>2.5000000000000001E-2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_QP_SFSF"/>
      <sheetName val="CF"/>
      <sheetName val="DCF"/>
      <sheetName val="Business Analysis"/>
      <sheetName val="Variation Tables"/>
      <sheetName val="ZEN_Exchange_Sheet"/>
      <sheetName val="Sheet6"/>
      <sheetName val="Sheet4 (2)"/>
      <sheetName val="Sheet4"/>
      <sheetName val="focal points"/>
      <sheetName val="Charts"/>
      <sheetName val="Summary"/>
      <sheetName val="ZEN - Guidance"/>
      <sheetName val="_QP_ULTI"/>
      <sheetName val="ULTI_Live_Sheet"/>
      <sheetName val="ULTI_Validation_Sheet"/>
      <sheetName val="ULTI_Annotation_Sheet"/>
      <sheetName val="Sheet3"/>
      <sheetName val="Sheet2"/>
      <sheetName val="BNFT_Live_Sheet"/>
      <sheetName val="BNFT_Validation_Sheet"/>
      <sheetName val="BNFT_Annotation_Sheet"/>
      <sheetName val="ZEN_Live_Sheet"/>
      <sheetName val="ZEN_Validation_Sheet"/>
      <sheetName val="ZEN_Annotation_Sheet"/>
      <sheetName val="Sensitivity Analysis"/>
      <sheetName val="Cap table"/>
      <sheetName val="market data"/>
      <sheetName val="pre IPO"/>
      <sheetName val="Products"/>
      <sheetName val="Sheet1"/>
      <sheetName val="Cover"/>
    </sheetNames>
    <sheetDataSet>
      <sheetData sheetId="0"/>
      <sheetData sheetId="1">
        <row r="52">
          <cell r="BY52">
            <v>84.984999999999985</v>
          </cell>
        </row>
      </sheetData>
      <sheetData sheetId="2"/>
      <sheetData sheetId="3"/>
      <sheetData sheetId="4">
        <row r="10">
          <cell r="BY10">
            <v>11.456</v>
          </cell>
        </row>
      </sheetData>
      <sheetData sheetId="5">
        <row r="14">
          <cell r="C14">
            <v>-0.18456009968653883</v>
          </cell>
        </row>
      </sheetData>
      <sheetData sheetId="6">
        <row r="6">
          <cell r="BU6" t="str">
            <v>1Q14A</v>
          </cell>
        </row>
      </sheetData>
      <sheetData sheetId="7"/>
      <sheetData sheetId="8">
        <row r="1">
          <cell r="A1" t="str">
            <v>Issuer: Zendesk Inc.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F2" t="str">
            <v>Actual</v>
          </cell>
        </row>
      </sheetData>
      <sheetData sheetId="18">
        <row r="2">
          <cell r="F2" t="str">
            <v>Actual</v>
          </cell>
        </row>
      </sheetData>
      <sheetData sheetId="19">
        <row r="2">
          <cell r="F2" t="str">
            <v>Actual</v>
          </cell>
        </row>
      </sheetData>
      <sheetData sheetId="20"/>
      <sheetData sheetId="21"/>
      <sheetData sheetId="22">
        <row r="2">
          <cell r="F2" t="str">
            <v>Actual</v>
          </cell>
        </row>
      </sheetData>
      <sheetData sheetId="23">
        <row r="2">
          <cell r="A2" t="str">
            <v>M:\Hulsing\Models\[ZEN_GS.xlsx]BNFT_Validation_Sheet</v>
          </cell>
        </row>
      </sheetData>
      <sheetData sheetId="24">
        <row r="5">
          <cell r="A5" t="str">
            <v>Reference Data</v>
          </cell>
        </row>
      </sheetData>
      <sheetData sheetId="25">
        <row r="1">
          <cell r="A1" t="str">
            <v>Issuer: Zendesk Inc.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  <cell r="AF2" t="str">
            <v>Estimate</v>
          </cell>
          <cell r="AG2" t="str">
            <v>Estimate</v>
          </cell>
          <cell r="AH2" t="str">
            <v>Estimate</v>
          </cell>
          <cell r="AI2" t="str">
            <v>Estimate</v>
          </cell>
          <cell r="AJ2" t="str">
            <v>Estimate</v>
          </cell>
          <cell r="AK2" t="str">
            <v>Estimate</v>
          </cell>
          <cell r="AL2" t="str">
            <v>Estimate</v>
          </cell>
          <cell r="AM2" t="str">
            <v>Estimate</v>
          </cell>
          <cell r="AN2" t="str">
            <v>Estimate</v>
          </cell>
        </row>
        <row r="3">
          <cell r="F3">
            <v>40999</v>
          </cell>
          <cell r="G3">
            <v>41090</v>
          </cell>
          <cell r="H3">
            <v>41182</v>
          </cell>
          <cell r="I3">
            <v>41274</v>
          </cell>
          <cell r="J3">
            <v>41274</v>
          </cell>
          <cell r="K3">
            <v>41364</v>
          </cell>
          <cell r="L3">
            <v>41455</v>
          </cell>
          <cell r="M3">
            <v>41547</v>
          </cell>
          <cell r="N3">
            <v>41639</v>
          </cell>
          <cell r="O3">
            <v>41639</v>
          </cell>
          <cell r="P3">
            <v>41729</v>
          </cell>
          <cell r="Q3">
            <v>41820</v>
          </cell>
          <cell r="R3">
            <v>41912</v>
          </cell>
          <cell r="S3">
            <v>42004</v>
          </cell>
          <cell r="T3">
            <v>42004</v>
          </cell>
          <cell r="U3">
            <v>42094</v>
          </cell>
          <cell r="V3">
            <v>42185</v>
          </cell>
          <cell r="W3">
            <v>42277</v>
          </cell>
          <cell r="X3">
            <v>42369</v>
          </cell>
          <cell r="Y3">
            <v>42369</v>
          </cell>
          <cell r="Z3">
            <v>42460</v>
          </cell>
          <cell r="AA3">
            <v>42551</v>
          </cell>
          <cell r="AB3">
            <v>42643</v>
          </cell>
          <cell r="AC3">
            <v>42735</v>
          </cell>
          <cell r="AD3">
            <v>42735</v>
          </cell>
          <cell r="AE3">
            <v>42825</v>
          </cell>
          <cell r="AF3">
            <v>42916</v>
          </cell>
          <cell r="AG3">
            <v>43008</v>
          </cell>
          <cell r="AH3">
            <v>43100</v>
          </cell>
          <cell r="AI3">
            <v>43100</v>
          </cell>
          <cell r="AJ3">
            <v>43190</v>
          </cell>
          <cell r="AK3">
            <v>43281</v>
          </cell>
          <cell r="AL3">
            <v>43373</v>
          </cell>
          <cell r="AM3">
            <v>43465</v>
          </cell>
          <cell r="AN3">
            <v>43465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6.9580000000000002</v>
          </cell>
          <cell r="G11">
            <v>8.5500000000000007</v>
          </cell>
          <cell r="H11">
            <v>10.414999999999999</v>
          </cell>
          <cell r="I11">
            <v>12.305</v>
          </cell>
          <cell r="J11">
            <v>38.228000000000002</v>
          </cell>
          <cell r="K11">
            <v>13.911</v>
          </cell>
          <cell r="L11">
            <v>16.396000000000001</v>
          </cell>
          <cell r="M11">
            <v>19.236999999999998</v>
          </cell>
          <cell r="N11">
            <v>22.501000000000001</v>
          </cell>
          <cell r="O11">
            <v>72.045000000000002</v>
          </cell>
          <cell r="P11">
            <v>25.091999999999999</v>
          </cell>
          <cell r="Q11">
            <v>29.506</v>
          </cell>
          <cell r="R11">
            <v>33.909999999999997</v>
          </cell>
          <cell r="S11">
            <v>38.540999999999997</v>
          </cell>
          <cell r="T11">
            <v>127.04900000000001</v>
          </cell>
          <cell r="U11">
            <v>42.234000000000002</v>
          </cell>
          <cell r="V11">
            <v>48.226999999999997</v>
          </cell>
          <cell r="W11">
            <v>55.661000000000001</v>
          </cell>
          <cell r="X11">
            <v>62.646000000000001</v>
          </cell>
          <cell r="Y11">
            <v>208.768</v>
          </cell>
          <cell r="Z11">
            <v>68.459000000000003</v>
          </cell>
          <cell r="AA11">
            <v>72</v>
          </cell>
          <cell r="AB11">
            <v>78</v>
          </cell>
          <cell r="AC11">
            <v>84.5</v>
          </cell>
          <cell r="AD11">
            <v>302.959</v>
          </cell>
          <cell r="AE11">
            <v>90</v>
          </cell>
          <cell r="AF11">
            <v>96</v>
          </cell>
          <cell r="AG11">
            <v>103</v>
          </cell>
          <cell r="AH11">
            <v>110.5</v>
          </cell>
          <cell r="AI11">
            <v>399.5</v>
          </cell>
          <cell r="AJ11">
            <v>116</v>
          </cell>
          <cell r="AK11">
            <v>122.5</v>
          </cell>
          <cell r="AL11">
            <v>130.5</v>
          </cell>
          <cell r="AM11">
            <v>140.5</v>
          </cell>
          <cell r="AN11">
            <v>509.5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-2.419</v>
          </cell>
          <cell r="G12">
            <v>-2.7789999999999999</v>
          </cell>
          <cell r="H12">
            <v>-3.3530000000000002</v>
          </cell>
          <cell r="I12">
            <v>-4.5730000000000004</v>
          </cell>
          <cell r="J12">
            <v>-13.124000000000001</v>
          </cell>
          <cell r="K12">
            <v>-4.8310000000000004</v>
          </cell>
          <cell r="L12">
            <v>-5.62</v>
          </cell>
          <cell r="M12">
            <v>-6.25</v>
          </cell>
          <cell r="N12">
            <v>-7.5759999999999996</v>
          </cell>
          <cell r="O12">
            <v>-24.277000000000001</v>
          </cell>
          <cell r="P12">
            <v>-8.9049999999999994</v>
          </cell>
          <cell r="Q12">
            <v>-10.196999999999999</v>
          </cell>
          <cell r="R12">
            <v>-10.609</v>
          </cell>
          <cell r="S12">
            <v>-12.353</v>
          </cell>
          <cell r="T12">
            <v>-42.064</v>
          </cell>
          <cell r="U12">
            <v>-12.773</v>
          </cell>
          <cell r="V12">
            <v>-14.375999999999999</v>
          </cell>
          <cell r="W12">
            <v>-15.254</v>
          </cell>
          <cell r="X12">
            <v>-17.113</v>
          </cell>
          <cell r="Y12">
            <v>-59.515999999999998</v>
          </cell>
          <cell r="Z12">
            <v>-18.504000000000001</v>
          </cell>
          <cell r="AA12">
            <v>-20.16</v>
          </cell>
          <cell r="AB12">
            <v>-20.826000000000001</v>
          </cell>
          <cell r="AC12">
            <v>-22.392499999999998</v>
          </cell>
          <cell r="AD12">
            <v>-81.882499999999993</v>
          </cell>
          <cell r="AE12">
            <v>-23.4</v>
          </cell>
          <cell r="AF12">
            <v>-24.96</v>
          </cell>
          <cell r="AG12">
            <v>-25.75</v>
          </cell>
          <cell r="AH12">
            <v>-27.625</v>
          </cell>
          <cell r="AI12">
            <v>-101.735</v>
          </cell>
          <cell r="AJ12">
            <v>-28.42</v>
          </cell>
          <cell r="AK12">
            <v>-30.012499999999999</v>
          </cell>
          <cell r="AL12">
            <v>-30.6675</v>
          </cell>
          <cell r="AM12">
            <v>-33.017499999999998</v>
          </cell>
          <cell r="AN12">
            <v>-122.11750000000001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-4.9569999999999999</v>
          </cell>
          <cell r="G13">
            <v>-6.8109999999999999</v>
          </cell>
          <cell r="H13">
            <v>-7.7750000000000004</v>
          </cell>
          <cell r="I13">
            <v>-9.3699999999999992</v>
          </cell>
          <cell r="J13">
            <v>-28.913</v>
          </cell>
          <cell r="K13">
            <v>-10.661</v>
          </cell>
          <cell r="L13">
            <v>-11.097</v>
          </cell>
          <cell r="M13">
            <v>-13.058999999999999</v>
          </cell>
          <cell r="N13">
            <v>-15.276999999999999</v>
          </cell>
          <cell r="O13">
            <v>-50.094000000000001</v>
          </cell>
          <cell r="P13">
            <v>-19.236999999999998</v>
          </cell>
          <cell r="Q13">
            <v>-22.751000000000001</v>
          </cell>
          <cell r="R13">
            <v>-23.213999999999999</v>
          </cell>
          <cell r="S13">
            <v>-26.172000000000001</v>
          </cell>
          <cell r="T13">
            <v>-91.373999999999995</v>
          </cell>
          <cell r="U13">
            <v>-27.885000000000002</v>
          </cell>
          <cell r="V13">
            <v>-30.667000000000002</v>
          </cell>
          <cell r="W13">
            <v>-33.567999999999998</v>
          </cell>
          <cell r="X13">
            <v>-39.027000000000001</v>
          </cell>
          <cell r="Y13">
            <v>-131.14699999999999</v>
          </cell>
          <cell r="Z13">
            <v>-42.073999999999998</v>
          </cell>
          <cell r="AA13">
            <v>-44.567999999999998</v>
          </cell>
          <cell r="AB13">
            <v>-47.19</v>
          </cell>
          <cell r="AC13">
            <v>-51.037999999999997</v>
          </cell>
          <cell r="AD13">
            <v>-184.87</v>
          </cell>
          <cell r="AE13">
            <v>-53.55</v>
          </cell>
          <cell r="AF13">
            <v>-56.16</v>
          </cell>
          <cell r="AG13">
            <v>-59.225000000000001</v>
          </cell>
          <cell r="AH13">
            <v>-63.537500000000001</v>
          </cell>
          <cell r="AI13">
            <v>-232.4725</v>
          </cell>
          <cell r="AJ13">
            <v>-65.540000000000006</v>
          </cell>
          <cell r="AK13">
            <v>-68.599999999999994</v>
          </cell>
          <cell r="AL13">
            <v>-72.688500000000005</v>
          </cell>
          <cell r="AM13">
            <v>-77.977500000000006</v>
          </cell>
          <cell r="AN13">
            <v>-284.80599999999998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-7.3760000000000003</v>
          </cell>
          <cell r="G14">
            <v>-9.59</v>
          </cell>
          <cell r="H14">
            <v>-11.128</v>
          </cell>
          <cell r="I14">
            <v>-13.943</v>
          </cell>
          <cell r="J14">
            <v>-42.036999999999999</v>
          </cell>
          <cell r="K14">
            <v>-15.492000000000001</v>
          </cell>
          <cell r="L14">
            <v>-16.716999999999999</v>
          </cell>
          <cell r="M14">
            <v>-19.309000000000001</v>
          </cell>
          <cell r="N14">
            <v>-22.853000000000002</v>
          </cell>
          <cell r="O14">
            <v>-74.370999999999995</v>
          </cell>
          <cell r="P14">
            <v>-28.141999999999999</v>
          </cell>
          <cell r="Q14">
            <v>-32.948</v>
          </cell>
          <cell r="R14">
            <v>-33.823</v>
          </cell>
          <cell r="S14">
            <v>-38.524999999999999</v>
          </cell>
          <cell r="T14">
            <v>-133.43799999999999</v>
          </cell>
          <cell r="U14">
            <v>-40.658000000000001</v>
          </cell>
          <cell r="V14">
            <v>-45.042999999999999</v>
          </cell>
          <cell r="W14">
            <v>-48.822000000000003</v>
          </cell>
          <cell r="X14">
            <v>-56.14</v>
          </cell>
          <cell r="Y14">
            <v>-190.66300000000001</v>
          </cell>
          <cell r="Z14">
            <v>-60.578000000000003</v>
          </cell>
          <cell r="AA14">
            <v>-64.727999999999994</v>
          </cell>
          <cell r="AB14">
            <v>-68.016000000000005</v>
          </cell>
          <cell r="AC14">
            <v>-73.430499999999995</v>
          </cell>
          <cell r="AD14">
            <v>-266.7525</v>
          </cell>
          <cell r="AE14">
            <v>-76.95</v>
          </cell>
          <cell r="AF14">
            <v>-81.12</v>
          </cell>
          <cell r="AG14">
            <v>-84.974999999999994</v>
          </cell>
          <cell r="AH14">
            <v>-91.162499999999994</v>
          </cell>
          <cell r="AI14">
            <v>-334.20749999999998</v>
          </cell>
          <cell r="AJ14">
            <v>-93.96</v>
          </cell>
          <cell r="AK14">
            <v>-98.612499999999997</v>
          </cell>
          <cell r="AL14">
            <v>-103.35599999999999</v>
          </cell>
          <cell r="AM14">
            <v>-110.995</v>
          </cell>
          <cell r="AN14">
            <v>-406.92349999999999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-2.258</v>
          </cell>
          <cell r="G15">
            <v>-2.69</v>
          </cell>
          <cell r="H15">
            <v>-2.8380000000000001</v>
          </cell>
          <cell r="I15">
            <v>-2.9129999999999998</v>
          </cell>
          <cell r="J15">
            <v>-10.699</v>
          </cell>
          <cell r="K15">
            <v>-3.278</v>
          </cell>
          <cell r="L15">
            <v>-3.3730000000000002</v>
          </cell>
          <cell r="M15">
            <v>-3.6640000000000001</v>
          </cell>
          <cell r="N15">
            <v>-4.3380000000000001</v>
          </cell>
          <cell r="O15">
            <v>-14.653</v>
          </cell>
          <cell r="P15">
            <v>-4.827</v>
          </cell>
          <cell r="Q15">
            <v>-6.3310000000000004</v>
          </cell>
          <cell r="R15">
            <v>-6.4980000000000002</v>
          </cell>
          <cell r="S15">
            <v>-7.76</v>
          </cell>
          <cell r="T15">
            <v>-25.416</v>
          </cell>
          <cell r="U15">
            <v>-9.0630000000000006</v>
          </cell>
          <cell r="V15">
            <v>-9.6530000000000005</v>
          </cell>
          <cell r="W15">
            <v>-10.97</v>
          </cell>
          <cell r="X15">
            <v>-13.099</v>
          </cell>
          <cell r="Y15">
            <v>-42.784999999999997</v>
          </cell>
          <cell r="Z15">
            <v>-14.675000000000001</v>
          </cell>
          <cell r="AA15">
            <v>-15.263999999999999</v>
          </cell>
          <cell r="AB15">
            <v>-15.99</v>
          </cell>
          <cell r="AC15">
            <v>-17.745000000000001</v>
          </cell>
          <cell r="AD15">
            <v>-63.673999999999999</v>
          </cell>
          <cell r="AE15">
            <v>-18.842569275041001</v>
          </cell>
          <cell r="AF15">
            <v>-19.872</v>
          </cell>
          <cell r="AG15">
            <v>-20.6</v>
          </cell>
          <cell r="AH15">
            <v>-22.6525</v>
          </cell>
          <cell r="AI15">
            <v>-81.967069275040998</v>
          </cell>
          <cell r="AJ15">
            <v>-23.2</v>
          </cell>
          <cell r="AK15">
            <v>-24.5</v>
          </cell>
          <cell r="AL15">
            <v>-25.447500000000002</v>
          </cell>
          <cell r="AM15">
            <v>-26.695</v>
          </cell>
          <cell r="AN15">
            <v>-99.842500000000001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-0.17199999999999999</v>
          </cell>
          <cell r="G16">
            <v>-0.218</v>
          </cell>
          <cell r="H16">
            <v>-0.312</v>
          </cell>
          <cell r="I16">
            <v>-8.9380000000000006</v>
          </cell>
          <cell r="J16">
            <v>-9.64</v>
          </cell>
          <cell r="K16">
            <v>-0.40200000000000002</v>
          </cell>
          <cell r="L16">
            <v>-2.4670000000000001</v>
          </cell>
          <cell r="M16">
            <v>-0.875</v>
          </cell>
          <cell r="N16">
            <v>-1.1100000000000001</v>
          </cell>
          <cell r="O16">
            <v>-4.8540000000000001</v>
          </cell>
          <cell r="P16">
            <v>-1.8240000000000001</v>
          </cell>
          <cell r="Q16">
            <v>-10.983000000000001</v>
          </cell>
          <cell r="R16">
            <v>-10.818</v>
          </cell>
          <cell r="S16">
            <v>-8.5139999999999993</v>
          </cell>
          <cell r="T16">
            <v>-32.139000000000003</v>
          </cell>
          <cell r="U16">
            <v>-10.228999999999999</v>
          </cell>
          <cell r="V16">
            <v>-13.387</v>
          </cell>
          <cell r="W16">
            <v>-13.442</v>
          </cell>
          <cell r="X16">
            <v>-15.497999999999999</v>
          </cell>
          <cell r="Y16">
            <v>-52.555999999999997</v>
          </cell>
          <cell r="Z16">
            <v>-17.695</v>
          </cell>
          <cell r="AA16">
            <v>-19.62</v>
          </cell>
          <cell r="AB16">
            <v>-20.67</v>
          </cell>
          <cell r="AC16">
            <v>-22.308</v>
          </cell>
          <cell r="AD16">
            <v>-80.293000000000006</v>
          </cell>
          <cell r="AE16">
            <v>-23.262828846463002</v>
          </cell>
          <cell r="AF16">
            <v>-26.16</v>
          </cell>
          <cell r="AG16">
            <v>-27.295000000000002</v>
          </cell>
          <cell r="AH16">
            <v>-29.172000000000001</v>
          </cell>
          <cell r="AI16">
            <v>-105.889828846463</v>
          </cell>
          <cell r="AJ16">
            <v>-29.98320162433</v>
          </cell>
          <cell r="AK16">
            <v>-33.381250000000001</v>
          </cell>
          <cell r="AL16">
            <v>-34.582500000000003</v>
          </cell>
          <cell r="AM16">
            <v>-37.091999999999999</v>
          </cell>
          <cell r="AN16">
            <v>-135.03895162433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AJ17">
            <v>1</v>
          </cell>
          <cell r="AK17">
            <v>2</v>
          </cell>
          <cell r="AL17">
            <v>3</v>
          </cell>
          <cell r="AM17">
            <v>4</v>
          </cell>
          <cell r="AN17">
            <v>5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-9.6340000000000003</v>
          </cell>
          <cell r="G18">
            <v>-12.28</v>
          </cell>
          <cell r="H18">
            <v>-13.965999999999999</v>
          </cell>
          <cell r="I18">
            <v>-16.856000000000002</v>
          </cell>
          <cell r="J18">
            <v>-52.735999999999997</v>
          </cell>
          <cell r="K18">
            <v>-18.77</v>
          </cell>
          <cell r="L18">
            <v>-20.09</v>
          </cell>
          <cell r="M18">
            <v>-22.972999999999999</v>
          </cell>
          <cell r="N18">
            <v>-27.190999999999999</v>
          </cell>
          <cell r="O18">
            <v>-89.024000000000001</v>
          </cell>
          <cell r="P18">
            <v>-32.969000000000001</v>
          </cell>
          <cell r="Q18">
            <v>-39.279000000000003</v>
          </cell>
          <cell r="R18">
            <v>-40.320999999999998</v>
          </cell>
          <cell r="S18">
            <v>-46.284999999999997</v>
          </cell>
          <cell r="T18">
            <v>-158.85400000000001</v>
          </cell>
          <cell r="U18">
            <v>-49.720999999999997</v>
          </cell>
          <cell r="V18">
            <v>-54.695999999999998</v>
          </cell>
          <cell r="W18">
            <v>-59.792000000000002</v>
          </cell>
          <cell r="X18">
            <v>-69.239000000000004</v>
          </cell>
          <cell r="Y18">
            <v>-233.44800000000001</v>
          </cell>
          <cell r="Z18">
            <v>-75.253</v>
          </cell>
          <cell r="AA18">
            <v>-79.992000000000004</v>
          </cell>
          <cell r="AB18">
            <v>-84.006</v>
          </cell>
          <cell r="AC18">
            <v>-91.1755</v>
          </cell>
          <cell r="AD18">
            <v>-330.42649999999998</v>
          </cell>
          <cell r="AE18">
            <v>-95.792569275041004</v>
          </cell>
          <cell r="AF18">
            <v>-100.992</v>
          </cell>
          <cell r="AG18">
            <v>-105.575</v>
          </cell>
          <cell r="AH18">
            <v>-113.815</v>
          </cell>
          <cell r="AI18">
            <v>-416.17456927504099</v>
          </cell>
          <cell r="AJ18">
            <v>-117.16</v>
          </cell>
          <cell r="AK18">
            <v>-123.1125</v>
          </cell>
          <cell r="AL18">
            <v>-128.80350000000001</v>
          </cell>
          <cell r="AM18">
            <v>-137.69</v>
          </cell>
          <cell r="AN18">
            <v>-506.76600000000002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-9.1859999999999999</v>
          </cell>
          <cell r="G19">
            <v>-11.72</v>
          </cell>
          <cell r="H19">
            <v>-13.307</v>
          </cell>
          <cell r="I19">
            <v>-16.015999999999998</v>
          </cell>
          <cell r="J19">
            <v>-50.228999999999999</v>
          </cell>
          <cell r="K19">
            <v>-17.814</v>
          </cell>
          <cell r="L19">
            <v>-18.899999999999999</v>
          </cell>
          <cell r="M19">
            <v>-21.562000000000001</v>
          </cell>
          <cell r="N19">
            <v>-25.58</v>
          </cell>
          <cell r="O19">
            <v>-83.855999999999995</v>
          </cell>
          <cell r="P19">
            <v>-31.161000000000001</v>
          </cell>
          <cell r="Q19">
            <v>-36.582999999999998</v>
          </cell>
          <cell r="R19">
            <v>-37.152000000000001</v>
          </cell>
          <cell r="S19">
            <v>-42.502000000000002</v>
          </cell>
          <cell r="T19">
            <v>-147.398</v>
          </cell>
          <cell r="U19">
            <v>-45.497999999999998</v>
          </cell>
          <cell r="V19">
            <v>-50.115000000000002</v>
          </cell>
          <cell r="W19">
            <v>-54.923999999999999</v>
          </cell>
          <cell r="X19">
            <v>-63.167000000000002</v>
          </cell>
          <cell r="Y19">
            <v>-213.70400000000001</v>
          </cell>
          <cell r="Z19">
            <v>-68.727000000000004</v>
          </cell>
          <cell r="AA19">
            <v>-74.044210000000007</v>
          </cell>
          <cell r="AB19">
            <v>-77.601610230000006</v>
          </cell>
          <cell r="AC19">
            <v>-84.333529491860006</v>
          </cell>
          <cell r="AD19">
            <v>-304.70634972186002</v>
          </cell>
          <cell r="AE19">
            <v>-88.075709396733998</v>
          </cell>
          <cell r="AF19">
            <v>-93.361307374891993</v>
          </cell>
          <cell r="AG19">
            <v>-97.942657439249999</v>
          </cell>
          <cell r="AH19">
            <v>-106.12176336833301</v>
          </cell>
          <cell r="AI19">
            <v>-385.50143757920898</v>
          </cell>
          <cell r="AJ19">
            <v>-110.405161825988</v>
          </cell>
          <cell r="AK19">
            <v>-116.231963161492</v>
          </cell>
          <cell r="AL19">
            <v>-121.69028649329201</v>
          </cell>
          <cell r="AM19">
            <v>-130.32914457552101</v>
          </cell>
          <cell r="AN19">
            <v>-478.65655605629303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-2.2280000000000002</v>
          </cell>
          <cell r="G20">
            <v>-3.17</v>
          </cell>
          <cell r="H20">
            <v>-2.8919999999999999</v>
          </cell>
          <cell r="I20">
            <v>-3.7109999999999999</v>
          </cell>
          <cell r="J20">
            <v>-12.000999999999999</v>
          </cell>
          <cell r="K20">
            <v>-3.903</v>
          </cell>
          <cell r="L20">
            <v>-2.504</v>
          </cell>
          <cell r="M20">
            <v>-2.3250000000000002</v>
          </cell>
          <cell r="N20">
            <v>-3.0790000000000002</v>
          </cell>
          <cell r="O20">
            <v>-11.811</v>
          </cell>
          <cell r="P20">
            <v>-6.069</v>
          </cell>
          <cell r="Q20">
            <v>-7.077</v>
          </cell>
          <cell r="R20">
            <v>-3.242</v>
          </cell>
          <cell r="S20">
            <v>-3.9609999999999999</v>
          </cell>
          <cell r="T20">
            <v>-20.349</v>
          </cell>
          <cell r="U20">
            <v>-3.2639999999999998</v>
          </cell>
          <cell r="V20">
            <v>-1.8879999999999999</v>
          </cell>
          <cell r="W20">
            <v>0.73699999999999999</v>
          </cell>
          <cell r="X20">
            <v>-0.52100000000000002</v>
          </cell>
          <cell r="Y20">
            <v>-4.9359999999999999</v>
          </cell>
          <cell r="Z20">
            <v>-0.26800000000000002</v>
          </cell>
          <cell r="AA20">
            <v>-2.0442100000000001</v>
          </cell>
          <cell r="AB20">
            <v>0.39838976999999998</v>
          </cell>
          <cell r="AC20">
            <v>0.16647050814</v>
          </cell>
          <cell r="AD20">
            <v>-1.74734972186</v>
          </cell>
          <cell r="AE20">
            <v>1.9242906032660001</v>
          </cell>
          <cell r="AF20">
            <v>2.6386926251079998</v>
          </cell>
          <cell r="AG20">
            <v>5.0573425607500004</v>
          </cell>
          <cell r="AH20">
            <v>4.3782366316669998</v>
          </cell>
          <cell r="AI20">
            <v>13.998562420791</v>
          </cell>
          <cell r="AJ20">
            <v>5.5948381740119997</v>
          </cell>
          <cell r="AK20">
            <v>6.2680368385080003</v>
          </cell>
          <cell r="AL20">
            <v>8.8097135067080004</v>
          </cell>
          <cell r="AM20">
            <v>10.170855424479001</v>
          </cell>
          <cell r="AN20">
            <v>30.843443943707001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-0.44800000000000001</v>
          </cell>
          <cell r="G21">
            <v>-0.56000000000000005</v>
          </cell>
          <cell r="H21">
            <v>-0.65900000000000003</v>
          </cell>
          <cell r="I21">
            <v>-0.84</v>
          </cell>
          <cell r="J21">
            <v>-2.5070000000000001</v>
          </cell>
          <cell r="K21">
            <v>-0.95599999999999996</v>
          </cell>
          <cell r="L21">
            <v>-1.19</v>
          </cell>
          <cell r="M21">
            <v>-1.411</v>
          </cell>
          <cell r="N21">
            <v>-1.611</v>
          </cell>
          <cell r="O21">
            <v>-5.1680000000000001</v>
          </cell>
          <cell r="P21">
            <v>-1.7569999999999999</v>
          </cell>
          <cell r="Q21">
            <v>-2.0739999999999998</v>
          </cell>
          <cell r="R21">
            <v>-2.5859999999999999</v>
          </cell>
          <cell r="S21">
            <v>-3.1859999999999999</v>
          </cell>
          <cell r="T21">
            <v>-9.6029999999999998</v>
          </cell>
          <cell r="U21">
            <v>-3.585</v>
          </cell>
          <cell r="V21">
            <v>-4.1440000000000001</v>
          </cell>
          <cell r="W21">
            <v>-4.4390000000000001</v>
          </cell>
          <cell r="X21">
            <v>-5.1369999999999996</v>
          </cell>
          <cell r="Y21">
            <v>-17.305</v>
          </cell>
          <cell r="Z21">
            <v>-5.593</v>
          </cell>
          <cell r="AA21">
            <v>-5.0965999999999996</v>
          </cell>
          <cell r="AB21">
            <v>-5.4541779999999997</v>
          </cell>
          <cell r="AC21">
            <v>-5.8529677400000004</v>
          </cell>
          <cell r="AD21">
            <v>-21.996745740000001</v>
          </cell>
          <cell r="AE21">
            <v>-6.6647257668000002</v>
          </cell>
          <cell r="AF21">
            <v>-6.5990751287759997</v>
          </cell>
          <cell r="AG21">
            <v>-6.6208416055960004</v>
          </cell>
          <cell r="AH21">
            <v>-6.7268901165889998</v>
          </cell>
          <cell r="AI21">
            <v>-26.611532617761</v>
          </cell>
          <cell r="AJ21">
            <v>-5.7569582463359996</v>
          </cell>
          <cell r="AK21">
            <v>-5.9026145093849998</v>
          </cell>
          <cell r="AL21">
            <v>-6.0829723329779997</v>
          </cell>
          <cell r="AM21">
            <v>-6.3058764830309997</v>
          </cell>
          <cell r="AN21">
            <v>-24.04842157173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P22">
            <v>-5.0999999999999997E-2</v>
          </cell>
          <cell r="Q22">
            <v>-0.622</v>
          </cell>
          <cell r="R22">
            <v>-0.58299999999999996</v>
          </cell>
          <cell r="S22">
            <v>-0.59699999999999998</v>
          </cell>
          <cell r="T22">
            <v>-1.853</v>
          </cell>
          <cell r="U22">
            <v>-0.63800000000000001</v>
          </cell>
          <cell r="V22">
            <v>-0.437</v>
          </cell>
          <cell r="W22">
            <v>-0.42899999999999999</v>
          </cell>
          <cell r="X22">
            <v>-0.93500000000000005</v>
          </cell>
          <cell r="Y22">
            <v>-2.4390000000000001</v>
          </cell>
          <cell r="Z22">
            <v>-0.93300000000000005</v>
          </cell>
          <cell r="AA22">
            <v>-0.85119</v>
          </cell>
          <cell r="AB22">
            <v>-0.95021177000000001</v>
          </cell>
          <cell r="AC22">
            <v>-0.98900276813999999</v>
          </cell>
          <cell r="AD22">
            <v>-3.7234045381400001</v>
          </cell>
          <cell r="AE22">
            <v>-1.0521341115059999</v>
          </cell>
          <cell r="AF22">
            <v>-1.031617496332</v>
          </cell>
          <cell r="AG22">
            <v>-1.0115009551530001</v>
          </cell>
          <cell r="AH22">
            <v>-0.96634651507900005</v>
          </cell>
          <cell r="AI22">
            <v>-4.0615990780700004</v>
          </cell>
          <cell r="AJ22">
            <v>-0.99787992767599998</v>
          </cell>
          <cell r="AK22">
            <v>-0.97792232912199994</v>
          </cell>
          <cell r="AL22">
            <v>-1.0302411737299999</v>
          </cell>
          <cell r="AM22">
            <v>-1.054978941448</v>
          </cell>
          <cell r="AN22">
            <v>-4.0610223719769998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-2.6760000000000002</v>
          </cell>
          <cell r="G23">
            <v>-3.73</v>
          </cell>
          <cell r="H23">
            <v>-3.5510000000000002</v>
          </cell>
          <cell r="I23">
            <v>-4.5510000000000002</v>
          </cell>
          <cell r="J23">
            <v>-14.507999999999999</v>
          </cell>
          <cell r="K23">
            <v>-4.859</v>
          </cell>
          <cell r="L23">
            <v>-3.694</v>
          </cell>
          <cell r="M23">
            <v>-3.7360000000000002</v>
          </cell>
          <cell r="N23">
            <v>-4.6900000000000004</v>
          </cell>
          <cell r="O23">
            <v>-16.978999999999999</v>
          </cell>
          <cell r="P23">
            <v>-7.8769999999999998</v>
          </cell>
          <cell r="Q23">
            <v>-9.7729999999999997</v>
          </cell>
          <cell r="R23">
            <v>-6.4109999999999996</v>
          </cell>
          <cell r="S23">
            <v>-7.7439999999999998</v>
          </cell>
          <cell r="T23">
            <v>-31.805</v>
          </cell>
          <cell r="U23">
            <v>-7.4870000000000001</v>
          </cell>
          <cell r="V23">
            <v>-6.4690000000000003</v>
          </cell>
          <cell r="W23">
            <v>-4.1310000000000002</v>
          </cell>
          <cell r="X23">
            <v>-6.593</v>
          </cell>
          <cell r="Y23">
            <v>-24.68</v>
          </cell>
          <cell r="Z23">
            <v>-6.7939999999999996</v>
          </cell>
          <cell r="AA23">
            <v>-7.992</v>
          </cell>
          <cell r="AB23">
            <v>-6.0060000000000002</v>
          </cell>
          <cell r="AC23">
            <v>-6.6755000000000004</v>
          </cell>
          <cell r="AD23">
            <v>-27.467500000000001</v>
          </cell>
          <cell r="AE23">
            <v>-5.7925692750410001</v>
          </cell>
          <cell r="AF23">
            <v>-4.992</v>
          </cell>
          <cell r="AG23">
            <v>-2.5750000000000002</v>
          </cell>
          <cell r="AH23">
            <v>-3.3149999999999999</v>
          </cell>
          <cell r="AI23">
            <v>-16.674569275041002</v>
          </cell>
          <cell r="AJ23">
            <v>-1.1599999999999999</v>
          </cell>
          <cell r="AK23">
            <v>-0.61250000000000004</v>
          </cell>
          <cell r="AL23">
            <v>1.6964999999999999</v>
          </cell>
          <cell r="AM23">
            <v>2.81</v>
          </cell>
          <cell r="AN23">
            <v>2.734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3.5999999999999997E-2</v>
          </cell>
          <cell r="G29">
            <v>-2.7E-2</v>
          </cell>
          <cell r="H29">
            <v>-3.5000000000000003E-2</v>
          </cell>
          <cell r="I29">
            <v>-7.0000000000000007E-2</v>
          </cell>
          <cell r="J29">
            <v>-9.6000000000000002E-2</v>
          </cell>
          <cell r="K29">
            <v>-7.6999999999999999E-2</v>
          </cell>
          <cell r="L29">
            <v>-0.13300000000000001</v>
          </cell>
          <cell r="M29">
            <v>-0.10199999999999999</v>
          </cell>
          <cell r="N29">
            <v>-0.20499999999999999</v>
          </cell>
          <cell r="O29">
            <v>-0.51700000000000002</v>
          </cell>
          <cell r="P29">
            <v>-0.45800000000000002</v>
          </cell>
          <cell r="Q29">
            <v>-0.45600000000000002</v>
          </cell>
          <cell r="R29">
            <v>-0.34300000000000003</v>
          </cell>
          <cell r="S29">
            <v>-0.28199999999999997</v>
          </cell>
          <cell r="T29">
            <v>-1.5389999999999999</v>
          </cell>
          <cell r="U29">
            <v>-0.23</v>
          </cell>
          <cell r="V29">
            <v>-0.34300000000000003</v>
          </cell>
          <cell r="W29">
            <v>0.14499999999999999</v>
          </cell>
          <cell r="X29">
            <v>-0.30199999999999999</v>
          </cell>
          <cell r="Y29">
            <v>-0.73</v>
          </cell>
          <cell r="Z29">
            <v>-7.0000000000000007E-2</v>
          </cell>
          <cell r="AD29">
            <v>-7.0000000000000007E-2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-2.64</v>
          </cell>
          <cell r="G30">
            <v>-3.7570000000000001</v>
          </cell>
          <cell r="H30">
            <v>-3.5859999999999999</v>
          </cell>
          <cell r="I30">
            <v>-4.6210000000000004</v>
          </cell>
          <cell r="J30">
            <v>-14.603999999999999</v>
          </cell>
          <cell r="K30">
            <v>-4.9359999999999999</v>
          </cell>
          <cell r="L30">
            <v>-3.827</v>
          </cell>
          <cell r="M30">
            <v>-3.8380000000000001</v>
          </cell>
          <cell r="N30">
            <v>-4.8949999999999996</v>
          </cell>
          <cell r="O30">
            <v>-17.495999999999999</v>
          </cell>
          <cell r="P30">
            <v>-8.3350000000000009</v>
          </cell>
          <cell r="Q30">
            <v>-10.228999999999999</v>
          </cell>
          <cell r="R30">
            <v>-6.7539999999999996</v>
          </cell>
          <cell r="S30">
            <v>-8.0259999999999998</v>
          </cell>
          <cell r="T30">
            <v>-33.344000000000001</v>
          </cell>
          <cell r="U30">
            <v>-7.7169999999999996</v>
          </cell>
          <cell r="V30">
            <v>-6.8120000000000003</v>
          </cell>
          <cell r="W30">
            <v>-3.9860000000000002</v>
          </cell>
          <cell r="X30">
            <v>-6.8949999999999996</v>
          </cell>
          <cell r="Y30">
            <v>-25.41</v>
          </cell>
          <cell r="Z30">
            <v>-6.8639999999999999</v>
          </cell>
          <cell r="AA30">
            <v>-7.992</v>
          </cell>
          <cell r="AB30">
            <v>-6.0060000000000002</v>
          </cell>
          <cell r="AC30">
            <v>-6.6755000000000004</v>
          </cell>
          <cell r="AD30">
            <v>-27.537500000000001</v>
          </cell>
          <cell r="AE30">
            <v>-5.7925692750410001</v>
          </cell>
          <cell r="AF30">
            <v>-4.992</v>
          </cell>
          <cell r="AG30">
            <v>-2.5750000000000002</v>
          </cell>
          <cell r="AH30">
            <v>-3.3149999999999999</v>
          </cell>
          <cell r="AI30">
            <v>-16.674569275041002</v>
          </cell>
          <cell r="AJ30">
            <v>-1.1599999999999999</v>
          </cell>
          <cell r="AK30">
            <v>-0.61250000000000004</v>
          </cell>
          <cell r="AL30">
            <v>1.6964999999999999</v>
          </cell>
          <cell r="AM30">
            <v>2.81</v>
          </cell>
          <cell r="AN30">
            <v>2.734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13.052</v>
          </cell>
          <cell r="G39">
            <v>10.944000000000001</v>
          </cell>
          <cell r="H39">
            <v>51.823999999999998</v>
          </cell>
          <cell r="I39">
            <v>48.688000000000002</v>
          </cell>
          <cell r="J39">
            <v>48.688000000000002</v>
          </cell>
          <cell r="K39">
            <v>32.694000000000003</v>
          </cell>
          <cell r="L39">
            <v>29.88</v>
          </cell>
          <cell r="M39">
            <v>29.367000000000001</v>
          </cell>
          <cell r="N39">
            <v>53.725000000000001</v>
          </cell>
          <cell r="O39">
            <v>53.725000000000001</v>
          </cell>
          <cell r="P39">
            <v>50.854999999999997</v>
          </cell>
          <cell r="Q39">
            <v>120.054</v>
          </cell>
          <cell r="R39">
            <v>80.436000000000007</v>
          </cell>
          <cell r="S39">
            <v>80.265000000000001</v>
          </cell>
          <cell r="T39">
            <v>80.265000000000001</v>
          </cell>
          <cell r="U39">
            <v>264.22199999999998</v>
          </cell>
          <cell r="V39">
            <v>255.66900000000001</v>
          </cell>
          <cell r="W39">
            <v>255.386</v>
          </cell>
          <cell r="X39">
            <v>216.226</v>
          </cell>
          <cell r="Y39">
            <v>216.226</v>
          </cell>
          <cell r="Z39">
            <v>217.791</v>
          </cell>
          <cell r="AA39">
            <v>207.45826291681499</v>
          </cell>
          <cell r="AB39">
            <v>199.40852025196</v>
          </cell>
          <cell r="AC39">
            <v>201.91548651053699</v>
          </cell>
          <cell r="AD39">
            <v>201.91548651053699</v>
          </cell>
          <cell r="AE39">
            <v>210.52143210365401</v>
          </cell>
          <cell r="AF39">
            <v>208.275141366188</v>
          </cell>
          <cell r="AG39">
            <v>202.79617250124599</v>
          </cell>
          <cell r="AH39">
            <v>208.634208885492</v>
          </cell>
          <cell r="AI39">
            <v>208.634208885492</v>
          </cell>
          <cell r="AJ39">
            <v>233.86666003271901</v>
          </cell>
          <cell r="AK39">
            <v>232.66517331682201</v>
          </cell>
          <cell r="AL39">
            <v>227.707712944706</v>
          </cell>
          <cell r="AM39">
            <v>239.89654557988601</v>
          </cell>
          <cell r="AN39">
            <v>239.89654557988601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1.899</v>
          </cell>
          <cell r="G40">
            <v>2.11</v>
          </cell>
          <cell r="H40">
            <v>2.9510000000000001</v>
          </cell>
          <cell r="I40">
            <v>3.7519999999999998</v>
          </cell>
          <cell r="J40">
            <v>3.7519999999999998</v>
          </cell>
          <cell r="K40">
            <v>4.5810000000000004</v>
          </cell>
          <cell r="L40">
            <v>4.7640000000000002</v>
          </cell>
          <cell r="M40">
            <v>6.7290000000000001</v>
          </cell>
          <cell r="N40">
            <v>7.2370000000000001</v>
          </cell>
          <cell r="O40">
            <v>7.2370000000000001</v>
          </cell>
          <cell r="P40">
            <v>9.0120000000000005</v>
          </cell>
          <cell r="Q40">
            <v>9.6549999999999994</v>
          </cell>
          <cell r="R40">
            <v>12.858000000000001</v>
          </cell>
          <cell r="S40">
            <v>11.523</v>
          </cell>
          <cell r="T40">
            <v>11.523</v>
          </cell>
          <cell r="U40">
            <v>12.000999999999999</v>
          </cell>
          <cell r="V40">
            <v>14.6</v>
          </cell>
          <cell r="W40">
            <v>24.120999999999999</v>
          </cell>
          <cell r="X40">
            <v>26.167999999999999</v>
          </cell>
          <cell r="Y40">
            <v>26.167999999999999</v>
          </cell>
          <cell r="Z40">
            <v>24.094000000000001</v>
          </cell>
          <cell r="AA40">
            <v>28.196918738466</v>
          </cell>
          <cell r="AB40">
            <v>40.735061652982999</v>
          </cell>
          <cell r="AC40">
            <v>42.807794059743003</v>
          </cell>
          <cell r="AD40">
            <v>42.807794059743003</v>
          </cell>
          <cell r="AE40">
            <v>35.675309309222001</v>
          </cell>
          <cell r="AF40">
            <v>41.862558317954999</v>
          </cell>
          <cell r="AG40">
            <v>58.368948934921001</v>
          </cell>
          <cell r="AH40">
            <v>60.890534112314</v>
          </cell>
          <cell r="AI40">
            <v>60.890534112314</v>
          </cell>
          <cell r="AJ40">
            <v>48.559287554108003</v>
          </cell>
          <cell r="AK40">
            <v>56.140590909196</v>
          </cell>
          <cell r="AL40">
            <v>76.852891611721006</v>
          </cell>
          <cell r="AM40">
            <v>80.544123061861001</v>
          </cell>
          <cell r="AN40">
            <v>80.544123061861001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1.21</v>
          </cell>
          <cell r="G42">
            <v>1.3149999999999999</v>
          </cell>
          <cell r="H42">
            <v>2.1480000000000001</v>
          </cell>
          <cell r="I42">
            <v>2.2210000000000001</v>
          </cell>
          <cell r="J42">
            <v>2.2210000000000001</v>
          </cell>
          <cell r="K42">
            <v>4.6289999999999996</v>
          </cell>
          <cell r="L42">
            <v>9.5649999999999995</v>
          </cell>
          <cell r="M42">
            <v>11.010999999999999</v>
          </cell>
          <cell r="N42">
            <v>12.897</v>
          </cell>
          <cell r="O42">
            <v>12.897</v>
          </cell>
          <cell r="P42">
            <v>15.577999999999999</v>
          </cell>
          <cell r="Q42">
            <v>15.236000000000001</v>
          </cell>
          <cell r="R42">
            <v>35.113</v>
          </cell>
          <cell r="S42">
            <v>47.216999999999999</v>
          </cell>
          <cell r="T42">
            <v>47.216999999999999</v>
          </cell>
          <cell r="U42">
            <v>50.902000000000001</v>
          </cell>
          <cell r="V42">
            <v>39.402999999999999</v>
          </cell>
          <cell r="W42">
            <v>35.151000000000003</v>
          </cell>
          <cell r="X42">
            <v>40.837000000000003</v>
          </cell>
          <cell r="Y42">
            <v>40.837000000000003</v>
          </cell>
          <cell r="Z42">
            <v>48.515000000000001</v>
          </cell>
          <cell r="AA42">
            <v>52.085855993530998</v>
          </cell>
          <cell r="AB42">
            <v>53.139873897343001</v>
          </cell>
          <cell r="AC42">
            <v>54.896403138269001</v>
          </cell>
          <cell r="AD42">
            <v>54.896403138269001</v>
          </cell>
          <cell r="AE42">
            <v>52.285831358915999</v>
          </cell>
          <cell r="AF42">
            <v>57.270807991373999</v>
          </cell>
          <cell r="AG42">
            <v>58.463230915722001</v>
          </cell>
          <cell r="AH42">
            <v>60.547296411582998</v>
          </cell>
          <cell r="AI42">
            <v>60.547296411582998</v>
          </cell>
          <cell r="AJ42">
            <v>55.677227084824999</v>
          </cell>
          <cell r="AK42">
            <v>61.770859155659998</v>
          </cell>
          <cell r="AL42">
            <v>63.013923635939001</v>
          </cell>
          <cell r="AM42">
            <v>65.662557880790999</v>
          </cell>
          <cell r="AN42">
            <v>65.662557880790999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16.161000000000001</v>
          </cell>
          <cell r="G43">
            <v>14.369</v>
          </cell>
          <cell r="H43">
            <v>56.923000000000002</v>
          </cell>
          <cell r="I43">
            <v>54.661000000000001</v>
          </cell>
          <cell r="J43">
            <v>54.661000000000001</v>
          </cell>
          <cell r="K43">
            <v>41.904000000000003</v>
          </cell>
          <cell r="L43">
            <v>44.209000000000003</v>
          </cell>
          <cell r="M43">
            <v>47.106999999999999</v>
          </cell>
          <cell r="N43">
            <v>73.858999999999995</v>
          </cell>
          <cell r="O43">
            <v>73.858999999999995</v>
          </cell>
          <cell r="P43">
            <v>75.444999999999993</v>
          </cell>
          <cell r="Q43">
            <v>144.94499999999999</v>
          </cell>
          <cell r="R43">
            <v>128.40700000000001</v>
          </cell>
          <cell r="S43">
            <v>139.005</v>
          </cell>
          <cell r="T43">
            <v>139.005</v>
          </cell>
          <cell r="U43">
            <v>327.125</v>
          </cell>
          <cell r="V43">
            <v>309.67200000000003</v>
          </cell>
          <cell r="W43">
            <v>314.65800000000002</v>
          </cell>
          <cell r="X43">
            <v>283.23099999999999</v>
          </cell>
          <cell r="Y43">
            <v>283.23099999999999</v>
          </cell>
          <cell r="Z43">
            <v>290.39999999999998</v>
          </cell>
          <cell r="AA43">
            <v>287.74103764881198</v>
          </cell>
          <cell r="AB43">
            <v>293.28345580228603</v>
          </cell>
          <cell r="AC43">
            <v>299.61968370854902</v>
          </cell>
          <cell r="AD43">
            <v>299.61968370854902</v>
          </cell>
          <cell r="AE43">
            <v>298.48257277179101</v>
          </cell>
          <cell r="AF43">
            <v>307.408507675517</v>
          </cell>
          <cell r="AG43">
            <v>319.62835235188902</v>
          </cell>
          <cell r="AH43">
            <v>330.07203940938803</v>
          </cell>
          <cell r="AI43">
            <v>330.07203940938803</v>
          </cell>
          <cell r="AJ43">
            <v>338.103174671651</v>
          </cell>
          <cell r="AK43">
            <v>350.576623381677</v>
          </cell>
          <cell r="AL43">
            <v>367.57452819236602</v>
          </cell>
          <cell r="AM43">
            <v>386.103226522537</v>
          </cell>
          <cell r="AN43">
            <v>386.103226522537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4.7560000000000002</v>
          </cell>
          <cell r="G44">
            <v>5.4969999999999999</v>
          </cell>
          <cell r="H44">
            <v>6.1310000000000002</v>
          </cell>
          <cell r="I44">
            <v>8.4719999999999995</v>
          </cell>
          <cell r="J44">
            <v>12.16</v>
          </cell>
          <cell r="K44">
            <v>11.557</v>
          </cell>
          <cell r="L44">
            <v>12.78</v>
          </cell>
          <cell r="M44">
            <v>14.332000000000001</v>
          </cell>
          <cell r="N44">
            <v>15.430999999999999</v>
          </cell>
          <cell r="O44">
            <v>24.155999999999999</v>
          </cell>
          <cell r="P44">
            <v>22.257000000000001</v>
          </cell>
          <cell r="Q44">
            <v>38.159999999999997</v>
          </cell>
          <cell r="R44">
            <v>40.863999999999997</v>
          </cell>
          <cell r="S44">
            <v>41.895000000000003</v>
          </cell>
          <cell r="T44">
            <v>60.12</v>
          </cell>
          <cell r="U44">
            <v>65.161000000000001</v>
          </cell>
          <cell r="V44">
            <v>71.575000000000003</v>
          </cell>
          <cell r="W44">
            <v>83.14</v>
          </cell>
          <cell r="X44">
            <v>92.07</v>
          </cell>
          <cell r="Y44">
            <v>92.07</v>
          </cell>
          <cell r="Z44">
            <v>96.665999999999997</v>
          </cell>
          <cell r="AA44">
            <v>105.286879650594</v>
          </cell>
          <cell r="AB44">
            <v>114.626165938737</v>
          </cell>
          <cell r="AC44">
            <v>124.743726084226</v>
          </cell>
          <cell r="AD44">
            <v>124.743726084226</v>
          </cell>
          <cell r="AE44">
            <v>132.663726084226</v>
          </cell>
          <cell r="AF44">
            <v>141.11172608422601</v>
          </cell>
          <cell r="AG44">
            <v>150.175726084226</v>
          </cell>
          <cell r="AH44">
            <v>159.89972608422599</v>
          </cell>
          <cell r="AI44">
            <v>159.89972608422599</v>
          </cell>
          <cell r="AJ44">
            <v>168.48372608422599</v>
          </cell>
          <cell r="AK44">
            <v>177.54872608422599</v>
          </cell>
          <cell r="AL44">
            <v>187.205726084226</v>
          </cell>
          <cell r="AM44">
            <v>197.60272608422599</v>
          </cell>
          <cell r="AN44">
            <v>197.60272608422599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J45">
            <v>-3.6880000000000002</v>
          </cell>
          <cell r="O45">
            <v>-8.7249999999999996</v>
          </cell>
          <cell r="T45">
            <v>-18.225000000000001</v>
          </cell>
          <cell r="U45">
            <v>-21.81</v>
          </cell>
          <cell r="V45">
            <v>-25.954000000000001</v>
          </cell>
          <cell r="W45">
            <v>-30.393000000000001</v>
          </cell>
          <cell r="X45">
            <v>-35.53</v>
          </cell>
          <cell r="Y45">
            <v>-35.53</v>
          </cell>
          <cell r="Z45">
            <v>-41.122999999999998</v>
          </cell>
          <cell r="AA45">
            <v>-46.2196</v>
          </cell>
          <cell r="AB45">
            <v>-51.673777999999999</v>
          </cell>
          <cell r="AC45">
            <v>-57.526745740000003</v>
          </cell>
          <cell r="AD45">
            <v>-57.526745740000003</v>
          </cell>
          <cell r="AE45">
            <v>-64.191471506799999</v>
          </cell>
          <cell r="AF45">
            <v>-70.790546635576007</v>
          </cell>
          <cell r="AG45">
            <v>-77.411388241172006</v>
          </cell>
          <cell r="AH45">
            <v>-84.138278357760996</v>
          </cell>
          <cell r="AI45">
            <v>-84.138278357760996</v>
          </cell>
          <cell r="AJ45">
            <v>-89.895236604096993</v>
          </cell>
          <cell r="AK45">
            <v>-95.797851113481997</v>
          </cell>
          <cell r="AL45">
            <v>-101.88082344646</v>
          </cell>
          <cell r="AM45">
            <v>-108.186699929491</v>
          </cell>
          <cell r="AN45">
            <v>-108.186699929491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4.7560000000000002</v>
          </cell>
          <cell r="G46">
            <v>5.4969999999999999</v>
          </cell>
          <cell r="H46">
            <v>6.1310000000000002</v>
          </cell>
          <cell r="I46">
            <v>8.4719999999999995</v>
          </cell>
          <cell r="J46">
            <v>8.4719999999999995</v>
          </cell>
          <cell r="K46">
            <v>11.557</v>
          </cell>
          <cell r="L46">
            <v>12.78</v>
          </cell>
          <cell r="M46">
            <v>14.332000000000001</v>
          </cell>
          <cell r="N46">
            <v>15.430999999999999</v>
          </cell>
          <cell r="O46">
            <v>15.430999999999999</v>
          </cell>
          <cell r="P46">
            <v>22.257000000000001</v>
          </cell>
          <cell r="Q46">
            <v>38.159999999999997</v>
          </cell>
          <cell r="R46">
            <v>40.863999999999997</v>
          </cell>
          <cell r="S46">
            <v>41.895000000000003</v>
          </cell>
          <cell r="T46">
            <v>41.895000000000003</v>
          </cell>
          <cell r="U46">
            <v>43.350999999999999</v>
          </cell>
          <cell r="V46">
            <v>45.621000000000002</v>
          </cell>
          <cell r="W46">
            <v>52.747</v>
          </cell>
          <cell r="X46">
            <v>56.54</v>
          </cell>
          <cell r="Y46">
            <v>56.54</v>
          </cell>
          <cell r="Z46">
            <v>55.542999999999999</v>
          </cell>
          <cell r="AA46">
            <v>59.067279650594003</v>
          </cell>
          <cell r="AB46">
            <v>62.952387938736997</v>
          </cell>
          <cell r="AC46">
            <v>67.216980344226002</v>
          </cell>
          <cell r="AD46">
            <v>67.216980344226002</v>
          </cell>
          <cell r="AE46">
            <v>68.472254577426</v>
          </cell>
          <cell r="AF46">
            <v>70.32117944865</v>
          </cell>
          <cell r="AG46">
            <v>72.764337843052999</v>
          </cell>
          <cell r="AH46">
            <v>75.761447726463999</v>
          </cell>
          <cell r="AI46">
            <v>75.761447726463999</v>
          </cell>
          <cell r="AJ46">
            <v>78.588489480128999</v>
          </cell>
          <cell r="AK46">
            <v>81.750874970742998</v>
          </cell>
          <cell r="AL46">
            <v>85.324902637765007</v>
          </cell>
          <cell r="AM46">
            <v>89.416026154733999</v>
          </cell>
          <cell r="AN46">
            <v>89.416026154733999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P47">
            <v>16.088000000000001</v>
          </cell>
          <cell r="Q47">
            <v>15.961</v>
          </cell>
          <cell r="R47">
            <v>15.157999999999999</v>
          </cell>
          <cell r="S47">
            <v>14.151999999999999</v>
          </cell>
          <cell r="T47">
            <v>15.558999999999999</v>
          </cell>
          <cell r="U47">
            <v>15.3</v>
          </cell>
          <cell r="V47">
            <v>15.51</v>
          </cell>
          <cell r="W47">
            <v>14.798999999999999</v>
          </cell>
          <cell r="X47">
            <v>60.896000000000001</v>
          </cell>
          <cell r="Y47">
            <v>60.896000000000001</v>
          </cell>
          <cell r="Z47">
            <v>61.524999999999999</v>
          </cell>
          <cell r="AA47">
            <v>61.524999999999999</v>
          </cell>
          <cell r="AB47">
            <v>61.524999999999999</v>
          </cell>
          <cell r="AC47">
            <v>61.524999999999999</v>
          </cell>
          <cell r="AD47">
            <v>61.524999999999999</v>
          </cell>
          <cell r="AE47">
            <v>61.524999999999999</v>
          </cell>
          <cell r="AF47">
            <v>61.524999999999999</v>
          </cell>
          <cell r="AG47">
            <v>61.524999999999999</v>
          </cell>
          <cell r="AH47">
            <v>61.524999999999999</v>
          </cell>
          <cell r="AI47">
            <v>61.524999999999999</v>
          </cell>
          <cell r="AJ47">
            <v>61.524999999999999</v>
          </cell>
          <cell r="AK47">
            <v>61.524999999999999</v>
          </cell>
          <cell r="AL47">
            <v>61.524999999999999</v>
          </cell>
          <cell r="AM47">
            <v>61.524999999999999</v>
          </cell>
          <cell r="AN47">
            <v>61.524999999999999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T48">
            <v>-1.407</v>
          </cell>
          <cell r="U48">
            <v>-2.0449999999999999</v>
          </cell>
          <cell r="V48">
            <v>-2.4820000000000002</v>
          </cell>
          <cell r="W48">
            <v>-2.911</v>
          </cell>
          <cell r="X48">
            <v>-3.8460000000000001</v>
          </cell>
          <cell r="Y48">
            <v>-3.8460000000000001</v>
          </cell>
          <cell r="Z48">
            <v>-4.7789999999999999</v>
          </cell>
          <cell r="AA48">
            <v>-5.6301899999999998</v>
          </cell>
          <cell r="AB48">
            <v>-6.5804017699999999</v>
          </cell>
          <cell r="AC48">
            <v>-7.5694045381399997</v>
          </cell>
          <cell r="AD48">
            <v>-7.5694045381399997</v>
          </cell>
          <cell r="AE48">
            <v>-8.6215386496460003</v>
          </cell>
          <cell r="AF48">
            <v>-9.6531561459780004</v>
          </cell>
          <cell r="AG48">
            <v>-10.664657101132001</v>
          </cell>
          <cell r="AH48">
            <v>-11.63100361621</v>
          </cell>
          <cell r="AI48">
            <v>-11.63100361621</v>
          </cell>
          <cell r="AJ48">
            <v>-12.628883543885999</v>
          </cell>
          <cell r="AK48">
            <v>-13.606805873008</v>
          </cell>
          <cell r="AL48">
            <v>-14.637047046738999</v>
          </cell>
          <cell r="AM48">
            <v>-15.692025988187</v>
          </cell>
          <cell r="AN48">
            <v>-15.692025988187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P49">
            <v>16.088000000000001</v>
          </cell>
          <cell r="Q49">
            <v>15.961</v>
          </cell>
          <cell r="R49">
            <v>15.157999999999999</v>
          </cell>
          <cell r="S49">
            <v>14.151999999999999</v>
          </cell>
          <cell r="T49">
            <v>14.151999999999999</v>
          </cell>
          <cell r="U49">
            <v>13.255000000000001</v>
          </cell>
          <cell r="V49">
            <v>13.028</v>
          </cell>
          <cell r="W49">
            <v>11.888</v>
          </cell>
          <cell r="X49">
            <v>57.05</v>
          </cell>
          <cell r="Y49">
            <v>57.05</v>
          </cell>
          <cell r="Z49">
            <v>56.746000000000002</v>
          </cell>
          <cell r="AA49">
            <v>55.89481</v>
          </cell>
          <cell r="AB49">
            <v>54.944598229999997</v>
          </cell>
          <cell r="AC49">
            <v>53.95559546186</v>
          </cell>
          <cell r="AD49">
            <v>53.95559546186</v>
          </cell>
          <cell r="AE49">
            <v>52.903461350354</v>
          </cell>
          <cell r="AF49">
            <v>51.871843854022003</v>
          </cell>
          <cell r="AG49">
            <v>50.860342898867998</v>
          </cell>
          <cell r="AH49">
            <v>49.893996383789997</v>
          </cell>
          <cell r="AI49">
            <v>49.893996383789997</v>
          </cell>
          <cell r="AJ49">
            <v>48.896116456114001</v>
          </cell>
          <cell r="AK49">
            <v>47.918194126991999</v>
          </cell>
          <cell r="AL49">
            <v>46.887952953260999</v>
          </cell>
          <cell r="AM49">
            <v>45.832974011813</v>
          </cell>
          <cell r="AN49">
            <v>45.832974011813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K51">
            <v>10.265000000000001</v>
          </cell>
          <cell r="L51">
            <v>5.86</v>
          </cell>
          <cell r="M51">
            <v>5.1180000000000003</v>
          </cell>
          <cell r="N51">
            <v>2.2250000000000001</v>
          </cell>
          <cell r="O51">
            <v>2.2250000000000001</v>
          </cell>
          <cell r="P51">
            <v>0</v>
          </cell>
          <cell r="Q51">
            <v>2.7639999999999998</v>
          </cell>
          <cell r="R51">
            <v>18.007000000000001</v>
          </cell>
          <cell r="S51">
            <v>9.2050000000000001</v>
          </cell>
          <cell r="T51">
            <v>9.2050000000000001</v>
          </cell>
          <cell r="U51">
            <v>7.5010000000000003</v>
          </cell>
          <cell r="V51">
            <v>22.82</v>
          </cell>
          <cell r="W51">
            <v>22.513000000000002</v>
          </cell>
          <cell r="X51">
            <v>22.335999999999999</v>
          </cell>
          <cell r="Y51">
            <v>22.335999999999999</v>
          </cell>
          <cell r="Z51">
            <v>18.387</v>
          </cell>
          <cell r="AA51">
            <v>18.387</v>
          </cell>
          <cell r="AB51">
            <v>18.387</v>
          </cell>
          <cell r="AC51">
            <v>18.387</v>
          </cell>
          <cell r="AD51">
            <v>18.387</v>
          </cell>
          <cell r="AE51">
            <v>18.387</v>
          </cell>
          <cell r="AF51">
            <v>18.387</v>
          </cell>
          <cell r="AG51">
            <v>18.387</v>
          </cell>
          <cell r="AH51">
            <v>18.387</v>
          </cell>
          <cell r="AI51">
            <v>18.387</v>
          </cell>
          <cell r="AJ51">
            <v>18.387</v>
          </cell>
          <cell r="AK51">
            <v>18.387</v>
          </cell>
          <cell r="AL51">
            <v>18.387</v>
          </cell>
          <cell r="AM51">
            <v>18.387</v>
          </cell>
          <cell r="AN51">
            <v>18.387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0.36099999999999999</v>
          </cell>
          <cell r="G52">
            <v>0.498</v>
          </cell>
          <cell r="H52">
            <v>1.038</v>
          </cell>
          <cell r="I52">
            <v>0.92500000000000004</v>
          </cell>
          <cell r="J52">
            <v>0.92500000000000004</v>
          </cell>
          <cell r="K52">
            <v>0.72799999999999998</v>
          </cell>
          <cell r="L52">
            <v>0.54800000000000004</v>
          </cell>
          <cell r="M52">
            <v>0.72</v>
          </cell>
          <cell r="N52">
            <v>1.2210000000000001</v>
          </cell>
          <cell r="O52">
            <v>1.2210000000000001</v>
          </cell>
          <cell r="P52">
            <v>3.3719999999999999</v>
          </cell>
          <cell r="Q52">
            <v>1.482</v>
          </cell>
          <cell r="R52">
            <v>1.5449999999999999</v>
          </cell>
          <cell r="S52">
            <v>1.5309999999999999</v>
          </cell>
          <cell r="T52">
            <v>1.5309999999999999</v>
          </cell>
          <cell r="U52">
            <v>1.911</v>
          </cell>
          <cell r="V52">
            <v>2.282</v>
          </cell>
          <cell r="W52">
            <v>2.4500000000000002</v>
          </cell>
          <cell r="X52">
            <v>3.5289999999999999</v>
          </cell>
          <cell r="Y52">
            <v>3.5289999999999999</v>
          </cell>
          <cell r="Z52">
            <v>4.6059999999999999</v>
          </cell>
          <cell r="AA52">
            <v>4.8442425393299997</v>
          </cell>
          <cell r="AB52">
            <v>5.2479294176079998</v>
          </cell>
          <cell r="AC52">
            <v>5.6852568690750003</v>
          </cell>
          <cell r="AD52">
            <v>5.6852568690750003</v>
          </cell>
          <cell r="AE52">
            <v>6.0553031741629999</v>
          </cell>
          <cell r="AF52">
            <v>6.4589900524399999</v>
          </cell>
          <cell r="AG52">
            <v>6.929958077097</v>
          </cell>
          <cell r="AH52">
            <v>7.4345666749439996</v>
          </cell>
          <cell r="AI52">
            <v>7.4345666749439996</v>
          </cell>
          <cell r="AJ52">
            <v>7.8046129800320001</v>
          </cell>
          <cell r="AK52">
            <v>8.2419404314989997</v>
          </cell>
          <cell r="AL52">
            <v>8.7801896025359998</v>
          </cell>
          <cell r="AM52">
            <v>9.4530010663319999</v>
          </cell>
          <cell r="AN52">
            <v>9.4530010663319999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21.277999999999999</v>
          </cell>
          <cell r="G53">
            <v>20.364000000000001</v>
          </cell>
          <cell r="H53">
            <v>64.091999999999999</v>
          </cell>
          <cell r="I53">
            <v>64.058000000000007</v>
          </cell>
          <cell r="J53">
            <v>64.058000000000007</v>
          </cell>
          <cell r="K53">
            <v>64.453999999999994</v>
          </cell>
          <cell r="L53">
            <v>63.396999999999998</v>
          </cell>
          <cell r="M53">
            <v>67.277000000000001</v>
          </cell>
          <cell r="N53">
            <v>92.736000000000004</v>
          </cell>
          <cell r="O53">
            <v>92.736000000000004</v>
          </cell>
          <cell r="P53">
            <v>117.16200000000001</v>
          </cell>
          <cell r="Q53">
            <v>203.31200000000001</v>
          </cell>
          <cell r="R53">
            <v>203.98099999999999</v>
          </cell>
          <cell r="S53">
            <v>205.78800000000001</v>
          </cell>
          <cell r="T53">
            <v>205.78800000000001</v>
          </cell>
          <cell r="U53">
            <v>393.14299999999997</v>
          </cell>
          <cell r="V53">
            <v>393.423</v>
          </cell>
          <cell r="W53">
            <v>404.25599999999997</v>
          </cell>
          <cell r="X53">
            <v>422.68599999999998</v>
          </cell>
          <cell r="Y53">
            <v>422.68599999999998</v>
          </cell>
          <cell r="Z53">
            <v>425.68200000000002</v>
          </cell>
          <cell r="AA53">
            <v>425.93436983873602</v>
          </cell>
          <cell r="AB53">
            <v>434.81537138863001</v>
          </cell>
          <cell r="AC53">
            <v>444.86451638370897</v>
          </cell>
          <cell r="AD53">
            <v>444.86451638370897</v>
          </cell>
          <cell r="AE53">
            <v>444.30059187373303</v>
          </cell>
          <cell r="AF53">
            <v>454.44752103062899</v>
          </cell>
          <cell r="AG53">
            <v>468.569991170908</v>
          </cell>
          <cell r="AH53">
            <v>481.54905019458698</v>
          </cell>
          <cell r="AI53">
            <v>481.54905019458698</v>
          </cell>
          <cell r="AJ53">
            <v>491.77939358792497</v>
          </cell>
          <cell r="AK53">
            <v>506.87463291091098</v>
          </cell>
          <cell r="AL53">
            <v>526.95457338592905</v>
          </cell>
          <cell r="AM53">
            <v>549.19222775541596</v>
          </cell>
          <cell r="AN53">
            <v>549.19222775541596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0.63500000000000001</v>
          </cell>
          <cell r="G54">
            <v>0.76700000000000002</v>
          </cell>
          <cell r="H54">
            <v>0.38600000000000001</v>
          </cell>
          <cell r="I54">
            <v>1.0249999999999999</v>
          </cell>
          <cell r="J54">
            <v>1.0249999999999999</v>
          </cell>
          <cell r="K54">
            <v>1.129</v>
          </cell>
          <cell r="L54">
            <v>1.474</v>
          </cell>
          <cell r="M54">
            <v>1.9930000000000001</v>
          </cell>
          <cell r="N54">
            <v>3.988</v>
          </cell>
          <cell r="O54">
            <v>3.988</v>
          </cell>
          <cell r="P54">
            <v>6.718</v>
          </cell>
          <cell r="Q54">
            <v>6.758</v>
          </cell>
          <cell r="R54">
            <v>5.5010000000000003</v>
          </cell>
          <cell r="S54">
            <v>4.7629999999999999</v>
          </cell>
          <cell r="T54">
            <v>4.7629999999999999</v>
          </cell>
          <cell r="U54">
            <v>3.778</v>
          </cell>
          <cell r="V54">
            <v>4.0789999999999997</v>
          </cell>
          <cell r="W54">
            <v>4.3899999999999997</v>
          </cell>
          <cell r="X54">
            <v>9.3320000000000007</v>
          </cell>
          <cell r="Y54">
            <v>9.3320000000000007</v>
          </cell>
          <cell r="Z54">
            <v>6.4969999999999999</v>
          </cell>
          <cell r="AA54">
            <v>6.4330533604060003</v>
          </cell>
          <cell r="AB54">
            <v>6.535807807106</v>
          </cell>
          <cell r="AC54">
            <v>9.8971251243649991</v>
          </cell>
          <cell r="AD54">
            <v>9.8971251243649991</v>
          </cell>
          <cell r="AE54">
            <v>11.041316700507</v>
          </cell>
          <cell r="AF54">
            <v>11.777404480541</v>
          </cell>
          <cell r="AG54">
            <v>12.636173557247</v>
          </cell>
          <cell r="AH54">
            <v>12.328505504511</v>
          </cell>
          <cell r="AI54">
            <v>12.328505504511</v>
          </cell>
          <cell r="AJ54">
            <v>12.942141525098</v>
          </cell>
          <cell r="AK54">
            <v>13.667347731245</v>
          </cell>
          <cell r="AL54">
            <v>14.559909215735001</v>
          </cell>
          <cell r="AM54">
            <v>15.675611071346999</v>
          </cell>
          <cell r="AN54">
            <v>15.675611071346999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0.33700000000000002</v>
          </cell>
          <cell r="G55">
            <v>0.33700000000000002</v>
          </cell>
          <cell r="H55">
            <v>0.33700000000000002</v>
          </cell>
          <cell r="I55">
            <v>0.33700000000000002</v>
          </cell>
          <cell r="J55">
            <v>0.33700000000000002</v>
          </cell>
          <cell r="K55">
            <v>0.34399999999999997</v>
          </cell>
          <cell r="L55">
            <v>0.35</v>
          </cell>
          <cell r="M55">
            <v>0.35699999999999998</v>
          </cell>
          <cell r="N55">
            <v>0.72899999999999998</v>
          </cell>
          <cell r="O55">
            <v>0.72899999999999998</v>
          </cell>
          <cell r="P55">
            <v>2.0390000000000001</v>
          </cell>
          <cell r="Q55">
            <v>2.88</v>
          </cell>
          <cell r="R55">
            <v>3.125</v>
          </cell>
          <cell r="S55">
            <v>3.0510000000000002</v>
          </cell>
          <cell r="T55">
            <v>3.0510000000000002</v>
          </cell>
          <cell r="U55">
            <v>3.06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11.393000000000001</v>
          </cell>
          <cell r="G56">
            <v>13.898999999999999</v>
          </cell>
          <cell r="H56">
            <v>16.388000000000002</v>
          </cell>
          <cell r="I56">
            <v>19.774999999999999</v>
          </cell>
          <cell r="J56">
            <v>19.774999999999999</v>
          </cell>
          <cell r="K56">
            <v>24.803999999999998</v>
          </cell>
          <cell r="L56">
            <v>26.946000000000002</v>
          </cell>
          <cell r="M56">
            <v>32.774999999999999</v>
          </cell>
          <cell r="N56">
            <v>37.436</v>
          </cell>
          <cell r="O56">
            <v>37.436</v>
          </cell>
          <cell r="P56">
            <v>49.460999999999999</v>
          </cell>
          <cell r="Q56">
            <v>58.261000000000003</v>
          </cell>
          <cell r="R56">
            <v>65.296999999999997</v>
          </cell>
          <cell r="S56">
            <v>70.334999999999994</v>
          </cell>
          <cell r="T56">
            <v>70.334999999999994</v>
          </cell>
          <cell r="U56">
            <v>75.153999999999996</v>
          </cell>
          <cell r="V56">
            <v>81.811000000000007</v>
          </cell>
          <cell r="W56">
            <v>96.611999999999995</v>
          </cell>
          <cell r="X56">
            <v>108.06699999999999</v>
          </cell>
          <cell r="Y56">
            <v>108.06699999999999</v>
          </cell>
          <cell r="Z56">
            <v>117.37</v>
          </cell>
          <cell r="AA56">
            <v>125.84430932687501</v>
          </cell>
          <cell r="AB56">
            <v>140.843216570295</v>
          </cell>
          <cell r="AC56">
            <v>154.05676703705501</v>
          </cell>
          <cell r="AD56">
            <v>154.05676703705501</v>
          </cell>
          <cell r="AE56">
            <v>158.296926040014</v>
          </cell>
          <cell r="AF56">
            <v>173.11583328343499</v>
          </cell>
          <cell r="AG56">
            <v>189.256079482095</v>
          </cell>
          <cell r="AH56">
            <v>205.56478990751799</v>
          </cell>
          <cell r="AI56">
            <v>205.56478990751799</v>
          </cell>
          <cell r="AJ56">
            <v>216.330822422463</v>
          </cell>
          <cell r="AK56">
            <v>231.15569389264701</v>
          </cell>
          <cell r="AL56">
            <v>248.41727904654601</v>
          </cell>
          <cell r="AM56">
            <v>266.302721107499</v>
          </cell>
          <cell r="AN56">
            <v>266.302721107499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12.365</v>
          </cell>
          <cell r="G57">
            <v>15.003</v>
          </cell>
          <cell r="H57">
            <v>17.111000000000001</v>
          </cell>
          <cell r="I57">
            <v>21.137</v>
          </cell>
          <cell r="J57">
            <v>21.137</v>
          </cell>
          <cell r="K57">
            <v>26.277000000000001</v>
          </cell>
          <cell r="L57">
            <v>28.77</v>
          </cell>
          <cell r="M57">
            <v>35.125</v>
          </cell>
          <cell r="N57">
            <v>42.152999999999999</v>
          </cell>
          <cell r="O57">
            <v>42.152999999999999</v>
          </cell>
          <cell r="P57">
            <v>58.218000000000004</v>
          </cell>
          <cell r="Q57">
            <v>67.899000000000001</v>
          </cell>
          <cell r="R57">
            <v>73.923000000000002</v>
          </cell>
          <cell r="S57">
            <v>78.149000000000001</v>
          </cell>
          <cell r="T57">
            <v>78.149000000000001</v>
          </cell>
          <cell r="U57">
            <v>81.992000000000004</v>
          </cell>
          <cell r="V57">
            <v>85.89</v>
          </cell>
          <cell r="W57">
            <v>101.002</v>
          </cell>
          <cell r="X57">
            <v>117.399</v>
          </cell>
          <cell r="Y57">
            <v>117.399</v>
          </cell>
          <cell r="Z57">
            <v>123.867</v>
          </cell>
          <cell r="AA57">
            <v>132.27736268728</v>
          </cell>
          <cell r="AB57">
            <v>147.37902437740101</v>
          </cell>
          <cell r="AC57">
            <v>163.95389216141999</v>
          </cell>
          <cell r="AD57">
            <v>163.95389216141999</v>
          </cell>
          <cell r="AE57">
            <v>169.338242740521</v>
          </cell>
          <cell r="AF57">
            <v>184.89323776397501</v>
          </cell>
          <cell r="AG57">
            <v>201.892253039341</v>
          </cell>
          <cell r="AH57">
            <v>217.893295412029</v>
          </cell>
          <cell r="AI57">
            <v>217.893295412029</v>
          </cell>
          <cell r="AJ57">
            <v>229.27296394756101</v>
          </cell>
          <cell r="AK57">
            <v>244.82304162389201</v>
          </cell>
          <cell r="AL57">
            <v>262.977188262281</v>
          </cell>
          <cell r="AM57">
            <v>281.97833217884602</v>
          </cell>
          <cell r="AN57">
            <v>281.97833217884602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8.6359999999999992</v>
          </cell>
          <cell r="G58">
            <v>10.462999999999999</v>
          </cell>
          <cell r="H58">
            <v>12.238</v>
          </cell>
          <cell r="I58">
            <v>15.13</v>
          </cell>
          <cell r="J58">
            <v>15.13</v>
          </cell>
          <cell r="K58">
            <v>18.36</v>
          </cell>
          <cell r="L58">
            <v>20.594000000000001</v>
          </cell>
          <cell r="M58">
            <v>25.032</v>
          </cell>
          <cell r="N58">
            <v>29.047999999999998</v>
          </cell>
          <cell r="O58">
            <v>29.047999999999998</v>
          </cell>
          <cell r="P58">
            <v>33.448999999999998</v>
          </cell>
          <cell r="Q58">
            <v>38.988</v>
          </cell>
          <cell r="R58">
            <v>46.631</v>
          </cell>
          <cell r="S58">
            <v>51.731000000000002</v>
          </cell>
          <cell r="T58">
            <v>51.731000000000002</v>
          </cell>
          <cell r="U58">
            <v>55.52</v>
          </cell>
          <cell r="V58">
            <v>64.882999999999996</v>
          </cell>
          <cell r="W58">
            <v>75.951999999999998</v>
          </cell>
          <cell r="X58">
            <v>85.614999999999995</v>
          </cell>
          <cell r="Y58">
            <v>85.614999999999995</v>
          </cell>
          <cell r="Z58">
            <v>91.984999999999999</v>
          </cell>
          <cell r="AA58">
            <v>101</v>
          </cell>
          <cell r="AB58">
            <v>114</v>
          </cell>
          <cell r="AC58">
            <v>125</v>
          </cell>
          <cell r="AD58">
            <v>125</v>
          </cell>
          <cell r="AE58">
            <v>130</v>
          </cell>
          <cell r="AF58">
            <v>143</v>
          </cell>
          <cell r="AG58">
            <v>157</v>
          </cell>
          <cell r="AH58">
            <v>171</v>
          </cell>
          <cell r="AI58">
            <v>171</v>
          </cell>
          <cell r="AJ58">
            <v>183</v>
          </cell>
          <cell r="AK58">
            <v>196</v>
          </cell>
          <cell r="AL58">
            <v>211</v>
          </cell>
          <cell r="AM58">
            <v>226</v>
          </cell>
          <cell r="AN58">
            <v>226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0.54200000000000004</v>
          </cell>
          <cell r="G59">
            <v>0.53300000000000003</v>
          </cell>
          <cell r="H59">
            <v>0.45400000000000001</v>
          </cell>
          <cell r="I59">
            <v>0.374</v>
          </cell>
          <cell r="J59">
            <v>0.374</v>
          </cell>
          <cell r="K59">
            <v>0.28499999999999998</v>
          </cell>
          <cell r="L59">
            <v>0.19500000000000001</v>
          </cell>
          <cell r="M59">
            <v>1.103</v>
          </cell>
          <cell r="N59">
            <v>23.405000000000001</v>
          </cell>
          <cell r="O59">
            <v>23.405000000000001</v>
          </cell>
          <cell r="P59">
            <v>25.946000000000002</v>
          </cell>
          <cell r="Q59">
            <v>5.0149999999999997</v>
          </cell>
          <cell r="R59">
            <v>4.6779999999999999</v>
          </cell>
          <cell r="S59">
            <v>3.911</v>
          </cell>
          <cell r="T59">
            <v>3.911</v>
          </cell>
          <cell r="U59">
            <v>3.1389999999999998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0.76400000000000001</v>
          </cell>
          <cell r="G60">
            <v>0.72899999999999998</v>
          </cell>
          <cell r="H60">
            <v>1.0669999999999999</v>
          </cell>
          <cell r="I60">
            <v>1.4319999999999999</v>
          </cell>
          <cell r="J60">
            <v>1.4319999999999999</v>
          </cell>
          <cell r="K60">
            <v>1.0009999999999999</v>
          </cell>
          <cell r="L60">
            <v>0.80100000000000005</v>
          </cell>
          <cell r="M60">
            <v>1.06</v>
          </cell>
          <cell r="N60">
            <v>2.085</v>
          </cell>
          <cell r="O60">
            <v>2.085</v>
          </cell>
          <cell r="P60">
            <v>4.548</v>
          </cell>
          <cell r="Q60">
            <v>8.6549999999999994</v>
          </cell>
          <cell r="R60">
            <v>10.757999999999999</v>
          </cell>
          <cell r="S60">
            <v>10.022</v>
          </cell>
          <cell r="T60">
            <v>10.022</v>
          </cell>
          <cell r="U60">
            <v>9.7430000000000003</v>
          </cell>
          <cell r="V60">
            <v>10.702999999999999</v>
          </cell>
          <cell r="W60">
            <v>10.622999999999999</v>
          </cell>
          <cell r="X60">
            <v>11.997</v>
          </cell>
          <cell r="Y60">
            <v>11.997</v>
          </cell>
          <cell r="Z60">
            <v>11.964</v>
          </cell>
          <cell r="AA60">
            <v>12.649197151455001</v>
          </cell>
          <cell r="AB60">
            <v>13.384748781229</v>
          </cell>
          <cell r="AC60">
            <v>14.523528760430001</v>
          </cell>
          <cell r="AD60">
            <v>14.523528760430001</v>
          </cell>
          <cell r="AE60">
            <v>15.419957057897999</v>
          </cell>
          <cell r="AF60">
            <v>16.035508687671999</v>
          </cell>
          <cell r="AG60">
            <v>16.745464507739001</v>
          </cell>
          <cell r="AH60">
            <v>18.004827673807998</v>
          </cell>
          <cell r="AI60">
            <v>18.004827673807998</v>
          </cell>
          <cell r="AJ60">
            <v>18.955382459290998</v>
          </cell>
          <cell r="AK60">
            <v>20.060341435068</v>
          </cell>
          <cell r="AL60">
            <v>21.404701445427001</v>
          </cell>
          <cell r="AM60">
            <v>23.026690839798</v>
          </cell>
          <cell r="AN60">
            <v>23.026690839798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1.306</v>
          </cell>
          <cell r="G61">
            <v>1.262</v>
          </cell>
          <cell r="H61">
            <v>1.5209999999999999</v>
          </cell>
          <cell r="I61">
            <v>1.806</v>
          </cell>
          <cell r="J61">
            <v>1.806</v>
          </cell>
          <cell r="K61">
            <v>1.286</v>
          </cell>
          <cell r="L61">
            <v>0.996</v>
          </cell>
          <cell r="M61">
            <v>2.1629999999999998</v>
          </cell>
          <cell r="N61">
            <v>25.49</v>
          </cell>
          <cell r="O61">
            <v>25.49</v>
          </cell>
          <cell r="P61">
            <v>30.494</v>
          </cell>
          <cell r="Q61">
            <v>13.67</v>
          </cell>
          <cell r="R61">
            <v>15.436</v>
          </cell>
          <cell r="S61">
            <v>13.933</v>
          </cell>
          <cell r="T61">
            <v>13.933</v>
          </cell>
          <cell r="U61">
            <v>12.882</v>
          </cell>
          <cell r="V61">
            <v>10.702999999999999</v>
          </cell>
          <cell r="W61">
            <v>10.622999999999999</v>
          </cell>
          <cell r="X61">
            <v>11.997</v>
          </cell>
          <cell r="Y61">
            <v>11.997</v>
          </cell>
          <cell r="Z61">
            <v>11.964</v>
          </cell>
          <cell r="AA61">
            <v>12.649197151455001</v>
          </cell>
          <cell r="AB61">
            <v>13.384748781229</v>
          </cell>
          <cell r="AC61">
            <v>14.523528760430001</v>
          </cell>
          <cell r="AD61">
            <v>14.523528760430001</v>
          </cell>
          <cell r="AE61">
            <v>15.419957057897999</v>
          </cell>
          <cell r="AF61">
            <v>16.035508687671999</v>
          </cell>
          <cell r="AG61">
            <v>16.745464507739001</v>
          </cell>
          <cell r="AH61">
            <v>18.004827673807998</v>
          </cell>
          <cell r="AI61">
            <v>18.004827673807998</v>
          </cell>
          <cell r="AJ61">
            <v>18.955382459290998</v>
          </cell>
          <cell r="AK61">
            <v>20.060341435068</v>
          </cell>
          <cell r="AL61">
            <v>21.404701445427001</v>
          </cell>
          <cell r="AM61">
            <v>23.026690839798</v>
          </cell>
          <cell r="AN61">
            <v>23.026690839798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13.670999999999999</v>
          </cell>
          <cell r="G62">
            <v>16.265000000000001</v>
          </cell>
          <cell r="H62">
            <v>18.632000000000001</v>
          </cell>
          <cell r="I62">
            <v>22.943000000000001</v>
          </cell>
          <cell r="J62">
            <v>22.943000000000001</v>
          </cell>
          <cell r="K62">
            <v>27.562999999999999</v>
          </cell>
          <cell r="L62">
            <v>29.765999999999998</v>
          </cell>
          <cell r="M62">
            <v>37.287999999999997</v>
          </cell>
          <cell r="N62">
            <v>67.643000000000001</v>
          </cell>
          <cell r="O62">
            <v>67.643000000000001</v>
          </cell>
          <cell r="P62">
            <v>88.712000000000003</v>
          </cell>
          <cell r="Q62">
            <v>81.569000000000003</v>
          </cell>
          <cell r="R62">
            <v>89.358999999999995</v>
          </cell>
          <cell r="S62">
            <v>92.081999999999994</v>
          </cell>
          <cell r="T62">
            <v>92.081999999999994</v>
          </cell>
          <cell r="U62">
            <v>94.873999999999995</v>
          </cell>
          <cell r="V62">
            <v>96.593000000000004</v>
          </cell>
          <cell r="W62">
            <v>111.625</v>
          </cell>
          <cell r="X62">
            <v>129.39599999999999</v>
          </cell>
          <cell r="Y62">
            <v>129.39599999999999</v>
          </cell>
          <cell r="Z62">
            <v>135.83099999999999</v>
          </cell>
          <cell r="AA62">
            <v>144.92655983873601</v>
          </cell>
          <cell r="AB62">
            <v>160.76377315862999</v>
          </cell>
          <cell r="AC62">
            <v>178.47742092184899</v>
          </cell>
          <cell r="AD62">
            <v>178.47742092184899</v>
          </cell>
          <cell r="AE62">
            <v>184.75819979841901</v>
          </cell>
          <cell r="AF62">
            <v>200.92874645164699</v>
          </cell>
          <cell r="AG62">
            <v>218.63771754708</v>
          </cell>
          <cell r="AH62">
            <v>235.898123085837</v>
          </cell>
          <cell r="AI62">
            <v>235.898123085837</v>
          </cell>
          <cell r="AJ62">
            <v>248.22834640685201</v>
          </cell>
          <cell r="AK62">
            <v>264.88338305896002</v>
          </cell>
          <cell r="AL62">
            <v>284.38188970770801</v>
          </cell>
          <cell r="AM62">
            <v>305.00502301864401</v>
          </cell>
          <cell r="AN62">
            <v>305.00502301864401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7.6070000000000002</v>
          </cell>
          <cell r="G64">
            <v>4.0979999999999999</v>
          </cell>
          <cell r="H64">
            <v>45.460999999999999</v>
          </cell>
          <cell r="I64">
            <v>41.115000000000002</v>
          </cell>
          <cell r="J64">
            <v>41.115000000000002</v>
          </cell>
          <cell r="K64">
            <v>36.890999999999998</v>
          </cell>
          <cell r="L64">
            <v>33.631999999999998</v>
          </cell>
          <cell r="M64">
            <v>29.988</v>
          </cell>
          <cell r="N64">
            <v>25.093</v>
          </cell>
          <cell r="O64">
            <v>25.093</v>
          </cell>
          <cell r="P64">
            <v>28.45</v>
          </cell>
          <cell r="Q64">
            <v>121.74299999999999</v>
          </cell>
          <cell r="R64">
            <v>114.622</v>
          </cell>
          <cell r="S64">
            <v>113.706</v>
          </cell>
          <cell r="T64">
            <v>113.706</v>
          </cell>
          <cell r="U64">
            <v>298.26900000000001</v>
          </cell>
          <cell r="V64">
            <v>296.83</v>
          </cell>
          <cell r="W64">
            <v>292.63099999999997</v>
          </cell>
          <cell r="X64">
            <v>293.29000000000002</v>
          </cell>
          <cell r="Y64">
            <v>293.29000000000002</v>
          </cell>
          <cell r="Z64">
            <v>289.851</v>
          </cell>
          <cell r="AA64">
            <v>281.00781000000001</v>
          </cell>
          <cell r="AB64">
            <v>274.05159823000002</v>
          </cell>
          <cell r="AC64">
            <v>266.38709546185999</v>
          </cell>
          <cell r="AD64">
            <v>266.38709546185999</v>
          </cell>
          <cell r="AE64">
            <v>259.54239207531299</v>
          </cell>
          <cell r="AF64">
            <v>253.51877457898101</v>
          </cell>
          <cell r="AG64">
            <v>249.932273623828</v>
          </cell>
          <cell r="AH64">
            <v>245.65092710874899</v>
          </cell>
          <cell r="AI64">
            <v>245.65092710874899</v>
          </cell>
          <cell r="AJ64">
            <v>243.55104718107401</v>
          </cell>
          <cell r="AK64">
            <v>241.99124985195101</v>
          </cell>
          <cell r="AL64">
            <v>242.57268367822101</v>
          </cell>
          <cell r="AM64">
            <v>244.187204736773</v>
          </cell>
          <cell r="AN64">
            <v>244.187204736773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7.6070000000000002</v>
          </cell>
          <cell r="G66">
            <v>4.0979999999999999</v>
          </cell>
          <cell r="H66">
            <v>45.460999999999999</v>
          </cell>
          <cell r="I66">
            <v>41.115000000000002</v>
          </cell>
          <cell r="J66">
            <v>41.115000000000002</v>
          </cell>
          <cell r="K66">
            <v>36.890999999999998</v>
          </cell>
          <cell r="L66">
            <v>33.631999999999998</v>
          </cell>
          <cell r="M66">
            <v>29.988</v>
          </cell>
          <cell r="N66">
            <v>25.093</v>
          </cell>
          <cell r="O66">
            <v>25.093</v>
          </cell>
          <cell r="P66">
            <v>28.45</v>
          </cell>
          <cell r="Q66">
            <v>121.74299999999999</v>
          </cell>
          <cell r="R66">
            <v>114.622</v>
          </cell>
          <cell r="S66">
            <v>113.706</v>
          </cell>
          <cell r="T66">
            <v>113.706</v>
          </cell>
          <cell r="U66">
            <v>298.26900000000001</v>
          </cell>
          <cell r="V66">
            <v>296.83</v>
          </cell>
          <cell r="W66">
            <v>292.63099999999997</v>
          </cell>
          <cell r="X66">
            <v>293.29000000000002</v>
          </cell>
          <cell r="Y66">
            <v>293.29000000000002</v>
          </cell>
          <cell r="Z66">
            <v>289.851</v>
          </cell>
          <cell r="AA66">
            <v>281.00781000000001</v>
          </cell>
          <cell r="AB66">
            <v>274.05159823000002</v>
          </cell>
          <cell r="AC66">
            <v>266.38709546185999</v>
          </cell>
          <cell r="AD66">
            <v>266.38709546185999</v>
          </cell>
          <cell r="AE66">
            <v>259.54239207531299</v>
          </cell>
          <cell r="AF66">
            <v>253.51877457898101</v>
          </cell>
          <cell r="AG66">
            <v>249.932273623828</v>
          </cell>
          <cell r="AH66">
            <v>245.65092710874899</v>
          </cell>
          <cell r="AI66">
            <v>245.65092710874899</v>
          </cell>
          <cell r="AJ66">
            <v>243.55104718107401</v>
          </cell>
          <cell r="AK66">
            <v>241.99124985195101</v>
          </cell>
          <cell r="AL66">
            <v>242.57268367822101</v>
          </cell>
          <cell r="AM66">
            <v>244.187204736773</v>
          </cell>
          <cell r="AN66">
            <v>244.187204736773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21.277999999999999</v>
          </cell>
          <cell r="G67">
            <v>20.363</v>
          </cell>
          <cell r="H67">
            <v>64.093000000000004</v>
          </cell>
          <cell r="I67">
            <v>64.058000000000007</v>
          </cell>
          <cell r="J67">
            <v>64.058000000000007</v>
          </cell>
          <cell r="K67">
            <v>64.453999999999994</v>
          </cell>
          <cell r="L67">
            <v>63.398000000000003</v>
          </cell>
          <cell r="M67">
            <v>67.275999999999996</v>
          </cell>
          <cell r="N67">
            <v>92.736000000000004</v>
          </cell>
          <cell r="O67">
            <v>92.736000000000004</v>
          </cell>
          <cell r="P67">
            <v>117.16200000000001</v>
          </cell>
          <cell r="Q67">
            <v>203.31200000000001</v>
          </cell>
          <cell r="R67">
            <v>203.98099999999999</v>
          </cell>
          <cell r="S67">
            <v>205.78800000000001</v>
          </cell>
          <cell r="T67">
            <v>205.78800000000001</v>
          </cell>
          <cell r="U67">
            <v>393.14299999999997</v>
          </cell>
          <cell r="V67">
            <v>393.423</v>
          </cell>
          <cell r="W67">
            <v>404.25599999999997</v>
          </cell>
          <cell r="X67">
            <v>422.68599999999998</v>
          </cell>
          <cell r="Y67">
            <v>422.68599999999998</v>
          </cell>
          <cell r="Z67">
            <v>425.68200000000002</v>
          </cell>
          <cell r="AA67">
            <v>425.93436983873602</v>
          </cell>
          <cell r="AB67">
            <v>434.81537138863001</v>
          </cell>
          <cell r="AC67">
            <v>444.86451638370897</v>
          </cell>
          <cell r="AD67">
            <v>444.86451638370897</v>
          </cell>
          <cell r="AE67">
            <v>444.30059187373303</v>
          </cell>
          <cell r="AF67">
            <v>454.44752103062899</v>
          </cell>
          <cell r="AG67">
            <v>468.569991170908</v>
          </cell>
          <cell r="AH67">
            <v>481.54905019458698</v>
          </cell>
          <cell r="AI67">
            <v>481.54905019458698</v>
          </cell>
          <cell r="AJ67">
            <v>491.77939358792497</v>
          </cell>
          <cell r="AK67">
            <v>506.87463291091098</v>
          </cell>
          <cell r="AL67">
            <v>526.95457338592905</v>
          </cell>
          <cell r="AM67">
            <v>549.19222775541596</v>
          </cell>
          <cell r="AN67">
            <v>549.19222775541596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F69">
            <v>-12.173</v>
          </cell>
          <cell r="G69">
            <v>-10.074</v>
          </cell>
          <cell r="H69">
            <v>-51.033000000000001</v>
          </cell>
          <cell r="I69">
            <v>-47.976999999999997</v>
          </cell>
          <cell r="J69">
            <v>-47.976999999999997</v>
          </cell>
          <cell r="K69">
            <v>-32.064999999999998</v>
          </cell>
          <cell r="L69">
            <v>-29.335000000000001</v>
          </cell>
          <cell r="M69">
            <v>-27.907</v>
          </cell>
          <cell r="N69">
            <v>-29.591000000000001</v>
          </cell>
          <cell r="O69">
            <v>-29.591000000000001</v>
          </cell>
          <cell r="P69">
            <v>-22.87</v>
          </cell>
          <cell r="Q69">
            <v>-112.15900000000001</v>
          </cell>
          <cell r="R69">
            <v>-72.632999999999996</v>
          </cell>
          <cell r="S69">
            <v>-73.302999999999997</v>
          </cell>
          <cell r="T69">
            <v>-73.302999999999997</v>
          </cell>
          <cell r="U69">
            <v>-258.02300000000002</v>
          </cell>
          <cell r="V69">
            <v>-255.66900000000001</v>
          </cell>
          <cell r="W69">
            <v>-255.386</v>
          </cell>
          <cell r="X69">
            <v>-216.226</v>
          </cell>
          <cell r="Y69">
            <v>-216.226</v>
          </cell>
          <cell r="Z69">
            <v>-217.791</v>
          </cell>
          <cell r="AA69">
            <v>-207.45826291681499</v>
          </cell>
          <cell r="AB69">
            <v>-199.40852025196</v>
          </cell>
          <cell r="AC69">
            <v>-201.91548651053699</v>
          </cell>
          <cell r="AD69">
            <v>-201.91548651053699</v>
          </cell>
          <cell r="AE69">
            <v>-210.52143210365401</v>
          </cell>
          <cell r="AF69">
            <v>-208.275141366188</v>
          </cell>
          <cell r="AG69">
            <v>-202.79617250124599</v>
          </cell>
          <cell r="AH69">
            <v>-208.634208885492</v>
          </cell>
          <cell r="AI69">
            <v>-208.634208885492</v>
          </cell>
          <cell r="AJ69">
            <v>-233.86666003271901</v>
          </cell>
          <cell r="AK69">
            <v>-232.66517331682201</v>
          </cell>
          <cell r="AL69">
            <v>-227.707712944706</v>
          </cell>
          <cell r="AM69">
            <v>-239.89654557988601</v>
          </cell>
          <cell r="AN69">
            <v>-239.89654557988601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  <cell r="F70">
            <v>0.879</v>
          </cell>
          <cell r="G70">
            <v>0.87</v>
          </cell>
          <cell r="H70">
            <v>0.79100000000000004</v>
          </cell>
          <cell r="I70">
            <v>0.71099999999999997</v>
          </cell>
          <cell r="J70">
            <v>0.71099999999999997</v>
          </cell>
          <cell r="K70">
            <v>0.629</v>
          </cell>
          <cell r="L70">
            <v>0.54500000000000004</v>
          </cell>
          <cell r="M70">
            <v>0.46</v>
          </cell>
          <cell r="N70">
            <v>0.374</v>
          </cell>
          <cell r="O70">
            <v>0.374</v>
          </cell>
          <cell r="P70">
            <v>0.28499999999999998</v>
          </cell>
          <cell r="Q70">
            <v>0.19500000000000001</v>
          </cell>
          <cell r="R70">
            <v>0.10299999999999999</v>
          </cell>
          <cell r="S70">
            <v>0.01</v>
          </cell>
          <cell r="T70">
            <v>0.01</v>
          </cell>
          <cell r="U70">
            <v>0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</row>
        <row r="75">
          <cell r="B75" t="str">
            <v>Company borrowing margin</v>
          </cell>
          <cell r="C75" t="str">
            <v>CO_BOR_MARGIN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1</v>
          </cell>
          <cell r="AK75">
            <v>2</v>
          </cell>
          <cell r="AL75">
            <v>3</v>
          </cell>
          <cell r="AM75">
            <v>4</v>
          </cell>
          <cell r="AN75">
            <v>5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0.44800000000000001</v>
          </cell>
          <cell r="G85">
            <v>0.56000000000000005</v>
          </cell>
          <cell r="H85">
            <v>0.65900000000000003</v>
          </cell>
          <cell r="I85">
            <v>0.84</v>
          </cell>
          <cell r="J85">
            <v>2.5070000000000001</v>
          </cell>
          <cell r="K85">
            <v>0.95599999999999996</v>
          </cell>
          <cell r="L85">
            <v>1.19</v>
          </cell>
          <cell r="M85">
            <v>1.411</v>
          </cell>
          <cell r="N85">
            <v>1.611</v>
          </cell>
          <cell r="O85">
            <v>5.1680000000000001</v>
          </cell>
          <cell r="P85">
            <v>1.8080000000000001</v>
          </cell>
          <cell r="Q85">
            <v>2.6960000000000002</v>
          </cell>
          <cell r="R85">
            <v>3.169</v>
          </cell>
          <cell r="S85">
            <v>3.7829999999999999</v>
          </cell>
          <cell r="T85">
            <v>11.456</v>
          </cell>
          <cell r="U85">
            <v>4.2229999999999999</v>
          </cell>
          <cell r="V85">
            <v>4.5810000000000004</v>
          </cell>
          <cell r="W85">
            <v>4.8680000000000003</v>
          </cell>
          <cell r="X85">
            <v>6.0720000000000001</v>
          </cell>
          <cell r="Y85">
            <v>19.744</v>
          </cell>
          <cell r="Z85">
            <v>6.5259999999999998</v>
          </cell>
          <cell r="AA85">
            <v>5.9477900000000004</v>
          </cell>
          <cell r="AB85">
            <v>6.4043897699999999</v>
          </cell>
          <cell r="AC85">
            <v>6.8419705081400002</v>
          </cell>
          <cell r="AD85">
            <v>25.72015027814</v>
          </cell>
          <cell r="AE85">
            <v>7.7168598783059998</v>
          </cell>
          <cell r="AF85">
            <v>7.6306926251079998</v>
          </cell>
          <cell r="AG85">
            <v>7.6323425607499997</v>
          </cell>
          <cell r="AH85">
            <v>7.6932366316670002</v>
          </cell>
          <cell r="AI85">
            <v>30.673131695831</v>
          </cell>
          <cell r="AJ85">
            <v>6.7548381740119998</v>
          </cell>
          <cell r="AK85">
            <v>6.8805368385080001</v>
          </cell>
          <cell r="AL85">
            <v>7.113213506708</v>
          </cell>
          <cell r="AM85">
            <v>7.3608554244790003</v>
          </cell>
          <cell r="AN85">
            <v>28.109443943706999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2.6240000000000001</v>
          </cell>
          <cell r="G86">
            <v>1.873</v>
          </cell>
          <cell r="H86">
            <v>-1.6E-2</v>
          </cell>
          <cell r="I86">
            <v>2.3759999999999999</v>
          </cell>
          <cell r="J86">
            <v>6.8570000000000002</v>
          </cell>
          <cell r="K86">
            <v>3.718</v>
          </cell>
          <cell r="L86">
            <v>2.706</v>
          </cell>
          <cell r="M86">
            <v>3.29</v>
          </cell>
          <cell r="N86">
            <v>6.8120000000000003</v>
          </cell>
          <cell r="O86">
            <v>16.526</v>
          </cell>
          <cell r="P86">
            <v>4.8959999999999999</v>
          </cell>
          <cell r="Q86">
            <v>4.53</v>
          </cell>
          <cell r="R86">
            <v>8.8490000000000002</v>
          </cell>
          <cell r="S86">
            <v>7.6319999999999997</v>
          </cell>
          <cell r="T86">
            <v>25.907</v>
          </cell>
          <cell r="U86">
            <v>-0.65100000000000002</v>
          </cell>
          <cell r="V86">
            <v>3.887</v>
          </cell>
          <cell r="W86">
            <v>0.25800000000000001</v>
          </cell>
          <cell r="X86">
            <v>12.583</v>
          </cell>
          <cell r="Y86">
            <v>16.077000000000002</v>
          </cell>
          <cell r="Z86">
            <v>7.1360000000000001</v>
          </cell>
          <cell r="AA86">
            <v>1.1835425674090001</v>
          </cell>
          <cell r="AB86">
            <v>1.841365623288</v>
          </cell>
          <cell r="AC86">
            <v>13.447058664065</v>
          </cell>
          <cell r="AD86">
            <v>23.607966854762001</v>
          </cell>
          <cell r="AE86">
            <v>15.653789101357001</v>
          </cell>
          <cell r="AF86">
            <v>4.5946341337590004</v>
          </cell>
          <cell r="AG86">
            <v>-0.46081047053899998</v>
          </cell>
          <cell r="AH86">
            <v>12.150146267658</v>
          </cell>
          <cell r="AI86">
            <v>31.937759032235</v>
          </cell>
          <cell r="AJ86">
            <v>29.161492900891002</v>
          </cell>
          <cell r="AK86">
            <v>2.5427737747179999</v>
          </cell>
          <cell r="AL86">
            <v>-2.995107705093</v>
          </cell>
          <cell r="AM86">
            <v>13.610456152148</v>
          </cell>
          <cell r="AN86">
            <v>42.319615122663997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0.155</v>
          </cell>
          <cell r="G87">
            <v>0.22500000000000001</v>
          </cell>
          <cell r="H87">
            <v>0.33700000000000002</v>
          </cell>
          <cell r="I87">
            <v>9.0459999999999994</v>
          </cell>
          <cell r="J87">
            <v>9.7629999999999999</v>
          </cell>
          <cell r="K87">
            <v>0.41499999999999998</v>
          </cell>
          <cell r="L87">
            <v>2.577</v>
          </cell>
          <cell r="M87">
            <v>1.159</v>
          </cell>
          <cell r="N87">
            <v>1.171</v>
          </cell>
          <cell r="O87">
            <v>5.3220000000000001</v>
          </cell>
          <cell r="P87">
            <v>1.96</v>
          </cell>
          <cell r="Q87">
            <v>11.031000000000001</v>
          </cell>
          <cell r="R87">
            <v>10.971</v>
          </cell>
          <cell r="S87">
            <v>8.1859999999999999</v>
          </cell>
          <cell r="T87">
            <v>32.148000000000003</v>
          </cell>
          <cell r="U87">
            <v>10.401</v>
          </cell>
          <cell r="V87">
            <v>13.438000000000001</v>
          </cell>
          <cell r="W87">
            <v>13.62</v>
          </cell>
          <cell r="X87">
            <v>16.105</v>
          </cell>
          <cell r="Y87">
            <v>53.564</v>
          </cell>
          <cell r="Z87">
            <v>18.097999999999999</v>
          </cell>
          <cell r="AA87">
            <v>19.62</v>
          </cell>
          <cell r="AB87">
            <v>20.67</v>
          </cell>
          <cell r="AC87">
            <v>22.308</v>
          </cell>
          <cell r="AD87">
            <v>80.695999999999998</v>
          </cell>
          <cell r="AE87">
            <v>23.262828846463002</v>
          </cell>
          <cell r="AF87">
            <v>26.16</v>
          </cell>
          <cell r="AG87">
            <v>27.295000000000002</v>
          </cell>
          <cell r="AH87">
            <v>29.172000000000001</v>
          </cell>
          <cell r="AI87">
            <v>105.889828846463</v>
          </cell>
          <cell r="AJ87">
            <v>29.98320162433</v>
          </cell>
          <cell r="AK87">
            <v>33.381250000000001</v>
          </cell>
          <cell r="AL87">
            <v>34.582500000000003</v>
          </cell>
          <cell r="AM87">
            <v>37.091999999999999</v>
          </cell>
          <cell r="AN87">
            <v>135.03895162433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0.41599999999999998</v>
          </cell>
          <cell r="G88">
            <v>-1.3169999999999999</v>
          </cell>
          <cell r="H88">
            <v>-2.9209999999999998</v>
          </cell>
          <cell r="I88">
            <v>-1.3839999999999999</v>
          </cell>
          <cell r="J88">
            <v>-5.2060000000000004</v>
          </cell>
          <cell r="K88">
            <v>-0.26900000000000002</v>
          </cell>
          <cell r="L88">
            <v>0.121</v>
          </cell>
          <cell r="M88">
            <v>1.105</v>
          </cell>
          <cell r="N88">
            <v>3.488</v>
          </cell>
          <cell r="O88">
            <v>4.4450000000000003</v>
          </cell>
          <cell r="P88">
            <v>-1.595</v>
          </cell>
          <cell r="Q88">
            <v>-3.492</v>
          </cell>
          <cell r="R88">
            <v>5.07</v>
          </cell>
          <cell r="S88">
            <v>2.1070000000000002</v>
          </cell>
          <cell r="T88">
            <v>2.09</v>
          </cell>
          <cell r="U88">
            <v>-5.1950000000000003</v>
          </cell>
          <cell r="V88">
            <v>0.42399999999999999</v>
          </cell>
          <cell r="W88">
            <v>-0.17799999999999999</v>
          </cell>
          <cell r="X88">
            <v>10.281000000000001</v>
          </cell>
          <cell r="Y88">
            <v>5.3319999999999999</v>
          </cell>
          <cell r="Z88">
            <v>4.5890000000000004</v>
          </cell>
          <cell r="AA88">
            <v>-1.7118574325910001</v>
          </cell>
          <cell r="AB88">
            <v>1.289543623288</v>
          </cell>
          <cell r="AC88">
            <v>12.624526404065</v>
          </cell>
          <cell r="AD88">
            <v>16.791212594762001</v>
          </cell>
          <cell r="AE88">
            <v>16.525945593117001</v>
          </cell>
          <cell r="AF88">
            <v>6.2017092625350001</v>
          </cell>
          <cell r="AG88">
            <v>3.5850311350570001</v>
          </cell>
          <cell r="AH88">
            <v>15.562036384247</v>
          </cell>
          <cell r="AI88">
            <v>41.874722374954999</v>
          </cell>
          <cell r="AJ88">
            <v>33.816451147226999</v>
          </cell>
          <cell r="AK88">
            <v>7.863513284103</v>
          </cell>
          <cell r="AL88">
            <v>4.6995396278849997</v>
          </cell>
          <cell r="AM88">
            <v>22.585832635178999</v>
          </cell>
          <cell r="AN88">
            <v>68.965336694393997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-1.5109999999999999</v>
          </cell>
          <cell r="G89">
            <v>-1.2829999999999999</v>
          </cell>
          <cell r="H89">
            <v>-1.274</v>
          </cell>
          <cell r="I89">
            <v>-3.1440000000000001</v>
          </cell>
          <cell r="J89">
            <v>-7.2119999999999997</v>
          </cell>
          <cell r="K89">
            <v>-3.9689999999999999</v>
          </cell>
          <cell r="L89">
            <v>-2.36</v>
          </cell>
          <cell r="M89">
            <v>-2.9279999999999999</v>
          </cell>
          <cell r="N89">
            <v>-2.605</v>
          </cell>
          <cell r="O89">
            <v>-11.862</v>
          </cell>
          <cell r="P89">
            <v>-5.3810000000000002</v>
          </cell>
          <cell r="Q89">
            <v>-11.631</v>
          </cell>
          <cell r="R89">
            <v>-8.3770000000000007</v>
          </cell>
          <cell r="S89">
            <v>-4.2889999999999997</v>
          </cell>
          <cell r="T89">
            <v>-29.678000000000001</v>
          </cell>
          <cell r="U89">
            <v>-4.673</v>
          </cell>
          <cell r="V89">
            <v>-5.1159999999999997</v>
          </cell>
          <cell r="W89">
            <v>-7.99</v>
          </cell>
          <cell r="X89">
            <v>-9.9149999999999991</v>
          </cell>
          <cell r="Y89">
            <v>-27.693999999999999</v>
          </cell>
          <cell r="Z89">
            <v>-4.5999999999999996</v>
          </cell>
          <cell r="AA89">
            <v>-8.6208796505940004</v>
          </cell>
          <cell r="AB89">
            <v>-9.3392862881430005</v>
          </cell>
          <cell r="AC89">
            <v>-10.117560145489</v>
          </cell>
          <cell r="AD89">
            <v>-32.677726084226002</v>
          </cell>
          <cell r="AE89">
            <v>-7.92</v>
          </cell>
          <cell r="AF89">
            <v>-8.4480000000000004</v>
          </cell>
          <cell r="AG89">
            <v>-9.0640000000000001</v>
          </cell>
          <cell r="AH89">
            <v>-9.7240000000000002</v>
          </cell>
          <cell r="AI89">
            <v>-35.155999999999999</v>
          </cell>
          <cell r="AJ89">
            <v>-8.5839999999999996</v>
          </cell>
          <cell r="AK89">
            <v>-9.0649999999999995</v>
          </cell>
          <cell r="AL89">
            <v>-9.657</v>
          </cell>
          <cell r="AM89">
            <v>-10.397</v>
          </cell>
          <cell r="AN89">
            <v>-37.703000000000003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P90">
            <v>-1.784</v>
          </cell>
          <cell r="Q90">
            <v>-0.112</v>
          </cell>
          <cell r="T90">
            <v>-1.8959999999999999</v>
          </cell>
          <cell r="W90">
            <v>-0.55100000000000005</v>
          </cell>
          <cell r="X90">
            <v>-42.758000000000003</v>
          </cell>
          <cell r="Y90">
            <v>-43.308999999999997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-4.1000000000000002E-2</v>
          </cell>
          <cell r="G92">
            <v>0</v>
          </cell>
          <cell r="H92">
            <v>1E-3</v>
          </cell>
          <cell r="I92">
            <v>0</v>
          </cell>
          <cell r="J92">
            <v>-0.04</v>
          </cell>
          <cell r="K92">
            <v>-11.742000000000001</v>
          </cell>
          <cell r="L92">
            <v>-0.65900000000000003</v>
          </cell>
          <cell r="M92">
            <v>0</v>
          </cell>
          <cell r="N92">
            <v>0</v>
          </cell>
          <cell r="O92">
            <v>-12.401</v>
          </cell>
          <cell r="P92">
            <v>1.4079999999999999</v>
          </cell>
          <cell r="Q92">
            <v>-1.625</v>
          </cell>
          <cell r="R92">
            <v>-35.89</v>
          </cell>
          <cell r="S92">
            <v>-3.637</v>
          </cell>
          <cell r="T92">
            <v>-39.744</v>
          </cell>
          <cell r="U92">
            <v>-1.53</v>
          </cell>
          <cell r="V92">
            <v>-1.4710000000000001</v>
          </cell>
          <cell r="W92">
            <v>5.593</v>
          </cell>
          <cell r="X92">
            <v>-4.0670000000000002</v>
          </cell>
          <cell r="Y92">
            <v>-1.4750000000000001</v>
          </cell>
          <cell r="AD92">
            <v>-3.294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-1.552</v>
          </cell>
          <cell r="G93">
            <v>-1.2829999999999999</v>
          </cell>
          <cell r="H93">
            <v>-1.2729999999999999</v>
          </cell>
          <cell r="I93">
            <v>-3.1440000000000001</v>
          </cell>
          <cell r="J93">
            <v>-7.2519999999999998</v>
          </cell>
          <cell r="K93">
            <v>-15.711</v>
          </cell>
          <cell r="L93">
            <v>-3.0190000000000001</v>
          </cell>
          <cell r="M93">
            <v>-2.9279999999999999</v>
          </cell>
          <cell r="N93">
            <v>-2.605</v>
          </cell>
          <cell r="O93">
            <v>-24.263000000000002</v>
          </cell>
          <cell r="P93">
            <v>-5.7569999999999997</v>
          </cell>
          <cell r="Q93">
            <v>-13.368</v>
          </cell>
          <cell r="R93">
            <v>-44.267000000000003</v>
          </cell>
          <cell r="S93">
            <v>-7.9260000000000002</v>
          </cell>
          <cell r="T93">
            <v>-71.317999999999998</v>
          </cell>
          <cell r="U93">
            <v>-6.2030000000000003</v>
          </cell>
          <cell r="V93">
            <v>-6.5869999999999997</v>
          </cell>
          <cell r="W93">
            <v>-2.948</v>
          </cell>
          <cell r="X93">
            <v>-56.74</v>
          </cell>
          <cell r="Y93">
            <v>-72.477999999999994</v>
          </cell>
          <cell r="Z93">
            <v>-7.8940000000000001</v>
          </cell>
          <cell r="AA93">
            <v>-8.6208796505940004</v>
          </cell>
          <cell r="AB93">
            <v>-9.3392862881430005</v>
          </cell>
          <cell r="AC93">
            <v>-10.117560145489</v>
          </cell>
          <cell r="AD93">
            <v>-35.971726084225999</v>
          </cell>
          <cell r="AE93">
            <v>-7.92</v>
          </cell>
          <cell r="AF93">
            <v>-8.4480000000000004</v>
          </cell>
          <cell r="AG93">
            <v>-9.0640000000000001</v>
          </cell>
          <cell r="AH93">
            <v>-9.7240000000000002</v>
          </cell>
          <cell r="AI93">
            <v>-35.155999999999999</v>
          </cell>
          <cell r="AJ93">
            <v>-8.5839999999999996</v>
          </cell>
          <cell r="AK93">
            <v>-9.0649999999999995</v>
          </cell>
          <cell r="AL93">
            <v>-9.657</v>
          </cell>
          <cell r="AM93">
            <v>-10.397</v>
          </cell>
          <cell r="AN93">
            <v>-37.703000000000003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L95">
            <v>-0.17699999999999999</v>
          </cell>
          <cell r="M95">
            <v>-1E-3</v>
          </cell>
          <cell r="O95">
            <v>-0.17799999999999999</v>
          </cell>
          <cell r="P95">
            <v>-1.762</v>
          </cell>
          <cell r="Q95">
            <v>106.139</v>
          </cell>
          <cell r="S95">
            <v>2.0379999999999998</v>
          </cell>
          <cell r="T95">
            <v>106.41500000000001</v>
          </cell>
          <cell r="U95">
            <v>193.262</v>
          </cell>
          <cell r="V95">
            <v>-0.68400000000000005</v>
          </cell>
          <cell r="Y95">
            <v>192.578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F96">
            <v>-6.8000000000000005E-2</v>
          </cell>
          <cell r="G96">
            <v>-7.6999999999999999E-2</v>
          </cell>
          <cell r="H96">
            <v>44.820999999999998</v>
          </cell>
          <cell r="I96">
            <v>-9.5000000000000001E-2</v>
          </cell>
          <cell r="J96">
            <v>44.581000000000003</v>
          </cell>
          <cell r="K96">
            <v>-8.2000000000000003E-2</v>
          </cell>
          <cell r="L96">
            <v>-8.4000000000000005E-2</v>
          </cell>
          <cell r="M96">
            <v>0.91500000000000004</v>
          </cell>
          <cell r="N96">
            <v>22.309000000000001</v>
          </cell>
          <cell r="O96">
            <v>23.058</v>
          </cell>
          <cell r="P96">
            <v>3.851</v>
          </cell>
          <cell r="Q96">
            <v>-20.09</v>
          </cell>
          <cell r="R96">
            <v>-9.1999999999999998E-2</v>
          </cell>
          <cell r="S96">
            <v>-0.84099999999999997</v>
          </cell>
          <cell r="T96">
            <v>-17.172000000000001</v>
          </cell>
          <cell r="U96">
            <v>-0.76300000000000001</v>
          </cell>
          <cell r="V96">
            <v>-3.718</v>
          </cell>
          <cell r="W96">
            <v>2.2949999999999999</v>
          </cell>
          <cell r="X96">
            <v>2.2829999999999999</v>
          </cell>
          <cell r="Y96">
            <v>9.7000000000000003E-2</v>
          </cell>
          <cell r="Z96">
            <v>3.1440000000000001</v>
          </cell>
          <cell r="AD96">
            <v>3.1440000000000001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1.7999999999999999E-2</v>
          </cell>
          <cell r="G97">
            <v>0.56899999999999995</v>
          </cell>
          <cell r="H97">
            <v>0.253</v>
          </cell>
          <cell r="I97">
            <v>1.4870000000000001</v>
          </cell>
          <cell r="J97">
            <v>2.327</v>
          </cell>
          <cell r="K97">
            <v>6.8000000000000005E-2</v>
          </cell>
          <cell r="L97">
            <v>0.34499999999999997</v>
          </cell>
          <cell r="M97">
            <v>0.39600000000000002</v>
          </cell>
          <cell r="N97">
            <v>1.1659999999999999</v>
          </cell>
          <cell r="O97">
            <v>1.9750000000000001</v>
          </cell>
          <cell r="P97">
            <v>2.3929999999999998</v>
          </cell>
          <cell r="Q97">
            <v>0.01</v>
          </cell>
          <cell r="R97">
            <v>-0.32900000000000001</v>
          </cell>
          <cell r="S97">
            <v>4.4509999999999996</v>
          </cell>
          <cell r="T97">
            <v>6.5250000000000004</v>
          </cell>
          <cell r="U97">
            <v>2.8559999999999999</v>
          </cell>
          <cell r="V97">
            <v>2.012</v>
          </cell>
          <cell r="W97">
            <v>0.54800000000000004</v>
          </cell>
          <cell r="X97">
            <v>5.0170000000000003</v>
          </cell>
          <cell r="Y97">
            <v>10.433</v>
          </cell>
          <cell r="Z97">
            <v>1.726</v>
          </cell>
          <cell r="AD97">
            <v>1.726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-0.05</v>
          </cell>
          <cell r="G98">
            <v>0.49199999999999999</v>
          </cell>
          <cell r="H98">
            <v>45.073999999999998</v>
          </cell>
          <cell r="I98">
            <v>1.3919999999999999</v>
          </cell>
          <cell r="J98">
            <v>46.908000000000001</v>
          </cell>
          <cell r="K98">
            <v>-1.4E-2</v>
          </cell>
          <cell r="L98">
            <v>8.4000000000000005E-2</v>
          </cell>
          <cell r="M98">
            <v>1.31</v>
          </cell>
          <cell r="N98">
            <v>23.475000000000001</v>
          </cell>
          <cell r="O98">
            <v>24.855</v>
          </cell>
          <cell r="P98">
            <v>4.4820000000000002</v>
          </cell>
          <cell r="Q98">
            <v>86.058999999999997</v>
          </cell>
          <cell r="R98">
            <v>-0.42099999999999999</v>
          </cell>
          <cell r="S98">
            <v>5.6479999999999997</v>
          </cell>
          <cell r="T98">
            <v>95.768000000000001</v>
          </cell>
          <cell r="U98">
            <v>195.35499999999999</v>
          </cell>
          <cell r="V98">
            <v>-2.39</v>
          </cell>
          <cell r="W98">
            <v>2.843</v>
          </cell>
          <cell r="X98">
            <v>7.3</v>
          </cell>
          <cell r="Y98">
            <v>203.108</v>
          </cell>
          <cell r="Z98">
            <v>4.87</v>
          </cell>
          <cell r="AA98">
            <v>0</v>
          </cell>
          <cell r="AB98">
            <v>0</v>
          </cell>
          <cell r="AC98">
            <v>0</v>
          </cell>
          <cell r="AD98">
            <v>4.87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-1.1859999999999999</v>
          </cell>
          <cell r="G99">
            <v>-2.1080000000000001</v>
          </cell>
          <cell r="H99">
            <v>40.880000000000003</v>
          </cell>
          <cell r="I99">
            <v>-3.1360000000000001</v>
          </cell>
          <cell r="J99">
            <v>34.450000000000003</v>
          </cell>
          <cell r="K99">
            <v>-15.994</v>
          </cell>
          <cell r="L99">
            <v>-2.8140000000000001</v>
          </cell>
          <cell r="M99">
            <v>-0.51300000000000001</v>
          </cell>
          <cell r="N99">
            <v>24.358000000000001</v>
          </cell>
          <cell r="O99">
            <v>5.0369999999999999</v>
          </cell>
          <cell r="P99">
            <v>-2.87</v>
          </cell>
          <cell r="Q99">
            <v>69.198999999999998</v>
          </cell>
          <cell r="R99">
            <v>-39.618000000000002</v>
          </cell>
          <cell r="S99">
            <v>-0.17100000000000001</v>
          </cell>
          <cell r="T99">
            <v>26.54</v>
          </cell>
          <cell r="U99">
            <v>183.95699999999999</v>
          </cell>
          <cell r="V99">
            <v>-8.5530000000000008</v>
          </cell>
          <cell r="W99">
            <v>-0.28299999999999997</v>
          </cell>
          <cell r="X99">
            <v>-39.158999999999999</v>
          </cell>
          <cell r="Y99">
            <v>135.96199999999999</v>
          </cell>
          <cell r="Z99">
            <v>1.5649999999999999</v>
          </cell>
          <cell r="AA99">
            <v>-10.332737083185</v>
          </cell>
          <cell r="AB99">
            <v>-8.0497426648549997</v>
          </cell>
          <cell r="AC99">
            <v>2.5069662585770001</v>
          </cell>
          <cell r="AD99">
            <v>-14.310513489463</v>
          </cell>
          <cell r="AE99">
            <v>8.6059455931169992</v>
          </cell>
          <cell r="AF99">
            <v>-2.2462907374649999</v>
          </cell>
          <cell r="AG99">
            <v>-5.478968864943</v>
          </cell>
          <cell r="AH99">
            <v>5.8380363842470002</v>
          </cell>
          <cell r="AI99">
            <v>6.718722374955</v>
          </cell>
          <cell r="AJ99">
            <v>25.232451147226001</v>
          </cell>
          <cell r="AK99">
            <v>-1.201486715897</v>
          </cell>
          <cell r="AL99">
            <v>-4.9574603721150003</v>
          </cell>
          <cell r="AM99">
            <v>12.188832635179001</v>
          </cell>
          <cell r="AN99">
            <v>31.262336694394001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F117">
            <v>0.17299999999999999</v>
          </cell>
          <cell r="G117">
            <v>0.22500000000000001</v>
          </cell>
          <cell r="H117">
            <v>0.24</v>
          </cell>
          <cell r="I117">
            <v>0.28499999999999998</v>
          </cell>
          <cell r="J117">
            <v>0.28499999999999998</v>
          </cell>
          <cell r="K117">
            <v>0.31900000000000001</v>
          </cell>
          <cell r="L117">
            <v>0.36799999999999999</v>
          </cell>
          <cell r="M117">
            <v>0.46700000000000003</v>
          </cell>
          <cell r="N117">
            <v>0.47299999999999998</v>
          </cell>
          <cell r="O117">
            <v>0.47299999999999998</v>
          </cell>
          <cell r="P117">
            <v>0.61399999999999999</v>
          </cell>
          <cell r="Q117">
            <v>0.71199999999999997</v>
          </cell>
          <cell r="R117">
            <v>0.75</v>
          </cell>
          <cell r="S117">
            <v>0.80600000000000005</v>
          </cell>
          <cell r="T117">
            <v>0.80600000000000005</v>
          </cell>
          <cell r="U117">
            <v>0.88700000000000001</v>
          </cell>
          <cell r="V117">
            <v>1.0169999999999999</v>
          </cell>
          <cell r="W117">
            <v>1.117</v>
          </cell>
          <cell r="X117">
            <v>1.268</v>
          </cell>
          <cell r="Y117">
            <v>1.268</v>
          </cell>
          <cell r="Z117">
            <v>1.4</v>
          </cell>
          <cell r="AA117">
            <v>1.5457413249209999</v>
          </cell>
          <cell r="AB117">
            <v>1.638485804416</v>
          </cell>
          <cell r="AC117">
            <v>1.736794952681</v>
          </cell>
          <cell r="AD117">
            <v>1.736794952681</v>
          </cell>
          <cell r="AE117">
            <v>1.8323186750789999</v>
          </cell>
          <cell r="AF117">
            <v>1.933096202208</v>
          </cell>
          <cell r="AG117">
            <v>2.0394164933300001</v>
          </cell>
          <cell r="AH117">
            <v>2.1515844004629998</v>
          </cell>
          <cell r="AI117">
            <v>2.1515844004629998</v>
          </cell>
          <cell r="AJ117">
            <v>2.248405698484</v>
          </cell>
          <cell r="AK117">
            <v>2.3495839549149999</v>
          </cell>
          <cell r="AL117">
            <v>2.455315232887</v>
          </cell>
          <cell r="AM117">
            <v>2.565804418366</v>
          </cell>
          <cell r="AN117">
            <v>2.565804418366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  <cell r="J120">
            <v>0.58725088140100001</v>
          </cell>
          <cell r="O120">
            <v>0.58867797376499997</v>
          </cell>
          <cell r="T120">
            <v>0.56841848420700003</v>
          </cell>
          <cell r="Y120">
            <v>0.56841848420700003</v>
          </cell>
        </row>
        <row r="121">
          <cell r="B121" t="str">
            <v>Sales - % United States</v>
          </cell>
          <cell r="C121" t="str">
            <v>SALES_US</v>
          </cell>
          <cell r="J121">
            <v>0.58725088140100001</v>
          </cell>
          <cell r="O121">
            <v>0.58867797376499997</v>
          </cell>
          <cell r="T121">
            <v>0.56841848420700003</v>
          </cell>
          <cell r="Y121">
            <v>0.56841848420700003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  <cell r="J130">
            <v>0.268218351262</v>
          </cell>
          <cell r="O130">
            <v>0.26548845961700002</v>
          </cell>
          <cell r="T130">
            <v>0.282221819928</v>
          </cell>
          <cell r="Y130">
            <v>0.282221819928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  <cell r="J143">
            <v>0.14453076733699999</v>
          </cell>
          <cell r="O143">
            <v>0.14583356661800001</v>
          </cell>
          <cell r="T143">
            <v>0.149359695865</v>
          </cell>
          <cell r="Y143">
            <v>0.149359695865</v>
          </cell>
        </row>
        <row r="144">
          <cell r="B144" t="str">
            <v>Sales -% Consumer (C)</v>
          </cell>
          <cell r="C144" t="str">
            <v>SALES_CONS</v>
          </cell>
          <cell r="J144">
            <v>0</v>
          </cell>
          <cell r="O144">
            <v>0</v>
          </cell>
          <cell r="T144">
            <v>0</v>
          </cell>
          <cell r="Y144">
            <v>0</v>
          </cell>
        </row>
        <row r="145">
          <cell r="B145" t="str">
            <v>Sales -% Industry (I)</v>
          </cell>
          <cell r="C145" t="str">
            <v>SALES_IND</v>
          </cell>
          <cell r="J145">
            <v>0.95</v>
          </cell>
          <cell r="O145">
            <v>0.95</v>
          </cell>
          <cell r="T145">
            <v>0.95</v>
          </cell>
          <cell r="Y145">
            <v>0.95</v>
          </cell>
        </row>
        <row r="146">
          <cell r="B146" t="str">
            <v>Sales -% Government (G)</v>
          </cell>
          <cell r="C146" t="str">
            <v>SALES_GOV</v>
          </cell>
          <cell r="J146">
            <v>0.05</v>
          </cell>
          <cell r="O146">
            <v>0.05</v>
          </cell>
          <cell r="T146">
            <v>0.05</v>
          </cell>
          <cell r="Y146">
            <v>0.05</v>
          </cell>
        </row>
        <row r="147">
          <cell r="B147" t="str">
            <v>Sales - % Industry Sub-Segment: Financial Services</v>
          </cell>
          <cell r="C147" t="str">
            <v>SALES_FINAN</v>
          </cell>
          <cell r="J147">
            <v>0</v>
          </cell>
          <cell r="O147">
            <v>0</v>
          </cell>
          <cell r="T147">
            <v>0</v>
          </cell>
          <cell r="Y147">
            <v>0.15</v>
          </cell>
        </row>
        <row r="148">
          <cell r="B148" t="str">
            <v>Sales (%) SMB</v>
          </cell>
          <cell r="C148" t="str">
            <v>SALES_SMB</v>
          </cell>
          <cell r="J148">
            <v>0.88</v>
          </cell>
          <cell r="O148">
            <v>0.84</v>
          </cell>
          <cell r="T148">
            <v>0.77104466780500003</v>
          </cell>
          <cell r="Y148">
            <v>0.77104466780500003</v>
          </cell>
        </row>
        <row r="149">
          <cell r="B149" t="str">
            <v>Sales - % from Captive Financing Business</v>
          </cell>
          <cell r="C149" t="str">
            <v>REV_FIN_SEGMENT</v>
          </cell>
          <cell r="J149">
            <v>0</v>
          </cell>
          <cell r="O149">
            <v>0</v>
          </cell>
          <cell r="T149">
            <v>0</v>
          </cell>
          <cell r="Y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J150">
            <v>0</v>
          </cell>
          <cell r="O150">
            <v>0</v>
          </cell>
          <cell r="T150">
            <v>0</v>
          </cell>
          <cell r="Y150">
            <v>0</v>
          </cell>
        </row>
        <row r="152">
          <cell r="B152" t="str">
            <v>Sales - % FX: British Pounds/Pence</v>
          </cell>
          <cell r="C152" t="str">
            <v>SALES_FX_GPB</v>
          </cell>
        </row>
        <row r="153">
          <cell r="B153" t="str">
            <v>Sales - % FX: Euro</v>
          </cell>
          <cell r="C153" t="str">
            <v>SALES_FX_EUR</v>
          </cell>
          <cell r="J153">
            <v>0.268218351262</v>
          </cell>
          <cell r="O153">
            <v>0.26548845961700002</v>
          </cell>
          <cell r="T153">
            <v>0.282221819928</v>
          </cell>
          <cell r="Y153">
            <v>0.282221819928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  <cell r="J155">
            <v>0.58725088140100001</v>
          </cell>
          <cell r="O155">
            <v>0.58867797376499997</v>
          </cell>
          <cell r="T155">
            <v>0.56841848420700003</v>
          </cell>
          <cell r="Y155">
            <v>0.56841848420700003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  <cell r="J166">
            <v>0.14453076733699999</v>
          </cell>
          <cell r="O166">
            <v>0.14583356661800001</v>
          </cell>
          <cell r="T166">
            <v>0.149359695865</v>
          </cell>
          <cell r="Y166">
            <v>0.149359695865</v>
          </cell>
        </row>
      </sheetData>
      <sheetData sheetId="26">
        <row r="1">
          <cell r="A1" t="str">
            <v>19c23c8d-2131-4e54-b224-c7833a8e4856</v>
          </cell>
        </row>
        <row r="2">
          <cell r="A2" t="str">
            <v>M:\Hulsing\Models\[ZEN_GS.xlsx]ZEN_Validation_Sheet</v>
          </cell>
        </row>
        <row r="3">
          <cell r="A3" t="str">
            <v>Enabled</v>
          </cell>
        </row>
        <row r="11">
          <cell r="A11" t="str">
            <v>Vector|||208014384|||ISSR|||SALES|||False|||</v>
          </cell>
          <cell r="C11" t="str">
            <v>V_KEYWORD_ISSR_208014384_SALES</v>
          </cell>
        </row>
        <row r="12">
          <cell r="A12" t="str">
            <v>Vector|||208014384|||ISSR|||COST_GD_SD|||False|||</v>
          </cell>
          <cell r="C12" t="str">
            <v>V_KEYWORD_ISSR_208014384_COST_GD_SD</v>
          </cell>
        </row>
        <row r="13">
          <cell r="A13" t="str">
            <v>Vector|||208014384|||ISSR|||SEL_GL_AD|||False|||</v>
          </cell>
          <cell r="C13" t="str">
            <v>V_KEYWORD_ISSR_208014384_SEL_GL_AD</v>
          </cell>
        </row>
        <row r="14">
          <cell r="A14" t="str">
            <v>Vector|||208014384|||ISSR|||OP_COST|||False|||</v>
          </cell>
          <cell r="C14" t="str">
            <v>V_KEYWORD_ISSR_208014384_OP_COST</v>
          </cell>
        </row>
        <row r="15">
          <cell r="A15" t="str">
            <v>Vector|||208014384|||ISSR|||RD_EXP|||False|||</v>
          </cell>
          <cell r="C15" t="str">
            <v>V_KEYWORD_ISSR_208014384_RD_EXP</v>
          </cell>
        </row>
        <row r="16">
          <cell r="A16" t="str">
            <v>Vector|||208014384|||ISSR|||ESO_PRE_TAX|||False|||</v>
          </cell>
          <cell r="C16" t="str">
            <v>V_KEYWORD_ISSR_208014384_ESO_PRE_TAX</v>
          </cell>
        </row>
        <row r="17">
          <cell r="A17" t="str">
            <v>Vector|||208014384|||ISSR|||OTH_OP_INC_EXP|||False|||</v>
          </cell>
          <cell r="C17" t="str">
            <v>V_KEYWORD_ISSR_208014384_OTH_OP_INC_EXP</v>
          </cell>
        </row>
        <row r="18">
          <cell r="A18" t="str">
            <v>Vector|||208014384|||ISSR|||TOT_OPS_EXP_DDA|||False|||</v>
          </cell>
          <cell r="C18" t="str">
            <v>V_KEYWORD_ISSR_208014384_TOT_OPS_EXP_DDA</v>
          </cell>
        </row>
        <row r="19">
          <cell r="A19" t="str">
            <v>Vector|||208014384|||ISSR|||TOT_OPS_EXP|||False|||</v>
          </cell>
          <cell r="C19" t="str">
            <v>V_KEYWORD_ISSR_208014384_TOT_OPS_EXP</v>
          </cell>
        </row>
        <row r="20">
          <cell r="A20" t="str">
            <v>Vector|||208014384|||ISSR|||EBITDA_CALC|||False|||</v>
          </cell>
          <cell r="C20" t="str">
            <v>V_KEYWORD_ISSR_208014384_EBITDA_CALC</v>
          </cell>
        </row>
        <row r="21">
          <cell r="A21" t="str">
            <v>Vector|||208014384|||ISSR|||DEPREC|||False|||</v>
          </cell>
          <cell r="C21" t="str">
            <v>V_KEYWORD_ISSR_208014384_DEPREC</v>
          </cell>
        </row>
        <row r="22">
          <cell r="A22" t="str">
            <v>Vector|||208014384|||ISSR|||GOODWILL_AMORT|||False|||</v>
          </cell>
          <cell r="C22" t="str">
            <v>V_KEYWORD_ISSR_208014384_GOODWILL_AMORT</v>
          </cell>
        </row>
        <row r="23">
          <cell r="A23" t="str">
            <v>Vector|||208014384|||ISSR|||EBIT|||False|||</v>
          </cell>
          <cell r="C23" t="str">
            <v>V_KEYWORD_ISSR_208014384_EBIT</v>
          </cell>
        </row>
        <row r="24">
          <cell r="A24" t="str">
            <v>Vector|||208014384|||ISSR|||INT_INC_IND|||False|||</v>
          </cell>
          <cell r="C24" t="str">
            <v>V_KEYWORD_ISSR_208014384_INT_INC_IND</v>
          </cell>
        </row>
        <row r="25">
          <cell r="A25" t="str">
            <v>Vector|||208014384|||ISSR|||INT_EXP_IND|||False|||</v>
          </cell>
          <cell r="C25" t="str">
            <v>V_KEYWORD_ISSR_208014384_INT_EXP_IND</v>
          </cell>
        </row>
        <row r="26">
          <cell r="A26" t="str">
            <v>Vector|||208014384|||ISSR|||NET_INT_EXP|||False|||</v>
          </cell>
          <cell r="C26" t="str">
            <v>V_KEYWORD_ISSR_208014384_NET_INT_EXP</v>
          </cell>
        </row>
        <row r="27">
          <cell r="A27" t="str">
            <v>Vector|||208014384|||ISSR|||ASSOCIATE|||False|||</v>
          </cell>
          <cell r="C27" t="str">
            <v>V_KEYWORD_ISSR_208014384_ASSOCIATE</v>
          </cell>
        </row>
        <row r="28">
          <cell r="A28" t="str">
            <v>Vector|||208014384|||ISSR|||PROFIT_ON_DISP|||False|||</v>
          </cell>
          <cell r="C28" t="str">
            <v>V_KEYWORD_ISSR_208014384_PROFIT_ON_DISP</v>
          </cell>
        </row>
        <row r="29">
          <cell r="A29" t="str">
            <v>Vector|||208014384|||ISSR|||OTH_COST_INC|||False|||</v>
          </cell>
          <cell r="C29" t="str">
            <v>V_KEYWORD_ISSR_208014384_OTH_COST_INC</v>
          </cell>
        </row>
        <row r="30">
          <cell r="A30" t="str">
            <v>Vector|||208014384|||ISSR|||PT_PROF|||False|||</v>
          </cell>
          <cell r="C30" t="str">
            <v>V_KEYWORD_ISSR_208014384_PT_PROF</v>
          </cell>
        </row>
        <row r="32">
          <cell r="A32" t="str">
            <v>Vector|||208014384|||ISSR|||ORG_REV_GRTH|||False|||</v>
          </cell>
          <cell r="C32" t="str">
            <v>V_KEYWORD_ISSR_208014384_ORG_REV_GRTH</v>
          </cell>
        </row>
        <row r="33">
          <cell r="A33" t="str">
            <v>Vector|||208014384|||ISSR|||LEASE_PAY|||False|||</v>
          </cell>
          <cell r="C33" t="str">
            <v>V_KEYWORD_ISSR_208014384_LEASE_PAY</v>
          </cell>
        </row>
        <row r="34">
          <cell r="A34" t="str">
            <v>Vector|||208014384|||ISSR|||LEASE_DEEM_INT|||False|||</v>
          </cell>
          <cell r="C34" t="str">
            <v>V_KEYWORD_ISSR_208014384_LEASE_DEEM_INT</v>
          </cell>
        </row>
        <row r="35">
          <cell r="A35" t="str">
            <v>Vector|||208014384|||ISSR|||LEASE_DEEM_DEPR|||False|||</v>
          </cell>
          <cell r="C35" t="str">
            <v>V_KEYWORD_ISSR_208014384_LEASE_DEEM_DEPR</v>
          </cell>
        </row>
        <row r="36">
          <cell r="A36" t="str">
            <v>Vector|||208014384|||ISSR|||NET_INT_CH|||False|||</v>
          </cell>
          <cell r="C36" t="str">
            <v>V_KEYWORD_ISSR_208014384_NET_INT_CH</v>
          </cell>
        </row>
        <row r="37">
          <cell r="A37" t="str">
            <v>Vector|||208014384|||ISSR|||ASSOCIATE_OP|||False|||</v>
          </cell>
          <cell r="C37" t="str">
            <v>V_KEYWORD_ISSR_208014384_ASSOCIATE_OP</v>
          </cell>
        </row>
        <row r="39">
          <cell r="A39" t="str">
            <v>Vector|||208014384|||ISSR|||CASH_EQ|||False|||</v>
          </cell>
          <cell r="C39" t="str">
            <v>V_KEYWORD_ISSR_208014384_CASH_EQ</v>
          </cell>
        </row>
        <row r="40">
          <cell r="A40" t="str">
            <v>Vector|||208014384|||ISSR|||DEBTORS|||False|||</v>
          </cell>
          <cell r="C40" t="str">
            <v>V_KEYWORD_ISSR_208014384_DEBTORS</v>
          </cell>
        </row>
        <row r="41">
          <cell r="A41" t="str">
            <v>Vector|||208014384|||ISSR|||STOCKS|||False|||</v>
          </cell>
          <cell r="C41" t="str">
            <v>V_KEYWORD_ISSR_208014384_STOCKS</v>
          </cell>
        </row>
        <row r="42">
          <cell r="A42" t="str">
            <v>Vector|||208014384|||ISSR|||OTH_CUR_ASS|||False|||</v>
          </cell>
          <cell r="C42" t="str">
            <v>V_KEYWORD_ISSR_208014384_OTH_CUR_ASS</v>
          </cell>
        </row>
        <row r="43">
          <cell r="A43" t="str">
            <v>Vector|||208014384|||ISSR|||CUR_ASS|||False|||</v>
          </cell>
          <cell r="C43" t="str">
            <v>V_KEYWORD_ISSR_208014384_CUR_ASS</v>
          </cell>
        </row>
        <row r="44">
          <cell r="A44" t="str">
            <v>Vector|||208014384|||ISSR|||GR_FIX_ASS|||False|||</v>
          </cell>
          <cell r="C44" t="str">
            <v>V_KEYWORD_ISSR_208014384_GR_FIX_ASS</v>
          </cell>
        </row>
        <row r="45">
          <cell r="A45" t="str">
            <v>Vector|||208014384|||ISSR|||ACC_DDA|||False|||</v>
          </cell>
          <cell r="C45" t="str">
            <v>V_KEYWORD_ISSR_208014384_ACC_DDA</v>
          </cell>
        </row>
        <row r="46">
          <cell r="A46" t="str">
            <v>Vector|||208014384|||ISSR|||NET_FIX_ASS|||False|||</v>
          </cell>
          <cell r="C46" t="str">
            <v>V_KEYWORD_ISSR_208014384_NET_FIX_ASS</v>
          </cell>
        </row>
        <row r="47">
          <cell r="A47" t="str">
            <v>Vector|||208014384|||ISSR|||GR_INTANG|||False|||</v>
          </cell>
          <cell r="C47" t="str">
            <v>V_KEYWORD_ISSR_208014384_GR_INTANG</v>
          </cell>
        </row>
        <row r="48">
          <cell r="A48" t="str">
            <v>Vector|||208014384|||ISSR|||ACC_AMORT|||False|||</v>
          </cell>
          <cell r="C48" t="str">
            <v>V_KEYWORD_ISSR_208014384_ACC_AMORT</v>
          </cell>
        </row>
        <row r="49">
          <cell r="A49" t="str">
            <v>Vector|||208014384|||ISSR|||NET_INTANG|||False|||</v>
          </cell>
          <cell r="C49" t="str">
            <v>V_KEYWORD_ISSR_208014384_NET_INTANG</v>
          </cell>
        </row>
        <row r="50">
          <cell r="A50" t="str">
            <v>Vector|||208014384|||ISSR|||FIX_ASS_INV|||False|||</v>
          </cell>
          <cell r="C50" t="str">
            <v>V_KEYWORD_ISSR_208014384_FIX_ASS_INV</v>
          </cell>
        </row>
        <row r="51">
          <cell r="A51" t="str">
            <v>Vector|||208014384|||ISSR|||INV_SECUR|||False|||</v>
          </cell>
          <cell r="C51" t="str">
            <v>V_KEYWORD_ISSR_208014384_INV_SECUR</v>
          </cell>
        </row>
        <row r="52">
          <cell r="A52" t="str">
            <v>Vector|||208014384|||ISSR|||OTH_LT_ASS|||False|||</v>
          </cell>
          <cell r="C52" t="str">
            <v>V_KEYWORD_ISSR_208014384_OTH_LT_ASS</v>
          </cell>
        </row>
        <row r="53">
          <cell r="A53" t="str">
            <v>Vector|||208014384|||ISSR|||TOT_ASSET|||False|||</v>
          </cell>
          <cell r="C53" t="str">
            <v>V_KEYWORD_ISSR_208014384_TOT_ASSET</v>
          </cell>
        </row>
        <row r="54">
          <cell r="A54" t="str">
            <v>Vector|||208014384|||ISSR|||ACC_PAY_GQ|||False|||</v>
          </cell>
          <cell r="C54" t="str">
            <v>V_KEYWORD_ISSR_208014384_ACC_PAY_GQ</v>
          </cell>
        </row>
        <row r="55">
          <cell r="A55" t="str">
            <v>Vector|||208014384|||ISSR|||SHORT_T_DEBT|||False|||</v>
          </cell>
          <cell r="C55" t="str">
            <v>V_KEYWORD_ISSR_208014384_SHORT_T_DEBT</v>
          </cell>
        </row>
        <row r="56">
          <cell r="A56" t="str">
            <v>Vector|||208014384|||ISSR|||OTH_CUR_LIABS|||False|||</v>
          </cell>
          <cell r="C56" t="str">
            <v>V_KEYWORD_ISSR_208014384_OTH_CUR_LIABS</v>
          </cell>
        </row>
        <row r="57">
          <cell r="A57" t="str">
            <v>Vector|||208014384|||ISSR|||SHORT_TERM_LIABS|||False|||</v>
          </cell>
          <cell r="C57" t="str">
            <v>V_KEYWORD_ISSR_208014384_SHORT_TERM_LIABS</v>
          </cell>
        </row>
        <row r="58">
          <cell r="A58" t="str">
            <v>Vector|||208014384|||ISSR|||TOT_DEF_REV|||False|||</v>
          </cell>
          <cell r="C58" t="str">
            <v>V_KEYWORD_ISSR_208014384_TOT_DEF_REV</v>
          </cell>
        </row>
        <row r="59">
          <cell r="A59" t="str">
            <v>Vector|||208014384|||ISSR|||LT_DEBT|||False|||</v>
          </cell>
          <cell r="C59" t="str">
            <v>V_KEYWORD_ISSR_208014384_LT_DEBT</v>
          </cell>
        </row>
        <row r="60">
          <cell r="A60" t="str">
            <v>Vector|||208014384|||ISSR|||OTH_LT_CRED_GQ|||False|||</v>
          </cell>
          <cell r="C60" t="str">
            <v>V_KEYWORD_ISSR_208014384_OTH_LT_CRED_GQ</v>
          </cell>
        </row>
        <row r="61">
          <cell r="A61" t="str">
            <v>Vector|||208014384|||ISSR|||TOT_LT_LIAB|||False|||</v>
          </cell>
          <cell r="C61" t="str">
            <v>V_KEYWORD_ISSR_208014384_TOT_LT_LIAB</v>
          </cell>
        </row>
        <row r="62">
          <cell r="A62" t="str">
            <v>Vector|||208014384|||ISSR|||TOT_LIAB|||False|||</v>
          </cell>
          <cell r="C62" t="str">
            <v>V_KEYWORD_ISSR_208014384_TOT_LIAB</v>
          </cell>
        </row>
        <row r="63">
          <cell r="A63" t="str">
            <v>Vector|||208014384|||ISSR|||PREF_SH|||False|||</v>
          </cell>
          <cell r="C63" t="str">
            <v>V_KEYWORD_ISSR_208014384_PREF_SH</v>
          </cell>
        </row>
        <row r="64">
          <cell r="A64" t="str">
            <v>Vector|||208014384|||ISSR|||ORD_SH_FUND|||False|||</v>
          </cell>
          <cell r="C64" t="str">
            <v>V_KEYWORD_ISSR_208014384_ORD_SH_FUND</v>
          </cell>
        </row>
        <row r="65">
          <cell r="A65" t="str">
            <v>Vector|||208014384|||ISSR|||MINORITIES|||False|||</v>
          </cell>
          <cell r="C65" t="str">
            <v>V_KEYWORD_ISSR_208014384_MINORITIES</v>
          </cell>
        </row>
        <row r="66">
          <cell r="A66" t="str">
            <v>Vector|||208014384|||ISSR|||EQ|||False|||</v>
          </cell>
          <cell r="C66" t="str">
            <v>V_KEYWORD_ISSR_208014384_EQ</v>
          </cell>
        </row>
        <row r="67">
          <cell r="A67" t="str">
            <v>Vector|||208014384|||ISSR|||TOT_LIAB_EQ|||False|||</v>
          </cell>
          <cell r="C67" t="str">
            <v>V_KEYWORD_ISSR_208014384_TOT_LIAB_EQ</v>
          </cell>
        </row>
        <row r="69">
          <cell r="A69" t="str">
            <v>Vector|||208014384|||ISSR|||NET_DEBT|||False|||</v>
          </cell>
          <cell r="C69" t="str">
            <v>V_KEYWORD_ISSR_208014384_NET_DEBT</v>
          </cell>
        </row>
        <row r="70">
          <cell r="A70" t="str">
            <v>Vector|||208014384|||ISSR|||CAP_LEASES|||False|||</v>
          </cell>
          <cell r="C70" t="str">
            <v>V_KEYWORD_ISSR_208014384_CAP_LEASES</v>
          </cell>
        </row>
        <row r="71">
          <cell r="A71" t="str">
            <v>Vector|||208014384|||ISSR|||DEF_INC_TAX|||False|||</v>
          </cell>
          <cell r="C71" t="str">
            <v>V_KEYWORD_ISSR_208014384_DEF_INC_TAX</v>
          </cell>
        </row>
        <row r="72">
          <cell r="A72" t="str">
            <v>Vector|||208014384|||ISSR|||NET_OP_LOSS_CFWD|||False|||</v>
          </cell>
          <cell r="C72" t="str">
            <v>V_KEYWORD_ISSR_208014384_NET_OP_LOSS_CFWD</v>
          </cell>
        </row>
        <row r="73">
          <cell r="A73" t="str">
            <v>Vector|||208014384|||ISSR|||MV_ASSOCIATES|||False|||</v>
          </cell>
          <cell r="C73" t="str">
            <v>V_KEYWORD_ISSR_208014384_MV_ASSOCIATES</v>
          </cell>
        </row>
        <row r="74">
          <cell r="A74" t="str">
            <v>Vector|||208014384|||ISSR|||NET_DEBT_ADJ|||False|||</v>
          </cell>
          <cell r="C74" t="str">
            <v>V_KEYWORD_ISSR_208014384_NET_DEBT_ADJ</v>
          </cell>
        </row>
        <row r="75">
          <cell r="A75" t="str">
            <v>Vector|||208014384|||ISSR|||CO_BOR_MARGIN|||False|||</v>
          </cell>
          <cell r="C75" t="str">
            <v>V_KEYWORD_ISSR_208014384_CO_BOR_MARGIN</v>
          </cell>
        </row>
        <row r="76">
          <cell r="A76" t="str">
            <v>Vector|||208014384|||ISSR|||UNF_PENS|||False|||</v>
          </cell>
          <cell r="C76" t="str">
            <v>V_KEYWORD_ISSR_208014384_UNF_PENS</v>
          </cell>
        </row>
        <row r="77">
          <cell r="A77" t="str">
            <v>Vector|||208014384|||ISSR|||UNF_PENS_OFF|||False|||</v>
          </cell>
          <cell r="C77" t="str">
            <v>V_KEYWORD_ISSR_208014384_UNF_PENS_OFF</v>
          </cell>
        </row>
        <row r="78">
          <cell r="A78" t="str">
            <v>Vector|||208014384|||ISSR|||UNF_PENS_LIAB_OTH|||False|||</v>
          </cell>
          <cell r="C78" t="str">
            <v>V_KEYWORD_ISSR_208014384_UNF_PENS_LIAB_OTH</v>
          </cell>
        </row>
        <row r="79">
          <cell r="A79" t="str">
            <v>Vector|||208014384|||ISSR|||ADJ_UNF_PENS_GOOD|||False|||</v>
          </cell>
          <cell r="C79" t="str">
            <v>V_KEYWORD_ISSR_208014384_ADJ_UNF_PENS_GOOD</v>
          </cell>
        </row>
        <row r="80">
          <cell r="A80" t="str">
            <v>Vector|||208014384|||ISSR|||OTH_GCI_ADJ|||False|||</v>
          </cell>
          <cell r="C80" t="str">
            <v>V_KEYWORD_ISSR_208014384_OTH_GCI_ADJ</v>
          </cell>
        </row>
        <row r="81">
          <cell r="A81" t="str">
            <v>Vector|||208014384|||ISSR|||GCI_INFL|||False|||</v>
          </cell>
          <cell r="C81" t="str">
            <v>V_KEYWORD_ISSR_208014384_GCI_INFL</v>
          </cell>
        </row>
        <row r="82">
          <cell r="A82" t="str">
            <v>Vector|||208014384|||ISSR|||BAL_MINO_INT|||False|||</v>
          </cell>
          <cell r="C82" t="str">
            <v>V_KEYWORD_ISSR_208014384_BAL_MINO_INT</v>
          </cell>
        </row>
        <row r="84">
          <cell r="A84" t="str">
            <v>Vector|||208014384|||ISSR|||CF_INC_MINORITY|||False|||</v>
          </cell>
          <cell r="C84" t="str">
            <v>V_KEYWORD_ISSR_208014384_CF_INC_MINORITY</v>
          </cell>
        </row>
        <row r="85">
          <cell r="A85" t="str">
            <v>Vector|||208014384|||ISSR|||DEPR_AMORT|||False|||</v>
          </cell>
          <cell r="C85" t="str">
            <v>V_KEYWORD_ISSR_208014384_DEPR_AMORT</v>
          </cell>
        </row>
        <row r="86">
          <cell r="A86" t="str">
            <v>Vector|||208014384|||ISSR|||WORK_CAP|||False|||</v>
          </cell>
          <cell r="C86" t="str">
            <v>V_KEYWORD_ISSR_208014384_WORK_CAP</v>
          </cell>
        </row>
        <row r="87">
          <cell r="A87" t="str">
            <v>Vector|||208014384|||ISSR|||OTH_OP_CF|||False|||</v>
          </cell>
          <cell r="C87" t="str">
            <v>V_KEYWORD_ISSR_208014384_OTH_OP_CF</v>
          </cell>
        </row>
        <row r="88">
          <cell r="A88" t="str">
            <v>Vector|||208014384|||ISSR|||CF_OPS|||False|||</v>
          </cell>
          <cell r="C88" t="str">
            <v>V_KEYWORD_ISSR_208014384_CF_OPS</v>
          </cell>
        </row>
        <row r="89">
          <cell r="A89" t="str">
            <v>Vector|||208014384|||ISSR|||CAPEX|||False|||</v>
          </cell>
          <cell r="C89" t="str">
            <v>V_KEYWORD_ISSR_208014384_CAPEX</v>
          </cell>
        </row>
        <row r="90">
          <cell r="A90" t="str">
            <v>Vector|||208014384|||ISSR|||ACQ|||False|||</v>
          </cell>
          <cell r="C90" t="str">
            <v>V_KEYWORD_ISSR_208014384_ACQ</v>
          </cell>
        </row>
        <row r="91">
          <cell r="A91" t="str">
            <v>Vector|||208014384|||ISSR|||DIVEST|||False|||</v>
          </cell>
          <cell r="C91" t="str">
            <v>V_KEYWORD_ISSR_208014384_DIVEST</v>
          </cell>
        </row>
        <row r="92">
          <cell r="A92" t="str">
            <v>Vector|||208014384|||ISSR|||OTH_INV_CF|||False|||</v>
          </cell>
          <cell r="C92" t="str">
            <v>V_KEYWORD_ISSR_208014384_OTH_INV_CF</v>
          </cell>
        </row>
        <row r="93">
          <cell r="A93" t="str">
            <v>Vector|||208014384|||ISSR|||CF_INV|||False|||</v>
          </cell>
          <cell r="C93" t="str">
            <v>V_KEYWORD_ISSR_208014384_CF_INV</v>
          </cell>
        </row>
        <row r="94">
          <cell r="A94" t="str">
            <v>Vector|||208014384|||ISSR|||DIV_PAID|||False|||</v>
          </cell>
          <cell r="C94" t="str">
            <v>V_KEYWORD_ISSR_208014384_DIV_PAID</v>
          </cell>
        </row>
        <row r="95">
          <cell r="A95" t="str">
            <v>Vector|||208014384|||ISSR|||SH_REPUR|||False|||</v>
          </cell>
          <cell r="C95" t="str">
            <v>V_KEYWORD_ISSR_208014384_SH_REPUR</v>
          </cell>
        </row>
        <row r="96">
          <cell r="A96" t="str">
            <v>Vector|||208014384|||ISSR|||CHG_LT_DEBT|||False|||</v>
          </cell>
          <cell r="C96" t="str">
            <v>V_KEYWORD_ISSR_208014384_CHG_LT_DEBT</v>
          </cell>
        </row>
        <row r="97">
          <cell r="A97" t="str">
            <v>Vector|||208014384|||ISSR|||OTH_FIN_CF|||False|||</v>
          </cell>
          <cell r="C97" t="str">
            <v>V_KEYWORD_ISSR_208014384_OTH_FIN_CF</v>
          </cell>
        </row>
        <row r="98">
          <cell r="A98" t="str">
            <v>Vector|||208014384|||ISSR|||CF_FIN|||False|||</v>
          </cell>
          <cell r="C98" t="str">
            <v>V_KEYWORD_ISSR_208014384_CF_FIN</v>
          </cell>
        </row>
        <row r="99">
          <cell r="A99" t="str">
            <v>Vector|||208014384|||ISSR|||TOT_CF|||False|||</v>
          </cell>
          <cell r="C99" t="str">
            <v>V_KEYWORD_ISSR_208014384_TOT_CF</v>
          </cell>
        </row>
        <row r="101">
          <cell r="A101" t="str">
            <v>Vector|||208014384|||ISSR|||ASSOC_JV_ADDBK|||False|||</v>
          </cell>
          <cell r="C101" t="str">
            <v>V_KEYWORD_ISSR_208014384_ASSOC_JV_ADDBK</v>
          </cell>
        </row>
        <row r="102">
          <cell r="A102" t="str">
            <v>Vector|||208014384|||ISSR|||PL_SALE_ASSETS|||False|||</v>
          </cell>
          <cell r="C102" t="str">
            <v>V_KEYWORD_ISSR_208014384_PL_SALE_ASSETS</v>
          </cell>
        </row>
        <row r="103">
          <cell r="A103" t="str">
            <v>Vector|||208014384|||ISSR|||OTH_NONCASH_ADJ|||False|||</v>
          </cell>
          <cell r="C103" t="str">
            <v>V_KEYWORD_ISSR_208014384_OTH_NONCASH_ADJ</v>
          </cell>
        </row>
        <row r="104">
          <cell r="A104" t="str">
            <v>Vector|||208014384|||ISSR|||OTH_DACF_ADJ|||False|||</v>
          </cell>
          <cell r="C104" t="str">
            <v>V_KEYWORD_ISSR_208014384_OTH_DACF_ADJ</v>
          </cell>
        </row>
        <row r="105">
          <cell r="A105" t="str">
            <v>Vector|||208014384|||ISSR|||CHG_DEF_TAX_CF|||False|||</v>
          </cell>
          <cell r="C105" t="str">
            <v>V_KEYWORD_ISSR_208014384_CHG_DEF_TAX_CF</v>
          </cell>
        </row>
        <row r="106">
          <cell r="A106" t="str">
            <v>Vector|||208014384|||ISSR|||OTH_ADJ_CASH_TAX|||False|||</v>
          </cell>
          <cell r="C106" t="str">
            <v>V_KEYWORD_ISSR_208014384_OTH_ADJ_CASH_TAX</v>
          </cell>
        </row>
        <row r="107">
          <cell r="A107" t="str">
            <v>Vector|||208014384|||ISSR|||CASH_INT_EXP|||False|||</v>
          </cell>
          <cell r="C107" t="str">
            <v>V_KEYWORD_ISSR_208014384_CASH_INT_EXP</v>
          </cell>
        </row>
        <row r="108">
          <cell r="A108" t="str">
            <v>Vector|||208014384|||ISSR|||CASH_TAX_EXP|||False|||</v>
          </cell>
          <cell r="C108" t="str">
            <v>V_KEYWORD_ISSR_208014384_CASH_TAX_EXP</v>
          </cell>
        </row>
        <row r="109">
          <cell r="A109" t="str">
            <v>Vector|||208014384|||ISSR|||DIVDS_ASSOC_JV|||False|||</v>
          </cell>
          <cell r="C109" t="str">
            <v>V_KEYWORD_ISSR_208014384_DIVDS_ASSOC_JV</v>
          </cell>
        </row>
        <row r="110">
          <cell r="A110" t="str">
            <v>Vector|||208014384|||ISSR|||CAPEX_MAINTENANCE|||False|||</v>
          </cell>
          <cell r="C110" t="str">
            <v>V_KEYWORD_ISSR_208014384_CAPEX_MAINTENANCE</v>
          </cell>
        </row>
        <row r="111">
          <cell r="A111" t="str">
            <v>Vector|||208014384|||ISSR|||CAPEX_EXPANSION|||False|||</v>
          </cell>
          <cell r="C111" t="str">
            <v>V_KEYWORD_ISSR_208014384_CAPEX_EXPANSION</v>
          </cell>
        </row>
        <row r="112">
          <cell r="A112" t="str">
            <v>Vector|||208014384|||ISSR|||NONPPE_CAPEX|||False|||</v>
          </cell>
          <cell r="C112" t="str">
            <v>V_KEYWORD_ISSR_208014384_NONPPE_CAPEX</v>
          </cell>
        </row>
        <row r="113">
          <cell r="A113" t="str">
            <v>Vector|||208014384|||ISSR|||DIVDS_PD_MINORITIES|||False|||</v>
          </cell>
          <cell r="C113" t="str">
            <v>V_KEYWORD_ISSR_208014384_DIVDS_PD_MINORITIES</v>
          </cell>
        </row>
        <row r="115">
          <cell r="A115" t="str">
            <v>Vector|||208014384|||ISSR|||LICENSE_REV|||False|||</v>
          </cell>
          <cell r="C115" t="str">
            <v>V_KEYWORD_ISSR_208014384_LICENSE_REV</v>
          </cell>
        </row>
        <row r="116">
          <cell r="A116" t="str">
            <v>Vector|||208014384|||ISSR|||MAINTEN_REV|||False|||</v>
          </cell>
          <cell r="C116" t="str">
            <v>V_KEYWORD_ISSR_208014384_MAINTEN_REV</v>
          </cell>
        </row>
        <row r="117">
          <cell r="A117" t="str">
            <v>Vector|||208014384|||ISSR|||EMPLOYEES|||False|||</v>
          </cell>
          <cell r="C117" t="str">
            <v>V_KEYWORD_ISSR_208014384_EMPLOYEES</v>
          </cell>
        </row>
        <row r="119">
          <cell r="A119" t="str">
            <v>Vector|||208014384|||ISSR|||CASH_PCT_OS_US|||False|||</v>
          </cell>
          <cell r="C119" t="str">
            <v>V_KEYWORD_ISSR_208014384_CASH_PCT_OS_US</v>
          </cell>
        </row>
        <row r="120">
          <cell r="A120" t="str">
            <v>Vector|||208014384|||ISSR|||SALES_TOT_AM|||False|||</v>
          </cell>
          <cell r="C120" t="str">
            <v>V_KEYWORD_ISSR_208014384_SALES_TOT_AM</v>
          </cell>
        </row>
        <row r="121">
          <cell r="A121" t="str">
            <v>Vector|||208014384|||ISSR|||SALES_US|||False|||</v>
          </cell>
          <cell r="C121" t="str">
            <v>V_KEYWORD_ISSR_208014384_SALES_US</v>
          </cell>
        </row>
        <row r="122">
          <cell r="A122" t="str">
            <v>Vector|||208014384|||ISSR|||SALES_CANADA|||False|||</v>
          </cell>
          <cell r="C122" t="str">
            <v>V_KEYWORD_ISSR_208014384_SALES_CANADA</v>
          </cell>
        </row>
        <row r="123">
          <cell r="A123" t="str">
            <v>Vector|||208014384|||ISSR|||SALES_ARGENTINA|||False|||</v>
          </cell>
          <cell r="C123" t="str">
            <v>V_KEYWORD_ISSR_208014384_SALES_ARGENTINA</v>
          </cell>
        </row>
        <row r="124">
          <cell r="A124" t="str">
            <v>Vector|||208014384|||ISSR|||SALES_BRAZIL|||False|||</v>
          </cell>
          <cell r="C124" t="str">
            <v>V_KEYWORD_ISSR_208014384_SALES_BRAZIL</v>
          </cell>
        </row>
        <row r="125">
          <cell r="A125" t="str">
            <v>Vector|||208014384|||ISSR|||SALES_CHILE|||False|||</v>
          </cell>
          <cell r="C125" t="str">
            <v>V_KEYWORD_ISSR_208014384_SALES_CHILE</v>
          </cell>
        </row>
        <row r="126">
          <cell r="A126" t="str">
            <v>Vector|||208014384|||ISSR|||SALES_COLOMBIA|||False|||</v>
          </cell>
          <cell r="C126" t="str">
            <v>V_KEYWORD_ISSR_208014384_SALES_COLOMBIA</v>
          </cell>
        </row>
        <row r="127">
          <cell r="A127" t="str">
            <v>Vector|||208014384|||ISSR|||SALES_MEXICO|||False|||</v>
          </cell>
          <cell r="C127" t="str">
            <v>V_KEYWORD_ISSR_208014384_SALES_MEXICO</v>
          </cell>
        </row>
        <row r="128">
          <cell r="A128" t="str">
            <v>Vector|||208014384|||ISSR|||SALES_VENEZUELA|||False|||</v>
          </cell>
          <cell r="C128" t="str">
            <v>V_KEYWORD_ISSR_208014384_SALES_VENEZUELA</v>
          </cell>
        </row>
        <row r="129">
          <cell r="A129" t="str">
            <v>Vector|||208014384|||ISSR|||SALES_OTH_AM|||False|||</v>
          </cell>
          <cell r="C129" t="str">
            <v>V_KEYWORD_ISSR_208014384_SALES_OTH_AM</v>
          </cell>
        </row>
        <row r="130">
          <cell r="A130" t="str">
            <v>Vector|||208014384|||ISSR|||SALES_TOT_EMEA|||False|||</v>
          </cell>
          <cell r="C130" t="str">
            <v>V_KEYWORD_ISSR_208014384_SALES_TOT_EMEA</v>
          </cell>
        </row>
        <row r="131">
          <cell r="A131" t="str">
            <v>Vector|||208014384|||ISSR|||SALES_UK|||False|||</v>
          </cell>
          <cell r="C131" t="str">
            <v>V_KEYWORD_ISSR_208014384_SALES_UK</v>
          </cell>
        </row>
        <row r="132">
          <cell r="A132" t="str">
            <v>Vector|||208014384|||ISSR|||SALES_EU_EX_UK|||False|||</v>
          </cell>
          <cell r="C132" t="str">
            <v>V_KEYWORD_ISSR_208014384_SALES_EU_EX_UK</v>
          </cell>
        </row>
        <row r="133">
          <cell r="A133" t="str">
            <v>Vector|||208014384|||ISSR|||SALES_CEE|||False|||</v>
          </cell>
          <cell r="C133" t="str">
            <v>V_KEYWORD_ISSR_208014384_SALES_CEE</v>
          </cell>
        </row>
        <row r="134">
          <cell r="A134" t="str">
            <v>Vector|||208014384|||ISSR|||SALES_ME|||False|||</v>
          </cell>
          <cell r="C134" t="str">
            <v>V_KEYWORD_ISSR_208014384_SALES_ME</v>
          </cell>
        </row>
        <row r="135">
          <cell r="A135" t="str">
            <v>Vector|||208014384|||ISSR|||SALES_TOT_AFRICA|||False|||</v>
          </cell>
          <cell r="C135" t="str">
            <v>V_KEYWORD_ISSR_208014384_SALES_TOT_AFRICA</v>
          </cell>
        </row>
        <row r="136">
          <cell r="A136" t="str">
            <v>Vector|||208014384|||ISSR|||SALES_RUSSIA|||False|||</v>
          </cell>
          <cell r="C136" t="str">
            <v>V_KEYWORD_ISSR_208014384_SALES_RUSSIA</v>
          </cell>
        </row>
        <row r="137">
          <cell r="A137" t="str">
            <v>Vector|||208014384|||ISSR|||SALES_OTH_EMEA|||False|||</v>
          </cell>
          <cell r="C137" t="str">
            <v>V_KEYWORD_ISSR_208014384_SALES_OTH_EMEA</v>
          </cell>
        </row>
        <row r="138">
          <cell r="A138" t="str">
            <v>Vector|||208014384|||ISSR|||SALES_TOT_ASIA|||False|||</v>
          </cell>
          <cell r="C138" t="str">
            <v>V_KEYWORD_ISSR_208014384_SALES_TOT_ASIA</v>
          </cell>
        </row>
        <row r="139">
          <cell r="A139" t="str">
            <v>Vector|||208014384|||ISSR|||SALES_JAPAN|||False|||</v>
          </cell>
          <cell r="C139" t="str">
            <v>V_KEYWORD_ISSR_208014384_SALES_JAPAN</v>
          </cell>
        </row>
        <row r="140">
          <cell r="A140" t="str">
            <v>Vector|||208014384|||ISSR|||SALES_CHINA|||False|||</v>
          </cell>
          <cell r="C140" t="str">
            <v>V_KEYWORD_ISSR_208014384_SALES_CHINA</v>
          </cell>
        </row>
        <row r="141">
          <cell r="A141" t="str">
            <v>Vector|||208014384|||ISSR|||SALES_INDIA|||False|||</v>
          </cell>
          <cell r="C141" t="str">
            <v>V_KEYWORD_ISSR_208014384_SALES_INDIA</v>
          </cell>
        </row>
        <row r="142">
          <cell r="A142" t="str">
            <v>Vector|||208014384|||ISSR|||SALES_OTH_AEJ|||False|||</v>
          </cell>
          <cell r="C142" t="str">
            <v>V_KEYWORD_ISSR_208014384_SALES_OTH_AEJ</v>
          </cell>
        </row>
        <row r="143">
          <cell r="A143" t="str">
            <v>Vector|||208014384|||ISSR|||SALES_OTHER|||False|||</v>
          </cell>
          <cell r="C143" t="str">
            <v>V_KEYWORD_ISSR_208014384_SALES_OTHER</v>
          </cell>
        </row>
        <row r="144">
          <cell r="A144" t="str">
            <v>Vector|||208014384|||ISSR|||SALES_CONS|||False|||</v>
          </cell>
          <cell r="C144" t="str">
            <v>V_KEYWORD_ISSR_208014384_SALES_CONS</v>
          </cell>
        </row>
        <row r="145">
          <cell r="A145" t="str">
            <v>Vector|||208014384|||ISSR|||SALES_IND|||False|||</v>
          </cell>
          <cell r="C145" t="str">
            <v>V_KEYWORD_ISSR_208014384_SALES_IND</v>
          </cell>
        </row>
        <row r="146">
          <cell r="A146" t="str">
            <v>Vector|||208014384|||ISSR|||SALES_GOV|||False|||</v>
          </cell>
          <cell r="C146" t="str">
            <v>V_KEYWORD_ISSR_208014384_SALES_GOV</v>
          </cell>
        </row>
        <row r="147">
          <cell r="A147" t="str">
            <v>Vector|||208014384|||ISSR|||SALES_FINAN|||False|||</v>
          </cell>
          <cell r="C147" t="str">
            <v>V_KEYWORD_ISSR_208014384_SALES_FINAN</v>
          </cell>
        </row>
        <row r="148">
          <cell r="A148" t="str">
            <v>Vector|||208014384|||ISSR|||SALES_SMB|||False|||</v>
          </cell>
          <cell r="C148" t="str">
            <v>V_KEYWORD_ISSR_208014384_SALES_SMB</v>
          </cell>
        </row>
        <row r="149">
          <cell r="A149" t="str">
            <v>Vector|||208014384|||ISSR|||REV_FIN_SEGMENT|||False|||</v>
          </cell>
          <cell r="C149" t="str">
            <v>V_KEYWORD_ISSR_208014384_REV_FIN_SEGMENT</v>
          </cell>
        </row>
        <row r="150">
          <cell r="A150" t="str">
            <v>Vector|||208014384|||ISSR|||EBIT_FIN_SEGMENT|||False|||</v>
          </cell>
          <cell r="C150" t="str">
            <v>V_KEYWORD_ISSR_208014384_EBIT_FIN_SEGMENT</v>
          </cell>
        </row>
        <row r="152">
          <cell r="A152" t="str">
            <v>Vector|||208014384|||ISSR|||SALES_FX_GPB|||False|||</v>
          </cell>
          <cell r="C152" t="str">
            <v>V_KEYWORD_ISSR_208014384_SALES_FX_GPB</v>
          </cell>
        </row>
        <row r="153">
          <cell r="A153" t="str">
            <v>Vector|||208014384|||ISSR|||SALES_FX_EUR|||False|||</v>
          </cell>
          <cell r="C153" t="str">
            <v>V_KEYWORD_ISSR_208014384_SALES_FX_EUR</v>
          </cell>
        </row>
        <row r="154">
          <cell r="A154" t="str">
            <v>Vector|||208014384|||ISSR|||SALES_FX_RUB|||False|||</v>
          </cell>
          <cell r="C154" t="str">
            <v>V_KEYWORD_ISSR_208014384_SALES_FX_RUB</v>
          </cell>
        </row>
        <row r="155">
          <cell r="A155" t="str">
            <v>Vector|||208014384|||ISSR|||SALES_FX_USD|||False|||</v>
          </cell>
          <cell r="C155" t="str">
            <v>V_KEYWORD_ISSR_208014384_SALES_FX_USD</v>
          </cell>
        </row>
        <row r="156">
          <cell r="A156" t="str">
            <v>Vector|||208014384|||ISSR|||SALES_FX_BRL|||False|||</v>
          </cell>
          <cell r="C156" t="str">
            <v>V_KEYWORD_ISSR_208014384_SALES_FX_BRL</v>
          </cell>
        </row>
        <row r="157">
          <cell r="A157" t="str">
            <v>Vector|||208014384|||ISSR|||SALES_FX_YEN|||False|||</v>
          </cell>
          <cell r="C157" t="str">
            <v>V_KEYWORD_ISSR_208014384_SALES_FX_YEN</v>
          </cell>
        </row>
        <row r="158">
          <cell r="A158" t="str">
            <v>Vector|||208014384|||ISSR|||SALES_FX_CNY|||False|||</v>
          </cell>
          <cell r="C158" t="str">
            <v>V_KEYWORD_ISSR_208014384_SALES_FX_CNY</v>
          </cell>
        </row>
        <row r="159">
          <cell r="A159" t="str">
            <v>Vector|||208014384|||ISSR|||SALES_FX_INR|||False|||</v>
          </cell>
          <cell r="C159" t="str">
            <v>V_KEYWORD_ISSR_208014384_SALES_FX_INR</v>
          </cell>
        </row>
        <row r="160">
          <cell r="A160" t="str">
            <v>Vector|||208014384|||ISSR|||SALES_FX_CAD|||False|||</v>
          </cell>
          <cell r="C160" t="str">
            <v>V_KEYWORD_ISSR_208014384_SALES_FX_CAD</v>
          </cell>
        </row>
        <row r="161">
          <cell r="A161" t="str">
            <v>Vector|||208014384|||ISSR|||SALES_FX_MXN|||False|||</v>
          </cell>
          <cell r="C161" t="str">
            <v>V_KEYWORD_ISSR_208014384_SALES_FX_MXN</v>
          </cell>
        </row>
        <row r="162">
          <cell r="A162" t="str">
            <v>Vector|||208014384|||ISSR|||SALES_FX_COP|||False|||</v>
          </cell>
          <cell r="C162" t="str">
            <v>V_KEYWORD_ISSR_208014384_SALES_FX_COP</v>
          </cell>
        </row>
        <row r="163">
          <cell r="A163" t="str">
            <v>Vector|||208014384|||ISSR|||SALES_FX_ARS|||False|||</v>
          </cell>
          <cell r="C163" t="str">
            <v>V_KEYWORD_ISSR_208014384_SALES_FX_ARS</v>
          </cell>
        </row>
        <row r="164">
          <cell r="A164" t="str">
            <v>Vector|||208014384|||ISSR|||SALES_FX_CLP|||False|||</v>
          </cell>
          <cell r="C164" t="str">
            <v>V_KEYWORD_ISSR_208014384_SALES_FX_CLP</v>
          </cell>
        </row>
        <row r="165">
          <cell r="A165" t="str">
            <v>Vector|||208014384|||ISSR|||SALES_FX_VEF|||False|||</v>
          </cell>
          <cell r="C165" t="str">
            <v>V_KEYWORD_ISSR_208014384_SALES_FX_VEF</v>
          </cell>
        </row>
        <row r="166">
          <cell r="A166" t="str">
            <v>Vector|||208014384|||ISSR|||SALES_FX_OTH|||False|||</v>
          </cell>
          <cell r="C166" t="str">
            <v>V_KEYWORD_ISSR_208014384_SALES_FX_OTH</v>
          </cell>
        </row>
      </sheetData>
      <sheetData sheetId="27">
        <row r="11">
          <cell r="B11" t="str">
            <v>Sales, net revenue</v>
          </cell>
          <cell r="C11" t="str">
            <v>SALES</v>
          </cell>
          <cell r="D11" t="e">
            <v>#NAME?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#NAME?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#NAME?</v>
          </cell>
        </row>
        <row r="14">
          <cell r="B14" t="str">
            <v>Total operating expense</v>
          </cell>
          <cell r="C14" t="str">
            <v>OP_COST</v>
          </cell>
          <cell r="D14" t="e">
            <v>#NAME?</v>
          </cell>
        </row>
        <row r="15">
          <cell r="B15" t="str">
            <v>R&amp;D expense</v>
          </cell>
          <cell r="C15" t="str">
            <v>RD_EXP</v>
          </cell>
          <cell r="D15" t="e">
            <v>#NAME?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#NAME?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#NAME?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#NAME?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#NAME?</v>
          </cell>
        </row>
        <row r="20">
          <cell r="B20" t="str">
            <v>EBITDA</v>
          </cell>
          <cell r="C20" t="str">
            <v>EBITDA_CALC</v>
          </cell>
          <cell r="D20" t="e">
            <v>#NAME?</v>
          </cell>
        </row>
        <row r="21">
          <cell r="B21" t="str">
            <v>Depreciation</v>
          </cell>
          <cell r="C21" t="str">
            <v>DEPREC</v>
          </cell>
          <cell r="D21" t="e">
            <v>#NAME?</v>
          </cell>
        </row>
        <row r="22">
          <cell r="B22" t="str">
            <v>Amortization</v>
          </cell>
          <cell r="C22" t="str">
            <v>GOODWILL_AMORT</v>
          </cell>
          <cell r="D22" t="e">
            <v>#NAME?</v>
          </cell>
        </row>
        <row r="23">
          <cell r="B23" t="str">
            <v>EBIT, operating profit</v>
          </cell>
          <cell r="C23" t="str">
            <v>EBIT</v>
          </cell>
          <cell r="D23" t="e">
            <v>#NAME?</v>
          </cell>
        </row>
        <row r="24">
          <cell r="B24" t="str">
            <v>Interest income</v>
          </cell>
          <cell r="C24" t="str">
            <v>INT_INC_IND</v>
          </cell>
          <cell r="D24" t="e">
            <v>#NAME?</v>
          </cell>
        </row>
        <row r="25">
          <cell r="B25" t="str">
            <v>Interest expense</v>
          </cell>
          <cell r="C25" t="str">
            <v>INT_EXP_IND</v>
          </cell>
          <cell r="D25" t="e">
            <v>#NAME?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#NAME?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#NAME?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#NAME?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#NAME?</v>
          </cell>
        </row>
        <row r="30">
          <cell r="B30" t="str">
            <v>Pre-tax profit</v>
          </cell>
          <cell r="C30" t="str">
            <v>PT_PROF</v>
          </cell>
          <cell r="D30" t="e">
            <v>#NAME?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e">
            <v>#NAME?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e">
            <v>#NAME?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e">
            <v>#NAME?</v>
          </cell>
        </row>
        <row r="36">
          <cell r="B36" t="str">
            <v>Gross interest charge</v>
          </cell>
          <cell r="C36" t="str">
            <v>NET_INT_CH</v>
          </cell>
          <cell r="D36" t="e">
            <v>#NAME?</v>
          </cell>
        </row>
        <row r="37">
          <cell r="B37" t="str">
            <v>Income from associates (operating)</v>
          </cell>
          <cell r="C37" t="str">
            <v>ASSOCIATE_OP</v>
          </cell>
          <cell r="D37" t="e">
            <v>#NAME?</v>
          </cell>
        </row>
        <row r="39">
          <cell r="B39" t="str">
            <v>Cash &amp; cash equivalents</v>
          </cell>
          <cell r="C39" t="str">
            <v>CASH_EQ</v>
          </cell>
          <cell r="D39" t="e">
            <v>#NAME?</v>
          </cell>
        </row>
        <row r="40">
          <cell r="B40" t="str">
            <v>Accounts receivable</v>
          </cell>
          <cell r="C40" t="str">
            <v>DEBTORS</v>
          </cell>
          <cell r="D40" t="e">
            <v>#NAME?</v>
          </cell>
        </row>
        <row r="41">
          <cell r="B41" t="str">
            <v>Inventory</v>
          </cell>
          <cell r="C41" t="str">
            <v>STOCKS</v>
          </cell>
          <cell r="D41" t="e">
            <v>#NAME?</v>
          </cell>
        </row>
        <row r="42">
          <cell r="B42" t="str">
            <v>Other current assets</v>
          </cell>
          <cell r="C42" t="str">
            <v>OTH_CUR_ASS</v>
          </cell>
          <cell r="D42" t="e">
            <v>#NAME?</v>
          </cell>
        </row>
        <row r="43">
          <cell r="B43" t="str">
            <v>Total current assets</v>
          </cell>
          <cell r="C43" t="str">
            <v>CUR_ASS</v>
          </cell>
          <cell r="D43" t="e">
            <v>#NAME?</v>
          </cell>
        </row>
        <row r="44">
          <cell r="B44" t="str">
            <v>Gross fixed assets, PP&amp;E</v>
          </cell>
          <cell r="C44" t="str">
            <v>GR_FIX_ASS</v>
          </cell>
          <cell r="D44" t="e">
            <v>#NAME?</v>
          </cell>
        </row>
        <row r="45">
          <cell r="B45" t="str">
            <v>Accumulated depreciation</v>
          </cell>
          <cell r="C45" t="str">
            <v>ACC_DDA</v>
          </cell>
          <cell r="D45" t="e">
            <v>#NAME?</v>
          </cell>
        </row>
        <row r="46">
          <cell r="B46" t="str">
            <v>Net PP&amp;E</v>
          </cell>
          <cell r="C46" t="str">
            <v>NET_FIX_ASS</v>
          </cell>
          <cell r="D46" t="e">
            <v>#NAME?</v>
          </cell>
        </row>
        <row r="47">
          <cell r="B47" t="str">
            <v>Gross intangibles</v>
          </cell>
          <cell r="C47" t="str">
            <v>GR_INTANG</v>
          </cell>
          <cell r="D47" t="e">
            <v>#NAME?</v>
          </cell>
        </row>
        <row r="48">
          <cell r="B48" t="str">
            <v>Accumulated amortization</v>
          </cell>
          <cell r="C48" t="str">
            <v>ACC_AMORT</v>
          </cell>
          <cell r="D48" t="e">
            <v>#NAME?</v>
          </cell>
        </row>
        <row r="49">
          <cell r="B49" t="str">
            <v>Net intangible assets</v>
          </cell>
          <cell r="C49" t="str">
            <v>NET_INTANG</v>
          </cell>
          <cell r="D49" t="e">
            <v>#NAME?</v>
          </cell>
        </row>
        <row r="50">
          <cell r="B50" t="str">
            <v>Equity method investments</v>
          </cell>
          <cell r="C50" t="str">
            <v>FIX_ASS_INV</v>
          </cell>
          <cell r="D50" t="e">
            <v>#NAME?</v>
          </cell>
        </row>
        <row r="51">
          <cell r="B51" t="str">
            <v>Investments in securities</v>
          </cell>
          <cell r="C51" t="str">
            <v>INV_SECUR</v>
          </cell>
          <cell r="D51" t="e">
            <v>#NAME?</v>
          </cell>
        </row>
        <row r="52">
          <cell r="B52" t="str">
            <v>Other long-term assets</v>
          </cell>
          <cell r="C52" t="str">
            <v>OTH_LT_ASS</v>
          </cell>
          <cell r="D52" t="e">
            <v>#NAME?</v>
          </cell>
        </row>
        <row r="53">
          <cell r="B53" t="str">
            <v>Total assets</v>
          </cell>
          <cell r="C53" t="str">
            <v>TOT_ASSET</v>
          </cell>
          <cell r="D53" t="e">
            <v>#NAME?</v>
          </cell>
        </row>
        <row r="54">
          <cell r="B54" t="str">
            <v>Accounts payable</v>
          </cell>
          <cell r="C54" t="str">
            <v>ACC_PAY_GQ</v>
          </cell>
          <cell r="D54" t="e">
            <v>#NAME?</v>
          </cell>
        </row>
        <row r="55">
          <cell r="B55" t="str">
            <v>Short-term debt</v>
          </cell>
          <cell r="C55" t="str">
            <v>SHORT_T_DEBT</v>
          </cell>
          <cell r="D55" t="e">
            <v>#NAME?</v>
          </cell>
        </row>
        <row r="56">
          <cell r="B56" t="str">
            <v>Other current liabilities</v>
          </cell>
          <cell r="C56" t="str">
            <v>OTH_CUR_LIABS</v>
          </cell>
          <cell r="D56" t="e">
            <v>#NAME?</v>
          </cell>
        </row>
        <row r="57">
          <cell r="B57" t="str">
            <v>Total current liabilities</v>
          </cell>
          <cell r="C57" t="str">
            <v>SHORT_TERM_LIABS</v>
          </cell>
          <cell r="D57" t="e">
            <v>#NAME?</v>
          </cell>
        </row>
        <row r="58">
          <cell r="B58" t="str">
            <v>Deferred revenue</v>
          </cell>
          <cell r="C58" t="str">
            <v>TOT_DEF_REV</v>
          </cell>
          <cell r="D58" t="e">
            <v>#NAME?</v>
          </cell>
        </row>
        <row r="59">
          <cell r="B59" t="str">
            <v>Long-term  debt</v>
          </cell>
          <cell r="C59" t="str">
            <v>LT_DEBT</v>
          </cell>
          <cell r="D59" t="e">
            <v>#NAME?</v>
          </cell>
        </row>
        <row r="60">
          <cell r="B60" t="str">
            <v>Other long-term liabilities</v>
          </cell>
          <cell r="C60" t="str">
            <v>OTH_LT_CRED_GQ</v>
          </cell>
          <cell r="D60" t="e">
            <v>#NAME?</v>
          </cell>
        </row>
        <row r="61">
          <cell r="B61" t="str">
            <v>Total long-term liabilities</v>
          </cell>
          <cell r="C61" t="str">
            <v>TOT_LT_LIAB</v>
          </cell>
          <cell r="D61" t="e">
            <v>#NAME?</v>
          </cell>
        </row>
        <row r="62">
          <cell r="B62" t="str">
            <v>Total liabilities</v>
          </cell>
          <cell r="C62" t="str">
            <v>TOT_LIAB</v>
          </cell>
          <cell r="D62" t="e">
            <v>#NAME?</v>
          </cell>
        </row>
        <row r="63">
          <cell r="B63" t="str">
            <v>Preferred shares</v>
          </cell>
          <cell r="C63" t="str">
            <v>PREF_SH</v>
          </cell>
          <cell r="D63" t="e">
            <v>#NAME?</v>
          </cell>
        </row>
        <row r="64">
          <cell r="B64" t="str">
            <v>Total common equity</v>
          </cell>
          <cell r="C64" t="str">
            <v>ORD_SH_FUND</v>
          </cell>
          <cell r="D64" t="e">
            <v>#NAME?</v>
          </cell>
        </row>
        <row r="65">
          <cell r="B65" t="str">
            <v>Minority interest</v>
          </cell>
          <cell r="C65" t="str">
            <v>MINORITIES</v>
          </cell>
          <cell r="D65" t="e">
            <v>#NAME?</v>
          </cell>
        </row>
        <row r="66">
          <cell r="B66" t="str">
            <v>Total shareholders' equity</v>
          </cell>
          <cell r="C66" t="str">
            <v>EQ</v>
          </cell>
          <cell r="D66" t="e">
            <v>#NAME?</v>
          </cell>
        </row>
        <row r="67">
          <cell r="B67" t="str">
            <v>Total liabilities and equity</v>
          </cell>
          <cell r="C67" t="str">
            <v>TOT_LIAB_EQ</v>
          </cell>
          <cell r="D67" t="e">
            <v>#NAME?</v>
          </cell>
        </row>
        <row r="69">
          <cell r="B69" t="str">
            <v>Net debt</v>
          </cell>
          <cell r="C69" t="str">
            <v>NET_DEBT</v>
          </cell>
          <cell r="D69" t="e">
            <v>#NAME?</v>
          </cell>
        </row>
        <row r="70">
          <cell r="B70" t="str">
            <v>Capitalized leases</v>
          </cell>
          <cell r="C70" t="str">
            <v>CAP_LEASES</v>
          </cell>
          <cell r="D70" t="e">
            <v>#NAME?</v>
          </cell>
        </row>
        <row r="71">
          <cell r="B71" t="str">
            <v>Deferred income taxes</v>
          </cell>
          <cell r="C71" t="str">
            <v>DEF_INC_TAX</v>
          </cell>
          <cell r="D71" t="e">
            <v>#NAME?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e">
            <v>#NAME?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e">
            <v>#NAME?</v>
          </cell>
        </row>
        <row r="74">
          <cell r="B74" t="str">
            <v>Net debt adjustment</v>
          </cell>
          <cell r="C74" t="str">
            <v>NET_DEBT_ADJ</v>
          </cell>
          <cell r="D74" t="e">
            <v>#NAME?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e">
            <v>#NAME?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e">
            <v>#NAME?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e">
            <v>#NAME?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e">
            <v>#NAME?</v>
          </cell>
        </row>
        <row r="80">
          <cell r="B80" t="str">
            <v>Other GCI adjustments</v>
          </cell>
          <cell r="C80" t="str">
            <v>OTH_GCI_ADJ</v>
          </cell>
          <cell r="D80" t="e">
            <v>#NAME?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e">
            <v>#NAME?</v>
          </cell>
        </row>
        <row r="84">
          <cell r="B84" t="str">
            <v>Minority interest add-back</v>
          </cell>
          <cell r="C84" t="str">
            <v>CF_INC_MINORITY</v>
          </cell>
          <cell r="D84" t="e">
            <v>#NAME?</v>
          </cell>
        </row>
        <row r="85">
          <cell r="B85" t="str">
            <v>Depreciation &amp; amortization add-back</v>
          </cell>
          <cell r="C85" t="str">
            <v>DEPR_AMORT</v>
          </cell>
          <cell r="D85" t="e">
            <v>#NAME?</v>
          </cell>
        </row>
        <row r="86">
          <cell r="B86" t="str">
            <v>(Increase)/decrease in working capital</v>
          </cell>
          <cell r="C86" t="str">
            <v>WORK_CAP</v>
          </cell>
          <cell r="D86" t="e">
            <v>#NAME?</v>
          </cell>
        </row>
        <row r="87">
          <cell r="B87" t="str">
            <v>Other operating cash flow items</v>
          </cell>
          <cell r="C87" t="str">
            <v>OTH_OP_CF</v>
          </cell>
          <cell r="D87" t="e">
            <v>#NAME?</v>
          </cell>
        </row>
        <row r="88">
          <cell r="B88" t="str">
            <v>Cash flow from operating activities</v>
          </cell>
          <cell r="C88" t="str">
            <v>CF_OPS</v>
          </cell>
          <cell r="D88" t="e">
            <v>#NAME?</v>
          </cell>
        </row>
        <row r="89">
          <cell r="B89" t="str">
            <v>Capital expenditures, Capex</v>
          </cell>
          <cell r="C89" t="str">
            <v>CAPEX</v>
          </cell>
          <cell r="D89" t="e">
            <v>#NAME?</v>
          </cell>
        </row>
        <row r="90">
          <cell r="B90" t="str">
            <v>Acquisitions</v>
          </cell>
          <cell r="C90" t="str">
            <v>ACQ</v>
          </cell>
          <cell r="D90" t="e">
            <v>#NAME?</v>
          </cell>
        </row>
        <row r="91">
          <cell r="B91" t="str">
            <v>Divestitures</v>
          </cell>
          <cell r="C91" t="str">
            <v>DIVEST</v>
          </cell>
          <cell r="D91" t="e">
            <v>#NAME?</v>
          </cell>
        </row>
        <row r="92">
          <cell r="B92" t="str">
            <v>Other investing cash flow items</v>
          </cell>
          <cell r="C92" t="str">
            <v>OTH_INV_CF</v>
          </cell>
          <cell r="D92" t="e">
            <v>#NAME?</v>
          </cell>
        </row>
        <row r="93">
          <cell r="B93" t="str">
            <v>Cash flow from investing</v>
          </cell>
          <cell r="C93" t="str">
            <v>CF_INV</v>
          </cell>
          <cell r="D93" t="e">
            <v>#NAME?</v>
          </cell>
        </row>
        <row r="94">
          <cell r="B94" t="str">
            <v>Dividends paid</v>
          </cell>
          <cell r="C94" t="str">
            <v>DIV_PAID</v>
          </cell>
          <cell r="D94" t="e">
            <v>#NAME?</v>
          </cell>
        </row>
        <row r="95">
          <cell r="B95" t="str">
            <v>Common stock issuance/(repurchase)</v>
          </cell>
          <cell r="C95" t="str">
            <v>SH_REPUR</v>
          </cell>
          <cell r="D95" t="e">
            <v>#NAME?</v>
          </cell>
        </row>
        <row r="96">
          <cell r="B96" t="str">
            <v>Increase/(decrease) in total debt</v>
          </cell>
          <cell r="C96" t="str">
            <v>CHG_LT_DEBT</v>
          </cell>
          <cell r="D96" t="e">
            <v>#NAME?</v>
          </cell>
        </row>
        <row r="97">
          <cell r="B97" t="str">
            <v>Other financing cash flow items</v>
          </cell>
          <cell r="C97" t="str">
            <v>OTH_FIN_CF</v>
          </cell>
          <cell r="D97" t="e">
            <v>#NAME?</v>
          </cell>
        </row>
        <row r="98">
          <cell r="B98" t="str">
            <v>Cash flow from financing</v>
          </cell>
          <cell r="C98" t="str">
            <v>CF_FIN</v>
          </cell>
          <cell r="D98" t="e">
            <v>#NAME?</v>
          </cell>
        </row>
        <row r="99">
          <cell r="B99" t="str">
            <v>Total cash flow</v>
          </cell>
          <cell r="C99" t="str">
            <v>TOT_CF</v>
          </cell>
          <cell r="D99" t="e">
            <v>#NAME?</v>
          </cell>
        </row>
        <row r="101">
          <cell r="B101" t="str">
            <v>Associate and JV add-back</v>
          </cell>
          <cell r="C101" t="str">
            <v>ASSOC_JV_ADDBK</v>
          </cell>
          <cell r="D101" t="e">
            <v>#NAME?</v>
          </cell>
        </row>
        <row r="102">
          <cell r="B102" t="str">
            <v>Profit/(loss) on sale of assets</v>
          </cell>
          <cell r="C102" t="str">
            <v>PL_SALE_ASSETS</v>
          </cell>
          <cell r="D102" t="e">
            <v>#NAME?</v>
          </cell>
        </row>
        <row r="103">
          <cell r="B103" t="str">
            <v>Other non-cash adjustments</v>
          </cell>
          <cell r="C103" t="str">
            <v>OTH_NONCASH_ADJ</v>
          </cell>
          <cell r="D103" t="e">
            <v>#NAME?</v>
          </cell>
        </row>
        <row r="104">
          <cell r="B104" t="str">
            <v>Other DACF adjustments</v>
          </cell>
          <cell r="C104" t="str">
            <v>OTH_DACF_ADJ</v>
          </cell>
          <cell r="D104" t="e">
            <v>#NAME?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e">
            <v>#NAME?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e">
            <v>#NAME?</v>
          </cell>
        </row>
        <row r="107">
          <cell r="B107" t="str">
            <v>Cash interest expense</v>
          </cell>
          <cell r="C107" t="str">
            <v>CASH_INT_EXP</v>
          </cell>
          <cell r="D107" t="e">
            <v>#NAME?</v>
          </cell>
        </row>
        <row r="108">
          <cell r="B108" t="str">
            <v>Cash tax expense</v>
          </cell>
          <cell r="C108" t="str">
            <v>CASH_TAX_EXP</v>
          </cell>
          <cell r="D108" t="e">
            <v>#NAME?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e">
            <v>#NAME?</v>
          </cell>
        </row>
        <row r="110">
          <cell r="B110" t="str">
            <v>Capex maintenance</v>
          </cell>
          <cell r="C110" t="str">
            <v>CAPEX_MAINTENANCE</v>
          </cell>
          <cell r="D110" t="e">
            <v>#NAME?</v>
          </cell>
        </row>
        <row r="111">
          <cell r="B111" t="str">
            <v>Capex expansion</v>
          </cell>
          <cell r="C111" t="str">
            <v>CAPEX_EXPANSION</v>
          </cell>
          <cell r="D111" t="e">
            <v>#NAME?</v>
          </cell>
        </row>
        <row r="112">
          <cell r="B112" t="str">
            <v>Non-PP&amp;E capex</v>
          </cell>
          <cell r="C112" t="str">
            <v>NONPPE_CAPEX</v>
          </cell>
          <cell r="D112" t="e">
            <v>#NAME?</v>
          </cell>
        </row>
        <row r="113">
          <cell r="B113" t="str">
            <v>Dividends paid to minorities</v>
          </cell>
          <cell r="C113" t="str">
            <v>DIVDS_PD_MINORITIES</v>
          </cell>
          <cell r="D113" t="e">
            <v>#NAME?</v>
          </cell>
        </row>
        <row r="115">
          <cell r="B115" t="str">
            <v>License revenue</v>
          </cell>
          <cell r="C115" t="str">
            <v>LICENSE_REV</v>
          </cell>
          <cell r="D115" t="e">
            <v>#NAME?</v>
          </cell>
        </row>
        <row r="116">
          <cell r="B116" t="str">
            <v>Maintenance revenue</v>
          </cell>
          <cell r="C116" t="str">
            <v>MAINTEN_REV</v>
          </cell>
          <cell r="D116" t="e">
            <v>#NAME?</v>
          </cell>
        </row>
        <row r="117">
          <cell r="B117" t="str">
            <v>Number of employees</v>
          </cell>
          <cell r="C117" t="str">
            <v>EMPLOYEES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</row>
        <row r="121">
          <cell r="B121" t="str">
            <v>Sales - % United States</v>
          </cell>
          <cell r="C121" t="str">
            <v>SALES_US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</row>
        <row r="144">
          <cell r="B144" t="str">
            <v>Sales -% Consumer (C)</v>
          </cell>
          <cell r="C144" t="str">
            <v>SALES_CONS</v>
          </cell>
        </row>
        <row r="145">
          <cell r="B145" t="str">
            <v>Sales -% Industry (I)</v>
          </cell>
          <cell r="C145" t="str">
            <v>SALES_IND</v>
          </cell>
        </row>
        <row r="146">
          <cell r="B146" t="str">
            <v>Sales -% Government (G)</v>
          </cell>
          <cell r="C146" t="str">
            <v>SALES_GOV</v>
          </cell>
        </row>
        <row r="147">
          <cell r="B147" t="str">
            <v>Sales - % Industry Sub-Segment: Financial Services</v>
          </cell>
          <cell r="C147" t="str">
            <v>SALES_FINAN</v>
          </cell>
        </row>
        <row r="148">
          <cell r="B148" t="str">
            <v>Sales (%) SMB</v>
          </cell>
          <cell r="C148" t="str">
            <v>SALES_SMB</v>
          </cell>
        </row>
        <row r="149">
          <cell r="B149" t="str">
            <v>Sales - % from Captive Financing Business</v>
          </cell>
          <cell r="C149" t="str">
            <v>REV_FIN_SEGMENT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</row>
        <row r="152">
          <cell r="B152" t="str">
            <v>Sales - % FX: British Pounds/Pence</v>
          </cell>
          <cell r="C152" t="str">
            <v>SALES_FX_GPB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GWRE_Live_Sheet"/>
      <sheetName val="GWRE_Validation_Sheet"/>
      <sheetName val="GWRE_Annotation_Sheet"/>
      <sheetName val="IS"/>
      <sheetName val="Business Analysis"/>
      <sheetName val="DCF"/>
      <sheetName val="2020 Forecast"/>
      <sheetName val="BS"/>
      <sheetName val="CF"/>
      <sheetName val="Variation Tables"/>
      <sheetName val="GWRE_Exchange_Sheet"/>
      <sheetName val="Summary"/>
      <sheetName val="Cover"/>
      <sheetName val="CAC"/>
      <sheetName val="TAM"/>
      <sheetName val="Sheet1"/>
      <sheetName val="US Penetration"/>
    </sheetNames>
    <sheetDataSet>
      <sheetData sheetId="0"/>
      <sheetData sheetId="1">
        <row r="1">
          <cell r="A1" t="str">
            <v>Issuer: Guidewire Software Inc.</v>
          </cell>
          <cell r="C1">
            <v>4153482774</v>
          </cell>
          <cell r="F1">
            <v>2009</v>
          </cell>
          <cell r="G1" t="str">
            <v>2010 Q1</v>
          </cell>
          <cell r="H1" t="str">
            <v>2010 Q2</v>
          </cell>
          <cell r="I1" t="str">
            <v>2010 Q3</v>
          </cell>
          <cell r="J1" t="str">
            <v>2010 Q4</v>
          </cell>
          <cell r="K1">
            <v>2010</v>
          </cell>
          <cell r="L1" t="str">
            <v>2011 Q1</v>
          </cell>
          <cell r="M1" t="str">
            <v>2011 Q2</v>
          </cell>
          <cell r="N1" t="str">
            <v>2011 Q3</v>
          </cell>
          <cell r="O1" t="str">
            <v>2011 Q4</v>
          </cell>
          <cell r="P1">
            <v>2011</v>
          </cell>
          <cell r="Q1" t="str">
            <v>2012 Q1</v>
          </cell>
          <cell r="R1" t="str">
            <v>2012 Q2</v>
          </cell>
          <cell r="S1" t="str">
            <v>2012 Q3</v>
          </cell>
          <cell r="T1" t="str">
            <v>2012 Q4</v>
          </cell>
          <cell r="U1">
            <v>2012</v>
          </cell>
          <cell r="V1" t="str">
            <v>2013 Q1</v>
          </cell>
          <cell r="W1" t="str">
            <v>2013 Q2</v>
          </cell>
          <cell r="X1" t="str">
            <v>2013 Q3</v>
          </cell>
          <cell r="Y1" t="str">
            <v>2013 Q4</v>
          </cell>
          <cell r="Z1">
            <v>2013</v>
          </cell>
          <cell r="AA1" t="str">
            <v>2014 Q1</v>
          </cell>
          <cell r="AB1" t="str">
            <v>2014 Q2</v>
          </cell>
          <cell r="AC1" t="str">
            <v>2014 Q3</v>
          </cell>
          <cell r="AD1" t="str">
            <v>2014 Q4</v>
          </cell>
          <cell r="AE1">
            <v>2014</v>
          </cell>
          <cell r="AF1" t="str">
            <v>2015 Q1</v>
          </cell>
          <cell r="AG1" t="str">
            <v>2015 Q2</v>
          </cell>
          <cell r="AH1" t="str">
            <v>2015 Q3</v>
          </cell>
          <cell r="AI1" t="str">
            <v>2015 Q4</v>
          </cell>
          <cell r="AJ1">
            <v>2015</v>
          </cell>
          <cell r="AK1" t="str">
            <v>2016 Q1</v>
          </cell>
          <cell r="AL1" t="str">
            <v>2016 Q2</v>
          </cell>
          <cell r="AM1" t="str">
            <v>2016 Q3</v>
          </cell>
          <cell r="AN1" t="str">
            <v>2016 Q4</v>
          </cell>
          <cell r="AO1">
            <v>2016</v>
          </cell>
          <cell r="AP1" t="str">
            <v>2017 Q1</v>
          </cell>
          <cell r="AQ1" t="str">
            <v>2017 Q2</v>
          </cell>
          <cell r="AR1" t="str">
            <v>2017 Q3</v>
          </cell>
          <cell r="AS1" t="str">
            <v>2017 Q4</v>
          </cell>
          <cell r="AT1">
            <v>2017</v>
          </cell>
          <cell r="AU1" t="str">
            <v>2018 Q1</v>
          </cell>
          <cell r="AV1" t="str">
            <v>2018 Q2</v>
          </cell>
          <cell r="AW1" t="str">
            <v>2018 Q3</v>
          </cell>
          <cell r="AX1" t="str">
            <v>2018 Q4</v>
          </cell>
          <cell r="AY1">
            <v>2018</v>
          </cell>
          <cell r="AZ1" t="str">
            <v>2019 Q1</v>
          </cell>
          <cell r="BA1" t="str">
            <v>2019 Q2</v>
          </cell>
          <cell r="BB1" t="str">
            <v>2019 Q3</v>
          </cell>
          <cell r="BC1" t="str">
            <v>2019 Q4</v>
          </cell>
          <cell r="BD1">
            <v>2019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Estimate</v>
          </cell>
          <cell r="AQ2" t="str">
            <v>Estimate</v>
          </cell>
          <cell r="AR2" t="str">
            <v>Estimate</v>
          </cell>
          <cell r="AS2" t="str">
            <v>Estimate</v>
          </cell>
          <cell r="AT2" t="str">
            <v>Estimate</v>
          </cell>
          <cell r="AU2" t="str">
            <v>Estimate</v>
          </cell>
          <cell r="AV2" t="str">
            <v>Estimate</v>
          </cell>
          <cell r="AW2" t="str">
            <v>Estimate</v>
          </cell>
          <cell r="AX2" t="str">
            <v>Estimate</v>
          </cell>
          <cell r="AY2" t="str">
            <v>Estimate</v>
          </cell>
          <cell r="AZ2" t="str">
            <v>Estimate</v>
          </cell>
          <cell r="BA2" t="str">
            <v>Estimate</v>
          </cell>
          <cell r="BB2" t="str">
            <v>Estimate</v>
          </cell>
          <cell r="BC2" t="str">
            <v>Estimate</v>
          </cell>
          <cell r="BD2" t="str">
            <v>Estimate</v>
          </cell>
        </row>
        <row r="3">
          <cell r="F3">
            <v>40025</v>
          </cell>
          <cell r="G3">
            <v>40117</v>
          </cell>
          <cell r="H3">
            <v>40209</v>
          </cell>
          <cell r="I3">
            <v>40298</v>
          </cell>
          <cell r="J3">
            <v>40390</v>
          </cell>
          <cell r="K3">
            <v>40390</v>
          </cell>
          <cell r="L3">
            <v>40482</v>
          </cell>
          <cell r="M3">
            <v>40574</v>
          </cell>
          <cell r="N3">
            <v>40663</v>
          </cell>
          <cell r="O3">
            <v>40755</v>
          </cell>
          <cell r="P3">
            <v>40755</v>
          </cell>
          <cell r="Q3">
            <v>40847</v>
          </cell>
          <cell r="R3">
            <v>40939</v>
          </cell>
          <cell r="S3">
            <v>41029</v>
          </cell>
          <cell r="T3">
            <v>41121</v>
          </cell>
          <cell r="U3">
            <v>41121</v>
          </cell>
          <cell r="V3">
            <v>41213</v>
          </cell>
          <cell r="W3">
            <v>41305</v>
          </cell>
          <cell r="X3">
            <v>41394</v>
          </cell>
          <cell r="Y3">
            <v>41486</v>
          </cell>
          <cell r="Z3">
            <v>41486</v>
          </cell>
          <cell r="AA3">
            <v>41578</v>
          </cell>
          <cell r="AB3">
            <v>41670</v>
          </cell>
          <cell r="AC3">
            <v>41759</v>
          </cell>
          <cell r="AD3">
            <v>41851</v>
          </cell>
          <cell r="AE3">
            <v>41851</v>
          </cell>
          <cell r="AF3">
            <v>41943</v>
          </cell>
          <cell r="AG3">
            <v>42035</v>
          </cell>
          <cell r="AH3">
            <v>42124</v>
          </cell>
          <cell r="AI3">
            <v>42216</v>
          </cell>
          <cell r="AJ3">
            <v>42216</v>
          </cell>
          <cell r="AK3">
            <v>42308</v>
          </cell>
          <cell r="AL3">
            <v>42400</v>
          </cell>
          <cell r="AM3">
            <v>42490</v>
          </cell>
          <cell r="AN3">
            <v>42582</v>
          </cell>
          <cell r="AO3">
            <v>42582</v>
          </cell>
          <cell r="AP3">
            <v>42674</v>
          </cell>
          <cell r="AQ3">
            <v>42766</v>
          </cell>
          <cell r="AR3">
            <v>42855</v>
          </cell>
          <cell r="AS3">
            <v>42947</v>
          </cell>
          <cell r="AT3">
            <v>42947</v>
          </cell>
          <cell r="AU3">
            <v>43039</v>
          </cell>
          <cell r="AV3">
            <v>43131</v>
          </cell>
          <cell r="AW3">
            <v>43220</v>
          </cell>
          <cell r="AX3">
            <v>43312</v>
          </cell>
          <cell r="AY3">
            <v>43312</v>
          </cell>
          <cell r="AZ3">
            <v>43404</v>
          </cell>
          <cell r="BA3">
            <v>43496</v>
          </cell>
          <cell r="BB3">
            <v>43585</v>
          </cell>
          <cell r="BC3">
            <v>43677</v>
          </cell>
          <cell r="BD3">
            <v>43677</v>
          </cell>
        </row>
        <row r="4">
          <cell r="A4" t="str">
            <v>Issuer: Guidewire Software Inc.</v>
          </cell>
          <cell r="B4" t="str">
            <v>15VLDE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Guidewire Software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84.745000000000005</v>
          </cell>
          <cell r="G11">
            <v>22.3</v>
          </cell>
          <cell r="H11">
            <v>38.281999999999996</v>
          </cell>
          <cell r="I11">
            <v>38.326999999999998</v>
          </cell>
          <cell r="J11">
            <v>45.781999999999996</v>
          </cell>
          <cell r="K11">
            <v>144.691</v>
          </cell>
          <cell r="L11">
            <v>34.67</v>
          </cell>
          <cell r="M11">
            <v>42.337000000000003</v>
          </cell>
          <cell r="N11">
            <v>44.457999999999998</v>
          </cell>
          <cell r="O11">
            <v>51.006999999999998</v>
          </cell>
          <cell r="P11">
            <v>172.47200000000001</v>
          </cell>
          <cell r="Q11">
            <v>52.38</v>
          </cell>
          <cell r="R11">
            <v>55.097000000000001</v>
          </cell>
          <cell r="S11">
            <v>56.994999999999997</v>
          </cell>
          <cell r="T11">
            <v>67.588999999999999</v>
          </cell>
          <cell r="U11">
            <v>232.06100000000001</v>
          </cell>
          <cell r="V11">
            <v>63.301000000000002</v>
          </cell>
          <cell r="W11">
            <v>72.188000000000002</v>
          </cell>
          <cell r="X11">
            <v>68.25</v>
          </cell>
          <cell r="Y11">
            <v>96.91</v>
          </cell>
          <cell r="Z11">
            <v>300.649</v>
          </cell>
          <cell r="AA11">
            <v>66.528999999999996</v>
          </cell>
          <cell r="AB11">
            <v>83.474999999999994</v>
          </cell>
          <cell r="AC11">
            <v>82.034999999999997</v>
          </cell>
          <cell r="AD11">
            <v>118.20699999999999</v>
          </cell>
          <cell r="AE11">
            <v>350.24599999999998</v>
          </cell>
          <cell r="AF11">
            <v>79.733999999999995</v>
          </cell>
          <cell r="AG11">
            <v>89.445999999999998</v>
          </cell>
          <cell r="AH11">
            <v>85.44</v>
          </cell>
          <cell r="AI11">
            <v>125.917</v>
          </cell>
          <cell r="AJ11">
            <v>380.53699999999998</v>
          </cell>
          <cell r="AK11">
            <v>82.28</v>
          </cell>
          <cell r="AL11">
            <v>102.129</v>
          </cell>
          <cell r="AM11">
            <v>98.86</v>
          </cell>
          <cell r="AN11">
            <v>141.17699999999999</v>
          </cell>
          <cell r="AO11">
            <v>424.44600000000003</v>
          </cell>
          <cell r="AP11">
            <v>87.9</v>
          </cell>
          <cell r="AQ11">
            <v>119.2</v>
          </cell>
          <cell r="AR11">
            <v>119.5</v>
          </cell>
          <cell r="AS11">
            <v>152</v>
          </cell>
          <cell r="AT11">
            <v>478.6</v>
          </cell>
          <cell r="AU11">
            <v>97.4</v>
          </cell>
          <cell r="AV11">
            <v>137</v>
          </cell>
          <cell r="AW11">
            <v>146.69999999999999</v>
          </cell>
          <cell r="AX11">
            <v>164</v>
          </cell>
          <cell r="AY11">
            <v>545.1</v>
          </cell>
          <cell r="AZ11">
            <v>108</v>
          </cell>
          <cell r="BA11">
            <v>160</v>
          </cell>
          <cell r="BB11">
            <v>185</v>
          </cell>
          <cell r="BC11">
            <v>183</v>
          </cell>
          <cell r="BD11">
            <v>636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-40.875999999999998</v>
          </cell>
          <cell r="G12">
            <v>-11.545999999999999</v>
          </cell>
          <cell r="H12">
            <v>-13.042999999999999</v>
          </cell>
          <cell r="I12">
            <v>-14.51</v>
          </cell>
          <cell r="J12">
            <v>-15.446999999999999</v>
          </cell>
          <cell r="K12">
            <v>-54.545999999999999</v>
          </cell>
          <cell r="L12">
            <v>-14.885999999999999</v>
          </cell>
          <cell r="M12">
            <v>-16.091000000000001</v>
          </cell>
          <cell r="N12">
            <v>-17.510999999999999</v>
          </cell>
          <cell r="O12">
            <v>-18.472000000000001</v>
          </cell>
          <cell r="P12">
            <v>-66.959999999999994</v>
          </cell>
          <cell r="Q12">
            <v>-18.731999999999999</v>
          </cell>
          <cell r="R12">
            <v>-19.573</v>
          </cell>
          <cell r="S12">
            <v>-22.98</v>
          </cell>
          <cell r="T12">
            <v>-26.004999999999999</v>
          </cell>
          <cell r="U12">
            <v>-87.29</v>
          </cell>
          <cell r="V12">
            <v>-24.68</v>
          </cell>
          <cell r="W12">
            <v>-27.609000000000002</v>
          </cell>
          <cell r="X12">
            <v>-32.529000000000003</v>
          </cell>
          <cell r="Y12">
            <v>-33.186</v>
          </cell>
          <cell r="Z12">
            <v>-118.004</v>
          </cell>
          <cell r="AA12">
            <v>-34.938000000000002</v>
          </cell>
          <cell r="AB12">
            <v>-32.795000000000002</v>
          </cell>
          <cell r="AC12">
            <v>-32.991</v>
          </cell>
          <cell r="AD12">
            <v>-35.313000000000002</v>
          </cell>
          <cell r="AE12">
            <v>-136.03700000000001</v>
          </cell>
          <cell r="AF12">
            <v>-31.931999999999999</v>
          </cell>
          <cell r="AG12">
            <v>-29.838000000000001</v>
          </cell>
          <cell r="AH12">
            <v>-33.783000000000001</v>
          </cell>
          <cell r="AI12">
            <v>-35.228999999999999</v>
          </cell>
          <cell r="AJ12">
            <v>-130.78200000000001</v>
          </cell>
          <cell r="AK12">
            <v>-30.379000000000001</v>
          </cell>
          <cell r="AL12">
            <v>-29.745000000000001</v>
          </cell>
          <cell r="AM12">
            <v>-33.563000000000002</v>
          </cell>
          <cell r="AN12">
            <v>-37.067</v>
          </cell>
          <cell r="AO12">
            <v>-130.75399999999999</v>
          </cell>
          <cell r="AP12">
            <v>-33.240818531839999</v>
          </cell>
          <cell r="AQ12">
            <v>-36.269732647490997</v>
          </cell>
          <cell r="AR12">
            <v>-39.054986962801003</v>
          </cell>
          <cell r="AS12">
            <v>-45.699534033376999</v>
          </cell>
          <cell r="AT12">
            <v>-154.265072175509</v>
          </cell>
          <cell r="AU12">
            <v>-37.774944808728002</v>
          </cell>
          <cell r="AV12">
            <v>-38.954065123172001</v>
          </cell>
          <cell r="AW12">
            <v>-42.150807260583001</v>
          </cell>
          <cell r="AX12">
            <v>-47.303447507092997</v>
          </cell>
          <cell r="AY12">
            <v>-166.183264699576</v>
          </cell>
          <cell r="AZ12">
            <v>-41.924715638175996</v>
          </cell>
          <cell r="BA12">
            <v>-44.648022786482002</v>
          </cell>
          <cell r="BB12">
            <v>-47.706144625039997</v>
          </cell>
          <cell r="BC12">
            <v>-54.159650422538</v>
          </cell>
          <cell r="BD12">
            <v>-188.438533472236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-29.884</v>
          </cell>
          <cell r="G13">
            <v>-9.9890000000000008</v>
          </cell>
          <cell r="H13">
            <v>-10.151999999999999</v>
          </cell>
          <cell r="I13">
            <v>-10.682</v>
          </cell>
          <cell r="J13">
            <v>-10.45</v>
          </cell>
          <cell r="K13">
            <v>-41.273000000000003</v>
          </cell>
          <cell r="L13">
            <v>-9.7050000000000001</v>
          </cell>
          <cell r="M13">
            <v>-11.452</v>
          </cell>
          <cell r="N13">
            <v>-11.858000000000001</v>
          </cell>
          <cell r="O13">
            <v>-15.545</v>
          </cell>
          <cell r="P13">
            <v>-48.56</v>
          </cell>
          <cell r="Q13">
            <v>-12.09</v>
          </cell>
          <cell r="R13">
            <v>-12.971</v>
          </cell>
          <cell r="S13">
            <v>-12.749000000000001</v>
          </cell>
          <cell r="T13">
            <v>-18.401</v>
          </cell>
          <cell r="U13">
            <v>-56.210999999999999</v>
          </cell>
          <cell r="V13">
            <v>-16.177</v>
          </cell>
          <cell r="W13">
            <v>-15.685</v>
          </cell>
          <cell r="X13">
            <v>-17.013000000000002</v>
          </cell>
          <cell r="Y13">
            <v>-21.323</v>
          </cell>
          <cell r="Z13">
            <v>-70.197999999999993</v>
          </cell>
          <cell r="AA13">
            <v>-19.5</v>
          </cell>
          <cell r="AB13">
            <v>-18.937000000000001</v>
          </cell>
          <cell r="AC13">
            <v>-21.029</v>
          </cell>
          <cell r="AD13">
            <v>-26.613</v>
          </cell>
          <cell r="AE13">
            <v>-86.078999999999994</v>
          </cell>
          <cell r="AF13">
            <v>-21.285</v>
          </cell>
          <cell r="AG13">
            <v>-23.155000000000001</v>
          </cell>
          <cell r="AH13">
            <v>-24.201000000000001</v>
          </cell>
          <cell r="AI13">
            <v>-30.489000000000001</v>
          </cell>
          <cell r="AJ13">
            <v>-99.13</v>
          </cell>
          <cell r="AK13">
            <v>-23.716999999999999</v>
          </cell>
          <cell r="AL13">
            <v>-26.638999999999999</v>
          </cell>
          <cell r="AM13">
            <v>-28.922999999999998</v>
          </cell>
          <cell r="AN13">
            <v>-33.329000000000001</v>
          </cell>
          <cell r="AO13">
            <v>-112.608</v>
          </cell>
          <cell r="AP13">
            <v>-34.126950656296003</v>
          </cell>
          <cell r="AQ13">
            <v>-29.303744754183001</v>
          </cell>
          <cell r="AR13">
            <v>-33.169046631599997</v>
          </cell>
          <cell r="AS13">
            <v>-33.604088767999997</v>
          </cell>
          <cell r="AT13">
            <v>-130.20383081008001</v>
          </cell>
          <cell r="AU13">
            <v>-31.971301409820001</v>
          </cell>
          <cell r="AV13">
            <v>-32.994639524523002</v>
          </cell>
          <cell r="AW13">
            <v>-39.985321262390997</v>
          </cell>
          <cell r="AX13">
            <v>-35.437043144421999</v>
          </cell>
          <cell r="AY13">
            <v>-140.38830534115601</v>
          </cell>
          <cell r="AZ13">
            <v>-33.560724355858</v>
          </cell>
          <cell r="BA13">
            <v>-35.733885576085001</v>
          </cell>
          <cell r="BB13">
            <v>-47.187070099129997</v>
          </cell>
          <cell r="BC13">
            <v>-36.340054240421999</v>
          </cell>
          <cell r="BD13">
            <v>-152.82173427149499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-70.760000000000005</v>
          </cell>
          <cell r="G14">
            <v>-21.535</v>
          </cell>
          <cell r="H14">
            <v>-23.195</v>
          </cell>
          <cell r="I14">
            <v>-25.192</v>
          </cell>
          <cell r="J14">
            <v>-25.896999999999998</v>
          </cell>
          <cell r="K14">
            <v>-95.819000000000003</v>
          </cell>
          <cell r="L14">
            <v>-24.591000000000001</v>
          </cell>
          <cell r="M14">
            <v>-27.542999999999999</v>
          </cell>
          <cell r="N14">
            <v>-29.369</v>
          </cell>
          <cell r="O14">
            <v>-34.017000000000003</v>
          </cell>
          <cell r="P14">
            <v>-115.52</v>
          </cell>
          <cell r="Q14">
            <v>-30.821999999999999</v>
          </cell>
          <cell r="R14">
            <v>-32.543999999999997</v>
          </cell>
          <cell r="S14">
            <v>-35.728999999999999</v>
          </cell>
          <cell r="T14">
            <v>-44.405999999999999</v>
          </cell>
          <cell r="U14">
            <v>-143.501</v>
          </cell>
          <cell r="V14">
            <v>-40.856999999999999</v>
          </cell>
          <cell r="W14">
            <v>-43.293999999999997</v>
          </cell>
          <cell r="X14">
            <v>-49.542000000000002</v>
          </cell>
          <cell r="Y14">
            <v>-54.509</v>
          </cell>
          <cell r="Z14">
            <v>-188.202</v>
          </cell>
          <cell r="AA14">
            <v>-54.438000000000002</v>
          </cell>
          <cell r="AB14">
            <v>-51.731999999999999</v>
          </cell>
          <cell r="AC14">
            <v>-54.02</v>
          </cell>
          <cell r="AD14">
            <v>-61.926000000000002</v>
          </cell>
          <cell r="AE14">
            <v>-222.11600000000001</v>
          </cell>
          <cell r="AF14">
            <v>-53.216999999999999</v>
          </cell>
          <cell r="AG14">
            <v>-52.993000000000002</v>
          </cell>
          <cell r="AH14">
            <v>-57.984000000000002</v>
          </cell>
          <cell r="AI14">
            <v>-65.718000000000004</v>
          </cell>
          <cell r="AJ14">
            <v>-229.91200000000001</v>
          </cell>
          <cell r="AK14">
            <v>-54.095999999999997</v>
          </cell>
          <cell r="AL14">
            <v>-56.384</v>
          </cell>
          <cell r="AM14">
            <v>-62.485999999999997</v>
          </cell>
          <cell r="AN14">
            <v>-70.396000000000001</v>
          </cell>
          <cell r="AO14">
            <v>-243.36199999999999</v>
          </cell>
          <cell r="AP14">
            <v>-67.367769188135995</v>
          </cell>
          <cell r="AQ14">
            <v>-65.573477401673998</v>
          </cell>
          <cell r="AR14">
            <v>-72.224033594401007</v>
          </cell>
          <cell r="AS14">
            <v>-79.303622801377003</v>
          </cell>
          <cell r="AT14">
            <v>-284.46890298558799</v>
          </cell>
          <cell r="AU14">
            <v>-69.746246218547995</v>
          </cell>
          <cell r="AV14">
            <v>-71.948704647694996</v>
          </cell>
          <cell r="AW14">
            <v>-82.136128522974005</v>
          </cell>
          <cell r="AX14">
            <v>-82.740490651515003</v>
          </cell>
          <cell r="AY14">
            <v>-306.57157004073201</v>
          </cell>
          <cell r="AZ14">
            <v>-75.485439994033996</v>
          </cell>
          <cell r="BA14">
            <v>-80.381908362567003</v>
          </cell>
          <cell r="BB14">
            <v>-94.893214724169994</v>
          </cell>
          <cell r="BC14">
            <v>-90.499704662959005</v>
          </cell>
          <cell r="BD14">
            <v>-341.26026774373099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-21.667999999999999</v>
          </cell>
          <cell r="G15">
            <v>-6.0339999999999998</v>
          </cell>
          <cell r="H15">
            <v>-6.49</v>
          </cell>
          <cell r="I15">
            <v>-7.5119999999999996</v>
          </cell>
          <cell r="J15">
            <v>-7.468</v>
          </cell>
          <cell r="K15">
            <v>-27.504000000000001</v>
          </cell>
          <cell r="L15">
            <v>-7.2709999999999999</v>
          </cell>
          <cell r="M15">
            <v>-7.89</v>
          </cell>
          <cell r="N15">
            <v>-8.6</v>
          </cell>
          <cell r="O15">
            <v>-9.64</v>
          </cell>
          <cell r="P15">
            <v>-33.401000000000003</v>
          </cell>
          <cell r="Q15">
            <v>-10.114000000000001</v>
          </cell>
          <cell r="R15">
            <v>-10.904</v>
          </cell>
          <cell r="S15">
            <v>-12.15</v>
          </cell>
          <cell r="T15">
            <v>-13.535</v>
          </cell>
          <cell r="U15">
            <v>-46.703000000000003</v>
          </cell>
          <cell r="V15">
            <v>-12.722</v>
          </cell>
          <cell r="W15">
            <v>-13.439</v>
          </cell>
          <cell r="X15">
            <v>-14.798</v>
          </cell>
          <cell r="Y15">
            <v>-15.923999999999999</v>
          </cell>
          <cell r="Z15">
            <v>-56.883000000000003</v>
          </cell>
          <cell r="AA15">
            <v>-15.172000000000001</v>
          </cell>
          <cell r="AB15">
            <v>-14.763</v>
          </cell>
          <cell r="AC15">
            <v>-17.140999999999998</v>
          </cell>
          <cell r="AD15">
            <v>-18.654</v>
          </cell>
          <cell r="AE15">
            <v>-65.73</v>
          </cell>
          <cell r="AF15">
            <v>-17.806999999999999</v>
          </cell>
          <cell r="AG15">
            <v>-19.260000000000002</v>
          </cell>
          <cell r="AH15">
            <v>-21.402000000000001</v>
          </cell>
          <cell r="AI15">
            <v>-22.847999999999999</v>
          </cell>
          <cell r="AJ15">
            <v>-81.316999999999993</v>
          </cell>
          <cell r="AK15">
            <v>-21.64</v>
          </cell>
          <cell r="AL15">
            <v>-21.138000000000002</v>
          </cell>
          <cell r="AM15">
            <v>-25.384</v>
          </cell>
          <cell r="AN15">
            <v>-28.059000000000001</v>
          </cell>
          <cell r="AO15">
            <v>-96.221000000000004</v>
          </cell>
          <cell r="AP15">
            <v>-25.755084589208</v>
          </cell>
          <cell r="AQ15">
            <v>-24.671245189907001</v>
          </cell>
          <cell r="AR15">
            <v>-30.683673882257999</v>
          </cell>
          <cell r="AS15">
            <v>-30.210076712212</v>
          </cell>
          <cell r="AT15">
            <v>-111.320080373585</v>
          </cell>
          <cell r="AU15">
            <v>-23.668626154594001</v>
          </cell>
          <cell r="AV15">
            <v>-28.355374085714999</v>
          </cell>
          <cell r="AW15">
            <v>-37.667740238721002</v>
          </cell>
          <cell r="AX15">
            <v>-32.595082768440001</v>
          </cell>
          <cell r="AY15">
            <v>-122.28682324747</v>
          </cell>
          <cell r="AZ15">
            <v>-25.704472532815</v>
          </cell>
          <cell r="BA15">
            <v>-32.315765355579998</v>
          </cell>
          <cell r="BB15">
            <v>-46.576921909771002</v>
          </cell>
          <cell r="BC15">
            <v>-35.456342357465999</v>
          </cell>
          <cell r="BD15">
            <v>-140.053502155632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-2.7890000000000001</v>
          </cell>
          <cell r="G16">
            <v>-0.64800000000000002</v>
          </cell>
          <cell r="H16">
            <v>-0.88300000000000001</v>
          </cell>
          <cell r="I16">
            <v>-0.92300000000000004</v>
          </cell>
          <cell r="J16">
            <v>-0.9</v>
          </cell>
          <cell r="K16">
            <v>-3.3540000000000001</v>
          </cell>
          <cell r="L16">
            <v>-1.0229999999999999</v>
          </cell>
          <cell r="M16">
            <v>-1.46</v>
          </cell>
          <cell r="N16">
            <v>-1.8280000000000001</v>
          </cell>
          <cell r="O16">
            <v>-2.3690000000000002</v>
          </cell>
          <cell r="P16">
            <v>-6.68</v>
          </cell>
          <cell r="Q16">
            <v>-3.3119999999999998</v>
          </cell>
          <cell r="R16">
            <v>-6.2919999999999998</v>
          </cell>
          <cell r="S16">
            <v>-4.274</v>
          </cell>
          <cell r="T16">
            <v>-4.38</v>
          </cell>
          <cell r="U16">
            <v>-18.257999999999999</v>
          </cell>
          <cell r="V16">
            <v>-9.7840000000000007</v>
          </cell>
          <cell r="W16">
            <v>-10.374000000000001</v>
          </cell>
          <cell r="X16">
            <v>-8.2720000000000002</v>
          </cell>
          <cell r="Y16">
            <v>-7.024</v>
          </cell>
          <cell r="Z16">
            <v>-35.454000000000001</v>
          </cell>
          <cell r="AA16">
            <v>-9.1859999999999999</v>
          </cell>
          <cell r="AB16">
            <v>-12.138999999999999</v>
          </cell>
          <cell r="AC16">
            <v>-10.367000000000001</v>
          </cell>
          <cell r="AD16">
            <v>-10.846</v>
          </cell>
          <cell r="AE16">
            <v>-42.537999999999997</v>
          </cell>
          <cell r="AF16">
            <v>-11.988</v>
          </cell>
          <cell r="AG16">
            <v>-13.497999999999999</v>
          </cell>
          <cell r="AH16">
            <v>-12.394</v>
          </cell>
          <cell r="AI16">
            <v>-13.494999999999999</v>
          </cell>
          <cell r="AJ16">
            <v>-51.375</v>
          </cell>
          <cell r="AK16">
            <v>-15.147</v>
          </cell>
          <cell r="AL16">
            <v>-16.545000000000002</v>
          </cell>
          <cell r="AM16">
            <v>-16.193000000000001</v>
          </cell>
          <cell r="AN16">
            <v>-18.245999999999999</v>
          </cell>
          <cell r="AO16">
            <v>-66.131</v>
          </cell>
          <cell r="AP16">
            <v>-17.060590909091001</v>
          </cell>
          <cell r="AQ16">
            <v>-20.502519049437002</v>
          </cell>
          <cell r="AR16">
            <v>-20.768776046934999</v>
          </cell>
          <cell r="AS16">
            <v>-21.164786332051001</v>
          </cell>
          <cell r="AT16">
            <v>-79.496672337514994</v>
          </cell>
          <cell r="AU16">
            <v>-18.904454545454001</v>
          </cell>
          <cell r="AV16">
            <v>-23.564136826954002</v>
          </cell>
          <cell r="AW16">
            <v>-25.496062310338001</v>
          </cell>
          <cell r="AX16">
            <v>-22.835690516161002</v>
          </cell>
          <cell r="AY16">
            <v>-90.800344198906998</v>
          </cell>
          <cell r="AZ16">
            <v>-20.961818181818</v>
          </cell>
          <cell r="BA16">
            <v>-27.520159797902998</v>
          </cell>
          <cell r="BB16">
            <v>-32.152498482703002</v>
          </cell>
          <cell r="BC16">
            <v>-25.481288807666999</v>
          </cell>
          <cell r="BD16">
            <v>-106.115765270091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-92.427999999999997</v>
          </cell>
          <cell r="G18">
            <v>-27.568999999999999</v>
          </cell>
          <cell r="H18">
            <v>-29.684999999999999</v>
          </cell>
          <cell r="I18">
            <v>-32.704000000000001</v>
          </cell>
          <cell r="J18">
            <v>-33.365000000000002</v>
          </cell>
          <cell r="K18">
            <v>-123.32299999999999</v>
          </cell>
          <cell r="L18">
            <v>-31.861999999999998</v>
          </cell>
          <cell r="M18">
            <v>-35.433</v>
          </cell>
          <cell r="N18">
            <v>-37.969000000000001</v>
          </cell>
          <cell r="O18">
            <v>-43.656999999999996</v>
          </cell>
          <cell r="P18">
            <v>-148.92099999999999</v>
          </cell>
          <cell r="Q18">
            <v>-40.936</v>
          </cell>
          <cell r="R18">
            <v>-43.448</v>
          </cell>
          <cell r="S18">
            <v>-47.878999999999998</v>
          </cell>
          <cell r="T18">
            <v>-57.941000000000003</v>
          </cell>
          <cell r="U18">
            <v>-190.20400000000001</v>
          </cell>
          <cell r="V18">
            <v>-53.579000000000001</v>
          </cell>
          <cell r="W18">
            <v>-56.732999999999997</v>
          </cell>
          <cell r="X18">
            <v>-64.34</v>
          </cell>
          <cell r="Y18">
            <v>-70.433000000000007</v>
          </cell>
          <cell r="Z18">
            <v>-245.08500000000001</v>
          </cell>
          <cell r="AA18">
            <v>-69.61</v>
          </cell>
          <cell r="AB18">
            <v>-66.495000000000005</v>
          </cell>
          <cell r="AC18">
            <v>-71.161000000000001</v>
          </cell>
          <cell r="AD18">
            <v>-80.58</v>
          </cell>
          <cell r="AE18">
            <v>-287.846</v>
          </cell>
          <cell r="AF18">
            <v>-71.024000000000001</v>
          </cell>
          <cell r="AG18">
            <v>-72.253</v>
          </cell>
          <cell r="AH18">
            <v>-79.385999999999996</v>
          </cell>
          <cell r="AI18">
            <v>-88.566000000000003</v>
          </cell>
          <cell r="AJ18">
            <v>-311.22899999999998</v>
          </cell>
          <cell r="AK18">
            <v>-75.736000000000004</v>
          </cell>
          <cell r="AL18">
            <v>-77.522000000000006</v>
          </cell>
          <cell r="AM18">
            <v>-87.87</v>
          </cell>
          <cell r="AN18">
            <v>-98.454999999999998</v>
          </cell>
          <cell r="AO18">
            <v>-339.58300000000003</v>
          </cell>
          <cell r="AP18">
            <v>-93.122853777342996</v>
          </cell>
          <cell r="AQ18">
            <v>-90.244722591580995</v>
          </cell>
          <cell r="AR18">
            <v>-102.907707476659</v>
          </cell>
          <cell r="AS18">
            <v>-109.513699513589</v>
          </cell>
          <cell r="AT18">
            <v>-395.78898335917302</v>
          </cell>
          <cell r="AU18">
            <v>-93.414872373142003</v>
          </cell>
          <cell r="AV18">
            <v>-100.30407873340999</v>
          </cell>
          <cell r="AW18">
            <v>-119.80386876169599</v>
          </cell>
          <cell r="AX18">
            <v>-115.335573419954</v>
          </cell>
          <cell r="AY18">
            <v>-428.85839328820202</v>
          </cell>
          <cell r="AZ18">
            <v>-101.189912526849</v>
          </cell>
          <cell r="BA18">
            <v>-112.697673718147</v>
          </cell>
          <cell r="BB18">
            <v>-141.47013663394199</v>
          </cell>
          <cell r="BC18">
            <v>-125.956047020425</v>
          </cell>
          <cell r="BD18">
            <v>-481.31376989936302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-91.122</v>
          </cell>
          <cell r="G19">
            <v>-27.568999999999999</v>
          </cell>
          <cell r="H19">
            <v>-29.684999999999999</v>
          </cell>
          <cell r="I19">
            <v>-32.704000000000001</v>
          </cell>
          <cell r="J19">
            <v>-33.365000000000002</v>
          </cell>
          <cell r="K19">
            <v>-121.947</v>
          </cell>
          <cell r="L19">
            <v>-31.62</v>
          </cell>
          <cell r="M19">
            <v>-35.054000000000002</v>
          </cell>
          <cell r="N19">
            <v>-37.555999999999997</v>
          </cell>
          <cell r="O19">
            <v>-42.465000000000003</v>
          </cell>
          <cell r="P19">
            <v>-146.69499999999999</v>
          </cell>
          <cell r="Q19">
            <v>-40.256999999999998</v>
          </cell>
          <cell r="R19">
            <v>-42.762999999999998</v>
          </cell>
          <cell r="S19">
            <v>-47.094999999999999</v>
          </cell>
          <cell r="T19">
            <v>-57.170999999999999</v>
          </cell>
          <cell r="U19">
            <v>-187.286</v>
          </cell>
          <cell r="V19">
            <v>-52.478999999999999</v>
          </cell>
          <cell r="W19">
            <v>-55.787999999999997</v>
          </cell>
          <cell r="X19">
            <v>-63.203000000000003</v>
          </cell>
          <cell r="Y19">
            <v>-68.793999999999997</v>
          </cell>
          <cell r="Z19">
            <v>-240.26400000000001</v>
          </cell>
          <cell r="AA19">
            <v>-68.019000000000005</v>
          </cell>
          <cell r="AB19">
            <v>-64.878</v>
          </cell>
          <cell r="AC19">
            <v>-69.391000000000005</v>
          </cell>
          <cell r="AD19">
            <v>-78.807000000000002</v>
          </cell>
          <cell r="AE19">
            <v>-281.09500000000003</v>
          </cell>
          <cell r="AF19">
            <v>-69.251000000000005</v>
          </cell>
          <cell r="AG19">
            <v>-70.405000000000001</v>
          </cell>
          <cell r="AH19">
            <v>-77.456999999999994</v>
          </cell>
          <cell r="AI19">
            <v>-86.635999999999996</v>
          </cell>
          <cell r="AJ19">
            <v>-303.74900000000002</v>
          </cell>
          <cell r="AK19">
            <v>-73.944999999999993</v>
          </cell>
          <cell r="AL19">
            <v>-75.771000000000001</v>
          </cell>
          <cell r="AM19">
            <v>-85.576999999999998</v>
          </cell>
          <cell r="AN19">
            <v>-95.447999999999993</v>
          </cell>
          <cell r="AO19">
            <v>-330.74099999999999</v>
          </cell>
          <cell r="AP19">
            <v>-90.987303777343001</v>
          </cell>
          <cell r="AQ19">
            <v>-88.349126447803997</v>
          </cell>
          <cell r="AR19">
            <v>-101.26531965540001</v>
          </cell>
          <cell r="AS19">
            <v>-107.868699993981</v>
          </cell>
          <cell r="AT19">
            <v>-388.47044987452801</v>
          </cell>
          <cell r="AU19">
            <v>-91.588835045284995</v>
          </cell>
          <cell r="AV19">
            <v>-98.242575598920993</v>
          </cell>
          <cell r="AW19">
            <v>-118.01006169758</v>
          </cell>
          <cell r="AX19">
            <v>-113.510758575086</v>
          </cell>
          <cell r="AY19">
            <v>-421.352230916873</v>
          </cell>
          <cell r="AZ19">
            <v>-99.172514497002993</v>
          </cell>
          <cell r="BA19">
            <v>-110.418189808816</v>
          </cell>
          <cell r="BB19">
            <v>-139.55748088347099</v>
          </cell>
          <cell r="BC19">
            <v>-123.963915422281</v>
          </cell>
          <cell r="BD19">
            <v>-473.11210061157101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-6.3769999999999998</v>
          </cell>
          <cell r="G20">
            <v>-5.2690000000000001</v>
          </cell>
          <cell r="H20">
            <v>8.5969999999999995</v>
          </cell>
          <cell r="I20">
            <v>5.6230000000000002</v>
          </cell>
          <cell r="J20">
            <v>12.417</v>
          </cell>
          <cell r="K20">
            <v>22.744</v>
          </cell>
          <cell r="L20">
            <v>3.05</v>
          </cell>
          <cell r="M20">
            <v>7.2830000000000004</v>
          </cell>
          <cell r="N20">
            <v>6.9020000000000001</v>
          </cell>
          <cell r="O20">
            <v>8.5419999999999998</v>
          </cell>
          <cell r="P20">
            <v>25.777000000000001</v>
          </cell>
          <cell r="Q20">
            <v>12.122999999999999</v>
          </cell>
          <cell r="R20">
            <v>12.334</v>
          </cell>
          <cell r="S20">
            <v>9.9</v>
          </cell>
          <cell r="T20">
            <v>10.417999999999999</v>
          </cell>
          <cell r="U20">
            <v>44.774999999999999</v>
          </cell>
          <cell r="V20">
            <v>10.821999999999999</v>
          </cell>
          <cell r="W20">
            <v>16.399999999999999</v>
          </cell>
          <cell r="X20">
            <v>5.0469999999999997</v>
          </cell>
          <cell r="Y20">
            <v>28.116</v>
          </cell>
          <cell r="Z20">
            <v>60.384999999999998</v>
          </cell>
          <cell r="AA20">
            <v>-1.49</v>
          </cell>
          <cell r="AB20">
            <v>18.597000000000001</v>
          </cell>
          <cell r="AC20">
            <v>12.644</v>
          </cell>
          <cell r="AD20">
            <v>39.4</v>
          </cell>
          <cell r="AE20">
            <v>69.150999999999996</v>
          </cell>
          <cell r="AF20">
            <v>10.483000000000001</v>
          </cell>
          <cell r="AG20">
            <v>19.041</v>
          </cell>
          <cell r="AH20">
            <v>7.9829999999999997</v>
          </cell>
          <cell r="AI20">
            <v>39.280999999999999</v>
          </cell>
          <cell r="AJ20">
            <v>76.787999999999997</v>
          </cell>
          <cell r="AK20">
            <v>8.3350000000000009</v>
          </cell>
          <cell r="AL20">
            <v>26.358000000000001</v>
          </cell>
          <cell r="AM20">
            <v>13.282999999999999</v>
          </cell>
          <cell r="AN20">
            <v>45.728999999999999</v>
          </cell>
          <cell r="AO20">
            <v>93.704999999999998</v>
          </cell>
          <cell r="AP20">
            <v>-3.0873037773430001</v>
          </cell>
          <cell r="AQ20">
            <v>30.850873552195999</v>
          </cell>
          <cell r="AR20">
            <v>18.234680344600001</v>
          </cell>
          <cell r="AS20">
            <v>44.131300006019003</v>
          </cell>
          <cell r="AT20">
            <v>90.129550125471994</v>
          </cell>
          <cell r="AU20">
            <v>5.8111649547150002</v>
          </cell>
          <cell r="AV20">
            <v>38.757424401079</v>
          </cell>
          <cell r="AW20">
            <v>28.68993830242</v>
          </cell>
          <cell r="AX20">
            <v>50.489241424913999</v>
          </cell>
          <cell r="AY20">
            <v>123.747769083127</v>
          </cell>
          <cell r="AZ20">
            <v>8.8274855029969999</v>
          </cell>
          <cell r="BA20">
            <v>49.581810191183997</v>
          </cell>
          <cell r="BB20">
            <v>45.442519116528999</v>
          </cell>
          <cell r="BC20">
            <v>59.036084577719002</v>
          </cell>
          <cell r="BD20">
            <v>162.88789938842899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-1.306</v>
          </cell>
          <cell r="K21">
            <v>-1.3759999999999999</v>
          </cell>
          <cell r="L21">
            <v>-0.24199999999999999</v>
          </cell>
          <cell r="M21">
            <v>-0.379</v>
          </cell>
          <cell r="N21">
            <v>-0.41299999999999998</v>
          </cell>
          <cell r="O21">
            <v>-1.1919999999999999</v>
          </cell>
          <cell r="P21">
            <v>-2.226</v>
          </cell>
          <cell r="Q21">
            <v>-0.67900000000000005</v>
          </cell>
          <cell r="R21">
            <v>-0.68500000000000005</v>
          </cell>
          <cell r="S21">
            <v>-0.78400000000000003</v>
          </cell>
          <cell r="T21">
            <v>-0.77</v>
          </cell>
          <cell r="U21">
            <v>-2.9180000000000001</v>
          </cell>
          <cell r="V21">
            <v>-1.1000000000000001</v>
          </cell>
          <cell r="W21">
            <v>-0.94499999999999995</v>
          </cell>
          <cell r="X21">
            <v>-1.137</v>
          </cell>
          <cell r="Y21">
            <v>-1.3180000000000001</v>
          </cell>
          <cell r="Z21">
            <v>-4.5</v>
          </cell>
          <cell r="AA21">
            <v>-1.2310000000000001</v>
          </cell>
          <cell r="AB21">
            <v>-1.2569999999999999</v>
          </cell>
          <cell r="AC21">
            <v>-1.41</v>
          </cell>
          <cell r="AD21">
            <v>-1.413</v>
          </cell>
          <cell r="AE21">
            <v>-5.3109999999999999</v>
          </cell>
          <cell r="AF21">
            <v>-1.413</v>
          </cell>
          <cell r="AG21">
            <v>-1.488</v>
          </cell>
          <cell r="AH21">
            <v>-1.569</v>
          </cell>
          <cell r="AI21">
            <v>-1.57</v>
          </cell>
          <cell r="AJ21">
            <v>-6.04</v>
          </cell>
          <cell r="AK21">
            <v>-1.431</v>
          </cell>
          <cell r="AL21">
            <v>-1.391</v>
          </cell>
          <cell r="AM21">
            <v>-1.7190000000000001</v>
          </cell>
          <cell r="AN21">
            <v>-2.0059999999999998</v>
          </cell>
          <cell r="AO21">
            <v>-6.5469999999999997</v>
          </cell>
          <cell r="AP21">
            <v>-2.1355499999999998</v>
          </cell>
          <cell r="AQ21">
            <v>-1.8955961437769999</v>
          </cell>
          <cell r="AR21">
            <v>-1.642387821259</v>
          </cell>
          <cell r="AS21">
            <v>-1.6449995196080001</v>
          </cell>
          <cell r="AT21">
            <v>-7.3185334846450001</v>
          </cell>
          <cell r="AU21">
            <v>-1.8260373278569999</v>
          </cell>
          <cell r="AV21">
            <v>-2.0615031344879999</v>
          </cell>
          <cell r="AW21">
            <v>-1.793807064116</v>
          </cell>
          <cell r="AX21">
            <v>-1.8248148448679999</v>
          </cell>
          <cell r="AY21">
            <v>-7.5061623713290002</v>
          </cell>
          <cell r="AZ21">
            <v>-2.0173980298449998</v>
          </cell>
          <cell r="BA21">
            <v>-2.2794839093310002</v>
          </cell>
          <cell r="BB21">
            <v>-1.912655750471</v>
          </cell>
          <cell r="BC21">
            <v>-1.992131598144</v>
          </cell>
          <cell r="BD21">
            <v>-8.2016692877920008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Y22">
            <v>-0.32100000000000001</v>
          </cell>
          <cell r="Z22">
            <v>-0.32100000000000001</v>
          </cell>
          <cell r="AA22">
            <v>-0.36</v>
          </cell>
          <cell r="AB22">
            <v>-0.36</v>
          </cell>
          <cell r="AC22">
            <v>-0.36</v>
          </cell>
          <cell r="AD22">
            <v>-0.36</v>
          </cell>
          <cell r="AE22">
            <v>-1.44</v>
          </cell>
          <cell r="AF22">
            <v>-0.36</v>
          </cell>
          <cell r="AG22">
            <v>-0.36</v>
          </cell>
          <cell r="AH22">
            <v>-0.36</v>
          </cell>
          <cell r="AI22">
            <v>-0.36</v>
          </cell>
          <cell r="AJ22">
            <v>-1.44</v>
          </cell>
          <cell r="AK22">
            <v>-0.36</v>
          </cell>
          <cell r="AL22">
            <v>-0.36</v>
          </cell>
          <cell r="AM22">
            <v>-0.57399999999999995</v>
          </cell>
          <cell r="AN22">
            <v>-1.0009999999999999</v>
          </cell>
          <cell r="AO22">
            <v>-2.2949999999999999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-7.6829999999999998</v>
          </cell>
          <cell r="G23">
            <v>-5.2690000000000001</v>
          </cell>
          <cell r="H23">
            <v>8.5969999999999995</v>
          </cell>
          <cell r="I23">
            <v>5.6230000000000002</v>
          </cell>
          <cell r="J23">
            <v>12.417</v>
          </cell>
          <cell r="K23">
            <v>21.367999999999999</v>
          </cell>
          <cell r="L23">
            <v>2.8079999999999998</v>
          </cell>
          <cell r="M23">
            <v>6.9039999999999999</v>
          </cell>
          <cell r="N23">
            <v>6.4889999999999999</v>
          </cell>
          <cell r="O23">
            <v>7.35</v>
          </cell>
          <cell r="P23">
            <v>23.550999999999998</v>
          </cell>
          <cell r="Q23">
            <v>11.444000000000001</v>
          </cell>
          <cell r="R23">
            <v>11.648999999999999</v>
          </cell>
          <cell r="S23">
            <v>9.1159999999999997</v>
          </cell>
          <cell r="T23">
            <v>9.6479999999999997</v>
          </cell>
          <cell r="U23">
            <v>41.856999999999999</v>
          </cell>
          <cell r="V23">
            <v>9.7219999999999995</v>
          </cell>
          <cell r="W23">
            <v>15.455</v>
          </cell>
          <cell r="X23">
            <v>3.91</v>
          </cell>
          <cell r="Y23">
            <v>26.477</v>
          </cell>
          <cell r="Z23">
            <v>55.564</v>
          </cell>
          <cell r="AA23">
            <v>-3.081</v>
          </cell>
          <cell r="AB23">
            <v>16.98</v>
          </cell>
          <cell r="AC23">
            <v>10.874000000000001</v>
          </cell>
          <cell r="AD23">
            <v>37.627000000000002</v>
          </cell>
          <cell r="AE23">
            <v>62.4</v>
          </cell>
          <cell r="AF23">
            <v>8.7100000000000009</v>
          </cell>
          <cell r="AG23">
            <v>17.193000000000001</v>
          </cell>
          <cell r="AH23">
            <v>6.0540000000000003</v>
          </cell>
          <cell r="AI23">
            <v>37.350999999999999</v>
          </cell>
          <cell r="AJ23">
            <v>69.308000000000007</v>
          </cell>
          <cell r="AK23">
            <v>6.5439999999999996</v>
          </cell>
          <cell r="AL23">
            <v>24.606999999999999</v>
          </cell>
          <cell r="AM23">
            <v>10.99</v>
          </cell>
          <cell r="AN23">
            <v>42.722000000000001</v>
          </cell>
          <cell r="AO23">
            <v>84.863</v>
          </cell>
          <cell r="AP23">
            <v>-5.2228537773430004</v>
          </cell>
          <cell r="AQ23">
            <v>28.955277408419001</v>
          </cell>
          <cell r="AR23">
            <v>16.592292523341001</v>
          </cell>
          <cell r="AS23">
            <v>42.486300486410997</v>
          </cell>
          <cell r="AT23">
            <v>82.811016640827006</v>
          </cell>
          <cell r="AU23">
            <v>3.985127626858</v>
          </cell>
          <cell r="AV23">
            <v>36.695921266589998</v>
          </cell>
          <cell r="AW23">
            <v>26.896131238304001</v>
          </cell>
          <cell r="AX23">
            <v>48.664426580045998</v>
          </cell>
          <cell r="AY23">
            <v>116.241606711798</v>
          </cell>
          <cell r="AZ23">
            <v>6.8100874731510004</v>
          </cell>
          <cell r="BA23">
            <v>47.302326281852999</v>
          </cell>
          <cell r="BB23">
            <v>43.529863366058002</v>
          </cell>
          <cell r="BC23">
            <v>57.043952979575003</v>
          </cell>
          <cell r="BD23">
            <v>154.686230100637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2.7E-2</v>
          </cell>
          <cell r="G24">
            <v>0</v>
          </cell>
          <cell r="H24">
            <v>0</v>
          </cell>
          <cell r="I24">
            <v>2E-3</v>
          </cell>
          <cell r="J24">
            <v>0.112</v>
          </cell>
          <cell r="K24">
            <v>0.114</v>
          </cell>
          <cell r="L24">
            <v>3.6999999999999998E-2</v>
          </cell>
          <cell r="M24">
            <v>7.4999999999999997E-2</v>
          </cell>
          <cell r="N24">
            <v>0</v>
          </cell>
          <cell r="O24">
            <v>5.6000000000000001E-2</v>
          </cell>
          <cell r="P24">
            <v>0.16800000000000001</v>
          </cell>
          <cell r="Q24">
            <v>0.04</v>
          </cell>
          <cell r="R24">
            <v>7.2999999999999995E-2</v>
          </cell>
          <cell r="S24">
            <v>0.107</v>
          </cell>
          <cell r="T24">
            <v>8.7999999999999995E-2</v>
          </cell>
          <cell r="U24">
            <v>0.308</v>
          </cell>
          <cell r="V24">
            <v>0.09</v>
          </cell>
          <cell r="W24">
            <v>0.13200000000000001</v>
          </cell>
          <cell r="X24">
            <v>0.13700000000000001</v>
          </cell>
          <cell r="Y24">
            <v>0.13900000000000001</v>
          </cell>
          <cell r="Z24">
            <v>0.498</v>
          </cell>
          <cell r="AA24">
            <v>0.158</v>
          </cell>
          <cell r="AB24">
            <v>0.34599999999999997</v>
          </cell>
          <cell r="AC24">
            <v>0.41499999999999998</v>
          </cell>
          <cell r="AD24">
            <v>0.43099999999999999</v>
          </cell>
          <cell r="AE24">
            <v>1.35</v>
          </cell>
          <cell r="AF24">
            <v>0.51200000000000001</v>
          </cell>
          <cell r="AG24">
            <v>0.495</v>
          </cell>
          <cell r="AH24">
            <v>0.63600000000000001</v>
          </cell>
          <cell r="AI24">
            <v>0.60199999999999998</v>
          </cell>
          <cell r="AJ24">
            <v>2.2450000000000001</v>
          </cell>
          <cell r="AK24">
            <v>0.69599999999999995</v>
          </cell>
          <cell r="AL24">
            <v>0.75800000000000001</v>
          </cell>
          <cell r="AM24">
            <v>2.2109999999999999</v>
          </cell>
          <cell r="AN24">
            <v>1.1850000000000001</v>
          </cell>
          <cell r="AO24">
            <v>4.8499999999999996</v>
          </cell>
          <cell r="AP24">
            <v>0.39264812500000001</v>
          </cell>
          <cell r="AQ24">
            <v>0.38206949613899999</v>
          </cell>
          <cell r="AR24">
            <v>0.39452417797299999</v>
          </cell>
          <cell r="AS24">
            <v>0.415276636285</v>
          </cell>
          <cell r="AT24">
            <v>1.5845184353970001</v>
          </cell>
          <cell r="AU24">
            <v>0.449151935241</v>
          </cell>
          <cell r="AV24">
            <v>0.44200951647800002</v>
          </cell>
          <cell r="AW24">
            <v>0.45546933082199997</v>
          </cell>
          <cell r="AX24">
            <v>0.48339764636400001</v>
          </cell>
          <cell r="AY24">
            <v>1.8300284289049999</v>
          </cell>
          <cell r="AZ24">
            <v>0.52543272348000003</v>
          </cell>
          <cell r="BA24">
            <v>0.52170807089799998</v>
          </cell>
          <cell r="BB24">
            <v>0.53681624716300003</v>
          </cell>
          <cell r="BC24">
            <v>0.57084853967100002</v>
          </cell>
          <cell r="BD24">
            <v>2.1548055812119999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2.7E-2</v>
          </cell>
          <cell r="G26">
            <v>0</v>
          </cell>
          <cell r="H26">
            <v>0</v>
          </cell>
          <cell r="I26">
            <v>2E-3</v>
          </cell>
          <cell r="J26">
            <v>0.112</v>
          </cell>
          <cell r="K26">
            <v>0.114</v>
          </cell>
          <cell r="L26">
            <v>3.6999999999999998E-2</v>
          </cell>
          <cell r="M26">
            <v>7.4999999999999997E-2</v>
          </cell>
          <cell r="N26">
            <v>0</v>
          </cell>
          <cell r="O26">
            <v>5.6000000000000001E-2</v>
          </cell>
          <cell r="P26">
            <v>0.16800000000000001</v>
          </cell>
          <cell r="Q26">
            <v>0.04</v>
          </cell>
          <cell r="R26">
            <v>7.2999999999999995E-2</v>
          </cell>
          <cell r="S26">
            <v>0.107</v>
          </cell>
          <cell r="T26">
            <v>8.7999999999999995E-2</v>
          </cell>
          <cell r="U26">
            <v>0.308</v>
          </cell>
          <cell r="V26">
            <v>0.09</v>
          </cell>
          <cell r="W26">
            <v>0.13200000000000001</v>
          </cell>
          <cell r="X26">
            <v>0.13700000000000001</v>
          </cell>
          <cell r="Y26">
            <v>0.13900000000000001</v>
          </cell>
          <cell r="Z26">
            <v>0.498</v>
          </cell>
          <cell r="AA26">
            <v>0.158</v>
          </cell>
          <cell r="AB26">
            <v>0.34599999999999997</v>
          </cell>
          <cell r="AC26">
            <v>0.41499999999999998</v>
          </cell>
          <cell r="AD26">
            <v>0.43099999999999999</v>
          </cell>
          <cell r="AE26">
            <v>1.35</v>
          </cell>
          <cell r="AF26">
            <v>0.51200000000000001</v>
          </cell>
          <cell r="AG26">
            <v>0.495</v>
          </cell>
          <cell r="AH26">
            <v>0.63600000000000001</v>
          </cell>
          <cell r="AI26">
            <v>0.60199999999999998</v>
          </cell>
          <cell r="AJ26">
            <v>2.2450000000000001</v>
          </cell>
          <cell r="AK26">
            <v>0.69599999999999995</v>
          </cell>
          <cell r="AL26">
            <v>0.75800000000000001</v>
          </cell>
          <cell r="AM26">
            <v>2.2109999999999999</v>
          </cell>
          <cell r="AN26">
            <v>1.1850000000000001</v>
          </cell>
          <cell r="AO26">
            <v>4.8499999999999996</v>
          </cell>
          <cell r="AP26">
            <v>0.39264812500000001</v>
          </cell>
          <cell r="AQ26">
            <v>0.38206949613899999</v>
          </cell>
          <cell r="AR26">
            <v>0.39452417797299999</v>
          </cell>
          <cell r="AS26">
            <v>0.415276636285</v>
          </cell>
          <cell r="AT26">
            <v>1.5845184353970001</v>
          </cell>
          <cell r="AU26">
            <v>0.449151935241</v>
          </cell>
          <cell r="AV26">
            <v>0.44200951647800002</v>
          </cell>
          <cell r="AW26">
            <v>0.45546933082199997</v>
          </cell>
          <cell r="AX26">
            <v>0.48339764636400001</v>
          </cell>
          <cell r="AY26">
            <v>1.8300284289049999</v>
          </cell>
          <cell r="AZ26">
            <v>0.52543272348000003</v>
          </cell>
          <cell r="BA26">
            <v>0.52170807089799998</v>
          </cell>
          <cell r="BB26">
            <v>0.53681624716300003</v>
          </cell>
          <cell r="BC26">
            <v>0.57084853967100002</v>
          </cell>
          <cell r="BD26">
            <v>2.1548055812119999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-0.123</v>
          </cell>
          <cell r="G29">
            <v>-0.151</v>
          </cell>
          <cell r="H29">
            <v>-0.41599999999999998</v>
          </cell>
          <cell r="I29">
            <v>0.14799999999999999</v>
          </cell>
          <cell r="J29">
            <v>8.9999999999999993E-3</v>
          </cell>
          <cell r="K29">
            <v>-0.41</v>
          </cell>
          <cell r="L29">
            <v>0.193</v>
          </cell>
          <cell r="M29">
            <v>-8.9999999999999993E-3</v>
          </cell>
          <cell r="N29">
            <v>-23.125</v>
          </cell>
          <cell r="O29">
            <v>4.8000000000000001E-2</v>
          </cell>
          <cell r="P29">
            <v>-22.893000000000001</v>
          </cell>
          <cell r="Q29">
            <v>-0.316</v>
          </cell>
          <cell r="R29">
            <v>-0.31900000000000001</v>
          </cell>
          <cell r="S29">
            <v>0.16400000000000001</v>
          </cell>
          <cell r="T29">
            <v>-0.25700000000000001</v>
          </cell>
          <cell r="U29">
            <v>-0.72799999999999998</v>
          </cell>
          <cell r="V29">
            <v>0.14099999999999999</v>
          </cell>
          <cell r="W29">
            <v>2.3E-2</v>
          </cell>
          <cell r="X29">
            <v>-0.26800000000000002</v>
          </cell>
          <cell r="Y29">
            <v>-3.1E-2</v>
          </cell>
          <cell r="Z29">
            <v>-0.13500000000000001</v>
          </cell>
          <cell r="AA29">
            <v>0.115</v>
          </cell>
          <cell r="AB29">
            <v>-5.8000000000000003E-2</v>
          </cell>
          <cell r="AC29">
            <v>0.115</v>
          </cell>
          <cell r="AD29">
            <v>2E-3</v>
          </cell>
          <cell r="AE29">
            <v>0.17399999999999999</v>
          </cell>
          <cell r="AF29">
            <v>-0.48299999999999998</v>
          </cell>
          <cell r="AG29">
            <v>-0.86099999999999999</v>
          </cell>
          <cell r="AH29">
            <v>7.6999999999999999E-2</v>
          </cell>
          <cell r="AI29">
            <v>-0.73099999999999998</v>
          </cell>
          <cell r="AJ29">
            <v>-1.998</v>
          </cell>
          <cell r="AK29">
            <v>0.217</v>
          </cell>
          <cell r="AL29">
            <v>-1.1819999999999999</v>
          </cell>
          <cell r="AM29">
            <v>0.80400000000000005</v>
          </cell>
          <cell r="AN29">
            <v>-0.34399999999999997</v>
          </cell>
          <cell r="AO29">
            <v>-0.505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-7.7789999999999999</v>
          </cell>
          <cell r="G30">
            <v>-5.42</v>
          </cell>
          <cell r="H30">
            <v>8.1809999999999992</v>
          </cell>
          <cell r="I30">
            <v>5.7729999999999997</v>
          </cell>
          <cell r="J30">
            <v>12.538</v>
          </cell>
          <cell r="K30">
            <v>21.071999999999999</v>
          </cell>
          <cell r="L30">
            <v>3.0379999999999998</v>
          </cell>
          <cell r="M30">
            <v>6.97</v>
          </cell>
          <cell r="N30">
            <v>-16.635999999999999</v>
          </cell>
          <cell r="O30">
            <v>7.4539999999999997</v>
          </cell>
          <cell r="P30">
            <v>0.82599999999999996</v>
          </cell>
          <cell r="Q30">
            <v>11.167999999999999</v>
          </cell>
          <cell r="R30">
            <v>11.403</v>
          </cell>
          <cell r="S30">
            <v>9.3870000000000005</v>
          </cell>
          <cell r="T30">
            <v>9.4789999999999992</v>
          </cell>
          <cell r="U30">
            <v>41.436999999999998</v>
          </cell>
          <cell r="V30">
            <v>9.9529999999999994</v>
          </cell>
          <cell r="W30">
            <v>15.61</v>
          </cell>
          <cell r="X30">
            <v>3.7789999999999999</v>
          </cell>
          <cell r="Y30">
            <v>26.585000000000001</v>
          </cell>
          <cell r="Z30">
            <v>55.927</v>
          </cell>
          <cell r="AA30">
            <v>-2.8079999999999998</v>
          </cell>
          <cell r="AB30">
            <v>17.268000000000001</v>
          </cell>
          <cell r="AC30">
            <v>11.404</v>
          </cell>
          <cell r="AD30">
            <v>38.06</v>
          </cell>
          <cell r="AE30">
            <v>63.923999999999999</v>
          </cell>
          <cell r="AF30">
            <v>8.7390000000000008</v>
          </cell>
          <cell r="AG30">
            <v>16.827000000000002</v>
          </cell>
          <cell r="AH30">
            <v>6.7670000000000003</v>
          </cell>
          <cell r="AI30">
            <v>37.222000000000001</v>
          </cell>
          <cell r="AJ30">
            <v>69.555000000000007</v>
          </cell>
          <cell r="AK30">
            <v>7.4569999999999999</v>
          </cell>
          <cell r="AL30">
            <v>24.183</v>
          </cell>
          <cell r="AM30">
            <v>14.005000000000001</v>
          </cell>
          <cell r="AN30">
            <v>43.563000000000002</v>
          </cell>
          <cell r="AO30">
            <v>89.207999999999998</v>
          </cell>
          <cell r="AP30">
            <v>-4.8302056523430004</v>
          </cell>
          <cell r="AQ30">
            <v>29.337346904558</v>
          </cell>
          <cell r="AR30">
            <v>16.986816701314002</v>
          </cell>
          <cell r="AS30">
            <v>42.901577122695997</v>
          </cell>
          <cell r="AT30">
            <v>84.395535076223993</v>
          </cell>
          <cell r="AU30">
            <v>4.4342795620980002</v>
          </cell>
          <cell r="AV30">
            <v>37.137930783068001</v>
          </cell>
          <cell r="AW30">
            <v>27.351600569127001</v>
          </cell>
          <cell r="AX30">
            <v>49.147824226410002</v>
          </cell>
          <cell r="AY30">
            <v>118.07163514070299</v>
          </cell>
          <cell r="AZ30">
            <v>7.3355201966310002</v>
          </cell>
          <cell r="BA30">
            <v>47.824034352750999</v>
          </cell>
          <cell r="BB30">
            <v>44.066679613222</v>
          </cell>
          <cell r="BC30">
            <v>57.614801519246001</v>
          </cell>
          <cell r="BD30">
            <v>156.84103568185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K39">
            <v>37.411000000000001</v>
          </cell>
          <cell r="P39">
            <v>59.625</v>
          </cell>
          <cell r="R39">
            <v>169.63300000000001</v>
          </cell>
          <cell r="S39">
            <v>201.85</v>
          </cell>
          <cell r="T39">
            <v>205.71799999999999</v>
          </cell>
          <cell r="U39">
            <v>205.71799999999999</v>
          </cell>
          <cell r="V39">
            <v>185.47200000000001</v>
          </cell>
          <cell r="W39">
            <v>101.465</v>
          </cell>
          <cell r="X39">
            <v>90.53</v>
          </cell>
          <cell r="Y39">
            <v>79.766999999999996</v>
          </cell>
          <cell r="Z39">
            <v>79.766999999999996</v>
          </cell>
          <cell r="AA39">
            <v>437.14499999999998</v>
          </cell>
          <cell r="AB39">
            <v>217.62899999999999</v>
          </cell>
          <cell r="AC39">
            <v>159.33600000000001</v>
          </cell>
          <cell r="AD39">
            <v>148.101</v>
          </cell>
          <cell r="AE39">
            <v>148.101</v>
          </cell>
          <cell r="AF39">
            <v>121.51</v>
          </cell>
          <cell r="AG39">
            <v>125.224</v>
          </cell>
          <cell r="AH39">
            <v>156.94200000000001</v>
          </cell>
          <cell r="AI39">
            <v>212.36199999999999</v>
          </cell>
          <cell r="AJ39">
            <v>212.36199999999999</v>
          </cell>
          <cell r="AK39">
            <v>192.73099999999999</v>
          </cell>
          <cell r="AL39">
            <v>216.922</v>
          </cell>
          <cell r="AM39">
            <v>204.60499999999999</v>
          </cell>
          <cell r="AN39">
            <v>223.58199999999999</v>
          </cell>
          <cell r="AO39">
            <v>223.58199999999999</v>
          </cell>
          <cell r="AP39">
            <v>206.65619382253399</v>
          </cell>
          <cell r="AQ39">
            <v>226.58368475625301</v>
          </cell>
          <cell r="AR39">
            <v>259.78761805611703</v>
          </cell>
          <cell r="AS39">
            <v>313.98809638485301</v>
          </cell>
          <cell r="AT39">
            <v>313.98809638485301</v>
          </cell>
          <cell r="AU39">
            <v>302.56022636458499</v>
          </cell>
          <cell r="AV39">
            <v>324.09592931599099</v>
          </cell>
          <cell r="AW39">
            <v>368.78123418300601</v>
          </cell>
          <cell r="AX39">
            <v>436.03735756751701</v>
          </cell>
          <cell r="AY39">
            <v>436.03735756751701</v>
          </cell>
          <cell r="AZ39">
            <v>430.07791343628702</v>
          </cell>
          <cell r="BA39">
            <v>454.25099546141797</v>
          </cell>
          <cell r="BB39">
            <v>508.702663474156</v>
          </cell>
          <cell r="BC39">
            <v>594.44925401217301</v>
          </cell>
          <cell r="BD39">
            <v>594.44925401217301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K40">
            <v>16.422000000000001</v>
          </cell>
          <cell r="P40">
            <v>23.277999999999999</v>
          </cell>
          <cell r="R40">
            <v>34.601999999999997</v>
          </cell>
          <cell r="S40">
            <v>35.468000000000004</v>
          </cell>
          <cell r="T40">
            <v>32.313000000000002</v>
          </cell>
          <cell r="U40">
            <v>32.313000000000002</v>
          </cell>
          <cell r="V40">
            <v>38.131999999999998</v>
          </cell>
          <cell r="W40">
            <v>41.779000000000003</v>
          </cell>
          <cell r="X40">
            <v>48.137</v>
          </cell>
          <cell r="Y40">
            <v>40.884999999999998</v>
          </cell>
          <cell r="Z40">
            <v>40.884999999999998</v>
          </cell>
          <cell r="AA40">
            <v>47.093000000000004</v>
          </cell>
          <cell r="AB40">
            <v>56.470999999999997</v>
          </cell>
          <cell r="AC40">
            <v>58.319000000000003</v>
          </cell>
          <cell r="AD40">
            <v>49.838999999999999</v>
          </cell>
          <cell r="AE40">
            <v>49.838999999999999</v>
          </cell>
          <cell r="AF40">
            <v>40.118000000000002</v>
          </cell>
          <cell r="AG40">
            <v>61.796999999999997</v>
          </cell>
          <cell r="AH40">
            <v>59.554000000000002</v>
          </cell>
          <cell r="AI40">
            <v>62.061999999999998</v>
          </cell>
          <cell r="AJ40">
            <v>62.061999999999998</v>
          </cell>
          <cell r="AK40">
            <v>54.302999999999997</v>
          </cell>
          <cell r="AL40">
            <v>59.392000000000003</v>
          </cell>
          <cell r="AM40">
            <v>61.222000000000001</v>
          </cell>
          <cell r="AN40">
            <v>62.792000000000002</v>
          </cell>
          <cell r="AO40">
            <v>62.792000000000002</v>
          </cell>
          <cell r="AP40">
            <v>62.895410387295001</v>
          </cell>
          <cell r="AQ40">
            <v>90.300292317897998</v>
          </cell>
          <cell r="AR40">
            <v>80.642823746263005</v>
          </cell>
          <cell r="AS40">
            <v>76.050244256029004</v>
          </cell>
          <cell r="AT40">
            <v>76.050244256029004</v>
          </cell>
          <cell r="AU40">
            <v>69.692980338140998</v>
          </cell>
          <cell r="AV40">
            <v>103.78473194255</v>
          </cell>
          <cell r="AW40">
            <v>98.998345134534006</v>
          </cell>
          <cell r="AX40">
            <v>82.054210907820007</v>
          </cell>
          <cell r="AY40">
            <v>82.054210907820007</v>
          </cell>
          <cell r="AZ40">
            <v>77.277637335926002</v>
          </cell>
          <cell r="BA40">
            <v>121.208446064292</v>
          </cell>
          <cell r="BB40">
            <v>124.844538854047</v>
          </cell>
          <cell r="BC40">
            <v>91.560491439824006</v>
          </cell>
          <cell r="BD40">
            <v>91.560491439824006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K42">
            <v>3.43</v>
          </cell>
          <cell r="P42">
            <v>11.939</v>
          </cell>
          <cell r="R42">
            <v>10.997</v>
          </cell>
          <cell r="S42">
            <v>10.507</v>
          </cell>
          <cell r="T42">
            <v>24.434000000000001</v>
          </cell>
          <cell r="U42">
            <v>24.434000000000001</v>
          </cell>
          <cell r="V42">
            <v>22.754999999999999</v>
          </cell>
          <cell r="W42">
            <v>86.617999999999995</v>
          </cell>
          <cell r="X42">
            <v>88.899000000000001</v>
          </cell>
          <cell r="Y42">
            <v>89.441000000000003</v>
          </cell>
          <cell r="Z42">
            <v>89.441000000000003</v>
          </cell>
          <cell r="AA42">
            <v>102.893</v>
          </cell>
          <cell r="AB42">
            <v>238.179</v>
          </cell>
          <cell r="AC42">
            <v>285.53899999999999</v>
          </cell>
          <cell r="AD42">
            <v>318.49</v>
          </cell>
          <cell r="AE42">
            <v>318.49</v>
          </cell>
          <cell r="AF42">
            <v>401.7</v>
          </cell>
          <cell r="AG42">
            <v>441.49599999999998</v>
          </cell>
          <cell r="AH42">
            <v>417.83600000000001</v>
          </cell>
          <cell r="AI42">
            <v>387.22</v>
          </cell>
          <cell r="AJ42">
            <v>387.22</v>
          </cell>
          <cell r="AK42">
            <v>372.048</v>
          </cell>
          <cell r="AL42">
            <v>387.50799999999998</v>
          </cell>
          <cell r="AM42">
            <v>388.53800000000001</v>
          </cell>
          <cell r="AN42">
            <v>421.298</v>
          </cell>
          <cell r="AO42">
            <v>421.298</v>
          </cell>
          <cell r="AP42">
            <v>415.01730901634102</v>
          </cell>
          <cell r="AQ42">
            <v>418.70718697096498</v>
          </cell>
          <cell r="AR42">
            <v>418.74255321334198</v>
          </cell>
          <cell r="AS42">
            <v>422.57389613747301</v>
          </cell>
          <cell r="AT42">
            <v>422.57389613747301</v>
          </cell>
          <cell r="AU42">
            <v>416.13724002493302</v>
          </cell>
          <cell r="AV42">
            <v>420.805584018643</v>
          </cell>
          <cell r="AW42">
            <v>421.94909252215302</v>
          </cell>
          <cell r="AX42">
            <v>423.98854583253598</v>
          </cell>
          <cell r="AY42">
            <v>423.98854583253598</v>
          </cell>
          <cell r="AZ42">
            <v>417.386847255573</v>
          </cell>
          <cell r="BA42">
            <v>423.51699593418198</v>
          </cell>
          <cell r="BB42">
            <v>426.46418279889798</v>
          </cell>
          <cell r="BC42">
            <v>426.22840784972101</v>
          </cell>
          <cell r="BD42">
            <v>426.22840784972101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K43">
            <v>57.262999999999998</v>
          </cell>
          <cell r="P43">
            <v>94.841999999999999</v>
          </cell>
          <cell r="R43">
            <v>215.232</v>
          </cell>
          <cell r="S43">
            <v>247.82499999999999</v>
          </cell>
          <cell r="T43">
            <v>262.46499999999997</v>
          </cell>
          <cell r="U43">
            <v>262.46499999999997</v>
          </cell>
          <cell r="V43">
            <v>246.35900000000001</v>
          </cell>
          <cell r="W43">
            <v>229.86199999999999</v>
          </cell>
          <cell r="X43">
            <v>227.566</v>
          </cell>
          <cell r="Y43">
            <v>210.09299999999999</v>
          </cell>
          <cell r="Z43">
            <v>210.09299999999999</v>
          </cell>
          <cell r="AA43">
            <v>587.13099999999997</v>
          </cell>
          <cell r="AB43">
            <v>512.279</v>
          </cell>
          <cell r="AC43">
            <v>503.19400000000002</v>
          </cell>
          <cell r="AD43">
            <v>516.42999999999995</v>
          </cell>
          <cell r="AE43">
            <v>516.42999999999995</v>
          </cell>
          <cell r="AF43">
            <v>563.32799999999997</v>
          </cell>
          <cell r="AG43">
            <v>628.51700000000005</v>
          </cell>
          <cell r="AH43">
            <v>634.33199999999999</v>
          </cell>
          <cell r="AI43">
            <v>661.64400000000001</v>
          </cell>
          <cell r="AJ43">
            <v>661.64400000000001</v>
          </cell>
          <cell r="AK43">
            <v>619.08199999999999</v>
          </cell>
          <cell r="AL43">
            <v>663.822</v>
          </cell>
          <cell r="AM43">
            <v>654.36500000000001</v>
          </cell>
          <cell r="AN43">
            <v>707.67200000000003</v>
          </cell>
          <cell r="AO43">
            <v>707.67200000000003</v>
          </cell>
          <cell r="AP43">
            <v>684.56891322617105</v>
          </cell>
          <cell r="AQ43">
            <v>735.59116404511599</v>
          </cell>
          <cell r="AR43">
            <v>759.17299501572199</v>
          </cell>
          <cell r="AS43">
            <v>812.61223677835403</v>
          </cell>
          <cell r="AT43">
            <v>812.61223677835403</v>
          </cell>
          <cell r="AU43">
            <v>788.39044672765897</v>
          </cell>
          <cell r="AV43">
            <v>848.68624527718396</v>
          </cell>
          <cell r="AW43">
            <v>889.72867183969299</v>
          </cell>
          <cell r="AX43">
            <v>942.08011430787303</v>
          </cell>
          <cell r="AY43">
            <v>942.08011430787303</v>
          </cell>
          <cell r="AZ43">
            <v>924.74239802778595</v>
          </cell>
          <cell r="BA43">
            <v>998.97643745989205</v>
          </cell>
          <cell r="BB43">
            <v>1060.0113851271001</v>
          </cell>
          <cell r="BC43">
            <v>1112.2381533017201</v>
          </cell>
          <cell r="BD43">
            <v>1112.2381533017201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K44">
            <v>2.7639999999999998</v>
          </cell>
          <cell r="P44">
            <v>10.503</v>
          </cell>
          <cell r="R44">
            <v>4.9489999999999998</v>
          </cell>
          <cell r="S44">
            <v>7.0830000000000002</v>
          </cell>
          <cell r="T44">
            <v>14.163</v>
          </cell>
          <cell r="U44">
            <v>14.163</v>
          </cell>
          <cell r="V44">
            <v>14.874000000000001</v>
          </cell>
          <cell r="W44">
            <v>15.891999999999999</v>
          </cell>
          <cell r="X44">
            <v>17.768999999999998</v>
          </cell>
          <cell r="Y44">
            <v>19.652999999999999</v>
          </cell>
          <cell r="Z44">
            <v>19.652999999999999</v>
          </cell>
          <cell r="AA44">
            <v>20.404</v>
          </cell>
          <cell r="AB44">
            <v>21.878</v>
          </cell>
          <cell r="AC44">
            <v>23.096</v>
          </cell>
          <cell r="AD44">
            <v>24.657</v>
          </cell>
          <cell r="AE44">
            <v>24.657</v>
          </cell>
          <cell r="AF44">
            <v>25.864000000000001</v>
          </cell>
          <cell r="AG44">
            <v>27.323</v>
          </cell>
          <cell r="AH44">
            <v>28.946999999999999</v>
          </cell>
          <cell r="AI44">
            <v>30.25</v>
          </cell>
          <cell r="AJ44">
            <v>30.25</v>
          </cell>
          <cell r="AK44">
            <v>32.939</v>
          </cell>
          <cell r="AL44">
            <v>33.951999999999998</v>
          </cell>
          <cell r="AM44">
            <v>35.881999999999998</v>
          </cell>
          <cell r="AN44">
            <v>37.591999999999999</v>
          </cell>
          <cell r="AO44">
            <v>37.591999999999999</v>
          </cell>
          <cell r="AP44">
            <v>40.814002916869001</v>
          </cell>
          <cell r="AQ44">
            <v>41.807248713851997</v>
          </cell>
          <cell r="AR44">
            <v>43.470530121903003</v>
          </cell>
          <cell r="AS44">
            <v>45.481735913214997</v>
          </cell>
          <cell r="AT44">
            <v>45.481735913214997</v>
          </cell>
          <cell r="AU44">
            <v>49.051964401303998</v>
          </cell>
          <cell r="AV44">
            <v>50.193530459917</v>
          </cell>
          <cell r="AW44">
            <v>52.235399770051998</v>
          </cell>
          <cell r="AX44">
            <v>54.405384965941003</v>
          </cell>
          <cell r="AY44">
            <v>54.405384965941003</v>
          </cell>
          <cell r="AZ44">
            <v>58.364159880865998</v>
          </cell>
          <cell r="BA44">
            <v>59.697375715741003</v>
          </cell>
          <cell r="BB44">
            <v>62.272330196825003</v>
          </cell>
          <cell r="BC44">
            <v>64.693716116627996</v>
          </cell>
          <cell r="BD44">
            <v>64.693716116627996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P45">
            <v>-6.048</v>
          </cell>
          <cell r="R45">
            <v>-0.68500000000000005</v>
          </cell>
          <cell r="S45">
            <v>-1.4690000000000001</v>
          </cell>
          <cell r="T45">
            <v>-2.2389999999999999</v>
          </cell>
          <cell r="U45">
            <v>-2.2389999999999999</v>
          </cell>
          <cell r="V45">
            <v>-3.339</v>
          </cell>
          <cell r="W45">
            <v>-4.2839999999999998</v>
          </cell>
          <cell r="X45">
            <v>-5.4210000000000003</v>
          </cell>
          <cell r="Y45">
            <v>-6.7389999999999999</v>
          </cell>
          <cell r="Z45">
            <v>-6.7389999999999999</v>
          </cell>
          <cell r="AA45">
            <v>-7.97</v>
          </cell>
          <cell r="AB45">
            <v>-9.2270000000000003</v>
          </cell>
          <cell r="AC45">
            <v>-10.637</v>
          </cell>
          <cell r="AD45">
            <v>-12.05</v>
          </cell>
          <cell r="AE45">
            <v>-12.05</v>
          </cell>
          <cell r="AF45">
            <v>-13.462999999999999</v>
          </cell>
          <cell r="AG45">
            <v>-14.951000000000001</v>
          </cell>
          <cell r="AH45">
            <v>-16.52</v>
          </cell>
          <cell r="AI45">
            <v>-18.09</v>
          </cell>
          <cell r="AJ45">
            <v>-18.09</v>
          </cell>
          <cell r="AK45">
            <v>-19.521000000000001</v>
          </cell>
          <cell r="AL45">
            <v>-20.911999999999999</v>
          </cell>
          <cell r="AM45">
            <v>-22.631</v>
          </cell>
          <cell r="AN45">
            <v>-24.637</v>
          </cell>
          <cell r="AO45">
            <v>-24.637</v>
          </cell>
          <cell r="AP45">
            <v>-26.772549999999999</v>
          </cell>
          <cell r="AQ45">
            <v>-28.668146143777001</v>
          </cell>
          <cell r="AR45">
            <v>-30.310533965036999</v>
          </cell>
          <cell r="AS45">
            <v>-31.955533484644999</v>
          </cell>
          <cell r="AT45">
            <v>-31.955533484644999</v>
          </cell>
          <cell r="AU45">
            <v>-33.781570812501997</v>
          </cell>
          <cell r="AV45">
            <v>-35.843073946990003</v>
          </cell>
          <cell r="AW45">
            <v>-37.636881011105999</v>
          </cell>
          <cell r="AX45">
            <v>-39.461695855974</v>
          </cell>
          <cell r="AY45">
            <v>-39.461695855974</v>
          </cell>
          <cell r="AZ45">
            <v>-41.479093885819999</v>
          </cell>
          <cell r="BA45">
            <v>-43.758577795150998</v>
          </cell>
          <cell r="BB45">
            <v>-45.671233545622002</v>
          </cell>
          <cell r="BC45">
            <v>-47.663365143766001</v>
          </cell>
          <cell r="BD45">
            <v>-47.663365143766001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K46">
            <v>2.7639999999999998</v>
          </cell>
          <cell r="P46">
            <v>4.4550000000000001</v>
          </cell>
          <cell r="R46">
            <v>4.2640000000000002</v>
          </cell>
          <cell r="S46">
            <v>5.6139999999999999</v>
          </cell>
          <cell r="T46">
            <v>11.923999999999999</v>
          </cell>
          <cell r="U46">
            <v>11.923999999999999</v>
          </cell>
          <cell r="V46">
            <v>11.535</v>
          </cell>
          <cell r="W46">
            <v>11.608000000000001</v>
          </cell>
          <cell r="X46">
            <v>12.348000000000001</v>
          </cell>
          <cell r="Y46">
            <v>12.914</v>
          </cell>
          <cell r="Z46">
            <v>12.914</v>
          </cell>
          <cell r="AA46">
            <v>12.433999999999999</v>
          </cell>
          <cell r="AB46">
            <v>12.651</v>
          </cell>
          <cell r="AC46">
            <v>12.459</v>
          </cell>
          <cell r="AD46">
            <v>12.606999999999999</v>
          </cell>
          <cell r="AE46">
            <v>12.606999999999999</v>
          </cell>
          <cell r="AF46">
            <v>12.401</v>
          </cell>
          <cell r="AG46">
            <v>12.372</v>
          </cell>
          <cell r="AH46">
            <v>12.427</v>
          </cell>
          <cell r="AI46">
            <v>12.16</v>
          </cell>
          <cell r="AJ46">
            <v>12.16</v>
          </cell>
          <cell r="AK46">
            <v>13.417999999999999</v>
          </cell>
          <cell r="AL46">
            <v>13.04</v>
          </cell>
          <cell r="AM46">
            <v>13.250999999999999</v>
          </cell>
          <cell r="AN46">
            <v>12.955</v>
          </cell>
          <cell r="AO46">
            <v>12.955</v>
          </cell>
          <cell r="AP46">
            <v>14.041452916869</v>
          </cell>
          <cell r="AQ46">
            <v>13.139102570074</v>
          </cell>
          <cell r="AR46">
            <v>13.159996156867001</v>
          </cell>
          <cell r="AS46">
            <v>13.52620242857</v>
          </cell>
          <cell r="AT46">
            <v>13.52620242857</v>
          </cell>
          <cell r="AU46">
            <v>15.270393588801999</v>
          </cell>
          <cell r="AV46">
            <v>14.350456512926</v>
          </cell>
          <cell r="AW46">
            <v>14.598518758946</v>
          </cell>
          <cell r="AX46">
            <v>14.943689109967</v>
          </cell>
          <cell r="AY46">
            <v>14.943689109967</v>
          </cell>
          <cell r="AZ46">
            <v>16.885065995045998</v>
          </cell>
          <cell r="BA46">
            <v>15.93879792059</v>
          </cell>
          <cell r="BB46">
            <v>16.601096651203999</v>
          </cell>
          <cell r="BC46">
            <v>17.030350972861999</v>
          </cell>
          <cell r="BD46">
            <v>17.030350972861999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Y47">
            <v>16.248000000000001</v>
          </cell>
          <cell r="Z47">
            <v>16.248000000000001</v>
          </cell>
          <cell r="AA47">
            <v>16.343</v>
          </cell>
          <cell r="AB47">
            <v>16.343</v>
          </cell>
          <cell r="AC47">
            <v>16.405000000000001</v>
          </cell>
          <cell r="AD47">
            <v>16.405000000000001</v>
          </cell>
          <cell r="AE47">
            <v>16.405000000000001</v>
          </cell>
          <cell r="AF47">
            <v>16.405000000000001</v>
          </cell>
          <cell r="AG47">
            <v>16.405000000000001</v>
          </cell>
          <cell r="AH47">
            <v>16.405000000000001</v>
          </cell>
          <cell r="AI47">
            <v>16.405000000000001</v>
          </cell>
          <cell r="AJ47">
            <v>16.405000000000001</v>
          </cell>
          <cell r="AK47">
            <v>16.405000000000001</v>
          </cell>
          <cell r="AL47">
            <v>16.405000000000001</v>
          </cell>
          <cell r="AM47">
            <v>49.284999999999997</v>
          </cell>
          <cell r="AN47">
            <v>49.78</v>
          </cell>
          <cell r="AO47">
            <v>49.78</v>
          </cell>
          <cell r="AP47">
            <v>49.78</v>
          </cell>
          <cell r="AQ47">
            <v>49.78</v>
          </cell>
          <cell r="AR47">
            <v>49.78</v>
          </cell>
          <cell r="AS47">
            <v>49.78</v>
          </cell>
          <cell r="AT47">
            <v>49.78</v>
          </cell>
          <cell r="AU47">
            <v>49.78</v>
          </cell>
          <cell r="AV47">
            <v>49.78</v>
          </cell>
          <cell r="AW47">
            <v>49.78</v>
          </cell>
          <cell r="AX47">
            <v>49.78</v>
          </cell>
          <cell r="AY47">
            <v>49.78</v>
          </cell>
          <cell r="AZ47">
            <v>49.78</v>
          </cell>
          <cell r="BA47">
            <v>49.78</v>
          </cell>
          <cell r="BB47">
            <v>49.78</v>
          </cell>
          <cell r="BC47">
            <v>49.78</v>
          </cell>
          <cell r="BD47">
            <v>49.78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Y48">
            <v>-0.32100000000000001</v>
          </cell>
          <cell r="Z48">
            <v>-0.32100000000000001</v>
          </cell>
          <cell r="AA48">
            <v>-0.68100000000000005</v>
          </cell>
          <cell r="AB48">
            <v>-1.0409999999999999</v>
          </cell>
          <cell r="AC48">
            <v>-1.401</v>
          </cell>
          <cell r="AD48">
            <v>-1.7609999999999999</v>
          </cell>
          <cell r="AE48">
            <v>-1.7609999999999999</v>
          </cell>
          <cell r="AF48">
            <v>-2.121</v>
          </cell>
          <cell r="AG48">
            <v>-2.4809999999999999</v>
          </cell>
          <cell r="AH48">
            <v>-2.8410000000000002</v>
          </cell>
          <cell r="AI48">
            <v>-3.2010000000000001</v>
          </cell>
          <cell r="AJ48">
            <v>-3.2010000000000001</v>
          </cell>
          <cell r="AK48">
            <v>-3.5609999999999999</v>
          </cell>
          <cell r="AL48">
            <v>-3.9209999999999998</v>
          </cell>
          <cell r="AM48">
            <v>-4.4950000000000001</v>
          </cell>
          <cell r="AN48">
            <v>-5.4960000000000004</v>
          </cell>
          <cell r="AO48">
            <v>-5.4960000000000004</v>
          </cell>
          <cell r="AP48">
            <v>-5.4960000000000004</v>
          </cell>
          <cell r="AQ48">
            <v>-5.4960000000000004</v>
          </cell>
          <cell r="AR48">
            <v>-5.4960000000000004</v>
          </cell>
          <cell r="AS48">
            <v>-5.4960000000000004</v>
          </cell>
          <cell r="AT48">
            <v>-5.4960000000000004</v>
          </cell>
          <cell r="AU48">
            <v>-5.4960000000000004</v>
          </cell>
          <cell r="AV48">
            <v>-5.4960000000000004</v>
          </cell>
          <cell r="AW48">
            <v>-5.4960000000000004</v>
          </cell>
          <cell r="AX48">
            <v>-5.4960000000000004</v>
          </cell>
          <cell r="AY48">
            <v>-5.4960000000000004</v>
          </cell>
          <cell r="AZ48">
            <v>-5.4960000000000004</v>
          </cell>
          <cell r="BA48">
            <v>-5.4960000000000004</v>
          </cell>
          <cell r="BB48">
            <v>-5.4960000000000004</v>
          </cell>
          <cell r="BC48">
            <v>-5.4960000000000004</v>
          </cell>
          <cell r="BD48">
            <v>-5.4960000000000004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Y49">
            <v>15.927</v>
          </cell>
          <cell r="Z49">
            <v>15.927</v>
          </cell>
          <cell r="AA49">
            <v>15.662000000000001</v>
          </cell>
          <cell r="AB49">
            <v>15.302</v>
          </cell>
          <cell r="AC49">
            <v>15.004</v>
          </cell>
          <cell r="AD49">
            <v>14.644</v>
          </cell>
          <cell r="AE49">
            <v>14.644</v>
          </cell>
          <cell r="AF49">
            <v>14.284000000000001</v>
          </cell>
          <cell r="AG49">
            <v>13.923999999999999</v>
          </cell>
          <cell r="AH49">
            <v>13.564</v>
          </cell>
          <cell r="AI49">
            <v>13.204000000000001</v>
          </cell>
          <cell r="AJ49">
            <v>13.204000000000001</v>
          </cell>
          <cell r="AK49">
            <v>12.843999999999999</v>
          </cell>
          <cell r="AL49">
            <v>12.484</v>
          </cell>
          <cell r="AM49">
            <v>44.79</v>
          </cell>
          <cell r="AN49">
            <v>44.283999999999999</v>
          </cell>
          <cell r="AO49">
            <v>44.283999999999999</v>
          </cell>
          <cell r="AP49">
            <v>44.283999999999999</v>
          </cell>
          <cell r="AQ49">
            <v>44.283999999999999</v>
          </cell>
          <cell r="AR49">
            <v>44.283999999999999</v>
          </cell>
          <cell r="AS49">
            <v>44.283999999999999</v>
          </cell>
          <cell r="AT49">
            <v>44.283999999999999</v>
          </cell>
          <cell r="AU49">
            <v>44.283999999999999</v>
          </cell>
          <cell r="AV49">
            <v>44.283999999999999</v>
          </cell>
          <cell r="AW49">
            <v>44.283999999999999</v>
          </cell>
          <cell r="AX49">
            <v>44.283999999999999</v>
          </cell>
          <cell r="AY49">
            <v>44.283999999999999</v>
          </cell>
          <cell r="AZ49">
            <v>44.283999999999999</v>
          </cell>
          <cell r="BA49">
            <v>44.283999999999999</v>
          </cell>
          <cell r="BB49">
            <v>44.283999999999999</v>
          </cell>
          <cell r="BC49">
            <v>44.283999999999999</v>
          </cell>
          <cell r="BD49">
            <v>44.283999999999999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W51">
            <v>37.393999999999998</v>
          </cell>
          <cell r="X51">
            <v>49.470999999999997</v>
          </cell>
          <cell r="Y51">
            <v>51.04</v>
          </cell>
          <cell r="Z51">
            <v>51.04</v>
          </cell>
          <cell r="AA51">
            <v>48.192</v>
          </cell>
          <cell r="AB51">
            <v>144.203</v>
          </cell>
          <cell r="AC51">
            <v>169.78</v>
          </cell>
          <cell r="AD51">
            <v>203.44900000000001</v>
          </cell>
          <cell r="AE51">
            <v>203.44900000000001</v>
          </cell>
          <cell r="AF51">
            <v>130.76900000000001</v>
          </cell>
          <cell r="AG51">
            <v>81.778999999999996</v>
          </cell>
          <cell r="AH51">
            <v>93.823999999999998</v>
          </cell>
          <cell r="AI51">
            <v>106.117</v>
          </cell>
          <cell r="AJ51">
            <v>106.117</v>
          </cell>
          <cell r="AK51">
            <v>127.11799999999999</v>
          </cell>
          <cell r="AL51">
            <v>109.82</v>
          </cell>
          <cell r="AM51">
            <v>102.161</v>
          </cell>
          <cell r="AN51">
            <v>107.565</v>
          </cell>
          <cell r="AO51">
            <v>107.565</v>
          </cell>
          <cell r="AP51">
            <v>107.565</v>
          </cell>
          <cell r="AQ51">
            <v>107.565</v>
          </cell>
          <cell r="AR51">
            <v>107.565</v>
          </cell>
          <cell r="AS51">
            <v>107.565</v>
          </cell>
          <cell r="AT51">
            <v>107.565</v>
          </cell>
          <cell r="AU51">
            <v>107.565</v>
          </cell>
          <cell r="AV51">
            <v>107.565</v>
          </cell>
          <cell r="AW51">
            <v>107.565</v>
          </cell>
          <cell r="AX51">
            <v>107.565</v>
          </cell>
          <cell r="AY51">
            <v>107.565</v>
          </cell>
          <cell r="AZ51">
            <v>107.565</v>
          </cell>
          <cell r="BA51">
            <v>107.565</v>
          </cell>
          <cell r="BB51">
            <v>107.565</v>
          </cell>
          <cell r="BC51">
            <v>107.565</v>
          </cell>
          <cell r="BD51">
            <v>107.565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K52">
            <v>2.8000000000000001E-2</v>
          </cell>
          <cell r="P52">
            <v>27.242999999999999</v>
          </cell>
          <cell r="R52">
            <v>25.356000000000002</v>
          </cell>
          <cell r="S52">
            <v>22.632000000000001</v>
          </cell>
          <cell r="T52">
            <v>9.8580000000000005</v>
          </cell>
          <cell r="U52">
            <v>9.8580000000000005</v>
          </cell>
          <cell r="V52">
            <v>9.8469999999999995</v>
          </cell>
          <cell r="W52">
            <v>9.8239999999999998</v>
          </cell>
          <cell r="X52">
            <v>9.7799999999999994</v>
          </cell>
          <cell r="Y52">
            <v>15.699</v>
          </cell>
          <cell r="Z52">
            <v>15.699</v>
          </cell>
          <cell r="AA52">
            <v>29.629000000000001</v>
          </cell>
          <cell r="AB52">
            <v>31.856000000000002</v>
          </cell>
          <cell r="AC52">
            <v>33.271000000000001</v>
          </cell>
          <cell r="AD52">
            <v>10.097</v>
          </cell>
          <cell r="AE52">
            <v>10.097</v>
          </cell>
          <cell r="AF52">
            <v>11</v>
          </cell>
          <cell r="AG52">
            <v>12.428000000000001</v>
          </cell>
          <cell r="AH52">
            <v>16.753</v>
          </cell>
          <cell r="AI52">
            <v>6.8220000000000001</v>
          </cell>
          <cell r="AJ52">
            <v>6.8220000000000001</v>
          </cell>
          <cell r="AK52">
            <v>14.47</v>
          </cell>
          <cell r="AL52">
            <v>25.111000000000001</v>
          </cell>
          <cell r="AM52">
            <v>43.853999999999999</v>
          </cell>
          <cell r="AN52">
            <v>43.701999999999998</v>
          </cell>
          <cell r="AO52">
            <v>43.701999999999998</v>
          </cell>
          <cell r="AP52">
            <v>43.726328165856003</v>
          </cell>
          <cell r="AQ52">
            <v>43.591453857437003</v>
          </cell>
          <cell r="AR52">
            <v>43.514166600002</v>
          </cell>
          <cell r="AS52">
            <v>43.316264493433998</v>
          </cell>
          <cell r="AT52">
            <v>43.316264493433998</v>
          </cell>
          <cell r="AU52">
            <v>43.297701682757001</v>
          </cell>
          <cell r="AV52">
            <v>43.126771287830003</v>
          </cell>
          <cell r="AW52">
            <v>43.001488526807002</v>
          </cell>
          <cell r="AX52">
            <v>42.774808575272999</v>
          </cell>
          <cell r="AY52">
            <v>42.774808575272999</v>
          </cell>
          <cell r="AZ52">
            <v>42.743087040534</v>
          </cell>
          <cell r="BA52">
            <v>42.522751781647997</v>
          </cell>
          <cell r="BB52">
            <v>42.319988736616999</v>
          </cell>
          <cell r="BC52">
            <v>42.054276769879998</v>
          </cell>
          <cell r="BD52">
            <v>42.054276769879998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K53">
            <v>60.055</v>
          </cell>
          <cell r="P53">
            <v>126.54</v>
          </cell>
          <cell r="R53">
            <v>244.852</v>
          </cell>
          <cell r="S53">
            <v>276.07100000000003</v>
          </cell>
          <cell r="T53">
            <v>284.24700000000001</v>
          </cell>
          <cell r="U53">
            <v>284.24700000000001</v>
          </cell>
          <cell r="V53">
            <v>267.74099999999999</v>
          </cell>
          <cell r="W53">
            <v>288.68799999999999</v>
          </cell>
          <cell r="X53">
            <v>299.16500000000002</v>
          </cell>
          <cell r="Y53">
            <v>305.673</v>
          </cell>
          <cell r="Z53">
            <v>305.673</v>
          </cell>
          <cell r="AA53">
            <v>693.048</v>
          </cell>
          <cell r="AB53">
            <v>716.29100000000005</v>
          </cell>
          <cell r="AC53">
            <v>733.70799999999997</v>
          </cell>
          <cell r="AD53">
            <v>757.22699999999998</v>
          </cell>
          <cell r="AE53">
            <v>757.22699999999998</v>
          </cell>
          <cell r="AF53">
            <v>731.78200000000004</v>
          </cell>
          <cell r="AG53">
            <v>749.02</v>
          </cell>
          <cell r="AH53">
            <v>770.9</v>
          </cell>
          <cell r="AI53">
            <v>799.947</v>
          </cell>
          <cell r="AJ53">
            <v>799.947</v>
          </cell>
          <cell r="AK53">
            <v>786.93200000000002</v>
          </cell>
          <cell r="AL53">
            <v>824.27700000000004</v>
          </cell>
          <cell r="AM53">
            <v>858.42100000000005</v>
          </cell>
          <cell r="AN53">
            <v>916.178</v>
          </cell>
          <cell r="AO53">
            <v>916.178</v>
          </cell>
          <cell r="AP53">
            <v>894.18569430889602</v>
          </cell>
          <cell r="AQ53">
            <v>944.17072047262695</v>
          </cell>
          <cell r="AR53">
            <v>967.69615777259003</v>
          </cell>
          <cell r="AS53">
            <v>1021.30370370036</v>
          </cell>
          <cell r="AT53">
            <v>1021.30370370036</v>
          </cell>
          <cell r="AU53">
            <v>998.80754199921796</v>
          </cell>
          <cell r="AV53">
            <v>1058.0124730779401</v>
          </cell>
          <cell r="AW53">
            <v>1099.1776791254499</v>
          </cell>
          <cell r="AX53">
            <v>1151.6476119931101</v>
          </cell>
          <cell r="AY53">
            <v>1151.6476119931101</v>
          </cell>
          <cell r="AZ53">
            <v>1136.2195510633701</v>
          </cell>
          <cell r="BA53">
            <v>1209.2869871621299</v>
          </cell>
          <cell r="BB53">
            <v>1270.7814705149201</v>
          </cell>
          <cell r="BC53">
            <v>1323.17178104446</v>
          </cell>
          <cell r="BD53">
            <v>1323.17178104446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K54">
            <v>3.6680000000000001</v>
          </cell>
          <cell r="P54">
            <v>4.3170000000000002</v>
          </cell>
          <cell r="R54">
            <v>5.9050000000000002</v>
          </cell>
          <cell r="S54">
            <v>5.5629999999999997</v>
          </cell>
          <cell r="T54">
            <v>9.7810000000000006</v>
          </cell>
          <cell r="U54">
            <v>9.7810000000000006</v>
          </cell>
          <cell r="V54">
            <v>6.5170000000000003</v>
          </cell>
          <cell r="W54">
            <v>6.3840000000000003</v>
          </cell>
          <cell r="X54">
            <v>7.0339999999999998</v>
          </cell>
          <cell r="Y54">
            <v>6.5170000000000003</v>
          </cell>
          <cell r="Z54">
            <v>6.5170000000000003</v>
          </cell>
          <cell r="AA54">
            <v>6.9249999999999998</v>
          </cell>
          <cell r="AB54">
            <v>5.7279999999999998</v>
          </cell>
          <cell r="AC54">
            <v>6.4180000000000001</v>
          </cell>
          <cell r="AD54">
            <v>7.03</v>
          </cell>
          <cell r="AE54">
            <v>7.03</v>
          </cell>
          <cell r="AF54">
            <v>7.1059999999999999</v>
          </cell>
          <cell r="AG54">
            <v>7.008</v>
          </cell>
          <cell r="AH54">
            <v>10.205</v>
          </cell>
          <cell r="AI54">
            <v>8.8160000000000007</v>
          </cell>
          <cell r="AJ54">
            <v>8.8160000000000007</v>
          </cell>
          <cell r="AK54">
            <v>5.9429999999999996</v>
          </cell>
          <cell r="AL54">
            <v>7.2590000000000003</v>
          </cell>
          <cell r="AM54">
            <v>8.6140000000000008</v>
          </cell>
          <cell r="AN54">
            <v>9.9290000000000003</v>
          </cell>
          <cell r="AO54">
            <v>9.9290000000000003</v>
          </cell>
          <cell r="AP54">
            <v>6.3489268351970001</v>
          </cell>
          <cell r="AQ54">
            <v>9.3391945978580004</v>
          </cell>
          <cell r="AR54">
            <v>10.412431721627</v>
          </cell>
          <cell r="AS54">
            <v>10.690183245146001</v>
          </cell>
          <cell r="AT54">
            <v>10.690183245146001</v>
          </cell>
          <cell r="AU54">
            <v>7.0351020904229999</v>
          </cell>
          <cell r="AV54">
            <v>10.733805871698999</v>
          </cell>
          <cell r="AW54">
            <v>12.782458021445001</v>
          </cell>
          <cell r="AX54">
            <v>11.534145080289001</v>
          </cell>
          <cell r="AY54">
            <v>11.534145080289001</v>
          </cell>
          <cell r="AZ54">
            <v>7.8007292173070004</v>
          </cell>
          <cell r="BA54">
            <v>12.535831674977</v>
          </cell>
          <cell r="BB54">
            <v>16.119664171556</v>
          </cell>
          <cell r="BC54">
            <v>12.870417985933001</v>
          </cell>
          <cell r="BD54">
            <v>12.870417985933001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K56">
            <v>58.976999999999997</v>
          </cell>
          <cell r="P56">
            <v>77.983999999999995</v>
          </cell>
          <cell r="R56">
            <v>64.94</v>
          </cell>
          <cell r="S56">
            <v>76.12</v>
          </cell>
          <cell r="T56">
            <v>83.406000000000006</v>
          </cell>
          <cell r="U56">
            <v>83.406000000000006</v>
          </cell>
          <cell r="V56">
            <v>60.186</v>
          </cell>
          <cell r="W56">
            <v>67.698999999999998</v>
          </cell>
          <cell r="X56">
            <v>74.247</v>
          </cell>
          <cell r="Y56">
            <v>68.266999999999996</v>
          </cell>
          <cell r="Z56">
            <v>68.266999999999996</v>
          </cell>
          <cell r="AA56">
            <v>60.052</v>
          </cell>
          <cell r="AB56">
            <v>71.563000000000002</v>
          </cell>
          <cell r="AC56">
            <v>82.048000000000002</v>
          </cell>
          <cell r="AD56">
            <v>88.355999999999995</v>
          </cell>
          <cell r="AE56">
            <v>88.355999999999995</v>
          </cell>
          <cell r="AF56">
            <v>66.784999999999997</v>
          </cell>
          <cell r="AG56">
            <v>77.141000000000005</v>
          </cell>
          <cell r="AH56">
            <v>93.155000000000001</v>
          </cell>
          <cell r="AI56">
            <v>95.593000000000004</v>
          </cell>
          <cell r="AJ56">
            <v>95.593000000000004</v>
          </cell>
          <cell r="AK56">
            <v>70.768000000000001</v>
          </cell>
          <cell r="AL56">
            <v>87.197000000000003</v>
          </cell>
          <cell r="AM56">
            <v>99.49</v>
          </cell>
          <cell r="AN56">
            <v>109.154</v>
          </cell>
          <cell r="AO56">
            <v>109.154</v>
          </cell>
          <cell r="AP56">
            <v>88.171227512252003</v>
          </cell>
          <cell r="AQ56">
            <v>107.69563243188</v>
          </cell>
          <cell r="AR56">
            <v>111.322872700446</v>
          </cell>
          <cell r="AS56">
            <v>128.700143443321</v>
          </cell>
          <cell r="AT56">
            <v>128.700143443321</v>
          </cell>
          <cell r="AU56">
            <v>102.085687484386</v>
          </cell>
          <cell r="AV56">
            <v>123.664637920467</v>
          </cell>
          <cell r="AW56">
            <v>134.90660334765801</v>
          </cell>
          <cell r="AX56">
            <v>147.06031649403999</v>
          </cell>
          <cell r="AY56">
            <v>147.06031649403999</v>
          </cell>
          <cell r="AZ56">
            <v>124.287673717275</v>
          </cell>
          <cell r="BA56">
            <v>150.21155271891499</v>
          </cell>
          <cell r="BB56">
            <v>166.80260177941801</v>
          </cell>
          <cell r="BC56">
            <v>174.060820898782</v>
          </cell>
          <cell r="BD56">
            <v>174.060820898782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K57">
            <v>62.645000000000003</v>
          </cell>
          <cell r="P57">
            <v>82.301000000000002</v>
          </cell>
          <cell r="R57">
            <v>70.844999999999999</v>
          </cell>
          <cell r="S57">
            <v>81.683000000000007</v>
          </cell>
          <cell r="T57">
            <v>93.186999999999998</v>
          </cell>
          <cell r="U57">
            <v>93.186999999999998</v>
          </cell>
          <cell r="V57">
            <v>66.703000000000003</v>
          </cell>
          <cell r="W57">
            <v>74.082999999999998</v>
          </cell>
          <cell r="X57">
            <v>81.281000000000006</v>
          </cell>
          <cell r="Y57">
            <v>74.784000000000006</v>
          </cell>
          <cell r="Z57">
            <v>74.784000000000006</v>
          </cell>
          <cell r="AA57">
            <v>66.977000000000004</v>
          </cell>
          <cell r="AB57">
            <v>77.290999999999997</v>
          </cell>
          <cell r="AC57">
            <v>88.465999999999994</v>
          </cell>
          <cell r="AD57">
            <v>95.385999999999996</v>
          </cell>
          <cell r="AE57">
            <v>95.385999999999996</v>
          </cell>
          <cell r="AF57">
            <v>73.891000000000005</v>
          </cell>
          <cell r="AG57">
            <v>84.149000000000001</v>
          </cell>
          <cell r="AH57">
            <v>103.36</v>
          </cell>
          <cell r="AI57">
            <v>104.40900000000001</v>
          </cell>
          <cell r="AJ57">
            <v>104.40900000000001</v>
          </cell>
          <cell r="AK57">
            <v>76.710999999999999</v>
          </cell>
          <cell r="AL57">
            <v>94.456000000000003</v>
          </cell>
          <cell r="AM57">
            <v>108.104</v>
          </cell>
          <cell r="AN57">
            <v>119.083</v>
          </cell>
          <cell r="AO57">
            <v>119.083</v>
          </cell>
          <cell r="AP57">
            <v>94.520154347447999</v>
          </cell>
          <cell r="AQ57">
            <v>117.034827029738</v>
          </cell>
          <cell r="AR57">
            <v>121.73530442207201</v>
          </cell>
          <cell r="AS57">
            <v>139.39032668846701</v>
          </cell>
          <cell r="AT57">
            <v>139.39032668846701</v>
          </cell>
          <cell r="AU57">
            <v>109.120789574809</v>
          </cell>
          <cell r="AV57">
            <v>134.39844379216601</v>
          </cell>
          <cell r="AW57">
            <v>147.68906136910201</v>
          </cell>
          <cell r="AX57">
            <v>158.59446157433001</v>
          </cell>
          <cell r="AY57">
            <v>158.59446157433001</v>
          </cell>
          <cell r="AZ57">
            <v>132.08840293458201</v>
          </cell>
          <cell r="BA57">
            <v>162.74738439389199</v>
          </cell>
          <cell r="BB57">
            <v>182.92226595097301</v>
          </cell>
          <cell r="BC57">
            <v>186.93123888471499</v>
          </cell>
          <cell r="BD57">
            <v>186.93123888471499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P58">
            <v>60.149000000000001</v>
          </cell>
          <cell r="T58">
            <v>73.795000000000002</v>
          </cell>
          <cell r="U58">
            <v>73.795000000000002</v>
          </cell>
          <cell r="W58">
            <v>61.387999999999998</v>
          </cell>
          <cell r="X58">
            <v>61.231999999999999</v>
          </cell>
          <cell r="Y58">
            <v>55.515999999999998</v>
          </cell>
          <cell r="Z58">
            <v>55.515999999999998</v>
          </cell>
          <cell r="AA58">
            <v>43.606000000000002</v>
          </cell>
          <cell r="AB58">
            <v>45.057000000000002</v>
          </cell>
          <cell r="AC58">
            <v>51.460999999999999</v>
          </cell>
          <cell r="AD58">
            <v>41.195999999999998</v>
          </cell>
          <cell r="AE58">
            <v>41.195999999999998</v>
          </cell>
          <cell r="AF58">
            <v>43.505000000000003</v>
          </cell>
          <cell r="AG58">
            <v>51.484000000000002</v>
          </cell>
          <cell r="AH58">
            <v>58.298000000000002</v>
          </cell>
          <cell r="AI58">
            <v>55.332000000000001</v>
          </cell>
          <cell r="AJ58">
            <v>55.332000000000001</v>
          </cell>
          <cell r="AK58">
            <v>46.872</v>
          </cell>
          <cell r="AL58">
            <v>52.470999999999997</v>
          </cell>
          <cell r="AM58">
            <v>63.828000000000003</v>
          </cell>
          <cell r="AN58">
            <v>52.566000000000003</v>
          </cell>
          <cell r="AO58">
            <v>52.566000000000003</v>
          </cell>
          <cell r="AP58">
            <v>49.631</v>
          </cell>
          <cell r="AQ58">
            <v>61.963000000000001</v>
          </cell>
          <cell r="AR58">
            <v>68.292000000000002</v>
          </cell>
          <cell r="AS58">
            <v>70.015000000000001</v>
          </cell>
          <cell r="AT58">
            <v>70.015000000000001</v>
          </cell>
          <cell r="AU58">
            <v>67</v>
          </cell>
          <cell r="AV58">
            <v>77</v>
          </cell>
          <cell r="AW58">
            <v>81</v>
          </cell>
          <cell r="AX58">
            <v>88</v>
          </cell>
          <cell r="AY58">
            <v>88</v>
          </cell>
          <cell r="AZ58">
            <v>79</v>
          </cell>
          <cell r="BA58">
            <v>88</v>
          </cell>
          <cell r="BB58">
            <v>97</v>
          </cell>
          <cell r="BC58">
            <v>104</v>
          </cell>
          <cell r="BD58">
            <v>104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K60">
            <v>22.555</v>
          </cell>
          <cell r="P60">
            <v>26.087</v>
          </cell>
          <cell r="R60">
            <v>15.233000000000001</v>
          </cell>
          <cell r="S60">
            <v>7.3369999999999997</v>
          </cell>
          <cell r="T60">
            <v>7.0979999999999999</v>
          </cell>
          <cell r="U60">
            <v>7.0979999999999999</v>
          </cell>
          <cell r="V60">
            <v>7.4189999999999996</v>
          </cell>
          <cell r="W60">
            <v>7.569</v>
          </cell>
          <cell r="X60">
            <v>8.41</v>
          </cell>
          <cell r="Y60">
            <v>9.0570000000000004</v>
          </cell>
          <cell r="Z60">
            <v>9.0570000000000004</v>
          </cell>
          <cell r="AA60">
            <v>8.7149999999999999</v>
          </cell>
          <cell r="AB60">
            <v>10.111000000000001</v>
          </cell>
          <cell r="AC60">
            <v>10.247</v>
          </cell>
          <cell r="AD60">
            <v>11.154999999999999</v>
          </cell>
          <cell r="AE60">
            <v>11.154999999999999</v>
          </cell>
          <cell r="AF60">
            <v>6.5780000000000003</v>
          </cell>
          <cell r="AG60">
            <v>5.8</v>
          </cell>
          <cell r="AH60">
            <v>6.1929999999999996</v>
          </cell>
          <cell r="AI60">
            <v>6.15</v>
          </cell>
          <cell r="AJ60">
            <v>6.15</v>
          </cell>
          <cell r="AK60">
            <v>6.609</v>
          </cell>
          <cell r="AL60">
            <v>7.9290000000000003</v>
          </cell>
          <cell r="AM60">
            <v>9.11</v>
          </cell>
          <cell r="AN60">
            <v>13.16</v>
          </cell>
          <cell r="AO60">
            <v>13.16</v>
          </cell>
          <cell r="AP60">
            <v>12.680058851675</v>
          </cell>
          <cell r="AQ60">
            <v>13.993603456402001</v>
          </cell>
          <cell r="AR60">
            <v>14.470241298293001</v>
          </cell>
          <cell r="AS60">
            <v>15.346432521603001</v>
          </cell>
          <cell r="AT60">
            <v>15.346432521603001</v>
          </cell>
          <cell r="AU60">
            <v>14.055072377348001</v>
          </cell>
          <cell r="AV60">
            <v>15.188032521603001</v>
          </cell>
          <cell r="AW60">
            <v>16.304792665857001</v>
          </cell>
          <cell r="AX60">
            <v>17.141383889166999</v>
          </cell>
          <cell r="AY60">
            <v>17.141383889166999</v>
          </cell>
          <cell r="AZ60">
            <v>16.523446047276</v>
          </cell>
          <cell r="BA60">
            <v>17.605106191529998</v>
          </cell>
          <cell r="BB60">
            <v>18.670566335785001</v>
          </cell>
          <cell r="BC60">
            <v>19.719826480039998</v>
          </cell>
          <cell r="BD60">
            <v>19.719826480039998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K61">
            <v>22.555</v>
          </cell>
          <cell r="P61">
            <v>26.087</v>
          </cell>
          <cell r="R61">
            <v>15.233000000000001</v>
          </cell>
          <cell r="S61">
            <v>7.3369999999999997</v>
          </cell>
          <cell r="T61">
            <v>7.0979999999999999</v>
          </cell>
          <cell r="U61">
            <v>7.0979999999999999</v>
          </cell>
          <cell r="V61">
            <v>7.4189999999999996</v>
          </cell>
          <cell r="W61">
            <v>7.569</v>
          </cell>
          <cell r="X61">
            <v>8.41</v>
          </cell>
          <cell r="Y61">
            <v>9.0570000000000004</v>
          </cell>
          <cell r="Z61">
            <v>9.0570000000000004</v>
          </cell>
          <cell r="AA61">
            <v>8.7149999999999999</v>
          </cell>
          <cell r="AB61">
            <v>10.111000000000001</v>
          </cell>
          <cell r="AC61">
            <v>10.247</v>
          </cell>
          <cell r="AD61">
            <v>11.154999999999999</v>
          </cell>
          <cell r="AE61">
            <v>11.154999999999999</v>
          </cell>
          <cell r="AF61">
            <v>6.5780000000000003</v>
          </cell>
          <cell r="AG61">
            <v>5.8</v>
          </cell>
          <cell r="AH61">
            <v>6.1929999999999996</v>
          </cell>
          <cell r="AI61">
            <v>6.15</v>
          </cell>
          <cell r="AJ61">
            <v>6.15</v>
          </cell>
          <cell r="AK61">
            <v>6.609</v>
          </cell>
          <cell r="AL61">
            <v>7.9290000000000003</v>
          </cell>
          <cell r="AM61">
            <v>9.11</v>
          </cell>
          <cell r="AN61">
            <v>13.16</v>
          </cell>
          <cell r="AO61">
            <v>13.16</v>
          </cell>
          <cell r="AP61">
            <v>12.680058851675</v>
          </cell>
          <cell r="AQ61">
            <v>13.993603456402001</v>
          </cell>
          <cell r="AR61">
            <v>14.470241298293001</v>
          </cell>
          <cell r="AS61">
            <v>15.346432521603001</v>
          </cell>
          <cell r="AT61">
            <v>15.346432521603001</v>
          </cell>
          <cell r="AU61">
            <v>14.055072377348001</v>
          </cell>
          <cell r="AV61">
            <v>15.188032521603001</v>
          </cell>
          <cell r="AW61">
            <v>16.304792665857001</v>
          </cell>
          <cell r="AX61">
            <v>17.141383889166999</v>
          </cell>
          <cell r="AY61">
            <v>17.141383889166999</v>
          </cell>
          <cell r="AZ61">
            <v>16.523446047276</v>
          </cell>
          <cell r="BA61">
            <v>17.605106191529998</v>
          </cell>
          <cell r="BB61">
            <v>18.670566335785001</v>
          </cell>
          <cell r="BC61">
            <v>19.719826480039998</v>
          </cell>
          <cell r="BD61">
            <v>19.719826480039998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K62">
            <v>85.2</v>
          </cell>
          <cell r="P62">
            <v>108.38800000000001</v>
          </cell>
          <cell r="R62">
            <v>86.078000000000003</v>
          </cell>
          <cell r="S62">
            <v>89.02</v>
          </cell>
          <cell r="T62">
            <v>100.285</v>
          </cell>
          <cell r="U62">
            <v>100.285</v>
          </cell>
          <cell r="V62">
            <v>74.122</v>
          </cell>
          <cell r="W62">
            <v>81.652000000000001</v>
          </cell>
          <cell r="X62">
            <v>89.691000000000003</v>
          </cell>
          <cell r="Y62">
            <v>83.840999999999994</v>
          </cell>
          <cell r="Z62">
            <v>83.840999999999994</v>
          </cell>
          <cell r="AA62">
            <v>75.691999999999993</v>
          </cell>
          <cell r="AB62">
            <v>87.402000000000001</v>
          </cell>
          <cell r="AC62">
            <v>98.712999999999994</v>
          </cell>
          <cell r="AD62">
            <v>106.541</v>
          </cell>
          <cell r="AE62">
            <v>106.541</v>
          </cell>
          <cell r="AF62">
            <v>80.468999999999994</v>
          </cell>
          <cell r="AG62">
            <v>89.948999999999998</v>
          </cell>
          <cell r="AH62">
            <v>109.553</v>
          </cell>
          <cell r="AI62">
            <v>110.559</v>
          </cell>
          <cell r="AJ62">
            <v>110.559</v>
          </cell>
          <cell r="AK62">
            <v>83.32</v>
          </cell>
          <cell r="AL62">
            <v>102.38500000000001</v>
          </cell>
          <cell r="AM62">
            <v>117.214</v>
          </cell>
          <cell r="AN62">
            <v>132.24299999999999</v>
          </cell>
          <cell r="AO62">
            <v>132.24299999999999</v>
          </cell>
          <cell r="AP62">
            <v>107.200213199123</v>
          </cell>
          <cell r="AQ62">
            <v>131.02843048614</v>
          </cell>
          <cell r="AR62">
            <v>136.20554572036599</v>
          </cell>
          <cell r="AS62">
            <v>154.73675921007001</v>
          </cell>
          <cell r="AT62">
            <v>154.73675921007001</v>
          </cell>
          <cell r="AU62">
            <v>123.17586195215701</v>
          </cell>
          <cell r="AV62">
            <v>149.586476313768</v>
          </cell>
          <cell r="AW62">
            <v>163.99385403495901</v>
          </cell>
          <cell r="AX62">
            <v>175.73584546349599</v>
          </cell>
          <cell r="AY62">
            <v>175.73584546349599</v>
          </cell>
          <cell r="AZ62">
            <v>148.611848981858</v>
          </cell>
          <cell r="BA62">
            <v>180.352490585423</v>
          </cell>
          <cell r="BB62">
            <v>201.59283228675901</v>
          </cell>
          <cell r="BC62">
            <v>206.651065364755</v>
          </cell>
          <cell r="BD62">
            <v>206.651065364755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K64">
            <v>-25.145</v>
          </cell>
          <cell r="P64">
            <v>18.152000000000001</v>
          </cell>
          <cell r="R64">
            <v>158.774</v>
          </cell>
          <cell r="S64">
            <v>187.05099999999999</v>
          </cell>
          <cell r="T64">
            <v>183.96199999999999</v>
          </cell>
          <cell r="U64">
            <v>183.96199999999999</v>
          </cell>
          <cell r="V64">
            <v>193.619</v>
          </cell>
          <cell r="W64">
            <v>207.036</v>
          </cell>
          <cell r="X64">
            <v>209.47399999999999</v>
          </cell>
          <cell r="Y64">
            <v>221.83199999999999</v>
          </cell>
          <cell r="Z64">
            <v>221.83199999999999</v>
          </cell>
          <cell r="AA64">
            <v>617.35599999999999</v>
          </cell>
          <cell r="AB64">
            <v>628.88900000000001</v>
          </cell>
          <cell r="AC64">
            <v>634.995</v>
          </cell>
          <cell r="AD64">
            <v>650.68600000000004</v>
          </cell>
          <cell r="AE64">
            <v>650.68600000000004</v>
          </cell>
          <cell r="AF64">
            <v>651.31299999999999</v>
          </cell>
          <cell r="AG64">
            <v>659.07100000000003</v>
          </cell>
          <cell r="AH64">
            <v>661.34699999999998</v>
          </cell>
          <cell r="AI64">
            <v>689.38800000000003</v>
          </cell>
          <cell r="AJ64">
            <v>689.38800000000003</v>
          </cell>
          <cell r="AK64">
            <v>703.61199999999997</v>
          </cell>
          <cell r="AL64">
            <v>721.89200000000005</v>
          </cell>
          <cell r="AM64">
            <v>741.20699999999999</v>
          </cell>
          <cell r="AN64">
            <v>783.93499999999995</v>
          </cell>
          <cell r="AO64">
            <v>783.93499999999995</v>
          </cell>
          <cell r="AP64">
            <v>786.98548110977299</v>
          </cell>
          <cell r="AQ64">
            <v>813.14228998648696</v>
          </cell>
          <cell r="AR64">
            <v>831.49061205222495</v>
          </cell>
          <cell r="AS64">
            <v>866.56694449028896</v>
          </cell>
          <cell r="AT64">
            <v>866.56694449028896</v>
          </cell>
          <cell r="AU64">
            <v>875.63168004706097</v>
          </cell>
          <cell r="AV64">
            <v>908.42599676417296</v>
          </cell>
          <cell r="AW64">
            <v>935.18382509048695</v>
          </cell>
          <cell r="AX64">
            <v>975.91176652961701</v>
          </cell>
          <cell r="AY64">
            <v>975.91176652961701</v>
          </cell>
          <cell r="AZ64">
            <v>987.60770208150802</v>
          </cell>
          <cell r="BA64">
            <v>1028.93449657671</v>
          </cell>
          <cell r="BB64">
            <v>1069.18863822816</v>
          </cell>
          <cell r="BC64">
            <v>1116.5207156797001</v>
          </cell>
          <cell r="BD64">
            <v>1116.5207156797001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K66">
            <v>-25.145</v>
          </cell>
          <cell r="P66">
            <v>18.152000000000001</v>
          </cell>
          <cell r="R66">
            <v>158.774</v>
          </cell>
          <cell r="S66">
            <v>187.05099999999999</v>
          </cell>
          <cell r="T66">
            <v>183.96199999999999</v>
          </cell>
          <cell r="U66">
            <v>183.96199999999999</v>
          </cell>
          <cell r="V66">
            <v>193.619</v>
          </cell>
          <cell r="W66">
            <v>207.036</v>
          </cell>
          <cell r="X66">
            <v>209.47399999999999</v>
          </cell>
          <cell r="Y66">
            <v>221.83199999999999</v>
          </cell>
          <cell r="Z66">
            <v>221.83199999999999</v>
          </cell>
          <cell r="AA66">
            <v>617.35599999999999</v>
          </cell>
          <cell r="AB66">
            <v>628.88900000000001</v>
          </cell>
          <cell r="AC66">
            <v>634.995</v>
          </cell>
          <cell r="AD66">
            <v>650.68600000000004</v>
          </cell>
          <cell r="AE66">
            <v>650.68600000000004</v>
          </cell>
          <cell r="AF66">
            <v>651.31299999999999</v>
          </cell>
          <cell r="AG66">
            <v>659.07100000000003</v>
          </cell>
          <cell r="AH66">
            <v>661.34699999999998</v>
          </cell>
          <cell r="AI66">
            <v>689.38800000000003</v>
          </cell>
          <cell r="AJ66">
            <v>689.38800000000003</v>
          </cell>
          <cell r="AK66">
            <v>703.61199999999997</v>
          </cell>
          <cell r="AL66">
            <v>721.89200000000005</v>
          </cell>
          <cell r="AM66">
            <v>741.20699999999999</v>
          </cell>
          <cell r="AN66">
            <v>783.93499999999995</v>
          </cell>
          <cell r="AO66">
            <v>783.93499999999995</v>
          </cell>
          <cell r="AP66">
            <v>786.98548110977299</v>
          </cell>
          <cell r="AQ66">
            <v>813.14228998648696</v>
          </cell>
          <cell r="AR66">
            <v>831.49061205222495</v>
          </cell>
          <cell r="AS66">
            <v>866.56694449028896</v>
          </cell>
          <cell r="AT66">
            <v>866.56694449028896</v>
          </cell>
          <cell r="AU66">
            <v>875.63168004706097</v>
          </cell>
          <cell r="AV66">
            <v>908.42599676417296</v>
          </cell>
          <cell r="AW66">
            <v>935.18382509048695</v>
          </cell>
          <cell r="AX66">
            <v>975.91176652961701</v>
          </cell>
          <cell r="AY66">
            <v>975.91176652961701</v>
          </cell>
          <cell r="AZ66">
            <v>987.60770208150802</v>
          </cell>
          <cell r="BA66">
            <v>1028.93449657671</v>
          </cell>
          <cell r="BB66">
            <v>1069.18863822816</v>
          </cell>
          <cell r="BC66">
            <v>1116.5207156797001</v>
          </cell>
          <cell r="BD66">
            <v>1116.5207156797001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K67">
            <v>60.055</v>
          </cell>
          <cell r="P67">
            <v>126.54</v>
          </cell>
          <cell r="R67">
            <v>244.852</v>
          </cell>
          <cell r="S67">
            <v>276.07100000000003</v>
          </cell>
          <cell r="T67">
            <v>284.24700000000001</v>
          </cell>
          <cell r="U67">
            <v>284.24700000000001</v>
          </cell>
          <cell r="V67">
            <v>267.74099999999999</v>
          </cell>
          <cell r="W67">
            <v>288.68799999999999</v>
          </cell>
          <cell r="X67">
            <v>299.16500000000002</v>
          </cell>
          <cell r="Y67">
            <v>305.673</v>
          </cell>
          <cell r="Z67">
            <v>305.673</v>
          </cell>
          <cell r="AA67">
            <v>693.048</v>
          </cell>
          <cell r="AB67">
            <v>716.29100000000005</v>
          </cell>
          <cell r="AC67">
            <v>733.70799999999997</v>
          </cell>
          <cell r="AD67">
            <v>757.22699999999998</v>
          </cell>
          <cell r="AE67">
            <v>757.22699999999998</v>
          </cell>
          <cell r="AF67">
            <v>731.78200000000004</v>
          </cell>
          <cell r="AG67">
            <v>749.02</v>
          </cell>
          <cell r="AH67">
            <v>770.9</v>
          </cell>
          <cell r="AI67">
            <v>799.947</v>
          </cell>
          <cell r="AJ67">
            <v>799.947</v>
          </cell>
          <cell r="AK67">
            <v>786.93200000000002</v>
          </cell>
          <cell r="AL67">
            <v>824.27700000000004</v>
          </cell>
          <cell r="AM67">
            <v>858.42100000000005</v>
          </cell>
          <cell r="AN67">
            <v>916.178</v>
          </cell>
          <cell r="AO67">
            <v>916.178</v>
          </cell>
          <cell r="AP67">
            <v>894.18569430889602</v>
          </cell>
          <cell r="AQ67">
            <v>944.17072047262695</v>
          </cell>
          <cell r="AR67">
            <v>967.69615777259003</v>
          </cell>
          <cell r="AS67">
            <v>1021.30370370036</v>
          </cell>
          <cell r="AT67">
            <v>1021.30370370036</v>
          </cell>
          <cell r="AU67">
            <v>998.80754199921796</v>
          </cell>
          <cell r="AV67">
            <v>1058.0124730779401</v>
          </cell>
          <cell r="AW67">
            <v>1099.1776791254499</v>
          </cell>
          <cell r="AX67">
            <v>1151.6476119931101</v>
          </cell>
          <cell r="AY67">
            <v>1151.6476119931101</v>
          </cell>
          <cell r="AZ67">
            <v>1136.2195510633701</v>
          </cell>
          <cell r="BA67">
            <v>1209.2869871621299</v>
          </cell>
          <cell r="BB67">
            <v>1270.7814705149201</v>
          </cell>
          <cell r="BC67">
            <v>1323.17178104446</v>
          </cell>
          <cell r="BD67">
            <v>1323.17178104446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K69">
            <v>-37.411000000000001</v>
          </cell>
          <cell r="P69">
            <v>-59.625</v>
          </cell>
          <cell r="R69">
            <v>-169.63300000000001</v>
          </cell>
          <cell r="S69">
            <v>-201.85</v>
          </cell>
          <cell r="T69">
            <v>-205.71799999999999</v>
          </cell>
          <cell r="U69">
            <v>-205.71799999999999</v>
          </cell>
          <cell r="V69">
            <v>-185.47200000000001</v>
          </cell>
          <cell r="W69">
            <v>-203.24299999999999</v>
          </cell>
          <cell r="X69">
            <v>-203.59200000000001</v>
          </cell>
          <cell r="Y69">
            <v>-207.739</v>
          </cell>
          <cell r="Z69">
            <v>-207.739</v>
          </cell>
          <cell r="AA69">
            <v>-576.89800000000002</v>
          </cell>
          <cell r="AB69">
            <v>-588.39499999999998</v>
          </cell>
          <cell r="AC69">
            <v>-600.149</v>
          </cell>
          <cell r="AD69">
            <v>-647.78099999999995</v>
          </cell>
          <cell r="AE69">
            <v>-647.78099999999995</v>
          </cell>
          <cell r="AF69">
            <v>-631.00400000000002</v>
          </cell>
          <cell r="AG69">
            <v>-627.16399999999999</v>
          </cell>
          <cell r="AH69">
            <v>-643.81700000000001</v>
          </cell>
          <cell r="AI69">
            <v>-677.75199999999995</v>
          </cell>
          <cell r="AJ69">
            <v>-677.75199999999995</v>
          </cell>
          <cell r="AK69">
            <v>-663.649</v>
          </cell>
          <cell r="AL69">
            <v>-700.76400000000001</v>
          </cell>
          <cell r="AM69">
            <v>-680.84699999999998</v>
          </cell>
          <cell r="AN69">
            <v>-735.80200000000002</v>
          </cell>
          <cell r="AO69">
            <v>-735.80200000000002</v>
          </cell>
          <cell r="AP69">
            <v>-718.87619382253399</v>
          </cell>
          <cell r="AQ69">
            <v>-738.80368475625301</v>
          </cell>
          <cell r="AR69">
            <v>-772.00761805611705</v>
          </cell>
          <cell r="AS69">
            <v>-826.20809638485298</v>
          </cell>
          <cell r="AT69">
            <v>-826.20809638485298</v>
          </cell>
          <cell r="AU69">
            <v>-814.78022636458502</v>
          </cell>
          <cell r="AV69">
            <v>-836.31592931599096</v>
          </cell>
          <cell r="AW69">
            <v>-881.00123418300598</v>
          </cell>
          <cell r="AX69">
            <v>-948.25735756751703</v>
          </cell>
          <cell r="AY69">
            <v>-948.25735756751703</v>
          </cell>
          <cell r="AZ69">
            <v>-942.29791343628699</v>
          </cell>
          <cell r="BA69">
            <v>-966.47099546141806</v>
          </cell>
          <cell r="BB69">
            <v>-1020.92266347416</v>
          </cell>
          <cell r="BC69">
            <v>-1106.6692540121701</v>
          </cell>
          <cell r="BD69">
            <v>-1106.6692540121701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  <cell r="P71">
            <v>28.117000000000001</v>
          </cell>
          <cell r="R71">
            <v>24.276</v>
          </cell>
          <cell r="S71">
            <v>22.5</v>
          </cell>
          <cell r="T71">
            <v>22.754999999999999</v>
          </cell>
          <cell r="U71">
            <v>22.754999999999999</v>
          </cell>
          <cell r="V71">
            <v>23.672000000000001</v>
          </cell>
          <cell r="W71">
            <v>24.742999999999999</v>
          </cell>
          <cell r="X71">
            <v>27.512</v>
          </cell>
          <cell r="Y71">
            <v>17.390999999999998</v>
          </cell>
          <cell r="Z71">
            <v>17.390999999999998</v>
          </cell>
          <cell r="AA71">
            <v>31.420999999999999</v>
          </cell>
          <cell r="AB71">
            <v>33.729999999999997</v>
          </cell>
          <cell r="AC71">
            <v>34.703000000000003</v>
          </cell>
          <cell r="AD71">
            <v>20.111999999999998</v>
          </cell>
          <cell r="AE71">
            <v>20.111999999999998</v>
          </cell>
          <cell r="AF71">
            <v>21.061</v>
          </cell>
          <cell r="AG71">
            <v>23.56</v>
          </cell>
          <cell r="AH71">
            <v>27.951000000000001</v>
          </cell>
          <cell r="AI71">
            <v>19.741</v>
          </cell>
          <cell r="AJ71">
            <v>19.741</v>
          </cell>
          <cell r="AK71">
            <v>26.626999999999999</v>
          </cell>
          <cell r="AL71">
            <v>21.43</v>
          </cell>
          <cell r="AM71">
            <v>32.231000000000002</v>
          </cell>
          <cell r="AN71">
            <v>31.364000000000001</v>
          </cell>
          <cell r="AO71">
            <v>31.364000000000001</v>
          </cell>
          <cell r="AP71">
            <v>31.388328165855999</v>
          </cell>
          <cell r="AQ71">
            <v>31.253453857437002</v>
          </cell>
          <cell r="AR71">
            <v>31.176166600001999</v>
          </cell>
          <cell r="AS71">
            <v>30.978264493434001</v>
          </cell>
          <cell r="AT71">
            <v>30.978264493434001</v>
          </cell>
          <cell r="AU71">
            <v>30.959701682757</v>
          </cell>
          <cell r="AV71">
            <v>30.788771287829999</v>
          </cell>
          <cell r="AW71">
            <v>30.663488526807001</v>
          </cell>
          <cell r="AX71">
            <v>30.436808575273002</v>
          </cell>
          <cell r="AY71">
            <v>30.436808575273002</v>
          </cell>
          <cell r="AZ71">
            <v>30.405087040533001</v>
          </cell>
          <cell r="BA71">
            <v>30.184751781648</v>
          </cell>
          <cell r="BB71">
            <v>29.981988736617001</v>
          </cell>
          <cell r="BC71">
            <v>29.71627676988</v>
          </cell>
          <cell r="BD71">
            <v>29.71627676988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  <cell r="W74">
            <v>-101.77800000000001</v>
          </cell>
          <cell r="X74">
            <v>-113.062</v>
          </cell>
          <cell r="Y74">
            <v>-127.97199999999999</v>
          </cell>
          <cell r="Z74">
            <v>-127.97199999999999</v>
          </cell>
          <cell r="AA74">
            <v>-139.75299999999999</v>
          </cell>
          <cell r="AB74">
            <v>-370.76600000000002</v>
          </cell>
          <cell r="AC74">
            <v>-440.81299999999999</v>
          </cell>
          <cell r="AD74">
            <v>-499.68</v>
          </cell>
          <cell r="AE74">
            <v>-499.68</v>
          </cell>
          <cell r="AF74">
            <v>-509.49400000000003</v>
          </cell>
          <cell r="AG74">
            <v>-501.94</v>
          </cell>
          <cell r="AH74">
            <v>-486.875</v>
          </cell>
          <cell r="AI74">
            <v>-465.39</v>
          </cell>
          <cell r="AJ74">
            <v>-465.39</v>
          </cell>
          <cell r="AK74">
            <v>-470.91800000000001</v>
          </cell>
          <cell r="AL74">
            <v>-483.84199999999998</v>
          </cell>
          <cell r="AM74">
            <v>-476.24200000000002</v>
          </cell>
          <cell r="AN74">
            <v>-512.22</v>
          </cell>
          <cell r="AO74">
            <v>-512.22</v>
          </cell>
          <cell r="AP74">
            <v>-512.22</v>
          </cell>
          <cell r="AQ74">
            <v>-512.22</v>
          </cell>
          <cell r="AR74">
            <v>-512.22</v>
          </cell>
          <cell r="AS74">
            <v>-512.22</v>
          </cell>
          <cell r="AT74">
            <v>-512.22</v>
          </cell>
          <cell r="AU74">
            <v>-512.22</v>
          </cell>
          <cell r="AV74">
            <v>-512.22</v>
          </cell>
          <cell r="AW74">
            <v>-512.22</v>
          </cell>
          <cell r="AX74">
            <v>-512.22</v>
          </cell>
          <cell r="AY74">
            <v>-512.22</v>
          </cell>
          <cell r="AZ74">
            <v>-512.22</v>
          </cell>
          <cell r="BA74">
            <v>-512.22</v>
          </cell>
          <cell r="BB74">
            <v>-512.22</v>
          </cell>
          <cell r="BC74">
            <v>-512.22</v>
          </cell>
          <cell r="BD74">
            <v>-512.22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1.306</v>
          </cell>
          <cell r="K85">
            <v>1.3759999999999999</v>
          </cell>
          <cell r="L85">
            <v>0.24199999999999999</v>
          </cell>
          <cell r="M85">
            <v>0.379</v>
          </cell>
          <cell r="N85">
            <v>0.41299999999999998</v>
          </cell>
          <cell r="O85">
            <v>1.1919999999999999</v>
          </cell>
          <cell r="P85">
            <v>2.226</v>
          </cell>
          <cell r="Q85">
            <v>0.67900000000000005</v>
          </cell>
          <cell r="R85">
            <v>0.68500000000000005</v>
          </cell>
          <cell r="S85">
            <v>0.78400000000000003</v>
          </cell>
          <cell r="T85">
            <v>0.77</v>
          </cell>
          <cell r="U85">
            <v>2.9180000000000001</v>
          </cell>
          <cell r="V85">
            <v>1.1000000000000001</v>
          </cell>
          <cell r="W85">
            <v>0.94499999999999995</v>
          </cell>
          <cell r="X85">
            <v>1.137</v>
          </cell>
          <cell r="Y85">
            <v>1.639</v>
          </cell>
          <cell r="Z85">
            <v>4.8209999999999997</v>
          </cell>
          <cell r="AA85">
            <v>1.591</v>
          </cell>
          <cell r="AB85">
            <v>1.617</v>
          </cell>
          <cell r="AC85">
            <v>1.77</v>
          </cell>
          <cell r="AD85">
            <v>1.7729999999999999</v>
          </cell>
          <cell r="AE85">
            <v>6.7510000000000003</v>
          </cell>
          <cell r="AF85">
            <v>1.7729999999999999</v>
          </cell>
          <cell r="AG85">
            <v>1.8480000000000001</v>
          </cell>
          <cell r="AH85">
            <v>1.929</v>
          </cell>
          <cell r="AI85">
            <v>1.93</v>
          </cell>
          <cell r="AJ85">
            <v>7.48</v>
          </cell>
          <cell r="AK85">
            <v>1.7909999999999999</v>
          </cell>
          <cell r="AL85">
            <v>1.7509999999999999</v>
          </cell>
          <cell r="AM85">
            <v>2.2930000000000001</v>
          </cell>
          <cell r="AN85">
            <v>3.0070000000000001</v>
          </cell>
          <cell r="AO85">
            <v>8.8420000000000005</v>
          </cell>
          <cell r="AP85">
            <v>2.1355499999999998</v>
          </cell>
          <cell r="AQ85">
            <v>1.8955961437769999</v>
          </cell>
          <cell r="AR85">
            <v>1.642387821259</v>
          </cell>
          <cell r="AS85">
            <v>1.6449995196080001</v>
          </cell>
          <cell r="AT85">
            <v>7.3185334846450001</v>
          </cell>
          <cell r="AU85">
            <v>1.8260373278569999</v>
          </cell>
          <cell r="AV85">
            <v>2.0615031344879999</v>
          </cell>
          <cell r="AW85">
            <v>1.793807064116</v>
          </cell>
          <cell r="AX85">
            <v>1.8248148448679999</v>
          </cell>
          <cell r="AY85">
            <v>7.5061623713290002</v>
          </cell>
          <cell r="AZ85">
            <v>2.0173980298449998</v>
          </cell>
          <cell r="BA85">
            <v>2.2794839093310002</v>
          </cell>
          <cell r="BB85">
            <v>1.912655750471</v>
          </cell>
          <cell r="BC85">
            <v>1.992131598144</v>
          </cell>
          <cell r="BD85">
            <v>8.2016692877920008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18.945</v>
          </cell>
          <cell r="K86">
            <v>-10.288</v>
          </cell>
          <cell r="L86">
            <v>-16.254000000000001</v>
          </cell>
          <cell r="M86">
            <v>6.7539999999999996</v>
          </cell>
          <cell r="N86">
            <v>-1.8420000000000001</v>
          </cell>
          <cell r="O86">
            <v>22.681000000000001</v>
          </cell>
          <cell r="P86">
            <v>11.339</v>
          </cell>
          <cell r="Q86">
            <v>-38.707000000000001</v>
          </cell>
          <cell r="R86">
            <v>3.1269999999999998</v>
          </cell>
          <cell r="S86">
            <v>0.26900000000000002</v>
          </cell>
          <cell r="T86">
            <v>11.153</v>
          </cell>
          <cell r="U86">
            <v>-24.158000000000001</v>
          </cell>
          <cell r="V86">
            <v>-26.579000000000001</v>
          </cell>
          <cell r="W86">
            <v>3.6429999999999998</v>
          </cell>
          <cell r="X86">
            <v>0.98799999999999999</v>
          </cell>
          <cell r="Y86">
            <v>1.831</v>
          </cell>
          <cell r="Z86">
            <v>-20.117000000000001</v>
          </cell>
          <cell r="AA86">
            <v>-12.922000000000001</v>
          </cell>
          <cell r="AB86">
            <v>2.327</v>
          </cell>
          <cell r="AC86">
            <v>6.6379999999999999</v>
          </cell>
          <cell r="AD86">
            <v>21.634</v>
          </cell>
          <cell r="AE86">
            <v>17.677</v>
          </cell>
          <cell r="AF86">
            <v>-16.771000000000001</v>
          </cell>
          <cell r="AG86">
            <v>-8.673</v>
          </cell>
          <cell r="AH86">
            <v>18.553000000000001</v>
          </cell>
          <cell r="AI86">
            <v>0.23100000000000001</v>
          </cell>
          <cell r="AJ86">
            <v>-6.66</v>
          </cell>
          <cell r="AK86">
            <v>-19.713000000000001</v>
          </cell>
          <cell r="AL86">
            <v>12.634</v>
          </cell>
          <cell r="AM86">
            <v>8.7360000000000007</v>
          </cell>
          <cell r="AN86">
            <v>17.448</v>
          </cell>
          <cell r="AO86">
            <v>19.105</v>
          </cell>
          <cell r="AP86">
            <v>-18.865506204513999</v>
          </cell>
          <cell r="AQ86">
            <v>-7.26654259821</v>
          </cell>
          <cell r="AR86">
            <v>14.799217563484</v>
          </cell>
          <cell r="AS86">
            <v>19.292450055808001</v>
          </cell>
          <cell r="AT86">
            <v>7.9596188165679997</v>
          </cell>
          <cell r="AU86">
            <v>-18.766977227485999</v>
          </cell>
          <cell r="AV86">
            <v>-12.349481236508</v>
          </cell>
          <cell r="AW86">
            <v>18.050256025698001</v>
          </cell>
          <cell r="AX86">
            <v>26.646672344867</v>
          </cell>
          <cell r="AY86">
            <v>13.580469906571</v>
          </cell>
          <cell r="AZ86">
            <v>-15.745724332781</v>
          </cell>
          <cell r="BA86">
            <v>-18.320315803410001</v>
          </cell>
          <cell r="BB86">
            <v>14.657062046865001</v>
          </cell>
          <cell r="BC86">
            <v>38.578055441396998</v>
          </cell>
          <cell r="BD86">
            <v>19.169077352071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2.0939999999999999</v>
          </cell>
          <cell r="K87">
            <v>2.927</v>
          </cell>
          <cell r="L87">
            <v>1.0229999999999999</v>
          </cell>
          <cell r="M87">
            <v>1.46</v>
          </cell>
          <cell r="N87">
            <v>-20.960999999999999</v>
          </cell>
          <cell r="O87">
            <v>-2.9590000000000001</v>
          </cell>
          <cell r="P87">
            <v>-21.437000000000001</v>
          </cell>
          <cell r="Q87">
            <v>6.1310000000000002</v>
          </cell>
          <cell r="R87">
            <v>7.3140000000000001</v>
          </cell>
          <cell r="S87">
            <v>6.05</v>
          </cell>
          <cell r="T87">
            <v>3.6389999999999998</v>
          </cell>
          <cell r="U87">
            <v>23.134</v>
          </cell>
          <cell r="V87">
            <v>8.7530000000000001</v>
          </cell>
          <cell r="W87">
            <v>9.2989999999999995</v>
          </cell>
          <cell r="X87">
            <v>5.548</v>
          </cell>
          <cell r="Y87">
            <v>7.1310000000000002</v>
          </cell>
          <cell r="Z87">
            <v>30.731000000000002</v>
          </cell>
          <cell r="AA87">
            <v>3.2029999999999998</v>
          </cell>
          <cell r="AB87">
            <v>13.036</v>
          </cell>
          <cell r="AC87">
            <v>13.829000000000001</v>
          </cell>
          <cell r="AD87">
            <v>6.274</v>
          </cell>
          <cell r="AE87">
            <v>36.341999999999999</v>
          </cell>
          <cell r="AF87">
            <v>12.446999999999999</v>
          </cell>
          <cell r="AG87">
            <v>12.464</v>
          </cell>
          <cell r="AH87">
            <v>9.1020000000000003</v>
          </cell>
          <cell r="AI87">
            <v>18.959</v>
          </cell>
          <cell r="AJ87">
            <v>52.972000000000001</v>
          </cell>
          <cell r="AK87">
            <v>8.6620000000000008</v>
          </cell>
          <cell r="AL87">
            <v>22.622</v>
          </cell>
          <cell r="AM87">
            <v>12.986000000000001</v>
          </cell>
          <cell r="AN87">
            <v>12.707000000000001</v>
          </cell>
          <cell r="AO87">
            <v>56.976999999999997</v>
          </cell>
          <cell r="AP87">
            <v>16.712262743235001</v>
          </cell>
          <cell r="AQ87">
            <v>20.328393357856001</v>
          </cell>
          <cell r="AR87">
            <v>20.638375543900999</v>
          </cell>
          <cell r="AS87">
            <v>12.896773905799</v>
          </cell>
          <cell r="AT87">
            <v>70.575805550791003</v>
          </cell>
          <cell r="AU87">
            <v>18.733972810676999</v>
          </cell>
          <cell r="AV87">
            <v>23.499425853611001</v>
          </cell>
          <cell r="AW87">
            <v>25.366384448257001</v>
          </cell>
          <cell r="AX87">
            <v>13.928094261229999</v>
          </cell>
          <cell r="AY87">
            <v>81.527877373775993</v>
          </cell>
          <cell r="AZ87">
            <v>20.783921534739999</v>
          </cell>
          <cell r="BA87">
            <v>27.465293458809001</v>
          </cell>
          <cell r="BB87">
            <v>32.033736542907</v>
          </cell>
          <cell r="BC87">
            <v>15.554485251337001</v>
          </cell>
          <cell r="BD87">
            <v>95.837436787792996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11.379</v>
          </cell>
          <cell r="K88">
            <v>9.5340000000000007</v>
          </cell>
          <cell r="L88">
            <v>-13.099</v>
          </cell>
          <cell r="M88">
            <v>14.029</v>
          </cell>
          <cell r="N88">
            <v>7.01</v>
          </cell>
          <cell r="O88">
            <v>19.745999999999999</v>
          </cell>
          <cell r="P88">
            <v>27.686</v>
          </cell>
          <cell r="Q88">
            <v>-27.085000000000001</v>
          </cell>
          <cell r="R88">
            <v>14.817</v>
          </cell>
          <cell r="S88">
            <v>10.252000000000001</v>
          </cell>
          <cell r="T88">
            <v>19.11</v>
          </cell>
          <cell r="U88">
            <v>17.094000000000001</v>
          </cell>
          <cell r="V88">
            <v>-16.279</v>
          </cell>
          <cell r="W88">
            <v>19.388000000000002</v>
          </cell>
          <cell r="X88">
            <v>5.0030000000000001</v>
          </cell>
          <cell r="Y88">
            <v>24.434999999999999</v>
          </cell>
          <cell r="Z88">
            <v>32.546999999999997</v>
          </cell>
          <cell r="AA88">
            <v>-14.583</v>
          </cell>
          <cell r="AB88">
            <v>20.312000000000001</v>
          </cell>
          <cell r="AC88">
            <v>20.324000000000002</v>
          </cell>
          <cell r="AD88">
            <v>49.438000000000002</v>
          </cell>
          <cell r="AE88">
            <v>75.491</v>
          </cell>
          <cell r="AF88">
            <v>-5.548</v>
          </cell>
          <cell r="AG88">
            <v>9.6150000000000002</v>
          </cell>
          <cell r="AH88">
            <v>26.597000000000001</v>
          </cell>
          <cell r="AI88">
            <v>33.012999999999998</v>
          </cell>
          <cell r="AJ88">
            <v>63.677</v>
          </cell>
          <cell r="AK88">
            <v>-10.89</v>
          </cell>
          <cell r="AL88">
            <v>37.92</v>
          </cell>
          <cell r="AM88">
            <v>23.611000000000001</v>
          </cell>
          <cell r="AN88">
            <v>49.259</v>
          </cell>
          <cell r="AO88">
            <v>99.9</v>
          </cell>
          <cell r="AP88">
            <v>-14.027803260596</v>
          </cell>
          <cell r="AQ88">
            <v>20.611736730701001</v>
          </cell>
          <cell r="AR88">
            <v>34.659526947445997</v>
          </cell>
          <cell r="AS88">
            <v>47.745769587227002</v>
          </cell>
          <cell r="AT88">
            <v>88.989230004777994</v>
          </cell>
          <cell r="AU88">
            <v>-8.0466860776339999</v>
          </cell>
          <cell r="AV88">
            <v>22.441627641749001</v>
          </cell>
          <cell r="AW88">
            <v>46.472213554047002</v>
          </cell>
          <cell r="AX88">
            <v>60.291832373935001</v>
          </cell>
          <cell r="AY88">
            <v>121.15898749209801</v>
          </cell>
          <cell r="AZ88">
            <v>-2.210287398123</v>
          </cell>
          <cell r="BA88">
            <v>25.231096262026998</v>
          </cell>
          <cell r="BB88">
            <v>56.705097508995998</v>
          </cell>
          <cell r="BC88">
            <v>77.975460934751993</v>
          </cell>
          <cell r="BD88">
            <v>157.70136730765199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-1.169</v>
          </cell>
          <cell r="K89">
            <v>-2.238</v>
          </cell>
          <cell r="L89">
            <v>-0.58699999999999997</v>
          </cell>
          <cell r="M89">
            <v>-0.92500000000000004</v>
          </cell>
          <cell r="N89">
            <v>-0.71599999999999997</v>
          </cell>
          <cell r="O89">
            <v>-0.54800000000000004</v>
          </cell>
          <cell r="P89">
            <v>-2.7759999999999998</v>
          </cell>
          <cell r="Q89">
            <v>-0.49</v>
          </cell>
          <cell r="R89">
            <v>-0.51</v>
          </cell>
          <cell r="S89">
            <v>-1.1180000000000001</v>
          </cell>
          <cell r="T89">
            <v>-3.5009999999999999</v>
          </cell>
          <cell r="U89">
            <v>-5.6189999999999998</v>
          </cell>
          <cell r="V89">
            <v>-4.8099999999999996</v>
          </cell>
          <cell r="W89">
            <v>-1.046</v>
          </cell>
          <cell r="X89">
            <v>-1.2050000000000001</v>
          </cell>
          <cell r="Y89">
            <v>-2.1669999999999998</v>
          </cell>
          <cell r="Z89">
            <v>-9.2279999999999998</v>
          </cell>
          <cell r="AA89">
            <v>-1.206</v>
          </cell>
          <cell r="AB89">
            <v>-1.375</v>
          </cell>
          <cell r="AC89">
            <v>-1.0880000000000001</v>
          </cell>
          <cell r="AD89">
            <v>-1.3240000000000001</v>
          </cell>
          <cell r="AE89">
            <v>-4.9930000000000003</v>
          </cell>
          <cell r="AF89">
            <v>-1.2490000000000001</v>
          </cell>
          <cell r="AG89">
            <v>-2.4020000000000001</v>
          </cell>
          <cell r="AH89">
            <v>-1.425</v>
          </cell>
          <cell r="AI89">
            <v>-1.2250000000000001</v>
          </cell>
          <cell r="AJ89">
            <v>-6.3010000000000002</v>
          </cell>
          <cell r="AK89">
            <v>-3.016</v>
          </cell>
          <cell r="AL89">
            <v>-0.85099999999999998</v>
          </cell>
          <cell r="AM89">
            <v>-1.3759999999999999</v>
          </cell>
          <cell r="AN89">
            <v>-1.8680000000000001</v>
          </cell>
          <cell r="AO89">
            <v>-7.1109999999999998</v>
          </cell>
          <cell r="AP89">
            <v>-3.2220029168690001</v>
          </cell>
          <cell r="AQ89">
            <v>-0.993245796982</v>
          </cell>
          <cell r="AR89">
            <v>-1.663281408052</v>
          </cell>
          <cell r="AS89">
            <v>-2.0112057913119998</v>
          </cell>
          <cell r="AT89">
            <v>-7.8897359132149996</v>
          </cell>
          <cell r="AU89">
            <v>-3.5702284880890001</v>
          </cell>
          <cell r="AV89">
            <v>-1.141566058612</v>
          </cell>
          <cell r="AW89">
            <v>-2.0418693101360001</v>
          </cell>
          <cell r="AX89">
            <v>-2.1699851958890002</v>
          </cell>
          <cell r="AY89">
            <v>-8.9236490527260006</v>
          </cell>
          <cell r="AZ89">
            <v>-3.9587749149250002</v>
          </cell>
          <cell r="BA89">
            <v>-1.3332158348759999</v>
          </cell>
          <cell r="BB89">
            <v>-2.5749544810840002</v>
          </cell>
          <cell r="BC89">
            <v>-2.4213859198029999</v>
          </cell>
          <cell r="BD89">
            <v>-10.288331150687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Y90">
            <v>-14.749000000000001</v>
          </cell>
          <cell r="Z90">
            <v>-14.749000000000001</v>
          </cell>
          <cell r="AA90">
            <v>-9.5000000000000001E-2</v>
          </cell>
          <cell r="AC90">
            <v>-6.2E-2</v>
          </cell>
          <cell r="AE90">
            <v>-0.157</v>
          </cell>
          <cell r="AM90">
            <v>-39.53</v>
          </cell>
          <cell r="AO90">
            <v>-39.53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0.14899999999999999</v>
          </cell>
          <cell r="K92">
            <v>1.198</v>
          </cell>
          <cell r="M92">
            <v>-1.605</v>
          </cell>
          <cell r="N92">
            <v>-3.9289999999999998</v>
          </cell>
          <cell r="P92">
            <v>-5.5339999999999998</v>
          </cell>
          <cell r="S92">
            <v>2.323</v>
          </cell>
          <cell r="U92">
            <v>2.323</v>
          </cell>
          <cell r="V92">
            <v>1.605</v>
          </cell>
          <cell r="W92">
            <v>-99.924999999999997</v>
          </cell>
          <cell r="X92">
            <v>-11.417</v>
          </cell>
          <cell r="Y92">
            <v>-15.199</v>
          </cell>
          <cell r="Z92">
            <v>-124.93600000000001</v>
          </cell>
          <cell r="AA92">
            <v>-12.055</v>
          </cell>
          <cell r="AB92">
            <v>-231.81800000000001</v>
          </cell>
          <cell r="AC92">
            <v>-71.085999999999999</v>
          </cell>
          <cell r="AD92">
            <v>-60.311</v>
          </cell>
          <cell r="AE92">
            <v>-375.27</v>
          </cell>
          <cell r="AF92">
            <v>-11.191000000000001</v>
          </cell>
          <cell r="AG92">
            <v>6.2450000000000001</v>
          </cell>
          <cell r="AH92">
            <v>13.87</v>
          </cell>
          <cell r="AI92">
            <v>20.446999999999999</v>
          </cell>
          <cell r="AJ92">
            <v>29.370999999999999</v>
          </cell>
          <cell r="AK92">
            <v>-6.4690000000000003</v>
          </cell>
          <cell r="AL92">
            <v>-14.013999999999999</v>
          </cell>
          <cell r="AM92">
            <v>2.306</v>
          </cell>
          <cell r="AN92">
            <v>-36.435000000000002</v>
          </cell>
          <cell r="AO92">
            <v>-54.612000000000002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-1.02</v>
          </cell>
          <cell r="K93">
            <v>-1.04</v>
          </cell>
          <cell r="L93">
            <v>-0.58699999999999997</v>
          </cell>
          <cell r="M93">
            <v>-2.5299999999999998</v>
          </cell>
          <cell r="N93">
            <v>-4.6449999999999996</v>
          </cell>
          <cell r="O93">
            <v>-0.54800000000000004</v>
          </cell>
          <cell r="P93">
            <v>-8.31</v>
          </cell>
          <cell r="Q93">
            <v>-0.49</v>
          </cell>
          <cell r="R93">
            <v>-0.51</v>
          </cell>
          <cell r="S93">
            <v>1.2050000000000001</v>
          </cell>
          <cell r="T93">
            <v>-3.5009999999999999</v>
          </cell>
          <cell r="U93">
            <v>-3.2959999999999998</v>
          </cell>
          <cell r="V93">
            <v>-3.2050000000000001</v>
          </cell>
          <cell r="W93">
            <v>-100.971</v>
          </cell>
          <cell r="X93">
            <v>-12.622</v>
          </cell>
          <cell r="Y93">
            <v>-32.115000000000002</v>
          </cell>
          <cell r="Z93">
            <v>-148.91300000000001</v>
          </cell>
          <cell r="AA93">
            <v>-13.356</v>
          </cell>
          <cell r="AB93">
            <v>-233.19300000000001</v>
          </cell>
          <cell r="AC93">
            <v>-72.236000000000004</v>
          </cell>
          <cell r="AD93">
            <v>-61.634999999999998</v>
          </cell>
          <cell r="AE93">
            <v>-380.42</v>
          </cell>
          <cell r="AF93">
            <v>-12.44</v>
          </cell>
          <cell r="AG93">
            <v>3.843</v>
          </cell>
          <cell r="AH93">
            <v>12.445</v>
          </cell>
          <cell r="AI93">
            <v>19.222000000000001</v>
          </cell>
          <cell r="AJ93">
            <v>23.07</v>
          </cell>
          <cell r="AK93">
            <v>-9.4849999999999994</v>
          </cell>
          <cell r="AL93">
            <v>-14.865</v>
          </cell>
          <cell r="AM93">
            <v>-38.6</v>
          </cell>
          <cell r="AN93">
            <v>-38.302999999999997</v>
          </cell>
          <cell r="AO93">
            <v>-101.253</v>
          </cell>
          <cell r="AP93">
            <v>-3.2220029168690001</v>
          </cell>
          <cell r="AQ93">
            <v>-0.993245796982</v>
          </cell>
          <cell r="AR93">
            <v>-1.663281408052</v>
          </cell>
          <cell r="AS93">
            <v>-2.0112057913119998</v>
          </cell>
          <cell r="AT93">
            <v>-7.8897359132149996</v>
          </cell>
          <cell r="AU93">
            <v>-3.5702284880890001</v>
          </cell>
          <cell r="AV93">
            <v>-1.141566058612</v>
          </cell>
          <cell r="AW93">
            <v>-2.0418693101360001</v>
          </cell>
          <cell r="AX93">
            <v>-2.1699851958890002</v>
          </cell>
          <cell r="AY93">
            <v>-8.9236490527260006</v>
          </cell>
          <cell r="AZ93">
            <v>-3.9587749149250002</v>
          </cell>
          <cell r="BA93">
            <v>-1.3332158348759999</v>
          </cell>
          <cell r="BB93">
            <v>-2.5749544810840002</v>
          </cell>
          <cell r="BC93">
            <v>-2.4213859198029999</v>
          </cell>
          <cell r="BD93">
            <v>-10.288331150687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F95">
            <v>6.6000000000000003E-2</v>
          </cell>
          <cell r="K95">
            <v>0.78500000000000003</v>
          </cell>
          <cell r="L95">
            <v>0.22700000000000001</v>
          </cell>
          <cell r="M95">
            <v>5.3999999999999999E-2</v>
          </cell>
          <cell r="N95">
            <v>0.36199999999999999</v>
          </cell>
          <cell r="O95">
            <v>0.28799999999999998</v>
          </cell>
          <cell r="P95">
            <v>0.93100000000000005</v>
          </cell>
          <cell r="Q95">
            <v>-0.57099999999999995</v>
          </cell>
          <cell r="R95">
            <v>124.425</v>
          </cell>
          <cell r="S95">
            <v>20.626000000000001</v>
          </cell>
          <cell r="T95">
            <v>-11.473000000000001</v>
          </cell>
          <cell r="U95">
            <v>133.00700000000001</v>
          </cell>
          <cell r="V95">
            <v>-0.88700000000000001</v>
          </cell>
          <cell r="W95">
            <v>-2.4929999999999999</v>
          </cell>
          <cell r="X95">
            <v>-3.028</v>
          </cell>
          <cell r="Y95">
            <v>-2.2130000000000001</v>
          </cell>
          <cell r="Z95">
            <v>-8.6210000000000004</v>
          </cell>
          <cell r="AA95">
            <v>384.73500000000001</v>
          </cell>
          <cell r="AB95">
            <v>-5.9619999999999997</v>
          </cell>
          <cell r="AC95">
            <v>-7.0339999999999998</v>
          </cell>
          <cell r="AD95">
            <v>0.82499999999999996</v>
          </cell>
          <cell r="AE95">
            <v>372.56400000000002</v>
          </cell>
          <cell r="AF95">
            <v>-7.125</v>
          </cell>
          <cell r="AG95">
            <v>-6.8639999999999999</v>
          </cell>
          <cell r="AH95">
            <v>-7.6180000000000003</v>
          </cell>
          <cell r="AI95">
            <v>4.2560000000000002</v>
          </cell>
          <cell r="AJ95">
            <v>-17.350999999999999</v>
          </cell>
          <cell r="AK95">
            <v>1.0640000000000001</v>
          </cell>
          <cell r="AL95">
            <v>2.0030000000000001</v>
          </cell>
          <cell r="AM95">
            <v>1.4319999999999999</v>
          </cell>
          <cell r="AN95">
            <v>8.9550000000000001</v>
          </cell>
          <cell r="AO95">
            <v>13.454000000000001</v>
          </cell>
          <cell r="AP95">
            <v>0.32400000000000001</v>
          </cell>
          <cell r="AQ95">
            <v>0.309</v>
          </cell>
          <cell r="AR95">
            <v>0.207687760469</v>
          </cell>
          <cell r="AS95">
            <v>8.4659145328209995</v>
          </cell>
          <cell r="AT95">
            <v>9.3066022932900001</v>
          </cell>
          <cell r="AU95">
            <v>0.18904454545499999</v>
          </cell>
          <cell r="AV95">
            <v>0.23564136827000001</v>
          </cell>
          <cell r="AW95">
            <v>0.25496062310299999</v>
          </cell>
          <cell r="AX95">
            <v>9.1342762064639995</v>
          </cell>
          <cell r="AY95">
            <v>9.8139227432920002</v>
          </cell>
          <cell r="AZ95">
            <v>0.20961818181799999</v>
          </cell>
          <cell r="BA95">
            <v>0.27520159797900001</v>
          </cell>
          <cell r="BB95">
            <v>0.32152498482699998</v>
          </cell>
          <cell r="BC95">
            <v>10.192515523067</v>
          </cell>
          <cell r="BD95">
            <v>10.998860287691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-0.53900000000000003</v>
          </cell>
          <cell r="K97">
            <v>0.54700000000000004</v>
          </cell>
          <cell r="L97">
            <v>0.77</v>
          </cell>
          <cell r="M97">
            <v>0.11899999999999999</v>
          </cell>
          <cell r="N97">
            <v>1</v>
          </cell>
          <cell r="O97">
            <v>1.7999999999999999E-2</v>
          </cell>
          <cell r="P97">
            <v>1.907</v>
          </cell>
          <cell r="Q97">
            <v>-0.308</v>
          </cell>
          <cell r="R97">
            <v>-0.27</v>
          </cell>
          <cell r="S97">
            <v>0.13400000000000001</v>
          </cell>
          <cell r="T97">
            <v>-0.26800000000000002</v>
          </cell>
          <cell r="U97">
            <v>-0.71199999999999997</v>
          </cell>
          <cell r="V97">
            <v>0.125</v>
          </cell>
          <cell r="W97">
            <v>6.9000000000000006E-2</v>
          </cell>
          <cell r="X97">
            <v>-0.28799999999999998</v>
          </cell>
          <cell r="Y97">
            <v>-0.87</v>
          </cell>
          <cell r="Z97">
            <v>-0.96399999999999997</v>
          </cell>
          <cell r="AA97">
            <v>0.58199999999999996</v>
          </cell>
          <cell r="AB97">
            <v>-0.67300000000000004</v>
          </cell>
          <cell r="AC97">
            <v>0.65300000000000002</v>
          </cell>
          <cell r="AD97">
            <v>0.13700000000000001</v>
          </cell>
          <cell r="AE97">
            <v>0.69899999999999995</v>
          </cell>
          <cell r="AF97">
            <v>-1.478</v>
          </cell>
          <cell r="AG97">
            <v>-2.88</v>
          </cell>
          <cell r="AH97">
            <v>0.29399999999999998</v>
          </cell>
          <cell r="AI97">
            <v>-1.071</v>
          </cell>
          <cell r="AJ97">
            <v>-5.1349999999999998</v>
          </cell>
          <cell r="AK97">
            <v>-0.32</v>
          </cell>
          <cell r="AL97">
            <v>-0.86699999999999999</v>
          </cell>
          <cell r="AM97">
            <v>1.24</v>
          </cell>
          <cell r="AN97">
            <v>-0.93400000000000005</v>
          </cell>
          <cell r="AO97">
            <v>-0.88100000000000001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-0.47299999999999998</v>
          </cell>
          <cell r="K98">
            <v>1.3320000000000001</v>
          </cell>
          <cell r="L98">
            <v>0.997</v>
          </cell>
          <cell r="M98">
            <v>0.17299999999999999</v>
          </cell>
          <cell r="N98">
            <v>1.3620000000000001</v>
          </cell>
          <cell r="O98">
            <v>0.30599999999999999</v>
          </cell>
          <cell r="P98">
            <v>2.8380000000000001</v>
          </cell>
          <cell r="Q98">
            <v>-0.879</v>
          </cell>
          <cell r="R98">
            <v>124.155</v>
          </cell>
          <cell r="S98">
            <v>20.76</v>
          </cell>
          <cell r="T98">
            <v>-11.741</v>
          </cell>
          <cell r="U98">
            <v>132.29499999999999</v>
          </cell>
          <cell r="V98">
            <v>-0.76200000000000001</v>
          </cell>
          <cell r="W98">
            <v>-2.4239999999999999</v>
          </cell>
          <cell r="X98">
            <v>-3.3159999999999998</v>
          </cell>
          <cell r="Y98">
            <v>-3.0830000000000002</v>
          </cell>
          <cell r="Z98">
            <v>-9.5850000000000009</v>
          </cell>
          <cell r="AA98">
            <v>385.31700000000001</v>
          </cell>
          <cell r="AB98">
            <v>-6.6349999999999998</v>
          </cell>
          <cell r="AC98">
            <v>-6.3810000000000002</v>
          </cell>
          <cell r="AD98">
            <v>0.96199999999999997</v>
          </cell>
          <cell r="AE98">
            <v>373.26299999999998</v>
          </cell>
          <cell r="AF98">
            <v>-8.6029999999999998</v>
          </cell>
          <cell r="AG98">
            <v>-9.7439999999999998</v>
          </cell>
          <cell r="AH98">
            <v>-7.3239999999999998</v>
          </cell>
          <cell r="AI98">
            <v>3.1850000000000001</v>
          </cell>
          <cell r="AJ98">
            <v>-22.486000000000001</v>
          </cell>
          <cell r="AK98">
            <v>0.74399999999999999</v>
          </cell>
          <cell r="AL98">
            <v>1.1359999999999999</v>
          </cell>
          <cell r="AM98">
            <v>2.6720000000000002</v>
          </cell>
          <cell r="AN98">
            <v>8.0210000000000008</v>
          </cell>
          <cell r="AO98">
            <v>12.573</v>
          </cell>
          <cell r="AP98">
            <v>0.32400000000000001</v>
          </cell>
          <cell r="AQ98">
            <v>0.309</v>
          </cell>
          <cell r="AR98">
            <v>0.207687760469</v>
          </cell>
          <cell r="AS98">
            <v>8.4659145328209995</v>
          </cell>
          <cell r="AT98">
            <v>9.3066022932900001</v>
          </cell>
          <cell r="AU98">
            <v>0.18904454545499999</v>
          </cell>
          <cell r="AV98">
            <v>0.23564136827000001</v>
          </cell>
          <cell r="AW98">
            <v>0.25496062310299999</v>
          </cell>
          <cell r="AX98">
            <v>9.1342762064639995</v>
          </cell>
          <cell r="AY98">
            <v>9.8139227432920002</v>
          </cell>
          <cell r="AZ98">
            <v>0.20961818181799999</v>
          </cell>
          <cell r="BA98">
            <v>0.27520159797900001</v>
          </cell>
          <cell r="BB98">
            <v>0.32152498482699998</v>
          </cell>
          <cell r="BC98">
            <v>10.192515523067</v>
          </cell>
          <cell r="BD98">
            <v>10.998860287691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9.8859999999999992</v>
          </cell>
          <cell r="K99">
            <v>9.8260000000000005</v>
          </cell>
          <cell r="L99">
            <v>-12.689</v>
          </cell>
          <cell r="M99">
            <v>11.672000000000001</v>
          </cell>
          <cell r="N99">
            <v>3.7269999999999999</v>
          </cell>
          <cell r="O99">
            <v>19.504000000000001</v>
          </cell>
          <cell r="P99">
            <v>22.213999999999999</v>
          </cell>
          <cell r="Q99">
            <v>-28.454000000000001</v>
          </cell>
          <cell r="R99">
            <v>138.46199999999999</v>
          </cell>
          <cell r="S99">
            <v>32.216999999999999</v>
          </cell>
          <cell r="T99">
            <v>3.8679999999999999</v>
          </cell>
          <cell r="U99">
            <v>146.09299999999999</v>
          </cell>
          <cell r="V99">
            <v>-20.245999999999999</v>
          </cell>
          <cell r="W99">
            <v>-84.007000000000005</v>
          </cell>
          <cell r="X99">
            <v>-10.935</v>
          </cell>
          <cell r="Y99">
            <v>-10.763</v>
          </cell>
          <cell r="Z99">
            <v>-125.95099999999999</v>
          </cell>
          <cell r="AA99">
            <v>357.37799999999999</v>
          </cell>
          <cell r="AB99">
            <v>-219.51599999999999</v>
          </cell>
          <cell r="AC99">
            <v>-58.292999999999999</v>
          </cell>
          <cell r="AD99">
            <v>-11.234999999999999</v>
          </cell>
          <cell r="AE99">
            <v>68.334000000000003</v>
          </cell>
          <cell r="AF99">
            <v>-26.591000000000001</v>
          </cell>
          <cell r="AG99">
            <v>3.714</v>
          </cell>
          <cell r="AH99">
            <v>31.718</v>
          </cell>
          <cell r="AI99">
            <v>55.42</v>
          </cell>
          <cell r="AJ99">
            <v>64.260999999999996</v>
          </cell>
          <cell r="AK99">
            <v>-19.631</v>
          </cell>
          <cell r="AL99">
            <v>24.190999999999999</v>
          </cell>
          <cell r="AM99">
            <v>-12.317</v>
          </cell>
          <cell r="AN99">
            <v>18.977</v>
          </cell>
          <cell r="AO99">
            <v>11.22</v>
          </cell>
          <cell r="AP99">
            <v>-16.925806177466001</v>
          </cell>
          <cell r="AQ99">
            <v>19.927490933719</v>
          </cell>
          <cell r="AR99">
            <v>33.203933299863998</v>
          </cell>
          <cell r="AS99">
            <v>54.200478328735997</v>
          </cell>
          <cell r="AT99">
            <v>90.406096384853001</v>
          </cell>
          <cell r="AU99">
            <v>-11.427870020268999</v>
          </cell>
          <cell r="AV99">
            <v>21.535702951407</v>
          </cell>
          <cell r="AW99">
            <v>44.685304867014999</v>
          </cell>
          <cell r="AX99">
            <v>67.256123384510005</v>
          </cell>
          <cell r="AY99">
            <v>122.049261182663</v>
          </cell>
          <cell r="AZ99">
            <v>-5.9594441312289996</v>
          </cell>
          <cell r="BA99">
            <v>24.17308202513</v>
          </cell>
          <cell r="BB99">
            <v>54.451668012738999</v>
          </cell>
          <cell r="BC99">
            <v>85.746590538015994</v>
          </cell>
          <cell r="BD99">
            <v>158.41189644465601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Z117">
            <v>1.149</v>
          </cell>
          <cell r="AE117">
            <v>1.1830000000000001</v>
          </cell>
          <cell r="AJ117">
            <v>1.341</v>
          </cell>
        </row>
        <row r="118">
          <cell r="A118" t="str">
            <v>Geographical Breakdown</v>
          </cell>
        </row>
        <row r="119">
          <cell r="B119" t="str">
            <v>Sales - % Canada</v>
          </cell>
          <cell r="C119" t="str">
            <v>SALES_CANADA</v>
          </cell>
          <cell r="AE119">
            <v>0.11163582168</v>
          </cell>
          <cell r="AJ119">
            <v>9.9420030115000002E-2</v>
          </cell>
          <cell r="AO119">
            <v>0.105353802368</v>
          </cell>
          <cell r="AT119">
            <v>0.105353802368</v>
          </cell>
        </row>
        <row r="120">
          <cell r="B120" t="str">
            <v>Sales - % United States</v>
          </cell>
          <cell r="C120" t="str">
            <v>SALES_US</v>
          </cell>
          <cell r="AE120">
            <v>0.58185104183900005</v>
          </cell>
          <cell r="AJ120">
            <v>0.54686929260499995</v>
          </cell>
          <cell r="AO120">
            <v>0.544085702304</v>
          </cell>
          <cell r="AT120">
            <v>0.544085702304</v>
          </cell>
        </row>
        <row r="121">
          <cell r="B121" t="str">
            <v>Sales - % Other North Americas</v>
          </cell>
          <cell r="C121" t="str">
            <v>SALES_OTH_NO_AMER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  <cell r="AE123">
            <v>2.3143733262000001E-2</v>
          </cell>
          <cell r="AJ123">
            <v>1.8820771699E-2</v>
          </cell>
          <cell r="AO123">
            <v>4.2676806944000001E-2</v>
          </cell>
          <cell r="AT123">
            <v>4.2676806944000001E-2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Latin Americas</v>
          </cell>
          <cell r="C128" t="str">
            <v>SALES_OTH_LATAM</v>
          </cell>
        </row>
        <row r="129">
          <cell r="B129" t="str">
            <v>Sales - % Austria</v>
          </cell>
          <cell r="C129" t="str">
            <v>SALES_AUSTRIA</v>
          </cell>
        </row>
        <row r="130">
          <cell r="B130" t="str">
            <v>Sales - % Belgium</v>
          </cell>
          <cell r="C130" t="str">
            <v>SALES_BEL</v>
          </cell>
        </row>
        <row r="131">
          <cell r="B131" t="str">
            <v>Sales - % France</v>
          </cell>
          <cell r="C131" t="str">
            <v>SALES_FRA</v>
          </cell>
          <cell r="AE131">
            <v>5.0177589465999997E-2</v>
          </cell>
          <cell r="AJ131">
            <v>6.2344791702000003E-2</v>
          </cell>
          <cell r="AO131">
            <v>4.9374949935000002E-2</v>
          </cell>
          <cell r="AT131">
            <v>4.9374949935000002E-2</v>
          </cell>
        </row>
        <row r="132">
          <cell r="B132" t="str">
            <v>Sales - % Germany</v>
          </cell>
          <cell r="C132" t="str">
            <v>SALES_GER</v>
          </cell>
        </row>
        <row r="133">
          <cell r="B133" t="str">
            <v>Sales - % Greece</v>
          </cell>
          <cell r="C133" t="str">
            <v>SALES_GRE</v>
          </cell>
        </row>
        <row r="134">
          <cell r="B134" t="str">
            <v>Sales - % Ireland</v>
          </cell>
          <cell r="C134" t="str">
            <v>SALES_IRE</v>
          </cell>
        </row>
        <row r="135">
          <cell r="B135" t="str">
            <v>Sales - % Italy</v>
          </cell>
          <cell r="C135" t="str">
            <v>SALES_ITA</v>
          </cell>
        </row>
        <row r="136">
          <cell r="B136" t="str">
            <v>Sales - % Netherlands</v>
          </cell>
          <cell r="C136" t="str">
            <v>SALES_NETH</v>
          </cell>
        </row>
        <row r="137">
          <cell r="B137" t="str">
            <v>Sales - % Norway</v>
          </cell>
          <cell r="C137" t="str">
            <v>SALES_NOR</v>
          </cell>
        </row>
        <row r="138">
          <cell r="B138" t="str">
            <v>Sales - % Portugal</v>
          </cell>
          <cell r="C138" t="str">
            <v>SALES_POR</v>
          </cell>
        </row>
        <row r="139">
          <cell r="B139" t="str">
            <v>Sales - % Spain</v>
          </cell>
          <cell r="C139" t="str">
            <v>SALES_SPA</v>
          </cell>
        </row>
        <row r="140">
          <cell r="B140" t="str">
            <v>Sales - % Sweden</v>
          </cell>
          <cell r="C140" t="str">
            <v>SALES_SWE</v>
          </cell>
        </row>
        <row r="141">
          <cell r="B141" t="str">
            <v>Sales - % Switzerland</v>
          </cell>
          <cell r="C141" t="str">
            <v>SALES_SWIT</v>
          </cell>
        </row>
        <row r="142">
          <cell r="B142" t="str">
            <v>Sales - % UK</v>
          </cell>
          <cell r="C142" t="str">
            <v>SALES_UK</v>
          </cell>
          <cell r="AE142">
            <v>0.108181106993</v>
          </cell>
          <cell r="AJ142">
            <v>0.116658826868</v>
          </cell>
          <cell r="AO142">
            <v>8.0177454846999993E-2</v>
          </cell>
          <cell r="AT142">
            <v>8.0177454846999993E-2</v>
          </cell>
        </row>
        <row r="143">
          <cell r="B143" t="str">
            <v>Sales - % Other Western Europe</v>
          </cell>
          <cell r="C143" t="str">
            <v>SALES_OTH_WEST_EURO</v>
          </cell>
        </row>
        <row r="144">
          <cell r="B144" t="str">
            <v>Sales - % Poland</v>
          </cell>
          <cell r="C144" t="str">
            <v>SALES_POLAND</v>
          </cell>
          <cell r="AE144">
            <v>5.0177589465999997E-2</v>
          </cell>
          <cell r="AJ144">
            <v>6.2344791702000003E-2</v>
          </cell>
          <cell r="AO144">
            <v>4.9374949935000002E-2</v>
          </cell>
          <cell r="AT144">
            <v>4.9374949935000002E-2</v>
          </cell>
        </row>
        <row r="145">
          <cell r="B145" t="str">
            <v>Sales - % Russia</v>
          </cell>
          <cell r="C145" t="str">
            <v>SALES_RUSSIA</v>
          </cell>
        </row>
        <row r="146">
          <cell r="B146" t="str">
            <v>Sales - % Turkey</v>
          </cell>
          <cell r="C146" t="str">
            <v>SALES_TURKEY</v>
          </cell>
        </row>
        <row r="147">
          <cell r="B147" t="str">
            <v>Sales - % Other CEE</v>
          </cell>
          <cell r="C147" t="str">
            <v>SALES_OTH_CEE</v>
          </cell>
        </row>
        <row r="148">
          <cell r="B148" t="str">
            <v>Sales - % Saudi Arabia</v>
          </cell>
          <cell r="C148" t="str">
            <v>SALES_SAUDI_ARABIA</v>
          </cell>
        </row>
        <row r="149">
          <cell r="B149" t="str">
            <v>Sales - % United Arab Emirates</v>
          </cell>
          <cell r="C149" t="str">
            <v>SALES_UAE</v>
          </cell>
        </row>
        <row r="150">
          <cell r="B150" t="str">
            <v>Sales - % Other Middle East</v>
          </cell>
          <cell r="C150" t="str">
            <v>SALES_OTH_ME</v>
          </cell>
        </row>
        <row r="151">
          <cell r="B151" t="str">
            <v>Sales - % Nigeria</v>
          </cell>
          <cell r="C151" t="str">
            <v>SALES_NIGERIA</v>
          </cell>
        </row>
        <row r="152">
          <cell r="B152" t="str">
            <v>Sales - % South Africa</v>
          </cell>
          <cell r="C152" t="str">
            <v>SALES_SO_AFRICA</v>
          </cell>
        </row>
        <row r="153">
          <cell r="B153" t="str">
            <v>Sales - % Other Africa</v>
          </cell>
          <cell r="C153" t="str">
            <v>SALES_OTH_AFRICA</v>
          </cell>
        </row>
        <row r="154">
          <cell r="B154" t="str">
            <v>Sales - % Hong Kong</v>
          </cell>
          <cell r="C154" t="str">
            <v>SALES_HONG_KONG</v>
          </cell>
        </row>
        <row r="155">
          <cell r="B155" t="str">
            <v>Sales - % Japan</v>
          </cell>
          <cell r="C155" t="str">
            <v>SALES_JAPAN</v>
          </cell>
          <cell r="AE155">
            <v>3.7416558646999998E-2</v>
          </cell>
          <cell r="AJ155">
            <v>4.6770747654000001E-2</v>
          </cell>
          <cell r="AO155">
            <v>6.4478166833999997E-2</v>
          </cell>
          <cell r="AT155">
            <v>6.4478166833999997E-2</v>
          </cell>
        </row>
        <row r="156">
          <cell r="B156" t="str">
            <v>Sales - % Singapore</v>
          </cell>
          <cell r="C156" t="str">
            <v>SALES_SINGAPORE</v>
          </cell>
        </row>
        <row r="157">
          <cell r="B157" t="str">
            <v>Sales - % South Korea</v>
          </cell>
          <cell r="C157" t="str">
            <v>SALES_SK</v>
          </cell>
        </row>
        <row r="158">
          <cell r="B158" t="str">
            <v>Sales - % Taiwan</v>
          </cell>
          <cell r="C158" t="str">
            <v>SALES_TAIWAN</v>
          </cell>
        </row>
        <row r="159">
          <cell r="B159" t="str">
            <v>Sales - % Other Developed Asia</v>
          </cell>
          <cell r="C159" t="str">
            <v>SALES_OTH_DEV_ASIA</v>
          </cell>
        </row>
        <row r="160">
          <cell r="B160" t="str">
            <v>Sales - % China</v>
          </cell>
          <cell r="C160" t="str">
            <v>SALES_CHINA</v>
          </cell>
        </row>
        <row r="161">
          <cell r="B161" t="str">
            <v>Sales - % India</v>
          </cell>
          <cell r="C161" t="str">
            <v>SALES_INDIA</v>
          </cell>
        </row>
        <row r="162">
          <cell r="B162" t="str">
            <v>Sales - % Indonesia</v>
          </cell>
          <cell r="C162" t="str">
            <v>SALES_INDONESIA</v>
          </cell>
        </row>
        <row r="163">
          <cell r="B163" t="str">
            <v>Sales - % Thailand</v>
          </cell>
          <cell r="C163" t="str">
            <v>SALES_THAILAND</v>
          </cell>
        </row>
        <row r="164">
          <cell r="B164" t="str">
            <v>Sales - % Other Emerging Asia</v>
          </cell>
          <cell r="C164" t="str">
            <v>SALES_OTH_EMERG_ASIA</v>
          </cell>
        </row>
        <row r="165">
          <cell r="B165" t="str">
            <v>Sales - % Australia</v>
          </cell>
          <cell r="C165" t="str">
            <v>SALES_AUSTRA</v>
          </cell>
          <cell r="AE165">
            <v>3.7416558646999998E-2</v>
          </cell>
          <cell r="AJ165">
            <v>4.6770747654000001E-2</v>
          </cell>
          <cell r="AO165">
            <v>6.4478166833999997E-2</v>
          </cell>
          <cell r="AT165">
            <v>6.4478166833999997E-2</v>
          </cell>
        </row>
        <row r="166">
          <cell r="B166" t="str">
            <v>Sales - % New Zealand</v>
          </cell>
          <cell r="C166" t="str">
            <v>SALES_NZ</v>
          </cell>
        </row>
        <row r="167">
          <cell r="B167" t="str">
            <v>Sales - % Others</v>
          </cell>
          <cell r="C167" t="str">
            <v>SALES_OTHER</v>
          </cell>
        </row>
        <row r="168">
          <cell r="B168" t="str">
            <v>Sales -% Consumer (C)</v>
          </cell>
          <cell r="C168" t="str">
            <v>SALES_CONS</v>
          </cell>
          <cell r="AE168">
            <v>0</v>
          </cell>
        </row>
        <row r="169">
          <cell r="B169" t="str">
            <v>Sales -% Industry (I)</v>
          </cell>
          <cell r="C169" t="str">
            <v>SALES_IND</v>
          </cell>
          <cell r="AE169">
            <v>1</v>
          </cell>
          <cell r="AJ169">
            <v>1</v>
          </cell>
          <cell r="AO169">
            <v>1</v>
          </cell>
          <cell r="AT169">
            <v>1</v>
          </cell>
        </row>
        <row r="170">
          <cell r="B170" t="str">
            <v>Sales -% Government (G)</v>
          </cell>
          <cell r="C170" t="str">
            <v>SALES_GOV</v>
          </cell>
          <cell r="AE170">
            <v>0</v>
          </cell>
        </row>
        <row r="171">
          <cell r="B171" t="str">
            <v>Sales - % Industry Sub-Segment: Financial Services</v>
          </cell>
          <cell r="C171" t="str">
            <v>SALES_FINAN</v>
          </cell>
          <cell r="AE171">
            <v>1</v>
          </cell>
          <cell r="AJ171">
            <v>1</v>
          </cell>
          <cell r="AO171">
            <v>1</v>
          </cell>
          <cell r="AT171">
            <v>1</v>
          </cell>
        </row>
        <row r="172">
          <cell r="B172" t="str">
            <v>Sales - % Industry Sub-Segment: Oil &amp; Gas</v>
          </cell>
          <cell r="C172" t="str">
            <v>SALES_OIL_GAS</v>
          </cell>
        </row>
        <row r="173">
          <cell r="B173" t="str">
            <v>Sales (%) SMB</v>
          </cell>
          <cell r="C173" t="str">
            <v>SALES_SMB</v>
          </cell>
        </row>
        <row r="174">
          <cell r="B174" t="str">
            <v>% of total cash balance held overseas (outside the US)</v>
          </cell>
          <cell r="C174" t="str">
            <v>CASH_PCT_OS_US</v>
          </cell>
          <cell r="AE174">
            <v>0.1</v>
          </cell>
          <cell r="AJ174">
            <v>0.12525781448699999</v>
          </cell>
          <cell r="AO174">
            <v>0.11852474707299999</v>
          </cell>
          <cell r="AT174">
            <v>0.11852474707299999</v>
          </cell>
        </row>
        <row r="175">
          <cell r="B175" t="str">
            <v>Sales - % from Captive Financing Business</v>
          </cell>
          <cell r="C175" t="str">
            <v>REV_FIN_SEGMENT</v>
          </cell>
        </row>
        <row r="176">
          <cell r="B176" t="str">
            <v>Operating Earnings - % from Captive Financing Business</v>
          </cell>
          <cell r="C176" t="str">
            <v>EBIT_FIN_SEGMENT</v>
          </cell>
        </row>
        <row r="177">
          <cell r="A177" t="str">
            <v>Commodities Exposure - Expense</v>
          </cell>
        </row>
        <row r="178">
          <cell r="B178" t="str">
            <v>Expense - % Oil/Petrol/Fuel</v>
          </cell>
          <cell r="C178" t="str">
            <v>EXP_OIL_PETRO_FUEL</v>
          </cell>
          <cell r="AE178">
            <v>0</v>
          </cell>
          <cell r="AJ178">
            <v>0</v>
          </cell>
          <cell r="AO178">
            <v>0</v>
          </cell>
          <cell r="AT178">
            <v>0</v>
          </cell>
        </row>
        <row r="179">
          <cell r="B179" t="str">
            <v>Expense - % Oil derivatives/NGLs/plastics</v>
          </cell>
          <cell r="C179" t="str">
            <v>EXP_OIL_DERIV_NGLS_PLASTICS</v>
          </cell>
          <cell r="AE179">
            <v>0</v>
          </cell>
          <cell r="AJ179">
            <v>0</v>
          </cell>
          <cell r="AO179">
            <v>0</v>
          </cell>
          <cell r="AT179">
            <v>0</v>
          </cell>
        </row>
        <row r="180">
          <cell r="A180" t="str">
            <v>FX Exposure - Sales</v>
          </cell>
        </row>
        <row r="181">
          <cell r="B181" t="str">
            <v>Sales - % FX: British Pounds/Pence</v>
          </cell>
          <cell r="C181" t="str">
            <v>SALES_FX_GPB</v>
          </cell>
          <cell r="AE181">
            <v>0.108181106993</v>
          </cell>
          <cell r="AJ181">
            <v>0.116658826868</v>
          </cell>
          <cell r="AO181">
            <v>8.0177454846999993E-2</v>
          </cell>
          <cell r="AT181">
            <v>8.0177454846999993E-2</v>
          </cell>
        </row>
        <row r="182">
          <cell r="B182" t="str">
            <v>Sales - % FX: Euro</v>
          </cell>
          <cell r="C182" t="str">
            <v>SALES_FX_EUR</v>
          </cell>
          <cell r="AE182">
            <v>5.0177589465999997E-2</v>
          </cell>
          <cell r="AJ182">
            <v>6.2344791702000003E-2</v>
          </cell>
          <cell r="AO182">
            <v>4.9374949935000002E-2</v>
          </cell>
          <cell r="AT182">
            <v>4.9374949935000002E-2</v>
          </cell>
        </row>
        <row r="183">
          <cell r="B183" t="str">
            <v>Sales - % FX: New Russian Ruble</v>
          </cell>
          <cell r="C183" t="str">
            <v>SALES_FX_RUB</v>
          </cell>
        </row>
        <row r="184">
          <cell r="B184" t="str">
            <v>Sales - % FX: U.S. Dollar</v>
          </cell>
          <cell r="C184" t="str">
            <v>SALES_FX_USD</v>
          </cell>
          <cell r="AE184">
            <v>0.58185104183900005</v>
          </cell>
          <cell r="AJ184">
            <v>0.54686929260499995</v>
          </cell>
          <cell r="AO184">
            <v>0.544085702304</v>
          </cell>
          <cell r="AT184">
            <v>0.544085702304</v>
          </cell>
        </row>
        <row r="185">
          <cell r="B185" t="str">
            <v>Sales - % FX: Brazilian Real</v>
          </cell>
          <cell r="C185" t="str">
            <v>SALES_FX_BRL</v>
          </cell>
          <cell r="AE185">
            <v>2.3143733262000001E-2</v>
          </cell>
          <cell r="AJ185">
            <v>1.8820771699E-2</v>
          </cell>
          <cell r="AO185">
            <v>4.2676806944000001E-2</v>
          </cell>
          <cell r="AT185">
            <v>4.2676806944000001E-2</v>
          </cell>
        </row>
        <row r="186">
          <cell r="B186" t="str">
            <v>Sales - % FX: Japanese Yen</v>
          </cell>
          <cell r="C186" t="str">
            <v>SALES_FX_YEN</v>
          </cell>
          <cell r="AE186">
            <v>3.7416558646999998E-2</v>
          </cell>
          <cell r="AJ186">
            <v>4.6770747654000001E-2</v>
          </cell>
          <cell r="AO186">
            <v>6.4478166833999997E-2</v>
          </cell>
          <cell r="AT186">
            <v>6.4478166833999997E-2</v>
          </cell>
        </row>
        <row r="187">
          <cell r="B187" t="str">
            <v>Sales - % FX: Chinese Renminbi</v>
          </cell>
          <cell r="C187" t="str">
            <v>SALES_FX_CNY</v>
          </cell>
        </row>
        <row r="188">
          <cell r="B188" t="str">
            <v>Sales - % FX: Indian Rupee</v>
          </cell>
          <cell r="C188" t="str">
            <v>SALES_FX_INR</v>
          </cell>
        </row>
        <row r="189">
          <cell r="B189" t="str">
            <v>Sales - % FX: Canadian Dollar</v>
          </cell>
          <cell r="C189" t="str">
            <v>SALES_FX_CAD</v>
          </cell>
          <cell r="AE189">
            <v>0.11163582168</v>
          </cell>
          <cell r="AJ189">
            <v>9.9420030115000002E-2</v>
          </cell>
          <cell r="AO189">
            <v>0.105353802368</v>
          </cell>
          <cell r="AT189">
            <v>0.105353802368</v>
          </cell>
        </row>
        <row r="190">
          <cell r="B190" t="str">
            <v>Sales - % FX: Mexican Peso</v>
          </cell>
          <cell r="C190" t="str">
            <v>SALES_FX_MXN</v>
          </cell>
        </row>
        <row r="191">
          <cell r="B191" t="str">
            <v>Sales - % FX: Colombian Peso</v>
          </cell>
          <cell r="C191" t="str">
            <v>SALES_FX_COP</v>
          </cell>
        </row>
        <row r="192">
          <cell r="B192" t="str">
            <v>Sales - % FX: Argentine Peso</v>
          </cell>
          <cell r="C192" t="str">
            <v>SALES_FX_ARS</v>
          </cell>
        </row>
        <row r="193">
          <cell r="B193" t="str">
            <v>Sales - % FX: Chilean Peso</v>
          </cell>
          <cell r="C193" t="str">
            <v>SALES_FX_CLP</v>
          </cell>
        </row>
        <row r="194">
          <cell r="B194" t="str">
            <v>Sales - % FX: Venezuelan bolivar</v>
          </cell>
          <cell r="C194" t="str">
            <v>SALES_FX_VEF</v>
          </cell>
        </row>
        <row r="195">
          <cell r="B195" t="str">
            <v>Sales - % FX: Other Currency</v>
          </cell>
          <cell r="C195" t="str">
            <v>SALES_FX_OTH</v>
          </cell>
          <cell r="AE195">
            <v>8.7594148112999995E-2</v>
          </cell>
          <cell r="AJ195">
            <v>0.109115539356</v>
          </cell>
          <cell r="AO195">
            <v>0.11385311676900001</v>
          </cell>
          <cell r="AT195">
            <v>0.11385311676900001</v>
          </cell>
        </row>
        <row r="196">
          <cell r="A196" t="str">
            <v>Items to be removed</v>
          </cell>
        </row>
        <row r="197">
          <cell r="B197" t="str">
            <v>Sales - Total % Americas</v>
          </cell>
          <cell r="C197" t="str">
            <v>SALES_TOT_AM</v>
          </cell>
        </row>
        <row r="198">
          <cell r="B198" t="str">
            <v>Sales - % Other Americas</v>
          </cell>
          <cell r="C198" t="str">
            <v>SALES_OTH_AM</v>
          </cell>
        </row>
        <row r="199">
          <cell r="B199" t="str">
            <v>Sales - Total % EMEA</v>
          </cell>
          <cell r="C199" t="str">
            <v>SALES_TOT_EMEA</v>
          </cell>
        </row>
        <row r="200">
          <cell r="B200" t="str">
            <v>Sales - % Western Europe-Ex UK</v>
          </cell>
          <cell r="C200" t="str">
            <v>SALES_EU_EX_UK</v>
          </cell>
        </row>
        <row r="201">
          <cell r="B201" t="str">
            <v>Sales - % Central &amp; Eastern Europe</v>
          </cell>
          <cell r="C201" t="str">
            <v>SALES_CEE</v>
          </cell>
        </row>
        <row r="202">
          <cell r="B202" t="str">
            <v>Sales - % Middle East</v>
          </cell>
          <cell r="C202" t="str">
            <v>SALES_ME</v>
          </cell>
        </row>
        <row r="203">
          <cell r="B203" t="str">
            <v>Sales - % Total Africa</v>
          </cell>
          <cell r="C203" t="str">
            <v>SALES_TOT_AFRICA</v>
          </cell>
        </row>
        <row r="204">
          <cell r="B204" t="str">
            <v>Sales - % Other EMEA</v>
          </cell>
          <cell r="C204" t="str">
            <v>SALES_OTH_EMEA</v>
          </cell>
        </row>
        <row r="205">
          <cell r="B205" t="str">
            <v>Sales - Total % Asia (incl Australia &amp; New Zealand)</v>
          </cell>
          <cell r="C205" t="str">
            <v>SALES_TOT_ASIA</v>
          </cell>
        </row>
        <row r="206">
          <cell r="B206" t="str">
            <v>Sales - % Other Asia</v>
          </cell>
          <cell r="C206" t="str">
            <v>SALES_OTH_AEJ</v>
          </cell>
        </row>
        <row r="207">
          <cell r="A207" t="str">
            <v>Security: Guidewire Software Inc.</v>
          </cell>
          <cell r="B207" t="str">
            <v>15VKDA</v>
          </cell>
        </row>
        <row r="208">
          <cell r="A208" t="str">
            <v>Reference Data</v>
          </cell>
        </row>
        <row r="209">
          <cell r="B209" t="str">
            <v>Ticker</v>
          </cell>
          <cell r="C209" t="str">
            <v>Ticker</v>
          </cell>
          <cell r="E209" t="str">
            <v>GWRE</v>
          </cell>
        </row>
        <row r="210">
          <cell r="B210" t="str">
            <v>Security Name</v>
          </cell>
          <cell r="C210" t="str">
            <v>Security Name</v>
          </cell>
          <cell r="E210" t="str">
            <v>Guidewire Software Inc.</v>
          </cell>
        </row>
        <row r="211">
          <cell r="B211" t="str">
            <v>Interim Type</v>
          </cell>
          <cell r="C211" t="str">
            <v>Interim Type</v>
          </cell>
          <cell r="E211" t="str">
            <v>Q</v>
          </cell>
        </row>
        <row r="212">
          <cell r="B212" t="str">
            <v>Publishing Currency</v>
          </cell>
          <cell r="C212" t="str">
            <v>PUB_CURRENCY_ISO</v>
          </cell>
          <cell r="E212" t="str">
            <v>USD</v>
          </cell>
        </row>
        <row r="213">
          <cell r="B213" t="str">
            <v>Pricing Currency</v>
          </cell>
          <cell r="C213" t="str">
            <v>PRICE_CURRENCY_ISO</v>
          </cell>
          <cell r="E213" t="str">
            <v>USD</v>
          </cell>
        </row>
        <row r="214">
          <cell r="B214" t="str">
            <v>Reporting Currency</v>
          </cell>
          <cell r="C214" t="str">
            <v>CURRENCY_ISO</v>
          </cell>
          <cell r="E214" t="str">
            <v>USD</v>
          </cell>
        </row>
        <row r="215">
          <cell r="A215" t="str">
            <v>General Information</v>
          </cell>
        </row>
        <row r="216">
          <cell r="B216" t="str">
            <v>Americas Investment List</v>
          </cell>
          <cell r="C216" t="str">
            <v>AMER_LIST</v>
          </cell>
        </row>
        <row r="217">
          <cell r="B217" t="str">
            <v>Americas Conviction List</v>
          </cell>
          <cell r="C217" t="str">
            <v>AMER_CONVICTION</v>
          </cell>
        </row>
        <row r="218">
          <cell r="B218" t="str">
            <v>Legal rating</v>
          </cell>
          <cell r="C218" t="str">
            <v>LEGAL_RATING</v>
          </cell>
        </row>
        <row r="219">
          <cell r="B219" t="str">
            <v>Target price</v>
          </cell>
          <cell r="C219" t="str">
            <v>TARGET_PRICE</v>
          </cell>
          <cell r="D219" t="str">
            <v>USD</v>
          </cell>
          <cell r="E219">
            <v>57</v>
          </cell>
        </row>
        <row r="220">
          <cell r="B220" t="str">
            <v>Target price period</v>
          </cell>
          <cell r="C220" t="str">
            <v>TP_PERIOD</v>
          </cell>
          <cell r="E220" t="str">
            <v>12 months</v>
          </cell>
        </row>
        <row r="221">
          <cell r="B221" t="str">
            <v>Current shares outstanding (mn)</v>
          </cell>
          <cell r="C221" t="str">
            <v>NUM_SH</v>
          </cell>
          <cell r="E221">
            <v>76.656298232744007</v>
          </cell>
        </row>
        <row r="222">
          <cell r="B222" t="str">
            <v>Free float</v>
          </cell>
          <cell r="C222" t="str">
            <v>FREE_FLOAT</v>
          </cell>
        </row>
        <row r="223">
          <cell r="A223" t="str">
            <v>Publishing Items</v>
          </cell>
        </row>
        <row r="224">
          <cell r="B224" t="str">
            <v>Book value per share, BVPS (Pub)</v>
          </cell>
          <cell r="C224" t="str">
            <v>BVPS_PUB</v>
          </cell>
          <cell r="D224" t="str">
            <v>USD</v>
          </cell>
          <cell r="K224">
            <v>-1.5781340474400001</v>
          </cell>
          <cell r="P224">
            <v>0.42094932514099997</v>
          </cell>
          <cell r="R224">
            <v>3.2560407652509999</v>
          </cell>
          <cell r="S224">
            <v>3.1109096131329999</v>
          </cell>
          <cell r="T224">
            <v>3.0072615684440001</v>
          </cell>
          <cell r="U224">
            <v>3.4167243234179998</v>
          </cell>
          <cell r="V224">
            <v>3.164470795013</v>
          </cell>
          <cell r="W224">
            <v>3.3551756180069998</v>
          </cell>
          <cell r="X224">
            <v>3.3662852409039998</v>
          </cell>
          <cell r="Y224">
            <v>3.5790266251820002</v>
          </cell>
          <cell r="Z224">
            <v>3.6029706089219999</v>
          </cell>
          <cell r="AA224">
            <v>10.526220127270999</v>
          </cell>
          <cell r="AB224">
            <v>8.8695523279950006</v>
          </cell>
          <cell r="AC224">
            <v>8.9223407955230005</v>
          </cell>
          <cell r="AD224">
            <v>9.1537987049159995</v>
          </cell>
          <cell r="AE224">
            <v>9.4134877450520005</v>
          </cell>
          <cell r="AF224">
            <v>9.0949758069120001</v>
          </cell>
          <cell r="AG224">
            <v>9.1465405355359994</v>
          </cell>
          <cell r="AH224">
            <v>9.1498190573050007</v>
          </cell>
          <cell r="AI224">
            <v>9.5059120383650004</v>
          </cell>
          <cell r="AJ224">
            <v>9.5332006544250003</v>
          </cell>
          <cell r="AK224">
            <v>9.6512501502669998</v>
          </cell>
          <cell r="AL224">
            <v>9.8347643194340009</v>
          </cell>
          <cell r="AM224">
            <v>10.067670214111001</v>
          </cell>
          <cell r="AN224">
            <v>10.564739420254</v>
          </cell>
          <cell r="AO224">
            <v>10.661023253902</v>
          </cell>
          <cell r="AP224">
            <v>10.622836605062</v>
          </cell>
          <cell r="AQ224">
            <v>10.894198266683</v>
          </cell>
          <cell r="AR224">
            <v>11.057094510604999</v>
          </cell>
          <cell r="AS224">
            <v>11.437753573821</v>
          </cell>
          <cell r="AT224">
            <v>11.566265664402</v>
          </cell>
          <cell r="AU224">
            <v>11.471363130436</v>
          </cell>
          <cell r="AV224">
            <v>11.812397722954</v>
          </cell>
          <cell r="AW224">
            <v>12.069810149893</v>
          </cell>
          <cell r="AX224">
            <v>12.501696509999</v>
          </cell>
          <cell r="AY224">
            <v>12.642162830063</v>
          </cell>
          <cell r="AZ224">
            <v>12.557344557504999</v>
          </cell>
          <cell r="BA224">
            <v>12.985420439996</v>
          </cell>
          <cell r="BB224">
            <v>13.392990726452</v>
          </cell>
          <cell r="BC224">
            <v>13.881773804071001</v>
          </cell>
          <cell r="BD224">
            <v>14.037746369927</v>
          </cell>
        </row>
        <row r="225">
          <cell r="B225" t="str">
            <v>DPS, dividend per share (Pub)</v>
          </cell>
          <cell r="C225" t="str">
            <v>DPS_PUB</v>
          </cell>
          <cell r="D225" t="str">
            <v>USD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</row>
        <row r="226">
          <cell r="B226" t="str">
            <v>Special dividend per share</v>
          </cell>
          <cell r="C226" t="str">
            <v>DPS_SPECIAL_PUB</v>
          </cell>
          <cell r="D226" t="str">
            <v>USD</v>
          </cell>
        </row>
        <row r="227">
          <cell r="B227" t="str">
            <v>EBITDA (Pub)</v>
          </cell>
          <cell r="C227" t="str">
            <v>EBITDA_PUB</v>
          </cell>
          <cell r="D227" t="str">
            <v>USD</v>
          </cell>
          <cell r="F227">
            <v>-6.3769999999999998</v>
          </cell>
          <cell r="G227">
            <v>-5.2690000000000001</v>
          </cell>
          <cell r="H227">
            <v>8.5969999999999995</v>
          </cell>
          <cell r="I227">
            <v>5.6230000000000002</v>
          </cell>
          <cell r="J227">
            <v>12.417</v>
          </cell>
          <cell r="K227">
            <v>22.744</v>
          </cell>
          <cell r="L227">
            <v>3.05</v>
          </cell>
          <cell r="M227">
            <v>7.2830000000000004</v>
          </cell>
          <cell r="N227">
            <v>6.9020000000000001</v>
          </cell>
          <cell r="O227">
            <v>8.5419999999999998</v>
          </cell>
          <cell r="P227">
            <v>25.777000000000001</v>
          </cell>
          <cell r="Q227">
            <v>12.122999999999999</v>
          </cell>
          <cell r="R227">
            <v>12.334</v>
          </cell>
          <cell r="S227">
            <v>9.9</v>
          </cell>
          <cell r="T227">
            <v>10.417999999999999</v>
          </cell>
          <cell r="U227">
            <v>44.774999999999999</v>
          </cell>
          <cell r="V227">
            <v>10.821999999999999</v>
          </cell>
          <cell r="W227">
            <v>16.399999999999999</v>
          </cell>
          <cell r="X227">
            <v>5.0469999999999997</v>
          </cell>
          <cell r="Y227">
            <v>28.116</v>
          </cell>
          <cell r="Z227">
            <v>60.384999999999998</v>
          </cell>
          <cell r="AA227">
            <v>-1.49</v>
          </cell>
          <cell r="AB227">
            <v>18.597000000000001</v>
          </cell>
          <cell r="AC227">
            <v>12.644</v>
          </cell>
          <cell r="AD227">
            <v>39.4</v>
          </cell>
          <cell r="AE227">
            <v>69.150999999999996</v>
          </cell>
          <cell r="AF227">
            <v>10.483000000000001</v>
          </cell>
          <cell r="AG227">
            <v>19.041</v>
          </cell>
          <cell r="AH227">
            <v>7.9829999999999997</v>
          </cell>
          <cell r="AI227">
            <v>39.280999999999999</v>
          </cell>
          <cell r="AJ227">
            <v>76.787999999999997</v>
          </cell>
          <cell r="AK227">
            <v>8.3350000000000009</v>
          </cell>
          <cell r="AL227">
            <v>26.358000000000001</v>
          </cell>
          <cell r="AM227">
            <v>13.282999999999999</v>
          </cell>
          <cell r="AN227">
            <v>45.728999999999999</v>
          </cell>
          <cell r="AO227">
            <v>93.704999999999998</v>
          </cell>
          <cell r="AP227">
            <v>-3.0873037773430001</v>
          </cell>
          <cell r="AQ227">
            <v>30.850873552195999</v>
          </cell>
          <cell r="AR227">
            <v>18.234680344600001</v>
          </cell>
          <cell r="AS227">
            <v>44.131300006019003</v>
          </cell>
          <cell r="AT227">
            <v>90.129550125471994</v>
          </cell>
          <cell r="AU227">
            <v>5.8111649547150002</v>
          </cell>
          <cell r="AV227">
            <v>38.757424401079</v>
          </cell>
          <cell r="AW227">
            <v>28.68993830242</v>
          </cell>
          <cell r="AX227">
            <v>50.489241424913999</v>
          </cell>
          <cell r="AY227">
            <v>123.747769083127</v>
          </cell>
          <cell r="AZ227">
            <v>8.8274855029969999</v>
          </cell>
          <cell r="BA227">
            <v>49.581810191183997</v>
          </cell>
          <cell r="BB227">
            <v>45.442519116528999</v>
          </cell>
          <cell r="BC227">
            <v>59.036084577719002</v>
          </cell>
          <cell r="BD227">
            <v>162.88789938842899</v>
          </cell>
        </row>
        <row r="228">
          <cell r="B228" t="str">
            <v>EPS (Pub)</v>
          </cell>
          <cell r="C228" t="str">
            <v>EPS_PUB</v>
          </cell>
          <cell r="D228" t="str">
            <v>USD</v>
          </cell>
          <cell r="F228">
            <v>-0.82544328434600001</v>
          </cell>
          <cell r="K228">
            <v>0.97399332997499999</v>
          </cell>
          <cell r="M228">
            <v>0.130313455641</v>
          </cell>
          <cell r="N228">
            <v>0.67443487175100003</v>
          </cell>
          <cell r="O228">
            <v>-8.2188586356000001E-2</v>
          </cell>
          <cell r="P228">
            <v>0.82459872759800001</v>
          </cell>
          <cell r="Q228">
            <v>0.103459038574</v>
          </cell>
          <cell r="R228">
            <v>7.5692786378999996E-2</v>
          </cell>
          <cell r="S228">
            <v>5.2372103714000001E-2</v>
          </cell>
          <cell r="T228">
            <v>5.7999826295000001E-2</v>
          </cell>
          <cell r="U228">
            <v>0.28230944279800002</v>
          </cell>
          <cell r="V228">
            <v>7.3056799460000004E-3</v>
          </cell>
          <cell r="W228">
            <v>8.9147882853999993E-2</v>
          </cell>
          <cell r="X228">
            <v>-4.6827435952999999E-2</v>
          </cell>
          <cell r="Y228">
            <v>0.223197078567</v>
          </cell>
          <cell r="Z228">
            <v>0.27793119594999999</v>
          </cell>
          <cell r="AA228">
            <v>-0.110060890186</v>
          </cell>
          <cell r="AB228">
            <v>4.6992948448999997E-2</v>
          </cell>
          <cell r="AC228">
            <v>-2.8024391446E-2</v>
          </cell>
          <cell r="AD228">
            <v>0.277939898834</v>
          </cell>
          <cell r="AE228">
            <v>0.212969009776</v>
          </cell>
          <cell r="AF228">
            <v>-4.3236334101000001E-2</v>
          </cell>
          <cell r="AG228">
            <v>5.5178645653E-2</v>
          </cell>
          <cell r="AH228">
            <v>-4.2460125151999997E-2</v>
          </cell>
          <cell r="AI228">
            <v>0.16399155754399999</v>
          </cell>
          <cell r="AJ228">
            <v>0.136694703808</v>
          </cell>
          <cell r="AK228">
            <v>-2.2879473865E-2</v>
          </cell>
          <cell r="AL228">
            <v>1.2438342333000001E-2</v>
          </cell>
          <cell r="AM228">
            <v>-5.5879881710000001E-3</v>
          </cell>
          <cell r="AN228">
            <v>0.216932029375</v>
          </cell>
          <cell r="AO228">
            <v>0.20366418676299999</v>
          </cell>
          <cell r="AP228">
            <v>-0.192781024148</v>
          </cell>
          <cell r="AQ228">
            <v>7.5754213247000005E-2</v>
          </cell>
          <cell r="AR228">
            <v>-3.2802311243000003E-2</v>
          </cell>
          <cell r="AS228">
            <v>0.183617477222</v>
          </cell>
          <cell r="AT228">
            <v>4.1847188932999997E-2</v>
          </cell>
          <cell r="AU228">
            <v>-0.13133396959499999</v>
          </cell>
          <cell r="AV228">
            <v>0.120021395585</v>
          </cell>
          <cell r="AW228">
            <v>1.6284794344999999E-2</v>
          </cell>
          <cell r="AX228">
            <v>0.22920462545</v>
          </cell>
          <cell r="AY228">
            <v>0.24022900071299999</v>
          </cell>
          <cell r="AZ228">
            <v>-0.119966570533</v>
          </cell>
          <cell r="BA228">
            <v>0.17424331383800001</v>
          </cell>
          <cell r="BB228">
            <v>0.10148371199300001</v>
          </cell>
          <cell r="BC228">
            <v>0.27167225931</v>
          </cell>
          <cell r="BD228">
            <v>0.43367450330200003</v>
          </cell>
        </row>
        <row r="229">
          <cell r="B229" t="str">
            <v>Consensus earnings equivalent estimate</v>
          </cell>
          <cell r="C229" t="str">
            <v>CEEE_EPS</v>
          </cell>
          <cell r="D229" t="str">
            <v>USD</v>
          </cell>
          <cell r="F229">
            <v>-0.61550699763799999</v>
          </cell>
          <cell r="K229">
            <v>1.184494884762</v>
          </cell>
          <cell r="M229">
            <v>0.16531302246099999</v>
          </cell>
          <cell r="N229">
            <v>0.162369048376</v>
          </cell>
          <cell r="O229">
            <v>0.24473526935000001</v>
          </cell>
          <cell r="P229">
            <v>0.65136759831199997</v>
          </cell>
          <cell r="Q229">
            <v>0.14974900325500001</v>
          </cell>
          <cell r="R229">
            <v>0.159568022437</v>
          </cell>
          <cell r="S229">
            <v>9.8573978632000001E-2</v>
          </cell>
          <cell r="T229">
            <v>0.104540273155</v>
          </cell>
          <cell r="U229">
            <v>0.50273368405600005</v>
          </cell>
          <cell r="V229">
            <v>0.109487136365</v>
          </cell>
          <cell r="W229">
            <v>0.216995119328</v>
          </cell>
          <cell r="X229">
            <v>3.218857394E-2</v>
          </cell>
          <cell r="Y229">
            <v>0.26853348096500002</v>
          </cell>
          <cell r="Z229">
            <v>0.62914579279500005</v>
          </cell>
          <cell r="AA229">
            <v>-3.3333701054999998E-2</v>
          </cell>
          <cell r="AB229">
            <v>0.16312138107900001</v>
          </cell>
          <cell r="AC229">
            <v>0.110002694912</v>
          </cell>
          <cell r="AD229">
            <v>0.37106953037200002</v>
          </cell>
          <cell r="AE229">
            <v>0.62927199362899999</v>
          </cell>
          <cell r="AF229">
            <v>7.9106417262000003E-2</v>
          </cell>
          <cell r="AG229">
            <v>0.17278021589100001</v>
          </cell>
          <cell r="AH229">
            <v>3.7742223656000003E-2</v>
          </cell>
          <cell r="AI229">
            <v>0.35392006285099997</v>
          </cell>
          <cell r="AJ229">
            <v>0.64316344705399997</v>
          </cell>
          <cell r="AK229">
            <v>6.5195579330999995E-2</v>
          </cell>
          <cell r="AL229">
            <v>0.24309943110000001</v>
          </cell>
          <cell r="AM229">
            <v>0.14487419911499999</v>
          </cell>
          <cell r="AN229">
            <v>0.38670960942499999</v>
          </cell>
          <cell r="AO229">
            <v>0.84258985600199998</v>
          </cell>
          <cell r="AP229">
            <v>-4.3866431017000003E-2</v>
          </cell>
          <cell r="AQ229">
            <v>0.259414052502</v>
          </cell>
          <cell r="AR229">
            <v>0.14908694227700001</v>
          </cell>
          <cell r="AS229">
            <v>0.373728149126</v>
          </cell>
          <cell r="AT229">
            <v>0.74345459703899996</v>
          </cell>
          <cell r="AU229">
            <v>4.0664428396999998E-2</v>
          </cell>
          <cell r="AV229">
            <v>0.33803700841399997</v>
          </cell>
          <cell r="AW229">
            <v>0.24710653896599999</v>
          </cell>
          <cell r="AX229">
            <v>0.44071794456699998</v>
          </cell>
          <cell r="AY229">
            <v>1.0706670641530001</v>
          </cell>
          <cell r="AZ229">
            <v>6.5289343223999999E-2</v>
          </cell>
          <cell r="BA229">
            <v>0.42248620946400001</v>
          </cell>
          <cell r="BB229">
            <v>0.38639509176600001</v>
          </cell>
          <cell r="BC229">
            <v>0.50142997067399997</v>
          </cell>
          <cell r="BD229">
            <v>1.380347228552</v>
          </cell>
        </row>
        <row r="230">
          <cell r="B230" t="str">
            <v>EPS (excl. ESO) (Pub)</v>
          </cell>
          <cell r="C230" t="str">
            <v>EPS_PUB_EX_ESO</v>
          </cell>
          <cell r="D230" t="str">
            <v>USD</v>
          </cell>
          <cell r="F230">
            <v>-0.61550699763799999</v>
          </cell>
          <cell r="K230">
            <v>1.184494884762</v>
          </cell>
          <cell r="M230">
            <v>0.16531302246099999</v>
          </cell>
          <cell r="N230">
            <v>0.162369048376</v>
          </cell>
          <cell r="O230">
            <v>0.24473526935000001</v>
          </cell>
          <cell r="P230">
            <v>0.65136759831199997</v>
          </cell>
          <cell r="Q230">
            <v>0.14974900325500001</v>
          </cell>
          <cell r="R230">
            <v>0.159568022437</v>
          </cell>
          <cell r="S230">
            <v>9.8573978632000001E-2</v>
          </cell>
          <cell r="T230">
            <v>0.104540273155</v>
          </cell>
          <cell r="U230">
            <v>0.50273368405600005</v>
          </cell>
          <cell r="V230">
            <v>0.109487136365</v>
          </cell>
          <cell r="W230">
            <v>0.216995119328</v>
          </cell>
          <cell r="X230">
            <v>3.218857394E-2</v>
          </cell>
          <cell r="Y230">
            <v>0.26853348096500002</v>
          </cell>
          <cell r="Z230">
            <v>0.62914579279500005</v>
          </cell>
          <cell r="AA230">
            <v>-3.3333701054999998E-2</v>
          </cell>
          <cell r="AB230">
            <v>0.16312138107900001</v>
          </cell>
          <cell r="AC230">
            <v>0.110002694912</v>
          </cell>
          <cell r="AD230">
            <v>0.37106953037200002</v>
          </cell>
          <cell r="AE230">
            <v>0.62927199362899999</v>
          </cell>
          <cell r="AF230">
            <v>7.9106417262000003E-2</v>
          </cell>
          <cell r="AG230">
            <v>0.17278021589100001</v>
          </cell>
          <cell r="AH230">
            <v>3.7742223656000003E-2</v>
          </cell>
          <cell r="AI230">
            <v>0.35392006285099997</v>
          </cell>
          <cell r="AJ230">
            <v>0.64316344705399997</v>
          </cell>
          <cell r="AK230">
            <v>6.5195579330999995E-2</v>
          </cell>
          <cell r="AL230">
            <v>0.24309943110000001</v>
          </cell>
          <cell r="AM230">
            <v>0.14487419911499999</v>
          </cell>
          <cell r="AN230">
            <v>0.38670960942499999</v>
          </cell>
          <cell r="AO230">
            <v>0.84258985600199998</v>
          </cell>
          <cell r="AP230">
            <v>-4.3866431017000003E-2</v>
          </cell>
          <cell r="AQ230">
            <v>0.259414052502</v>
          </cell>
          <cell r="AR230">
            <v>0.14908694227700001</v>
          </cell>
          <cell r="AS230">
            <v>0.373728149126</v>
          </cell>
          <cell r="AT230">
            <v>0.74345459703899996</v>
          </cell>
          <cell r="AU230">
            <v>4.0664428396999998E-2</v>
          </cell>
          <cell r="AV230">
            <v>0.33803700841399997</v>
          </cell>
          <cell r="AW230">
            <v>0.24710653896599999</v>
          </cell>
          <cell r="AX230">
            <v>0.44071794456699998</v>
          </cell>
          <cell r="AY230">
            <v>1.0706670641530001</v>
          </cell>
          <cell r="AZ230">
            <v>6.5289343223999999E-2</v>
          </cell>
          <cell r="BA230">
            <v>0.42248620946400001</v>
          </cell>
          <cell r="BB230">
            <v>0.38639509176600001</v>
          </cell>
          <cell r="BC230">
            <v>0.50142997067399997</v>
          </cell>
          <cell r="BD230">
            <v>1.380347228552</v>
          </cell>
        </row>
        <row r="231">
          <cell r="B231" t="str">
            <v>EV adjustment (Pub)</v>
          </cell>
          <cell r="C231" t="str">
            <v>EV_ADJ_PUB</v>
          </cell>
          <cell r="D231" t="str">
            <v>USD</v>
          </cell>
        </row>
        <row r="232">
          <cell r="B232" t="str">
            <v>Net debt (Pub)</v>
          </cell>
          <cell r="C232" t="str">
            <v>NET_DEBT_PUB</v>
          </cell>
          <cell r="D232" t="str">
            <v>USD</v>
          </cell>
          <cell r="K232">
            <v>-37.411000000000001</v>
          </cell>
          <cell r="P232">
            <v>-59.625</v>
          </cell>
          <cell r="R232">
            <v>-169.63300000000001</v>
          </cell>
          <cell r="S232">
            <v>-201.85</v>
          </cell>
          <cell r="T232">
            <v>-205.71799999999999</v>
          </cell>
          <cell r="U232">
            <v>-205.71799999999999</v>
          </cell>
          <cell r="V232">
            <v>-185.47200000000001</v>
          </cell>
          <cell r="W232">
            <v>-203.24299999999999</v>
          </cell>
          <cell r="X232">
            <v>-203.59200000000001</v>
          </cell>
          <cell r="Y232">
            <v>-207.739</v>
          </cell>
          <cell r="Z232">
            <v>-207.739</v>
          </cell>
          <cell r="AA232">
            <v>-576.89800000000002</v>
          </cell>
          <cell r="AB232">
            <v>-588.39499999999998</v>
          </cell>
          <cell r="AC232">
            <v>-600.149</v>
          </cell>
          <cell r="AD232">
            <v>-647.78099999999995</v>
          </cell>
          <cell r="AE232">
            <v>-647.78099999999995</v>
          </cell>
          <cell r="AF232">
            <v>-631.00400000000002</v>
          </cell>
          <cell r="AG232">
            <v>-627.16399999999999</v>
          </cell>
          <cell r="AH232">
            <v>-643.81700000000001</v>
          </cell>
          <cell r="AI232">
            <v>-677.75199999999995</v>
          </cell>
          <cell r="AJ232">
            <v>-677.75199999999995</v>
          </cell>
          <cell r="AK232">
            <v>-663.649</v>
          </cell>
          <cell r="AL232">
            <v>-700.76400000000001</v>
          </cell>
          <cell r="AM232">
            <v>-680.84699999999998</v>
          </cell>
          <cell r="AN232">
            <v>-735.80200000000002</v>
          </cell>
          <cell r="AO232">
            <v>-735.80200000000002</v>
          </cell>
          <cell r="AP232">
            <v>-718.87619382253399</v>
          </cell>
          <cell r="AQ232">
            <v>-738.80368475625301</v>
          </cell>
          <cell r="AR232">
            <v>-772.00761805611705</v>
          </cell>
          <cell r="AS232">
            <v>-826.20809638485298</v>
          </cell>
          <cell r="AT232">
            <v>-826.20809638485298</v>
          </cell>
          <cell r="AU232">
            <v>-814.78022636458502</v>
          </cell>
          <cell r="AV232">
            <v>-836.31592931599096</v>
          </cell>
          <cell r="AW232">
            <v>-881.00123418300598</v>
          </cell>
          <cell r="AX232">
            <v>-948.25735756751703</v>
          </cell>
          <cell r="AY232">
            <v>-948.25735756751703</v>
          </cell>
          <cell r="AZ232">
            <v>-942.29791343628699</v>
          </cell>
          <cell r="BA232">
            <v>-966.47099546141806</v>
          </cell>
          <cell r="BB232">
            <v>-1020.92266347416</v>
          </cell>
          <cell r="BC232">
            <v>-1106.6692540121701</v>
          </cell>
          <cell r="BD232">
            <v>-1106.6692540121701</v>
          </cell>
        </row>
        <row r="233">
          <cell r="B233" t="str">
            <v>Net income (Pub)</v>
          </cell>
          <cell r="C233" t="str">
            <v>NI_PUB</v>
          </cell>
          <cell r="D233" t="str">
            <v>USD</v>
          </cell>
          <cell r="F233">
            <v>-8.1769999999999996</v>
          </cell>
          <cell r="G233">
            <v>-5.4390000000000001</v>
          </cell>
          <cell r="H233">
            <v>8.0549999999999997</v>
          </cell>
          <cell r="I233">
            <v>5.2240000000000002</v>
          </cell>
          <cell r="J233">
            <v>11.032999999999999</v>
          </cell>
          <cell r="K233">
            <v>18.873000000000001</v>
          </cell>
          <cell r="L233">
            <v>2.9129999999999998</v>
          </cell>
          <cell r="M233">
            <v>6.8959999999999999</v>
          </cell>
          <cell r="N233">
            <v>7.0780000000000003</v>
          </cell>
          <cell r="O233">
            <v>11.201000000000001</v>
          </cell>
          <cell r="P233">
            <v>28.088000000000001</v>
          </cell>
          <cell r="Q233">
            <v>6.9649999999999999</v>
          </cell>
          <cell r="R233">
            <v>7.7809999999999997</v>
          </cell>
          <cell r="S233">
            <v>5.9269999999999996</v>
          </cell>
          <cell r="T233">
            <v>6.3949999999999996</v>
          </cell>
          <cell r="U233">
            <v>27.068000000000001</v>
          </cell>
          <cell r="V233">
            <v>6.6989999999999998</v>
          </cell>
          <cell r="W233">
            <v>13.39</v>
          </cell>
          <cell r="X233">
            <v>2.0030000000000001</v>
          </cell>
          <cell r="Y233">
            <v>16.643999999999998</v>
          </cell>
          <cell r="Z233">
            <v>38.735999999999997</v>
          </cell>
          <cell r="AA233">
            <v>-1.9550000000000001</v>
          </cell>
          <cell r="AB233">
            <v>11.566000000000001</v>
          </cell>
          <cell r="AC233">
            <v>7.5090000000000003</v>
          </cell>
          <cell r="AD233">
            <v>26.376999999999999</v>
          </cell>
          <cell r="AE233">
            <v>43.497</v>
          </cell>
          <cell r="AF233">
            <v>5.665</v>
          </cell>
          <cell r="AG233">
            <v>12.45</v>
          </cell>
          <cell r="AH233">
            <v>2.7280000000000002</v>
          </cell>
          <cell r="AI233">
            <v>25.667000000000002</v>
          </cell>
          <cell r="AJ233">
            <v>46.51</v>
          </cell>
          <cell r="AK233">
            <v>4.7530000000000001</v>
          </cell>
          <cell r="AL233">
            <v>17.844000000000001</v>
          </cell>
          <cell r="AM233">
            <v>10.666</v>
          </cell>
          <cell r="AN233">
            <v>28.695</v>
          </cell>
          <cell r="AO233">
            <v>61.957999999999998</v>
          </cell>
          <cell r="AP233">
            <v>-3.1879357305470002</v>
          </cell>
          <cell r="AQ233">
            <v>19.362648957007998</v>
          </cell>
          <cell r="AR233">
            <v>11.211299022866999</v>
          </cell>
          <cell r="AS233">
            <v>28.315040900979</v>
          </cell>
          <cell r="AT233">
            <v>55.701053150307999</v>
          </cell>
          <cell r="AU233">
            <v>3.1039956934689998</v>
          </cell>
          <cell r="AV233">
            <v>25.996551548147998</v>
          </cell>
          <cell r="AW233">
            <v>19.146120398389002</v>
          </cell>
          <cell r="AX233">
            <v>34.403476958486998</v>
          </cell>
          <cell r="AY233">
            <v>82.650144598492005</v>
          </cell>
          <cell r="AZ233">
            <v>5.1348641376420003</v>
          </cell>
          <cell r="BA233">
            <v>33.476824046925998</v>
          </cell>
          <cell r="BB233">
            <v>30.846675729255001</v>
          </cell>
          <cell r="BC233">
            <v>40.330361063471997</v>
          </cell>
          <cell r="BD233">
            <v>109.788724977295</v>
          </cell>
        </row>
        <row r="234">
          <cell r="B234" t="str">
            <v>EBIT, operating profit (Pub)</v>
          </cell>
          <cell r="C234" t="str">
            <v>EBIT_PUB</v>
          </cell>
          <cell r="D234" t="str">
            <v>USD</v>
          </cell>
          <cell r="F234">
            <v>-7.6829999999999998</v>
          </cell>
          <cell r="G234">
            <v>-5.2690000000000001</v>
          </cell>
          <cell r="H234">
            <v>8.5969999999999995</v>
          </cell>
          <cell r="I234">
            <v>5.6230000000000002</v>
          </cell>
          <cell r="J234">
            <v>12.417</v>
          </cell>
          <cell r="K234">
            <v>21.367999999999999</v>
          </cell>
          <cell r="L234">
            <v>2.8079999999999998</v>
          </cell>
          <cell r="M234">
            <v>6.9039999999999999</v>
          </cell>
          <cell r="N234">
            <v>6.4889999999999999</v>
          </cell>
          <cell r="O234">
            <v>7.35</v>
          </cell>
          <cell r="P234">
            <v>23.550999999999998</v>
          </cell>
          <cell r="Q234">
            <v>11.444000000000001</v>
          </cell>
          <cell r="R234">
            <v>11.648999999999999</v>
          </cell>
          <cell r="S234">
            <v>9.1159999999999997</v>
          </cell>
          <cell r="T234">
            <v>9.6479999999999997</v>
          </cell>
          <cell r="U234">
            <v>41.856999999999999</v>
          </cell>
          <cell r="V234">
            <v>9.7219999999999995</v>
          </cell>
          <cell r="W234">
            <v>15.455</v>
          </cell>
          <cell r="X234">
            <v>3.91</v>
          </cell>
          <cell r="Y234">
            <v>26.477</v>
          </cell>
          <cell r="Z234">
            <v>55.564</v>
          </cell>
          <cell r="AA234">
            <v>-3.081</v>
          </cell>
          <cell r="AB234">
            <v>16.98</v>
          </cell>
          <cell r="AC234">
            <v>10.874000000000001</v>
          </cell>
          <cell r="AD234">
            <v>37.627000000000002</v>
          </cell>
          <cell r="AE234">
            <v>62.4</v>
          </cell>
          <cell r="AF234">
            <v>8.7100000000000009</v>
          </cell>
          <cell r="AG234">
            <v>17.193000000000001</v>
          </cell>
          <cell r="AH234">
            <v>6.0540000000000003</v>
          </cell>
          <cell r="AI234">
            <v>37.350999999999999</v>
          </cell>
          <cell r="AJ234">
            <v>69.308000000000007</v>
          </cell>
          <cell r="AK234">
            <v>6.5439999999999996</v>
          </cell>
          <cell r="AL234">
            <v>24.606999999999999</v>
          </cell>
          <cell r="AM234">
            <v>10.99</v>
          </cell>
          <cell r="AN234">
            <v>42.722000000000001</v>
          </cell>
          <cell r="AO234">
            <v>84.863</v>
          </cell>
          <cell r="AP234">
            <v>-5.2228537773430004</v>
          </cell>
          <cell r="AQ234">
            <v>28.955277408419001</v>
          </cell>
          <cell r="AR234">
            <v>16.592292523341001</v>
          </cell>
          <cell r="AS234">
            <v>42.486300486410997</v>
          </cell>
          <cell r="AT234">
            <v>82.811016640827006</v>
          </cell>
          <cell r="AU234">
            <v>3.985127626858</v>
          </cell>
          <cell r="AV234">
            <v>36.695921266589998</v>
          </cell>
          <cell r="AW234">
            <v>26.896131238304001</v>
          </cell>
          <cell r="AX234">
            <v>48.664426580045998</v>
          </cell>
          <cell r="AY234">
            <v>116.241606711798</v>
          </cell>
          <cell r="AZ234">
            <v>6.8100874731510004</v>
          </cell>
          <cell r="BA234">
            <v>47.302326281852999</v>
          </cell>
          <cell r="BB234">
            <v>43.529863366058002</v>
          </cell>
          <cell r="BC234">
            <v>57.043952979575003</v>
          </cell>
          <cell r="BD234">
            <v>154.686230100637</v>
          </cell>
        </row>
        <row r="235">
          <cell r="B235" t="str">
            <v>Pre-tax profit (Pub)</v>
          </cell>
          <cell r="C235" t="str">
            <v>PTP_PUB</v>
          </cell>
          <cell r="D235" t="str">
            <v>USD</v>
          </cell>
          <cell r="F235">
            <v>-7.7789999999999999</v>
          </cell>
          <cell r="G235">
            <v>-5.42</v>
          </cell>
          <cell r="H235">
            <v>8.1809999999999992</v>
          </cell>
          <cell r="I235">
            <v>5.7729999999999997</v>
          </cell>
          <cell r="J235">
            <v>12.538</v>
          </cell>
          <cell r="K235">
            <v>21.071999999999999</v>
          </cell>
          <cell r="L235">
            <v>3.0379999999999998</v>
          </cell>
          <cell r="M235">
            <v>6.97</v>
          </cell>
          <cell r="N235">
            <v>-16.635999999999999</v>
          </cell>
          <cell r="O235">
            <v>7.4539999999999997</v>
          </cell>
          <cell r="P235">
            <v>0.82599999999999996</v>
          </cell>
          <cell r="Q235">
            <v>11.167999999999999</v>
          </cell>
          <cell r="R235">
            <v>11.403</v>
          </cell>
          <cell r="S235">
            <v>9.3870000000000005</v>
          </cell>
          <cell r="T235">
            <v>9.4789999999999992</v>
          </cell>
          <cell r="U235">
            <v>41.436999999999998</v>
          </cell>
          <cell r="V235">
            <v>9.9529999999999994</v>
          </cell>
          <cell r="W235">
            <v>15.61</v>
          </cell>
          <cell r="X235">
            <v>3.7789999999999999</v>
          </cell>
          <cell r="Y235">
            <v>26.585000000000001</v>
          </cell>
          <cell r="Z235">
            <v>55.927</v>
          </cell>
          <cell r="AA235">
            <v>-2.8079999999999998</v>
          </cell>
          <cell r="AB235">
            <v>17.268000000000001</v>
          </cell>
          <cell r="AC235">
            <v>11.404</v>
          </cell>
          <cell r="AD235">
            <v>38.06</v>
          </cell>
          <cell r="AE235">
            <v>63.923999999999999</v>
          </cell>
          <cell r="AF235">
            <v>8.7390000000000008</v>
          </cell>
          <cell r="AG235">
            <v>16.827000000000002</v>
          </cell>
          <cell r="AH235">
            <v>6.7670000000000003</v>
          </cell>
          <cell r="AI235">
            <v>37.222000000000001</v>
          </cell>
          <cell r="AJ235">
            <v>69.555000000000007</v>
          </cell>
          <cell r="AK235">
            <v>7.4569999999999999</v>
          </cell>
          <cell r="AL235">
            <v>24.183</v>
          </cell>
          <cell r="AM235">
            <v>14.005000000000001</v>
          </cell>
          <cell r="AN235">
            <v>43.563000000000002</v>
          </cell>
          <cell r="AO235">
            <v>89.207999999999998</v>
          </cell>
          <cell r="AP235">
            <v>-4.8302056523430004</v>
          </cell>
          <cell r="AQ235">
            <v>29.337346904558</v>
          </cell>
          <cell r="AR235">
            <v>16.986816701314002</v>
          </cell>
          <cell r="AS235">
            <v>42.901577122695997</v>
          </cell>
          <cell r="AT235">
            <v>84.395535076223993</v>
          </cell>
          <cell r="AU235">
            <v>4.4342795620980002</v>
          </cell>
          <cell r="AV235">
            <v>37.137930783068001</v>
          </cell>
          <cell r="AW235">
            <v>27.351600569127001</v>
          </cell>
          <cell r="AX235">
            <v>49.147824226410002</v>
          </cell>
          <cell r="AY235">
            <v>118.07163514070299</v>
          </cell>
          <cell r="AZ235">
            <v>7.3355201966310002</v>
          </cell>
          <cell r="BA235">
            <v>47.824034352750999</v>
          </cell>
          <cell r="BB235">
            <v>44.066679613222</v>
          </cell>
          <cell r="BC235">
            <v>57.614801519246001</v>
          </cell>
          <cell r="BD235">
            <v>156.84103568185</v>
          </cell>
        </row>
        <row r="236">
          <cell r="B236" t="str">
            <v>Sales, revenue (Pub)</v>
          </cell>
          <cell r="C236" t="str">
            <v>REVS_PUB</v>
          </cell>
          <cell r="D236" t="str">
            <v>USD</v>
          </cell>
          <cell r="F236">
            <v>84.745000000000005</v>
          </cell>
          <cell r="G236">
            <v>22.3</v>
          </cell>
          <cell r="H236">
            <v>38.281999999999996</v>
          </cell>
          <cell r="I236">
            <v>38.326999999999998</v>
          </cell>
          <cell r="J236">
            <v>45.781999999999996</v>
          </cell>
          <cell r="K236">
            <v>144.691</v>
          </cell>
          <cell r="L236">
            <v>34.67</v>
          </cell>
          <cell r="M236">
            <v>42.337000000000003</v>
          </cell>
          <cell r="N236">
            <v>44.457999999999998</v>
          </cell>
          <cell r="O236">
            <v>51.006999999999998</v>
          </cell>
          <cell r="P236">
            <v>172.47200000000001</v>
          </cell>
          <cell r="Q236">
            <v>52.38</v>
          </cell>
          <cell r="R236">
            <v>55.097000000000001</v>
          </cell>
          <cell r="S236">
            <v>56.994999999999997</v>
          </cell>
          <cell r="T236">
            <v>67.588999999999999</v>
          </cell>
          <cell r="U236">
            <v>232.06100000000001</v>
          </cell>
          <cell r="V236">
            <v>63.301000000000002</v>
          </cell>
          <cell r="W236">
            <v>72.188000000000002</v>
          </cell>
          <cell r="X236">
            <v>68.25</v>
          </cell>
          <cell r="Y236">
            <v>96.91</v>
          </cell>
          <cell r="Z236">
            <v>300.649</v>
          </cell>
          <cell r="AA236">
            <v>66.528999999999996</v>
          </cell>
          <cell r="AB236">
            <v>83.474999999999994</v>
          </cell>
          <cell r="AC236">
            <v>82.034999999999997</v>
          </cell>
          <cell r="AD236">
            <v>118.20699999999999</v>
          </cell>
          <cell r="AE236">
            <v>350.24599999999998</v>
          </cell>
          <cell r="AF236">
            <v>79.733999999999995</v>
          </cell>
          <cell r="AG236">
            <v>89.445999999999998</v>
          </cell>
          <cell r="AH236">
            <v>85.44</v>
          </cell>
          <cell r="AI236">
            <v>125.917</v>
          </cell>
          <cell r="AJ236">
            <v>380.53699999999998</v>
          </cell>
          <cell r="AK236">
            <v>82.28</v>
          </cell>
          <cell r="AL236">
            <v>102.129</v>
          </cell>
          <cell r="AM236">
            <v>98.86</v>
          </cell>
          <cell r="AN236">
            <v>141.17699999999999</v>
          </cell>
          <cell r="AO236">
            <v>424.44600000000003</v>
          </cell>
          <cell r="AP236">
            <v>87.9</v>
          </cell>
          <cell r="AQ236">
            <v>119.2</v>
          </cell>
          <cell r="AR236">
            <v>119.5</v>
          </cell>
          <cell r="AS236">
            <v>152</v>
          </cell>
          <cell r="AT236">
            <v>478.6</v>
          </cell>
          <cell r="AU236">
            <v>97.4</v>
          </cell>
          <cell r="AV236">
            <v>137</v>
          </cell>
          <cell r="AW236">
            <v>146.69999999999999</v>
          </cell>
          <cell r="AX236">
            <v>164</v>
          </cell>
          <cell r="AY236">
            <v>545.1</v>
          </cell>
          <cell r="AZ236">
            <v>108</v>
          </cell>
          <cell r="BA236">
            <v>160</v>
          </cell>
          <cell r="BB236">
            <v>185</v>
          </cell>
          <cell r="BC236">
            <v>183</v>
          </cell>
          <cell r="BD236">
            <v>636</v>
          </cell>
        </row>
        <row r="237">
          <cell r="B237" t="str">
            <v>Total shareholders' equity (Pub)</v>
          </cell>
          <cell r="C237" t="str">
            <v>EQ_PUB</v>
          </cell>
          <cell r="D237" t="str">
            <v>USD</v>
          </cell>
          <cell r="K237">
            <v>-25.145</v>
          </cell>
          <cell r="P237">
            <v>18.152000000000001</v>
          </cell>
          <cell r="R237">
            <v>158.774</v>
          </cell>
          <cell r="S237">
            <v>187.05099999999999</v>
          </cell>
          <cell r="T237">
            <v>183.96199999999999</v>
          </cell>
          <cell r="U237">
            <v>183.96199999999999</v>
          </cell>
          <cell r="V237">
            <v>193.619</v>
          </cell>
          <cell r="W237">
            <v>207.036</v>
          </cell>
          <cell r="X237">
            <v>209.47399999999999</v>
          </cell>
          <cell r="Y237">
            <v>221.83199999999999</v>
          </cell>
          <cell r="Z237">
            <v>221.83199999999999</v>
          </cell>
          <cell r="AA237">
            <v>617.35599999999999</v>
          </cell>
          <cell r="AB237">
            <v>628.88900000000001</v>
          </cell>
          <cell r="AC237">
            <v>634.995</v>
          </cell>
          <cell r="AD237">
            <v>650.68600000000004</v>
          </cell>
          <cell r="AE237">
            <v>650.68600000000004</v>
          </cell>
          <cell r="AF237">
            <v>651.31299999999999</v>
          </cell>
          <cell r="AG237">
            <v>659.07100000000003</v>
          </cell>
          <cell r="AH237">
            <v>661.34699999999998</v>
          </cell>
          <cell r="AI237">
            <v>689.38800000000003</v>
          </cell>
          <cell r="AJ237">
            <v>689.38800000000003</v>
          </cell>
          <cell r="AK237">
            <v>703.61199999999997</v>
          </cell>
          <cell r="AL237">
            <v>721.89200000000005</v>
          </cell>
          <cell r="AM237">
            <v>741.20699999999999</v>
          </cell>
          <cell r="AN237">
            <v>783.93499999999995</v>
          </cell>
          <cell r="AO237">
            <v>783.93499999999995</v>
          </cell>
          <cell r="AP237">
            <v>786.98548110977299</v>
          </cell>
          <cell r="AQ237">
            <v>813.14228998648696</v>
          </cell>
          <cell r="AR237">
            <v>831.49061205222495</v>
          </cell>
          <cell r="AS237">
            <v>866.56694449028896</v>
          </cell>
          <cell r="AT237">
            <v>866.56694449028896</v>
          </cell>
          <cell r="AU237">
            <v>875.63168004706097</v>
          </cell>
          <cell r="AV237">
            <v>908.42599676417296</v>
          </cell>
          <cell r="AW237">
            <v>935.18382509048695</v>
          </cell>
          <cell r="AX237">
            <v>975.91176652961701</v>
          </cell>
          <cell r="AY237">
            <v>975.91176652961701</v>
          </cell>
          <cell r="AZ237">
            <v>987.60770208150802</v>
          </cell>
          <cell r="BA237">
            <v>1028.93449657671</v>
          </cell>
          <cell r="BB237">
            <v>1069.18863822816</v>
          </cell>
          <cell r="BC237">
            <v>1116.5207156797001</v>
          </cell>
          <cell r="BD237">
            <v>1116.5207156797001</v>
          </cell>
        </row>
        <row r="238">
          <cell r="A238" t="str">
            <v>Income Statement</v>
          </cell>
        </row>
        <row r="239">
          <cell r="B239" t="str">
            <v>Provision for income tax</v>
          </cell>
          <cell r="C239" t="str">
            <v>PROV_INC_TAX</v>
          </cell>
          <cell r="D239" t="str">
            <v>USD</v>
          </cell>
          <cell r="F239">
            <v>-0.39800000000000002</v>
          </cell>
          <cell r="G239">
            <v>-1.9E-2</v>
          </cell>
          <cell r="H239">
            <v>-0.126</v>
          </cell>
          <cell r="I239">
            <v>-0.54900000000000004</v>
          </cell>
          <cell r="J239">
            <v>-1.5049999999999999</v>
          </cell>
          <cell r="K239">
            <v>-2.1989999999999998</v>
          </cell>
          <cell r="L239">
            <v>-0.125</v>
          </cell>
          <cell r="M239">
            <v>-7.3999999999999996E-2</v>
          </cell>
          <cell r="N239">
            <v>23.713999999999999</v>
          </cell>
          <cell r="O239">
            <v>3.7469999999999999</v>
          </cell>
          <cell r="P239">
            <v>27.262</v>
          </cell>
          <cell r="Q239">
            <v>-4.2030000000000003</v>
          </cell>
          <cell r="R239">
            <v>-3.6219999999999999</v>
          </cell>
          <cell r="S239">
            <v>-3.46</v>
          </cell>
          <cell r="T239">
            <v>-3.0840000000000001</v>
          </cell>
          <cell r="U239">
            <v>-14.369</v>
          </cell>
          <cell r="V239">
            <v>-3.254</v>
          </cell>
          <cell r="W239">
            <v>-2.2200000000000002</v>
          </cell>
          <cell r="X239">
            <v>-1.776</v>
          </cell>
          <cell r="Y239">
            <v>-9.9410000000000007</v>
          </cell>
          <cell r="Z239">
            <v>-17.190999999999999</v>
          </cell>
          <cell r="AA239">
            <v>0.85299999999999998</v>
          </cell>
          <cell r="AB239">
            <v>-5.702</v>
          </cell>
          <cell r="AC239">
            <v>-3.895</v>
          </cell>
          <cell r="AD239">
            <v>-11.683</v>
          </cell>
          <cell r="AE239">
            <v>-20.427</v>
          </cell>
          <cell r="AF239">
            <v>-3.0739999999999998</v>
          </cell>
          <cell r="AG239">
            <v>-4.3769999999999998</v>
          </cell>
          <cell r="AH239">
            <v>-4.0389999999999997</v>
          </cell>
          <cell r="AI239">
            <v>-11.555</v>
          </cell>
          <cell r="AJ239">
            <v>-23.045000000000002</v>
          </cell>
          <cell r="AK239">
            <v>-2.7040000000000002</v>
          </cell>
          <cell r="AL239">
            <v>-6.3390000000000004</v>
          </cell>
          <cell r="AM239">
            <v>-3.339</v>
          </cell>
          <cell r="AN239">
            <v>-14.868</v>
          </cell>
          <cell r="AO239">
            <v>-27.25</v>
          </cell>
          <cell r="AP239">
            <v>1.642269921797</v>
          </cell>
          <cell r="AQ239">
            <v>-9.9746979475500002</v>
          </cell>
          <cell r="AR239">
            <v>-5.7755176784469997</v>
          </cell>
          <cell r="AS239">
            <v>-14.586536221716999</v>
          </cell>
          <cell r="AT239">
            <v>-28.694481925916001</v>
          </cell>
          <cell r="AU239">
            <v>-1.33028386863</v>
          </cell>
          <cell r="AV239">
            <v>-11.14137923492</v>
          </cell>
          <cell r="AW239">
            <v>-8.2054801707379994</v>
          </cell>
          <cell r="AX239">
            <v>-14.744347267923001</v>
          </cell>
          <cell r="AY239">
            <v>-35.421490542210996</v>
          </cell>
          <cell r="AZ239">
            <v>-2.2006560589889999</v>
          </cell>
          <cell r="BA239">
            <v>-14.347210305825</v>
          </cell>
          <cell r="BB239">
            <v>-13.220003883966999</v>
          </cell>
          <cell r="BC239">
            <v>-17.284440455774</v>
          </cell>
          <cell r="BD239">
            <v>-47.052310704554998</v>
          </cell>
        </row>
        <row r="240">
          <cell r="B240" t="str">
            <v>Minority interest</v>
          </cell>
          <cell r="C240" t="str">
            <v>INC_MINORITY</v>
          </cell>
          <cell r="D240" t="str">
            <v>USD</v>
          </cell>
        </row>
        <row r="241">
          <cell r="B241" t="str">
            <v>Net income (pre-preferred dividends)</v>
          </cell>
          <cell r="C241" t="str">
            <v>NI_PRE_PREF</v>
          </cell>
          <cell r="D241" t="str">
            <v>USD</v>
          </cell>
          <cell r="F241">
            <v>-8.1769999999999996</v>
          </cell>
          <cell r="G241">
            <v>-5.4390000000000001</v>
          </cell>
          <cell r="H241">
            <v>8.0549999999999997</v>
          </cell>
          <cell r="I241">
            <v>5.2240000000000002</v>
          </cell>
          <cell r="J241">
            <v>11.032999999999999</v>
          </cell>
          <cell r="K241">
            <v>18.873000000000001</v>
          </cell>
          <cell r="L241">
            <v>2.9129999999999998</v>
          </cell>
          <cell r="M241">
            <v>6.8959999999999999</v>
          </cell>
          <cell r="N241">
            <v>7.0780000000000003</v>
          </cell>
          <cell r="O241">
            <v>11.201000000000001</v>
          </cell>
          <cell r="P241">
            <v>28.088000000000001</v>
          </cell>
          <cell r="Q241">
            <v>6.9649999999999999</v>
          </cell>
          <cell r="R241">
            <v>7.7809999999999997</v>
          </cell>
          <cell r="S241">
            <v>5.9269999999999996</v>
          </cell>
          <cell r="T241">
            <v>6.3949999999999996</v>
          </cell>
          <cell r="U241">
            <v>27.068000000000001</v>
          </cell>
          <cell r="V241">
            <v>6.6989999999999998</v>
          </cell>
          <cell r="W241">
            <v>13.39</v>
          </cell>
          <cell r="X241">
            <v>2.0030000000000001</v>
          </cell>
          <cell r="Y241">
            <v>16.643999999999998</v>
          </cell>
          <cell r="Z241">
            <v>38.735999999999997</v>
          </cell>
          <cell r="AA241">
            <v>-1.9550000000000001</v>
          </cell>
          <cell r="AB241">
            <v>11.566000000000001</v>
          </cell>
          <cell r="AC241">
            <v>7.5090000000000003</v>
          </cell>
          <cell r="AD241">
            <v>26.376999999999999</v>
          </cell>
          <cell r="AE241">
            <v>43.497</v>
          </cell>
          <cell r="AF241">
            <v>5.665</v>
          </cell>
          <cell r="AG241">
            <v>12.45</v>
          </cell>
          <cell r="AH241">
            <v>2.7280000000000002</v>
          </cell>
          <cell r="AI241">
            <v>25.667000000000002</v>
          </cell>
          <cell r="AJ241">
            <v>46.51</v>
          </cell>
          <cell r="AK241">
            <v>4.7530000000000001</v>
          </cell>
          <cell r="AL241">
            <v>17.844000000000001</v>
          </cell>
          <cell r="AM241">
            <v>10.666</v>
          </cell>
          <cell r="AN241">
            <v>28.695</v>
          </cell>
          <cell r="AO241">
            <v>61.957999999999998</v>
          </cell>
          <cell r="AP241">
            <v>-3.1879357305470002</v>
          </cell>
          <cell r="AQ241">
            <v>19.362648957007998</v>
          </cell>
          <cell r="AR241">
            <v>11.211299022866999</v>
          </cell>
          <cell r="AS241">
            <v>28.315040900979</v>
          </cell>
          <cell r="AT241">
            <v>55.701053150307999</v>
          </cell>
          <cell r="AU241">
            <v>3.1039956934689998</v>
          </cell>
          <cell r="AV241">
            <v>25.996551548147998</v>
          </cell>
          <cell r="AW241">
            <v>19.146120398389002</v>
          </cell>
          <cell r="AX241">
            <v>34.403476958486998</v>
          </cell>
          <cell r="AY241">
            <v>82.650144598492005</v>
          </cell>
          <cell r="AZ241">
            <v>5.1348641376420003</v>
          </cell>
          <cell r="BA241">
            <v>33.476824046925998</v>
          </cell>
          <cell r="BB241">
            <v>30.846675729255001</v>
          </cell>
          <cell r="BC241">
            <v>40.330361063471997</v>
          </cell>
          <cell r="BD241">
            <v>109.788724977295</v>
          </cell>
        </row>
        <row r="242">
          <cell r="B242" t="str">
            <v>Preferred dividends</v>
          </cell>
          <cell r="C242" t="str">
            <v>PREF_DIV</v>
          </cell>
          <cell r="D242" t="str">
            <v>USD</v>
          </cell>
        </row>
        <row r="243">
          <cell r="B243" t="str">
            <v>Net income (pre-exceptionals)</v>
          </cell>
          <cell r="C243" t="str">
            <v>NET_EARNING</v>
          </cell>
          <cell r="D243" t="str">
            <v>USD</v>
          </cell>
          <cell r="F243">
            <v>-8.1769999999999996</v>
          </cell>
          <cell r="G243">
            <v>-5.4390000000000001</v>
          </cell>
          <cell r="H243">
            <v>8.0549999999999997</v>
          </cell>
          <cell r="I243">
            <v>5.2240000000000002</v>
          </cell>
          <cell r="J243">
            <v>11.032999999999999</v>
          </cell>
          <cell r="K243">
            <v>18.873000000000001</v>
          </cell>
          <cell r="L243">
            <v>2.9129999999999998</v>
          </cell>
          <cell r="M243">
            <v>6.8959999999999999</v>
          </cell>
          <cell r="N243">
            <v>7.0780000000000003</v>
          </cell>
          <cell r="O243">
            <v>11.201000000000001</v>
          </cell>
          <cell r="P243">
            <v>28.088000000000001</v>
          </cell>
          <cell r="Q243">
            <v>6.9649999999999999</v>
          </cell>
          <cell r="R243">
            <v>7.7809999999999997</v>
          </cell>
          <cell r="S243">
            <v>5.9269999999999996</v>
          </cell>
          <cell r="T243">
            <v>6.3949999999999996</v>
          </cell>
          <cell r="U243">
            <v>27.068000000000001</v>
          </cell>
          <cell r="V243">
            <v>6.6989999999999998</v>
          </cell>
          <cell r="W243">
            <v>13.39</v>
          </cell>
          <cell r="X243">
            <v>2.0030000000000001</v>
          </cell>
          <cell r="Y243">
            <v>16.643999999999998</v>
          </cell>
          <cell r="Z243">
            <v>38.735999999999997</v>
          </cell>
          <cell r="AA243">
            <v>-1.9550000000000001</v>
          </cell>
          <cell r="AB243">
            <v>11.566000000000001</v>
          </cell>
          <cell r="AC243">
            <v>7.5090000000000003</v>
          </cell>
          <cell r="AD243">
            <v>26.376999999999999</v>
          </cell>
          <cell r="AE243">
            <v>43.497</v>
          </cell>
          <cell r="AF243">
            <v>5.665</v>
          </cell>
          <cell r="AG243">
            <v>12.45</v>
          </cell>
          <cell r="AH243">
            <v>2.7280000000000002</v>
          </cell>
          <cell r="AI243">
            <v>25.667000000000002</v>
          </cell>
          <cell r="AJ243">
            <v>46.51</v>
          </cell>
          <cell r="AK243">
            <v>4.7530000000000001</v>
          </cell>
          <cell r="AL243">
            <v>17.844000000000001</v>
          </cell>
          <cell r="AM243">
            <v>10.666</v>
          </cell>
          <cell r="AN243">
            <v>28.695</v>
          </cell>
          <cell r="AO243">
            <v>61.957999999999998</v>
          </cell>
          <cell r="AP243">
            <v>-3.1879357305470002</v>
          </cell>
          <cell r="AQ243">
            <v>19.362648957007998</v>
          </cell>
          <cell r="AR243">
            <v>11.211299022866999</v>
          </cell>
          <cell r="AS243">
            <v>28.315040900979</v>
          </cell>
          <cell r="AT243">
            <v>55.701053150307999</v>
          </cell>
          <cell r="AU243">
            <v>3.1039956934689998</v>
          </cell>
          <cell r="AV243">
            <v>25.996551548147998</v>
          </cell>
          <cell r="AW243">
            <v>19.146120398389002</v>
          </cell>
          <cell r="AX243">
            <v>34.403476958486998</v>
          </cell>
          <cell r="AY243">
            <v>82.650144598492005</v>
          </cell>
          <cell r="AZ243">
            <v>5.1348641376420003</v>
          </cell>
          <cell r="BA243">
            <v>33.476824046925998</v>
          </cell>
          <cell r="BB243">
            <v>30.846675729255001</v>
          </cell>
          <cell r="BC243">
            <v>40.330361063471997</v>
          </cell>
          <cell r="BD243">
            <v>109.788724977295</v>
          </cell>
        </row>
        <row r="244">
          <cell r="B244" t="str">
            <v>Post-tax exceptionals</v>
          </cell>
          <cell r="C244" t="str">
            <v>TAX_EXC</v>
          </cell>
          <cell r="D244" t="str">
            <v>USD</v>
          </cell>
          <cell r="F244">
            <v>-2.7890000000000001</v>
          </cell>
          <cell r="G244">
            <v>-0.64800000000000002</v>
          </cell>
          <cell r="H244">
            <v>-0.88300000000000001</v>
          </cell>
          <cell r="I244">
            <v>-0.92300000000000004</v>
          </cell>
          <cell r="J244">
            <v>-0.9</v>
          </cell>
          <cell r="K244">
            <v>-3.3540000000000001</v>
          </cell>
          <cell r="L244">
            <v>-1.0229999999999999</v>
          </cell>
          <cell r="M244">
            <v>-1.46</v>
          </cell>
          <cell r="N244">
            <v>22.321999999999999</v>
          </cell>
          <cell r="O244">
            <v>-12.369</v>
          </cell>
          <cell r="P244">
            <v>7.47</v>
          </cell>
          <cell r="Q244">
            <v>-2.153</v>
          </cell>
          <cell r="R244">
            <v>-4.09</v>
          </cell>
          <cell r="S244">
            <v>-2.778</v>
          </cell>
          <cell r="T244">
            <v>-2.847</v>
          </cell>
          <cell r="U244">
            <v>-11.868</v>
          </cell>
          <cell r="V244">
            <v>-6.2519999999999998</v>
          </cell>
          <cell r="W244">
            <v>-7.8890000000000002</v>
          </cell>
          <cell r="X244">
            <v>-4.673</v>
          </cell>
          <cell r="Y244">
            <v>-2.81</v>
          </cell>
          <cell r="Z244">
            <v>-21.623999999999999</v>
          </cell>
          <cell r="AA244">
            <v>-4.5</v>
          </cell>
          <cell r="AB244">
            <v>-8.234</v>
          </cell>
          <cell r="AC244">
            <v>-9.4220000000000006</v>
          </cell>
          <cell r="AD244">
            <v>-6.62</v>
          </cell>
          <cell r="AE244">
            <v>-28.776</v>
          </cell>
          <cell r="AF244">
            <v>-8.6620000000000008</v>
          </cell>
          <cell r="AG244">
            <v>-8.4740000000000002</v>
          </cell>
          <cell r="AH244">
            <v>-5.7149999999999999</v>
          </cell>
          <cell r="AI244">
            <v>-13.773999999999999</v>
          </cell>
          <cell r="AJ244">
            <v>-36.625</v>
          </cell>
          <cell r="AK244">
            <v>-6.383</v>
          </cell>
          <cell r="AL244">
            <v>-16.931000000000001</v>
          </cell>
          <cell r="AM244">
            <v>-11.07</v>
          </cell>
          <cell r="AN244">
            <v>-12.598000000000001</v>
          </cell>
          <cell r="AO244">
            <v>-46.981999999999999</v>
          </cell>
          <cell r="AP244">
            <v>-10.822174068771</v>
          </cell>
          <cell r="AQ244">
            <v>-13.708359129731001</v>
          </cell>
          <cell r="AR244">
            <v>-13.631753004065001</v>
          </cell>
          <cell r="AS244">
            <v>-14.403494794966999</v>
          </cell>
          <cell r="AT244">
            <v>-52.565780997533999</v>
          </cell>
          <cell r="AU244">
            <v>-12.943714682151001</v>
          </cell>
          <cell r="AV244">
            <v>-16.76637165799</v>
          </cell>
          <cell r="AW244">
            <v>-17.884354382411999</v>
          </cell>
          <cell r="AX244">
            <v>-16.511226035517002</v>
          </cell>
          <cell r="AY244">
            <v>-64.105666758070996</v>
          </cell>
          <cell r="AZ244">
            <v>-14.400746767569</v>
          </cell>
          <cell r="BA244">
            <v>-19.670189349628998</v>
          </cell>
          <cell r="BB244">
            <v>-22.745032560502001</v>
          </cell>
          <cell r="BC244">
            <v>-18.479572419598998</v>
          </cell>
          <cell r="BD244">
            <v>-75.295541097298994</v>
          </cell>
        </row>
        <row r="245">
          <cell r="B245" t="str">
            <v>Net income (post-exceptionals)</v>
          </cell>
          <cell r="C245" t="str">
            <v>NET_INC</v>
          </cell>
          <cell r="D245" t="str">
            <v>USD</v>
          </cell>
          <cell r="F245">
            <v>-10.965999999999999</v>
          </cell>
          <cell r="G245">
            <v>-6.0869999999999997</v>
          </cell>
          <cell r="H245">
            <v>7.1719999999999997</v>
          </cell>
          <cell r="I245">
            <v>4.3010000000000002</v>
          </cell>
          <cell r="J245">
            <v>10.132999999999999</v>
          </cell>
          <cell r="K245">
            <v>15.519</v>
          </cell>
          <cell r="L245">
            <v>1.89</v>
          </cell>
          <cell r="M245">
            <v>5.4359999999999999</v>
          </cell>
          <cell r="N245">
            <v>29.4</v>
          </cell>
          <cell r="O245">
            <v>-1.1679999999999999</v>
          </cell>
          <cell r="P245">
            <v>35.558</v>
          </cell>
          <cell r="Q245">
            <v>4.8120000000000003</v>
          </cell>
          <cell r="R245">
            <v>3.6909999999999998</v>
          </cell>
          <cell r="S245">
            <v>3.149</v>
          </cell>
          <cell r="T245">
            <v>3.548</v>
          </cell>
          <cell r="U245">
            <v>15.2</v>
          </cell>
          <cell r="V245">
            <v>0.44700000000000001</v>
          </cell>
          <cell r="W245">
            <v>5.5010000000000003</v>
          </cell>
          <cell r="X245">
            <v>-2.67</v>
          </cell>
          <cell r="Y245">
            <v>13.834</v>
          </cell>
          <cell r="Z245">
            <v>17.111999999999998</v>
          </cell>
          <cell r="AA245">
            <v>-6.4550000000000001</v>
          </cell>
          <cell r="AB245">
            <v>3.3319999999999999</v>
          </cell>
          <cell r="AC245">
            <v>-1.913</v>
          </cell>
          <cell r="AD245">
            <v>19.757000000000001</v>
          </cell>
          <cell r="AE245">
            <v>14.721</v>
          </cell>
          <cell r="AF245">
            <v>-2.9969999999999999</v>
          </cell>
          <cell r="AG245">
            <v>3.976</v>
          </cell>
          <cell r="AH245">
            <v>-2.9870000000000001</v>
          </cell>
          <cell r="AI245">
            <v>11.893000000000001</v>
          </cell>
          <cell r="AJ245">
            <v>9.8849999999999998</v>
          </cell>
          <cell r="AK245">
            <v>-1.63</v>
          </cell>
          <cell r="AL245">
            <v>0.91300000000000003</v>
          </cell>
          <cell r="AM245">
            <v>-0.40400000000000003</v>
          </cell>
          <cell r="AN245">
            <v>16.097000000000001</v>
          </cell>
          <cell r="AO245">
            <v>14.976000000000001</v>
          </cell>
          <cell r="AP245">
            <v>-14.010109799318</v>
          </cell>
          <cell r="AQ245">
            <v>5.6542898272770001</v>
          </cell>
          <cell r="AR245">
            <v>-2.4204539811979999</v>
          </cell>
          <cell r="AS245">
            <v>13.911546106013001</v>
          </cell>
          <cell r="AT245">
            <v>3.1352721527740002</v>
          </cell>
          <cell r="AU245">
            <v>-9.8397189886819998</v>
          </cell>
          <cell r="AV245">
            <v>9.2301798901570002</v>
          </cell>
          <cell r="AW245">
            <v>1.261766015976</v>
          </cell>
          <cell r="AX245">
            <v>17.89225092297</v>
          </cell>
          <cell r="AY245">
            <v>18.544477840422001</v>
          </cell>
          <cell r="AZ245">
            <v>-9.2658826299270007</v>
          </cell>
          <cell r="BA245">
            <v>13.806634697297</v>
          </cell>
          <cell r="BB245">
            <v>8.1016431687530002</v>
          </cell>
          <cell r="BC245">
            <v>21.850788643874001</v>
          </cell>
          <cell r="BD245">
            <v>34.493183879996003</v>
          </cell>
        </row>
        <row r="246">
          <cell r="B246" t="str">
            <v>EPS (pre-exceptionals, basic)</v>
          </cell>
          <cell r="C246" t="str">
            <v>EPS</v>
          </cell>
          <cell r="D246" t="str">
            <v>USD</v>
          </cell>
          <cell r="F246">
            <v>-0.61550699763799999</v>
          </cell>
          <cell r="K246">
            <v>1.394309108866</v>
          </cell>
          <cell r="M246">
            <v>0.49088733438100002</v>
          </cell>
          <cell r="N246">
            <v>0.50138522011599995</v>
          </cell>
          <cell r="O246">
            <v>0.78818009911700004</v>
          </cell>
          <cell r="P246">
            <v>1.997148048696</v>
          </cell>
          <cell r="Q246">
            <v>0.47854852145299998</v>
          </cell>
          <cell r="R246">
            <v>0.422114915619</v>
          </cell>
          <cell r="S246">
            <v>0.11285244229999999</v>
          </cell>
          <cell r="T246">
            <v>0.11850255099199999</v>
          </cell>
          <cell r="U246">
            <v>0.77837565010499998</v>
          </cell>
          <cell r="V246">
            <v>0.122213205068</v>
          </cell>
          <cell r="W246">
            <v>0.239670762895</v>
          </cell>
          <cell r="X246">
            <v>3.5129346147000001E-2</v>
          </cell>
          <cell r="Y246">
            <v>0.288726439886</v>
          </cell>
          <cell r="Z246">
            <v>0.68764956457899995</v>
          </cell>
          <cell r="AA246">
            <v>-3.3333701054999998E-2</v>
          </cell>
          <cell r="AB246">
            <v>0.17170230004000001</v>
          </cell>
          <cell r="AC246">
            <v>0.110002694912</v>
          </cell>
          <cell r="AD246">
            <v>0.38335631601199999</v>
          </cell>
          <cell r="AE246">
            <v>0.66156243901</v>
          </cell>
          <cell r="AF246">
            <v>8.1726337231999999E-2</v>
          </cell>
          <cell r="AG246">
            <v>0.178153330404</v>
          </cell>
          <cell r="AH246">
            <v>3.8778447075999999E-2</v>
          </cell>
          <cell r="AI246">
            <v>0.362713514249</v>
          </cell>
          <cell r="AJ246">
            <v>0.66370884555599996</v>
          </cell>
          <cell r="AK246">
            <v>6.6715422871999996E-2</v>
          </cell>
          <cell r="AL246">
            <v>0.24859466831599999</v>
          </cell>
          <cell r="AM246">
            <v>0.14752842038299999</v>
          </cell>
          <cell r="AN246">
            <v>0.394203473862</v>
          </cell>
          <cell r="AO246">
            <v>0.86019121601699999</v>
          </cell>
          <cell r="AP246">
            <v>-4.3866431017000003E-2</v>
          </cell>
          <cell r="AQ246">
            <v>0.26441111855499999</v>
          </cell>
          <cell r="AR246">
            <v>0.15193700142399999</v>
          </cell>
          <cell r="AS246">
            <v>0.380818426436</v>
          </cell>
          <cell r="AT246">
            <v>0.75772074997799999</v>
          </cell>
          <cell r="AU246">
            <v>4.1430052677E-2</v>
          </cell>
          <cell r="AV246">
            <v>0.34435325905300002</v>
          </cell>
          <cell r="AW246">
            <v>0.25168873731800001</v>
          </cell>
          <cell r="AX246">
            <v>0.44882840257099998</v>
          </cell>
          <cell r="AY246">
            <v>1.0905958722610001</v>
          </cell>
          <cell r="AZ246">
            <v>6.6481744410999993E-2</v>
          </cell>
          <cell r="BA246">
            <v>0.43014373654999999</v>
          </cell>
          <cell r="BB246">
            <v>0.39334539827199999</v>
          </cell>
          <cell r="BC246">
            <v>0.51038113315400002</v>
          </cell>
          <cell r="BD246">
            <v>1.4052700407009999</v>
          </cell>
        </row>
        <row r="247">
          <cell r="B247" t="str">
            <v>EPS (pre-exceptionals, diluted)</v>
          </cell>
          <cell r="C247" t="str">
            <v>EPS_FUL_DIL</v>
          </cell>
          <cell r="D247" t="str">
            <v>USD</v>
          </cell>
          <cell r="F247">
            <v>-0.61550699763799999</v>
          </cell>
          <cell r="K247">
            <v>1.184494884762</v>
          </cell>
          <cell r="M247">
            <v>0.16531302246099999</v>
          </cell>
          <cell r="N247">
            <v>0.162369048376</v>
          </cell>
          <cell r="O247">
            <v>0.24473526935000001</v>
          </cell>
          <cell r="P247">
            <v>0.65136759831199997</v>
          </cell>
          <cell r="Q247">
            <v>0.14974900325500001</v>
          </cell>
          <cell r="R247">
            <v>0.159568022437</v>
          </cell>
          <cell r="S247">
            <v>9.8573978632000001E-2</v>
          </cell>
          <cell r="T247">
            <v>0.104540273155</v>
          </cell>
          <cell r="U247">
            <v>0.50273368405600005</v>
          </cell>
          <cell r="V247">
            <v>0.109487136365</v>
          </cell>
          <cell r="W247">
            <v>0.216995119328</v>
          </cell>
          <cell r="X247">
            <v>3.218857394E-2</v>
          </cell>
          <cell r="Y247">
            <v>0.26853348096500002</v>
          </cell>
          <cell r="Z247">
            <v>0.62914579279500005</v>
          </cell>
          <cell r="AA247">
            <v>-3.3333701054999998E-2</v>
          </cell>
          <cell r="AB247">
            <v>0.16312138107900001</v>
          </cell>
          <cell r="AC247">
            <v>0.10550926705499999</v>
          </cell>
          <cell r="AD247">
            <v>0.37106953037200002</v>
          </cell>
          <cell r="AE247">
            <v>0.62927199362899999</v>
          </cell>
          <cell r="AF247">
            <v>7.9106417262000003E-2</v>
          </cell>
          <cell r="AG247">
            <v>0.17278021589100001</v>
          </cell>
          <cell r="AH247">
            <v>3.7742223656000003E-2</v>
          </cell>
          <cell r="AI247">
            <v>0.35392006285099997</v>
          </cell>
          <cell r="AJ247">
            <v>0.64316344705399997</v>
          </cell>
          <cell r="AK247">
            <v>6.5195579330999995E-2</v>
          </cell>
          <cell r="AL247">
            <v>0.24309943110000001</v>
          </cell>
          <cell r="AM247">
            <v>0.14487419911499999</v>
          </cell>
          <cell r="AN247">
            <v>0.38670960942499999</v>
          </cell>
          <cell r="AO247">
            <v>0.84258985600199998</v>
          </cell>
          <cell r="AP247">
            <v>-4.3866431017000003E-2</v>
          </cell>
          <cell r="AQ247">
            <v>0.259414052502</v>
          </cell>
          <cell r="AR247">
            <v>0.14908694227700001</v>
          </cell>
          <cell r="AS247">
            <v>0.373728149126</v>
          </cell>
          <cell r="AT247">
            <v>0.74345459703899996</v>
          </cell>
          <cell r="AU247">
            <v>4.0664428396999998E-2</v>
          </cell>
          <cell r="AV247">
            <v>0.33803700841399997</v>
          </cell>
          <cell r="AW247">
            <v>0.24710653896599999</v>
          </cell>
          <cell r="AX247">
            <v>0.44071794456699998</v>
          </cell>
          <cell r="AY247">
            <v>1.0706670641530001</v>
          </cell>
          <cell r="AZ247">
            <v>6.5289343223999999E-2</v>
          </cell>
          <cell r="BA247">
            <v>0.42248620946400001</v>
          </cell>
          <cell r="BB247">
            <v>0.38639509176600001</v>
          </cell>
          <cell r="BC247">
            <v>0.50142997067399997</v>
          </cell>
          <cell r="BD247">
            <v>1.380347228552</v>
          </cell>
        </row>
        <row r="248">
          <cell r="B248" t="str">
            <v>EPS (post-exceptionals, basic)</v>
          </cell>
          <cell r="C248" t="str">
            <v>EPS_POST_BASIC</v>
          </cell>
          <cell r="D248" t="str">
            <v>USD</v>
          </cell>
          <cell r="F248">
            <v>-0.82544328434600001</v>
          </cell>
          <cell r="K248">
            <v>1.1465205881680001</v>
          </cell>
          <cell r="M248">
            <v>0.38695817135900001</v>
          </cell>
          <cell r="N248">
            <v>2.0826116800509999</v>
          </cell>
          <cell r="O248">
            <v>-8.2188586356000001E-2</v>
          </cell>
          <cell r="P248">
            <v>2.528289316275</v>
          </cell>
          <cell r="Q248">
            <v>0.33062103162000001</v>
          </cell>
          <cell r="R248">
            <v>0.20023469394000001</v>
          </cell>
          <cell r="S248">
            <v>5.9958215083999997E-2</v>
          </cell>
          <cell r="T248">
            <v>6.5746215937000002E-2</v>
          </cell>
          <cell r="U248">
            <v>0.43709582834299998</v>
          </cell>
          <cell r="V248">
            <v>8.1548444039999998E-3</v>
          </cell>
          <cell r="W248">
            <v>9.8463694300999993E-2</v>
          </cell>
          <cell r="X248">
            <v>-4.6827435952999999E-2</v>
          </cell>
          <cell r="Y248">
            <v>0.23998086814399999</v>
          </cell>
          <cell r="Z248">
            <v>0.30377579897500001</v>
          </cell>
          <cell r="AA248">
            <v>-0.110060890186</v>
          </cell>
          <cell r="AB248">
            <v>4.9464989082999997E-2</v>
          </cell>
          <cell r="AC248">
            <v>-2.8024391446E-2</v>
          </cell>
          <cell r="AD248">
            <v>0.28714299334499999</v>
          </cell>
          <cell r="AE248">
            <v>0.223897295553</v>
          </cell>
          <cell r="AF248">
            <v>-4.3236334101000001E-2</v>
          </cell>
          <cell r="AG248">
            <v>5.6894589693999999E-2</v>
          </cell>
          <cell r="AH248">
            <v>-4.2460125151999997E-2</v>
          </cell>
          <cell r="AI248">
            <v>0.168066070244</v>
          </cell>
          <cell r="AJ248">
            <v>0.14106131882</v>
          </cell>
          <cell r="AK248">
            <v>-2.2879473865E-2</v>
          </cell>
          <cell r="AL248">
            <v>1.2719509760999999E-2</v>
          </cell>
          <cell r="AM248">
            <v>-5.5879881710000001E-3</v>
          </cell>
          <cell r="AN248">
            <v>0.22113585358999999</v>
          </cell>
          <cell r="AO248">
            <v>0.20791864894100001</v>
          </cell>
          <cell r="AP248">
            <v>-0.192781024148</v>
          </cell>
          <cell r="AQ248">
            <v>7.7213458819000005E-2</v>
          </cell>
          <cell r="AR248">
            <v>-3.2802311243000003E-2</v>
          </cell>
          <cell r="AS248">
            <v>0.187101022241</v>
          </cell>
          <cell r="AT248">
            <v>4.2650194792000003E-2</v>
          </cell>
          <cell r="AU248">
            <v>-0.13133396959499999</v>
          </cell>
          <cell r="AV248">
            <v>0.122264005706</v>
          </cell>
          <cell r="AW248">
            <v>1.6586769995E-2</v>
          </cell>
          <cell r="AX248">
            <v>0.23342263951600001</v>
          </cell>
          <cell r="AY248">
            <v>0.24470049126099999</v>
          </cell>
          <cell r="AZ248">
            <v>-0.119966570533</v>
          </cell>
          <cell r="BA248">
            <v>0.17740145927699999</v>
          </cell>
          <cell r="BB248">
            <v>0.103309156774</v>
          </cell>
          <cell r="BC248">
            <v>0.276521954535</v>
          </cell>
          <cell r="BD248">
            <v>0.44150469845599999</v>
          </cell>
        </row>
        <row r="249">
          <cell r="B249" t="str">
            <v>EPS (post-exceptionals, diluted)</v>
          </cell>
          <cell r="C249" t="str">
            <v>FULLY_DIL_EPS</v>
          </cell>
          <cell r="D249" t="str">
            <v>USD</v>
          </cell>
          <cell r="F249">
            <v>-0.82544328434600001</v>
          </cell>
          <cell r="K249">
            <v>0.97399332997499999</v>
          </cell>
          <cell r="M249">
            <v>0.130313455641</v>
          </cell>
          <cell r="N249">
            <v>0.67443487175100003</v>
          </cell>
          <cell r="O249">
            <v>-8.2188586356000001E-2</v>
          </cell>
          <cell r="P249">
            <v>0.82459872759800001</v>
          </cell>
          <cell r="Q249">
            <v>0.103459038574</v>
          </cell>
          <cell r="R249">
            <v>7.5692786378999996E-2</v>
          </cell>
          <cell r="S249">
            <v>5.2372103714000001E-2</v>
          </cell>
          <cell r="T249">
            <v>5.7999826295000001E-2</v>
          </cell>
          <cell r="U249">
            <v>0.28230944279800002</v>
          </cell>
          <cell r="V249">
            <v>7.3056799460000004E-3</v>
          </cell>
          <cell r="W249">
            <v>8.9147882853999993E-2</v>
          </cell>
          <cell r="X249">
            <v>-4.6827435952999999E-2</v>
          </cell>
          <cell r="Y249">
            <v>0.223197078567</v>
          </cell>
          <cell r="Z249">
            <v>0.27793119594999999</v>
          </cell>
          <cell r="AA249">
            <v>-0.110060890186</v>
          </cell>
          <cell r="AB249">
            <v>4.6992948448999997E-2</v>
          </cell>
          <cell r="AC249">
            <v>-2.8024391446E-2</v>
          </cell>
          <cell r="AD249">
            <v>0.277939898834</v>
          </cell>
          <cell r="AE249">
            <v>0.212969009776</v>
          </cell>
          <cell r="AF249">
            <v>-4.3236334101000001E-2</v>
          </cell>
          <cell r="AG249">
            <v>5.5178645653E-2</v>
          </cell>
          <cell r="AH249">
            <v>-4.2460125151999997E-2</v>
          </cell>
          <cell r="AI249">
            <v>0.16399155754399999</v>
          </cell>
          <cell r="AJ249">
            <v>0.136694703808</v>
          </cell>
          <cell r="AK249">
            <v>-2.2879473865E-2</v>
          </cell>
          <cell r="AL249">
            <v>1.2438342333000001E-2</v>
          </cell>
          <cell r="AM249">
            <v>-5.5879881710000001E-3</v>
          </cell>
          <cell r="AN249">
            <v>0.216932029375</v>
          </cell>
          <cell r="AO249">
            <v>0.20366418676299999</v>
          </cell>
          <cell r="AP249">
            <v>-0.192781024148</v>
          </cell>
          <cell r="AQ249">
            <v>7.5754213247000005E-2</v>
          </cell>
          <cell r="AR249">
            <v>-3.2802311243000003E-2</v>
          </cell>
          <cell r="AS249">
            <v>0.183617477222</v>
          </cell>
          <cell r="AT249">
            <v>4.1847188932999997E-2</v>
          </cell>
          <cell r="AU249">
            <v>-0.13133396959499999</v>
          </cell>
          <cell r="AV249">
            <v>0.120021395585</v>
          </cell>
          <cell r="AW249">
            <v>1.6284794344999999E-2</v>
          </cell>
          <cell r="AX249">
            <v>0.22920462545</v>
          </cell>
          <cell r="AY249">
            <v>0.24022900071299999</v>
          </cell>
          <cell r="AZ249">
            <v>-0.119966570533</v>
          </cell>
          <cell r="BA249">
            <v>0.17424331383800001</v>
          </cell>
          <cell r="BB249">
            <v>0.10148371199300001</v>
          </cell>
          <cell r="BC249">
            <v>0.27167225931</v>
          </cell>
          <cell r="BD249">
            <v>0.43367450330200003</v>
          </cell>
        </row>
        <row r="250">
          <cell r="B250" t="str">
            <v>Common dividends paid</v>
          </cell>
          <cell r="C250" t="str">
            <v>COMMON_DIV_PAID</v>
          </cell>
          <cell r="D250" t="str">
            <v>USD</v>
          </cell>
          <cell r="F250">
            <v>0</v>
          </cell>
          <cell r="K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</row>
        <row r="251">
          <cell r="B251" t="str">
            <v>DPS, dividend per share</v>
          </cell>
          <cell r="C251" t="str">
            <v>DPS</v>
          </cell>
          <cell r="D251" t="str">
            <v>USD</v>
          </cell>
        </row>
        <row r="252">
          <cell r="B252" t="str">
            <v>Weighted average shares outstanding, basic</v>
          </cell>
          <cell r="C252" t="str">
            <v>SH</v>
          </cell>
          <cell r="F252">
            <v>13.284983</v>
          </cell>
          <cell r="K252">
            <v>13.535736</v>
          </cell>
          <cell r="M252">
            <v>14.048030000000001</v>
          </cell>
          <cell r="N252">
            <v>14.11689</v>
          </cell>
          <cell r="O252">
            <v>14.211219</v>
          </cell>
          <cell r="P252">
            <v>14.064055</v>
          </cell>
          <cell r="Q252">
            <v>14.554428</v>
          </cell>
          <cell r="R252">
            <v>18.433368999999999</v>
          </cell>
          <cell r="S252">
            <v>52.519908999999998</v>
          </cell>
          <cell r="T252">
            <v>53.965083</v>
          </cell>
          <cell r="U252">
            <v>34.774982999999999</v>
          </cell>
          <cell r="V252">
            <v>54.814044000000003</v>
          </cell>
          <cell r="W252">
            <v>55.868307999999999</v>
          </cell>
          <cell r="X252">
            <v>57.017856000000002</v>
          </cell>
          <cell r="Y252">
            <v>57.646262</v>
          </cell>
          <cell r="Z252">
            <v>56.331018</v>
          </cell>
          <cell r="AA252">
            <v>58.649352999999998</v>
          </cell>
          <cell r="AB252">
            <v>67.360775000000004</v>
          </cell>
          <cell r="AC252">
            <v>68.261964000000006</v>
          </cell>
          <cell r="AD252">
            <v>68.805440000000004</v>
          </cell>
          <cell r="AE252">
            <v>65.748896000000002</v>
          </cell>
          <cell r="AF252">
            <v>69.316699999999997</v>
          </cell>
          <cell r="AG252">
            <v>69.883622000000003</v>
          </cell>
          <cell r="AH252">
            <v>70.348355999999995</v>
          </cell>
          <cell r="AI252">
            <v>70.763836999999995</v>
          </cell>
          <cell r="AJ252">
            <v>70.075907999999998</v>
          </cell>
          <cell r="AK252">
            <v>71.242896999999999</v>
          </cell>
          <cell r="AL252">
            <v>71.779495999999995</v>
          </cell>
          <cell r="AM252">
            <v>72.297933999999998</v>
          </cell>
          <cell r="AN252">
            <v>72.792356999999996</v>
          </cell>
          <cell r="AO252">
            <v>72.028171</v>
          </cell>
          <cell r="AP252">
            <v>72.673697326875001</v>
          </cell>
          <cell r="AQ252">
            <v>73.229329624326994</v>
          </cell>
          <cell r="AR252">
            <v>73.789129164008997</v>
          </cell>
          <cell r="AS252">
            <v>74.353127200239001</v>
          </cell>
          <cell r="AT252">
            <v>73.511320828861997</v>
          </cell>
          <cell r="AU252">
            <v>74.921355221740995</v>
          </cell>
          <cell r="AV252">
            <v>75.493844953403993</v>
          </cell>
          <cell r="AW252">
            <v>76.070628358055004</v>
          </cell>
          <cell r="AX252">
            <v>76.651737638239993</v>
          </cell>
          <cell r="AY252">
            <v>75.784391542860007</v>
          </cell>
          <cell r="AZ252">
            <v>77.237205238027002</v>
          </cell>
          <cell r="BA252">
            <v>77.827063844812002</v>
          </cell>
          <cell r="BB252">
            <v>78.421346391148006</v>
          </cell>
          <cell r="BC252">
            <v>79.020086056582002</v>
          </cell>
          <cell r="BD252">
            <v>78.126425382641997</v>
          </cell>
        </row>
        <row r="253">
          <cell r="B253" t="str">
            <v>Diluted average shares outstanding (mn)</v>
          </cell>
          <cell r="C253" t="str">
            <v>DILUTE_SHARES</v>
          </cell>
          <cell r="F253">
            <v>13.284983</v>
          </cell>
          <cell r="K253">
            <v>15.933374000000001</v>
          </cell>
          <cell r="M253">
            <v>41.714801999999999</v>
          </cell>
          <cell r="N253">
            <v>43.592052000000002</v>
          </cell>
          <cell r="O253">
            <v>45.767820999999998</v>
          </cell>
          <cell r="P253">
            <v>43.121580000000002</v>
          </cell>
          <cell r="Q253">
            <v>46.511161000000001</v>
          </cell>
          <cell r="R253">
            <v>48.762903000000001</v>
          </cell>
          <cell r="S253">
            <v>60.127429999999997</v>
          </cell>
          <cell r="T253">
            <v>61.172597000000003</v>
          </cell>
          <cell r="U253">
            <v>53.841628</v>
          </cell>
          <cell r="V253">
            <v>61.185270000000003</v>
          </cell>
          <cell r="W253">
            <v>61.706457</v>
          </cell>
          <cell r="X253">
            <v>62.227049999999998</v>
          </cell>
          <cell r="Y253">
            <v>61.981098000000003</v>
          </cell>
          <cell r="Z253">
            <v>61.569195000000001</v>
          </cell>
          <cell r="AA253">
            <v>58.649352999999998</v>
          </cell>
          <cell r="AB253">
            <v>70.904255000000006</v>
          </cell>
          <cell r="AC253">
            <v>71.169104000000004</v>
          </cell>
          <cell r="AD253">
            <v>71.083713000000003</v>
          </cell>
          <cell r="AE253">
            <v>69.122732999999997</v>
          </cell>
          <cell r="AF253">
            <v>71.612395000000006</v>
          </cell>
          <cell r="AG253">
            <v>72.056860999999998</v>
          </cell>
          <cell r="AH253">
            <v>72.279790000000006</v>
          </cell>
          <cell r="AI253">
            <v>72.522025999999997</v>
          </cell>
          <cell r="AJ253">
            <v>72.314432999999994</v>
          </cell>
          <cell r="AK253">
            <v>72.903716000000003</v>
          </cell>
          <cell r="AL253">
            <v>73.402063999999996</v>
          </cell>
          <cell r="AM253">
            <v>73.622495000000001</v>
          </cell>
          <cell r="AN253">
            <v>74.202966000000004</v>
          </cell>
          <cell r="AO253">
            <v>73.532810249999997</v>
          </cell>
          <cell r="AP253">
            <v>74.084306326874994</v>
          </cell>
          <cell r="AQ253">
            <v>74.639938624327002</v>
          </cell>
          <cell r="AR253">
            <v>75.199738164009005</v>
          </cell>
          <cell r="AS253">
            <v>75.763736200238995</v>
          </cell>
          <cell r="AT253">
            <v>74.921929828862005</v>
          </cell>
          <cell r="AU253">
            <v>76.331964221741003</v>
          </cell>
          <cell r="AV253">
            <v>76.904453953404001</v>
          </cell>
          <cell r="AW253">
            <v>77.481237358054997</v>
          </cell>
          <cell r="AX253">
            <v>78.062346638240001</v>
          </cell>
          <cell r="AY253">
            <v>77.195000542860001</v>
          </cell>
          <cell r="AZ253">
            <v>78.647814238026996</v>
          </cell>
          <cell r="BA253">
            <v>79.237672844811996</v>
          </cell>
          <cell r="BB253">
            <v>79.831955391148</v>
          </cell>
          <cell r="BC253">
            <v>80.430695056581996</v>
          </cell>
          <cell r="BD253">
            <v>79.537034382642005</v>
          </cell>
        </row>
        <row r="254">
          <cell r="B254" t="str">
            <v>Period-end shares outstanding</v>
          </cell>
          <cell r="C254" t="str">
            <v>NON_OP_ADD</v>
          </cell>
          <cell r="F254">
            <v>13.284983</v>
          </cell>
          <cell r="K254">
            <v>15.933374000000001</v>
          </cell>
          <cell r="M254">
            <v>41.714801999999999</v>
          </cell>
          <cell r="N254">
            <v>43.592052000000002</v>
          </cell>
          <cell r="O254">
            <v>45.767820999999998</v>
          </cell>
          <cell r="P254">
            <v>43.121580000000002</v>
          </cell>
          <cell r="Q254">
            <v>46.511161000000001</v>
          </cell>
          <cell r="R254">
            <v>48.762903000000001</v>
          </cell>
          <cell r="S254">
            <v>60.127429999999997</v>
          </cell>
          <cell r="T254">
            <v>61.172597000000003</v>
          </cell>
          <cell r="U254">
            <v>53.841628</v>
          </cell>
          <cell r="V254">
            <v>61.185270000000003</v>
          </cell>
          <cell r="W254">
            <v>61.706457</v>
          </cell>
          <cell r="X254">
            <v>62.227049999999998</v>
          </cell>
          <cell r="Y254">
            <v>61.981098000000003</v>
          </cell>
          <cell r="Z254">
            <v>61.569195000000001</v>
          </cell>
          <cell r="AA254">
            <v>58.649352999999998</v>
          </cell>
          <cell r="AB254">
            <v>70.904255000000006</v>
          </cell>
          <cell r="AC254">
            <v>71.169104000000004</v>
          </cell>
          <cell r="AD254">
            <v>71.083713000000003</v>
          </cell>
          <cell r="AE254">
            <v>69.122732999999997</v>
          </cell>
          <cell r="AF254">
            <v>71.612395000000006</v>
          </cell>
          <cell r="AG254">
            <v>72.056860999999998</v>
          </cell>
          <cell r="AH254">
            <v>72.279790000000006</v>
          </cell>
          <cell r="AI254">
            <v>72.522025999999997</v>
          </cell>
          <cell r="AJ254">
            <v>72.314432999999994</v>
          </cell>
          <cell r="AK254">
            <v>72.903716000000003</v>
          </cell>
          <cell r="AL254">
            <v>73.402063999999996</v>
          </cell>
          <cell r="AM254">
            <v>73.622495000000001</v>
          </cell>
          <cell r="AN254">
            <v>74.202966000000004</v>
          </cell>
          <cell r="AO254">
            <v>73.532810249999997</v>
          </cell>
          <cell r="AP254">
            <v>74.084306326874994</v>
          </cell>
          <cell r="AQ254">
            <v>74.639938624327002</v>
          </cell>
          <cell r="AR254">
            <v>75.199738164009005</v>
          </cell>
          <cell r="AS254">
            <v>75.763736200238995</v>
          </cell>
          <cell r="AT254">
            <v>74.921929828862005</v>
          </cell>
          <cell r="AU254">
            <v>76.331964221741003</v>
          </cell>
          <cell r="AV254">
            <v>76.904453953404001</v>
          </cell>
          <cell r="AW254">
            <v>77.481237358054997</v>
          </cell>
          <cell r="AX254">
            <v>78.062346638240001</v>
          </cell>
          <cell r="AY254">
            <v>77.195000542860001</v>
          </cell>
          <cell r="AZ254">
            <v>78.647814238026996</v>
          </cell>
          <cell r="BA254">
            <v>79.237672844811996</v>
          </cell>
          <cell r="BB254">
            <v>79.831955391148</v>
          </cell>
          <cell r="BC254">
            <v>80.430695056581996</v>
          </cell>
          <cell r="BD254">
            <v>79.537034382642005</v>
          </cell>
        </row>
        <row r="255">
          <cell r="A255" t="str">
            <v>Additional Income Statement Items</v>
          </cell>
        </row>
        <row r="256">
          <cell r="B256" t="str">
            <v>Marginal tax rate</v>
          </cell>
          <cell r="C256" t="str">
            <v>MARGIN_TAX_RATE</v>
          </cell>
          <cell r="H256">
            <v>1.5401540154E-2</v>
          </cell>
          <cell r="I256">
            <v>9.5097869392000003E-2</v>
          </cell>
          <cell r="J256">
            <v>0.120035093316</v>
          </cell>
          <cell r="K256">
            <v>0.10435649202699999</v>
          </cell>
          <cell r="L256">
            <v>4.1145490453999997E-2</v>
          </cell>
          <cell r="M256">
            <v>1.0616929698999999E-2</v>
          </cell>
          <cell r="Q256">
            <v>0.37634312320899999</v>
          </cell>
          <cell r="R256">
            <v>0.31763570990099999</v>
          </cell>
          <cell r="S256">
            <v>0.36859486523899998</v>
          </cell>
          <cell r="T256">
            <v>0.325350775398</v>
          </cell>
          <cell r="U256">
            <v>0.34676738180900002</v>
          </cell>
          <cell r="V256">
            <v>0.32693660203000002</v>
          </cell>
          <cell r="W256">
            <v>0.14221652786700001</v>
          </cell>
          <cell r="X256">
            <v>0.46996559936499999</v>
          </cell>
          <cell r="Y256">
            <v>0.37393266879800002</v>
          </cell>
          <cell r="Z256">
            <v>0.30738283834300001</v>
          </cell>
          <cell r="AA256">
            <v>0.30377492877500001</v>
          </cell>
          <cell r="AB256">
            <v>0.33020616168599998</v>
          </cell>
          <cell r="AC256">
            <v>0.341546825675</v>
          </cell>
          <cell r="AD256">
            <v>0.30696269048899999</v>
          </cell>
          <cell r="AE256">
            <v>0.319551342219</v>
          </cell>
          <cell r="AF256">
            <v>0.35175649387800001</v>
          </cell>
          <cell r="AG256">
            <v>0.26011766803399999</v>
          </cell>
          <cell r="AH256">
            <v>0.59686714940200003</v>
          </cell>
          <cell r="AI256">
            <v>0.31043468916200001</v>
          </cell>
          <cell r="AJ256">
            <v>0.331320537704</v>
          </cell>
          <cell r="AK256">
            <v>0.36261231058100002</v>
          </cell>
          <cell r="AL256">
            <v>0.262126287061</v>
          </cell>
          <cell r="AM256">
            <v>0.23841485183899999</v>
          </cell>
          <cell r="AN256">
            <v>0.34129880862200002</v>
          </cell>
          <cell r="AO256">
            <v>0.30546587749999998</v>
          </cell>
          <cell r="AP256">
            <v>0.34</v>
          </cell>
          <cell r="AQ256">
            <v>0.34</v>
          </cell>
          <cell r="AR256">
            <v>0.34</v>
          </cell>
          <cell r="AS256">
            <v>0.34</v>
          </cell>
          <cell r="AT256">
            <v>0.34</v>
          </cell>
          <cell r="AU256">
            <v>0.3</v>
          </cell>
          <cell r="AV256">
            <v>0.3</v>
          </cell>
          <cell r="AW256">
            <v>0.3</v>
          </cell>
          <cell r="AX256">
            <v>0.3</v>
          </cell>
          <cell r="AY256">
            <v>0.3</v>
          </cell>
          <cell r="AZ256">
            <v>0.3</v>
          </cell>
          <cell r="BA256">
            <v>0.3</v>
          </cell>
          <cell r="BB256">
            <v>0.3</v>
          </cell>
          <cell r="BC256">
            <v>0.3</v>
          </cell>
          <cell r="BD256">
            <v>0.3</v>
          </cell>
        </row>
        <row r="257">
          <cell r="A257" t="str">
            <v>ESO</v>
          </cell>
        </row>
        <row r="258">
          <cell r="B258" t="str">
            <v>Fair value of grant</v>
          </cell>
          <cell r="C258" t="str">
            <v>FV_GRANT</v>
          </cell>
          <cell r="D258" t="str">
            <v>USD</v>
          </cell>
        </row>
        <row r="259">
          <cell r="B259" t="str">
            <v>ESO expense (post-tax)</v>
          </cell>
          <cell r="C259" t="str">
            <v>ESO_POST_TAX</v>
          </cell>
          <cell r="D259" t="str">
            <v>USD</v>
          </cell>
        </row>
        <row r="260">
          <cell r="B260" t="str">
            <v>EPS (excl. ESO expense, basic)</v>
          </cell>
          <cell r="C260" t="str">
            <v>EPS_EX_ESO_B</v>
          </cell>
          <cell r="D260" t="str">
            <v>USD</v>
          </cell>
        </row>
        <row r="261">
          <cell r="B261" t="str">
            <v>EPS (excl. ESO expense, diluted)</v>
          </cell>
          <cell r="C261" t="str">
            <v>EPS_EX_ESO_D</v>
          </cell>
          <cell r="D261" t="str">
            <v>USD</v>
          </cell>
        </row>
        <row r="262">
          <cell r="B262" t="str">
            <v>Year that ESO expense takes effect</v>
          </cell>
          <cell r="C262" t="str">
            <v>ESO_YEAR</v>
          </cell>
        </row>
        <row r="263">
          <cell r="A263" t="str">
            <v>Balance Sheet</v>
          </cell>
        </row>
        <row r="264">
          <cell r="B264" t="str">
            <v>BVPS, book value per share</v>
          </cell>
          <cell r="C264" t="str">
            <v>BVPS</v>
          </cell>
          <cell r="D264" t="str">
            <v>USD</v>
          </cell>
          <cell r="K264">
            <v>-1.5781340474400001</v>
          </cell>
          <cell r="P264">
            <v>0.42094932514099997</v>
          </cell>
          <cell r="R264">
            <v>3.2560407652509999</v>
          </cell>
          <cell r="S264">
            <v>3.1109096131329999</v>
          </cell>
          <cell r="T264">
            <v>3.0072615684440001</v>
          </cell>
          <cell r="U264">
            <v>3.4167243234179998</v>
          </cell>
          <cell r="V264">
            <v>3.164470795013</v>
          </cell>
          <cell r="W264">
            <v>3.3551756180069998</v>
          </cell>
          <cell r="X264">
            <v>3.3662852409039998</v>
          </cell>
          <cell r="Y264">
            <v>3.5790266251820002</v>
          </cell>
          <cell r="Z264">
            <v>3.6029706089219999</v>
          </cell>
          <cell r="AA264">
            <v>10.526220127270999</v>
          </cell>
          <cell r="AB264">
            <v>8.8695523279950006</v>
          </cell>
          <cell r="AC264">
            <v>8.9223407955230005</v>
          </cell>
          <cell r="AD264">
            <v>9.1537987049159995</v>
          </cell>
          <cell r="AE264">
            <v>9.4134877450520005</v>
          </cell>
          <cell r="AF264">
            <v>9.0949758069120001</v>
          </cell>
          <cell r="AG264">
            <v>9.1465405355359994</v>
          </cell>
          <cell r="AH264">
            <v>9.1498190573050007</v>
          </cell>
          <cell r="AI264">
            <v>9.5059120383650004</v>
          </cell>
          <cell r="AJ264">
            <v>9.5332006544250003</v>
          </cell>
          <cell r="AK264">
            <v>9.6512501502669998</v>
          </cell>
          <cell r="AL264">
            <v>9.8347643194340009</v>
          </cell>
          <cell r="AM264">
            <v>10.067670214111001</v>
          </cell>
          <cell r="AN264">
            <v>10.564739420254</v>
          </cell>
          <cell r="AO264">
            <v>10.661023253902</v>
          </cell>
          <cell r="AP264">
            <v>10.622836605062</v>
          </cell>
          <cell r="AQ264">
            <v>10.894198266683</v>
          </cell>
          <cell r="AR264">
            <v>11.057094510604999</v>
          </cell>
          <cell r="AS264">
            <v>11.437753573821</v>
          </cell>
          <cell r="AT264">
            <v>11.566265664402</v>
          </cell>
          <cell r="AU264">
            <v>11.471363130436</v>
          </cell>
          <cell r="AV264">
            <v>11.812397722954</v>
          </cell>
          <cell r="AW264">
            <v>12.069810149893</v>
          </cell>
          <cell r="AX264">
            <v>12.501696509999</v>
          </cell>
          <cell r="AY264">
            <v>12.642162830063</v>
          </cell>
          <cell r="AZ264">
            <v>12.557344557504999</v>
          </cell>
          <cell r="BA264">
            <v>12.985420439996</v>
          </cell>
          <cell r="BB264">
            <v>13.392990726452</v>
          </cell>
          <cell r="BC264">
            <v>13.881773804071001</v>
          </cell>
          <cell r="BD264">
            <v>14.037746369927</v>
          </cell>
        </row>
        <row r="265">
          <cell r="A265" t="str">
            <v>Additional Balance Sheet Items</v>
          </cell>
        </row>
        <row r="266">
          <cell r="B266" t="str">
            <v>Total repurchase authorization</v>
          </cell>
          <cell r="C266" t="str">
            <v>REPUR_TOT_AUTH</v>
          </cell>
          <cell r="D266" t="str">
            <v>USD</v>
          </cell>
          <cell r="E266">
            <v>0</v>
          </cell>
        </row>
        <row r="267">
          <cell r="B267" t="str">
            <v>Remaining repurchase authorization</v>
          </cell>
          <cell r="C267" t="str">
            <v>REPUR_REMAINING</v>
          </cell>
          <cell r="D267" t="str">
            <v>USD</v>
          </cell>
          <cell r="E267">
            <v>0</v>
          </cell>
        </row>
        <row r="268">
          <cell r="B268" t="str">
            <v>Suspended repurchase authorization</v>
          </cell>
          <cell r="C268" t="str">
            <v>REPUR_SUSPENDED</v>
          </cell>
          <cell r="D268" t="str">
            <v>USD</v>
          </cell>
          <cell r="E268">
            <v>0</v>
          </cell>
        </row>
        <row r="269">
          <cell r="B269" t="str">
            <v>Shares repurchased during period</v>
          </cell>
          <cell r="C269" t="str">
            <v>REPUR_ACTUAL</v>
          </cell>
          <cell r="D269" t="str">
            <v>USD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 t="str">
            <v>Cash Flow Statement</v>
          </cell>
        </row>
        <row r="271">
          <cell r="B271" t="str">
            <v>Net income (pre-preferred dividends)</v>
          </cell>
          <cell r="C271" t="str">
            <v>CF_NI_PRE_PREF</v>
          </cell>
          <cell r="D271" t="str">
            <v>USD</v>
          </cell>
          <cell r="F271">
            <v>-10.965999999999999</v>
          </cell>
          <cell r="K271">
            <v>15.519</v>
          </cell>
          <cell r="L271">
            <v>1.89</v>
          </cell>
          <cell r="M271">
            <v>5.4359999999999999</v>
          </cell>
          <cell r="N271">
            <v>29.4</v>
          </cell>
          <cell r="O271">
            <v>-1.1679999999999999</v>
          </cell>
          <cell r="P271">
            <v>35.558</v>
          </cell>
          <cell r="Q271">
            <v>4.8120000000000003</v>
          </cell>
          <cell r="R271">
            <v>3.6909999999999998</v>
          </cell>
          <cell r="S271">
            <v>3.149</v>
          </cell>
          <cell r="T271">
            <v>3.548</v>
          </cell>
          <cell r="U271">
            <v>15.2</v>
          </cell>
          <cell r="V271">
            <v>0.44700000000000001</v>
          </cell>
          <cell r="W271">
            <v>5.5010000000000003</v>
          </cell>
          <cell r="X271">
            <v>-2.67</v>
          </cell>
          <cell r="Y271">
            <v>13.834</v>
          </cell>
          <cell r="Z271">
            <v>17.111999999999998</v>
          </cell>
          <cell r="AA271">
            <v>-6.4550000000000001</v>
          </cell>
          <cell r="AB271">
            <v>3.3319999999999999</v>
          </cell>
          <cell r="AC271">
            <v>-1.913</v>
          </cell>
          <cell r="AD271">
            <v>19.757000000000001</v>
          </cell>
          <cell r="AE271">
            <v>14.721</v>
          </cell>
          <cell r="AF271">
            <v>-2.9969999999999999</v>
          </cell>
          <cell r="AG271">
            <v>3.976</v>
          </cell>
          <cell r="AH271">
            <v>-2.9870000000000001</v>
          </cell>
          <cell r="AI271">
            <v>11.893000000000001</v>
          </cell>
          <cell r="AJ271">
            <v>9.8849999999999998</v>
          </cell>
          <cell r="AK271">
            <v>-1.63</v>
          </cell>
          <cell r="AL271">
            <v>0.91300000000000003</v>
          </cell>
          <cell r="AM271">
            <v>-0.40400000000000003</v>
          </cell>
          <cell r="AN271">
            <v>16.097000000000001</v>
          </cell>
          <cell r="AO271">
            <v>14.976000000000001</v>
          </cell>
          <cell r="AP271">
            <v>-14.010109799318</v>
          </cell>
          <cell r="AQ271">
            <v>5.6542898272770001</v>
          </cell>
          <cell r="AR271">
            <v>-2.4204539811979999</v>
          </cell>
          <cell r="AS271">
            <v>13.911546106013001</v>
          </cell>
          <cell r="AT271">
            <v>3.1352721527740002</v>
          </cell>
          <cell r="AU271">
            <v>-9.8397189886819998</v>
          </cell>
          <cell r="AV271">
            <v>9.2301798901570002</v>
          </cell>
          <cell r="AW271">
            <v>1.261766015976</v>
          </cell>
          <cell r="AX271">
            <v>17.89225092297</v>
          </cell>
          <cell r="AY271">
            <v>18.544477840422001</v>
          </cell>
          <cell r="AZ271">
            <v>-9.2658826299270007</v>
          </cell>
          <cell r="BA271">
            <v>13.806634697297</v>
          </cell>
          <cell r="BB271">
            <v>8.1016431687530002</v>
          </cell>
          <cell r="BC271">
            <v>21.850788643874001</v>
          </cell>
          <cell r="BD271">
            <v>34.493183879996003</v>
          </cell>
        </row>
        <row r="272">
          <cell r="A272" t="str">
            <v>Other Items</v>
          </cell>
        </row>
        <row r="273">
          <cell r="B273" t="str">
            <v>Beta</v>
          </cell>
          <cell r="C273" t="str">
            <v>BETA_ANALYST</v>
          </cell>
        </row>
        <row r="274">
          <cell r="B274" t="str">
            <v>Market equity risk premium</v>
          </cell>
          <cell r="C274" t="str">
            <v>MKT_EQ_RISK_PREM</v>
          </cell>
        </row>
        <row r="275">
          <cell r="B275" t="str">
            <v>Risk-free rate</v>
          </cell>
          <cell r="C275" t="str">
            <v>RISK_FR_RATE</v>
          </cell>
        </row>
      </sheetData>
      <sheetData sheetId="2">
        <row r="1">
          <cell r="A1" t="str">
            <v>1b59ebf3-6380-487b-9774-a21bc6af03ab</v>
          </cell>
        </row>
        <row r="2">
          <cell r="A2" t="str">
            <v>Z:\My Documents\[GWRE_GS_upside.xlsx]GWRE_Validation_Sheet</v>
          </cell>
        </row>
        <row r="3">
          <cell r="AP3" t="str">
            <v>ERROR</v>
          </cell>
        </row>
        <row r="7">
          <cell r="A7" t="str">
            <v>Scalar|||208016745|||ISSR|||CURRENCY_ISO|||False|||</v>
          </cell>
          <cell r="C7" t="str">
            <v>V_KEYWORD_ISSR_208016745_CURRENCY_ISO</v>
          </cell>
        </row>
        <row r="9">
          <cell r="A9" t="str">
            <v>Scalar|||208016745|||ISSR|||MA_PROB|||False|||</v>
          </cell>
          <cell r="C9" t="str">
            <v>V_KEYWORD_ISSR_208016745_MA_PROB</v>
          </cell>
        </row>
        <row r="11">
          <cell r="A11" t="str">
            <v>Vector|||208016745|||ISSR|||SALES|||False|||</v>
          </cell>
          <cell r="C11" t="str">
            <v>V_KEYWORD_ISSR_208016745_SALES</v>
          </cell>
        </row>
        <row r="12">
          <cell r="A12" t="str">
            <v>Vector|||208016745|||ISSR|||COST_GD_SD|||False|||</v>
          </cell>
          <cell r="C12" t="str">
            <v>V_KEYWORD_ISSR_208016745_COST_GD_SD</v>
          </cell>
        </row>
        <row r="13">
          <cell r="A13" t="str">
            <v>Vector|||208016745|||ISSR|||SEL_GL_AD|||False|||</v>
          </cell>
          <cell r="C13" t="str">
            <v>V_KEYWORD_ISSR_208016745_SEL_GL_AD</v>
          </cell>
        </row>
        <row r="14">
          <cell r="A14" t="str">
            <v>Vector|||208016745|||ISSR|||OP_COST|||False|||</v>
          </cell>
          <cell r="C14" t="str">
            <v>V_KEYWORD_ISSR_208016745_OP_COST</v>
          </cell>
        </row>
        <row r="15">
          <cell r="A15" t="str">
            <v>Vector|||208016745|||ISSR|||RD_EXP|||False|||</v>
          </cell>
          <cell r="C15" t="str">
            <v>V_KEYWORD_ISSR_208016745_RD_EXP</v>
          </cell>
        </row>
        <row r="16">
          <cell r="A16" t="str">
            <v>Vector|||208016745|||ISSR|||ESO_PRE_TAX|||False|||</v>
          </cell>
          <cell r="C16" t="str">
            <v>V_KEYWORD_ISSR_208016745_ESO_PRE_TAX</v>
          </cell>
        </row>
        <row r="17">
          <cell r="A17" t="str">
            <v>Vector|||208016745|||ISSR|||OTH_OP_INC_EXP|||False|||</v>
          </cell>
          <cell r="C17" t="str">
            <v>V_KEYWORD_ISSR_208016745_OTH_OP_INC_EXP</v>
          </cell>
        </row>
        <row r="18">
          <cell r="A18" t="str">
            <v>Vector|||208016745|||ISSR|||TOT_OPS_EXP_DDA|||False|||</v>
          </cell>
          <cell r="C18" t="str">
            <v>V_KEYWORD_ISSR_208016745_TOT_OPS_EXP_DDA</v>
          </cell>
        </row>
        <row r="19">
          <cell r="A19" t="str">
            <v>Vector|||208016745|||ISSR|||TOT_OPS_EXP|||False|||</v>
          </cell>
          <cell r="C19" t="str">
            <v>V_KEYWORD_ISSR_208016745_TOT_OPS_EXP</v>
          </cell>
        </row>
        <row r="20">
          <cell r="A20" t="str">
            <v>Vector|||208016745|||ISSR|||EBITDA_CALC|||False|||</v>
          </cell>
          <cell r="C20" t="str">
            <v>V_KEYWORD_ISSR_208016745_EBITDA_CALC</v>
          </cell>
        </row>
        <row r="21">
          <cell r="A21" t="str">
            <v>Vector|||208016745|||ISSR|||DEPREC|||False|||</v>
          </cell>
          <cell r="C21" t="str">
            <v>V_KEYWORD_ISSR_208016745_DEPREC</v>
          </cell>
        </row>
        <row r="22">
          <cell r="A22" t="str">
            <v>Vector|||208016745|||ISSR|||GOODWILL_AMORT|||False|||</v>
          </cell>
          <cell r="C22" t="str">
            <v>V_KEYWORD_ISSR_208016745_GOODWILL_AMORT</v>
          </cell>
        </row>
        <row r="23">
          <cell r="A23" t="str">
            <v>Vector|||208016745|||ISSR|||EBIT|||False|||</v>
          </cell>
          <cell r="C23" t="str">
            <v>V_KEYWORD_ISSR_208016745_EBIT</v>
          </cell>
        </row>
        <row r="24">
          <cell r="A24" t="str">
            <v>Vector|||208016745|||ISSR|||INT_INC_IND|||False|||</v>
          </cell>
          <cell r="C24" t="str">
            <v>V_KEYWORD_ISSR_208016745_INT_INC_IND</v>
          </cell>
        </row>
        <row r="25">
          <cell r="A25" t="str">
            <v>Vector|||208016745|||ISSR|||INT_EXP_IND|||False|||</v>
          </cell>
          <cell r="C25" t="str">
            <v>V_KEYWORD_ISSR_208016745_INT_EXP_IND</v>
          </cell>
        </row>
        <row r="26">
          <cell r="A26" t="str">
            <v>Vector|||208016745|||ISSR|||NET_INT_EXP|||False|||</v>
          </cell>
          <cell r="C26" t="str">
            <v>V_KEYWORD_ISSR_208016745_NET_INT_EXP</v>
          </cell>
        </row>
        <row r="27">
          <cell r="A27" t="str">
            <v>Vector|||208016745|||ISSR|||ASSOCIATE|||False|||</v>
          </cell>
          <cell r="C27" t="str">
            <v>V_KEYWORD_ISSR_208016745_ASSOCIATE</v>
          </cell>
        </row>
        <row r="28">
          <cell r="A28" t="str">
            <v>Vector|||208016745|||ISSR|||PROFIT_ON_DISP|||False|||</v>
          </cell>
          <cell r="C28" t="str">
            <v>V_KEYWORD_ISSR_208016745_PROFIT_ON_DISP</v>
          </cell>
        </row>
        <row r="29">
          <cell r="A29" t="str">
            <v>Vector|||208016745|||ISSR|||OTH_COST_INC|||False|||</v>
          </cell>
          <cell r="C29" t="str">
            <v>V_KEYWORD_ISSR_208016745_OTH_COST_INC</v>
          </cell>
        </row>
        <row r="30">
          <cell r="A30" t="str">
            <v>Vector|||208016745|||ISSR|||PT_PROF|||False|||</v>
          </cell>
          <cell r="C30" t="str">
            <v>V_KEYWORD_ISSR_208016745_PT_PROF</v>
          </cell>
        </row>
        <row r="32">
          <cell r="A32" t="str">
            <v>Vector|||208016745|||ISSR|||ORG_REV_GRTH|||False|||</v>
          </cell>
          <cell r="C32" t="str">
            <v>V_KEYWORD_ISSR_208016745_ORG_REV_GRTH</v>
          </cell>
        </row>
        <row r="33">
          <cell r="A33" t="str">
            <v>Vector|||208016745|||ISSR|||LEASE_PAY|||False|||</v>
          </cell>
          <cell r="C33" t="str">
            <v>V_KEYWORD_ISSR_208016745_LEASE_PAY</v>
          </cell>
        </row>
        <row r="34">
          <cell r="A34" t="str">
            <v>Vector|||208016745|||ISSR|||LEASE_DEEM_INT|||False|||</v>
          </cell>
          <cell r="C34" t="str">
            <v>V_KEYWORD_ISSR_208016745_LEASE_DEEM_INT</v>
          </cell>
        </row>
        <row r="35">
          <cell r="A35" t="str">
            <v>Vector|||208016745|||ISSR|||LEASE_DEEM_DEPR|||False|||</v>
          </cell>
          <cell r="C35" t="str">
            <v>V_KEYWORD_ISSR_208016745_LEASE_DEEM_DEPR</v>
          </cell>
        </row>
        <row r="36">
          <cell r="A36" t="str">
            <v>Vector|||208016745|||ISSR|||NET_INT_CH|||False|||</v>
          </cell>
          <cell r="C36" t="str">
            <v>V_KEYWORD_ISSR_208016745_NET_INT_CH</v>
          </cell>
        </row>
        <row r="37">
          <cell r="A37" t="str">
            <v>Vector|||208016745|||ISSR|||ASSOCIATE_OP|||False|||</v>
          </cell>
          <cell r="C37" t="str">
            <v>V_KEYWORD_ISSR_208016745_ASSOCIATE_OP</v>
          </cell>
        </row>
        <row r="39">
          <cell r="A39" t="str">
            <v>Vector|||208016745|||ISSR|||CASH_EQ|||False|||</v>
          </cell>
          <cell r="C39" t="str">
            <v>V_KEYWORD_ISSR_208016745_CASH_EQ</v>
          </cell>
        </row>
        <row r="40">
          <cell r="A40" t="str">
            <v>Vector|||208016745|||ISSR|||DEBTORS|||False|||</v>
          </cell>
          <cell r="C40" t="str">
            <v>V_KEYWORD_ISSR_208016745_DEBTORS</v>
          </cell>
        </row>
        <row r="41">
          <cell r="A41" t="str">
            <v>Vector|||208016745|||ISSR|||STOCKS|||False|||</v>
          </cell>
          <cell r="C41" t="str">
            <v>V_KEYWORD_ISSR_208016745_STOCKS</v>
          </cell>
        </row>
        <row r="42">
          <cell r="A42" t="str">
            <v>Vector|||208016745|||ISSR|||OTH_CUR_ASS|||False|||</v>
          </cell>
          <cell r="C42" t="str">
            <v>V_KEYWORD_ISSR_208016745_OTH_CUR_ASS</v>
          </cell>
        </row>
        <row r="43">
          <cell r="A43" t="str">
            <v>Vector|||208016745|||ISSR|||CUR_ASS|||False|||</v>
          </cell>
          <cell r="C43" t="str">
            <v>V_KEYWORD_ISSR_208016745_CUR_ASS</v>
          </cell>
        </row>
        <row r="44">
          <cell r="A44" t="str">
            <v>Vector|||208016745|||ISSR|||GR_FIX_ASS|||False|||</v>
          </cell>
          <cell r="C44" t="str">
            <v>V_KEYWORD_ISSR_208016745_GR_FIX_ASS</v>
          </cell>
        </row>
        <row r="45">
          <cell r="A45" t="str">
            <v>Vector|||208016745|||ISSR|||ACC_DDA|||False|||</v>
          </cell>
          <cell r="C45" t="str">
            <v>V_KEYWORD_ISSR_208016745_ACC_DDA</v>
          </cell>
        </row>
        <row r="46">
          <cell r="A46" t="str">
            <v>Vector|||208016745|||ISSR|||NET_FIX_ASS|||False|||</v>
          </cell>
          <cell r="C46" t="str">
            <v>V_KEYWORD_ISSR_208016745_NET_FIX_ASS</v>
          </cell>
        </row>
        <row r="47">
          <cell r="A47" t="str">
            <v>Vector|||208016745|||ISSR|||GR_INTANG|||False|||</v>
          </cell>
          <cell r="C47" t="str">
            <v>V_KEYWORD_ISSR_208016745_GR_INTANG</v>
          </cell>
        </row>
        <row r="48">
          <cell r="A48" t="str">
            <v>Vector|||208016745|||ISSR|||ACC_AMORT|||False|||</v>
          </cell>
          <cell r="C48" t="str">
            <v>V_KEYWORD_ISSR_208016745_ACC_AMORT</v>
          </cell>
        </row>
        <row r="49">
          <cell r="A49" t="str">
            <v>Vector|||208016745|||ISSR|||NET_INTANG|||False|||</v>
          </cell>
          <cell r="C49" t="str">
            <v>V_KEYWORD_ISSR_208016745_NET_INTANG</v>
          </cell>
        </row>
        <row r="50">
          <cell r="A50" t="str">
            <v>Vector|||208016745|||ISSR|||FIX_ASS_INV|||False|||</v>
          </cell>
          <cell r="C50" t="str">
            <v>V_KEYWORD_ISSR_208016745_FIX_ASS_INV</v>
          </cell>
        </row>
        <row r="51">
          <cell r="A51" t="str">
            <v>Vector|||208016745|||ISSR|||INV_SECUR|||False|||</v>
          </cell>
          <cell r="C51" t="str">
            <v>V_KEYWORD_ISSR_208016745_INV_SECUR</v>
          </cell>
        </row>
        <row r="52">
          <cell r="A52" t="str">
            <v>Vector|||208016745|||ISSR|||OTH_LT_ASS|||False|||</v>
          </cell>
          <cell r="C52" t="str">
            <v>V_KEYWORD_ISSR_208016745_OTH_LT_ASS</v>
          </cell>
        </row>
        <row r="53">
          <cell r="A53" t="str">
            <v>Vector|||208016745|||ISSR|||TOT_ASSET|||False|||</v>
          </cell>
          <cell r="C53" t="str">
            <v>V_KEYWORD_ISSR_208016745_TOT_ASSET</v>
          </cell>
        </row>
        <row r="54">
          <cell r="A54" t="str">
            <v>Vector|||208016745|||ISSR|||ACC_PAY_GQ|||False|||</v>
          </cell>
          <cell r="C54" t="str">
            <v>V_KEYWORD_ISSR_208016745_ACC_PAY_GQ</v>
          </cell>
        </row>
        <row r="55">
          <cell r="A55" t="str">
            <v>Vector|||208016745|||ISSR|||SHORT_T_DEBT|||False|||</v>
          </cell>
          <cell r="C55" t="str">
            <v>V_KEYWORD_ISSR_208016745_SHORT_T_DEBT</v>
          </cell>
        </row>
        <row r="56">
          <cell r="A56" t="str">
            <v>Vector|||208016745|||ISSR|||OTH_CUR_LIABS|||False|||</v>
          </cell>
          <cell r="C56" t="str">
            <v>V_KEYWORD_ISSR_208016745_OTH_CUR_LIABS</v>
          </cell>
        </row>
        <row r="57">
          <cell r="A57" t="str">
            <v>Vector|||208016745|||ISSR|||SHORT_TERM_LIABS|||False|||</v>
          </cell>
          <cell r="C57" t="str">
            <v>V_KEYWORD_ISSR_208016745_SHORT_TERM_LIABS</v>
          </cell>
        </row>
        <row r="58">
          <cell r="A58" t="str">
            <v>Vector|||208016745|||ISSR|||TOT_DEF_REV|||False|||</v>
          </cell>
          <cell r="C58" t="str">
            <v>V_KEYWORD_ISSR_208016745_TOT_DEF_REV</v>
          </cell>
        </row>
        <row r="59">
          <cell r="A59" t="str">
            <v>Vector|||208016745|||ISSR|||LT_DEBT|||False|||</v>
          </cell>
          <cell r="C59" t="str">
            <v>V_KEYWORD_ISSR_208016745_LT_DEBT</v>
          </cell>
        </row>
        <row r="60">
          <cell r="A60" t="str">
            <v>Vector|||208016745|||ISSR|||OTH_LT_CRED_GQ|||False|||</v>
          </cell>
          <cell r="C60" t="str">
            <v>V_KEYWORD_ISSR_208016745_OTH_LT_CRED_GQ</v>
          </cell>
        </row>
        <row r="61">
          <cell r="A61" t="str">
            <v>Vector|||208016745|||ISSR|||TOT_LT_LIAB|||False|||</v>
          </cell>
          <cell r="C61" t="str">
            <v>V_KEYWORD_ISSR_208016745_TOT_LT_LIAB</v>
          </cell>
        </row>
        <row r="62">
          <cell r="A62" t="str">
            <v>Vector|||208016745|||ISSR|||TOT_LIAB|||False|||</v>
          </cell>
          <cell r="C62" t="str">
            <v>V_KEYWORD_ISSR_208016745_TOT_LIAB</v>
          </cell>
        </row>
        <row r="63">
          <cell r="A63" t="str">
            <v>Vector|||208016745|||ISSR|||PREF_SH|||False|||</v>
          </cell>
          <cell r="C63" t="str">
            <v>V_KEYWORD_ISSR_208016745_PREF_SH</v>
          </cell>
        </row>
        <row r="64">
          <cell r="A64" t="str">
            <v>Vector|||208016745|||ISSR|||ORD_SH_FUND|||False|||</v>
          </cell>
          <cell r="C64" t="str">
            <v>V_KEYWORD_ISSR_208016745_ORD_SH_FUND</v>
          </cell>
        </row>
        <row r="65">
          <cell r="A65" t="str">
            <v>Vector|||208016745|||ISSR|||MINORITIES|||False|||</v>
          </cell>
          <cell r="C65" t="str">
            <v>V_KEYWORD_ISSR_208016745_MINORITIES</v>
          </cell>
        </row>
        <row r="66">
          <cell r="A66" t="str">
            <v>Vector|||208016745|||ISSR|||EQ|||False|||</v>
          </cell>
          <cell r="C66" t="str">
            <v>V_KEYWORD_ISSR_208016745_EQ</v>
          </cell>
        </row>
        <row r="67">
          <cell r="A67" t="str">
            <v>Vector|||208016745|||ISSR|||TOT_LIAB_EQ|||False|||</v>
          </cell>
          <cell r="C67" t="str">
            <v>V_KEYWORD_ISSR_208016745_TOT_LIAB_EQ</v>
          </cell>
        </row>
        <row r="69">
          <cell r="A69" t="str">
            <v>Vector|||208016745|||ISSR|||NET_DEBT|||False|||</v>
          </cell>
          <cell r="C69" t="str">
            <v>V_KEYWORD_ISSR_208016745_NET_DEBT</v>
          </cell>
        </row>
        <row r="70">
          <cell r="A70" t="str">
            <v>Vector|||208016745|||ISSR|||CAP_LEASES|||False|||</v>
          </cell>
          <cell r="C70" t="str">
            <v>V_KEYWORD_ISSR_208016745_CAP_LEASES</v>
          </cell>
        </row>
        <row r="71">
          <cell r="A71" t="str">
            <v>Vector|||208016745|||ISSR|||DEF_INC_TAX|||False|||</v>
          </cell>
          <cell r="C71" t="str">
            <v>V_KEYWORD_ISSR_208016745_DEF_INC_TAX</v>
          </cell>
        </row>
        <row r="72">
          <cell r="A72" t="str">
            <v>Vector|||208016745|||ISSR|||NET_OP_LOSS_CFWD|||False|||</v>
          </cell>
          <cell r="C72" t="str">
            <v>V_KEYWORD_ISSR_208016745_NET_OP_LOSS_CFWD</v>
          </cell>
        </row>
        <row r="73">
          <cell r="A73" t="str">
            <v>Vector|||208016745|||ISSR|||MV_ASSOCIATES|||False|||</v>
          </cell>
          <cell r="C73" t="str">
            <v>V_KEYWORD_ISSR_208016745_MV_ASSOCIATES</v>
          </cell>
        </row>
        <row r="74">
          <cell r="A74" t="str">
            <v>Vector|||208016745|||ISSR|||NET_DEBT_ADJ|||False|||</v>
          </cell>
          <cell r="C74" t="str">
            <v>V_KEYWORD_ISSR_208016745_NET_DEBT_ADJ</v>
          </cell>
        </row>
        <row r="75">
          <cell r="A75" t="str">
            <v>Vector|||208016745|||ISSR|||CO_BOR_MARGIN|||False|||</v>
          </cell>
          <cell r="C75" t="str">
            <v>V_KEYWORD_ISSR_208016745_CO_BOR_MARGIN</v>
          </cell>
        </row>
        <row r="76">
          <cell r="A76" t="str">
            <v>Vector|||208016745|||ISSR|||UNF_PENS|||False|||</v>
          </cell>
          <cell r="C76" t="str">
            <v>V_KEYWORD_ISSR_208016745_UNF_PENS</v>
          </cell>
        </row>
        <row r="77">
          <cell r="A77" t="str">
            <v>Vector|||208016745|||ISSR|||UNF_PENS_OFF|||False|||</v>
          </cell>
          <cell r="C77" t="str">
            <v>V_KEYWORD_ISSR_208016745_UNF_PENS_OFF</v>
          </cell>
        </row>
        <row r="78">
          <cell r="A78" t="str">
            <v>Vector|||208016745|||ISSR|||UNF_PENS_LIAB_OTH|||False|||</v>
          </cell>
          <cell r="C78" t="str">
            <v>V_KEYWORD_ISSR_208016745_UNF_PENS_LIAB_OTH</v>
          </cell>
        </row>
        <row r="79">
          <cell r="A79" t="str">
            <v>Vector|||208016745|||ISSR|||ADJ_UNF_PENS_GOOD|||False|||</v>
          </cell>
          <cell r="C79" t="str">
            <v>V_KEYWORD_ISSR_208016745_ADJ_UNF_PENS_GOOD</v>
          </cell>
        </row>
        <row r="80">
          <cell r="A80" t="str">
            <v>Vector|||208016745|||ISSR|||OTH_GCI_ADJ|||False|||</v>
          </cell>
          <cell r="C80" t="str">
            <v>V_KEYWORD_ISSR_208016745_OTH_GCI_ADJ</v>
          </cell>
        </row>
        <row r="81">
          <cell r="A81" t="str">
            <v>Vector|||208016745|||ISSR|||GCI_INFL|||False|||</v>
          </cell>
          <cell r="C81" t="str">
            <v>V_KEYWORD_ISSR_208016745_GCI_INFL</v>
          </cell>
        </row>
        <row r="82">
          <cell r="A82" t="str">
            <v>Vector|||208016745|||ISSR|||BAL_MINO_INT|||False|||</v>
          </cell>
          <cell r="C82" t="str">
            <v>V_KEYWORD_ISSR_208016745_BAL_MINO_INT</v>
          </cell>
        </row>
        <row r="84">
          <cell r="A84" t="str">
            <v>Vector|||208016745|||ISSR|||CF_INC_MINORITY|||False|||</v>
          </cell>
          <cell r="C84" t="str">
            <v>V_KEYWORD_ISSR_208016745_CF_INC_MINORITY</v>
          </cell>
        </row>
        <row r="85">
          <cell r="A85" t="str">
            <v>Vector|||208016745|||ISSR|||DEPR_AMORT|||False|||</v>
          </cell>
          <cell r="C85" t="str">
            <v>V_KEYWORD_ISSR_208016745_DEPR_AMORT</v>
          </cell>
        </row>
        <row r="86">
          <cell r="A86" t="str">
            <v>Vector|||208016745|||ISSR|||WORK_CAP|||False|||</v>
          </cell>
          <cell r="C86" t="str">
            <v>V_KEYWORD_ISSR_208016745_WORK_CAP</v>
          </cell>
        </row>
        <row r="87">
          <cell r="A87" t="str">
            <v>Vector|||208016745|||ISSR|||OTH_OP_CF|||False|||</v>
          </cell>
          <cell r="C87" t="str">
            <v>V_KEYWORD_ISSR_208016745_OTH_OP_CF</v>
          </cell>
        </row>
        <row r="88">
          <cell r="A88" t="str">
            <v>Vector|||208016745|||ISSR|||CF_OPS|||False|||</v>
          </cell>
          <cell r="C88" t="str">
            <v>V_KEYWORD_ISSR_208016745_CF_OPS</v>
          </cell>
        </row>
        <row r="89">
          <cell r="A89" t="str">
            <v>Vector|||208016745|||ISSR|||CAPEX|||False|||</v>
          </cell>
          <cell r="C89" t="str">
            <v>V_KEYWORD_ISSR_208016745_CAPEX</v>
          </cell>
        </row>
        <row r="90">
          <cell r="A90" t="str">
            <v>Vector|||208016745|||ISSR|||ACQ|||False|||</v>
          </cell>
          <cell r="C90" t="str">
            <v>V_KEYWORD_ISSR_208016745_ACQ</v>
          </cell>
        </row>
        <row r="91">
          <cell r="A91" t="str">
            <v>Vector|||208016745|||ISSR|||DIVEST|||False|||</v>
          </cell>
          <cell r="C91" t="str">
            <v>V_KEYWORD_ISSR_208016745_DIVEST</v>
          </cell>
        </row>
        <row r="92">
          <cell r="A92" t="str">
            <v>Vector|||208016745|||ISSR|||OTH_INV_CF|||False|||</v>
          </cell>
          <cell r="C92" t="str">
            <v>V_KEYWORD_ISSR_208016745_OTH_INV_CF</v>
          </cell>
        </row>
        <row r="93">
          <cell r="A93" t="str">
            <v>Vector|||208016745|||ISSR|||CF_INV|||False|||</v>
          </cell>
          <cell r="C93" t="str">
            <v>V_KEYWORD_ISSR_208016745_CF_INV</v>
          </cell>
        </row>
        <row r="94">
          <cell r="A94" t="str">
            <v>Vector|||208016745|||ISSR|||DIV_PAID|||False|||</v>
          </cell>
          <cell r="C94" t="str">
            <v>V_KEYWORD_ISSR_208016745_DIV_PAID</v>
          </cell>
        </row>
        <row r="95">
          <cell r="A95" t="str">
            <v>Vector|||208016745|||ISSR|||SH_REPUR|||False|||</v>
          </cell>
          <cell r="C95" t="str">
            <v>V_KEYWORD_ISSR_208016745_SH_REPUR</v>
          </cell>
        </row>
        <row r="96">
          <cell r="A96" t="str">
            <v>Vector|||208016745|||ISSR|||CHG_LT_DEBT|||False|||</v>
          </cell>
          <cell r="C96" t="str">
            <v>V_KEYWORD_ISSR_208016745_CHG_LT_DEBT</v>
          </cell>
        </row>
        <row r="97">
          <cell r="A97" t="str">
            <v>Vector|||208016745|||ISSR|||OTH_FIN_CF|||False|||</v>
          </cell>
          <cell r="C97" t="str">
            <v>V_KEYWORD_ISSR_208016745_OTH_FIN_CF</v>
          </cell>
        </row>
        <row r="98">
          <cell r="A98" t="str">
            <v>Vector|||208016745|||ISSR|||CF_FIN|||False|||</v>
          </cell>
          <cell r="C98" t="str">
            <v>V_KEYWORD_ISSR_208016745_CF_FIN</v>
          </cell>
        </row>
        <row r="99">
          <cell r="A99" t="str">
            <v>Vector|||208016745|||ISSR|||TOT_CF|||False|||</v>
          </cell>
          <cell r="C99" t="str">
            <v>V_KEYWORD_ISSR_208016745_TOT_CF</v>
          </cell>
        </row>
        <row r="101">
          <cell r="A101" t="str">
            <v>Vector|||208016745|||ISSR|||ASSOC_JV_ADDBK|||False|||</v>
          </cell>
          <cell r="C101" t="str">
            <v>V_KEYWORD_ISSR_208016745_ASSOC_JV_ADDBK</v>
          </cell>
        </row>
        <row r="102">
          <cell r="A102" t="str">
            <v>Vector|||208016745|||ISSR|||PL_SALE_ASSETS|||False|||</v>
          </cell>
          <cell r="C102" t="str">
            <v>V_KEYWORD_ISSR_208016745_PL_SALE_ASSETS</v>
          </cell>
        </row>
        <row r="103">
          <cell r="A103" t="str">
            <v>Vector|||208016745|||ISSR|||OTH_NONCASH_ADJ|||False|||</v>
          </cell>
          <cell r="C103" t="str">
            <v>V_KEYWORD_ISSR_208016745_OTH_NONCASH_ADJ</v>
          </cell>
        </row>
        <row r="104">
          <cell r="A104" t="str">
            <v>Vector|||208016745|||ISSR|||OTH_DACF_ADJ|||False|||</v>
          </cell>
          <cell r="C104" t="str">
            <v>V_KEYWORD_ISSR_208016745_OTH_DACF_ADJ</v>
          </cell>
        </row>
        <row r="105">
          <cell r="A105" t="str">
            <v>Vector|||208016745|||ISSR|||CHG_DEF_TAX_CF|||False|||</v>
          </cell>
          <cell r="C105" t="str">
            <v>V_KEYWORD_ISSR_208016745_CHG_DEF_TAX_CF</v>
          </cell>
        </row>
        <row r="106">
          <cell r="A106" t="str">
            <v>Vector|||208016745|||ISSR|||OTH_ADJ_CASH_TAX|||False|||</v>
          </cell>
          <cell r="C106" t="str">
            <v>V_KEYWORD_ISSR_208016745_OTH_ADJ_CASH_TAX</v>
          </cell>
        </row>
        <row r="107">
          <cell r="A107" t="str">
            <v>Vector|||208016745|||ISSR|||CASH_INT_EXP|||False|||</v>
          </cell>
          <cell r="C107" t="str">
            <v>V_KEYWORD_ISSR_208016745_CASH_INT_EXP</v>
          </cell>
        </row>
        <row r="108">
          <cell r="A108" t="str">
            <v>Vector|||208016745|||ISSR|||CASH_TAX_EXP|||False|||</v>
          </cell>
          <cell r="C108" t="str">
            <v>V_KEYWORD_ISSR_208016745_CASH_TAX_EXP</v>
          </cell>
        </row>
        <row r="109">
          <cell r="A109" t="str">
            <v>Vector|||208016745|||ISSR|||DIVDS_ASSOC_JV|||False|||</v>
          </cell>
          <cell r="C109" t="str">
            <v>V_KEYWORD_ISSR_208016745_DIVDS_ASSOC_JV</v>
          </cell>
        </row>
        <row r="110">
          <cell r="A110" t="str">
            <v>Vector|||208016745|||ISSR|||CAPEX_MAINTENANCE|||False|||</v>
          </cell>
          <cell r="C110" t="str">
            <v>V_KEYWORD_ISSR_208016745_CAPEX_MAINTENANCE</v>
          </cell>
        </row>
        <row r="111">
          <cell r="A111" t="str">
            <v>Vector|||208016745|||ISSR|||CAPEX_EXPANSION|||False|||</v>
          </cell>
          <cell r="C111" t="str">
            <v>V_KEYWORD_ISSR_208016745_CAPEX_EXPANSION</v>
          </cell>
        </row>
        <row r="112">
          <cell r="A112" t="str">
            <v>Vector|||208016745|||ISSR|||NONPPE_CAPEX|||False|||</v>
          </cell>
          <cell r="C112" t="str">
            <v>V_KEYWORD_ISSR_208016745_NONPPE_CAPEX</v>
          </cell>
        </row>
        <row r="113">
          <cell r="A113" t="str">
            <v>Vector|||208016745|||ISSR|||DIVDS_PD_MINORITIES|||False|||</v>
          </cell>
          <cell r="C113" t="str">
            <v>V_KEYWORD_ISSR_208016745_DIVDS_PD_MINORITIES</v>
          </cell>
        </row>
        <row r="115">
          <cell r="A115" t="str">
            <v>Vector|||208016745|||ISSR|||LICENSE_REV|||False|||</v>
          </cell>
          <cell r="C115" t="str">
            <v>V_KEYWORD_ISSR_208016745_LICENSE_REV</v>
          </cell>
        </row>
        <row r="116">
          <cell r="A116" t="str">
            <v>Vector|||208016745|||ISSR|||MAINTEN_REV|||False|||</v>
          </cell>
          <cell r="C116" t="str">
            <v>V_KEYWORD_ISSR_208016745_MAINTEN_REV</v>
          </cell>
        </row>
        <row r="117">
          <cell r="A117" t="str">
            <v>Vector|||208016745|||ISSR|||EMPLOYEES|||False|||</v>
          </cell>
          <cell r="C117" t="str">
            <v>V_KEYWORD_ISSR_208016745_EMPLOYEES</v>
          </cell>
        </row>
        <row r="119">
          <cell r="A119" t="str">
            <v>Vector|||208016745|||ISSR|||SALES_CANADA|||False|||</v>
          </cell>
          <cell r="C119" t="str">
            <v>V_KEYWORD_ISSR_208016745_SALES_CANADA</v>
          </cell>
        </row>
        <row r="120">
          <cell r="A120" t="str">
            <v>Vector|||208016745|||ISSR|||SALES_US|||False|||</v>
          </cell>
          <cell r="C120" t="str">
            <v>V_KEYWORD_ISSR_208016745_SALES_US</v>
          </cell>
        </row>
        <row r="121">
          <cell r="A121" t="str">
            <v>Vector|||208016745|||ISSR|||SALES_OTH_NO_AMER|||False|||</v>
          </cell>
          <cell r="C121" t="str">
            <v>V_KEYWORD_ISSR_208016745_SALES_OTH_NO_AMER</v>
          </cell>
        </row>
        <row r="122">
          <cell r="A122" t="str">
            <v>Vector|||208016745|||ISSR|||SALES_ARGENTINA|||False|||</v>
          </cell>
          <cell r="C122" t="str">
            <v>V_KEYWORD_ISSR_208016745_SALES_ARGENTINA</v>
          </cell>
        </row>
        <row r="123">
          <cell r="A123" t="str">
            <v>Vector|||208016745|||ISSR|||SALES_BRAZIL|||False|||</v>
          </cell>
          <cell r="C123" t="str">
            <v>V_KEYWORD_ISSR_208016745_SALES_BRAZIL</v>
          </cell>
        </row>
        <row r="124">
          <cell r="A124" t="str">
            <v>Vector|||208016745|||ISSR|||SALES_CHILE|||False|||</v>
          </cell>
          <cell r="C124" t="str">
            <v>V_KEYWORD_ISSR_208016745_SALES_CHILE</v>
          </cell>
        </row>
        <row r="125">
          <cell r="A125" t="str">
            <v>Vector|||208016745|||ISSR|||SALES_COLOMBIA|||False|||</v>
          </cell>
          <cell r="C125" t="str">
            <v>V_KEYWORD_ISSR_208016745_SALES_COLOMBIA</v>
          </cell>
        </row>
        <row r="126">
          <cell r="A126" t="str">
            <v>Vector|||208016745|||ISSR|||SALES_MEXICO|||False|||</v>
          </cell>
          <cell r="C126" t="str">
            <v>V_KEYWORD_ISSR_208016745_SALES_MEXICO</v>
          </cell>
        </row>
        <row r="127">
          <cell r="A127" t="str">
            <v>Vector|||208016745|||ISSR|||SALES_VENEZUELA|||False|||</v>
          </cell>
          <cell r="C127" t="str">
            <v>V_KEYWORD_ISSR_208016745_SALES_VENEZUELA</v>
          </cell>
        </row>
        <row r="128">
          <cell r="A128" t="str">
            <v>Vector|||208016745|||ISSR|||SALES_OTH_LATAM|||False|||</v>
          </cell>
          <cell r="C128" t="str">
            <v>V_KEYWORD_ISSR_208016745_SALES_OTH_LATAM</v>
          </cell>
        </row>
        <row r="129">
          <cell r="A129" t="str">
            <v>Vector|||208016745|||ISSR|||SALES_AUSTRIA|||False|||</v>
          </cell>
          <cell r="C129" t="str">
            <v>V_KEYWORD_ISSR_208016745_SALES_AUSTRIA</v>
          </cell>
        </row>
        <row r="130">
          <cell r="A130" t="str">
            <v>Vector|||208016745|||ISSR|||SALES_BEL|||False|||</v>
          </cell>
          <cell r="C130" t="str">
            <v>V_KEYWORD_ISSR_208016745_SALES_BEL</v>
          </cell>
        </row>
        <row r="131">
          <cell r="A131" t="str">
            <v>Vector|||208016745|||ISSR|||SALES_FRA|||False|||</v>
          </cell>
          <cell r="C131" t="str">
            <v>V_KEYWORD_ISSR_208016745_SALES_FRA</v>
          </cell>
        </row>
        <row r="132">
          <cell r="A132" t="str">
            <v>Vector|||208016745|||ISSR|||SALES_GER|||False|||</v>
          </cell>
          <cell r="C132" t="str">
            <v>V_KEYWORD_ISSR_208016745_SALES_GER</v>
          </cell>
        </row>
        <row r="133">
          <cell r="A133" t="str">
            <v>Vector|||208016745|||ISSR|||SALES_GRE|||False|||</v>
          </cell>
          <cell r="C133" t="str">
            <v>V_KEYWORD_ISSR_208016745_SALES_GRE</v>
          </cell>
        </row>
        <row r="134">
          <cell r="A134" t="str">
            <v>Vector|||208016745|||ISSR|||SALES_IRE|||False|||</v>
          </cell>
          <cell r="C134" t="str">
            <v>V_KEYWORD_ISSR_208016745_SALES_IRE</v>
          </cell>
        </row>
        <row r="135">
          <cell r="A135" t="str">
            <v>Vector|||208016745|||ISSR|||SALES_ITA|||False|||</v>
          </cell>
          <cell r="C135" t="str">
            <v>V_KEYWORD_ISSR_208016745_SALES_ITA</v>
          </cell>
        </row>
        <row r="136">
          <cell r="A136" t="str">
            <v>Vector|||208016745|||ISSR|||SALES_NETH|||False|||</v>
          </cell>
          <cell r="C136" t="str">
            <v>V_KEYWORD_ISSR_208016745_SALES_NETH</v>
          </cell>
        </row>
        <row r="137">
          <cell r="A137" t="str">
            <v>Vector|||208016745|||ISSR|||SALES_NOR|||False|||</v>
          </cell>
          <cell r="C137" t="str">
            <v>V_KEYWORD_ISSR_208016745_SALES_NOR</v>
          </cell>
        </row>
        <row r="138">
          <cell r="A138" t="str">
            <v>Vector|||208016745|||ISSR|||SALES_POR|||False|||</v>
          </cell>
          <cell r="C138" t="str">
            <v>V_KEYWORD_ISSR_208016745_SALES_POR</v>
          </cell>
        </row>
        <row r="139">
          <cell r="A139" t="str">
            <v>Vector|||208016745|||ISSR|||SALES_SPA|||False|||</v>
          </cell>
          <cell r="C139" t="str">
            <v>V_KEYWORD_ISSR_208016745_SALES_SPA</v>
          </cell>
        </row>
        <row r="140">
          <cell r="A140" t="str">
            <v>Vector|||208016745|||ISSR|||SALES_SWE|||False|||</v>
          </cell>
          <cell r="C140" t="str">
            <v>V_KEYWORD_ISSR_208016745_SALES_SWE</v>
          </cell>
        </row>
        <row r="141">
          <cell r="A141" t="str">
            <v>Vector|||208016745|||ISSR|||SALES_SWIT|||False|||</v>
          </cell>
          <cell r="C141" t="str">
            <v>V_KEYWORD_ISSR_208016745_SALES_SWIT</v>
          </cell>
        </row>
        <row r="142">
          <cell r="A142" t="str">
            <v>Vector|||208016745|||ISSR|||SALES_UK|||False|||</v>
          </cell>
          <cell r="C142" t="str">
            <v>V_KEYWORD_ISSR_208016745_SALES_UK</v>
          </cell>
        </row>
        <row r="143">
          <cell r="A143" t="str">
            <v>Vector|||208016745|||ISSR|||SALES_OTH_WEST_EURO|||False|||</v>
          </cell>
          <cell r="C143" t="str">
            <v>V_KEYWORD_ISSR_208016745_SALES_OTH_WEST_EURO</v>
          </cell>
        </row>
        <row r="144">
          <cell r="A144" t="str">
            <v>Vector|||208016745|||ISSR|||SALES_POLAND|||False|||</v>
          </cell>
          <cell r="C144" t="str">
            <v>V_KEYWORD_ISSR_208016745_SALES_POLAND</v>
          </cell>
        </row>
        <row r="145">
          <cell r="A145" t="str">
            <v>Vector|||208016745|||ISSR|||SALES_RUSSIA|||False|||</v>
          </cell>
          <cell r="C145" t="str">
            <v>V_KEYWORD_ISSR_208016745_SALES_RUSSIA</v>
          </cell>
        </row>
        <row r="146">
          <cell r="A146" t="str">
            <v>Vector|||208016745|||ISSR|||SALES_TURKEY|||False|||</v>
          </cell>
          <cell r="C146" t="str">
            <v>V_KEYWORD_ISSR_208016745_SALES_TURKEY</v>
          </cell>
        </row>
        <row r="147">
          <cell r="A147" t="str">
            <v>Vector|||208016745|||ISSR|||SALES_OTH_CEE|||False|||</v>
          </cell>
          <cell r="C147" t="str">
            <v>V_KEYWORD_ISSR_208016745_SALES_OTH_CEE</v>
          </cell>
        </row>
        <row r="148">
          <cell r="A148" t="str">
            <v>Vector|||208016745|||ISSR|||SALES_SAUDI_ARABIA|||False|||</v>
          </cell>
          <cell r="C148" t="str">
            <v>V_KEYWORD_ISSR_208016745_SALES_SAUDI_ARABIA</v>
          </cell>
        </row>
        <row r="149">
          <cell r="A149" t="str">
            <v>Vector|||208016745|||ISSR|||SALES_UAE|||False|||</v>
          </cell>
          <cell r="C149" t="str">
            <v>V_KEYWORD_ISSR_208016745_SALES_UAE</v>
          </cell>
        </row>
        <row r="150">
          <cell r="A150" t="str">
            <v>Vector|||208016745|||ISSR|||SALES_OTH_ME|||False|||</v>
          </cell>
          <cell r="C150" t="str">
            <v>V_KEYWORD_ISSR_208016745_SALES_OTH_ME</v>
          </cell>
        </row>
        <row r="151">
          <cell r="A151" t="str">
            <v>Vector|||208016745|||ISSR|||SALES_NIGERIA|||False|||</v>
          </cell>
          <cell r="C151" t="str">
            <v>V_KEYWORD_ISSR_208016745_SALES_NIGERIA</v>
          </cell>
        </row>
        <row r="152">
          <cell r="A152" t="str">
            <v>Vector|||208016745|||ISSR|||SALES_SO_AFRICA|||False|||</v>
          </cell>
          <cell r="C152" t="str">
            <v>V_KEYWORD_ISSR_208016745_SALES_SO_AFRICA</v>
          </cell>
        </row>
        <row r="153">
          <cell r="A153" t="str">
            <v>Vector|||208016745|||ISSR|||SALES_OTH_AFRICA|||False|||</v>
          </cell>
          <cell r="C153" t="str">
            <v>V_KEYWORD_ISSR_208016745_SALES_OTH_AFRICA</v>
          </cell>
        </row>
        <row r="154">
          <cell r="A154" t="str">
            <v>Vector|||208016745|||ISSR|||SALES_HONG_KONG|||False|||</v>
          </cell>
          <cell r="C154" t="str">
            <v>V_KEYWORD_ISSR_208016745_SALES_HONG_KONG</v>
          </cell>
        </row>
        <row r="155">
          <cell r="A155" t="str">
            <v>Vector|||208016745|||ISSR|||SALES_JAPAN|||False|||</v>
          </cell>
          <cell r="C155" t="str">
            <v>V_KEYWORD_ISSR_208016745_SALES_JAPAN</v>
          </cell>
        </row>
        <row r="156">
          <cell r="A156" t="str">
            <v>Vector|||208016745|||ISSR|||SALES_SINGAPORE|||False|||</v>
          </cell>
          <cell r="C156" t="str">
            <v>V_KEYWORD_ISSR_208016745_SALES_SINGAPORE</v>
          </cell>
        </row>
        <row r="157">
          <cell r="A157" t="str">
            <v>Vector|||208016745|||ISSR|||SALES_SK|||False|||</v>
          </cell>
          <cell r="C157" t="str">
            <v>V_KEYWORD_ISSR_208016745_SALES_SK</v>
          </cell>
        </row>
        <row r="158">
          <cell r="A158" t="str">
            <v>Vector|||208016745|||ISSR|||SALES_TAIWAN|||False|||</v>
          </cell>
          <cell r="C158" t="str">
            <v>V_KEYWORD_ISSR_208016745_SALES_TAIWAN</v>
          </cell>
        </row>
        <row r="159">
          <cell r="A159" t="str">
            <v>Vector|||208016745|||ISSR|||SALES_OTH_DEV_ASIA|||False|||</v>
          </cell>
          <cell r="C159" t="str">
            <v>V_KEYWORD_ISSR_208016745_SALES_OTH_DEV_ASIA</v>
          </cell>
        </row>
        <row r="160">
          <cell r="A160" t="str">
            <v>Vector|||208016745|||ISSR|||SALES_CHINA|||False|||</v>
          </cell>
          <cell r="C160" t="str">
            <v>V_KEYWORD_ISSR_208016745_SALES_CHINA</v>
          </cell>
        </row>
        <row r="161">
          <cell r="A161" t="str">
            <v>Vector|||208016745|||ISSR|||SALES_INDIA|||False|||</v>
          </cell>
          <cell r="C161" t="str">
            <v>V_KEYWORD_ISSR_208016745_SALES_INDIA</v>
          </cell>
        </row>
        <row r="162">
          <cell r="A162" t="str">
            <v>Vector|||208016745|||ISSR|||SALES_INDONESIA|||False|||</v>
          </cell>
          <cell r="C162" t="str">
            <v>V_KEYWORD_ISSR_208016745_SALES_INDONESIA</v>
          </cell>
        </row>
        <row r="163">
          <cell r="A163" t="str">
            <v>Vector|||208016745|||ISSR|||SALES_THAILAND|||False|||</v>
          </cell>
          <cell r="C163" t="str">
            <v>V_KEYWORD_ISSR_208016745_SALES_THAILAND</v>
          </cell>
        </row>
        <row r="164">
          <cell r="A164" t="str">
            <v>Vector|||208016745|||ISSR|||SALES_OTH_EMERG_ASIA|||False|||</v>
          </cell>
          <cell r="C164" t="str">
            <v>V_KEYWORD_ISSR_208016745_SALES_OTH_EMERG_ASIA</v>
          </cell>
        </row>
        <row r="165">
          <cell r="A165" t="str">
            <v>Vector|||208016745|||ISSR|||SALES_AUSTRA|||False|||</v>
          </cell>
          <cell r="C165" t="str">
            <v>V_KEYWORD_ISSR_208016745_SALES_AUSTRA</v>
          </cell>
        </row>
        <row r="166">
          <cell r="A166" t="str">
            <v>Vector|||208016745|||ISSR|||SALES_NZ|||False|||</v>
          </cell>
          <cell r="C166" t="str">
            <v>V_KEYWORD_ISSR_208016745_SALES_NZ</v>
          </cell>
        </row>
        <row r="167">
          <cell r="A167" t="str">
            <v>Vector|||208016745|||ISSR|||SALES_OTHER|||False|||</v>
          </cell>
          <cell r="C167" t="str">
            <v>V_KEYWORD_ISSR_208016745_SALES_OTHER</v>
          </cell>
        </row>
        <row r="168">
          <cell r="A168" t="str">
            <v>Vector|||208016745|||ISSR|||SALES_CONS|||False|||</v>
          </cell>
          <cell r="C168" t="str">
            <v>V_KEYWORD_ISSR_208016745_SALES_CONS</v>
          </cell>
        </row>
        <row r="169">
          <cell r="A169" t="str">
            <v>Vector|||208016745|||ISSR|||SALES_IND|||False|||</v>
          </cell>
          <cell r="C169" t="str">
            <v>V_KEYWORD_ISSR_208016745_SALES_IND</v>
          </cell>
        </row>
        <row r="170">
          <cell r="A170" t="str">
            <v>Vector|||208016745|||ISSR|||SALES_GOV|||False|||</v>
          </cell>
          <cell r="C170" t="str">
            <v>V_KEYWORD_ISSR_208016745_SALES_GOV</v>
          </cell>
        </row>
        <row r="171">
          <cell r="A171" t="str">
            <v>Vector|||208016745|||ISSR|||SALES_FINAN|||False|||</v>
          </cell>
          <cell r="C171" t="str">
            <v>V_KEYWORD_ISSR_208016745_SALES_FINAN</v>
          </cell>
        </row>
        <row r="172">
          <cell r="A172" t="str">
            <v>Vector|||208016745|||ISSR|||SALES_OIL_GAS|||False|||</v>
          </cell>
          <cell r="C172" t="str">
            <v>V_KEYWORD_ISSR_208016745_SALES_OIL_GAS</v>
          </cell>
        </row>
        <row r="173">
          <cell r="A173" t="str">
            <v>Vector|||208016745|||ISSR|||SALES_SMB|||False|||</v>
          </cell>
          <cell r="C173" t="str">
            <v>V_KEYWORD_ISSR_208016745_SALES_SMB</v>
          </cell>
        </row>
        <row r="174">
          <cell r="A174" t="str">
            <v>Vector|||208016745|||ISSR|||CASH_PCT_OS_US|||False|||</v>
          </cell>
          <cell r="C174" t="str">
            <v>V_KEYWORD_ISSR_208016745_CASH_PCT_OS_US</v>
          </cell>
        </row>
        <row r="175">
          <cell r="A175" t="str">
            <v>Vector|||208016745|||ISSR|||REV_FIN_SEGMENT|||False|||</v>
          </cell>
          <cell r="C175" t="str">
            <v>V_KEYWORD_ISSR_208016745_REV_FIN_SEGMENT</v>
          </cell>
        </row>
        <row r="176">
          <cell r="A176" t="str">
            <v>Vector|||208016745|||ISSR|||EBIT_FIN_SEGMENT|||False|||</v>
          </cell>
          <cell r="C176" t="str">
            <v>V_KEYWORD_ISSR_208016745_EBIT_FIN_SEGMENT</v>
          </cell>
        </row>
        <row r="178">
          <cell r="A178" t="str">
            <v>Vector|||208016745|||ISSR|||EXP_OIL_PETRO_FUEL|||False|||</v>
          </cell>
          <cell r="C178" t="str">
            <v>V_KEYWORD_ISSR_208016745_EXP_OIL_PETRO_FUEL</v>
          </cell>
        </row>
        <row r="179">
          <cell r="A179" t="str">
            <v>Vector|||208016745|||ISSR|||EXP_OIL_DERIV_NGLS_PLASTICS|||False|||</v>
          </cell>
          <cell r="C179" t="str">
            <v>V_KEYWORD_ISSR_208016745_EXP_OIL_DERIV_NGLS_PLASTICS</v>
          </cell>
        </row>
        <row r="181">
          <cell r="A181" t="str">
            <v>Vector|||208016745|||ISSR|||SALES_FX_GPB|||False|||</v>
          </cell>
          <cell r="C181" t="str">
            <v>V_KEYWORD_ISSR_208016745_SALES_FX_GPB</v>
          </cell>
        </row>
        <row r="182">
          <cell r="A182" t="str">
            <v>Vector|||208016745|||ISSR|||SALES_FX_EUR|||False|||</v>
          </cell>
          <cell r="C182" t="str">
            <v>V_KEYWORD_ISSR_208016745_SALES_FX_EUR</v>
          </cell>
        </row>
        <row r="183">
          <cell r="A183" t="str">
            <v>Vector|||208016745|||ISSR|||SALES_FX_RUB|||False|||</v>
          </cell>
          <cell r="C183" t="str">
            <v>V_KEYWORD_ISSR_208016745_SALES_FX_RUB</v>
          </cell>
        </row>
        <row r="184">
          <cell r="A184" t="str">
            <v>Vector|||208016745|||ISSR|||SALES_FX_USD|||False|||</v>
          </cell>
          <cell r="C184" t="str">
            <v>V_KEYWORD_ISSR_208016745_SALES_FX_USD</v>
          </cell>
        </row>
        <row r="185">
          <cell r="A185" t="str">
            <v>Vector|||208016745|||ISSR|||SALES_FX_BRL|||False|||</v>
          </cell>
          <cell r="C185" t="str">
            <v>V_KEYWORD_ISSR_208016745_SALES_FX_BRL</v>
          </cell>
        </row>
        <row r="186">
          <cell r="A186" t="str">
            <v>Vector|||208016745|||ISSR|||SALES_FX_YEN|||False|||</v>
          </cell>
          <cell r="C186" t="str">
            <v>V_KEYWORD_ISSR_208016745_SALES_FX_YEN</v>
          </cell>
        </row>
        <row r="187">
          <cell r="A187" t="str">
            <v>Vector|||208016745|||ISSR|||SALES_FX_CNY|||False|||</v>
          </cell>
          <cell r="C187" t="str">
            <v>V_KEYWORD_ISSR_208016745_SALES_FX_CNY</v>
          </cell>
        </row>
        <row r="188">
          <cell r="A188" t="str">
            <v>Vector|||208016745|||ISSR|||SALES_FX_INR|||False|||</v>
          </cell>
          <cell r="C188" t="str">
            <v>V_KEYWORD_ISSR_208016745_SALES_FX_INR</v>
          </cell>
        </row>
        <row r="189">
          <cell r="A189" t="str">
            <v>Vector|||208016745|||ISSR|||SALES_FX_CAD|||False|||</v>
          </cell>
          <cell r="C189" t="str">
            <v>V_KEYWORD_ISSR_208016745_SALES_FX_CAD</v>
          </cell>
        </row>
        <row r="190">
          <cell r="A190" t="str">
            <v>Vector|||208016745|||ISSR|||SALES_FX_MXN|||False|||</v>
          </cell>
          <cell r="C190" t="str">
            <v>V_KEYWORD_ISSR_208016745_SALES_FX_MXN</v>
          </cell>
        </row>
        <row r="191">
          <cell r="A191" t="str">
            <v>Vector|||208016745|||ISSR|||SALES_FX_COP|||False|||</v>
          </cell>
          <cell r="C191" t="str">
            <v>V_KEYWORD_ISSR_208016745_SALES_FX_COP</v>
          </cell>
        </row>
        <row r="192">
          <cell r="A192" t="str">
            <v>Vector|||208016745|||ISSR|||SALES_FX_ARS|||False|||</v>
          </cell>
          <cell r="C192" t="str">
            <v>V_KEYWORD_ISSR_208016745_SALES_FX_ARS</v>
          </cell>
        </row>
        <row r="193">
          <cell r="A193" t="str">
            <v>Vector|||208016745|||ISSR|||SALES_FX_CLP|||False|||</v>
          </cell>
          <cell r="C193" t="str">
            <v>V_KEYWORD_ISSR_208016745_SALES_FX_CLP</v>
          </cell>
        </row>
        <row r="194">
          <cell r="A194" t="str">
            <v>Vector|||208016745|||ISSR|||SALES_FX_VEF|||False|||</v>
          </cell>
          <cell r="C194" t="str">
            <v>V_KEYWORD_ISSR_208016745_SALES_FX_VEF</v>
          </cell>
        </row>
        <row r="195">
          <cell r="A195" t="str">
            <v>Vector|||208016745|||ISSR|||SALES_FX_OTH|||False|||</v>
          </cell>
          <cell r="C195" t="str">
            <v>V_KEYWORD_ISSR_208016745_SALES_FX_OTH</v>
          </cell>
        </row>
        <row r="197">
          <cell r="A197" t="str">
            <v>Vector|||208016745|||ISSR|||SALES_TOT_AM|||False|||</v>
          </cell>
          <cell r="C197" t="str">
            <v>V_KEYWORD_ISSR_208016745_SALES_TOT_AM</v>
          </cell>
        </row>
        <row r="198">
          <cell r="A198" t="str">
            <v>Vector|||208016745|||ISSR|||SALES_OTH_AM|||False|||</v>
          </cell>
          <cell r="C198" t="str">
            <v>V_KEYWORD_ISSR_208016745_SALES_OTH_AM</v>
          </cell>
        </row>
        <row r="199">
          <cell r="A199" t="str">
            <v>Vector|||208016745|||ISSR|||SALES_TOT_EMEA|||False|||</v>
          </cell>
          <cell r="C199" t="str">
            <v>V_KEYWORD_ISSR_208016745_SALES_TOT_EMEA</v>
          </cell>
        </row>
        <row r="200">
          <cell r="A200" t="str">
            <v>Vector|||208016745|||ISSR|||SALES_EU_EX_UK|||False|||</v>
          </cell>
          <cell r="C200" t="str">
            <v>V_KEYWORD_ISSR_208016745_SALES_EU_EX_UK</v>
          </cell>
        </row>
        <row r="201">
          <cell r="A201" t="str">
            <v>Vector|||208016745|||ISSR|||SALES_CEE|||False|||</v>
          </cell>
          <cell r="C201" t="str">
            <v>V_KEYWORD_ISSR_208016745_SALES_CEE</v>
          </cell>
        </row>
        <row r="202">
          <cell r="A202" t="str">
            <v>Vector|||208016745|||ISSR|||SALES_ME|||False|||</v>
          </cell>
          <cell r="C202" t="str">
            <v>V_KEYWORD_ISSR_208016745_SALES_ME</v>
          </cell>
        </row>
        <row r="203">
          <cell r="A203" t="str">
            <v>Vector|||208016745|||ISSR|||SALES_TOT_AFRICA|||False|||</v>
          </cell>
          <cell r="C203" t="str">
            <v>V_KEYWORD_ISSR_208016745_SALES_TOT_AFRICA</v>
          </cell>
        </row>
        <row r="204">
          <cell r="A204" t="str">
            <v>Vector|||208016745|||ISSR|||SALES_OTH_EMEA|||False|||</v>
          </cell>
          <cell r="C204" t="str">
            <v>V_KEYWORD_ISSR_208016745_SALES_OTH_EMEA</v>
          </cell>
        </row>
        <row r="205">
          <cell r="A205" t="str">
            <v>Vector|||208016745|||ISSR|||SALES_TOT_ASIA|||False|||</v>
          </cell>
          <cell r="C205" t="str">
            <v>V_KEYWORD_ISSR_208016745_SALES_TOT_ASIA</v>
          </cell>
        </row>
        <row r="206">
          <cell r="A206" t="str">
            <v>Vector|||208016745|||ISSR|||SALES_OTH_AEJ|||False|||</v>
          </cell>
          <cell r="C206" t="str">
            <v>V_KEYWORD_ISSR_208016745_SALES_OTH_AEJ</v>
          </cell>
        </row>
        <row r="212">
          <cell r="A212" t="str">
            <v>Scalar|||200018839|||EQTY|||PUB_CURRENCY_ISO|||False|||</v>
          </cell>
          <cell r="C212" t="str">
            <v>V_KEYWORD_EQTY_200018839_PUB_CURRENCY_ISO</v>
          </cell>
        </row>
        <row r="213">
          <cell r="A213" t="str">
            <v>Scalar|||200018839|||EQTY|||PRICE_CURRENCY_ISO|||False|||</v>
          </cell>
          <cell r="C213" t="str">
            <v>V_KEYWORD_EQTY_200018839_PRICE_CURRENCY_ISO</v>
          </cell>
        </row>
        <row r="214">
          <cell r="A214" t="str">
            <v>Scalar|||200018839|||EQTY|||CURRENCY_ISO|||False|||</v>
          </cell>
          <cell r="C214" t="str">
            <v>V_KEYWORD_EQTY_200018839_CURRENCY_ISO</v>
          </cell>
        </row>
        <row r="216">
          <cell r="A216" t="str">
            <v>Scalar|||200018839|||EQTY|||AMER_LIST|||False|||</v>
          </cell>
          <cell r="C216" t="str">
            <v>V_KEYWORD_EQTY_200018839_AMER_LIST</v>
          </cell>
        </row>
        <row r="217">
          <cell r="A217" t="str">
            <v>Scalar|||200018839|||EQTY|||AMER_CONVICTION|||False|||</v>
          </cell>
          <cell r="C217" t="str">
            <v>V_KEYWORD_EQTY_200018839_AMER_CONVICTION</v>
          </cell>
        </row>
        <row r="218">
          <cell r="A218" t="str">
            <v>Scalar|||200018839|||EQTY|||LEGAL_RATING|||False|||</v>
          </cell>
          <cell r="C218" t="str">
            <v>V_KEYWORD_EQTY_200018839_LEGAL_RATING</v>
          </cell>
        </row>
        <row r="219">
          <cell r="A219" t="str">
            <v>Scalar|||200018839|||EQTY|||TARGET_PRICE|||False|||</v>
          </cell>
          <cell r="C219" t="str">
            <v>V_KEYWORD_EQTY_200018839_TARGET_PRICE</v>
          </cell>
        </row>
        <row r="220">
          <cell r="A220" t="str">
            <v>Scalar|||200018839|||EQTY|||TP_PERIOD|||False|||</v>
          </cell>
          <cell r="C220" t="str">
            <v>V_KEYWORD_EQTY_200018839_TP_PERIOD</v>
          </cell>
        </row>
        <row r="221">
          <cell r="A221" t="str">
            <v>Scalar|||200018839|||EQTY|||NUM_SH|||False|||</v>
          </cell>
          <cell r="C221" t="str">
            <v>V_KEYWORD_EQTY_200018839_NUM_SH</v>
          </cell>
        </row>
        <row r="222">
          <cell r="A222" t="str">
            <v>Scalar|||200018839|||EQTY|||FREE_FLOAT|||False|||</v>
          </cell>
          <cell r="C222" t="str">
            <v>V_KEYWORD_EQTY_200018839_FREE_FLOAT</v>
          </cell>
        </row>
        <row r="224">
          <cell r="A224" t="str">
            <v>Vector|||200018839|||EQTY|||BVPS_PUB|||False|||</v>
          </cell>
          <cell r="C224" t="str">
            <v>V_KEYWORD_EQTY_200018839_BVPS_PUB</v>
          </cell>
        </row>
        <row r="225">
          <cell r="A225" t="str">
            <v>Vector|||200018839|||EQTY|||DPS_PUB|||False|||</v>
          </cell>
          <cell r="C225" t="str">
            <v>V_KEYWORD_EQTY_200018839_DPS_PUB</v>
          </cell>
        </row>
        <row r="226">
          <cell r="A226" t="str">
            <v>Vector|||200018839|||EQTY|||DPS_SPECIAL_PUB|||False|||</v>
          </cell>
          <cell r="C226" t="str">
            <v>V_KEYWORD_EQTY_200018839_DPS_SPECIAL_PUB</v>
          </cell>
        </row>
        <row r="227">
          <cell r="A227" t="str">
            <v>Vector|||200018839|||EQTY|||EBITDA_PUB|||False|||</v>
          </cell>
          <cell r="C227" t="str">
            <v>V_KEYWORD_EQTY_200018839_EBITDA_PUB</v>
          </cell>
        </row>
        <row r="228">
          <cell r="A228" t="str">
            <v>Vector|||200018839|||EQTY|||EPS_PUB|||False|||</v>
          </cell>
          <cell r="C228" t="str">
            <v>V_KEYWORD_EQTY_200018839_EPS_PUB</v>
          </cell>
          <cell r="AP228" t="str">
            <v>ERROR</v>
          </cell>
          <cell r="AQ228" t="str">
            <v>ERROR</v>
          </cell>
          <cell r="AR228" t="str">
            <v>ERROR</v>
          </cell>
          <cell r="AS228" t="str">
            <v>ERROR</v>
          </cell>
          <cell r="AT228" t="str">
            <v>ERROR</v>
          </cell>
          <cell r="AU228" t="str">
            <v>ERROR</v>
          </cell>
          <cell r="AV228" t="str">
            <v>ERROR</v>
          </cell>
          <cell r="AX228" t="str">
            <v>ERROR</v>
          </cell>
          <cell r="AY228" t="str">
            <v>ERROR</v>
          </cell>
          <cell r="AZ228" t="str">
            <v>ERROR</v>
          </cell>
          <cell r="BA228" t="str">
            <v>ERROR</v>
          </cell>
          <cell r="BB228" t="str">
            <v>ERROR</v>
          </cell>
          <cell r="BC228" t="str">
            <v>ERROR</v>
          </cell>
          <cell r="BD228" t="str">
            <v>ERROR</v>
          </cell>
        </row>
        <row r="229">
          <cell r="A229" t="str">
            <v>Vector|||200018839|||EQTY|||CEEE_EPS|||False|||</v>
          </cell>
          <cell r="C229" t="str">
            <v>V_KEYWORD_EQTY_200018839_CEEE_EPS</v>
          </cell>
          <cell r="AP229" t="str">
            <v>ERROR</v>
          </cell>
          <cell r="AQ229" t="str">
            <v>ERROR</v>
          </cell>
          <cell r="AS229" t="str">
            <v>ERROR</v>
          </cell>
          <cell r="AU229" t="str">
            <v>ERROR</v>
          </cell>
          <cell r="AV229" t="str">
            <v>ERROR</v>
          </cell>
          <cell r="AW229" t="str">
            <v>ERROR</v>
          </cell>
          <cell r="AX229" t="str">
            <v>ERROR</v>
          </cell>
          <cell r="AY229" t="str">
            <v>ERROR</v>
          </cell>
          <cell r="AZ229" t="str">
            <v>ERROR</v>
          </cell>
          <cell r="BA229" t="str">
            <v>ERROR</v>
          </cell>
          <cell r="BB229" t="str">
            <v>ERROR</v>
          </cell>
          <cell r="BC229" t="str">
            <v>ERROR</v>
          </cell>
          <cell r="BD229" t="str">
            <v>ERROR</v>
          </cell>
        </row>
        <row r="230">
          <cell r="A230" t="str">
            <v>Vector|||200018839|||EQTY|||EPS_PUB_EX_ESO|||False|||</v>
          </cell>
          <cell r="C230" t="str">
            <v>V_KEYWORD_EQTY_200018839_EPS_PUB_EX_ESO</v>
          </cell>
        </row>
        <row r="231">
          <cell r="A231" t="str">
            <v>Vector|||200018839|||EQTY|||EV_ADJ_PUB|||False|||</v>
          </cell>
          <cell r="C231" t="str">
            <v>V_KEYWORD_EQTY_200018839_EV_ADJ_PUB</v>
          </cell>
        </row>
        <row r="232">
          <cell r="A232" t="str">
            <v>Vector|||200018839|||EQTY|||NET_DEBT_PUB|||False|||</v>
          </cell>
          <cell r="C232" t="str">
            <v>V_KEYWORD_EQTY_200018839_NET_DEBT_PUB</v>
          </cell>
        </row>
        <row r="233">
          <cell r="A233" t="str">
            <v>Vector|||200018839|||EQTY|||NI_PUB|||False|||</v>
          </cell>
          <cell r="C233" t="str">
            <v>V_KEYWORD_EQTY_200018839_NI_PUB</v>
          </cell>
        </row>
        <row r="234">
          <cell r="A234" t="str">
            <v>Vector|||200018839|||EQTY|||EBIT_PUB|||False|||</v>
          </cell>
          <cell r="C234" t="str">
            <v>V_KEYWORD_EQTY_200018839_EBIT_PUB</v>
          </cell>
        </row>
        <row r="235">
          <cell r="A235" t="str">
            <v>Vector|||200018839|||EQTY|||PTP_PUB|||False|||</v>
          </cell>
          <cell r="C235" t="str">
            <v>V_KEYWORD_EQTY_200018839_PTP_PUB</v>
          </cell>
        </row>
        <row r="236">
          <cell r="A236" t="str">
            <v>Vector|||200018839|||EQTY|||REVS_PUB|||False|||</v>
          </cell>
          <cell r="C236" t="str">
            <v>V_KEYWORD_EQTY_200018839_REVS_PUB</v>
          </cell>
        </row>
        <row r="237">
          <cell r="A237" t="str">
            <v>Vector|||200018839|||EQTY|||EQ_PUB|||False|||</v>
          </cell>
          <cell r="C237" t="str">
            <v>V_KEYWORD_EQTY_200018839_EQ_PUB</v>
          </cell>
        </row>
        <row r="239">
          <cell r="A239" t="str">
            <v>Vector|||200018839|||EQTY|||PROV_INC_TAX|||False|||</v>
          </cell>
          <cell r="C239" t="str">
            <v>V_KEYWORD_EQTY_200018839_PROV_INC_TAX</v>
          </cell>
        </row>
        <row r="240">
          <cell r="A240" t="str">
            <v>Vector|||200018839|||EQTY|||INC_MINORITY|||False|||</v>
          </cell>
          <cell r="C240" t="str">
            <v>V_KEYWORD_EQTY_200018839_INC_MINORITY</v>
          </cell>
        </row>
        <row r="241">
          <cell r="A241" t="str">
            <v>Vector|||200018839|||EQTY|||NI_PRE_PREF|||False|||</v>
          </cell>
          <cell r="C241" t="str">
            <v>V_KEYWORD_EQTY_200018839_NI_PRE_PREF</v>
          </cell>
        </row>
        <row r="242">
          <cell r="A242" t="str">
            <v>Vector|||200018839|||EQTY|||PREF_DIV|||False|||</v>
          </cell>
          <cell r="C242" t="str">
            <v>V_KEYWORD_EQTY_200018839_PREF_DIV</v>
          </cell>
        </row>
        <row r="243">
          <cell r="A243" t="str">
            <v>Vector|||200018839|||EQTY|||NET_EARNING|||False|||</v>
          </cell>
          <cell r="C243" t="str">
            <v>V_KEYWORD_EQTY_200018839_NET_EARNING</v>
          </cell>
        </row>
        <row r="244">
          <cell r="A244" t="str">
            <v>Vector|||200018839|||EQTY|||TAX_EXC|||False|||</v>
          </cell>
          <cell r="C244" t="str">
            <v>V_KEYWORD_EQTY_200018839_TAX_EXC</v>
          </cell>
        </row>
        <row r="245">
          <cell r="A245" t="str">
            <v>Vector|||200018839|||EQTY|||NET_INC|||False|||</v>
          </cell>
          <cell r="C245" t="str">
            <v>V_KEYWORD_EQTY_200018839_NET_INC</v>
          </cell>
        </row>
        <row r="246">
          <cell r="A246" t="str">
            <v>Vector|||200018839|||EQTY|||EPS|||False|||</v>
          </cell>
          <cell r="C246" t="str">
            <v>V_KEYWORD_EQTY_200018839_EPS</v>
          </cell>
        </row>
        <row r="247">
          <cell r="A247" t="str">
            <v>Vector|||200018839|||EQTY|||EPS_FUL_DIL|||False|||</v>
          </cell>
          <cell r="C247" t="str">
            <v>V_KEYWORD_EQTY_200018839_EPS_FUL_DIL</v>
          </cell>
        </row>
        <row r="248">
          <cell r="A248" t="str">
            <v>Vector|||200018839|||EQTY|||EPS_POST_BASIC|||False|||</v>
          </cell>
          <cell r="C248" t="str">
            <v>V_KEYWORD_EQTY_200018839_EPS_POST_BASIC</v>
          </cell>
        </row>
        <row r="249">
          <cell r="A249" t="str">
            <v>Vector|||200018839|||EQTY|||FULLY_DIL_EPS|||False|||</v>
          </cell>
          <cell r="C249" t="str">
            <v>V_KEYWORD_EQTY_200018839_FULLY_DIL_EPS</v>
          </cell>
        </row>
        <row r="250">
          <cell r="A250" t="str">
            <v>Vector|||200018839|||EQTY|||COMMON_DIV_PAID|||False|||</v>
          </cell>
          <cell r="C250" t="str">
            <v>V_KEYWORD_EQTY_200018839_COMMON_DIV_PAID</v>
          </cell>
        </row>
        <row r="251">
          <cell r="A251" t="str">
            <v>Vector|||200018839|||EQTY|||DPS|||False|||</v>
          </cell>
          <cell r="C251" t="str">
            <v>V_KEYWORD_EQTY_200018839_DPS</v>
          </cell>
        </row>
        <row r="252">
          <cell r="A252" t="str">
            <v>Vector|||200018839|||EQTY|||SH|||False|||</v>
          </cell>
          <cell r="C252" t="str">
            <v>V_KEYWORD_EQTY_200018839_SH</v>
          </cell>
        </row>
        <row r="253">
          <cell r="A253" t="str">
            <v>Vector|||200018839|||EQTY|||DILUTE_SHARES|||False|||</v>
          </cell>
          <cell r="C253" t="str">
            <v>V_KEYWORD_EQTY_200018839_DILUTE_SHARES</v>
          </cell>
        </row>
        <row r="254">
          <cell r="A254" t="str">
            <v>Vector|||200018839|||EQTY|||NON_OP_ADD|||False|||</v>
          </cell>
          <cell r="C254" t="str">
            <v>V_KEYWORD_EQTY_200018839_NON_OP_ADD</v>
          </cell>
        </row>
        <row r="256">
          <cell r="A256" t="str">
            <v>Vector|||200018839|||EQTY|||MARGIN_TAX_RATE|||False|||</v>
          </cell>
          <cell r="C256" t="str">
            <v>V_KEYWORD_EQTY_200018839_MARGIN_TAX_RATE</v>
          </cell>
        </row>
        <row r="258">
          <cell r="A258" t="str">
            <v>Vector|||200018839|||EQTY|||FV_GRANT|||False|||</v>
          </cell>
          <cell r="C258" t="str">
            <v>V_KEYWORD_EQTY_200018839_FV_GRANT</v>
          </cell>
        </row>
        <row r="259">
          <cell r="A259" t="str">
            <v>Vector|||200018839|||EQTY|||ESO_POST_TAX|||False|||</v>
          </cell>
          <cell r="C259" t="str">
            <v>V_KEYWORD_EQTY_200018839_ESO_POST_TAX</v>
          </cell>
        </row>
        <row r="260">
          <cell r="A260" t="str">
            <v>Vector|||200018839|||EQTY|||EPS_EX_ESO_B|||False|||</v>
          </cell>
          <cell r="C260" t="str">
            <v>V_KEYWORD_EQTY_200018839_EPS_EX_ESO_B</v>
          </cell>
        </row>
        <row r="261">
          <cell r="A261" t="str">
            <v>Vector|||200018839|||EQTY|||EPS_EX_ESO_D|||False|||</v>
          </cell>
          <cell r="C261" t="str">
            <v>V_KEYWORD_EQTY_200018839_EPS_EX_ESO_D</v>
          </cell>
        </row>
        <row r="262">
          <cell r="A262" t="str">
            <v>Scalar|||200018839|||EQTY|||ESO_YEAR|||False|||</v>
          </cell>
          <cell r="C262" t="str">
            <v>V_KEYWORD_EQTY_200018839_ESO_YEAR</v>
          </cell>
        </row>
        <row r="264">
          <cell r="A264" t="str">
            <v>Vector|||200018839|||EQTY|||BVPS|||False|||</v>
          </cell>
          <cell r="C264" t="str">
            <v>V_KEYWORD_EQTY_200018839_BVPS</v>
          </cell>
        </row>
        <row r="266">
          <cell r="A266" t="str">
            <v>Scalar|||200018839|||EQTY|||REPUR_TOT_AUTH|||False|||</v>
          </cell>
          <cell r="C266" t="str">
            <v>V_KEYWORD_EQTY_200018839_REPUR_TOT_AUTH</v>
          </cell>
        </row>
        <row r="267">
          <cell r="A267" t="str">
            <v>Scalar|||200018839|||EQTY|||REPUR_REMAINING|||False|||</v>
          </cell>
          <cell r="C267" t="str">
            <v>V_KEYWORD_EQTY_200018839_REPUR_REMAINING</v>
          </cell>
        </row>
        <row r="268">
          <cell r="A268" t="str">
            <v>Scalar|||200018839|||EQTY|||REPUR_SUSPENDED|||False|||</v>
          </cell>
          <cell r="C268" t="str">
            <v>V_KEYWORD_EQTY_200018839_REPUR_SUSPENDED</v>
          </cell>
        </row>
        <row r="269">
          <cell r="A269" t="str">
            <v>Vector|||200018839|||EQTY|||REPUR_ACTUAL|||False|||</v>
          </cell>
          <cell r="C269" t="str">
            <v>V_KEYWORD_EQTY_200018839_REPUR_ACTUAL</v>
          </cell>
        </row>
        <row r="271">
          <cell r="A271" t="str">
            <v>Vector|||200018839|||EQTY|||CF_NI_PRE_PREF|||False|||</v>
          </cell>
          <cell r="C271" t="str">
            <v>V_KEYWORD_EQTY_200018839_CF_NI_PRE_PREF</v>
          </cell>
        </row>
        <row r="273">
          <cell r="A273" t="str">
            <v>Scalar|||200018839|||EQTY|||BETA_ANALYST|||False|||</v>
          </cell>
          <cell r="C273" t="str">
            <v>V_KEYWORD_EQTY_200018839_BETA_ANALYST</v>
          </cell>
        </row>
        <row r="274">
          <cell r="A274" t="str">
            <v>Scalar|||200018839|||EQTY|||MKT_EQ_RISK_PREM|||False|||</v>
          </cell>
          <cell r="C274" t="str">
            <v>V_KEYWORD_EQTY_200018839_MKT_EQ_RISK_PREM</v>
          </cell>
        </row>
        <row r="275">
          <cell r="A275" t="str">
            <v>Scalar|||200018839|||EQTY|||RISK_FR_RATE|||False|||</v>
          </cell>
          <cell r="C275" t="str">
            <v>V_KEYWORD_EQTY_200018839_RISK_FR_RATE</v>
          </cell>
        </row>
      </sheetData>
      <sheetData sheetId="3">
        <row r="11">
          <cell r="B11" t="str">
            <v>Sales, net revenue</v>
          </cell>
          <cell r="C11" t="str">
            <v>SALES</v>
          </cell>
          <cell r="D11" t="e">
            <v>#NAME?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#NAME?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#NAME?</v>
          </cell>
        </row>
        <row r="14">
          <cell r="B14" t="str">
            <v>Total operating expense</v>
          </cell>
          <cell r="C14" t="str">
            <v>OP_COST</v>
          </cell>
          <cell r="D14" t="e">
            <v>#NAME?</v>
          </cell>
        </row>
        <row r="15">
          <cell r="B15" t="str">
            <v>R&amp;D expense</v>
          </cell>
          <cell r="C15" t="str">
            <v>RD_EXP</v>
          </cell>
          <cell r="D15" t="e">
            <v>#NAME?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#NAME?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#NAME?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#NAME?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#NAME?</v>
          </cell>
        </row>
        <row r="20">
          <cell r="B20" t="str">
            <v>EBITDA</v>
          </cell>
          <cell r="C20" t="str">
            <v>EBITDA_CALC</v>
          </cell>
          <cell r="D20" t="e">
            <v>#NAME?</v>
          </cell>
        </row>
        <row r="21">
          <cell r="B21" t="str">
            <v>Depreciation</v>
          </cell>
          <cell r="C21" t="str">
            <v>DEPREC</v>
          </cell>
          <cell r="D21" t="e">
            <v>#NAME?</v>
          </cell>
        </row>
        <row r="22">
          <cell r="B22" t="str">
            <v>Amortization</v>
          </cell>
          <cell r="C22" t="str">
            <v>GOODWILL_AMORT</v>
          </cell>
          <cell r="D22" t="e">
            <v>#NAME?</v>
          </cell>
        </row>
        <row r="23">
          <cell r="B23" t="str">
            <v>EBIT, operating profit</v>
          </cell>
          <cell r="C23" t="str">
            <v>EBIT</v>
          </cell>
          <cell r="D23" t="e">
            <v>#NAME?</v>
          </cell>
        </row>
        <row r="24">
          <cell r="B24" t="str">
            <v>Interest income</v>
          </cell>
          <cell r="C24" t="str">
            <v>INT_INC_IND</v>
          </cell>
          <cell r="D24" t="e">
            <v>#NAME?</v>
          </cell>
        </row>
        <row r="25">
          <cell r="B25" t="str">
            <v>Interest expense</v>
          </cell>
          <cell r="C25" t="str">
            <v>INT_EXP_IND</v>
          </cell>
          <cell r="D25" t="e">
            <v>#NAME?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#NAME?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#NAME?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#NAME?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#NAME?</v>
          </cell>
        </row>
        <row r="30">
          <cell r="B30" t="str">
            <v>Pre-tax profit</v>
          </cell>
          <cell r="C30" t="str">
            <v>PT_PROF</v>
          </cell>
          <cell r="D30" t="e">
            <v>#NAME?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e">
            <v>#NAME?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e">
            <v>#NAME?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e">
            <v>#NAME?</v>
          </cell>
        </row>
        <row r="36">
          <cell r="B36" t="str">
            <v>Gross interest charge</v>
          </cell>
          <cell r="C36" t="str">
            <v>NET_INT_CH</v>
          </cell>
          <cell r="D36" t="e">
            <v>#NAME?</v>
          </cell>
        </row>
        <row r="37">
          <cell r="B37" t="str">
            <v>Income from associates (operating)</v>
          </cell>
          <cell r="C37" t="str">
            <v>ASSOCIATE_OP</v>
          </cell>
          <cell r="D37" t="e">
            <v>#NAME?</v>
          </cell>
        </row>
        <row r="39">
          <cell r="B39" t="str">
            <v>Cash &amp; cash equivalents</v>
          </cell>
          <cell r="C39" t="str">
            <v>CASH_EQ</v>
          </cell>
          <cell r="D39" t="e">
            <v>#NAME?</v>
          </cell>
        </row>
        <row r="40">
          <cell r="B40" t="str">
            <v>Accounts receivable</v>
          </cell>
          <cell r="C40" t="str">
            <v>DEBTORS</v>
          </cell>
          <cell r="D40" t="e">
            <v>#NAME?</v>
          </cell>
        </row>
        <row r="41">
          <cell r="B41" t="str">
            <v>Inventory</v>
          </cell>
          <cell r="C41" t="str">
            <v>STOCKS</v>
          </cell>
          <cell r="D41" t="e">
            <v>#NAME?</v>
          </cell>
        </row>
        <row r="42">
          <cell r="B42" t="str">
            <v>Other current assets</v>
          </cell>
          <cell r="C42" t="str">
            <v>OTH_CUR_ASS</v>
          </cell>
          <cell r="D42" t="e">
            <v>#NAME?</v>
          </cell>
        </row>
        <row r="43">
          <cell r="B43" t="str">
            <v>Total current assets</v>
          </cell>
          <cell r="C43" t="str">
            <v>CUR_ASS</v>
          </cell>
          <cell r="D43" t="e">
            <v>#NAME?</v>
          </cell>
        </row>
        <row r="44">
          <cell r="B44" t="str">
            <v>Gross fixed assets, PP&amp;E</v>
          </cell>
          <cell r="C44" t="str">
            <v>GR_FIX_ASS</v>
          </cell>
          <cell r="D44" t="e">
            <v>#NAME?</v>
          </cell>
        </row>
        <row r="45">
          <cell r="B45" t="str">
            <v>Accumulated depreciation</v>
          </cell>
          <cell r="C45" t="str">
            <v>ACC_DDA</v>
          </cell>
          <cell r="D45" t="e">
            <v>#NAME?</v>
          </cell>
        </row>
        <row r="46">
          <cell r="B46" t="str">
            <v>Net PP&amp;E</v>
          </cell>
          <cell r="C46" t="str">
            <v>NET_FIX_ASS</v>
          </cell>
          <cell r="D46" t="e">
            <v>#NAME?</v>
          </cell>
        </row>
        <row r="47">
          <cell r="B47" t="str">
            <v>Gross intangibles</v>
          </cell>
          <cell r="C47" t="str">
            <v>GR_INTANG</v>
          </cell>
          <cell r="D47" t="e">
            <v>#NAME?</v>
          </cell>
        </row>
        <row r="48">
          <cell r="B48" t="str">
            <v>Accumulated amortization</v>
          </cell>
          <cell r="C48" t="str">
            <v>ACC_AMORT</v>
          </cell>
          <cell r="D48" t="e">
            <v>#NAME?</v>
          </cell>
        </row>
        <row r="49">
          <cell r="B49" t="str">
            <v>Net intangible assets</v>
          </cell>
          <cell r="C49" t="str">
            <v>NET_INTANG</v>
          </cell>
          <cell r="D49" t="e">
            <v>#NAME?</v>
          </cell>
        </row>
        <row r="50">
          <cell r="B50" t="str">
            <v>Equity method investments</v>
          </cell>
          <cell r="C50" t="str">
            <v>FIX_ASS_INV</v>
          </cell>
          <cell r="D50" t="e">
            <v>#NAME?</v>
          </cell>
        </row>
        <row r="51">
          <cell r="B51" t="str">
            <v>Investments in securities</v>
          </cell>
          <cell r="C51" t="str">
            <v>INV_SECUR</v>
          </cell>
          <cell r="D51" t="e">
            <v>#NAME?</v>
          </cell>
        </row>
        <row r="52">
          <cell r="B52" t="str">
            <v>Other long-term assets</v>
          </cell>
          <cell r="C52" t="str">
            <v>OTH_LT_ASS</v>
          </cell>
          <cell r="D52" t="e">
            <v>#NAME?</v>
          </cell>
        </row>
        <row r="53">
          <cell r="B53" t="str">
            <v>Total assets</v>
          </cell>
          <cell r="C53" t="str">
            <v>TOT_ASSET</v>
          </cell>
          <cell r="D53" t="e">
            <v>#NAME?</v>
          </cell>
        </row>
        <row r="54">
          <cell r="B54" t="str">
            <v>Accounts payable</v>
          </cell>
          <cell r="C54" t="str">
            <v>ACC_PAY_GQ</v>
          </cell>
          <cell r="D54" t="e">
            <v>#NAME?</v>
          </cell>
        </row>
        <row r="55">
          <cell r="B55" t="str">
            <v>Short-term debt</v>
          </cell>
          <cell r="C55" t="str">
            <v>SHORT_T_DEBT</v>
          </cell>
          <cell r="D55" t="e">
            <v>#NAME?</v>
          </cell>
        </row>
        <row r="56">
          <cell r="B56" t="str">
            <v>Other current liabilities</v>
          </cell>
          <cell r="C56" t="str">
            <v>OTH_CUR_LIABS</v>
          </cell>
          <cell r="D56" t="e">
            <v>#NAME?</v>
          </cell>
        </row>
        <row r="57">
          <cell r="B57" t="str">
            <v>Total current liabilities</v>
          </cell>
          <cell r="C57" t="str">
            <v>SHORT_TERM_LIABS</v>
          </cell>
          <cell r="D57" t="e">
            <v>#NAME?</v>
          </cell>
        </row>
        <row r="58">
          <cell r="B58" t="str">
            <v>Deferred revenue</v>
          </cell>
          <cell r="C58" t="str">
            <v>TOT_DEF_REV</v>
          </cell>
          <cell r="D58" t="e">
            <v>#NAME?</v>
          </cell>
        </row>
        <row r="59">
          <cell r="B59" t="str">
            <v>Long-term  debt</v>
          </cell>
          <cell r="C59" t="str">
            <v>LT_DEBT</v>
          </cell>
          <cell r="D59" t="e">
            <v>#NAME?</v>
          </cell>
        </row>
        <row r="60">
          <cell r="B60" t="str">
            <v>Other long-term liabilities</v>
          </cell>
          <cell r="C60" t="str">
            <v>OTH_LT_CRED_GQ</v>
          </cell>
          <cell r="D60" t="e">
            <v>#NAME?</v>
          </cell>
        </row>
        <row r="61">
          <cell r="B61" t="str">
            <v>Total long-term liabilities</v>
          </cell>
          <cell r="C61" t="str">
            <v>TOT_LT_LIAB</v>
          </cell>
          <cell r="D61" t="e">
            <v>#NAME?</v>
          </cell>
        </row>
        <row r="62">
          <cell r="B62" t="str">
            <v>Total liabilities</v>
          </cell>
          <cell r="C62" t="str">
            <v>TOT_LIAB</v>
          </cell>
          <cell r="D62" t="e">
            <v>#NAME?</v>
          </cell>
        </row>
        <row r="63">
          <cell r="B63" t="str">
            <v>Preferred shares</v>
          </cell>
          <cell r="C63" t="str">
            <v>PREF_SH</v>
          </cell>
          <cell r="D63" t="e">
            <v>#NAME?</v>
          </cell>
        </row>
        <row r="64">
          <cell r="B64" t="str">
            <v>Total common equity</v>
          </cell>
          <cell r="C64" t="str">
            <v>ORD_SH_FUND</v>
          </cell>
          <cell r="D64" t="e">
            <v>#NAME?</v>
          </cell>
        </row>
        <row r="65">
          <cell r="B65" t="str">
            <v>Minority interest</v>
          </cell>
          <cell r="C65" t="str">
            <v>MINORITIES</v>
          </cell>
          <cell r="D65" t="e">
            <v>#NAME?</v>
          </cell>
        </row>
        <row r="66">
          <cell r="B66" t="str">
            <v>Total shareholders' equity</v>
          </cell>
          <cell r="C66" t="str">
            <v>EQ</v>
          </cell>
          <cell r="D66" t="e">
            <v>#NAME?</v>
          </cell>
        </row>
        <row r="67">
          <cell r="B67" t="str">
            <v>Total liabilities and equity</v>
          </cell>
          <cell r="C67" t="str">
            <v>TOT_LIAB_EQ</v>
          </cell>
          <cell r="D67" t="e">
            <v>#NAME?</v>
          </cell>
        </row>
        <row r="69">
          <cell r="B69" t="str">
            <v>Net debt</v>
          </cell>
          <cell r="C69" t="str">
            <v>NET_DEBT</v>
          </cell>
          <cell r="D69" t="e">
            <v>#NAME?</v>
          </cell>
        </row>
        <row r="70">
          <cell r="B70" t="str">
            <v>Capitalized leases</v>
          </cell>
          <cell r="C70" t="str">
            <v>CAP_LEASES</v>
          </cell>
          <cell r="D70" t="e">
            <v>#NAME?</v>
          </cell>
        </row>
        <row r="71">
          <cell r="B71" t="str">
            <v>Deferred income taxes</v>
          </cell>
          <cell r="C71" t="str">
            <v>DEF_INC_TAX</v>
          </cell>
          <cell r="D71" t="e">
            <v>#NAME?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e">
            <v>#NAME?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e">
            <v>#NAME?</v>
          </cell>
        </row>
        <row r="74">
          <cell r="B74" t="str">
            <v>Net debt adjustment</v>
          </cell>
          <cell r="C74" t="str">
            <v>NET_DEBT_ADJ</v>
          </cell>
          <cell r="D74" t="e">
            <v>#NAME?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e">
            <v>#NAME?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e">
            <v>#NAME?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e">
            <v>#NAME?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e">
            <v>#NAME?</v>
          </cell>
        </row>
        <row r="80">
          <cell r="B80" t="str">
            <v>Other GCI adjustments</v>
          </cell>
          <cell r="C80" t="str">
            <v>OTH_GCI_ADJ</v>
          </cell>
          <cell r="D80" t="e">
            <v>#NAME?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e">
            <v>#NAME?</v>
          </cell>
        </row>
        <row r="84">
          <cell r="B84" t="str">
            <v>Minority interest add-back</v>
          </cell>
          <cell r="C84" t="str">
            <v>CF_INC_MINORITY</v>
          </cell>
          <cell r="D84" t="e">
            <v>#NAME?</v>
          </cell>
        </row>
        <row r="85">
          <cell r="B85" t="str">
            <v>Depreciation &amp; amortization add-back</v>
          </cell>
          <cell r="C85" t="str">
            <v>DEPR_AMORT</v>
          </cell>
          <cell r="D85" t="e">
            <v>#NAME?</v>
          </cell>
        </row>
        <row r="86">
          <cell r="B86" t="str">
            <v>(Increase)/decrease in working capital</v>
          </cell>
          <cell r="C86" t="str">
            <v>WORK_CAP</v>
          </cell>
          <cell r="D86" t="e">
            <v>#NAME?</v>
          </cell>
        </row>
        <row r="87">
          <cell r="B87" t="str">
            <v>Other operating cash flow items</v>
          </cell>
          <cell r="C87" t="str">
            <v>OTH_OP_CF</v>
          </cell>
          <cell r="D87" t="e">
            <v>#NAME?</v>
          </cell>
        </row>
        <row r="88">
          <cell r="B88" t="str">
            <v>Cash flow from operating activities</v>
          </cell>
          <cell r="C88" t="str">
            <v>CF_OPS</v>
          </cell>
          <cell r="D88" t="e">
            <v>#NAME?</v>
          </cell>
        </row>
        <row r="89">
          <cell r="B89" t="str">
            <v>Capital expenditures, Capex</v>
          </cell>
          <cell r="C89" t="str">
            <v>CAPEX</v>
          </cell>
          <cell r="D89" t="e">
            <v>#NAME?</v>
          </cell>
        </row>
        <row r="90">
          <cell r="B90" t="str">
            <v>Acquisitions</v>
          </cell>
          <cell r="C90" t="str">
            <v>ACQ</v>
          </cell>
          <cell r="D90" t="e">
            <v>#NAME?</v>
          </cell>
        </row>
        <row r="91">
          <cell r="B91" t="str">
            <v>Divestitures</v>
          </cell>
          <cell r="C91" t="str">
            <v>DIVEST</v>
          </cell>
          <cell r="D91" t="e">
            <v>#NAME?</v>
          </cell>
        </row>
        <row r="92">
          <cell r="B92" t="str">
            <v>Other investing cash flow items</v>
          </cell>
          <cell r="C92" t="str">
            <v>OTH_INV_CF</v>
          </cell>
          <cell r="D92" t="e">
            <v>#NAME?</v>
          </cell>
        </row>
        <row r="93">
          <cell r="B93" t="str">
            <v>Cash flow from investing</v>
          </cell>
          <cell r="C93" t="str">
            <v>CF_INV</v>
          </cell>
          <cell r="D93" t="e">
            <v>#NAME?</v>
          </cell>
        </row>
        <row r="94">
          <cell r="B94" t="str">
            <v>Dividends paid</v>
          </cell>
          <cell r="C94" t="str">
            <v>DIV_PAID</v>
          </cell>
          <cell r="D94" t="e">
            <v>#NAME?</v>
          </cell>
        </row>
        <row r="95">
          <cell r="B95" t="str">
            <v>Common stock issuance/(repurchase)</v>
          </cell>
          <cell r="C95" t="str">
            <v>SH_REPUR</v>
          </cell>
          <cell r="D95" t="e">
            <v>#NAME?</v>
          </cell>
        </row>
        <row r="96">
          <cell r="B96" t="str">
            <v>Increase/(decrease) in total debt</v>
          </cell>
          <cell r="C96" t="str">
            <v>CHG_LT_DEBT</v>
          </cell>
          <cell r="D96" t="e">
            <v>#NAME?</v>
          </cell>
        </row>
        <row r="97">
          <cell r="B97" t="str">
            <v>Other financing cash flow items</v>
          </cell>
          <cell r="C97" t="str">
            <v>OTH_FIN_CF</v>
          </cell>
          <cell r="D97" t="e">
            <v>#NAME?</v>
          </cell>
        </row>
        <row r="98">
          <cell r="B98" t="str">
            <v>Cash flow from financing</v>
          </cell>
          <cell r="C98" t="str">
            <v>CF_FIN</v>
          </cell>
          <cell r="D98" t="e">
            <v>#NAME?</v>
          </cell>
        </row>
        <row r="99">
          <cell r="B99" t="str">
            <v>Total cash flow</v>
          </cell>
          <cell r="C99" t="str">
            <v>TOT_CF</v>
          </cell>
          <cell r="D99" t="e">
            <v>#NAME?</v>
          </cell>
        </row>
        <row r="101">
          <cell r="B101" t="str">
            <v>Associate and JV add-back</v>
          </cell>
          <cell r="C101" t="str">
            <v>ASSOC_JV_ADDBK</v>
          </cell>
          <cell r="D101" t="e">
            <v>#NAME?</v>
          </cell>
        </row>
        <row r="102">
          <cell r="B102" t="str">
            <v>Profit/(loss) on sale of assets</v>
          </cell>
          <cell r="C102" t="str">
            <v>PL_SALE_ASSETS</v>
          </cell>
          <cell r="D102" t="e">
            <v>#NAME?</v>
          </cell>
        </row>
        <row r="103">
          <cell r="B103" t="str">
            <v>Other non-cash adjustments</v>
          </cell>
          <cell r="C103" t="str">
            <v>OTH_NONCASH_ADJ</v>
          </cell>
          <cell r="D103" t="e">
            <v>#NAME?</v>
          </cell>
        </row>
        <row r="104">
          <cell r="B104" t="str">
            <v>Other DACF adjustments</v>
          </cell>
          <cell r="C104" t="str">
            <v>OTH_DACF_ADJ</v>
          </cell>
          <cell r="D104" t="e">
            <v>#NAME?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e">
            <v>#NAME?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e">
            <v>#NAME?</v>
          </cell>
        </row>
        <row r="107">
          <cell r="B107" t="str">
            <v>Cash interest expense</v>
          </cell>
          <cell r="C107" t="str">
            <v>CASH_INT_EXP</v>
          </cell>
          <cell r="D107" t="e">
            <v>#NAME?</v>
          </cell>
        </row>
        <row r="108">
          <cell r="B108" t="str">
            <v>Cash tax expense</v>
          </cell>
          <cell r="C108" t="str">
            <v>CASH_TAX_EXP</v>
          </cell>
          <cell r="D108" t="e">
            <v>#NAME?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e">
            <v>#NAME?</v>
          </cell>
        </row>
        <row r="110">
          <cell r="B110" t="str">
            <v>Capex maintenance</v>
          </cell>
          <cell r="C110" t="str">
            <v>CAPEX_MAINTENANCE</v>
          </cell>
          <cell r="D110" t="e">
            <v>#NAME?</v>
          </cell>
        </row>
        <row r="111">
          <cell r="B111" t="str">
            <v>Capex expansion</v>
          </cell>
          <cell r="C111" t="str">
            <v>CAPEX_EXPANSION</v>
          </cell>
          <cell r="D111" t="e">
            <v>#NAME?</v>
          </cell>
        </row>
        <row r="112">
          <cell r="B112" t="str">
            <v>Non-PP&amp;E capex</v>
          </cell>
          <cell r="C112" t="str">
            <v>NONPPE_CAPEX</v>
          </cell>
          <cell r="D112" t="e">
            <v>#NAME?</v>
          </cell>
        </row>
        <row r="113">
          <cell r="B113" t="str">
            <v>Dividends paid to minorities</v>
          </cell>
          <cell r="C113" t="str">
            <v>DIVDS_PD_MINORITIES</v>
          </cell>
          <cell r="D113" t="e">
            <v>#NAME?</v>
          </cell>
        </row>
        <row r="115">
          <cell r="B115" t="str">
            <v>License revenue</v>
          </cell>
          <cell r="C115" t="str">
            <v>LICENSE_REV</v>
          </cell>
          <cell r="D115" t="e">
            <v>#NAME?</v>
          </cell>
        </row>
        <row r="116">
          <cell r="B116" t="str">
            <v>Maintenance revenue</v>
          </cell>
          <cell r="C116" t="str">
            <v>MAINTEN_REV</v>
          </cell>
          <cell r="D116" t="e">
            <v>#NAME?</v>
          </cell>
        </row>
        <row r="117">
          <cell r="B117" t="str">
            <v>Number of employees</v>
          </cell>
          <cell r="C117" t="str">
            <v>EMPLOYEES</v>
          </cell>
        </row>
        <row r="174">
          <cell r="B174" t="str">
            <v>% of total cash balance held overseas (outside the US)</v>
          </cell>
          <cell r="C174" t="str">
            <v>CASH_PCT_OS_US</v>
          </cell>
        </row>
        <row r="175">
          <cell r="B175" t="str">
            <v>Sales - % from Captive Financing Business</v>
          </cell>
          <cell r="C175" t="str">
            <v>REV_FIN_SEGMENT</v>
          </cell>
        </row>
        <row r="176">
          <cell r="B176" t="str">
            <v>Operating Earnings - % from Captive Financing Business</v>
          </cell>
          <cell r="C176" t="str">
            <v>EBIT_FIN_SEGMENT</v>
          </cell>
        </row>
        <row r="179">
          <cell r="B179" t="str">
            <v>Expense - % Oil derivatives/NGLs/plastics</v>
          </cell>
          <cell r="C179" t="str">
            <v>EXP_OIL_DERIV_NGLS_PLASTICS</v>
          </cell>
        </row>
        <row r="181">
          <cell r="B181" t="str">
            <v>Sales - % FX: British Pounds/Pence</v>
          </cell>
          <cell r="C181" t="str">
            <v>SALES_FX_GPB</v>
          </cell>
        </row>
        <row r="182">
          <cell r="B182" t="str">
            <v>Sales - % FX: Euro</v>
          </cell>
          <cell r="C182" t="str">
            <v>SALES_FX_EUR</v>
          </cell>
        </row>
        <row r="183">
          <cell r="B183" t="str">
            <v>Sales - % FX: New Russian Ruble</v>
          </cell>
          <cell r="C183" t="str">
            <v>SALES_FX_RUB</v>
          </cell>
        </row>
        <row r="184">
          <cell r="B184" t="str">
            <v>Sales - % FX: U.S. Dollar</v>
          </cell>
          <cell r="C184" t="str">
            <v>SALES_FX_USD</v>
          </cell>
        </row>
        <row r="185">
          <cell r="B185" t="str">
            <v>Sales - % FX: Brazilian Real</v>
          </cell>
          <cell r="C185" t="str">
            <v>SALES_FX_BRL</v>
          </cell>
        </row>
        <row r="186">
          <cell r="B186" t="str">
            <v>Sales - % FX: Japanese Yen</v>
          </cell>
          <cell r="C186" t="str">
            <v>SALES_FX_YEN</v>
          </cell>
        </row>
        <row r="187">
          <cell r="B187" t="str">
            <v>Sales - % FX: Chinese Renminbi</v>
          </cell>
          <cell r="C187" t="str">
            <v>SALES_FX_CNY</v>
          </cell>
        </row>
        <row r="188">
          <cell r="B188" t="str">
            <v>Sales - % FX: Indian Rupee</v>
          </cell>
          <cell r="C188" t="str">
            <v>SALES_FX_INR</v>
          </cell>
        </row>
        <row r="189">
          <cell r="B189" t="str">
            <v>Sales - % FX: Canadian Dollar</v>
          </cell>
          <cell r="C189" t="str">
            <v>SALES_FX_CAD</v>
          </cell>
        </row>
        <row r="190">
          <cell r="B190" t="str">
            <v>Sales - % FX: Mexican Peso</v>
          </cell>
          <cell r="C190" t="str">
            <v>SALES_FX_MXN</v>
          </cell>
        </row>
        <row r="191">
          <cell r="B191" t="str">
            <v>Sales - % FX: Colombian Peso</v>
          </cell>
          <cell r="C191" t="str">
            <v>SALES_FX_COP</v>
          </cell>
        </row>
        <row r="192">
          <cell r="B192" t="str">
            <v>Sales - % FX: Argentine Peso</v>
          </cell>
          <cell r="C192" t="str">
            <v>SALES_FX_ARS</v>
          </cell>
        </row>
        <row r="193">
          <cell r="B193" t="str">
            <v>Sales - % FX: Chilean Peso</v>
          </cell>
          <cell r="C193" t="str">
            <v>SALES_FX_CLP</v>
          </cell>
        </row>
        <row r="194">
          <cell r="B194" t="str">
            <v>Sales - % FX: Venezuelan bolivar</v>
          </cell>
          <cell r="C194" t="str">
            <v>SALES_FX_VEF</v>
          </cell>
        </row>
        <row r="195">
          <cell r="B195" t="str">
            <v>Sales - % FX: Other Currency</v>
          </cell>
          <cell r="C195" t="str">
            <v>SALES_FX_OTH</v>
          </cell>
        </row>
        <row r="197">
          <cell r="C197" t="str">
            <v>SALES_TOT_AM</v>
          </cell>
        </row>
        <row r="206">
          <cell r="C206" t="str">
            <v>SALES_OTH_AEJ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Issuer: Guidewire Software Inc.</v>
          </cell>
          <cell r="F1" t="str">
            <v>2009</v>
          </cell>
          <cell r="G1" t="str">
            <v>2010 Q1</v>
          </cell>
          <cell r="H1" t="str">
            <v>2010 Q2</v>
          </cell>
          <cell r="I1" t="str">
            <v>2010 Q3</v>
          </cell>
          <cell r="J1" t="str">
            <v>2010 Q4</v>
          </cell>
          <cell r="K1" t="str">
            <v>2010</v>
          </cell>
          <cell r="L1" t="str">
            <v>2011 Q1</v>
          </cell>
          <cell r="M1" t="str">
            <v>2011 Q2</v>
          </cell>
          <cell r="N1" t="str">
            <v>2011 Q3</v>
          </cell>
          <cell r="O1" t="str">
            <v>2011 Q4</v>
          </cell>
          <cell r="P1" t="str">
            <v>2011</v>
          </cell>
          <cell r="Q1" t="str">
            <v>2012 Q1</v>
          </cell>
          <cell r="R1" t="str">
            <v>2012 Q2</v>
          </cell>
          <cell r="S1" t="str">
            <v>2012 Q3</v>
          </cell>
          <cell r="T1" t="str">
            <v>2012 Q4</v>
          </cell>
          <cell r="U1" t="str">
            <v>2012</v>
          </cell>
          <cell r="V1" t="str">
            <v>2013 Q1</v>
          </cell>
          <cell r="W1" t="str">
            <v>2013 Q2</v>
          </cell>
          <cell r="X1" t="str">
            <v>2013 Q3</v>
          </cell>
          <cell r="Y1" t="str">
            <v>2013 Q4</v>
          </cell>
          <cell r="Z1" t="str">
            <v>2013</v>
          </cell>
          <cell r="AA1" t="str">
            <v>2014 Q1</v>
          </cell>
          <cell r="AB1" t="str">
            <v>2014 Q2</v>
          </cell>
          <cell r="AC1" t="str">
            <v>2014 Q3</v>
          </cell>
          <cell r="AD1" t="str">
            <v>2014 Q4</v>
          </cell>
          <cell r="AE1" t="str">
            <v>2014</v>
          </cell>
          <cell r="AF1" t="str">
            <v>2015 Q1</v>
          </cell>
          <cell r="AG1" t="str">
            <v>2015 Q2</v>
          </cell>
          <cell r="AH1" t="str">
            <v>2015 Q3</v>
          </cell>
          <cell r="AI1" t="str">
            <v>2015 Q4</v>
          </cell>
          <cell r="AJ1" t="str">
            <v>2015</v>
          </cell>
          <cell r="AK1" t="str">
            <v>2016 Q1</v>
          </cell>
          <cell r="AL1" t="str">
            <v>2016 Q2</v>
          </cell>
          <cell r="AM1" t="str">
            <v>2016 Q3</v>
          </cell>
          <cell r="AN1" t="str">
            <v>2016 Q4</v>
          </cell>
          <cell r="AO1">
            <v>2016</v>
          </cell>
          <cell r="AP1" t="str">
            <v>2017 Q1</v>
          </cell>
          <cell r="AQ1" t="str">
            <v>2017 Q2</v>
          </cell>
          <cell r="AR1" t="str">
            <v>2017 Q3</v>
          </cell>
          <cell r="AS1" t="str">
            <v>2017 Q4</v>
          </cell>
          <cell r="AT1" t="str">
            <v>2017</v>
          </cell>
          <cell r="AU1" t="str">
            <v>2018 Q1</v>
          </cell>
          <cell r="AV1" t="str">
            <v>2018 Q2</v>
          </cell>
          <cell r="AW1" t="str">
            <v>2018 Q3</v>
          </cell>
          <cell r="AX1" t="str">
            <v>2018 Q4</v>
          </cell>
          <cell r="AY1" t="str">
            <v>2018</v>
          </cell>
          <cell r="AZ1" t="str">
            <v>2019 Q1</v>
          </cell>
          <cell r="BA1" t="str">
            <v>2019 Q2</v>
          </cell>
          <cell r="BB1" t="str">
            <v>2019 Q3</v>
          </cell>
          <cell r="BC1" t="str">
            <v>2019 Q4</v>
          </cell>
          <cell r="BD1" t="str">
            <v>2019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Actual</v>
          </cell>
          <cell r="AO2" t="str">
            <v>Actual</v>
          </cell>
          <cell r="AP2" t="str">
            <v>Actual</v>
          </cell>
          <cell r="AQ2" t="str">
            <v>Estimate</v>
          </cell>
          <cell r="AR2" t="str">
            <v>Estimate</v>
          </cell>
          <cell r="AS2" t="str">
            <v>Estimate</v>
          </cell>
          <cell r="AT2" t="str">
            <v>Estimate</v>
          </cell>
          <cell r="AU2" t="str">
            <v>Estimate</v>
          </cell>
          <cell r="AV2" t="str">
            <v>Estimate</v>
          </cell>
          <cell r="AW2" t="str">
            <v>Estimate</v>
          </cell>
          <cell r="AX2" t="str">
            <v>Estimate</v>
          </cell>
          <cell r="AY2" t="str">
            <v>Estimate</v>
          </cell>
          <cell r="AZ2" t="str">
            <v>Estimate</v>
          </cell>
          <cell r="BA2" t="str">
            <v>Estimate</v>
          </cell>
          <cell r="BB2" t="str">
            <v>Estimate</v>
          </cell>
          <cell r="BC2" t="str">
            <v>Estimate</v>
          </cell>
          <cell r="BD2" t="str">
            <v>Estimate</v>
          </cell>
        </row>
        <row r="3">
          <cell r="F3">
            <v>40025</v>
          </cell>
          <cell r="G3">
            <v>40117</v>
          </cell>
          <cell r="H3">
            <v>40209</v>
          </cell>
          <cell r="I3">
            <v>40298</v>
          </cell>
          <cell r="J3">
            <v>40390</v>
          </cell>
          <cell r="K3">
            <v>40390</v>
          </cell>
          <cell r="L3">
            <v>40482</v>
          </cell>
          <cell r="M3">
            <v>40574</v>
          </cell>
          <cell r="N3">
            <v>40663</v>
          </cell>
          <cell r="O3">
            <v>40755</v>
          </cell>
          <cell r="P3">
            <v>40755</v>
          </cell>
          <cell r="Q3">
            <v>40847</v>
          </cell>
          <cell r="R3">
            <v>40939</v>
          </cell>
          <cell r="S3">
            <v>41029</v>
          </cell>
          <cell r="T3">
            <v>41121</v>
          </cell>
          <cell r="U3">
            <v>41121</v>
          </cell>
          <cell r="V3">
            <v>41213</v>
          </cell>
          <cell r="W3">
            <v>41305</v>
          </cell>
          <cell r="X3">
            <v>41394</v>
          </cell>
          <cell r="Y3">
            <v>41486</v>
          </cell>
          <cell r="Z3">
            <v>41486</v>
          </cell>
          <cell r="AA3">
            <v>41578</v>
          </cell>
          <cell r="AB3">
            <v>41670</v>
          </cell>
          <cell r="AC3">
            <v>41759</v>
          </cell>
          <cell r="AD3">
            <v>41851</v>
          </cell>
          <cell r="AE3">
            <v>41851</v>
          </cell>
          <cell r="AF3">
            <v>41943</v>
          </cell>
          <cell r="AG3">
            <v>42035</v>
          </cell>
          <cell r="AH3">
            <v>42124</v>
          </cell>
          <cell r="AI3">
            <v>42216</v>
          </cell>
          <cell r="AJ3">
            <v>42216</v>
          </cell>
          <cell r="AK3">
            <v>42308</v>
          </cell>
          <cell r="AL3">
            <v>42400</v>
          </cell>
          <cell r="AM3">
            <v>42490</v>
          </cell>
          <cell r="AN3">
            <v>42582</v>
          </cell>
          <cell r="AO3">
            <v>42582</v>
          </cell>
          <cell r="AP3">
            <v>42674</v>
          </cell>
          <cell r="AQ3">
            <v>42766</v>
          </cell>
          <cell r="AR3">
            <v>42855</v>
          </cell>
          <cell r="AS3">
            <v>42947</v>
          </cell>
          <cell r="AT3">
            <v>42947</v>
          </cell>
          <cell r="AU3">
            <v>43039</v>
          </cell>
          <cell r="AV3">
            <v>43131</v>
          </cell>
          <cell r="AW3">
            <v>43220</v>
          </cell>
          <cell r="AX3">
            <v>43312</v>
          </cell>
          <cell r="AY3">
            <v>43312</v>
          </cell>
          <cell r="AZ3">
            <v>43404</v>
          </cell>
          <cell r="BA3">
            <v>43496</v>
          </cell>
          <cell r="BB3">
            <v>43585</v>
          </cell>
          <cell r="BC3">
            <v>43677</v>
          </cell>
          <cell r="BD3">
            <v>43677</v>
          </cell>
        </row>
        <row r="4">
          <cell r="A4" t="str">
            <v>Issuer: Guidewire Software Inc.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Guidewire Software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84.745000000000005</v>
          </cell>
          <cell r="G11">
            <v>22.3</v>
          </cell>
          <cell r="H11">
            <v>38.282000000000004</v>
          </cell>
          <cell r="I11">
            <v>38.326999999999998</v>
          </cell>
          <cell r="J11">
            <v>45.781999999999996</v>
          </cell>
          <cell r="K11">
            <v>144.69100000000003</v>
          </cell>
          <cell r="L11">
            <v>34.67</v>
          </cell>
          <cell r="M11">
            <v>42.337000000000003</v>
          </cell>
          <cell r="N11">
            <v>44.457999999999998</v>
          </cell>
          <cell r="O11">
            <v>51.006999999999998</v>
          </cell>
          <cell r="P11">
            <v>172.47199999999998</v>
          </cell>
          <cell r="Q11">
            <v>52.379999999999995</v>
          </cell>
          <cell r="R11">
            <v>55.096999999999994</v>
          </cell>
          <cell r="S11">
            <v>56.994999999999997</v>
          </cell>
          <cell r="T11">
            <v>67.588999999999999</v>
          </cell>
          <cell r="U11">
            <v>232.06099999999998</v>
          </cell>
          <cell r="V11">
            <v>63.301000000000002</v>
          </cell>
          <cell r="W11">
            <v>72.188000000000002</v>
          </cell>
          <cell r="X11">
            <v>68.25</v>
          </cell>
          <cell r="Y11">
            <v>96.91</v>
          </cell>
          <cell r="Z11">
            <v>300.649</v>
          </cell>
          <cell r="AA11">
            <v>66.528999999999996</v>
          </cell>
          <cell r="AB11">
            <v>83.474999999999994</v>
          </cell>
          <cell r="AC11">
            <v>82.034999999999997</v>
          </cell>
          <cell r="AD11">
            <v>118.20699999999999</v>
          </cell>
          <cell r="AE11">
            <v>350.24599999999998</v>
          </cell>
          <cell r="AF11">
            <v>79.734000000000009</v>
          </cell>
          <cell r="AG11">
            <v>89.445999999999998</v>
          </cell>
          <cell r="AH11">
            <v>85.44</v>
          </cell>
          <cell r="AI11">
            <v>125.917</v>
          </cell>
          <cell r="AJ11">
            <v>380.53699999999992</v>
          </cell>
          <cell r="AK11">
            <v>82.28</v>
          </cell>
          <cell r="AL11">
            <v>102.129</v>
          </cell>
          <cell r="AM11">
            <v>98.86</v>
          </cell>
          <cell r="AN11">
            <v>141.17700000000002</v>
          </cell>
          <cell r="AO11">
            <v>424.44600000000003</v>
          </cell>
          <cell r="AP11">
            <v>94.12700000000001</v>
          </cell>
          <cell r="AQ11">
            <v>108</v>
          </cell>
          <cell r="AR11">
            <v>118</v>
          </cell>
          <cell r="AS11">
            <v>159</v>
          </cell>
          <cell r="AT11">
            <v>479.12699999999995</v>
          </cell>
          <cell r="AU11">
            <v>103.4</v>
          </cell>
          <cell r="AV11">
            <v>126</v>
          </cell>
          <cell r="AW11">
            <v>137.69999999999999</v>
          </cell>
          <cell r="AX11">
            <v>178</v>
          </cell>
          <cell r="AY11">
            <v>545.1</v>
          </cell>
          <cell r="AZ11">
            <v>120</v>
          </cell>
          <cell r="BA11">
            <v>147</v>
          </cell>
          <cell r="BB11">
            <v>160</v>
          </cell>
          <cell r="BC11">
            <v>209</v>
          </cell>
          <cell r="BD11">
            <v>636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-40.876000000000005</v>
          </cell>
          <cell r="G12">
            <v>-11.545999999999999</v>
          </cell>
          <cell r="H12">
            <v>-13.043000000000001</v>
          </cell>
          <cell r="I12">
            <v>-14.51</v>
          </cell>
          <cell r="J12">
            <v>-15.446999999999999</v>
          </cell>
          <cell r="K12">
            <v>-54.545999999999992</v>
          </cell>
          <cell r="L12">
            <v>-14.886000000000001</v>
          </cell>
          <cell r="M12">
            <v>-16.091000000000001</v>
          </cell>
          <cell r="N12">
            <v>-17.511000000000003</v>
          </cell>
          <cell r="O12">
            <v>-18.472000000000001</v>
          </cell>
          <cell r="P12">
            <v>-66.960000000000008</v>
          </cell>
          <cell r="Q12">
            <v>-18.731999999999999</v>
          </cell>
          <cell r="R12">
            <v>-19.573</v>
          </cell>
          <cell r="S12">
            <v>-22.98</v>
          </cell>
          <cell r="T12">
            <v>-26.004999999999999</v>
          </cell>
          <cell r="U12">
            <v>-87.289999999999992</v>
          </cell>
          <cell r="V12">
            <v>-24.68</v>
          </cell>
          <cell r="W12">
            <v>-27.609000000000002</v>
          </cell>
          <cell r="X12">
            <v>-32.529000000000003</v>
          </cell>
          <cell r="Y12">
            <v>-33.186</v>
          </cell>
          <cell r="Z12">
            <v>-118.00400000000002</v>
          </cell>
          <cell r="AA12">
            <v>-34.938000000000002</v>
          </cell>
          <cell r="AB12">
            <v>-32.794999999999995</v>
          </cell>
          <cell r="AC12">
            <v>-32.991</v>
          </cell>
          <cell r="AD12">
            <v>-35.312999999999995</v>
          </cell>
          <cell r="AE12">
            <v>-136.03700000000001</v>
          </cell>
          <cell r="AF12">
            <v>-31.932000000000006</v>
          </cell>
          <cell r="AG12">
            <v>-29.838000000000001</v>
          </cell>
          <cell r="AH12">
            <v>-33.783000000000001</v>
          </cell>
          <cell r="AI12">
            <v>-35.228999999999999</v>
          </cell>
          <cell r="AJ12">
            <v>-130.78200000000001</v>
          </cell>
          <cell r="AK12">
            <v>-30.018999999999998</v>
          </cell>
          <cell r="AL12">
            <v>-29.385000000000002</v>
          </cell>
          <cell r="AM12">
            <v>-33.563000000000002</v>
          </cell>
          <cell r="AN12">
            <v>-37.067</v>
          </cell>
          <cell r="AO12">
            <v>-130.03399999999999</v>
          </cell>
          <cell r="AP12">
            <v>-35.815000000000005</v>
          </cell>
          <cell r="AQ12">
            <v>-33.932499999999997</v>
          </cell>
          <cell r="AR12">
            <v>-39.021842321347535</v>
          </cell>
          <cell r="AS12">
            <v>-45.064163193217937</v>
          </cell>
          <cell r="AT12">
            <v>-153.83350551456547</v>
          </cell>
          <cell r="AU12">
            <v>-37.578232756561228</v>
          </cell>
          <cell r="AV12">
            <v>-40.3675</v>
          </cell>
          <cell r="AW12">
            <v>-41.803183537987266</v>
          </cell>
          <cell r="AX12">
            <v>-46.836125538678907</v>
          </cell>
          <cell r="AY12">
            <v>-166.58504183322739</v>
          </cell>
          <cell r="AZ12">
            <v>-41.805478059840027</v>
          </cell>
          <cell r="BA12">
            <v>-46.127000000000002</v>
          </cell>
          <cell r="BB12">
            <v>-46.770164015379912</v>
          </cell>
          <cell r="BC12">
            <v>-53.605541858000706</v>
          </cell>
          <cell r="BD12">
            <v>-188.30818393322068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-29.884</v>
          </cell>
          <cell r="G13">
            <v>-9.9890000000000008</v>
          </cell>
          <cell r="H13">
            <v>-10.152000000000001</v>
          </cell>
          <cell r="I13">
            <v>-10.682</v>
          </cell>
          <cell r="J13">
            <v>-10.45</v>
          </cell>
          <cell r="K13">
            <v>-41.272999999999996</v>
          </cell>
          <cell r="L13">
            <v>-9.7050000000000018</v>
          </cell>
          <cell r="M13">
            <v>-11.452</v>
          </cell>
          <cell r="N13">
            <v>-11.858000000000001</v>
          </cell>
          <cell r="O13">
            <v>-15.545</v>
          </cell>
          <cell r="P13">
            <v>-48.56</v>
          </cell>
          <cell r="Q13">
            <v>-12.09</v>
          </cell>
          <cell r="R13">
            <v>-12.971000000000002</v>
          </cell>
          <cell r="S13">
            <v>-12.749000000000001</v>
          </cell>
          <cell r="T13">
            <v>-18.401</v>
          </cell>
          <cell r="U13">
            <v>-56.210999999999999</v>
          </cell>
          <cell r="V13">
            <v>-16.177</v>
          </cell>
          <cell r="W13">
            <v>-15.684999999999999</v>
          </cell>
          <cell r="X13">
            <v>-17.012999999999998</v>
          </cell>
          <cell r="Y13">
            <v>-21.323</v>
          </cell>
          <cell r="Z13">
            <v>-70.197999999999993</v>
          </cell>
          <cell r="AA13">
            <v>-19.5</v>
          </cell>
          <cell r="AB13">
            <v>-18.936999999999998</v>
          </cell>
          <cell r="AC13">
            <v>-21.029</v>
          </cell>
          <cell r="AD13">
            <v>-26.613000000000003</v>
          </cell>
          <cell r="AE13">
            <v>-86.079000000000008</v>
          </cell>
          <cell r="AF13">
            <v>-21.285</v>
          </cell>
          <cell r="AG13">
            <v>-23.154999999999998</v>
          </cell>
          <cell r="AH13">
            <v>-24.200999999999997</v>
          </cell>
          <cell r="AI13">
            <v>-30.488999999999997</v>
          </cell>
          <cell r="AJ13">
            <v>-99.13</v>
          </cell>
          <cell r="AK13">
            <v>-23.716999999999999</v>
          </cell>
          <cell r="AL13">
            <v>-26.639000000000003</v>
          </cell>
          <cell r="AM13">
            <v>-28.923000000000002</v>
          </cell>
          <cell r="AN13">
            <v>-33.329000000000001</v>
          </cell>
          <cell r="AO13">
            <v>-112.608</v>
          </cell>
          <cell r="AP13">
            <v>-31.016000000000002</v>
          </cell>
          <cell r="AQ13">
            <v>-32.94</v>
          </cell>
          <cell r="AR13">
            <v>-32.394258547440828</v>
          </cell>
          <cell r="AS13">
            <v>-34.125078093457148</v>
          </cell>
          <cell r="AT13">
            <v>-130.47533664089798</v>
          </cell>
          <cell r="AU13">
            <v>-28.835204697908146</v>
          </cell>
          <cell r="AV13">
            <v>-37.295999999999999</v>
          </cell>
          <cell r="AW13">
            <v>-37.113952559174592</v>
          </cell>
          <cell r="AX13">
            <v>-37.312917614058939</v>
          </cell>
          <cell r="AY13">
            <v>-140.55807487114168</v>
          </cell>
          <cell r="AZ13">
            <v>-31.124454194864384</v>
          </cell>
          <cell r="BA13">
            <v>-41.086499999999994</v>
          </cell>
          <cell r="BB13">
            <v>-40.644418369411284</v>
          </cell>
          <cell r="BC13">
            <v>-41.382000000000005</v>
          </cell>
          <cell r="BD13">
            <v>-154.23737256427569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-70.760000000000005</v>
          </cell>
          <cell r="G14">
            <v>-21.535</v>
          </cell>
          <cell r="H14">
            <v>-23.195</v>
          </cell>
          <cell r="I14">
            <v>-25.192</v>
          </cell>
          <cell r="J14">
            <v>-25.896999999999998</v>
          </cell>
          <cell r="K14">
            <v>-95.818999999999988</v>
          </cell>
          <cell r="L14">
            <v>-24.591000000000001</v>
          </cell>
          <cell r="M14">
            <v>-27.542999999999999</v>
          </cell>
          <cell r="N14">
            <v>-29.369000000000003</v>
          </cell>
          <cell r="O14">
            <v>-34.017000000000003</v>
          </cell>
          <cell r="P14">
            <v>-115.52000000000001</v>
          </cell>
          <cell r="Q14">
            <v>-30.821999999999999</v>
          </cell>
          <cell r="R14">
            <v>-32.544000000000004</v>
          </cell>
          <cell r="S14">
            <v>-35.728999999999999</v>
          </cell>
          <cell r="T14">
            <v>-44.405999999999999</v>
          </cell>
          <cell r="U14">
            <v>-143.50099999999998</v>
          </cell>
          <cell r="V14">
            <v>-40.856999999999999</v>
          </cell>
          <cell r="W14">
            <v>-43.293999999999997</v>
          </cell>
          <cell r="X14">
            <v>-49.542000000000002</v>
          </cell>
          <cell r="Y14">
            <v>-54.509</v>
          </cell>
          <cell r="Z14">
            <v>-188.202</v>
          </cell>
          <cell r="AA14">
            <v>-54.438000000000002</v>
          </cell>
          <cell r="AB14">
            <v>-51.731999999999992</v>
          </cell>
          <cell r="AC14">
            <v>-54.019999999999996</v>
          </cell>
          <cell r="AD14">
            <v>-61.926000000000002</v>
          </cell>
          <cell r="AE14">
            <v>-222.11600000000001</v>
          </cell>
          <cell r="AF14">
            <v>-53.217000000000006</v>
          </cell>
          <cell r="AG14">
            <v>-52.992999999999995</v>
          </cell>
          <cell r="AH14">
            <v>-57.983999999999995</v>
          </cell>
          <cell r="AI14">
            <v>-65.717999999999989</v>
          </cell>
          <cell r="AJ14">
            <v>-229.91200000000001</v>
          </cell>
          <cell r="AK14">
            <v>-53.735999999999997</v>
          </cell>
          <cell r="AL14">
            <v>-56.024000000000001</v>
          </cell>
          <cell r="AM14">
            <v>-62.486000000000004</v>
          </cell>
          <cell r="AN14">
            <v>-70.396000000000001</v>
          </cell>
          <cell r="AO14">
            <v>-242.642</v>
          </cell>
          <cell r="AP14">
            <v>-66.831000000000003</v>
          </cell>
          <cell r="AQ14">
            <v>-66.872500000000002</v>
          </cell>
          <cell r="AR14">
            <v>-71.416100868788362</v>
          </cell>
          <cell r="AS14">
            <v>-79.189241286675085</v>
          </cell>
          <cell r="AT14">
            <v>-284.30884215546348</v>
          </cell>
          <cell r="AU14">
            <v>-66.413437454469374</v>
          </cell>
          <cell r="AV14">
            <v>-77.663499999999999</v>
          </cell>
          <cell r="AW14">
            <v>-78.917136097161858</v>
          </cell>
          <cell r="AX14">
            <v>-84.149043152737846</v>
          </cell>
          <cell r="AY14">
            <v>-307.14311670436905</v>
          </cell>
          <cell r="AZ14">
            <v>-72.929932254704411</v>
          </cell>
          <cell r="BA14">
            <v>-87.213499999999996</v>
          </cell>
          <cell r="BB14">
            <v>-87.414582384791203</v>
          </cell>
          <cell r="BC14">
            <v>-94.987541858000711</v>
          </cell>
          <cell r="BD14">
            <v>-342.54555649749636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-21.668000000000003</v>
          </cell>
          <cell r="G15">
            <v>-6.0339999999999998</v>
          </cell>
          <cell r="H15">
            <v>-6.4899999999999993</v>
          </cell>
          <cell r="I15">
            <v>-7.5120000000000005</v>
          </cell>
          <cell r="J15">
            <v>-7.468</v>
          </cell>
          <cell r="K15">
            <v>-27.504000000000001</v>
          </cell>
          <cell r="L15">
            <v>-7.2709999999999999</v>
          </cell>
          <cell r="M15">
            <v>-7.89</v>
          </cell>
          <cell r="N15">
            <v>-8.6000000000000014</v>
          </cell>
          <cell r="O15">
            <v>-9.64</v>
          </cell>
          <cell r="P15">
            <v>-33.401000000000003</v>
          </cell>
          <cell r="Q15">
            <v>-10.113999999999999</v>
          </cell>
          <cell r="R15">
            <v>-10.904</v>
          </cell>
          <cell r="S15">
            <v>-12.15</v>
          </cell>
          <cell r="T15">
            <v>-13.535</v>
          </cell>
          <cell r="U15">
            <v>-46.703000000000003</v>
          </cell>
          <cell r="V15">
            <v>-12.722</v>
          </cell>
          <cell r="W15">
            <v>-13.439</v>
          </cell>
          <cell r="X15">
            <v>-14.797999999999998</v>
          </cell>
          <cell r="Y15">
            <v>-15.923999999999999</v>
          </cell>
          <cell r="Z15">
            <v>-56.883000000000003</v>
          </cell>
          <cell r="AA15">
            <v>-15.172000000000001</v>
          </cell>
          <cell r="AB15">
            <v>-14.762999999999998</v>
          </cell>
          <cell r="AC15">
            <v>-17.140999999999998</v>
          </cell>
          <cell r="AD15">
            <v>-18.654</v>
          </cell>
          <cell r="AE15">
            <v>-65.72999999999999</v>
          </cell>
          <cell r="AF15">
            <v>-17.806999999999999</v>
          </cell>
          <cell r="AG15">
            <v>-19.260000000000002</v>
          </cell>
          <cell r="AH15">
            <v>-21.402000000000001</v>
          </cell>
          <cell r="AI15">
            <v>-22.847999999999999</v>
          </cell>
          <cell r="AJ15">
            <v>-81.317000000000007</v>
          </cell>
          <cell r="AK15">
            <v>-22</v>
          </cell>
          <cell r="AL15">
            <v>-21.497999999999998</v>
          </cell>
          <cell r="AM15">
            <v>-25.384</v>
          </cell>
          <cell r="AN15">
            <v>-28.059000000000005</v>
          </cell>
          <cell r="AO15">
            <v>-96.941000000000003</v>
          </cell>
          <cell r="AP15">
            <v>-26.283000000000001</v>
          </cell>
          <cell r="AQ15">
            <v>-25.38</v>
          </cell>
          <cell r="AR15">
            <v>-29.5</v>
          </cell>
          <cell r="AS15">
            <v>-30.21</v>
          </cell>
          <cell r="AT15">
            <v>-111.37299999999999</v>
          </cell>
          <cell r="AU15">
            <v>-25.579058823529415</v>
          </cell>
          <cell r="AV15">
            <v>-28.98</v>
          </cell>
          <cell r="AW15">
            <v>-34.287299999999995</v>
          </cell>
          <cell r="AX15">
            <v>-32.93</v>
          </cell>
          <cell r="AY15">
            <v>-121.77635882352942</v>
          </cell>
          <cell r="AZ15">
            <v>-29.085561497326207</v>
          </cell>
          <cell r="BA15">
            <v>-33.075000000000003</v>
          </cell>
          <cell r="BB15">
            <v>-39.04</v>
          </cell>
          <cell r="BC15">
            <v>-37.619999999999997</v>
          </cell>
          <cell r="BD15">
            <v>-138.82056149732622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-2.7890000000000001</v>
          </cell>
          <cell r="G16">
            <v>-0.64800000000000002</v>
          </cell>
          <cell r="H16">
            <v>-0.88300000000000001</v>
          </cell>
          <cell r="I16">
            <v>-0.92300000000000004</v>
          </cell>
          <cell r="J16">
            <v>-0.9</v>
          </cell>
          <cell r="K16">
            <v>-3.3540000000000001</v>
          </cell>
          <cell r="L16">
            <v>-1.0229999999999999</v>
          </cell>
          <cell r="M16">
            <v>-1.46</v>
          </cell>
          <cell r="N16">
            <v>-1.8280000000000001</v>
          </cell>
          <cell r="O16">
            <v>-2.3690000000000002</v>
          </cell>
          <cell r="P16">
            <v>-6.68</v>
          </cell>
          <cell r="Q16">
            <v>-3.3119999999999998</v>
          </cell>
          <cell r="R16">
            <v>-6.2919999999999998</v>
          </cell>
          <cell r="S16">
            <v>-4.274</v>
          </cell>
          <cell r="T16">
            <v>-4.38</v>
          </cell>
          <cell r="U16">
            <v>-18.257999999999999</v>
          </cell>
          <cell r="V16">
            <v>-9.7840000000000007</v>
          </cell>
          <cell r="W16">
            <v>-10.374000000000001</v>
          </cell>
          <cell r="X16">
            <v>-8.2720000000000002</v>
          </cell>
          <cell r="Y16">
            <v>-7.024</v>
          </cell>
          <cell r="Z16">
            <v>-35.454000000000001</v>
          </cell>
          <cell r="AA16">
            <v>-9.1859999999999999</v>
          </cell>
          <cell r="AB16">
            <v>-12.138999999999999</v>
          </cell>
          <cell r="AC16">
            <v>-10.367000000000001</v>
          </cell>
          <cell r="AD16">
            <v>-10.846</v>
          </cell>
          <cell r="AE16">
            <v>-42.537999999999997</v>
          </cell>
          <cell r="AF16">
            <v>-11.988</v>
          </cell>
          <cell r="AG16">
            <v>-13.497999999999999</v>
          </cell>
          <cell r="AH16">
            <v>-12.394</v>
          </cell>
          <cell r="AI16">
            <v>-13.494999999999999</v>
          </cell>
          <cell r="AJ16">
            <v>-51.374999999999993</v>
          </cell>
          <cell r="AK16">
            <v>-15.147</v>
          </cell>
          <cell r="AL16">
            <v>-16.545000000000002</v>
          </cell>
          <cell r="AM16">
            <v>-16.193000000000001</v>
          </cell>
          <cell r="AN16">
            <v>-18.245999999999999</v>
          </cell>
          <cell r="AO16">
            <v>-66.131</v>
          </cell>
          <cell r="AP16">
            <v>-17.876999999999999</v>
          </cell>
          <cell r="AQ16">
            <v>-18.468</v>
          </cell>
          <cell r="AR16">
            <v>-17.817999999999998</v>
          </cell>
          <cell r="AS16">
            <v>-18.285</v>
          </cell>
          <cell r="AT16">
            <v>-72.447999999999993</v>
          </cell>
          <cell r="AU16">
            <v>-19.638167582096528</v>
          </cell>
          <cell r="AV16">
            <v>-21.546000000000003</v>
          </cell>
          <cell r="AW16">
            <v>-20.792699999999996</v>
          </cell>
          <cell r="AX16">
            <v>-20.470000000000002</v>
          </cell>
          <cell r="AY16">
            <v>-82.44686758209653</v>
          </cell>
          <cell r="AZ16">
            <v>-22.790910153303511</v>
          </cell>
          <cell r="BA16">
            <v>-25.137</v>
          </cell>
          <cell r="BB16">
            <v>-24.16</v>
          </cell>
          <cell r="BC16">
            <v>-24.035</v>
          </cell>
          <cell r="BD16">
            <v>-96.122910153303508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-92.428000000000011</v>
          </cell>
          <cell r="G18">
            <v>-27.568999999999999</v>
          </cell>
          <cell r="H18">
            <v>-29.685000000000002</v>
          </cell>
          <cell r="I18">
            <v>-32.704000000000001</v>
          </cell>
          <cell r="J18">
            <v>-33.364999999999995</v>
          </cell>
          <cell r="K18">
            <v>-123.32299999999999</v>
          </cell>
          <cell r="L18">
            <v>-31.862000000000002</v>
          </cell>
          <cell r="M18">
            <v>-35.433</v>
          </cell>
          <cell r="N18">
            <v>-37.969000000000008</v>
          </cell>
          <cell r="O18">
            <v>-43.657000000000004</v>
          </cell>
          <cell r="P18">
            <v>-148.92100000000002</v>
          </cell>
          <cell r="Q18">
            <v>-40.935999999999993</v>
          </cell>
          <cell r="R18">
            <v>-43.448000000000008</v>
          </cell>
          <cell r="S18">
            <v>-47.879000000000005</v>
          </cell>
          <cell r="T18">
            <v>-57.941000000000003</v>
          </cell>
          <cell r="U18">
            <v>-190.20400000000001</v>
          </cell>
          <cell r="V18">
            <v>-53.579000000000001</v>
          </cell>
          <cell r="W18">
            <v>-56.733000000000004</v>
          </cell>
          <cell r="X18">
            <v>-64.34</v>
          </cell>
          <cell r="Y18">
            <v>-70.432999999999993</v>
          </cell>
          <cell r="Z18">
            <v>-245.08500000000004</v>
          </cell>
          <cell r="AA18">
            <v>-69.610000000000014</v>
          </cell>
          <cell r="AB18">
            <v>-66.49499999999999</v>
          </cell>
          <cell r="AC18">
            <v>-71.161000000000001</v>
          </cell>
          <cell r="AD18">
            <v>-80.58</v>
          </cell>
          <cell r="AE18">
            <v>-287.846</v>
          </cell>
          <cell r="AF18">
            <v>-71.024000000000001</v>
          </cell>
          <cell r="AG18">
            <v>-72.253</v>
          </cell>
          <cell r="AH18">
            <v>-79.385999999999996</v>
          </cell>
          <cell r="AI18">
            <v>-88.566000000000003</v>
          </cell>
          <cell r="AJ18">
            <v>-311.22900000000004</v>
          </cell>
          <cell r="AK18">
            <v>-75.736000000000004</v>
          </cell>
          <cell r="AL18">
            <v>-77.522000000000006</v>
          </cell>
          <cell r="AM18">
            <v>-87.87</v>
          </cell>
          <cell r="AN18">
            <v>-98.455000000000013</v>
          </cell>
          <cell r="AO18">
            <v>-339.58299999999997</v>
          </cell>
          <cell r="AP18">
            <v>-93.114000000000004</v>
          </cell>
          <cell r="AQ18">
            <v>-92.252499999999998</v>
          </cell>
          <cell r="AR18">
            <v>-100.91610086878836</v>
          </cell>
          <cell r="AS18">
            <v>-109.39924128667509</v>
          </cell>
          <cell r="AT18">
            <v>-395.68184215546341</v>
          </cell>
          <cell r="AU18">
            <v>-91.992496277998782</v>
          </cell>
          <cell r="AV18">
            <v>-106.64349999999999</v>
          </cell>
          <cell r="AW18">
            <v>-113.20443609716185</v>
          </cell>
          <cell r="AX18">
            <v>-117.07904315273785</v>
          </cell>
          <cell r="AY18">
            <v>-428.9194755278985</v>
          </cell>
          <cell r="AZ18">
            <v>-102.01549375203061</v>
          </cell>
          <cell r="BA18">
            <v>-120.2885</v>
          </cell>
          <cell r="BB18">
            <v>-126.45458238479119</v>
          </cell>
          <cell r="BC18">
            <v>-132.6075418580007</v>
          </cell>
          <cell r="BD18">
            <v>-481.36611799482256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-91.122000000000014</v>
          </cell>
          <cell r="G19">
            <v>-27.568999999999999</v>
          </cell>
          <cell r="H19">
            <v>-29.685000000000002</v>
          </cell>
          <cell r="I19">
            <v>-32.704000000000001</v>
          </cell>
          <cell r="J19">
            <v>-33.364999999999995</v>
          </cell>
          <cell r="K19">
            <v>-121.94699999999999</v>
          </cell>
          <cell r="L19">
            <v>-31.62</v>
          </cell>
          <cell r="M19">
            <v>-35.054000000000002</v>
          </cell>
          <cell r="N19">
            <v>-37.556000000000012</v>
          </cell>
          <cell r="O19">
            <v>-42.465000000000003</v>
          </cell>
          <cell r="P19">
            <v>-146.69500000000002</v>
          </cell>
          <cell r="Q19">
            <v>-40.256999999999991</v>
          </cell>
          <cell r="R19">
            <v>-42.763000000000005</v>
          </cell>
          <cell r="S19">
            <v>-47.095000000000006</v>
          </cell>
          <cell r="T19">
            <v>-57.170999999999999</v>
          </cell>
          <cell r="U19">
            <v>-187.286</v>
          </cell>
          <cell r="V19">
            <v>-52.478999999999999</v>
          </cell>
          <cell r="W19">
            <v>-55.788000000000004</v>
          </cell>
          <cell r="X19">
            <v>-63.203000000000003</v>
          </cell>
          <cell r="Y19">
            <v>-68.793999999999997</v>
          </cell>
          <cell r="Z19">
            <v>-240.26400000000004</v>
          </cell>
          <cell r="AA19">
            <v>-68.01900000000002</v>
          </cell>
          <cell r="AB19">
            <v>-64.877999999999986</v>
          </cell>
          <cell r="AC19">
            <v>-69.391000000000005</v>
          </cell>
          <cell r="AD19">
            <v>-78.807000000000002</v>
          </cell>
          <cell r="AE19">
            <v>-281.09500000000003</v>
          </cell>
          <cell r="AF19">
            <v>-69.251000000000005</v>
          </cell>
          <cell r="AG19">
            <v>-70.405000000000001</v>
          </cell>
          <cell r="AH19">
            <v>-77.456999999999994</v>
          </cell>
          <cell r="AI19">
            <v>-86.635999999999996</v>
          </cell>
          <cell r="AJ19">
            <v>-303.74900000000002</v>
          </cell>
          <cell r="AK19">
            <v>-73.945000000000007</v>
          </cell>
          <cell r="AL19">
            <v>-75.771000000000001</v>
          </cell>
          <cell r="AM19">
            <v>-85.576999999999998</v>
          </cell>
          <cell r="AN19">
            <v>-95.448000000000008</v>
          </cell>
          <cell r="AO19">
            <v>-330.74099999999999</v>
          </cell>
          <cell r="AP19">
            <v>-90.04</v>
          </cell>
          <cell r="AQ19">
            <v>-88.806190000000001</v>
          </cell>
          <cell r="AR19">
            <v>-97.639952018788364</v>
          </cell>
          <cell r="AS19">
            <v>-106.2776248765251</v>
          </cell>
          <cell r="AT19">
            <v>-382.76376689531344</v>
          </cell>
          <cell r="AU19">
            <v>-90.147601360030038</v>
          </cell>
          <cell r="AV19">
            <v>-104.68077259222908</v>
          </cell>
          <cell r="AW19">
            <v>-111.45918683075274</v>
          </cell>
          <cell r="AX19">
            <v>-115.25933754462989</v>
          </cell>
          <cell r="AY19">
            <v>-421.54689832764177</v>
          </cell>
          <cell r="AZ19">
            <v>-99.935421952368571</v>
          </cell>
          <cell r="BA19">
            <v>-118.06344295666418</v>
          </cell>
          <cell r="BB19">
            <v>-124.54972074702631</v>
          </cell>
          <cell r="BC19">
            <v>-130.6048636167676</v>
          </cell>
          <cell r="BD19">
            <v>-473.15344927282672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-6.3770000000000069</v>
          </cell>
          <cell r="G20">
            <v>-5.2689999999999984</v>
          </cell>
          <cell r="H20">
            <v>8.5970000000000049</v>
          </cell>
          <cell r="I20">
            <v>5.6229999999999976</v>
          </cell>
          <cell r="J20">
            <v>12.416999999999998</v>
          </cell>
          <cell r="K20">
            <v>22.744000000000039</v>
          </cell>
          <cell r="L20">
            <v>3.05</v>
          </cell>
          <cell r="M20">
            <v>7.283000000000003</v>
          </cell>
          <cell r="N20">
            <v>6.9019999999999939</v>
          </cell>
          <cell r="O20">
            <v>8.5419999999999945</v>
          </cell>
          <cell r="P20">
            <v>25.776999999999958</v>
          </cell>
          <cell r="Q20">
            <v>12.122999999999999</v>
          </cell>
          <cell r="R20">
            <v>12.333999999999991</v>
          </cell>
          <cell r="S20">
            <v>9.9</v>
          </cell>
          <cell r="T20">
            <v>10.418000000000003</v>
          </cell>
          <cell r="U20">
            <v>44.774999999999984</v>
          </cell>
          <cell r="V20">
            <v>10.822000000000001</v>
          </cell>
          <cell r="W20">
            <v>16.400000000000002</v>
          </cell>
          <cell r="X20">
            <v>5.046999999999997</v>
          </cell>
          <cell r="Y20">
            <v>28.115999999999996</v>
          </cell>
          <cell r="Z20">
            <v>60.384999999999977</v>
          </cell>
          <cell r="AA20">
            <v>-1.4900000000000102</v>
          </cell>
          <cell r="AB20">
            <v>18.597000000000005</v>
          </cell>
          <cell r="AC20">
            <v>12.643999999999995</v>
          </cell>
          <cell r="AD20">
            <v>39.400000000000006</v>
          </cell>
          <cell r="AE20">
            <v>69.150999999999982</v>
          </cell>
          <cell r="AF20">
            <v>10.483000000000008</v>
          </cell>
          <cell r="AG20">
            <v>19.040999999999997</v>
          </cell>
          <cell r="AH20">
            <v>7.9830000000000023</v>
          </cell>
          <cell r="AI20">
            <v>39.281000000000006</v>
          </cell>
          <cell r="AJ20">
            <v>76.787999999999911</v>
          </cell>
          <cell r="AK20">
            <v>8.3349999999999973</v>
          </cell>
          <cell r="AL20">
            <v>26.358000000000001</v>
          </cell>
          <cell r="AM20">
            <v>13.282999999999994</v>
          </cell>
          <cell r="AN20">
            <v>45.729000000000006</v>
          </cell>
          <cell r="AO20">
            <v>93.705000000000027</v>
          </cell>
          <cell r="AP20">
            <v>4.086999999999998</v>
          </cell>
          <cell r="AQ20">
            <v>19.193810000000003</v>
          </cell>
          <cell r="AR20">
            <v>20.360047981211643</v>
          </cell>
          <cell r="AS20">
            <v>52.722375123474905</v>
          </cell>
          <cell r="AT20">
            <v>96.363233104686543</v>
          </cell>
          <cell r="AU20">
            <v>13.252398639969973</v>
          </cell>
          <cell r="AV20">
            <v>21.31922740777091</v>
          </cell>
          <cell r="AW20">
            <v>26.240813169247254</v>
          </cell>
          <cell r="AX20">
            <v>62.740662455370121</v>
          </cell>
          <cell r="AY20">
            <v>123.55310167235832</v>
          </cell>
          <cell r="AZ20">
            <v>20.064578047631418</v>
          </cell>
          <cell r="BA20">
            <v>28.936557043335817</v>
          </cell>
          <cell r="BB20">
            <v>35.450279252973672</v>
          </cell>
          <cell r="BC20">
            <v>78.395136383232384</v>
          </cell>
          <cell r="BD20">
            <v>162.84655072717328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-1.306</v>
          </cell>
          <cell r="K21">
            <v>-1.3759999999999999</v>
          </cell>
          <cell r="L21">
            <v>-0.24199999999999999</v>
          </cell>
          <cell r="M21">
            <v>-0.379</v>
          </cell>
          <cell r="N21">
            <v>-0.41299999999999998</v>
          </cell>
          <cell r="O21">
            <v>-1.1919999999999999</v>
          </cell>
          <cell r="P21">
            <v>-2.226</v>
          </cell>
          <cell r="Q21">
            <v>-0.67900000000000005</v>
          </cell>
          <cell r="R21">
            <v>-0.68500000000000005</v>
          </cell>
          <cell r="S21">
            <v>-0.78400000000000003</v>
          </cell>
          <cell r="T21">
            <v>-0.77</v>
          </cell>
          <cell r="U21">
            <v>-2.9180000000000001</v>
          </cell>
          <cell r="V21">
            <v>-1.1000000000000001</v>
          </cell>
          <cell r="W21">
            <v>-0.94499999999999995</v>
          </cell>
          <cell r="X21">
            <v>-1.137</v>
          </cell>
          <cell r="Y21">
            <v>-1.3180000000000001</v>
          </cell>
          <cell r="Z21">
            <v>-4.5</v>
          </cell>
          <cell r="AA21">
            <v>-1.2309999999999999</v>
          </cell>
          <cell r="AB21">
            <v>-1.2570000000000001</v>
          </cell>
          <cell r="AC21">
            <v>-1.4100000000000001</v>
          </cell>
          <cell r="AD21">
            <v>-1.4129999999999998</v>
          </cell>
          <cell r="AE21">
            <v>-5.3109999999999999</v>
          </cell>
          <cell r="AF21">
            <v>-1.4129999999999998</v>
          </cell>
          <cell r="AG21">
            <v>-1.488</v>
          </cell>
          <cell r="AH21">
            <v>-1.569</v>
          </cell>
          <cell r="AI21">
            <v>-1.5699999999999998</v>
          </cell>
          <cell r="AJ21">
            <v>-6.0399999999999991</v>
          </cell>
          <cell r="AK21">
            <v>-1.431</v>
          </cell>
          <cell r="AL21">
            <v>-1.391</v>
          </cell>
          <cell r="AM21">
            <v>-1.7190000000000003</v>
          </cell>
          <cell r="AN21">
            <v>-2.0060000000000002</v>
          </cell>
          <cell r="AO21">
            <v>-6.5470000000000006</v>
          </cell>
          <cell r="AP21">
            <v>-1.6359999999999999</v>
          </cell>
          <cell r="AQ21">
            <v>-1.7563500000000001</v>
          </cell>
          <cell r="AR21">
            <v>-1.5552062500000001</v>
          </cell>
          <cell r="AS21">
            <v>-1.6115554687500002</v>
          </cell>
          <cell r="AT21">
            <v>-6.5591117187500014</v>
          </cell>
          <cell r="AU21">
            <v>-1.8448949179687504</v>
          </cell>
          <cell r="AV21">
            <v>-1.9627274077709114</v>
          </cell>
          <cell r="AW21">
            <v>-1.7452492664091093</v>
          </cell>
          <cell r="AX21">
            <v>-1.8197056081079708</v>
          </cell>
          <cell r="AY21">
            <v>-7.3725772002567416</v>
          </cell>
          <cell r="AZ21">
            <v>-2.0800717996620328</v>
          </cell>
          <cell r="BA21">
            <v>-2.2250570433358305</v>
          </cell>
          <cell r="BB21">
            <v>-1.904861637764883</v>
          </cell>
          <cell r="BC21">
            <v>-2.0026782412330966</v>
          </cell>
          <cell r="BD21">
            <v>-8.2126687219958434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-0.32099999999999995</v>
          </cell>
          <cell r="Z22">
            <v>-0.32099999999999973</v>
          </cell>
          <cell r="AA22">
            <v>-0.3600000000000001</v>
          </cell>
          <cell r="AB22">
            <v>-0.35999999999999988</v>
          </cell>
          <cell r="AC22">
            <v>-0.35999999999999988</v>
          </cell>
          <cell r="AD22">
            <v>-0.3600000000000001</v>
          </cell>
          <cell r="AE22">
            <v>-1.4399999999999995</v>
          </cell>
          <cell r="AF22">
            <v>-0.3600000000000001</v>
          </cell>
          <cell r="AG22">
            <v>-0.3600000000000001</v>
          </cell>
          <cell r="AH22">
            <v>-0.3600000000000001</v>
          </cell>
          <cell r="AI22">
            <v>-0.3600000000000001</v>
          </cell>
          <cell r="AJ22">
            <v>-1.4400000000000004</v>
          </cell>
          <cell r="AK22">
            <v>-0.35999999999999988</v>
          </cell>
          <cell r="AL22">
            <v>-0.35999999999999988</v>
          </cell>
          <cell r="AM22">
            <v>-0.57399999999999984</v>
          </cell>
          <cell r="AN22">
            <v>-1.0009999999999999</v>
          </cell>
          <cell r="AO22">
            <v>-2.2949999999999999</v>
          </cell>
          <cell r="AP22">
            <v>-1.4379999999999999</v>
          </cell>
          <cell r="AQ22">
            <v>-1.6899599999999999</v>
          </cell>
          <cell r="AR22">
            <v>-1.7209426000000001</v>
          </cell>
          <cell r="AS22">
            <v>-1.5100609413999999</v>
          </cell>
          <cell r="AT22">
            <v>-6.3589635413999996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-7.6830000000000069</v>
          </cell>
          <cell r="G23">
            <v>-5.2689999999999984</v>
          </cell>
          <cell r="H23">
            <v>8.5970000000000049</v>
          </cell>
          <cell r="I23">
            <v>5.6229999999999976</v>
          </cell>
          <cell r="J23">
            <v>12.416999999999998</v>
          </cell>
          <cell r="K23">
            <v>21.368000000000038</v>
          </cell>
          <cell r="L23">
            <v>2.8079999999999998</v>
          </cell>
          <cell r="M23">
            <v>6.9040000000000035</v>
          </cell>
          <cell r="N23">
            <v>6.4889999999999937</v>
          </cell>
          <cell r="O23">
            <v>7.3499999999999943</v>
          </cell>
          <cell r="P23">
            <v>23.550999999999959</v>
          </cell>
          <cell r="Q23">
            <v>11.443999999999999</v>
          </cell>
          <cell r="R23">
            <v>11.64899999999999</v>
          </cell>
          <cell r="S23">
            <v>9.1159999999999997</v>
          </cell>
          <cell r="T23">
            <v>9.6480000000000032</v>
          </cell>
          <cell r="U23">
            <v>41.856999999999985</v>
          </cell>
          <cell r="V23">
            <v>9.7220000000000013</v>
          </cell>
          <cell r="W23">
            <v>15.455000000000002</v>
          </cell>
          <cell r="X23">
            <v>3.9099999999999966</v>
          </cell>
          <cell r="Y23">
            <v>26.476999999999997</v>
          </cell>
          <cell r="Z23">
            <v>55.563999999999979</v>
          </cell>
          <cell r="AA23">
            <v>-3.0810000000000102</v>
          </cell>
          <cell r="AB23">
            <v>16.980000000000004</v>
          </cell>
          <cell r="AC23">
            <v>10.873999999999995</v>
          </cell>
          <cell r="AD23">
            <v>37.627000000000002</v>
          </cell>
          <cell r="AE23">
            <v>62.399999999999977</v>
          </cell>
          <cell r="AF23">
            <v>8.710000000000008</v>
          </cell>
          <cell r="AG23">
            <v>17.192999999999998</v>
          </cell>
          <cell r="AH23">
            <v>6.054000000000002</v>
          </cell>
          <cell r="AI23">
            <v>37.351000000000006</v>
          </cell>
          <cell r="AJ23">
            <v>69.307999999999907</v>
          </cell>
          <cell r="AK23">
            <v>6.5439999999999969</v>
          </cell>
          <cell r="AL23">
            <v>24.606999999999999</v>
          </cell>
          <cell r="AM23">
            <v>10.989999999999995</v>
          </cell>
          <cell r="AN23">
            <v>42.722000000000008</v>
          </cell>
          <cell r="AO23">
            <v>84.863000000000028</v>
          </cell>
          <cell r="AP23">
            <v>1.0129999999999981</v>
          </cell>
          <cell r="AQ23">
            <v>15.747500000000002</v>
          </cell>
          <cell r="AR23">
            <v>17.083899131211645</v>
          </cell>
          <cell r="AS23">
            <v>49.600758713324907</v>
          </cell>
          <cell r="AT23">
            <v>83.445157844536539</v>
          </cell>
          <cell r="AU23">
            <v>11.407503722001223</v>
          </cell>
          <cell r="AV23">
            <v>19.356499999999997</v>
          </cell>
          <cell r="AW23">
            <v>24.495563902838143</v>
          </cell>
          <cell r="AX23">
            <v>60.920956847262147</v>
          </cell>
          <cell r="AY23">
            <v>116.18052447210158</v>
          </cell>
          <cell r="AZ23">
            <v>17.984506247969385</v>
          </cell>
          <cell r="BA23">
            <v>26.711499999999987</v>
          </cell>
          <cell r="BB23">
            <v>33.545417615208791</v>
          </cell>
          <cell r="BC23">
            <v>76.392458141999285</v>
          </cell>
          <cell r="BD23">
            <v>154.63388200517744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2.7E-2</v>
          </cell>
          <cell r="G24">
            <v>0</v>
          </cell>
          <cell r="H24">
            <v>0</v>
          </cell>
          <cell r="I24">
            <v>2E-3</v>
          </cell>
          <cell r="J24">
            <v>0.112</v>
          </cell>
          <cell r="K24">
            <v>0.114</v>
          </cell>
          <cell r="L24">
            <v>3.6999999999999998E-2</v>
          </cell>
          <cell r="M24">
            <v>7.4999999999999997E-2</v>
          </cell>
          <cell r="N24">
            <v>0</v>
          </cell>
          <cell r="O24">
            <v>5.6000000000000001E-2</v>
          </cell>
          <cell r="P24">
            <v>0.16799999999999998</v>
          </cell>
          <cell r="Q24">
            <v>0.04</v>
          </cell>
          <cell r="R24">
            <v>7.2999999999999995E-2</v>
          </cell>
          <cell r="S24">
            <v>0.107</v>
          </cell>
          <cell r="T24">
            <v>8.7999999999999995E-2</v>
          </cell>
          <cell r="U24">
            <v>0.30799999999999994</v>
          </cell>
          <cell r="V24">
            <v>0.09</v>
          </cell>
          <cell r="W24">
            <v>0.13200000000000001</v>
          </cell>
          <cell r="X24">
            <v>0.13700000000000001</v>
          </cell>
          <cell r="Y24">
            <v>0.13900000000000001</v>
          </cell>
          <cell r="Z24">
            <v>0.498</v>
          </cell>
          <cell r="AA24">
            <v>0.158</v>
          </cell>
          <cell r="AB24">
            <v>0.34599999999999997</v>
          </cell>
          <cell r="AC24">
            <v>0.41499999999999998</v>
          </cell>
          <cell r="AD24">
            <v>0.43099999999999999</v>
          </cell>
          <cell r="AE24">
            <v>1.35</v>
          </cell>
          <cell r="AF24">
            <v>0.51200000000000001</v>
          </cell>
          <cell r="AG24">
            <v>0.495</v>
          </cell>
          <cell r="AH24">
            <v>0.63600000000000001</v>
          </cell>
          <cell r="AI24">
            <v>0.60199999999999998</v>
          </cell>
          <cell r="AJ24">
            <v>2.2450000000000001</v>
          </cell>
          <cell r="AK24">
            <v>0.69599999999999995</v>
          </cell>
          <cell r="AL24">
            <v>0.75800000000000001</v>
          </cell>
          <cell r="AM24">
            <v>2.2109999999999999</v>
          </cell>
          <cell r="AN24">
            <v>1.1850000000000001</v>
          </cell>
          <cell r="AO24">
            <v>4.8499999999999996</v>
          </cell>
          <cell r="AP24">
            <v>1.3420000000000001</v>
          </cell>
          <cell r="AQ24">
            <v>0</v>
          </cell>
          <cell r="AR24">
            <v>0</v>
          </cell>
          <cell r="AS24">
            <v>0</v>
          </cell>
          <cell r="AT24">
            <v>1.3420000000000001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2.7E-2</v>
          </cell>
          <cell r="G26">
            <v>0</v>
          </cell>
          <cell r="H26">
            <v>0</v>
          </cell>
          <cell r="I26">
            <v>2E-3</v>
          </cell>
          <cell r="J26">
            <v>0.112</v>
          </cell>
          <cell r="K26">
            <v>0.114</v>
          </cell>
          <cell r="L26">
            <v>3.6999999999999998E-2</v>
          </cell>
          <cell r="M26">
            <v>7.4999999999999997E-2</v>
          </cell>
          <cell r="N26">
            <v>0</v>
          </cell>
          <cell r="O26">
            <v>5.6000000000000001E-2</v>
          </cell>
          <cell r="P26">
            <v>0.16799999999999998</v>
          </cell>
          <cell r="Q26">
            <v>0.04</v>
          </cell>
          <cell r="R26">
            <v>7.2999999999999995E-2</v>
          </cell>
          <cell r="S26">
            <v>0.107</v>
          </cell>
          <cell r="T26">
            <v>8.7999999999999995E-2</v>
          </cell>
          <cell r="U26">
            <v>0.30799999999999994</v>
          </cell>
          <cell r="V26">
            <v>0.09</v>
          </cell>
          <cell r="W26">
            <v>0.13200000000000001</v>
          </cell>
          <cell r="X26">
            <v>0.13700000000000001</v>
          </cell>
          <cell r="Y26">
            <v>0.13900000000000001</v>
          </cell>
          <cell r="Z26">
            <v>0.498</v>
          </cell>
          <cell r="AA26">
            <v>0.158</v>
          </cell>
          <cell r="AB26">
            <v>0.34599999999999997</v>
          </cell>
          <cell r="AC26">
            <v>0.41499999999999998</v>
          </cell>
          <cell r="AD26">
            <v>0.43099999999999999</v>
          </cell>
          <cell r="AE26">
            <v>1.35</v>
          </cell>
          <cell r="AF26">
            <v>0.51200000000000001</v>
          </cell>
          <cell r="AG26">
            <v>0.495</v>
          </cell>
          <cell r="AH26">
            <v>0.63600000000000001</v>
          </cell>
          <cell r="AI26">
            <v>0.60199999999999998</v>
          </cell>
          <cell r="AJ26">
            <v>2.2450000000000001</v>
          </cell>
          <cell r="AK26">
            <v>0.69599999999999995</v>
          </cell>
          <cell r="AL26">
            <v>0.75800000000000001</v>
          </cell>
          <cell r="AM26">
            <v>2.2109999999999999</v>
          </cell>
          <cell r="AN26">
            <v>1.1850000000000001</v>
          </cell>
          <cell r="AO26">
            <v>4.8499999999999996</v>
          </cell>
          <cell r="AP26">
            <v>1.3420000000000001</v>
          </cell>
          <cell r="AQ26">
            <v>0</v>
          </cell>
          <cell r="AR26">
            <v>0</v>
          </cell>
          <cell r="AS26">
            <v>0</v>
          </cell>
          <cell r="AT26">
            <v>1.3420000000000001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-0.123</v>
          </cell>
          <cell r="G29">
            <v>-0.15100000000000002</v>
          </cell>
          <cell r="H29">
            <v>-0.41599999999999998</v>
          </cell>
          <cell r="I29">
            <v>0.14799999999999999</v>
          </cell>
          <cell r="J29">
            <v>8.9999999999999993E-3</v>
          </cell>
          <cell r="K29">
            <v>-0.40999999999999992</v>
          </cell>
          <cell r="L29">
            <v>0.193</v>
          </cell>
          <cell r="M29">
            <v>-8.9999999999999993E-3</v>
          </cell>
          <cell r="N29">
            <v>-23.125</v>
          </cell>
          <cell r="O29">
            <v>4.8000000000000001E-2</v>
          </cell>
          <cell r="P29">
            <v>-22.893000000000001</v>
          </cell>
          <cell r="Q29">
            <v>-0.316</v>
          </cell>
          <cell r="R29">
            <v>-0.31900000000000001</v>
          </cell>
          <cell r="S29">
            <v>0.16400000000000001</v>
          </cell>
          <cell r="T29">
            <v>-0.25700000000000001</v>
          </cell>
          <cell r="U29">
            <v>-0.72799999999999998</v>
          </cell>
          <cell r="V29">
            <v>0.14099999999999999</v>
          </cell>
          <cell r="W29">
            <v>2.3E-2</v>
          </cell>
          <cell r="X29">
            <v>-0.26800000000000002</v>
          </cell>
          <cell r="Y29">
            <v>-3.1E-2</v>
          </cell>
          <cell r="Z29">
            <v>-0.13500000000000004</v>
          </cell>
          <cell r="AA29">
            <v>0.115</v>
          </cell>
          <cell r="AB29">
            <v>-5.8000000000000003E-2</v>
          </cell>
          <cell r="AC29">
            <v>0.115</v>
          </cell>
          <cell r="AD29">
            <v>2E-3</v>
          </cell>
          <cell r="AE29">
            <v>0.17400000000000002</v>
          </cell>
          <cell r="AF29">
            <v>-0.48299999999999998</v>
          </cell>
          <cell r="AG29">
            <v>-0.86099999999999999</v>
          </cell>
          <cell r="AH29">
            <v>7.6999999999999999E-2</v>
          </cell>
          <cell r="AI29">
            <v>-0.73099999999999998</v>
          </cell>
          <cell r="AJ29">
            <v>-1.9979999999999998</v>
          </cell>
          <cell r="AK29">
            <v>0.217</v>
          </cell>
          <cell r="AL29">
            <v>-1.1819999999999999</v>
          </cell>
          <cell r="AM29">
            <v>0.80400000000000005</v>
          </cell>
          <cell r="AN29">
            <v>-0.34399999999999997</v>
          </cell>
          <cell r="AO29">
            <v>-0.50499999999999989</v>
          </cell>
          <cell r="AP29">
            <v>-0.68100000000000005</v>
          </cell>
          <cell r="AQ29">
            <v>0</v>
          </cell>
          <cell r="AR29">
            <v>0</v>
          </cell>
          <cell r="AS29">
            <v>0</v>
          </cell>
          <cell r="AT29">
            <v>-0.68100000000000005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-7.779000000000007</v>
          </cell>
          <cell r="G30">
            <v>-5.4199999999999982</v>
          </cell>
          <cell r="H30">
            <v>8.1810000000000045</v>
          </cell>
          <cell r="I30">
            <v>5.7729999999999979</v>
          </cell>
          <cell r="J30">
            <v>12.537999999999998</v>
          </cell>
          <cell r="K30">
            <v>21.072000000000038</v>
          </cell>
          <cell r="L30">
            <v>3.0379999999999998</v>
          </cell>
          <cell r="M30">
            <v>6.9700000000000033</v>
          </cell>
          <cell r="N30">
            <v>-16.636000000000006</v>
          </cell>
          <cell r="O30">
            <v>7.4539999999999944</v>
          </cell>
          <cell r="P30">
            <v>0.82599999999995788</v>
          </cell>
          <cell r="Q30">
            <v>11.167999999999999</v>
          </cell>
          <cell r="R30">
            <v>11.40299999999999</v>
          </cell>
          <cell r="S30">
            <v>9.3870000000000005</v>
          </cell>
          <cell r="T30">
            <v>9.4790000000000028</v>
          </cell>
          <cell r="U30">
            <v>41.436999999999983</v>
          </cell>
          <cell r="V30">
            <v>9.9530000000000012</v>
          </cell>
          <cell r="W30">
            <v>15.610000000000001</v>
          </cell>
          <cell r="X30">
            <v>3.7789999999999964</v>
          </cell>
          <cell r="Y30">
            <v>26.584999999999997</v>
          </cell>
          <cell r="Z30">
            <v>55.926999999999978</v>
          </cell>
          <cell r="AA30">
            <v>-2.80800000000001</v>
          </cell>
          <cell r="AB30">
            <v>17.268000000000004</v>
          </cell>
          <cell r="AC30">
            <v>11.403999999999995</v>
          </cell>
          <cell r="AD30">
            <v>38.06</v>
          </cell>
          <cell r="AE30">
            <v>63.923999999999978</v>
          </cell>
          <cell r="AF30">
            <v>8.7390000000000079</v>
          </cell>
          <cell r="AG30">
            <v>16.826999999999998</v>
          </cell>
          <cell r="AH30">
            <v>6.7670000000000021</v>
          </cell>
          <cell r="AI30">
            <v>37.222000000000008</v>
          </cell>
          <cell r="AJ30">
            <v>69.554999999999907</v>
          </cell>
          <cell r="AK30">
            <v>7.4569999999999972</v>
          </cell>
          <cell r="AL30">
            <v>24.183</v>
          </cell>
          <cell r="AM30">
            <v>14.004999999999995</v>
          </cell>
          <cell r="AN30">
            <v>43.563000000000009</v>
          </cell>
          <cell r="AO30">
            <v>89.208000000000027</v>
          </cell>
          <cell r="AP30">
            <v>1.6739999999999982</v>
          </cell>
          <cell r="AQ30">
            <v>15.747500000000002</v>
          </cell>
          <cell r="AR30">
            <v>17.083899131211645</v>
          </cell>
          <cell r="AS30">
            <v>49.600758713324907</v>
          </cell>
          <cell r="AT30">
            <v>84.10615784453654</v>
          </cell>
          <cell r="AU30">
            <v>11.407503722001223</v>
          </cell>
          <cell r="AV30">
            <v>19.356499999999997</v>
          </cell>
          <cell r="AW30">
            <v>24.495563902838143</v>
          </cell>
          <cell r="AX30">
            <v>60.920956847262147</v>
          </cell>
          <cell r="AY30">
            <v>116.18052447210158</v>
          </cell>
          <cell r="AZ30">
            <v>17.984506247969385</v>
          </cell>
          <cell r="BA30">
            <v>26.711499999999987</v>
          </cell>
          <cell r="BB30">
            <v>33.545417615208791</v>
          </cell>
          <cell r="BC30">
            <v>76.392458141999285</v>
          </cell>
          <cell r="BD30">
            <v>154.63388200517744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K39">
            <v>37.411000000000001</v>
          </cell>
          <cell r="P39">
            <v>59.625</v>
          </cell>
          <cell r="R39">
            <v>169.63300000000001</v>
          </cell>
          <cell r="S39">
            <v>201.85</v>
          </cell>
          <cell r="T39">
            <v>205.71799999999999</v>
          </cell>
          <cell r="U39">
            <v>205.71799999999999</v>
          </cell>
          <cell r="V39">
            <v>185.47200000000001</v>
          </cell>
          <cell r="W39">
            <v>101.465</v>
          </cell>
          <cell r="X39">
            <v>90.53</v>
          </cell>
          <cell r="Y39">
            <v>79.766999999999996</v>
          </cell>
          <cell r="Z39">
            <v>79.766999999999996</v>
          </cell>
          <cell r="AA39">
            <v>437.14499999999998</v>
          </cell>
          <cell r="AB39">
            <v>217.62899999999999</v>
          </cell>
          <cell r="AC39">
            <v>159.33600000000001</v>
          </cell>
          <cell r="AD39">
            <v>148.101</v>
          </cell>
          <cell r="AE39">
            <v>148.101</v>
          </cell>
          <cell r="AF39">
            <v>121.51</v>
          </cell>
          <cell r="AG39">
            <v>125.224</v>
          </cell>
          <cell r="AH39">
            <v>156.94200000000001</v>
          </cell>
          <cell r="AI39">
            <v>212.36199999999999</v>
          </cell>
          <cell r="AJ39">
            <v>212.36199999999999</v>
          </cell>
          <cell r="AK39">
            <v>192.73099999999999</v>
          </cell>
          <cell r="AL39">
            <v>192.73099999999999</v>
          </cell>
          <cell r="AM39">
            <v>204.60499999999999</v>
          </cell>
          <cell r="AN39">
            <v>223.58199999999999</v>
          </cell>
          <cell r="AO39">
            <v>223.58199999999999</v>
          </cell>
          <cell r="AP39">
            <v>131.06299999999999</v>
          </cell>
          <cell r="AQ39">
            <v>160.13746767296186</v>
          </cell>
          <cell r="AR39">
            <v>188.4557381754878</v>
          </cell>
          <cell r="AS39">
            <v>234.8462672773654</v>
          </cell>
          <cell r="AT39">
            <v>234.8462672773654</v>
          </cell>
          <cell r="AU39">
            <v>241.40018650164259</v>
          </cell>
          <cell r="AV39">
            <v>271.24434717811226</v>
          </cell>
          <cell r="AW39">
            <v>306.51853569306934</v>
          </cell>
          <cell r="AX39">
            <v>355.9610699960885</v>
          </cell>
          <cell r="AY39">
            <v>355.9610699960885</v>
          </cell>
          <cell r="AZ39">
            <v>367.19549137002178</v>
          </cell>
          <cell r="BA39">
            <v>403.67096646659331</v>
          </cell>
          <cell r="BB39">
            <v>446.29752355664135</v>
          </cell>
          <cell r="BC39">
            <v>514.23099101076093</v>
          </cell>
          <cell r="BD39">
            <v>514.23099101076093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K40">
            <v>16.422000000000001</v>
          </cell>
          <cell r="P40">
            <v>23.277999999999999</v>
          </cell>
          <cell r="R40">
            <v>34.601999999999997</v>
          </cell>
          <cell r="S40">
            <v>35.468000000000004</v>
          </cell>
          <cell r="T40">
            <v>32.313000000000002</v>
          </cell>
          <cell r="U40">
            <v>32.313000000000002</v>
          </cell>
          <cell r="V40">
            <v>38.131999999999998</v>
          </cell>
          <cell r="W40">
            <v>41.779000000000003</v>
          </cell>
          <cell r="X40">
            <v>48.137</v>
          </cell>
          <cell r="Y40">
            <v>40.884999999999998</v>
          </cell>
          <cell r="Z40">
            <v>40.884999999999998</v>
          </cell>
          <cell r="AA40">
            <v>47.093000000000004</v>
          </cell>
          <cell r="AB40">
            <v>56.470999999999997</v>
          </cell>
          <cell r="AC40">
            <v>58.319000000000003</v>
          </cell>
          <cell r="AD40">
            <v>49.838999999999999</v>
          </cell>
          <cell r="AE40">
            <v>49.838999999999999</v>
          </cell>
          <cell r="AF40">
            <v>40.118000000000002</v>
          </cell>
          <cell r="AG40">
            <v>61.796999999999997</v>
          </cell>
          <cell r="AH40">
            <v>59.554000000000002</v>
          </cell>
          <cell r="AI40">
            <v>62.061999999999998</v>
          </cell>
          <cell r="AJ40">
            <v>62.061999999999998</v>
          </cell>
          <cell r="AK40">
            <v>54.302999999999997</v>
          </cell>
          <cell r="AL40">
            <v>54.302999999999997</v>
          </cell>
          <cell r="AM40">
            <v>61.222000000000001</v>
          </cell>
          <cell r="AN40">
            <v>62.792000000000002</v>
          </cell>
          <cell r="AO40">
            <v>62.792000000000002</v>
          </cell>
          <cell r="AP40">
            <v>55.131999999999998</v>
          </cell>
          <cell r="AQ40">
            <v>60</v>
          </cell>
          <cell r="AR40">
            <v>59</v>
          </cell>
          <cell r="AS40">
            <v>60.06666666666667</v>
          </cell>
          <cell r="AT40">
            <v>60.06666666666667</v>
          </cell>
          <cell r="AU40">
            <v>51.7</v>
          </cell>
          <cell r="AV40">
            <v>51.8</v>
          </cell>
          <cell r="AW40">
            <v>55.08</v>
          </cell>
          <cell r="AX40">
            <v>59.333333333333336</v>
          </cell>
          <cell r="AY40">
            <v>59.333333333333336</v>
          </cell>
          <cell r="AZ40">
            <v>54.666666666666664</v>
          </cell>
          <cell r="BA40">
            <v>53.9</v>
          </cell>
          <cell r="BB40">
            <v>56.888888888888886</v>
          </cell>
          <cell r="BC40">
            <v>55.733333333333334</v>
          </cell>
          <cell r="BD40">
            <v>55.733333333333334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  <cell r="K41">
            <v>0</v>
          </cell>
          <cell r="P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K42">
            <v>3.43</v>
          </cell>
          <cell r="P42">
            <v>11.939</v>
          </cell>
          <cell r="R42">
            <v>10.997</v>
          </cell>
          <cell r="S42">
            <v>10.507</v>
          </cell>
          <cell r="T42">
            <v>24.434000000000001</v>
          </cell>
          <cell r="U42">
            <v>24.434000000000001</v>
          </cell>
          <cell r="V42">
            <v>22.755000000000003</v>
          </cell>
          <cell r="W42">
            <v>86.617999999999995</v>
          </cell>
          <cell r="X42">
            <v>88.899000000000001</v>
          </cell>
          <cell r="Y42">
            <v>89.441000000000003</v>
          </cell>
          <cell r="Z42">
            <v>89.441000000000003</v>
          </cell>
          <cell r="AA42">
            <v>102.893</v>
          </cell>
          <cell r="AB42">
            <v>238.17899999999997</v>
          </cell>
          <cell r="AC42">
            <v>285.53899999999999</v>
          </cell>
          <cell r="AD42">
            <v>318.48999999999995</v>
          </cell>
          <cell r="AE42">
            <v>318.48999999999995</v>
          </cell>
          <cell r="AF42">
            <v>401.70000000000005</v>
          </cell>
          <cell r="AG42">
            <v>441.49599999999998</v>
          </cell>
          <cell r="AH42">
            <v>417.83599999999996</v>
          </cell>
          <cell r="AI42">
            <v>387.22</v>
          </cell>
          <cell r="AJ42">
            <v>387.22</v>
          </cell>
          <cell r="AK42">
            <v>372.048</v>
          </cell>
          <cell r="AL42">
            <v>372.048</v>
          </cell>
          <cell r="AM42">
            <v>388.53800000000001</v>
          </cell>
          <cell r="AN42">
            <v>421.298</v>
          </cell>
          <cell r="AO42">
            <v>421.298</v>
          </cell>
          <cell r="AP42">
            <v>419.298</v>
          </cell>
          <cell r="AQ42">
            <v>420.87900000000002</v>
          </cell>
          <cell r="AR42">
            <v>422.87900000000002</v>
          </cell>
          <cell r="AS42">
            <v>431.07900000000001</v>
          </cell>
          <cell r="AT42">
            <v>431.07900000000001</v>
          </cell>
          <cell r="AU42">
            <v>419.44200000000001</v>
          </cell>
          <cell r="AV42">
            <v>423.84899999999999</v>
          </cell>
          <cell r="AW42">
            <v>426.13049999999998</v>
          </cell>
          <cell r="AX42">
            <v>433.98899999999998</v>
          </cell>
          <cell r="AY42">
            <v>433.98899999999998</v>
          </cell>
          <cell r="AZ42">
            <v>422.07900000000001</v>
          </cell>
          <cell r="BA42">
            <v>427.209</v>
          </cell>
          <cell r="BB42">
            <v>429.67899999999997</v>
          </cell>
          <cell r="BC42">
            <v>438.98899999999998</v>
          </cell>
          <cell r="BD42">
            <v>438.98899999999998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K43">
            <v>57.262999999999998</v>
          </cell>
          <cell r="P43">
            <v>94.841999999999985</v>
          </cell>
          <cell r="R43">
            <v>215.23200000000003</v>
          </cell>
          <cell r="S43">
            <v>247.82499999999999</v>
          </cell>
          <cell r="T43">
            <v>262.46500000000003</v>
          </cell>
          <cell r="U43">
            <v>262.46500000000003</v>
          </cell>
          <cell r="V43">
            <v>246.35900000000004</v>
          </cell>
          <cell r="W43">
            <v>229.86199999999999</v>
          </cell>
          <cell r="X43">
            <v>227.56600000000003</v>
          </cell>
          <cell r="Y43">
            <v>210.09299999999999</v>
          </cell>
          <cell r="Z43">
            <v>210.09299999999999</v>
          </cell>
          <cell r="AA43">
            <v>587.13099999999997</v>
          </cell>
          <cell r="AB43">
            <v>512.279</v>
          </cell>
          <cell r="AC43">
            <v>503.19400000000002</v>
          </cell>
          <cell r="AD43">
            <v>516.42999999999995</v>
          </cell>
          <cell r="AE43">
            <v>516.42999999999995</v>
          </cell>
          <cell r="AF43">
            <v>563.32800000000009</v>
          </cell>
          <cell r="AG43">
            <v>628.51700000000005</v>
          </cell>
          <cell r="AH43">
            <v>634.33199999999988</v>
          </cell>
          <cell r="AI43">
            <v>661.64400000000001</v>
          </cell>
          <cell r="AJ43">
            <v>661.64400000000001</v>
          </cell>
          <cell r="AK43">
            <v>619.08199999999999</v>
          </cell>
          <cell r="AL43">
            <v>619.08199999999999</v>
          </cell>
          <cell r="AM43">
            <v>654.36500000000001</v>
          </cell>
          <cell r="AN43">
            <v>707.67200000000003</v>
          </cell>
          <cell r="AO43">
            <v>707.67200000000003</v>
          </cell>
          <cell r="AP43">
            <v>605.49299999999994</v>
          </cell>
          <cell r="AQ43">
            <v>641.01646767296188</v>
          </cell>
          <cell r="AR43">
            <v>670.33473817548781</v>
          </cell>
          <cell r="AS43">
            <v>725.9919339440321</v>
          </cell>
          <cell r="AT43">
            <v>725.9919339440321</v>
          </cell>
          <cell r="AU43">
            <v>712.54218650164262</v>
          </cell>
          <cell r="AV43">
            <v>746.89334717811232</v>
          </cell>
          <cell r="AW43">
            <v>787.72903569306936</v>
          </cell>
          <cell r="AX43">
            <v>849.28340332942196</v>
          </cell>
          <cell r="AY43">
            <v>849.28340332942196</v>
          </cell>
          <cell r="AZ43">
            <v>843.94115803668831</v>
          </cell>
          <cell r="BA43">
            <v>884.77996646659324</v>
          </cell>
          <cell r="BB43">
            <v>932.8654124455303</v>
          </cell>
          <cell r="BC43">
            <v>1008.9533243440943</v>
          </cell>
          <cell r="BD43">
            <v>1008.9533243440943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K44">
            <v>2.7639999999999998</v>
          </cell>
          <cell r="P44">
            <v>10.503</v>
          </cell>
          <cell r="R44">
            <v>4.9489999999999998</v>
          </cell>
          <cell r="S44">
            <v>7.0830000000000002</v>
          </cell>
          <cell r="T44">
            <v>14.163</v>
          </cell>
          <cell r="U44">
            <v>14.163</v>
          </cell>
          <cell r="V44">
            <v>14.874000000000001</v>
          </cell>
          <cell r="W44">
            <v>15.891999999999999</v>
          </cell>
          <cell r="X44">
            <v>17.768999999999998</v>
          </cell>
          <cell r="Y44">
            <v>19.652999999999999</v>
          </cell>
          <cell r="Z44">
            <v>19.652999999999999</v>
          </cell>
          <cell r="AA44">
            <v>20.403999999999996</v>
          </cell>
          <cell r="AB44">
            <v>21.878</v>
          </cell>
          <cell r="AC44">
            <v>23.095999999999997</v>
          </cell>
          <cell r="AD44">
            <v>24.656999999999996</v>
          </cell>
          <cell r="AE44">
            <v>24.656999999999996</v>
          </cell>
          <cell r="AF44">
            <v>25.863999999999997</v>
          </cell>
          <cell r="AG44">
            <v>27.323</v>
          </cell>
          <cell r="AH44">
            <v>28.946999999999999</v>
          </cell>
          <cell r="AI44">
            <v>30.25</v>
          </cell>
          <cell r="AJ44">
            <v>30.25</v>
          </cell>
          <cell r="AK44">
            <v>32.939</v>
          </cell>
          <cell r="AL44">
            <v>34.33</v>
          </cell>
          <cell r="AM44">
            <v>35.881999999999998</v>
          </cell>
          <cell r="AN44">
            <v>37.591999999999999</v>
          </cell>
          <cell r="AO44">
            <v>37.591999999999999</v>
          </cell>
          <cell r="AP44">
            <v>39.283000000000001</v>
          </cell>
          <cell r="AQ44">
            <v>40.471000000000004</v>
          </cell>
          <cell r="AR44">
            <v>42.477000000000004</v>
          </cell>
          <cell r="AS44">
            <v>44.862000000000009</v>
          </cell>
          <cell r="AT44">
            <v>44.862000000000009</v>
          </cell>
          <cell r="AU44">
            <v>47.57972817576254</v>
          </cell>
          <cell r="AV44">
            <v>48.965728175762543</v>
          </cell>
          <cell r="AW44">
            <v>51.306628175762548</v>
          </cell>
          <cell r="AX44">
            <v>53.976628175762549</v>
          </cell>
          <cell r="AY44">
            <v>53.976628175762549</v>
          </cell>
          <cell r="AZ44">
            <v>57.130664743378638</v>
          </cell>
          <cell r="BA44">
            <v>58.747664743378635</v>
          </cell>
          <cell r="BB44">
            <v>61.467664743378634</v>
          </cell>
          <cell r="BC44">
            <v>64.602664743378639</v>
          </cell>
          <cell r="BD44">
            <v>64.602664743378639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P45">
            <v>-6.048</v>
          </cell>
          <cell r="R45">
            <v>-0.68500000000000005</v>
          </cell>
          <cell r="S45">
            <v>-1.4690000000000001</v>
          </cell>
          <cell r="T45">
            <v>-2.2389999999999999</v>
          </cell>
          <cell r="U45">
            <v>-2.2389999999999999</v>
          </cell>
          <cell r="V45">
            <v>-3.339</v>
          </cell>
          <cell r="W45">
            <v>-4.2839999999999998</v>
          </cell>
          <cell r="X45">
            <v>-5.4209999999999994</v>
          </cell>
          <cell r="Y45">
            <v>-6.738999999999999</v>
          </cell>
          <cell r="Z45">
            <v>-6.738999999999999</v>
          </cell>
          <cell r="AA45">
            <v>-7.9699999999999989</v>
          </cell>
          <cell r="AB45">
            <v>-9.2269999999999985</v>
          </cell>
          <cell r="AC45">
            <v>-10.636999999999999</v>
          </cell>
          <cell r="AD45">
            <v>-12.049999999999999</v>
          </cell>
          <cell r="AE45">
            <v>-12.049999999999999</v>
          </cell>
          <cell r="AF45">
            <v>-13.462999999999999</v>
          </cell>
          <cell r="AG45">
            <v>-14.950999999999999</v>
          </cell>
          <cell r="AH45">
            <v>-16.52</v>
          </cell>
          <cell r="AI45">
            <v>-18.09</v>
          </cell>
          <cell r="AJ45">
            <v>-18.09</v>
          </cell>
          <cell r="AK45">
            <v>-19.521000000000001</v>
          </cell>
          <cell r="AL45">
            <v>-20.911999999999999</v>
          </cell>
          <cell r="AM45">
            <v>-22.631</v>
          </cell>
          <cell r="AN45">
            <v>-24.637</v>
          </cell>
          <cell r="AO45">
            <v>-24.637</v>
          </cell>
          <cell r="AP45">
            <v>-26.273</v>
          </cell>
          <cell r="AQ45">
            <v>-28.029350000000001</v>
          </cell>
          <cell r="AR45">
            <v>-29.584556250000002</v>
          </cell>
          <cell r="AS45">
            <v>-31.196111718750004</v>
          </cell>
          <cell r="AT45">
            <v>-31.196111718750004</v>
          </cell>
          <cell r="AU45">
            <v>-33.041006636718755</v>
          </cell>
          <cell r="AV45">
            <v>-35.003734044489669</v>
          </cell>
          <cell r="AW45">
            <v>-36.74898331089878</v>
          </cell>
          <cell r="AX45">
            <v>-38.568688919006753</v>
          </cell>
          <cell r="AY45">
            <v>-38.568688919006753</v>
          </cell>
          <cell r="AZ45">
            <v>-40.648760718668782</v>
          </cell>
          <cell r="BA45">
            <v>-42.873817762004613</v>
          </cell>
          <cell r="BB45">
            <v>-44.778679399769494</v>
          </cell>
          <cell r="BC45">
            <v>-46.781357641002593</v>
          </cell>
          <cell r="BD45">
            <v>-46.781357641002593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K46">
            <v>2.7639999999999998</v>
          </cell>
          <cell r="P46">
            <v>4.4550000000000001</v>
          </cell>
          <cell r="R46">
            <v>4.2640000000000002</v>
          </cell>
          <cell r="S46">
            <v>5.6139999999999999</v>
          </cell>
          <cell r="T46">
            <v>11.923999999999999</v>
          </cell>
          <cell r="U46">
            <v>11.923999999999999</v>
          </cell>
          <cell r="V46">
            <v>11.535</v>
          </cell>
          <cell r="W46">
            <v>11.608000000000001</v>
          </cell>
          <cell r="X46">
            <v>12.348000000000001</v>
          </cell>
          <cell r="Y46">
            <v>12.914</v>
          </cell>
          <cell r="Z46">
            <v>12.914</v>
          </cell>
          <cell r="AA46">
            <v>12.433999999999999</v>
          </cell>
          <cell r="AB46">
            <v>12.651</v>
          </cell>
          <cell r="AC46">
            <v>12.459</v>
          </cell>
          <cell r="AD46">
            <v>12.606999999999999</v>
          </cell>
          <cell r="AE46">
            <v>12.606999999999999</v>
          </cell>
          <cell r="AF46">
            <v>12.401</v>
          </cell>
          <cell r="AG46">
            <v>12.372</v>
          </cell>
          <cell r="AH46">
            <v>12.427</v>
          </cell>
          <cell r="AI46">
            <v>12.16</v>
          </cell>
          <cell r="AJ46">
            <v>12.16</v>
          </cell>
          <cell r="AK46">
            <v>13.417999999999999</v>
          </cell>
          <cell r="AL46">
            <v>13.417999999999999</v>
          </cell>
          <cell r="AM46">
            <v>13.250999999999999</v>
          </cell>
          <cell r="AN46">
            <v>12.955</v>
          </cell>
          <cell r="AO46">
            <v>12.955</v>
          </cell>
          <cell r="AP46">
            <v>13.01</v>
          </cell>
          <cell r="AQ46">
            <v>12.441650000000001</v>
          </cell>
          <cell r="AR46">
            <v>12.892443750000002</v>
          </cell>
          <cell r="AS46">
            <v>13.665888281250002</v>
          </cell>
          <cell r="AT46">
            <v>13.665888281250002</v>
          </cell>
          <cell r="AU46">
            <v>14.538721539043786</v>
          </cell>
          <cell r="AV46">
            <v>13.961994131272874</v>
          </cell>
          <cell r="AW46">
            <v>14.557644864863766</v>
          </cell>
          <cell r="AX46">
            <v>15.407939256755796</v>
          </cell>
          <cell r="AY46">
            <v>15.407939256755796</v>
          </cell>
          <cell r="AZ46">
            <v>16.481904024709856</v>
          </cell>
          <cell r="BA46">
            <v>15.873846981374026</v>
          </cell>
          <cell r="BB46">
            <v>16.68898534360914</v>
          </cell>
          <cell r="BC46">
            <v>17.821307102376043</v>
          </cell>
          <cell r="BD46">
            <v>17.821307102376043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K47">
            <v>0</v>
          </cell>
          <cell r="P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16.248000000000001</v>
          </cell>
          <cell r="Z47">
            <v>16.248000000000001</v>
          </cell>
          <cell r="AA47">
            <v>16.343</v>
          </cell>
          <cell r="AB47">
            <v>16.343</v>
          </cell>
          <cell r="AC47">
            <v>16.405000000000001</v>
          </cell>
          <cell r="AD47">
            <v>16.405000000000001</v>
          </cell>
          <cell r="AE47">
            <v>16.405000000000001</v>
          </cell>
          <cell r="AF47">
            <v>16.404999999999998</v>
          </cell>
          <cell r="AG47">
            <v>16.405000000000001</v>
          </cell>
          <cell r="AH47">
            <v>16.405000000000001</v>
          </cell>
          <cell r="AI47">
            <v>16.405000000000001</v>
          </cell>
          <cell r="AJ47">
            <v>16.405000000000001</v>
          </cell>
          <cell r="AK47">
            <v>16.405000000000001</v>
          </cell>
          <cell r="AL47">
            <v>16.765000000000001</v>
          </cell>
          <cell r="AM47">
            <v>49.284999999999997</v>
          </cell>
          <cell r="AN47">
            <v>49.78</v>
          </cell>
          <cell r="AO47">
            <v>49.78</v>
          </cell>
          <cell r="AP47">
            <v>81.442999999999998</v>
          </cell>
          <cell r="AQ47">
            <v>81.442999999999998</v>
          </cell>
          <cell r="AR47">
            <v>81.442999999999998</v>
          </cell>
          <cell r="AS47">
            <v>81.442999999999998</v>
          </cell>
          <cell r="AT47">
            <v>81.442999999999998</v>
          </cell>
          <cell r="AU47">
            <v>81.442999999999998</v>
          </cell>
          <cell r="AV47">
            <v>81.442999999999998</v>
          </cell>
          <cell r="AW47">
            <v>81.442999999999998</v>
          </cell>
          <cell r="AX47">
            <v>81.442999999999998</v>
          </cell>
          <cell r="AY47">
            <v>81.442999999999998</v>
          </cell>
          <cell r="AZ47">
            <v>81.442999999999998</v>
          </cell>
          <cell r="BA47">
            <v>81.442999999999998</v>
          </cell>
          <cell r="BB47">
            <v>81.442999999999998</v>
          </cell>
          <cell r="BC47">
            <v>81.442999999999998</v>
          </cell>
          <cell r="BD47">
            <v>81.442999999999998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P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-0.32099999999999995</v>
          </cell>
          <cell r="Z48">
            <v>-0.32099999999999995</v>
          </cell>
          <cell r="AA48">
            <v>-0.68100000000000005</v>
          </cell>
          <cell r="AB48">
            <v>-1.0409999999999999</v>
          </cell>
          <cell r="AC48">
            <v>-1.4009999999999998</v>
          </cell>
          <cell r="AD48">
            <v>-1.7609999999999999</v>
          </cell>
          <cell r="AE48">
            <v>-1.7609999999999999</v>
          </cell>
          <cell r="AF48">
            <v>-2.121</v>
          </cell>
          <cell r="AG48">
            <v>-2.4809999999999999</v>
          </cell>
          <cell r="AH48">
            <v>-2.8410000000000002</v>
          </cell>
          <cell r="AI48">
            <v>-3.2010000000000005</v>
          </cell>
          <cell r="AJ48">
            <v>-3.2010000000000005</v>
          </cell>
          <cell r="AK48">
            <v>-3.5610000000000004</v>
          </cell>
          <cell r="AL48">
            <v>-3.9210000000000003</v>
          </cell>
          <cell r="AM48">
            <v>-4.4950000000000001</v>
          </cell>
          <cell r="AN48">
            <v>-5.4960000000000004</v>
          </cell>
          <cell r="AO48">
            <v>-5.4960000000000004</v>
          </cell>
          <cell r="AP48">
            <v>-6.9340000000000002</v>
          </cell>
          <cell r="AQ48">
            <v>-8.6239600000000003</v>
          </cell>
          <cell r="AR48">
            <v>-10.344902600000001</v>
          </cell>
          <cell r="AS48">
            <v>-11.8549635414</v>
          </cell>
          <cell r="AT48">
            <v>-11.8549635414</v>
          </cell>
          <cell r="AU48">
            <v>-11.8549635414</v>
          </cell>
          <cell r="AV48">
            <v>-11.8549635414</v>
          </cell>
          <cell r="AW48">
            <v>-11.8549635414</v>
          </cell>
          <cell r="AX48">
            <v>-11.8549635414</v>
          </cell>
          <cell r="AY48">
            <v>-11.8549635414</v>
          </cell>
          <cell r="AZ48">
            <v>-11.8549635414</v>
          </cell>
          <cell r="BA48">
            <v>-11.8549635414</v>
          </cell>
          <cell r="BB48">
            <v>-11.8549635414</v>
          </cell>
          <cell r="BC48">
            <v>-11.8549635414</v>
          </cell>
          <cell r="BD48">
            <v>-11.8549635414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K49">
            <v>0</v>
          </cell>
          <cell r="P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15.927</v>
          </cell>
          <cell r="Z49">
            <v>15.927</v>
          </cell>
          <cell r="AA49">
            <v>15.662000000000001</v>
          </cell>
          <cell r="AB49">
            <v>15.302</v>
          </cell>
          <cell r="AC49">
            <v>15.004000000000001</v>
          </cell>
          <cell r="AD49">
            <v>14.644</v>
          </cell>
          <cell r="AE49">
            <v>14.644</v>
          </cell>
          <cell r="AF49">
            <v>14.283999999999999</v>
          </cell>
          <cell r="AG49">
            <v>13.923999999999999</v>
          </cell>
          <cell r="AH49">
            <v>13.564</v>
          </cell>
          <cell r="AI49">
            <v>13.204000000000001</v>
          </cell>
          <cell r="AJ49">
            <v>13.204000000000001</v>
          </cell>
          <cell r="AK49">
            <v>12.843999999999999</v>
          </cell>
          <cell r="AL49">
            <v>12.843999999999999</v>
          </cell>
          <cell r="AM49">
            <v>44.79</v>
          </cell>
          <cell r="AN49">
            <v>44.283999999999999</v>
          </cell>
          <cell r="AO49">
            <v>44.283999999999999</v>
          </cell>
          <cell r="AP49">
            <v>74.509</v>
          </cell>
          <cell r="AQ49">
            <v>72.819040000000001</v>
          </cell>
          <cell r="AR49">
            <v>71.0980974</v>
          </cell>
          <cell r="AS49">
            <v>69.588036458600001</v>
          </cell>
          <cell r="AT49">
            <v>69.588036458600001</v>
          </cell>
          <cell r="AU49">
            <v>69.588036458600001</v>
          </cell>
          <cell r="AV49">
            <v>69.588036458600001</v>
          </cell>
          <cell r="AW49">
            <v>69.588036458600001</v>
          </cell>
          <cell r="AX49">
            <v>69.588036458600001</v>
          </cell>
          <cell r="AY49">
            <v>69.588036458600001</v>
          </cell>
          <cell r="AZ49">
            <v>69.588036458600001</v>
          </cell>
          <cell r="BA49">
            <v>69.588036458600001</v>
          </cell>
          <cell r="BB49">
            <v>69.588036458600001</v>
          </cell>
          <cell r="BC49">
            <v>69.588036458600001</v>
          </cell>
          <cell r="BD49">
            <v>69.588036458600001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  <cell r="K50">
            <v>0</v>
          </cell>
          <cell r="P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K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37.393999999999998</v>
          </cell>
          <cell r="X51">
            <v>49.470999999999997</v>
          </cell>
          <cell r="Y51">
            <v>51.04</v>
          </cell>
          <cell r="Z51">
            <v>51.04</v>
          </cell>
          <cell r="AA51">
            <v>48.192</v>
          </cell>
          <cell r="AB51">
            <v>144.203</v>
          </cell>
          <cell r="AC51">
            <v>169.78</v>
          </cell>
          <cell r="AD51">
            <v>203.44900000000001</v>
          </cell>
          <cell r="AE51">
            <v>203.44900000000001</v>
          </cell>
          <cell r="AF51">
            <v>130.76900000000001</v>
          </cell>
          <cell r="AG51">
            <v>81.778999999999996</v>
          </cell>
          <cell r="AH51">
            <v>93.823999999999998</v>
          </cell>
          <cell r="AI51">
            <v>106.117</v>
          </cell>
          <cell r="AJ51">
            <v>106.117</v>
          </cell>
          <cell r="AK51">
            <v>127.11799999999999</v>
          </cell>
          <cell r="AL51">
            <v>127.11799999999999</v>
          </cell>
          <cell r="AM51">
            <v>102.161</v>
          </cell>
          <cell r="AN51">
            <v>107.565</v>
          </cell>
          <cell r="AO51">
            <v>107.565</v>
          </cell>
          <cell r="AP51">
            <v>155.85599999999999</v>
          </cell>
          <cell r="AQ51">
            <v>155.85599999999999</v>
          </cell>
          <cell r="AR51">
            <v>155.85599999999999</v>
          </cell>
          <cell r="AS51">
            <v>155.85599999999999</v>
          </cell>
          <cell r="AT51">
            <v>155.85599999999999</v>
          </cell>
          <cell r="AU51">
            <v>155.85599999999999</v>
          </cell>
          <cell r="AV51">
            <v>155.85599999999999</v>
          </cell>
          <cell r="AW51">
            <v>155.85599999999999</v>
          </cell>
          <cell r="AX51">
            <v>155.85599999999999</v>
          </cell>
          <cell r="AY51">
            <v>155.85599999999999</v>
          </cell>
          <cell r="AZ51">
            <v>155.85599999999999</v>
          </cell>
          <cell r="BA51">
            <v>155.85599999999999</v>
          </cell>
          <cell r="BB51">
            <v>155.85599999999999</v>
          </cell>
          <cell r="BC51">
            <v>155.85599999999999</v>
          </cell>
          <cell r="BD51">
            <v>155.85599999999999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K52">
            <v>2.8000000000000001E-2</v>
          </cell>
          <cell r="P52">
            <v>27.243000000000002</v>
          </cell>
          <cell r="R52">
            <v>25.356000000000002</v>
          </cell>
          <cell r="S52">
            <v>22.632000000000001</v>
          </cell>
          <cell r="T52">
            <v>9.8580000000000005</v>
          </cell>
          <cell r="U52">
            <v>9.8580000000000005</v>
          </cell>
          <cell r="V52">
            <v>9.8470000000000013</v>
          </cell>
          <cell r="W52">
            <v>9.8239999999999998</v>
          </cell>
          <cell r="X52">
            <v>9.7800000000000011</v>
          </cell>
          <cell r="Y52">
            <v>15.699</v>
          </cell>
          <cell r="Z52">
            <v>15.699</v>
          </cell>
          <cell r="AA52">
            <v>29.629000000000001</v>
          </cell>
          <cell r="AB52">
            <v>31.855999999999998</v>
          </cell>
          <cell r="AC52">
            <v>33.271000000000001</v>
          </cell>
          <cell r="AD52">
            <v>10.097</v>
          </cell>
          <cell r="AE52">
            <v>10.097</v>
          </cell>
          <cell r="AF52">
            <v>11</v>
          </cell>
          <cell r="AG52">
            <v>12.427999999999999</v>
          </cell>
          <cell r="AH52">
            <v>16.753</v>
          </cell>
          <cell r="AI52">
            <v>6.8220000000000001</v>
          </cell>
          <cell r="AJ52">
            <v>6.8220000000000001</v>
          </cell>
          <cell r="AK52">
            <v>14.47</v>
          </cell>
          <cell r="AL52">
            <v>14.47</v>
          </cell>
          <cell r="AM52">
            <v>43.853999999999999</v>
          </cell>
          <cell r="AN52">
            <v>43.701999999999998</v>
          </cell>
          <cell r="AO52">
            <v>43.701999999999998</v>
          </cell>
          <cell r="AP52">
            <v>54.525999999999996</v>
          </cell>
          <cell r="AQ52">
            <v>51.196927175194048</v>
          </cell>
          <cell r="AR52">
            <v>55.959899599036859</v>
          </cell>
          <cell r="AS52">
            <v>55.728858192175018</v>
          </cell>
          <cell r="AT52">
            <v>55.728858192175018</v>
          </cell>
          <cell r="AU52">
            <v>55.675721793114157</v>
          </cell>
          <cell r="AV52">
            <v>55.585558797467883</v>
          </cell>
          <cell r="AW52">
            <v>55.471457931013482</v>
          </cell>
          <cell r="AX52">
            <v>55.187686796408236</v>
          </cell>
          <cell r="AY52">
            <v>55.187686796408236</v>
          </cell>
          <cell r="AZ52">
            <v>55.103914577332681</v>
          </cell>
          <cell r="BA52">
            <v>54.979491832610989</v>
          </cell>
          <cell r="BB52">
            <v>54.823236551832316</v>
          </cell>
          <cell r="BC52">
            <v>54.467398829575451</v>
          </cell>
          <cell r="BD52">
            <v>54.467398829575451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K53">
            <v>60.055</v>
          </cell>
          <cell r="P53">
            <v>126.53999999999999</v>
          </cell>
          <cell r="R53">
            <v>244.85200000000003</v>
          </cell>
          <cell r="S53">
            <v>276.07099999999997</v>
          </cell>
          <cell r="T53">
            <v>284.24700000000001</v>
          </cell>
          <cell r="U53">
            <v>284.24700000000001</v>
          </cell>
          <cell r="V53">
            <v>267.74100000000004</v>
          </cell>
          <cell r="W53">
            <v>288.68799999999999</v>
          </cell>
          <cell r="X53">
            <v>299.16500000000002</v>
          </cell>
          <cell r="Y53">
            <v>305.673</v>
          </cell>
          <cell r="Z53">
            <v>305.673</v>
          </cell>
          <cell r="AA53">
            <v>693.048</v>
          </cell>
          <cell r="AB53">
            <v>716.29099999999994</v>
          </cell>
          <cell r="AC53">
            <v>733.70800000000008</v>
          </cell>
          <cell r="AD53">
            <v>757.22699999999998</v>
          </cell>
          <cell r="AE53">
            <v>757.22699999999998</v>
          </cell>
          <cell r="AF53">
            <v>731.78200000000015</v>
          </cell>
          <cell r="AG53">
            <v>749.0200000000001</v>
          </cell>
          <cell r="AH53">
            <v>770.89999999999986</v>
          </cell>
          <cell r="AI53">
            <v>799.947</v>
          </cell>
          <cell r="AJ53">
            <v>799.947</v>
          </cell>
          <cell r="AK53">
            <v>786.93200000000002</v>
          </cell>
          <cell r="AL53">
            <v>786.93200000000002</v>
          </cell>
          <cell r="AM53">
            <v>858.42100000000005</v>
          </cell>
          <cell r="AN53">
            <v>916.178</v>
          </cell>
          <cell r="AO53">
            <v>916.178</v>
          </cell>
          <cell r="AP53">
            <v>903.39399999999989</v>
          </cell>
          <cell r="AQ53">
            <v>933.33008484815593</v>
          </cell>
          <cell r="AR53">
            <v>966.14117892452464</v>
          </cell>
          <cell r="AS53">
            <v>1020.8307168760571</v>
          </cell>
          <cell r="AT53">
            <v>1020.8307168760571</v>
          </cell>
          <cell r="AU53">
            <v>1008.2006662924006</v>
          </cell>
          <cell r="AV53">
            <v>1041.884936565453</v>
          </cell>
          <cell r="AW53">
            <v>1083.2021749475466</v>
          </cell>
          <cell r="AX53">
            <v>1145.323065841186</v>
          </cell>
          <cell r="AY53">
            <v>1145.323065841186</v>
          </cell>
          <cell r="AZ53">
            <v>1140.9710130973308</v>
          </cell>
          <cell r="BA53">
            <v>1181.0773417391783</v>
          </cell>
          <cell r="BB53">
            <v>1229.8216707995716</v>
          </cell>
          <cell r="BC53">
            <v>1306.6860667346459</v>
          </cell>
          <cell r="BD53">
            <v>1306.6860667346459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K54">
            <v>3.6680000000000001</v>
          </cell>
          <cell r="P54">
            <v>4.3170000000000002</v>
          </cell>
          <cell r="R54">
            <v>5.9050000000000002</v>
          </cell>
          <cell r="S54">
            <v>5.5629999999999997</v>
          </cell>
          <cell r="T54">
            <v>9.7810000000000006</v>
          </cell>
          <cell r="U54">
            <v>9.7810000000000006</v>
          </cell>
          <cell r="V54">
            <v>6.5170000000000003</v>
          </cell>
          <cell r="W54">
            <v>6.3840000000000003</v>
          </cell>
          <cell r="X54">
            <v>7.0339999999999998</v>
          </cell>
          <cell r="Y54">
            <v>6.5170000000000003</v>
          </cell>
          <cell r="Z54">
            <v>6.5170000000000003</v>
          </cell>
          <cell r="AA54">
            <v>6.9249999999999998</v>
          </cell>
          <cell r="AB54">
            <v>5.7279999999999998</v>
          </cell>
          <cell r="AC54">
            <v>6.4180000000000001</v>
          </cell>
          <cell r="AD54">
            <v>7.03</v>
          </cell>
          <cell r="AE54">
            <v>7.03</v>
          </cell>
          <cell r="AF54">
            <v>7.1059999999999999</v>
          </cell>
          <cell r="AG54">
            <v>7.008</v>
          </cell>
          <cell r="AH54">
            <v>10.205</v>
          </cell>
          <cell r="AI54">
            <v>8.8160000000000007</v>
          </cell>
          <cell r="AJ54">
            <v>8.8160000000000007</v>
          </cell>
          <cell r="AK54">
            <v>5.9429999999999996</v>
          </cell>
          <cell r="AL54">
            <v>5.9429999999999996</v>
          </cell>
          <cell r="AM54">
            <v>8.6140000000000008</v>
          </cell>
          <cell r="AN54">
            <v>9.9290000000000003</v>
          </cell>
          <cell r="AO54">
            <v>9.9290000000000003</v>
          </cell>
          <cell r="AP54">
            <v>10.566000000000001</v>
          </cell>
          <cell r="AQ54">
            <v>6.2846400140998151</v>
          </cell>
          <cell r="AR54">
            <v>10.281731741857172</v>
          </cell>
          <cell r="AS54">
            <v>11.182494315646316</v>
          </cell>
          <cell r="AT54">
            <v>11.182494315646316</v>
          </cell>
          <cell r="AU54">
            <v>12.637777777777778</v>
          </cell>
          <cell r="AV54">
            <v>8.4</v>
          </cell>
          <cell r="AW54">
            <v>13.77</v>
          </cell>
          <cell r="AX54">
            <v>13.844444444444445</v>
          </cell>
          <cell r="AY54">
            <v>13.844444444444445</v>
          </cell>
          <cell r="AZ54">
            <v>14.666666666666666</v>
          </cell>
          <cell r="BA54">
            <v>9.8000000000000007</v>
          </cell>
          <cell r="BB54">
            <v>16</v>
          </cell>
          <cell r="BC54">
            <v>16.255555555555556</v>
          </cell>
          <cell r="BD54">
            <v>16.255555555555556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K56">
            <v>58.977000000000004</v>
          </cell>
          <cell r="P56">
            <v>77.983999999999995</v>
          </cell>
          <cell r="R56">
            <v>64.94</v>
          </cell>
          <cell r="S56">
            <v>76.12</v>
          </cell>
          <cell r="T56">
            <v>83.405999999999992</v>
          </cell>
          <cell r="U56">
            <v>83.405999999999992</v>
          </cell>
          <cell r="V56">
            <v>60.186</v>
          </cell>
          <cell r="W56">
            <v>67.698999999999998</v>
          </cell>
          <cell r="X56">
            <v>74.246999999999986</v>
          </cell>
          <cell r="Y56">
            <v>68.266999999999996</v>
          </cell>
          <cell r="Z56">
            <v>68.266999999999996</v>
          </cell>
          <cell r="AA56">
            <v>60.052</v>
          </cell>
          <cell r="AB56">
            <v>71.563000000000002</v>
          </cell>
          <cell r="AC56">
            <v>82.048000000000002</v>
          </cell>
          <cell r="AD56">
            <v>88.355999999999995</v>
          </cell>
          <cell r="AE56">
            <v>88.355999999999995</v>
          </cell>
          <cell r="AF56">
            <v>66.784999999999997</v>
          </cell>
          <cell r="AG56">
            <v>77.140999999999991</v>
          </cell>
          <cell r="AH56">
            <v>93.155000000000001</v>
          </cell>
          <cell r="AI56">
            <v>95.593000000000004</v>
          </cell>
          <cell r="AJ56">
            <v>95.593000000000004</v>
          </cell>
          <cell r="AK56">
            <v>70.768000000000001</v>
          </cell>
          <cell r="AL56">
            <v>70.768000000000001</v>
          </cell>
          <cell r="AM56">
            <v>99.49</v>
          </cell>
          <cell r="AN56">
            <v>109.15400000000001</v>
          </cell>
          <cell r="AO56">
            <v>109.15400000000001</v>
          </cell>
          <cell r="AP56">
            <v>89.504000000000005</v>
          </cell>
          <cell r="AQ56">
            <v>106.57453393385701</v>
          </cell>
          <cell r="AR56">
            <v>118.36624714027081</v>
          </cell>
          <cell r="AS56">
            <v>140.16909719594238</v>
          </cell>
          <cell r="AT56">
            <v>140.16909719594238</v>
          </cell>
          <cell r="AU56">
            <v>111.22483633848115</v>
          </cell>
          <cell r="AV56">
            <v>128.01298276331411</v>
          </cell>
          <cell r="AW56">
            <v>140.74980775433957</v>
          </cell>
          <cell r="AX56">
            <v>162.3310408371978</v>
          </cell>
          <cell r="AY56">
            <v>162.3310408371978</v>
          </cell>
          <cell r="AZ56">
            <v>137.08860663787013</v>
          </cell>
          <cell r="BA56">
            <v>155.56998832038687</v>
          </cell>
          <cell r="BB56">
            <v>168.84323054663707</v>
          </cell>
          <cell r="BC56">
            <v>195.56668851757266</v>
          </cell>
          <cell r="BD56">
            <v>195.56668851757266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K57">
            <v>62.644999999999996</v>
          </cell>
          <cell r="P57">
            <v>82.301000000000002</v>
          </cell>
          <cell r="R57">
            <v>70.844999999999999</v>
          </cell>
          <cell r="S57">
            <v>81.683000000000007</v>
          </cell>
          <cell r="T57">
            <v>93.186999999999998</v>
          </cell>
          <cell r="U57">
            <v>93.186999999999998</v>
          </cell>
          <cell r="V57">
            <v>66.703000000000003</v>
          </cell>
          <cell r="W57">
            <v>74.082999999999998</v>
          </cell>
          <cell r="X57">
            <v>81.280999999999992</v>
          </cell>
          <cell r="Y57">
            <v>74.784000000000006</v>
          </cell>
          <cell r="Z57">
            <v>74.784000000000006</v>
          </cell>
          <cell r="AA57">
            <v>66.977000000000004</v>
          </cell>
          <cell r="AB57">
            <v>77.290999999999997</v>
          </cell>
          <cell r="AC57">
            <v>88.465999999999994</v>
          </cell>
          <cell r="AD57">
            <v>95.385999999999996</v>
          </cell>
          <cell r="AE57">
            <v>95.385999999999996</v>
          </cell>
          <cell r="AF57">
            <v>73.891000000000005</v>
          </cell>
          <cell r="AG57">
            <v>84.148999999999987</v>
          </cell>
          <cell r="AH57">
            <v>103.36</v>
          </cell>
          <cell r="AI57">
            <v>104.40900000000001</v>
          </cell>
          <cell r="AJ57">
            <v>104.40900000000001</v>
          </cell>
          <cell r="AK57">
            <v>76.711000000000013</v>
          </cell>
          <cell r="AL57">
            <v>76.711000000000013</v>
          </cell>
          <cell r="AM57">
            <v>108.104</v>
          </cell>
          <cell r="AN57">
            <v>119.08300000000001</v>
          </cell>
          <cell r="AO57">
            <v>119.08300000000001</v>
          </cell>
          <cell r="AP57">
            <v>100.07000000000001</v>
          </cell>
          <cell r="AQ57">
            <v>112.85917394795683</v>
          </cell>
          <cell r="AR57">
            <v>128.647978882128</v>
          </cell>
          <cell r="AS57">
            <v>151.35159151158871</v>
          </cell>
          <cell r="AT57">
            <v>151.35159151158871</v>
          </cell>
          <cell r="AU57">
            <v>123.86261411625894</v>
          </cell>
          <cell r="AV57">
            <v>136.41298276331412</v>
          </cell>
          <cell r="AW57">
            <v>154.51980775433955</v>
          </cell>
          <cell r="AX57">
            <v>176.17548528164224</v>
          </cell>
          <cell r="AY57">
            <v>176.17548528164224</v>
          </cell>
          <cell r="AZ57">
            <v>151.75527330453681</v>
          </cell>
          <cell r="BA57">
            <v>165.36998832038688</v>
          </cell>
          <cell r="BB57">
            <v>184.84323054663707</v>
          </cell>
          <cell r="BC57">
            <v>211.82224407312819</v>
          </cell>
          <cell r="BD57">
            <v>211.82224407312819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K58">
            <v>0</v>
          </cell>
          <cell r="P58">
            <v>60.149000000000001</v>
          </cell>
          <cell r="R58">
            <v>0</v>
          </cell>
          <cell r="S58">
            <v>0</v>
          </cell>
          <cell r="T58">
            <v>73.795000000000002</v>
          </cell>
          <cell r="U58">
            <v>73.795000000000002</v>
          </cell>
          <cell r="V58">
            <v>0</v>
          </cell>
          <cell r="W58">
            <v>61.388000000000005</v>
          </cell>
          <cell r="X58">
            <v>61.232000000000006</v>
          </cell>
          <cell r="Y58">
            <v>55.516000000000005</v>
          </cell>
          <cell r="Z58">
            <v>55.516000000000005</v>
          </cell>
          <cell r="AA58">
            <v>43.606000000000002</v>
          </cell>
          <cell r="AB58">
            <v>45.057000000000002</v>
          </cell>
          <cell r="AC58">
            <v>51.460999999999999</v>
          </cell>
          <cell r="AD58">
            <v>41.195999999999998</v>
          </cell>
          <cell r="AE58">
            <v>41.195999999999998</v>
          </cell>
          <cell r="AF58">
            <v>43.505000000000003</v>
          </cell>
          <cell r="AG58">
            <v>51.484000000000002</v>
          </cell>
          <cell r="AH58">
            <v>58.298000000000002</v>
          </cell>
          <cell r="AI58">
            <v>55.331999999999994</v>
          </cell>
          <cell r="AJ58">
            <v>55.331999999999994</v>
          </cell>
          <cell r="AK58">
            <v>46.872</v>
          </cell>
          <cell r="AL58">
            <v>52.470999999999997</v>
          </cell>
          <cell r="AM58">
            <v>63.827999999999996</v>
          </cell>
          <cell r="AN58">
            <v>52.565999999999995</v>
          </cell>
          <cell r="AO58">
            <v>52.565999999999995</v>
          </cell>
          <cell r="AP58">
            <v>49.631</v>
          </cell>
          <cell r="AQ58">
            <v>49.631</v>
          </cell>
          <cell r="AR58">
            <v>68.292000000000002</v>
          </cell>
          <cell r="AS58">
            <v>70.015000000000001</v>
          </cell>
          <cell r="AT58">
            <v>70.015000000000001</v>
          </cell>
          <cell r="AU58">
            <v>68.811000000000007</v>
          </cell>
          <cell r="AV58">
            <v>77</v>
          </cell>
          <cell r="AW58">
            <v>81</v>
          </cell>
          <cell r="AX58">
            <v>88</v>
          </cell>
          <cell r="AY58">
            <v>88</v>
          </cell>
          <cell r="AZ58">
            <v>79</v>
          </cell>
          <cell r="BA58">
            <v>88</v>
          </cell>
          <cell r="BB58">
            <v>97</v>
          </cell>
          <cell r="BC58">
            <v>104</v>
          </cell>
          <cell r="BD58">
            <v>104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K60">
            <v>22.555</v>
          </cell>
          <cell r="P60">
            <v>26.087</v>
          </cell>
          <cell r="R60">
            <v>15.233000000000001</v>
          </cell>
          <cell r="S60">
            <v>7.3370000000000006</v>
          </cell>
          <cell r="T60">
            <v>7.0979999999999999</v>
          </cell>
          <cell r="U60">
            <v>7.0979999999999999</v>
          </cell>
          <cell r="V60">
            <v>7.4190000000000005</v>
          </cell>
          <cell r="W60">
            <v>7.5689999999999991</v>
          </cell>
          <cell r="X60">
            <v>8.41</v>
          </cell>
          <cell r="Y60">
            <v>9.0570000000000004</v>
          </cell>
          <cell r="Z60">
            <v>9.0570000000000004</v>
          </cell>
          <cell r="AA60">
            <v>8.7149999999999999</v>
          </cell>
          <cell r="AB60">
            <v>10.111000000000001</v>
          </cell>
          <cell r="AC60">
            <v>10.247</v>
          </cell>
          <cell r="AD60">
            <v>11.154999999999999</v>
          </cell>
          <cell r="AE60">
            <v>11.154999999999999</v>
          </cell>
          <cell r="AF60">
            <v>6.5779999999999994</v>
          </cell>
          <cell r="AG60">
            <v>5.8</v>
          </cell>
          <cell r="AH60">
            <v>6.1930000000000005</v>
          </cell>
          <cell r="AI60">
            <v>6.1499999999999995</v>
          </cell>
          <cell r="AJ60">
            <v>6.1499999999999995</v>
          </cell>
          <cell r="AK60">
            <v>6.609</v>
          </cell>
          <cell r="AL60">
            <v>6.609</v>
          </cell>
          <cell r="AM60">
            <v>9.11</v>
          </cell>
          <cell r="AN60">
            <v>13.16</v>
          </cell>
          <cell r="AO60">
            <v>13.16</v>
          </cell>
          <cell r="AP60">
            <v>9.1050000000000004</v>
          </cell>
          <cell r="AQ60">
            <v>9.7245133001990958</v>
          </cell>
          <cell r="AR60">
            <v>9.9844711339756724</v>
          </cell>
          <cell r="AS60">
            <v>10.481472343084683</v>
          </cell>
          <cell r="AT60">
            <v>10.481472343084683</v>
          </cell>
          <cell r="AU60">
            <v>9.677642217087385</v>
          </cell>
          <cell r="AV60">
            <v>10.323072343084682</v>
          </cell>
          <cell r="AW60">
            <v>10.952302469081978</v>
          </cell>
          <cell r="AX60">
            <v>11.409703678190988</v>
          </cell>
          <cell r="AY60">
            <v>11.409703678190988</v>
          </cell>
          <cell r="AZ60">
            <v>11.00844584441441</v>
          </cell>
          <cell r="BA60">
            <v>11.602575970411708</v>
          </cell>
          <cell r="BB60">
            <v>12.180506096409006</v>
          </cell>
          <cell r="BC60">
            <v>12.742236222406303</v>
          </cell>
          <cell r="BD60">
            <v>12.742236222406303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K61">
            <v>22.554999999999993</v>
          </cell>
          <cell r="P61">
            <v>26.087000000000003</v>
          </cell>
          <cell r="R61">
            <v>15.233000000000004</v>
          </cell>
          <cell r="S61">
            <v>7.3370000000000033</v>
          </cell>
          <cell r="T61">
            <v>7.097999999999999</v>
          </cell>
          <cell r="U61">
            <v>7.097999999999999</v>
          </cell>
          <cell r="V61">
            <v>7.4189999999999969</v>
          </cell>
          <cell r="W61">
            <v>7.5690000000000026</v>
          </cell>
          <cell r="X61">
            <v>8.4099999999999966</v>
          </cell>
          <cell r="Y61">
            <v>9.0570000000000022</v>
          </cell>
          <cell r="Z61">
            <v>9.0570000000000022</v>
          </cell>
          <cell r="AA61">
            <v>8.7150000000000034</v>
          </cell>
          <cell r="AB61">
            <v>10.111000000000004</v>
          </cell>
          <cell r="AC61">
            <v>10.247</v>
          </cell>
          <cell r="AD61">
            <v>11.155000000000001</v>
          </cell>
          <cell r="AE61">
            <v>11.155000000000001</v>
          </cell>
          <cell r="AF61">
            <v>6.578000000000003</v>
          </cell>
          <cell r="AG61">
            <v>5.7999999999999972</v>
          </cell>
          <cell r="AH61">
            <v>6.1929999999999978</v>
          </cell>
          <cell r="AI61">
            <v>6.1500000000000057</v>
          </cell>
          <cell r="AJ61">
            <v>6.1500000000000057</v>
          </cell>
          <cell r="AK61">
            <v>6.6089999999999947</v>
          </cell>
          <cell r="AL61">
            <v>6.6089999999999947</v>
          </cell>
          <cell r="AM61">
            <v>9.11</v>
          </cell>
          <cell r="AN61">
            <v>13.160000000000011</v>
          </cell>
          <cell r="AO61">
            <v>13.160000000000011</v>
          </cell>
          <cell r="AP61">
            <v>9.105000000000004</v>
          </cell>
          <cell r="AQ61">
            <v>9.7245133001990922</v>
          </cell>
          <cell r="AR61">
            <v>9.98447113397566</v>
          </cell>
          <cell r="AS61">
            <v>10.481472343084675</v>
          </cell>
          <cell r="AT61">
            <v>10.481472343084675</v>
          </cell>
          <cell r="AU61">
            <v>9.6776422170873815</v>
          </cell>
          <cell r="AV61">
            <v>10.323072343084675</v>
          </cell>
          <cell r="AW61">
            <v>10.952302469081985</v>
          </cell>
          <cell r="AX61">
            <v>11.409703678190994</v>
          </cell>
          <cell r="AY61">
            <v>11.409703678190994</v>
          </cell>
          <cell r="AZ61">
            <v>11.00844584441441</v>
          </cell>
          <cell r="BA61">
            <v>11.602575970411721</v>
          </cell>
          <cell r="BB61">
            <v>12.180506096409005</v>
          </cell>
          <cell r="BC61">
            <v>12.742236222406291</v>
          </cell>
          <cell r="BD61">
            <v>12.742236222406291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K62">
            <v>85.199999999999989</v>
          </cell>
          <cell r="P62">
            <v>108.38800000000001</v>
          </cell>
          <cell r="R62">
            <v>86.078000000000003</v>
          </cell>
          <cell r="S62">
            <v>89.02000000000001</v>
          </cell>
          <cell r="T62">
            <v>100.285</v>
          </cell>
          <cell r="U62">
            <v>100.285</v>
          </cell>
          <cell r="V62">
            <v>74.122</v>
          </cell>
          <cell r="W62">
            <v>81.652000000000001</v>
          </cell>
          <cell r="X62">
            <v>89.690999999999988</v>
          </cell>
          <cell r="Y62">
            <v>83.841000000000008</v>
          </cell>
          <cell r="Z62">
            <v>83.841000000000008</v>
          </cell>
          <cell r="AA62">
            <v>75.692000000000007</v>
          </cell>
          <cell r="AB62">
            <v>87.402000000000001</v>
          </cell>
          <cell r="AC62">
            <v>98.712999999999994</v>
          </cell>
          <cell r="AD62">
            <v>106.541</v>
          </cell>
          <cell r="AE62">
            <v>106.541</v>
          </cell>
          <cell r="AF62">
            <v>80.469000000000008</v>
          </cell>
          <cell r="AG62">
            <v>89.948999999999984</v>
          </cell>
          <cell r="AH62">
            <v>109.553</v>
          </cell>
          <cell r="AI62">
            <v>110.55900000000001</v>
          </cell>
          <cell r="AJ62">
            <v>110.55900000000001</v>
          </cell>
          <cell r="AK62">
            <v>83.320000000000007</v>
          </cell>
          <cell r="AL62">
            <v>83.320000000000007</v>
          </cell>
          <cell r="AM62">
            <v>117.214</v>
          </cell>
          <cell r="AN62">
            <v>132.24300000000002</v>
          </cell>
          <cell r="AO62">
            <v>132.24300000000002</v>
          </cell>
          <cell r="AP62">
            <v>109.17500000000001</v>
          </cell>
          <cell r="AQ62">
            <v>122.58368724815593</v>
          </cell>
          <cell r="AR62">
            <v>138.63245001610366</v>
          </cell>
          <cell r="AS62">
            <v>161.83306385467338</v>
          </cell>
          <cell r="AT62">
            <v>161.83306385467338</v>
          </cell>
          <cell r="AU62">
            <v>133.54025633334632</v>
          </cell>
          <cell r="AV62">
            <v>146.73605510639879</v>
          </cell>
          <cell r="AW62">
            <v>165.47211022342154</v>
          </cell>
          <cell r="AX62">
            <v>187.58518895983323</v>
          </cell>
          <cell r="AY62">
            <v>187.58518895983323</v>
          </cell>
          <cell r="AZ62">
            <v>162.76371914895122</v>
          </cell>
          <cell r="BA62">
            <v>176.9725642907986</v>
          </cell>
          <cell r="BB62">
            <v>197.02373664304608</v>
          </cell>
          <cell r="BC62">
            <v>224.56448029553448</v>
          </cell>
          <cell r="BD62">
            <v>224.56448029553448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K64">
            <v>-25.145000000000003</v>
          </cell>
          <cell r="P64">
            <v>18.152000000000001</v>
          </cell>
          <cell r="R64">
            <v>158.774</v>
          </cell>
          <cell r="S64">
            <v>187.05100000000002</v>
          </cell>
          <cell r="T64">
            <v>183.96199999999999</v>
          </cell>
          <cell r="U64">
            <v>183.96199999999999</v>
          </cell>
          <cell r="V64">
            <v>193.619</v>
          </cell>
          <cell r="W64">
            <v>207.036</v>
          </cell>
          <cell r="X64">
            <v>209.47400000000002</v>
          </cell>
          <cell r="Y64">
            <v>221.83199999999999</v>
          </cell>
          <cell r="Z64">
            <v>221.83199999999999</v>
          </cell>
          <cell r="AA64">
            <v>617.35599999999988</v>
          </cell>
          <cell r="AB64">
            <v>628.88900000000001</v>
          </cell>
          <cell r="AC64">
            <v>634.995</v>
          </cell>
          <cell r="AD64">
            <v>650.68600000000004</v>
          </cell>
          <cell r="AE64">
            <v>650.68600000000004</v>
          </cell>
          <cell r="AF64">
            <v>651.31299999999987</v>
          </cell>
          <cell r="AG64">
            <v>659.07099999999991</v>
          </cell>
          <cell r="AH64">
            <v>661.34699999999998</v>
          </cell>
          <cell r="AI64">
            <v>689.38800000000003</v>
          </cell>
          <cell r="AJ64">
            <v>689.38800000000003</v>
          </cell>
          <cell r="AK64">
            <v>703.61199999999997</v>
          </cell>
          <cell r="AL64">
            <v>703.61199999999997</v>
          </cell>
          <cell r="AM64">
            <v>741.20699999999999</v>
          </cell>
          <cell r="AN64">
            <v>783.93500000000006</v>
          </cell>
          <cell r="AO64">
            <v>783.93500000000006</v>
          </cell>
          <cell r="AP64">
            <v>794.21899999999982</v>
          </cell>
          <cell r="AQ64">
            <v>810.74639759999991</v>
          </cell>
          <cell r="AR64">
            <v>827.50872890842095</v>
          </cell>
          <cell r="AS64">
            <v>858.9976530213836</v>
          </cell>
          <cell r="AT64">
            <v>858.9976530213836</v>
          </cell>
          <cell r="AU64">
            <v>874.66040995905405</v>
          </cell>
          <cell r="AV64">
            <v>895.14888145905411</v>
          </cell>
          <cell r="AW64">
            <v>917.73006472412499</v>
          </cell>
          <cell r="AX64">
            <v>957.73787688135269</v>
          </cell>
          <cell r="AY64">
            <v>957.73787688135269</v>
          </cell>
          <cell r="AZ64">
            <v>978.20729394837974</v>
          </cell>
          <cell r="BA64">
            <v>1004.1047774483797</v>
          </cell>
          <cell r="BB64">
            <v>1032.7979341565256</v>
          </cell>
          <cell r="BC64">
            <v>1082.1215864391113</v>
          </cell>
          <cell r="BD64">
            <v>1082.1215864391113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K66">
            <v>-25.145000000000003</v>
          </cell>
          <cell r="P66">
            <v>18.152000000000001</v>
          </cell>
          <cell r="R66">
            <v>158.774</v>
          </cell>
          <cell r="S66">
            <v>187.05100000000002</v>
          </cell>
          <cell r="T66">
            <v>183.96199999999999</v>
          </cell>
          <cell r="U66">
            <v>183.96199999999999</v>
          </cell>
          <cell r="V66">
            <v>193.619</v>
          </cell>
          <cell r="W66">
            <v>207.036</v>
          </cell>
          <cell r="X66">
            <v>209.47400000000002</v>
          </cell>
          <cell r="Y66">
            <v>221.83199999999999</v>
          </cell>
          <cell r="Z66">
            <v>221.83199999999999</v>
          </cell>
          <cell r="AA66">
            <v>617.35599999999988</v>
          </cell>
          <cell r="AB66">
            <v>628.88900000000001</v>
          </cell>
          <cell r="AC66">
            <v>634.995</v>
          </cell>
          <cell r="AD66">
            <v>650.68600000000004</v>
          </cell>
          <cell r="AE66">
            <v>650.68600000000004</v>
          </cell>
          <cell r="AF66">
            <v>651.31299999999987</v>
          </cell>
          <cell r="AG66">
            <v>659.07099999999991</v>
          </cell>
          <cell r="AH66">
            <v>661.34699999999998</v>
          </cell>
          <cell r="AI66">
            <v>689.38800000000003</v>
          </cell>
          <cell r="AJ66">
            <v>689.38800000000003</v>
          </cell>
          <cell r="AK66">
            <v>703.61199999999997</v>
          </cell>
          <cell r="AL66">
            <v>703.61199999999997</v>
          </cell>
          <cell r="AM66">
            <v>741.20699999999999</v>
          </cell>
          <cell r="AN66">
            <v>783.93500000000006</v>
          </cell>
          <cell r="AO66">
            <v>783.93500000000006</v>
          </cell>
          <cell r="AP66">
            <v>794.21899999999982</v>
          </cell>
          <cell r="AQ66">
            <v>810.74639759999991</v>
          </cell>
          <cell r="AR66">
            <v>827.50872890842095</v>
          </cell>
          <cell r="AS66">
            <v>858.9976530213836</v>
          </cell>
          <cell r="AT66">
            <v>858.9976530213836</v>
          </cell>
          <cell r="AU66">
            <v>874.66040995905405</v>
          </cell>
          <cell r="AV66">
            <v>895.14888145905411</v>
          </cell>
          <cell r="AW66">
            <v>917.73006472412499</v>
          </cell>
          <cell r="AX66">
            <v>957.73787688135269</v>
          </cell>
          <cell r="AY66">
            <v>957.73787688135269</v>
          </cell>
          <cell r="AZ66">
            <v>978.20729394837974</v>
          </cell>
          <cell r="BA66">
            <v>1004.1047774483797</v>
          </cell>
          <cell r="BB66">
            <v>1032.7979341565256</v>
          </cell>
          <cell r="BC66">
            <v>1082.1215864391113</v>
          </cell>
          <cell r="BD66">
            <v>1082.1215864391113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K67">
            <v>60.054999999999986</v>
          </cell>
          <cell r="P67">
            <v>126.54</v>
          </cell>
          <cell r="R67">
            <v>244.852</v>
          </cell>
          <cell r="S67">
            <v>276.07100000000003</v>
          </cell>
          <cell r="T67">
            <v>284.24699999999996</v>
          </cell>
          <cell r="U67">
            <v>284.24699999999996</v>
          </cell>
          <cell r="V67">
            <v>267.74099999999999</v>
          </cell>
          <cell r="W67">
            <v>288.68799999999999</v>
          </cell>
          <cell r="X67">
            <v>299.16500000000002</v>
          </cell>
          <cell r="Y67">
            <v>305.673</v>
          </cell>
          <cell r="Z67">
            <v>305.673</v>
          </cell>
          <cell r="AA67">
            <v>693.04799999999989</v>
          </cell>
          <cell r="AB67">
            <v>716.29100000000005</v>
          </cell>
          <cell r="AC67">
            <v>733.70799999999997</v>
          </cell>
          <cell r="AD67">
            <v>757.22700000000009</v>
          </cell>
          <cell r="AE67">
            <v>757.22700000000009</v>
          </cell>
          <cell r="AF67">
            <v>731.78199999999993</v>
          </cell>
          <cell r="AG67">
            <v>749.01999999999987</v>
          </cell>
          <cell r="AH67">
            <v>770.9</v>
          </cell>
          <cell r="AI67">
            <v>799.947</v>
          </cell>
          <cell r="AJ67">
            <v>799.947</v>
          </cell>
          <cell r="AK67">
            <v>786.93200000000002</v>
          </cell>
          <cell r="AL67">
            <v>786.93200000000002</v>
          </cell>
          <cell r="AM67">
            <v>858.42100000000005</v>
          </cell>
          <cell r="AN67">
            <v>916.17800000000011</v>
          </cell>
          <cell r="AO67">
            <v>916.17800000000011</v>
          </cell>
          <cell r="AP67">
            <v>903.39399999999978</v>
          </cell>
          <cell r="AQ67">
            <v>933.33008484815582</v>
          </cell>
          <cell r="AR67">
            <v>966.14117892452464</v>
          </cell>
          <cell r="AS67">
            <v>1020.830716876057</v>
          </cell>
          <cell r="AT67">
            <v>1020.830716876057</v>
          </cell>
          <cell r="AU67">
            <v>1008.2006662924003</v>
          </cell>
          <cell r="AV67">
            <v>1041.8849365654528</v>
          </cell>
          <cell r="AW67">
            <v>1083.2021749475466</v>
          </cell>
          <cell r="AX67">
            <v>1145.323065841186</v>
          </cell>
          <cell r="AY67">
            <v>1145.323065841186</v>
          </cell>
          <cell r="AZ67">
            <v>1140.971013097331</v>
          </cell>
          <cell r="BA67">
            <v>1181.0773417391783</v>
          </cell>
          <cell r="BB67">
            <v>1229.8216707995716</v>
          </cell>
          <cell r="BC67">
            <v>1306.6860667346457</v>
          </cell>
          <cell r="BD67">
            <v>1306.6860667346457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K69">
            <v>-37.411000000000001</v>
          </cell>
          <cell r="P69">
            <v>-59.625</v>
          </cell>
          <cell r="R69">
            <v>-169.63300000000001</v>
          </cell>
          <cell r="S69">
            <v>-201.85</v>
          </cell>
          <cell r="T69">
            <v>-205.71799999999999</v>
          </cell>
          <cell r="U69">
            <v>-205.71799999999999</v>
          </cell>
          <cell r="V69">
            <v>-185.47200000000001</v>
          </cell>
          <cell r="W69">
            <v>-203.24299999999999</v>
          </cell>
          <cell r="X69">
            <v>-203.59199999999998</v>
          </cell>
          <cell r="Y69">
            <v>-207.739</v>
          </cell>
          <cell r="Z69">
            <v>-207.739</v>
          </cell>
          <cell r="AA69">
            <v>-576.89800000000002</v>
          </cell>
          <cell r="AB69">
            <v>-588.39499999999998</v>
          </cell>
          <cell r="AC69">
            <v>-600.149</v>
          </cell>
          <cell r="AD69">
            <v>-647.78099999999995</v>
          </cell>
          <cell r="AE69">
            <v>-647.78099999999995</v>
          </cell>
          <cell r="AF69">
            <v>-631.00400000000002</v>
          </cell>
          <cell r="AG69">
            <v>-627.16399999999999</v>
          </cell>
          <cell r="AH69">
            <v>-643.81700000000001</v>
          </cell>
          <cell r="AI69">
            <v>-677.75200000000007</v>
          </cell>
          <cell r="AJ69">
            <v>-677.75200000000007</v>
          </cell>
          <cell r="AK69">
            <v>-663.649</v>
          </cell>
          <cell r="AL69">
            <v>-663.649</v>
          </cell>
          <cell r="AM69">
            <v>-680.84699999999998</v>
          </cell>
          <cell r="AN69">
            <v>-735.80200000000002</v>
          </cell>
          <cell r="AO69">
            <v>-735.80200000000002</v>
          </cell>
          <cell r="AP69">
            <v>-686.19799999999998</v>
          </cell>
          <cell r="AQ69">
            <v>-715.27246767296185</v>
          </cell>
          <cell r="AR69">
            <v>-743.59073817548779</v>
          </cell>
          <cell r="AS69">
            <v>-789.98126727736542</v>
          </cell>
          <cell r="AT69">
            <v>-789.98126727736542</v>
          </cell>
          <cell r="AU69">
            <v>-796.53518650164256</v>
          </cell>
          <cell r="AV69">
            <v>-826.37934717811231</v>
          </cell>
          <cell r="AW69">
            <v>-861.65353569306933</v>
          </cell>
          <cell r="AX69">
            <v>-911.09606999608854</v>
          </cell>
          <cell r="AY69">
            <v>-911.09606999608854</v>
          </cell>
          <cell r="AZ69">
            <v>-922.33049137002172</v>
          </cell>
          <cell r="BA69">
            <v>-958.8059664665933</v>
          </cell>
          <cell r="BB69">
            <v>-1001.4325235566414</v>
          </cell>
          <cell r="BC69">
            <v>-1069.3659910107608</v>
          </cell>
          <cell r="BD69">
            <v>-1069.3659910107608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  <cell r="K71">
            <v>0</v>
          </cell>
          <cell r="P71">
            <v>28.117000000000001</v>
          </cell>
          <cell r="R71">
            <v>24.276</v>
          </cell>
          <cell r="S71">
            <v>22.5</v>
          </cell>
          <cell r="T71">
            <v>22.755000000000003</v>
          </cell>
          <cell r="U71">
            <v>22.755000000000003</v>
          </cell>
          <cell r="V71">
            <v>23.672000000000001</v>
          </cell>
          <cell r="W71">
            <v>24.743000000000002</v>
          </cell>
          <cell r="X71">
            <v>27.512</v>
          </cell>
          <cell r="Y71">
            <v>17.390999999999998</v>
          </cell>
          <cell r="Z71">
            <v>17.390999999999998</v>
          </cell>
          <cell r="AA71">
            <v>31.420999999999999</v>
          </cell>
          <cell r="AB71">
            <v>33.729999999999997</v>
          </cell>
          <cell r="AC71">
            <v>34.703000000000003</v>
          </cell>
          <cell r="AD71">
            <v>20.111999999999998</v>
          </cell>
          <cell r="AE71">
            <v>20.111999999999998</v>
          </cell>
          <cell r="AF71">
            <v>21.061</v>
          </cell>
          <cell r="AG71">
            <v>23.56</v>
          </cell>
          <cell r="AH71">
            <v>27.951000000000001</v>
          </cell>
          <cell r="AI71">
            <v>19.741</v>
          </cell>
          <cell r="AJ71">
            <v>19.741</v>
          </cell>
          <cell r="AK71">
            <v>26.627000000000002</v>
          </cell>
          <cell r="AL71">
            <v>26.627000000000002</v>
          </cell>
          <cell r="AM71">
            <v>32.231000000000002</v>
          </cell>
          <cell r="AN71">
            <v>31.364000000000001</v>
          </cell>
          <cell r="AO71">
            <v>31.364000000000001</v>
          </cell>
          <cell r="AP71">
            <v>45.570999999999998</v>
          </cell>
          <cell r="AQ71">
            <v>42.24192717519405</v>
          </cell>
          <cell r="AR71">
            <v>47.004899599036861</v>
          </cell>
          <cell r="AS71">
            <v>46.77385819217502</v>
          </cell>
          <cell r="AT71">
            <v>46.77385819217502</v>
          </cell>
          <cell r="AU71">
            <v>46.720721793114159</v>
          </cell>
          <cell r="AV71">
            <v>46.630558797467884</v>
          </cell>
          <cell r="AW71">
            <v>46.516457931013484</v>
          </cell>
          <cell r="AX71">
            <v>46.232686796408238</v>
          </cell>
          <cell r="AY71">
            <v>46.232686796408238</v>
          </cell>
          <cell r="AZ71">
            <v>46.148914577332683</v>
          </cell>
          <cell r="BA71">
            <v>46.024491832610991</v>
          </cell>
          <cell r="BB71">
            <v>45.868236551832318</v>
          </cell>
          <cell r="BC71">
            <v>45.512398829575453</v>
          </cell>
          <cell r="BD71">
            <v>45.512398829575453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  <cell r="K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-101.77799999999999</v>
          </cell>
          <cell r="X74">
            <v>-113.062</v>
          </cell>
          <cell r="Y74">
            <v>-127.97200000000001</v>
          </cell>
          <cell r="Z74">
            <v>-127.97200000000001</v>
          </cell>
          <cell r="AA74">
            <v>-139.75300000000001</v>
          </cell>
          <cell r="AB74">
            <v>-370.76599999999996</v>
          </cell>
          <cell r="AC74">
            <v>-440.81299999999999</v>
          </cell>
          <cell r="AD74">
            <v>-499.68</v>
          </cell>
          <cell r="AE74">
            <v>-499.68</v>
          </cell>
          <cell r="AF74">
            <v>-509.49400000000003</v>
          </cell>
          <cell r="AG74">
            <v>-501.94</v>
          </cell>
          <cell r="AH74">
            <v>-486.875</v>
          </cell>
          <cell r="AI74">
            <v>-465.39000000000004</v>
          </cell>
          <cell r="AJ74">
            <v>-465.39000000000004</v>
          </cell>
          <cell r="AK74">
            <v>-470.91800000000001</v>
          </cell>
          <cell r="AL74">
            <v>-470.91800000000001</v>
          </cell>
          <cell r="AM74">
            <v>-476.24200000000002</v>
          </cell>
          <cell r="AN74">
            <v>-512.22</v>
          </cell>
          <cell r="AO74">
            <v>-512.22</v>
          </cell>
          <cell r="AP74">
            <v>-555.13499999999999</v>
          </cell>
          <cell r="AQ74">
            <v>-555.13499999999999</v>
          </cell>
          <cell r="AR74">
            <v>-555.13499999999999</v>
          </cell>
          <cell r="AS74">
            <v>-555.13499999999999</v>
          </cell>
          <cell r="AT74">
            <v>-555.13499999999999</v>
          </cell>
          <cell r="AU74">
            <v>-555.13499999999999</v>
          </cell>
          <cell r="AV74">
            <v>-555.13499999999999</v>
          </cell>
          <cell r="AW74">
            <v>-555.13499999999999</v>
          </cell>
          <cell r="AX74">
            <v>-555.13499999999999</v>
          </cell>
          <cell r="AY74">
            <v>-555.13499999999999</v>
          </cell>
          <cell r="AZ74">
            <v>-555.13499999999999</v>
          </cell>
          <cell r="BA74">
            <v>-555.13499999999999</v>
          </cell>
          <cell r="BB74">
            <v>-555.13499999999999</v>
          </cell>
          <cell r="BC74">
            <v>-555.13499999999999</v>
          </cell>
          <cell r="BD74">
            <v>-555.13499999999999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1.306</v>
          </cell>
          <cell r="K85">
            <v>1.3759999999999999</v>
          </cell>
          <cell r="L85">
            <v>0.24199999999999999</v>
          </cell>
          <cell r="M85">
            <v>0.379</v>
          </cell>
          <cell r="N85">
            <v>0.41299999999999998</v>
          </cell>
          <cell r="O85">
            <v>1.1919999999999999</v>
          </cell>
          <cell r="P85">
            <v>2.226</v>
          </cell>
          <cell r="Q85">
            <v>0.67900000000000005</v>
          </cell>
          <cell r="R85">
            <v>0.68500000000000005</v>
          </cell>
          <cell r="S85">
            <v>0.78400000000000003</v>
          </cell>
          <cell r="T85">
            <v>0.77</v>
          </cell>
          <cell r="U85">
            <v>2.9180000000000001</v>
          </cell>
          <cell r="V85">
            <v>1.1000000000000001</v>
          </cell>
          <cell r="W85">
            <v>0.94499999999999995</v>
          </cell>
          <cell r="X85">
            <v>1.137</v>
          </cell>
          <cell r="Y85">
            <v>1.639</v>
          </cell>
          <cell r="Z85">
            <v>4.8209999999999997</v>
          </cell>
          <cell r="AA85">
            <v>1.591</v>
          </cell>
          <cell r="AB85">
            <v>1.617</v>
          </cell>
          <cell r="AC85">
            <v>1.77</v>
          </cell>
          <cell r="AD85">
            <v>1.7729999999999999</v>
          </cell>
          <cell r="AE85">
            <v>6.7509999999999994</v>
          </cell>
          <cell r="AF85">
            <v>1.7729999999999999</v>
          </cell>
          <cell r="AG85">
            <v>1.8480000000000001</v>
          </cell>
          <cell r="AH85">
            <v>1.929</v>
          </cell>
          <cell r="AI85">
            <v>1.93</v>
          </cell>
          <cell r="AJ85">
            <v>7.4799999999999995</v>
          </cell>
          <cell r="AK85">
            <v>1.7909999999999999</v>
          </cell>
          <cell r="AL85">
            <v>1.7509999999999999</v>
          </cell>
          <cell r="AM85">
            <v>2.2930000000000001</v>
          </cell>
          <cell r="AN85">
            <v>3.0070000000000001</v>
          </cell>
          <cell r="AO85">
            <v>8.8420000000000005</v>
          </cell>
          <cell r="AP85">
            <v>3.0739999999999998</v>
          </cell>
          <cell r="AQ85">
            <v>3.44631</v>
          </cell>
          <cell r="AR85">
            <v>3.2761488500000002</v>
          </cell>
          <cell r="AS85">
            <v>3.1216164101500001</v>
          </cell>
          <cell r="AT85">
            <v>12.918075260150001</v>
          </cell>
          <cell r="AU85">
            <v>1.8448949179687504</v>
          </cell>
          <cell r="AV85">
            <v>1.9627274077709114</v>
          </cell>
          <cell r="AW85">
            <v>1.7452492664091093</v>
          </cell>
          <cell r="AX85">
            <v>1.8197056081079708</v>
          </cell>
          <cell r="AY85">
            <v>7.3725772002567416</v>
          </cell>
          <cell r="AZ85">
            <v>2.0800717996620328</v>
          </cell>
          <cell r="BA85">
            <v>2.2250570433358305</v>
          </cell>
          <cell r="BB85">
            <v>1.904861637764883</v>
          </cell>
          <cell r="BC85">
            <v>2.0026782412330966</v>
          </cell>
          <cell r="BD85">
            <v>8.2126687219958434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18.945</v>
          </cell>
          <cell r="K86">
            <v>-10.288</v>
          </cell>
          <cell r="L86">
            <v>-16.253999999999998</v>
          </cell>
          <cell r="M86">
            <v>6.7539999999999987</v>
          </cell>
          <cell r="N86">
            <v>-1.8420000000000005</v>
          </cell>
          <cell r="O86">
            <v>22.680999999999997</v>
          </cell>
          <cell r="P86">
            <v>11.338999999999999</v>
          </cell>
          <cell r="Q86">
            <v>-38.706999999999994</v>
          </cell>
          <cell r="R86">
            <v>3.1270000000000007</v>
          </cell>
          <cell r="S86">
            <v>0.26900000000000007</v>
          </cell>
          <cell r="T86">
            <v>11.152999999999999</v>
          </cell>
          <cell r="U86">
            <v>-24.157999999999994</v>
          </cell>
          <cell r="V86">
            <v>-26.579000000000001</v>
          </cell>
          <cell r="W86">
            <v>3.6430000000000011</v>
          </cell>
          <cell r="X86">
            <v>0.98800000000000132</v>
          </cell>
          <cell r="Y86">
            <v>1.8310000000000013</v>
          </cell>
          <cell r="Z86">
            <v>-20.116999999999997</v>
          </cell>
          <cell r="AA86">
            <v>-12.921999999999999</v>
          </cell>
          <cell r="AB86">
            <v>2.3270000000000008</v>
          </cell>
          <cell r="AC86">
            <v>6.6380000000000008</v>
          </cell>
          <cell r="AD86">
            <v>21.634</v>
          </cell>
          <cell r="AE86">
            <v>17.677000000000003</v>
          </cell>
          <cell r="AF86">
            <v>-16.771000000000001</v>
          </cell>
          <cell r="AG86">
            <v>-8.6730000000000018</v>
          </cell>
          <cell r="AH86">
            <v>18.553000000000001</v>
          </cell>
          <cell r="AI86">
            <v>0.2309999999999981</v>
          </cell>
          <cell r="AJ86">
            <v>-6.6600000000000037</v>
          </cell>
          <cell r="AK86">
            <v>-19.713000000000001</v>
          </cell>
          <cell r="AL86">
            <v>12.634</v>
          </cell>
          <cell r="AM86">
            <v>8.7360000000000007</v>
          </cell>
          <cell r="AN86">
            <v>17.448</v>
          </cell>
          <cell r="AO86">
            <v>19.105</v>
          </cell>
          <cell r="AP86">
            <v>-15.968</v>
          </cell>
          <cell r="AQ86">
            <v>6.9596872481559187</v>
          </cell>
          <cell r="AR86">
            <v>15.048762767947736</v>
          </cell>
          <cell r="AS86">
            <v>13.933947171903034</v>
          </cell>
          <cell r="AT86">
            <v>19.974397188006691</v>
          </cell>
          <cell r="AU86">
            <v>-8.2891408546603849</v>
          </cell>
          <cell r="AV86">
            <v>8.6887987730524863</v>
          </cell>
          <cell r="AW86">
            <v>13.174555117022743</v>
          </cell>
          <cell r="AX86">
            <v>10.001245403078345</v>
          </cell>
          <cell r="AY86">
            <v>23.57545843849319</v>
          </cell>
          <cell r="AZ86">
            <v>-8.2448031442153162</v>
          </cell>
          <cell r="BA86">
            <v>9.845511808514031</v>
          </cell>
          <cell r="BB86">
            <v>14.592283463358607</v>
          </cell>
          <cell r="BC86">
            <v>19.386299208043969</v>
          </cell>
          <cell r="BD86">
            <v>35.579291335701285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2.0940000000000003</v>
          </cell>
          <cell r="K87">
            <v>2.927</v>
          </cell>
          <cell r="L87">
            <v>1.0229999999999997</v>
          </cell>
          <cell r="M87">
            <v>1.46</v>
          </cell>
          <cell r="N87">
            <v>-20.961000000000002</v>
          </cell>
          <cell r="O87">
            <v>-2.9590000000000001</v>
          </cell>
          <cell r="P87">
            <v>-21.437000000000001</v>
          </cell>
          <cell r="Q87">
            <v>6.1310000000000002</v>
          </cell>
          <cell r="R87">
            <v>7.3140000000000001</v>
          </cell>
          <cell r="S87">
            <v>6.05</v>
          </cell>
          <cell r="T87">
            <v>3.6390000000000002</v>
          </cell>
          <cell r="U87">
            <v>23.134</v>
          </cell>
          <cell r="V87">
            <v>8.7530000000000001</v>
          </cell>
          <cell r="W87">
            <v>9.2990000000000013</v>
          </cell>
          <cell r="X87">
            <v>5.548</v>
          </cell>
          <cell r="Y87">
            <v>7.1310000000000002</v>
          </cell>
          <cell r="Z87">
            <v>30.731000000000002</v>
          </cell>
          <cell r="AA87">
            <v>3.2030000000000003</v>
          </cell>
          <cell r="AB87">
            <v>13.036</v>
          </cell>
          <cell r="AC87">
            <v>13.829000000000001</v>
          </cell>
          <cell r="AD87">
            <v>6.274</v>
          </cell>
          <cell r="AE87">
            <v>36.341999999999999</v>
          </cell>
          <cell r="AF87">
            <v>12.446999999999999</v>
          </cell>
          <cell r="AG87">
            <v>12.464</v>
          </cell>
          <cell r="AH87">
            <v>9.1019999999999985</v>
          </cell>
          <cell r="AI87">
            <v>18.958999999999996</v>
          </cell>
          <cell r="AJ87">
            <v>52.971999999999994</v>
          </cell>
          <cell r="AK87">
            <v>8.6620000000000008</v>
          </cell>
          <cell r="AL87">
            <v>22.621999999999996</v>
          </cell>
          <cell r="AM87">
            <v>12.986000000000001</v>
          </cell>
          <cell r="AN87">
            <v>12.706999999999999</v>
          </cell>
          <cell r="AO87">
            <v>56.977000000000004</v>
          </cell>
          <cell r="AP87">
            <v>7.8419999999999979</v>
          </cell>
          <cell r="AQ87">
            <v>21.164072824805949</v>
          </cell>
          <cell r="AR87">
            <v>12.876847576157186</v>
          </cell>
          <cell r="AS87">
            <v>11.202041406861841</v>
          </cell>
          <cell r="AT87">
            <v>53.084961807824968</v>
          </cell>
          <cell r="AU87">
            <v>19.494922305336424</v>
          </cell>
          <cell r="AV87">
            <v>21.420702995646277</v>
          </cell>
          <cell r="AW87">
            <v>20.698873866454395</v>
          </cell>
          <cell r="AX87">
            <v>12.565771134605248</v>
          </cell>
          <cell r="AY87">
            <v>74.180270302042345</v>
          </cell>
          <cell r="AZ87">
            <v>22.64677327084603</v>
          </cell>
          <cell r="BA87">
            <v>25.01005274472169</v>
          </cell>
          <cell r="BB87">
            <v>24.074655280778675</v>
          </cell>
          <cell r="BC87">
            <v>14.776837722256865</v>
          </cell>
          <cell r="BD87">
            <v>86.50831901860326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11.378999999999998</v>
          </cell>
          <cell r="K88">
            <v>9.5339999999999989</v>
          </cell>
          <cell r="L88">
            <v>-13.099000000000004</v>
          </cell>
          <cell r="M88">
            <v>14.029000000000003</v>
          </cell>
          <cell r="N88">
            <v>7.0099999999999909</v>
          </cell>
          <cell r="O88">
            <v>19.745999999999995</v>
          </cell>
          <cell r="P88">
            <v>27.685999999999993</v>
          </cell>
          <cell r="Q88">
            <v>-27.085000000000008</v>
          </cell>
          <cell r="R88">
            <v>14.816999999999991</v>
          </cell>
          <cell r="S88">
            <v>10.251999999999999</v>
          </cell>
          <cell r="T88">
            <v>19.109999999999996</v>
          </cell>
          <cell r="U88">
            <v>17.09399999999998</v>
          </cell>
          <cell r="V88">
            <v>-16.279000000000003</v>
          </cell>
          <cell r="W88">
            <v>19.388000000000002</v>
          </cell>
          <cell r="X88">
            <v>5.0029999999999974</v>
          </cell>
          <cell r="Y88">
            <v>24.434999999999995</v>
          </cell>
          <cell r="Z88">
            <v>32.54699999999999</v>
          </cell>
          <cell r="AA88">
            <v>-14.583000000000004</v>
          </cell>
          <cell r="AB88">
            <v>20.312000000000008</v>
          </cell>
          <cell r="AC88">
            <v>20.324000000000002</v>
          </cell>
          <cell r="AD88">
            <v>49.438000000000002</v>
          </cell>
          <cell r="AE88">
            <v>75.491000000000014</v>
          </cell>
          <cell r="AF88">
            <v>-5.5479999999999912</v>
          </cell>
          <cell r="AG88">
            <v>9.6149999999999949</v>
          </cell>
          <cell r="AH88">
            <v>26.597000000000005</v>
          </cell>
          <cell r="AI88">
            <v>33.013000000000005</v>
          </cell>
          <cell r="AJ88">
            <v>63.677000000000014</v>
          </cell>
          <cell r="AK88">
            <v>-10.89</v>
          </cell>
          <cell r="AL88">
            <v>37.92</v>
          </cell>
          <cell r="AM88">
            <v>23.610999999999994</v>
          </cell>
          <cell r="AN88">
            <v>49.259000000000022</v>
          </cell>
          <cell r="AO88">
            <v>99.9</v>
          </cell>
          <cell r="AP88">
            <v>-12.910000000000004</v>
          </cell>
          <cell r="AQ88">
            <v>29.629467672961869</v>
          </cell>
          <cell r="AR88">
            <v>30.146090502525922</v>
          </cell>
          <cell r="AS88">
            <v>41.461529101877602</v>
          </cell>
          <cell r="AT88">
            <v>88.327087277365393</v>
          </cell>
          <cell r="AU88">
            <v>9.075265724218756</v>
          </cell>
          <cell r="AV88">
            <v>31.014700676469669</v>
          </cell>
          <cell r="AW88">
            <v>37.407161514957075</v>
          </cell>
          <cell r="AX88">
            <v>43.924534303019172</v>
          </cell>
          <cell r="AY88">
            <v>121.42166221866468</v>
          </cell>
          <cell r="AZ88">
            <v>14.160548840016361</v>
          </cell>
          <cell r="BA88">
            <v>37.841105096571539</v>
          </cell>
          <cell r="BB88">
            <v>45.104957090048018</v>
          </cell>
          <cell r="BC88">
            <v>61.45446745411958</v>
          </cell>
          <cell r="BD88">
            <v>158.5610784807555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-1.169</v>
          </cell>
          <cell r="K89">
            <v>-2.238</v>
          </cell>
          <cell r="L89">
            <v>-0.58699999999999974</v>
          </cell>
          <cell r="M89">
            <v>-0.92500000000000004</v>
          </cell>
          <cell r="N89">
            <v>-0.71599999999999997</v>
          </cell>
          <cell r="O89">
            <v>-0.54800000000000004</v>
          </cell>
          <cell r="P89">
            <v>-2.7759999999999998</v>
          </cell>
          <cell r="Q89">
            <v>-0.49</v>
          </cell>
          <cell r="R89">
            <v>-0.51</v>
          </cell>
          <cell r="S89">
            <v>-1.1180000000000001</v>
          </cell>
          <cell r="T89">
            <v>-3.5009999999999999</v>
          </cell>
          <cell r="U89">
            <v>-5.6189999999999998</v>
          </cell>
          <cell r="V89">
            <v>-4.8099999999999996</v>
          </cell>
          <cell r="W89">
            <v>-1.046</v>
          </cell>
          <cell r="X89">
            <v>-1.2050000000000001</v>
          </cell>
          <cell r="Y89">
            <v>-2.1669999999999998</v>
          </cell>
          <cell r="Z89">
            <v>-9.2279999999999998</v>
          </cell>
          <cell r="AA89">
            <v>-1.206</v>
          </cell>
          <cell r="AB89">
            <v>-1.375</v>
          </cell>
          <cell r="AC89">
            <v>-1.0880000000000001</v>
          </cell>
          <cell r="AD89">
            <v>-1.3240000000000001</v>
          </cell>
          <cell r="AE89">
            <v>-4.9930000000000003</v>
          </cell>
          <cell r="AF89">
            <v>-1.2490000000000001</v>
          </cell>
          <cell r="AG89">
            <v>-2.4020000000000001</v>
          </cell>
          <cell r="AH89">
            <v>-1.425</v>
          </cell>
          <cell r="AI89">
            <v>-1.2250000000000001</v>
          </cell>
          <cell r="AJ89">
            <v>-6.3010000000000002</v>
          </cell>
          <cell r="AK89">
            <v>-3.016</v>
          </cell>
          <cell r="AL89">
            <v>-0.85099999999999998</v>
          </cell>
          <cell r="AM89">
            <v>-1.3759999999999999</v>
          </cell>
          <cell r="AN89">
            <v>-1.8680000000000001</v>
          </cell>
          <cell r="AO89">
            <v>-7.1110000000000007</v>
          </cell>
          <cell r="AP89">
            <v>-2.4740000000000002</v>
          </cell>
          <cell r="AQ89">
            <v>-1.1879999999999999</v>
          </cell>
          <cell r="AR89">
            <v>-2.0060000000000002</v>
          </cell>
          <cell r="AS89">
            <v>-2.3849999999999998</v>
          </cell>
          <cell r="AT89">
            <v>-8.0530000000000008</v>
          </cell>
          <cell r="AU89">
            <v>-2.7177281757625336</v>
          </cell>
          <cell r="AV89">
            <v>-1.3859999999999999</v>
          </cell>
          <cell r="AW89">
            <v>-2.3409</v>
          </cell>
          <cell r="AX89">
            <v>-2.67</v>
          </cell>
          <cell r="AY89">
            <v>-9.1146281757625331</v>
          </cell>
          <cell r="AZ89">
            <v>-3.1540365676160929</v>
          </cell>
          <cell r="BA89">
            <v>-1.617</v>
          </cell>
          <cell r="BB89">
            <v>-2.72</v>
          </cell>
          <cell r="BC89">
            <v>-3.1349999999999998</v>
          </cell>
          <cell r="BD89">
            <v>-10.626036567616094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F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-14.749000000000001</v>
          </cell>
          <cell r="Z90">
            <v>-14.749000000000001</v>
          </cell>
          <cell r="AA90">
            <v>-9.5000000000000001E-2</v>
          </cell>
          <cell r="AB90">
            <v>0</v>
          </cell>
          <cell r="AC90">
            <v>-6.2E-2</v>
          </cell>
          <cell r="AD90">
            <v>0</v>
          </cell>
          <cell r="AE90">
            <v>-0.157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-39.53</v>
          </cell>
          <cell r="AN90">
            <v>0</v>
          </cell>
          <cell r="AO90">
            <v>-39.53</v>
          </cell>
          <cell r="AP90">
            <v>-33.593000000000004</v>
          </cell>
          <cell r="AQ90">
            <v>0</v>
          </cell>
          <cell r="AR90">
            <v>0</v>
          </cell>
          <cell r="AS90">
            <v>0</v>
          </cell>
          <cell r="AT90">
            <v>-33.593000000000004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  <cell r="F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0.14899999999999999</v>
          </cell>
          <cell r="K92">
            <v>1.198</v>
          </cell>
          <cell r="L92">
            <v>0</v>
          </cell>
          <cell r="M92">
            <v>-1.605</v>
          </cell>
          <cell r="N92">
            <v>-3.9289999999999998</v>
          </cell>
          <cell r="O92">
            <v>0</v>
          </cell>
          <cell r="P92">
            <v>-5.5339999999999998</v>
          </cell>
          <cell r="Q92">
            <v>0</v>
          </cell>
          <cell r="R92">
            <v>0</v>
          </cell>
          <cell r="S92">
            <v>2.323</v>
          </cell>
          <cell r="T92">
            <v>0</v>
          </cell>
          <cell r="U92">
            <v>2.323</v>
          </cell>
          <cell r="V92">
            <v>1.605</v>
          </cell>
          <cell r="W92">
            <v>-99.924999999999997</v>
          </cell>
          <cell r="X92">
            <v>-11.417000000000002</v>
          </cell>
          <cell r="Y92">
            <v>-15.198999999999998</v>
          </cell>
          <cell r="Z92">
            <v>-124.93599999999999</v>
          </cell>
          <cell r="AA92">
            <v>-12.054999999999996</v>
          </cell>
          <cell r="AB92">
            <v>-231.81800000000001</v>
          </cell>
          <cell r="AC92">
            <v>-71.085999999999999</v>
          </cell>
          <cell r="AD92">
            <v>-60.310999999999993</v>
          </cell>
          <cell r="AE92">
            <v>-375.27</v>
          </cell>
          <cell r="AF92">
            <v>-11.191000000000003</v>
          </cell>
          <cell r="AG92">
            <v>6.2449999999999903</v>
          </cell>
          <cell r="AH92">
            <v>13.86999999999999</v>
          </cell>
          <cell r="AI92">
            <v>20.446999999999974</v>
          </cell>
          <cell r="AJ92">
            <v>29.370999999999924</v>
          </cell>
          <cell r="AK92">
            <v>-6.4690000000000225</v>
          </cell>
          <cell r="AL92">
            <v>-14.01400000000001</v>
          </cell>
          <cell r="AM92">
            <v>2.3059999999999832</v>
          </cell>
          <cell r="AN92">
            <v>-36.435000000000002</v>
          </cell>
          <cell r="AO92">
            <v>-54.61200000000008</v>
          </cell>
          <cell r="AP92">
            <v>-43.72999999999999</v>
          </cell>
          <cell r="AQ92">
            <v>0</v>
          </cell>
          <cell r="AR92">
            <v>0</v>
          </cell>
          <cell r="AS92">
            <v>0</v>
          </cell>
          <cell r="AT92">
            <v>-43.72999999999999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-1.02</v>
          </cell>
          <cell r="K93">
            <v>-1.04</v>
          </cell>
          <cell r="L93">
            <v>-0.58699999999999974</v>
          </cell>
          <cell r="M93">
            <v>-2.5300000000000002</v>
          </cell>
          <cell r="N93">
            <v>-4.6449999999999996</v>
          </cell>
          <cell r="O93">
            <v>-0.54800000000000004</v>
          </cell>
          <cell r="P93">
            <v>-8.3099999999999987</v>
          </cell>
          <cell r="Q93">
            <v>-0.49</v>
          </cell>
          <cell r="R93">
            <v>-0.51</v>
          </cell>
          <cell r="S93">
            <v>1.2049999999999998</v>
          </cell>
          <cell r="T93">
            <v>-3.5009999999999999</v>
          </cell>
          <cell r="U93">
            <v>-3.2960000000000003</v>
          </cell>
          <cell r="V93">
            <v>-3.2049999999999996</v>
          </cell>
          <cell r="W93">
            <v>-100.971</v>
          </cell>
          <cell r="X93">
            <v>-12.622000000000002</v>
          </cell>
          <cell r="Y93">
            <v>-32.115000000000002</v>
          </cell>
          <cell r="Z93">
            <v>-148.91300000000001</v>
          </cell>
          <cell r="AA93">
            <v>-13.355999999999996</v>
          </cell>
          <cell r="AB93">
            <v>-233.19300000000001</v>
          </cell>
          <cell r="AC93">
            <v>-72.23599999999999</v>
          </cell>
          <cell r="AD93">
            <v>-61.634999999999991</v>
          </cell>
          <cell r="AE93">
            <v>-380.41999999999996</v>
          </cell>
          <cell r="AF93">
            <v>-12.440000000000003</v>
          </cell>
          <cell r="AG93">
            <v>3.8429999999999902</v>
          </cell>
          <cell r="AH93">
            <v>12.44499999999999</v>
          </cell>
          <cell r="AI93">
            <v>19.221999999999973</v>
          </cell>
          <cell r="AJ93">
            <v>23.069999999999951</v>
          </cell>
          <cell r="AK93">
            <v>-9.4850000000000225</v>
          </cell>
          <cell r="AL93">
            <v>-14.865000000000009</v>
          </cell>
          <cell r="AM93">
            <v>-38.600000000000016</v>
          </cell>
          <cell r="AN93">
            <v>-38.303000000000004</v>
          </cell>
          <cell r="AO93">
            <v>-101.25300000000004</v>
          </cell>
          <cell r="AP93">
            <v>-79.796999999999997</v>
          </cell>
          <cell r="AQ93">
            <v>-1.1879999999999999</v>
          </cell>
          <cell r="AR93">
            <v>-2.0060000000000002</v>
          </cell>
          <cell r="AS93">
            <v>-2.3849999999999998</v>
          </cell>
          <cell r="AT93">
            <v>-85.376000000000005</v>
          </cell>
          <cell r="AU93">
            <v>-2.7177281757625336</v>
          </cell>
          <cell r="AV93">
            <v>-1.3859999999999999</v>
          </cell>
          <cell r="AW93">
            <v>-2.3409</v>
          </cell>
          <cell r="AX93">
            <v>-2.67</v>
          </cell>
          <cell r="AY93">
            <v>-9.1146281757625331</v>
          </cell>
          <cell r="AZ93">
            <v>-3.1540365676160929</v>
          </cell>
          <cell r="BA93">
            <v>-1.617</v>
          </cell>
          <cell r="BB93">
            <v>-2.72</v>
          </cell>
          <cell r="BC93">
            <v>-3.1349999999999998</v>
          </cell>
          <cell r="BD93">
            <v>-10.626036567616094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F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F95">
            <v>6.6000000000000003E-2</v>
          </cell>
          <cell r="K95">
            <v>0.78500000000000003</v>
          </cell>
          <cell r="L95">
            <v>0.22700000000000009</v>
          </cell>
          <cell r="M95">
            <v>5.3999999999999999E-2</v>
          </cell>
          <cell r="N95">
            <v>0.36199999999999999</v>
          </cell>
          <cell r="O95">
            <v>0.28799999999999998</v>
          </cell>
          <cell r="P95">
            <v>0.93100000000000005</v>
          </cell>
          <cell r="Q95">
            <v>-0.57099999999999995</v>
          </cell>
          <cell r="R95">
            <v>124.42500000000001</v>
          </cell>
          <cell r="S95">
            <v>20.625999999999998</v>
          </cell>
          <cell r="T95">
            <v>-11.472999999999999</v>
          </cell>
          <cell r="U95">
            <v>133.00699999999998</v>
          </cell>
          <cell r="V95">
            <v>-0.8869999999999999</v>
          </cell>
          <cell r="W95">
            <v>-2.4930000000000003</v>
          </cell>
          <cell r="X95">
            <v>-3.028</v>
          </cell>
          <cell r="Y95">
            <v>-2.2130000000000001</v>
          </cell>
          <cell r="Z95">
            <v>-8.6209999999999969</v>
          </cell>
          <cell r="AA95">
            <v>384.73500000000001</v>
          </cell>
          <cell r="AB95">
            <v>-5.9619999999999997</v>
          </cell>
          <cell r="AC95">
            <v>-7.0339999999999998</v>
          </cell>
          <cell r="AD95">
            <v>0.82500000000000018</v>
          </cell>
          <cell r="AE95">
            <v>372.56400000000002</v>
          </cell>
          <cell r="AF95">
            <v>-7.125</v>
          </cell>
          <cell r="AG95">
            <v>-6.8640000000000008</v>
          </cell>
          <cell r="AH95">
            <v>-7.6180000000000003</v>
          </cell>
          <cell r="AI95">
            <v>4.2560000000000002</v>
          </cell>
          <cell r="AJ95">
            <v>-17.350999999999999</v>
          </cell>
          <cell r="AK95">
            <v>1.0640000000000001</v>
          </cell>
          <cell r="AL95">
            <v>2.0030000000000001</v>
          </cell>
          <cell r="AM95">
            <v>1.4319999999999999</v>
          </cell>
          <cell r="AN95">
            <v>8.9550000000000001</v>
          </cell>
          <cell r="AO95">
            <v>13.454000000000001</v>
          </cell>
          <cell r="AP95">
            <v>1.1120000000000001</v>
          </cell>
          <cell r="AQ95">
            <v>0.63300000000000001</v>
          </cell>
          <cell r="AR95">
            <v>0.17817999999999998</v>
          </cell>
          <cell r="AS95">
            <v>7.3140000000000001</v>
          </cell>
          <cell r="AT95">
            <v>9.2371800000000004</v>
          </cell>
          <cell r="AU95">
            <v>0.1963816758209653</v>
          </cell>
          <cell r="AV95">
            <v>0.21546000000000004</v>
          </cell>
          <cell r="AW95">
            <v>0.20792699999999997</v>
          </cell>
          <cell r="AX95">
            <v>8.1880000000000006</v>
          </cell>
          <cell r="AY95">
            <v>8.8077686758209666</v>
          </cell>
          <cell r="AZ95">
            <v>0.22790910153303512</v>
          </cell>
          <cell r="BA95">
            <v>0.25136999999999998</v>
          </cell>
          <cell r="BB95">
            <v>0.24160000000000001</v>
          </cell>
          <cell r="BC95">
            <v>9.6140000000000008</v>
          </cell>
          <cell r="BD95">
            <v>10.334879101533035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-0.53900000000000003</v>
          </cell>
          <cell r="K97">
            <v>0.54700000000000004</v>
          </cell>
          <cell r="L97">
            <v>0.77</v>
          </cell>
          <cell r="M97">
            <v>0.11899999999999999</v>
          </cell>
          <cell r="N97">
            <v>1</v>
          </cell>
          <cell r="O97">
            <v>1.7999999999999999E-2</v>
          </cell>
          <cell r="P97">
            <v>1.907</v>
          </cell>
          <cell r="Q97">
            <v>-0.308</v>
          </cell>
          <cell r="R97">
            <v>-0.27</v>
          </cell>
          <cell r="S97">
            <v>0.13400000000000001</v>
          </cell>
          <cell r="T97">
            <v>-0.26800000000000002</v>
          </cell>
          <cell r="U97">
            <v>-0.71200000000000008</v>
          </cell>
          <cell r="V97">
            <v>0.125</v>
          </cell>
          <cell r="W97">
            <v>6.9000000000000006E-2</v>
          </cell>
          <cell r="X97">
            <v>-0.28799999999999998</v>
          </cell>
          <cell r="Y97">
            <v>-0.87</v>
          </cell>
          <cell r="Z97">
            <v>-0.96399999999999997</v>
          </cell>
          <cell r="AA97">
            <v>0.58199999999999996</v>
          </cell>
          <cell r="AB97">
            <v>-0.67300000000000004</v>
          </cell>
          <cell r="AC97">
            <v>0.65300000000000002</v>
          </cell>
          <cell r="AD97">
            <v>0.13700000000000001</v>
          </cell>
          <cell r="AE97">
            <v>0.69899999999999995</v>
          </cell>
          <cell r="AF97">
            <v>-1.478</v>
          </cell>
          <cell r="AG97">
            <v>-2.88</v>
          </cell>
          <cell r="AH97">
            <v>0.29399999999999998</v>
          </cell>
          <cell r="AI97">
            <v>-1.071</v>
          </cell>
          <cell r="AJ97">
            <v>-5.1349999999999998</v>
          </cell>
          <cell r="AK97">
            <v>-0.32</v>
          </cell>
          <cell r="AL97">
            <v>-0.86699999999999999</v>
          </cell>
          <cell r="AM97">
            <v>1.24</v>
          </cell>
          <cell r="AN97">
            <v>-0.93400000000000005</v>
          </cell>
          <cell r="AO97">
            <v>-0.88100000000000012</v>
          </cell>
          <cell r="AP97">
            <v>-0.92400000000000004</v>
          </cell>
          <cell r="AQ97">
            <v>0</v>
          </cell>
          <cell r="AR97">
            <v>0</v>
          </cell>
          <cell r="AS97">
            <v>0</v>
          </cell>
          <cell r="AT97">
            <v>-0.92400000000000004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-0.47300000000000003</v>
          </cell>
          <cell r="K98">
            <v>1.3320000000000001</v>
          </cell>
          <cell r="L98">
            <v>0.99700000000000011</v>
          </cell>
          <cell r="M98">
            <v>0.17299999999999999</v>
          </cell>
          <cell r="N98">
            <v>1.3620000000000001</v>
          </cell>
          <cell r="O98">
            <v>0.30599999999999999</v>
          </cell>
          <cell r="P98">
            <v>2.8380000000000001</v>
          </cell>
          <cell r="Q98">
            <v>-0.879</v>
          </cell>
          <cell r="R98">
            <v>124.15500000000002</v>
          </cell>
          <cell r="S98">
            <v>20.759999999999998</v>
          </cell>
          <cell r="T98">
            <v>-11.741</v>
          </cell>
          <cell r="U98">
            <v>132.29500000000002</v>
          </cell>
          <cell r="V98">
            <v>-0.7619999999999999</v>
          </cell>
          <cell r="W98">
            <v>-2.4240000000000004</v>
          </cell>
          <cell r="X98">
            <v>-3.3159999999999998</v>
          </cell>
          <cell r="Y98">
            <v>-3.0830000000000002</v>
          </cell>
          <cell r="Z98">
            <v>-9.5850000000000009</v>
          </cell>
          <cell r="AA98">
            <v>385.31700000000001</v>
          </cell>
          <cell r="AB98">
            <v>-6.6349999999999998</v>
          </cell>
          <cell r="AC98">
            <v>-6.3810000000000002</v>
          </cell>
          <cell r="AD98">
            <v>0.96200000000000019</v>
          </cell>
          <cell r="AE98">
            <v>373.26300000000003</v>
          </cell>
          <cell r="AF98">
            <v>-8.6029999999999998</v>
          </cell>
          <cell r="AG98">
            <v>-9.7439999999999998</v>
          </cell>
          <cell r="AH98">
            <v>-7.3240000000000007</v>
          </cell>
          <cell r="AI98">
            <v>3.1850000000000005</v>
          </cell>
          <cell r="AJ98">
            <v>-22.485999999999997</v>
          </cell>
          <cell r="AK98">
            <v>0.74399999999999999</v>
          </cell>
          <cell r="AL98">
            <v>1.1360000000000001</v>
          </cell>
          <cell r="AM98">
            <v>2.6719999999999997</v>
          </cell>
          <cell r="AN98">
            <v>8.0210000000000008</v>
          </cell>
          <cell r="AO98">
            <v>12.573</v>
          </cell>
          <cell r="AP98">
            <v>0.18800000000000006</v>
          </cell>
          <cell r="AQ98">
            <v>0.63300000000000001</v>
          </cell>
          <cell r="AR98">
            <v>0.17817999999999998</v>
          </cell>
          <cell r="AS98">
            <v>7.3140000000000001</v>
          </cell>
          <cell r="AT98">
            <v>8.3131800000000009</v>
          </cell>
          <cell r="AU98">
            <v>0.1963816758209653</v>
          </cell>
          <cell r="AV98">
            <v>0.21546000000000004</v>
          </cell>
          <cell r="AW98">
            <v>0.20792699999999997</v>
          </cell>
          <cell r="AX98">
            <v>8.1880000000000006</v>
          </cell>
          <cell r="AY98">
            <v>8.8077686758209666</v>
          </cell>
          <cell r="AZ98">
            <v>0.22790910153303512</v>
          </cell>
          <cell r="BA98">
            <v>0.25136999999999998</v>
          </cell>
          <cell r="BB98">
            <v>0.24160000000000001</v>
          </cell>
          <cell r="BC98">
            <v>9.6140000000000008</v>
          </cell>
          <cell r="BD98">
            <v>10.334879101533035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9.8859999999999992</v>
          </cell>
          <cell r="K99">
            <v>9.8260000000000005</v>
          </cell>
          <cell r="L99">
            <v>-12.689000000000004</v>
          </cell>
          <cell r="M99">
            <v>11.672000000000002</v>
          </cell>
          <cell r="N99">
            <v>3.7269999999999914</v>
          </cell>
          <cell r="O99">
            <v>19.503999999999994</v>
          </cell>
          <cell r="P99">
            <v>22.213999999999984</v>
          </cell>
          <cell r="Q99">
            <v>-28.454000000000008</v>
          </cell>
          <cell r="R99">
            <v>138.46199999999999</v>
          </cell>
          <cell r="S99">
            <v>32.216999999999999</v>
          </cell>
          <cell r="T99">
            <v>3.8679999999999977</v>
          </cell>
          <cell r="U99">
            <v>146.09299999999996</v>
          </cell>
          <cell r="V99">
            <v>-20.246000000000002</v>
          </cell>
          <cell r="W99">
            <v>-84.006999999999991</v>
          </cell>
          <cell r="X99">
            <v>-10.935000000000004</v>
          </cell>
          <cell r="Y99">
            <v>-10.763000000000007</v>
          </cell>
          <cell r="Z99">
            <v>-125.95099999999999</v>
          </cell>
          <cell r="AA99">
            <v>357.37799999999999</v>
          </cell>
          <cell r="AB99">
            <v>-219.51599999999999</v>
          </cell>
          <cell r="AC99">
            <v>-58.292999999999992</v>
          </cell>
          <cell r="AD99">
            <v>-11.234999999999989</v>
          </cell>
          <cell r="AE99">
            <v>68.334000000000017</v>
          </cell>
          <cell r="AF99">
            <v>-26.590999999999994</v>
          </cell>
          <cell r="AG99">
            <v>3.7139999999999835</v>
          </cell>
          <cell r="AH99">
            <v>31.717999999999993</v>
          </cell>
          <cell r="AI99">
            <v>55.41999999999998</v>
          </cell>
          <cell r="AJ99">
            <v>64.260999999999967</v>
          </cell>
          <cell r="AK99">
            <v>-19.631000000000022</v>
          </cell>
          <cell r="AL99">
            <v>24.190999999999992</v>
          </cell>
          <cell r="AM99">
            <v>-12.317000000000021</v>
          </cell>
          <cell r="AN99">
            <v>18.977000000000015</v>
          </cell>
          <cell r="AO99">
            <v>11.219999999999963</v>
          </cell>
          <cell r="AP99">
            <v>-92.519000000000005</v>
          </cell>
          <cell r="AQ99">
            <v>29.07446767296187</v>
          </cell>
          <cell r="AR99">
            <v>28.318270502525923</v>
          </cell>
          <cell r="AS99">
            <v>46.390529101877604</v>
          </cell>
          <cell r="AT99">
            <v>11.264267277365391</v>
          </cell>
          <cell r="AU99">
            <v>6.5539192242771875</v>
          </cell>
          <cell r="AV99">
            <v>29.84416067646967</v>
          </cell>
          <cell r="AW99">
            <v>35.274188514957075</v>
          </cell>
          <cell r="AX99">
            <v>49.442534303019173</v>
          </cell>
          <cell r="AY99">
            <v>121.11480271872311</v>
          </cell>
          <cell r="AZ99">
            <v>11.234421373933303</v>
          </cell>
          <cell r="BA99">
            <v>36.475475096571543</v>
          </cell>
          <cell r="BB99">
            <v>42.626557090048017</v>
          </cell>
          <cell r="BC99">
            <v>67.93346745411958</v>
          </cell>
          <cell r="BD99">
            <v>158.26992101467243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Z117">
            <v>1.149</v>
          </cell>
          <cell r="AE117">
            <v>1.1830000000000001</v>
          </cell>
          <cell r="AJ117">
            <v>1.341</v>
          </cell>
        </row>
        <row r="118">
          <cell r="A118" t="str">
            <v>Geographical Breakdown</v>
          </cell>
          <cell r="AJ118">
            <v>1</v>
          </cell>
          <cell r="AO118">
            <v>1</v>
          </cell>
        </row>
        <row r="119">
          <cell r="B119" t="str">
            <v>Sales - % Canada</v>
          </cell>
          <cell r="C119" t="str">
            <v>SALES_CANADA</v>
          </cell>
          <cell r="AE119">
            <v>0.11163582167961948</v>
          </cell>
          <cell r="AJ119">
            <v>9.9420030115336996E-2</v>
          </cell>
          <cell r="AO119">
            <v>0.10535380236826357</v>
          </cell>
          <cell r="AT119">
            <v>0.10535380236826357</v>
          </cell>
        </row>
        <row r="120">
          <cell r="B120" t="str">
            <v>Sales - % United States</v>
          </cell>
          <cell r="C120" t="str">
            <v>SALES_US</v>
          </cell>
          <cell r="AE120">
            <v>0.58185104183916447</v>
          </cell>
          <cell r="AJ120">
            <v>0.54686929260492412</v>
          </cell>
          <cell r="AO120">
            <v>0.54408570230370878</v>
          </cell>
          <cell r="AT120">
            <v>0.54408570230370878</v>
          </cell>
        </row>
        <row r="121">
          <cell r="B121" t="str">
            <v>Sales - % Other North Americas</v>
          </cell>
          <cell r="C121" t="str">
            <v>SALES_OTH_NO_AMER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  <cell r="AE123">
            <v>2.3143733261764589E-2</v>
          </cell>
          <cell r="AJ123">
            <v>1.8820771698941231E-2</v>
          </cell>
          <cell r="AO123">
            <v>4.267680694363947E-2</v>
          </cell>
          <cell r="AT123">
            <v>4.267680694363947E-2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Latin Americas</v>
          </cell>
          <cell r="C128" t="str">
            <v>SALES_OTH_LATAM</v>
          </cell>
        </row>
        <row r="129">
          <cell r="B129" t="str">
            <v>Sales - % Austria</v>
          </cell>
          <cell r="C129" t="str">
            <v>SALES_AUSTRIA</v>
          </cell>
        </row>
        <row r="130">
          <cell r="B130" t="str">
            <v>Sales - % Belgium</v>
          </cell>
          <cell r="C130" t="str">
            <v>SALES_BEL</v>
          </cell>
        </row>
        <row r="131">
          <cell r="B131" t="str">
            <v>Sales - % France</v>
          </cell>
          <cell r="C131" t="str">
            <v>SALES_FRA</v>
          </cell>
          <cell r="AE131">
            <v>5.0177589465689836E-2</v>
          </cell>
          <cell r="AJ131">
            <v>6.2344791702252336E-2</v>
          </cell>
          <cell r="AO131">
            <v>4.9374949934738455E-2</v>
          </cell>
          <cell r="AT131">
            <v>4.9374949934738455E-2</v>
          </cell>
        </row>
        <row r="132">
          <cell r="B132" t="str">
            <v>Sales - % Germany</v>
          </cell>
          <cell r="C132" t="str">
            <v>SALES_GER</v>
          </cell>
        </row>
        <row r="133">
          <cell r="B133" t="str">
            <v>Sales - % Greece</v>
          </cell>
          <cell r="C133" t="str">
            <v>SALES_GRE</v>
          </cell>
        </row>
        <row r="134">
          <cell r="B134" t="str">
            <v>Sales - % Ireland</v>
          </cell>
          <cell r="C134" t="str">
            <v>SALES_IRE</v>
          </cell>
        </row>
        <row r="135">
          <cell r="B135" t="str">
            <v>Sales - % Italy</v>
          </cell>
          <cell r="C135" t="str">
            <v>SALES_ITA</v>
          </cell>
        </row>
        <row r="136">
          <cell r="B136" t="str">
            <v>Sales - % Netherlands</v>
          </cell>
          <cell r="C136" t="str">
            <v>SALES_NETH</v>
          </cell>
        </row>
        <row r="137">
          <cell r="B137" t="str">
            <v>Sales - % Norway</v>
          </cell>
          <cell r="C137" t="str">
            <v>SALES_NOR</v>
          </cell>
        </row>
        <row r="138">
          <cell r="B138" t="str">
            <v>Sales - % Portugal</v>
          </cell>
          <cell r="C138" t="str">
            <v>SALES_POR</v>
          </cell>
        </row>
        <row r="139">
          <cell r="B139" t="str">
            <v>Sales - % Spain</v>
          </cell>
          <cell r="C139" t="str">
            <v>SALES_SPA</v>
          </cell>
        </row>
        <row r="140">
          <cell r="B140" t="str">
            <v>Sales - % Sweden</v>
          </cell>
          <cell r="C140" t="str">
            <v>SALES_SWE</v>
          </cell>
        </row>
        <row r="141">
          <cell r="B141" t="str">
            <v>Sales - % Switzerland</v>
          </cell>
          <cell r="C141" t="str">
            <v>SALES_SWIT</v>
          </cell>
        </row>
        <row r="142">
          <cell r="B142" t="str">
            <v>Sales - % UK</v>
          </cell>
          <cell r="C142" t="str">
            <v>SALES_UK</v>
          </cell>
          <cell r="AE142">
            <v>0.10818110699337039</v>
          </cell>
          <cell r="AJ142">
            <v>0.11665882686834657</v>
          </cell>
          <cell r="AO142">
            <v>8.0177454847024113E-2</v>
          </cell>
          <cell r="AT142">
            <v>8.0177454847024113E-2</v>
          </cell>
        </row>
        <row r="143">
          <cell r="B143" t="str">
            <v>Sales - % Other Western Europe</v>
          </cell>
          <cell r="C143" t="str">
            <v>SALES_OTH_WEST_EURO</v>
          </cell>
        </row>
        <row r="144">
          <cell r="B144" t="str">
            <v>Sales - % Poland</v>
          </cell>
          <cell r="C144" t="str">
            <v>SALES_POLAND</v>
          </cell>
          <cell r="AE144">
            <v>5.0177589465689836E-2</v>
          </cell>
          <cell r="AJ144">
            <v>6.2344791702252336E-2</v>
          </cell>
          <cell r="AO144">
            <v>4.9374949934738455E-2</v>
          </cell>
          <cell r="AT144">
            <v>4.9374949934738455E-2</v>
          </cell>
        </row>
        <row r="145">
          <cell r="B145" t="str">
            <v>Sales - % Russia</v>
          </cell>
          <cell r="C145" t="str">
            <v>SALES_RUSSIA</v>
          </cell>
        </row>
        <row r="146">
          <cell r="B146" t="str">
            <v>Sales - % Turkey</v>
          </cell>
          <cell r="C146" t="str">
            <v>SALES_TURKEY</v>
          </cell>
        </row>
        <row r="147">
          <cell r="B147" t="str">
            <v>Sales - % Other CEE</v>
          </cell>
          <cell r="C147" t="str">
            <v>SALES_OTH_CEE</v>
          </cell>
        </row>
        <row r="148">
          <cell r="B148" t="str">
            <v>Sales - % Saudi Arabia</v>
          </cell>
          <cell r="C148" t="str">
            <v>SALES_SAUDI_ARABIA</v>
          </cell>
        </row>
        <row r="149">
          <cell r="B149" t="str">
            <v>Sales - % United Arab Emirates</v>
          </cell>
          <cell r="C149" t="str">
            <v>SALES_UAE</v>
          </cell>
        </row>
        <row r="150">
          <cell r="B150" t="str">
            <v>Sales - % Other Middle East</v>
          </cell>
          <cell r="C150" t="str">
            <v>SALES_OTH_ME</v>
          </cell>
        </row>
        <row r="151">
          <cell r="B151" t="str">
            <v>Sales - % Nigeria</v>
          </cell>
          <cell r="C151" t="str">
            <v>SALES_NIGERIA</v>
          </cell>
        </row>
        <row r="152">
          <cell r="B152" t="str">
            <v>Sales - % South Africa</v>
          </cell>
          <cell r="C152" t="str">
            <v>SALES_SO_AFRICA</v>
          </cell>
        </row>
        <row r="153">
          <cell r="B153" t="str">
            <v>Sales - % Other Africa</v>
          </cell>
          <cell r="C153" t="str">
            <v>SALES_OTH_AFRICA</v>
          </cell>
        </row>
        <row r="154">
          <cell r="B154" t="str">
            <v>Sales - % Hong Kong</v>
          </cell>
          <cell r="C154" t="str">
            <v>SALES_HONG_KONG</v>
          </cell>
        </row>
        <row r="155">
          <cell r="B155" t="str">
            <v>Sales - % Japan</v>
          </cell>
          <cell r="C155" t="str">
            <v>SALES_JAPAN</v>
          </cell>
          <cell r="AE155">
            <v>3.7416558647350724E-2</v>
          </cell>
          <cell r="AJ155">
            <v>4.677074765397319E-2</v>
          </cell>
          <cell r="AO155">
            <v>6.4478166833943543E-2</v>
          </cell>
          <cell r="AT155">
            <v>6.4478166833943543E-2</v>
          </cell>
        </row>
        <row r="156">
          <cell r="B156" t="str">
            <v>Sales - % Singapore</v>
          </cell>
          <cell r="C156" t="str">
            <v>SALES_SINGAPORE</v>
          </cell>
        </row>
        <row r="157">
          <cell r="B157" t="str">
            <v>Sales - % South Korea</v>
          </cell>
          <cell r="C157" t="str">
            <v>SALES_SK</v>
          </cell>
        </row>
        <row r="158">
          <cell r="B158" t="str">
            <v>Sales - % Taiwan</v>
          </cell>
          <cell r="C158" t="str">
            <v>SALES_TAIWAN</v>
          </cell>
        </row>
        <row r="159">
          <cell r="B159" t="str">
            <v>Sales - % Other Developed Asia</v>
          </cell>
          <cell r="C159" t="str">
            <v>SALES_OTH_DEV_ASIA</v>
          </cell>
        </row>
        <row r="160">
          <cell r="B160" t="str">
            <v>Sales - % China</v>
          </cell>
          <cell r="C160" t="str">
            <v>SALES_CHINA</v>
          </cell>
        </row>
        <row r="161">
          <cell r="B161" t="str">
            <v>Sales - % India</v>
          </cell>
          <cell r="C161" t="str">
            <v>SALES_INDIA</v>
          </cell>
        </row>
        <row r="162">
          <cell r="B162" t="str">
            <v>Sales - % Indonesia</v>
          </cell>
          <cell r="C162" t="str">
            <v>SALES_INDONESIA</v>
          </cell>
        </row>
        <row r="163">
          <cell r="B163" t="str">
            <v>Sales - % Thailand</v>
          </cell>
          <cell r="C163" t="str">
            <v>SALES_THAILAND</v>
          </cell>
        </row>
        <row r="164">
          <cell r="B164" t="str">
            <v>Sales - % Other Emerging Asia</v>
          </cell>
          <cell r="C164" t="str">
            <v>SALES_OTH_EMERG_ASIA</v>
          </cell>
        </row>
        <row r="165">
          <cell r="B165" t="str">
            <v>Sales - % Australia</v>
          </cell>
          <cell r="C165" t="str">
            <v>SALES_AUSTRA</v>
          </cell>
          <cell r="AE165">
            <v>3.7416558647350724E-2</v>
          </cell>
          <cell r="AJ165">
            <v>4.677074765397319E-2</v>
          </cell>
          <cell r="AO165">
            <v>6.4478166833943543E-2</v>
          </cell>
          <cell r="AT165">
            <v>6.4478166833943543E-2</v>
          </cell>
        </row>
        <row r="166">
          <cell r="B166" t="str">
            <v>Sales - % New Zealand</v>
          </cell>
          <cell r="C166" t="str">
            <v>SALES_NZ</v>
          </cell>
        </row>
        <row r="167">
          <cell r="B167" t="str">
            <v>Sales - % Others</v>
          </cell>
          <cell r="C167" t="str">
            <v>SALES_OTHER</v>
          </cell>
          <cell r="AE167">
            <v>0</v>
          </cell>
        </row>
        <row r="168">
          <cell r="B168" t="str">
            <v>Sales -% Consumer (C)</v>
          </cell>
          <cell r="C168" t="str">
            <v>SALES_CONS</v>
          </cell>
          <cell r="AE168">
            <v>0</v>
          </cell>
          <cell r="AJ168">
            <v>0</v>
          </cell>
          <cell r="AO168">
            <v>0</v>
          </cell>
          <cell r="AT168">
            <v>0</v>
          </cell>
        </row>
        <row r="169">
          <cell r="B169" t="str">
            <v>Sales -% Industry (I)</v>
          </cell>
          <cell r="C169" t="str">
            <v>SALES_IND</v>
          </cell>
          <cell r="AE169">
            <v>1</v>
          </cell>
          <cell r="AJ169">
            <v>1</v>
          </cell>
          <cell r="AO169">
            <v>1</v>
          </cell>
          <cell r="AT169">
            <v>1</v>
          </cell>
        </row>
        <row r="170">
          <cell r="B170" t="str">
            <v>Sales -% Government (G)</v>
          </cell>
          <cell r="C170" t="str">
            <v>SALES_GOV</v>
          </cell>
          <cell r="AE170">
            <v>0</v>
          </cell>
          <cell r="AJ170">
            <v>0</v>
          </cell>
          <cell r="AO170">
            <v>0</v>
          </cell>
          <cell r="AT170">
            <v>0</v>
          </cell>
        </row>
        <row r="171">
          <cell r="B171" t="str">
            <v>Sales - % Industry Sub-Segment: Financial Services</v>
          </cell>
          <cell r="C171" t="str">
            <v>SALES_FINAN</v>
          </cell>
          <cell r="AE171">
            <v>1</v>
          </cell>
          <cell r="AJ171">
            <v>1</v>
          </cell>
          <cell r="AO171">
            <v>1</v>
          </cell>
          <cell r="AT171">
            <v>1</v>
          </cell>
        </row>
        <row r="172">
          <cell r="B172" t="str">
            <v>Sales - % Industry Sub-Segment: Oil &amp; Gas</v>
          </cell>
          <cell r="C172" t="str">
            <v>SALES_OIL_GAS</v>
          </cell>
          <cell r="AE172">
            <v>0</v>
          </cell>
          <cell r="AJ172">
            <v>0</v>
          </cell>
          <cell r="AO172">
            <v>0</v>
          </cell>
          <cell r="AT172">
            <v>0</v>
          </cell>
        </row>
        <row r="173">
          <cell r="B173" t="str">
            <v>Sales (%) SMB</v>
          </cell>
          <cell r="C173" t="str">
            <v>SALES_SMB</v>
          </cell>
          <cell r="AE173">
            <v>0</v>
          </cell>
          <cell r="AJ173">
            <v>0</v>
          </cell>
          <cell r="AO173">
            <v>0</v>
          </cell>
          <cell r="AT173">
            <v>0</v>
          </cell>
        </row>
        <row r="174">
          <cell r="B174" t="str">
            <v>% of total cash balance held overseas (outside the US)</v>
          </cell>
          <cell r="C174" t="str">
            <v>CASH_PCT_OS_US</v>
          </cell>
          <cell r="AE174">
            <v>0.1</v>
          </cell>
          <cell r="AJ174">
            <v>0.12525781448658424</v>
          </cell>
          <cell r="AO174">
            <v>0.11852474707266238</v>
          </cell>
          <cell r="AT174">
            <v>0.11852474707266238</v>
          </cell>
        </row>
        <row r="175">
          <cell r="B175" t="str">
            <v>Sales - % from Captive Financing Business</v>
          </cell>
          <cell r="C175" t="str">
            <v>REV_FIN_SEGMENT</v>
          </cell>
          <cell r="AE175">
            <v>0</v>
          </cell>
          <cell r="AJ175">
            <v>0</v>
          </cell>
          <cell r="AO175">
            <v>0</v>
          </cell>
          <cell r="AT175">
            <v>0</v>
          </cell>
        </row>
        <row r="176">
          <cell r="B176" t="str">
            <v>Operating Earnings - % from Captive Financing Business</v>
          </cell>
          <cell r="C176" t="str">
            <v>EBIT_FIN_SEGMENT</v>
          </cell>
          <cell r="AE176">
            <v>0</v>
          </cell>
          <cell r="AJ176">
            <v>0</v>
          </cell>
          <cell r="AO176">
            <v>0</v>
          </cell>
          <cell r="AT176">
            <v>0</v>
          </cell>
        </row>
        <row r="177">
          <cell r="A177" t="str">
            <v>Commodities Exposure - Expense</v>
          </cell>
        </row>
        <row r="178">
          <cell r="B178" t="str">
            <v>Expense - % Oil/Petrol/Fuel</v>
          </cell>
          <cell r="C178" t="str">
            <v>EXP_OIL_PETRO_FUEL</v>
          </cell>
          <cell r="AE178">
            <v>0</v>
          </cell>
          <cell r="AJ178">
            <v>0</v>
          </cell>
          <cell r="AO178">
            <v>0</v>
          </cell>
          <cell r="AT178">
            <v>0</v>
          </cell>
        </row>
        <row r="179">
          <cell r="B179" t="str">
            <v>Expense - % Oil derivatives/NGLs/plastics</v>
          </cell>
          <cell r="C179" t="str">
            <v>EXP_OIL_DERIV_NGLS_PLASTICS</v>
          </cell>
          <cell r="AE179">
            <v>0</v>
          </cell>
          <cell r="AJ179">
            <v>0</v>
          </cell>
          <cell r="AO179">
            <v>0</v>
          </cell>
          <cell r="AT179">
            <v>0</v>
          </cell>
        </row>
        <row r="180">
          <cell r="A180" t="str">
            <v>FX Exposure - Sales</v>
          </cell>
        </row>
        <row r="181">
          <cell r="B181" t="str">
            <v>Sales - % FX: British Pounds/Pence</v>
          </cell>
          <cell r="C181" t="str">
            <v>SALES_FX_GPB</v>
          </cell>
          <cell r="AE181">
            <v>0.10818110699337039</v>
          </cell>
          <cell r="AJ181">
            <v>0.11665882686834657</v>
          </cell>
          <cell r="AO181">
            <v>8.0177454847024113E-2</v>
          </cell>
          <cell r="AT181">
            <v>8.0177454847024113E-2</v>
          </cell>
        </row>
        <row r="182">
          <cell r="B182" t="str">
            <v>Sales - % FX: Euro</v>
          </cell>
          <cell r="C182" t="str">
            <v>SALES_FX_EUR</v>
          </cell>
          <cell r="AE182">
            <v>5.0177589465689836E-2</v>
          </cell>
          <cell r="AJ182">
            <v>6.2344791702252336E-2</v>
          </cell>
          <cell r="AO182">
            <v>4.9374949934738455E-2</v>
          </cell>
          <cell r="AT182">
            <v>4.9374949934738455E-2</v>
          </cell>
        </row>
        <row r="183">
          <cell r="B183" t="str">
            <v>Sales - % FX: New Russian Ruble</v>
          </cell>
          <cell r="C183" t="str">
            <v>SALES_FX_RUB</v>
          </cell>
        </row>
        <row r="184">
          <cell r="B184" t="str">
            <v>Sales - % FX: U.S. Dollar</v>
          </cell>
          <cell r="C184" t="str">
            <v>SALES_FX_USD</v>
          </cell>
          <cell r="AE184">
            <v>0.58185104183916447</v>
          </cell>
          <cell r="AJ184">
            <v>0.54686929260492412</v>
          </cell>
          <cell r="AO184">
            <v>0.54408570230370878</v>
          </cell>
          <cell r="AT184">
            <v>0.54408570230370878</v>
          </cell>
        </row>
        <row r="185">
          <cell r="B185" t="str">
            <v>Sales - % FX: Brazilian Real</v>
          </cell>
          <cell r="C185" t="str">
            <v>SALES_FX_BRL</v>
          </cell>
          <cell r="AE185">
            <v>2.3143733261764589E-2</v>
          </cell>
          <cell r="AJ185">
            <v>1.8820771698941231E-2</v>
          </cell>
          <cell r="AO185">
            <v>4.267680694363947E-2</v>
          </cell>
          <cell r="AT185">
            <v>4.267680694363947E-2</v>
          </cell>
        </row>
        <row r="186">
          <cell r="B186" t="str">
            <v>Sales - % FX: Japanese Yen</v>
          </cell>
          <cell r="C186" t="str">
            <v>SALES_FX_YEN</v>
          </cell>
          <cell r="AE186">
            <v>3.7416558647350724E-2</v>
          </cell>
          <cell r="AJ186">
            <v>4.677074765397319E-2</v>
          </cell>
          <cell r="AO186">
            <v>6.4478166833943543E-2</v>
          </cell>
          <cell r="AT186">
            <v>6.4478166833943543E-2</v>
          </cell>
        </row>
        <row r="187">
          <cell r="B187" t="str">
            <v>Sales - % FX: Chinese Renminbi</v>
          </cell>
          <cell r="C187" t="str">
            <v>SALES_FX_CNY</v>
          </cell>
        </row>
        <row r="188">
          <cell r="B188" t="str">
            <v>Sales - % FX: Indian Rupee</v>
          </cell>
          <cell r="C188" t="str">
            <v>SALES_FX_INR</v>
          </cell>
        </row>
        <row r="189">
          <cell r="B189" t="str">
            <v>Sales - % FX: Canadian Dollar</v>
          </cell>
          <cell r="C189" t="str">
            <v>SALES_FX_CAD</v>
          </cell>
          <cell r="AE189">
            <v>0.11163582167961948</v>
          </cell>
          <cell r="AJ189">
            <v>9.9420030115336996E-2</v>
          </cell>
          <cell r="AO189">
            <v>0.10535380236826357</v>
          </cell>
          <cell r="AT189">
            <v>0.10535380236826357</v>
          </cell>
        </row>
        <row r="190">
          <cell r="B190" t="str">
            <v>Sales - % FX: Mexican Peso</v>
          </cell>
          <cell r="C190" t="str">
            <v>SALES_FX_MXN</v>
          </cell>
        </row>
        <row r="191">
          <cell r="B191" t="str">
            <v>Sales - % FX: Colombian Peso</v>
          </cell>
          <cell r="C191" t="str">
            <v>SALES_FX_COP</v>
          </cell>
        </row>
        <row r="192">
          <cell r="B192" t="str">
            <v>Sales - % FX: Argentine Peso</v>
          </cell>
          <cell r="C192" t="str">
            <v>SALES_FX_ARS</v>
          </cell>
        </row>
        <row r="193">
          <cell r="B193" t="str">
            <v>Sales - % FX: Chilean Peso</v>
          </cell>
          <cell r="C193" t="str">
            <v>SALES_FX_CLP</v>
          </cell>
        </row>
        <row r="194">
          <cell r="B194" t="str">
            <v>Sales - % FX: Venezuelan bolivar</v>
          </cell>
          <cell r="C194" t="str">
            <v>SALES_FX_VEF</v>
          </cell>
        </row>
        <row r="195">
          <cell r="B195" t="str">
            <v>Sales - % FX: Other Currency</v>
          </cell>
          <cell r="C195" t="str">
            <v>SALES_FX_OTH</v>
          </cell>
          <cell r="AE195">
            <v>8.759414811304056E-2</v>
          </cell>
          <cell r="AJ195">
            <v>0.10911553935622564</v>
          </cell>
          <cell r="AO195">
            <v>0.11385311676868204</v>
          </cell>
          <cell r="AT195">
            <v>0.11385311676868204</v>
          </cell>
        </row>
        <row r="196">
          <cell r="A196" t="str">
            <v>Items to be removed</v>
          </cell>
        </row>
        <row r="197">
          <cell r="B197" t="str">
            <v>Sales - Total % Americas</v>
          </cell>
          <cell r="C197" t="str">
            <v>SALES_TOT_AM</v>
          </cell>
        </row>
        <row r="198">
          <cell r="B198" t="str">
            <v>Sales - % Other Americas</v>
          </cell>
          <cell r="C198" t="str">
            <v>SALES_OTH_AM</v>
          </cell>
        </row>
        <row r="199">
          <cell r="B199" t="str">
            <v>Sales - Total % EMEA</v>
          </cell>
          <cell r="C199" t="str">
            <v>SALES_TOT_EMEA</v>
          </cell>
        </row>
        <row r="200">
          <cell r="B200" t="str">
            <v>Sales - % Western Europe-Ex UK</v>
          </cell>
          <cell r="C200" t="str">
            <v>SALES_EU_EX_UK</v>
          </cell>
        </row>
        <row r="201">
          <cell r="B201" t="str">
            <v>Sales - % Central &amp; Eastern Europe</v>
          </cell>
          <cell r="C201" t="str">
            <v>SALES_CEE</v>
          </cell>
        </row>
        <row r="202">
          <cell r="B202" t="str">
            <v>Sales - % Middle East</v>
          </cell>
          <cell r="C202" t="str">
            <v>SALES_ME</v>
          </cell>
        </row>
        <row r="203">
          <cell r="B203" t="str">
            <v>Sales - % Total Africa</v>
          </cell>
          <cell r="C203" t="str">
            <v>SALES_TOT_AFRICA</v>
          </cell>
        </row>
        <row r="204">
          <cell r="B204" t="str">
            <v>Sales - % Other EMEA</v>
          </cell>
          <cell r="C204" t="str">
            <v>SALES_OTH_EMEA</v>
          </cell>
        </row>
        <row r="205">
          <cell r="B205" t="str">
            <v>Sales - Total % Asia (incl Australia &amp; New Zealand)</v>
          </cell>
          <cell r="C205" t="str">
            <v>SALES_TOT_ASIA</v>
          </cell>
        </row>
        <row r="206">
          <cell r="B206" t="str">
            <v>Sales - % Other Asia</v>
          </cell>
          <cell r="C206" t="str">
            <v>SALES_OTH_AEJ</v>
          </cell>
        </row>
        <row r="207">
          <cell r="A207" t="str">
            <v>Security: Guidewire Software Inc.</v>
          </cell>
        </row>
        <row r="208">
          <cell r="A208" t="str">
            <v>Reference Data</v>
          </cell>
        </row>
        <row r="209">
          <cell r="B209" t="str">
            <v>Ticker</v>
          </cell>
          <cell r="C209" t="str">
            <v>Ticker</v>
          </cell>
          <cell r="E209" t="str">
            <v>GWRE</v>
          </cell>
        </row>
        <row r="210">
          <cell r="B210" t="str">
            <v>Security Name</v>
          </cell>
          <cell r="C210" t="str">
            <v>Security Name</v>
          </cell>
          <cell r="E210" t="str">
            <v>Guidewire Software Inc.</v>
          </cell>
        </row>
        <row r="211">
          <cell r="B211" t="str">
            <v>Interim Type</v>
          </cell>
          <cell r="C211" t="str">
            <v>Interim Type</v>
          </cell>
          <cell r="E211" t="str">
            <v>Q</v>
          </cell>
        </row>
        <row r="212">
          <cell r="B212" t="str">
            <v>Publishing Currency</v>
          </cell>
          <cell r="C212" t="str">
            <v>PUB_CURRENCY_ISO</v>
          </cell>
          <cell r="E212" t="str">
            <v>USD</v>
          </cell>
        </row>
        <row r="213">
          <cell r="B213" t="str">
            <v>Pricing Currency</v>
          </cell>
          <cell r="C213" t="str">
            <v>PRICE_CURRENCY_ISO</v>
          </cell>
          <cell r="E213" t="str">
            <v>USD</v>
          </cell>
        </row>
        <row r="214">
          <cell r="B214" t="str">
            <v>Reporting Currency</v>
          </cell>
          <cell r="C214" t="str">
            <v>CURRENCY_ISO</v>
          </cell>
          <cell r="E214" t="str">
            <v>USD</v>
          </cell>
        </row>
        <row r="215">
          <cell r="A215" t="str">
            <v>General Information</v>
          </cell>
        </row>
        <row r="216">
          <cell r="B216" t="str">
            <v>Americas Investment List</v>
          </cell>
          <cell r="C216" t="str">
            <v>AMER_LIST</v>
          </cell>
        </row>
        <row r="217">
          <cell r="B217" t="str">
            <v>Americas Conviction List</v>
          </cell>
          <cell r="C217" t="str">
            <v>AMER_CONVICTION</v>
          </cell>
        </row>
        <row r="218">
          <cell r="B218" t="str">
            <v>Legal rating</v>
          </cell>
          <cell r="C218" t="str">
            <v>LEGAL_RATING</v>
          </cell>
        </row>
        <row r="219">
          <cell r="B219" t="str">
            <v>Target price</v>
          </cell>
          <cell r="C219" t="str">
            <v>TARGET_PRICE</v>
          </cell>
          <cell r="D219" t="str">
            <v>USD</v>
          </cell>
          <cell r="E219">
            <v>59</v>
          </cell>
        </row>
        <row r="220">
          <cell r="B220" t="str">
            <v>Target price period</v>
          </cell>
          <cell r="C220" t="str">
            <v>TP_PERIOD</v>
          </cell>
          <cell r="E220" t="str">
            <v>12 months</v>
          </cell>
        </row>
        <row r="221">
          <cell r="B221" t="str">
            <v>Current shares outstanding (mn)</v>
          </cell>
          <cell r="C221" t="str">
            <v>NUM_SH</v>
          </cell>
          <cell r="E221">
            <v>77.690137358579193</v>
          </cell>
        </row>
        <row r="222">
          <cell r="B222" t="str">
            <v>Free float</v>
          </cell>
          <cell r="C222" t="str">
            <v>FREE_FLOAT</v>
          </cell>
        </row>
        <row r="223">
          <cell r="A223" t="str">
            <v>Publishing Items</v>
          </cell>
        </row>
        <row r="224">
          <cell r="B224" t="str">
            <v>Book value per share, BVPS (Pub)</v>
          </cell>
          <cell r="C224" t="str">
            <v>BVPS_PUB</v>
          </cell>
          <cell r="D224" t="str">
            <v>USD</v>
          </cell>
          <cell r="K224">
            <v>-1.5781340474402974</v>
          </cell>
          <cell r="P224">
            <v>0.42094932514068362</v>
          </cell>
          <cell r="R224">
            <v>3.2560407652514041</v>
          </cell>
          <cell r="S224">
            <v>3.1109096131333076</v>
          </cell>
          <cell r="T224">
            <v>3.0072615684437918</v>
          </cell>
          <cell r="U224">
            <v>3.4167243234175606</v>
          </cell>
          <cell r="V224">
            <v>3.1644707950132442</v>
          </cell>
          <cell r="W224">
            <v>3.3551756180070424</v>
          </cell>
          <cell r="X224">
            <v>3.3662852409040762</v>
          </cell>
          <cell r="Y224">
            <v>3.5790266251817613</v>
          </cell>
          <cell r="Z224">
            <v>3.6029706089222051</v>
          </cell>
          <cell r="AA224">
            <v>10.526220127270626</v>
          </cell>
          <cell r="AB224">
            <v>8.8695523279949828</v>
          </cell>
          <cell r="AC224">
            <v>8.9223407955227305</v>
          </cell>
          <cell r="AD224">
            <v>9.1537987049157099</v>
          </cell>
          <cell r="AE224">
            <v>9.4134877450519792</v>
          </cell>
          <cell r="AF224">
            <v>9.094975806911636</v>
          </cell>
          <cell r="AG224">
            <v>9.1465405355362339</v>
          </cell>
          <cell r="AH224">
            <v>9.1498190573049527</v>
          </cell>
          <cell r="AI224">
            <v>9.5059120383647322</v>
          </cell>
          <cell r="AJ224">
            <v>9.5332006544253769</v>
          </cell>
          <cell r="AK224">
            <v>9.6512501502666872</v>
          </cell>
          <cell r="AL224">
            <v>9.5857250008664607</v>
          </cell>
          <cell r="AM224">
            <v>10.06767021411051</v>
          </cell>
          <cell r="AN224">
            <v>10.56473942025444</v>
          </cell>
          <cell r="AO224">
            <v>10.661023253901821</v>
          </cell>
          <cell r="AP224">
            <v>10.64847386296608</v>
          </cell>
          <cell r="AQ224">
            <v>10.80523318551346</v>
          </cell>
          <cell r="AR224">
            <v>10.946534366842819</v>
          </cell>
          <cell r="AS224">
            <v>11.278490646504185</v>
          </cell>
          <cell r="AT224">
            <v>11.401010927393296</v>
          </cell>
          <cell r="AU224">
            <v>11.398650061236379</v>
          </cell>
          <cell r="AV224">
            <v>11.578816469165242</v>
          </cell>
          <cell r="AW224">
            <v>11.782536706444843</v>
          </cell>
          <cell r="AX224">
            <v>12.20465340500663</v>
          </cell>
          <cell r="AY224">
            <v>12.341782213891378</v>
          </cell>
          <cell r="AZ224">
            <v>12.372704172238139</v>
          </cell>
          <cell r="BA224">
            <v>12.605721588420257</v>
          </cell>
          <cell r="BB224">
            <v>12.869420261255751</v>
          </cell>
          <cell r="BC224">
            <v>13.383651780464662</v>
          </cell>
          <cell r="BD224">
            <v>13.534027556513369</v>
          </cell>
        </row>
        <row r="225">
          <cell r="B225" t="str">
            <v>DPS, dividend per share (Pub)</v>
          </cell>
          <cell r="C225" t="str">
            <v>DPS_PUB</v>
          </cell>
          <cell r="D225" t="str">
            <v>USD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</row>
        <row r="226">
          <cell r="B226" t="str">
            <v>Special dividend per share</v>
          </cell>
          <cell r="C226" t="str">
            <v>DPS_SPECIAL_PUB</v>
          </cell>
          <cell r="D226" t="str">
            <v>USD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</row>
        <row r="227">
          <cell r="B227" t="str">
            <v>EBITDA (Pub)</v>
          </cell>
          <cell r="C227" t="str">
            <v>EBITDA_PUB</v>
          </cell>
          <cell r="D227" t="str">
            <v>USD</v>
          </cell>
          <cell r="F227">
            <v>-6.3770000000000069</v>
          </cell>
          <cell r="G227">
            <v>-5.2689999999999984</v>
          </cell>
          <cell r="H227">
            <v>8.5970000000000049</v>
          </cell>
          <cell r="I227">
            <v>5.6229999999999976</v>
          </cell>
          <cell r="J227">
            <v>12.416999999999998</v>
          </cell>
          <cell r="K227">
            <v>22.744000000000039</v>
          </cell>
          <cell r="L227">
            <v>3.05</v>
          </cell>
          <cell r="M227">
            <v>7.283000000000003</v>
          </cell>
          <cell r="N227">
            <v>6.9019999999999939</v>
          </cell>
          <cell r="O227">
            <v>8.5419999999999945</v>
          </cell>
          <cell r="P227">
            <v>25.776999999999958</v>
          </cell>
          <cell r="Q227">
            <v>12.122999999999999</v>
          </cell>
          <cell r="R227">
            <v>12.333999999999991</v>
          </cell>
          <cell r="S227">
            <v>9.9</v>
          </cell>
          <cell r="T227">
            <v>10.418000000000003</v>
          </cell>
          <cell r="U227">
            <v>44.774999999999984</v>
          </cell>
          <cell r="V227">
            <v>10.822000000000001</v>
          </cell>
          <cell r="W227">
            <v>16.400000000000002</v>
          </cell>
          <cell r="X227">
            <v>5.046999999999997</v>
          </cell>
          <cell r="Y227">
            <v>28.115999999999996</v>
          </cell>
          <cell r="Z227">
            <v>60.384999999999977</v>
          </cell>
          <cell r="AA227">
            <v>-1.4900000000000102</v>
          </cell>
          <cell r="AB227">
            <v>18.597000000000005</v>
          </cell>
          <cell r="AC227">
            <v>12.643999999999995</v>
          </cell>
          <cell r="AD227">
            <v>39.400000000000006</v>
          </cell>
          <cell r="AE227">
            <v>69.150999999999982</v>
          </cell>
          <cell r="AF227">
            <v>10.483000000000008</v>
          </cell>
          <cell r="AG227">
            <v>19.040999999999997</v>
          </cell>
          <cell r="AH227">
            <v>7.9830000000000023</v>
          </cell>
          <cell r="AI227">
            <v>39.281000000000006</v>
          </cell>
          <cell r="AJ227">
            <v>76.787999999999911</v>
          </cell>
          <cell r="AK227">
            <v>8.3349999999999973</v>
          </cell>
          <cell r="AL227">
            <v>26.358000000000001</v>
          </cell>
          <cell r="AM227">
            <v>13.282999999999994</v>
          </cell>
          <cell r="AN227">
            <v>45.729000000000006</v>
          </cell>
          <cell r="AO227">
            <v>93.705000000000027</v>
          </cell>
          <cell r="AP227">
            <v>4.086999999999998</v>
          </cell>
          <cell r="AQ227">
            <v>19.193810000000003</v>
          </cell>
          <cell r="AR227">
            <v>20.360047981211643</v>
          </cell>
          <cell r="AS227">
            <v>52.722375123474905</v>
          </cell>
          <cell r="AT227">
            <v>96.363233104686543</v>
          </cell>
          <cell r="AU227">
            <v>13.252398639969973</v>
          </cell>
          <cell r="AV227">
            <v>21.31922740777091</v>
          </cell>
          <cell r="AW227">
            <v>26.240813169247254</v>
          </cell>
          <cell r="AX227">
            <v>62.740662455370121</v>
          </cell>
          <cell r="AY227">
            <v>123.55310167235832</v>
          </cell>
          <cell r="AZ227">
            <v>20.064578047631418</v>
          </cell>
          <cell r="BA227">
            <v>28.936557043335817</v>
          </cell>
          <cell r="BB227">
            <v>35.450279252973672</v>
          </cell>
          <cell r="BC227">
            <v>78.395136383232384</v>
          </cell>
          <cell r="BD227">
            <v>162.84655072717328</v>
          </cell>
        </row>
        <row r="228">
          <cell r="B228" t="str">
            <v>EPS (Pub)</v>
          </cell>
          <cell r="C228" t="str">
            <v>EPS_PUB</v>
          </cell>
          <cell r="D228" t="str">
            <v>USD</v>
          </cell>
          <cell r="F228">
            <v>-0.82544328434594205</v>
          </cell>
          <cell r="K228">
            <v>0.97399332997518306</v>
          </cell>
          <cell r="M228">
            <v>0.13031345564099775</v>
          </cell>
          <cell r="N228">
            <v>0.6744348717513915</v>
          </cell>
          <cell r="O228">
            <v>-8.2188586355611395E-2</v>
          </cell>
          <cell r="P228">
            <v>0.82459872759764352</v>
          </cell>
          <cell r="Q228">
            <v>0.1034590385735587</v>
          </cell>
          <cell r="R228">
            <v>7.5692786379022395E-2</v>
          </cell>
          <cell r="S228">
            <v>5.2372103713729322E-2</v>
          </cell>
          <cell r="T228">
            <v>5.7999826294770573E-2</v>
          </cell>
          <cell r="U228">
            <v>0.28230944279768044</v>
          </cell>
          <cell r="V228">
            <v>7.3056799455163092E-3</v>
          </cell>
          <cell r="W228">
            <v>8.9147882854463692E-2</v>
          </cell>
          <cell r="X228">
            <v>-4.6827435952695305E-2</v>
          </cell>
          <cell r="Y228">
            <v>0.22319707856740448</v>
          </cell>
          <cell r="Z228">
            <v>0.27793119594953281</v>
          </cell>
          <cell r="AA228">
            <v>-0.11006089018577937</v>
          </cell>
          <cell r="AB228">
            <v>4.6992948448580471E-2</v>
          </cell>
          <cell r="AC228">
            <v>-2.8024391445871752E-2</v>
          </cell>
          <cell r="AD228">
            <v>0.27793989883449111</v>
          </cell>
          <cell r="AE228">
            <v>0.21296900977569844</v>
          </cell>
          <cell r="AF228">
            <v>-4.3236334101305909E-2</v>
          </cell>
          <cell r="AG228">
            <v>5.5178645653187669E-2</v>
          </cell>
          <cell r="AH228">
            <v>-4.2460125152036225E-2</v>
          </cell>
          <cell r="AI228">
            <v>0.16399155754418676</v>
          </cell>
          <cell r="AJ228">
            <v>0.1366947038082981</v>
          </cell>
          <cell r="AK228">
            <v>-2.287947386530341E-2</v>
          </cell>
          <cell r="AL228">
            <v>1.2438342333261866E-2</v>
          </cell>
          <cell r="AM228">
            <v>-5.5879881712803383E-3</v>
          </cell>
          <cell r="AN228">
            <v>0.21693202937467496</v>
          </cell>
          <cell r="AO228">
            <v>0.20366418676348627</v>
          </cell>
          <cell r="AP228">
            <v>-0.10721282976012034</v>
          </cell>
          <cell r="AQ228">
            <v>-2.6316472072081185E-2</v>
          </cell>
          <cell r="AR228">
            <v>-1.4207480235003891E-2</v>
          </cell>
          <cell r="AS228">
            <v>0.1733652403838338</v>
          </cell>
          <cell r="AT228">
            <v>3.1185672834093115E-2</v>
          </cell>
          <cell r="AU228">
            <v>-5.2694990168586815E-2</v>
          </cell>
          <cell r="AV228">
            <v>-1.3911661547256128E-2</v>
          </cell>
          <cell r="AW228">
            <v>2.2961947668014931E-2</v>
          </cell>
          <cell r="AX228">
            <v>0.24897441296521688</v>
          </cell>
          <cell r="AY228">
            <v>0.20996251643470557</v>
          </cell>
          <cell r="AZ228">
            <v>-2.9850773785611961E-2</v>
          </cell>
          <cell r="BA228">
            <v>9.5472539209984428E-3</v>
          </cell>
          <cell r="BB228">
            <v>5.6486459604418608E-2</v>
          </cell>
          <cell r="BC228">
            <v>0.31276939707035717</v>
          </cell>
          <cell r="BD228">
            <v>0.35345606510596445</v>
          </cell>
        </row>
        <row r="229">
          <cell r="B229" t="str">
            <v>Consensus earnings equivalent estimate</v>
          </cell>
          <cell r="C229" t="str">
            <v>CEEE_EPS</v>
          </cell>
          <cell r="D229" t="str">
            <v>USD</v>
          </cell>
          <cell r="F229">
            <v>-0.61550699763785977</v>
          </cell>
          <cell r="K229">
            <v>1.184494884762012</v>
          </cell>
          <cell r="M229">
            <v>0.16531302246142757</v>
          </cell>
          <cell r="N229">
            <v>0.16236904837606617</v>
          </cell>
          <cell r="O229">
            <v>0.2447352693500526</v>
          </cell>
          <cell r="P229">
            <v>0.65136759831156354</v>
          </cell>
          <cell r="Q229">
            <v>0.14974900325536916</v>
          </cell>
          <cell r="R229">
            <v>0.15956802243705609</v>
          </cell>
          <cell r="S229">
            <v>9.8573978631716019E-2</v>
          </cell>
          <cell r="T229">
            <v>0.104540273155315</v>
          </cell>
          <cell r="U229">
            <v>0.50273368405576413</v>
          </cell>
          <cell r="V229">
            <v>0.10948713636468389</v>
          </cell>
          <cell r="W229">
            <v>0.21699511932762564</v>
          </cell>
          <cell r="X229">
            <v>3.2188573940111188E-2</v>
          </cell>
          <cell r="Y229">
            <v>0.26853348096543883</v>
          </cell>
          <cell r="Z229">
            <v>0.62914579279459437</v>
          </cell>
          <cell r="AA229">
            <v>-3.3333701055491785E-2</v>
          </cell>
          <cell r="AB229">
            <v>0.16312138107931609</v>
          </cell>
          <cell r="AC229">
            <v>0.11000269491220607</v>
          </cell>
          <cell r="AD229">
            <v>0.37106953037188706</v>
          </cell>
          <cell r="AE229">
            <v>0.62927199362907105</v>
          </cell>
          <cell r="AF229">
            <v>7.9106417261983877E-2</v>
          </cell>
          <cell r="AG229">
            <v>0.17278021589089201</v>
          </cell>
          <cell r="AH229">
            <v>3.7742223656156197E-2</v>
          </cell>
          <cell r="AI229">
            <v>0.35392006285097455</v>
          </cell>
          <cell r="AJ229">
            <v>0.64316344705350736</v>
          </cell>
          <cell r="AK229">
            <v>6.5195579330962997E-2</v>
          </cell>
          <cell r="AL229">
            <v>0.24309943110046608</v>
          </cell>
          <cell r="AM229">
            <v>0.14487419911536542</v>
          </cell>
          <cell r="AN229">
            <v>0.38670960942450744</v>
          </cell>
          <cell r="AO229">
            <v>0.84258985600240988</v>
          </cell>
          <cell r="AP229">
            <v>1.5029782969665733E-2</v>
          </cell>
          <cell r="AQ229">
            <v>0.13851750764616205</v>
          </cell>
          <cell r="AR229">
            <v>0.14915403113157871</v>
          </cell>
          <cell r="AS229">
            <v>0.4298245940701319</v>
          </cell>
          <cell r="AT229">
            <v>0.73696952066945987</v>
          </cell>
          <cell r="AU229">
            <v>0.10406450213495023</v>
          </cell>
          <cell r="AV229">
            <v>0.17526442353819133</v>
          </cell>
          <cell r="AW229">
            <v>0.22014525223373993</v>
          </cell>
          <cell r="AX229">
            <v>0.54342991643006355</v>
          </cell>
          <cell r="AY229">
            <v>1.0480031495043312</v>
          </cell>
          <cell r="AZ229">
            <v>0.15923197854538304</v>
          </cell>
          <cell r="BA229">
            <v>0.23473886176034908</v>
          </cell>
          <cell r="BB229">
            <v>0.29260036643800846</v>
          </cell>
          <cell r="BC229">
            <v>0.66137396191628306</v>
          </cell>
          <cell r="BD229">
            <v>1.3537974591014468</v>
          </cell>
        </row>
        <row r="230">
          <cell r="B230" t="str">
            <v>EPS (excl. ESO) (Pub)</v>
          </cell>
          <cell r="C230" t="str">
            <v>EPS_PUB_EX_ESO</v>
          </cell>
          <cell r="D230" t="str">
            <v>USD</v>
          </cell>
          <cell r="F230">
            <v>-0.61550699763785977</v>
          </cell>
          <cell r="K230">
            <v>1.184494884762012</v>
          </cell>
          <cell r="M230">
            <v>0.16531302246142757</v>
          </cell>
          <cell r="N230">
            <v>0.16236904837606617</v>
          </cell>
          <cell r="O230">
            <v>0.2447352693500526</v>
          </cell>
          <cell r="P230">
            <v>0.65136759831156354</v>
          </cell>
          <cell r="Q230">
            <v>0.14974900325536916</v>
          </cell>
          <cell r="R230">
            <v>0.15956802243705609</v>
          </cell>
          <cell r="S230">
            <v>9.8573978631716019E-2</v>
          </cell>
          <cell r="T230">
            <v>0.104540273155315</v>
          </cell>
          <cell r="U230">
            <v>0.50273368405576413</v>
          </cell>
          <cell r="V230">
            <v>0.10948713636468389</v>
          </cell>
          <cell r="W230">
            <v>0.21699511932762564</v>
          </cell>
          <cell r="X230">
            <v>3.2188573940111188E-2</v>
          </cell>
          <cell r="Y230">
            <v>0.26853348096543883</v>
          </cell>
          <cell r="Z230">
            <v>0.62914579279459437</v>
          </cell>
          <cell r="AA230">
            <v>-3.3333701055491785E-2</v>
          </cell>
          <cell r="AB230">
            <v>0.16312138107931609</v>
          </cell>
          <cell r="AC230">
            <v>0.11000269491220607</v>
          </cell>
          <cell r="AD230">
            <v>0.37106953037188706</v>
          </cell>
          <cell r="AE230">
            <v>0.62927199362907105</v>
          </cell>
          <cell r="AF230">
            <v>7.9106417261983877E-2</v>
          </cell>
          <cell r="AG230">
            <v>0.17278021589089201</v>
          </cell>
          <cell r="AH230">
            <v>3.7742223656156197E-2</v>
          </cell>
          <cell r="AI230">
            <v>0.35392006285097455</v>
          </cell>
          <cell r="AJ230">
            <v>0.64316344705350736</v>
          </cell>
          <cell r="AK230">
            <v>6.5195579330962997E-2</v>
          </cell>
          <cell r="AL230">
            <v>0.24309943110046608</v>
          </cell>
          <cell r="AM230">
            <v>0.14487419911536542</v>
          </cell>
          <cell r="AN230">
            <v>0.38670960942450744</v>
          </cell>
          <cell r="AO230">
            <v>0.84258985600240988</v>
          </cell>
          <cell r="AP230">
            <v>1.5029782969665733E-2</v>
          </cell>
          <cell r="AQ230">
            <v>0.13851750764616205</v>
          </cell>
          <cell r="AR230">
            <v>0.14915403113157871</v>
          </cell>
          <cell r="AS230">
            <v>0.4298245940701319</v>
          </cell>
          <cell r="AT230">
            <v>0.73696952066945987</v>
          </cell>
          <cell r="AU230">
            <v>0.10406450213495023</v>
          </cell>
          <cell r="AV230">
            <v>0.17526442353819133</v>
          </cell>
          <cell r="AW230">
            <v>0.22014525223373993</v>
          </cell>
          <cell r="AX230">
            <v>0.54342991643006355</v>
          </cell>
          <cell r="AY230">
            <v>1.0480031495043312</v>
          </cell>
          <cell r="AZ230">
            <v>0.15923197854538304</v>
          </cell>
          <cell r="BA230">
            <v>0.23473886176034908</v>
          </cell>
          <cell r="BB230">
            <v>0.29260036643800846</v>
          </cell>
          <cell r="BC230">
            <v>0.66137396191628306</v>
          </cell>
          <cell r="BD230">
            <v>1.3537974591014468</v>
          </cell>
        </row>
        <row r="231">
          <cell r="B231" t="str">
            <v>EV adjustment (Pub)</v>
          </cell>
          <cell r="C231" t="str">
            <v>EV_ADJ_PUB</v>
          </cell>
          <cell r="D231" t="str">
            <v>USD</v>
          </cell>
        </row>
        <row r="232">
          <cell r="B232" t="str">
            <v>Net debt (Pub)</v>
          </cell>
          <cell r="C232" t="str">
            <v>NET_DEBT_PUB</v>
          </cell>
          <cell r="D232" t="str">
            <v>USD</v>
          </cell>
          <cell r="K232">
            <v>-37.411000000000001</v>
          </cell>
          <cell r="P232">
            <v>-59.625</v>
          </cell>
          <cell r="R232">
            <v>-169.63300000000001</v>
          </cell>
          <cell r="S232">
            <v>-201.85</v>
          </cell>
          <cell r="T232">
            <v>-205.71799999999999</v>
          </cell>
          <cell r="U232">
            <v>-205.71799999999999</v>
          </cell>
          <cell r="V232">
            <v>-185.47200000000001</v>
          </cell>
          <cell r="W232">
            <v>-203.24299999999999</v>
          </cell>
          <cell r="X232">
            <v>-203.59199999999998</v>
          </cell>
          <cell r="Y232">
            <v>-207.739</v>
          </cell>
          <cell r="Z232">
            <v>-207.739</v>
          </cell>
          <cell r="AA232">
            <v>-576.89800000000002</v>
          </cell>
          <cell r="AB232">
            <v>-588.39499999999998</v>
          </cell>
          <cell r="AC232">
            <v>-600.149</v>
          </cell>
          <cell r="AD232">
            <v>-647.78099999999995</v>
          </cell>
          <cell r="AE232">
            <v>-647.78099999999995</v>
          </cell>
          <cell r="AF232">
            <v>-631.00400000000002</v>
          </cell>
          <cell r="AG232">
            <v>-627.16399999999999</v>
          </cell>
          <cell r="AH232">
            <v>-643.81700000000001</v>
          </cell>
          <cell r="AI232">
            <v>-677.75200000000007</v>
          </cell>
          <cell r="AJ232">
            <v>-677.75200000000007</v>
          </cell>
          <cell r="AK232">
            <v>-663.649</v>
          </cell>
          <cell r="AL232">
            <v>-663.649</v>
          </cell>
          <cell r="AM232">
            <v>-680.84699999999998</v>
          </cell>
          <cell r="AN232">
            <v>-735.80200000000002</v>
          </cell>
          <cell r="AO232">
            <v>-735.80200000000002</v>
          </cell>
          <cell r="AP232">
            <v>-686.19799999999998</v>
          </cell>
          <cell r="AQ232">
            <v>-715.27246767296185</v>
          </cell>
          <cell r="AR232">
            <v>-743.59073817548779</v>
          </cell>
          <cell r="AS232">
            <v>-789.98126727736542</v>
          </cell>
          <cell r="AT232">
            <v>-789.98126727736542</v>
          </cell>
          <cell r="AU232">
            <v>-796.53518650164256</v>
          </cell>
          <cell r="AV232">
            <v>-826.37934717811231</v>
          </cell>
          <cell r="AW232">
            <v>-861.65353569306933</v>
          </cell>
          <cell r="AX232">
            <v>-911.09606999608854</v>
          </cell>
          <cell r="AY232">
            <v>-911.09606999608854</v>
          </cell>
          <cell r="AZ232">
            <v>-922.33049137002172</v>
          </cell>
          <cell r="BA232">
            <v>-958.8059664665933</v>
          </cell>
          <cell r="BB232">
            <v>-1001.4325235566414</v>
          </cell>
          <cell r="BC232">
            <v>-1069.3659910107608</v>
          </cell>
          <cell r="BD232">
            <v>-1069.3659910107608</v>
          </cell>
        </row>
        <row r="233">
          <cell r="B233" t="str">
            <v>Net income (Pub)</v>
          </cell>
          <cell r="C233" t="str">
            <v>NI_PUB</v>
          </cell>
          <cell r="D233" t="str">
            <v>USD</v>
          </cell>
          <cell r="F233">
            <v>-8.1770000000000067</v>
          </cell>
          <cell r="G233">
            <v>-5.4389999999999983</v>
          </cell>
          <cell r="H233">
            <v>8.055000000000005</v>
          </cell>
          <cell r="I233">
            <v>5.2239999999999975</v>
          </cell>
          <cell r="J233">
            <v>11.032999999999998</v>
          </cell>
          <cell r="K233">
            <v>18.87300000000004</v>
          </cell>
          <cell r="L233">
            <v>2.9129999999999998</v>
          </cell>
          <cell r="M233">
            <v>6.8960000000000035</v>
          </cell>
          <cell r="N233">
            <v>7.0779999999999923</v>
          </cell>
          <cell r="O233">
            <v>11.200999999999993</v>
          </cell>
          <cell r="P233">
            <v>28.087999999999955</v>
          </cell>
          <cell r="Q233">
            <v>6.964999999999999</v>
          </cell>
          <cell r="R233">
            <v>7.7809999999999899</v>
          </cell>
          <cell r="S233">
            <v>5.9270000000000005</v>
          </cell>
          <cell r="T233">
            <v>6.3950000000000031</v>
          </cell>
          <cell r="U233">
            <v>27.067999999999984</v>
          </cell>
          <cell r="V233">
            <v>6.6990000000000016</v>
          </cell>
          <cell r="W233">
            <v>13.39</v>
          </cell>
          <cell r="X233">
            <v>2.0029999999999961</v>
          </cell>
          <cell r="Y233">
            <v>16.643999999999998</v>
          </cell>
          <cell r="Z233">
            <v>38.735999999999976</v>
          </cell>
          <cell r="AA233">
            <v>-1.9550000000000103</v>
          </cell>
          <cell r="AB233">
            <v>11.566000000000004</v>
          </cell>
          <cell r="AC233">
            <v>7.508999999999995</v>
          </cell>
          <cell r="AD233">
            <v>26.377000000000002</v>
          </cell>
          <cell r="AE233">
            <v>43.496999999999979</v>
          </cell>
          <cell r="AF233">
            <v>5.665000000000008</v>
          </cell>
          <cell r="AG233">
            <v>12.449999999999998</v>
          </cell>
          <cell r="AH233">
            <v>2.7280000000000024</v>
          </cell>
          <cell r="AI233">
            <v>25.667000000000009</v>
          </cell>
          <cell r="AJ233">
            <v>46.509999999999906</v>
          </cell>
          <cell r="AK233">
            <v>4.7529999999999966</v>
          </cell>
          <cell r="AL233">
            <v>17.844000000000001</v>
          </cell>
          <cell r="AM233">
            <v>10.665999999999995</v>
          </cell>
          <cell r="AN233">
            <v>28.695000000000007</v>
          </cell>
          <cell r="AO233">
            <v>61.958000000000027</v>
          </cell>
          <cell r="AP233">
            <v>1.1209999999999973</v>
          </cell>
          <cell r="AQ233">
            <v>10.393350000000002</v>
          </cell>
          <cell r="AR233">
            <v>11.275373426599685</v>
          </cell>
          <cell r="AS233">
            <v>32.736500750794434</v>
          </cell>
          <cell r="AT233">
            <v>55.526224177394113</v>
          </cell>
          <cell r="AU233">
            <v>7.9852526054008566</v>
          </cell>
          <cell r="AV233">
            <v>13.549549999999998</v>
          </cell>
          <cell r="AW233">
            <v>17.146894731986698</v>
          </cell>
          <cell r="AX233">
            <v>42.644669793083509</v>
          </cell>
          <cell r="AY233">
            <v>81.326367130471127</v>
          </cell>
          <cell r="AZ233">
            <v>12.58915437357857</v>
          </cell>
          <cell r="BA233">
            <v>18.698049999999991</v>
          </cell>
          <cell r="BB233">
            <v>23.481792330646154</v>
          </cell>
          <cell r="BC233">
            <v>53.474720699399498</v>
          </cell>
          <cell r="BD233">
            <v>108.2437174036242</v>
          </cell>
        </row>
        <row r="234">
          <cell r="B234" t="str">
            <v>EBIT, operating profit (Pub)</v>
          </cell>
          <cell r="C234" t="str">
            <v>EBIT_PUB</v>
          </cell>
          <cell r="D234" t="str">
            <v>USD</v>
          </cell>
          <cell r="F234">
            <v>-7.6830000000000069</v>
          </cell>
          <cell r="G234">
            <v>-5.2689999999999984</v>
          </cell>
          <cell r="H234">
            <v>8.5970000000000049</v>
          </cell>
          <cell r="I234">
            <v>5.6229999999999976</v>
          </cell>
          <cell r="J234">
            <v>12.416999999999998</v>
          </cell>
          <cell r="K234">
            <v>21.368000000000038</v>
          </cell>
          <cell r="L234">
            <v>2.8079999999999998</v>
          </cell>
          <cell r="M234">
            <v>6.9040000000000035</v>
          </cell>
          <cell r="N234">
            <v>6.4889999999999937</v>
          </cell>
          <cell r="O234">
            <v>7.3499999999999943</v>
          </cell>
          <cell r="P234">
            <v>23.550999999999959</v>
          </cell>
          <cell r="Q234">
            <v>11.443999999999999</v>
          </cell>
          <cell r="R234">
            <v>11.64899999999999</v>
          </cell>
          <cell r="S234">
            <v>9.1159999999999997</v>
          </cell>
          <cell r="T234">
            <v>9.6480000000000032</v>
          </cell>
          <cell r="U234">
            <v>41.856999999999985</v>
          </cell>
          <cell r="V234">
            <v>9.7220000000000013</v>
          </cell>
          <cell r="W234">
            <v>15.455000000000002</v>
          </cell>
          <cell r="X234">
            <v>3.9099999999999966</v>
          </cell>
          <cell r="Y234">
            <v>26.476999999999997</v>
          </cell>
          <cell r="Z234">
            <v>55.563999999999979</v>
          </cell>
          <cell r="AA234">
            <v>-3.0810000000000102</v>
          </cell>
          <cell r="AB234">
            <v>16.980000000000004</v>
          </cell>
          <cell r="AC234">
            <v>10.873999999999995</v>
          </cell>
          <cell r="AD234">
            <v>37.627000000000002</v>
          </cell>
          <cell r="AE234">
            <v>62.399999999999977</v>
          </cell>
          <cell r="AF234">
            <v>8.710000000000008</v>
          </cell>
          <cell r="AG234">
            <v>17.192999999999998</v>
          </cell>
          <cell r="AH234">
            <v>6.054000000000002</v>
          </cell>
          <cell r="AI234">
            <v>37.351000000000006</v>
          </cell>
          <cell r="AJ234">
            <v>69.307999999999907</v>
          </cell>
          <cell r="AK234">
            <v>6.5439999999999969</v>
          </cell>
          <cell r="AL234">
            <v>24.606999999999999</v>
          </cell>
          <cell r="AM234">
            <v>10.989999999999995</v>
          </cell>
          <cell r="AN234">
            <v>42.722000000000008</v>
          </cell>
          <cell r="AO234">
            <v>84.863000000000028</v>
          </cell>
          <cell r="AP234">
            <v>1.0129999999999981</v>
          </cell>
          <cell r="AQ234">
            <v>15.747500000000002</v>
          </cell>
          <cell r="AR234">
            <v>17.083899131211645</v>
          </cell>
          <cell r="AS234">
            <v>49.600758713324907</v>
          </cell>
          <cell r="AT234">
            <v>83.445157844536539</v>
          </cell>
          <cell r="AU234">
            <v>11.407503722001223</v>
          </cell>
          <cell r="AV234">
            <v>19.356499999999997</v>
          </cell>
          <cell r="AW234">
            <v>24.495563902838143</v>
          </cell>
          <cell r="AX234">
            <v>60.920956847262147</v>
          </cell>
          <cell r="AY234">
            <v>116.18052447210158</v>
          </cell>
          <cell r="AZ234">
            <v>17.984506247969385</v>
          </cell>
          <cell r="BA234">
            <v>26.711499999999987</v>
          </cell>
          <cell r="BB234">
            <v>33.545417615208791</v>
          </cell>
          <cell r="BC234">
            <v>76.392458141999285</v>
          </cell>
          <cell r="BD234">
            <v>154.63388200517744</v>
          </cell>
        </row>
        <row r="235">
          <cell r="B235" t="str">
            <v>Pre-tax profit (Pub)</v>
          </cell>
          <cell r="C235" t="str">
            <v>PTP_PUB</v>
          </cell>
          <cell r="D235" t="str">
            <v>USD</v>
          </cell>
          <cell r="F235">
            <v>-7.779000000000007</v>
          </cell>
          <cell r="G235">
            <v>-5.4199999999999982</v>
          </cell>
          <cell r="H235">
            <v>8.1810000000000045</v>
          </cell>
          <cell r="I235">
            <v>5.7729999999999979</v>
          </cell>
          <cell r="J235">
            <v>12.537999999999998</v>
          </cell>
          <cell r="K235">
            <v>21.072000000000038</v>
          </cell>
          <cell r="L235">
            <v>3.0379999999999998</v>
          </cell>
          <cell r="M235">
            <v>6.9700000000000033</v>
          </cell>
          <cell r="N235">
            <v>-16.636000000000006</v>
          </cell>
          <cell r="O235">
            <v>7.4539999999999944</v>
          </cell>
          <cell r="P235">
            <v>0.82599999999995788</v>
          </cell>
          <cell r="Q235">
            <v>11.167999999999999</v>
          </cell>
          <cell r="R235">
            <v>11.40299999999999</v>
          </cell>
          <cell r="S235">
            <v>9.3870000000000005</v>
          </cell>
          <cell r="T235">
            <v>9.4790000000000028</v>
          </cell>
          <cell r="U235">
            <v>41.436999999999983</v>
          </cell>
          <cell r="V235">
            <v>9.9530000000000012</v>
          </cell>
          <cell r="W235">
            <v>15.610000000000001</v>
          </cell>
          <cell r="X235">
            <v>3.7789999999999964</v>
          </cell>
          <cell r="Y235">
            <v>26.584999999999997</v>
          </cell>
          <cell r="Z235">
            <v>55.926999999999978</v>
          </cell>
          <cell r="AA235">
            <v>-2.80800000000001</v>
          </cell>
          <cell r="AB235">
            <v>17.268000000000004</v>
          </cell>
          <cell r="AC235">
            <v>11.403999999999995</v>
          </cell>
          <cell r="AD235">
            <v>38.06</v>
          </cell>
          <cell r="AE235">
            <v>63.923999999999978</v>
          </cell>
          <cell r="AF235">
            <v>8.7390000000000079</v>
          </cell>
          <cell r="AG235">
            <v>16.826999999999998</v>
          </cell>
          <cell r="AH235">
            <v>6.7670000000000021</v>
          </cell>
          <cell r="AI235">
            <v>37.222000000000008</v>
          </cell>
          <cell r="AJ235">
            <v>69.554999999999907</v>
          </cell>
          <cell r="AK235">
            <v>7.4569999999999972</v>
          </cell>
          <cell r="AL235">
            <v>24.183</v>
          </cell>
          <cell r="AM235">
            <v>14.004999999999995</v>
          </cell>
          <cell r="AN235">
            <v>43.563000000000009</v>
          </cell>
          <cell r="AO235">
            <v>89.208000000000027</v>
          </cell>
          <cell r="AP235">
            <v>1.6739999999999982</v>
          </cell>
          <cell r="AQ235">
            <v>15.747500000000002</v>
          </cell>
          <cell r="AR235">
            <v>17.083899131211645</v>
          </cell>
          <cell r="AS235">
            <v>49.600758713324907</v>
          </cell>
          <cell r="AT235">
            <v>84.10615784453654</v>
          </cell>
          <cell r="AU235">
            <v>11.407503722001223</v>
          </cell>
          <cell r="AV235">
            <v>19.356499999999997</v>
          </cell>
          <cell r="AW235">
            <v>24.495563902838143</v>
          </cell>
          <cell r="AX235">
            <v>60.920956847262147</v>
          </cell>
          <cell r="AY235">
            <v>116.18052447210158</v>
          </cell>
          <cell r="AZ235">
            <v>17.984506247969385</v>
          </cell>
          <cell r="BA235">
            <v>26.711499999999987</v>
          </cell>
          <cell r="BB235">
            <v>33.545417615208791</v>
          </cell>
          <cell r="BC235">
            <v>76.392458141999285</v>
          </cell>
          <cell r="BD235">
            <v>154.63388200517744</v>
          </cell>
        </row>
        <row r="236">
          <cell r="B236" t="str">
            <v>Sales, revenue (Pub)</v>
          </cell>
          <cell r="C236" t="str">
            <v>REVS_PUB</v>
          </cell>
          <cell r="D236" t="str">
            <v>USD</v>
          </cell>
          <cell r="F236">
            <v>84.745000000000005</v>
          </cell>
          <cell r="G236">
            <v>22.3</v>
          </cell>
          <cell r="H236">
            <v>38.282000000000004</v>
          </cell>
          <cell r="I236">
            <v>38.326999999999998</v>
          </cell>
          <cell r="J236">
            <v>45.781999999999996</v>
          </cell>
          <cell r="K236">
            <v>144.69100000000003</v>
          </cell>
          <cell r="L236">
            <v>34.67</v>
          </cell>
          <cell r="M236">
            <v>42.337000000000003</v>
          </cell>
          <cell r="N236">
            <v>44.457999999999998</v>
          </cell>
          <cell r="O236">
            <v>51.006999999999998</v>
          </cell>
          <cell r="P236">
            <v>172.47199999999998</v>
          </cell>
          <cell r="Q236">
            <v>52.379999999999995</v>
          </cell>
          <cell r="R236">
            <v>55.096999999999994</v>
          </cell>
          <cell r="S236">
            <v>56.994999999999997</v>
          </cell>
          <cell r="T236">
            <v>67.588999999999999</v>
          </cell>
          <cell r="U236">
            <v>232.06099999999998</v>
          </cell>
          <cell r="V236">
            <v>63.301000000000002</v>
          </cell>
          <cell r="W236">
            <v>72.188000000000002</v>
          </cell>
          <cell r="X236">
            <v>68.25</v>
          </cell>
          <cell r="Y236">
            <v>96.91</v>
          </cell>
          <cell r="Z236">
            <v>300.649</v>
          </cell>
          <cell r="AA236">
            <v>66.528999999999996</v>
          </cell>
          <cell r="AB236">
            <v>83.474999999999994</v>
          </cell>
          <cell r="AC236">
            <v>82.034999999999997</v>
          </cell>
          <cell r="AD236">
            <v>118.20699999999999</v>
          </cell>
          <cell r="AE236">
            <v>350.24599999999998</v>
          </cell>
          <cell r="AF236">
            <v>79.734000000000009</v>
          </cell>
          <cell r="AG236">
            <v>89.445999999999998</v>
          </cell>
          <cell r="AH236">
            <v>85.44</v>
          </cell>
          <cell r="AI236">
            <v>125.917</v>
          </cell>
          <cell r="AJ236">
            <v>380.53699999999992</v>
          </cell>
          <cell r="AK236">
            <v>82.28</v>
          </cell>
          <cell r="AL236">
            <v>102.129</v>
          </cell>
          <cell r="AM236">
            <v>98.86</v>
          </cell>
          <cell r="AN236">
            <v>141.17700000000002</v>
          </cell>
          <cell r="AO236">
            <v>424.44600000000003</v>
          </cell>
          <cell r="AP236">
            <v>94.12700000000001</v>
          </cell>
          <cell r="AQ236">
            <v>108</v>
          </cell>
          <cell r="AR236">
            <v>118</v>
          </cell>
          <cell r="AS236">
            <v>159</v>
          </cell>
          <cell r="AT236">
            <v>479.12699999999995</v>
          </cell>
          <cell r="AU236">
            <v>103.4</v>
          </cell>
          <cell r="AV236">
            <v>126</v>
          </cell>
          <cell r="AW236">
            <v>137.69999999999999</v>
          </cell>
          <cell r="AX236">
            <v>178</v>
          </cell>
          <cell r="AY236">
            <v>545.1</v>
          </cell>
          <cell r="AZ236">
            <v>120</v>
          </cell>
          <cell r="BA236">
            <v>147</v>
          </cell>
          <cell r="BB236">
            <v>160</v>
          </cell>
          <cell r="BC236">
            <v>209</v>
          </cell>
          <cell r="BD236">
            <v>636</v>
          </cell>
        </row>
        <row r="237">
          <cell r="B237" t="str">
            <v>Total shareholders' equity (Pub)</v>
          </cell>
          <cell r="C237" t="str">
            <v>EQ_PUB</v>
          </cell>
          <cell r="D237" t="str">
            <v>USD</v>
          </cell>
          <cell r="K237">
            <v>-25.145000000000003</v>
          </cell>
          <cell r="P237">
            <v>18.152000000000001</v>
          </cell>
          <cell r="R237">
            <v>158.774</v>
          </cell>
          <cell r="S237">
            <v>187.05100000000002</v>
          </cell>
          <cell r="T237">
            <v>183.96199999999999</v>
          </cell>
          <cell r="U237">
            <v>183.96199999999999</v>
          </cell>
          <cell r="V237">
            <v>193.619</v>
          </cell>
          <cell r="W237">
            <v>207.036</v>
          </cell>
          <cell r="X237">
            <v>209.47400000000002</v>
          </cell>
          <cell r="Y237">
            <v>221.83199999999999</v>
          </cell>
          <cell r="Z237">
            <v>221.83199999999999</v>
          </cell>
          <cell r="AA237">
            <v>617.35599999999988</v>
          </cell>
          <cell r="AB237">
            <v>628.88900000000001</v>
          </cell>
          <cell r="AC237">
            <v>634.995</v>
          </cell>
          <cell r="AD237">
            <v>650.68600000000004</v>
          </cell>
          <cell r="AE237">
            <v>650.68600000000004</v>
          </cell>
          <cell r="AF237">
            <v>651.31299999999987</v>
          </cell>
          <cell r="AG237">
            <v>659.07099999999991</v>
          </cell>
          <cell r="AH237">
            <v>661.34699999999998</v>
          </cell>
          <cell r="AI237">
            <v>689.38800000000003</v>
          </cell>
          <cell r="AJ237">
            <v>689.38800000000003</v>
          </cell>
          <cell r="AK237">
            <v>703.61199999999997</v>
          </cell>
          <cell r="AL237">
            <v>703.61199999999997</v>
          </cell>
          <cell r="AM237">
            <v>741.20699999999999</v>
          </cell>
          <cell r="AN237">
            <v>783.93500000000006</v>
          </cell>
          <cell r="AO237">
            <v>783.93500000000006</v>
          </cell>
          <cell r="AP237">
            <v>794.21899999999982</v>
          </cell>
          <cell r="AQ237">
            <v>810.74639759999991</v>
          </cell>
          <cell r="AR237">
            <v>827.50872890842095</v>
          </cell>
          <cell r="AS237">
            <v>858.9976530213836</v>
          </cell>
          <cell r="AT237">
            <v>858.9976530213836</v>
          </cell>
          <cell r="AU237">
            <v>874.66040995905405</v>
          </cell>
          <cell r="AV237">
            <v>895.14888145905411</v>
          </cell>
          <cell r="AW237">
            <v>917.73006472412499</v>
          </cell>
          <cell r="AX237">
            <v>957.73787688135269</v>
          </cell>
          <cell r="AY237">
            <v>957.73787688135269</v>
          </cell>
          <cell r="AZ237">
            <v>978.20729394837974</v>
          </cell>
          <cell r="BA237">
            <v>1004.1047774483797</v>
          </cell>
          <cell r="BB237">
            <v>1032.7979341565256</v>
          </cell>
          <cell r="BC237">
            <v>1082.1215864391113</v>
          </cell>
          <cell r="BD237">
            <v>1082.1215864391113</v>
          </cell>
        </row>
        <row r="238">
          <cell r="A238" t="str">
            <v>Income Statement</v>
          </cell>
        </row>
        <row r="239">
          <cell r="B239" t="str">
            <v>Provision for income tax</v>
          </cell>
          <cell r="C239" t="str">
            <v>PROV_INC_TAX</v>
          </cell>
          <cell r="D239" t="str">
            <v>USD</v>
          </cell>
          <cell r="F239">
            <v>-0.39800000000000002</v>
          </cell>
          <cell r="G239">
            <v>-1.9E-2</v>
          </cell>
          <cell r="H239">
            <v>-0.126</v>
          </cell>
          <cell r="I239">
            <v>-0.54900000000000004</v>
          </cell>
          <cell r="J239">
            <v>-1.5049999999999999</v>
          </cell>
          <cell r="K239">
            <v>-2.1989999999999998</v>
          </cell>
          <cell r="L239">
            <v>-0.125</v>
          </cell>
          <cell r="M239">
            <v>-7.3999999999999996E-2</v>
          </cell>
          <cell r="N239">
            <v>23.713999999999999</v>
          </cell>
          <cell r="O239">
            <v>3.7469999999999999</v>
          </cell>
          <cell r="P239">
            <v>27.261999999999997</v>
          </cell>
          <cell r="Q239">
            <v>-4.2030000000000003</v>
          </cell>
          <cell r="R239">
            <v>-3.6219999999999999</v>
          </cell>
          <cell r="S239">
            <v>-3.46</v>
          </cell>
          <cell r="T239">
            <v>-3.0840000000000001</v>
          </cell>
          <cell r="U239">
            <v>-14.369</v>
          </cell>
          <cell r="V239">
            <v>-3.254</v>
          </cell>
          <cell r="W239">
            <v>-2.2199999999999998</v>
          </cell>
          <cell r="X239">
            <v>-1.7760000000000002</v>
          </cell>
          <cell r="Y239">
            <v>-9.9409999999999989</v>
          </cell>
          <cell r="Z239">
            <v>-17.190999999999999</v>
          </cell>
          <cell r="AA239">
            <v>0.85299999999999976</v>
          </cell>
          <cell r="AB239">
            <v>-5.702</v>
          </cell>
          <cell r="AC239">
            <v>-3.8949999999999996</v>
          </cell>
          <cell r="AD239">
            <v>-11.683</v>
          </cell>
          <cell r="AE239">
            <v>-20.427</v>
          </cell>
          <cell r="AF239">
            <v>-3.0739999999999998</v>
          </cell>
          <cell r="AG239">
            <v>-4.3770000000000007</v>
          </cell>
          <cell r="AH239">
            <v>-4.0389999999999997</v>
          </cell>
          <cell r="AI239">
            <v>-11.555</v>
          </cell>
          <cell r="AJ239">
            <v>-23.045000000000002</v>
          </cell>
          <cell r="AK239">
            <v>-2.7040000000000006</v>
          </cell>
          <cell r="AL239">
            <v>-6.3390000000000004</v>
          </cell>
          <cell r="AM239">
            <v>-3.339</v>
          </cell>
          <cell r="AN239">
            <v>-14.868</v>
          </cell>
          <cell r="AO239">
            <v>-27.25</v>
          </cell>
          <cell r="AP239">
            <v>-0.55300000000000082</v>
          </cell>
          <cell r="AQ239">
            <v>-5.3541500000000015</v>
          </cell>
          <cell r="AR239">
            <v>-5.8085257046119594</v>
          </cell>
          <cell r="AS239">
            <v>-16.86425796253047</v>
          </cell>
          <cell r="AT239">
            <v>-28.579933667142431</v>
          </cell>
          <cell r="AU239">
            <v>-3.4222511166003668</v>
          </cell>
          <cell r="AV239">
            <v>-5.8069499999999987</v>
          </cell>
          <cell r="AW239">
            <v>-7.3486691708514424</v>
          </cell>
          <cell r="AX239">
            <v>-18.276287054178642</v>
          </cell>
          <cell r="AY239">
            <v>-34.854157341630454</v>
          </cell>
          <cell r="AZ239">
            <v>-5.3953518743908155</v>
          </cell>
          <cell r="BA239">
            <v>-8.0134499999999953</v>
          </cell>
          <cell r="BB239">
            <v>-10.063625284562637</v>
          </cell>
          <cell r="BC239">
            <v>-22.917737442599783</v>
          </cell>
          <cell r="BD239">
            <v>-46.390164601553231</v>
          </cell>
        </row>
        <row r="240">
          <cell r="B240" t="str">
            <v>Minority interest</v>
          </cell>
          <cell r="C240" t="str">
            <v>INC_MINORITY</v>
          </cell>
          <cell r="D240" t="str">
            <v>USD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B241" t="str">
            <v>Net income (pre-preferred dividends)</v>
          </cell>
          <cell r="C241" t="str">
            <v>NI_PRE_PREF</v>
          </cell>
          <cell r="D241" t="str">
            <v>USD</v>
          </cell>
          <cell r="F241">
            <v>-8.1770000000000067</v>
          </cell>
          <cell r="G241">
            <v>-5.4389999999999983</v>
          </cell>
          <cell r="H241">
            <v>8.055000000000005</v>
          </cell>
          <cell r="I241">
            <v>5.2239999999999975</v>
          </cell>
          <cell r="J241">
            <v>11.032999999999998</v>
          </cell>
          <cell r="K241">
            <v>18.87300000000004</v>
          </cell>
          <cell r="L241">
            <v>2.9129999999999998</v>
          </cell>
          <cell r="M241">
            <v>6.8960000000000035</v>
          </cell>
          <cell r="N241">
            <v>7.0779999999999923</v>
          </cell>
          <cell r="O241">
            <v>11.200999999999993</v>
          </cell>
          <cell r="P241">
            <v>28.087999999999955</v>
          </cell>
          <cell r="Q241">
            <v>6.964999999999999</v>
          </cell>
          <cell r="R241">
            <v>7.7809999999999899</v>
          </cell>
          <cell r="S241">
            <v>5.9270000000000005</v>
          </cell>
          <cell r="T241">
            <v>6.3950000000000031</v>
          </cell>
          <cell r="U241">
            <v>27.067999999999984</v>
          </cell>
          <cell r="V241">
            <v>6.6990000000000016</v>
          </cell>
          <cell r="W241">
            <v>13.39</v>
          </cell>
          <cell r="X241">
            <v>2.0029999999999961</v>
          </cell>
          <cell r="Y241">
            <v>16.643999999999998</v>
          </cell>
          <cell r="Z241">
            <v>38.735999999999976</v>
          </cell>
          <cell r="AA241">
            <v>-1.9550000000000103</v>
          </cell>
          <cell r="AB241">
            <v>11.566000000000004</v>
          </cell>
          <cell r="AC241">
            <v>7.508999999999995</v>
          </cell>
          <cell r="AD241">
            <v>26.377000000000002</v>
          </cell>
          <cell r="AE241">
            <v>43.496999999999979</v>
          </cell>
          <cell r="AF241">
            <v>5.665000000000008</v>
          </cell>
          <cell r="AG241">
            <v>12.449999999999998</v>
          </cell>
          <cell r="AH241">
            <v>2.7280000000000024</v>
          </cell>
          <cell r="AI241">
            <v>25.667000000000009</v>
          </cell>
          <cell r="AJ241">
            <v>46.509999999999906</v>
          </cell>
          <cell r="AK241">
            <v>4.7529999999999966</v>
          </cell>
          <cell r="AL241">
            <v>17.844000000000001</v>
          </cell>
          <cell r="AM241">
            <v>10.665999999999995</v>
          </cell>
          <cell r="AN241">
            <v>28.695000000000007</v>
          </cell>
          <cell r="AO241">
            <v>61.958000000000027</v>
          </cell>
          <cell r="AP241">
            <v>1.1209999999999973</v>
          </cell>
          <cell r="AQ241">
            <v>10.393350000000002</v>
          </cell>
          <cell r="AR241">
            <v>11.275373426599685</v>
          </cell>
          <cell r="AS241">
            <v>32.736500750794434</v>
          </cell>
          <cell r="AT241">
            <v>55.526224177394113</v>
          </cell>
          <cell r="AU241">
            <v>7.9852526054008566</v>
          </cell>
          <cell r="AV241">
            <v>13.549549999999998</v>
          </cell>
          <cell r="AW241">
            <v>17.146894731986698</v>
          </cell>
          <cell r="AX241">
            <v>42.644669793083509</v>
          </cell>
          <cell r="AY241">
            <v>81.326367130471127</v>
          </cell>
          <cell r="AZ241">
            <v>12.58915437357857</v>
          </cell>
          <cell r="BA241">
            <v>18.698049999999991</v>
          </cell>
          <cell r="BB241">
            <v>23.481792330646154</v>
          </cell>
          <cell r="BC241">
            <v>53.474720699399498</v>
          </cell>
          <cell r="BD241">
            <v>108.2437174036242</v>
          </cell>
        </row>
        <row r="242">
          <cell r="B242" t="str">
            <v>Preferred dividends</v>
          </cell>
          <cell r="C242" t="str">
            <v>PREF_DIV</v>
          </cell>
          <cell r="D242" t="str">
            <v>USD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B243" t="str">
            <v>Net income (pre-exceptionals)</v>
          </cell>
          <cell r="C243" t="str">
            <v>NET_EARNING</v>
          </cell>
          <cell r="D243" t="str">
            <v>USD</v>
          </cell>
          <cell r="F243">
            <v>-8.1770000000000067</v>
          </cell>
          <cell r="G243">
            <v>-5.4389999999999983</v>
          </cell>
          <cell r="H243">
            <v>8.055000000000005</v>
          </cell>
          <cell r="I243">
            <v>5.2239999999999975</v>
          </cell>
          <cell r="J243">
            <v>11.032999999999998</v>
          </cell>
          <cell r="K243">
            <v>18.87300000000004</v>
          </cell>
          <cell r="L243">
            <v>2.9129999999999998</v>
          </cell>
          <cell r="M243">
            <v>6.8960000000000035</v>
          </cell>
          <cell r="N243">
            <v>7.0779999999999923</v>
          </cell>
          <cell r="O243">
            <v>11.200999999999993</v>
          </cell>
          <cell r="P243">
            <v>28.087999999999955</v>
          </cell>
          <cell r="Q243">
            <v>6.964999999999999</v>
          </cell>
          <cell r="R243">
            <v>7.7809999999999899</v>
          </cell>
          <cell r="S243">
            <v>5.9270000000000005</v>
          </cell>
          <cell r="T243">
            <v>6.3950000000000031</v>
          </cell>
          <cell r="U243">
            <v>27.067999999999984</v>
          </cell>
          <cell r="V243">
            <v>6.6990000000000016</v>
          </cell>
          <cell r="W243">
            <v>13.39</v>
          </cell>
          <cell r="X243">
            <v>2.0029999999999961</v>
          </cell>
          <cell r="Y243">
            <v>16.643999999999998</v>
          </cell>
          <cell r="Z243">
            <v>38.735999999999976</v>
          </cell>
          <cell r="AA243">
            <v>-1.9550000000000103</v>
          </cell>
          <cell r="AB243">
            <v>11.566000000000004</v>
          </cell>
          <cell r="AC243">
            <v>7.508999999999995</v>
          </cell>
          <cell r="AD243">
            <v>26.377000000000002</v>
          </cell>
          <cell r="AE243">
            <v>43.496999999999979</v>
          </cell>
          <cell r="AF243">
            <v>5.665000000000008</v>
          </cell>
          <cell r="AG243">
            <v>12.449999999999998</v>
          </cell>
          <cell r="AH243">
            <v>2.7280000000000024</v>
          </cell>
          <cell r="AI243">
            <v>25.667000000000009</v>
          </cell>
          <cell r="AJ243">
            <v>46.509999999999906</v>
          </cell>
          <cell r="AK243">
            <v>4.7529999999999966</v>
          </cell>
          <cell r="AL243">
            <v>17.844000000000001</v>
          </cell>
          <cell r="AM243">
            <v>10.665999999999995</v>
          </cell>
          <cell r="AN243">
            <v>28.695000000000007</v>
          </cell>
          <cell r="AO243">
            <v>61.958000000000027</v>
          </cell>
          <cell r="AP243">
            <v>1.1209999999999973</v>
          </cell>
          <cell r="AQ243">
            <v>10.393350000000002</v>
          </cell>
          <cell r="AR243">
            <v>11.275373426599685</v>
          </cell>
          <cell r="AS243">
            <v>32.736500750794434</v>
          </cell>
          <cell r="AT243">
            <v>55.526224177394113</v>
          </cell>
          <cell r="AU243">
            <v>7.9852526054008566</v>
          </cell>
          <cell r="AV243">
            <v>13.549549999999998</v>
          </cell>
          <cell r="AW243">
            <v>17.146894731986698</v>
          </cell>
          <cell r="AX243">
            <v>42.644669793083509</v>
          </cell>
          <cell r="AY243">
            <v>81.326367130471127</v>
          </cell>
          <cell r="AZ243">
            <v>12.58915437357857</v>
          </cell>
          <cell r="BA243">
            <v>18.698049999999991</v>
          </cell>
          <cell r="BB243">
            <v>23.481792330646154</v>
          </cell>
          <cell r="BC243">
            <v>53.474720699399498</v>
          </cell>
          <cell r="BD243">
            <v>108.2437174036242</v>
          </cell>
        </row>
        <row r="244">
          <cell r="B244" t="str">
            <v>Post-tax exceptionals</v>
          </cell>
          <cell r="C244" t="str">
            <v>TAX_EXC</v>
          </cell>
          <cell r="D244" t="str">
            <v>USD</v>
          </cell>
          <cell r="F244">
            <v>-2.7889999999999997</v>
          </cell>
          <cell r="G244">
            <v>-0.64799999999999969</v>
          </cell>
          <cell r="H244">
            <v>-0.8830000000000009</v>
          </cell>
          <cell r="I244">
            <v>-0.92300000000000004</v>
          </cell>
          <cell r="J244">
            <v>-0.89999999999999858</v>
          </cell>
          <cell r="K244">
            <v>-3.3540000000000365</v>
          </cell>
          <cell r="L244">
            <v>-1.0229999999999997</v>
          </cell>
          <cell r="M244">
            <v>-1.46</v>
          </cell>
          <cell r="N244">
            <v>22.321999999999999</v>
          </cell>
          <cell r="O244">
            <v>-12.369</v>
          </cell>
          <cell r="P244">
            <v>7.4700000000000379</v>
          </cell>
          <cell r="Q244">
            <v>-2.1529999999999996</v>
          </cell>
          <cell r="R244">
            <v>-4.09</v>
          </cell>
          <cell r="S244">
            <v>-2.7780000000000009</v>
          </cell>
          <cell r="T244">
            <v>-2.8469999999999995</v>
          </cell>
          <cell r="U244">
            <v>-11.867999999999993</v>
          </cell>
          <cell r="V244">
            <v>-6.2520000000000007</v>
          </cell>
          <cell r="W244">
            <v>-7.8889999999999993</v>
          </cell>
          <cell r="X244">
            <v>-4.673</v>
          </cell>
          <cell r="Y244">
            <v>-2.8100000000000023</v>
          </cell>
          <cell r="Z244">
            <v>-21.623999999999981</v>
          </cell>
          <cell r="AA244">
            <v>-4.5</v>
          </cell>
          <cell r="AB244">
            <v>-8.234</v>
          </cell>
          <cell r="AC244">
            <v>-9.4220000000000006</v>
          </cell>
          <cell r="AD244">
            <v>-6.620000000000001</v>
          </cell>
          <cell r="AE244">
            <v>-28.775999999999986</v>
          </cell>
          <cell r="AF244">
            <v>-8.661999999999999</v>
          </cell>
          <cell r="AG244">
            <v>-8.4740000000000002</v>
          </cell>
          <cell r="AH244">
            <v>-5.7150000000000007</v>
          </cell>
          <cell r="AI244">
            <v>-13.774000000000001</v>
          </cell>
          <cell r="AJ244">
            <v>-36.624999999999886</v>
          </cell>
          <cell r="AK244">
            <v>-6.3829999999999991</v>
          </cell>
          <cell r="AL244">
            <v>-16.931000000000004</v>
          </cell>
          <cell r="AM244">
            <v>-11.070000000000002</v>
          </cell>
          <cell r="AN244">
            <v>-12.597999999999999</v>
          </cell>
          <cell r="AO244">
            <v>-46.982000000000028</v>
          </cell>
          <cell r="AP244">
            <v>-8.9789999999999957</v>
          </cell>
          <cell r="AQ244">
            <v>-12.333952400000001</v>
          </cell>
          <cell r="AR244">
            <v>-12.331042118178678</v>
          </cell>
          <cell r="AS244">
            <v>-19.532576637831703</v>
          </cell>
          <cell r="AT244">
            <v>-53.176571156010368</v>
          </cell>
          <cell r="AU244">
            <v>-11.96066324982689</v>
          </cell>
          <cell r="AV244">
            <v>-14.6070785</v>
          </cell>
          <cell r="AW244">
            <v>-15.358411466915873</v>
          </cell>
          <cell r="AX244">
            <v>-23.106857635855892</v>
          </cell>
          <cell r="AY244">
            <v>-65.033010852598721</v>
          </cell>
          <cell r="AZ244">
            <v>-14.910647459854951</v>
          </cell>
          <cell r="BA244">
            <v>-17.937566499999999</v>
          </cell>
          <cell r="BB244">
            <v>-18.948635622500309</v>
          </cell>
          <cell r="BC244">
            <v>-28.186068416813843</v>
          </cell>
          <cell r="BD244">
            <v>-79.982917999169089</v>
          </cell>
        </row>
        <row r="245">
          <cell r="B245" t="str">
            <v>Net income (post-exceptionals)</v>
          </cell>
          <cell r="C245" t="str">
            <v>NET_INC</v>
          </cell>
          <cell r="D245" t="str">
            <v>USD</v>
          </cell>
          <cell r="F245">
            <v>-10.966000000000006</v>
          </cell>
          <cell r="G245">
            <v>-6.086999999999998</v>
          </cell>
          <cell r="H245">
            <v>7.1720000000000041</v>
          </cell>
          <cell r="I245">
            <v>4.3009999999999975</v>
          </cell>
          <cell r="J245">
            <v>10.132999999999999</v>
          </cell>
          <cell r="K245">
            <v>15.519000000000004</v>
          </cell>
          <cell r="L245">
            <v>1.8900000000000001</v>
          </cell>
          <cell r="M245">
            <v>5.4360000000000035</v>
          </cell>
          <cell r="N245">
            <v>29.399999999999991</v>
          </cell>
          <cell r="O245">
            <v>-1.1680000000000055</v>
          </cell>
          <cell r="P245">
            <v>35.557999999999993</v>
          </cell>
          <cell r="Q245">
            <v>4.8119999999999994</v>
          </cell>
          <cell r="R245">
            <v>3.6909999999999901</v>
          </cell>
          <cell r="S245">
            <v>3.1489999999999996</v>
          </cell>
          <cell r="T245">
            <v>3.5480000000000036</v>
          </cell>
          <cell r="U245">
            <v>15.19999999999999</v>
          </cell>
          <cell r="V245">
            <v>0.44700000000000062</v>
          </cell>
          <cell r="W245">
            <v>5.5010000000000012</v>
          </cell>
          <cell r="X245">
            <v>-2.6700000000000039</v>
          </cell>
          <cell r="Y245">
            <v>13.833999999999996</v>
          </cell>
          <cell r="Z245">
            <v>17.111999999999995</v>
          </cell>
          <cell r="AA245">
            <v>-6.4550000000000098</v>
          </cell>
          <cell r="AB245">
            <v>3.3320000000000043</v>
          </cell>
          <cell r="AC245">
            <v>-1.9130000000000056</v>
          </cell>
          <cell r="AD245">
            <v>19.757000000000001</v>
          </cell>
          <cell r="AE245">
            <v>14.720999999999993</v>
          </cell>
          <cell r="AF245">
            <v>-2.9969999999999914</v>
          </cell>
          <cell r="AG245">
            <v>3.9759999999999982</v>
          </cell>
          <cell r="AH245">
            <v>-2.9869999999999983</v>
          </cell>
          <cell r="AI245">
            <v>11.893000000000008</v>
          </cell>
          <cell r="AJ245">
            <v>9.8850000000000158</v>
          </cell>
          <cell r="AK245">
            <v>-1.6300000000000026</v>
          </cell>
          <cell r="AL245">
            <v>0.9129999999999967</v>
          </cell>
          <cell r="AM245">
            <v>-0.40400000000000658</v>
          </cell>
          <cell r="AN245">
            <v>16.097000000000008</v>
          </cell>
          <cell r="AO245">
            <v>14.975999999999997</v>
          </cell>
          <cell r="AP245">
            <v>-7.8579999999999988</v>
          </cell>
          <cell r="AQ245">
            <v>-1.9406023999999986</v>
          </cell>
          <cell r="AR245">
            <v>-1.0556686915789919</v>
          </cell>
          <cell r="AS245">
            <v>13.203924112962731</v>
          </cell>
          <cell r="AT245">
            <v>2.349653021383741</v>
          </cell>
          <cell r="AU245">
            <v>-3.9754106444260326</v>
          </cell>
          <cell r="AV245">
            <v>-1.0575285000000028</v>
          </cell>
          <cell r="AW245">
            <v>1.7884832650708247</v>
          </cell>
          <cell r="AX245">
            <v>19.537812157227616</v>
          </cell>
          <cell r="AY245">
            <v>16.293356277872402</v>
          </cell>
          <cell r="AZ245">
            <v>-2.3214930862763823</v>
          </cell>
          <cell r="BA245">
            <v>0.76048349999999332</v>
          </cell>
          <cell r="BB245">
            <v>4.5331567081458459</v>
          </cell>
          <cell r="BC245">
            <v>25.288652282585655</v>
          </cell>
          <cell r="BD245">
            <v>28.260799404455113</v>
          </cell>
        </row>
        <row r="246">
          <cell r="B246" t="str">
            <v>EPS (pre-exceptionals, basic)</v>
          </cell>
          <cell r="C246" t="str">
            <v>EPS</v>
          </cell>
          <cell r="D246" t="str">
            <v>USD</v>
          </cell>
          <cell r="F246">
            <v>-0.61550699763785977</v>
          </cell>
          <cell r="K246">
            <v>1.3943091088656014</v>
          </cell>
          <cell r="M246">
            <v>0.49088733438069276</v>
          </cell>
          <cell r="N246">
            <v>0.50138522011576148</v>
          </cell>
          <cell r="O246">
            <v>0.78818009911746445</v>
          </cell>
          <cell r="P246">
            <v>1.9971480486957678</v>
          </cell>
          <cell r="Q246">
            <v>0.47854852145340232</v>
          </cell>
          <cell r="R246">
            <v>0.42211491561851716</v>
          </cell>
          <cell r="S246">
            <v>0.11285244229954779</v>
          </cell>
          <cell r="T246">
            <v>0.11850255099209248</v>
          </cell>
          <cell r="U246">
            <v>0.77837565010455889</v>
          </cell>
          <cell r="V246">
            <v>0.12221320506839455</v>
          </cell>
          <cell r="W246">
            <v>0.23967076289477035</v>
          </cell>
          <cell r="X246">
            <v>3.5129346147284038E-2</v>
          </cell>
          <cell r="Y246">
            <v>0.28872643988607621</v>
          </cell>
          <cell r="Z246">
            <v>0.68764956457914495</v>
          </cell>
          <cell r="AA246">
            <v>-3.3333701055491785E-2</v>
          </cell>
          <cell r="AB246">
            <v>0.17170230004034251</v>
          </cell>
          <cell r="AC246">
            <v>0.11000269491220607</v>
          </cell>
          <cell r="AD246">
            <v>0.38335631601222231</v>
          </cell>
          <cell r="AE246">
            <v>0.66156243901038247</v>
          </cell>
          <cell r="AF246">
            <v>8.1726337231864885E-2</v>
          </cell>
          <cell r="AG246">
            <v>0.17815333040408232</v>
          </cell>
          <cell r="AH246">
            <v>3.8778447075579175E-2</v>
          </cell>
          <cell r="AI246">
            <v>0.3627135142488106</v>
          </cell>
          <cell r="AJ246">
            <v>0.66370884555644871</v>
          </cell>
          <cell r="AK246">
            <v>6.671542287226187E-2</v>
          </cell>
          <cell r="AL246">
            <v>0.2485946683158656</v>
          </cell>
          <cell r="AM246">
            <v>0.14752842038335418</v>
          </cell>
          <cell r="AN246">
            <v>0.39420347386196064</v>
          </cell>
          <cell r="AO246">
            <v>0.86019121601741111</v>
          </cell>
          <cell r="AP246">
            <v>1.5294678310141847E-2</v>
          </cell>
          <cell r="AQ246">
            <v>0.14094402078981516</v>
          </cell>
          <cell r="AR246">
            <v>0.15174708351073263</v>
          </cell>
          <cell r="AS246">
            <v>0.437240535641364</v>
          </cell>
          <cell r="AT246">
            <v>0.7498252982161655</v>
          </cell>
          <cell r="AU246">
            <v>0.10584637542420043</v>
          </cell>
          <cell r="AV246">
            <v>0.17824271754153553</v>
          </cell>
          <cell r="AW246">
            <v>0.22385789473862724</v>
          </cell>
          <cell r="AX246">
            <v>0.55252523213258464</v>
          </cell>
          <cell r="AY246">
            <v>1.0657438567106232</v>
          </cell>
          <cell r="AZ246">
            <v>0.16187685484801889</v>
          </cell>
          <cell r="BA246">
            <v>0.23860841936926036</v>
          </cell>
          <cell r="BB246">
            <v>0.29738724976829833</v>
          </cell>
          <cell r="BC246">
            <v>0.67211205409259589</v>
          </cell>
          <cell r="BD246">
            <v>1.376028786294935</v>
          </cell>
        </row>
        <row r="247">
          <cell r="B247" t="str">
            <v>EPS (pre-exceptionals, diluted)</v>
          </cell>
          <cell r="C247" t="str">
            <v>EPS_FUL_DIL</v>
          </cell>
          <cell r="D247" t="str">
            <v>USD</v>
          </cell>
          <cell r="F247">
            <v>-0.61550699763785977</v>
          </cell>
          <cell r="K247">
            <v>1.184494884762012</v>
          </cell>
          <cell r="M247">
            <v>0.16531302246142757</v>
          </cell>
          <cell r="N247">
            <v>0.16236904837606617</v>
          </cell>
          <cell r="O247">
            <v>0.2447352693500526</v>
          </cell>
          <cell r="P247">
            <v>0.65136759831156354</v>
          </cell>
          <cell r="Q247">
            <v>0.14974900325536916</v>
          </cell>
          <cell r="R247">
            <v>0.15956802243705609</v>
          </cell>
          <cell r="S247">
            <v>9.8573978631716019E-2</v>
          </cell>
          <cell r="T247">
            <v>0.104540273155315</v>
          </cell>
          <cell r="U247">
            <v>0.50273368405576413</v>
          </cell>
          <cell r="V247">
            <v>0.10948713636468389</v>
          </cell>
          <cell r="W247">
            <v>0.21699511932762564</v>
          </cell>
          <cell r="X247">
            <v>3.2188573940111188E-2</v>
          </cell>
          <cell r="Y247">
            <v>0.26853348096543883</v>
          </cell>
          <cell r="Z247">
            <v>0.62914579279459437</v>
          </cell>
          <cell r="AA247">
            <v>-3.3333701055491785E-2</v>
          </cell>
          <cell r="AB247">
            <v>0.16312138107931609</v>
          </cell>
          <cell r="AC247">
            <v>0.10550926705498491</v>
          </cell>
          <cell r="AD247">
            <v>0.37106953037188706</v>
          </cell>
          <cell r="AE247">
            <v>0.62927199362907105</v>
          </cell>
          <cell r="AF247">
            <v>7.9106417261983877E-2</v>
          </cell>
          <cell r="AG247">
            <v>0.17278021589089201</v>
          </cell>
          <cell r="AH247">
            <v>3.7742223656156197E-2</v>
          </cell>
          <cell r="AI247">
            <v>0.35392006285097455</v>
          </cell>
          <cell r="AJ247">
            <v>0.64316344705350736</v>
          </cell>
          <cell r="AK247">
            <v>6.5195579330962997E-2</v>
          </cell>
          <cell r="AL247">
            <v>0.24309943110046608</v>
          </cell>
          <cell r="AM247">
            <v>0.14487419911536542</v>
          </cell>
          <cell r="AN247">
            <v>0.38670960942450744</v>
          </cell>
          <cell r="AO247">
            <v>0.84258985600240988</v>
          </cell>
          <cell r="AP247">
            <v>1.5029782969665733E-2</v>
          </cell>
          <cell r="AQ247">
            <v>0.13851750764616205</v>
          </cell>
          <cell r="AR247">
            <v>0.14915403113157871</v>
          </cell>
          <cell r="AS247">
            <v>0.4298245940701319</v>
          </cell>
          <cell r="AT247">
            <v>0.73696952066945987</v>
          </cell>
          <cell r="AU247">
            <v>0.10406450213495023</v>
          </cell>
          <cell r="AV247">
            <v>0.17526442353819133</v>
          </cell>
          <cell r="AW247">
            <v>0.22014525223373993</v>
          </cell>
          <cell r="AX247">
            <v>0.54342991643006355</v>
          </cell>
          <cell r="AY247">
            <v>1.0480031495043312</v>
          </cell>
          <cell r="AZ247">
            <v>0.15923197854538304</v>
          </cell>
          <cell r="BA247">
            <v>0.23473886176034908</v>
          </cell>
          <cell r="BB247">
            <v>0.29260036643800846</v>
          </cell>
          <cell r="BC247">
            <v>0.66137396191628306</v>
          </cell>
          <cell r="BD247">
            <v>1.3537974591014468</v>
          </cell>
        </row>
        <row r="248">
          <cell r="B248" t="str">
            <v>EPS (post-exceptionals, basic)</v>
          </cell>
          <cell r="C248" t="str">
            <v>EPS_POST_BASIC</v>
          </cell>
          <cell r="D248" t="str">
            <v>USD</v>
          </cell>
          <cell r="F248">
            <v>-0.82544328434594205</v>
          </cell>
          <cell r="K248">
            <v>1.1465205881675</v>
          </cell>
          <cell r="M248">
            <v>0.38695817135925842</v>
          </cell>
          <cell r="N248">
            <v>2.0826116800513423</v>
          </cell>
          <cell r="O248">
            <v>-8.2188586355611395E-2</v>
          </cell>
          <cell r="P248">
            <v>2.5282893162747153</v>
          </cell>
          <cell r="Q248">
            <v>0.33062103162006773</v>
          </cell>
          <cell r="R248">
            <v>0.20023469394010343</v>
          </cell>
          <cell r="S248">
            <v>5.9958215083731385E-2</v>
          </cell>
          <cell r="T248">
            <v>6.5746215937442426E-2</v>
          </cell>
          <cell r="U248">
            <v>0.4370958283430359</v>
          </cell>
          <cell r="V248">
            <v>8.1548444044741639E-3</v>
          </cell>
          <cell r="W248">
            <v>9.8463694300532631E-2</v>
          </cell>
          <cell r="X248">
            <v>-4.6827435952695305E-2</v>
          </cell>
          <cell r="Y248">
            <v>0.23998086814371408</v>
          </cell>
          <cell r="Z248">
            <v>0.3037757989745542</v>
          </cell>
          <cell r="AA248">
            <v>-0.11006089018577937</v>
          </cell>
          <cell r="AB248">
            <v>4.9464989083038369E-2</v>
          </cell>
          <cell r="AC248">
            <v>-2.8024391445871752E-2</v>
          </cell>
          <cell r="AD248">
            <v>0.28714299334471227</v>
          </cell>
          <cell r="AE248">
            <v>0.22389729555306895</v>
          </cell>
          <cell r="AF248">
            <v>-4.3236334101305909E-2</v>
          </cell>
          <cell r="AG248">
            <v>5.6894589693705318E-2</v>
          </cell>
          <cell r="AH248">
            <v>-4.2460125152036225E-2</v>
          </cell>
          <cell r="AI248">
            <v>0.16806607024432563</v>
          </cell>
          <cell r="AJ248">
            <v>0.14106131882015738</v>
          </cell>
          <cell r="AK248">
            <v>-2.287947386530341E-2</v>
          </cell>
          <cell r="AL248">
            <v>1.2719509760837506E-2</v>
          </cell>
          <cell r="AM248">
            <v>-5.5879881712803383E-3</v>
          </cell>
          <cell r="AN248">
            <v>0.22113585358968399</v>
          </cell>
          <cell r="AO248">
            <v>0.20791864894084283</v>
          </cell>
          <cell r="AP248">
            <v>-0.10721282976012034</v>
          </cell>
          <cell r="AQ248">
            <v>-2.6316472072081185E-2</v>
          </cell>
          <cell r="AR248">
            <v>-1.4207480235003891E-2</v>
          </cell>
          <cell r="AS248">
            <v>0.17635638261000278</v>
          </cell>
          <cell r="AT248">
            <v>3.1729679148269109E-2</v>
          </cell>
          <cell r="AU248">
            <v>-5.2694990168586815E-2</v>
          </cell>
          <cell r="AV248">
            <v>-1.3911661547256128E-2</v>
          </cell>
          <cell r="AW248">
            <v>2.3349189736795756E-2</v>
          </cell>
          <cell r="AX248">
            <v>0.25314146527371806</v>
          </cell>
          <cell r="AY248">
            <v>0.21351678392915549</v>
          </cell>
          <cell r="AZ248">
            <v>-2.9850773785611961E-2</v>
          </cell>
          <cell r="BA248">
            <v>9.7046358252010981E-3</v>
          </cell>
          <cell r="BB248">
            <v>5.7410566758347173E-2</v>
          </cell>
          <cell r="BC248">
            <v>0.31784753260194076</v>
          </cell>
          <cell r="BD248">
            <v>0.35926032879331765</v>
          </cell>
        </row>
        <row r="249">
          <cell r="B249" t="str">
            <v>EPS (post-exceptionals, diluted)</v>
          </cell>
          <cell r="C249" t="str">
            <v>FULLY_DIL_EPS</v>
          </cell>
          <cell r="D249" t="str">
            <v>USD</v>
          </cell>
          <cell r="F249">
            <v>-0.82544328434594205</v>
          </cell>
          <cell r="K249">
            <v>0.97399332997518306</v>
          </cell>
          <cell r="M249">
            <v>0.13031345564099775</v>
          </cell>
          <cell r="N249">
            <v>0.6744348717513915</v>
          </cell>
          <cell r="O249">
            <v>-8.2188586355611395E-2</v>
          </cell>
          <cell r="P249">
            <v>0.82459872759764352</v>
          </cell>
          <cell r="Q249">
            <v>0.1034590385735587</v>
          </cell>
          <cell r="R249">
            <v>7.5692786379022395E-2</v>
          </cell>
          <cell r="S249">
            <v>5.2372103713729322E-2</v>
          </cell>
          <cell r="T249">
            <v>5.7999826294770573E-2</v>
          </cell>
          <cell r="U249">
            <v>0.28230944279768044</v>
          </cell>
          <cell r="V249">
            <v>7.3056799455163092E-3</v>
          </cell>
          <cell r="W249">
            <v>8.9147882854463692E-2</v>
          </cell>
          <cell r="X249">
            <v>-4.6827435952695305E-2</v>
          </cell>
          <cell r="Y249">
            <v>0.22319707856740448</v>
          </cell>
          <cell r="Z249">
            <v>0.27793119594953281</v>
          </cell>
          <cell r="AA249">
            <v>-0.11006089018577937</v>
          </cell>
          <cell r="AB249">
            <v>4.6992948448580471E-2</v>
          </cell>
          <cell r="AC249">
            <v>-2.8024391445871752E-2</v>
          </cell>
          <cell r="AD249">
            <v>0.27793989883449111</v>
          </cell>
          <cell r="AE249">
            <v>0.21296900977569844</v>
          </cell>
          <cell r="AF249">
            <v>-4.3236334101305909E-2</v>
          </cell>
          <cell r="AG249">
            <v>5.5178645653187669E-2</v>
          </cell>
          <cell r="AH249">
            <v>-4.2460125152036225E-2</v>
          </cell>
          <cell r="AI249">
            <v>0.16399155754418676</v>
          </cell>
          <cell r="AJ249">
            <v>0.1366947038082981</v>
          </cell>
          <cell r="AK249">
            <v>-2.287947386530341E-2</v>
          </cell>
          <cell r="AL249">
            <v>1.2438342333261866E-2</v>
          </cell>
          <cell r="AM249">
            <v>-5.5879881712803383E-3</v>
          </cell>
          <cell r="AN249">
            <v>0.21693202937467496</v>
          </cell>
          <cell r="AO249">
            <v>0.20366418676348627</v>
          </cell>
          <cell r="AP249">
            <v>-0.10721282976012034</v>
          </cell>
          <cell r="AQ249">
            <v>-2.6316472072081185E-2</v>
          </cell>
          <cell r="AR249">
            <v>-1.4207480235003891E-2</v>
          </cell>
          <cell r="AS249">
            <v>0.1733652403838338</v>
          </cell>
          <cell r="AT249">
            <v>3.1185672834093115E-2</v>
          </cell>
          <cell r="AU249">
            <v>-5.2694990168586815E-2</v>
          </cell>
          <cell r="AV249">
            <v>-1.3911661547256128E-2</v>
          </cell>
          <cell r="AW249">
            <v>2.2961947668014931E-2</v>
          </cell>
          <cell r="AX249">
            <v>0.24897441296521688</v>
          </cell>
          <cell r="AY249">
            <v>0.20996251643470557</v>
          </cell>
          <cell r="AZ249">
            <v>-2.9850773785611961E-2</v>
          </cell>
          <cell r="BA249">
            <v>9.5472539209984428E-3</v>
          </cell>
          <cell r="BB249">
            <v>5.6486459604418608E-2</v>
          </cell>
          <cell r="BC249">
            <v>0.31276939707035717</v>
          </cell>
          <cell r="BD249">
            <v>0.35345606510596445</v>
          </cell>
        </row>
        <row r="250">
          <cell r="B250" t="str">
            <v>Common dividends paid</v>
          </cell>
          <cell r="C250" t="str">
            <v>COMMON_DIV_PAID</v>
          </cell>
          <cell r="D250" t="str">
            <v>USD</v>
          </cell>
          <cell r="F250">
            <v>0</v>
          </cell>
          <cell r="K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</row>
        <row r="251">
          <cell r="B251" t="str">
            <v>DPS, dividend per share</v>
          </cell>
          <cell r="C251" t="str">
            <v>DPS</v>
          </cell>
          <cell r="D251" t="str">
            <v>USD</v>
          </cell>
          <cell r="F251">
            <v>0</v>
          </cell>
          <cell r="K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</row>
        <row r="252">
          <cell r="B252" t="str">
            <v>Weighted average shares outstanding, basic</v>
          </cell>
          <cell r="C252" t="str">
            <v>SH</v>
          </cell>
          <cell r="F252">
            <v>13.284983</v>
          </cell>
          <cell r="K252">
            <v>13.535736</v>
          </cell>
          <cell r="M252">
            <v>14.048030000000001</v>
          </cell>
          <cell r="N252">
            <v>14.11689</v>
          </cell>
          <cell r="O252">
            <v>14.211219</v>
          </cell>
          <cell r="P252">
            <v>14.064055</v>
          </cell>
          <cell r="Q252">
            <v>14.554428</v>
          </cell>
          <cell r="R252">
            <v>18.433368999999999</v>
          </cell>
          <cell r="S252">
            <v>52.519908999999998</v>
          </cell>
          <cell r="T252">
            <v>53.965083</v>
          </cell>
          <cell r="U252">
            <v>34.774982999999999</v>
          </cell>
          <cell r="V252">
            <v>54.814044000000003</v>
          </cell>
          <cell r="W252">
            <v>55.868307999999999</v>
          </cell>
          <cell r="X252">
            <v>57.017856000000002</v>
          </cell>
          <cell r="Y252">
            <v>57.646262</v>
          </cell>
          <cell r="Z252">
            <v>56.331018</v>
          </cell>
          <cell r="AA252">
            <v>58.649352999999998</v>
          </cell>
          <cell r="AB252">
            <v>67.360775000000004</v>
          </cell>
          <cell r="AC252">
            <v>68.261964000000006</v>
          </cell>
          <cell r="AD252">
            <v>68.805440000000004</v>
          </cell>
          <cell r="AE252">
            <v>65.748896000000002</v>
          </cell>
          <cell r="AF252">
            <v>69.316699999999997</v>
          </cell>
          <cell r="AG252">
            <v>69.883622000000003</v>
          </cell>
          <cell r="AH252">
            <v>70.348355999999995</v>
          </cell>
          <cell r="AI252">
            <v>70.763836999999995</v>
          </cell>
          <cell r="AJ252">
            <v>70.075907999999998</v>
          </cell>
          <cell r="AK252">
            <v>71.242896999999999</v>
          </cell>
          <cell r="AL252">
            <v>71.779495999999995</v>
          </cell>
          <cell r="AM252">
            <v>72.297933999999998</v>
          </cell>
          <cell r="AN252">
            <v>72.792356999999996</v>
          </cell>
          <cell r="AO252">
            <v>72.028171</v>
          </cell>
          <cell r="AP252">
            <v>73.293467000000007</v>
          </cell>
          <cell r="AQ252">
            <v>73.740978452000007</v>
          </cell>
          <cell r="AR252">
            <v>74.303724102890001</v>
          </cell>
          <cell r="AS252">
            <v>74.87069034616168</v>
          </cell>
          <cell r="AT252">
            <v>74.052214975262913</v>
          </cell>
          <cell r="AU252">
            <v>75.441908836257895</v>
          </cell>
          <cell r="AV252">
            <v>76.017411465029838</v>
          </cell>
          <cell r="AW252">
            <v>76.597230363517568</v>
          </cell>
          <cell r="AX252">
            <v>77.181397903743957</v>
          </cell>
          <cell r="AY252">
            <v>76.309487142137314</v>
          </cell>
          <cell r="AZ252">
            <v>77.769946700522027</v>
          </cell>
          <cell r="BA252">
            <v>78.362909613275946</v>
          </cell>
          <cell r="BB252">
            <v>78.960319747875516</v>
          </cell>
          <cell r="BC252">
            <v>79.5622104584846</v>
          </cell>
          <cell r="BD252">
            <v>78.663846630039529</v>
          </cell>
        </row>
        <row r="253">
          <cell r="B253" t="str">
            <v>Diluted average shares outstanding (mn)</v>
          </cell>
          <cell r="C253" t="str">
            <v>DILUTE_SHARES</v>
          </cell>
          <cell r="F253">
            <v>13.284983</v>
          </cell>
          <cell r="K253">
            <v>15.933374000000001</v>
          </cell>
          <cell r="M253">
            <v>41.714801999999999</v>
          </cell>
          <cell r="N253">
            <v>43.592052000000002</v>
          </cell>
          <cell r="O253">
            <v>45.767820999999998</v>
          </cell>
          <cell r="P253">
            <v>43.121580000000002</v>
          </cell>
          <cell r="Q253">
            <v>46.511161000000001</v>
          </cell>
          <cell r="R253">
            <v>48.762903000000001</v>
          </cell>
          <cell r="S253">
            <v>60.127429999999997</v>
          </cell>
          <cell r="T253">
            <v>61.172597000000003</v>
          </cell>
          <cell r="U253">
            <v>53.841628</v>
          </cell>
          <cell r="V253">
            <v>61.185269999999996</v>
          </cell>
          <cell r="W253">
            <v>61.706457</v>
          </cell>
          <cell r="X253">
            <v>62.227050000000006</v>
          </cell>
          <cell r="Y253">
            <v>61.981097999999996</v>
          </cell>
          <cell r="Z253">
            <v>61.569195000000001</v>
          </cell>
          <cell r="AA253">
            <v>58.649352999999998</v>
          </cell>
          <cell r="AB253">
            <v>70.904255000000006</v>
          </cell>
          <cell r="AC253">
            <v>71.169104000000004</v>
          </cell>
          <cell r="AD253">
            <v>71.083713000000003</v>
          </cell>
          <cell r="AE253">
            <v>69.122732999999997</v>
          </cell>
          <cell r="AF253">
            <v>71.612395000000006</v>
          </cell>
          <cell r="AG253">
            <v>72.056860999999998</v>
          </cell>
          <cell r="AH253">
            <v>72.279790000000006</v>
          </cell>
          <cell r="AI253">
            <v>72.522025999999997</v>
          </cell>
          <cell r="AJ253">
            <v>72.314432999999994</v>
          </cell>
          <cell r="AK253">
            <v>72.903716000000003</v>
          </cell>
          <cell r="AL253">
            <v>73.402063999999996</v>
          </cell>
          <cell r="AM253">
            <v>73.622495000000001</v>
          </cell>
          <cell r="AN253">
            <v>74.202966000000004</v>
          </cell>
          <cell r="AO253">
            <v>73.532810249999997</v>
          </cell>
          <cell r="AP253">
            <v>74.585241999999994</v>
          </cell>
          <cell r="AQ253">
            <v>75.032753451999994</v>
          </cell>
          <cell r="AR253">
            <v>75.595499102890003</v>
          </cell>
          <cell r="AS253">
            <v>76.162465346161682</v>
          </cell>
          <cell r="AT253">
            <v>75.343989975262929</v>
          </cell>
          <cell r="AU253">
            <v>76.733683836257896</v>
          </cell>
          <cell r="AV253">
            <v>77.309186465029839</v>
          </cell>
          <cell r="AW253">
            <v>77.889005363517569</v>
          </cell>
          <cell r="AX253">
            <v>78.473172903743958</v>
          </cell>
          <cell r="AY253">
            <v>77.601262142137315</v>
          </cell>
          <cell r="AZ253">
            <v>79.061721700522043</v>
          </cell>
          <cell r="BA253">
            <v>79.654684613275961</v>
          </cell>
          <cell r="BB253">
            <v>80.252094747875532</v>
          </cell>
          <cell r="BC253">
            <v>80.853985458484601</v>
          </cell>
          <cell r="BD253">
            <v>79.955621630039531</v>
          </cell>
        </row>
        <row r="254">
          <cell r="B254" t="str">
            <v>Period-end shares outstanding</v>
          </cell>
          <cell r="C254" t="str">
            <v>NON_OP_ADD</v>
          </cell>
          <cell r="F254">
            <v>13.284983</v>
          </cell>
          <cell r="K254">
            <v>15.933374000000001</v>
          </cell>
          <cell r="M254">
            <v>41.714801999999999</v>
          </cell>
          <cell r="N254">
            <v>43.592052000000002</v>
          </cell>
          <cell r="O254">
            <v>45.767820999999998</v>
          </cell>
          <cell r="P254">
            <v>43.121580000000002</v>
          </cell>
          <cell r="Q254">
            <v>46.511161000000001</v>
          </cell>
          <cell r="R254">
            <v>48.762903000000001</v>
          </cell>
          <cell r="S254">
            <v>60.127429999999997</v>
          </cell>
          <cell r="T254">
            <v>61.172597000000003</v>
          </cell>
          <cell r="U254">
            <v>53.841628</v>
          </cell>
          <cell r="V254">
            <v>61.185269999999996</v>
          </cell>
          <cell r="W254">
            <v>61.706457</v>
          </cell>
          <cell r="X254">
            <v>62.227050000000006</v>
          </cell>
          <cell r="Y254">
            <v>61.981097999999996</v>
          </cell>
          <cell r="Z254">
            <v>61.569195000000001</v>
          </cell>
          <cell r="AA254">
            <v>58.649352999999998</v>
          </cell>
          <cell r="AB254">
            <v>70.904255000000006</v>
          </cell>
          <cell r="AC254">
            <v>71.169104000000004</v>
          </cell>
          <cell r="AD254">
            <v>71.083713000000003</v>
          </cell>
          <cell r="AE254">
            <v>69.122732999999997</v>
          </cell>
          <cell r="AF254">
            <v>71.612395000000006</v>
          </cell>
          <cell r="AG254">
            <v>72.056860999999998</v>
          </cell>
          <cell r="AH254">
            <v>72.279790000000006</v>
          </cell>
          <cell r="AI254">
            <v>72.522025999999997</v>
          </cell>
          <cell r="AJ254">
            <v>72.314432999999994</v>
          </cell>
          <cell r="AK254">
            <v>72.903716000000003</v>
          </cell>
          <cell r="AL254">
            <v>73.402063999999996</v>
          </cell>
          <cell r="AM254">
            <v>73.622495000000001</v>
          </cell>
          <cell r="AN254">
            <v>74.202966000000004</v>
          </cell>
          <cell r="AO254">
            <v>73.532810249999997</v>
          </cell>
          <cell r="AP254">
            <v>74.585241999999994</v>
          </cell>
          <cell r="AQ254">
            <v>75.032753451999994</v>
          </cell>
          <cell r="AR254">
            <v>75.595499102890003</v>
          </cell>
          <cell r="AS254">
            <v>76.162465346161682</v>
          </cell>
          <cell r="AT254">
            <v>75.343989975262929</v>
          </cell>
          <cell r="AU254">
            <v>76.733683836257896</v>
          </cell>
          <cell r="AV254">
            <v>77.309186465029839</v>
          </cell>
          <cell r="AW254">
            <v>77.889005363517569</v>
          </cell>
          <cell r="AX254">
            <v>78.473172903743958</v>
          </cell>
          <cell r="AY254">
            <v>77.601262142137315</v>
          </cell>
          <cell r="AZ254">
            <v>79.061721700522043</v>
          </cell>
          <cell r="BA254">
            <v>79.654684613275961</v>
          </cell>
          <cell r="BB254">
            <v>80.252094747875532</v>
          </cell>
          <cell r="BC254">
            <v>80.853985458484601</v>
          </cell>
          <cell r="BD254">
            <v>79.955621630039531</v>
          </cell>
        </row>
        <row r="255">
          <cell r="A255" t="str">
            <v>Additional Income Statement Items</v>
          </cell>
        </row>
        <row r="256">
          <cell r="B256" t="str">
            <v>Marginal tax rate</v>
          </cell>
          <cell r="C256" t="str">
            <v>MARGIN_TAX_RATE</v>
          </cell>
          <cell r="F256">
            <v>0</v>
          </cell>
          <cell r="G256">
            <v>0</v>
          </cell>
          <cell r="H256">
            <v>1.5401540154015392E-2</v>
          </cell>
          <cell r="I256">
            <v>9.509786939199727E-2</v>
          </cell>
          <cell r="J256">
            <v>0.1200350933163184</v>
          </cell>
          <cell r="K256">
            <v>0.10435649202733466</v>
          </cell>
          <cell r="L256">
            <v>4.1145490454246217E-2</v>
          </cell>
          <cell r="M256">
            <v>1.0616929698708746E-2</v>
          </cell>
          <cell r="N256">
            <v>0</v>
          </cell>
          <cell r="O256">
            <v>0</v>
          </cell>
          <cell r="P256">
            <v>0</v>
          </cell>
          <cell r="Q256">
            <v>0.37634312320916913</v>
          </cell>
          <cell r="R256">
            <v>0.31763570990090356</v>
          </cell>
          <cell r="S256">
            <v>0.36859486523916052</v>
          </cell>
          <cell r="T256">
            <v>0.32535077539824869</v>
          </cell>
          <cell r="U256">
            <v>0.34676738180852873</v>
          </cell>
          <cell r="V256">
            <v>0.32693660202953878</v>
          </cell>
          <cell r="W256">
            <v>0.14221652786675207</v>
          </cell>
          <cell r="X256">
            <v>0.46996559936491189</v>
          </cell>
          <cell r="Y256">
            <v>0.37393266879819448</v>
          </cell>
          <cell r="Z256">
            <v>0.30738283834283986</v>
          </cell>
          <cell r="AA256">
            <v>0.30377492877492762</v>
          </cell>
          <cell r="AB256">
            <v>0.33020616168635619</v>
          </cell>
          <cell r="AC256">
            <v>0.34154682567520178</v>
          </cell>
          <cell r="AD256">
            <v>0.30696269048870201</v>
          </cell>
          <cell r="AE256">
            <v>0.31955134221888504</v>
          </cell>
          <cell r="AF256">
            <v>0.35175649387801772</v>
          </cell>
          <cell r="AG256">
            <v>0.2601176680335176</v>
          </cell>
          <cell r="AH256">
            <v>0.59686714940150709</v>
          </cell>
          <cell r="AI256">
            <v>0.31043468916232325</v>
          </cell>
          <cell r="AJ256">
            <v>0.33132053770397574</v>
          </cell>
          <cell r="AK256">
            <v>0.36261231058066268</v>
          </cell>
          <cell r="AL256">
            <v>0.2621262870611587</v>
          </cell>
          <cell r="AM256">
            <v>0.23841485183862915</v>
          </cell>
          <cell r="AN256">
            <v>0.34129880862199569</v>
          </cell>
          <cell r="AO256">
            <v>0.30546587749977572</v>
          </cell>
          <cell r="AP256">
            <v>0.33034647550776669</v>
          </cell>
          <cell r="AQ256">
            <v>0.34</v>
          </cell>
          <cell r="AR256">
            <v>0.34</v>
          </cell>
          <cell r="AS256">
            <v>0.34</v>
          </cell>
          <cell r="AT256">
            <v>0.33980786186868905</v>
          </cell>
          <cell r="AU256">
            <v>0.3</v>
          </cell>
          <cell r="AV256">
            <v>0.3</v>
          </cell>
          <cell r="AW256">
            <v>0.3</v>
          </cell>
          <cell r="AX256">
            <v>0.3</v>
          </cell>
          <cell r="AY256">
            <v>0.29999999999999982</v>
          </cell>
          <cell r="AZ256">
            <v>0.3</v>
          </cell>
          <cell r="BA256">
            <v>0.3</v>
          </cell>
          <cell r="BB256">
            <v>0.3</v>
          </cell>
          <cell r="BC256">
            <v>0.3</v>
          </cell>
          <cell r="BD256">
            <v>0.3</v>
          </cell>
        </row>
        <row r="257">
          <cell r="A257" t="str">
            <v>ESO</v>
          </cell>
        </row>
        <row r="258">
          <cell r="B258" t="str">
            <v>Fair value of grant</v>
          </cell>
          <cell r="C258" t="str">
            <v>FV_GRANT</v>
          </cell>
          <cell r="D258" t="str">
            <v>USD</v>
          </cell>
        </row>
        <row r="259">
          <cell r="B259" t="str">
            <v>ESO expense (post-tax)</v>
          </cell>
          <cell r="C259" t="str">
            <v>ESO_POST_TAX</v>
          </cell>
          <cell r="D259" t="str">
            <v>USD</v>
          </cell>
        </row>
        <row r="260">
          <cell r="B260" t="str">
            <v>EPS (excl. ESO expense, basic)</v>
          </cell>
          <cell r="C260" t="str">
            <v>EPS_EX_ESO_B</v>
          </cell>
          <cell r="D260" t="str">
            <v>USD</v>
          </cell>
        </row>
        <row r="261">
          <cell r="B261" t="str">
            <v>EPS (excl. ESO expense, diluted)</v>
          </cell>
          <cell r="C261" t="str">
            <v>EPS_EX_ESO_D</v>
          </cell>
          <cell r="D261" t="str">
            <v>USD</v>
          </cell>
        </row>
        <row r="262">
          <cell r="B262" t="str">
            <v>Year that ESO expense takes effect</v>
          </cell>
          <cell r="C262" t="str">
            <v>ESO_YEAR</v>
          </cell>
        </row>
        <row r="263">
          <cell r="A263" t="str">
            <v>Balance Sheet</v>
          </cell>
        </row>
        <row r="264">
          <cell r="B264" t="str">
            <v>BVPS, book value per share</v>
          </cell>
          <cell r="C264" t="str">
            <v>BVPS</v>
          </cell>
          <cell r="D264" t="str">
            <v>USD</v>
          </cell>
          <cell r="K264">
            <v>-1.5781340474402974</v>
          </cell>
          <cell r="P264">
            <v>0.42094932514068362</v>
          </cell>
          <cell r="R264">
            <v>3.2560407652514041</v>
          </cell>
          <cell r="S264">
            <v>3.1109096131333076</v>
          </cell>
          <cell r="T264">
            <v>3.0072615684437918</v>
          </cell>
          <cell r="U264">
            <v>3.4167243234175606</v>
          </cell>
          <cell r="V264">
            <v>3.1644707950132442</v>
          </cell>
          <cell r="W264">
            <v>3.3551756180070424</v>
          </cell>
          <cell r="X264">
            <v>3.3662852409040762</v>
          </cell>
          <cell r="Y264">
            <v>3.5790266251817613</v>
          </cell>
          <cell r="Z264">
            <v>3.6029706089222051</v>
          </cell>
          <cell r="AA264">
            <v>10.526220127270626</v>
          </cell>
          <cell r="AB264">
            <v>8.8695523279949828</v>
          </cell>
          <cell r="AC264">
            <v>8.9223407955227305</v>
          </cell>
          <cell r="AD264">
            <v>9.1537987049157099</v>
          </cell>
          <cell r="AE264">
            <v>9.4134877450519792</v>
          </cell>
          <cell r="AF264">
            <v>9.094975806911636</v>
          </cell>
          <cell r="AG264">
            <v>9.1465405355362339</v>
          </cell>
          <cell r="AH264">
            <v>9.1498190573049527</v>
          </cell>
          <cell r="AI264">
            <v>9.5059120383647322</v>
          </cell>
          <cell r="AJ264">
            <v>9.5332006544253769</v>
          </cell>
          <cell r="AK264">
            <v>9.6512501502666872</v>
          </cell>
          <cell r="AL264">
            <v>9.5857250008664607</v>
          </cell>
          <cell r="AM264">
            <v>10.06767021411051</v>
          </cell>
          <cell r="AN264">
            <v>10.56473942025444</v>
          </cell>
          <cell r="AO264">
            <v>10.661023253901821</v>
          </cell>
          <cell r="AP264">
            <v>10.64847386296608</v>
          </cell>
          <cell r="AQ264">
            <v>10.80523318551346</v>
          </cell>
          <cell r="AR264">
            <v>10.946534366842819</v>
          </cell>
          <cell r="AS264">
            <v>11.278490646504185</v>
          </cell>
          <cell r="AT264">
            <v>11.401010927393296</v>
          </cell>
          <cell r="AU264">
            <v>11.398650061236379</v>
          </cell>
          <cell r="AV264">
            <v>11.578816469165242</v>
          </cell>
          <cell r="AW264">
            <v>11.782536706444843</v>
          </cell>
          <cell r="AX264">
            <v>12.20465340500663</v>
          </cell>
          <cell r="AY264">
            <v>12.341782213891378</v>
          </cell>
          <cell r="AZ264">
            <v>12.372704172238139</v>
          </cell>
          <cell r="BA264">
            <v>12.605721588420257</v>
          </cell>
          <cell r="BB264">
            <v>12.869420261255751</v>
          </cell>
          <cell r="BC264">
            <v>13.383651780464662</v>
          </cell>
          <cell r="BD264">
            <v>13.534027556513369</v>
          </cell>
        </row>
        <row r="265">
          <cell r="A265" t="str">
            <v>Additional Balance Sheet Items</v>
          </cell>
        </row>
        <row r="266">
          <cell r="B266" t="str">
            <v>Total repurchase authorization</v>
          </cell>
          <cell r="C266" t="str">
            <v>REPUR_TOT_AUTH</v>
          </cell>
          <cell r="D266" t="str">
            <v>USD</v>
          </cell>
          <cell r="E266">
            <v>0</v>
          </cell>
        </row>
        <row r="267">
          <cell r="B267" t="str">
            <v>Remaining repurchase authorization</v>
          </cell>
          <cell r="C267" t="str">
            <v>REPUR_REMAINING</v>
          </cell>
          <cell r="D267" t="str">
            <v>USD</v>
          </cell>
          <cell r="E267">
            <v>0</v>
          </cell>
        </row>
        <row r="268">
          <cell r="B268" t="str">
            <v>Suspended repurchase authorization</v>
          </cell>
          <cell r="C268" t="str">
            <v>REPUR_SUSPENDED</v>
          </cell>
          <cell r="D268" t="str">
            <v>USD</v>
          </cell>
          <cell r="E268">
            <v>0</v>
          </cell>
        </row>
        <row r="269">
          <cell r="B269" t="str">
            <v>Shares repurchased during period</v>
          </cell>
          <cell r="C269" t="str">
            <v>REPUR_ACTUAL</v>
          </cell>
          <cell r="D269" t="str">
            <v>USD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 t="str">
            <v>Cash Flow Statement</v>
          </cell>
        </row>
        <row r="271">
          <cell r="B271" t="str">
            <v>Net income (pre-preferred dividends)</v>
          </cell>
          <cell r="C271" t="str">
            <v>CF_NI_PRE_PREF</v>
          </cell>
          <cell r="D271" t="str">
            <v>USD</v>
          </cell>
          <cell r="F271">
            <v>-10.965999999999999</v>
          </cell>
          <cell r="K271">
            <v>15.519</v>
          </cell>
          <cell r="L271">
            <v>1.8900000000000001</v>
          </cell>
          <cell r="M271">
            <v>5.4360000000000035</v>
          </cell>
          <cell r="N271">
            <v>29.399999999999991</v>
          </cell>
          <cell r="O271">
            <v>-1.1680000000000055</v>
          </cell>
          <cell r="P271">
            <v>35.557999999999993</v>
          </cell>
          <cell r="Q271">
            <v>4.8119999999999994</v>
          </cell>
          <cell r="R271">
            <v>3.6909999999999901</v>
          </cell>
          <cell r="S271">
            <v>3.1489999999999996</v>
          </cell>
          <cell r="T271">
            <v>3.5480000000000036</v>
          </cell>
          <cell r="U271">
            <v>15.199999999999992</v>
          </cell>
          <cell r="V271">
            <v>0.44700000000000062</v>
          </cell>
          <cell r="W271">
            <v>5.5010000000000012</v>
          </cell>
          <cell r="X271">
            <v>-2.6700000000000039</v>
          </cell>
          <cell r="Y271">
            <v>13.833999999999996</v>
          </cell>
          <cell r="Z271">
            <v>17.111999999999995</v>
          </cell>
          <cell r="AA271">
            <v>-6.4550000000000098</v>
          </cell>
          <cell r="AB271">
            <v>3.3320000000000043</v>
          </cell>
          <cell r="AC271">
            <v>-1.9130000000000056</v>
          </cell>
          <cell r="AD271">
            <v>19.757000000000001</v>
          </cell>
          <cell r="AE271">
            <v>14.720999999999989</v>
          </cell>
          <cell r="AF271">
            <v>-2.9969999999999914</v>
          </cell>
          <cell r="AG271">
            <v>3.9759999999999982</v>
          </cell>
          <cell r="AH271">
            <v>-2.9869999999999983</v>
          </cell>
          <cell r="AI271">
            <v>11.893000000000008</v>
          </cell>
          <cell r="AJ271">
            <v>9.8850000000000158</v>
          </cell>
          <cell r="AK271">
            <v>-1.6300000000000026</v>
          </cell>
          <cell r="AL271">
            <v>0.9129999999999967</v>
          </cell>
          <cell r="AM271">
            <v>-0.40400000000000658</v>
          </cell>
          <cell r="AN271">
            <v>16.097000000000008</v>
          </cell>
          <cell r="AO271">
            <v>14.975999999999996</v>
          </cell>
          <cell r="AP271">
            <v>-7.8579999999999988</v>
          </cell>
          <cell r="AQ271">
            <v>-1.9406023999999986</v>
          </cell>
          <cell r="AR271">
            <v>-1.0556686915789919</v>
          </cell>
          <cell r="AS271">
            <v>13.203924112962731</v>
          </cell>
          <cell r="AT271">
            <v>2.3496530213837428</v>
          </cell>
          <cell r="AU271">
            <v>-3.9754106444260326</v>
          </cell>
          <cell r="AV271">
            <v>-1.0575285000000028</v>
          </cell>
          <cell r="AW271">
            <v>1.7884832650708247</v>
          </cell>
          <cell r="AX271">
            <v>19.537812157227616</v>
          </cell>
          <cell r="AY271">
            <v>16.293356277872405</v>
          </cell>
          <cell r="AZ271">
            <v>-2.3214930862763823</v>
          </cell>
          <cell r="BA271">
            <v>0.76048349999999332</v>
          </cell>
          <cell r="BB271">
            <v>4.5331567081458459</v>
          </cell>
          <cell r="BC271">
            <v>25.288652282585655</v>
          </cell>
          <cell r="BD271">
            <v>28.260799404455113</v>
          </cell>
        </row>
        <row r="272">
          <cell r="A272" t="str">
            <v>Other Items</v>
          </cell>
        </row>
        <row r="273">
          <cell r="B273" t="str">
            <v>Beta</v>
          </cell>
          <cell r="C273" t="str">
            <v>BETA_ANALYST</v>
          </cell>
        </row>
        <row r="274">
          <cell r="B274" t="str">
            <v>Market equity risk premium</v>
          </cell>
          <cell r="C274" t="str">
            <v>MKT_EQ_RISK_PREM</v>
          </cell>
        </row>
        <row r="275">
          <cell r="B275" t="str">
            <v>Risk-free rate</v>
          </cell>
          <cell r="C275" t="str">
            <v>RISK_FR_RATE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APTI_Live_Sheet"/>
      <sheetName val="APTI_Validation_Sheet"/>
      <sheetName val="APTI_Annotation_Sheet"/>
      <sheetName val="Cover"/>
      <sheetName val="IS"/>
      <sheetName val="BS"/>
      <sheetName val="CF"/>
      <sheetName val="DCF"/>
      <sheetName val="2022 Forecast"/>
      <sheetName val="Variation Tables"/>
      <sheetName val="APTI_Exchange_Sheet"/>
      <sheetName val="Business Analysis"/>
      <sheetName val="Summary"/>
      <sheetName val="LT Targets - Internal"/>
      <sheetName val="Business Analysis - Internal"/>
      <sheetName val="LBO Model"/>
      <sheetName val="LBO Assumptions"/>
      <sheetName val="CAC analysis"/>
      <sheetName val="2020 Forecast"/>
    </sheetNames>
    <sheetDataSet>
      <sheetData sheetId="0"/>
      <sheetData sheetId="1">
        <row r="1">
          <cell r="A1" t="str">
            <v>Issuer: Apptio Inc.</v>
          </cell>
          <cell r="C1">
            <v>2440662843</v>
          </cell>
          <cell r="F1">
            <v>2013</v>
          </cell>
          <cell r="G1" t="str">
            <v>2014 Q1</v>
          </cell>
          <cell r="H1" t="str">
            <v>2014 Q2</v>
          </cell>
          <cell r="I1" t="str">
            <v>2014 Q3</v>
          </cell>
          <cell r="J1" t="str">
            <v>2014 Q4</v>
          </cell>
          <cell r="K1">
            <v>2014</v>
          </cell>
          <cell r="L1" t="str">
            <v>2015 Q1</v>
          </cell>
          <cell r="M1" t="str">
            <v>2015 Q2</v>
          </cell>
          <cell r="N1" t="str">
            <v>2015 Q3</v>
          </cell>
          <cell r="O1" t="str">
            <v>2015 Q4</v>
          </cell>
          <cell r="P1">
            <v>2015</v>
          </cell>
          <cell r="Q1" t="str">
            <v>2016 Q1</v>
          </cell>
          <cell r="R1" t="str">
            <v>2016 Q2</v>
          </cell>
          <cell r="S1" t="str">
            <v>2016 Q3</v>
          </cell>
          <cell r="T1" t="str">
            <v>2016 Q4</v>
          </cell>
          <cell r="U1">
            <v>2016</v>
          </cell>
          <cell r="V1" t="str">
            <v>2017 Q1</v>
          </cell>
          <cell r="W1" t="str">
            <v>2017 Q2</v>
          </cell>
          <cell r="X1" t="str">
            <v>2017 Q3</v>
          </cell>
          <cell r="Y1" t="str">
            <v>2017 Q4</v>
          </cell>
          <cell r="Z1">
            <v>2017</v>
          </cell>
          <cell r="AA1" t="str">
            <v>2018 Q1</v>
          </cell>
          <cell r="AB1" t="str">
            <v>2018 Q2</v>
          </cell>
          <cell r="AC1" t="str">
            <v>2018 Q3</v>
          </cell>
          <cell r="AD1" t="str">
            <v>2018 Q4</v>
          </cell>
          <cell r="AE1">
            <v>2018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  <cell r="AF2" t="str">
            <v>Estimate</v>
          </cell>
          <cell r="AG2" t="str">
            <v>Estimate</v>
          </cell>
          <cell r="AH2" t="str">
            <v>Estimate</v>
          </cell>
          <cell r="AI2" t="str">
            <v>Estimate</v>
          </cell>
          <cell r="AJ2" t="str">
            <v>Estimate</v>
          </cell>
          <cell r="AK2" t="str">
            <v>Estimate</v>
          </cell>
          <cell r="AL2" t="str">
            <v>Estimate</v>
          </cell>
          <cell r="AM2" t="str">
            <v>Estimate</v>
          </cell>
          <cell r="AN2" t="str">
            <v>Estimate</v>
          </cell>
          <cell r="AO2" t="str">
            <v>Estimate</v>
          </cell>
          <cell r="AP2" t="str">
            <v>Estimate</v>
          </cell>
          <cell r="AQ2" t="str">
            <v>Estimate</v>
          </cell>
          <cell r="AR2" t="str">
            <v>Estimate</v>
          </cell>
          <cell r="AS2" t="str">
            <v>Estimate</v>
          </cell>
          <cell r="AT2" t="str">
            <v>Estimate</v>
          </cell>
        </row>
        <row r="3">
          <cell r="F3">
            <v>41639</v>
          </cell>
          <cell r="G3">
            <v>41729</v>
          </cell>
          <cell r="H3">
            <v>41820</v>
          </cell>
          <cell r="I3">
            <v>41912</v>
          </cell>
          <cell r="J3">
            <v>42004</v>
          </cell>
          <cell r="K3">
            <v>42004</v>
          </cell>
          <cell r="L3">
            <v>42094</v>
          </cell>
          <cell r="M3">
            <v>42185</v>
          </cell>
          <cell r="N3">
            <v>42277</v>
          </cell>
          <cell r="O3">
            <v>42369</v>
          </cell>
          <cell r="P3">
            <v>42369</v>
          </cell>
          <cell r="Q3">
            <v>42460</v>
          </cell>
          <cell r="R3">
            <v>42551</v>
          </cell>
          <cell r="S3">
            <v>42643</v>
          </cell>
          <cell r="T3">
            <v>42735</v>
          </cell>
          <cell r="U3">
            <v>42735</v>
          </cell>
          <cell r="V3">
            <v>42825</v>
          </cell>
          <cell r="W3">
            <v>42916</v>
          </cell>
          <cell r="X3">
            <v>43008</v>
          </cell>
          <cell r="Y3">
            <v>43100</v>
          </cell>
          <cell r="Z3">
            <v>43100</v>
          </cell>
          <cell r="AA3">
            <v>43190</v>
          </cell>
          <cell r="AB3">
            <v>43281</v>
          </cell>
          <cell r="AC3">
            <v>43373</v>
          </cell>
          <cell r="AD3">
            <v>43465</v>
          </cell>
          <cell r="AE3">
            <v>43465</v>
          </cell>
          <cell r="AF3">
            <v>43555</v>
          </cell>
          <cell r="AG3">
            <v>43646</v>
          </cell>
          <cell r="AH3">
            <v>43738</v>
          </cell>
          <cell r="AI3">
            <v>43830</v>
          </cell>
          <cell r="AJ3">
            <v>43830</v>
          </cell>
          <cell r="AK3">
            <v>43921</v>
          </cell>
          <cell r="AL3">
            <v>44012</v>
          </cell>
          <cell r="AM3">
            <v>44104</v>
          </cell>
          <cell r="AN3">
            <v>44196</v>
          </cell>
          <cell r="AO3">
            <v>44196</v>
          </cell>
        </row>
        <row r="4">
          <cell r="A4" t="str">
            <v>Issuer: Apptio Inc.</v>
          </cell>
          <cell r="B4" t="str">
            <v>15W7ZN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Apptio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3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73.767626879999995</v>
          </cell>
          <cell r="I11">
            <v>27.515999999999998</v>
          </cell>
          <cell r="J11">
            <v>28.754999999999999</v>
          </cell>
          <cell r="K11">
            <v>106.61499999999999</v>
          </cell>
          <cell r="L11">
            <v>30.471</v>
          </cell>
          <cell r="M11">
            <v>31.684000000000001</v>
          </cell>
          <cell r="N11">
            <v>32.253999999999998</v>
          </cell>
          <cell r="O11">
            <v>34.841999999999999</v>
          </cell>
          <cell r="P11">
            <v>129.251</v>
          </cell>
          <cell r="Q11">
            <v>36.843000000000004</v>
          </cell>
          <cell r="R11">
            <v>38.779000000000003</v>
          </cell>
          <cell r="S11">
            <v>40.627000000000002</v>
          </cell>
          <cell r="T11">
            <v>44.32</v>
          </cell>
          <cell r="U11">
            <v>160.56899999999999</v>
          </cell>
          <cell r="V11">
            <v>43.930999999999997</v>
          </cell>
          <cell r="W11">
            <v>45.225000000000001</v>
          </cell>
          <cell r="X11">
            <v>46.996000000000002</v>
          </cell>
          <cell r="Y11">
            <v>52.366999999999997</v>
          </cell>
          <cell r="Z11">
            <v>188.51900000000001</v>
          </cell>
          <cell r="AA11">
            <v>51.5</v>
          </cell>
          <cell r="AB11">
            <v>53.7</v>
          </cell>
          <cell r="AC11">
            <v>56</v>
          </cell>
          <cell r="AD11">
            <v>61.5</v>
          </cell>
          <cell r="AE11">
            <v>222.7</v>
          </cell>
          <cell r="AF11">
            <v>61</v>
          </cell>
          <cell r="AG11">
            <v>62.7</v>
          </cell>
          <cell r="AH11">
            <v>64.5</v>
          </cell>
          <cell r="AI11">
            <v>70.5</v>
          </cell>
          <cell r="AJ11">
            <v>258.7</v>
          </cell>
          <cell r="AK11">
            <v>70</v>
          </cell>
          <cell r="AL11">
            <v>72.2</v>
          </cell>
          <cell r="AM11">
            <v>74.5</v>
          </cell>
          <cell r="AN11">
            <v>80</v>
          </cell>
          <cell r="AO11">
            <v>296.7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-26.979090530611</v>
          </cell>
          <cell r="I12">
            <v>-10.377000000000001</v>
          </cell>
          <cell r="J12">
            <v>-11.458</v>
          </cell>
          <cell r="K12">
            <v>-39.588000000000001</v>
          </cell>
          <cell r="L12">
            <v>-11.872</v>
          </cell>
          <cell r="M12">
            <v>-11.715</v>
          </cell>
          <cell r="N12">
            <v>-12.532999999999999</v>
          </cell>
          <cell r="O12">
            <v>-11.837</v>
          </cell>
          <cell r="P12">
            <v>-47.957000000000001</v>
          </cell>
          <cell r="Q12">
            <v>-12.301</v>
          </cell>
          <cell r="R12">
            <v>-12.750999999999999</v>
          </cell>
          <cell r="S12">
            <v>-13.567</v>
          </cell>
          <cell r="T12">
            <v>-13.83</v>
          </cell>
          <cell r="U12">
            <v>-52.448999999999998</v>
          </cell>
          <cell r="V12">
            <v>-14.743</v>
          </cell>
          <cell r="W12">
            <v>-14.048999999999999</v>
          </cell>
          <cell r="X12">
            <v>-13.305999999999999</v>
          </cell>
          <cell r="Y12">
            <v>-14.105</v>
          </cell>
          <cell r="Z12">
            <v>-56.203000000000003</v>
          </cell>
          <cell r="AA12">
            <v>-15.398871384297999</v>
          </cell>
          <cell r="AB12">
            <v>-15.371840561543999</v>
          </cell>
          <cell r="AC12">
            <v>-15.301238441215</v>
          </cell>
          <cell r="AD12">
            <v>-16.022409785933</v>
          </cell>
          <cell r="AE12">
            <v>-62.094360172990001</v>
          </cell>
          <cell r="AF12">
            <v>-17.054040289256001</v>
          </cell>
          <cell r="AG12">
            <v>-16.964865881173001</v>
          </cell>
          <cell r="AH12">
            <v>-16.852267173051001</v>
          </cell>
          <cell r="AI12">
            <v>-17.637453109071998</v>
          </cell>
          <cell r="AJ12">
            <v>-68.508626452553003</v>
          </cell>
          <cell r="AK12">
            <v>-18.403540289256</v>
          </cell>
          <cell r="AL12">
            <v>-18.388865881173</v>
          </cell>
          <cell r="AM12">
            <v>-18.351267173052001</v>
          </cell>
          <cell r="AN12">
            <v>-19.030953109072001</v>
          </cell>
          <cell r="AO12">
            <v>-74.174626452552999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-50.166533075254002</v>
          </cell>
          <cell r="I13">
            <v>-17.952999999999999</v>
          </cell>
          <cell r="J13">
            <v>-23.706</v>
          </cell>
          <cell r="K13">
            <v>-71.548000000000002</v>
          </cell>
          <cell r="L13">
            <v>-18.533999999999999</v>
          </cell>
          <cell r="M13">
            <v>-20.334</v>
          </cell>
          <cell r="N13">
            <v>-19.757000000000001</v>
          </cell>
          <cell r="O13">
            <v>-26.163</v>
          </cell>
          <cell r="P13">
            <v>-84.787999999999997</v>
          </cell>
          <cell r="Q13">
            <v>-20.41</v>
          </cell>
          <cell r="R13">
            <v>-23.780999999999999</v>
          </cell>
          <cell r="S13">
            <v>-23.218</v>
          </cell>
          <cell r="T13">
            <v>-25.905000000000001</v>
          </cell>
          <cell r="U13">
            <v>-93.313999999999993</v>
          </cell>
          <cell r="V13">
            <v>-23.652000000000001</v>
          </cell>
          <cell r="W13">
            <v>-25.611000000000001</v>
          </cell>
          <cell r="X13">
            <v>-25.497</v>
          </cell>
          <cell r="Y13">
            <v>-31.666</v>
          </cell>
          <cell r="Z13">
            <v>-106.426</v>
          </cell>
          <cell r="AA13">
            <v>-28.428000000000001</v>
          </cell>
          <cell r="AB13">
            <v>-28.047607960198999</v>
          </cell>
          <cell r="AC13">
            <v>-27.917989956591999</v>
          </cell>
          <cell r="AD13">
            <v>-34.052168436229003</v>
          </cell>
          <cell r="AE13">
            <v>-118.44576635302001</v>
          </cell>
          <cell r="AF13">
            <v>-32.756999999999998</v>
          </cell>
          <cell r="AG13">
            <v>-31.807824378109999</v>
          </cell>
          <cell r="AH13">
            <v>-31.188042003574999</v>
          </cell>
          <cell r="AI13">
            <v>-37.977912597627999</v>
          </cell>
          <cell r="AJ13">
            <v>-133.73077897931299</v>
          </cell>
          <cell r="AK13">
            <v>-36.54</v>
          </cell>
          <cell r="AL13">
            <v>-35.544191708126</v>
          </cell>
          <cell r="AM13">
            <v>-34.905897352966001</v>
          </cell>
          <cell r="AN13">
            <v>-41.895503656883001</v>
          </cell>
          <cell r="AO13">
            <v>-148.88559271797499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-77.145623605864998</v>
          </cell>
          <cell r="I14">
            <v>-28.33</v>
          </cell>
          <cell r="J14">
            <v>-35.164000000000001</v>
          </cell>
          <cell r="K14">
            <v>-111.136</v>
          </cell>
          <cell r="L14">
            <v>-30.405999999999999</v>
          </cell>
          <cell r="M14">
            <v>-32.048999999999999</v>
          </cell>
          <cell r="N14">
            <v>-32.29</v>
          </cell>
          <cell r="O14">
            <v>-38</v>
          </cell>
          <cell r="P14">
            <v>-132.745</v>
          </cell>
          <cell r="Q14">
            <v>-32.710999999999999</v>
          </cell>
          <cell r="R14">
            <v>-36.531999999999996</v>
          </cell>
          <cell r="S14">
            <v>-36.784999999999997</v>
          </cell>
          <cell r="T14">
            <v>-39.734999999999999</v>
          </cell>
          <cell r="U14">
            <v>-145.76300000000001</v>
          </cell>
          <cell r="V14">
            <v>-38.395000000000003</v>
          </cell>
          <cell r="W14">
            <v>-39.659999999999997</v>
          </cell>
          <cell r="X14">
            <v>-38.802999999999997</v>
          </cell>
          <cell r="Y14">
            <v>-45.771000000000001</v>
          </cell>
          <cell r="Z14">
            <v>-162.62899999999999</v>
          </cell>
          <cell r="AA14">
            <v>-43.826871384297</v>
          </cell>
          <cell r="AB14">
            <v>-43.419448521743</v>
          </cell>
          <cell r="AC14">
            <v>-43.219228397807001</v>
          </cell>
          <cell r="AD14">
            <v>-50.074578222162003</v>
          </cell>
          <cell r="AE14">
            <v>-180.54012652601</v>
          </cell>
          <cell r="AF14">
            <v>-49.811040289255999</v>
          </cell>
          <cell r="AG14">
            <v>-48.772690259283003</v>
          </cell>
          <cell r="AH14">
            <v>-48.040309176626003</v>
          </cell>
          <cell r="AI14">
            <v>-55.615365706700999</v>
          </cell>
          <cell r="AJ14">
            <v>-202.239405431866</v>
          </cell>
          <cell r="AK14">
            <v>-54.943540289255999</v>
          </cell>
          <cell r="AL14">
            <v>-53.933057589298997</v>
          </cell>
          <cell r="AM14">
            <v>-53.257164526018002</v>
          </cell>
          <cell r="AN14">
            <v>-60.926456765955997</v>
          </cell>
          <cell r="AO14">
            <v>-223.060219170529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-16.967691840000001</v>
          </cell>
          <cell r="I15">
            <v>-3.327</v>
          </cell>
          <cell r="J15">
            <v>-3.4009999999999998</v>
          </cell>
          <cell r="K15">
            <v>-21.634</v>
          </cell>
          <cell r="L15">
            <v>-6.6890000000000001</v>
          </cell>
          <cell r="M15">
            <v>-6.8250000000000002</v>
          </cell>
          <cell r="N15">
            <v>-7.351</v>
          </cell>
          <cell r="O15">
            <v>-7.4050000000000002</v>
          </cell>
          <cell r="P15">
            <v>-28.27</v>
          </cell>
          <cell r="Q15">
            <v>-7.8780000000000001</v>
          </cell>
          <cell r="R15">
            <v>-7.9119999999999999</v>
          </cell>
          <cell r="S15">
            <v>-8.3170000000000002</v>
          </cell>
          <cell r="T15">
            <v>-8.391</v>
          </cell>
          <cell r="U15">
            <v>-32.497999999999998</v>
          </cell>
          <cell r="V15">
            <v>-8.6170000000000009</v>
          </cell>
          <cell r="W15">
            <v>-9.1509999999999998</v>
          </cell>
          <cell r="X15">
            <v>-8.9600000000000009</v>
          </cell>
          <cell r="Y15">
            <v>-9.3309999999999995</v>
          </cell>
          <cell r="Z15">
            <v>-36.058999999999997</v>
          </cell>
          <cell r="AA15">
            <v>-10.3</v>
          </cell>
          <cell r="AB15">
            <v>-10.597364013267001</v>
          </cell>
          <cell r="AC15">
            <v>-10.396653332199</v>
          </cell>
          <cell r="AD15">
            <v>-10.65086118166</v>
          </cell>
          <cell r="AE15">
            <v>-41.944878527126001</v>
          </cell>
          <cell r="AF15">
            <v>-11.59</v>
          </cell>
          <cell r="AG15">
            <v>-11.74645854063</v>
          </cell>
          <cell r="AH15">
            <v>-11.329716784406999</v>
          </cell>
          <cell r="AI15">
            <v>-11.504523793611</v>
          </cell>
          <cell r="AJ15">
            <v>-46.170699118648002</v>
          </cell>
          <cell r="AK15">
            <v>-12.6</v>
          </cell>
          <cell r="AL15">
            <v>-12.804224986179999</v>
          </cell>
          <cell r="AM15">
            <v>-12.3412620223</v>
          </cell>
          <cell r="AN15">
            <v>-12.254778772890999</v>
          </cell>
          <cell r="AO15">
            <v>-50.000265781370999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-3.0611022000000001</v>
          </cell>
          <cell r="I16">
            <v>-1.6459999999999999</v>
          </cell>
          <cell r="J16">
            <v>-1.72</v>
          </cell>
          <cell r="K16">
            <v>-5.766</v>
          </cell>
          <cell r="L16">
            <v>-1.8759999999999999</v>
          </cell>
          <cell r="M16">
            <v>-1.9790000000000001</v>
          </cell>
          <cell r="N16">
            <v>-2.0219999999999998</v>
          </cell>
          <cell r="O16">
            <v>-1.9379999999999999</v>
          </cell>
          <cell r="P16">
            <v>-7.8150000000000004</v>
          </cell>
          <cell r="Q16">
            <v>-1.905</v>
          </cell>
          <cell r="R16">
            <v>-2.5099999999999998</v>
          </cell>
          <cell r="S16">
            <v>-2.4870000000000001</v>
          </cell>
          <cell r="T16">
            <v>-3.5569999999999999</v>
          </cell>
          <cell r="U16">
            <v>-10.459</v>
          </cell>
          <cell r="V16">
            <v>-3.625</v>
          </cell>
          <cell r="W16">
            <v>-3.6850000000000001</v>
          </cell>
          <cell r="X16">
            <v>-4.3570000000000002</v>
          </cell>
          <cell r="Y16">
            <v>-4.4029999999999996</v>
          </cell>
          <cell r="Z16">
            <v>-16.07</v>
          </cell>
          <cell r="AA16">
            <v>-4.7130618128429997</v>
          </cell>
          <cell r="AB16">
            <v>-4.8588555555559996</v>
          </cell>
          <cell r="AC16">
            <v>-5.7517610009359998</v>
          </cell>
          <cell r="AD16">
            <v>-5.7243996123510001</v>
          </cell>
          <cell r="AE16">
            <v>-21.048077981685999</v>
          </cell>
          <cell r="AF16">
            <v>-5.5824615647259996</v>
          </cell>
          <cell r="AG16">
            <v>-5.6731888888890003</v>
          </cell>
          <cell r="AH16">
            <v>-6.6247961528639996</v>
          </cell>
          <cell r="AI16">
            <v>-6.5621166287930004</v>
          </cell>
          <cell r="AJ16">
            <v>-24.442563235272001</v>
          </cell>
          <cell r="AK16">
            <v>-6.4061034349319996</v>
          </cell>
          <cell r="AL16">
            <v>-6.532762962963</v>
          </cell>
          <cell r="AM16">
            <v>-7.651896331603</v>
          </cell>
          <cell r="AN16">
            <v>-7.4463734794810001</v>
          </cell>
          <cell r="AO16">
            <v>-28.037136208979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-94.113315445864998</v>
          </cell>
          <cell r="I18">
            <v>-31.657</v>
          </cell>
          <cell r="J18">
            <v>-38.564999999999998</v>
          </cell>
          <cell r="K18">
            <v>-132.77000000000001</v>
          </cell>
          <cell r="L18">
            <v>-37.094999999999999</v>
          </cell>
          <cell r="M18">
            <v>-38.874000000000002</v>
          </cell>
          <cell r="N18">
            <v>-39.640999999999998</v>
          </cell>
          <cell r="O18">
            <v>-45.405000000000001</v>
          </cell>
          <cell r="P18">
            <v>-161.01499999999999</v>
          </cell>
          <cell r="Q18">
            <v>-40.588999999999999</v>
          </cell>
          <cell r="R18">
            <v>-44.444000000000003</v>
          </cell>
          <cell r="S18">
            <v>-45.101999999999997</v>
          </cell>
          <cell r="T18">
            <v>-48.125999999999998</v>
          </cell>
          <cell r="U18">
            <v>-178.261</v>
          </cell>
          <cell r="V18">
            <v>-47.012</v>
          </cell>
          <cell r="W18">
            <v>-48.811</v>
          </cell>
          <cell r="X18">
            <v>-47.762999999999998</v>
          </cell>
          <cell r="Y18">
            <v>-55.101999999999997</v>
          </cell>
          <cell r="Z18">
            <v>-198.68799999999999</v>
          </cell>
          <cell r="AA18">
            <v>-54.126871384296997</v>
          </cell>
          <cell r="AB18">
            <v>-54.016812535009997</v>
          </cell>
          <cell r="AC18">
            <v>-53.615881730006002</v>
          </cell>
          <cell r="AD18">
            <v>-60.725439403822001</v>
          </cell>
          <cell r="AE18">
            <v>-222.48500505313501</v>
          </cell>
          <cell r="AF18">
            <v>-61.401040289256002</v>
          </cell>
          <cell r="AG18">
            <v>-60.519148799912998</v>
          </cell>
          <cell r="AH18">
            <v>-59.370025961033001</v>
          </cell>
          <cell r="AI18">
            <v>-67.119889500311004</v>
          </cell>
          <cell r="AJ18">
            <v>-248.41010455051401</v>
          </cell>
          <cell r="AK18">
            <v>-67.543540289256001</v>
          </cell>
          <cell r="AL18">
            <v>-66.737282575479</v>
          </cell>
          <cell r="AM18">
            <v>-65.598426548318002</v>
          </cell>
          <cell r="AN18">
            <v>-73.181235538847005</v>
          </cell>
          <cell r="AO18">
            <v>-273.06048495189998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-89.704603345864996</v>
          </cell>
          <cell r="I19">
            <v>-31.657</v>
          </cell>
          <cell r="J19">
            <v>-38.564999999999998</v>
          </cell>
          <cell r="K19">
            <v>-127.541</v>
          </cell>
          <cell r="L19">
            <v>-35.522345000000001</v>
          </cell>
          <cell r="M19">
            <v>-37.214621870000002</v>
          </cell>
          <cell r="N19">
            <v>-37.905642890000003</v>
          </cell>
          <cell r="O19">
            <v>-43.886390239999997</v>
          </cell>
          <cell r="P19">
            <v>-154.529</v>
          </cell>
          <cell r="Q19">
            <v>-39.07597002</v>
          </cell>
          <cell r="R19">
            <v>-42.972029980000002</v>
          </cell>
          <cell r="S19">
            <v>-43.6</v>
          </cell>
          <cell r="T19">
            <v>-46.625</v>
          </cell>
          <cell r="U19">
            <v>-172.273</v>
          </cell>
          <cell r="V19">
            <v>-45.481999999999999</v>
          </cell>
          <cell r="W19">
            <v>-47.259</v>
          </cell>
          <cell r="X19">
            <v>-46.183</v>
          </cell>
          <cell r="Y19">
            <v>-53.658000000000001</v>
          </cell>
          <cell r="Z19">
            <v>-192.58199999999999</v>
          </cell>
          <cell r="AA19">
            <v>-52.665691384296998</v>
          </cell>
          <cell r="AB19">
            <v>-52.615997735009998</v>
          </cell>
          <cell r="AC19">
            <v>-52.260821002005997</v>
          </cell>
          <cell r="AD19">
            <v>-59.403287177742001</v>
          </cell>
          <cell r="AE19">
            <v>-216.94579729905499</v>
          </cell>
          <cell r="AF19">
            <v>-60.213362674023998</v>
          </cell>
          <cell r="AG19">
            <v>-59.327366241815</v>
          </cell>
          <cell r="AH19">
            <v>-58.170341787814003</v>
          </cell>
          <cell r="AI19">
            <v>-65.908735217091007</v>
          </cell>
          <cell r="AJ19">
            <v>-243.61980592074499</v>
          </cell>
          <cell r="AK19">
            <v>-66.307132600005005</v>
          </cell>
          <cell r="AL19">
            <v>-65.480098662762998</v>
          </cell>
          <cell r="AM19">
            <v>-64.317516992516005</v>
          </cell>
          <cell r="AN19">
            <v>-71.873771496632003</v>
          </cell>
          <cell r="AO19">
            <v>-267.978519751916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-15.936976465864999</v>
          </cell>
          <cell r="K20">
            <v>-20.925999999999998</v>
          </cell>
          <cell r="L20">
            <v>-5.0513450000000004</v>
          </cell>
          <cell r="M20">
            <v>-5.5306218700000001</v>
          </cell>
          <cell r="N20">
            <v>-5.6516428899999998</v>
          </cell>
          <cell r="O20">
            <v>-9.0443902400000002</v>
          </cell>
          <cell r="P20">
            <v>-25.277999999999999</v>
          </cell>
          <cell r="Q20">
            <v>-2.2329700200000002</v>
          </cell>
          <cell r="R20">
            <v>-4.1930299800000004</v>
          </cell>
          <cell r="S20">
            <v>-2.9729999999999999</v>
          </cell>
          <cell r="T20">
            <v>-2.3050000000000002</v>
          </cell>
          <cell r="U20">
            <v>-11.704000000000001</v>
          </cell>
          <cell r="V20">
            <v>-1.5509999999999999</v>
          </cell>
          <cell r="W20">
            <v>-2.0339999999999998</v>
          </cell>
          <cell r="X20">
            <v>0.81299999999999994</v>
          </cell>
          <cell r="Y20">
            <v>-1.2909999999999999</v>
          </cell>
          <cell r="Z20">
            <v>-4.0629999999999997</v>
          </cell>
          <cell r="AA20">
            <v>-1.1656913842979999</v>
          </cell>
          <cell r="AB20">
            <v>1.0840022649900001</v>
          </cell>
          <cell r="AC20">
            <v>3.7391789979940002</v>
          </cell>
          <cell r="AD20">
            <v>2.096712822258</v>
          </cell>
          <cell r="AE20">
            <v>5.7542027009450001</v>
          </cell>
          <cell r="AF20">
            <v>0.786637325976</v>
          </cell>
          <cell r="AG20">
            <v>3.3726337581850001</v>
          </cell>
          <cell r="AH20">
            <v>6.3296582121859997</v>
          </cell>
          <cell r="AI20">
            <v>4.5912647829089996</v>
          </cell>
          <cell r="AJ20">
            <v>15.080194079255</v>
          </cell>
          <cell r="AK20">
            <v>3.6928673999949999</v>
          </cell>
          <cell r="AL20">
            <v>6.7199013372370002</v>
          </cell>
          <cell r="AM20">
            <v>10.182483007484</v>
          </cell>
          <cell r="AN20">
            <v>8.1262285033680008</v>
          </cell>
          <cell r="AO20">
            <v>28.721480248083001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-4.4087120999999998</v>
          </cell>
          <cell r="K21">
            <v>-5.2290000000000001</v>
          </cell>
          <cell r="L21">
            <v>-1.5726549999999999</v>
          </cell>
          <cell r="M21">
            <v>-1.6593781299999999</v>
          </cell>
          <cell r="N21">
            <v>-1.73535711</v>
          </cell>
          <cell r="O21">
            <v>-1.5186097599999999</v>
          </cell>
          <cell r="P21">
            <v>-6.4859999999999998</v>
          </cell>
          <cell r="Q21">
            <v>-1.51302998</v>
          </cell>
          <cell r="R21">
            <v>-1.4719700200000001</v>
          </cell>
          <cell r="S21">
            <v>-1.502</v>
          </cell>
          <cell r="T21">
            <v>-1.5009999999999999</v>
          </cell>
          <cell r="U21">
            <v>-5.9880000000000004</v>
          </cell>
          <cell r="V21">
            <v>-1.53</v>
          </cell>
          <cell r="W21">
            <v>-1.552</v>
          </cell>
          <cell r="X21">
            <v>-1.58</v>
          </cell>
          <cell r="Y21">
            <v>-1.444</v>
          </cell>
          <cell r="Z21">
            <v>-6.1059999999999999</v>
          </cell>
          <cell r="AA21">
            <v>-1.4611799999999999</v>
          </cell>
          <cell r="AB21">
            <v>-1.4008148</v>
          </cell>
          <cell r="AC21">
            <v>-1.355060728</v>
          </cell>
          <cell r="AD21">
            <v>-1.32215222608</v>
          </cell>
          <cell r="AE21">
            <v>-5.5392077540800004</v>
          </cell>
          <cell r="AF21">
            <v>-1.1876776152320001</v>
          </cell>
          <cell r="AG21">
            <v>-1.1917825580970001</v>
          </cell>
          <cell r="AH21">
            <v>-1.199684173219</v>
          </cell>
          <cell r="AI21">
            <v>-1.21115428322</v>
          </cell>
          <cell r="AJ21">
            <v>-4.7902986297680004</v>
          </cell>
          <cell r="AK21">
            <v>-1.2364076892510001</v>
          </cell>
          <cell r="AL21">
            <v>-1.2571839127160001</v>
          </cell>
          <cell r="AM21">
            <v>-1.280909555801</v>
          </cell>
          <cell r="AN21">
            <v>-1.3074640422149999</v>
          </cell>
          <cell r="AO21">
            <v>-5.0819651999840003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AA22">
            <v>-0.58299999999999996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-20.345688565865</v>
          </cell>
          <cell r="I23">
            <v>-4.141</v>
          </cell>
          <cell r="J23">
            <v>-9.81</v>
          </cell>
          <cell r="K23">
            <v>-26.155000000000001</v>
          </cell>
          <cell r="L23">
            <v>-6.6239999999999997</v>
          </cell>
          <cell r="M23">
            <v>-7.19</v>
          </cell>
          <cell r="N23">
            <v>-7.3869999999999996</v>
          </cell>
          <cell r="O23">
            <v>-10.563000000000001</v>
          </cell>
          <cell r="P23">
            <v>-31.763999999999999</v>
          </cell>
          <cell r="Q23">
            <v>-3.746</v>
          </cell>
          <cell r="R23">
            <v>-5.665</v>
          </cell>
          <cell r="S23">
            <v>-4.4749999999999996</v>
          </cell>
          <cell r="T23">
            <v>-3.806</v>
          </cell>
          <cell r="U23">
            <v>-17.692</v>
          </cell>
          <cell r="V23">
            <v>-3.081</v>
          </cell>
          <cell r="W23">
            <v>-3.5859999999999999</v>
          </cell>
          <cell r="X23">
            <v>-0.76700000000000002</v>
          </cell>
          <cell r="Y23">
            <v>-2.7349999999999999</v>
          </cell>
          <cell r="Z23">
            <v>-10.169</v>
          </cell>
          <cell r="AA23">
            <v>-2.626871384298</v>
          </cell>
          <cell r="AB23">
            <v>-0.31681253501000001</v>
          </cell>
          <cell r="AC23">
            <v>2.384118269994</v>
          </cell>
          <cell r="AD23">
            <v>0.77456059617799999</v>
          </cell>
          <cell r="AE23">
            <v>0.21499494686500001</v>
          </cell>
          <cell r="AF23">
            <v>-0.40104028925599999</v>
          </cell>
          <cell r="AG23">
            <v>2.180851200087</v>
          </cell>
          <cell r="AH23">
            <v>5.1299740389670001</v>
          </cell>
          <cell r="AI23">
            <v>3.3801104996890001</v>
          </cell>
          <cell r="AJ23">
            <v>10.289895449486</v>
          </cell>
          <cell r="AK23">
            <v>2.4564597107439998</v>
          </cell>
          <cell r="AL23">
            <v>5.4627174245210002</v>
          </cell>
          <cell r="AM23">
            <v>8.9015734516829994</v>
          </cell>
          <cell r="AN23">
            <v>6.8187644611530001</v>
          </cell>
          <cell r="AO23">
            <v>23.639515048100002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-0.214</v>
          </cell>
          <cell r="I29">
            <v>-0.123</v>
          </cell>
          <cell r="J29">
            <v>-0.44800000000000001</v>
          </cell>
          <cell r="K29">
            <v>-0.69499999999999995</v>
          </cell>
          <cell r="L29">
            <v>-0.627</v>
          </cell>
          <cell r="M29">
            <v>3.9E-2</v>
          </cell>
          <cell r="N29">
            <v>-0.36899999999999999</v>
          </cell>
          <cell r="O29">
            <v>-0.36199999999999999</v>
          </cell>
          <cell r="P29">
            <v>-1.319</v>
          </cell>
          <cell r="Q29">
            <v>-0.16900000000000001</v>
          </cell>
          <cell r="R29">
            <v>-0.67200000000000004</v>
          </cell>
          <cell r="S29">
            <v>-1.679</v>
          </cell>
          <cell r="T29">
            <v>-0.43</v>
          </cell>
          <cell r="U29">
            <v>-2.95</v>
          </cell>
          <cell r="V29">
            <v>0.184</v>
          </cell>
          <cell r="W29">
            <v>0.38400000000000001</v>
          </cell>
          <cell r="X29">
            <v>0.41599999999999998</v>
          </cell>
          <cell r="Y29">
            <v>0.19500000000000001</v>
          </cell>
          <cell r="Z29">
            <v>1.179</v>
          </cell>
          <cell r="AA29">
            <v>0.24199999999999999</v>
          </cell>
          <cell r="AE29">
            <v>0.24199999999999999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-20.559688565864999</v>
          </cell>
          <cell r="I30">
            <v>-4.2640000000000002</v>
          </cell>
          <cell r="J30">
            <v>-10.257999999999999</v>
          </cell>
          <cell r="K30">
            <v>-26.85</v>
          </cell>
          <cell r="L30">
            <v>-7.2510000000000003</v>
          </cell>
          <cell r="M30">
            <v>-7.1509999999999998</v>
          </cell>
          <cell r="N30">
            <v>-7.7560000000000002</v>
          </cell>
          <cell r="O30">
            <v>-10.925000000000001</v>
          </cell>
          <cell r="P30">
            <v>-33.082999999999998</v>
          </cell>
          <cell r="Q30">
            <v>-3.915</v>
          </cell>
          <cell r="R30">
            <v>-6.3369999999999997</v>
          </cell>
          <cell r="S30">
            <v>-6.1539999999999999</v>
          </cell>
          <cell r="T30">
            <v>-4.2359999999999998</v>
          </cell>
          <cell r="U30">
            <v>-20.641999999999999</v>
          </cell>
          <cell r="V30">
            <v>-2.8969999999999998</v>
          </cell>
          <cell r="W30">
            <v>-3.202</v>
          </cell>
          <cell r="X30">
            <v>-0.35099999999999998</v>
          </cell>
          <cell r="Y30">
            <v>-2.54</v>
          </cell>
          <cell r="Z30">
            <v>-8.99</v>
          </cell>
          <cell r="AA30">
            <v>-2.626871384298</v>
          </cell>
          <cell r="AB30">
            <v>-0.31681253501000001</v>
          </cell>
          <cell r="AC30">
            <v>2.384118269994</v>
          </cell>
          <cell r="AD30">
            <v>0.77456059617799999</v>
          </cell>
          <cell r="AE30">
            <v>0.21499494686500001</v>
          </cell>
          <cell r="AF30">
            <v>-0.40104028925599999</v>
          </cell>
          <cell r="AG30">
            <v>2.180851200087</v>
          </cell>
          <cell r="AH30">
            <v>5.1299740389670001</v>
          </cell>
          <cell r="AI30">
            <v>3.3801104996890001</v>
          </cell>
          <cell r="AJ30">
            <v>10.289895449486</v>
          </cell>
          <cell r="AK30">
            <v>2.4564597107439998</v>
          </cell>
          <cell r="AL30">
            <v>5.4627174245210002</v>
          </cell>
          <cell r="AM30">
            <v>8.9015734516829994</v>
          </cell>
          <cell r="AN30">
            <v>6.8187644611530001</v>
          </cell>
          <cell r="AO30">
            <v>23.639515048100002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35.816000000000003</v>
          </cell>
          <cell r="J39">
            <v>19.686</v>
          </cell>
          <cell r="K39">
            <v>19.686</v>
          </cell>
          <cell r="L39">
            <v>31.120051069999999</v>
          </cell>
          <cell r="M39">
            <v>22.549944060000001</v>
          </cell>
          <cell r="N39">
            <v>15.363570879999999</v>
          </cell>
          <cell r="O39">
            <v>17.256</v>
          </cell>
          <cell r="P39">
            <v>17.256</v>
          </cell>
          <cell r="Q39">
            <v>45.970288650223999</v>
          </cell>
          <cell r="R39">
            <v>42.052</v>
          </cell>
          <cell r="S39">
            <v>111.712</v>
          </cell>
          <cell r="T39">
            <v>42.006999999999998</v>
          </cell>
          <cell r="U39">
            <v>42.006999999999998</v>
          </cell>
          <cell r="V39">
            <v>37.904000000000003</v>
          </cell>
          <cell r="W39">
            <v>39.834000000000003</v>
          </cell>
          <cell r="X39">
            <v>29.279</v>
          </cell>
          <cell r="Y39">
            <v>55.069000000000003</v>
          </cell>
          <cell r="Z39">
            <v>55.069000000000003</v>
          </cell>
          <cell r="AA39">
            <v>67.182653439039996</v>
          </cell>
          <cell r="AB39">
            <v>58.379104907410998</v>
          </cell>
          <cell r="AC39">
            <v>65.607695779305004</v>
          </cell>
          <cell r="AD39">
            <v>66.104296311442994</v>
          </cell>
          <cell r="AE39">
            <v>66.104296311442994</v>
          </cell>
          <cell r="AF39">
            <v>83.918359944868996</v>
          </cell>
          <cell r="AG39">
            <v>79.016994676802994</v>
          </cell>
          <cell r="AH39">
            <v>93.540439291572994</v>
          </cell>
          <cell r="AI39">
            <v>93.835280808831996</v>
          </cell>
          <cell r="AJ39">
            <v>93.835280808831996</v>
          </cell>
          <cell r="AK39">
            <v>113.418108298094</v>
          </cell>
          <cell r="AL39">
            <v>110.440271220631</v>
          </cell>
          <cell r="AM39">
            <v>130.14265976615999</v>
          </cell>
          <cell r="AN39">
            <v>134.79141912382099</v>
          </cell>
          <cell r="AO39">
            <v>134.79141912382099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31.493122889999999</v>
          </cell>
          <cell r="J40">
            <v>46.694000000000003</v>
          </cell>
          <cell r="K40">
            <v>46.694000000000003</v>
          </cell>
          <cell r="L40">
            <v>22.41137264</v>
          </cell>
          <cell r="M40">
            <v>30.930615070000002</v>
          </cell>
          <cell r="N40">
            <v>32.004984440000001</v>
          </cell>
          <cell r="O40">
            <v>52.887</v>
          </cell>
          <cell r="P40">
            <v>52.887</v>
          </cell>
          <cell r="Q40">
            <v>29.53308354</v>
          </cell>
          <cell r="R40">
            <v>44.344000000000001</v>
          </cell>
          <cell r="S40">
            <v>42.585000000000001</v>
          </cell>
          <cell r="T40">
            <v>58.14</v>
          </cell>
          <cell r="U40">
            <v>58.14</v>
          </cell>
          <cell r="V40">
            <v>38.573</v>
          </cell>
          <cell r="W40">
            <v>50.762999999999998</v>
          </cell>
          <cell r="X40">
            <v>46.136000000000003</v>
          </cell>
          <cell r="Y40">
            <v>68.781999999999996</v>
          </cell>
          <cell r="Z40">
            <v>68.781999999999996</v>
          </cell>
          <cell r="AA40">
            <v>45.270458242773003</v>
          </cell>
          <cell r="AB40">
            <v>55.563615079842002</v>
          </cell>
          <cell r="AC40">
            <v>56.411152759125002</v>
          </cell>
          <cell r="AD40">
            <v>82.299298879046006</v>
          </cell>
          <cell r="AE40">
            <v>82.299298879046006</v>
          </cell>
          <cell r="AF40">
            <v>56.589382742882002</v>
          </cell>
          <cell r="AG40">
            <v>68.768861808140002</v>
          </cell>
          <cell r="AH40">
            <v>62.422177233458001</v>
          </cell>
          <cell r="AI40">
            <v>90.962382971577</v>
          </cell>
          <cell r="AJ40">
            <v>90.962382971577</v>
          </cell>
          <cell r="AK40">
            <v>64.972995001087</v>
          </cell>
          <cell r="AL40">
            <v>79.434638011765998</v>
          </cell>
          <cell r="AM40">
            <v>72.594680190022004</v>
          </cell>
          <cell r="AN40">
            <v>103.957009110374</v>
          </cell>
          <cell r="AO40">
            <v>103.957009110374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28.42529047</v>
          </cell>
          <cell r="J42">
            <v>18.303000000000001</v>
          </cell>
          <cell r="K42">
            <v>18.303000000000001</v>
          </cell>
          <cell r="L42">
            <v>19.14166694</v>
          </cell>
          <cell r="M42">
            <v>18.61085074</v>
          </cell>
          <cell r="N42">
            <v>20.760271329999998</v>
          </cell>
          <cell r="O42">
            <v>10.25</v>
          </cell>
          <cell r="P42">
            <v>10.25</v>
          </cell>
          <cell r="Q42">
            <v>7.4999055700000001</v>
          </cell>
          <cell r="R42">
            <v>4.9930000000000003</v>
          </cell>
          <cell r="S42">
            <v>16.067</v>
          </cell>
          <cell r="T42">
            <v>42.180999999999997</v>
          </cell>
          <cell r="U42">
            <v>42.180999999999997</v>
          </cell>
          <cell r="V42">
            <v>78.915999999999997</v>
          </cell>
          <cell r="W42">
            <v>90.051000000000002</v>
          </cell>
          <cell r="X42">
            <v>111.779</v>
          </cell>
          <cell r="Y42">
            <v>98.98</v>
          </cell>
          <cell r="Z42">
            <v>98.98</v>
          </cell>
          <cell r="AA42">
            <v>98.895910917180998</v>
          </cell>
          <cell r="AB42">
            <v>99.109285752478002</v>
          </cell>
          <cell r="AC42">
            <v>99.332359443925</v>
          </cell>
          <cell r="AD42">
            <v>99.865796532166996</v>
          </cell>
          <cell r="AE42">
            <v>99.865796532166996</v>
          </cell>
          <cell r="AF42">
            <v>99.817302251417999</v>
          </cell>
          <cell r="AG42">
            <v>99.982182805966005</v>
          </cell>
          <cell r="AH42">
            <v>100.156762216663</v>
          </cell>
          <cell r="AI42">
            <v>100.738693585655</v>
          </cell>
          <cell r="AJ42">
            <v>100.738693585655</v>
          </cell>
          <cell r="AK42">
            <v>100.690199304906</v>
          </cell>
          <cell r="AL42">
            <v>100.90357414020301</v>
          </cell>
          <cell r="AM42">
            <v>101.12664783165</v>
          </cell>
          <cell r="AN42">
            <v>101.660084919892</v>
          </cell>
          <cell r="AO42">
            <v>101.660084919892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95.734413360000005</v>
          </cell>
          <cell r="J43">
            <v>84.683000000000007</v>
          </cell>
          <cell r="K43">
            <v>84.683000000000007</v>
          </cell>
          <cell r="L43">
            <v>72.673090650000006</v>
          </cell>
          <cell r="M43">
            <v>72.091409870000007</v>
          </cell>
          <cell r="N43">
            <v>68.128826649999993</v>
          </cell>
          <cell r="O43">
            <v>80.393000000000001</v>
          </cell>
          <cell r="P43">
            <v>80.393000000000001</v>
          </cell>
          <cell r="Q43">
            <v>83.003277760225004</v>
          </cell>
          <cell r="R43">
            <v>91.388999999999996</v>
          </cell>
          <cell r="S43">
            <v>170.364</v>
          </cell>
          <cell r="T43">
            <v>142.328</v>
          </cell>
          <cell r="U43">
            <v>142.328</v>
          </cell>
          <cell r="V43">
            <v>155.393</v>
          </cell>
          <cell r="W43">
            <v>180.648</v>
          </cell>
          <cell r="X43">
            <v>187.19399999999999</v>
          </cell>
          <cell r="Y43">
            <v>222.83099999999999</v>
          </cell>
          <cell r="Z43">
            <v>222.83099999999999</v>
          </cell>
          <cell r="AA43">
            <v>211.349022598994</v>
          </cell>
          <cell r="AB43">
            <v>213.05200573972999</v>
          </cell>
          <cell r="AC43">
            <v>221.35120798235499</v>
          </cell>
          <cell r="AD43">
            <v>248.26939172265699</v>
          </cell>
          <cell r="AE43">
            <v>248.26939172265699</v>
          </cell>
          <cell r="AF43">
            <v>240.325044939169</v>
          </cell>
          <cell r="AG43">
            <v>247.768039290909</v>
          </cell>
          <cell r="AH43">
            <v>256.11937874169399</v>
          </cell>
          <cell r="AI43">
            <v>285.53635736606498</v>
          </cell>
          <cell r="AJ43">
            <v>285.53635736606498</v>
          </cell>
          <cell r="AK43">
            <v>279.08130260408598</v>
          </cell>
          <cell r="AL43">
            <v>290.77848337260002</v>
          </cell>
          <cell r="AM43">
            <v>303.86398778783098</v>
          </cell>
          <cell r="AN43">
            <v>340.40851315408702</v>
          </cell>
          <cell r="AO43">
            <v>340.40851315408702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14.049287899999999</v>
          </cell>
          <cell r="J44">
            <v>26.79</v>
          </cell>
          <cell r="K44">
            <v>26.79</v>
          </cell>
          <cell r="L44">
            <v>29.110673240000001</v>
          </cell>
          <cell r="M44">
            <v>30.957374059999999</v>
          </cell>
          <cell r="N44">
            <v>31.645993820000001</v>
          </cell>
          <cell r="O44">
            <v>31.931000000000001</v>
          </cell>
          <cell r="P44">
            <v>31.931000000000001</v>
          </cell>
          <cell r="Q44">
            <v>33.840080950000001</v>
          </cell>
          <cell r="R44">
            <v>34.405999999999999</v>
          </cell>
          <cell r="S44">
            <v>35.988999999999997</v>
          </cell>
          <cell r="T44">
            <v>37.259</v>
          </cell>
          <cell r="U44">
            <v>37.259</v>
          </cell>
          <cell r="V44">
            <v>38.860999999999997</v>
          </cell>
          <cell r="W44">
            <v>39.814</v>
          </cell>
          <cell r="X44">
            <v>40.262</v>
          </cell>
          <cell r="Y44">
            <v>40.975000000000001</v>
          </cell>
          <cell r="Z44">
            <v>40.975000000000001</v>
          </cell>
          <cell r="AA44">
            <v>42.005000000000003</v>
          </cell>
          <cell r="AB44">
            <v>43.079000000000001</v>
          </cell>
          <cell r="AC44">
            <v>44.198999999999998</v>
          </cell>
          <cell r="AD44">
            <v>45.429000000000002</v>
          </cell>
          <cell r="AE44">
            <v>45.429000000000002</v>
          </cell>
          <cell r="AF44">
            <v>45.461322384768003</v>
          </cell>
          <cell r="AG44">
            <v>45.523539826670998</v>
          </cell>
          <cell r="AH44">
            <v>45.613855653451999</v>
          </cell>
          <cell r="AI44">
            <v>45.812701370231999</v>
          </cell>
          <cell r="AJ44">
            <v>45.812701370231999</v>
          </cell>
          <cell r="AK44">
            <v>45.97629368098</v>
          </cell>
          <cell r="AL44">
            <v>46.163109768264</v>
          </cell>
          <cell r="AM44">
            <v>46.372200212463</v>
          </cell>
          <cell r="AN44">
            <v>46.664736170247998</v>
          </cell>
          <cell r="AO44">
            <v>46.664736170247998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F45">
            <v>-7.5492879000000004</v>
          </cell>
          <cell r="J45">
            <v>-11.958</v>
          </cell>
          <cell r="K45">
            <v>-11.958</v>
          </cell>
          <cell r="L45">
            <v>-13.530654999999999</v>
          </cell>
          <cell r="M45">
            <v>-15.19003313</v>
          </cell>
          <cell r="N45">
            <v>-16.925390239999999</v>
          </cell>
          <cell r="O45">
            <v>-18.443999999999999</v>
          </cell>
          <cell r="P45">
            <v>-18.443999999999999</v>
          </cell>
          <cell r="Q45">
            <v>-19.957029980000002</v>
          </cell>
          <cell r="R45">
            <v>-21.428999999999998</v>
          </cell>
          <cell r="S45">
            <v>-22.931000000000001</v>
          </cell>
          <cell r="T45">
            <v>-24.431999999999999</v>
          </cell>
          <cell r="U45">
            <v>-24.431999999999999</v>
          </cell>
          <cell r="V45">
            <v>-25.962</v>
          </cell>
          <cell r="W45">
            <v>-27.513999999999999</v>
          </cell>
          <cell r="X45">
            <v>-29.094000000000001</v>
          </cell>
          <cell r="Y45">
            <v>-30.538</v>
          </cell>
          <cell r="Z45">
            <v>-30.538</v>
          </cell>
          <cell r="AA45">
            <v>-31.999179999999999</v>
          </cell>
          <cell r="AB45">
            <v>-33.399994800000002</v>
          </cell>
          <cell r="AC45">
            <v>-34.755055528</v>
          </cell>
          <cell r="AD45">
            <v>-36.07720775408</v>
          </cell>
          <cell r="AE45">
            <v>-36.07720775408</v>
          </cell>
          <cell r="AF45">
            <v>-36.07720775408</v>
          </cell>
          <cell r="AG45">
            <v>-36.07720775408</v>
          </cell>
          <cell r="AH45">
            <v>-36.07720775408</v>
          </cell>
          <cell r="AI45">
            <v>-36.07720775408</v>
          </cell>
          <cell r="AJ45">
            <v>-36.07720775408</v>
          </cell>
          <cell r="AK45">
            <v>-36.07720775408</v>
          </cell>
          <cell r="AL45">
            <v>-36.07720775408</v>
          </cell>
          <cell r="AM45">
            <v>-36.07720775408</v>
          </cell>
          <cell r="AN45">
            <v>-36.07720775408</v>
          </cell>
          <cell r="AO45">
            <v>-36.07720775408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6.5</v>
          </cell>
          <cell r="J46">
            <v>14.832000000000001</v>
          </cell>
          <cell r="K46">
            <v>14.832000000000001</v>
          </cell>
          <cell r="L46">
            <v>15.580018239999999</v>
          </cell>
          <cell r="M46">
            <v>15.76734093</v>
          </cell>
          <cell r="N46">
            <v>14.720603580000001</v>
          </cell>
          <cell r="O46">
            <v>13.487</v>
          </cell>
          <cell r="P46">
            <v>13.487</v>
          </cell>
          <cell r="Q46">
            <v>13.883050969999999</v>
          </cell>
          <cell r="R46">
            <v>12.977</v>
          </cell>
          <cell r="S46">
            <v>13.058</v>
          </cell>
          <cell r="T46">
            <v>12.827</v>
          </cell>
          <cell r="U46">
            <v>12.827</v>
          </cell>
          <cell r="V46">
            <v>12.898999999999999</v>
          </cell>
          <cell r="W46">
            <v>12.3</v>
          </cell>
          <cell r="X46">
            <v>11.167999999999999</v>
          </cell>
          <cell r="Y46">
            <v>10.436999999999999</v>
          </cell>
          <cell r="Z46">
            <v>10.436999999999999</v>
          </cell>
          <cell r="AA46">
            <v>10.00582</v>
          </cell>
          <cell r="AB46">
            <v>9.6790052000000006</v>
          </cell>
          <cell r="AC46">
            <v>9.4439444720000001</v>
          </cell>
          <cell r="AD46">
            <v>9.3517922459200005</v>
          </cell>
          <cell r="AE46">
            <v>9.3517922459200005</v>
          </cell>
          <cell r="AF46">
            <v>9.3841146306879999</v>
          </cell>
          <cell r="AG46">
            <v>9.4463320725909998</v>
          </cell>
          <cell r="AH46">
            <v>9.5366478993719994</v>
          </cell>
          <cell r="AI46">
            <v>9.7354936161520005</v>
          </cell>
          <cell r="AJ46">
            <v>9.7354936161520005</v>
          </cell>
          <cell r="AK46">
            <v>9.8990859268999998</v>
          </cell>
          <cell r="AL46">
            <v>10.085902014184001</v>
          </cell>
          <cell r="AM46">
            <v>10.294992458383</v>
          </cell>
          <cell r="AN46">
            <v>10.587528416168</v>
          </cell>
          <cell r="AO46">
            <v>10.587528416168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AA47">
            <v>20.100000000000001</v>
          </cell>
          <cell r="AB47">
            <v>20.100000000000001</v>
          </cell>
          <cell r="AC47">
            <v>20.100000000000001</v>
          </cell>
          <cell r="AD47">
            <v>20.100000000000001</v>
          </cell>
          <cell r="AE47">
            <v>20.100000000000001</v>
          </cell>
          <cell r="AF47">
            <v>20.100000000000001</v>
          </cell>
          <cell r="AG47">
            <v>20.100000000000001</v>
          </cell>
          <cell r="AH47">
            <v>20.100000000000001</v>
          </cell>
          <cell r="AI47">
            <v>20.100000000000001</v>
          </cell>
          <cell r="AJ47">
            <v>20.100000000000001</v>
          </cell>
          <cell r="AK47">
            <v>20.100000000000001</v>
          </cell>
          <cell r="AL47">
            <v>20.100000000000001</v>
          </cell>
          <cell r="AM47">
            <v>20.100000000000001</v>
          </cell>
          <cell r="AN47">
            <v>20.100000000000001</v>
          </cell>
          <cell r="AO47">
            <v>20.100000000000001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AA48">
            <v>-0.58299999999999996</v>
          </cell>
          <cell r="AB48">
            <v>-0.58299999999999996</v>
          </cell>
          <cell r="AC48">
            <v>-0.58299999999999996</v>
          </cell>
          <cell r="AD48">
            <v>-0.58299999999999996</v>
          </cell>
          <cell r="AE48">
            <v>-0.58299999999999996</v>
          </cell>
          <cell r="AF48">
            <v>-0.58299999999999996</v>
          </cell>
          <cell r="AG48">
            <v>-0.58299999999999996</v>
          </cell>
          <cell r="AH48">
            <v>-0.58299999999999996</v>
          </cell>
          <cell r="AI48">
            <v>-0.58299999999999996</v>
          </cell>
          <cell r="AJ48">
            <v>-0.58299999999999996</v>
          </cell>
          <cell r="AK48">
            <v>-0.58299999999999996</v>
          </cell>
          <cell r="AL48">
            <v>-0.58299999999999996</v>
          </cell>
          <cell r="AM48">
            <v>-0.58299999999999996</v>
          </cell>
          <cell r="AN48">
            <v>-0.58299999999999996</v>
          </cell>
          <cell r="AO48">
            <v>-0.58299999999999996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AA49">
            <v>19.516999999999999</v>
          </cell>
          <cell r="AB49">
            <v>19.516999999999999</v>
          </cell>
          <cell r="AC49">
            <v>19.516999999999999</v>
          </cell>
          <cell r="AD49">
            <v>19.516999999999999</v>
          </cell>
          <cell r="AE49">
            <v>19.516999999999999</v>
          </cell>
          <cell r="AF49">
            <v>19.516999999999999</v>
          </cell>
          <cell r="AG49">
            <v>19.516999999999999</v>
          </cell>
          <cell r="AH49">
            <v>19.516999999999999</v>
          </cell>
          <cell r="AI49">
            <v>19.516999999999999</v>
          </cell>
          <cell r="AJ49">
            <v>19.516999999999999</v>
          </cell>
          <cell r="AK49">
            <v>19.516999999999999</v>
          </cell>
          <cell r="AL49">
            <v>19.516999999999999</v>
          </cell>
          <cell r="AM49">
            <v>19.516999999999999</v>
          </cell>
          <cell r="AN49">
            <v>19.516999999999999</v>
          </cell>
          <cell r="AO49">
            <v>19.516999999999999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  <cell r="J50">
            <v>5.617</v>
          </cell>
          <cell r="K50">
            <v>5.617</v>
          </cell>
          <cell r="T50">
            <v>38.445999999999998</v>
          </cell>
          <cell r="U50">
            <v>38.445999999999998</v>
          </cell>
          <cell r="V50">
            <v>16.454999999999998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7.9790000000000001</v>
          </cell>
          <cell r="AL50">
            <v>7.9790000000000001</v>
          </cell>
          <cell r="AM50">
            <v>7.9790000000000001</v>
          </cell>
          <cell r="AN50">
            <v>7.9790000000000001</v>
          </cell>
          <cell r="AO50">
            <v>7.9790000000000001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4.4073730400000004</v>
          </cell>
          <cell r="J52">
            <v>3.33</v>
          </cell>
          <cell r="K52">
            <v>3.33</v>
          </cell>
          <cell r="O52">
            <v>5.2709999999999999</v>
          </cell>
          <cell r="P52">
            <v>5.2709999999999999</v>
          </cell>
          <cell r="R52">
            <v>3.1190000000000002</v>
          </cell>
          <cell r="S52">
            <v>0.61599999999999999</v>
          </cell>
          <cell r="T52">
            <v>0.73399999999999999</v>
          </cell>
          <cell r="U52">
            <v>0.73399999999999999</v>
          </cell>
          <cell r="V52">
            <v>0.73</v>
          </cell>
          <cell r="W52">
            <v>0.97099999999999997</v>
          </cell>
          <cell r="X52">
            <v>0.94399999999999995</v>
          </cell>
          <cell r="Y52">
            <v>0.98299999999999998</v>
          </cell>
          <cell r="Z52">
            <v>0.98299999999999998</v>
          </cell>
          <cell r="AA52">
            <v>0.98299999999999998</v>
          </cell>
          <cell r="AB52">
            <v>0.98299999999999998</v>
          </cell>
          <cell r="AC52">
            <v>0.98299999999999998</v>
          </cell>
          <cell r="AD52">
            <v>0.98299999999999998</v>
          </cell>
          <cell r="AE52">
            <v>0.98299999999999998</v>
          </cell>
          <cell r="AF52">
            <v>0.98299999999999998</v>
          </cell>
          <cell r="AG52">
            <v>0.98299999999999998</v>
          </cell>
          <cell r="AH52">
            <v>0.98299999999999998</v>
          </cell>
          <cell r="AI52">
            <v>0.98299999999999998</v>
          </cell>
          <cell r="AJ52">
            <v>0.98299999999999998</v>
          </cell>
          <cell r="AK52">
            <v>0.98299999999999998</v>
          </cell>
          <cell r="AL52">
            <v>0.98299999999999998</v>
          </cell>
          <cell r="AM52">
            <v>0.98299999999999998</v>
          </cell>
          <cell r="AN52">
            <v>0.98299999999999998</v>
          </cell>
          <cell r="AO52">
            <v>0.98299999999999998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106.6417864</v>
          </cell>
          <cell r="J53">
            <v>108.462</v>
          </cell>
          <cell r="K53">
            <v>108.462</v>
          </cell>
          <cell r="L53">
            <v>88.253108889999993</v>
          </cell>
          <cell r="M53">
            <v>87.858750799999996</v>
          </cell>
          <cell r="N53">
            <v>82.849430229999996</v>
          </cell>
          <cell r="O53">
            <v>99.150999999999996</v>
          </cell>
          <cell r="P53">
            <v>99.150999999999996</v>
          </cell>
          <cell r="Q53">
            <v>96.886328730225003</v>
          </cell>
          <cell r="R53">
            <v>107.485</v>
          </cell>
          <cell r="S53">
            <v>184.03800000000001</v>
          </cell>
          <cell r="T53">
            <v>194.33500000000001</v>
          </cell>
          <cell r="U53">
            <v>194.33500000000001</v>
          </cell>
          <cell r="V53">
            <v>185.477</v>
          </cell>
          <cell r="W53">
            <v>193.91900000000001</v>
          </cell>
          <cell r="X53">
            <v>199.30600000000001</v>
          </cell>
          <cell r="Y53">
            <v>234.251</v>
          </cell>
          <cell r="Z53">
            <v>234.251</v>
          </cell>
          <cell r="AA53">
            <v>222.337842598994</v>
          </cell>
          <cell r="AB53">
            <v>223.71401093973</v>
          </cell>
          <cell r="AC53">
            <v>231.77815245435499</v>
          </cell>
          <cell r="AD53">
            <v>258.60418396857699</v>
          </cell>
          <cell r="AE53">
            <v>258.60418396857699</v>
          </cell>
          <cell r="AF53">
            <v>250.69215956985701</v>
          </cell>
          <cell r="AG53">
            <v>258.1973713635</v>
          </cell>
          <cell r="AH53">
            <v>266.63902664106598</v>
          </cell>
          <cell r="AI53">
            <v>296.254850982216</v>
          </cell>
          <cell r="AJ53">
            <v>296.254850982216</v>
          </cell>
          <cell r="AK53">
            <v>289.963388530987</v>
          </cell>
          <cell r="AL53">
            <v>301.84738538678403</v>
          </cell>
          <cell r="AM53">
            <v>315.14198024621402</v>
          </cell>
          <cell r="AN53">
            <v>351.97904157025499</v>
          </cell>
          <cell r="AO53">
            <v>351.97904157025499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5.5243467500000003</v>
          </cell>
          <cell r="J54">
            <v>5.37</v>
          </cell>
          <cell r="K54">
            <v>5.37</v>
          </cell>
          <cell r="L54">
            <v>6.9522021699999996</v>
          </cell>
          <cell r="M54">
            <v>8.3180425299999996</v>
          </cell>
          <cell r="N54">
            <v>8.21076446</v>
          </cell>
          <cell r="O54">
            <v>3.4620000000000002</v>
          </cell>
          <cell r="P54">
            <v>3.4620000000000002</v>
          </cell>
          <cell r="Q54">
            <v>9.8338841400000003</v>
          </cell>
          <cell r="R54">
            <v>5.4509999999999996</v>
          </cell>
          <cell r="S54">
            <v>6.375</v>
          </cell>
          <cell r="T54">
            <v>3.5739999999999998</v>
          </cell>
          <cell r="U54">
            <v>3.5739999999999998</v>
          </cell>
          <cell r="V54">
            <v>5.0940000000000003</v>
          </cell>
          <cell r="W54">
            <v>4.55</v>
          </cell>
          <cell r="X54">
            <v>3.9950000000000001</v>
          </cell>
          <cell r="Y54">
            <v>5.5979999999999999</v>
          </cell>
          <cell r="Z54">
            <v>5.5979999999999999</v>
          </cell>
          <cell r="AA54">
            <v>5.15</v>
          </cell>
          <cell r="AB54">
            <v>5.37</v>
          </cell>
          <cell r="AC54">
            <v>5.6</v>
          </cell>
          <cell r="AD54">
            <v>6.15</v>
          </cell>
          <cell r="AE54">
            <v>6.15</v>
          </cell>
          <cell r="AF54">
            <v>6.1</v>
          </cell>
          <cell r="AG54">
            <v>6.27</v>
          </cell>
          <cell r="AH54">
            <v>6.45</v>
          </cell>
          <cell r="AI54">
            <v>7.05</v>
          </cell>
          <cell r="AJ54">
            <v>7.05</v>
          </cell>
          <cell r="AK54">
            <v>7</v>
          </cell>
          <cell r="AL54">
            <v>7.22</v>
          </cell>
          <cell r="AM54">
            <v>7.45</v>
          </cell>
          <cell r="AN54">
            <v>8</v>
          </cell>
          <cell r="AO54">
            <v>8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R55">
            <v>0.54700000000000004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52.236205439999999</v>
          </cell>
          <cell r="J56">
            <v>74.731999999999999</v>
          </cell>
          <cell r="K56">
            <v>74.731999999999999</v>
          </cell>
          <cell r="L56">
            <v>59.942010109999998</v>
          </cell>
          <cell r="M56">
            <v>64.207921940000006</v>
          </cell>
          <cell r="N56">
            <v>66.547605410000003</v>
          </cell>
          <cell r="O56">
            <v>97.808999999999997</v>
          </cell>
          <cell r="P56">
            <v>97.808999999999997</v>
          </cell>
          <cell r="Q56">
            <v>83.295686459999999</v>
          </cell>
          <cell r="R56">
            <v>93.358000000000004</v>
          </cell>
          <cell r="S56">
            <v>94.697000000000003</v>
          </cell>
          <cell r="T56">
            <v>112.35299999999999</v>
          </cell>
          <cell r="U56">
            <v>112.35299999999999</v>
          </cell>
          <cell r="V56">
            <v>104.89</v>
          </cell>
          <cell r="W56">
            <v>108.34</v>
          </cell>
          <cell r="X56">
            <v>112.072</v>
          </cell>
          <cell r="Y56">
            <v>134.22499999999999</v>
          </cell>
          <cell r="Z56">
            <v>134.22499999999999</v>
          </cell>
          <cell r="AA56">
            <v>124.66500000000001</v>
          </cell>
          <cell r="AB56">
            <v>126.361</v>
          </cell>
          <cell r="AC56">
            <v>131.97</v>
          </cell>
          <cell r="AD56">
            <v>157.065</v>
          </cell>
          <cell r="AE56">
            <v>157.065</v>
          </cell>
          <cell r="AF56">
            <v>150.11000000000001</v>
          </cell>
          <cell r="AG56">
            <v>155.52099999999999</v>
          </cell>
          <cell r="AH56">
            <v>159.02500000000001</v>
          </cell>
          <cell r="AI56">
            <v>184.285</v>
          </cell>
          <cell r="AJ56">
            <v>184.285</v>
          </cell>
          <cell r="AK56">
            <v>176.36</v>
          </cell>
          <cell r="AL56">
            <v>182.90600000000001</v>
          </cell>
          <cell r="AM56">
            <v>187.54499999999999</v>
          </cell>
          <cell r="AN56">
            <v>216.52</v>
          </cell>
          <cell r="AO56">
            <v>216.52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57.760552189999999</v>
          </cell>
          <cell r="J57">
            <v>80.102000000000004</v>
          </cell>
          <cell r="K57">
            <v>80.102000000000004</v>
          </cell>
          <cell r="L57">
            <v>66.894212280000005</v>
          </cell>
          <cell r="M57">
            <v>72.525964470000005</v>
          </cell>
          <cell r="N57">
            <v>74.758369869999996</v>
          </cell>
          <cell r="O57">
            <v>101.271</v>
          </cell>
          <cell r="P57">
            <v>101.271</v>
          </cell>
          <cell r="Q57">
            <v>93.129570599999994</v>
          </cell>
          <cell r="R57">
            <v>99.355999999999995</v>
          </cell>
          <cell r="S57">
            <v>101.072</v>
          </cell>
          <cell r="T57">
            <v>115.92700000000001</v>
          </cell>
          <cell r="U57">
            <v>115.92700000000001</v>
          </cell>
          <cell r="V57">
            <v>109.98399999999999</v>
          </cell>
          <cell r="W57">
            <v>112.89</v>
          </cell>
          <cell r="X57">
            <v>116.06699999999999</v>
          </cell>
          <cell r="Y57">
            <v>139.82300000000001</v>
          </cell>
          <cell r="Z57">
            <v>139.82300000000001</v>
          </cell>
          <cell r="AA57">
            <v>129.815</v>
          </cell>
          <cell r="AB57">
            <v>131.73099999999999</v>
          </cell>
          <cell r="AC57">
            <v>137.57</v>
          </cell>
          <cell r="AD57">
            <v>163.215</v>
          </cell>
          <cell r="AE57">
            <v>163.215</v>
          </cell>
          <cell r="AF57">
            <v>156.21</v>
          </cell>
          <cell r="AG57">
            <v>161.791</v>
          </cell>
          <cell r="AH57">
            <v>165.47499999999999</v>
          </cell>
          <cell r="AI57">
            <v>191.33500000000001</v>
          </cell>
          <cell r="AJ57">
            <v>191.33500000000001</v>
          </cell>
          <cell r="AK57">
            <v>183.36</v>
          </cell>
          <cell r="AL57">
            <v>190.126</v>
          </cell>
          <cell r="AM57">
            <v>194.995</v>
          </cell>
          <cell r="AN57">
            <v>224.52</v>
          </cell>
          <cell r="AO57">
            <v>224.52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46.259097859999997</v>
          </cell>
          <cell r="J58">
            <v>63.289000000000001</v>
          </cell>
          <cell r="K58">
            <v>63.289000000000001</v>
          </cell>
          <cell r="L58">
            <v>55.448482439999999</v>
          </cell>
          <cell r="M58">
            <v>58.225432069999997</v>
          </cell>
          <cell r="N58">
            <v>60.330794109999999</v>
          </cell>
          <cell r="O58">
            <v>83.224999999999994</v>
          </cell>
          <cell r="P58">
            <v>83.224999999999994</v>
          </cell>
          <cell r="Q58">
            <v>78.458372409999996</v>
          </cell>
          <cell r="R58">
            <v>82.183999999999997</v>
          </cell>
          <cell r="S58">
            <v>83.760999999999996</v>
          </cell>
          <cell r="T58">
            <v>99.691999999999993</v>
          </cell>
          <cell r="U58">
            <v>99.691999999999993</v>
          </cell>
          <cell r="V58">
            <v>92.569000000000003</v>
          </cell>
          <cell r="W58">
            <v>97.317999999999998</v>
          </cell>
          <cell r="X58">
            <v>100.211</v>
          </cell>
          <cell r="Y58">
            <v>119.301</v>
          </cell>
          <cell r="Z58">
            <v>119.301</v>
          </cell>
          <cell r="AA58">
            <v>111</v>
          </cell>
          <cell r="AB58">
            <v>112</v>
          </cell>
          <cell r="AC58">
            <v>117</v>
          </cell>
          <cell r="AD58">
            <v>141</v>
          </cell>
          <cell r="AE58">
            <v>141</v>
          </cell>
          <cell r="AF58">
            <v>134</v>
          </cell>
          <cell r="AG58">
            <v>139</v>
          </cell>
          <cell r="AH58">
            <v>142</v>
          </cell>
          <cell r="AI58">
            <v>166</v>
          </cell>
          <cell r="AJ58">
            <v>166</v>
          </cell>
          <cell r="AK58">
            <v>158</v>
          </cell>
          <cell r="AL58">
            <v>164</v>
          </cell>
          <cell r="AM58">
            <v>168</v>
          </cell>
          <cell r="AN58">
            <v>196</v>
          </cell>
          <cell r="AO58">
            <v>196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Q59">
            <v>9.8359871099999996</v>
          </cell>
          <cell r="R59">
            <v>18.885000000000002</v>
          </cell>
          <cell r="AA59">
            <v>106.574</v>
          </cell>
          <cell r="AB59">
            <v>106.574</v>
          </cell>
          <cell r="AC59">
            <v>106.574</v>
          </cell>
          <cell r="AD59">
            <v>106.574</v>
          </cell>
          <cell r="AE59">
            <v>106.574</v>
          </cell>
          <cell r="AF59">
            <v>106.574</v>
          </cell>
          <cell r="AG59">
            <v>106.574</v>
          </cell>
          <cell r="AH59">
            <v>106.574</v>
          </cell>
          <cell r="AI59">
            <v>106.574</v>
          </cell>
          <cell r="AJ59">
            <v>106.574</v>
          </cell>
          <cell r="AK59">
            <v>106.574</v>
          </cell>
          <cell r="AL59">
            <v>106.574</v>
          </cell>
          <cell r="AM59">
            <v>106.574</v>
          </cell>
          <cell r="AN59">
            <v>106.574</v>
          </cell>
          <cell r="AO59">
            <v>106.574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1.2194305000000001</v>
          </cell>
          <cell r="J60">
            <v>6.3780000000000001</v>
          </cell>
          <cell r="K60">
            <v>6.3780000000000001</v>
          </cell>
          <cell r="L60">
            <v>6.0147481100000002</v>
          </cell>
          <cell r="M60">
            <v>6.0932956300000001</v>
          </cell>
          <cell r="N60">
            <v>6.0718762599999998</v>
          </cell>
          <cell r="O60">
            <v>6.3319999999999999</v>
          </cell>
          <cell r="P60">
            <v>6.3319999999999999</v>
          </cell>
          <cell r="Q60">
            <v>5.8933691499999998</v>
          </cell>
          <cell r="R60">
            <v>6.96</v>
          </cell>
          <cell r="S60">
            <v>7.1319999999999997</v>
          </cell>
          <cell r="T60">
            <v>6.84</v>
          </cell>
          <cell r="U60">
            <v>6.84</v>
          </cell>
          <cell r="V60">
            <v>6.3120000000000003</v>
          </cell>
          <cell r="W60">
            <v>8.0180000000000007</v>
          </cell>
          <cell r="X60">
            <v>7.5359999999999996</v>
          </cell>
          <cell r="Y60">
            <v>6.1779999999999999</v>
          </cell>
          <cell r="Z60">
            <v>6.1779999999999999</v>
          </cell>
          <cell r="AA60">
            <v>6.899713983292</v>
          </cell>
          <cell r="AB60">
            <v>6.6766948590380002</v>
          </cell>
          <cell r="AC60">
            <v>6.5177181036679999</v>
          </cell>
          <cell r="AD60">
            <v>6.9241890217120003</v>
          </cell>
          <cell r="AE60">
            <v>6.9241890217120003</v>
          </cell>
          <cell r="AF60">
            <v>6.4182049122490001</v>
          </cell>
          <cell r="AG60">
            <v>6.161565505804</v>
          </cell>
          <cell r="AH60">
            <v>5.7892467444040001</v>
          </cell>
          <cell r="AI60">
            <v>6.1649605858649998</v>
          </cell>
          <cell r="AJ60">
            <v>6.1649605858649998</v>
          </cell>
          <cell r="AK60">
            <v>5.3920384238920001</v>
          </cell>
          <cell r="AL60">
            <v>5.0473178551690001</v>
          </cell>
          <cell r="AM60">
            <v>4.5713392629160001</v>
          </cell>
          <cell r="AN60">
            <v>5.0646361258040002</v>
          </cell>
          <cell r="AO60">
            <v>5.0646361258040002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1.2194305000000001</v>
          </cell>
          <cell r="J61">
            <v>6.3780000000000001</v>
          </cell>
          <cell r="K61">
            <v>6.3780000000000001</v>
          </cell>
          <cell r="L61">
            <v>6.0147481100000002</v>
          </cell>
          <cell r="M61">
            <v>6.0932956300000001</v>
          </cell>
          <cell r="N61">
            <v>6.0718762599999998</v>
          </cell>
          <cell r="O61">
            <v>6.3319999999999999</v>
          </cell>
          <cell r="P61">
            <v>6.3319999999999999</v>
          </cell>
          <cell r="Q61">
            <v>15.729356259999999</v>
          </cell>
          <cell r="R61">
            <v>25.844999999999999</v>
          </cell>
          <cell r="S61">
            <v>7.1319999999999997</v>
          </cell>
          <cell r="T61">
            <v>6.84</v>
          </cell>
          <cell r="U61">
            <v>6.84</v>
          </cell>
          <cell r="V61">
            <v>6.3120000000000003</v>
          </cell>
          <cell r="W61">
            <v>8.0180000000000007</v>
          </cell>
          <cell r="X61">
            <v>7.5359999999999996</v>
          </cell>
          <cell r="Y61">
            <v>6.1779999999999999</v>
          </cell>
          <cell r="Z61">
            <v>6.1779999999999999</v>
          </cell>
          <cell r="AA61">
            <v>6.899713983292</v>
          </cell>
          <cell r="AB61">
            <v>6.6766948590380002</v>
          </cell>
          <cell r="AC61">
            <v>6.5177181036679999</v>
          </cell>
          <cell r="AD61">
            <v>6.9241890217120003</v>
          </cell>
          <cell r="AE61">
            <v>6.9241890217120003</v>
          </cell>
          <cell r="AF61">
            <v>6.4182049122490001</v>
          </cell>
          <cell r="AG61">
            <v>6.161565505804</v>
          </cell>
          <cell r="AH61">
            <v>5.7892467444040001</v>
          </cell>
          <cell r="AI61">
            <v>6.1649605858649998</v>
          </cell>
          <cell r="AJ61">
            <v>6.1649605858649998</v>
          </cell>
          <cell r="AK61">
            <v>5.3920384238920001</v>
          </cell>
          <cell r="AL61">
            <v>5.0473178551690001</v>
          </cell>
          <cell r="AM61">
            <v>4.5713392629160001</v>
          </cell>
          <cell r="AN61">
            <v>5.0646361258040002</v>
          </cell>
          <cell r="AO61">
            <v>5.0646361258040002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58.97998269</v>
          </cell>
          <cell r="J62">
            <v>86.48</v>
          </cell>
          <cell r="K62">
            <v>86.48</v>
          </cell>
          <cell r="L62">
            <v>72.908960390000004</v>
          </cell>
          <cell r="M62">
            <v>78.619260100000005</v>
          </cell>
          <cell r="N62">
            <v>80.830246130000006</v>
          </cell>
          <cell r="O62">
            <v>107.60299999999999</v>
          </cell>
          <cell r="P62">
            <v>107.60299999999999</v>
          </cell>
          <cell r="Q62">
            <v>108.85892686</v>
          </cell>
          <cell r="R62">
            <v>125.20099999999999</v>
          </cell>
          <cell r="S62">
            <v>108.20399999999999</v>
          </cell>
          <cell r="T62">
            <v>122.767</v>
          </cell>
          <cell r="U62">
            <v>122.767</v>
          </cell>
          <cell r="V62">
            <v>116.29600000000001</v>
          </cell>
          <cell r="W62">
            <v>120.908</v>
          </cell>
          <cell r="X62">
            <v>123.60299999999999</v>
          </cell>
          <cell r="Y62">
            <v>146.001</v>
          </cell>
          <cell r="Z62">
            <v>146.001</v>
          </cell>
          <cell r="AA62">
            <v>136.714713983292</v>
          </cell>
          <cell r="AB62">
            <v>138.407694859038</v>
          </cell>
          <cell r="AC62">
            <v>144.08771810366801</v>
          </cell>
          <cell r="AD62">
            <v>170.13918902171201</v>
          </cell>
          <cell r="AE62">
            <v>170.13918902171201</v>
          </cell>
          <cell r="AF62">
            <v>162.628204912249</v>
          </cell>
          <cell r="AG62">
            <v>167.95256550580399</v>
          </cell>
          <cell r="AH62">
            <v>171.26424674440401</v>
          </cell>
          <cell r="AI62">
            <v>197.49996058586501</v>
          </cell>
          <cell r="AJ62">
            <v>197.49996058586501</v>
          </cell>
          <cell r="AK62">
            <v>188.752038423892</v>
          </cell>
          <cell r="AL62">
            <v>195.17331785516899</v>
          </cell>
          <cell r="AM62">
            <v>199.56633926291599</v>
          </cell>
          <cell r="AN62">
            <v>229.584636125804</v>
          </cell>
          <cell r="AO62">
            <v>229.584636125804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47.661803710000001</v>
          </cell>
          <cell r="J64">
            <v>21.981999999999999</v>
          </cell>
          <cell r="K64">
            <v>21.981999999999999</v>
          </cell>
          <cell r="L64">
            <v>15.344148499999999</v>
          </cell>
          <cell r="M64">
            <v>9.2394906999999993</v>
          </cell>
          <cell r="N64">
            <v>2.0191840999999999</v>
          </cell>
          <cell r="O64">
            <v>-8.452</v>
          </cell>
          <cell r="P64">
            <v>-8.452</v>
          </cell>
          <cell r="Q64">
            <v>-11.972598129775999</v>
          </cell>
          <cell r="R64">
            <v>-17.716000000000001</v>
          </cell>
          <cell r="S64">
            <v>75.834000000000003</v>
          </cell>
          <cell r="T64">
            <v>71.567999999999998</v>
          </cell>
          <cell r="U64">
            <v>71.567999999999998</v>
          </cell>
          <cell r="V64">
            <v>69.180999999999997</v>
          </cell>
          <cell r="W64">
            <v>73.010999999999996</v>
          </cell>
          <cell r="X64">
            <v>75.703000000000003</v>
          </cell>
          <cell r="Y64">
            <v>88.25</v>
          </cell>
          <cell r="Z64">
            <v>88.25</v>
          </cell>
          <cell r="AA64">
            <v>85.623128615702001</v>
          </cell>
          <cell r="AB64">
            <v>85.306316080692</v>
          </cell>
          <cell r="AC64">
            <v>87.690434350686004</v>
          </cell>
          <cell r="AD64">
            <v>88.464994946865005</v>
          </cell>
          <cell r="AE64">
            <v>88.464994946865005</v>
          </cell>
          <cell r="AF64">
            <v>88.063954657607994</v>
          </cell>
          <cell r="AG64">
            <v>90.244805857695994</v>
          </cell>
          <cell r="AH64">
            <v>95.374779896662005</v>
          </cell>
          <cell r="AI64">
            <v>98.754890396351001</v>
          </cell>
          <cell r="AJ64">
            <v>98.754890396351001</v>
          </cell>
          <cell r="AK64">
            <v>101.211350107095</v>
          </cell>
          <cell r="AL64">
            <v>106.67406753161499</v>
          </cell>
          <cell r="AM64">
            <v>115.575640983298</v>
          </cell>
          <cell r="AN64">
            <v>122.394405444451</v>
          </cell>
          <cell r="AO64">
            <v>122.394405444451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47.661803710000001</v>
          </cell>
          <cell r="J66">
            <v>21.981999999999999</v>
          </cell>
          <cell r="K66">
            <v>21.981999999999999</v>
          </cell>
          <cell r="L66">
            <v>15.344148499999999</v>
          </cell>
          <cell r="M66">
            <v>9.2394906999999993</v>
          </cell>
          <cell r="N66">
            <v>2.0191840999999999</v>
          </cell>
          <cell r="O66">
            <v>-8.452</v>
          </cell>
          <cell r="P66">
            <v>-8.452</v>
          </cell>
          <cell r="Q66">
            <v>-11.972598129775999</v>
          </cell>
          <cell r="R66">
            <v>-17.716000000000001</v>
          </cell>
          <cell r="S66">
            <v>75.834000000000003</v>
          </cell>
          <cell r="T66">
            <v>71.567999999999998</v>
          </cell>
          <cell r="U66">
            <v>71.567999999999998</v>
          </cell>
          <cell r="V66">
            <v>69.180999999999997</v>
          </cell>
          <cell r="W66">
            <v>73.010999999999996</v>
          </cell>
          <cell r="X66">
            <v>75.703000000000003</v>
          </cell>
          <cell r="Y66">
            <v>88.25</v>
          </cell>
          <cell r="Z66">
            <v>88.25</v>
          </cell>
          <cell r="AA66">
            <v>85.623128615702001</v>
          </cell>
          <cell r="AB66">
            <v>85.306316080692</v>
          </cell>
          <cell r="AC66">
            <v>87.690434350686004</v>
          </cell>
          <cell r="AD66">
            <v>88.464994946865005</v>
          </cell>
          <cell r="AE66">
            <v>88.464994946865005</v>
          </cell>
          <cell r="AF66">
            <v>88.063954657607994</v>
          </cell>
          <cell r="AG66">
            <v>90.244805857695994</v>
          </cell>
          <cell r="AH66">
            <v>95.374779896662005</v>
          </cell>
          <cell r="AI66">
            <v>98.754890396351001</v>
          </cell>
          <cell r="AJ66">
            <v>98.754890396351001</v>
          </cell>
          <cell r="AK66">
            <v>101.211350107095</v>
          </cell>
          <cell r="AL66">
            <v>106.67406753161499</v>
          </cell>
          <cell r="AM66">
            <v>115.575640983298</v>
          </cell>
          <cell r="AN66">
            <v>122.394405444451</v>
          </cell>
          <cell r="AO66">
            <v>122.394405444451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106.6417864</v>
          </cell>
          <cell r="J67">
            <v>108.462</v>
          </cell>
          <cell r="K67">
            <v>108.462</v>
          </cell>
          <cell r="L67">
            <v>88.253108889999993</v>
          </cell>
          <cell r="M67">
            <v>87.858750799999996</v>
          </cell>
          <cell r="N67">
            <v>82.849430229999996</v>
          </cell>
          <cell r="O67">
            <v>99.150999999999996</v>
          </cell>
          <cell r="P67">
            <v>99.150999999999996</v>
          </cell>
          <cell r="Q67">
            <v>96.886328730225003</v>
          </cell>
          <cell r="R67">
            <v>107.485</v>
          </cell>
          <cell r="S67">
            <v>184.03800000000001</v>
          </cell>
          <cell r="T67">
            <v>194.33500000000001</v>
          </cell>
          <cell r="U67">
            <v>194.33500000000001</v>
          </cell>
          <cell r="V67">
            <v>185.477</v>
          </cell>
          <cell r="W67">
            <v>193.91900000000001</v>
          </cell>
          <cell r="X67">
            <v>199.30600000000001</v>
          </cell>
          <cell r="Y67">
            <v>234.251</v>
          </cell>
          <cell r="Z67">
            <v>234.251</v>
          </cell>
          <cell r="AA67">
            <v>222.337842598994</v>
          </cell>
          <cell r="AB67">
            <v>223.71401093973</v>
          </cell>
          <cell r="AC67">
            <v>231.77815245435499</v>
          </cell>
          <cell r="AD67">
            <v>258.60418396857699</v>
          </cell>
          <cell r="AE67">
            <v>258.60418396857699</v>
          </cell>
          <cell r="AF67">
            <v>250.69215956985701</v>
          </cell>
          <cell r="AG67">
            <v>258.1973713635</v>
          </cell>
          <cell r="AH67">
            <v>266.63902664106598</v>
          </cell>
          <cell r="AI67">
            <v>296.254850982216</v>
          </cell>
          <cell r="AJ67">
            <v>296.254850982216</v>
          </cell>
          <cell r="AK67">
            <v>289.963388530987</v>
          </cell>
          <cell r="AL67">
            <v>301.84738538678403</v>
          </cell>
          <cell r="AM67">
            <v>315.14198024621402</v>
          </cell>
          <cell r="AN67">
            <v>351.97904157025499</v>
          </cell>
          <cell r="AO67">
            <v>351.97904157025499</v>
          </cell>
        </row>
        <row r="68">
          <cell r="A68" t="str">
            <v>Additional Balance Sheet Items</v>
          </cell>
        </row>
        <row r="69">
          <cell r="B69" t="str">
            <v>Total US$ debt (in US$)</v>
          </cell>
          <cell r="C69" t="str">
            <v>TOT_USD_DEBT</v>
          </cell>
          <cell r="F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9.8359871099999996</v>
          </cell>
          <cell r="R69">
            <v>19.431999999999999</v>
          </cell>
          <cell r="S69">
            <v>0</v>
          </cell>
          <cell r="T69">
            <v>0</v>
          </cell>
          <cell r="U69">
            <v>0</v>
          </cell>
        </row>
        <row r="70">
          <cell r="B70" t="str">
            <v>% US$ debt hedged (principal)</v>
          </cell>
          <cell r="C70" t="str">
            <v>TOT_PCT_USD_DEBT_HEDGED</v>
          </cell>
          <cell r="F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</row>
        <row r="71">
          <cell r="B71" t="str">
            <v>% Floating debt (local currency debt)</v>
          </cell>
          <cell r="C71" t="str">
            <v>FLOATING_PCT_LOCAL_DEBT</v>
          </cell>
          <cell r="F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</row>
        <row r="72">
          <cell r="B72" t="str">
            <v>% floating debt hedged (rates)</v>
          </cell>
          <cell r="C72" t="str">
            <v>FLOATING_PCT_LOCAL_DEBT_HEDGED</v>
          </cell>
          <cell r="F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3">
          <cell r="B73" t="str">
            <v>Net debt</v>
          </cell>
          <cell r="C73" t="str">
            <v>NET_DEBT</v>
          </cell>
          <cell r="D73" t="str">
            <v>USD</v>
          </cell>
          <cell r="F73">
            <v>-62.80100599</v>
          </cell>
          <cell r="J73">
            <v>-40.158999999999999</v>
          </cell>
          <cell r="K73">
            <v>-40.158999999999999</v>
          </cell>
          <cell r="L73">
            <v>-44.98</v>
          </cell>
          <cell r="M73">
            <v>-36.35</v>
          </cell>
          <cell r="N73">
            <v>-29.17</v>
          </cell>
          <cell r="O73">
            <v>-23.515999999999998</v>
          </cell>
          <cell r="P73">
            <v>-23.515999999999998</v>
          </cell>
          <cell r="Q73">
            <v>-36.134301540224001</v>
          </cell>
          <cell r="R73">
            <v>-22.62</v>
          </cell>
          <cell r="S73">
            <v>-122.53</v>
          </cell>
          <cell r="T73">
            <v>-117.194</v>
          </cell>
          <cell r="U73">
            <v>-117.194</v>
          </cell>
          <cell r="V73">
            <v>-127.688</v>
          </cell>
          <cell r="W73">
            <v>-124.10899999999999</v>
          </cell>
          <cell r="X73">
            <v>-135.52799999999999</v>
          </cell>
          <cell r="Y73">
            <v>-148.97</v>
          </cell>
          <cell r="Z73">
            <v>-148.97</v>
          </cell>
          <cell r="AA73">
            <v>-161.08365343904001</v>
          </cell>
          <cell r="AB73">
            <v>-152.28010490741099</v>
          </cell>
          <cell r="AC73">
            <v>-159.50869577930499</v>
          </cell>
          <cell r="AD73">
            <v>-160.005296311443</v>
          </cell>
          <cell r="AE73">
            <v>-160.005296311443</v>
          </cell>
          <cell r="AF73">
            <v>-177.81935994486901</v>
          </cell>
          <cell r="AG73">
            <v>-172.917994676803</v>
          </cell>
          <cell r="AH73">
            <v>-187.441439291573</v>
          </cell>
          <cell r="AI73">
            <v>-187.73628080883199</v>
          </cell>
          <cell r="AJ73">
            <v>-187.73628080883199</v>
          </cell>
          <cell r="AK73">
            <v>-207.31910829809399</v>
          </cell>
          <cell r="AL73">
            <v>-204.341271220631</v>
          </cell>
          <cell r="AM73">
            <v>-224.04365976616</v>
          </cell>
          <cell r="AN73">
            <v>-228.692419123821</v>
          </cell>
          <cell r="AO73">
            <v>-228.692419123821</v>
          </cell>
        </row>
        <row r="74">
          <cell r="B74" t="str">
            <v>Capitalized leases</v>
          </cell>
          <cell r="C74" t="str">
            <v>CAP_LEASES</v>
          </cell>
          <cell r="D74" t="str">
            <v>USD</v>
          </cell>
        </row>
        <row r="75">
          <cell r="B75" t="str">
            <v>Deferred income taxes</v>
          </cell>
          <cell r="C75" t="str">
            <v>DEF_INC_TAX</v>
          </cell>
          <cell r="D75" t="str">
            <v>USD</v>
          </cell>
        </row>
        <row r="76">
          <cell r="B76" t="str">
            <v>Net operating loss carryforwards (NOLs)</v>
          </cell>
          <cell r="C76" t="str">
            <v>NET_OP_LOSS_CFWD</v>
          </cell>
          <cell r="D76" t="str">
            <v>USD</v>
          </cell>
        </row>
        <row r="77">
          <cell r="B77" t="str">
            <v>Associates (mkt value) used in EV calculation</v>
          </cell>
          <cell r="C77" t="str">
            <v>MV_ASSOCIATES</v>
          </cell>
          <cell r="D77" t="str">
            <v>USD</v>
          </cell>
        </row>
        <row r="78">
          <cell r="B78" t="str">
            <v>Net debt adjustment</v>
          </cell>
          <cell r="C78" t="str">
            <v>NET_DEBT_ADJ</v>
          </cell>
          <cell r="D78" t="str">
            <v>USD</v>
          </cell>
          <cell r="F78">
            <v>-26.985005990000001</v>
          </cell>
          <cell r="J78">
            <v>-20.472999999999999</v>
          </cell>
          <cell r="K78">
            <v>-20.472999999999999</v>
          </cell>
          <cell r="L78">
            <v>-13.85994893</v>
          </cell>
          <cell r="M78">
            <v>-13.80005594</v>
          </cell>
          <cell r="N78">
            <v>-13.806429120000001</v>
          </cell>
          <cell r="O78">
            <v>-6.26</v>
          </cell>
          <cell r="P78">
            <v>-6.26</v>
          </cell>
          <cell r="S78">
            <v>-10.818</v>
          </cell>
          <cell r="T78">
            <v>-75.186999999999998</v>
          </cell>
          <cell r="U78">
            <v>-75.186999999999998</v>
          </cell>
          <cell r="V78">
            <v>-89.784000000000006</v>
          </cell>
          <cell r="W78">
            <v>-84.275000000000006</v>
          </cell>
          <cell r="X78">
            <v>-106.249</v>
          </cell>
          <cell r="Y78">
            <v>-93.900999999999996</v>
          </cell>
          <cell r="Z78">
            <v>-93.900999999999996</v>
          </cell>
          <cell r="AA78">
            <v>-93.900999999999996</v>
          </cell>
          <cell r="AB78">
            <v>-93.900999999999996</v>
          </cell>
          <cell r="AC78">
            <v>-93.900999999999996</v>
          </cell>
          <cell r="AD78">
            <v>-93.900999999999996</v>
          </cell>
          <cell r="AE78">
            <v>-93.900999999999996</v>
          </cell>
          <cell r="AF78">
            <v>-93.900999999999996</v>
          </cell>
          <cell r="AG78">
            <v>-93.900999999999996</v>
          </cell>
          <cell r="AH78">
            <v>-93.900999999999996</v>
          </cell>
          <cell r="AI78">
            <v>-93.900999999999996</v>
          </cell>
          <cell r="AJ78">
            <v>-93.900999999999996</v>
          </cell>
          <cell r="AK78">
            <v>-93.900999999999996</v>
          </cell>
          <cell r="AL78">
            <v>-93.900999999999996</v>
          </cell>
          <cell r="AM78">
            <v>-93.900999999999996</v>
          </cell>
          <cell r="AN78">
            <v>-93.900999999999996</v>
          </cell>
          <cell r="AO78">
            <v>-93.900999999999996</v>
          </cell>
        </row>
        <row r="79">
          <cell r="B79" t="str">
            <v>Company borrowing margin</v>
          </cell>
          <cell r="C79" t="str">
            <v>CO_BOR_MARGIN</v>
          </cell>
        </row>
        <row r="80">
          <cell r="B80" t="str">
            <v>Unfunded pensions &amp; other provisions</v>
          </cell>
          <cell r="C80" t="str">
            <v>UNF_PENS</v>
          </cell>
          <cell r="D80" t="str">
            <v>USD</v>
          </cell>
        </row>
        <row r="81">
          <cell r="B81" t="str">
            <v>Unfunded pension liabilities (off balance sheet)</v>
          </cell>
          <cell r="C81" t="str">
            <v>UNF_PENS_OFF</v>
          </cell>
          <cell r="D81" t="str">
            <v>USD</v>
          </cell>
        </row>
        <row r="82">
          <cell r="B82" t="str">
            <v>Unfunded pension liabilities &amp; other, used in EV</v>
          </cell>
          <cell r="C82" t="str">
            <v>UNF_PENS_LIAB_OTH</v>
          </cell>
          <cell r="D82" t="str">
            <v>USD</v>
          </cell>
        </row>
        <row r="83">
          <cell r="B83" t="str">
            <v>Adjustment for unfunded pensions &amp; goodwill</v>
          </cell>
          <cell r="C83" t="str">
            <v>ADJ_UNF_PENS_GOOD</v>
          </cell>
          <cell r="D83" t="str">
            <v>USD</v>
          </cell>
        </row>
        <row r="84">
          <cell r="B84" t="str">
            <v>Other GCI adjustments</v>
          </cell>
          <cell r="C84" t="str">
            <v>OTH_GCI_ADJ</v>
          </cell>
          <cell r="D84" t="str">
            <v>USD</v>
          </cell>
        </row>
        <row r="85">
          <cell r="B85" t="str">
            <v>GCI inflator</v>
          </cell>
          <cell r="C85" t="str">
            <v>GCI_INFL</v>
          </cell>
        </row>
        <row r="86">
          <cell r="B86" t="str">
            <v>Minority interest</v>
          </cell>
          <cell r="C86" t="str">
            <v>BAL_MINO_INT</v>
          </cell>
          <cell r="D86" t="str">
            <v>USD</v>
          </cell>
        </row>
        <row r="87">
          <cell r="A87" t="str">
            <v>Cash Flow Statement</v>
          </cell>
        </row>
        <row r="88">
          <cell r="B88" t="str">
            <v>Minority interest add-back</v>
          </cell>
          <cell r="C88" t="str">
            <v>CF_INC_MINORITY</v>
          </cell>
          <cell r="D88" t="str">
            <v>USD</v>
          </cell>
        </row>
        <row r="89">
          <cell r="B89" t="str">
            <v>Depreciation &amp; amortization add-back</v>
          </cell>
          <cell r="C89" t="str">
            <v>DEPR_AMORT</v>
          </cell>
          <cell r="D89" t="str">
            <v>USD</v>
          </cell>
          <cell r="F89">
            <v>4.4087120999999998</v>
          </cell>
          <cell r="K89">
            <v>5.2290000000000001</v>
          </cell>
          <cell r="L89">
            <v>1.5726549999999999</v>
          </cell>
          <cell r="M89">
            <v>1.6593781299999999</v>
          </cell>
          <cell r="N89">
            <v>1.73535711</v>
          </cell>
          <cell r="O89">
            <v>1.5186097599999999</v>
          </cell>
          <cell r="P89">
            <v>6.4859999999999998</v>
          </cell>
          <cell r="Q89">
            <v>1.51302998</v>
          </cell>
          <cell r="R89">
            <v>1.4719700200000001</v>
          </cell>
          <cell r="S89">
            <v>1.502</v>
          </cell>
          <cell r="T89">
            <v>1.5009999999999999</v>
          </cell>
          <cell r="U89">
            <v>5.9880000000000004</v>
          </cell>
          <cell r="V89">
            <v>1.53</v>
          </cell>
          <cell r="W89">
            <v>1.552</v>
          </cell>
          <cell r="X89">
            <v>1.58</v>
          </cell>
          <cell r="Y89">
            <v>1.444</v>
          </cell>
          <cell r="Z89">
            <v>6.1059999999999999</v>
          </cell>
          <cell r="AA89">
            <v>1.4611799999999999</v>
          </cell>
          <cell r="AB89">
            <v>1.4008148</v>
          </cell>
          <cell r="AC89">
            <v>1.355060728</v>
          </cell>
          <cell r="AD89">
            <v>1.32215222608</v>
          </cell>
          <cell r="AE89">
            <v>5.5392077540800004</v>
          </cell>
          <cell r="AF89">
            <v>1.1876776152320001</v>
          </cell>
          <cell r="AG89">
            <v>1.1917825580970001</v>
          </cell>
          <cell r="AH89">
            <v>1.199684173219</v>
          </cell>
          <cell r="AI89">
            <v>1.21115428322</v>
          </cell>
          <cell r="AJ89">
            <v>4.7902986297680004</v>
          </cell>
          <cell r="AK89">
            <v>1.2364076892510001</v>
          </cell>
          <cell r="AL89">
            <v>1.2571839127160001</v>
          </cell>
          <cell r="AM89">
            <v>1.280909555801</v>
          </cell>
          <cell r="AN89">
            <v>1.3074640422149999</v>
          </cell>
          <cell r="AO89">
            <v>5.0819651999840003</v>
          </cell>
        </row>
        <row r="90">
          <cell r="B90" t="str">
            <v>(Increase)/decrease in working capital</v>
          </cell>
          <cell r="C90" t="str">
            <v>WORK_CAP</v>
          </cell>
          <cell r="D90" t="str">
            <v>USD</v>
          </cell>
          <cell r="F90">
            <v>5.1347029258649997</v>
          </cell>
          <cell r="K90">
            <v>3.5579999999999998</v>
          </cell>
          <cell r="L90">
            <v>10.6292782</v>
          </cell>
          <cell r="M90">
            <v>-2.67087626</v>
          </cell>
          <cell r="N90">
            <v>0.46619727</v>
          </cell>
          <cell r="O90">
            <v>7.4934007899999999</v>
          </cell>
          <cell r="P90">
            <v>15.917999999999999</v>
          </cell>
          <cell r="Q90">
            <v>12.41613263</v>
          </cell>
          <cell r="R90">
            <v>-6.4481326299999999</v>
          </cell>
          <cell r="S90">
            <v>2.9940000000000002</v>
          </cell>
          <cell r="T90">
            <v>0.61499999999999999</v>
          </cell>
          <cell r="U90">
            <v>9.577</v>
          </cell>
          <cell r="V90">
            <v>13.455</v>
          </cell>
          <cell r="W90">
            <v>-8.5519999999999996</v>
          </cell>
          <cell r="X90">
            <v>8.4689999999999994</v>
          </cell>
          <cell r="Y90">
            <v>-0.64</v>
          </cell>
          <cell r="Z90">
            <v>12.731999999999999</v>
          </cell>
          <cell r="AA90">
            <v>14.309344823338</v>
          </cell>
          <cell r="AB90">
            <v>-8.8135507966189994</v>
          </cell>
          <cell r="AC90">
            <v>4.6094118739000001</v>
          </cell>
          <cell r="AD90">
            <v>-0.37011229012000002</v>
          </cell>
          <cell r="AE90">
            <v>9.7350936104989998</v>
          </cell>
          <cell r="AF90">
            <v>18.247426307449999</v>
          </cell>
          <cell r="AG90">
            <v>-7.0199990262499998</v>
          </cell>
          <cell r="AH90">
            <v>9.4837864025840002</v>
          </cell>
          <cell r="AI90">
            <v>-2.88642326565</v>
          </cell>
          <cell r="AJ90">
            <v>17.824790418134</v>
          </cell>
          <cell r="AK90">
            <v>17.289960089267002</v>
          </cell>
          <cell r="AL90">
            <v>-8.2537384147000008</v>
          </cell>
          <cell r="AM90">
            <v>11.009905538045</v>
          </cell>
          <cell r="AN90">
            <v>-1.877469145706</v>
          </cell>
          <cell r="AO90">
            <v>18.168658066905</v>
          </cell>
        </row>
        <row r="91">
          <cell r="B91" t="str">
            <v>Other operating cash flow items</v>
          </cell>
          <cell r="C91" t="str">
            <v>OTH_OP_CF</v>
          </cell>
          <cell r="D91" t="str">
            <v>USD</v>
          </cell>
          <cell r="F91">
            <v>2.92737574</v>
          </cell>
          <cell r="K91">
            <v>6.1280000000000001</v>
          </cell>
          <cell r="L91">
            <v>1.9022367600000001</v>
          </cell>
          <cell r="M91">
            <v>2.0013281699999999</v>
          </cell>
          <cell r="N91">
            <v>2.0548863399999999</v>
          </cell>
          <cell r="O91">
            <v>2.0535487300000002</v>
          </cell>
          <cell r="P91">
            <v>8.0120000000000005</v>
          </cell>
          <cell r="Q91">
            <v>2.1067997799999998</v>
          </cell>
          <cell r="R91">
            <v>2.4122002199999999</v>
          </cell>
          <cell r="S91">
            <v>3.48</v>
          </cell>
          <cell r="T91">
            <v>3.9950000000000001</v>
          </cell>
          <cell r="U91">
            <v>11.994</v>
          </cell>
          <cell r="V91">
            <v>3.4750000000000001</v>
          </cell>
          <cell r="W91">
            <v>3.835</v>
          </cell>
          <cell r="X91">
            <v>4.2629999999999999</v>
          </cell>
          <cell r="Y91">
            <v>4.5659999999999998</v>
          </cell>
          <cell r="Z91">
            <v>16.138999999999999</v>
          </cell>
          <cell r="AA91">
            <v>4.7130618128429997</v>
          </cell>
          <cell r="AB91">
            <v>4.8588555555559996</v>
          </cell>
          <cell r="AC91">
            <v>5.7517610009359998</v>
          </cell>
          <cell r="AD91">
            <v>5.7243996123510001</v>
          </cell>
          <cell r="AE91">
            <v>21.048077981685999</v>
          </cell>
          <cell r="AF91">
            <v>5.5824615647259996</v>
          </cell>
          <cell r="AG91">
            <v>5.6731888888890003</v>
          </cell>
          <cell r="AH91">
            <v>6.6247961528639996</v>
          </cell>
          <cell r="AI91">
            <v>6.5621166287930004</v>
          </cell>
          <cell r="AJ91">
            <v>24.442563235272001</v>
          </cell>
          <cell r="AK91">
            <v>6.4061034349319996</v>
          </cell>
          <cell r="AL91">
            <v>6.532762962963</v>
          </cell>
          <cell r="AM91">
            <v>7.651896331603</v>
          </cell>
          <cell r="AN91">
            <v>7.4463734794810001</v>
          </cell>
          <cell r="AO91">
            <v>28.037136208979</v>
          </cell>
        </row>
        <row r="92">
          <cell r="B92" t="str">
            <v>Cash flow from operating activities</v>
          </cell>
          <cell r="C92" t="str">
            <v>CF_OPS</v>
          </cell>
          <cell r="D92" t="str">
            <v>USD</v>
          </cell>
          <cell r="F92">
            <v>-11.263999999999999</v>
          </cell>
          <cell r="K92">
            <v>-17.957000000000001</v>
          </cell>
          <cell r="L92">
            <v>4.9091699599999998</v>
          </cell>
          <cell r="M92">
            <v>-8.2211699599999992</v>
          </cell>
          <cell r="N92">
            <v>-5.6085592799999997</v>
          </cell>
          <cell r="O92">
            <v>-1.67044072</v>
          </cell>
          <cell r="P92">
            <v>-10.590999999999999</v>
          </cell>
          <cell r="Q92">
            <v>10.139962390000001</v>
          </cell>
          <cell r="R92">
            <v>-11.54896239</v>
          </cell>
          <cell r="S92">
            <v>-0.77900000000000003</v>
          </cell>
          <cell r="T92">
            <v>-1.806</v>
          </cell>
          <cell r="U92">
            <v>-3.9940000000000002</v>
          </cell>
          <cell r="V92">
            <v>11.913</v>
          </cell>
          <cell r="W92">
            <v>-10.178000000000001</v>
          </cell>
          <cell r="X92">
            <v>9.141</v>
          </cell>
          <cell r="Y92">
            <v>-1.52</v>
          </cell>
          <cell r="Z92">
            <v>9.3559999999999999</v>
          </cell>
          <cell r="AA92">
            <v>13.143653439041</v>
          </cell>
          <cell r="AB92">
            <v>-7.7295485316289998</v>
          </cell>
          <cell r="AC92">
            <v>8.3485908718940003</v>
          </cell>
          <cell r="AD92">
            <v>1.726600532138</v>
          </cell>
          <cell r="AE92">
            <v>15.489296311443001</v>
          </cell>
          <cell r="AF92">
            <v>19.034063633426001</v>
          </cell>
          <cell r="AG92">
            <v>-3.6473652680659998</v>
          </cell>
          <cell r="AH92">
            <v>15.813444614769001</v>
          </cell>
          <cell r="AI92">
            <v>1.70484151726</v>
          </cell>
          <cell r="AJ92">
            <v>32.904984497389002</v>
          </cell>
          <cell r="AK92">
            <v>20.982827489262</v>
          </cell>
          <cell r="AL92">
            <v>-1.5338370774629999</v>
          </cell>
          <cell r="AM92">
            <v>21.192388545528999</v>
          </cell>
          <cell r="AN92">
            <v>6.2487593576610001</v>
          </cell>
          <cell r="AO92">
            <v>46.890138314989002</v>
          </cell>
        </row>
        <row r="93">
          <cell r="B93" t="str">
            <v>Capital expenditures, Capex</v>
          </cell>
          <cell r="C93" t="str">
            <v>CAPEX</v>
          </cell>
          <cell r="D93" t="str">
            <v>USD</v>
          </cell>
          <cell r="F93">
            <v>-4.2160000000000002</v>
          </cell>
          <cell r="K93">
            <v>-6.319</v>
          </cell>
          <cell r="L93">
            <v>-3.3731459799999999</v>
          </cell>
          <cell r="M93">
            <v>-1.3254176099999999</v>
          </cell>
          <cell r="N93">
            <v>-1.7665223800000001</v>
          </cell>
          <cell r="O93">
            <v>-1.1779140299999999</v>
          </cell>
          <cell r="P93">
            <v>-7.6429999999999998</v>
          </cell>
          <cell r="Q93">
            <v>-0.35880530999999999</v>
          </cell>
          <cell r="R93">
            <v>-1.9611946899999999</v>
          </cell>
          <cell r="S93">
            <v>-1.198</v>
          </cell>
          <cell r="T93">
            <v>-1.8839999999999999</v>
          </cell>
          <cell r="U93">
            <v>-5.4020000000000001</v>
          </cell>
          <cell r="V93">
            <v>-1.5449999999999999</v>
          </cell>
          <cell r="W93">
            <v>-0.69099999999999995</v>
          </cell>
          <cell r="X93">
            <v>-0.60099999999999998</v>
          </cell>
          <cell r="Y93">
            <v>-0.76600000000000001</v>
          </cell>
          <cell r="Z93">
            <v>-3.6030000000000002</v>
          </cell>
          <cell r="AA93">
            <v>-1.03</v>
          </cell>
          <cell r="AB93">
            <v>-1.0740000000000001</v>
          </cell>
          <cell r="AC93">
            <v>-1.1200000000000001</v>
          </cell>
          <cell r="AD93">
            <v>-1.23</v>
          </cell>
          <cell r="AE93">
            <v>-4.4539999999999997</v>
          </cell>
          <cell r="AF93">
            <v>-1.22</v>
          </cell>
          <cell r="AG93">
            <v>-1.254</v>
          </cell>
          <cell r="AH93">
            <v>-1.29</v>
          </cell>
          <cell r="AI93">
            <v>-1.41</v>
          </cell>
          <cell r="AJ93">
            <v>-5.1740000000000004</v>
          </cell>
          <cell r="AK93">
            <v>-1.4</v>
          </cell>
          <cell r="AL93">
            <v>-1.444</v>
          </cell>
          <cell r="AM93">
            <v>-1.49</v>
          </cell>
          <cell r="AN93">
            <v>-1.6</v>
          </cell>
          <cell r="AO93">
            <v>-5.9340000000000002</v>
          </cell>
        </row>
        <row r="94">
          <cell r="B94" t="str">
            <v>Acquisitions</v>
          </cell>
          <cell r="C94" t="str">
            <v>ACQ</v>
          </cell>
          <cell r="D94" t="str">
            <v>USD</v>
          </cell>
          <cell r="AA94">
            <v>-34.569000000000003</v>
          </cell>
          <cell r="AE94">
            <v>-34.569000000000003</v>
          </cell>
        </row>
        <row r="95">
          <cell r="B95" t="str">
            <v>Divestitures</v>
          </cell>
          <cell r="C95" t="str">
            <v>DIVEST</v>
          </cell>
          <cell r="D95" t="str">
            <v>USD</v>
          </cell>
        </row>
        <row r="96">
          <cell r="B96" t="str">
            <v>Other investing cash flow items</v>
          </cell>
          <cell r="C96" t="str">
            <v>OTH_INV_CF</v>
          </cell>
          <cell r="D96" t="str">
            <v>USD</v>
          </cell>
          <cell r="F96">
            <v>0.17614587804000001</v>
          </cell>
          <cell r="K96">
            <v>6.84</v>
          </cell>
          <cell r="L96">
            <v>9.2453135900000003</v>
          </cell>
          <cell r="M96">
            <v>2.1250000000000002E-2</v>
          </cell>
          <cell r="N96">
            <v>2.1250000000000002E-2</v>
          </cell>
          <cell r="O96">
            <v>5.0981864100000003</v>
          </cell>
          <cell r="P96">
            <v>14.385999999999999</v>
          </cell>
          <cell r="Q96">
            <v>8.8988444802239997</v>
          </cell>
          <cell r="R96">
            <v>-2.705844480224</v>
          </cell>
          <cell r="S96">
            <v>-10.817</v>
          </cell>
          <cell r="T96">
            <v>-64.617999999999995</v>
          </cell>
          <cell r="U96">
            <v>-69.242000000000004</v>
          </cell>
          <cell r="V96">
            <v>-14.645</v>
          </cell>
          <cell r="W96">
            <v>5.4269999999999996</v>
          </cell>
          <cell r="X96">
            <v>-21.914999999999999</v>
          </cell>
          <cell r="Y96">
            <v>12.33</v>
          </cell>
          <cell r="Z96">
            <v>-18.803000000000001</v>
          </cell>
          <cell r="AA96">
            <v>30.576000000000001</v>
          </cell>
          <cell r="AE96">
            <v>30.576000000000001</v>
          </cell>
        </row>
        <row r="97">
          <cell r="B97" t="str">
            <v>Cash flow from investing</v>
          </cell>
          <cell r="C97" t="str">
            <v>CF_INV</v>
          </cell>
          <cell r="D97" t="str">
            <v>USD</v>
          </cell>
          <cell r="F97">
            <v>-4.0398541219600004</v>
          </cell>
          <cell r="K97">
            <v>0.52100000000000002</v>
          </cell>
          <cell r="L97">
            <v>5.87216761</v>
          </cell>
          <cell r="M97">
            <v>-1.3041676099999999</v>
          </cell>
          <cell r="N97">
            <v>-1.7452723800000001</v>
          </cell>
          <cell r="O97">
            <v>3.9202723800000001</v>
          </cell>
          <cell r="P97">
            <v>6.7430000000000003</v>
          </cell>
          <cell r="Q97">
            <v>8.5400391702240004</v>
          </cell>
          <cell r="R97">
            <v>-4.6670391702240002</v>
          </cell>
          <cell r="S97">
            <v>-12.015000000000001</v>
          </cell>
          <cell r="T97">
            <v>-66.501999999999995</v>
          </cell>
          <cell r="U97">
            <v>-74.644000000000005</v>
          </cell>
          <cell r="V97">
            <v>-16.190000000000001</v>
          </cell>
          <cell r="W97">
            <v>4.7359999999999998</v>
          </cell>
          <cell r="X97">
            <v>-22.515999999999998</v>
          </cell>
          <cell r="Y97">
            <v>11.564</v>
          </cell>
          <cell r="Z97">
            <v>-22.405999999999999</v>
          </cell>
          <cell r="AA97">
            <v>-1.03</v>
          </cell>
          <cell r="AB97">
            <v>-1.0740000000000001</v>
          </cell>
          <cell r="AC97">
            <v>-1.1200000000000001</v>
          </cell>
          <cell r="AD97">
            <v>-1.23</v>
          </cell>
          <cell r="AE97">
            <v>-4.4539999999999997</v>
          </cell>
          <cell r="AF97">
            <v>-1.22</v>
          </cell>
          <cell r="AG97">
            <v>-1.254</v>
          </cell>
          <cell r="AH97">
            <v>-1.29</v>
          </cell>
          <cell r="AI97">
            <v>-1.41</v>
          </cell>
          <cell r="AJ97">
            <v>-5.1740000000000004</v>
          </cell>
          <cell r="AK97">
            <v>-1.4</v>
          </cell>
          <cell r="AL97">
            <v>-1.444</v>
          </cell>
          <cell r="AM97">
            <v>-1.49</v>
          </cell>
          <cell r="AN97">
            <v>-1.6</v>
          </cell>
          <cell r="AO97">
            <v>-5.9340000000000002</v>
          </cell>
        </row>
        <row r="98">
          <cell r="B98" t="str">
            <v>Dividends paid</v>
          </cell>
          <cell r="C98" t="str">
            <v>DIV_PAID</v>
          </cell>
          <cell r="D98" t="str">
            <v>USD</v>
          </cell>
        </row>
        <row r="99">
          <cell r="B99" t="str">
            <v>Common stock issuance/(repurchase)</v>
          </cell>
          <cell r="C99" t="str">
            <v>SH_REPUR</v>
          </cell>
          <cell r="D99" t="str">
            <v>USD</v>
          </cell>
          <cell r="F99">
            <v>45.510684433199998</v>
          </cell>
          <cell r="K99">
            <v>1.4369642300000001</v>
          </cell>
          <cell r="L99">
            <v>0.67649484999999998</v>
          </cell>
          <cell r="M99">
            <v>1.04532622</v>
          </cell>
          <cell r="N99">
            <v>0.61272389000000005</v>
          </cell>
          <cell r="O99">
            <v>0.33545503999999998</v>
          </cell>
          <cell r="P99">
            <v>2.67</v>
          </cell>
          <cell r="Q99">
            <v>0.38561717000000001</v>
          </cell>
          <cell r="R99">
            <v>0.12538283</v>
          </cell>
          <cell r="S99">
            <v>102.80500000000001</v>
          </cell>
          <cell r="T99">
            <v>0.33300000000000002</v>
          </cell>
          <cell r="U99">
            <v>103.649</v>
          </cell>
          <cell r="V99">
            <v>0.315</v>
          </cell>
          <cell r="W99">
            <v>7.1879999999999997</v>
          </cell>
          <cell r="X99">
            <v>3.4529999999999998</v>
          </cell>
          <cell r="Y99">
            <v>12.92</v>
          </cell>
          <cell r="Z99">
            <v>23.876000000000001</v>
          </cell>
          <cell r="AA99">
            <v>146.953</v>
          </cell>
          <cell r="AE99">
            <v>146.953</v>
          </cell>
        </row>
        <row r="100">
          <cell r="B100" t="str">
            <v>Increase/(decrease) in total debt</v>
          </cell>
          <cell r="C100" t="str">
            <v>CHG_LT_DEBT</v>
          </cell>
          <cell r="D100" t="str">
            <v>USD</v>
          </cell>
          <cell r="Q100">
            <v>9.8359871099999996</v>
          </cell>
          <cell r="R100">
            <v>10.16401289</v>
          </cell>
          <cell r="S100">
            <v>-20.2</v>
          </cell>
          <cell r="U100">
            <v>-0.2</v>
          </cell>
        </row>
        <row r="101">
          <cell r="B101" t="str">
            <v>Other financing cash flow items</v>
          </cell>
          <cell r="C101" t="str">
            <v>OTH_FIN_CF</v>
          </cell>
          <cell r="D101" t="str">
            <v>USD</v>
          </cell>
          <cell r="F101">
            <v>-0.10560485</v>
          </cell>
          <cell r="K101">
            <v>-0.13100000000000001</v>
          </cell>
          <cell r="L101">
            <v>-2.378135E-2</v>
          </cell>
          <cell r="M101">
            <v>-9.0095659999999994E-2</v>
          </cell>
          <cell r="N101">
            <v>-0.44526540999999997</v>
          </cell>
          <cell r="O101">
            <v>-0.69285757999999997</v>
          </cell>
          <cell r="P101">
            <v>-1.252</v>
          </cell>
          <cell r="Q101">
            <v>-0.18728142</v>
          </cell>
          <cell r="R101">
            <v>-0.49171858000000002</v>
          </cell>
          <cell r="S101">
            <v>-0.151</v>
          </cell>
          <cell r="T101">
            <v>-1.73</v>
          </cell>
          <cell r="U101">
            <v>-2.56</v>
          </cell>
          <cell r="V101">
            <v>-0.14099999999999999</v>
          </cell>
          <cell r="W101">
            <v>0.184</v>
          </cell>
          <cell r="X101">
            <v>-0.63300000000000001</v>
          </cell>
          <cell r="Y101">
            <v>2.8260000000000001</v>
          </cell>
          <cell r="Z101">
            <v>2.2360000000000002</v>
          </cell>
          <cell r="AA101">
            <v>-17.059000000000001</v>
          </cell>
          <cell r="AE101">
            <v>-17.097999999999999</v>
          </cell>
        </row>
        <row r="102">
          <cell r="B102" t="str">
            <v>Cash flow from financing</v>
          </cell>
          <cell r="C102" t="str">
            <v>CF_FIN</v>
          </cell>
          <cell r="D102" t="str">
            <v>USD</v>
          </cell>
          <cell r="F102">
            <v>45.405079583199999</v>
          </cell>
          <cell r="K102">
            <v>1.3059642300000001</v>
          </cell>
          <cell r="L102">
            <v>0.65271349999999995</v>
          </cell>
          <cell r="M102">
            <v>0.95523055999999995</v>
          </cell>
          <cell r="N102">
            <v>0.16745847999999999</v>
          </cell>
          <cell r="O102">
            <v>-0.35740253999999999</v>
          </cell>
          <cell r="P102">
            <v>1.4179999999999999</v>
          </cell>
          <cell r="Q102">
            <v>10.03432286</v>
          </cell>
          <cell r="R102">
            <v>9.7976771399999993</v>
          </cell>
          <cell r="S102">
            <v>82.453999999999994</v>
          </cell>
          <cell r="T102">
            <v>-1.397</v>
          </cell>
          <cell r="U102">
            <v>100.889</v>
          </cell>
          <cell r="V102">
            <v>0.17399999999999999</v>
          </cell>
          <cell r="W102">
            <v>7.3719999999999999</v>
          </cell>
          <cell r="X102">
            <v>2.82</v>
          </cell>
          <cell r="Y102">
            <v>15.746</v>
          </cell>
          <cell r="Z102">
            <v>26.111999999999998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</row>
        <row r="103">
          <cell r="B103" t="str">
            <v>Total cash flow</v>
          </cell>
          <cell r="C103" t="str">
            <v>TOT_CF</v>
          </cell>
          <cell r="D103" t="str">
            <v>USD</v>
          </cell>
          <cell r="F103">
            <v>30.101225461239999</v>
          </cell>
          <cell r="K103">
            <v>-16.130035769999999</v>
          </cell>
          <cell r="L103">
            <v>11.434051070000001</v>
          </cell>
          <cell r="M103">
            <v>-8.5701070099999992</v>
          </cell>
          <cell r="N103">
            <v>-7.1863731800000004</v>
          </cell>
          <cell r="O103">
            <v>1.8924291200000001</v>
          </cell>
          <cell r="P103">
            <v>-2.4300000000000002</v>
          </cell>
          <cell r="Q103">
            <v>28.714324420225001</v>
          </cell>
          <cell r="R103">
            <v>-6.4183244202239997</v>
          </cell>
          <cell r="S103">
            <v>69.66</v>
          </cell>
          <cell r="T103">
            <v>-69.704999999999998</v>
          </cell>
          <cell r="U103">
            <v>22.251000000000001</v>
          </cell>
          <cell r="V103">
            <v>-4.1029999999999998</v>
          </cell>
          <cell r="W103">
            <v>1.93</v>
          </cell>
          <cell r="X103">
            <v>-10.555</v>
          </cell>
          <cell r="Y103">
            <v>25.79</v>
          </cell>
          <cell r="Z103">
            <v>13.061999999999999</v>
          </cell>
          <cell r="AA103">
            <v>12.113653439041</v>
          </cell>
          <cell r="AB103">
            <v>-8.8035485316289996</v>
          </cell>
          <cell r="AC103">
            <v>7.2285908718940002</v>
          </cell>
          <cell r="AD103">
            <v>0.49660053213799998</v>
          </cell>
          <cell r="AE103">
            <v>11.035296311443</v>
          </cell>
          <cell r="AF103">
            <v>17.814063633425999</v>
          </cell>
          <cell r="AG103">
            <v>-4.9013652680659998</v>
          </cell>
          <cell r="AH103">
            <v>14.523444614769</v>
          </cell>
          <cell r="AI103">
            <v>0.29484151726000002</v>
          </cell>
          <cell r="AJ103">
            <v>27.730984497388999</v>
          </cell>
          <cell r="AK103">
            <v>19.582827489262002</v>
          </cell>
          <cell r="AL103">
            <v>-2.9778370774630001</v>
          </cell>
          <cell r="AM103">
            <v>19.702388545529001</v>
          </cell>
          <cell r="AN103">
            <v>4.6487593576609996</v>
          </cell>
          <cell r="AO103">
            <v>40.956138314988998</v>
          </cell>
        </row>
        <row r="104">
          <cell r="A104" t="str">
            <v>Additional Cash Flow Items</v>
          </cell>
        </row>
        <row r="105">
          <cell r="B105" t="str">
            <v>Associate and JV add-back</v>
          </cell>
          <cell r="C105" t="str">
            <v>ASSOC_JV_ADDBK</v>
          </cell>
          <cell r="D105" t="str">
            <v>USD</v>
          </cell>
        </row>
        <row r="106">
          <cell r="B106" t="str">
            <v>Profit/(loss) on sale of assets</v>
          </cell>
          <cell r="C106" t="str">
            <v>PL_SALE_ASSETS</v>
          </cell>
          <cell r="D106" t="str">
            <v>USD</v>
          </cell>
        </row>
        <row r="107">
          <cell r="B107" t="str">
            <v>Other non-cash adjustments</v>
          </cell>
          <cell r="C107" t="str">
            <v>OTH_NONCASH_ADJ</v>
          </cell>
          <cell r="D107" t="str">
            <v>USD</v>
          </cell>
        </row>
        <row r="108">
          <cell r="B108" t="str">
            <v>Other DACF adjustments</v>
          </cell>
          <cell r="C108" t="str">
            <v>OTH_DACF_ADJ</v>
          </cell>
          <cell r="D108" t="str">
            <v>USD</v>
          </cell>
        </row>
        <row r="109">
          <cell r="B109" t="str">
            <v>Change in LT deferred income taxes (Cash flow)</v>
          </cell>
          <cell r="C109" t="str">
            <v>CHG_DEF_TAX_CF</v>
          </cell>
          <cell r="D109" t="str">
            <v>USD</v>
          </cell>
        </row>
        <row r="110">
          <cell r="B110" t="str">
            <v>Other items/adjustments for computing cash tax rate (except def taxes)</v>
          </cell>
          <cell r="C110" t="str">
            <v>OTH_ADJ_CASH_TAX</v>
          </cell>
          <cell r="D110" t="str">
            <v>USD</v>
          </cell>
        </row>
        <row r="111">
          <cell r="B111" t="str">
            <v>Cash interest expense</v>
          </cell>
          <cell r="C111" t="str">
            <v>CASH_INT_EXP</v>
          </cell>
          <cell r="D111" t="str">
            <v>USD</v>
          </cell>
        </row>
        <row r="112">
          <cell r="B112" t="str">
            <v>Cash tax expense</v>
          </cell>
          <cell r="C112" t="str">
            <v>CASH_TAX_EXP</v>
          </cell>
          <cell r="D112" t="str">
            <v>USD</v>
          </cell>
        </row>
        <row r="113">
          <cell r="B113" t="str">
            <v>Dividends received from associates/JVs</v>
          </cell>
          <cell r="C113" t="str">
            <v>DIVDS_ASSOC_JV</v>
          </cell>
          <cell r="D113" t="str">
            <v>USD</v>
          </cell>
        </row>
        <row r="114">
          <cell r="B114" t="str">
            <v>Capex maintenance</v>
          </cell>
          <cell r="C114" t="str">
            <v>CAPEX_MAINTENANCE</v>
          </cell>
          <cell r="D114" t="str">
            <v>USD</v>
          </cell>
        </row>
        <row r="115">
          <cell r="B115" t="str">
            <v>Capex expansion</v>
          </cell>
          <cell r="C115" t="str">
            <v>CAPEX_EXPANSION</v>
          </cell>
          <cell r="D115" t="str">
            <v>USD</v>
          </cell>
        </row>
        <row r="116">
          <cell r="B116" t="str">
            <v>Non-PP&amp;E capex</v>
          </cell>
          <cell r="C116" t="str">
            <v>NONPPE_CAPEX</v>
          </cell>
          <cell r="D116" t="str">
            <v>USD</v>
          </cell>
        </row>
        <row r="117">
          <cell r="B117" t="str">
            <v>Dividends paid to minorities</v>
          </cell>
          <cell r="C117" t="str">
            <v>DIVDS_PD_MINORITIES</v>
          </cell>
          <cell r="D117" t="str">
            <v>USD</v>
          </cell>
        </row>
        <row r="118">
          <cell r="A118" t="str">
            <v>Other Items</v>
          </cell>
        </row>
        <row r="119">
          <cell r="B119" t="str">
            <v>License revenue</v>
          </cell>
          <cell r="C119" t="str">
            <v>LICENSE_REV</v>
          </cell>
          <cell r="D119" t="str">
            <v>USD</v>
          </cell>
        </row>
        <row r="120">
          <cell r="B120" t="str">
            <v>Maintenance revenue</v>
          </cell>
          <cell r="C120" t="str">
            <v>MAINTEN_REV</v>
          </cell>
          <cell r="D120" t="str">
            <v>USD</v>
          </cell>
        </row>
        <row r="121">
          <cell r="B121" t="str">
            <v>Number of employees</v>
          </cell>
          <cell r="C121" t="str">
            <v>EMPLOYEES</v>
          </cell>
          <cell r="F121">
            <v>0.5</v>
          </cell>
          <cell r="K121">
            <v>0.6</v>
          </cell>
          <cell r="P121">
            <v>0.63600000000000001</v>
          </cell>
          <cell r="U121">
            <v>0.73099999999999998</v>
          </cell>
          <cell r="Z121">
            <v>0.81735979599999997</v>
          </cell>
          <cell r="AE121">
            <v>0.91994565133799999</v>
          </cell>
          <cell r="AJ121">
            <v>1.0354069353019999</v>
          </cell>
          <cell r="AO121">
            <v>1.165359627617</v>
          </cell>
        </row>
        <row r="122">
          <cell r="B122" t="str">
            <v>Total billings (revenue plus change in deferred revenue)</v>
          </cell>
          <cell r="C122" t="str">
            <v>TOT_BILLINGS</v>
          </cell>
          <cell r="D122" t="str">
            <v>USD</v>
          </cell>
          <cell r="P122">
            <v>149.18700000000001</v>
          </cell>
          <cell r="Q122">
            <v>32.076372409999998</v>
          </cell>
          <cell r="R122">
            <v>42.504627589999998</v>
          </cell>
          <cell r="S122">
            <v>42.204000000000001</v>
          </cell>
          <cell r="T122">
            <v>60.250999999999998</v>
          </cell>
          <cell r="U122">
            <v>177.036</v>
          </cell>
          <cell r="V122">
            <v>36.808</v>
          </cell>
          <cell r="W122">
            <v>49.973999999999997</v>
          </cell>
          <cell r="X122">
            <v>49.889000000000003</v>
          </cell>
          <cell r="Y122">
            <v>71.456999999999994</v>
          </cell>
          <cell r="Z122">
            <v>208.12799999999999</v>
          </cell>
          <cell r="AA122">
            <v>43.198999999999998</v>
          </cell>
          <cell r="AB122">
            <v>54.7</v>
          </cell>
          <cell r="AC122">
            <v>61</v>
          </cell>
          <cell r="AD122">
            <v>85.5</v>
          </cell>
          <cell r="AE122">
            <v>244.399</v>
          </cell>
          <cell r="AF122">
            <v>54</v>
          </cell>
          <cell r="AG122">
            <v>67.7</v>
          </cell>
          <cell r="AH122">
            <v>67.5</v>
          </cell>
          <cell r="AI122">
            <v>94.5</v>
          </cell>
          <cell r="AJ122">
            <v>283.7</v>
          </cell>
          <cell r="AK122">
            <v>62</v>
          </cell>
          <cell r="AL122">
            <v>78.2</v>
          </cell>
          <cell r="AM122">
            <v>78.5</v>
          </cell>
          <cell r="AN122">
            <v>108</v>
          </cell>
          <cell r="AO122">
            <v>326.7</v>
          </cell>
        </row>
        <row r="123">
          <cell r="B123" t="str">
            <v>Short term billings (revenue plus change in short term deferred revenue)</v>
          </cell>
          <cell r="C123" t="str">
            <v>ST_BILLINGS</v>
          </cell>
          <cell r="D123" t="str">
            <v>USD</v>
          </cell>
        </row>
        <row r="124">
          <cell r="B124" t="str">
            <v>Segment revenue name 1</v>
          </cell>
          <cell r="C124" t="str">
            <v>SEGMENT1_REV_NAME</v>
          </cell>
          <cell r="E124" t="str">
            <v>Recurring rev</v>
          </cell>
        </row>
        <row r="125">
          <cell r="B125" t="str">
            <v>Segment revenue value 1</v>
          </cell>
          <cell r="C125" t="str">
            <v>SEGMENT1_REV_VALUE</v>
          </cell>
          <cell r="D125" t="str">
            <v>USD</v>
          </cell>
          <cell r="F125">
            <v>54.206136970000003</v>
          </cell>
          <cell r="G125">
            <v>0</v>
          </cell>
          <cell r="H125">
            <v>0</v>
          </cell>
          <cell r="I125">
            <v>20.548999999999999</v>
          </cell>
          <cell r="J125">
            <v>20.952999999999999</v>
          </cell>
          <cell r="K125">
            <v>78.718999999999994</v>
          </cell>
          <cell r="L125">
            <v>23.087</v>
          </cell>
          <cell r="M125">
            <v>24.155000000000001</v>
          </cell>
          <cell r="N125">
            <v>25.594000000000001</v>
          </cell>
          <cell r="O125">
            <v>27.088000000000001</v>
          </cell>
          <cell r="P125">
            <v>99.924000000000007</v>
          </cell>
          <cell r="Q125">
            <v>30.277000000000001</v>
          </cell>
          <cell r="R125">
            <v>31.404</v>
          </cell>
          <cell r="S125">
            <v>33.314</v>
          </cell>
          <cell r="T125">
            <v>35.066000000000003</v>
          </cell>
          <cell r="U125">
            <v>130.06100000000001</v>
          </cell>
          <cell r="V125">
            <v>36.186999999999998</v>
          </cell>
          <cell r="W125">
            <v>37.247</v>
          </cell>
          <cell r="X125">
            <v>39.426000000000002</v>
          </cell>
          <cell r="Y125">
            <v>42.557000000000002</v>
          </cell>
          <cell r="Z125">
            <v>155.417</v>
          </cell>
          <cell r="AA125">
            <v>43</v>
          </cell>
          <cell r="AB125">
            <v>45</v>
          </cell>
          <cell r="AC125">
            <v>47.5</v>
          </cell>
          <cell r="AD125">
            <v>51</v>
          </cell>
          <cell r="AE125">
            <v>186.5</v>
          </cell>
          <cell r="AF125">
            <v>52</v>
          </cell>
          <cell r="AG125">
            <v>53.5</v>
          </cell>
          <cell r="AH125">
            <v>55.5</v>
          </cell>
          <cell r="AI125">
            <v>59.5</v>
          </cell>
          <cell r="AJ125">
            <v>220.5</v>
          </cell>
          <cell r="AK125">
            <v>61</v>
          </cell>
          <cell r="AL125">
            <v>63</v>
          </cell>
          <cell r="AM125">
            <v>65.5</v>
          </cell>
          <cell r="AN125">
            <v>69</v>
          </cell>
          <cell r="AO125">
            <v>258.5</v>
          </cell>
        </row>
        <row r="126">
          <cell r="B126" t="str">
            <v>Segment revenue name 2</v>
          </cell>
          <cell r="C126" t="str">
            <v>SEGMENT2_REV_NAME</v>
          </cell>
          <cell r="E126" t="str">
            <v>Services</v>
          </cell>
        </row>
        <row r="127">
          <cell r="B127" t="str">
            <v>Segment revenue value 2</v>
          </cell>
          <cell r="C127" t="str">
            <v>SEGMENT2_REV_VALUE</v>
          </cell>
          <cell r="D127" t="str">
            <v>USD</v>
          </cell>
          <cell r="F127">
            <v>19.561489909999999</v>
          </cell>
          <cell r="G127">
            <v>0</v>
          </cell>
          <cell r="H127">
            <v>0</v>
          </cell>
          <cell r="I127">
            <v>6.9669999999999996</v>
          </cell>
          <cell r="J127">
            <v>7.8019999999999996</v>
          </cell>
          <cell r="K127">
            <v>27.896000000000001</v>
          </cell>
          <cell r="L127">
            <v>7.3840000000000003</v>
          </cell>
          <cell r="M127">
            <v>7.5289999999999999</v>
          </cell>
          <cell r="N127">
            <v>6.66</v>
          </cell>
          <cell r="O127">
            <v>7.7539999999999996</v>
          </cell>
          <cell r="P127">
            <v>29.327000000000002</v>
          </cell>
          <cell r="Q127">
            <v>6.5659999999999998</v>
          </cell>
          <cell r="R127">
            <v>7.375</v>
          </cell>
          <cell r="S127">
            <v>7.3129999999999997</v>
          </cell>
          <cell r="T127">
            <v>9.2539999999999996</v>
          </cell>
          <cell r="U127">
            <v>30.507999999999999</v>
          </cell>
          <cell r="V127">
            <v>7.7439999999999998</v>
          </cell>
          <cell r="W127">
            <v>7.9779999999999998</v>
          </cell>
          <cell r="X127">
            <v>7.57</v>
          </cell>
          <cell r="Y127">
            <v>9.81</v>
          </cell>
          <cell r="Z127">
            <v>33.101999999999997</v>
          </cell>
          <cell r="AA127">
            <v>8.5</v>
          </cell>
          <cell r="AB127">
            <v>8.6999999999999993</v>
          </cell>
          <cell r="AC127">
            <v>8.5</v>
          </cell>
          <cell r="AD127">
            <v>10.5</v>
          </cell>
          <cell r="AE127">
            <v>36.200000000000003</v>
          </cell>
          <cell r="AF127">
            <v>9</v>
          </cell>
          <cell r="AG127">
            <v>9.1999999999999993</v>
          </cell>
          <cell r="AH127">
            <v>9</v>
          </cell>
          <cell r="AI127">
            <v>11</v>
          </cell>
          <cell r="AJ127">
            <v>38.200000000000003</v>
          </cell>
          <cell r="AK127">
            <v>9</v>
          </cell>
          <cell r="AL127">
            <v>9.1999999999999993</v>
          </cell>
          <cell r="AM127">
            <v>9</v>
          </cell>
          <cell r="AN127">
            <v>11</v>
          </cell>
          <cell r="AO127">
            <v>38.200000000000003</v>
          </cell>
        </row>
        <row r="128">
          <cell r="B128" t="str">
            <v>Segment revenue name 3</v>
          </cell>
          <cell r="C128" t="str">
            <v>SEGMENT3_REV_NAME</v>
          </cell>
          <cell r="E128" t="str">
            <v>ARR</v>
          </cell>
        </row>
        <row r="129">
          <cell r="B129" t="str">
            <v>Segment revenue value 3</v>
          </cell>
          <cell r="C129" t="str">
            <v>SEGMENT3_REV_VALUE</v>
          </cell>
          <cell r="D129" t="str">
            <v>USD</v>
          </cell>
          <cell r="I129">
            <v>82.195999999999998</v>
          </cell>
          <cell r="J129">
            <v>83.811999999999998</v>
          </cell>
          <cell r="K129">
            <v>83.811999999999998</v>
          </cell>
          <cell r="L129">
            <v>92.347999999999999</v>
          </cell>
          <cell r="M129">
            <v>96.62</v>
          </cell>
          <cell r="N129">
            <v>102.376</v>
          </cell>
          <cell r="O129">
            <v>108.352</v>
          </cell>
          <cell r="P129">
            <v>108.352</v>
          </cell>
          <cell r="Q129">
            <v>121.108</v>
          </cell>
          <cell r="R129">
            <v>125.616</v>
          </cell>
          <cell r="S129">
            <v>133.256</v>
          </cell>
          <cell r="T129">
            <v>140.26400000000001</v>
          </cell>
          <cell r="U129">
            <v>140.26400000000001</v>
          </cell>
          <cell r="V129">
            <v>144.74799999999999</v>
          </cell>
          <cell r="W129">
            <v>148.988</v>
          </cell>
          <cell r="X129">
            <v>157.70400000000001</v>
          </cell>
          <cell r="Y129">
            <v>170.22800000000001</v>
          </cell>
          <cell r="Z129">
            <v>170.22800000000001</v>
          </cell>
          <cell r="AA129">
            <v>172</v>
          </cell>
          <cell r="AB129">
            <v>180</v>
          </cell>
          <cell r="AC129">
            <v>190</v>
          </cell>
          <cell r="AD129">
            <v>204</v>
          </cell>
          <cell r="AE129">
            <v>204</v>
          </cell>
          <cell r="AF129">
            <v>208</v>
          </cell>
          <cell r="AG129">
            <v>214</v>
          </cell>
          <cell r="AH129">
            <v>222</v>
          </cell>
          <cell r="AI129">
            <v>238</v>
          </cell>
          <cell r="AJ129">
            <v>238</v>
          </cell>
          <cell r="AK129">
            <v>244</v>
          </cell>
          <cell r="AL129">
            <v>252</v>
          </cell>
          <cell r="AM129">
            <v>262</v>
          </cell>
          <cell r="AN129">
            <v>276</v>
          </cell>
          <cell r="AO129">
            <v>276</v>
          </cell>
        </row>
        <row r="130">
          <cell r="B130" t="str">
            <v>Segment revenue name 4</v>
          </cell>
          <cell r="C130" t="str">
            <v>SEGMENT4_REV_NAME</v>
          </cell>
        </row>
        <row r="131">
          <cell r="B131" t="str">
            <v>Segment revenue value 4</v>
          </cell>
          <cell r="C131" t="str">
            <v>SEGMENT4_REV_VALUE</v>
          </cell>
          <cell r="D131" t="str">
            <v>USD</v>
          </cell>
        </row>
        <row r="132">
          <cell r="B132" t="str">
            <v>Segment revenue name 5</v>
          </cell>
          <cell r="C132" t="str">
            <v>SEGMENT5_REV_NAME</v>
          </cell>
        </row>
        <row r="133">
          <cell r="B133" t="str">
            <v>Segment revenue value 5</v>
          </cell>
          <cell r="C133" t="str">
            <v>SEGMENT5_REV_VALUE</v>
          </cell>
          <cell r="D133" t="str">
            <v>USD</v>
          </cell>
        </row>
        <row r="134">
          <cell r="B134" t="str">
            <v>Segment revenue name 6</v>
          </cell>
          <cell r="C134" t="str">
            <v>SEGMENT6_REV_NAME</v>
          </cell>
        </row>
        <row r="135">
          <cell r="B135" t="str">
            <v>Segment revenue value 6</v>
          </cell>
          <cell r="C135" t="str">
            <v>SEGMENT6_REV_VALUE</v>
          </cell>
          <cell r="D135" t="str">
            <v>USD</v>
          </cell>
        </row>
        <row r="136">
          <cell r="B136" t="str">
            <v>Segment revenue name 7</v>
          </cell>
          <cell r="C136" t="str">
            <v>SEGMENT7_REV_NAME</v>
          </cell>
        </row>
        <row r="137">
          <cell r="B137" t="str">
            <v>Segment revenue value 7</v>
          </cell>
          <cell r="C137" t="str">
            <v>SEGMENT7_REV_VALUE</v>
          </cell>
          <cell r="D137" t="str">
            <v>USD</v>
          </cell>
        </row>
        <row r="138">
          <cell r="B138" t="str">
            <v>Segment revenue name 8</v>
          </cell>
          <cell r="C138" t="str">
            <v>SEGMENT8_REV_NAME</v>
          </cell>
        </row>
        <row r="139">
          <cell r="B139" t="str">
            <v>Segment revenue value 8</v>
          </cell>
          <cell r="C139" t="str">
            <v>SEGMENT8_REV_VALUE</v>
          </cell>
          <cell r="D139" t="str">
            <v>USD</v>
          </cell>
        </row>
        <row r="140">
          <cell r="B140" t="str">
            <v>Segment revenue name 9</v>
          </cell>
          <cell r="C140" t="str">
            <v>SEGMENT9_REV_NAME</v>
          </cell>
        </row>
        <row r="141">
          <cell r="B141" t="str">
            <v>Segment revenue value 9</v>
          </cell>
          <cell r="C141" t="str">
            <v>SEGMENT9_REV_VALUE</v>
          </cell>
          <cell r="D141" t="str">
            <v>USD</v>
          </cell>
        </row>
        <row r="142">
          <cell r="B142" t="str">
            <v>Segment revenue name 10</v>
          </cell>
          <cell r="C142" t="str">
            <v>SEGMENT10_REV_NAME</v>
          </cell>
        </row>
        <row r="143">
          <cell r="B143" t="str">
            <v>Segment revenue value 10</v>
          </cell>
          <cell r="C143" t="str">
            <v>SEGMENT10_REV_VALUE</v>
          </cell>
          <cell r="D143" t="str">
            <v>USD</v>
          </cell>
        </row>
        <row r="144">
          <cell r="A144" t="str">
            <v>Geographical Breakdown</v>
          </cell>
        </row>
        <row r="145">
          <cell r="B145" t="str">
            <v>Sales - % Canada</v>
          </cell>
          <cell r="C145" t="str">
            <v>SALES_CANADA</v>
          </cell>
          <cell r="F145">
            <v>0.03</v>
          </cell>
          <cell r="K145">
            <v>4.0597007926000003E-2</v>
          </cell>
          <cell r="P145">
            <v>3.9145538526000001E-2</v>
          </cell>
          <cell r="U145">
            <v>3.9145538526000001E-2</v>
          </cell>
          <cell r="Z145">
            <v>3.9145538526000001E-2</v>
          </cell>
          <cell r="AE145">
            <v>3.9145538526000001E-2</v>
          </cell>
          <cell r="AJ145">
            <v>3.9145538526000001E-2</v>
          </cell>
          <cell r="AO145">
            <v>3.9145538526000001E-2</v>
          </cell>
        </row>
        <row r="146">
          <cell r="B146" t="str">
            <v>Sales - % United States</v>
          </cell>
          <cell r="C146" t="str">
            <v>SALES_US</v>
          </cell>
          <cell r="F146">
            <v>0.84</v>
          </cell>
          <cell r="K146">
            <v>0.77134315058900005</v>
          </cell>
          <cell r="P146">
            <v>0.74376523199</v>
          </cell>
          <cell r="U146">
            <v>0.74376523199</v>
          </cell>
          <cell r="Z146">
            <v>0.74376523199</v>
          </cell>
          <cell r="AE146">
            <v>0.74376523199</v>
          </cell>
          <cell r="AJ146">
            <v>0.74376523199</v>
          </cell>
          <cell r="AO146">
            <v>0.74376523199</v>
          </cell>
        </row>
        <row r="147">
          <cell r="B147" t="str">
            <v>Sales - % Other North Americas</v>
          </cell>
          <cell r="C147" t="str">
            <v>SALES_OTH_NO_AMER</v>
          </cell>
        </row>
        <row r="148">
          <cell r="B148" t="str">
            <v>Sales - % Argentina</v>
          </cell>
          <cell r="C148" t="str">
            <v>SALES_ARGENTINA</v>
          </cell>
        </row>
        <row r="149">
          <cell r="B149" t="str">
            <v>Sales - % Brazil</v>
          </cell>
          <cell r="C149" t="str">
            <v>SALES_BRAZIL</v>
          </cell>
        </row>
        <row r="150">
          <cell r="B150" t="str">
            <v>Sales - % Chile</v>
          </cell>
          <cell r="C150" t="str">
            <v>SALES_CHILE</v>
          </cell>
        </row>
        <row r="151">
          <cell r="B151" t="str">
            <v>Sales - % Colombia</v>
          </cell>
          <cell r="C151" t="str">
            <v>SALES_COLOMBIA</v>
          </cell>
        </row>
        <row r="152">
          <cell r="B152" t="str">
            <v>Sales - % Mexico</v>
          </cell>
          <cell r="C152" t="str">
            <v>SALES_MEXICO</v>
          </cell>
        </row>
        <row r="153">
          <cell r="B153" t="str">
            <v>Sales - % Venezuela</v>
          </cell>
          <cell r="C153" t="str">
            <v>SALES_VENEZUELA</v>
          </cell>
        </row>
        <row r="154">
          <cell r="B154" t="str">
            <v>Sales - % Other Latin Americas</v>
          </cell>
          <cell r="C154" t="str">
            <v>SALES_OTH_LATAM</v>
          </cell>
        </row>
        <row r="155">
          <cell r="B155" t="str">
            <v>Sales - % Austria</v>
          </cell>
          <cell r="C155" t="str">
            <v>SALES_AUSTRIA</v>
          </cell>
        </row>
        <row r="156">
          <cell r="B156" t="str">
            <v>Sales - % Belgium</v>
          </cell>
          <cell r="C156" t="str">
            <v>SALES_BEL</v>
          </cell>
        </row>
        <row r="157">
          <cell r="B157" t="str">
            <v>Sales - % France</v>
          </cell>
          <cell r="C157" t="str">
            <v>SALES_FRA</v>
          </cell>
        </row>
        <row r="158">
          <cell r="B158" t="str">
            <v>Sales - % Germany</v>
          </cell>
          <cell r="C158" t="str">
            <v>SALES_GER</v>
          </cell>
          <cell r="F158">
            <v>0.03</v>
          </cell>
          <cell r="K158">
            <v>4.5238474886000003E-2</v>
          </cell>
          <cell r="P158">
            <v>5.1750470016E-2</v>
          </cell>
          <cell r="U158">
            <v>5.1750470016E-2</v>
          </cell>
          <cell r="Z158">
            <v>5.1750470016E-2</v>
          </cell>
          <cell r="AE158">
            <v>5.1750470016E-2</v>
          </cell>
          <cell r="AJ158">
            <v>5.1750470016E-2</v>
          </cell>
          <cell r="AO158">
            <v>5.1750470016E-2</v>
          </cell>
        </row>
        <row r="159">
          <cell r="B159" t="str">
            <v>Sales - % Greece</v>
          </cell>
          <cell r="C159" t="str">
            <v>SALES_GRE</v>
          </cell>
        </row>
        <row r="160">
          <cell r="B160" t="str">
            <v>Sales - % Ireland</v>
          </cell>
          <cell r="C160" t="str">
            <v>SALES_IRE</v>
          </cell>
        </row>
        <row r="161">
          <cell r="B161" t="str">
            <v>Sales - % Italy</v>
          </cell>
          <cell r="C161" t="str">
            <v>SALES_ITA</v>
          </cell>
        </row>
        <row r="162">
          <cell r="B162" t="str">
            <v>Sales - % Netherlands</v>
          </cell>
          <cell r="C162" t="str">
            <v>SALES_NETH</v>
          </cell>
          <cell r="F162">
            <v>0.01</v>
          </cell>
          <cell r="K162">
            <v>1.5079491629E-2</v>
          </cell>
          <cell r="P162">
            <v>1.7250156672E-2</v>
          </cell>
          <cell r="U162">
            <v>1.7250156672E-2</v>
          </cell>
          <cell r="Z162">
            <v>1.7250156672E-2</v>
          </cell>
          <cell r="AE162">
            <v>1.7250156672E-2</v>
          </cell>
          <cell r="AJ162">
            <v>1.7250156672E-2</v>
          </cell>
          <cell r="AO162">
            <v>1.7250156672E-2</v>
          </cell>
        </row>
        <row r="163">
          <cell r="B163" t="str">
            <v>Sales - % Norway</v>
          </cell>
          <cell r="C163" t="str">
            <v>SALES_NOR</v>
          </cell>
        </row>
        <row r="164">
          <cell r="B164" t="str">
            <v>Sales - % Portugal</v>
          </cell>
          <cell r="C164" t="str">
            <v>SALES_POR</v>
          </cell>
        </row>
        <row r="165">
          <cell r="B165" t="str">
            <v>Sales - % Spain</v>
          </cell>
          <cell r="C165" t="str">
            <v>SALES_SPA</v>
          </cell>
        </row>
        <row r="166">
          <cell r="B166" t="str">
            <v>Sales - % Sweden</v>
          </cell>
          <cell r="C166" t="str">
            <v>SALES_SWE</v>
          </cell>
        </row>
        <row r="167">
          <cell r="B167" t="str">
            <v>Sales - % Switzerland</v>
          </cell>
          <cell r="C167" t="str">
            <v>SALES_SWIT</v>
          </cell>
        </row>
        <row r="168">
          <cell r="B168" t="str">
            <v>Sales - % UK</v>
          </cell>
          <cell r="C168" t="str">
            <v>SALES_UK</v>
          </cell>
          <cell r="F168">
            <v>7.0000000000000007E-2</v>
          </cell>
          <cell r="K168">
            <v>8.2937203958E-2</v>
          </cell>
          <cell r="P168">
            <v>9.4875861694999994E-2</v>
          </cell>
          <cell r="U168">
            <v>9.4875861694999994E-2</v>
          </cell>
          <cell r="Z168">
            <v>9.4875861694999994E-2</v>
          </cell>
          <cell r="AE168">
            <v>9.4875861694999994E-2</v>
          </cell>
          <cell r="AJ168">
            <v>9.4875861694999994E-2</v>
          </cell>
          <cell r="AO168">
            <v>9.4875861694999994E-2</v>
          </cell>
        </row>
        <row r="169">
          <cell r="B169" t="str">
            <v>Sales - % Other Western Europe</v>
          </cell>
          <cell r="C169" t="str">
            <v>SALES_OTH_WEST_EURO</v>
          </cell>
          <cell r="K169">
            <v>7.5397458139999998E-3</v>
          </cell>
          <cell r="P169">
            <v>8.625078336E-3</v>
          </cell>
          <cell r="U169">
            <v>8.625078336E-3</v>
          </cell>
          <cell r="Z169">
            <v>8.625078336E-3</v>
          </cell>
          <cell r="AE169">
            <v>8.625078336E-3</v>
          </cell>
          <cell r="AJ169">
            <v>8.625078336E-3</v>
          </cell>
          <cell r="AO169">
            <v>8.625078336E-3</v>
          </cell>
        </row>
        <row r="170">
          <cell r="B170" t="str">
            <v>Sales - % Poland</v>
          </cell>
          <cell r="C170" t="str">
            <v>SALES_POLAND</v>
          </cell>
        </row>
        <row r="171">
          <cell r="B171" t="str">
            <v>Sales - % Russia</v>
          </cell>
          <cell r="C171" t="str">
            <v>SALES_RUSSIA</v>
          </cell>
        </row>
        <row r="172">
          <cell r="B172" t="str">
            <v>Sales - % Turkey</v>
          </cell>
          <cell r="C172" t="str">
            <v>SALES_TURKEY</v>
          </cell>
        </row>
        <row r="173">
          <cell r="B173" t="str">
            <v>Sales - % Other CEE</v>
          </cell>
          <cell r="C173" t="str">
            <v>SALES_OTH_CEE</v>
          </cell>
        </row>
        <row r="174">
          <cell r="B174" t="str">
            <v>Sales - % Saudi Arabia</v>
          </cell>
          <cell r="C174" t="str">
            <v>SALES_SAUDI_ARABIA</v>
          </cell>
        </row>
        <row r="175">
          <cell r="B175" t="str">
            <v>Sales - % United Arab Emirates</v>
          </cell>
          <cell r="C175" t="str">
            <v>SALES_UAE</v>
          </cell>
        </row>
        <row r="176">
          <cell r="B176" t="str">
            <v>Sales - % Other Middle East</v>
          </cell>
          <cell r="C176" t="str">
            <v>SALES_OTH_ME</v>
          </cell>
        </row>
        <row r="177">
          <cell r="B177" t="str">
            <v>Sales - % Nigeria</v>
          </cell>
          <cell r="C177" t="str">
            <v>SALES_NIGERIA</v>
          </cell>
        </row>
        <row r="178">
          <cell r="B178" t="str">
            <v>Sales - % South Africa</v>
          </cell>
          <cell r="C178" t="str">
            <v>SALES_SO_AFRICA</v>
          </cell>
        </row>
        <row r="179">
          <cell r="B179" t="str">
            <v>Sales - % Other Africa</v>
          </cell>
          <cell r="C179" t="str">
            <v>SALES_OTH_AFRICA</v>
          </cell>
        </row>
        <row r="180">
          <cell r="B180" t="str">
            <v>Sales - % Hong Kong</v>
          </cell>
          <cell r="C180" t="str">
            <v>SALES_HONG_KONG</v>
          </cell>
        </row>
        <row r="181">
          <cell r="B181" t="str">
            <v>Sales - % Japan</v>
          </cell>
          <cell r="C181" t="str">
            <v>SALES_JAPAN</v>
          </cell>
        </row>
        <row r="182">
          <cell r="B182" t="str">
            <v>Sales - % Singapore</v>
          </cell>
          <cell r="C182" t="str">
            <v>SALES_SINGAPORE</v>
          </cell>
          <cell r="K182">
            <v>3.7264925200000002E-3</v>
          </cell>
          <cell r="P182">
            <v>4.4587662760000001E-3</v>
          </cell>
          <cell r="U182">
            <v>4.4587662760000001E-3</v>
          </cell>
          <cell r="Z182">
            <v>4.4587662760000001E-3</v>
          </cell>
          <cell r="AE182">
            <v>4.4587662760000001E-3</v>
          </cell>
          <cell r="AJ182">
            <v>4.4587662760000001E-3</v>
          </cell>
          <cell r="AO182">
            <v>4.4587662760000001E-3</v>
          </cell>
        </row>
        <row r="183">
          <cell r="B183" t="str">
            <v>Sales - % South Korea</v>
          </cell>
          <cell r="C183" t="str">
            <v>SALES_SK</v>
          </cell>
        </row>
        <row r="184">
          <cell r="B184" t="str">
            <v>Sales - % Taiwan</v>
          </cell>
          <cell r="C184" t="str">
            <v>SALES_TAIWAN</v>
          </cell>
        </row>
        <row r="185">
          <cell r="B185" t="str">
            <v>Sales - % Other Developed Asia</v>
          </cell>
          <cell r="C185" t="str">
            <v>SALES_OTH_DEV_ASIA</v>
          </cell>
        </row>
        <row r="186">
          <cell r="B186" t="str">
            <v>Sales - % China</v>
          </cell>
          <cell r="C186" t="str">
            <v>SALES_CHINA</v>
          </cell>
        </row>
        <row r="187">
          <cell r="B187" t="str">
            <v>Sales - % India</v>
          </cell>
          <cell r="C187" t="str">
            <v>SALES_INDIA</v>
          </cell>
        </row>
        <row r="188">
          <cell r="B188" t="str">
            <v>Sales - % Indonesia</v>
          </cell>
          <cell r="C188" t="str">
            <v>SALES_INDONESIA</v>
          </cell>
        </row>
        <row r="189">
          <cell r="B189" t="str">
            <v>Sales - % Thailand</v>
          </cell>
          <cell r="C189" t="str">
            <v>SALES_THAILAND</v>
          </cell>
        </row>
        <row r="190">
          <cell r="B190" t="str">
            <v>Sales - % Other Emerging Asia</v>
          </cell>
          <cell r="C190" t="str">
            <v>SALES_OTH_EMERG_ASIA</v>
          </cell>
        </row>
        <row r="191">
          <cell r="B191" t="str">
            <v>Sales - % Australia</v>
          </cell>
          <cell r="C191" t="str">
            <v>SALES_AUSTRA</v>
          </cell>
          <cell r="F191">
            <v>0.02</v>
          </cell>
          <cell r="K191">
            <v>3.3538432678000003E-2</v>
          </cell>
          <cell r="P191">
            <v>4.0128896487999999E-2</v>
          </cell>
          <cell r="U191">
            <v>4.0128896487999999E-2</v>
          </cell>
          <cell r="Z191">
            <v>4.0128896487999999E-2</v>
          </cell>
          <cell r="AE191">
            <v>4.0128896487999999E-2</v>
          </cell>
          <cell r="AJ191">
            <v>4.0128896487999999E-2</v>
          </cell>
          <cell r="AO191">
            <v>4.0128896487999999E-2</v>
          </cell>
        </row>
        <row r="192">
          <cell r="B192" t="str">
            <v>Sales - % New Zealand</v>
          </cell>
          <cell r="C192" t="str">
            <v>SALES_NZ</v>
          </cell>
        </row>
        <row r="193">
          <cell r="B193" t="str">
            <v>Sales - % Others</v>
          </cell>
          <cell r="C193" t="str">
            <v>SALES_OTHER</v>
          </cell>
        </row>
        <row r="194">
          <cell r="B194" t="str">
            <v>% of CoGS from U.S. (GS estimate)</v>
          </cell>
          <cell r="C194" t="str">
            <v>COGS_PCT_US</v>
          </cell>
          <cell r="K194">
            <v>0.9</v>
          </cell>
          <cell r="P194">
            <v>0.88</v>
          </cell>
          <cell r="U194">
            <v>0.83</v>
          </cell>
        </row>
        <row r="195">
          <cell r="B195" t="str">
            <v>% of CoGS from non-U.S. (GS estimate)</v>
          </cell>
          <cell r="C195" t="str">
            <v>COGS_PCT_ROW</v>
          </cell>
          <cell r="K195">
            <v>0.1</v>
          </cell>
          <cell r="P195">
            <v>0.12</v>
          </cell>
          <cell r="U195">
            <v>0.17</v>
          </cell>
        </row>
        <row r="196">
          <cell r="B196" t="str">
            <v>% of SG&amp;A from U.S. (GS estimate)</v>
          </cell>
          <cell r="C196" t="str">
            <v>SGA_PCT_US</v>
          </cell>
          <cell r="K196">
            <v>0.9</v>
          </cell>
          <cell r="P196">
            <v>0.88</v>
          </cell>
          <cell r="U196">
            <v>0.83</v>
          </cell>
        </row>
        <row r="197">
          <cell r="B197" t="str">
            <v>% of SG&amp;A from non-U.S. (GS estimate)</v>
          </cell>
          <cell r="C197" t="str">
            <v>SGA_PCT_ROW</v>
          </cell>
          <cell r="K197">
            <v>0.1</v>
          </cell>
          <cell r="P197">
            <v>0.12</v>
          </cell>
          <cell r="U197">
            <v>0.17</v>
          </cell>
        </row>
        <row r="198">
          <cell r="B198" t="str">
            <v>Sales -% Consumer (C)</v>
          </cell>
          <cell r="C198" t="str">
            <v>SALES_CONS</v>
          </cell>
        </row>
        <row r="199">
          <cell r="B199" t="str">
            <v>Sales -% Industry (I)</v>
          </cell>
          <cell r="C199" t="str">
            <v>SALES_IND</v>
          </cell>
          <cell r="F199">
            <v>1</v>
          </cell>
          <cell r="K199">
            <v>1</v>
          </cell>
          <cell r="P199">
            <v>1</v>
          </cell>
          <cell r="U199">
            <v>1</v>
          </cell>
          <cell r="Z199">
            <v>1</v>
          </cell>
          <cell r="AE199">
            <v>1</v>
          </cell>
          <cell r="AJ199">
            <v>1</v>
          </cell>
          <cell r="AO199">
            <v>1</v>
          </cell>
        </row>
        <row r="200">
          <cell r="B200" t="str">
            <v>Sales -% Government (G)</v>
          </cell>
          <cell r="C200" t="str">
            <v>SALES_GOV</v>
          </cell>
        </row>
        <row r="201">
          <cell r="B201" t="str">
            <v>Sales - % Industry Sub-Segment: Financial Services</v>
          </cell>
          <cell r="C201" t="str">
            <v>SALES_FINAN</v>
          </cell>
          <cell r="F201">
            <v>0.15</v>
          </cell>
          <cell r="K201">
            <v>0.15</v>
          </cell>
          <cell r="P201">
            <v>0.15</v>
          </cell>
          <cell r="U201">
            <v>0.15</v>
          </cell>
          <cell r="Z201">
            <v>0.15</v>
          </cell>
          <cell r="AE201">
            <v>0.15</v>
          </cell>
          <cell r="AJ201">
            <v>0.15</v>
          </cell>
          <cell r="AO201">
            <v>0.15</v>
          </cell>
        </row>
        <row r="202">
          <cell r="B202" t="str">
            <v>Sales - % Industry Sub-Segment: Oil &amp; Gas</v>
          </cell>
          <cell r="C202" t="str">
            <v>SALES_OIL_GAS</v>
          </cell>
        </row>
        <row r="203">
          <cell r="B203" t="str">
            <v>Sales (%) SMB</v>
          </cell>
          <cell r="C203" t="str">
            <v>SALES_SMB</v>
          </cell>
        </row>
        <row r="204">
          <cell r="B204" t="str">
            <v>% of total cash balance held overseas (outside the US)</v>
          </cell>
          <cell r="C204" t="str">
            <v>CASH_PCT_OS_US</v>
          </cell>
          <cell r="F204">
            <v>0.05</v>
          </cell>
          <cell r="K204">
            <v>0.06</v>
          </cell>
          <cell r="P204">
            <v>7.0000000000000007E-2</v>
          </cell>
          <cell r="U204">
            <v>0.08</v>
          </cell>
          <cell r="Z204">
            <v>0.08</v>
          </cell>
          <cell r="AE204">
            <v>0.08</v>
          </cell>
          <cell r="AJ204">
            <v>0.08</v>
          </cell>
          <cell r="AO204">
            <v>0.08</v>
          </cell>
        </row>
        <row r="205">
          <cell r="B205" t="str">
            <v>Sales - % from Captive Financing Business</v>
          </cell>
          <cell r="C205" t="str">
            <v>REV_FIN_SEGMENT</v>
          </cell>
        </row>
        <row r="206">
          <cell r="B206" t="str">
            <v>Operating Earnings - % from Captive Financing Business</v>
          </cell>
          <cell r="C206" t="str">
            <v>EBIT_FIN_SEGMENT</v>
          </cell>
        </row>
        <row r="207">
          <cell r="A207" t="str">
            <v>Commodities Exposure - Expense</v>
          </cell>
        </row>
        <row r="208">
          <cell r="B208" t="str">
            <v>Expense - % Oil/Petrol/Fuel</v>
          </cell>
          <cell r="C208" t="str">
            <v>EXP_OIL_PETRO_FUEL</v>
          </cell>
          <cell r="F208">
            <v>0</v>
          </cell>
          <cell r="K208">
            <v>0</v>
          </cell>
          <cell r="P208">
            <v>0</v>
          </cell>
          <cell r="U208">
            <v>0</v>
          </cell>
          <cell r="Z208">
            <v>0</v>
          </cell>
          <cell r="AE208">
            <v>0</v>
          </cell>
        </row>
        <row r="209">
          <cell r="B209" t="str">
            <v>Expense - % Oil derivatives/NGLs/plastics</v>
          </cell>
          <cell r="C209" t="str">
            <v>EXP_OIL_DERIV_NGLS_PLASTICS</v>
          </cell>
          <cell r="F209">
            <v>0</v>
          </cell>
          <cell r="K209">
            <v>0</v>
          </cell>
          <cell r="P209">
            <v>0</v>
          </cell>
          <cell r="U209">
            <v>0</v>
          </cell>
          <cell r="Z209">
            <v>0</v>
          </cell>
          <cell r="AE209">
            <v>0</v>
          </cell>
        </row>
        <row r="210">
          <cell r="A210" t="str">
            <v>FX Exposure - Sales</v>
          </cell>
        </row>
        <row r="211">
          <cell r="B211" t="str">
            <v>Sales - % FX: British Pounds/Pence</v>
          </cell>
          <cell r="C211" t="str">
            <v>SALES_FX_GPB</v>
          </cell>
          <cell r="F211">
            <v>7.0000000000000007E-2</v>
          </cell>
          <cell r="K211">
            <v>8.2937203958E-2</v>
          </cell>
          <cell r="P211">
            <v>9.4875861694999994E-2</v>
          </cell>
          <cell r="U211">
            <v>9.4875861694999994E-2</v>
          </cell>
          <cell r="Z211">
            <v>9.4875861694999994E-2</v>
          </cell>
          <cell r="AE211">
            <v>9.4875861694999994E-2</v>
          </cell>
        </row>
        <row r="212">
          <cell r="B212" t="str">
            <v>Sales - % FX: Euro</v>
          </cell>
          <cell r="C212" t="str">
            <v>SALES_FX_EUR</v>
          </cell>
          <cell r="F212">
            <v>0.04</v>
          </cell>
          <cell r="K212">
            <v>6.7857712328999994E-2</v>
          </cell>
          <cell r="P212">
            <v>7.7625705024E-2</v>
          </cell>
          <cell r="U212">
            <v>7.7625705024E-2</v>
          </cell>
          <cell r="Z212">
            <v>7.7625705024E-2</v>
          </cell>
          <cell r="AE212">
            <v>7.7625705024E-2</v>
          </cell>
        </row>
        <row r="213">
          <cell r="B213" t="str">
            <v>Sales - % FX: New Russian Ruble</v>
          </cell>
          <cell r="C213" t="str">
            <v>SALES_FX_RUB</v>
          </cell>
        </row>
        <row r="214">
          <cell r="B214" t="str">
            <v>Sales - % FX: U.S. Dollar</v>
          </cell>
          <cell r="C214" t="str">
            <v>SALES_FX_USD</v>
          </cell>
          <cell r="F214">
            <v>0.84</v>
          </cell>
          <cell r="K214">
            <v>0.77134315058900005</v>
          </cell>
          <cell r="P214">
            <v>0.74376523199</v>
          </cell>
          <cell r="U214">
            <v>0.74376523199</v>
          </cell>
          <cell r="Z214">
            <v>0.74376523199</v>
          </cell>
          <cell r="AE214">
            <v>0.74376523199</v>
          </cell>
        </row>
        <row r="215">
          <cell r="B215" t="str">
            <v>Sales - % FX: Brazilian Real</v>
          </cell>
          <cell r="C215" t="str">
            <v>SALES_FX_BRL</v>
          </cell>
        </row>
        <row r="216">
          <cell r="B216" t="str">
            <v>Sales - % FX: Japanese Yen</v>
          </cell>
          <cell r="C216" t="str">
            <v>SALES_FX_YEN</v>
          </cell>
        </row>
        <row r="217">
          <cell r="B217" t="str">
            <v>Sales - % FX: Chinese Renminbi</v>
          </cell>
          <cell r="C217" t="str">
            <v>SALES_FX_CNY</v>
          </cell>
        </row>
        <row r="218">
          <cell r="B218" t="str">
            <v>Sales - % FX: Indian Rupee</v>
          </cell>
          <cell r="C218" t="str">
            <v>SALES_FX_INR</v>
          </cell>
        </row>
        <row r="219">
          <cell r="B219" t="str">
            <v>Sales - % FX: Canadian Dollar</v>
          </cell>
          <cell r="C219" t="str">
            <v>SALES_FX_CAD</v>
          </cell>
          <cell r="F219">
            <v>0.03</v>
          </cell>
          <cell r="K219">
            <v>4.0597007926000003E-2</v>
          </cell>
          <cell r="P219">
            <v>3.9145538526000001E-2</v>
          </cell>
          <cell r="U219">
            <v>3.9145538526000001E-2</v>
          </cell>
          <cell r="Z219">
            <v>3.9145538526000001E-2</v>
          </cell>
          <cell r="AE219">
            <v>3.9145538526000001E-2</v>
          </cell>
        </row>
        <row r="220">
          <cell r="B220" t="str">
            <v>Sales - % FX: Mexican Peso</v>
          </cell>
          <cell r="C220" t="str">
            <v>SALES_FX_MXN</v>
          </cell>
        </row>
        <row r="221">
          <cell r="B221" t="str">
            <v>Sales - % FX: Colombian Peso</v>
          </cell>
          <cell r="C221" t="str">
            <v>SALES_FX_COP</v>
          </cell>
        </row>
        <row r="222">
          <cell r="B222" t="str">
            <v>Sales - % FX: Argentine Peso</v>
          </cell>
          <cell r="C222" t="str">
            <v>SALES_FX_ARS</v>
          </cell>
        </row>
        <row r="223">
          <cell r="B223" t="str">
            <v>Sales - % FX: Chilean Peso</v>
          </cell>
          <cell r="C223" t="str">
            <v>SALES_FX_CLP</v>
          </cell>
        </row>
        <row r="224">
          <cell r="B224" t="str">
            <v>Sales - % FX: Venezuelan bolivar</v>
          </cell>
          <cell r="C224" t="str">
            <v>SALES_FX_VEF</v>
          </cell>
        </row>
        <row r="225">
          <cell r="B225" t="str">
            <v>Sales - % FX: Other Currency</v>
          </cell>
          <cell r="C225" t="str">
            <v>SALES_FX_OTH</v>
          </cell>
          <cell r="F225">
            <v>0.02</v>
          </cell>
          <cell r="K225">
            <v>3.7264925198000003E-2</v>
          </cell>
          <cell r="P225">
            <v>4.4587662765000001E-2</v>
          </cell>
          <cell r="U225">
            <v>4.4587662765000001E-2</v>
          </cell>
          <cell r="Z225">
            <v>4.4587662765000001E-2</v>
          </cell>
          <cell r="AE225">
            <v>4.4587662765000001E-2</v>
          </cell>
        </row>
        <row r="226">
          <cell r="A226" t="str">
            <v>Items to be removed</v>
          </cell>
        </row>
        <row r="227">
          <cell r="B227" t="str">
            <v>Sales - Total % Americas</v>
          </cell>
          <cell r="C227" t="str">
            <v>SALES_TOT_AM</v>
          </cell>
        </row>
        <row r="228">
          <cell r="B228" t="str">
            <v>Sales - % Other Americas</v>
          </cell>
          <cell r="C228" t="str">
            <v>SALES_OTH_AM</v>
          </cell>
        </row>
        <row r="229">
          <cell r="B229" t="str">
            <v>Sales - Total % EMEA</v>
          </cell>
          <cell r="C229" t="str">
            <v>SALES_TOT_EMEA</v>
          </cell>
        </row>
        <row r="230">
          <cell r="B230" t="str">
            <v>Sales - % Western Europe-Ex UK</v>
          </cell>
          <cell r="C230" t="str">
            <v>SALES_EU_EX_UK</v>
          </cell>
        </row>
        <row r="231">
          <cell r="B231" t="str">
            <v>Sales - % Central &amp; Eastern Europe</v>
          </cell>
          <cell r="C231" t="str">
            <v>SALES_CEE</v>
          </cell>
        </row>
        <row r="232">
          <cell r="B232" t="str">
            <v>Sales - % Middle East</v>
          </cell>
          <cell r="C232" t="str">
            <v>SALES_ME</v>
          </cell>
        </row>
        <row r="233">
          <cell r="B233" t="str">
            <v>Sales - % Total Africa</v>
          </cell>
          <cell r="C233" t="str">
            <v>SALES_TOT_AFRICA</v>
          </cell>
        </row>
        <row r="234">
          <cell r="B234" t="str">
            <v>Sales - % Other EMEA</v>
          </cell>
          <cell r="C234" t="str">
            <v>SALES_OTH_EMEA</v>
          </cell>
        </row>
        <row r="235">
          <cell r="B235" t="str">
            <v>Sales - Total % Asia (incl Australia &amp; New Zealand)</v>
          </cell>
          <cell r="C235" t="str">
            <v>SALES_TOT_ASIA</v>
          </cell>
        </row>
        <row r="236">
          <cell r="B236" t="str">
            <v>Sales - % Other Asia</v>
          </cell>
          <cell r="C236" t="str">
            <v>SALES_OTH_AEJ</v>
          </cell>
        </row>
        <row r="237">
          <cell r="A237" t="str">
            <v>Security: Apptio Inc.</v>
          </cell>
          <cell r="B237" t="str">
            <v>15WAX0</v>
          </cell>
        </row>
        <row r="238">
          <cell r="A238" t="str">
            <v>Reference Data</v>
          </cell>
        </row>
        <row r="239">
          <cell r="B239" t="str">
            <v>Ticker</v>
          </cell>
          <cell r="C239" t="str">
            <v>Ticker</v>
          </cell>
          <cell r="E239" t="str">
            <v>APTI</v>
          </cell>
        </row>
        <row r="240">
          <cell r="B240" t="str">
            <v>Security Name</v>
          </cell>
          <cell r="C240" t="str">
            <v>Security Name</v>
          </cell>
          <cell r="E240" t="str">
            <v>Apptio Inc.</v>
          </cell>
        </row>
        <row r="241">
          <cell r="B241" t="str">
            <v>Interim Type</v>
          </cell>
          <cell r="C241" t="str">
            <v>Interim Type</v>
          </cell>
          <cell r="E241" t="str">
            <v>Q</v>
          </cell>
        </row>
        <row r="242">
          <cell r="B242" t="str">
            <v>Publishing Currency</v>
          </cell>
          <cell r="C242" t="str">
            <v>PUB_CURRENCY_ISO</v>
          </cell>
          <cell r="E242" t="str">
            <v>USD</v>
          </cell>
        </row>
        <row r="243">
          <cell r="B243" t="str">
            <v>Pricing Currency</v>
          </cell>
          <cell r="C243" t="str">
            <v>PRICE_CURRENCY_ISO</v>
          </cell>
          <cell r="E243" t="str">
            <v>USD</v>
          </cell>
        </row>
        <row r="244">
          <cell r="B244" t="str">
            <v>Reporting Currency</v>
          </cell>
          <cell r="C244" t="str">
            <v>CURRENCY_ISO</v>
          </cell>
          <cell r="E244" t="str">
            <v>USD</v>
          </cell>
        </row>
        <row r="245">
          <cell r="A245" t="str">
            <v>General Information</v>
          </cell>
        </row>
        <row r="246">
          <cell r="B246" t="str">
            <v>Americas Investment List</v>
          </cell>
          <cell r="C246" t="str">
            <v>AMER_LIST</v>
          </cell>
        </row>
        <row r="247">
          <cell r="B247" t="str">
            <v>Americas Conviction List</v>
          </cell>
          <cell r="C247" t="str">
            <v>AMER_CONVICTION</v>
          </cell>
        </row>
        <row r="248">
          <cell r="B248" t="str">
            <v>Legal rating</v>
          </cell>
          <cell r="C248" t="str">
            <v>LEGAL_RATING</v>
          </cell>
        </row>
        <row r="249">
          <cell r="B249" t="str">
            <v>Target price</v>
          </cell>
          <cell r="C249" t="str">
            <v>TARGET_PRICE</v>
          </cell>
          <cell r="D249" t="str">
            <v>USD</v>
          </cell>
          <cell r="E249">
            <v>29</v>
          </cell>
        </row>
        <row r="250">
          <cell r="B250" t="str">
            <v>Target price period</v>
          </cell>
          <cell r="C250" t="str">
            <v>TP_PERIOD</v>
          </cell>
          <cell r="E250" t="str">
            <v>12 months</v>
          </cell>
        </row>
        <row r="251">
          <cell r="B251" t="str">
            <v>Current shares outstanding (mn)</v>
          </cell>
          <cell r="C251" t="str">
            <v>NUM_SH</v>
          </cell>
          <cell r="D251" t="str">
            <v>USD</v>
          </cell>
          <cell r="E251">
            <v>43.408224183099001</v>
          </cell>
        </row>
        <row r="252">
          <cell r="B252" t="str">
            <v>Free float</v>
          </cell>
          <cell r="C252" t="str">
            <v>FREE_FLOAT</v>
          </cell>
          <cell r="D252" t="str">
            <v>USD</v>
          </cell>
          <cell r="E252">
            <v>36</v>
          </cell>
        </row>
        <row r="253">
          <cell r="A253" t="str">
            <v>Publishing Items</v>
          </cell>
          <cell r="B253" t="str">
            <v>Current shares outstanding (mn)</v>
          </cell>
          <cell r="C253" t="str">
            <v>NUM_SH</v>
          </cell>
          <cell r="E253">
            <v>49.415043214720001</v>
          </cell>
        </row>
        <row r="254">
          <cell r="B254" t="str">
            <v>Book value per share, BVPS (Pub)</v>
          </cell>
          <cell r="C254" t="str">
            <v>BVPS_PUB</v>
          </cell>
          <cell r="D254" t="str">
            <v>USD</v>
          </cell>
          <cell r="F254">
            <v>4.2343464561120001</v>
          </cell>
          <cell r="K254">
            <v>1.8197019867549999</v>
          </cell>
          <cell r="P254">
            <v>-0.67060737096800005</v>
          </cell>
          <cell r="Q254">
            <v>-0.92125254922900002</v>
          </cell>
          <cell r="R254">
            <v>-1.073696969697</v>
          </cell>
          <cell r="U254">
            <v>3.5038125895009999</v>
          </cell>
          <cell r="V254">
            <v>1.801260186945</v>
          </cell>
          <cell r="W254">
            <v>1.8637141033819999</v>
          </cell>
          <cell r="X254">
            <v>1.3240990173560001</v>
          </cell>
          <cell r="Y254">
            <v>1.202982504608</v>
          </cell>
          <cell r="Z254">
            <v>2.2204330158890002</v>
          </cell>
          <cell r="AA254">
            <v>2.0538660448449999</v>
          </cell>
          <cell r="AB254">
            <v>2.026006508464</v>
          </cell>
          <cell r="AC254">
            <v>2.0620087132539999</v>
          </cell>
          <cell r="AD254">
            <v>2.0596259646939998</v>
          </cell>
          <cell r="AE254">
            <v>2.0904681001209999</v>
          </cell>
        </row>
        <row r="255">
          <cell r="A255" t="str">
            <v>Publishing Items</v>
          </cell>
          <cell r="B255" t="str">
            <v>DPS, dividend per share (Pub)</v>
          </cell>
          <cell r="C255" t="str">
            <v>DPS_PUB</v>
          </cell>
          <cell r="D255" t="str">
            <v>USD</v>
          </cell>
          <cell r="F255">
            <v>0</v>
          </cell>
          <cell r="K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B256" t="str">
            <v>Special dividend per share</v>
          </cell>
          <cell r="C256" t="str">
            <v>DPS_SPECIAL_PUB</v>
          </cell>
          <cell r="D256" t="str">
            <v>USD</v>
          </cell>
          <cell r="F256">
            <v>4.2343464561120001</v>
          </cell>
          <cell r="K256">
            <v>1.8197019867549999</v>
          </cell>
          <cell r="P256">
            <v>-0.67060737096800005</v>
          </cell>
          <cell r="Q256">
            <v>-0.92125254922900002</v>
          </cell>
          <cell r="R256">
            <v>-1.073696969697</v>
          </cell>
          <cell r="U256">
            <v>3.5038125895009999</v>
          </cell>
          <cell r="V256">
            <v>1.801260186945</v>
          </cell>
          <cell r="W256">
            <v>1.8637141033819999</v>
          </cell>
          <cell r="Z256">
            <v>2.2204330158890002</v>
          </cell>
          <cell r="AA256">
            <v>2.0538660448449999</v>
          </cell>
          <cell r="AB256">
            <v>2.026006508464</v>
          </cell>
          <cell r="AC256">
            <v>2.0620087132539999</v>
          </cell>
          <cell r="AD256">
            <v>2.0596259646939998</v>
          </cell>
          <cell r="AE256">
            <v>2.0904681001209999</v>
          </cell>
        </row>
        <row r="257">
          <cell r="B257" t="str">
            <v>EBITDA (Pub)</v>
          </cell>
          <cell r="C257" t="str">
            <v>EBITDA_PUB</v>
          </cell>
          <cell r="D257" t="str">
            <v>USD</v>
          </cell>
          <cell r="F257">
            <v>-15.936976465864999</v>
          </cell>
          <cell r="K257">
            <v>-20.925999999999998</v>
          </cell>
          <cell r="L257">
            <v>-5.0513450000000004</v>
          </cell>
          <cell r="M257">
            <v>-5.5306218700000001</v>
          </cell>
          <cell r="N257">
            <v>-5.6516428899999998</v>
          </cell>
          <cell r="O257">
            <v>-9.0443902400000002</v>
          </cell>
          <cell r="P257">
            <v>-25.277999999999999</v>
          </cell>
          <cell r="Q257">
            <v>-2.2329700200000002</v>
          </cell>
          <cell r="R257">
            <v>-4.1930299800000004</v>
          </cell>
          <cell r="S257">
            <v>-2.9729999999999999</v>
          </cell>
          <cell r="T257">
            <v>-2.3050000000000002</v>
          </cell>
          <cell r="U257">
            <v>-11.704000000000001</v>
          </cell>
          <cell r="V257">
            <v>-1.5509999999999999</v>
          </cell>
          <cell r="W257">
            <v>-2.0339999999999998</v>
          </cell>
          <cell r="X257">
            <v>0.81299999999999994</v>
          </cell>
          <cell r="Y257">
            <v>-1.2909999999999999</v>
          </cell>
          <cell r="Z257">
            <v>-4.0629999999999997</v>
          </cell>
          <cell r="AA257">
            <v>-1.1656913842979999</v>
          </cell>
          <cell r="AB257">
            <v>1.0840022649900001</v>
          </cell>
          <cell r="AC257">
            <v>3.7391789979940002</v>
          </cell>
          <cell r="AD257">
            <v>2.096712822258</v>
          </cell>
          <cell r="AE257">
            <v>5.7542027009450001</v>
          </cell>
        </row>
        <row r="258">
          <cell r="B258" t="str">
            <v>EPS (Pub)</v>
          </cell>
          <cell r="C258" t="str">
            <v>EPS_PUB</v>
          </cell>
          <cell r="D258" t="str">
            <v>USD</v>
          </cell>
          <cell r="F258">
            <v>-2.1086345740820001</v>
          </cell>
          <cell r="K258">
            <v>-2.7211920529800002</v>
          </cell>
          <cell r="P258">
            <v>-3.2536200261829999</v>
          </cell>
          <cell r="Q258">
            <v>-0.45367805478599998</v>
          </cell>
          <cell r="R258">
            <v>-0.59899999999999998</v>
          </cell>
          <cell r="S258">
            <v>-0.62985611510799999</v>
          </cell>
          <cell r="T258">
            <v>-0.20658612321600001</v>
          </cell>
          <cell r="U258">
            <v>-1.57334297361</v>
          </cell>
          <cell r="V258">
            <v>-0.17046371755100001</v>
          </cell>
          <cell r="W258">
            <v>-0.17901723037699999</v>
          </cell>
          <cell r="X258">
            <v>-0.12888833499499999</v>
          </cell>
          <cell r="Y258">
            <v>-0.16692508964</v>
          </cell>
          <cell r="Z258">
            <v>-0.64464265495899997</v>
          </cell>
          <cell r="AA258">
            <v>-0.17606504000500001</v>
          </cell>
          <cell r="AB258">
            <v>-0.122920994821</v>
          </cell>
          <cell r="AC258">
            <v>-7.9188895639000001E-2</v>
          </cell>
          <cell r="AD258">
            <v>-0.115241254068</v>
          </cell>
          <cell r="AE258">
            <v>-0.492295235394</v>
          </cell>
        </row>
        <row r="259">
          <cell r="B259" t="str">
            <v>Consensus earnings equivalent estimate</v>
          </cell>
          <cell r="C259" t="str">
            <v>CEEE_EPS</v>
          </cell>
          <cell r="D259" t="str">
            <v>USD</v>
          </cell>
          <cell r="F259">
            <v>-1.836681642312</v>
          </cell>
          <cell r="K259">
            <v>-2.243874172185</v>
          </cell>
          <cell r="L259">
            <v>-5.0513450000000004</v>
          </cell>
          <cell r="M259">
            <v>-5.5306218700000001</v>
          </cell>
          <cell r="N259">
            <v>-5.6516428899999998</v>
          </cell>
          <cell r="O259">
            <v>-9.0443902400000002</v>
          </cell>
          <cell r="P259">
            <v>-2.6335541714600001</v>
          </cell>
          <cell r="Q259">
            <v>-0.28916622891999999</v>
          </cell>
          <cell r="R259">
            <v>-0.43166666666699999</v>
          </cell>
          <cell r="S259">
            <v>-0.45093525179900001</v>
          </cell>
          <cell r="T259">
            <v>-0.113769798815</v>
          </cell>
          <cell r="U259">
            <v>-1.041360818762</v>
          </cell>
          <cell r="V259">
            <v>-0.107878947492</v>
          </cell>
          <cell r="W259">
            <v>-0.117658255645</v>
          </cell>
          <cell r="X259">
            <v>-7.8219104220999994E-2</v>
          </cell>
          <cell r="Y259">
            <v>-0.103591721197</v>
          </cell>
          <cell r="Z259">
            <v>-0.40704212634600001</v>
          </cell>
          <cell r="AA259">
            <v>-2.9997003655999999E-2</v>
          </cell>
          <cell r="AB259">
            <v>-5.1376008979999999E-2</v>
          </cell>
          <cell r="AC259">
            <v>3.2311443949999998E-2</v>
          </cell>
          <cell r="AD259">
            <v>1.3774820787E-2</v>
          </cell>
          <cell r="AE259">
            <v>-2.7723707295999999E-2</v>
          </cell>
        </row>
        <row r="260">
          <cell r="B260" t="str">
            <v>EPS (excl. ESO) (Pub)</v>
          </cell>
          <cell r="C260" t="str">
            <v>EPS_PUB_EX_ESO</v>
          </cell>
          <cell r="D260" t="str">
            <v>USD</v>
          </cell>
          <cell r="F260">
            <v>-1.836681642312</v>
          </cell>
          <cell r="K260">
            <v>-2.243874172185</v>
          </cell>
          <cell r="P260">
            <v>-2.6335541714600001</v>
          </cell>
          <cell r="Q260">
            <v>-0.307094490612</v>
          </cell>
          <cell r="R260">
            <v>-0.43166666666699999</v>
          </cell>
          <cell r="S260">
            <v>-0.45093525179900001</v>
          </cell>
          <cell r="T260">
            <v>-0.113769798815</v>
          </cell>
          <cell r="U260">
            <v>-1.0518206409949999</v>
          </cell>
          <cell r="V260">
            <v>-7.6079881271999994E-2</v>
          </cell>
          <cell r="W260">
            <v>-8.4952137843E-2</v>
          </cell>
          <cell r="X260">
            <v>-2.0289132602E-2</v>
          </cell>
          <cell r="Y260">
            <v>-6.0252931486E-2</v>
          </cell>
          <cell r="Z260">
            <v>-0.24030997999699999</v>
          </cell>
          <cell r="AA260">
            <v>-6.3011502004000006E-2</v>
          </cell>
          <cell r="AB260">
            <v>-7.5242290069999999E-3</v>
          </cell>
          <cell r="AC260">
            <v>5.6061675170999997E-2</v>
          </cell>
          <cell r="AD260">
            <v>1.8033179294000001E-2</v>
          </cell>
          <cell r="AE260">
            <v>5.080428461E-3</v>
          </cell>
        </row>
        <row r="261">
          <cell r="B261" t="str">
            <v>EV adjustment (Pub)</v>
          </cell>
          <cell r="C261" t="str">
            <v>EV_ADJ_PUB</v>
          </cell>
          <cell r="D261" t="str">
            <v>USD</v>
          </cell>
          <cell r="F261">
            <v>-1.836681642312</v>
          </cell>
          <cell r="K261">
            <v>-2.243874172185</v>
          </cell>
          <cell r="P261">
            <v>-2.6335541714600001</v>
          </cell>
          <cell r="Q261">
            <v>-0.307094490612</v>
          </cell>
          <cell r="R261">
            <v>-0.43166666666699999</v>
          </cell>
          <cell r="S261">
            <v>-0.45093525179900001</v>
          </cell>
          <cell r="T261">
            <v>-0.113769798815</v>
          </cell>
          <cell r="U261">
            <v>-1.0518206409949999</v>
          </cell>
          <cell r="V261">
            <v>-7.6079881271999994E-2</v>
          </cell>
          <cell r="W261">
            <v>-8.4952137843E-2</v>
          </cell>
          <cell r="X261">
            <v>-2.0289132602E-2</v>
          </cell>
          <cell r="Y261">
            <v>-6.0252931486E-2</v>
          </cell>
          <cell r="Z261">
            <v>-0.24030997999699999</v>
          </cell>
          <cell r="AA261">
            <v>-6.3011502004000006E-2</v>
          </cell>
          <cell r="AB261">
            <v>-7.5242290069999999E-3</v>
          </cell>
          <cell r="AC261">
            <v>5.6061675170999997E-2</v>
          </cell>
          <cell r="AD261">
            <v>1.8033179294000001E-2</v>
          </cell>
          <cell r="AE261">
            <v>5.080428461E-3</v>
          </cell>
        </row>
        <row r="262">
          <cell r="B262" t="str">
            <v>Net debt (Pub)</v>
          </cell>
          <cell r="C262" t="str">
            <v>NET_DEBT_PUB</v>
          </cell>
          <cell r="D262" t="str">
            <v>USD</v>
          </cell>
          <cell r="F262">
            <v>-62.80100599</v>
          </cell>
          <cell r="J262">
            <v>-40.158999999999999</v>
          </cell>
          <cell r="K262">
            <v>-40.158999999999999</v>
          </cell>
          <cell r="L262">
            <v>-44.98</v>
          </cell>
          <cell r="M262">
            <v>-36.35</v>
          </cell>
          <cell r="N262">
            <v>-29.17</v>
          </cell>
          <cell r="O262">
            <v>-23.515999999999998</v>
          </cell>
          <cell r="P262">
            <v>-23.515999999999998</v>
          </cell>
          <cell r="Q262">
            <v>-36.134301540224001</v>
          </cell>
          <cell r="R262">
            <v>-22.62</v>
          </cell>
          <cell r="S262">
            <v>-122.53</v>
          </cell>
          <cell r="T262">
            <v>-117.194</v>
          </cell>
          <cell r="U262">
            <v>-117.194</v>
          </cell>
          <cell r="V262">
            <v>-127.688</v>
          </cell>
          <cell r="W262">
            <v>-124.10899999999999</v>
          </cell>
          <cell r="X262">
            <v>-135.52799999999999</v>
          </cell>
          <cell r="Y262">
            <v>-148.97</v>
          </cell>
          <cell r="Z262">
            <v>-148.97</v>
          </cell>
          <cell r="AA262">
            <v>-161.08365343904001</v>
          </cell>
          <cell r="AB262">
            <v>-152.28010490741099</v>
          </cell>
          <cell r="AC262">
            <v>-159.50869577930499</v>
          </cell>
          <cell r="AD262">
            <v>-160.005296311443</v>
          </cell>
          <cell r="AE262">
            <v>-160.005296311443</v>
          </cell>
        </row>
        <row r="263">
          <cell r="B263" t="str">
            <v>Net income (Pub)</v>
          </cell>
          <cell r="C263" t="str">
            <v>NI_PUB</v>
          </cell>
          <cell r="D263" t="str">
            <v>USD</v>
          </cell>
          <cell r="F263">
            <v>-20.673688565865</v>
          </cell>
          <cell r="I263">
            <v>-4.3360000000000003</v>
          </cell>
          <cell r="J263">
            <v>-10.323</v>
          </cell>
          <cell r="K263">
            <v>-27.106000000000002</v>
          </cell>
          <cell r="L263">
            <v>-7.319</v>
          </cell>
          <cell r="M263">
            <v>-7.2320000000000002</v>
          </cell>
          <cell r="N263">
            <v>-7.843</v>
          </cell>
          <cell r="O263">
            <v>-10.798</v>
          </cell>
          <cell r="P263">
            <v>-33.192</v>
          </cell>
          <cell r="Q263">
            <v>-3.9910000000000001</v>
          </cell>
          <cell r="R263">
            <v>-6.4749999999999996</v>
          </cell>
          <cell r="S263">
            <v>-6.2679999999999998</v>
          </cell>
          <cell r="T263">
            <v>-4.3600000000000003</v>
          </cell>
          <cell r="U263">
            <v>-21.094000000000001</v>
          </cell>
          <cell r="V263">
            <v>-2.9220000000000002</v>
          </cell>
          <cell r="W263">
            <v>-3.3279999999999998</v>
          </cell>
          <cell r="X263">
            <v>-0.81399999999999995</v>
          </cell>
          <cell r="Y263">
            <v>-2.4870000000000001</v>
          </cell>
          <cell r="Z263">
            <v>-9.5510000000000002</v>
          </cell>
          <cell r="AA263">
            <v>-2.626871384298</v>
          </cell>
          <cell r="AB263">
            <v>-0.31681253501000001</v>
          </cell>
          <cell r="AC263">
            <v>2.384118269994</v>
          </cell>
          <cell r="AD263">
            <v>0.77456059617799999</v>
          </cell>
          <cell r="AE263">
            <v>0.21499494686500001</v>
          </cell>
        </row>
        <row r="264">
          <cell r="B264" t="str">
            <v>EBIT, operating profit (Pub)</v>
          </cell>
          <cell r="C264" t="str">
            <v>EBIT_PUB</v>
          </cell>
          <cell r="D264" t="str">
            <v>USD</v>
          </cell>
          <cell r="F264">
            <v>-20.345688565865</v>
          </cell>
          <cell r="I264">
            <v>-4.141</v>
          </cell>
          <cell r="J264">
            <v>-9.81</v>
          </cell>
          <cell r="K264">
            <v>-26.155000000000001</v>
          </cell>
          <cell r="L264">
            <v>-6.6239999999999997</v>
          </cell>
          <cell r="M264">
            <v>-7.19</v>
          </cell>
          <cell r="N264">
            <v>-7.3869999999999996</v>
          </cell>
          <cell r="O264">
            <v>-10.563000000000001</v>
          </cell>
          <cell r="P264">
            <v>-31.763999999999999</v>
          </cell>
          <cell r="Q264">
            <v>-3.746</v>
          </cell>
          <cell r="R264">
            <v>-5.665</v>
          </cell>
          <cell r="S264">
            <v>-4.4749999999999996</v>
          </cell>
          <cell r="T264">
            <v>-3.806</v>
          </cell>
          <cell r="U264">
            <v>-17.692</v>
          </cell>
          <cell r="V264">
            <v>-3.081</v>
          </cell>
          <cell r="W264">
            <v>-3.5859999999999999</v>
          </cell>
          <cell r="X264">
            <v>-0.76700000000000002</v>
          </cell>
          <cell r="Y264">
            <v>-2.7349999999999999</v>
          </cell>
          <cell r="Z264">
            <v>-10.169</v>
          </cell>
          <cell r="AA264">
            <v>-2.626871384298</v>
          </cell>
          <cell r="AB264">
            <v>-0.31681253501000001</v>
          </cell>
          <cell r="AC264">
            <v>2.384118269994</v>
          </cell>
          <cell r="AD264">
            <v>0.77456059617799999</v>
          </cell>
          <cell r="AE264">
            <v>0.21499494686500001</v>
          </cell>
        </row>
        <row r="265">
          <cell r="B265" t="str">
            <v>Pre-tax profit (Pub)</v>
          </cell>
          <cell r="C265" t="str">
            <v>PTP_PUB</v>
          </cell>
          <cell r="D265" t="str">
            <v>USD</v>
          </cell>
          <cell r="F265">
            <v>-20.559688565864999</v>
          </cell>
          <cell r="I265">
            <v>-4.2640000000000002</v>
          </cell>
          <cell r="J265">
            <v>-10.257999999999999</v>
          </cell>
          <cell r="K265">
            <v>-26.85</v>
          </cell>
          <cell r="L265">
            <v>-7.2510000000000003</v>
          </cell>
          <cell r="M265">
            <v>-7.1509999999999998</v>
          </cell>
          <cell r="N265">
            <v>-7.7560000000000002</v>
          </cell>
          <cell r="O265">
            <v>-10.925000000000001</v>
          </cell>
          <cell r="P265">
            <v>-33.082999999999998</v>
          </cell>
          <cell r="Q265">
            <v>-3.915</v>
          </cell>
          <cell r="R265">
            <v>-6.3369999999999997</v>
          </cell>
          <cell r="S265">
            <v>-6.1539999999999999</v>
          </cell>
          <cell r="T265">
            <v>-4.2359999999999998</v>
          </cell>
          <cell r="U265">
            <v>-20.641999999999999</v>
          </cell>
          <cell r="V265">
            <v>-2.8969999999999998</v>
          </cell>
          <cell r="W265">
            <v>-3.202</v>
          </cell>
          <cell r="X265">
            <v>-0.35099999999999998</v>
          </cell>
          <cell r="Y265">
            <v>-2.54</v>
          </cell>
          <cell r="Z265">
            <v>-8.99</v>
          </cell>
          <cell r="AA265">
            <v>-2.626871384298</v>
          </cell>
          <cell r="AB265">
            <v>-0.31681253501000001</v>
          </cell>
          <cell r="AC265">
            <v>2.384118269994</v>
          </cell>
          <cell r="AD265">
            <v>0.77456059617799999</v>
          </cell>
          <cell r="AE265">
            <v>0.21499494686500001</v>
          </cell>
        </row>
        <row r="266">
          <cell r="B266" t="str">
            <v>Sales, revenue (Pub)</v>
          </cell>
          <cell r="C266" t="str">
            <v>REVS_PUB</v>
          </cell>
          <cell r="D266" t="str">
            <v>USD</v>
          </cell>
          <cell r="F266">
            <v>73.767626879999995</v>
          </cell>
          <cell r="I266">
            <v>27.515999999999998</v>
          </cell>
          <cell r="J266">
            <v>28.754999999999999</v>
          </cell>
          <cell r="K266">
            <v>106.61499999999999</v>
          </cell>
          <cell r="L266">
            <v>30.471</v>
          </cell>
          <cell r="M266">
            <v>31.684000000000001</v>
          </cell>
          <cell r="N266">
            <v>32.253999999999998</v>
          </cell>
          <cell r="O266">
            <v>34.841999999999999</v>
          </cell>
          <cell r="P266">
            <v>129.251</v>
          </cell>
          <cell r="Q266">
            <v>36.843000000000004</v>
          </cell>
          <cell r="R266">
            <v>38.779000000000003</v>
          </cell>
          <cell r="S266">
            <v>40.627000000000002</v>
          </cell>
          <cell r="T266">
            <v>44.32</v>
          </cell>
          <cell r="U266">
            <v>160.56899999999999</v>
          </cell>
          <cell r="V266">
            <v>43.930999999999997</v>
          </cell>
          <cell r="W266">
            <v>45.225000000000001</v>
          </cell>
          <cell r="X266">
            <v>46.996000000000002</v>
          </cell>
          <cell r="Y266">
            <v>52.366999999999997</v>
          </cell>
          <cell r="Z266">
            <v>188.51900000000001</v>
          </cell>
          <cell r="AA266">
            <v>51.5</v>
          </cell>
          <cell r="AB266">
            <v>53.7</v>
          </cell>
          <cell r="AC266">
            <v>56</v>
          </cell>
          <cell r="AD266">
            <v>61.5</v>
          </cell>
          <cell r="AE266">
            <v>222.7</v>
          </cell>
        </row>
        <row r="267">
          <cell r="B267" t="str">
            <v>Total shareholders' equity (Pub)</v>
          </cell>
          <cell r="C267" t="str">
            <v>EQ_PUB</v>
          </cell>
          <cell r="D267" t="str">
            <v>USD</v>
          </cell>
          <cell r="F267">
            <v>47.661803710000001</v>
          </cell>
          <cell r="I267">
            <v>-4.2640000000000002</v>
          </cell>
          <cell r="J267">
            <v>21.981999999999999</v>
          </cell>
          <cell r="K267">
            <v>21.981999999999999</v>
          </cell>
          <cell r="L267">
            <v>15.344148499999999</v>
          </cell>
          <cell r="M267">
            <v>9.2394906999999993</v>
          </cell>
          <cell r="N267">
            <v>2.0191840999999999</v>
          </cell>
          <cell r="O267">
            <v>-8.452</v>
          </cell>
          <cell r="P267">
            <v>-8.452</v>
          </cell>
          <cell r="Q267">
            <v>-11.972598129775999</v>
          </cell>
          <cell r="R267">
            <v>-17.716000000000001</v>
          </cell>
          <cell r="S267">
            <v>75.834000000000003</v>
          </cell>
          <cell r="T267">
            <v>71.567999999999998</v>
          </cell>
          <cell r="U267">
            <v>71.567999999999998</v>
          </cell>
          <cell r="V267">
            <v>67.360721047821997</v>
          </cell>
          <cell r="W267">
            <v>62.713219949858001</v>
          </cell>
          <cell r="X267">
            <v>59.584455781033</v>
          </cell>
          <cell r="Y267">
            <v>55.337195211946998</v>
          </cell>
          <cell r="Z267">
            <v>55.337195211946998</v>
          </cell>
          <cell r="AA267">
            <v>54.085795211947001</v>
          </cell>
          <cell r="AB267">
            <v>51.905009180847998</v>
          </cell>
          <cell r="AC267">
            <v>53.470741267884002</v>
          </cell>
          <cell r="AD267">
            <v>54.149915906872998</v>
          </cell>
          <cell r="AE267">
            <v>54.149915906872998</v>
          </cell>
        </row>
        <row r="268">
          <cell r="A268" t="str">
            <v>Income Statement</v>
          </cell>
          <cell r="B268" t="str">
            <v>Sales, revenue (Pub)</v>
          </cell>
          <cell r="C268" t="str">
            <v>REVS_PUB</v>
          </cell>
          <cell r="D268" t="str">
            <v>USD</v>
          </cell>
          <cell r="F268">
            <v>73.767626879999995</v>
          </cell>
          <cell r="I268">
            <v>27.515999999999998</v>
          </cell>
          <cell r="J268">
            <v>28.754999999999999</v>
          </cell>
          <cell r="K268">
            <v>106.61499999999999</v>
          </cell>
          <cell r="L268">
            <v>30.471</v>
          </cell>
          <cell r="M268">
            <v>31.684000000000001</v>
          </cell>
          <cell r="N268">
            <v>32.253999999999998</v>
          </cell>
          <cell r="O268">
            <v>34.841999999999999</v>
          </cell>
          <cell r="P268">
            <v>129.251</v>
          </cell>
          <cell r="Q268">
            <v>36.843000000000004</v>
          </cell>
          <cell r="R268">
            <v>38.779000000000003</v>
          </cell>
          <cell r="S268">
            <v>40.627000000000002</v>
          </cell>
          <cell r="T268">
            <v>44.32</v>
          </cell>
          <cell r="U268">
            <v>160.56899999999999</v>
          </cell>
          <cell r="V268">
            <v>43.930999999999997</v>
          </cell>
          <cell r="W268">
            <v>45.225000000000001</v>
          </cell>
          <cell r="X268">
            <v>46.996000000000002</v>
          </cell>
          <cell r="Y268">
            <v>52.366999999999997</v>
          </cell>
          <cell r="Z268">
            <v>188.51900000000001</v>
          </cell>
          <cell r="AA268">
            <v>51.5</v>
          </cell>
          <cell r="AB268">
            <v>53.7</v>
          </cell>
          <cell r="AC268">
            <v>56</v>
          </cell>
          <cell r="AD268">
            <v>61.5</v>
          </cell>
          <cell r="AE268">
            <v>222.7</v>
          </cell>
        </row>
        <row r="269">
          <cell r="B269" t="str">
            <v>Provision for income tax</v>
          </cell>
          <cell r="C269" t="str">
            <v>PROV_INC_TAX</v>
          </cell>
          <cell r="D269" t="str">
            <v>USD</v>
          </cell>
          <cell r="F269">
            <v>-0.114</v>
          </cell>
          <cell r="I269">
            <v>-7.1999999999999995E-2</v>
          </cell>
          <cell r="J269">
            <v>-6.5000000000000002E-2</v>
          </cell>
          <cell r="K269">
            <v>-0.25600000000000001</v>
          </cell>
          <cell r="L269">
            <v>-6.8000000000000005E-2</v>
          </cell>
          <cell r="M269">
            <v>-8.1000000000000003E-2</v>
          </cell>
          <cell r="N269">
            <v>-8.6999999999999994E-2</v>
          </cell>
          <cell r="O269">
            <v>0.127</v>
          </cell>
          <cell r="P269">
            <v>-0.109</v>
          </cell>
          <cell r="Q269">
            <v>-7.5999999999999998E-2</v>
          </cell>
          <cell r="R269">
            <v>-0.13800000000000001</v>
          </cell>
          <cell r="S269">
            <v>-0.114</v>
          </cell>
          <cell r="T269">
            <v>-0.124</v>
          </cell>
          <cell r="U269">
            <v>-0.45200000000000001</v>
          </cell>
          <cell r="V269">
            <v>-2.5000000000000001E-2</v>
          </cell>
          <cell r="W269">
            <v>-0.126</v>
          </cell>
          <cell r="X269">
            <v>-0.46300000000000002</v>
          </cell>
          <cell r="Y269">
            <v>5.2999999999999999E-2</v>
          </cell>
          <cell r="Z269">
            <v>-0.56100000000000005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</row>
        <row r="270">
          <cell r="A270" t="str">
            <v>Income Statement</v>
          </cell>
          <cell r="B270" t="str">
            <v>Minority interest</v>
          </cell>
          <cell r="C270" t="str">
            <v>INC_MINORITY</v>
          </cell>
          <cell r="D270" t="str">
            <v>USD</v>
          </cell>
        </row>
        <row r="271">
          <cell r="B271" t="str">
            <v>Net income (pre-preferred dividends)</v>
          </cell>
          <cell r="C271" t="str">
            <v>NI_PRE_PREF</v>
          </cell>
          <cell r="D271" t="str">
            <v>USD</v>
          </cell>
          <cell r="F271">
            <v>-20.673688565865</v>
          </cell>
          <cell r="I271">
            <v>-4.3360000000000003</v>
          </cell>
          <cell r="J271">
            <v>-10.323</v>
          </cell>
          <cell r="K271">
            <v>-27.106000000000002</v>
          </cell>
          <cell r="L271">
            <v>-7.319</v>
          </cell>
          <cell r="M271">
            <v>-7.2320000000000002</v>
          </cell>
          <cell r="N271">
            <v>-7.843</v>
          </cell>
          <cell r="O271">
            <v>-10.798</v>
          </cell>
          <cell r="P271">
            <v>-33.192</v>
          </cell>
          <cell r="Q271">
            <v>-3.9910000000000001</v>
          </cell>
          <cell r="R271">
            <v>-6.4749999999999996</v>
          </cell>
          <cell r="S271">
            <v>-6.2679999999999998</v>
          </cell>
          <cell r="T271">
            <v>-4.3600000000000003</v>
          </cell>
          <cell r="U271">
            <v>-21.094000000000001</v>
          </cell>
          <cell r="V271">
            <v>-2.9220000000000002</v>
          </cell>
          <cell r="W271">
            <v>-3.3279999999999998</v>
          </cell>
          <cell r="X271">
            <v>-0.81399999999999995</v>
          </cell>
          <cell r="Y271">
            <v>-2.4870000000000001</v>
          </cell>
          <cell r="Z271">
            <v>-9.5510000000000002</v>
          </cell>
          <cell r="AA271">
            <v>-2.626871384298</v>
          </cell>
          <cell r="AB271">
            <v>-0.31681253501000001</v>
          </cell>
          <cell r="AC271">
            <v>2.384118269994</v>
          </cell>
          <cell r="AD271">
            <v>0.77456059617799999</v>
          </cell>
          <cell r="AE271">
            <v>0.21499494686500001</v>
          </cell>
        </row>
        <row r="272">
          <cell r="B272" t="str">
            <v>Preferred dividends</v>
          </cell>
          <cell r="C272" t="str">
            <v>PREF_DIV</v>
          </cell>
          <cell r="D272" t="str">
            <v>USD</v>
          </cell>
        </row>
        <row r="273">
          <cell r="B273" t="str">
            <v>Net income (pre-exceptionals)</v>
          </cell>
          <cell r="C273" t="str">
            <v>NET_EARNING</v>
          </cell>
          <cell r="D273" t="str">
            <v>USD</v>
          </cell>
          <cell r="F273">
            <v>-20.673688565865</v>
          </cell>
          <cell r="I273">
            <v>-4.3360000000000003</v>
          </cell>
          <cell r="J273">
            <v>-10.323</v>
          </cell>
          <cell r="K273">
            <v>-27.106000000000002</v>
          </cell>
          <cell r="L273">
            <v>-7.319</v>
          </cell>
          <cell r="M273">
            <v>-7.2320000000000002</v>
          </cell>
          <cell r="N273">
            <v>-7.843</v>
          </cell>
          <cell r="O273">
            <v>-10.798</v>
          </cell>
          <cell r="P273">
            <v>-33.192</v>
          </cell>
          <cell r="Q273">
            <v>-3.9910000000000001</v>
          </cell>
          <cell r="R273">
            <v>-6.4749999999999996</v>
          </cell>
          <cell r="S273">
            <v>-6.2679999999999998</v>
          </cell>
          <cell r="T273">
            <v>-4.3600000000000003</v>
          </cell>
          <cell r="U273">
            <v>-21.094000000000001</v>
          </cell>
          <cell r="V273">
            <v>-2.9220000000000002</v>
          </cell>
          <cell r="W273">
            <v>-3.3279999999999998</v>
          </cell>
          <cell r="X273">
            <v>-0.81399999999999995</v>
          </cell>
          <cell r="Y273">
            <v>-2.4870000000000001</v>
          </cell>
          <cell r="Z273">
            <v>-9.5510000000000002</v>
          </cell>
          <cell r="AA273">
            <v>-2.626871384298</v>
          </cell>
          <cell r="AB273">
            <v>-0.31681253501000001</v>
          </cell>
          <cell r="AC273">
            <v>2.384118269994</v>
          </cell>
          <cell r="AD273">
            <v>0.77456059617799999</v>
          </cell>
          <cell r="AE273">
            <v>0.21499494686500001</v>
          </cell>
        </row>
        <row r="274">
          <cell r="B274" t="str">
            <v>Post-tax exceptionals</v>
          </cell>
          <cell r="C274" t="str">
            <v>TAX_EXC</v>
          </cell>
          <cell r="D274" t="str">
            <v>USD</v>
          </cell>
          <cell r="F274">
            <v>-3.0611022000000001</v>
          </cell>
          <cell r="I274">
            <v>-1.6459999999999999</v>
          </cell>
          <cell r="J274">
            <v>-1.72</v>
          </cell>
          <cell r="K274">
            <v>-5.766</v>
          </cell>
          <cell r="L274">
            <v>-1.8759999999999999</v>
          </cell>
          <cell r="M274">
            <v>-1.9790000000000001</v>
          </cell>
          <cell r="N274">
            <v>-2.0219999999999998</v>
          </cell>
          <cell r="O274">
            <v>-1.9379999999999999</v>
          </cell>
          <cell r="P274">
            <v>-7.8150000000000004</v>
          </cell>
          <cell r="Q274">
            <v>-1.905</v>
          </cell>
          <cell r="R274">
            <v>-2.5099999999999998</v>
          </cell>
          <cell r="S274">
            <v>-2.4870000000000001</v>
          </cell>
          <cell r="T274">
            <v>-3.5569999999999999</v>
          </cell>
          <cell r="U274">
            <v>-10.459</v>
          </cell>
          <cell r="V274">
            <v>-3.625</v>
          </cell>
          <cell r="W274">
            <v>-3.6850000000000001</v>
          </cell>
          <cell r="X274">
            <v>-4.3570000000000002</v>
          </cell>
          <cell r="Y274">
            <v>-4.4029999999999996</v>
          </cell>
          <cell r="Z274">
            <v>-16.07</v>
          </cell>
          <cell r="AA274">
            <v>-4.7130618128429997</v>
          </cell>
          <cell r="AB274">
            <v>-4.8588555555559996</v>
          </cell>
          <cell r="AC274">
            <v>-5.7517610009359998</v>
          </cell>
          <cell r="AD274">
            <v>-5.7243996123510001</v>
          </cell>
          <cell r="AE274">
            <v>-21.048077981685999</v>
          </cell>
        </row>
        <row r="275">
          <cell r="B275" t="str">
            <v>Net income (post-exceptionals)</v>
          </cell>
          <cell r="C275" t="str">
            <v>NET_INC</v>
          </cell>
          <cell r="D275" t="str">
            <v>USD</v>
          </cell>
          <cell r="F275">
            <v>-23.734790765865</v>
          </cell>
          <cell r="I275">
            <v>-5.9820000000000002</v>
          </cell>
          <cell r="J275">
            <v>-12.042999999999999</v>
          </cell>
          <cell r="K275">
            <v>-32.872</v>
          </cell>
          <cell r="L275">
            <v>-9.1950000000000003</v>
          </cell>
          <cell r="M275">
            <v>-9.2110000000000003</v>
          </cell>
          <cell r="N275">
            <v>-9.8650000000000002</v>
          </cell>
          <cell r="O275">
            <v>-12.736000000000001</v>
          </cell>
          <cell r="P275">
            <v>-41.006999999999998</v>
          </cell>
          <cell r="Q275">
            <v>-5.8959999999999999</v>
          </cell>
          <cell r="R275">
            <v>-8.9849999999999994</v>
          </cell>
          <cell r="S275">
            <v>-8.7550000000000008</v>
          </cell>
          <cell r="T275">
            <v>-7.9169999999999998</v>
          </cell>
          <cell r="U275">
            <v>-31.553000000000001</v>
          </cell>
          <cell r="V275">
            <v>-6.5469999999999997</v>
          </cell>
          <cell r="W275">
            <v>-7.0129999999999999</v>
          </cell>
          <cell r="X275">
            <v>-5.1710000000000003</v>
          </cell>
          <cell r="Y275">
            <v>-6.89</v>
          </cell>
          <cell r="Z275">
            <v>-25.620999999999999</v>
          </cell>
          <cell r="AA275">
            <v>-7.3399331971399997</v>
          </cell>
          <cell r="AB275">
            <v>-5.175668090566</v>
          </cell>
          <cell r="AC275">
            <v>-3.3676427309419998</v>
          </cell>
          <cell r="AD275">
            <v>-4.9498390161729997</v>
          </cell>
          <cell r="AE275">
            <v>-20.833083034821001</v>
          </cell>
        </row>
      </sheetData>
      <sheetData sheetId="2">
        <row r="1">
          <cell r="A1" t="str">
            <v>8f1f44ff-6ffb-405b-9abe-987324b0c5e0</v>
          </cell>
        </row>
        <row r="2">
          <cell r="A2" t="str">
            <v>M:\Hulsing\Models\[APTI_GS.xlsx]APTI_Validation_Sheet</v>
          </cell>
        </row>
        <row r="3">
          <cell r="A3" t="str">
            <v>Enabled</v>
          </cell>
          <cell r="W3" t="str">
            <v>ERROR</v>
          </cell>
          <cell r="Y3" t="str">
            <v>ERROR</v>
          </cell>
          <cell r="Z3" t="str">
            <v>ERROR</v>
          </cell>
        </row>
        <row r="7">
          <cell r="A7" t="str">
            <v>Scalar|||208017100|||ISSR|||CURRENCY_ISO|||False|||</v>
          </cell>
          <cell r="C7" t="str">
            <v>V_KEYWORD_ISSR_208017100_CURRENCY_ISO</v>
          </cell>
        </row>
        <row r="9">
          <cell r="A9" t="str">
            <v>Scalar|||208017100|||ISSR|||MA_PROB|||False|||</v>
          </cell>
          <cell r="C9" t="str">
            <v>V_KEYWORD_ISSR_208017100_MA_PROB</v>
          </cell>
        </row>
        <row r="11">
          <cell r="A11" t="str">
            <v>Vector|||208017100|||ISSR|||SALES|||False|||</v>
          </cell>
          <cell r="C11" t="str">
            <v>V_KEYWORD_ISSR_208017100_SALES</v>
          </cell>
        </row>
        <row r="12">
          <cell r="A12" t="str">
            <v>Vector|||208017100|||ISSR|||COST_GD_SD|||False|||</v>
          </cell>
          <cell r="C12" t="str">
            <v>V_KEYWORD_ISSR_208017100_COST_GD_SD</v>
          </cell>
        </row>
        <row r="13">
          <cell r="A13" t="str">
            <v>Vector|||208017100|||ISSR|||SEL_GL_AD|||False|||</v>
          </cell>
          <cell r="C13" t="str">
            <v>V_KEYWORD_ISSR_208017100_SEL_GL_AD</v>
          </cell>
        </row>
        <row r="14">
          <cell r="A14" t="str">
            <v>Vector|||208017100|||ISSR|||OP_COST|||False|||</v>
          </cell>
          <cell r="C14" t="str">
            <v>V_KEYWORD_ISSR_208017100_OP_COST</v>
          </cell>
        </row>
        <row r="15">
          <cell r="A15" t="str">
            <v>Vector|||208017100|||ISSR|||RD_EXP|||False|||</v>
          </cell>
          <cell r="C15" t="str">
            <v>V_KEYWORD_ISSR_208017100_RD_EXP</v>
          </cell>
        </row>
        <row r="16">
          <cell r="A16" t="str">
            <v>Vector|||208017100|||ISSR|||ESO_PRE_TAX|||False|||</v>
          </cell>
          <cell r="C16" t="str">
            <v>V_KEYWORD_ISSR_208017100_ESO_PRE_TAX</v>
          </cell>
        </row>
        <row r="17">
          <cell r="A17" t="str">
            <v>Vector|||208017100|||ISSR|||OTH_OP_INC_EXP|||False|||</v>
          </cell>
          <cell r="C17" t="str">
            <v>V_KEYWORD_ISSR_208017100_OTH_OP_INC_EXP</v>
          </cell>
        </row>
        <row r="18">
          <cell r="A18" t="str">
            <v>Vector|||208017100|||ISSR|||TOT_OPS_EXP_DDA|||False|||</v>
          </cell>
          <cell r="C18" t="str">
            <v>V_KEYWORD_ISSR_208017100_TOT_OPS_EXP_DDA</v>
          </cell>
        </row>
        <row r="19">
          <cell r="A19" t="str">
            <v>Vector|||208017100|||ISSR|||TOT_OPS_EXP|||False|||</v>
          </cell>
          <cell r="C19" t="str">
            <v>V_KEYWORD_ISSR_208017100_TOT_OPS_EXP</v>
          </cell>
        </row>
        <row r="20">
          <cell r="A20" t="str">
            <v>Vector|||208017100|||ISSR|||EBITDA_CALC|||False|||</v>
          </cell>
          <cell r="C20" t="str">
            <v>V_KEYWORD_ISSR_208017100_EBITDA_CALC</v>
          </cell>
        </row>
        <row r="21">
          <cell r="A21" t="str">
            <v>Vector|||208017100|||ISSR|||DEPREC|||False|||</v>
          </cell>
          <cell r="C21" t="str">
            <v>V_KEYWORD_ISSR_208017100_DEPREC</v>
          </cell>
        </row>
        <row r="22">
          <cell r="A22" t="str">
            <v>Vector|||208017100|||ISSR|||GOODWILL_AMORT|||False|||</v>
          </cell>
          <cell r="C22" t="str">
            <v>V_KEYWORD_ISSR_208017100_GOODWILL_AMORT</v>
          </cell>
        </row>
        <row r="23">
          <cell r="A23" t="str">
            <v>Vector|||208017100|||ISSR|||EBIT|||False|||</v>
          </cell>
          <cell r="C23" t="str">
            <v>V_KEYWORD_ISSR_208017100_EBIT</v>
          </cell>
        </row>
        <row r="24">
          <cell r="A24" t="str">
            <v>Vector|||208017100|||ISSR|||INT_INC_IND|||False|||</v>
          </cell>
          <cell r="C24" t="str">
            <v>V_KEYWORD_ISSR_208017100_INT_INC_IND</v>
          </cell>
        </row>
        <row r="25">
          <cell r="A25" t="str">
            <v>Vector|||208017100|||ISSR|||INT_EXP_IND|||False|||</v>
          </cell>
          <cell r="C25" t="str">
            <v>V_KEYWORD_ISSR_208017100_INT_EXP_IND</v>
          </cell>
        </row>
        <row r="26">
          <cell r="A26" t="str">
            <v>Vector|||208017100|||ISSR|||NET_INT_EXP|||False|||</v>
          </cell>
          <cell r="C26" t="str">
            <v>V_KEYWORD_ISSR_208017100_NET_INT_EXP</v>
          </cell>
        </row>
        <row r="27">
          <cell r="A27" t="str">
            <v>Vector|||208017100|||ISSR|||ASSOCIATE|||False|||</v>
          </cell>
          <cell r="C27" t="str">
            <v>V_KEYWORD_ISSR_208017100_ASSOCIATE</v>
          </cell>
        </row>
        <row r="28">
          <cell r="A28" t="str">
            <v>Vector|||208017100|||ISSR|||PROFIT_ON_DISP|||False|||</v>
          </cell>
          <cell r="C28" t="str">
            <v>V_KEYWORD_ISSR_208017100_PROFIT_ON_DISP</v>
          </cell>
        </row>
        <row r="29">
          <cell r="A29" t="str">
            <v>Vector|||208017100|||ISSR|||OTH_COST_INC|||False|||</v>
          </cell>
          <cell r="C29" t="str">
            <v>V_KEYWORD_ISSR_208017100_OTH_COST_INC</v>
          </cell>
        </row>
        <row r="30">
          <cell r="A30" t="str">
            <v>Vector|||208017100|||ISSR|||PT_PROF|||False|||</v>
          </cell>
          <cell r="C30" t="str">
            <v>V_KEYWORD_ISSR_208017100_PT_PROF</v>
          </cell>
        </row>
        <row r="32">
          <cell r="A32" t="str">
            <v>Vector|||208017100|||ISSR|||ORG_REV_GRTH|||False|||</v>
          </cell>
          <cell r="C32" t="str">
            <v>V_KEYWORD_ISSR_208017100_ORG_REV_GRTH</v>
          </cell>
        </row>
        <row r="33">
          <cell r="A33" t="str">
            <v>Vector|||208017100|||ISSR|||LEASE_PAY|||False|||</v>
          </cell>
          <cell r="C33" t="str">
            <v>V_KEYWORD_ISSR_208017100_LEASE_PAY</v>
          </cell>
        </row>
        <row r="34">
          <cell r="A34" t="str">
            <v>Vector|||208017100|||ISSR|||LEASE_DEEM_INT|||False|||</v>
          </cell>
          <cell r="C34" t="str">
            <v>V_KEYWORD_ISSR_208017100_LEASE_DEEM_INT</v>
          </cell>
        </row>
        <row r="35">
          <cell r="A35" t="str">
            <v>Vector|||208017100|||ISSR|||LEASE_DEEM_DEPR|||False|||</v>
          </cell>
          <cell r="C35" t="str">
            <v>V_KEYWORD_ISSR_208017100_LEASE_DEEM_DEPR</v>
          </cell>
        </row>
        <row r="36">
          <cell r="A36" t="str">
            <v>Vector|||208017100|||ISSR|||NET_INT_CH|||False|||</v>
          </cell>
          <cell r="C36" t="str">
            <v>V_KEYWORD_ISSR_208017100_NET_INT_CH</v>
          </cell>
        </row>
        <row r="37">
          <cell r="A37" t="str">
            <v>Vector|||208017100|||ISSR|||ASSOCIATE_OP|||False|||</v>
          </cell>
          <cell r="C37" t="str">
            <v>V_KEYWORD_ISSR_208017100_ASSOCIATE_OP</v>
          </cell>
        </row>
        <row r="39">
          <cell r="A39" t="str">
            <v>Vector|||208017100|||ISSR|||CASH_EQ|||False|||</v>
          </cell>
          <cell r="C39" t="str">
            <v>V_KEYWORD_ISSR_208017100_CASH_EQ</v>
          </cell>
          <cell r="Z39" t="str">
            <v>ERROR</v>
          </cell>
        </row>
        <row r="40">
          <cell r="A40" t="str">
            <v>Vector|||208017100|||ISSR|||DEBTORS|||False|||</v>
          </cell>
          <cell r="C40" t="str">
            <v>V_KEYWORD_ISSR_208017100_DEBTORS</v>
          </cell>
        </row>
        <row r="41">
          <cell r="A41" t="str">
            <v>Vector|||208017100|||ISSR|||STOCKS|||False|||</v>
          </cell>
          <cell r="C41" t="str">
            <v>V_KEYWORD_ISSR_208017100_STOCKS</v>
          </cell>
        </row>
        <row r="42">
          <cell r="A42" t="str">
            <v>Vector|||208017100|||ISSR|||OTH_CUR_ASS|||False|||</v>
          </cell>
          <cell r="C42" t="str">
            <v>V_KEYWORD_ISSR_208017100_OTH_CUR_ASS</v>
          </cell>
        </row>
        <row r="43">
          <cell r="A43" t="str">
            <v>Vector|||208017100|||ISSR|||CUR_ASS|||False|||</v>
          </cell>
          <cell r="C43" t="str">
            <v>V_KEYWORD_ISSR_208017100_CUR_ASS</v>
          </cell>
        </row>
        <row r="44">
          <cell r="A44" t="str">
            <v>Vector|||208017100|||ISSR|||GR_FIX_ASS|||False|||</v>
          </cell>
          <cell r="C44" t="str">
            <v>V_KEYWORD_ISSR_208017100_GR_FIX_ASS</v>
          </cell>
        </row>
        <row r="45">
          <cell r="A45" t="str">
            <v>Vector|||208017100|||ISSR|||ACC_DDA|||False|||</v>
          </cell>
          <cell r="C45" t="str">
            <v>V_KEYWORD_ISSR_208017100_ACC_DDA</v>
          </cell>
        </row>
        <row r="46">
          <cell r="A46" t="str">
            <v>Vector|||208017100|||ISSR|||NET_FIX_ASS|||False|||</v>
          </cell>
          <cell r="C46" t="str">
            <v>V_KEYWORD_ISSR_208017100_NET_FIX_ASS</v>
          </cell>
        </row>
        <row r="47">
          <cell r="A47" t="str">
            <v>Vector|||208017100|||ISSR|||GR_INTANG|||False|||</v>
          </cell>
          <cell r="C47" t="str">
            <v>V_KEYWORD_ISSR_208017100_GR_INTANG</v>
          </cell>
        </row>
        <row r="48">
          <cell r="A48" t="str">
            <v>Vector|||208017100|||ISSR|||ACC_AMORT|||False|||</v>
          </cell>
          <cell r="C48" t="str">
            <v>V_KEYWORD_ISSR_208017100_ACC_AMORT</v>
          </cell>
        </row>
        <row r="49">
          <cell r="A49" t="str">
            <v>Vector|||208017100|||ISSR|||NET_INTANG|||False|||</v>
          </cell>
          <cell r="C49" t="str">
            <v>V_KEYWORD_ISSR_208017100_NET_INTANG</v>
          </cell>
        </row>
        <row r="50">
          <cell r="A50" t="str">
            <v>Vector|||208017100|||ISSR|||FIX_ASS_INV|||False|||</v>
          </cell>
          <cell r="C50" t="str">
            <v>V_KEYWORD_ISSR_208017100_FIX_ASS_INV</v>
          </cell>
        </row>
        <row r="51">
          <cell r="A51" t="str">
            <v>Vector|||208017100|||ISSR|||INV_SECUR|||False|||</v>
          </cell>
          <cell r="C51" t="str">
            <v>V_KEYWORD_ISSR_208017100_INV_SECUR</v>
          </cell>
        </row>
        <row r="52">
          <cell r="A52" t="str">
            <v>Vector|||208017100|||ISSR|||OTH_LT_ASS|||False|||</v>
          </cell>
          <cell r="C52" t="str">
            <v>V_KEYWORD_ISSR_208017100_OTH_LT_ASS</v>
          </cell>
        </row>
        <row r="53">
          <cell r="A53" t="str">
            <v>Vector|||208017100|||ISSR|||TOT_ASSET|||False|||</v>
          </cell>
          <cell r="C53" t="str">
            <v>V_KEYWORD_ISSR_208017100_TOT_ASSET</v>
          </cell>
        </row>
        <row r="54">
          <cell r="A54" t="str">
            <v>Vector|||208017100|||ISSR|||ACC_PAY_GQ|||False|||</v>
          </cell>
          <cell r="C54" t="str">
            <v>V_KEYWORD_ISSR_208017100_ACC_PAY_GQ</v>
          </cell>
        </row>
        <row r="55">
          <cell r="A55" t="str">
            <v>Vector|||208017100|||ISSR|||SHORT_T_DEBT|||False|||</v>
          </cell>
          <cell r="C55" t="str">
            <v>V_KEYWORD_ISSR_208017100_SHORT_T_DEBT</v>
          </cell>
        </row>
        <row r="56">
          <cell r="A56" t="str">
            <v>Vector|||208017100|||ISSR|||OTH_CUR_LIABS|||False|||</v>
          </cell>
          <cell r="C56" t="str">
            <v>V_KEYWORD_ISSR_208017100_OTH_CUR_LIABS</v>
          </cell>
        </row>
        <row r="57">
          <cell r="A57" t="str">
            <v>Vector|||208017100|||ISSR|||SHORT_TERM_LIABS|||False|||</v>
          </cell>
          <cell r="C57" t="str">
            <v>V_KEYWORD_ISSR_208017100_SHORT_TERM_LIABS</v>
          </cell>
        </row>
        <row r="58">
          <cell r="A58" t="str">
            <v>Vector|||208017100|||ISSR|||TOT_DEF_REV|||False|||</v>
          </cell>
          <cell r="C58" t="str">
            <v>V_KEYWORD_ISSR_208017100_TOT_DEF_REV</v>
          </cell>
        </row>
        <row r="59">
          <cell r="A59" t="str">
            <v>Vector|||208017100|||ISSR|||LT_DEBT|||False|||</v>
          </cell>
          <cell r="C59" t="str">
            <v>V_KEYWORD_ISSR_208017100_LT_DEBT</v>
          </cell>
        </row>
        <row r="60">
          <cell r="A60" t="str">
            <v>Vector|||208017100|||ISSR|||OTH_LT_CRED_GQ|||False|||</v>
          </cell>
          <cell r="C60" t="str">
            <v>V_KEYWORD_ISSR_208017100_OTH_LT_CRED_GQ</v>
          </cell>
        </row>
        <row r="61">
          <cell r="A61" t="str">
            <v>Vector|||208017100|||ISSR|||TOT_LT_LIAB|||False|||</v>
          </cell>
          <cell r="C61" t="str">
            <v>V_KEYWORD_ISSR_208017100_TOT_LT_LIAB</v>
          </cell>
        </row>
        <row r="62">
          <cell r="A62" t="str">
            <v>Vector|||208017100|||ISSR|||TOT_LIAB|||False|||</v>
          </cell>
          <cell r="C62" t="str">
            <v>V_KEYWORD_ISSR_208017100_TOT_LIAB</v>
          </cell>
        </row>
        <row r="63">
          <cell r="A63" t="str">
            <v>Vector|||208017100|||ISSR|||PREF_SH|||False|||</v>
          </cell>
          <cell r="C63" t="str">
            <v>V_KEYWORD_ISSR_208017100_PREF_SH</v>
          </cell>
        </row>
        <row r="64">
          <cell r="A64" t="str">
            <v>Vector|||208017100|||ISSR|||ORD_SH_FUND|||False|||</v>
          </cell>
          <cell r="C64" t="str">
            <v>V_KEYWORD_ISSR_208017100_ORD_SH_FUND</v>
          </cell>
        </row>
        <row r="65">
          <cell r="A65" t="str">
            <v>Vector|||208017100|||ISSR|||MINORITIES|||False|||</v>
          </cell>
          <cell r="C65" t="str">
            <v>V_KEYWORD_ISSR_208017100_MINORITIES</v>
          </cell>
        </row>
        <row r="66">
          <cell r="A66" t="str">
            <v>Vector|||208017100|||ISSR|||EQ|||False|||</v>
          </cell>
          <cell r="C66" t="str">
            <v>V_KEYWORD_ISSR_208017100_EQ</v>
          </cell>
        </row>
        <row r="67">
          <cell r="A67" t="str">
            <v>Vector|||208017100|||ISSR|||TOT_LIAB_EQ|||False|||</v>
          </cell>
          <cell r="C67" t="str">
            <v>V_KEYWORD_ISSR_208017100_TOT_LIAB_EQ</v>
          </cell>
        </row>
        <row r="69">
          <cell r="A69" t="str">
            <v>Vector|||208017100|||ISSR|||TOT_USD_DEBT|||False|||</v>
          </cell>
          <cell r="C69" t="str">
            <v>V_KEYWORD_ISSR_208017100_TOT_USD_DEBT</v>
          </cell>
        </row>
        <row r="70">
          <cell r="A70" t="str">
            <v>Vector|||208017100|||ISSR|||TOT_PCT_USD_DEBT_HEDGED|||False|||</v>
          </cell>
          <cell r="C70" t="str">
            <v>V_KEYWORD_ISSR_208017100_TOT_PCT_USD_DEBT_HEDGED</v>
          </cell>
        </row>
        <row r="71">
          <cell r="A71" t="str">
            <v>Vector|||208017100|||ISSR|||FLOATING_PCT_LOCAL_DEBT|||False|||</v>
          </cell>
          <cell r="C71" t="str">
            <v>V_KEYWORD_ISSR_208017100_FLOATING_PCT_LOCAL_DEBT</v>
          </cell>
        </row>
        <row r="72">
          <cell r="A72" t="str">
            <v>Vector|||208017100|||ISSR|||FLOATING_PCT_LOCAL_DEBT_HEDGED|||False|||</v>
          </cell>
          <cell r="C72" t="str">
            <v>V_KEYWORD_ISSR_208017100_FLOATING_PCT_LOCAL_DEBT_HEDGED</v>
          </cell>
        </row>
        <row r="73">
          <cell r="A73" t="str">
            <v>Vector|||208017100|||ISSR|||NET_DEBT|||False|||</v>
          </cell>
          <cell r="C73" t="str">
            <v>V_KEYWORD_ISSR_208017100_NET_DEBT</v>
          </cell>
        </row>
        <row r="74">
          <cell r="A74" t="str">
            <v>Vector|||208017100|||ISSR|||CAP_LEASES|||False|||</v>
          </cell>
          <cell r="C74" t="str">
            <v>V_KEYWORD_ISSR_208017100_CAP_LEASES</v>
          </cell>
        </row>
        <row r="75">
          <cell r="A75" t="str">
            <v>Vector|||208017100|||ISSR|||DEF_INC_TAX|||False|||</v>
          </cell>
          <cell r="C75" t="str">
            <v>V_KEYWORD_ISSR_208017100_DEF_INC_TAX</v>
          </cell>
        </row>
        <row r="76">
          <cell r="A76" t="str">
            <v>Vector|||208017100|||ISSR|||NET_OP_LOSS_CFWD|||False|||</v>
          </cell>
          <cell r="C76" t="str">
            <v>V_KEYWORD_ISSR_208017100_NET_OP_LOSS_CFWD</v>
          </cell>
        </row>
        <row r="77">
          <cell r="A77" t="str">
            <v>Vector|||208017100|||ISSR|||MV_ASSOCIATES|||False|||</v>
          </cell>
          <cell r="C77" t="str">
            <v>V_KEYWORD_ISSR_208017100_MV_ASSOCIATES</v>
          </cell>
        </row>
        <row r="78">
          <cell r="A78" t="str">
            <v>Vector|||208017100|||ISSR|||NET_DEBT_ADJ|||False|||</v>
          </cell>
          <cell r="C78" t="str">
            <v>V_KEYWORD_ISSR_208017100_NET_DEBT_ADJ</v>
          </cell>
        </row>
        <row r="79">
          <cell r="A79" t="str">
            <v>Vector|||208017100|||ISSR|||CO_BOR_MARGIN|||False|||</v>
          </cell>
          <cell r="C79" t="str">
            <v>V_KEYWORD_ISSR_208017100_CO_BOR_MARGIN</v>
          </cell>
        </row>
        <row r="80">
          <cell r="A80" t="str">
            <v>Vector|||208017100|||ISSR|||UNF_PENS|||False|||</v>
          </cell>
          <cell r="C80" t="str">
            <v>V_KEYWORD_ISSR_208017100_UNF_PENS</v>
          </cell>
        </row>
        <row r="81">
          <cell r="A81" t="str">
            <v>Vector|||208017100|||ISSR|||UNF_PENS_OFF|||False|||</v>
          </cell>
          <cell r="C81" t="str">
            <v>V_KEYWORD_ISSR_208017100_UNF_PENS_OFF</v>
          </cell>
        </row>
        <row r="82">
          <cell r="A82" t="str">
            <v>Vector|||208017100|||ISSR|||UNF_PENS_LIAB_OTH|||False|||</v>
          </cell>
          <cell r="C82" t="str">
            <v>V_KEYWORD_ISSR_208017100_UNF_PENS_LIAB_OTH</v>
          </cell>
        </row>
        <row r="83">
          <cell r="A83" t="str">
            <v>Vector|||208017100|||ISSR|||ADJ_UNF_PENS_GOOD|||False|||</v>
          </cell>
          <cell r="C83" t="str">
            <v>V_KEYWORD_ISSR_208017100_ADJ_UNF_PENS_GOOD</v>
          </cell>
        </row>
        <row r="84">
          <cell r="A84" t="str">
            <v>Vector|||208017100|||ISSR|||OTH_GCI_ADJ|||False|||</v>
          </cell>
          <cell r="C84" t="str">
            <v>V_KEYWORD_ISSR_208017100_OTH_GCI_ADJ</v>
          </cell>
        </row>
        <row r="85">
          <cell r="A85" t="str">
            <v>Vector|||208017100|||ISSR|||GCI_INFL|||False|||</v>
          </cell>
          <cell r="C85" t="str">
            <v>V_KEYWORD_ISSR_208017100_GCI_INFL</v>
          </cell>
        </row>
        <row r="86">
          <cell r="A86" t="str">
            <v>Vector|||208017100|||ISSR|||BAL_MINO_INT|||False|||</v>
          </cell>
          <cell r="C86" t="str">
            <v>V_KEYWORD_ISSR_208017100_BAL_MINO_INT</v>
          </cell>
        </row>
        <row r="88">
          <cell r="A88" t="str">
            <v>Vector|||208017100|||ISSR|||CF_INC_MINORITY|||False|||</v>
          </cell>
          <cell r="C88" t="str">
            <v>V_KEYWORD_ISSR_208017100_CF_INC_MINORITY</v>
          </cell>
        </row>
        <row r="89">
          <cell r="A89" t="str">
            <v>Vector|||208017100|||ISSR|||DEPR_AMORT|||False|||</v>
          </cell>
          <cell r="C89" t="str">
            <v>V_KEYWORD_ISSR_208017100_DEPR_AMORT</v>
          </cell>
        </row>
        <row r="90">
          <cell r="A90" t="str">
            <v>Vector|||208017100|||ISSR|||WORK_CAP|||False|||</v>
          </cell>
          <cell r="C90" t="str">
            <v>V_KEYWORD_ISSR_208017100_WORK_CAP</v>
          </cell>
        </row>
        <row r="91">
          <cell r="A91" t="str">
            <v>Vector|||208017100|||ISSR|||OTH_OP_CF|||False|||</v>
          </cell>
          <cell r="C91" t="str">
            <v>V_KEYWORD_ISSR_208017100_OTH_OP_CF</v>
          </cell>
        </row>
        <row r="92">
          <cell r="A92" t="str">
            <v>Vector|||208017100|||ISSR|||CF_OPS|||False|||</v>
          </cell>
          <cell r="C92" t="str">
            <v>V_KEYWORD_ISSR_208017100_CF_OPS</v>
          </cell>
        </row>
        <row r="93">
          <cell r="A93" t="str">
            <v>Vector|||208017100|||ISSR|||CAPEX|||False|||</v>
          </cell>
          <cell r="C93" t="str">
            <v>V_KEYWORD_ISSR_208017100_CAPEX</v>
          </cell>
        </row>
        <row r="94">
          <cell r="A94" t="str">
            <v>Vector|||208017100|||ISSR|||ACQ|||False|||</v>
          </cell>
          <cell r="C94" t="str">
            <v>V_KEYWORD_ISSR_208017100_ACQ</v>
          </cell>
        </row>
        <row r="95">
          <cell r="A95" t="str">
            <v>Vector|||208017100|||ISSR|||DIVEST|||False|||</v>
          </cell>
          <cell r="C95" t="str">
            <v>V_KEYWORD_ISSR_208017100_DIVEST</v>
          </cell>
        </row>
        <row r="96">
          <cell r="A96" t="str">
            <v>Vector|||208017100|||ISSR|||OTH_INV_CF|||False|||</v>
          </cell>
          <cell r="C96" t="str">
            <v>V_KEYWORD_ISSR_208017100_OTH_INV_CF</v>
          </cell>
        </row>
        <row r="97">
          <cell r="A97" t="str">
            <v>Vector|||208017100|||ISSR|||CF_INV|||False|||</v>
          </cell>
          <cell r="C97" t="str">
            <v>V_KEYWORD_ISSR_208017100_CF_INV</v>
          </cell>
        </row>
        <row r="98">
          <cell r="A98" t="str">
            <v>Vector|||208017100|||ISSR|||DIV_PAID|||False|||</v>
          </cell>
          <cell r="C98" t="str">
            <v>V_KEYWORD_ISSR_208017100_DIV_PAID</v>
          </cell>
        </row>
        <row r="99">
          <cell r="A99" t="str">
            <v>Vector|||208017100|||ISSR|||SH_REPUR|||False|||</v>
          </cell>
          <cell r="C99" t="str">
            <v>V_KEYWORD_ISSR_208017100_SH_REPUR</v>
          </cell>
        </row>
        <row r="100">
          <cell r="A100" t="str">
            <v>Vector|||208017100|||ISSR|||CHG_LT_DEBT|||False|||</v>
          </cell>
          <cell r="C100" t="str">
            <v>V_KEYWORD_ISSR_208017100_CHG_LT_DEBT</v>
          </cell>
        </row>
        <row r="101">
          <cell r="A101" t="str">
            <v>Vector|||208017100|||ISSR|||OTH_FIN_CF|||False|||</v>
          </cell>
          <cell r="C101" t="str">
            <v>V_KEYWORD_ISSR_208017100_OTH_FIN_CF</v>
          </cell>
        </row>
        <row r="102">
          <cell r="A102" t="str">
            <v>Vector|||208017100|||ISSR|||CF_FIN|||False|||</v>
          </cell>
          <cell r="C102" t="str">
            <v>V_KEYWORD_ISSR_208017100_CF_FIN</v>
          </cell>
        </row>
        <row r="103">
          <cell r="A103" t="str">
            <v>Vector|||208017100|||ISSR|||TOT_CF|||False|||</v>
          </cell>
          <cell r="C103" t="str">
            <v>V_KEYWORD_ISSR_208017100_TOT_CF</v>
          </cell>
          <cell r="Z103" t="str">
            <v>ERROR</v>
          </cell>
        </row>
        <row r="105">
          <cell r="A105" t="str">
            <v>Vector|||208017100|||ISSR|||ASSOC_JV_ADDBK|||False|||</v>
          </cell>
          <cell r="C105" t="str">
            <v>V_KEYWORD_ISSR_208017100_ASSOC_JV_ADDBK</v>
          </cell>
        </row>
        <row r="106">
          <cell r="A106" t="str">
            <v>Vector|||208017100|||ISSR|||PL_SALE_ASSETS|||False|||</v>
          </cell>
          <cell r="C106" t="str">
            <v>V_KEYWORD_ISSR_208017100_PL_SALE_ASSETS</v>
          </cell>
        </row>
        <row r="107">
          <cell r="A107" t="str">
            <v>Vector|||208017100|||ISSR|||OTH_NONCASH_ADJ|||False|||</v>
          </cell>
          <cell r="C107" t="str">
            <v>V_KEYWORD_ISSR_208017100_OTH_NONCASH_ADJ</v>
          </cell>
        </row>
        <row r="108">
          <cell r="A108" t="str">
            <v>Vector|||208017100|||ISSR|||OTH_DACF_ADJ|||False|||</v>
          </cell>
          <cell r="C108" t="str">
            <v>V_KEYWORD_ISSR_208017100_OTH_DACF_ADJ</v>
          </cell>
        </row>
        <row r="109">
          <cell r="A109" t="str">
            <v>Vector|||208017100|||ISSR|||CHG_DEF_TAX_CF|||False|||</v>
          </cell>
          <cell r="C109" t="str">
            <v>V_KEYWORD_ISSR_208017100_CHG_DEF_TAX_CF</v>
          </cell>
        </row>
        <row r="110">
          <cell r="A110" t="str">
            <v>Vector|||208017100|||ISSR|||OTH_ADJ_CASH_TAX|||False|||</v>
          </cell>
          <cell r="C110" t="str">
            <v>V_KEYWORD_ISSR_208017100_OTH_ADJ_CASH_TAX</v>
          </cell>
        </row>
        <row r="111">
          <cell r="A111" t="str">
            <v>Vector|||208017100|||ISSR|||CASH_INT_EXP|||False|||</v>
          </cell>
          <cell r="C111" t="str">
            <v>V_KEYWORD_ISSR_208017100_CASH_INT_EXP</v>
          </cell>
        </row>
        <row r="112">
          <cell r="A112" t="str">
            <v>Vector|||208017100|||ISSR|||CASH_TAX_EXP|||False|||</v>
          </cell>
          <cell r="C112" t="str">
            <v>V_KEYWORD_ISSR_208017100_CASH_TAX_EXP</v>
          </cell>
        </row>
        <row r="113">
          <cell r="A113" t="str">
            <v>Vector|||208017100|||ISSR|||DIVDS_ASSOC_JV|||False|||</v>
          </cell>
          <cell r="C113" t="str">
            <v>V_KEYWORD_ISSR_208017100_DIVDS_ASSOC_JV</v>
          </cell>
        </row>
        <row r="114">
          <cell r="A114" t="str">
            <v>Vector|||208017100|||ISSR|||CAPEX_MAINTENANCE|||False|||</v>
          </cell>
          <cell r="C114" t="str">
            <v>V_KEYWORD_ISSR_208017100_CAPEX_MAINTENANCE</v>
          </cell>
        </row>
        <row r="115">
          <cell r="A115" t="str">
            <v>Vector|||208017100|||ISSR|||CAPEX_EXPANSION|||False|||</v>
          </cell>
          <cell r="C115" t="str">
            <v>V_KEYWORD_ISSR_208017100_CAPEX_EXPANSION</v>
          </cell>
        </row>
        <row r="116">
          <cell r="A116" t="str">
            <v>Vector|||208017100|||ISSR|||NONPPE_CAPEX|||False|||</v>
          </cell>
          <cell r="C116" t="str">
            <v>V_KEYWORD_ISSR_208017100_NONPPE_CAPEX</v>
          </cell>
        </row>
        <row r="117">
          <cell r="A117" t="str">
            <v>Vector|||208017100|||ISSR|||DIVDS_PD_MINORITIES|||False|||</v>
          </cell>
          <cell r="C117" t="str">
            <v>V_KEYWORD_ISSR_208017100_DIVDS_PD_MINORITIES</v>
          </cell>
        </row>
        <row r="119">
          <cell r="A119" t="str">
            <v>Vector|||208017100|||ISSR|||LICENSE_REV|||False|||</v>
          </cell>
          <cell r="C119" t="str">
            <v>V_KEYWORD_ISSR_208017100_LICENSE_REV</v>
          </cell>
        </row>
        <row r="120">
          <cell r="A120" t="str">
            <v>Vector|||208017100|||ISSR|||MAINTEN_REV|||False|||</v>
          </cell>
          <cell r="C120" t="str">
            <v>V_KEYWORD_ISSR_208017100_MAINTEN_REV</v>
          </cell>
        </row>
        <row r="121">
          <cell r="A121" t="str">
            <v>Vector|||208017100|||ISSR|||EMPLOYEES|||False|||</v>
          </cell>
          <cell r="C121" t="str">
            <v>V_KEYWORD_ISSR_208017100_EMPLOYEES</v>
          </cell>
        </row>
        <row r="122">
          <cell r="A122" t="str">
            <v>Vector|||208017100|||ISSR|||TOT_BILLINGS|||False|||</v>
          </cell>
          <cell r="C122" t="str">
            <v>V_KEYWORD_ISSR_208017100_TOT_BILLINGS</v>
          </cell>
        </row>
        <row r="123">
          <cell r="A123" t="str">
            <v>Vector|||208017100|||ISSR|||ST_BILLINGS|||False|||</v>
          </cell>
          <cell r="C123" t="str">
            <v>V_KEYWORD_ISSR_208017100_ST_BILLINGS</v>
          </cell>
        </row>
        <row r="124">
          <cell r="A124" t="str">
            <v>Scalar|||208017100|||ISSR|||SEGMENT1_REV_NAME|||False|||</v>
          </cell>
          <cell r="C124" t="str">
            <v>V_KEYWORD_ISSR_208017100_SEGMENT1_REV_NAME</v>
          </cell>
        </row>
        <row r="125">
          <cell r="A125" t="str">
            <v>Vector|||208017100|||ISSR|||SEGMENT1_REV_VALUE|||False|||</v>
          </cell>
          <cell r="C125" t="str">
            <v>V_KEYWORD_ISSR_208017100_SEGMENT1_REV_VALUE</v>
          </cell>
        </row>
        <row r="126">
          <cell r="A126" t="str">
            <v>Scalar|||208017100|||ISSR|||SEGMENT2_REV_NAME|||False|||</v>
          </cell>
          <cell r="C126" t="str">
            <v>V_KEYWORD_ISSR_208017100_SEGMENT2_REV_NAME</v>
          </cell>
        </row>
        <row r="127">
          <cell r="A127" t="str">
            <v>Vector|||208017100|||ISSR|||SEGMENT2_REV_VALUE|||False|||</v>
          </cell>
          <cell r="C127" t="str">
            <v>V_KEYWORD_ISSR_208017100_SEGMENT2_REV_VALUE</v>
          </cell>
        </row>
        <row r="128">
          <cell r="A128" t="str">
            <v>Scalar|||208017100|||ISSR|||SEGMENT3_REV_NAME|||False|||</v>
          </cell>
          <cell r="C128" t="str">
            <v>V_KEYWORD_ISSR_208017100_SEGMENT3_REV_NAME</v>
          </cell>
        </row>
        <row r="129">
          <cell r="A129" t="str">
            <v>Vector|||208017100|||ISSR|||SEGMENT3_REV_VALUE|||False|||</v>
          </cell>
          <cell r="C129" t="str">
            <v>V_KEYWORD_ISSR_208017100_SEGMENT3_REV_VALUE</v>
          </cell>
        </row>
        <row r="130">
          <cell r="A130" t="str">
            <v>Scalar|||208017100|||ISSR|||SEGMENT4_REV_NAME|||False|||</v>
          </cell>
          <cell r="C130" t="str">
            <v>V_KEYWORD_ISSR_208017100_SEGMENT4_REV_NAME</v>
          </cell>
        </row>
        <row r="131">
          <cell r="A131" t="str">
            <v>Vector|||208017100|||ISSR|||SEGMENT4_REV_VALUE|||False|||</v>
          </cell>
          <cell r="C131" t="str">
            <v>V_KEYWORD_ISSR_208017100_SEGMENT4_REV_VALUE</v>
          </cell>
        </row>
        <row r="132">
          <cell r="A132" t="str">
            <v>Scalar|||208017100|||ISSR|||SEGMENT5_REV_NAME|||False|||</v>
          </cell>
          <cell r="C132" t="str">
            <v>V_KEYWORD_ISSR_208017100_SEGMENT5_REV_NAME</v>
          </cell>
        </row>
        <row r="133">
          <cell r="A133" t="str">
            <v>Vector|||208017100|||ISSR|||SEGMENT5_REV_VALUE|||False|||</v>
          </cell>
          <cell r="C133" t="str">
            <v>V_KEYWORD_ISSR_208017100_SEGMENT5_REV_VALUE</v>
          </cell>
        </row>
        <row r="134">
          <cell r="A134" t="str">
            <v>Scalar|||208017100|||ISSR|||SEGMENT6_REV_NAME|||False|||</v>
          </cell>
          <cell r="C134" t="str">
            <v>V_KEYWORD_ISSR_208017100_SEGMENT6_REV_NAME</v>
          </cell>
        </row>
        <row r="135">
          <cell r="A135" t="str">
            <v>Vector|||208017100|||ISSR|||SEGMENT6_REV_VALUE|||False|||</v>
          </cell>
          <cell r="C135" t="str">
            <v>V_KEYWORD_ISSR_208017100_SEGMENT6_REV_VALUE</v>
          </cell>
        </row>
        <row r="136">
          <cell r="A136" t="str">
            <v>Scalar|||208017100|||ISSR|||SEGMENT7_REV_NAME|||False|||</v>
          </cell>
          <cell r="C136" t="str">
            <v>V_KEYWORD_ISSR_208017100_SEGMENT7_REV_NAME</v>
          </cell>
        </row>
        <row r="137">
          <cell r="A137" t="str">
            <v>Vector|||208017100|||ISSR|||SEGMENT7_REV_VALUE|||False|||</v>
          </cell>
          <cell r="C137" t="str">
            <v>V_KEYWORD_ISSR_208017100_SEGMENT7_REV_VALUE</v>
          </cell>
        </row>
        <row r="138">
          <cell r="A138" t="str">
            <v>Scalar|||208017100|||ISSR|||SEGMENT8_REV_NAME|||False|||</v>
          </cell>
          <cell r="C138" t="str">
            <v>V_KEYWORD_ISSR_208017100_SEGMENT8_REV_NAME</v>
          </cell>
        </row>
        <row r="139">
          <cell r="A139" t="str">
            <v>Vector|||208017100|||ISSR|||SEGMENT8_REV_VALUE|||False|||</v>
          </cell>
          <cell r="C139" t="str">
            <v>V_KEYWORD_ISSR_208017100_SEGMENT8_REV_VALUE</v>
          </cell>
        </row>
        <row r="140">
          <cell r="A140" t="str">
            <v>Scalar|||208017100|||ISSR|||SEGMENT9_REV_NAME|||False|||</v>
          </cell>
          <cell r="C140" t="str">
            <v>V_KEYWORD_ISSR_208017100_SEGMENT9_REV_NAME</v>
          </cell>
        </row>
        <row r="141">
          <cell r="A141" t="str">
            <v>Vector|||208017100|||ISSR|||SEGMENT9_REV_VALUE|||False|||</v>
          </cell>
          <cell r="C141" t="str">
            <v>V_KEYWORD_ISSR_208017100_SEGMENT9_REV_VALUE</v>
          </cell>
        </row>
        <row r="142">
          <cell r="A142" t="str">
            <v>Scalar|||208017100|||ISSR|||SEGMENT10_REV_NAME|||False|||</v>
          </cell>
          <cell r="C142" t="str">
            <v>V_KEYWORD_ISSR_208017100_SEGMENT10_REV_NAME</v>
          </cell>
        </row>
        <row r="143">
          <cell r="A143" t="str">
            <v>Vector|||208017100|||ISSR|||SEGMENT10_REV_VALUE|||False|||</v>
          </cell>
          <cell r="C143" t="str">
            <v>V_KEYWORD_ISSR_208017100_SEGMENT10_REV_VALUE</v>
          </cell>
        </row>
        <row r="145">
          <cell r="A145" t="str">
            <v>Vector|||208017100|||ISSR|||SALES_CANADA|||False|||</v>
          </cell>
          <cell r="C145" t="str">
            <v>V_KEYWORD_ISSR_208017100_SALES_CANADA</v>
          </cell>
        </row>
        <row r="146">
          <cell r="A146" t="str">
            <v>Vector|||208017100|||ISSR|||SALES_US|||False|||</v>
          </cell>
          <cell r="C146" t="str">
            <v>V_KEYWORD_ISSR_208017100_SALES_US</v>
          </cell>
        </row>
        <row r="147">
          <cell r="A147" t="str">
            <v>Vector|||208017100|||ISSR|||SALES_OTH_NO_AMER|||False|||</v>
          </cell>
          <cell r="C147" t="str">
            <v>V_KEYWORD_ISSR_208017100_SALES_OTH_NO_AMER</v>
          </cell>
        </row>
        <row r="148">
          <cell r="A148" t="str">
            <v>Vector|||208017100|||ISSR|||SALES_ARGENTINA|||False|||</v>
          </cell>
          <cell r="C148" t="str">
            <v>V_KEYWORD_ISSR_208017100_SALES_ARGENTINA</v>
          </cell>
        </row>
        <row r="149">
          <cell r="A149" t="str">
            <v>Vector|||208017100|||ISSR|||SALES_BRAZIL|||False|||</v>
          </cell>
          <cell r="C149" t="str">
            <v>V_KEYWORD_ISSR_208017100_SALES_BRAZIL</v>
          </cell>
        </row>
        <row r="150">
          <cell r="A150" t="str">
            <v>Vector|||208017100|||ISSR|||SALES_CHILE|||False|||</v>
          </cell>
          <cell r="C150" t="str">
            <v>V_KEYWORD_ISSR_208017100_SALES_CHILE</v>
          </cell>
        </row>
        <row r="151">
          <cell r="A151" t="str">
            <v>Vector|||208017100|||ISSR|||SALES_COLOMBIA|||False|||</v>
          </cell>
          <cell r="C151" t="str">
            <v>V_KEYWORD_ISSR_208017100_SALES_COLOMBIA</v>
          </cell>
        </row>
        <row r="152">
          <cell r="A152" t="str">
            <v>Vector|||208017100|||ISSR|||SALES_MEXICO|||False|||</v>
          </cell>
          <cell r="C152" t="str">
            <v>V_KEYWORD_ISSR_208017100_SALES_MEXICO</v>
          </cell>
        </row>
        <row r="153">
          <cell r="A153" t="str">
            <v>Vector|||208017100|||ISSR|||SALES_VENEZUELA|||False|||</v>
          </cell>
          <cell r="C153" t="str">
            <v>V_KEYWORD_ISSR_208017100_SALES_VENEZUELA</v>
          </cell>
        </row>
        <row r="154">
          <cell r="A154" t="str">
            <v>Vector|||208017100|||ISSR|||SALES_OTH_LATAM|||False|||</v>
          </cell>
          <cell r="C154" t="str">
            <v>V_KEYWORD_ISSR_208017100_SALES_OTH_LATAM</v>
          </cell>
        </row>
        <row r="155">
          <cell r="A155" t="str">
            <v>Vector|||208017100|||ISSR|||SALES_AUSTRIA|||False|||</v>
          </cell>
          <cell r="C155" t="str">
            <v>V_KEYWORD_ISSR_208017100_SALES_AUSTRIA</v>
          </cell>
        </row>
        <row r="156">
          <cell r="A156" t="str">
            <v>Vector|||208017100|||ISSR|||SALES_BEL|||False|||</v>
          </cell>
          <cell r="C156" t="str">
            <v>V_KEYWORD_ISSR_208017100_SALES_BEL</v>
          </cell>
        </row>
        <row r="157">
          <cell r="A157" t="str">
            <v>Vector|||208017100|||ISSR|||SALES_FRA|||False|||</v>
          </cell>
          <cell r="C157" t="str">
            <v>V_KEYWORD_ISSR_208017100_SALES_FRA</v>
          </cell>
        </row>
        <row r="158">
          <cell r="A158" t="str">
            <v>Vector|||208017100|||ISSR|||SALES_GER|||False|||</v>
          </cell>
          <cell r="C158" t="str">
            <v>V_KEYWORD_ISSR_208017100_SALES_GER</v>
          </cell>
        </row>
        <row r="159">
          <cell r="A159" t="str">
            <v>Vector|||208017100|||ISSR|||SALES_GRE|||False|||</v>
          </cell>
          <cell r="C159" t="str">
            <v>V_KEYWORD_ISSR_208017100_SALES_GRE</v>
          </cell>
        </row>
        <row r="160">
          <cell r="A160" t="str">
            <v>Vector|||208017100|||ISSR|||SALES_IRE|||False|||</v>
          </cell>
          <cell r="C160" t="str">
            <v>V_KEYWORD_ISSR_208017100_SALES_IRE</v>
          </cell>
        </row>
        <row r="161">
          <cell r="A161" t="str">
            <v>Vector|||208017100|||ISSR|||SALES_ITA|||False|||</v>
          </cell>
          <cell r="C161" t="str">
            <v>V_KEYWORD_ISSR_208017100_SALES_ITA</v>
          </cell>
        </row>
        <row r="162">
          <cell r="A162" t="str">
            <v>Vector|||208017100|||ISSR|||SALES_NETH|||False|||</v>
          </cell>
          <cell r="C162" t="str">
            <v>V_KEYWORD_ISSR_208017100_SALES_NETH</v>
          </cell>
        </row>
        <row r="163">
          <cell r="A163" t="str">
            <v>Vector|||208017100|||ISSR|||SALES_NOR|||False|||</v>
          </cell>
          <cell r="C163" t="str">
            <v>V_KEYWORD_ISSR_208017100_SALES_NOR</v>
          </cell>
        </row>
        <row r="164">
          <cell r="A164" t="str">
            <v>Vector|||208017100|||ISSR|||SALES_POR|||False|||</v>
          </cell>
          <cell r="C164" t="str">
            <v>V_KEYWORD_ISSR_208017100_SALES_POR</v>
          </cell>
        </row>
        <row r="165">
          <cell r="A165" t="str">
            <v>Vector|||208017100|||ISSR|||SALES_SPA|||False|||</v>
          </cell>
          <cell r="C165" t="str">
            <v>V_KEYWORD_ISSR_208017100_SALES_SPA</v>
          </cell>
        </row>
        <row r="166">
          <cell r="A166" t="str">
            <v>Vector|||208017100|||ISSR|||SALES_SWE|||False|||</v>
          </cell>
          <cell r="C166" t="str">
            <v>V_KEYWORD_ISSR_208017100_SALES_SWE</v>
          </cell>
        </row>
        <row r="167">
          <cell r="A167" t="str">
            <v>Vector|||208017100|||ISSR|||SALES_SWIT|||False|||</v>
          </cell>
          <cell r="C167" t="str">
            <v>V_KEYWORD_ISSR_208017100_SALES_SWIT</v>
          </cell>
        </row>
        <row r="168">
          <cell r="A168" t="str">
            <v>Vector|||208017100|||ISSR|||SALES_UK|||False|||</v>
          </cell>
          <cell r="C168" t="str">
            <v>V_KEYWORD_ISSR_208017100_SALES_UK</v>
          </cell>
        </row>
        <row r="169">
          <cell r="A169" t="str">
            <v>Vector|||208017100|||ISSR|||SALES_OTH_WEST_EURO|||False|||</v>
          </cell>
          <cell r="C169" t="str">
            <v>V_KEYWORD_ISSR_208017100_SALES_OTH_WEST_EURO</v>
          </cell>
        </row>
        <row r="170">
          <cell r="A170" t="str">
            <v>Vector|||208017100|||ISSR|||SALES_POLAND|||False|||</v>
          </cell>
          <cell r="C170" t="str">
            <v>V_KEYWORD_ISSR_208017100_SALES_POLAND</v>
          </cell>
        </row>
        <row r="171">
          <cell r="A171" t="str">
            <v>Vector|||208017100|||ISSR|||SALES_RUSSIA|||False|||</v>
          </cell>
          <cell r="C171" t="str">
            <v>V_KEYWORD_ISSR_208017100_SALES_RUSSIA</v>
          </cell>
        </row>
        <row r="172">
          <cell r="A172" t="str">
            <v>Vector|||208017100|||ISSR|||SALES_TURKEY|||False|||</v>
          </cell>
          <cell r="C172" t="str">
            <v>V_KEYWORD_ISSR_208017100_SALES_TURKEY</v>
          </cell>
        </row>
        <row r="173">
          <cell r="A173" t="str">
            <v>Vector|||208017100|||ISSR|||SALES_OTH_CEE|||False|||</v>
          </cell>
          <cell r="C173" t="str">
            <v>V_KEYWORD_ISSR_208017100_SALES_OTH_CEE</v>
          </cell>
        </row>
        <row r="174">
          <cell r="A174" t="str">
            <v>Vector|||208017100|||ISSR|||SALES_SAUDI_ARABIA|||False|||</v>
          </cell>
          <cell r="C174" t="str">
            <v>V_KEYWORD_ISSR_208017100_SALES_SAUDI_ARABIA</v>
          </cell>
        </row>
        <row r="175">
          <cell r="A175" t="str">
            <v>Vector|||208017100|||ISSR|||SALES_UAE|||False|||</v>
          </cell>
          <cell r="C175" t="str">
            <v>V_KEYWORD_ISSR_208017100_SALES_UAE</v>
          </cell>
        </row>
        <row r="176">
          <cell r="A176" t="str">
            <v>Vector|||208017100|||ISSR|||SALES_OTH_ME|||False|||</v>
          </cell>
          <cell r="C176" t="str">
            <v>V_KEYWORD_ISSR_208017100_SALES_OTH_ME</v>
          </cell>
        </row>
        <row r="177">
          <cell r="A177" t="str">
            <v>Vector|||208017100|||ISSR|||SALES_NIGERIA|||False|||</v>
          </cell>
          <cell r="C177" t="str">
            <v>V_KEYWORD_ISSR_208017100_SALES_NIGERIA</v>
          </cell>
        </row>
        <row r="178">
          <cell r="A178" t="str">
            <v>Vector|||208017100|||ISSR|||SALES_SO_AFRICA|||False|||</v>
          </cell>
          <cell r="C178" t="str">
            <v>V_KEYWORD_ISSR_208017100_SALES_SO_AFRICA</v>
          </cell>
        </row>
        <row r="179">
          <cell r="A179" t="str">
            <v>Vector|||208017100|||ISSR|||SALES_OTH_AFRICA|||False|||</v>
          </cell>
          <cell r="C179" t="str">
            <v>V_KEYWORD_ISSR_208017100_SALES_OTH_AFRICA</v>
          </cell>
        </row>
        <row r="180">
          <cell r="A180" t="str">
            <v>Vector|||208017100|||ISSR|||SALES_HONG_KONG|||False|||</v>
          </cell>
          <cell r="C180" t="str">
            <v>V_KEYWORD_ISSR_208017100_SALES_HONG_KONG</v>
          </cell>
        </row>
        <row r="181">
          <cell r="A181" t="str">
            <v>Vector|||208017100|||ISSR|||SALES_JAPAN|||False|||</v>
          </cell>
          <cell r="C181" t="str">
            <v>V_KEYWORD_ISSR_208017100_SALES_JAPAN</v>
          </cell>
        </row>
        <row r="182">
          <cell r="A182" t="str">
            <v>Vector|||208017100|||ISSR|||SALES_SINGAPORE|||False|||</v>
          </cell>
          <cell r="C182" t="str">
            <v>V_KEYWORD_ISSR_208017100_SALES_SINGAPORE</v>
          </cell>
        </row>
        <row r="183">
          <cell r="A183" t="str">
            <v>Vector|||208017100|||ISSR|||SALES_SK|||False|||</v>
          </cell>
          <cell r="C183" t="str">
            <v>V_KEYWORD_ISSR_208017100_SALES_SK</v>
          </cell>
        </row>
        <row r="184">
          <cell r="A184" t="str">
            <v>Vector|||208017100|||ISSR|||SALES_TAIWAN|||False|||</v>
          </cell>
          <cell r="C184" t="str">
            <v>V_KEYWORD_ISSR_208017100_SALES_TAIWAN</v>
          </cell>
        </row>
        <row r="185">
          <cell r="A185" t="str">
            <v>Vector|||208017100|||ISSR|||SALES_OTH_DEV_ASIA|||False|||</v>
          </cell>
          <cell r="C185" t="str">
            <v>V_KEYWORD_ISSR_208017100_SALES_OTH_DEV_ASIA</v>
          </cell>
        </row>
        <row r="186">
          <cell r="A186" t="str">
            <v>Vector|||208017100|||ISSR|||SALES_CHINA|||False|||</v>
          </cell>
          <cell r="C186" t="str">
            <v>V_KEYWORD_ISSR_208017100_SALES_CHINA</v>
          </cell>
        </row>
        <row r="187">
          <cell r="A187" t="str">
            <v>Vector|||208017100|||ISSR|||SALES_INDIA|||False|||</v>
          </cell>
          <cell r="C187" t="str">
            <v>V_KEYWORD_ISSR_208017100_SALES_INDIA</v>
          </cell>
        </row>
        <row r="188">
          <cell r="A188" t="str">
            <v>Vector|||208017100|||ISSR|||SALES_INDONESIA|||False|||</v>
          </cell>
          <cell r="C188" t="str">
            <v>V_KEYWORD_ISSR_208017100_SALES_INDONESIA</v>
          </cell>
        </row>
        <row r="189">
          <cell r="A189" t="str">
            <v>Vector|||208017100|||ISSR|||SALES_THAILAND|||False|||</v>
          </cell>
          <cell r="C189" t="str">
            <v>V_KEYWORD_ISSR_208017100_SALES_THAILAND</v>
          </cell>
        </row>
        <row r="190">
          <cell r="A190" t="str">
            <v>Vector|||208017100|||ISSR|||SALES_OTH_EMERG_ASIA|||False|||</v>
          </cell>
          <cell r="C190" t="str">
            <v>V_KEYWORD_ISSR_208017100_SALES_OTH_EMERG_ASIA</v>
          </cell>
        </row>
        <row r="191">
          <cell r="A191" t="str">
            <v>Vector|||208017100|||ISSR|||SALES_AUSTRA|||False|||</v>
          </cell>
          <cell r="C191" t="str">
            <v>V_KEYWORD_ISSR_208017100_SALES_AUSTRA</v>
          </cell>
        </row>
        <row r="192">
          <cell r="A192" t="str">
            <v>Vector|||208017100|||ISSR|||SALES_NZ|||False|||</v>
          </cell>
          <cell r="C192" t="str">
            <v>V_KEYWORD_ISSR_208017100_SALES_NZ</v>
          </cell>
        </row>
        <row r="193">
          <cell r="A193" t="str">
            <v>Vector|||208017100|||ISSR|||SALES_OTHER|||False|||</v>
          </cell>
          <cell r="C193" t="str">
            <v>V_KEYWORD_ISSR_208017100_SALES_OTHER</v>
          </cell>
        </row>
        <row r="194">
          <cell r="A194" t="str">
            <v>Vector|||208017100|||ISSR|||COGS_PCT_US|||False|||</v>
          </cell>
          <cell r="C194" t="str">
            <v>V_KEYWORD_ISSR_208017100_COGS_PCT_US</v>
          </cell>
        </row>
        <row r="195">
          <cell r="A195" t="str">
            <v>Vector|||208017100|||ISSR|||COGS_PCT_ROW|||False|||</v>
          </cell>
          <cell r="C195" t="str">
            <v>V_KEYWORD_ISSR_208017100_COGS_PCT_ROW</v>
          </cell>
        </row>
        <row r="196">
          <cell r="A196" t="str">
            <v>Vector|||208017100|||ISSR|||SGA_PCT_US|||False|||</v>
          </cell>
          <cell r="C196" t="str">
            <v>V_KEYWORD_ISSR_208017100_SGA_PCT_US</v>
          </cell>
        </row>
        <row r="197">
          <cell r="A197" t="str">
            <v>Vector|||208017100|||ISSR|||SGA_PCT_ROW|||False|||</v>
          </cell>
          <cell r="C197" t="str">
            <v>V_KEYWORD_ISSR_208017100_SGA_PCT_ROW</v>
          </cell>
        </row>
        <row r="198">
          <cell r="A198" t="str">
            <v>Vector|||208017100|||ISSR|||SALES_CONS|||False|||</v>
          </cell>
          <cell r="C198" t="str">
            <v>V_KEYWORD_ISSR_208017100_SALES_CONS</v>
          </cell>
        </row>
        <row r="199">
          <cell r="A199" t="str">
            <v>Vector|||208017100|||ISSR|||SALES_IND|||False|||</v>
          </cell>
          <cell r="C199" t="str">
            <v>V_KEYWORD_ISSR_208017100_SALES_IND</v>
          </cell>
        </row>
        <row r="200">
          <cell r="A200" t="str">
            <v>Vector|||208017100|||ISSR|||SALES_GOV|||False|||</v>
          </cell>
          <cell r="C200" t="str">
            <v>V_KEYWORD_ISSR_208017100_SALES_GOV</v>
          </cell>
        </row>
        <row r="201">
          <cell r="A201" t="str">
            <v>Vector|||208017100|||ISSR|||SALES_FINAN|||False|||</v>
          </cell>
          <cell r="C201" t="str">
            <v>V_KEYWORD_ISSR_208017100_SALES_FINAN</v>
          </cell>
        </row>
        <row r="202">
          <cell r="A202" t="str">
            <v>Vector|||208017100|||ISSR|||SALES_OIL_GAS|||False|||</v>
          </cell>
          <cell r="C202" t="str">
            <v>V_KEYWORD_ISSR_208017100_SALES_OIL_GAS</v>
          </cell>
        </row>
        <row r="203">
          <cell r="A203" t="str">
            <v>Vector|||208017100|||ISSR|||SALES_SMB|||False|||</v>
          </cell>
          <cell r="C203" t="str">
            <v>V_KEYWORD_ISSR_208017100_SALES_SMB</v>
          </cell>
        </row>
        <row r="204">
          <cell r="A204" t="str">
            <v>Vector|||208017100|||ISSR|||CASH_PCT_OS_US|||False|||</v>
          </cell>
          <cell r="C204" t="str">
            <v>V_KEYWORD_ISSR_208017100_CASH_PCT_OS_US</v>
          </cell>
        </row>
        <row r="205">
          <cell r="A205" t="str">
            <v>Vector|||208017100|||ISSR|||REV_FIN_SEGMENT|||False|||</v>
          </cell>
          <cell r="C205" t="str">
            <v>V_KEYWORD_ISSR_208017100_REV_FIN_SEGMENT</v>
          </cell>
        </row>
        <row r="206">
          <cell r="A206" t="str">
            <v>Vector|||208017100|||ISSR|||EBIT_FIN_SEGMENT|||False|||</v>
          </cell>
          <cell r="C206" t="str">
            <v>V_KEYWORD_ISSR_208017100_EBIT_FIN_SEGMENT</v>
          </cell>
        </row>
        <row r="208">
          <cell r="A208" t="str">
            <v>Vector|||208017100|||ISSR|||EXP_OIL_PETRO_FUEL|||False|||</v>
          </cell>
          <cell r="C208" t="str">
            <v>V_KEYWORD_ISSR_208017100_EXP_OIL_PETRO_FUEL</v>
          </cell>
        </row>
        <row r="209">
          <cell r="A209" t="str">
            <v>Vector|||208017100|||ISSR|||EXP_OIL_DERIV_NGLS_PLASTICS|||False|||</v>
          </cell>
          <cell r="C209" t="str">
            <v>V_KEYWORD_ISSR_208017100_EXP_OIL_DERIV_NGLS_PLASTICS</v>
          </cell>
        </row>
        <row r="211">
          <cell r="A211" t="str">
            <v>Vector|||208017100|||ISSR|||SALES_FX_GPB|||False|||</v>
          </cell>
          <cell r="C211" t="str">
            <v>V_KEYWORD_ISSR_208017100_SALES_FX_GPB</v>
          </cell>
        </row>
        <row r="212">
          <cell r="A212" t="str">
            <v>Vector|||208017100|||ISSR|||SALES_FX_EUR|||False|||</v>
          </cell>
          <cell r="C212" t="str">
            <v>V_KEYWORD_ISSR_208017100_SALES_FX_EUR</v>
          </cell>
        </row>
        <row r="213">
          <cell r="A213" t="str">
            <v>Vector|||208017100|||ISSR|||SALES_FX_RUB|||False|||</v>
          </cell>
          <cell r="C213" t="str">
            <v>V_KEYWORD_ISSR_208017100_SALES_FX_RUB</v>
          </cell>
        </row>
        <row r="214">
          <cell r="A214" t="str">
            <v>Vector|||208017100|||ISSR|||SALES_FX_USD|||False|||</v>
          </cell>
          <cell r="C214" t="str">
            <v>V_KEYWORD_ISSR_208017100_SALES_FX_USD</v>
          </cell>
        </row>
        <row r="215">
          <cell r="A215" t="str">
            <v>Vector|||208017100|||ISSR|||SALES_FX_BRL|||False|||</v>
          </cell>
          <cell r="C215" t="str">
            <v>V_KEYWORD_ISSR_208017100_SALES_FX_BRL</v>
          </cell>
        </row>
        <row r="216">
          <cell r="A216" t="str">
            <v>Vector|||208017100|||ISSR|||SALES_FX_YEN|||False|||</v>
          </cell>
          <cell r="C216" t="str">
            <v>V_KEYWORD_ISSR_208017100_SALES_FX_YEN</v>
          </cell>
        </row>
        <row r="217">
          <cell r="A217" t="str">
            <v>Vector|||208017100|||ISSR|||SALES_FX_CNY|||False|||</v>
          </cell>
          <cell r="C217" t="str">
            <v>V_KEYWORD_ISSR_208017100_SALES_FX_CNY</v>
          </cell>
        </row>
        <row r="218">
          <cell r="A218" t="str">
            <v>Vector|||208017100|||ISSR|||SALES_FX_INR|||False|||</v>
          </cell>
          <cell r="C218" t="str">
            <v>V_KEYWORD_ISSR_208017100_SALES_FX_INR</v>
          </cell>
        </row>
        <row r="219">
          <cell r="A219" t="str">
            <v>Vector|||208017100|||ISSR|||SALES_FX_CAD|||False|||</v>
          </cell>
          <cell r="C219" t="str">
            <v>V_KEYWORD_ISSR_208017100_SALES_FX_CAD</v>
          </cell>
        </row>
        <row r="220">
          <cell r="A220" t="str">
            <v>Vector|||208017100|||ISSR|||SALES_FX_MXN|||False|||</v>
          </cell>
          <cell r="C220" t="str">
            <v>V_KEYWORD_ISSR_208017100_SALES_FX_MXN</v>
          </cell>
        </row>
        <row r="221">
          <cell r="A221" t="str">
            <v>Vector|||208017100|||ISSR|||SALES_FX_COP|||False|||</v>
          </cell>
          <cell r="C221" t="str">
            <v>V_KEYWORD_ISSR_208017100_SALES_FX_COP</v>
          </cell>
        </row>
        <row r="222">
          <cell r="A222" t="str">
            <v>Vector|||208017100|||ISSR|||SALES_FX_ARS|||False|||</v>
          </cell>
          <cell r="C222" t="str">
            <v>V_KEYWORD_ISSR_208017100_SALES_FX_ARS</v>
          </cell>
        </row>
        <row r="223">
          <cell r="A223" t="str">
            <v>Vector|||208017100|||ISSR|||SALES_FX_CLP|||False|||</v>
          </cell>
          <cell r="C223" t="str">
            <v>V_KEYWORD_ISSR_208017100_SALES_FX_CLP</v>
          </cell>
        </row>
        <row r="224">
          <cell r="A224" t="str">
            <v>Vector|||208017100|||ISSR|||SALES_FX_VEF|||False|||</v>
          </cell>
          <cell r="C224" t="str">
            <v>V_KEYWORD_ISSR_208017100_SALES_FX_VEF</v>
          </cell>
        </row>
        <row r="225">
          <cell r="A225" t="str">
            <v>Vector|||208017100|||ISSR|||SALES_FX_OTH|||False|||</v>
          </cell>
          <cell r="C225" t="str">
            <v>V_KEYWORD_ISSR_208017100_SALES_FX_OTH</v>
          </cell>
        </row>
        <row r="227">
          <cell r="A227" t="str">
            <v>Vector|||208017100|||ISSR|||SALES_TOT_AM|||False|||</v>
          </cell>
          <cell r="C227" t="str">
            <v>V_KEYWORD_ISSR_208017100_SALES_TOT_AM</v>
          </cell>
        </row>
        <row r="228">
          <cell r="A228" t="str">
            <v>Vector|||208017100|||ISSR|||SALES_OTH_AM|||False|||</v>
          </cell>
          <cell r="C228" t="str">
            <v>V_KEYWORD_ISSR_208017100_SALES_OTH_AM</v>
          </cell>
        </row>
        <row r="229">
          <cell r="A229" t="str">
            <v>Vector|||208017100|||ISSR|||SALES_TOT_EMEA|||False|||</v>
          </cell>
          <cell r="C229" t="str">
            <v>V_KEYWORD_ISSR_208017100_SALES_TOT_EMEA</v>
          </cell>
        </row>
        <row r="230">
          <cell r="A230" t="str">
            <v>Vector|||208017100|||ISSR|||SALES_EU_EX_UK|||False|||</v>
          </cell>
          <cell r="C230" t="str">
            <v>V_KEYWORD_ISSR_208017100_SALES_EU_EX_UK</v>
          </cell>
        </row>
        <row r="231">
          <cell r="A231" t="str">
            <v>Vector|||208017100|||ISSR|||SALES_CEE|||False|||</v>
          </cell>
          <cell r="C231" t="str">
            <v>V_KEYWORD_ISSR_208017100_SALES_CEE</v>
          </cell>
        </row>
        <row r="232">
          <cell r="A232" t="str">
            <v>Vector|||208017100|||ISSR|||SALES_ME|||False|||</v>
          </cell>
          <cell r="C232" t="str">
            <v>V_KEYWORD_ISSR_208017100_SALES_ME</v>
          </cell>
        </row>
        <row r="233">
          <cell r="A233" t="str">
            <v>Vector|||208017100|||ISSR|||SALES_TOT_AFRICA|||False|||</v>
          </cell>
          <cell r="C233" t="str">
            <v>V_KEYWORD_ISSR_208017100_SALES_TOT_AFRICA</v>
          </cell>
        </row>
        <row r="234">
          <cell r="A234" t="str">
            <v>Vector|||208017100|||ISSR|||SALES_OTH_EMEA|||False|||</v>
          </cell>
          <cell r="C234" t="str">
            <v>V_KEYWORD_ISSR_208017100_SALES_OTH_EMEA</v>
          </cell>
        </row>
        <row r="235">
          <cell r="A235" t="str">
            <v>Vector|||208017100|||ISSR|||SALES_TOT_ASIA|||False|||</v>
          </cell>
          <cell r="C235" t="str">
            <v>V_KEYWORD_ISSR_208017100_SALES_TOT_ASIA</v>
          </cell>
        </row>
        <row r="236">
          <cell r="A236" t="str">
            <v>Vector|||208017100|||ISSR|||SALES_OTH_AEJ|||False|||</v>
          </cell>
          <cell r="C236" t="str">
            <v>V_KEYWORD_ISSR_208017100_SALES_OTH_AEJ</v>
          </cell>
        </row>
        <row r="242">
          <cell r="A242" t="str">
            <v>Scalar|||200019016|||EQTY|||PUB_CURRENCY_ISO|||False|||</v>
          </cell>
          <cell r="C242" t="str">
            <v>V_KEYWORD_EQTY_200019016_PUB_CURRENCY_ISO</v>
          </cell>
        </row>
        <row r="243">
          <cell r="A243" t="str">
            <v>Scalar|||200019016|||EQTY|||PRICE_CURRENCY_ISO|||False|||</v>
          </cell>
          <cell r="C243" t="str">
            <v>V_KEYWORD_EQTY_200019016_PRICE_CURRENCY_ISO</v>
          </cell>
        </row>
        <row r="244">
          <cell r="A244" t="str">
            <v>Scalar|||200019016|||EQTY|||CURRENCY_ISO|||False|||</v>
          </cell>
          <cell r="C244" t="str">
            <v>V_KEYWORD_EQTY_200019016_CURRENCY_ISO</v>
          </cell>
        </row>
        <row r="246">
          <cell r="A246" t="str">
            <v>Scalar|||200019016|||EQTY|||AMER_LIST|||False|||</v>
          </cell>
          <cell r="C246" t="str">
            <v>V_KEYWORD_EQTY_200019016_AMER_LIST</v>
          </cell>
        </row>
        <row r="247">
          <cell r="A247" t="str">
            <v>Scalar|||200019016|||EQTY|||AMER_CONVICTION|||False|||</v>
          </cell>
          <cell r="C247" t="str">
            <v>V_KEYWORD_EQTY_200019016_AMER_CONVICTION</v>
          </cell>
        </row>
        <row r="248">
          <cell r="A248" t="str">
            <v>Scalar|||200019016|||EQTY|||LEGAL_RATING|||False|||</v>
          </cell>
          <cell r="C248" t="str">
            <v>V_KEYWORD_EQTY_200019016_LEGAL_RATING</v>
          </cell>
        </row>
        <row r="249">
          <cell r="A249" t="str">
            <v>Scalar|||200019016|||EQTY|||TARGET_PRICE|||False|||</v>
          </cell>
          <cell r="C249" t="str">
            <v>V_KEYWORD_EQTY_200019016_TARGET_PRICE</v>
          </cell>
          <cell r="E249" t="str">
            <v>ERROR</v>
          </cell>
        </row>
        <row r="250">
          <cell r="A250" t="str">
            <v>Scalar|||200019016|||EQTY|||TP_PERIOD|||False|||</v>
          </cell>
          <cell r="C250" t="str">
            <v>V_KEYWORD_EQTY_200019016_TP_PERIOD</v>
          </cell>
        </row>
        <row r="251">
          <cell r="A251" t="str">
            <v>Scalar|||200019016|||EQTY|||NUM_SH|||False|||</v>
          </cell>
          <cell r="C251" t="str">
            <v>V_KEYWORD_EQTY_200019016_NUM_SH</v>
          </cell>
        </row>
        <row r="252">
          <cell r="A252" t="str">
            <v>Scalar|||200019016|||EQTY|||FREE_FLOAT|||False|||</v>
          </cell>
          <cell r="C252" t="str">
            <v>V_KEYWORD_EQTY_200019016_FREE_FLOAT</v>
          </cell>
        </row>
        <row r="253">
          <cell r="A253" t="str">
            <v>Scalar|||200019016|||EQTY|||NUM_SH|||False|||</v>
          </cell>
          <cell r="C253" t="str">
            <v>V_KEYWORD_EQTY_200019016_NUM_SH</v>
          </cell>
        </row>
        <row r="254">
          <cell r="A254" t="str">
            <v>Vector|||200019016|||EQTY|||BVPS_PUB|||False|||</v>
          </cell>
          <cell r="C254" t="str">
            <v>V_KEYWORD_EQTY_200019016_BVPS_PUB</v>
          </cell>
        </row>
        <row r="255">
          <cell r="A255" t="str">
            <v>Vector|||200019016|||EQTY|||DPS_PUB|||False|||</v>
          </cell>
          <cell r="C255" t="str">
            <v>V_KEYWORD_EQTY_200019016_DPS_PUB</v>
          </cell>
        </row>
        <row r="256">
          <cell r="A256" t="str">
            <v>Vector|||200019016|||EQTY|||DPS_SPECIAL_PUB|||False|||</v>
          </cell>
          <cell r="C256" t="str">
            <v>V_KEYWORD_EQTY_200019016_DPS_SPECIAL_PUB</v>
          </cell>
        </row>
        <row r="257">
          <cell r="A257" t="str">
            <v>Vector|||200019016|||EQTY|||EBITDA_PUB|||False|||</v>
          </cell>
          <cell r="C257" t="str">
            <v>V_KEYWORD_EQTY_200019016_EBITDA_PUB</v>
          </cell>
        </row>
        <row r="258">
          <cell r="A258" t="str">
            <v>Vector|||200019016|||EQTY|||EPS_PUB|||False|||</v>
          </cell>
          <cell r="C258" t="str">
            <v>V_KEYWORD_EQTY_200019016_EPS_PUB</v>
          </cell>
          <cell r="W258" t="str">
            <v>ERROR</v>
          </cell>
          <cell r="X258" t="str">
            <v>ERROR</v>
          </cell>
          <cell r="Y258" t="str">
            <v>ERROR</v>
          </cell>
          <cell r="Z258" t="str">
            <v>ERROR</v>
          </cell>
          <cell r="AA258" t="str">
            <v>ERROR</v>
          </cell>
          <cell r="AB258" t="str">
            <v>ERROR</v>
          </cell>
          <cell r="AC258" t="str">
            <v>ERROR</v>
          </cell>
          <cell r="AD258" t="str">
            <v>ERROR</v>
          </cell>
          <cell r="AE258" t="str">
            <v>ERROR</v>
          </cell>
        </row>
        <row r="259">
          <cell r="A259" t="str">
            <v>Vector|||200019016|||EQTY|||CEEE_EPS|||False|||</v>
          </cell>
          <cell r="C259" t="str">
            <v>V_KEYWORD_EQTY_200019016_CEEE_EPS</v>
          </cell>
          <cell r="W259" t="str">
            <v>ERROR</v>
          </cell>
          <cell r="Y259" t="str">
            <v>ERROR</v>
          </cell>
          <cell r="Z259" t="str">
            <v>ERROR</v>
          </cell>
          <cell r="AA259" t="str">
            <v>ERROR</v>
          </cell>
          <cell r="AB259" t="str">
            <v>ERROR</v>
          </cell>
          <cell r="AD259" t="str">
            <v>ERROR</v>
          </cell>
          <cell r="AE259" t="str">
            <v>ERROR</v>
          </cell>
        </row>
        <row r="260">
          <cell r="A260" t="str">
            <v>Vector|||200019016|||EQTY|||EPS_PUB_EX_ESO|||False|||</v>
          </cell>
          <cell r="C260" t="str">
            <v>V_KEYWORD_EQTY_200019016_EPS_PUB_EX_ESO</v>
          </cell>
        </row>
        <row r="261">
          <cell r="A261" t="str">
            <v>Vector|||200019016|||EQTY|||EV_ADJ_PUB|||False|||</v>
          </cell>
          <cell r="C261" t="str">
            <v>V_KEYWORD_EQTY_200019016_EV_ADJ_PUB</v>
          </cell>
        </row>
        <row r="262">
          <cell r="A262" t="str">
            <v>Vector|||200019016|||EQTY|||NET_DEBT_PUB|||False|||</v>
          </cell>
          <cell r="C262" t="str">
            <v>V_KEYWORD_EQTY_200019016_NET_DEBT_PUB</v>
          </cell>
        </row>
        <row r="263">
          <cell r="A263" t="str">
            <v>Vector|||200019016|||EQTY|||NI_PUB|||False|||</v>
          </cell>
          <cell r="C263" t="str">
            <v>V_KEYWORD_EQTY_200019016_NI_PUB</v>
          </cell>
        </row>
        <row r="264">
          <cell r="A264" t="str">
            <v>Vector|||200019016|||EQTY|||EBIT_PUB|||False|||</v>
          </cell>
          <cell r="C264" t="str">
            <v>V_KEYWORD_EQTY_200019016_EBIT_PUB</v>
          </cell>
        </row>
        <row r="265">
          <cell r="A265" t="str">
            <v>Vector|||200019016|||EQTY|||PTP_PUB|||False|||</v>
          </cell>
          <cell r="C265" t="str">
            <v>V_KEYWORD_EQTY_200019016_PTP_PUB</v>
          </cell>
        </row>
        <row r="266">
          <cell r="A266" t="str">
            <v>Vector|||200019016|||EQTY|||REVS_PUB|||False|||</v>
          </cell>
          <cell r="C266" t="str">
            <v>V_KEYWORD_EQTY_200019016_REVS_PUB</v>
          </cell>
        </row>
        <row r="267">
          <cell r="A267" t="str">
            <v>Vector|||200019016|||EQTY|||EQ_PUB|||False|||</v>
          </cell>
          <cell r="C267" t="str">
            <v>V_KEYWORD_EQTY_200019016_EQ_PUB</v>
          </cell>
        </row>
        <row r="268">
          <cell r="A268" t="str">
            <v>Vector|||200019016|||EQTY|||REVS_PUB|||False|||</v>
          </cell>
          <cell r="C268" t="str">
            <v>V_KEYWORD_EQTY_200019016_REVS_PUB</v>
          </cell>
        </row>
        <row r="269">
          <cell r="A269" t="str">
            <v>Vector|||200019016|||EQTY|||PROV_INC_TAX|||False|||</v>
          </cell>
          <cell r="C269" t="str">
            <v>V_KEYWORD_EQTY_200019016_PROV_INC_TAX</v>
          </cell>
        </row>
        <row r="270">
          <cell r="A270" t="str">
            <v>Vector|||200019016|||EQTY|||INC_MINORITY|||False|||</v>
          </cell>
          <cell r="C270" t="str">
            <v>V_KEYWORD_EQTY_200019016_INC_MINORITY</v>
          </cell>
        </row>
        <row r="271">
          <cell r="A271" t="str">
            <v>Vector|||200019016|||EQTY|||NI_PRE_PREF|||False|||</v>
          </cell>
          <cell r="C271" t="str">
            <v>V_KEYWORD_EQTY_200019016_NI_PRE_PREF</v>
          </cell>
        </row>
        <row r="272">
          <cell r="A272" t="str">
            <v>Vector|||200019016|||EQTY|||PREF_DIV|||False|||</v>
          </cell>
          <cell r="C272" t="str">
            <v>V_KEYWORD_EQTY_200019016_PREF_DIV</v>
          </cell>
        </row>
        <row r="273">
          <cell r="A273" t="str">
            <v>Vector|||200019016|||EQTY|||NET_EARNING|||False|||</v>
          </cell>
          <cell r="C273" t="str">
            <v>V_KEYWORD_EQTY_200019016_NET_EARNING</v>
          </cell>
        </row>
        <row r="274">
          <cell r="A274" t="str">
            <v>Vector|||200019016|||EQTY|||TAX_EXC|||False|||</v>
          </cell>
          <cell r="C274" t="str">
            <v>V_KEYWORD_EQTY_200019016_TAX_EXC</v>
          </cell>
        </row>
        <row r="275">
          <cell r="A275" t="str">
            <v>Vector|||200019016|||EQTY|||NET_INC|||False|||</v>
          </cell>
          <cell r="C275" t="str">
            <v>V_KEYWORD_EQTY_200019016_NET_INC</v>
          </cell>
        </row>
      </sheetData>
      <sheetData sheetId="3">
        <row r="11">
          <cell r="B11" t="str">
            <v>Sales, net revenue</v>
          </cell>
          <cell r="C11" t="str">
            <v>SALES</v>
          </cell>
          <cell r="D11" t="e">
            <v>#NAME?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#NAME?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#NAME?</v>
          </cell>
        </row>
        <row r="14">
          <cell r="B14" t="str">
            <v>Total operating expense</v>
          </cell>
          <cell r="C14" t="str">
            <v>OP_COST</v>
          </cell>
          <cell r="D14" t="e">
            <v>#NAME?</v>
          </cell>
        </row>
        <row r="15">
          <cell r="B15" t="str">
            <v>R&amp;D expense</v>
          </cell>
          <cell r="C15" t="str">
            <v>RD_EXP</v>
          </cell>
          <cell r="D15" t="e">
            <v>#NAME?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#NAME?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#NAME?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#NAME?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#NAME?</v>
          </cell>
        </row>
        <row r="20">
          <cell r="B20" t="str">
            <v>EBITDA</v>
          </cell>
          <cell r="C20" t="str">
            <v>EBITDA_CALC</v>
          </cell>
          <cell r="D20" t="e">
            <v>#NAME?</v>
          </cell>
        </row>
        <row r="21">
          <cell r="B21" t="str">
            <v>Depreciation</v>
          </cell>
          <cell r="C21" t="str">
            <v>DEPREC</v>
          </cell>
          <cell r="D21" t="e">
            <v>#NAME?</v>
          </cell>
        </row>
        <row r="22">
          <cell r="B22" t="str">
            <v>Amortization</v>
          </cell>
          <cell r="C22" t="str">
            <v>GOODWILL_AMORT</v>
          </cell>
          <cell r="D22" t="e">
            <v>#NAME?</v>
          </cell>
        </row>
        <row r="23">
          <cell r="B23" t="str">
            <v>EBIT, operating profit</v>
          </cell>
          <cell r="C23" t="str">
            <v>EBIT</v>
          </cell>
          <cell r="D23" t="e">
            <v>#NAME?</v>
          </cell>
        </row>
        <row r="24">
          <cell r="B24" t="str">
            <v>Interest income</v>
          </cell>
          <cell r="C24" t="str">
            <v>INT_INC_IND</v>
          </cell>
          <cell r="D24" t="e">
            <v>#NAME?</v>
          </cell>
        </row>
        <row r="25">
          <cell r="B25" t="str">
            <v>Interest expense</v>
          </cell>
          <cell r="C25" t="str">
            <v>INT_EXP_IND</v>
          </cell>
          <cell r="D25" t="e">
            <v>#NAME?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#NAME?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#NAME?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#NAME?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#NAME?</v>
          </cell>
        </row>
        <row r="30">
          <cell r="B30" t="str">
            <v>Pre-tax profit</v>
          </cell>
          <cell r="C30" t="str">
            <v>PT_PROF</v>
          </cell>
          <cell r="D30" t="e">
            <v>#NAME?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e">
            <v>#NAME?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e">
            <v>#NAME?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e">
            <v>#NAME?</v>
          </cell>
        </row>
        <row r="36">
          <cell r="B36" t="str">
            <v>Gross interest charge</v>
          </cell>
          <cell r="C36" t="str">
            <v>NET_INT_CH</v>
          </cell>
          <cell r="D36" t="e">
            <v>#NAME?</v>
          </cell>
        </row>
        <row r="37">
          <cell r="B37" t="str">
            <v>Income from associates (operating)</v>
          </cell>
          <cell r="C37" t="str">
            <v>ASSOCIATE_OP</v>
          </cell>
          <cell r="D37" t="e">
            <v>#NAME?</v>
          </cell>
        </row>
        <row r="39">
          <cell r="B39" t="str">
            <v>Cash &amp; cash equivalents</v>
          </cell>
          <cell r="C39" t="str">
            <v>CASH_EQ</v>
          </cell>
          <cell r="D39" t="e">
            <v>#NAME?</v>
          </cell>
        </row>
        <row r="40">
          <cell r="B40" t="str">
            <v>Accounts receivable</v>
          </cell>
          <cell r="C40" t="str">
            <v>DEBTORS</v>
          </cell>
          <cell r="D40" t="e">
            <v>#NAME?</v>
          </cell>
        </row>
        <row r="41">
          <cell r="B41" t="str">
            <v>Inventory</v>
          </cell>
          <cell r="C41" t="str">
            <v>STOCKS</v>
          </cell>
          <cell r="D41" t="e">
            <v>#NAME?</v>
          </cell>
        </row>
        <row r="42">
          <cell r="B42" t="str">
            <v>Other current assets</v>
          </cell>
          <cell r="C42" t="str">
            <v>OTH_CUR_ASS</v>
          </cell>
          <cell r="D42" t="e">
            <v>#NAME?</v>
          </cell>
        </row>
        <row r="43">
          <cell r="B43" t="str">
            <v>Total current assets</v>
          </cell>
          <cell r="C43" t="str">
            <v>CUR_ASS</v>
          </cell>
          <cell r="D43" t="e">
            <v>#NAME?</v>
          </cell>
        </row>
        <row r="44">
          <cell r="B44" t="str">
            <v>Gross fixed assets, PP&amp;E</v>
          </cell>
          <cell r="C44" t="str">
            <v>GR_FIX_ASS</v>
          </cell>
          <cell r="D44" t="e">
            <v>#NAME?</v>
          </cell>
        </row>
        <row r="45">
          <cell r="B45" t="str">
            <v>Accumulated depreciation</v>
          </cell>
          <cell r="C45" t="str">
            <v>ACC_DDA</v>
          </cell>
          <cell r="D45" t="e">
            <v>#NAME?</v>
          </cell>
        </row>
        <row r="46">
          <cell r="B46" t="str">
            <v>Net PP&amp;E</v>
          </cell>
          <cell r="C46" t="str">
            <v>NET_FIX_ASS</v>
          </cell>
          <cell r="D46" t="e">
            <v>#NAME?</v>
          </cell>
        </row>
        <row r="47">
          <cell r="B47" t="str">
            <v>Gross intangibles</v>
          </cell>
          <cell r="C47" t="str">
            <v>GR_INTANG</v>
          </cell>
          <cell r="D47" t="e">
            <v>#NAME?</v>
          </cell>
        </row>
        <row r="48">
          <cell r="B48" t="str">
            <v>Accumulated amortization</v>
          </cell>
          <cell r="C48" t="str">
            <v>ACC_AMORT</v>
          </cell>
          <cell r="D48" t="e">
            <v>#NAME?</v>
          </cell>
        </row>
        <row r="49">
          <cell r="B49" t="str">
            <v>Net intangible assets</v>
          </cell>
          <cell r="C49" t="str">
            <v>NET_INTANG</v>
          </cell>
          <cell r="D49" t="e">
            <v>#NAME?</v>
          </cell>
        </row>
        <row r="50">
          <cell r="B50" t="str">
            <v>Equity method investments</v>
          </cell>
          <cell r="C50" t="str">
            <v>FIX_ASS_INV</v>
          </cell>
          <cell r="D50" t="e">
            <v>#NAME?</v>
          </cell>
        </row>
        <row r="51">
          <cell r="B51" t="str">
            <v>Investments in securities</v>
          </cell>
          <cell r="C51" t="str">
            <v>INV_SECUR</v>
          </cell>
          <cell r="D51" t="e">
            <v>#NAME?</v>
          </cell>
        </row>
        <row r="52">
          <cell r="B52" t="str">
            <v>Other long-term assets</v>
          </cell>
          <cell r="C52" t="str">
            <v>OTH_LT_ASS</v>
          </cell>
          <cell r="D52" t="e">
            <v>#NAME?</v>
          </cell>
        </row>
        <row r="53">
          <cell r="B53" t="str">
            <v>Total assets</v>
          </cell>
          <cell r="C53" t="str">
            <v>TOT_ASSET</v>
          </cell>
          <cell r="D53" t="e">
            <v>#NAME?</v>
          </cell>
        </row>
        <row r="54">
          <cell r="B54" t="str">
            <v>Accounts payable</v>
          </cell>
          <cell r="C54" t="str">
            <v>ACC_PAY_GQ</v>
          </cell>
          <cell r="D54" t="e">
            <v>#NAME?</v>
          </cell>
        </row>
        <row r="55">
          <cell r="B55" t="str">
            <v>Short-term debt</v>
          </cell>
          <cell r="C55" t="str">
            <v>SHORT_T_DEBT</v>
          </cell>
          <cell r="D55" t="e">
            <v>#NAME?</v>
          </cell>
        </row>
        <row r="56">
          <cell r="B56" t="str">
            <v>Other current liabilities</v>
          </cell>
          <cell r="C56" t="str">
            <v>OTH_CUR_LIABS</v>
          </cell>
          <cell r="D56" t="e">
            <v>#NAME?</v>
          </cell>
        </row>
        <row r="57">
          <cell r="B57" t="str">
            <v>Total current liabilities</v>
          </cell>
          <cell r="C57" t="str">
            <v>SHORT_TERM_LIABS</v>
          </cell>
          <cell r="D57" t="e">
            <v>#NAME?</v>
          </cell>
        </row>
        <row r="58">
          <cell r="B58" t="str">
            <v>Deferred revenue</v>
          </cell>
          <cell r="C58" t="str">
            <v>TOT_DEF_REV</v>
          </cell>
          <cell r="D58" t="e">
            <v>#NAME?</v>
          </cell>
        </row>
        <row r="59">
          <cell r="B59" t="str">
            <v>Long-term  debt</v>
          </cell>
          <cell r="C59" t="str">
            <v>LT_DEBT</v>
          </cell>
          <cell r="D59" t="e">
            <v>#NAME?</v>
          </cell>
        </row>
        <row r="60">
          <cell r="B60" t="str">
            <v>Other long-term liabilities</v>
          </cell>
          <cell r="C60" t="str">
            <v>OTH_LT_CRED_GQ</v>
          </cell>
          <cell r="D60" t="e">
            <v>#NAME?</v>
          </cell>
        </row>
        <row r="61">
          <cell r="B61" t="str">
            <v>Total long-term liabilities</v>
          </cell>
          <cell r="C61" t="str">
            <v>TOT_LT_LIAB</v>
          </cell>
          <cell r="D61" t="e">
            <v>#NAME?</v>
          </cell>
        </row>
        <row r="62">
          <cell r="B62" t="str">
            <v>Total liabilities</v>
          </cell>
          <cell r="C62" t="str">
            <v>TOT_LIAB</v>
          </cell>
          <cell r="D62" t="e">
            <v>#NAME?</v>
          </cell>
        </row>
        <row r="63">
          <cell r="B63" t="str">
            <v>Preferred shares</v>
          </cell>
          <cell r="C63" t="str">
            <v>PREF_SH</v>
          </cell>
          <cell r="D63" t="e">
            <v>#NAME?</v>
          </cell>
        </row>
        <row r="64">
          <cell r="B64" t="str">
            <v>Total common equity</v>
          </cell>
          <cell r="C64" t="str">
            <v>ORD_SH_FUND</v>
          </cell>
          <cell r="D64" t="e">
            <v>#NAME?</v>
          </cell>
        </row>
        <row r="65">
          <cell r="B65" t="str">
            <v>Minority interest</v>
          </cell>
          <cell r="C65" t="str">
            <v>MINORITIES</v>
          </cell>
          <cell r="D65" t="e">
            <v>#NAME?</v>
          </cell>
        </row>
        <row r="66">
          <cell r="B66" t="str">
            <v>Total shareholders' equity</v>
          </cell>
          <cell r="C66" t="str">
            <v>EQ</v>
          </cell>
          <cell r="D66" t="e">
            <v>#NAME?</v>
          </cell>
        </row>
        <row r="67">
          <cell r="B67" t="str">
            <v>Total liabilities and equity</v>
          </cell>
          <cell r="C67" t="str">
            <v>TOT_LIAB_EQ</v>
          </cell>
          <cell r="D67" t="e">
            <v>#NAME?</v>
          </cell>
        </row>
        <row r="69">
          <cell r="B69" t="str">
            <v>Total US$ debt (in US$)</v>
          </cell>
          <cell r="C69" t="str">
            <v>TOT_USD_DEBT</v>
          </cell>
        </row>
        <row r="70">
          <cell r="B70" t="str">
            <v>% US$ debt hedged (principal)</v>
          </cell>
          <cell r="C70" t="str">
            <v>TOT_PCT_USD_DEBT_HEDGED</v>
          </cell>
        </row>
        <row r="71">
          <cell r="B71" t="str">
            <v>% Floating debt (local currency debt)</v>
          </cell>
          <cell r="C71" t="str">
            <v>FLOATING_PCT_LOCAL_DEBT</v>
          </cell>
        </row>
        <row r="72">
          <cell r="B72" t="str">
            <v>% floating debt hedged (rates)</v>
          </cell>
          <cell r="C72" t="str">
            <v>FLOATING_PCT_LOCAL_DEBT_HEDGED</v>
          </cell>
        </row>
        <row r="73">
          <cell r="B73" t="str">
            <v>Net debt</v>
          </cell>
          <cell r="C73" t="str">
            <v>NET_DEBT</v>
          </cell>
          <cell r="D73" t="e">
            <v>#NAME?</v>
          </cell>
        </row>
        <row r="74">
          <cell r="B74" t="str">
            <v>Capitalized leases</v>
          </cell>
          <cell r="C74" t="str">
            <v>CAP_LEASES</v>
          </cell>
          <cell r="D74" t="e">
            <v>#NAME?</v>
          </cell>
        </row>
        <row r="75">
          <cell r="B75" t="str">
            <v>Deferred income taxes</v>
          </cell>
          <cell r="C75" t="str">
            <v>DEF_INC_TAX</v>
          </cell>
          <cell r="D75" t="e">
            <v>#NAME?</v>
          </cell>
        </row>
        <row r="76">
          <cell r="B76" t="str">
            <v>Net operating loss carryforwards (NOLs)</v>
          </cell>
          <cell r="C76" t="str">
            <v>NET_OP_LOSS_CFWD</v>
          </cell>
          <cell r="D76" t="e">
            <v>#NAME?</v>
          </cell>
        </row>
        <row r="77">
          <cell r="B77" t="str">
            <v>Associates (mkt value) used in EV calculation</v>
          </cell>
          <cell r="C77" t="str">
            <v>MV_ASSOCIATES</v>
          </cell>
          <cell r="D77" t="e">
            <v>#NAME?</v>
          </cell>
        </row>
        <row r="78">
          <cell r="B78" t="str">
            <v>Net debt adjustment</v>
          </cell>
          <cell r="C78" t="str">
            <v>NET_DEBT_ADJ</v>
          </cell>
          <cell r="D78" t="e">
            <v>#NAME?</v>
          </cell>
        </row>
        <row r="79">
          <cell r="B79" t="str">
            <v>Company borrowing margin</v>
          </cell>
          <cell r="C79" t="str">
            <v>CO_BOR_MARGIN</v>
          </cell>
        </row>
        <row r="80">
          <cell r="B80" t="str">
            <v>Unfunded pensions &amp; other provisions</v>
          </cell>
          <cell r="C80" t="str">
            <v>UNF_PENS</v>
          </cell>
          <cell r="D80" t="e">
            <v>#NAME?</v>
          </cell>
        </row>
        <row r="81">
          <cell r="B81" t="str">
            <v>Unfunded pension liabilities (off balance sheet)</v>
          </cell>
          <cell r="C81" t="str">
            <v>UNF_PENS_OFF</v>
          </cell>
          <cell r="D81" t="e">
            <v>#NAME?</v>
          </cell>
        </row>
        <row r="82">
          <cell r="B82" t="str">
            <v>Unfunded pension liabilities &amp; other, used in EV</v>
          </cell>
          <cell r="C82" t="str">
            <v>UNF_PENS_LIAB_OTH</v>
          </cell>
          <cell r="D82" t="e">
            <v>#NAME?</v>
          </cell>
        </row>
        <row r="84">
          <cell r="B84" t="str">
            <v>Other GCI adjustments</v>
          </cell>
          <cell r="C84" t="str">
            <v>OTH_GCI_ADJ</v>
          </cell>
          <cell r="D84" t="e">
            <v>#NAME?</v>
          </cell>
        </row>
        <row r="85">
          <cell r="B85" t="str">
            <v>GCI inflator</v>
          </cell>
          <cell r="C85" t="str">
            <v>GCI_INFL</v>
          </cell>
        </row>
        <row r="86">
          <cell r="B86" t="str">
            <v>Minority interest</v>
          </cell>
          <cell r="C86" t="str">
            <v>BAL_MINO_INT</v>
          </cell>
          <cell r="D86" t="e">
            <v>#NAME?</v>
          </cell>
        </row>
        <row r="87">
          <cell r="A87" t="str">
            <v>Cash Flow Statement</v>
          </cell>
        </row>
        <row r="88">
          <cell r="B88" t="str">
            <v>Minority interest add-back</v>
          </cell>
          <cell r="C88" t="str">
            <v>CF_INC_MINORITY</v>
          </cell>
          <cell r="D88" t="e">
            <v>#NAME?</v>
          </cell>
        </row>
        <row r="89">
          <cell r="B89" t="str">
            <v>Depreciation &amp; amortization add-back</v>
          </cell>
          <cell r="C89" t="str">
            <v>DEPR_AMORT</v>
          </cell>
          <cell r="D89" t="e">
            <v>#NAME?</v>
          </cell>
        </row>
        <row r="90">
          <cell r="B90" t="str">
            <v>(Increase)/decrease in working capital</v>
          </cell>
          <cell r="C90" t="str">
            <v>WORK_CAP</v>
          </cell>
          <cell r="D90" t="e">
            <v>#NAME?</v>
          </cell>
        </row>
        <row r="91">
          <cell r="B91" t="str">
            <v>Other operating cash flow items</v>
          </cell>
          <cell r="C91" t="str">
            <v>OTH_OP_CF</v>
          </cell>
          <cell r="D91" t="e">
            <v>#NAME?</v>
          </cell>
        </row>
        <row r="92">
          <cell r="B92" t="str">
            <v>Cash flow from operating activities</v>
          </cell>
          <cell r="C92" t="str">
            <v>CF_OPS</v>
          </cell>
          <cell r="D92" t="e">
            <v>#NAME?</v>
          </cell>
        </row>
        <row r="93">
          <cell r="B93" t="str">
            <v>Capital expenditures, Capex</v>
          </cell>
          <cell r="C93" t="str">
            <v>CAPEX</v>
          </cell>
          <cell r="D93" t="e">
            <v>#NAME?</v>
          </cell>
        </row>
        <row r="94">
          <cell r="B94" t="str">
            <v>Acquisitions</v>
          </cell>
          <cell r="C94" t="str">
            <v>ACQ</v>
          </cell>
          <cell r="D94" t="e">
            <v>#NAME?</v>
          </cell>
        </row>
        <row r="95">
          <cell r="B95" t="str">
            <v>Divestitures</v>
          </cell>
          <cell r="C95" t="str">
            <v>DIVEST</v>
          </cell>
          <cell r="D95" t="e">
            <v>#NAME?</v>
          </cell>
        </row>
        <row r="96">
          <cell r="B96" t="str">
            <v>Other investing cash flow items</v>
          </cell>
          <cell r="C96" t="str">
            <v>OTH_INV_CF</v>
          </cell>
          <cell r="D96" t="e">
            <v>#NAME?</v>
          </cell>
        </row>
        <row r="97">
          <cell r="B97" t="str">
            <v>Cash flow from investing</v>
          </cell>
          <cell r="C97" t="str">
            <v>CF_INV</v>
          </cell>
          <cell r="D97" t="e">
            <v>#NAME?</v>
          </cell>
        </row>
        <row r="98">
          <cell r="B98" t="str">
            <v>Dividends paid</v>
          </cell>
          <cell r="C98" t="str">
            <v>DIV_PAID</v>
          </cell>
          <cell r="D98" t="e">
            <v>#NAME?</v>
          </cell>
        </row>
        <row r="99">
          <cell r="B99" t="str">
            <v>Common stock issuance/(repurchase)</v>
          </cell>
          <cell r="C99" t="str">
            <v>SH_REPUR</v>
          </cell>
          <cell r="D99" t="e">
            <v>#NAME?</v>
          </cell>
        </row>
        <row r="101">
          <cell r="B101" t="str">
            <v>Other financing cash flow items</v>
          </cell>
          <cell r="C101" t="str">
            <v>OTH_FIN_CF</v>
          </cell>
          <cell r="D101" t="e">
            <v>#NAME?</v>
          </cell>
        </row>
        <row r="102">
          <cell r="B102" t="str">
            <v>Cash flow from financing</v>
          </cell>
          <cell r="C102" t="str">
            <v>CF_FIN</v>
          </cell>
          <cell r="D102" t="e">
            <v>#NAME?</v>
          </cell>
        </row>
        <row r="103">
          <cell r="B103" t="str">
            <v>Total cash flow</v>
          </cell>
          <cell r="C103" t="str">
            <v>TOT_CF</v>
          </cell>
          <cell r="D103" t="e">
            <v>#NAME?</v>
          </cell>
        </row>
        <row r="104">
          <cell r="A104" t="str">
            <v>Additional Cash Flow Items</v>
          </cell>
        </row>
        <row r="105">
          <cell r="B105" t="str">
            <v>Associate and JV add-back</v>
          </cell>
          <cell r="C105" t="str">
            <v>ASSOC_JV_ADDBK</v>
          </cell>
          <cell r="D105" t="e">
            <v>#NAME?</v>
          </cell>
        </row>
        <row r="106">
          <cell r="B106" t="str">
            <v>Profit/(loss) on sale of assets</v>
          </cell>
          <cell r="C106" t="str">
            <v>PL_SALE_ASSETS</v>
          </cell>
          <cell r="D106" t="e">
            <v>#NAME?</v>
          </cell>
        </row>
        <row r="107">
          <cell r="B107" t="str">
            <v>Other non-cash adjustments</v>
          </cell>
          <cell r="C107" t="str">
            <v>OTH_NONCASH_ADJ</v>
          </cell>
          <cell r="D107" t="e">
            <v>#NAME?</v>
          </cell>
        </row>
        <row r="108">
          <cell r="B108" t="str">
            <v>Other DACF adjustments</v>
          </cell>
          <cell r="C108" t="str">
            <v>OTH_DACF_ADJ</v>
          </cell>
          <cell r="D108" t="e">
            <v>#NAME?</v>
          </cell>
        </row>
        <row r="109">
          <cell r="B109" t="str">
            <v>Change in LT deferred income taxes (Cash flow)</v>
          </cell>
          <cell r="C109" t="str">
            <v>CHG_DEF_TAX_CF</v>
          </cell>
          <cell r="D109" t="e">
            <v>#NAME?</v>
          </cell>
        </row>
        <row r="110">
          <cell r="B110" t="str">
            <v>Other items/adjustments for computing cash tax rate (except def taxes)</v>
          </cell>
          <cell r="C110" t="str">
            <v>OTH_ADJ_CASH_TAX</v>
          </cell>
          <cell r="D110" t="e">
            <v>#NAME?</v>
          </cell>
        </row>
        <row r="111">
          <cell r="B111" t="str">
            <v>Cash interest expense</v>
          </cell>
          <cell r="C111" t="str">
            <v>CASH_INT_EXP</v>
          </cell>
          <cell r="D111" t="e">
            <v>#NAME?</v>
          </cell>
        </row>
        <row r="112">
          <cell r="B112" t="str">
            <v>Cash tax expense</v>
          </cell>
          <cell r="C112" t="str">
            <v>CASH_TAX_EXP</v>
          </cell>
          <cell r="D112" t="e">
            <v>#NAME?</v>
          </cell>
        </row>
        <row r="113">
          <cell r="B113" t="str">
            <v>Dividends received from associates/JVs</v>
          </cell>
          <cell r="C113" t="str">
            <v>DIVDS_ASSOC_JV</v>
          </cell>
          <cell r="D113" t="e">
            <v>#NAME?</v>
          </cell>
        </row>
        <row r="115">
          <cell r="B115" t="str">
            <v>Capex expansion</v>
          </cell>
          <cell r="C115" t="str">
            <v>CAPEX_EXPANSION</v>
          </cell>
          <cell r="D115" t="e">
            <v>#NAME?</v>
          </cell>
        </row>
        <row r="116">
          <cell r="B116" t="str">
            <v>Non-PP&amp;E capex</v>
          </cell>
          <cell r="C116" t="str">
            <v>NONPPE_CAPEX</v>
          </cell>
          <cell r="D116" t="e">
            <v>#NAME?</v>
          </cell>
        </row>
        <row r="117">
          <cell r="B117" t="str">
            <v>Dividends paid to minorities</v>
          </cell>
          <cell r="C117" t="str">
            <v>DIVDS_PD_MINORITIES</v>
          </cell>
          <cell r="D117" t="e">
            <v>#NAME?</v>
          </cell>
        </row>
        <row r="119">
          <cell r="B119" t="str">
            <v>License revenue</v>
          </cell>
          <cell r="C119" t="str">
            <v>LICENSE_REV</v>
          </cell>
          <cell r="D119" t="e">
            <v>#NAME?</v>
          </cell>
        </row>
        <row r="120">
          <cell r="B120" t="str">
            <v>Maintenance revenue</v>
          </cell>
          <cell r="C120" t="str">
            <v>MAINTEN_REV</v>
          </cell>
          <cell r="D120" t="e">
            <v>#NAME?</v>
          </cell>
        </row>
        <row r="121">
          <cell r="B121" t="str">
            <v>Number of employees</v>
          </cell>
          <cell r="C121" t="str">
            <v>EMPLOYEES</v>
          </cell>
        </row>
        <row r="122">
          <cell r="B122" t="str">
            <v>Total billings (revenue plus change in deferred revenue)</v>
          </cell>
          <cell r="C122" t="str">
            <v>TOT_BILLINGS</v>
          </cell>
          <cell r="D122" t="e">
            <v>#NAME?</v>
          </cell>
        </row>
        <row r="123">
          <cell r="B123" t="str">
            <v>Short term billings (revenue plus change in short term deferred revenue)</v>
          </cell>
          <cell r="C123" t="str">
            <v>ST_BILLINGS</v>
          </cell>
          <cell r="D123" t="e">
            <v>#NAME?</v>
          </cell>
        </row>
        <row r="124">
          <cell r="B124" t="str">
            <v>Segment revenue name 1</v>
          </cell>
          <cell r="C124" t="str">
            <v>SEGMENT1_REV_NAME</v>
          </cell>
        </row>
        <row r="125">
          <cell r="B125" t="str">
            <v>Segment revenue value 1</v>
          </cell>
          <cell r="C125" t="str">
            <v>SEGMENT1_REV_VALUE</v>
          </cell>
          <cell r="D125" t="e">
            <v>#NAME?</v>
          </cell>
        </row>
        <row r="126">
          <cell r="B126" t="str">
            <v>Segment revenue name 2</v>
          </cell>
          <cell r="C126" t="str">
            <v>SEGMENT2_REV_NAME</v>
          </cell>
        </row>
        <row r="127">
          <cell r="B127" t="str">
            <v>Segment revenue value 2</v>
          </cell>
          <cell r="C127" t="str">
            <v>SEGMENT2_REV_VALUE</v>
          </cell>
          <cell r="D127" t="e">
            <v>#NAME?</v>
          </cell>
        </row>
        <row r="128">
          <cell r="B128" t="str">
            <v>Segment revenue name 3</v>
          </cell>
          <cell r="C128" t="str">
            <v>SEGMENT3_REV_NAME</v>
          </cell>
        </row>
        <row r="129">
          <cell r="B129" t="str">
            <v>Segment revenue value 3</v>
          </cell>
          <cell r="C129" t="str">
            <v>SEGMENT3_REV_VALUE</v>
          </cell>
          <cell r="D129" t="e">
            <v>#NAME?</v>
          </cell>
        </row>
        <row r="130">
          <cell r="B130" t="str">
            <v>Segment revenue name 4</v>
          </cell>
          <cell r="C130" t="str">
            <v>SEGMENT4_REV_NAME</v>
          </cell>
        </row>
        <row r="131">
          <cell r="B131" t="str">
            <v>Segment revenue value 4</v>
          </cell>
          <cell r="C131" t="str">
            <v>SEGMENT4_REV_VALUE</v>
          </cell>
          <cell r="D131" t="e">
            <v>#NAME?</v>
          </cell>
        </row>
        <row r="132">
          <cell r="B132" t="str">
            <v>Segment revenue name 5</v>
          </cell>
          <cell r="C132" t="str">
            <v>SEGMENT5_REV_NAME</v>
          </cell>
        </row>
        <row r="133">
          <cell r="B133" t="str">
            <v>Segment revenue value 5</v>
          </cell>
          <cell r="C133" t="str">
            <v>SEGMENT5_REV_VALUE</v>
          </cell>
          <cell r="D133" t="e">
            <v>#NAME?</v>
          </cell>
        </row>
        <row r="134">
          <cell r="B134" t="str">
            <v>Segment revenue name 6</v>
          </cell>
          <cell r="C134" t="str">
            <v>SEGMENT6_REV_NAME</v>
          </cell>
        </row>
        <row r="135">
          <cell r="B135" t="str">
            <v>Segment revenue value 6</v>
          </cell>
          <cell r="C135" t="str">
            <v>SEGMENT6_REV_VALUE</v>
          </cell>
          <cell r="D135" t="e">
            <v>#NAME?</v>
          </cell>
        </row>
        <row r="136">
          <cell r="B136" t="str">
            <v>Segment revenue name 7</v>
          </cell>
          <cell r="C136" t="str">
            <v>SEGMENT7_REV_NAME</v>
          </cell>
        </row>
        <row r="137">
          <cell r="B137" t="str">
            <v>Segment revenue value 7</v>
          </cell>
          <cell r="C137" t="str">
            <v>SEGMENT7_REV_VALUE</v>
          </cell>
          <cell r="D137" t="e">
            <v>#NAME?</v>
          </cell>
        </row>
        <row r="138">
          <cell r="B138" t="str">
            <v>Segment revenue name 8</v>
          </cell>
          <cell r="C138" t="str">
            <v>SEGMENT8_REV_NAME</v>
          </cell>
        </row>
        <row r="139">
          <cell r="B139" t="str">
            <v>Segment revenue value 8</v>
          </cell>
          <cell r="C139" t="str">
            <v>SEGMENT8_REV_VALUE</v>
          </cell>
          <cell r="D139" t="e">
            <v>#NAME?</v>
          </cell>
        </row>
        <row r="140">
          <cell r="B140" t="str">
            <v>Segment revenue name 9</v>
          </cell>
          <cell r="C140" t="str">
            <v>SEGMENT9_REV_NAME</v>
          </cell>
        </row>
        <row r="141">
          <cell r="B141" t="str">
            <v>Segment revenue value 9</v>
          </cell>
          <cell r="C141" t="str">
            <v>SEGMENT9_REV_VALUE</v>
          </cell>
          <cell r="D141" t="e">
            <v>#NAME?</v>
          </cell>
        </row>
        <row r="142">
          <cell r="B142" t="str">
            <v>Segment revenue name 10</v>
          </cell>
          <cell r="C142" t="str">
            <v>SEGMENT10_REV_NAME</v>
          </cell>
        </row>
        <row r="143">
          <cell r="B143" t="str">
            <v>Segment revenue value 10</v>
          </cell>
          <cell r="C143" t="str">
            <v>SEGMENT10_REV_VALUE</v>
          </cell>
          <cell r="D143" t="e">
            <v>#NAME?</v>
          </cell>
        </row>
        <row r="144">
          <cell r="A144" t="str">
            <v>Geographical Breakdown</v>
          </cell>
        </row>
        <row r="145">
          <cell r="B145" t="str">
            <v>Sales - % Canada</v>
          </cell>
          <cell r="C145" t="str">
            <v>SALES_CANADA</v>
          </cell>
        </row>
        <row r="146">
          <cell r="B146" t="str">
            <v>Sales - % United States</v>
          </cell>
          <cell r="C146" t="str">
            <v>SALES_US</v>
          </cell>
        </row>
        <row r="147">
          <cell r="B147" t="str">
            <v>Sales - % Other North Americas</v>
          </cell>
          <cell r="C147" t="str">
            <v>SALES_OTH_NO_AMER</v>
          </cell>
        </row>
        <row r="148">
          <cell r="B148" t="str">
            <v>Sales - % Argentina</v>
          </cell>
          <cell r="C148" t="str">
            <v>SALES_ARGENTINA</v>
          </cell>
        </row>
        <row r="149">
          <cell r="B149" t="str">
            <v>Sales - % Brazil</v>
          </cell>
          <cell r="C149" t="str">
            <v>SALES_BRAZIL</v>
          </cell>
        </row>
        <row r="150">
          <cell r="B150" t="str">
            <v>Sales - % Chile</v>
          </cell>
          <cell r="C150" t="str">
            <v>SALES_CHILE</v>
          </cell>
        </row>
        <row r="151">
          <cell r="B151" t="str">
            <v>Sales - % Colombia</v>
          </cell>
          <cell r="C151" t="str">
            <v>SALES_COLOMBIA</v>
          </cell>
        </row>
        <row r="152">
          <cell r="B152" t="str">
            <v>Sales - % Mexico</v>
          </cell>
          <cell r="C152" t="str">
            <v>SALES_MEXICO</v>
          </cell>
        </row>
        <row r="153">
          <cell r="B153" t="str">
            <v>Sales - % Venezuela</v>
          </cell>
          <cell r="C153" t="str">
            <v>SALES_VENEZUELA</v>
          </cell>
        </row>
        <row r="154">
          <cell r="B154" t="str">
            <v>Sales - % Other Latin Americas</v>
          </cell>
          <cell r="C154" t="str">
            <v>SALES_OTH_LATAM</v>
          </cell>
        </row>
        <row r="155">
          <cell r="B155" t="str">
            <v>Sales - % Austria</v>
          </cell>
          <cell r="C155" t="str">
            <v>SALES_AUSTRIA</v>
          </cell>
        </row>
        <row r="156">
          <cell r="B156" t="str">
            <v>Sales - % Belgium</v>
          </cell>
          <cell r="C156" t="str">
            <v>SALES_BEL</v>
          </cell>
        </row>
        <row r="157">
          <cell r="B157" t="str">
            <v>Sales - % France</v>
          </cell>
          <cell r="C157" t="str">
            <v>SALES_FRA</v>
          </cell>
        </row>
        <row r="158">
          <cell r="B158" t="str">
            <v>Sales - % Germany</v>
          </cell>
          <cell r="C158" t="str">
            <v>SALES_GER</v>
          </cell>
        </row>
        <row r="159">
          <cell r="B159" t="str">
            <v>Sales - % Greece</v>
          </cell>
          <cell r="C159" t="str">
            <v>SALES_GRE</v>
          </cell>
        </row>
        <row r="160">
          <cell r="B160" t="str">
            <v>Sales - % Ireland</v>
          </cell>
          <cell r="C160" t="str">
            <v>SALES_IRE</v>
          </cell>
        </row>
        <row r="161">
          <cell r="B161" t="str">
            <v>Sales - % Italy</v>
          </cell>
          <cell r="C161" t="str">
            <v>SALES_ITA</v>
          </cell>
        </row>
        <row r="162">
          <cell r="B162" t="str">
            <v>Sales - % Netherlands</v>
          </cell>
          <cell r="C162" t="str">
            <v>SALES_NETH</v>
          </cell>
        </row>
        <row r="163">
          <cell r="B163" t="str">
            <v>Sales - % Norway</v>
          </cell>
          <cell r="C163" t="str">
            <v>SALES_NOR</v>
          </cell>
        </row>
        <row r="164">
          <cell r="B164" t="str">
            <v>Sales - % Portugal</v>
          </cell>
          <cell r="C164" t="str">
            <v>SALES_POR</v>
          </cell>
        </row>
        <row r="165">
          <cell r="B165" t="str">
            <v>Sales - % Spain</v>
          </cell>
          <cell r="C165" t="str">
            <v>SALES_SPA</v>
          </cell>
        </row>
        <row r="166">
          <cell r="B166" t="str">
            <v>Sales - % Sweden</v>
          </cell>
          <cell r="C166" t="str">
            <v>SALES_SWE</v>
          </cell>
        </row>
        <row r="167">
          <cell r="B167" t="str">
            <v>Sales - % Switzerland</v>
          </cell>
          <cell r="C167" t="str">
            <v>SALES_SWIT</v>
          </cell>
        </row>
        <row r="168">
          <cell r="B168" t="str">
            <v>Sales - % UK</v>
          </cell>
          <cell r="C168" t="str">
            <v>SALES_UK</v>
          </cell>
        </row>
        <row r="169">
          <cell r="B169" t="str">
            <v>Sales - % Other Western Europe</v>
          </cell>
          <cell r="C169" t="str">
            <v>SALES_OTH_WEST_EURO</v>
          </cell>
        </row>
        <row r="170">
          <cell r="B170" t="str">
            <v>Sales - % Poland</v>
          </cell>
          <cell r="C170" t="str">
            <v>SALES_POLAND</v>
          </cell>
        </row>
        <row r="171">
          <cell r="B171" t="str">
            <v>Sales - % Russia</v>
          </cell>
          <cell r="C171" t="str">
            <v>SALES_RUSSIA</v>
          </cell>
        </row>
        <row r="172">
          <cell r="B172" t="str">
            <v>Sales - % Turkey</v>
          </cell>
          <cell r="C172" t="str">
            <v>SALES_TURKEY</v>
          </cell>
        </row>
        <row r="173">
          <cell r="B173" t="str">
            <v>Sales - % Other CEE</v>
          </cell>
          <cell r="C173" t="str">
            <v>SALES_OTH_CEE</v>
          </cell>
        </row>
        <row r="174">
          <cell r="B174" t="str">
            <v>Sales - % Saudi Arabia</v>
          </cell>
          <cell r="C174" t="str">
            <v>SALES_SAUDI_ARABIA</v>
          </cell>
        </row>
        <row r="175">
          <cell r="B175" t="str">
            <v>Sales - % United Arab Emirates</v>
          </cell>
          <cell r="C175" t="str">
            <v>SALES_UAE</v>
          </cell>
        </row>
        <row r="176">
          <cell r="B176" t="str">
            <v>Sales - % Other Middle East</v>
          </cell>
          <cell r="C176" t="str">
            <v>SALES_OTH_ME</v>
          </cell>
        </row>
        <row r="179">
          <cell r="B179" t="str">
            <v>Sales - % Other Africa</v>
          </cell>
          <cell r="C179" t="str">
            <v>SALES_OTH_AFRICA</v>
          </cell>
        </row>
        <row r="181">
          <cell r="B181" t="str">
            <v>Sales - % Japan</v>
          </cell>
          <cell r="C181" t="str">
            <v>SALES_JAPAN</v>
          </cell>
        </row>
        <row r="182">
          <cell r="B182" t="str">
            <v>Sales - % Singapore</v>
          </cell>
          <cell r="C182" t="str">
            <v>SALES_SINGAPORE</v>
          </cell>
        </row>
        <row r="183">
          <cell r="B183" t="str">
            <v>Sales - % South Korea</v>
          </cell>
          <cell r="C183" t="str">
            <v>SALES_SK</v>
          </cell>
        </row>
        <row r="184">
          <cell r="B184" t="str">
            <v>Sales - % Taiwan</v>
          </cell>
          <cell r="C184" t="str">
            <v>SALES_TAIWAN</v>
          </cell>
        </row>
        <row r="185">
          <cell r="B185" t="str">
            <v>Sales - % Other Developed Asia</v>
          </cell>
          <cell r="C185" t="str">
            <v>SALES_OTH_DEV_ASIA</v>
          </cell>
        </row>
        <row r="186">
          <cell r="B186" t="str">
            <v>Sales - % China</v>
          </cell>
          <cell r="C186" t="str">
            <v>SALES_CHINA</v>
          </cell>
        </row>
        <row r="187">
          <cell r="B187" t="str">
            <v>Sales - % India</v>
          </cell>
          <cell r="C187" t="str">
            <v>SALES_INDIA</v>
          </cell>
        </row>
        <row r="188">
          <cell r="B188" t="str">
            <v>Sales - % Indonesia</v>
          </cell>
          <cell r="C188" t="str">
            <v>SALES_INDONESIA</v>
          </cell>
        </row>
        <row r="189">
          <cell r="B189" t="str">
            <v>Sales - % Thailand</v>
          </cell>
          <cell r="C189" t="str">
            <v>SALES_THAILAND</v>
          </cell>
        </row>
        <row r="190">
          <cell r="B190" t="str">
            <v>Sales - % Other Emerging Asia</v>
          </cell>
          <cell r="C190" t="str">
            <v>SALES_OTH_EMERG_ASIA</v>
          </cell>
        </row>
        <row r="191">
          <cell r="B191" t="str">
            <v>Sales - % Australia</v>
          </cell>
          <cell r="C191" t="str">
            <v>SALES_AUSTRA</v>
          </cell>
        </row>
        <row r="192">
          <cell r="B192" t="str">
            <v>Sales - % New Zealand</v>
          </cell>
          <cell r="C192" t="str">
            <v>SALES_NZ</v>
          </cell>
        </row>
        <row r="193">
          <cell r="B193" t="str">
            <v>Sales - % Others</v>
          </cell>
          <cell r="C193" t="str">
            <v>SALES_OTHER</v>
          </cell>
        </row>
        <row r="194">
          <cell r="B194" t="str">
            <v>% of CoGS from U.S. (GS estimate)</v>
          </cell>
          <cell r="C194" t="str">
            <v>COGS_PCT_US</v>
          </cell>
        </row>
        <row r="195">
          <cell r="B195" t="str">
            <v>% of CoGS from non-U.S. (GS estimate)</v>
          </cell>
          <cell r="C195" t="str">
            <v>COGS_PCT_ROW</v>
          </cell>
        </row>
        <row r="197">
          <cell r="B197" t="str">
            <v>% of SG&amp;A from non-U.S. (GS estimate)</v>
          </cell>
          <cell r="C197" t="str">
            <v>SGA_PCT_ROW</v>
          </cell>
        </row>
        <row r="198">
          <cell r="B198" t="str">
            <v>Sales -% Consumer (C)</v>
          </cell>
          <cell r="C198" t="str">
            <v>SALES_CONS</v>
          </cell>
        </row>
        <row r="199">
          <cell r="B199" t="str">
            <v>Sales -% Industry (I)</v>
          </cell>
          <cell r="C199" t="str">
            <v>SALES_IND</v>
          </cell>
        </row>
        <row r="200">
          <cell r="B200" t="str">
            <v>Sales -% Government (G)</v>
          </cell>
          <cell r="C200" t="str">
            <v>SALES_GOV</v>
          </cell>
        </row>
        <row r="201">
          <cell r="B201" t="str">
            <v>Sales - % Industry Sub-Segment: Financial Services</v>
          </cell>
          <cell r="C201" t="str">
            <v>SALES_FINAN</v>
          </cell>
        </row>
        <row r="202">
          <cell r="B202" t="str">
            <v>Sales - % Industry Sub-Segment: Oil &amp; Gas</v>
          </cell>
          <cell r="C202" t="str">
            <v>SALES_OIL_GAS</v>
          </cell>
        </row>
        <row r="203">
          <cell r="B203" t="str">
            <v>Sales (%) SMB</v>
          </cell>
          <cell r="C203" t="str">
            <v>SALES_SMB</v>
          </cell>
        </row>
        <row r="204">
          <cell r="B204" t="str">
            <v>% of total cash balance held overseas (outside the US)</v>
          </cell>
          <cell r="C204" t="str">
            <v>CASH_PCT_OS_US</v>
          </cell>
        </row>
        <row r="205">
          <cell r="B205" t="str">
            <v>Sales - % from Captive Financing Business</v>
          </cell>
          <cell r="C205" t="str">
            <v>REV_FIN_SEGMENT</v>
          </cell>
        </row>
        <row r="206">
          <cell r="B206" t="str">
            <v>Operating Earnings - % from Captive Financing Business</v>
          </cell>
          <cell r="C206" t="str">
            <v>EBIT_FIN_SEGMENT</v>
          </cell>
        </row>
      </sheetData>
      <sheetData sheetId="4"/>
      <sheetData sheetId="5">
        <row r="6">
          <cell r="BT6" t="str">
            <v>FY13A</v>
          </cell>
        </row>
      </sheetData>
      <sheetData sheetId="6">
        <row r="23">
          <cell r="BY23">
            <v>14.832000000000001</v>
          </cell>
        </row>
      </sheetData>
      <sheetData sheetId="7">
        <row r="12">
          <cell r="CI12">
            <v>10.459</v>
          </cell>
        </row>
      </sheetData>
      <sheetData sheetId="8">
        <row r="52">
          <cell r="C52">
            <v>0.10663199999999999</v>
          </cell>
        </row>
      </sheetData>
      <sheetData sheetId="9" refreshError="1"/>
      <sheetData sheetId="10">
        <row r="37">
          <cell r="J37">
            <v>42.2</v>
          </cell>
        </row>
      </sheetData>
      <sheetData sheetId="11">
        <row r="1">
          <cell r="A1" t="str">
            <v>Issuer: Apptio Inc.</v>
          </cell>
          <cell r="F1" t="str">
            <v>2013</v>
          </cell>
          <cell r="G1" t="str">
            <v>2014 Q1</v>
          </cell>
          <cell r="H1" t="str">
            <v>2014 Q2</v>
          </cell>
          <cell r="I1" t="str">
            <v>2014 Q3</v>
          </cell>
          <cell r="J1" t="str">
            <v>2014 Q4</v>
          </cell>
          <cell r="K1" t="str">
            <v>2014</v>
          </cell>
          <cell r="L1" t="str">
            <v>2015 Q1</v>
          </cell>
          <cell r="M1" t="str">
            <v>2015 Q2</v>
          </cell>
          <cell r="N1" t="str">
            <v>2015 Q3</v>
          </cell>
          <cell r="O1" t="str">
            <v>2015 Q4</v>
          </cell>
          <cell r="P1" t="str">
            <v>2015</v>
          </cell>
          <cell r="Q1" t="str">
            <v>2016 Q1</v>
          </cell>
          <cell r="R1" t="str">
            <v>2016 Q2</v>
          </cell>
          <cell r="S1" t="str">
            <v>2016 Q3</v>
          </cell>
          <cell r="T1" t="str">
            <v>2016 Q4</v>
          </cell>
          <cell r="U1">
            <v>2016</v>
          </cell>
          <cell r="V1" t="str">
            <v>2017 Q1</v>
          </cell>
          <cell r="W1" t="str">
            <v>2017 Q2</v>
          </cell>
          <cell r="X1" t="str">
            <v>2017 Q3</v>
          </cell>
          <cell r="Y1" t="str">
            <v>2017 Q4</v>
          </cell>
          <cell r="Z1" t="str">
            <v>2017</v>
          </cell>
          <cell r="AA1" t="str">
            <v>2018 Q1</v>
          </cell>
          <cell r="AB1" t="str">
            <v>2018 Q2</v>
          </cell>
          <cell r="AC1" t="str">
            <v>2018 Q3</v>
          </cell>
          <cell r="AD1" t="str">
            <v>2018 Q4</v>
          </cell>
          <cell r="AE1" t="str">
            <v>2018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F3">
            <v>41639</v>
          </cell>
          <cell r="G3">
            <v>41729</v>
          </cell>
          <cell r="H3">
            <v>41820</v>
          </cell>
          <cell r="I3">
            <v>41912</v>
          </cell>
          <cell r="J3">
            <v>42004</v>
          </cell>
          <cell r="K3">
            <v>42004</v>
          </cell>
          <cell r="L3">
            <v>42094</v>
          </cell>
          <cell r="M3">
            <v>42185</v>
          </cell>
          <cell r="N3">
            <v>42277</v>
          </cell>
          <cell r="O3">
            <v>42369</v>
          </cell>
          <cell r="P3">
            <v>42369</v>
          </cell>
          <cell r="Q3">
            <v>42460</v>
          </cell>
          <cell r="R3">
            <v>42551</v>
          </cell>
          <cell r="S3">
            <v>42643</v>
          </cell>
          <cell r="T3">
            <v>42735</v>
          </cell>
          <cell r="U3">
            <v>42735</v>
          </cell>
          <cell r="V3">
            <v>42825</v>
          </cell>
          <cell r="W3">
            <v>42916</v>
          </cell>
          <cell r="X3">
            <v>43008</v>
          </cell>
          <cell r="Y3">
            <v>43100</v>
          </cell>
          <cell r="Z3">
            <v>43100</v>
          </cell>
          <cell r="AA3">
            <v>43190</v>
          </cell>
          <cell r="AB3">
            <v>43281</v>
          </cell>
          <cell r="AC3">
            <v>43373</v>
          </cell>
          <cell r="AD3">
            <v>43465</v>
          </cell>
          <cell r="AE3">
            <v>43465</v>
          </cell>
        </row>
        <row r="4">
          <cell r="A4" t="str">
            <v>Issuer: Apptio Inc.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Reference Data</v>
          </cell>
          <cell r="B5">
            <v>0</v>
          </cell>
          <cell r="C5">
            <v>0</v>
          </cell>
          <cell r="D5">
            <v>0</v>
          </cell>
        </row>
        <row r="6">
          <cell r="B6" t="str">
            <v>Issuer Name</v>
          </cell>
          <cell r="C6" t="str">
            <v>Issuer Name</v>
          </cell>
          <cell r="E6" t="str">
            <v>Apptio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  <cell r="B8">
            <v>0</v>
          </cell>
          <cell r="C8">
            <v>0</v>
          </cell>
          <cell r="D8">
            <v>0</v>
          </cell>
        </row>
        <row r="9">
          <cell r="B9" t="str">
            <v>M&amp;A probability (1 = high, 3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  <cell r="B10">
            <v>0</v>
          </cell>
          <cell r="C10">
            <v>0</v>
          </cell>
          <cell r="D10">
            <v>0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73.767626879999995</v>
          </cell>
          <cell r="G11">
            <v>0</v>
          </cell>
          <cell r="H11">
            <v>0</v>
          </cell>
          <cell r="I11">
            <v>27.515999999999998</v>
          </cell>
          <cell r="J11">
            <v>28.754999999999999</v>
          </cell>
          <cell r="K11">
            <v>106.61499999999999</v>
          </cell>
          <cell r="L11">
            <v>30.471</v>
          </cell>
          <cell r="M11">
            <v>31.684000000000001</v>
          </cell>
          <cell r="N11">
            <v>32.254000000000005</v>
          </cell>
          <cell r="O11">
            <v>34.841999999999999</v>
          </cell>
          <cell r="P11">
            <v>129.251</v>
          </cell>
          <cell r="Q11">
            <v>36.843000000000004</v>
          </cell>
          <cell r="R11">
            <v>38.778999999999996</v>
          </cell>
          <cell r="S11">
            <v>40.627000000000002</v>
          </cell>
          <cell r="T11">
            <v>44.32</v>
          </cell>
          <cell r="U11">
            <v>160.56900000000002</v>
          </cell>
          <cell r="V11">
            <v>43.930999999999997</v>
          </cell>
          <cell r="W11">
            <v>45.225000000000001</v>
          </cell>
          <cell r="X11">
            <v>46.996000000000002</v>
          </cell>
          <cell r="Y11">
            <v>52.367000000000004</v>
          </cell>
          <cell r="Z11">
            <v>188.51900000000001</v>
          </cell>
          <cell r="AA11">
            <v>51.5</v>
          </cell>
          <cell r="AB11">
            <v>53.7</v>
          </cell>
          <cell r="AC11">
            <v>56</v>
          </cell>
          <cell r="AD11">
            <v>61.5</v>
          </cell>
          <cell r="AE11">
            <v>222.7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-26.979090530610847</v>
          </cell>
          <cell r="G12">
            <v>0</v>
          </cell>
          <cell r="H12">
            <v>0</v>
          </cell>
          <cell r="I12">
            <v>-10.376999999999999</v>
          </cell>
          <cell r="J12">
            <v>-11.458</v>
          </cell>
          <cell r="K12">
            <v>-39.588000000000001</v>
          </cell>
          <cell r="L12">
            <v>-11.872</v>
          </cell>
          <cell r="M12">
            <v>-11.715</v>
          </cell>
          <cell r="N12">
            <v>-12.533000000000001</v>
          </cell>
          <cell r="O12">
            <v>-11.837</v>
          </cell>
          <cell r="P12">
            <v>-47.957000000000001</v>
          </cell>
          <cell r="Q12">
            <v>-12.301</v>
          </cell>
          <cell r="R12">
            <v>-12.751000000000001</v>
          </cell>
          <cell r="S12">
            <v>-13.567</v>
          </cell>
          <cell r="T12">
            <v>-13.83</v>
          </cell>
          <cell r="U12">
            <v>-52.448999999999998</v>
          </cell>
          <cell r="V12">
            <v>-14.743</v>
          </cell>
          <cell r="W12">
            <v>-14.048999999999999</v>
          </cell>
          <cell r="X12">
            <v>-13.306000000000001</v>
          </cell>
          <cell r="Y12">
            <v>-14.105</v>
          </cell>
          <cell r="Z12">
            <v>-56.203000000000003</v>
          </cell>
          <cell r="AA12">
            <v>-15.398871384297522</v>
          </cell>
          <cell r="AB12">
            <v>-15.371840561544246</v>
          </cell>
          <cell r="AC12">
            <v>-15.301238441215322</v>
          </cell>
          <cell r="AD12">
            <v>-16.022409785932723</v>
          </cell>
          <cell r="AE12">
            <v>-62.094360172989809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-50.166533075253774</v>
          </cell>
          <cell r="G13">
            <v>0</v>
          </cell>
          <cell r="H13">
            <v>0</v>
          </cell>
          <cell r="I13">
            <v>-17.952999999999999</v>
          </cell>
          <cell r="J13">
            <v>-23.706</v>
          </cell>
          <cell r="K13">
            <v>-71.548000000000002</v>
          </cell>
          <cell r="L13">
            <v>-18.533999999999999</v>
          </cell>
          <cell r="M13">
            <v>-20.334</v>
          </cell>
          <cell r="N13">
            <v>-19.757000000000001</v>
          </cell>
          <cell r="O13">
            <v>-26.163</v>
          </cell>
          <cell r="P13">
            <v>-84.787999999999997</v>
          </cell>
          <cell r="Q13">
            <v>-20.41</v>
          </cell>
          <cell r="R13">
            <v>-23.780999999999999</v>
          </cell>
          <cell r="S13">
            <v>-23.218000000000004</v>
          </cell>
          <cell r="T13">
            <v>-25.905000000000001</v>
          </cell>
          <cell r="U13">
            <v>-93.314000000000007</v>
          </cell>
          <cell r="V13">
            <v>-23.652000000000001</v>
          </cell>
          <cell r="W13">
            <v>-25.611000000000004</v>
          </cell>
          <cell r="X13">
            <v>-25.497</v>
          </cell>
          <cell r="Y13">
            <v>-31.665999999999997</v>
          </cell>
          <cell r="Z13">
            <v>-106.42600000000002</v>
          </cell>
          <cell r="AA13">
            <v>-28.427999999999997</v>
          </cell>
          <cell r="AB13">
            <v>-28.047607960199009</v>
          </cell>
          <cell r="AC13">
            <v>-27.917989956592045</v>
          </cell>
          <cell r="AD13">
            <v>-34.052168436228918</v>
          </cell>
          <cell r="AE13">
            <v>-118.44576635301998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-77.145623605864614</v>
          </cell>
          <cell r="G14">
            <v>0</v>
          </cell>
          <cell r="H14">
            <v>0</v>
          </cell>
          <cell r="I14">
            <v>-28.33</v>
          </cell>
          <cell r="J14">
            <v>-35.164000000000001</v>
          </cell>
          <cell r="K14">
            <v>-111.136</v>
          </cell>
          <cell r="L14">
            <v>-30.405999999999999</v>
          </cell>
          <cell r="M14">
            <v>-32.048999999999999</v>
          </cell>
          <cell r="N14">
            <v>-32.290000000000006</v>
          </cell>
          <cell r="O14">
            <v>-38</v>
          </cell>
          <cell r="P14">
            <v>-132.745</v>
          </cell>
          <cell r="Q14">
            <v>-32.710999999999999</v>
          </cell>
          <cell r="R14">
            <v>-36.531999999999996</v>
          </cell>
          <cell r="S14">
            <v>-36.785000000000004</v>
          </cell>
          <cell r="T14">
            <v>-39.734999999999999</v>
          </cell>
          <cell r="U14">
            <v>-145.76300000000001</v>
          </cell>
          <cell r="V14">
            <v>-38.395000000000003</v>
          </cell>
          <cell r="W14">
            <v>-39.660000000000004</v>
          </cell>
          <cell r="X14">
            <v>-38.802999999999997</v>
          </cell>
          <cell r="Y14">
            <v>-45.771000000000001</v>
          </cell>
          <cell r="Z14">
            <v>-162.62900000000002</v>
          </cell>
          <cell r="AA14">
            <v>-43.826871384297519</v>
          </cell>
          <cell r="AB14">
            <v>-43.419448521743256</v>
          </cell>
          <cell r="AC14">
            <v>-43.21922839780737</v>
          </cell>
          <cell r="AD14">
            <v>-50.074578222161641</v>
          </cell>
          <cell r="AE14">
            <v>-180.54012652600977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-16.967691840000001</v>
          </cell>
          <cell r="G15">
            <v>0</v>
          </cell>
          <cell r="H15">
            <v>0</v>
          </cell>
          <cell r="I15">
            <v>-3.327</v>
          </cell>
          <cell r="J15">
            <v>-3.4009999999999998</v>
          </cell>
          <cell r="K15">
            <v>-21.634</v>
          </cell>
          <cell r="L15">
            <v>-6.6890000000000001</v>
          </cell>
          <cell r="M15">
            <v>-6.8250000000000002</v>
          </cell>
          <cell r="N15">
            <v>-7.351</v>
          </cell>
          <cell r="O15">
            <v>-7.4049999999999994</v>
          </cell>
          <cell r="P15">
            <v>-28.269999999999996</v>
          </cell>
          <cell r="Q15">
            <v>-7.8779999999999992</v>
          </cell>
          <cell r="R15">
            <v>-7.911999999999999</v>
          </cell>
          <cell r="S15">
            <v>-8.3170000000000002</v>
          </cell>
          <cell r="T15">
            <v>-8.391</v>
          </cell>
          <cell r="U15">
            <v>-32.497999999999998</v>
          </cell>
          <cell r="V15">
            <v>-8.6169999999999991</v>
          </cell>
          <cell r="W15">
            <v>-9.1509999999999998</v>
          </cell>
          <cell r="X15">
            <v>-8.9599999999999991</v>
          </cell>
          <cell r="Y15">
            <v>-9.3309999999999995</v>
          </cell>
          <cell r="Z15">
            <v>-36.058999999999997</v>
          </cell>
          <cell r="AA15">
            <v>-10.3</v>
          </cell>
          <cell r="AB15">
            <v>-10.597364013266999</v>
          </cell>
          <cell r="AC15">
            <v>-10.396653332198483</v>
          </cell>
          <cell r="AD15">
            <v>-10.650861181660204</v>
          </cell>
          <cell r="AE15">
            <v>-41.944878527125688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-3.0611022000000001</v>
          </cell>
          <cell r="G16">
            <v>0</v>
          </cell>
          <cell r="H16">
            <v>0</v>
          </cell>
          <cell r="I16">
            <v>-1.6459999999999999</v>
          </cell>
          <cell r="J16">
            <v>-1.72</v>
          </cell>
          <cell r="K16">
            <v>-5.766</v>
          </cell>
          <cell r="L16">
            <v>-1.8759999999999999</v>
          </cell>
          <cell r="M16">
            <v>-1.9790000000000001</v>
          </cell>
          <cell r="N16">
            <v>-2.0219999999999998</v>
          </cell>
          <cell r="O16">
            <v>-1.9379999999999999</v>
          </cell>
          <cell r="P16">
            <v>-7.8149999999999995</v>
          </cell>
          <cell r="Q16">
            <v>-1.905</v>
          </cell>
          <cell r="R16">
            <v>-2.5099999999999998</v>
          </cell>
          <cell r="S16">
            <v>-2.4870000000000001</v>
          </cell>
          <cell r="T16">
            <v>-3.5569999999999999</v>
          </cell>
          <cell r="U16">
            <v>-10.459</v>
          </cell>
          <cell r="V16">
            <v>-3.625</v>
          </cell>
          <cell r="W16">
            <v>-3.6850000000000001</v>
          </cell>
          <cell r="X16">
            <v>-4.3570000000000002</v>
          </cell>
          <cell r="Y16">
            <v>-4.4029999999999996</v>
          </cell>
          <cell r="Z16">
            <v>-16.07</v>
          </cell>
          <cell r="AA16">
            <v>-4.7130618128428674</v>
          </cell>
          <cell r="AB16">
            <v>-4.8588555555555555</v>
          </cell>
          <cell r="AC16">
            <v>-5.7517610009362494</v>
          </cell>
          <cell r="AD16">
            <v>-5.7243996123512888</v>
          </cell>
          <cell r="AE16">
            <v>-21.04807798168596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-94.113315445864629</v>
          </cell>
          <cell r="G18">
            <v>0</v>
          </cell>
          <cell r="H18">
            <v>0</v>
          </cell>
          <cell r="I18">
            <v>-31.657</v>
          </cell>
          <cell r="J18">
            <v>-38.564999999999998</v>
          </cell>
          <cell r="K18">
            <v>-132.76999999999998</v>
          </cell>
          <cell r="L18">
            <v>-37.094999999999999</v>
          </cell>
          <cell r="M18">
            <v>-38.873999999999995</v>
          </cell>
          <cell r="N18">
            <v>-39.641000000000005</v>
          </cell>
          <cell r="O18">
            <v>-45.405000000000001</v>
          </cell>
          <cell r="P18">
            <v>-161.01499999999999</v>
          </cell>
          <cell r="Q18">
            <v>-40.588999999999999</v>
          </cell>
          <cell r="R18">
            <v>-44.444000000000003</v>
          </cell>
          <cell r="S18">
            <v>-45.102000000000004</v>
          </cell>
          <cell r="T18">
            <v>-48.126000000000005</v>
          </cell>
          <cell r="U18">
            <v>-178.261</v>
          </cell>
          <cell r="V18">
            <v>-47.012</v>
          </cell>
          <cell r="W18">
            <v>-48.811</v>
          </cell>
          <cell r="X18">
            <v>-47.762999999999991</v>
          </cell>
          <cell r="Y18">
            <v>-55.102000000000004</v>
          </cell>
          <cell r="Z18">
            <v>-198.68800000000002</v>
          </cell>
          <cell r="AA18">
            <v>-54.126871384297516</v>
          </cell>
          <cell r="AB18">
            <v>-54.016812535010253</v>
          </cell>
          <cell r="AC18">
            <v>-53.615881730005853</v>
          </cell>
          <cell r="AD18">
            <v>-60.725439403821845</v>
          </cell>
          <cell r="AE18">
            <v>-222.48500505313547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-89.704603345864626</v>
          </cell>
          <cell r="G19">
            <v>0</v>
          </cell>
          <cell r="H19">
            <v>0</v>
          </cell>
          <cell r="I19">
            <v>-31.657</v>
          </cell>
          <cell r="J19">
            <v>-38.564999999999998</v>
          </cell>
          <cell r="K19">
            <v>-127.54099999999998</v>
          </cell>
          <cell r="L19">
            <v>-35.522345000000001</v>
          </cell>
          <cell r="M19">
            <v>-37.214621869999995</v>
          </cell>
          <cell r="N19">
            <v>-37.905642890000003</v>
          </cell>
          <cell r="O19">
            <v>-43.886390240000004</v>
          </cell>
          <cell r="P19">
            <v>-154.529</v>
          </cell>
          <cell r="Q19">
            <v>-39.07597002</v>
          </cell>
          <cell r="R19">
            <v>-42.972029980000002</v>
          </cell>
          <cell r="S19">
            <v>-43.6</v>
          </cell>
          <cell r="T19">
            <v>-46.625000000000007</v>
          </cell>
          <cell r="U19">
            <v>-172.273</v>
          </cell>
          <cell r="V19">
            <v>-45.481999999999999</v>
          </cell>
          <cell r="W19">
            <v>-47.259</v>
          </cell>
          <cell r="X19">
            <v>-46.182999999999993</v>
          </cell>
          <cell r="Y19">
            <v>-53.658000000000001</v>
          </cell>
          <cell r="Z19">
            <v>-192.58200000000002</v>
          </cell>
          <cell r="AA19">
            <v>-52.665691384297517</v>
          </cell>
          <cell r="AB19">
            <v>-52.615997735010254</v>
          </cell>
          <cell r="AC19">
            <v>-52.260821002005855</v>
          </cell>
          <cell r="AD19">
            <v>-59.403287177741845</v>
          </cell>
          <cell r="AE19">
            <v>-216.94579729905547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-15.936976465864635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-20.926000000000002</v>
          </cell>
          <cell r="L20">
            <v>-5.0513449999999995</v>
          </cell>
          <cell r="M20">
            <v>-5.5306218699999992</v>
          </cell>
          <cell r="N20">
            <v>-5.6516428899999944</v>
          </cell>
          <cell r="O20">
            <v>-9.0443902399999985</v>
          </cell>
          <cell r="P20">
            <v>-25.277999999999981</v>
          </cell>
          <cell r="Q20">
            <v>-2.2329700199999962</v>
          </cell>
          <cell r="R20">
            <v>-4.1930299800000022</v>
          </cell>
          <cell r="S20">
            <v>-2.9730000000000016</v>
          </cell>
          <cell r="T20">
            <v>-2.3050000000000046</v>
          </cell>
          <cell r="U20">
            <v>-11.704000000000006</v>
          </cell>
          <cell r="V20">
            <v>-1.551000000000003</v>
          </cell>
          <cell r="W20">
            <v>-2.0339999999999985</v>
          </cell>
          <cell r="X20">
            <v>0.81300000000000394</v>
          </cell>
          <cell r="Y20">
            <v>-1.2909999999999995</v>
          </cell>
          <cell r="Z20">
            <v>-4.0629999999999971</v>
          </cell>
          <cell r="AA20">
            <v>-1.1656913842975158</v>
          </cell>
          <cell r="AB20">
            <v>1.0840022649897498</v>
          </cell>
          <cell r="AC20">
            <v>3.7391789979941539</v>
          </cell>
          <cell r="AD20">
            <v>2.096712822258155</v>
          </cell>
          <cell r="AE20">
            <v>5.7542027009445427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-4.4087120999999998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-5.2290000000000001</v>
          </cell>
          <cell r="L21">
            <v>-1.572654999999999</v>
          </cell>
          <cell r="M21">
            <v>-1.6593781299999981</v>
          </cell>
          <cell r="N21">
            <v>-1.7353571100000029</v>
          </cell>
          <cell r="O21">
            <v>-1.5186097599999995</v>
          </cell>
          <cell r="P21">
            <v>-6.4859999999999998</v>
          </cell>
          <cell r="Q21">
            <v>-1.5130299799999991</v>
          </cell>
          <cell r="R21">
            <v>-1.4719700200000008</v>
          </cell>
          <cell r="S21">
            <v>-1.502</v>
          </cell>
          <cell r="T21">
            <v>-1.5009999999999999</v>
          </cell>
          <cell r="U21">
            <v>-5.9879999999999995</v>
          </cell>
          <cell r="V21">
            <v>-1.53</v>
          </cell>
          <cell r="W21">
            <v>-1.552</v>
          </cell>
          <cell r="X21">
            <v>-1.5799999999999998</v>
          </cell>
          <cell r="Y21">
            <v>-1.444</v>
          </cell>
          <cell r="Z21">
            <v>-6.1059999999999999</v>
          </cell>
          <cell r="AA21">
            <v>-1.4611800000000001</v>
          </cell>
          <cell r="AB21">
            <v>-1.4008147999999998</v>
          </cell>
          <cell r="AC21">
            <v>-1.355060728</v>
          </cell>
          <cell r="AD21">
            <v>-1.32215222608</v>
          </cell>
          <cell r="AE21">
            <v>-5.5392077540799995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-20.345688565864634</v>
          </cell>
          <cell r="G23">
            <v>0</v>
          </cell>
          <cell r="H23">
            <v>0</v>
          </cell>
          <cell r="I23">
            <v>-4.1410000000000018</v>
          </cell>
          <cell r="J23">
            <v>-9.8100000000000023</v>
          </cell>
          <cell r="K23">
            <v>-26.155000000000001</v>
          </cell>
          <cell r="L23">
            <v>-6.6239999999999988</v>
          </cell>
          <cell r="M23">
            <v>-7.1899999999999977</v>
          </cell>
          <cell r="N23">
            <v>-7.3869999999999969</v>
          </cell>
          <cell r="O23">
            <v>-10.562999999999999</v>
          </cell>
          <cell r="P23">
            <v>-31.763999999999982</v>
          </cell>
          <cell r="Q23">
            <v>-3.7459999999999951</v>
          </cell>
          <cell r="R23">
            <v>-5.6650000000000027</v>
          </cell>
          <cell r="S23">
            <v>-4.4750000000000014</v>
          </cell>
          <cell r="T23">
            <v>-3.8060000000000045</v>
          </cell>
          <cell r="U23">
            <v>-17.691999999999979</v>
          </cell>
          <cell r="V23">
            <v>-3.0810000000000031</v>
          </cell>
          <cell r="W23">
            <v>-3.5859999999999985</v>
          </cell>
          <cell r="X23">
            <v>-0.76699999999999591</v>
          </cell>
          <cell r="Y23">
            <v>-2.7349999999999994</v>
          </cell>
          <cell r="Z23">
            <v>-10.169000000000011</v>
          </cell>
          <cell r="AA23">
            <v>-2.626871384297516</v>
          </cell>
          <cell r="AB23">
            <v>-0.31681253501024997</v>
          </cell>
          <cell r="AC23">
            <v>2.3841182699941541</v>
          </cell>
          <cell r="AD23">
            <v>0.77456059617815498</v>
          </cell>
          <cell r="AE23">
            <v>0.21499494686452181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-0.214</v>
          </cell>
          <cell r="G29">
            <v>0</v>
          </cell>
          <cell r="H29">
            <v>0</v>
          </cell>
          <cell r="I29">
            <v>-0.123</v>
          </cell>
          <cell r="J29">
            <v>-0.44800000000000001</v>
          </cell>
          <cell r="K29">
            <v>-0.69499999999999995</v>
          </cell>
          <cell r="L29">
            <v>-0.627</v>
          </cell>
          <cell r="M29">
            <v>3.9E-2</v>
          </cell>
          <cell r="N29">
            <v>-0.36899999999999999</v>
          </cell>
          <cell r="O29">
            <v>-0.36200000000000004</v>
          </cell>
          <cell r="P29">
            <v>-1.319</v>
          </cell>
          <cell r="Q29">
            <v>-0.16900000000000001</v>
          </cell>
          <cell r="R29">
            <v>-0.67199999999999993</v>
          </cell>
          <cell r="S29">
            <v>-1.679</v>
          </cell>
          <cell r="T29">
            <v>-0.43000000000000005</v>
          </cell>
          <cell r="U29">
            <v>-2.95</v>
          </cell>
          <cell r="V29">
            <v>0.184</v>
          </cell>
          <cell r="W29">
            <v>0.38400000000000001</v>
          </cell>
          <cell r="X29">
            <v>0.41599999999999998</v>
          </cell>
          <cell r="Y29">
            <v>0.19500000000000001</v>
          </cell>
          <cell r="Z29">
            <v>1.179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-20.559688565864633</v>
          </cell>
          <cell r="G30">
            <v>0</v>
          </cell>
          <cell r="H30">
            <v>0</v>
          </cell>
          <cell r="I30">
            <v>-4.264000000000002</v>
          </cell>
          <cell r="J30">
            <v>-10.258000000000003</v>
          </cell>
          <cell r="K30">
            <v>-26.85</v>
          </cell>
          <cell r="L30">
            <v>-7.2509999999999986</v>
          </cell>
          <cell r="M30">
            <v>-7.150999999999998</v>
          </cell>
          <cell r="N30">
            <v>-7.7559999999999967</v>
          </cell>
          <cell r="O30">
            <v>-10.924999999999999</v>
          </cell>
          <cell r="P30">
            <v>-33.082999999999984</v>
          </cell>
          <cell r="Q30">
            <v>-3.9149999999999952</v>
          </cell>
          <cell r="R30">
            <v>-6.3370000000000024</v>
          </cell>
          <cell r="S30">
            <v>-6.1540000000000017</v>
          </cell>
          <cell r="T30">
            <v>-4.2360000000000042</v>
          </cell>
          <cell r="U30">
            <v>-20.641999999999978</v>
          </cell>
          <cell r="V30">
            <v>-2.8970000000000029</v>
          </cell>
          <cell r="W30">
            <v>-3.2019999999999986</v>
          </cell>
          <cell r="X30">
            <v>-0.35099999999999593</v>
          </cell>
          <cell r="Y30">
            <v>-2.5399999999999996</v>
          </cell>
          <cell r="Z30">
            <v>-8.9900000000000109</v>
          </cell>
          <cell r="AA30">
            <v>-2.626871384297516</v>
          </cell>
          <cell r="AB30">
            <v>-0.31681253501024997</v>
          </cell>
          <cell r="AC30">
            <v>2.3841182699941541</v>
          </cell>
          <cell r="AD30">
            <v>0.77456059617815498</v>
          </cell>
          <cell r="AE30">
            <v>0.21499494686452181</v>
          </cell>
        </row>
        <row r="31">
          <cell r="A31" t="str">
            <v>Additional Income Statement Items</v>
          </cell>
          <cell r="B31">
            <v>0</v>
          </cell>
          <cell r="C31">
            <v>0</v>
          </cell>
          <cell r="D31">
            <v>0</v>
          </cell>
          <cell r="I31">
            <v>0</v>
          </cell>
          <cell r="J31">
            <v>0</v>
          </cell>
        </row>
        <row r="32">
          <cell r="B32" t="str">
            <v>Organic sales growth (excl. acquisitions)</v>
          </cell>
          <cell r="C32" t="str">
            <v>ORG_REV_GRTH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A38" t="str">
            <v>Balance Sheet</v>
          </cell>
          <cell r="B38">
            <v>0</v>
          </cell>
          <cell r="C38">
            <v>0</v>
          </cell>
          <cell r="D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35.816000000000003</v>
          </cell>
          <cell r="G39">
            <v>0</v>
          </cell>
          <cell r="H39">
            <v>0</v>
          </cell>
          <cell r="I39">
            <v>0</v>
          </cell>
          <cell r="J39">
            <v>19.686</v>
          </cell>
          <cell r="K39">
            <v>19.686</v>
          </cell>
          <cell r="L39">
            <v>31.120051069999988</v>
          </cell>
          <cell r="M39">
            <v>22.549944060000016</v>
          </cell>
          <cell r="N39">
            <v>15.363570880000026</v>
          </cell>
          <cell r="O39">
            <v>17.256</v>
          </cell>
          <cell r="P39">
            <v>17.256</v>
          </cell>
          <cell r="Q39">
            <v>45.970288650224461</v>
          </cell>
          <cell r="R39">
            <v>42.052</v>
          </cell>
          <cell r="S39">
            <v>111.712</v>
          </cell>
          <cell r="T39">
            <v>42.006999999999998</v>
          </cell>
          <cell r="U39">
            <v>42.006999999999998</v>
          </cell>
          <cell r="V39">
            <v>37.904000000000003</v>
          </cell>
          <cell r="W39">
            <v>39.834000000000003</v>
          </cell>
          <cell r="X39">
            <v>29.279</v>
          </cell>
          <cell r="Y39">
            <v>55.069000000000003</v>
          </cell>
          <cell r="Z39">
            <v>55.069000000000003</v>
          </cell>
          <cell r="AA39">
            <v>67.182653439040479</v>
          </cell>
          <cell r="AB39">
            <v>58.37910490741114</v>
          </cell>
          <cell r="AC39">
            <v>65.607695779304919</v>
          </cell>
          <cell r="AD39">
            <v>66.104296311443363</v>
          </cell>
          <cell r="AE39">
            <v>66.104296311443363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31.493122890000006</v>
          </cell>
          <cell r="G40">
            <v>0</v>
          </cell>
          <cell r="H40">
            <v>0</v>
          </cell>
          <cell r="I40">
            <v>0</v>
          </cell>
          <cell r="J40">
            <v>46.694000000000003</v>
          </cell>
          <cell r="K40">
            <v>46.694000000000003</v>
          </cell>
          <cell r="L40">
            <v>22.411372639999993</v>
          </cell>
          <cell r="M40">
            <v>30.930615070000005</v>
          </cell>
          <cell r="N40">
            <v>32.004984440000001</v>
          </cell>
          <cell r="O40">
            <v>52.887</v>
          </cell>
          <cell r="P40">
            <v>52.887</v>
          </cell>
          <cell r="Q40">
            <v>29.53308354000001</v>
          </cell>
          <cell r="R40">
            <v>44.344000000000001</v>
          </cell>
          <cell r="S40">
            <v>42.585000000000001</v>
          </cell>
          <cell r="T40">
            <v>58.14</v>
          </cell>
          <cell r="U40">
            <v>58.14</v>
          </cell>
          <cell r="V40">
            <v>38.573</v>
          </cell>
          <cell r="W40">
            <v>50.762999999999998</v>
          </cell>
          <cell r="X40">
            <v>46.136000000000003</v>
          </cell>
          <cell r="Y40">
            <v>68.781999999999996</v>
          </cell>
          <cell r="Z40">
            <v>68.781999999999996</v>
          </cell>
          <cell r="AA40">
            <v>45.270458242773316</v>
          </cell>
          <cell r="AB40">
            <v>55.563615079841526</v>
          </cell>
          <cell r="AC40">
            <v>56.411152759125251</v>
          </cell>
          <cell r="AD40">
            <v>82.299298879046134</v>
          </cell>
          <cell r="AE40">
            <v>82.299298879046134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28.425290469999997</v>
          </cell>
          <cell r="G42">
            <v>0</v>
          </cell>
          <cell r="H42">
            <v>0</v>
          </cell>
          <cell r="I42">
            <v>0</v>
          </cell>
          <cell r="J42">
            <v>18.303000000000001</v>
          </cell>
          <cell r="K42">
            <v>18.303000000000001</v>
          </cell>
          <cell r="L42">
            <v>19.141666940000029</v>
          </cell>
          <cell r="M42">
            <v>18.610850739999989</v>
          </cell>
          <cell r="N42">
            <v>20.760271329999981</v>
          </cell>
          <cell r="O42">
            <v>10.25</v>
          </cell>
          <cell r="P42">
            <v>10.25</v>
          </cell>
          <cell r="Q42">
            <v>7.4999055699999992</v>
          </cell>
          <cell r="R42">
            <v>4.9930000000000003</v>
          </cell>
          <cell r="S42">
            <v>16.067</v>
          </cell>
          <cell r="T42">
            <v>42.180999999999997</v>
          </cell>
          <cell r="U42">
            <v>42.180999999999997</v>
          </cell>
          <cell r="V42">
            <v>78.915999999999997</v>
          </cell>
          <cell r="W42">
            <v>90.051000000000002</v>
          </cell>
          <cell r="X42">
            <v>111.779</v>
          </cell>
          <cell r="Y42">
            <v>98.97999999999999</v>
          </cell>
          <cell r="Z42">
            <v>98.97999999999999</v>
          </cell>
          <cell r="AA42">
            <v>98.895910917180657</v>
          </cell>
          <cell r="AB42">
            <v>99.109285752477703</v>
          </cell>
          <cell r="AC42">
            <v>99.332359443924602</v>
          </cell>
          <cell r="AD42">
            <v>99.865796532167195</v>
          </cell>
          <cell r="AE42">
            <v>99.865796532167195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95.734413360000005</v>
          </cell>
          <cell r="G43">
            <v>0</v>
          </cell>
          <cell r="H43">
            <v>0</v>
          </cell>
          <cell r="I43">
            <v>0</v>
          </cell>
          <cell r="J43">
            <v>84.683000000000007</v>
          </cell>
          <cell r="K43">
            <v>84.683000000000007</v>
          </cell>
          <cell r="L43">
            <v>72.67309065000002</v>
          </cell>
          <cell r="M43">
            <v>72.091409870000007</v>
          </cell>
          <cell r="N43">
            <v>68.128826650000008</v>
          </cell>
          <cell r="O43">
            <v>80.392999999999986</v>
          </cell>
          <cell r="P43">
            <v>80.392999999999986</v>
          </cell>
          <cell r="Q43">
            <v>83.003277760224464</v>
          </cell>
          <cell r="R43">
            <v>91.388999999999996</v>
          </cell>
          <cell r="S43">
            <v>170.364</v>
          </cell>
          <cell r="T43">
            <v>142.32799999999997</v>
          </cell>
          <cell r="U43">
            <v>142.32799999999997</v>
          </cell>
          <cell r="V43">
            <v>155.393</v>
          </cell>
          <cell r="W43">
            <v>180.64800000000002</v>
          </cell>
          <cell r="X43">
            <v>187.19399999999999</v>
          </cell>
          <cell r="Y43">
            <v>222.83100000000002</v>
          </cell>
          <cell r="Z43">
            <v>222.83100000000002</v>
          </cell>
          <cell r="AA43">
            <v>211.34902259899445</v>
          </cell>
          <cell r="AB43">
            <v>213.05200573973036</v>
          </cell>
          <cell r="AC43">
            <v>221.35120798235477</v>
          </cell>
          <cell r="AD43">
            <v>248.26939172265674</v>
          </cell>
          <cell r="AE43">
            <v>248.26939172265674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14.049287899999999</v>
          </cell>
          <cell r="G44">
            <v>0</v>
          </cell>
          <cell r="H44">
            <v>0</v>
          </cell>
          <cell r="I44">
            <v>0</v>
          </cell>
          <cell r="J44">
            <v>26.79</v>
          </cell>
          <cell r="K44">
            <v>26.79</v>
          </cell>
          <cell r="L44">
            <v>29.110673239999997</v>
          </cell>
          <cell r="M44">
            <v>30.957374059999999</v>
          </cell>
          <cell r="N44">
            <v>31.645993820000001</v>
          </cell>
          <cell r="O44">
            <v>31.931000000000004</v>
          </cell>
          <cell r="P44">
            <v>31.931000000000004</v>
          </cell>
          <cell r="Q44">
            <v>33.840080950000001</v>
          </cell>
          <cell r="R44">
            <v>34.406000000000006</v>
          </cell>
          <cell r="S44">
            <v>35.989000000000004</v>
          </cell>
          <cell r="T44">
            <v>37.259</v>
          </cell>
          <cell r="U44">
            <v>37.259</v>
          </cell>
          <cell r="V44">
            <v>38.861000000000004</v>
          </cell>
          <cell r="W44">
            <v>39.814000000000007</v>
          </cell>
          <cell r="X44">
            <v>40.262</v>
          </cell>
          <cell r="Y44">
            <v>40.975000000000001</v>
          </cell>
          <cell r="Z44">
            <v>40.975000000000001</v>
          </cell>
          <cell r="AA44">
            <v>42.004999999999995</v>
          </cell>
          <cell r="AB44">
            <v>43.079000000000001</v>
          </cell>
          <cell r="AC44">
            <v>44.198999999999998</v>
          </cell>
          <cell r="AD44">
            <v>45.429000000000002</v>
          </cell>
          <cell r="AE44">
            <v>45.429000000000002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F45">
            <v>-7.5492879000000004</v>
          </cell>
          <cell r="G45">
            <v>0</v>
          </cell>
          <cell r="H45">
            <v>0</v>
          </cell>
          <cell r="I45">
            <v>0</v>
          </cell>
          <cell r="J45">
            <v>-11.958</v>
          </cell>
          <cell r="K45">
            <v>-11.958</v>
          </cell>
          <cell r="L45">
            <v>-13.530654999999999</v>
          </cell>
          <cell r="M45">
            <v>-15.190033129999998</v>
          </cell>
          <cell r="N45">
            <v>-16.925390240000002</v>
          </cell>
          <cell r="O45">
            <v>-18.444000000000003</v>
          </cell>
          <cell r="P45">
            <v>-18.444000000000003</v>
          </cell>
          <cell r="Q45">
            <v>-19.957029980000002</v>
          </cell>
          <cell r="R45">
            <v>-21.429000000000002</v>
          </cell>
          <cell r="S45">
            <v>-22.931000000000001</v>
          </cell>
          <cell r="T45">
            <v>-24.432000000000002</v>
          </cell>
          <cell r="U45">
            <v>-24.432000000000002</v>
          </cell>
          <cell r="V45">
            <v>-25.962000000000003</v>
          </cell>
          <cell r="W45">
            <v>-27.514000000000003</v>
          </cell>
          <cell r="X45">
            <v>-29.094000000000001</v>
          </cell>
          <cell r="Y45">
            <v>-30.538</v>
          </cell>
          <cell r="Z45">
            <v>-30.538</v>
          </cell>
          <cell r="AA45">
            <v>-31.999179999999999</v>
          </cell>
          <cell r="AB45">
            <v>-33.399994800000002</v>
          </cell>
          <cell r="AC45">
            <v>-34.755055528</v>
          </cell>
          <cell r="AD45">
            <v>-36.07720775408</v>
          </cell>
          <cell r="AE45">
            <v>-36.07720775408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6.5</v>
          </cell>
          <cell r="G46">
            <v>0</v>
          </cell>
          <cell r="H46">
            <v>0</v>
          </cell>
          <cell r="I46">
            <v>0</v>
          </cell>
          <cell r="J46">
            <v>14.832000000000001</v>
          </cell>
          <cell r="K46">
            <v>14.832000000000001</v>
          </cell>
          <cell r="L46">
            <v>15.580018239999999</v>
          </cell>
          <cell r="M46">
            <v>15.767340930000001</v>
          </cell>
          <cell r="N46">
            <v>14.720603579999997</v>
          </cell>
          <cell r="O46">
            <v>13.487</v>
          </cell>
          <cell r="P46">
            <v>13.487</v>
          </cell>
          <cell r="Q46">
            <v>13.883050969999999</v>
          </cell>
          <cell r="R46">
            <v>12.977</v>
          </cell>
          <cell r="S46">
            <v>13.058</v>
          </cell>
          <cell r="T46">
            <v>12.827</v>
          </cell>
          <cell r="U46">
            <v>12.827</v>
          </cell>
          <cell r="V46">
            <v>12.898999999999999</v>
          </cell>
          <cell r="W46">
            <v>12.3</v>
          </cell>
          <cell r="X46">
            <v>11.167999999999999</v>
          </cell>
          <cell r="Y46">
            <v>10.436999999999999</v>
          </cell>
          <cell r="Z46">
            <v>10.436999999999999</v>
          </cell>
          <cell r="AA46">
            <v>10.005819999999998</v>
          </cell>
          <cell r="AB46">
            <v>9.6790051999999989</v>
          </cell>
          <cell r="AC46">
            <v>9.4439444720000001</v>
          </cell>
          <cell r="AD46">
            <v>9.3517922459200005</v>
          </cell>
          <cell r="AE46">
            <v>9.3517922459200005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5.617</v>
          </cell>
          <cell r="K50">
            <v>5.617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38.445999999999998</v>
          </cell>
          <cell r="U50">
            <v>38.445999999999998</v>
          </cell>
          <cell r="V50">
            <v>16.454999999999998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4.4073730399999995</v>
          </cell>
          <cell r="G52">
            <v>0</v>
          </cell>
          <cell r="H52">
            <v>0</v>
          </cell>
          <cell r="I52">
            <v>0</v>
          </cell>
          <cell r="J52">
            <v>3.33</v>
          </cell>
          <cell r="K52">
            <v>3.33</v>
          </cell>
          <cell r="L52">
            <v>0</v>
          </cell>
          <cell r="M52">
            <v>0</v>
          </cell>
          <cell r="N52">
            <v>0</v>
          </cell>
          <cell r="O52">
            <v>5.2709999999999999</v>
          </cell>
          <cell r="P52">
            <v>5.2709999999999999</v>
          </cell>
          <cell r="Q52">
            <v>0</v>
          </cell>
          <cell r="R52">
            <v>3.1190000000000002</v>
          </cell>
          <cell r="S52">
            <v>0.61599999999999999</v>
          </cell>
          <cell r="T52">
            <v>0.73399999999999999</v>
          </cell>
          <cell r="U52">
            <v>0.73399999999999999</v>
          </cell>
          <cell r="V52">
            <v>0.73</v>
          </cell>
          <cell r="W52">
            <v>0.97099999999999997</v>
          </cell>
          <cell r="X52">
            <v>0.94399999999999995</v>
          </cell>
          <cell r="Y52">
            <v>0.98299999999999998</v>
          </cell>
          <cell r="Z52">
            <v>0.98299999999999998</v>
          </cell>
          <cell r="AA52">
            <v>0.98299999999999998</v>
          </cell>
          <cell r="AB52">
            <v>0.98299999999999998</v>
          </cell>
          <cell r="AC52">
            <v>0.98299999999999998</v>
          </cell>
          <cell r="AD52">
            <v>0.98299999999999998</v>
          </cell>
          <cell r="AE52">
            <v>0.98299999999999998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106.6417864</v>
          </cell>
          <cell r="G53">
            <v>0</v>
          </cell>
          <cell r="H53">
            <v>0</v>
          </cell>
          <cell r="I53">
            <v>0</v>
          </cell>
          <cell r="J53">
            <v>108.462</v>
          </cell>
          <cell r="K53">
            <v>108.462</v>
          </cell>
          <cell r="L53">
            <v>88.253108890000021</v>
          </cell>
          <cell r="M53">
            <v>87.85875080000001</v>
          </cell>
          <cell r="N53">
            <v>82.84943023000001</v>
          </cell>
          <cell r="O53">
            <v>99.150999999999982</v>
          </cell>
          <cell r="P53">
            <v>99.150999999999982</v>
          </cell>
          <cell r="Q53">
            <v>96.886328730224463</v>
          </cell>
          <cell r="R53">
            <v>107.485</v>
          </cell>
          <cell r="S53">
            <v>184.03800000000001</v>
          </cell>
          <cell r="T53">
            <v>194.33499999999998</v>
          </cell>
          <cell r="U53">
            <v>194.33499999999998</v>
          </cell>
          <cell r="V53">
            <v>185.477</v>
          </cell>
          <cell r="W53">
            <v>193.91900000000004</v>
          </cell>
          <cell r="X53">
            <v>199.30599999999998</v>
          </cell>
          <cell r="Y53">
            <v>234.251</v>
          </cell>
          <cell r="Z53">
            <v>234.251</v>
          </cell>
          <cell r="AA53">
            <v>222.33784259899446</v>
          </cell>
          <cell r="AB53">
            <v>223.71401093973037</v>
          </cell>
          <cell r="AC53">
            <v>231.77815245435477</v>
          </cell>
          <cell r="AD53">
            <v>258.60418396857676</v>
          </cell>
          <cell r="AE53">
            <v>258.60418396857676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5.5243467499999994</v>
          </cell>
          <cell r="G54">
            <v>0</v>
          </cell>
          <cell r="H54">
            <v>0</v>
          </cell>
          <cell r="I54">
            <v>0</v>
          </cell>
          <cell r="J54">
            <v>5.37</v>
          </cell>
          <cell r="K54">
            <v>5.37</v>
          </cell>
          <cell r="L54">
            <v>6.9522021699999987</v>
          </cell>
          <cell r="M54">
            <v>8.3180425299999996</v>
          </cell>
          <cell r="N54">
            <v>8.2107644599999983</v>
          </cell>
          <cell r="O54">
            <v>3.4620000000000002</v>
          </cell>
          <cell r="P54">
            <v>3.4620000000000002</v>
          </cell>
          <cell r="Q54">
            <v>9.8338841400000021</v>
          </cell>
          <cell r="R54">
            <v>5.4509999999999996</v>
          </cell>
          <cell r="S54">
            <v>6.375</v>
          </cell>
          <cell r="T54">
            <v>3.5739999999999998</v>
          </cell>
          <cell r="U54">
            <v>3.5739999999999998</v>
          </cell>
          <cell r="V54">
            <v>5.0940000000000003</v>
          </cell>
          <cell r="W54">
            <v>4.55</v>
          </cell>
          <cell r="X54">
            <v>3.9950000000000001</v>
          </cell>
          <cell r="Y54">
            <v>5.5979999999999999</v>
          </cell>
          <cell r="Z54">
            <v>5.5979999999999999</v>
          </cell>
          <cell r="AA54">
            <v>5.15</v>
          </cell>
          <cell r="AB54">
            <v>5.37</v>
          </cell>
          <cell r="AC54">
            <v>5.6</v>
          </cell>
          <cell r="AD54">
            <v>6.15</v>
          </cell>
          <cell r="AE54">
            <v>6.15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0.54700000000000004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52.236205439999999</v>
          </cell>
          <cell r="G56">
            <v>0</v>
          </cell>
          <cell r="H56">
            <v>0</v>
          </cell>
          <cell r="I56">
            <v>0</v>
          </cell>
          <cell r="J56">
            <v>74.731999999999999</v>
          </cell>
          <cell r="K56">
            <v>74.731999999999999</v>
          </cell>
          <cell r="L56">
            <v>59.942010110000005</v>
          </cell>
          <cell r="M56">
            <v>64.207921940000006</v>
          </cell>
          <cell r="N56">
            <v>66.547605410000003</v>
          </cell>
          <cell r="O56">
            <v>97.808999999999997</v>
          </cell>
          <cell r="P56">
            <v>97.808999999999997</v>
          </cell>
          <cell r="Q56">
            <v>83.295686459999985</v>
          </cell>
          <cell r="R56">
            <v>93.358000000000004</v>
          </cell>
          <cell r="S56">
            <v>94.697000000000003</v>
          </cell>
          <cell r="T56">
            <v>112.35300000000001</v>
          </cell>
          <cell r="U56">
            <v>112.35300000000001</v>
          </cell>
          <cell r="V56">
            <v>104.89</v>
          </cell>
          <cell r="W56">
            <v>108.34</v>
          </cell>
          <cell r="X56">
            <v>112.07199999999999</v>
          </cell>
          <cell r="Y56">
            <v>134.22499999999999</v>
          </cell>
          <cell r="Z56">
            <v>134.22499999999999</v>
          </cell>
          <cell r="AA56">
            <v>124.66500000000001</v>
          </cell>
          <cell r="AB56">
            <v>126.361</v>
          </cell>
          <cell r="AC56">
            <v>131.97</v>
          </cell>
          <cell r="AD56">
            <v>157.065</v>
          </cell>
          <cell r="AE56">
            <v>157.065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57.760552189999999</v>
          </cell>
          <cell r="G57">
            <v>0</v>
          </cell>
          <cell r="H57">
            <v>0</v>
          </cell>
          <cell r="I57">
            <v>0</v>
          </cell>
          <cell r="J57">
            <v>80.102000000000004</v>
          </cell>
          <cell r="K57">
            <v>80.102000000000004</v>
          </cell>
          <cell r="L57">
            <v>66.894212280000005</v>
          </cell>
          <cell r="M57">
            <v>72.525964469999991</v>
          </cell>
          <cell r="N57">
            <v>74.758369869999996</v>
          </cell>
          <cell r="O57">
            <v>101.271</v>
          </cell>
          <cell r="P57">
            <v>101.271</v>
          </cell>
          <cell r="Q57">
            <v>93.129570599999994</v>
          </cell>
          <cell r="R57">
            <v>99.356000000000009</v>
          </cell>
          <cell r="S57">
            <v>101.072</v>
          </cell>
          <cell r="T57">
            <v>115.92699999999999</v>
          </cell>
          <cell r="U57">
            <v>115.92699999999999</v>
          </cell>
          <cell r="V57">
            <v>109.98399999999999</v>
          </cell>
          <cell r="W57">
            <v>112.89</v>
          </cell>
          <cell r="X57">
            <v>116.06699999999999</v>
          </cell>
          <cell r="Y57">
            <v>139.82300000000001</v>
          </cell>
          <cell r="Z57">
            <v>139.82300000000001</v>
          </cell>
          <cell r="AA57">
            <v>129.815</v>
          </cell>
          <cell r="AB57">
            <v>131.73099999999999</v>
          </cell>
          <cell r="AC57">
            <v>137.57</v>
          </cell>
          <cell r="AD57">
            <v>163.21500000000003</v>
          </cell>
          <cell r="AE57">
            <v>163.21500000000003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46.259097860000004</v>
          </cell>
          <cell r="G58">
            <v>0</v>
          </cell>
          <cell r="H58">
            <v>0</v>
          </cell>
          <cell r="I58">
            <v>0</v>
          </cell>
          <cell r="J58">
            <v>63.289000000000001</v>
          </cell>
          <cell r="K58">
            <v>63.289000000000001</v>
          </cell>
          <cell r="L58">
            <v>55.448482440000006</v>
          </cell>
          <cell r="M58">
            <v>58.225432070000004</v>
          </cell>
          <cell r="N58">
            <v>60.330794110000006</v>
          </cell>
          <cell r="O58">
            <v>83.224999999999994</v>
          </cell>
          <cell r="P58">
            <v>83.224999999999994</v>
          </cell>
          <cell r="Q58">
            <v>78.458372409999981</v>
          </cell>
          <cell r="R58">
            <v>82.183999999999997</v>
          </cell>
          <cell r="S58">
            <v>83.76100000000001</v>
          </cell>
          <cell r="T58">
            <v>99.692000000000007</v>
          </cell>
          <cell r="U58">
            <v>99.692000000000007</v>
          </cell>
          <cell r="V58">
            <v>92.569000000000003</v>
          </cell>
          <cell r="W58">
            <v>97.317999999999998</v>
          </cell>
          <cell r="X58">
            <v>100.211</v>
          </cell>
          <cell r="Y58">
            <v>119.301</v>
          </cell>
          <cell r="Z58">
            <v>119.301</v>
          </cell>
          <cell r="AA58">
            <v>111</v>
          </cell>
          <cell r="AB58">
            <v>112</v>
          </cell>
          <cell r="AC58">
            <v>117</v>
          </cell>
          <cell r="AD58">
            <v>141</v>
          </cell>
          <cell r="AE58">
            <v>141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9.8359871100000014</v>
          </cell>
          <cell r="R59">
            <v>18.885000000000002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1.2194305000000001</v>
          </cell>
          <cell r="G60">
            <v>0</v>
          </cell>
          <cell r="H60">
            <v>0</v>
          </cell>
          <cell r="I60">
            <v>0</v>
          </cell>
          <cell r="J60">
            <v>6.378000000000001</v>
          </cell>
          <cell r="K60">
            <v>6.378000000000001</v>
          </cell>
          <cell r="L60">
            <v>6.0147481100000002</v>
          </cell>
          <cell r="M60">
            <v>6.0932956300000001</v>
          </cell>
          <cell r="N60">
            <v>6.0718762599999998</v>
          </cell>
          <cell r="O60">
            <v>6.331999999999999</v>
          </cell>
          <cell r="P60">
            <v>6.331999999999999</v>
          </cell>
          <cell r="Q60">
            <v>5.8933691499999998</v>
          </cell>
          <cell r="R60">
            <v>6.96</v>
          </cell>
          <cell r="S60">
            <v>7.1320000000000006</v>
          </cell>
          <cell r="T60">
            <v>6.84</v>
          </cell>
          <cell r="U60">
            <v>6.84</v>
          </cell>
          <cell r="V60">
            <v>6.3119999999999994</v>
          </cell>
          <cell r="W60">
            <v>8.0180000000000007</v>
          </cell>
          <cell r="X60">
            <v>7.5359999999999996</v>
          </cell>
          <cell r="Y60">
            <v>6.1779999999999999</v>
          </cell>
          <cell r="Z60">
            <v>6.1779999999999999</v>
          </cell>
          <cell r="AA60">
            <v>6.8997139832919796</v>
          </cell>
          <cell r="AB60">
            <v>6.6766948590381432</v>
          </cell>
          <cell r="AC60">
            <v>6.5177181036683969</v>
          </cell>
          <cell r="AD60">
            <v>6.9241890217121451</v>
          </cell>
          <cell r="AE60">
            <v>6.9241890217121451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1.2194305000000014</v>
          </cell>
          <cell r="G61">
            <v>0</v>
          </cell>
          <cell r="H61">
            <v>0</v>
          </cell>
          <cell r="I61">
            <v>0</v>
          </cell>
          <cell r="J61">
            <v>6.3780000000000001</v>
          </cell>
          <cell r="K61">
            <v>6.3780000000000001</v>
          </cell>
          <cell r="L61">
            <v>6.0147481099999993</v>
          </cell>
          <cell r="M61">
            <v>6.0932956300000001</v>
          </cell>
          <cell r="N61">
            <v>6.0718762599999963</v>
          </cell>
          <cell r="O61">
            <v>6.3319999999999936</v>
          </cell>
          <cell r="P61">
            <v>6.3319999999999936</v>
          </cell>
          <cell r="Q61">
            <v>15.729356260000003</v>
          </cell>
          <cell r="R61">
            <v>25.844999999999999</v>
          </cell>
          <cell r="S61">
            <v>7.132000000000005</v>
          </cell>
          <cell r="T61">
            <v>6.8400000000000034</v>
          </cell>
          <cell r="U61">
            <v>6.8400000000000034</v>
          </cell>
          <cell r="V61">
            <v>6.3119999999999976</v>
          </cell>
          <cell r="W61">
            <v>8.0180000000000007</v>
          </cell>
          <cell r="X61">
            <v>7.5360000000000014</v>
          </cell>
          <cell r="Y61">
            <v>6.1779999999999973</v>
          </cell>
          <cell r="Z61">
            <v>6.1779999999999973</v>
          </cell>
          <cell r="AA61">
            <v>6.8997139832919743</v>
          </cell>
          <cell r="AB61">
            <v>6.6766948590381503</v>
          </cell>
          <cell r="AC61">
            <v>6.5177181036683862</v>
          </cell>
          <cell r="AD61">
            <v>6.9241890217121522</v>
          </cell>
          <cell r="AE61">
            <v>6.9241890217121522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58.97998269</v>
          </cell>
          <cell r="G62">
            <v>0</v>
          </cell>
          <cell r="H62">
            <v>0</v>
          </cell>
          <cell r="I62">
            <v>0</v>
          </cell>
          <cell r="J62">
            <v>86.48</v>
          </cell>
          <cell r="K62">
            <v>86.48</v>
          </cell>
          <cell r="L62">
            <v>72.908960390000004</v>
          </cell>
          <cell r="M62">
            <v>78.619260099999991</v>
          </cell>
          <cell r="N62">
            <v>80.830246129999992</v>
          </cell>
          <cell r="O62">
            <v>107.60299999999999</v>
          </cell>
          <cell r="P62">
            <v>107.60299999999999</v>
          </cell>
          <cell r="Q62">
            <v>108.85892686</v>
          </cell>
          <cell r="R62">
            <v>125.20100000000001</v>
          </cell>
          <cell r="S62">
            <v>108.20400000000001</v>
          </cell>
          <cell r="T62">
            <v>122.767</v>
          </cell>
          <cell r="U62">
            <v>122.767</v>
          </cell>
          <cell r="V62">
            <v>116.29599999999999</v>
          </cell>
          <cell r="W62">
            <v>120.908</v>
          </cell>
          <cell r="X62">
            <v>123.60299999999999</v>
          </cell>
          <cell r="Y62">
            <v>146.001</v>
          </cell>
          <cell r="Z62">
            <v>146.001</v>
          </cell>
          <cell r="AA62">
            <v>136.71471398329197</v>
          </cell>
          <cell r="AB62">
            <v>138.40769485903814</v>
          </cell>
          <cell r="AC62">
            <v>144.08771810366838</v>
          </cell>
          <cell r="AD62">
            <v>170.13918902171218</v>
          </cell>
          <cell r="AE62">
            <v>170.13918902171218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47.661803710000022</v>
          </cell>
          <cell r="G64">
            <v>0</v>
          </cell>
          <cell r="H64">
            <v>0</v>
          </cell>
          <cell r="I64">
            <v>0</v>
          </cell>
          <cell r="J64">
            <v>21.981999999999999</v>
          </cell>
          <cell r="K64">
            <v>21.981999999999999</v>
          </cell>
          <cell r="L64">
            <v>15.344148500000017</v>
          </cell>
          <cell r="M64">
            <v>9.2394907000000188</v>
          </cell>
          <cell r="N64">
            <v>2.0191841000000181</v>
          </cell>
          <cell r="O64">
            <v>-8.4519999999999982</v>
          </cell>
          <cell r="P64">
            <v>-8.4519999999999982</v>
          </cell>
          <cell r="Q64">
            <v>-11.972598129775534</v>
          </cell>
          <cell r="R64">
            <v>-17.716000000000008</v>
          </cell>
          <cell r="S64">
            <v>75.834000000000003</v>
          </cell>
          <cell r="T64">
            <v>71.567999999999984</v>
          </cell>
          <cell r="U64">
            <v>71.567999999999984</v>
          </cell>
          <cell r="V64">
            <v>69.18100000000004</v>
          </cell>
          <cell r="W64">
            <v>73.011000000000053</v>
          </cell>
          <cell r="X64">
            <v>75.703000000000031</v>
          </cell>
          <cell r="Y64">
            <v>88.25</v>
          </cell>
          <cell r="Z64">
            <v>88.25</v>
          </cell>
          <cell r="AA64">
            <v>85.623128615702456</v>
          </cell>
          <cell r="AB64">
            <v>85.306316080692227</v>
          </cell>
          <cell r="AC64">
            <v>87.690434350686388</v>
          </cell>
          <cell r="AD64">
            <v>88.46499494686455</v>
          </cell>
          <cell r="AE64">
            <v>88.46499494686455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47.661803710000022</v>
          </cell>
          <cell r="G66">
            <v>0</v>
          </cell>
          <cell r="H66">
            <v>0</v>
          </cell>
          <cell r="I66">
            <v>0</v>
          </cell>
          <cell r="J66">
            <v>21.981999999999999</v>
          </cell>
          <cell r="K66">
            <v>21.981999999999999</v>
          </cell>
          <cell r="L66">
            <v>15.344148500000017</v>
          </cell>
          <cell r="M66">
            <v>9.2394907000000188</v>
          </cell>
          <cell r="N66">
            <v>2.0191841000000181</v>
          </cell>
          <cell r="O66">
            <v>-8.4519999999999982</v>
          </cell>
          <cell r="P66">
            <v>-8.4519999999999982</v>
          </cell>
          <cell r="Q66">
            <v>-11.972598129775534</v>
          </cell>
          <cell r="R66">
            <v>-17.716000000000008</v>
          </cell>
          <cell r="S66">
            <v>75.834000000000003</v>
          </cell>
          <cell r="T66">
            <v>71.567999999999984</v>
          </cell>
          <cell r="U66">
            <v>71.567999999999984</v>
          </cell>
          <cell r="V66">
            <v>69.18100000000004</v>
          </cell>
          <cell r="W66">
            <v>73.011000000000053</v>
          </cell>
          <cell r="X66">
            <v>75.703000000000031</v>
          </cell>
          <cell r="Y66">
            <v>88.25</v>
          </cell>
          <cell r="Z66">
            <v>88.25</v>
          </cell>
          <cell r="AA66">
            <v>85.623128615702456</v>
          </cell>
          <cell r="AB66">
            <v>85.306316080692227</v>
          </cell>
          <cell r="AC66">
            <v>87.690434350686388</v>
          </cell>
          <cell r="AD66">
            <v>88.46499494686455</v>
          </cell>
          <cell r="AE66">
            <v>88.46499494686455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106.64178640000003</v>
          </cell>
          <cell r="G67">
            <v>0</v>
          </cell>
          <cell r="H67">
            <v>0</v>
          </cell>
          <cell r="I67">
            <v>0</v>
          </cell>
          <cell r="J67">
            <v>108.462</v>
          </cell>
          <cell r="K67">
            <v>108.462</v>
          </cell>
          <cell r="L67">
            <v>88.253108890000021</v>
          </cell>
          <cell r="M67">
            <v>87.85875080000001</v>
          </cell>
          <cell r="N67">
            <v>82.84943023000001</v>
          </cell>
          <cell r="O67">
            <v>99.150999999999996</v>
          </cell>
          <cell r="P67">
            <v>99.150999999999996</v>
          </cell>
          <cell r="Q67">
            <v>96.886328730224463</v>
          </cell>
          <cell r="R67">
            <v>107.485</v>
          </cell>
          <cell r="S67">
            <v>184.03800000000001</v>
          </cell>
          <cell r="T67">
            <v>194.33499999999998</v>
          </cell>
          <cell r="U67">
            <v>194.33499999999998</v>
          </cell>
          <cell r="V67">
            <v>185.47700000000003</v>
          </cell>
          <cell r="W67">
            <v>193.91900000000004</v>
          </cell>
          <cell r="X67">
            <v>199.30600000000004</v>
          </cell>
          <cell r="Y67">
            <v>234.251</v>
          </cell>
          <cell r="Z67">
            <v>234.251</v>
          </cell>
          <cell r="AA67">
            <v>222.33784259899443</v>
          </cell>
          <cell r="AB67">
            <v>223.71401093973037</v>
          </cell>
          <cell r="AC67">
            <v>231.77815245435477</v>
          </cell>
          <cell r="AD67">
            <v>258.60418396857676</v>
          </cell>
          <cell r="AE67">
            <v>258.60418396857676</v>
          </cell>
        </row>
        <row r="68">
          <cell r="A68" t="str">
            <v>Additional Balance Sheet Items</v>
          </cell>
          <cell r="B68">
            <v>0</v>
          </cell>
          <cell r="C68">
            <v>0</v>
          </cell>
          <cell r="D68">
            <v>0</v>
          </cell>
        </row>
        <row r="69">
          <cell r="B69" t="str">
            <v>Total US$ debt (in US$)</v>
          </cell>
          <cell r="C69" t="str">
            <v>TOT_USD_DEBT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9.8359871100000014</v>
          </cell>
          <cell r="R69">
            <v>19.432000000000002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B70" t="str">
            <v>% US$ debt hedged (principal)</v>
          </cell>
          <cell r="C70" t="str">
            <v>TOT_PCT_USD_DEBT_HEDGED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B71" t="str">
            <v>% Floating debt (local currency debt)</v>
          </cell>
          <cell r="C71" t="str">
            <v>FLOATING_PCT_LOCAL_DEBT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B72" t="str">
            <v>% floating debt hedged (rates)</v>
          </cell>
          <cell r="C72" t="str">
            <v>FLOATING_PCT_LOCAL_DEBT_HEDGED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</row>
        <row r="73">
          <cell r="B73" t="str">
            <v>Net debt</v>
          </cell>
          <cell r="C73" t="str">
            <v>NET_DEBT</v>
          </cell>
          <cell r="D73" t="str">
            <v>USD</v>
          </cell>
          <cell r="F73">
            <v>-62.80100599</v>
          </cell>
          <cell r="G73">
            <v>0</v>
          </cell>
          <cell r="H73">
            <v>0</v>
          </cell>
          <cell r="I73">
            <v>0</v>
          </cell>
          <cell r="J73">
            <v>-40.158999999999999</v>
          </cell>
          <cell r="K73">
            <v>-40.158999999999999</v>
          </cell>
          <cell r="L73">
            <v>-44.980000000000018</v>
          </cell>
          <cell r="M73">
            <v>-36.35</v>
          </cell>
          <cell r="N73">
            <v>-29.17</v>
          </cell>
          <cell r="O73">
            <v>-23.515999999999998</v>
          </cell>
          <cell r="P73">
            <v>-23.515999999999998</v>
          </cell>
          <cell r="Q73">
            <v>-36.134301540224456</v>
          </cell>
          <cell r="R73">
            <v>-22.619999999999997</v>
          </cell>
          <cell r="S73">
            <v>-122.53</v>
          </cell>
          <cell r="T73">
            <v>-117.19399999999999</v>
          </cell>
          <cell r="U73">
            <v>-117.19399999999999</v>
          </cell>
          <cell r="V73">
            <v>-127.68799999999999</v>
          </cell>
          <cell r="W73">
            <v>-124.10900000000001</v>
          </cell>
          <cell r="X73">
            <v>-135.52799999999999</v>
          </cell>
          <cell r="Y73">
            <v>-148.97</v>
          </cell>
          <cell r="Z73">
            <v>-148.97</v>
          </cell>
          <cell r="AA73">
            <v>-161.08365343904046</v>
          </cell>
          <cell r="AB73">
            <v>-152.28010490741113</v>
          </cell>
          <cell r="AC73">
            <v>-159.5086957793049</v>
          </cell>
          <cell r="AD73">
            <v>-160.00529631144337</v>
          </cell>
          <cell r="AE73">
            <v>-160.00529631144337</v>
          </cell>
        </row>
        <row r="74">
          <cell r="B74" t="str">
            <v>Capitalized leases</v>
          </cell>
          <cell r="C74" t="str">
            <v>CAP_LEASES</v>
          </cell>
          <cell r="D74" t="str">
            <v>USD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B75" t="str">
            <v>Deferred income taxes</v>
          </cell>
          <cell r="C75" t="str">
            <v>DEF_INC_TAX</v>
          </cell>
          <cell r="D75" t="str">
            <v>USD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B76" t="str">
            <v>Net operating loss carryforwards (NOLs)</v>
          </cell>
          <cell r="C76" t="str">
            <v>NET_OP_LOSS_CFWD</v>
          </cell>
          <cell r="D76" t="str">
            <v>USD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B77" t="str">
            <v>Associates (mkt value) used in EV calculation</v>
          </cell>
          <cell r="C77" t="str">
            <v>MV_ASSOCIATES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B78" t="str">
            <v>Net debt adjustment</v>
          </cell>
          <cell r="C78" t="str">
            <v>NET_DEBT_ADJ</v>
          </cell>
          <cell r="D78" t="str">
            <v>USD</v>
          </cell>
          <cell r="F78">
            <v>-26.985005989999998</v>
          </cell>
          <cell r="G78">
            <v>0</v>
          </cell>
          <cell r="H78">
            <v>0</v>
          </cell>
          <cell r="I78">
            <v>0</v>
          </cell>
          <cell r="J78">
            <v>-20.472999999999999</v>
          </cell>
          <cell r="K78">
            <v>-20.472999999999999</v>
          </cell>
          <cell r="L78">
            <v>-13.85994893000003</v>
          </cell>
          <cell r="M78">
            <v>-13.800055939999988</v>
          </cell>
          <cell r="N78">
            <v>-13.806429119999978</v>
          </cell>
          <cell r="O78">
            <v>-6.26</v>
          </cell>
          <cell r="P78">
            <v>-6.26</v>
          </cell>
          <cell r="Q78">
            <v>0</v>
          </cell>
          <cell r="R78">
            <v>0</v>
          </cell>
          <cell r="S78">
            <v>-10.818</v>
          </cell>
          <cell r="T78">
            <v>-75.186999999999998</v>
          </cell>
          <cell r="U78">
            <v>-75.186999999999998</v>
          </cell>
          <cell r="V78">
            <v>-89.783999999999992</v>
          </cell>
          <cell r="W78">
            <v>-84.275000000000006</v>
          </cell>
          <cell r="X78">
            <v>-106.249</v>
          </cell>
          <cell r="Y78">
            <v>-93.900999999999996</v>
          </cell>
          <cell r="Z78">
            <v>-93.900999999999996</v>
          </cell>
          <cell r="AA78">
            <v>-93.900999999999996</v>
          </cell>
          <cell r="AB78">
            <v>-93.900999999999996</v>
          </cell>
          <cell r="AC78">
            <v>-93.900999999999996</v>
          </cell>
          <cell r="AD78">
            <v>-93.900999999999996</v>
          </cell>
          <cell r="AE78">
            <v>-93.900999999999996</v>
          </cell>
        </row>
        <row r="79">
          <cell r="B79" t="str">
            <v>Company borrowing margin</v>
          </cell>
          <cell r="C79" t="str">
            <v>CO_BOR_MARGIN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</row>
        <row r="80">
          <cell r="B80" t="str">
            <v>Unfunded pensions &amp; other provisions</v>
          </cell>
          <cell r="C80" t="str">
            <v>UNF_PENS</v>
          </cell>
          <cell r="D80" t="str">
            <v>USD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</row>
        <row r="81">
          <cell r="B81" t="str">
            <v>Unfunded pension liabilities (off balance sheet)</v>
          </cell>
          <cell r="C81" t="str">
            <v>UNF_PENS_OFF</v>
          </cell>
          <cell r="D81" t="str">
            <v>USD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</row>
        <row r="82">
          <cell r="B82" t="str">
            <v>Unfunded pension liabilities &amp; other, used in EV</v>
          </cell>
          <cell r="C82" t="str">
            <v>UNF_PENS_LIAB_OTH</v>
          </cell>
          <cell r="D82" t="str">
            <v>USD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</row>
        <row r="83">
          <cell r="B83" t="str">
            <v>Adjustment for unfunded pensions &amp; goodwill</v>
          </cell>
          <cell r="C83" t="str">
            <v>ADJ_UNF_PENS_GOOD</v>
          </cell>
          <cell r="D83" t="str">
            <v>USD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</row>
        <row r="84">
          <cell r="B84" t="str">
            <v>Other GCI adjustments</v>
          </cell>
          <cell r="C84" t="str">
            <v>OTH_GCI_ADJ</v>
          </cell>
          <cell r="D84" t="str">
            <v>USD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B85" t="str">
            <v>GCI inflator</v>
          </cell>
          <cell r="C85" t="str">
            <v>GCI_INFL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</row>
        <row r="86">
          <cell r="B86" t="str">
            <v>Minority interest</v>
          </cell>
          <cell r="C86" t="str">
            <v>BAL_MINO_INT</v>
          </cell>
          <cell r="D86" t="str">
            <v>USD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</row>
        <row r="87">
          <cell r="A87" t="str">
            <v>Cash Flow Statement</v>
          </cell>
          <cell r="B87">
            <v>0</v>
          </cell>
          <cell r="C87">
            <v>0</v>
          </cell>
          <cell r="D87">
            <v>0</v>
          </cell>
        </row>
        <row r="88">
          <cell r="B88" t="str">
            <v>Minority interest add-back</v>
          </cell>
          <cell r="C88" t="str">
            <v>CF_INC_MINORITY</v>
          </cell>
          <cell r="D88" t="str">
            <v>USD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</row>
        <row r="89">
          <cell r="B89" t="str">
            <v>Depreciation &amp; amortization add-back</v>
          </cell>
          <cell r="C89" t="str">
            <v>DEPR_AMORT</v>
          </cell>
          <cell r="D89" t="str">
            <v>USD</v>
          </cell>
          <cell r="F89">
            <v>4.4087120999999998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5.2290000000000001</v>
          </cell>
          <cell r="L89">
            <v>1.572654999999999</v>
          </cell>
          <cell r="M89">
            <v>1.6593781299999981</v>
          </cell>
          <cell r="N89">
            <v>1.7353571100000029</v>
          </cell>
          <cell r="O89">
            <v>1.5186097599999995</v>
          </cell>
          <cell r="P89">
            <v>6.4859999999999998</v>
          </cell>
          <cell r="Q89">
            <v>1.5130299799999991</v>
          </cell>
          <cell r="R89">
            <v>1.4719700200000008</v>
          </cell>
          <cell r="S89">
            <v>1.502</v>
          </cell>
          <cell r="T89">
            <v>1.5009999999999999</v>
          </cell>
          <cell r="U89">
            <v>5.9879999999999995</v>
          </cell>
          <cell r="V89">
            <v>1.53</v>
          </cell>
          <cell r="W89">
            <v>1.552</v>
          </cell>
          <cell r="X89">
            <v>1.5799999999999998</v>
          </cell>
          <cell r="Y89">
            <v>1.444</v>
          </cell>
          <cell r="Z89">
            <v>6.1059999999999999</v>
          </cell>
          <cell r="AA89">
            <v>1.4611800000000001</v>
          </cell>
          <cell r="AB89">
            <v>1.4008147999999998</v>
          </cell>
          <cell r="AC89">
            <v>1.355060728</v>
          </cell>
          <cell r="AD89">
            <v>1.32215222608</v>
          </cell>
          <cell r="AE89">
            <v>5.5392077540799995</v>
          </cell>
        </row>
        <row r="90">
          <cell r="B90" t="str">
            <v>(Increase)/decrease in working capital</v>
          </cell>
          <cell r="C90" t="str">
            <v>WORK_CAP</v>
          </cell>
          <cell r="D90" t="str">
            <v>USD</v>
          </cell>
          <cell r="F90">
            <v>5.1347029258646337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3.5579999999999972</v>
          </cell>
          <cell r="L90">
            <v>10.629278199999984</v>
          </cell>
          <cell r="M90">
            <v>-2.6708762599999778</v>
          </cell>
          <cell r="N90">
            <v>0.46619727000000766</v>
          </cell>
          <cell r="O90">
            <v>7.4934007899999866</v>
          </cell>
          <cell r="P90">
            <v>15.918000000000001</v>
          </cell>
          <cell r="Q90">
            <v>12.416132629999975</v>
          </cell>
          <cell r="R90">
            <v>-6.4481326299999706</v>
          </cell>
          <cell r="S90">
            <v>2.9939999999999998</v>
          </cell>
          <cell r="T90">
            <v>0.61499999999999633</v>
          </cell>
          <cell r="U90">
            <v>9.577</v>
          </cell>
          <cell r="V90">
            <v>13.455000000000002</v>
          </cell>
          <cell r="W90">
            <v>-8.5520000000000014</v>
          </cell>
          <cell r="X90">
            <v>8.4689999999999994</v>
          </cell>
          <cell r="Y90">
            <v>-0.63999999999999768</v>
          </cell>
          <cell r="Z90">
            <v>12.732000000000003</v>
          </cell>
          <cell r="AA90">
            <v>14.309344823337991</v>
          </cell>
          <cell r="AB90">
            <v>-8.81355079661909</v>
          </cell>
          <cell r="AC90">
            <v>4.6094118738996208</v>
          </cell>
          <cell r="AD90">
            <v>-0.37011229011971469</v>
          </cell>
          <cell r="AE90">
            <v>9.7350936104988079</v>
          </cell>
        </row>
        <row r="91">
          <cell r="B91" t="str">
            <v>Other operating cash flow items</v>
          </cell>
          <cell r="C91" t="str">
            <v>OTH_OP_CF</v>
          </cell>
          <cell r="D91" t="str">
            <v>USD</v>
          </cell>
          <cell r="F91">
            <v>2.9273757400000004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6.1280000000000001</v>
          </cell>
          <cell r="L91">
            <v>1.9022367600000012</v>
          </cell>
          <cell r="M91">
            <v>2.0013281700000021</v>
          </cell>
          <cell r="N91">
            <v>2.0548863399999973</v>
          </cell>
          <cell r="O91">
            <v>2.0535487299999997</v>
          </cell>
          <cell r="P91">
            <v>8.0120000000000005</v>
          </cell>
          <cell r="Q91">
            <v>2.1067997800000011</v>
          </cell>
          <cell r="R91">
            <v>2.4122002199999986</v>
          </cell>
          <cell r="S91">
            <v>3.48</v>
          </cell>
          <cell r="T91">
            <v>3.9950000000000001</v>
          </cell>
          <cell r="U91">
            <v>11.994</v>
          </cell>
          <cell r="V91">
            <v>3.4750000000000001</v>
          </cell>
          <cell r="W91">
            <v>3.835</v>
          </cell>
          <cell r="X91">
            <v>4.2629999999999999</v>
          </cell>
          <cell r="Y91">
            <v>4.5659999999999998</v>
          </cell>
          <cell r="Z91">
            <v>16.138999999999999</v>
          </cell>
          <cell r="AA91">
            <v>4.7130618128428674</v>
          </cell>
          <cell r="AB91">
            <v>4.8588555555555555</v>
          </cell>
          <cell r="AC91">
            <v>5.7517610009362494</v>
          </cell>
          <cell r="AD91">
            <v>5.7243996123512888</v>
          </cell>
          <cell r="AE91">
            <v>21.04807798168596</v>
          </cell>
        </row>
        <row r="92">
          <cell r="B92" t="str">
            <v>Cash flow from operating activities</v>
          </cell>
          <cell r="C92" t="str">
            <v>CF_OPS</v>
          </cell>
          <cell r="D92" t="str">
            <v>USD</v>
          </cell>
          <cell r="F92">
            <v>-11.263999999999999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-17.957000000000004</v>
          </cell>
          <cell r="L92">
            <v>4.9091699599999856</v>
          </cell>
          <cell r="M92">
            <v>-8.2211699599999726</v>
          </cell>
          <cell r="N92">
            <v>-5.608559279999989</v>
          </cell>
          <cell r="O92">
            <v>-1.6704407200000109</v>
          </cell>
          <cell r="P92">
            <v>-10.59099999999999</v>
          </cell>
          <cell r="Q92">
            <v>10.13996238999998</v>
          </cell>
          <cell r="R92">
            <v>-11.548962389999978</v>
          </cell>
          <cell r="S92">
            <v>-0.77900000000000302</v>
          </cell>
          <cell r="T92">
            <v>-1.8060000000000045</v>
          </cell>
          <cell r="U92">
            <v>-3.9940000000000064</v>
          </cell>
          <cell r="V92">
            <v>11.912999999999997</v>
          </cell>
          <cell r="W92">
            <v>-10.177999999999999</v>
          </cell>
          <cell r="X92">
            <v>9.1410000000000036</v>
          </cell>
          <cell r="Y92">
            <v>-1.5199999999999958</v>
          </cell>
          <cell r="Z92">
            <v>9.3560000000000052</v>
          </cell>
          <cell r="AA92">
            <v>13.143653439040477</v>
          </cell>
          <cell r="AB92">
            <v>-7.7295485316293373</v>
          </cell>
          <cell r="AC92">
            <v>8.3485908718937747</v>
          </cell>
          <cell r="AD92">
            <v>1.7266005321384412</v>
          </cell>
          <cell r="AE92">
            <v>15.489296311443354</v>
          </cell>
        </row>
        <row r="93">
          <cell r="B93" t="str">
            <v>Capital expenditures, Capex</v>
          </cell>
          <cell r="C93" t="str">
            <v>CAPEX</v>
          </cell>
          <cell r="D93" t="str">
            <v>USD</v>
          </cell>
          <cell r="F93">
            <v>-4.2160000000000002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-6.319</v>
          </cell>
          <cell r="L93">
            <v>-3.3731459800000008</v>
          </cell>
          <cell r="M93">
            <v>-1.3254176100000001</v>
          </cell>
          <cell r="N93">
            <v>-1.7665223800000009</v>
          </cell>
          <cell r="O93">
            <v>-1.1779140299999975</v>
          </cell>
          <cell r="P93">
            <v>-7.6429999999999998</v>
          </cell>
          <cell r="Q93">
            <v>-0.35880531000000199</v>
          </cell>
          <cell r="R93">
            <v>-1.9611946899999979</v>
          </cell>
          <cell r="S93">
            <v>-1.198</v>
          </cell>
          <cell r="T93">
            <v>-1.8839999999999999</v>
          </cell>
          <cell r="U93">
            <v>-5.4019999999999992</v>
          </cell>
          <cell r="V93">
            <v>-1.5449999999999999</v>
          </cell>
          <cell r="W93">
            <v>-0.69099999999999995</v>
          </cell>
          <cell r="X93">
            <v>-0.60099999999999998</v>
          </cell>
          <cell r="Y93">
            <v>-0.76600000000000001</v>
          </cell>
          <cell r="Z93">
            <v>-3.6029999999999998</v>
          </cell>
          <cell r="AA93">
            <v>-1.03</v>
          </cell>
          <cell r="AB93">
            <v>-1.0740000000000001</v>
          </cell>
          <cell r="AC93">
            <v>-1.1200000000000001</v>
          </cell>
          <cell r="AD93">
            <v>-1.23</v>
          </cell>
          <cell r="AE93">
            <v>-4.4540000000000006</v>
          </cell>
        </row>
        <row r="94">
          <cell r="B94" t="str">
            <v>Acquisitions</v>
          </cell>
          <cell r="C94" t="str">
            <v>ACQ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B95" t="str">
            <v>Divestitures</v>
          </cell>
          <cell r="C95" t="str">
            <v>DIVEST</v>
          </cell>
          <cell r="D95" t="str">
            <v>USD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96">
          <cell r="B96" t="str">
            <v>Other investing cash flow items</v>
          </cell>
          <cell r="C96" t="str">
            <v>OTH_INV_CF</v>
          </cell>
          <cell r="D96" t="str">
            <v>USD</v>
          </cell>
          <cell r="F96">
            <v>0.17614587803999998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6.8400000000000016</v>
          </cell>
          <cell r="L96">
            <v>9.2453135900000003</v>
          </cell>
          <cell r="M96">
            <v>2.1250000000000002E-2</v>
          </cell>
          <cell r="N96">
            <v>2.1250000000000002E-2</v>
          </cell>
          <cell r="O96">
            <v>5.0981864099999985</v>
          </cell>
          <cell r="P96">
            <v>14.385999999999999</v>
          </cell>
          <cell r="Q96">
            <v>8.8988444802244775</v>
          </cell>
          <cell r="R96">
            <v>-2.7058444802244677</v>
          </cell>
          <cell r="S96">
            <v>-10.817</v>
          </cell>
          <cell r="T96">
            <v>-64.618000000000009</v>
          </cell>
          <cell r="U96">
            <v>-69.242000000000004</v>
          </cell>
          <cell r="V96">
            <v>-14.645</v>
          </cell>
          <cell r="W96">
            <v>5.4270000000000005</v>
          </cell>
          <cell r="X96">
            <v>-21.914999999999999</v>
          </cell>
          <cell r="Y96">
            <v>12.33</v>
          </cell>
          <cell r="Z96">
            <v>-18.802999999999997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</row>
        <row r="97">
          <cell r="B97" t="str">
            <v>Cash flow from investing</v>
          </cell>
          <cell r="C97" t="str">
            <v>CF_INV</v>
          </cell>
          <cell r="D97" t="str">
            <v>USD</v>
          </cell>
          <cell r="F97">
            <v>-4.0398541219600004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0.52100000000000168</v>
          </cell>
          <cell r="L97">
            <v>5.87216761</v>
          </cell>
          <cell r="M97">
            <v>-1.3041676100000001</v>
          </cell>
          <cell r="N97">
            <v>-1.745272380000001</v>
          </cell>
          <cell r="O97">
            <v>3.920272380000001</v>
          </cell>
          <cell r="P97">
            <v>6.7429999999999986</v>
          </cell>
          <cell r="Q97">
            <v>8.5400391702244747</v>
          </cell>
          <cell r="R97">
            <v>-4.6670391702244656</v>
          </cell>
          <cell r="S97">
            <v>-12.015000000000001</v>
          </cell>
          <cell r="T97">
            <v>-66.50200000000001</v>
          </cell>
          <cell r="U97">
            <v>-74.644000000000005</v>
          </cell>
          <cell r="V97">
            <v>-16.189999999999998</v>
          </cell>
          <cell r="W97">
            <v>4.7360000000000007</v>
          </cell>
          <cell r="X97">
            <v>-22.515999999999998</v>
          </cell>
          <cell r="Y97">
            <v>11.564</v>
          </cell>
          <cell r="Z97">
            <v>-22.405999999999999</v>
          </cell>
          <cell r="AA97">
            <v>-1.03</v>
          </cell>
          <cell r="AB97">
            <v>-1.0740000000000001</v>
          </cell>
          <cell r="AC97">
            <v>-1.1200000000000001</v>
          </cell>
          <cell r="AD97">
            <v>-1.23</v>
          </cell>
          <cell r="AE97">
            <v>-4.4540000000000006</v>
          </cell>
        </row>
        <row r="98">
          <cell r="B98" t="str">
            <v>Dividends paid</v>
          </cell>
          <cell r="C98" t="str">
            <v>DIV_PAID</v>
          </cell>
          <cell r="D98" t="str">
            <v>USD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</row>
        <row r="99">
          <cell r="B99" t="str">
            <v>Common stock issuance/(repurchase)</v>
          </cell>
          <cell r="C99" t="str">
            <v>SH_REPUR</v>
          </cell>
          <cell r="D99" t="str">
            <v>USD</v>
          </cell>
          <cell r="F99">
            <v>45.510684433199991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1.4369642300000012</v>
          </cell>
          <cell r="L99">
            <v>0.67649484999999998</v>
          </cell>
          <cell r="M99">
            <v>1.04532622</v>
          </cell>
          <cell r="N99">
            <v>0.61272388999999994</v>
          </cell>
          <cell r="O99">
            <v>0.33545504000000026</v>
          </cell>
          <cell r="P99">
            <v>2.67</v>
          </cell>
          <cell r="Q99">
            <v>0.38561716999999801</v>
          </cell>
          <cell r="R99">
            <v>0.125382830000002</v>
          </cell>
          <cell r="S99">
            <v>102.80500000000001</v>
          </cell>
          <cell r="T99">
            <v>0.33300000000000002</v>
          </cell>
          <cell r="U99">
            <v>103.649</v>
          </cell>
          <cell r="V99">
            <v>0.31500000000000006</v>
          </cell>
          <cell r="W99">
            <v>7.1880000000000006</v>
          </cell>
          <cell r="X99">
            <v>3.4529999999999998</v>
          </cell>
          <cell r="Y99">
            <v>12.92</v>
          </cell>
          <cell r="Z99">
            <v>23.876000000000001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</row>
        <row r="100">
          <cell r="B100" t="str">
            <v>Increase/(decrease) in total debt</v>
          </cell>
          <cell r="C100" t="str">
            <v>CHG_LT_DEBT</v>
          </cell>
          <cell r="D100" t="str">
            <v>USD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9.8359871100000014</v>
          </cell>
          <cell r="R100">
            <v>10.164012889999999</v>
          </cell>
          <cell r="S100">
            <v>-20.2</v>
          </cell>
          <cell r="T100">
            <v>0</v>
          </cell>
          <cell r="U100">
            <v>-0.19999999999999929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</row>
        <row r="101">
          <cell r="B101" t="str">
            <v>Other financing cash flow items</v>
          </cell>
          <cell r="C101" t="str">
            <v>OTH_FIN_CF</v>
          </cell>
          <cell r="D101" t="str">
            <v>USD</v>
          </cell>
          <cell r="F101">
            <v>-0.10560485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-0.13100000000000001</v>
          </cell>
          <cell r="L101">
            <v>-2.378135E-2</v>
          </cell>
          <cell r="M101">
            <v>-9.0095659999999994E-2</v>
          </cell>
          <cell r="N101">
            <v>-0.44526540999999997</v>
          </cell>
          <cell r="O101">
            <v>-0.69285758000000008</v>
          </cell>
          <cell r="P101">
            <v>-1.252</v>
          </cell>
          <cell r="Q101">
            <v>-0.18728142</v>
          </cell>
          <cell r="R101">
            <v>-0.49171857999999996</v>
          </cell>
          <cell r="S101">
            <v>-0.151</v>
          </cell>
          <cell r="T101">
            <v>-1.73</v>
          </cell>
          <cell r="U101">
            <v>-2.56</v>
          </cell>
          <cell r="V101">
            <v>-0.14100000000000001</v>
          </cell>
          <cell r="W101">
            <v>0.184</v>
          </cell>
          <cell r="X101">
            <v>-0.63300000000000001</v>
          </cell>
          <cell r="Y101">
            <v>2.8259999999999996</v>
          </cell>
          <cell r="Z101">
            <v>2.2359999999999998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</row>
        <row r="102">
          <cell r="B102" t="str">
            <v>Cash flow from financing</v>
          </cell>
          <cell r="C102" t="str">
            <v>CF_FIN</v>
          </cell>
          <cell r="D102" t="str">
            <v>USD</v>
          </cell>
          <cell r="F102">
            <v>45.405079583199992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1.3059642300000012</v>
          </cell>
          <cell r="L102">
            <v>0.65271349999999995</v>
          </cell>
          <cell r="M102">
            <v>0.95523055999999995</v>
          </cell>
          <cell r="N102">
            <v>0.16745847999999994</v>
          </cell>
          <cell r="O102">
            <v>-0.35740253999999982</v>
          </cell>
          <cell r="P102">
            <v>1.4179999999999999</v>
          </cell>
          <cell r="Q102">
            <v>10.03432286</v>
          </cell>
          <cell r="R102">
            <v>9.7976771399999993</v>
          </cell>
          <cell r="S102">
            <v>82.453999999999994</v>
          </cell>
          <cell r="T102">
            <v>-1.397</v>
          </cell>
          <cell r="U102">
            <v>100.88899999999998</v>
          </cell>
          <cell r="V102">
            <v>0.17400000000000004</v>
          </cell>
          <cell r="W102">
            <v>7.3720000000000008</v>
          </cell>
          <cell r="X102">
            <v>2.82</v>
          </cell>
          <cell r="Y102">
            <v>15.746</v>
          </cell>
          <cell r="Z102">
            <v>26.112000000000002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</row>
        <row r="103">
          <cell r="B103" t="str">
            <v>Total cash flow</v>
          </cell>
          <cell r="C103" t="str">
            <v>TOT_CF</v>
          </cell>
          <cell r="D103" t="str">
            <v>USD</v>
          </cell>
          <cell r="F103">
            <v>30.101225461239995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-16.130035770000003</v>
          </cell>
          <cell r="L103">
            <v>11.434051069999986</v>
          </cell>
          <cell r="M103">
            <v>-8.5701070099999725</v>
          </cell>
          <cell r="N103">
            <v>-7.1863731799999897</v>
          </cell>
          <cell r="O103">
            <v>1.8924291199999903</v>
          </cell>
          <cell r="P103">
            <v>-2.4299999999999917</v>
          </cell>
          <cell r="Q103">
            <v>28.714324420224454</v>
          </cell>
          <cell r="R103">
            <v>-6.4183244202244456</v>
          </cell>
          <cell r="S103">
            <v>69.659999999999982</v>
          </cell>
          <cell r="T103">
            <v>-69.705000000000027</v>
          </cell>
          <cell r="U103">
            <v>22.250999999999962</v>
          </cell>
          <cell r="V103">
            <v>-4.1030000000000006</v>
          </cell>
          <cell r="W103">
            <v>1.9300000000000024</v>
          </cell>
          <cell r="X103">
            <v>-10.554999999999994</v>
          </cell>
          <cell r="Y103">
            <v>25.790000000000006</v>
          </cell>
          <cell r="Z103">
            <v>13.062000000000006</v>
          </cell>
          <cell r="AA103">
            <v>12.113653439040478</v>
          </cell>
          <cell r="AB103">
            <v>-8.8035485316293371</v>
          </cell>
          <cell r="AC103">
            <v>7.2285908718937746</v>
          </cell>
          <cell r="AD103">
            <v>0.49660053213844124</v>
          </cell>
          <cell r="AE103">
            <v>11.035296311443354</v>
          </cell>
        </row>
        <row r="104">
          <cell r="A104" t="str">
            <v>Additional Cash Flow Items</v>
          </cell>
          <cell r="B104">
            <v>0</v>
          </cell>
          <cell r="C104">
            <v>0</v>
          </cell>
          <cell r="D104">
            <v>0</v>
          </cell>
          <cell r="F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</row>
        <row r="105">
          <cell r="B105" t="str">
            <v>Associate and JV add-back</v>
          </cell>
          <cell r="C105" t="str">
            <v>ASSOC_JV_ADDBK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B106" t="str">
            <v>Profit/(loss) on sale of assets</v>
          </cell>
          <cell r="C106" t="str">
            <v>PL_SALE_ASSETS</v>
          </cell>
          <cell r="D106" t="str">
            <v>USD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7">
          <cell r="B107" t="str">
            <v>Other non-cash adjustments</v>
          </cell>
          <cell r="C107" t="str">
            <v>OTH_NONCASH_ADJ</v>
          </cell>
          <cell r="D107" t="str">
            <v>USD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B108" t="str">
            <v>Other DACF adjustments</v>
          </cell>
          <cell r="C108" t="str">
            <v>OTH_DACF_ADJ</v>
          </cell>
          <cell r="D108" t="str">
            <v>USD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B109" t="str">
            <v>Change in LT deferred income taxes (Cash flow)</v>
          </cell>
          <cell r="C109" t="str">
            <v>CHG_DEF_TAX_CF</v>
          </cell>
          <cell r="D109" t="str">
            <v>USD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B110" t="str">
            <v>Other items/adjustments for computing cash tax rate (except def taxes)</v>
          </cell>
          <cell r="C110" t="str">
            <v>OTH_ADJ_CASH_TAX</v>
          </cell>
          <cell r="D110" t="str">
            <v>USD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B111" t="str">
            <v>Cash interest expense</v>
          </cell>
          <cell r="C111" t="str">
            <v>CASH_INT_EXP</v>
          </cell>
          <cell r="D111" t="str">
            <v>USD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B112" t="str">
            <v>Cash tax expense</v>
          </cell>
          <cell r="C112" t="str">
            <v>CASH_TAX_EXP</v>
          </cell>
          <cell r="D112" t="str">
            <v>USD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</row>
        <row r="113">
          <cell r="B113" t="str">
            <v>Dividends received from associates/JVs</v>
          </cell>
          <cell r="C113" t="str">
            <v>DIVDS_ASSOC_JV</v>
          </cell>
          <cell r="D113" t="str">
            <v>USD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B114" t="str">
            <v>Capex maintenance</v>
          </cell>
          <cell r="C114" t="str">
            <v>CAPEX_MAINTENANCE</v>
          </cell>
          <cell r="D114" t="str">
            <v>USD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</row>
        <row r="115">
          <cell r="B115" t="str">
            <v>Capex expansion</v>
          </cell>
          <cell r="C115" t="str">
            <v>CAPEX_EXPANSION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</row>
        <row r="116">
          <cell r="B116" t="str">
            <v>Non-PP&amp;E capex</v>
          </cell>
          <cell r="C116" t="str">
            <v>NONPPE_CAPEX</v>
          </cell>
          <cell r="D116" t="str">
            <v>USD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B117" t="str">
            <v>Dividends paid to minorities</v>
          </cell>
          <cell r="C117" t="str">
            <v>DIVDS_PD_MINORITIES</v>
          </cell>
          <cell r="D117" t="str">
            <v>USD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A118" t="str">
            <v>Other Items</v>
          </cell>
          <cell r="B118">
            <v>0</v>
          </cell>
          <cell r="C118">
            <v>0</v>
          </cell>
          <cell r="D118">
            <v>0</v>
          </cell>
        </row>
        <row r="119">
          <cell r="B119" t="str">
            <v>License revenue</v>
          </cell>
          <cell r="C119" t="str">
            <v>LICENSE_REV</v>
          </cell>
          <cell r="D119" t="str">
            <v>USD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</row>
        <row r="120">
          <cell r="B120" t="str">
            <v>Maintenance revenue</v>
          </cell>
          <cell r="C120" t="str">
            <v>MAINTEN_REV</v>
          </cell>
          <cell r="D120" t="str">
            <v>USD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</row>
        <row r="121">
          <cell r="B121" t="str">
            <v>Number of employees</v>
          </cell>
          <cell r="C121" t="str">
            <v>EMPLOYEES</v>
          </cell>
          <cell r="F121">
            <v>0.5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0.6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0.63600000000000001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0.73099999999999998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0.81735979600000008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0.91994565133780293</v>
          </cell>
        </row>
        <row r="122">
          <cell r="B122" t="str">
            <v>Total billings (revenue plus change in deferred revenue)</v>
          </cell>
          <cell r="C122" t="str">
            <v>TOT_BILLINGS</v>
          </cell>
          <cell r="D122" t="str">
            <v>USD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149.18700000000001</v>
          </cell>
          <cell r="Q122">
            <v>32.076372409999991</v>
          </cell>
          <cell r="R122">
            <v>42.504627590000013</v>
          </cell>
          <cell r="S122">
            <v>42.204000000000015</v>
          </cell>
          <cell r="T122">
            <v>60.250999999999998</v>
          </cell>
          <cell r="U122">
            <v>177.03600000000003</v>
          </cell>
          <cell r="V122">
            <v>36.807999999999993</v>
          </cell>
          <cell r="W122">
            <v>49.973999999999997</v>
          </cell>
          <cell r="X122">
            <v>49.889000000000003</v>
          </cell>
          <cell r="Y122">
            <v>71.457000000000008</v>
          </cell>
          <cell r="Z122">
            <v>208.12799999999999</v>
          </cell>
          <cell r="AA122">
            <v>43.198999999999998</v>
          </cell>
          <cell r="AB122">
            <v>54.7</v>
          </cell>
          <cell r="AC122">
            <v>61</v>
          </cell>
          <cell r="AD122">
            <v>85.5</v>
          </cell>
          <cell r="AE122">
            <v>244.399</v>
          </cell>
        </row>
        <row r="123">
          <cell r="B123" t="str">
            <v>Short term billings (revenue plus change in short term deferred revenue)</v>
          </cell>
          <cell r="C123" t="str">
            <v>ST_BILLINGS</v>
          </cell>
          <cell r="D123" t="str">
            <v>USD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</row>
        <row r="124">
          <cell r="B124" t="str">
            <v>Segment revenue name 1</v>
          </cell>
          <cell r="C124" t="str">
            <v>SEGMENT1_REV_NAME</v>
          </cell>
          <cell r="E124" t="str">
            <v>Recurring rev</v>
          </cell>
        </row>
        <row r="125">
          <cell r="B125" t="str">
            <v>Segment revenue value 1</v>
          </cell>
          <cell r="C125" t="str">
            <v>SEGMENT1_REV_VALUE</v>
          </cell>
          <cell r="D125" t="str">
            <v>USD</v>
          </cell>
          <cell r="F125">
            <v>54.206136969999996</v>
          </cell>
          <cell r="G125">
            <v>0</v>
          </cell>
          <cell r="H125">
            <v>0</v>
          </cell>
          <cell r="I125">
            <v>20.548999999999999</v>
          </cell>
          <cell r="J125">
            <v>20.952999999999999</v>
          </cell>
          <cell r="K125">
            <v>78.718999999999994</v>
          </cell>
          <cell r="L125">
            <v>23.087</v>
          </cell>
          <cell r="M125">
            <v>24.155000000000001</v>
          </cell>
          <cell r="N125">
            <v>25.594000000000001</v>
          </cell>
          <cell r="O125">
            <v>27.088000000000001</v>
          </cell>
          <cell r="P125">
            <v>99.924000000000007</v>
          </cell>
          <cell r="Q125">
            <v>30.277000000000001</v>
          </cell>
          <cell r="R125">
            <v>31.404</v>
          </cell>
          <cell r="S125">
            <v>33.314</v>
          </cell>
          <cell r="T125">
            <v>35.066000000000003</v>
          </cell>
          <cell r="U125">
            <v>130.06100000000001</v>
          </cell>
          <cell r="V125">
            <v>36.186999999999998</v>
          </cell>
          <cell r="W125">
            <v>37.247</v>
          </cell>
          <cell r="X125">
            <v>39.426000000000002</v>
          </cell>
          <cell r="Y125">
            <v>42.557000000000002</v>
          </cell>
          <cell r="Z125">
            <v>155.417</v>
          </cell>
          <cell r="AA125">
            <v>43</v>
          </cell>
          <cell r="AB125">
            <v>45</v>
          </cell>
          <cell r="AC125">
            <v>47.5</v>
          </cell>
          <cell r="AD125">
            <v>51</v>
          </cell>
          <cell r="AE125">
            <v>186.5</v>
          </cell>
        </row>
        <row r="126">
          <cell r="B126" t="str">
            <v>Segment revenue name 2</v>
          </cell>
          <cell r="C126" t="str">
            <v>SEGMENT2_REV_NAME</v>
          </cell>
          <cell r="E126" t="str">
            <v>Services</v>
          </cell>
        </row>
        <row r="127">
          <cell r="B127" t="str">
            <v>Segment revenue value 2</v>
          </cell>
          <cell r="C127" t="str">
            <v>SEGMENT2_REV_VALUE</v>
          </cell>
          <cell r="D127" t="str">
            <v>USD</v>
          </cell>
          <cell r="F127">
            <v>19.561489910000002</v>
          </cell>
          <cell r="G127">
            <v>0</v>
          </cell>
          <cell r="H127">
            <v>0</v>
          </cell>
          <cell r="I127">
            <v>6.9669999999999996</v>
          </cell>
          <cell r="J127">
            <v>7.8019999999999996</v>
          </cell>
          <cell r="K127">
            <v>27.896000000000001</v>
          </cell>
          <cell r="L127">
            <v>7.3840000000000003</v>
          </cell>
          <cell r="M127">
            <v>7.5289999999999999</v>
          </cell>
          <cell r="N127">
            <v>6.66</v>
          </cell>
          <cell r="O127">
            <v>7.7539999999999996</v>
          </cell>
          <cell r="P127">
            <v>29.326999999999998</v>
          </cell>
          <cell r="Q127">
            <v>6.5659999999999998</v>
          </cell>
          <cell r="R127">
            <v>7.375</v>
          </cell>
          <cell r="S127">
            <v>7.3129999999999997</v>
          </cell>
          <cell r="T127">
            <v>9.2539999999999996</v>
          </cell>
          <cell r="U127">
            <v>30.507999999999996</v>
          </cell>
          <cell r="V127">
            <v>7.7439999999999998</v>
          </cell>
          <cell r="W127">
            <v>7.9779999999999998</v>
          </cell>
          <cell r="X127">
            <v>7.57</v>
          </cell>
          <cell r="Y127">
            <v>9.81</v>
          </cell>
          <cell r="Z127">
            <v>33.102000000000004</v>
          </cell>
          <cell r="AA127">
            <v>8.5</v>
          </cell>
          <cell r="AB127">
            <v>8.6999999999999993</v>
          </cell>
          <cell r="AC127">
            <v>8.5</v>
          </cell>
          <cell r="AD127">
            <v>10.5</v>
          </cell>
          <cell r="AE127">
            <v>36.200000000000003</v>
          </cell>
        </row>
        <row r="128">
          <cell r="B128" t="str">
            <v>Segment revenue name 3</v>
          </cell>
          <cell r="C128" t="str">
            <v>SEGMENT3_REV_NAME</v>
          </cell>
          <cell r="E128" t="str">
            <v>ARR</v>
          </cell>
        </row>
        <row r="129">
          <cell r="B129" t="str">
            <v>Segment revenue value 3</v>
          </cell>
          <cell r="C129" t="str">
            <v>SEGMENT3_REV_VALUE</v>
          </cell>
          <cell r="D129" t="str">
            <v>USD</v>
          </cell>
          <cell r="F129">
            <v>0</v>
          </cell>
          <cell r="G129">
            <v>0</v>
          </cell>
          <cell r="H129">
            <v>0</v>
          </cell>
          <cell r="I129">
            <v>82.195999999999998</v>
          </cell>
          <cell r="J129">
            <v>83.811999999999998</v>
          </cell>
          <cell r="K129">
            <v>83.811999999999998</v>
          </cell>
          <cell r="L129">
            <v>92.347999999999999</v>
          </cell>
          <cell r="M129">
            <v>96.62</v>
          </cell>
          <cell r="N129">
            <v>102.376</v>
          </cell>
          <cell r="O129">
            <v>108.352</v>
          </cell>
          <cell r="P129">
            <v>108.352</v>
          </cell>
          <cell r="Q129">
            <v>121.108</v>
          </cell>
          <cell r="R129">
            <v>125.616</v>
          </cell>
          <cell r="S129">
            <v>133.256</v>
          </cell>
          <cell r="T129">
            <v>140.26400000000001</v>
          </cell>
          <cell r="U129">
            <v>140.26400000000001</v>
          </cell>
          <cell r="V129">
            <v>144.74799999999999</v>
          </cell>
          <cell r="W129">
            <v>148.988</v>
          </cell>
          <cell r="X129">
            <v>157.70400000000001</v>
          </cell>
          <cell r="Y129">
            <v>170.22800000000001</v>
          </cell>
          <cell r="Z129">
            <v>170.22800000000001</v>
          </cell>
          <cell r="AA129">
            <v>172</v>
          </cell>
          <cell r="AB129">
            <v>180</v>
          </cell>
          <cell r="AC129">
            <v>190</v>
          </cell>
          <cell r="AD129">
            <v>204</v>
          </cell>
          <cell r="AE129">
            <v>204</v>
          </cell>
        </row>
        <row r="130">
          <cell r="B130" t="str">
            <v>Segment revenue name 4</v>
          </cell>
          <cell r="C130" t="str">
            <v>SEGMENT4_REV_NAME</v>
          </cell>
          <cell r="E130">
            <v>0</v>
          </cell>
        </row>
        <row r="131">
          <cell r="B131" t="str">
            <v>Segment revenue value 4</v>
          </cell>
          <cell r="C131" t="str">
            <v>SEGMENT4_REV_VALUE</v>
          </cell>
          <cell r="D131" t="str">
            <v>USD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</row>
        <row r="132">
          <cell r="B132" t="str">
            <v>Segment revenue name 5</v>
          </cell>
          <cell r="C132" t="str">
            <v>SEGMENT5_REV_NAME</v>
          </cell>
          <cell r="E132">
            <v>0</v>
          </cell>
        </row>
        <row r="133">
          <cell r="B133" t="str">
            <v>Segment revenue value 5</v>
          </cell>
          <cell r="C133" t="str">
            <v>SEGMENT5_REV_VALUE</v>
          </cell>
          <cell r="D133" t="str">
            <v>USD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</row>
        <row r="134">
          <cell r="B134" t="str">
            <v>Segment revenue name 6</v>
          </cell>
          <cell r="C134" t="str">
            <v>SEGMENT6_REV_NAME</v>
          </cell>
          <cell r="E134">
            <v>0</v>
          </cell>
        </row>
        <row r="135">
          <cell r="B135" t="str">
            <v>Segment revenue value 6</v>
          </cell>
          <cell r="C135" t="str">
            <v>SEGMENT6_REV_VALUE</v>
          </cell>
          <cell r="D135" t="str">
            <v>USD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</row>
        <row r="136">
          <cell r="B136" t="str">
            <v>Segment revenue name 7</v>
          </cell>
          <cell r="C136" t="str">
            <v>SEGMENT7_REV_NAME</v>
          </cell>
          <cell r="E136">
            <v>0</v>
          </cell>
        </row>
        <row r="137">
          <cell r="B137" t="str">
            <v>Segment revenue value 7</v>
          </cell>
          <cell r="C137" t="str">
            <v>SEGMENT7_REV_VALUE</v>
          </cell>
          <cell r="D137" t="str">
            <v>USD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</row>
        <row r="138">
          <cell r="B138" t="str">
            <v>Segment revenue name 8</v>
          </cell>
          <cell r="C138" t="str">
            <v>SEGMENT8_REV_NAME</v>
          </cell>
          <cell r="E138">
            <v>0</v>
          </cell>
        </row>
        <row r="139">
          <cell r="B139" t="str">
            <v>Segment revenue value 8</v>
          </cell>
          <cell r="C139" t="str">
            <v>SEGMENT8_REV_VALUE</v>
          </cell>
          <cell r="D139" t="str">
            <v>USD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</row>
        <row r="140">
          <cell r="B140" t="str">
            <v>Segment revenue name 9</v>
          </cell>
          <cell r="C140" t="str">
            <v>SEGMENT9_REV_NAME</v>
          </cell>
          <cell r="E140">
            <v>0</v>
          </cell>
        </row>
        <row r="141">
          <cell r="B141" t="str">
            <v>Segment revenue value 9</v>
          </cell>
          <cell r="C141" t="str">
            <v>SEGMENT9_REV_VALUE</v>
          </cell>
          <cell r="D141" t="str">
            <v>USD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</row>
        <row r="142">
          <cell r="B142" t="str">
            <v>Segment revenue name 10</v>
          </cell>
          <cell r="C142" t="str">
            <v>SEGMENT10_REV_NAME</v>
          </cell>
          <cell r="E142">
            <v>0</v>
          </cell>
        </row>
        <row r="143">
          <cell r="B143" t="str">
            <v>Segment revenue value 10</v>
          </cell>
          <cell r="C143" t="str">
            <v>SEGMENT10_REV_VALUE</v>
          </cell>
          <cell r="D143" t="str">
            <v>USD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</row>
        <row r="144">
          <cell r="A144" t="str">
            <v>Geographical Breakdown</v>
          </cell>
          <cell r="B144">
            <v>0</v>
          </cell>
          <cell r="C144">
            <v>0</v>
          </cell>
          <cell r="D144">
            <v>0</v>
          </cell>
        </row>
        <row r="145">
          <cell r="B145" t="str">
            <v>Sales - % Canada</v>
          </cell>
          <cell r="C145" t="str">
            <v>SALES_CANADA</v>
          </cell>
          <cell r="F145">
            <v>0.03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4.0597007925714079E-2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3.914553852581415E-2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3.914553852581415E-2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3.914553852581415E-2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3.914553852581415E-2</v>
          </cell>
        </row>
        <row r="146">
          <cell r="B146" t="str">
            <v>Sales - % United States</v>
          </cell>
          <cell r="C146" t="str">
            <v>SALES_US</v>
          </cell>
          <cell r="F146">
            <v>0.83999999999999986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0.77134315058856628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0.74376523199046807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0.74376523199046807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0.74376523199046807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0.74376523199046807</v>
          </cell>
        </row>
        <row r="147">
          <cell r="B147" t="str">
            <v>Sales - % Other North Americas</v>
          </cell>
          <cell r="C147" t="str">
            <v>SALES_OTH_NO_AMER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</row>
        <row r="148">
          <cell r="B148" t="str">
            <v>Sales - % Argentina</v>
          </cell>
          <cell r="C148" t="str">
            <v>SALES_ARGENTINA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</row>
        <row r="149">
          <cell r="B149" t="str">
            <v>Sales - % Brazil</v>
          </cell>
          <cell r="C149" t="str">
            <v>SALES_BRAZIL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</row>
        <row r="150">
          <cell r="B150" t="str">
            <v>Sales - % Chile</v>
          </cell>
          <cell r="C150" t="str">
            <v>SALES_CHILE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</row>
        <row r="151">
          <cell r="B151" t="str">
            <v>Sales - % Colombia</v>
          </cell>
          <cell r="C151" t="str">
            <v>SALES_COLOMBIA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</row>
        <row r="152">
          <cell r="B152" t="str">
            <v>Sales - % Mexico</v>
          </cell>
          <cell r="C152" t="str">
            <v>SALES_MEXICO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</row>
        <row r="153">
          <cell r="B153" t="str">
            <v>Sales - % Venezuela</v>
          </cell>
          <cell r="C153" t="str">
            <v>SALES_VENEZUELA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</row>
        <row r="154">
          <cell r="B154" t="str">
            <v>Sales - % Other Latin Americas</v>
          </cell>
          <cell r="C154" t="str">
            <v>SALES_OTH_LATAM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</row>
        <row r="155">
          <cell r="B155" t="str">
            <v>Sales - % Austria</v>
          </cell>
          <cell r="C155" t="str">
            <v>SALES_AUSTRIA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</row>
        <row r="156">
          <cell r="B156" t="str">
            <v>Sales - % Belgium</v>
          </cell>
          <cell r="C156" t="str">
            <v>SALES_BEL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</row>
        <row r="157">
          <cell r="B157" t="str">
            <v>Sales - % France</v>
          </cell>
          <cell r="C157" t="str">
            <v>SALES_FRA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</row>
        <row r="158">
          <cell r="B158" t="str">
            <v>Sales - % Germany</v>
          </cell>
          <cell r="C158" t="str">
            <v>SALES_GER</v>
          </cell>
          <cell r="F158">
            <v>0.03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4.5238474886273049E-2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5.1750470015705867E-2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5.1750470015705867E-2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5.1750470015705867E-2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5.1750470015705867E-2</v>
          </cell>
        </row>
        <row r="159">
          <cell r="B159" t="str">
            <v>Sales - % Greece</v>
          </cell>
          <cell r="C159" t="str">
            <v>SALES_GRE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B160" t="str">
            <v>Sales - % Ireland</v>
          </cell>
          <cell r="C160" t="str">
            <v>SALES_IRE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B161" t="str">
            <v>Sales - % Italy</v>
          </cell>
          <cell r="C161" t="str">
            <v>SALES_ITA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B162" t="str">
            <v>Sales - % Netherlands</v>
          </cell>
          <cell r="C162" t="str">
            <v>SALES_NETH</v>
          </cell>
          <cell r="F162">
            <v>0.01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1.5079491628757683E-2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1.7250156671901957E-2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1.7250156671901957E-2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1.7250156671901957E-2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1.7250156671901957E-2</v>
          </cell>
        </row>
        <row r="163">
          <cell r="B163" t="str">
            <v>Sales - % Norway</v>
          </cell>
          <cell r="C163" t="str">
            <v>SALES_NOR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B164" t="str">
            <v>Sales - % Portugal</v>
          </cell>
          <cell r="C164" t="str">
            <v>SALES_POR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B165" t="str">
            <v>Sales - % Spain</v>
          </cell>
          <cell r="C165" t="str">
            <v>SALES_SPA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B166" t="str">
            <v>Sales - % Sweden</v>
          </cell>
          <cell r="C166" t="str">
            <v>SALES_SWE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B167" t="str">
            <v>Sales - % Switzerland</v>
          </cell>
          <cell r="C167" t="str">
            <v>SALES_SWIT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B168" t="str">
            <v>Sales - % UK</v>
          </cell>
          <cell r="C168" t="str">
            <v>SALES_UK</v>
          </cell>
          <cell r="F168">
            <v>7.0000000000000007E-2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8.2937203958167255E-2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9.4875861695460764E-2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9.4875861695460764E-2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9.4875861695460764E-2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9.4875861695460764E-2</v>
          </cell>
        </row>
        <row r="169">
          <cell r="B169" t="str">
            <v>Sales - % Other Western Europe</v>
          </cell>
          <cell r="C169" t="str">
            <v>SALES_OTH_WEST_EURO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7.5397458143788374E-3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8.6250783359509732E-3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8.6250783359509732E-3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8.6250783359509732E-3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8.6250783359509732E-3</v>
          </cell>
        </row>
        <row r="170">
          <cell r="B170" t="str">
            <v>Sales - % Poland</v>
          </cell>
          <cell r="C170" t="str">
            <v>SALES_POLAND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B171" t="str">
            <v>Sales - % Russia</v>
          </cell>
          <cell r="C171" t="str">
            <v>SALES_RUSSIA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B172" t="str">
            <v>Sales - % Turkey</v>
          </cell>
          <cell r="C172" t="str">
            <v>SALES_TURKEY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B173" t="str">
            <v>Sales - % Other CEE</v>
          </cell>
          <cell r="C173" t="str">
            <v>SALES_OTH_CEE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B174" t="str">
            <v>Sales - % Saudi Arabia</v>
          </cell>
          <cell r="C174" t="str">
            <v>SALES_SAUDI_ARABIA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B175" t="str">
            <v>Sales - % United Arab Emirates</v>
          </cell>
          <cell r="C175" t="str">
            <v>SALES_UAE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B176" t="str">
            <v>Sales - % Other Middle East</v>
          </cell>
          <cell r="C176" t="str">
            <v>SALES_OTH_ME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B177" t="str">
            <v>Sales - % Nigeria</v>
          </cell>
          <cell r="C177" t="str">
            <v>SALES_NIGERIA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B178" t="str">
            <v>Sales - % South Africa</v>
          </cell>
          <cell r="C178" t="str">
            <v>SALES_SO_AFRICA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B179" t="str">
            <v>Sales - % Other Africa</v>
          </cell>
          <cell r="C179" t="str">
            <v>SALES_OTH_AFRICA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B180" t="str">
            <v>Sales - % Hong Kong</v>
          </cell>
          <cell r="C180" t="str">
            <v>SALES_HONG_KONG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B181" t="str">
            <v>Sales - % Japan</v>
          </cell>
          <cell r="C181" t="str">
            <v>SALES_JAPAN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B182" t="str">
            <v>Sales - % Singapore</v>
          </cell>
          <cell r="C182" t="str">
            <v>SALES_SINGAPORE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3.7264925198142868E-3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4.4587662764698152E-3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4.4587662764698152E-3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4.4587662764698152E-3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4.4587662764698152E-3</v>
          </cell>
        </row>
        <row r="183">
          <cell r="B183" t="str">
            <v>Sales - % South Korea</v>
          </cell>
          <cell r="C183" t="str">
            <v>SALES_SK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B184" t="str">
            <v>Sales - % Taiwan</v>
          </cell>
          <cell r="C184" t="str">
            <v>SALES_TAIWAN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B185" t="str">
            <v>Sales - % Other Developed Asia</v>
          </cell>
          <cell r="C185" t="str">
            <v>SALES_OTH_DEV_ASIA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B186" t="str">
            <v>Sales - % China</v>
          </cell>
          <cell r="C186" t="str">
            <v>SALES_CHINA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B187" t="str">
            <v>Sales - % India</v>
          </cell>
          <cell r="C187" t="str">
            <v>SALES_INDIA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B188" t="str">
            <v>Sales - % Indonesia</v>
          </cell>
          <cell r="C188" t="str">
            <v>SALES_INDONESIA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B189" t="str">
            <v>Sales - % Thailand</v>
          </cell>
          <cell r="C189" t="str">
            <v>SALES_THAILAND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B190" t="str">
            <v>Sales - % Other Emerging Asia</v>
          </cell>
          <cell r="C190" t="str">
            <v>SALES_OTH_EMERG_ASIA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B191" t="str">
            <v>Sales - % Australia</v>
          </cell>
          <cell r="C191" t="str">
            <v>SALES_AUSTRA</v>
          </cell>
          <cell r="F191">
            <v>0.02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3.3538432678328567E-2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4.012889648822833E-2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4.012889648822833E-2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4.012889648822833E-2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4.012889648822833E-2</v>
          </cell>
        </row>
        <row r="192">
          <cell r="B192" t="str">
            <v>Sales - % New Zealand</v>
          </cell>
          <cell r="C192" t="str">
            <v>SALES_NZ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B193" t="str">
            <v>Sales - % Others</v>
          </cell>
          <cell r="C193" t="str">
            <v>SALES_OTHER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B194" t="str">
            <v>% of CoGS from U.S. (GS estimate)</v>
          </cell>
          <cell r="C194" t="str">
            <v>COGS_PCT_US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0.9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0.88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0.83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B195" t="str">
            <v>% of CoGS from non-U.S. (GS estimate)</v>
          </cell>
          <cell r="C195" t="str">
            <v>COGS_PCT_ROW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9.9999999999999978E-2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0.12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0.17000000000000004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B196" t="str">
            <v>% of SG&amp;A from U.S. (GS estimate)</v>
          </cell>
          <cell r="C196" t="str">
            <v>SGA_PCT_US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0.9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0.88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0.83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B197" t="str">
            <v>% of SG&amp;A from non-U.S. (GS estimate)</v>
          </cell>
          <cell r="C197" t="str">
            <v>SGA_PCT_ROW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9.9999999999999978E-2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0.12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0.17000000000000004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B198" t="str">
            <v>Sales -% Consumer (C)</v>
          </cell>
          <cell r="C198" t="str">
            <v>SALES_CONS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B199" t="str">
            <v>Sales -% Industry (I)</v>
          </cell>
          <cell r="C199" t="str">
            <v>SALES_IND</v>
          </cell>
          <cell r="F199">
            <v>1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1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1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1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1</v>
          </cell>
        </row>
        <row r="200">
          <cell r="B200" t="str">
            <v>Sales -% Government (G)</v>
          </cell>
          <cell r="C200" t="str">
            <v>SALES_GOV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B201" t="str">
            <v>Sales - % Industry Sub-Segment: Financial Services</v>
          </cell>
          <cell r="C201" t="str">
            <v>SALES_FINAN</v>
          </cell>
          <cell r="F201">
            <v>0.15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0.15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0.15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0.15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0.15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0.15</v>
          </cell>
        </row>
        <row r="202">
          <cell r="B202" t="str">
            <v>Sales - % Industry Sub-Segment: Oil &amp; Gas</v>
          </cell>
          <cell r="C202" t="str">
            <v>SALES_OIL_GAS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B203" t="str">
            <v>Sales (%) SMB</v>
          </cell>
          <cell r="C203" t="str">
            <v>SALES_SMB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B204" t="str">
            <v>% of total cash balance held overseas (outside the US)</v>
          </cell>
          <cell r="C204" t="str">
            <v>CASH_PCT_OS_US</v>
          </cell>
          <cell r="F204">
            <v>0.05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0.06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7.0000000000000007E-2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0.08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0.08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0.08</v>
          </cell>
        </row>
        <row r="205">
          <cell r="B205" t="str">
            <v>Sales - % from Captive Financing Business</v>
          </cell>
          <cell r="C205" t="str">
            <v>REV_FIN_SEGMENT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B206" t="str">
            <v>Operating Earnings - % from Captive Financing Business</v>
          </cell>
          <cell r="C206" t="str">
            <v>EBIT_FIN_SEGMENT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A207" t="str">
            <v>Commodities Exposure - Expense</v>
          </cell>
          <cell r="B207">
            <v>0</v>
          </cell>
          <cell r="C207">
            <v>0</v>
          </cell>
          <cell r="D207">
            <v>0</v>
          </cell>
        </row>
        <row r="208">
          <cell r="B208" t="str">
            <v>Expense - % Oil/Petrol/Fuel</v>
          </cell>
          <cell r="C208" t="str">
            <v>EXP_OIL_PETRO_FUEL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B209" t="str">
            <v>Expense - % Oil derivatives/NGLs/plastics</v>
          </cell>
          <cell r="C209" t="str">
            <v>EXP_OIL_DERIV_NGLS_PLASTICS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A210" t="str">
            <v>FX Exposure - Sales</v>
          </cell>
          <cell r="B210">
            <v>0</v>
          </cell>
          <cell r="C210">
            <v>0</v>
          </cell>
          <cell r="D210">
            <v>0</v>
          </cell>
        </row>
        <row r="211">
          <cell r="B211" t="str">
            <v>Sales - % FX: British Pounds/Pence</v>
          </cell>
          <cell r="C211" t="str">
            <v>SALES_FX_GPB</v>
          </cell>
          <cell r="F211">
            <v>7.0000000000000007E-2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8.2937203958167255E-2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9.4875861695460764E-2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9.4875861695460764E-2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9.4875861695460764E-2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9.4875861695460764E-2</v>
          </cell>
        </row>
        <row r="212">
          <cell r="B212" t="str">
            <v>Sales - % FX: Euro</v>
          </cell>
          <cell r="C212" t="str">
            <v>SALES_FX_EUR</v>
          </cell>
          <cell r="F212">
            <v>0.04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6.785771232940957E-2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7.7625705023558797E-2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7.7625705023558797E-2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7.7625705023558797E-2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7.7625705023558797E-2</v>
          </cell>
        </row>
        <row r="213">
          <cell r="B213" t="str">
            <v>Sales - % FX: New Russian Ruble</v>
          </cell>
          <cell r="C213" t="str">
            <v>SALES_FX_RUB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B214" t="str">
            <v>Sales - % FX: U.S. Dollar</v>
          </cell>
          <cell r="C214" t="str">
            <v>SALES_FX_USD</v>
          </cell>
          <cell r="F214">
            <v>0.83999999999999986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0.77134315058856628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0.74376523199046807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0.74376523199046807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0.74376523199046807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0.74376523199046807</v>
          </cell>
        </row>
        <row r="215">
          <cell r="B215" t="str">
            <v>Sales - % FX: Brazilian Real</v>
          </cell>
          <cell r="C215" t="str">
            <v>SALES_FX_BRL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B216" t="str">
            <v>Sales - % FX: Japanese Yen</v>
          </cell>
          <cell r="C216" t="str">
            <v>SALES_FX_YEN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B217" t="str">
            <v>Sales - % FX: Chinese Renminbi</v>
          </cell>
          <cell r="C217" t="str">
            <v>SALES_FX_CNY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B218" t="str">
            <v>Sales - % FX: Indian Rupee</v>
          </cell>
          <cell r="C218" t="str">
            <v>SALES_FX_INR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B219" t="str">
            <v>Sales - % FX: Canadian Dollar</v>
          </cell>
          <cell r="C219" t="str">
            <v>SALES_FX_CAD</v>
          </cell>
          <cell r="F219">
            <v>0.03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4.0597007925714079E-2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3.914553852581415E-2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3.914553852581415E-2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3.914553852581415E-2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3.914553852581415E-2</v>
          </cell>
        </row>
        <row r="220">
          <cell r="B220" t="str">
            <v>Sales - % FX: Mexican Peso</v>
          </cell>
          <cell r="C220" t="str">
            <v>SALES_FX_MXN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B221" t="str">
            <v>Sales - % FX: Colombian Peso</v>
          </cell>
          <cell r="C221" t="str">
            <v>SALES_FX_COP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B222" t="str">
            <v>Sales - % FX: Argentine Peso</v>
          </cell>
          <cell r="C222" t="str">
            <v>SALES_FX_ARS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B223" t="str">
            <v>Sales - % FX: Chilean Peso</v>
          </cell>
          <cell r="C223" t="str">
            <v>SALES_FX_CLP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B224" t="str">
            <v>Sales - % FX: Venezuelan bolivar</v>
          </cell>
          <cell r="C224" t="str">
            <v>SALES_FX_VEF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B225" t="str">
            <v>Sales - % FX: Other Currency</v>
          </cell>
          <cell r="C225" t="str">
            <v>SALES_FX_OTH</v>
          </cell>
          <cell r="F225">
            <v>2.0000000000000129E-2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3.726492519814284E-2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4.4587662764698166E-2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4.4587662764698166E-2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4.4587662764698166E-2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4.4587662764698166E-2</v>
          </cell>
        </row>
        <row r="226">
          <cell r="A226" t="str">
            <v>Items to be removed</v>
          </cell>
          <cell r="B226">
            <v>0</v>
          </cell>
          <cell r="C226">
            <v>0</v>
          </cell>
          <cell r="D226">
            <v>0</v>
          </cell>
        </row>
        <row r="227">
          <cell r="B227" t="str">
            <v>Sales - Total % Americas</v>
          </cell>
          <cell r="C227" t="str">
            <v>SALES_TOT_AM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B228" t="str">
            <v>Sales - % Other Americas</v>
          </cell>
          <cell r="C228" t="str">
            <v>SALES_OTH_AM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B229" t="str">
            <v>Sales - Total % EMEA</v>
          </cell>
          <cell r="C229" t="str">
            <v>SALES_TOT_EMEA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B230" t="str">
            <v>Sales - % Western Europe-Ex UK</v>
          </cell>
          <cell r="C230" t="str">
            <v>SALES_EU_EX_UK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B231" t="str">
            <v>Sales - % Central &amp; Eastern Europe</v>
          </cell>
          <cell r="C231" t="str">
            <v>SALES_CEE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B232" t="str">
            <v>Sales - % Middle East</v>
          </cell>
          <cell r="C232" t="str">
            <v>SALES_ME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B233" t="str">
            <v>Sales - % Total Africa</v>
          </cell>
          <cell r="C233" t="str">
            <v>SALES_TOT_AFRICA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B234" t="str">
            <v>Sales - % Other EMEA</v>
          </cell>
          <cell r="C234" t="str">
            <v>SALES_OTH_EMEA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B235" t="str">
            <v>Sales - Total % Asia (incl Australia &amp; New Zealand)</v>
          </cell>
          <cell r="C235" t="str">
            <v>SALES_TOT_ASIA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B236" t="str">
            <v>Sales - % Other Asia</v>
          </cell>
          <cell r="C236" t="str">
            <v>SALES_OTH_AEJ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A237" t="str">
            <v>Security: Apptio Inc.</v>
          </cell>
          <cell r="B237">
            <v>0</v>
          </cell>
          <cell r="C237">
            <v>0</v>
          </cell>
          <cell r="D237">
            <v>0</v>
          </cell>
        </row>
        <row r="238">
          <cell r="A238" t="str">
            <v>Reference Data</v>
          </cell>
          <cell r="B238">
            <v>0</v>
          </cell>
          <cell r="C238">
            <v>0</v>
          </cell>
          <cell r="D238">
            <v>0</v>
          </cell>
        </row>
        <row r="239">
          <cell r="B239" t="str">
            <v>Ticker</v>
          </cell>
          <cell r="C239" t="str">
            <v>Ticker</v>
          </cell>
          <cell r="E239" t="str">
            <v>APTI</v>
          </cell>
        </row>
        <row r="240">
          <cell r="B240" t="str">
            <v>Security Name</v>
          </cell>
          <cell r="C240" t="str">
            <v>Security Name</v>
          </cell>
          <cell r="E240" t="str">
            <v>Apptio Inc.</v>
          </cell>
        </row>
        <row r="241">
          <cell r="B241" t="str">
            <v>Interim Type</v>
          </cell>
          <cell r="C241" t="str">
            <v>Interim Type</v>
          </cell>
          <cell r="E241" t="str">
            <v>Q</v>
          </cell>
        </row>
        <row r="242">
          <cell r="B242" t="str">
            <v>Publishing Currency</v>
          </cell>
          <cell r="C242" t="str">
            <v>PUB_CURRENCY_ISO</v>
          </cell>
          <cell r="E242" t="str">
            <v>USD</v>
          </cell>
        </row>
        <row r="243">
          <cell r="B243" t="str">
            <v>Pricing Currency</v>
          </cell>
          <cell r="C243" t="str">
            <v>PRICE_CURRENCY_ISO</v>
          </cell>
          <cell r="E243" t="str">
            <v>USD</v>
          </cell>
        </row>
        <row r="244">
          <cell r="B244" t="str">
            <v>Reporting Currency</v>
          </cell>
          <cell r="C244" t="str">
            <v>CURRENCY_ISO</v>
          </cell>
          <cell r="E244" t="str">
            <v>USD</v>
          </cell>
        </row>
        <row r="245">
          <cell r="A245" t="str">
            <v>General Information</v>
          </cell>
          <cell r="B245">
            <v>0</v>
          </cell>
          <cell r="C245">
            <v>0</v>
          </cell>
          <cell r="D245">
            <v>0</v>
          </cell>
        </row>
        <row r="246">
          <cell r="B246" t="str">
            <v>Americas Investment List</v>
          </cell>
          <cell r="C246" t="str">
            <v>AMER_LIST</v>
          </cell>
          <cell r="E246">
            <v>0</v>
          </cell>
        </row>
        <row r="247">
          <cell r="B247" t="str">
            <v>Americas Conviction List</v>
          </cell>
          <cell r="C247" t="str">
            <v>AMER_CONVICTION</v>
          </cell>
          <cell r="E247">
            <v>0</v>
          </cell>
        </row>
        <row r="248">
          <cell r="B248" t="str">
            <v>Legal rating</v>
          </cell>
          <cell r="C248" t="str">
            <v>LEGAL_RATING</v>
          </cell>
          <cell r="E248">
            <v>0</v>
          </cell>
        </row>
        <row r="249">
          <cell r="B249" t="str">
            <v>Target price</v>
          </cell>
          <cell r="C249" t="str">
            <v>TARGET_PRICE</v>
          </cell>
          <cell r="D249" t="str">
            <v>USD</v>
          </cell>
          <cell r="E249">
            <v>29</v>
          </cell>
        </row>
        <row r="250">
          <cell r="B250" t="str">
            <v>Target price period</v>
          </cell>
          <cell r="C250" t="str">
            <v>TP_PERIOD</v>
          </cell>
          <cell r="E250" t="str">
            <v>12 months</v>
          </cell>
        </row>
        <row r="251">
          <cell r="B251" t="str">
            <v>Current shares outstanding (mn)</v>
          </cell>
          <cell r="C251" t="str">
            <v>NUM_SH</v>
          </cell>
          <cell r="D251" t="str">
            <v>USD</v>
          </cell>
          <cell r="E251">
            <v>44.009278572769958</v>
          </cell>
        </row>
        <row r="252">
          <cell r="B252" t="str">
            <v>Free float</v>
          </cell>
          <cell r="C252" t="str">
            <v>FREE_FLOAT</v>
          </cell>
          <cell r="D252" t="str">
            <v>USD</v>
          </cell>
          <cell r="E252">
            <v>0</v>
          </cell>
        </row>
        <row r="253">
          <cell r="A253" t="str">
            <v>Publishing Items</v>
          </cell>
          <cell r="B253">
            <v>0</v>
          </cell>
          <cell r="C253">
            <v>0</v>
          </cell>
          <cell r="D253">
            <v>0</v>
          </cell>
          <cell r="E253">
            <v>49.415043214719788</v>
          </cell>
        </row>
        <row r="254">
          <cell r="B254" t="str">
            <v>Book value per share, BVPS (Pub)</v>
          </cell>
          <cell r="C254" t="str">
            <v>BVPS_PUB</v>
          </cell>
          <cell r="D254" t="str">
            <v>USD</v>
          </cell>
          <cell r="E254">
            <v>0</v>
          </cell>
          <cell r="F254">
            <v>4.2343464561122977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1.8197019867549669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-0.67060737096838163</v>
          </cell>
          <cell r="Q254">
            <v>-0.92125254922864985</v>
          </cell>
          <cell r="R254">
            <v>-1.0736969696969703</v>
          </cell>
          <cell r="S254" t="e">
            <v>#DIV/0!</v>
          </cell>
          <cell r="T254" t="e">
            <v>#DIV/0!</v>
          </cell>
          <cell r="U254">
            <v>3.5038125895009964</v>
          </cell>
          <cell r="V254">
            <v>1.8012601869450893</v>
          </cell>
          <cell r="W254">
            <v>1.8637141033822606</v>
          </cell>
          <cell r="X254" t="e">
            <v>#DIV/0!</v>
          </cell>
          <cell r="Y254" t="e">
            <v>#DIV/0!</v>
          </cell>
          <cell r="Z254">
            <v>2.2204330158889909</v>
          </cell>
          <cell r="AA254">
            <v>2.0538660448452402</v>
          </cell>
          <cell r="AB254">
            <v>2.0260065084640146</v>
          </cell>
          <cell r="AC254">
            <v>2.0620087132539995</v>
          </cell>
          <cell r="AD254">
            <v>2.0596259646939745</v>
          </cell>
          <cell r="AE254">
            <v>2.0904681001213099</v>
          </cell>
        </row>
        <row r="255">
          <cell r="A255" t="str">
            <v>Publishing Items</v>
          </cell>
          <cell r="B255" t="str">
            <v>DPS, dividend per share (Pub)</v>
          </cell>
          <cell r="C255" t="str">
            <v>DPS_PUB</v>
          </cell>
          <cell r="D255" t="str">
            <v>USD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B256" t="str">
            <v>Special dividend per share</v>
          </cell>
          <cell r="C256" t="str">
            <v>DPS_SPECIAL_PUB</v>
          </cell>
          <cell r="D256" t="str">
            <v>USD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B257" t="str">
            <v>EBITDA (Pub)</v>
          </cell>
          <cell r="C257" t="str">
            <v>EBITDA_PUB</v>
          </cell>
          <cell r="D257" t="str">
            <v>USD</v>
          </cell>
          <cell r="F257">
            <v>-15.936976465864635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-20.926000000000002</v>
          </cell>
          <cell r="L257">
            <v>-5.0513449999999995</v>
          </cell>
          <cell r="M257">
            <v>-5.5306218699999992</v>
          </cell>
          <cell r="N257">
            <v>-5.6516428899999944</v>
          </cell>
          <cell r="O257">
            <v>-9.0443902399999985</v>
          </cell>
          <cell r="P257">
            <v>-25.277999999999981</v>
          </cell>
          <cell r="Q257">
            <v>-2.2329700199999962</v>
          </cell>
          <cell r="R257">
            <v>-4.1930299800000022</v>
          </cell>
          <cell r="S257">
            <v>-2.9730000000000016</v>
          </cell>
          <cell r="T257">
            <v>-2.3050000000000046</v>
          </cell>
          <cell r="U257">
            <v>-11.704000000000006</v>
          </cell>
          <cell r="V257">
            <v>-1.551000000000003</v>
          </cell>
          <cell r="W257">
            <v>-2.0339999999999985</v>
          </cell>
          <cell r="X257">
            <v>0.81300000000000394</v>
          </cell>
          <cell r="Y257">
            <v>-1.2909999999999995</v>
          </cell>
          <cell r="Z257">
            <v>-4.0629999999999971</v>
          </cell>
          <cell r="AA257">
            <v>-1.1656913842975158</v>
          </cell>
          <cell r="AB257">
            <v>1.0840022649897498</v>
          </cell>
          <cell r="AC257">
            <v>3.7391789979941539</v>
          </cell>
          <cell r="AD257">
            <v>2.096712822258155</v>
          </cell>
          <cell r="AE257">
            <v>5.7542027009445427</v>
          </cell>
        </row>
        <row r="258">
          <cell r="B258" t="str">
            <v>EPS (Pub)</v>
          </cell>
          <cell r="C258" t="str">
            <v>EPS_PUB</v>
          </cell>
          <cell r="D258" t="str">
            <v>USD</v>
          </cell>
          <cell r="F258">
            <v>-2.1086345740817904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-2.7211920529801326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-3.2536200261832016</v>
          </cell>
          <cell r="Q258">
            <v>-0.45367805478608758</v>
          </cell>
          <cell r="R258">
            <v>-0.5990000000000002</v>
          </cell>
          <cell r="S258">
            <v>-0.62985611510791384</v>
          </cell>
          <cell r="T258">
            <v>-0.20658612321582351</v>
          </cell>
          <cell r="U258">
            <v>-1.5733429736097424</v>
          </cell>
          <cell r="V258">
            <v>-0.17046371755148812</v>
          </cell>
          <cell r="W258">
            <v>-0.17901723037651562</v>
          </cell>
          <cell r="X258">
            <v>-0.12888833499501487</v>
          </cell>
          <cell r="Y258">
            <v>-0.16692508964046898</v>
          </cell>
          <cell r="Z258">
            <v>-0.644642654958548</v>
          </cell>
          <cell r="AA258">
            <v>-0.17606504000455717</v>
          </cell>
          <cell r="AB258">
            <v>-0.12292099482079466</v>
          </cell>
          <cell r="AC258">
            <v>-7.9188895638931681E-2</v>
          </cell>
          <cell r="AD258">
            <v>-0.11524125406765534</v>
          </cell>
          <cell r="AE258">
            <v>-0.49229523539373954</v>
          </cell>
        </row>
        <row r="259">
          <cell r="B259" t="str">
            <v>Consensus earnings equivalent estimate</v>
          </cell>
          <cell r="C259" t="str">
            <v>CEEE_EPS</v>
          </cell>
          <cell r="D259" t="str">
            <v>USD</v>
          </cell>
          <cell r="F259">
            <v>-1.8366816423120675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-2.2438741721854307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-2.6335541714603075</v>
          </cell>
          <cell r="Q259">
            <v>-0.30709449061249577</v>
          </cell>
          <cell r="R259">
            <v>-0.43166666666666681</v>
          </cell>
          <cell r="S259">
            <v>-0.45093525179856125</v>
          </cell>
          <cell r="T259">
            <v>-0.11376979881533293</v>
          </cell>
          <cell r="U259">
            <v>-1.0518206409952746</v>
          </cell>
          <cell r="V259">
            <v>-7.6079881271643265E-2</v>
          </cell>
          <cell r="W259">
            <v>-8.4952137843012088E-2</v>
          </cell>
          <cell r="X259">
            <v>-2.0289132602193321E-2</v>
          </cell>
          <cell r="Y259">
            <v>-6.0252931485609056E-2</v>
          </cell>
          <cell r="Z259">
            <v>-0.24030997999723258</v>
          </cell>
          <cell r="AA259">
            <v>-6.3011502004317613E-2</v>
          </cell>
          <cell r="AB259">
            <v>-7.5242290065204919E-3</v>
          </cell>
          <cell r="AC259">
            <v>5.6061675170816581E-2</v>
          </cell>
          <cell r="AD259">
            <v>1.8033179293974678E-2</v>
          </cell>
          <cell r="AE259">
            <v>5.080428460743254E-3</v>
          </cell>
        </row>
        <row r="260">
          <cell r="B260" t="str">
            <v>EPS (excl. ESO) (Pub)</v>
          </cell>
          <cell r="C260" t="str">
            <v>EPS_PUB_EX_ESO</v>
          </cell>
          <cell r="D260" t="str">
            <v>USD</v>
          </cell>
          <cell r="F260">
            <v>-1.8366816423120675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-2.2438741721854307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-2.6335541714603075</v>
          </cell>
          <cell r="Q260">
            <v>-0.30709449061249577</v>
          </cell>
          <cell r="R260">
            <v>-0.43166666666666681</v>
          </cell>
          <cell r="S260">
            <v>-0.45093525179856125</v>
          </cell>
          <cell r="T260">
            <v>-0.11376979881533293</v>
          </cell>
          <cell r="U260">
            <v>-1.0518206409952746</v>
          </cell>
          <cell r="V260">
            <v>-7.6079881271643265E-2</v>
          </cell>
          <cell r="W260">
            <v>-8.4952137843012088E-2</v>
          </cell>
          <cell r="X260">
            <v>-2.0289132602193321E-2</v>
          </cell>
          <cell r="Y260">
            <v>-6.0252931485609056E-2</v>
          </cell>
          <cell r="Z260">
            <v>-0.24030997999723258</v>
          </cell>
          <cell r="AA260">
            <v>-6.3011502004317613E-2</v>
          </cell>
          <cell r="AB260">
            <v>-7.5242290065204919E-3</v>
          </cell>
          <cell r="AC260">
            <v>5.6061675170816581E-2</v>
          </cell>
          <cell r="AD260">
            <v>1.8033179293974678E-2</v>
          </cell>
          <cell r="AE260">
            <v>5.080428460743254E-3</v>
          </cell>
        </row>
        <row r="261">
          <cell r="B261" t="str">
            <v>EV adjustment (Pub)</v>
          </cell>
          <cell r="C261" t="str">
            <v>EV_ADJ_PUB</v>
          </cell>
          <cell r="D261" t="str">
            <v>USD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  <row r="262">
          <cell r="B262" t="str">
            <v>Net debt (Pub)</v>
          </cell>
          <cell r="C262" t="str">
            <v>NET_DEBT_PUB</v>
          </cell>
          <cell r="D262" t="str">
            <v>USD</v>
          </cell>
          <cell r="F262">
            <v>-62.80100599</v>
          </cell>
          <cell r="G262">
            <v>0</v>
          </cell>
          <cell r="H262">
            <v>0</v>
          </cell>
          <cell r="I262">
            <v>0</v>
          </cell>
          <cell r="J262">
            <v>-40.158999999999999</v>
          </cell>
          <cell r="K262">
            <v>-40.158999999999999</v>
          </cell>
          <cell r="L262">
            <v>-44.980000000000018</v>
          </cell>
          <cell r="M262">
            <v>-36.35</v>
          </cell>
          <cell r="N262">
            <v>-29.17</v>
          </cell>
          <cell r="O262">
            <v>-23.515999999999998</v>
          </cell>
          <cell r="P262">
            <v>-23.515999999999998</v>
          </cell>
          <cell r="Q262">
            <v>-36.134301540224456</v>
          </cell>
          <cell r="R262">
            <v>-22.619999999999997</v>
          </cell>
          <cell r="S262">
            <v>-122.53</v>
          </cell>
          <cell r="T262">
            <v>-117.19399999999999</v>
          </cell>
          <cell r="U262">
            <v>-117.19399999999999</v>
          </cell>
          <cell r="V262">
            <v>-127.68799999999999</v>
          </cell>
          <cell r="W262">
            <v>-124.10900000000001</v>
          </cell>
          <cell r="X262">
            <v>-135.52799999999999</v>
          </cell>
          <cell r="Y262">
            <v>-148.97</v>
          </cell>
          <cell r="Z262">
            <v>-148.97</v>
          </cell>
          <cell r="AA262">
            <v>-161.08365343904046</v>
          </cell>
          <cell r="AB262">
            <v>-152.28010490741113</v>
          </cell>
          <cell r="AC262">
            <v>-159.5086957793049</v>
          </cell>
          <cell r="AD262">
            <v>-160.00529631144337</v>
          </cell>
          <cell r="AE262">
            <v>-160.00529631144337</v>
          </cell>
        </row>
        <row r="263">
          <cell r="B263" t="str">
            <v>Net income (Pub)</v>
          </cell>
          <cell r="C263" t="str">
            <v>NI_PUB</v>
          </cell>
          <cell r="D263" t="str">
            <v>USD</v>
          </cell>
          <cell r="F263">
            <v>-20.673688565864634</v>
          </cell>
          <cell r="G263">
            <v>0</v>
          </cell>
          <cell r="H263">
            <v>0</v>
          </cell>
          <cell r="I263">
            <v>-4.3360000000000021</v>
          </cell>
          <cell r="J263">
            <v>-10.323000000000002</v>
          </cell>
          <cell r="K263">
            <v>-27.106000000000002</v>
          </cell>
          <cell r="L263">
            <v>-7.3189999999999982</v>
          </cell>
          <cell r="M263">
            <v>-7.2319999999999984</v>
          </cell>
          <cell r="N263">
            <v>-7.8429999999999964</v>
          </cell>
          <cell r="O263">
            <v>-10.797999999999998</v>
          </cell>
          <cell r="P263">
            <v>-33.191999999999986</v>
          </cell>
          <cell r="Q263">
            <v>-3.9909999999999952</v>
          </cell>
          <cell r="R263">
            <v>-6.4750000000000023</v>
          </cell>
          <cell r="S263">
            <v>-6.2680000000000016</v>
          </cell>
          <cell r="T263">
            <v>-4.3600000000000039</v>
          </cell>
          <cell r="U263">
            <v>-21.09399999999998</v>
          </cell>
          <cell r="V263">
            <v>-2.9220000000000028</v>
          </cell>
          <cell r="W263">
            <v>-3.3279999999999985</v>
          </cell>
          <cell r="X263">
            <v>-0.81399999999999595</v>
          </cell>
          <cell r="Y263">
            <v>-2.4869999999999997</v>
          </cell>
          <cell r="Z263">
            <v>-9.5510000000000108</v>
          </cell>
          <cell r="AA263">
            <v>-2.626871384297516</v>
          </cell>
          <cell r="AB263">
            <v>-0.31681253501024997</v>
          </cell>
          <cell r="AC263">
            <v>2.3841182699941541</v>
          </cell>
          <cell r="AD263">
            <v>0.77456059617815498</v>
          </cell>
          <cell r="AE263">
            <v>0.21499494686452181</v>
          </cell>
        </row>
        <row r="264">
          <cell r="B264" t="str">
            <v>EBIT, operating profit (Pub)</v>
          </cell>
          <cell r="C264" t="str">
            <v>EBIT_PUB</v>
          </cell>
          <cell r="D264" t="str">
            <v>USD</v>
          </cell>
          <cell r="F264">
            <v>-20.345688565864634</v>
          </cell>
          <cell r="G264">
            <v>0</v>
          </cell>
          <cell r="H264">
            <v>0</v>
          </cell>
          <cell r="I264">
            <v>-4.1410000000000018</v>
          </cell>
          <cell r="J264">
            <v>-9.8100000000000023</v>
          </cell>
          <cell r="K264">
            <v>-26.155000000000001</v>
          </cell>
          <cell r="L264">
            <v>-6.6239999999999988</v>
          </cell>
          <cell r="M264">
            <v>-7.1899999999999977</v>
          </cell>
          <cell r="N264">
            <v>-7.3869999999999969</v>
          </cell>
          <cell r="O264">
            <v>-10.562999999999999</v>
          </cell>
          <cell r="P264">
            <v>-31.763999999999982</v>
          </cell>
          <cell r="Q264">
            <v>-3.7459999999999951</v>
          </cell>
          <cell r="R264">
            <v>-5.6650000000000027</v>
          </cell>
          <cell r="S264">
            <v>-4.4750000000000014</v>
          </cell>
          <cell r="T264">
            <v>-3.8060000000000045</v>
          </cell>
          <cell r="U264">
            <v>-17.691999999999979</v>
          </cell>
          <cell r="V264">
            <v>-3.0810000000000031</v>
          </cell>
          <cell r="W264">
            <v>-3.5859999999999985</v>
          </cell>
          <cell r="X264">
            <v>-0.76699999999999591</v>
          </cell>
          <cell r="Y264">
            <v>-2.7349999999999994</v>
          </cell>
          <cell r="Z264">
            <v>-10.169000000000011</v>
          </cell>
          <cell r="AA264">
            <v>-2.626871384297516</v>
          </cell>
          <cell r="AB264">
            <v>-0.31681253501024997</v>
          </cell>
          <cell r="AC264">
            <v>2.3841182699941541</v>
          </cell>
          <cell r="AD264">
            <v>0.77456059617815498</v>
          </cell>
          <cell r="AE264">
            <v>0.21499494686452181</v>
          </cell>
        </row>
        <row r="265">
          <cell r="B265" t="str">
            <v>Pre-tax profit (Pub)</v>
          </cell>
          <cell r="C265" t="str">
            <v>PTP_PUB</v>
          </cell>
          <cell r="D265" t="str">
            <v>USD</v>
          </cell>
          <cell r="F265">
            <v>-20.559688565864633</v>
          </cell>
          <cell r="G265">
            <v>0</v>
          </cell>
          <cell r="H265">
            <v>0</v>
          </cell>
          <cell r="I265">
            <v>-4.264000000000002</v>
          </cell>
          <cell r="J265">
            <v>-10.258000000000003</v>
          </cell>
          <cell r="K265">
            <v>-26.85</v>
          </cell>
          <cell r="L265">
            <v>-7.2509999999999986</v>
          </cell>
          <cell r="M265">
            <v>-7.150999999999998</v>
          </cell>
          <cell r="N265">
            <v>-7.7559999999999967</v>
          </cell>
          <cell r="O265">
            <v>-10.924999999999999</v>
          </cell>
          <cell r="P265">
            <v>-33.082999999999984</v>
          </cell>
          <cell r="Q265">
            <v>-3.9149999999999952</v>
          </cell>
          <cell r="R265">
            <v>-6.3370000000000024</v>
          </cell>
          <cell r="S265">
            <v>-6.1540000000000017</v>
          </cell>
          <cell r="T265">
            <v>-4.2360000000000042</v>
          </cell>
          <cell r="U265">
            <v>-20.641999999999978</v>
          </cell>
          <cell r="V265">
            <v>-2.8970000000000029</v>
          </cell>
          <cell r="W265">
            <v>-3.2019999999999986</v>
          </cell>
          <cell r="X265">
            <v>-0.35099999999999593</v>
          </cell>
          <cell r="Y265">
            <v>-2.5399999999999996</v>
          </cell>
          <cell r="Z265">
            <v>-8.9900000000000109</v>
          </cell>
          <cell r="AA265">
            <v>-2.626871384297516</v>
          </cell>
          <cell r="AB265">
            <v>-0.31681253501024997</v>
          </cell>
          <cell r="AC265">
            <v>2.3841182699941541</v>
          </cell>
          <cell r="AD265">
            <v>0.77456059617815498</v>
          </cell>
          <cell r="AE265">
            <v>0.21499494686452181</v>
          </cell>
        </row>
        <row r="266">
          <cell r="B266" t="str">
            <v>Sales, revenue (Pub)</v>
          </cell>
          <cell r="C266" t="str">
            <v>REVS_PUB</v>
          </cell>
          <cell r="D266" t="str">
            <v>USD</v>
          </cell>
          <cell r="F266">
            <v>73.767626879999995</v>
          </cell>
          <cell r="G266">
            <v>0</v>
          </cell>
          <cell r="H266">
            <v>0</v>
          </cell>
          <cell r="I266">
            <v>27.515999999999998</v>
          </cell>
          <cell r="J266">
            <v>28.754999999999999</v>
          </cell>
          <cell r="K266">
            <v>106.61499999999999</v>
          </cell>
          <cell r="L266">
            <v>30.471</v>
          </cell>
          <cell r="M266">
            <v>31.684000000000001</v>
          </cell>
          <cell r="N266">
            <v>32.254000000000005</v>
          </cell>
          <cell r="O266">
            <v>34.841999999999999</v>
          </cell>
          <cell r="P266">
            <v>129.251</v>
          </cell>
          <cell r="Q266">
            <v>36.843000000000004</v>
          </cell>
          <cell r="R266">
            <v>38.778999999999996</v>
          </cell>
          <cell r="S266">
            <v>40.627000000000002</v>
          </cell>
          <cell r="T266">
            <v>44.32</v>
          </cell>
          <cell r="U266">
            <v>160.56900000000002</v>
          </cell>
          <cell r="V266">
            <v>43.930999999999997</v>
          </cell>
          <cell r="W266">
            <v>45.225000000000001</v>
          </cell>
          <cell r="X266">
            <v>46.996000000000002</v>
          </cell>
          <cell r="Y266">
            <v>52.367000000000004</v>
          </cell>
          <cell r="Z266">
            <v>188.51900000000001</v>
          </cell>
          <cell r="AA266">
            <v>51.5</v>
          </cell>
          <cell r="AB266">
            <v>53.7</v>
          </cell>
          <cell r="AC266">
            <v>56</v>
          </cell>
          <cell r="AD266">
            <v>61.5</v>
          </cell>
          <cell r="AE266">
            <v>222.7</v>
          </cell>
        </row>
        <row r="267">
          <cell r="B267" t="str">
            <v>Total shareholders' equity (Pub)</v>
          </cell>
          <cell r="C267" t="str">
            <v>EQ_PUB</v>
          </cell>
          <cell r="D267" t="str">
            <v>USD</v>
          </cell>
          <cell r="F267">
            <v>47.661803710000022</v>
          </cell>
          <cell r="G267">
            <v>0</v>
          </cell>
          <cell r="H267">
            <v>0</v>
          </cell>
          <cell r="I267">
            <v>0</v>
          </cell>
          <cell r="J267">
            <v>21.981999999999999</v>
          </cell>
          <cell r="K267">
            <v>21.981999999999999</v>
          </cell>
          <cell r="L267">
            <v>15.344148500000017</v>
          </cell>
          <cell r="M267">
            <v>9.2394907000000188</v>
          </cell>
          <cell r="N267">
            <v>2.0191841000000181</v>
          </cell>
          <cell r="O267">
            <v>-8.4519999999999982</v>
          </cell>
          <cell r="P267">
            <v>-8.4519999999999982</v>
          </cell>
          <cell r="Q267">
            <v>-11.972598129775534</v>
          </cell>
          <cell r="R267">
            <v>-17.716000000000008</v>
          </cell>
          <cell r="S267">
            <v>75.834000000000003</v>
          </cell>
          <cell r="T267">
            <v>71.567999999999984</v>
          </cell>
          <cell r="U267">
            <v>71.567999999999984</v>
          </cell>
          <cell r="V267">
            <v>69.18100000000004</v>
          </cell>
          <cell r="W267">
            <v>73.011000000000053</v>
          </cell>
          <cell r="X267">
            <v>75.703000000000031</v>
          </cell>
          <cell r="Y267">
            <v>88.25</v>
          </cell>
          <cell r="Z267">
            <v>88.25</v>
          </cell>
          <cell r="AA267">
            <v>85.623128615702456</v>
          </cell>
          <cell r="AB267">
            <v>85.306316080692227</v>
          </cell>
          <cell r="AC267">
            <v>87.690434350686388</v>
          </cell>
          <cell r="AD267">
            <v>88.46499494686455</v>
          </cell>
          <cell r="AE267">
            <v>88.46499494686455</v>
          </cell>
        </row>
        <row r="268">
          <cell r="A268" t="str">
            <v>Income Statement</v>
          </cell>
          <cell r="B268">
            <v>0</v>
          </cell>
          <cell r="C268">
            <v>0</v>
          </cell>
          <cell r="D268">
            <v>0</v>
          </cell>
          <cell r="F268">
            <v>73.767626879999995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106.61499999999999</v>
          </cell>
          <cell r="L268">
            <v>30.471</v>
          </cell>
          <cell r="M268">
            <v>31.684000000000001</v>
          </cell>
          <cell r="N268">
            <v>32.254000000000005</v>
          </cell>
          <cell r="O268">
            <v>34.841999999999999</v>
          </cell>
          <cell r="P268">
            <v>129.251</v>
          </cell>
          <cell r="Q268">
            <v>36.843000000000004</v>
          </cell>
          <cell r="R268">
            <v>38.778999999999996</v>
          </cell>
          <cell r="S268">
            <v>40.627000000000002</v>
          </cell>
          <cell r="T268">
            <v>44.32</v>
          </cell>
          <cell r="U268">
            <v>160.56900000000002</v>
          </cell>
          <cell r="V268">
            <v>43.930999999999997</v>
          </cell>
          <cell r="W268">
            <v>45.225000000000001</v>
          </cell>
          <cell r="X268">
            <v>46.996000000000002</v>
          </cell>
          <cell r="Y268">
            <v>52.367000000000004</v>
          </cell>
          <cell r="Z268">
            <v>188.51900000000001</v>
          </cell>
          <cell r="AA268">
            <v>51.5</v>
          </cell>
          <cell r="AB268">
            <v>53.7</v>
          </cell>
          <cell r="AC268">
            <v>56</v>
          </cell>
          <cell r="AD268">
            <v>61.5</v>
          </cell>
          <cell r="AE268">
            <v>222.7</v>
          </cell>
        </row>
        <row r="269">
          <cell r="B269" t="str">
            <v>Provision for income tax</v>
          </cell>
          <cell r="C269" t="str">
            <v>PROV_INC_TAX</v>
          </cell>
          <cell r="D269" t="str">
            <v>USD</v>
          </cell>
          <cell r="F269">
            <v>-0.114</v>
          </cell>
          <cell r="G269">
            <v>0</v>
          </cell>
          <cell r="H269">
            <v>0</v>
          </cell>
          <cell r="I269">
            <v>-7.1999999999999995E-2</v>
          </cell>
          <cell r="J269">
            <v>-6.5000000000000002E-2</v>
          </cell>
          <cell r="K269">
            <v>-0.25600000000000001</v>
          </cell>
          <cell r="L269">
            <v>-6.8000000000000005E-2</v>
          </cell>
          <cell r="M269">
            <v>-8.1000000000000003E-2</v>
          </cell>
          <cell r="N269">
            <v>-8.6999999999999994E-2</v>
          </cell>
          <cell r="O269">
            <v>0.127</v>
          </cell>
          <cell r="P269">
            <v>-0.10900000000000001</v>
          </cell>
          <cell r="Q269">
            <v>-7.5999999999999998E-2</v>
          </cell>
          <cell r="R269">
            <v>-0.13800000000000001</v>
          </cell>
          <cell r="S269">
            <v>-0.114</v>
          </cell>
          <cell r="T269">
            <v>-0.124</v>
          </cell>
          <cell r="U269">
            <v>-0.45200000000000001</v>
          </cell>
          <cell r="V269">
            <v>-2.5000000000000001E-2</v>
          </cell>
          <cell r="W269">
            <v>-0.126</v>
          </cell>
          <cell r="X269">
            <v>-0.46300000000000002</v>
          </cell>
          <cell r="Y269">
            <v>5.2999999999999999E-2</v>
          </cell>
          <cell r="Z269">
            <v>-0.56099999999999994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</row>
        <row r="270">
          <cell r="A270" t="str">
            <v>Income Statement</v>
          </cell>
          <cell r="B270" t="str">
            <v>Minority interest</v>
          </cell>
          <cell r="C270" t="str">
            <v>INC_MINORITY</v>
          </cell>
          <cell r="D270" t="str">
            <v>USD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</row>
        <row r="271">
          <cell r="B271" t="str">
            <v>Net income (pre-preferred dividends)</v>
          </cell>
          <cell r="C271" t="str">
            <v>NI_PRE_PREF</v>
          </cell>
          <cell r="D271" t="str">
            <v>USD</v>
          </cell>
          <cell r="F271">
            <v>-20.673688565864634</v>
          </cell>
          <cell r="G271">
            <v>0</v>
          </cell>
          <cell r="H271">
            <v>0</v>
          </cell>
          <cell r="I271">
            <v>-4.3360000000000021</v>
          </cell>
          <cell r="J271">
            <v>-10.323000000000002</v>
          </cell>
          <cell r="K271">
            <v>-27.106000000000002</v>
          </cell>
          <cell r="L271">
            <v>-7.3189999999999982</v>
          </cell>
          <cell r="M271">
            <v>-7.2319999999999984</v>
          </cell>
          <cell r="N271">
            <v>-7.8429999999999964</v>
          </cell>
          <cell r="O271">
            <v>-10.797999999999998</v>
          </cell>
          <cell r="P271">
            <v>-33.191999999999986</v>
          </cell>
          <cell r="Q271">
            <v>-3.9909999999999952</v>
          </cell>
          <cell r="R271">
            <v>-6.4750000000000023</v>
          </cell>
          <cell r="S271">
            <v>-6.2680000000000016</v>
          </cell>
          <cell r="T271">
            <v>-4.3600000000000039</v>
          </cell>
          <cell r="U271">
            <v>-21.09399999999998</v>
          </cell>
          <cell r="V271">
            <v>-2.9220000000000028</v>
          </cell>
          <cell r="W271">
            <v>-3.3279999999999985</v>
          </cell>
          <cell r="X271">
            <v>-0.81399999999999595</v>
          </cell>
          <cell r="Y271">
            <v>-2.4869999999999997</v>
          </cell>
          <cell r="Z271">
            <v>-9.5510000000000108</v>
          </cell>
          <cell r="AA271">
            <v>-2.626871384297516</v>
          </cell>
          <cell r="AB271">
            <v>-0.31681253501024997</v>
          </cell>
          <cell r="AC271">
            <v>2.3841182699941541</v>
          </cell>
          <cell r="AD271">
            <v>0.77456059617815498</v>
          </cell>
          <cell r="AE271">
            <v>0.21499494686452181</v>
          </cell>
        </row>
        <row r="272">
          <cell r="B272" t="str">
            <v>Preferred dividends</v>
          </cell>
          <cell r="C272" t="str">
            <v>PREF_DIV</v>
          </cell>
          <cell r="D272" t="str">
            <v>USD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</row>
        <row r="273">
          <cell r="B273" t="str">
            <v>Net income (pre-exceptionals)</v>
          </cell>
          <cell r="C273" t="str">
            <v>NET_EARNING</v>
          </cell>
          <cell r="D273" t="str">
            <v>USD</v>
          </cell>
          <cell r="F273">
            <v>-20.673688565864634</v>
          </cell>
          <cell r="G273">
            <v>0</v>
          </cell>
          <cell r="H273">
            <v>0</v>
          </cell>
          <cell r="I273">
            <v>-4.3360000000000021</v>
          </cell>
          <cell r="J273">
            <v>-10.323000000000002</v>
          </cell>
          <cell r="K273">
            <v>-27.106000000000002</v>
          </cell>
          <cell r="L273">
            <v>-7.3189999999999982</v>
          </cell>
          <cell r="M273">
            <v>-7.2319999999999984</v>
          </cell>
          <cell r="N273">
            <v>-7.8429999999999964</v>
          </cell>
          <cell r="O273">
            <v>-10.797999999999998</v>
          </cell>
          <cell r="P273">
            <v>-33.191999999999986</v>
          </cell>
          <cell r="Q273">
            <v>-3.9909999999999952</v>
          </cell>
          <cell r="R273">
            <v>-6.4750000000000023</v>
          </cell>
          <cell r="S273">
            <v>-6.2680000000000016</v>
          </cell>
          <cell r="T273">
            <v>-4.3600000000000039</v>
          </cell>
          <cell r="U273">
            <v>-21.09399999999998</v>
          </cell>
          <cell r="V273">
            <v>-2.9220000000000028</v>
          </cell>
          <cell r="W273">
            <v>-3.3279999999999985</v>
          </cell>
          <cell r="X273">
            <v>-0.81399999999999595</v>
          </cell>
          <cell r="Y273">
            <v>-2.4869999999999997</v>
          </cell>
          <cell r="Z273">
            <v>-9.5510000000000108</v>
          </cell>
          <cell r="AA273">
            <v>-2.626871384297516</v>
          </cell>
          <cell r="AB273">
            <v>-0.31681253501024997</v>
          </cell>
          <cell r="AC273">
            <v>2.3841182699941541</v>
          </cell>
          <cell r="AD273">
            <v>0.77456059617815498</v>
          </cell>
          <cell r="AE273">
            <v>0.21499494686452181</v>
          </cell>
        </row>
        <row r="274">
          <cell r="B274" t="str">
            <v>Post-tax exceptionals</v>
          </cell>
          <cell r="C274" t="str">
            <v>TAX_EXC</v>
          </cell>
          <cell r="D274" t="str">
            <v>USD</v>
          </cell>
          <cell r="F274">
            <v>-3.0611022000000006</v>
          </cell>
          <cell r="G274">
            <v>0</v>
          </cell>
          <cell r="H274">
            <v>0</v>
          </cell>
          <cell r="I274">
            <v>-1.6459999999999999</v>
          </cell>
          <cell r="J274">
            <v>-1.7200000000000006</v>
          </cell>
          <cell r="K274">
            <v>-5.7659999999999982</v>
          </cell>
          <cell r="L274">
            <v>-1.8760000000000003</v>
          </cell>
          <cell r="M274">
            <v>-1.9789999999999983</v>
          </cell>
          <cell r="N274">
            <v>-2.0220000000000002</v>
          </cell>
          <cell r="O274">
            <v>-1.9380000000000006</v>
          </cell>
          <cell r="P274">
            <v>-7.8149999999999977</v>
          </cell>
          <cell r="Q274">
            <v>-1.9049999999999994</v>
          </cell>
          <cell r="R274">
            <v>-2.5100000000000007</v>
          </cell>
          <cell r="S274">
            <v>-2.487000000000001</v>
          </cell>
          <cell r="T274">
            <v>-3.5570000000000004</v>
          </cell>
          <cell r="U274">
            <v>-10.459</v>
          </cell>
          <cell r="V274">
            <v>-3.6250000000000004</v>
          </cell>
          <cell r="W274">
            <v>-3.6850000000000005</v>
          </cell>
          <cell r="X274">
            <v>-4.3570000000000002</v>
          </cell>
          <cell r="Y274">
            <v>-4.4029999999999987</v>
          </cell>
          <cell r="Z274">
            <v>-16.07</v>
          </cell>
          <cell r="AA274">
            <v>-4.7130618128428674</v>
          </cell>
          <cell r="AB274">
            <v>-4.8588555555555555</v>
          </cell>
          <cell r="AC274">
            <v>-5.7517610009362494</v>
          </cell>
          <cell r="AD274">
            <v>-5.7243996123512888</v>
          </cell>
          <cell r="AE274">
            <v>-21.04807798168596</v>
          </cell>
        </row>
        <row r="275">
          <cell r="B275" t="str">
            <v>Net income (post-exceptionals)</v>
          </cell>
          <cell r="C275" t="str">
            <v>NET_INC</v>
          </cell>
          <cell r="D275" t="str">
            <v>USD</v>
          </cell>
          <cell r="F275">
            <v>-23.734790765864634</v>
          </cell>
          <cell r="G275">
            <v>0</v>
          </cell>
          <cell r="H275">
            <v>0</v>
          </cell>
          <cell r="I275">
            <v>-5.982000000000002</v>
          </cell>
          <cell r="J275">
            <v>-12.043000000000003</v>
          </cell>
          <cell r="K275">
            <v>-32.872</v>
          </cell>
          <cell r="L275">
            <v>-9.1949999999999985</v>
          </cell>
          <cell r="M275">
            <v>-9.2109999999999967</v>
          </cell>
          <cell r="N275">
            <v>-9.8649999999999967</v>
          </cell>
          <cell r="O275">
            <v>-12.735999999999999</v>
          </cell>
          <cell r="P275">
            <v>-41.006999999999984</v>
          </cell>
          <cell r="Q275">
            <v>-5.8959999999999946</v>
          </cell>
          <cell r="R275">
            <v>-8.985000000000003</v>
          </cell>
          <cell r="S275">
            <v>-8.7550000000000026</v>
          </cell>
          <cell r="T275">
            <v>-7.9170000000000043</v>
          </cell>
          <cell r="U275">
            <v>-31.55299999999998</v>
          </cell>
          <cell r="V275">
            <v>-6.5470000000000033</v>
          </cell>
          <cell r="W275">
            <v>-7.012999999999999</v>
          </cell>
          <cell r="X275">
            <v>-5.1709999999999958</v>
          </cell>
          <cell r="Y275">
            <v>-6.8899999999999988</v>
          </cell>
          <cell r="Z275">
            <v>-25.621000000000013</v>
          </cell>
          <cell r="AA275">
            <v>-7.3399331971403834</v>
          </cell>
          <cell r="AB275">
            <v>-5.1756680905658055</v>
          </cell>
          <cell r="AC275">
            <v>-3.3676427309420953</v>
          </cell>
          <cell r="AD275">
            <v>-4.9498390161731338</v>
          </cell>
          <cell r="AE275">
            <v>-20.833083034821438</v>
          </cell>
        </row>
      </sheetData>
      <sheetData sheetId="12">
        <row r="63">
          <cell r="CJ63">
            <v>748</v>
          </cell>
        </row>
      </sheetData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>
        <row r="5">
          <cell r="B5">
            <v>54.206136969999996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CF"/>
      <sheetName val="DCF"/>
      <sheetName val="Business Analysis"/>
      <sheetName val="Variation Tables"/>
      <sheetName val="VRNT_Exchange_Sheet"/>
      <sheetName val="Charts"/>
      <sheetName val="__APW_ACTIVE_FIELD_RESTORE__"/>
      <sheetName val="Accretion-Dilution"/>
      <sheetName val="Debt"/>
      <sheetName val="Exhibits"/>
      <sheetName val="VRNT_Live_Sheet"/>
      <sheetName val="VRNT_Validation_Sheet"/>
      <sheetName val="VRNT_Annotation_Sheet"/>
      <sheetName val="Sheet1"/>
      <sheetName val="TAM"/>
      <sheetName val="M&amp;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Issuer: Verint Systems Inc.</v>
          </cell>
          <cell r="F1" t="str">
            <v>2006</v>
          </cell>
          <cell r="G1" t="str">
            <v>2007</v>
          </cell>
          <cell r="H1" t="str">
            <v>2008</v>
          </cell>
          <cell r="I1" t="str">
            <v>2009</v>
          </cell>
          <cell r="J1" t="str">
            <v>2010</v>
          </cell>
          <cell r="K1" t="str">
            <v>2011</v>
          </cell>
          <cell r="L1" t="str">
            <v>2012</v>
          </cell>
          <cell r="M1" t="str">
            <v>2013</v>
          </cell>
          <cell r="N1">
            <v>2014</v>
          </cell>
          <cell r="O1" t="str">
            <v>2015</v>
          </cell>
          <cell r="P1" t="str">
            <v>2016</v>
          </cell>
          <cell r="Q1" t="str">
            <v>2017</v>
          </cell>
          <cell r="S1" t="str">
            <v>2010 Q1</v>
          </cell>
          <cell r="T1" t="str">
            <v>2010 Q2</v>
          </cell>
          <cell r="U1" t="str">
            <v>2010 Q3</v>
          </cell>
          <cell r="V1" t="str">
            <v>2010 Q4</v>
          </cell>
          <cell r="W1" t="str">
            <v>2011 Q1</v>
          </cell>
          <cell r="X1" t="str">
            <v>2011 Q2</v>
          </cell>
          <cell r="Y1" t="str">
            <v>2011 Q3</v>
          </cell>
          <cell r="Z1" t="str">
            <v>2011 Q4</v>
          </cell>
          <cell r="AA1" t="str">
            <v>2012 Q1</v>
          </cell>
          <cell r="AB1" t="str">
            <v>2012 Q2</v>
          </cell>
          <cell r="AC1" t="str">
            <v>2012 Q3</v>
          </cell>
          <cell r="AD1" t="str">
            <v>2012 Q4</v>
          </cell>
          <cell r="AE1" t="str">
            <v>2013 Q1</v>
          </cell>
          <cell r="AF1" t="str">
            <v>2013 Q2</v>
          </cell>
          <cell r="AG1" t="str">
            <v>2013 Q3</v>
          </cell>
          <cell r="AH1" t="str">
            <v>2013 Q4</v>
          </cell>
          <cell r="AI1" t="str">
            <v>2014 Q1</v>
          </cell>
          <cell r="AJ1" t="str">
            <v>2014 Q2</v>
          </cell>
          <cell r="AK1" t="str">
            <v>2014 Q3</v>
          </cell>
          <cell r="AL1" t="str">
            <v>2014 Q4</v>
          </cell>
          <cell r="AM1" t="str">
            <v>2015 Q1</v>
          </cell>
          <cell r="AN1" t="str">
            <v>2015 Q2</v>
          </cell>
          <cell r="AO1" t="str">
            <v>2015 Q3</v>
          </cell>
          <cell r="AP1" t="str">
            <v>2015 Q4</v>
          </cell>
          <cell r="AQ1" t="str">
            <v>2016 Q1</v>
          </cell>
          <cell r="AR1" t="str">
            <v>2016 Q2</v>
          </cell>
          <cell r="AS1" t="str">
            <v>2016 Q3</v>
          </cell>
          <cell r="AT1" t="str">
            <v>2016 Q4</v>
          </cell>
          <cell r="AU1" t="str">
            <v>2017 Q1</v>
          </cell>
          <cell r="AV1" t="str">
            <v>2017 Q2</v>
          </cell>
          <cell r="AW1" t="str">
            <v>2017 Q3</v>
          </cell>
          <cell r="AX1" t="str">
            <v>2017 Q4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Estimate</v>
          </cell>
          <cell r="P2" t="str">
            <v>Estimate</v>
          </cell>
          <cell r="Q2" t="str">
            <v>Estimate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Actual</v>
          </cell>
          <cell r="AI2" t="str">
            <v>Actual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Actual</v>
          </cell>
          <cell r="AN2" t="str">
            <v>Estimate</v>
          </cell>
          <cell r="AO2" t="str">
            <v>Estimate</v>
          </cell>
          <cell r="AP2" t="str">
            <v>Estimate</v>
          </cell>
          <cell r="AQ2" t="str">
            <v>Estimate</v>
          </cell>
          <cell r="AR2" t="str">
            <v>Estimate</v>
          </cell>
          <cell r="AS2" t="str">
            <v>Estimate</v>
          </cell>
          <cell r="AT2" t="str">
            <v>Estimate</v>
          </cell>
          <cell r="AU2" t="str">
            <v>Estimate</v>
          </cell>
          <cell r="AV2" t="str">
            <v>Estimate</v>
          </cell>
          <cell r="AW2" t="str">
            <v>Estimate</v>
          </cell>
          <cell r="AX2" t="str">
            <v>Estimate</v>
          </cell>
        </row>
        <row r="3">
          <cell r="F3">
            <v>38748</v>
          </cell>
          <cell r="G3">
            <v>39113</v>
          </cell>
          <cell r="H3">
            <v>39478</v>
          </cell>
          <cell r="I3">
            <v>39844</v>
          </cell>
          <cell r="J3">
            <v>40209</v>
          </cell>
          <cell r="K3">
            <v>40574</v>
          </cell>
          <cell r="L3">
            <v>40939</v>
          </cell>
          <cell r="M3">
            <v>41305</v>
          </cell>
          <cell r="N3">
            <v>41670</v>
          </cell>
          <cell r="O3">
            <v>42035</v>
          </cell>
          <cell r="P3">
            <v>42400</v>
          </cell>
          <cell r="Q3">
            <v>42766</v>
          </cell>
          <cell r="S3">
            <v>39933</v>
          </cell>
          <cell r="T3">
            <v>40025</v>
          </cell>
          <cell r="U3">
            <v>40117</v>
          </cell>
          <cell r="V3">
            <v>40209</v>
          </cell>
          <cell r="W3">
            <v>40298</v>
          </cell>
          <cell r="X3">
            <v>40390</v>
          </cell>
          <cell r="Y3">
            <v>40482</v>
          </cell>
          <cell r="Z3">
            <v>40574</v>
          </cell>
          <cell r="AA3">
            <v>40663</v>
          </cell>
          <cell r="AB3">
            <v>40755</v>
          </cell>
          <cell r="AC3">
            <v>40847</v>
          </cell>
          <cell r="AD3">
            <v>40939</v>
          </cell>
          <cell r="AE3">
            <v>41029</v>
          </cell>
          <cell r="AF3">
            <v>41121</v>
          </cell>
          <cell r="AG3">
            <v>41213</v>
          </cell>
          <cell r="AH3">
            <v>41305</v>
          </cell>
          <cell r="AI3">
            <v>41394</v>
          </cell>
          <cell r="AJ3">
            <v>41486</v>
          </cell>
          <cell r="AK3">
            <v>41578</v>
          </cell>
          <cell r="AL3">
            <v>41670</v>
          </cell>
          <cell r="AM3">
            <v>41759</v>
          </cell>
          <cell r="AN3">
            <v>41851</v>
          </cell>
          <cell r="AO3">
            <v>41943</v>
          </cell>
          <cell r="AP3">
            <v>42035</v>
          </cell>
          <cell r="AQ3">
            <v>42124</v>
          </cell>
          <cell r="AR3">
            <v>42216</v>
          </cell>
          <cell r="AS3">
            <v>42308</v>
          </cell>
          <cell r="AT3">
            <v>42400</v>
          </cell>
          <cell r="AU3">
            <v>42490</v>
          </cell>
          <cell r="AV3">
            <v>42582</v>
          </cell>
          <cell r="AW3">
            <v>42674</v>
          </cell>
          <cell r="AX3">
            <v>42766</v>
          </cell>
        </row>
        <row r="4">
          <cell r="A4" t="str">
            <v>Issuer: Verint Systems Inc.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Verint Systems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278.75400000000002</v>
          </cell>
          <cell r="G11">
            <v>368.77800000000002</v>
          </cell>
          <cell r="H11">
            <v>571.79700000000003</v>
          </cell>
          <cell r="I11">
            <v>675.43400000000008</v>
          </cell>
          <cell r="J11">
            <v>703.63300000000004</v>
          </cell>
          <cell r="K11">
            <v>726.79899999999998</v>
          </cell>
          <cell r="L11">
            <v>796.24700000000007</v>
          </cell>
          <cell r="M11">
            <v>848.07599999999991</v>
          </cell>
          <cell r="N11">
            <v>910.02099999999996</v>
          </cell>
          <cell r="O11">
            <v>1137.3277842903697</v>
          </cell>
          <cell r="P11">
            <v>1233.4725760449548</v>
          </cell>
          <cell r="Q11">
            <v>1351.8541888676305</v>
          </cell>
          <cell r="S11">
            <v>175.148</v>
          </cell>
          <cell r="T11">
            <v>169.26900000000001</v>
          </cell>
          <cell r="U11">
            <v>186.48000000000002</v>
          </cell>
          <cell r="V11">
            <v>172.73599999999999</v>
          </cell>
          <cell r="W11">
            <v>172.613</v>
          </cell>
          <cell r="X11">
            <v>180.67599999999999</v>
          </cell>
          <cell r="Y11">
            <v>186.64100000000002</v>
          </cell>
          <cell r="Z11">
            <v>186.869</v>
          </cell>
          <cell r="AA11">
            <v>176.56700000000001</v>
          </cell>
          <cell r="AB11">
            <v>195.68600000000001</v>
          </cell>
          <cell r="AC11">
            <v>204.57500000000002</v>
          </cell>
          <cell r="AD11">
            <v>219.41899999999998</v>
          </cell>
          <cell r="AE11">
            <v>200.239</v>
          </cell>
          <cell r="AF11">
            <v>215.06799999999998</v>
          </cell>
          <cell r="AG11">
            <v>202.64899999999997</v>
          </cell>
          <cell r="AH11">
            <v>230.12</v>
          </cell>
          <cell r="AI11">
            <v>205.404</v>
          </cell>
          <cell r="AJ11">
            <v>222.77600000000001</v>
          </cell>
          <cell r="AK11">
            <v>224.75600000000003</v>
          </cell>
          <cell r="AL11">
            <v>257.08499999999998</v>
          </cell>
          <cell r="AM11">
            <v>269.322</v>
          </cell>
          <cell r="AN11">
            <v>271.00055511000483</v>
          </cell>
          <cell r="AO11">
            <v>281.00077396912292</v>
          </cell>
          <cell r="AP11">
            <v>316.00445521124198</v>
          </cell>
          <cell r="AQ11">
            <v>289.65130765574958</v>
          </cell>
          <cell r="AR11">
            <v>293.58030855462914</v>
          </cell>
          <cell r="AS11">
            <v>305.38450855595295</v>
          </cell>
          <cell r="AT11">
            <v>344.85645127862324</v>
          </cell>
          <cell r="AU11">
            <v>318.13787684740322</v>
          </cell>
          <cell r="AV11">
            <v>320.56473150151726</v>
          </cell>
          <cell r="AW11">
            <v>334.32281392704817</v>
          </cell>
          <cell r="AX11">
            <v>378.82876659166186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-129.583</v>
          </cell>
          <cell r="G12">
            <v>-162.77600000000001</v>
          </cell>
          <cell r="H12">
            <v>-215.04900000000001</v>
          </cell>
          <cell r="I12">
            <v>-243.79300000000001</v>
          </cell>
          <cell r="J12">
            <v>-226.06</v>
          </cell>
          <cell r="K12">
            <v>-223.04400000000001</v>
          </cell>
          <cell r="L12">
            <v>-252.25</v>
          </cell>
          <cell r="M12">
            <v>-263.8</v>
          </cell>
          <cell r="N12">
            <v>-288.76200000000006</v>
          </cell>
          <cell r="O12">
            <v>-378.18955156280373</v>
          </cell>
          <cell r="P12">
            <v>-410.80104178010697</v>
          </cell>
          <cell r="Q12">
            <v>-441.99888880408753</v>
          </cell>
          <cell r="S12">
            <v>-54.055</v>
          </cell>
          <cell r="T12">
            <v>-55.534000000000006</v>
          </cell>
          <cell r="U12">
            <v>-59.890000000000008</v>
          </cell>
          <cell r="V12">
            <v>-56.581000000000003</v>
          </cell>
          <cell r="W12">
            <v>-53.165999999999997</v>
          </cell>
          <cell r="X12">
            <v>-56.891000000000005</v>
          </cell>
          <cell r="Y12">
            <v>-55.028000000000006</v>
          </cell>
          <cell r="Z12">
            <v>-57.958999999999996</v>
          </cell>
          <cell r="AA12">
            <v>-51.73</v>
          </cell>
          <cell r="AB12">
            <v>-65.38300000000001</v>
          </cell>
          <cell r="AC12">
            <v>-65.966999999999999</v>
          </cell>
          <cell r="AD12">
            <v>-69.17</v>
          </cell>
          <cell r="AE12">
            <v>-63.811</v>
          </cell>
          <cell r="AF12">
            <v>-71.771000000000001</v>
          </cell>
          <cell r="AG12">
            <v>-60.357999999999997</v>
          </cell>
          <cell r="AH12">
            <v>-67.86</v>
          </cell>
          <cell r="AI12">
            <v>-69.018000000000001</v>
          </cell>
          <cell r="AJ12">
            <v>-69.454999999999998</v>
          </cell>
          <cell r="AK12">
            <v>-69.515000000000015</v>
          </cell>
          <cell r="AL12">
            <v>-80.774000000000001</v>
          </cell>
          <cell r="AM12">
            <v>-90.855000000000004</v>
          </cell>
          <cell r="AN12">
            <v>-93.391601524480208</v>
          </cell>
          <cell r="AO12">
            <v>-89.228153781117172</v>
          </cell>
          <cell r="AP12">
            <v>-104.71479625720633</v>
          </cell>
          <cell r="AQ12">
            <v>-103.70255407185368</v>
          </cell>
          <cell r="AR12">
            <v>-99.218604421058302</v>
          </cell>
          <cell r="AS12">
            <v>-94.973935687097011</v>
          </cell>
          <cell r="AT12">
            <v>-112.90594760009797</v>
          </cell>
          <cell r="AU12">
            <v>-111.69709423047325</v>
          </cell>
          <cell r="AV12">
            <v>-105.83128567659818</v>
          </cell>
          <cell r="AW12">
            <v>-101.81457068165969</v>
          </cell>
          <cell r="AX12">
            <v>-122.65593821535637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-98.399000000000001</v>
          </cell>
          <cell r="G13">
            <v>-148.22900000000001</v>
          </cell>
          <cell r="H13">
            <v>-259.18299999999999</v>
          </cell>
          <cell r="I13">
            <v>-282.14699999999999</v>
          </cell>
          <cell r="J13">
            <v>-291.81299999999999</v>
          </cell>
          <cell r="K13">
            <v>-297.36500000000001</v>
          </cell>
          <cell r="L13">
            <v>-293.90600000000001</v>
          </cell>
          <cell r="M13">
            <v>-317.637</v>
          </cell>
          <cell r="N13">
            <v>-327.38499999999999</v>
          </cell>
          <cell r="O13">
            <v>-390.21242955782384</v>
          </cell>
          <cell r="P13">
            <v>-384.42329607131194</v>
          </cell>
          <cell r="Q13">
            <v>-409.50352077436509</v>
          </cell>
          <cell r="S13">
            <v>-57.225999999999999</v>
          </cell>
          <cell r="T13">
            <v>-70.257999999999996</v>
          </cell>
          <cell r="U13">
            <v>-72.397999999999996</v>
          </cell>
          <cell r="V13">
            <v>-91.930999999999997</v>
          </cell>
          <cell r="W13">
            <v>-87.016999999999996</v>
          </cell>
          <cell r="X13">
            <v>-69.144000000000005</v>
          </cell>
          <cell r="Y13">
            <v>-67.867999999999995</v>
          </cell>
          <cell r="Z13">
            <v>-73.335999999999999</v>
          </cell>
          <cell r="AA13">
            <v>-70.234999999999999</v>
          </cell>
          <cell r="AB13">
            <v>-72.216999999999999</v>
          </cell>
          <cell r="AC13">
            <v>-76.536000000000001</v>
          </cell>
          <cell r="AD13">
            <v>-74.918000000000006</v>
          </cell>
          <cell r="AE13">
            <v>-72.722999999999999</v>
          </cell>
          <cell r="AF13">
            <v>-73.953000000000003</v>
          </cell>
          <cell r="AG13">
            <v>-85.626000000000005</v>
          </cell>
          <cell r="AH13">
            <v>-85.334999999999994</v>
          </cell>
          <cell r="AI13">
            <v>-81.703999999999994</v>
          </cell>
          <cell r="AJ13">
            <v>-81.364000000000004</v>
          </cell>
          <cell r="AK13">
            <v>-77.471999999999994</v>
          </cell>
          <cell r="AL13">
            <v>-86.844999999999999</v>
          </cell>
          <cell r="AM13">
            <v>-101.048</v>
          </cell>
          <cell r="AN13">
            <v>-96.266945134657988</v>
          </cell>
          <cell r="AO13">
            <v>-94.049217201738074</v>
          </cell>
          <cell r="AP13">
            <v>-98.848267221427747</v>
          </cell>
          <cell r="AQ13">
            <v>-96.510079450690228</v>
          </cell>
          <cell r="AR13">
            <v>-97.829135665622559</v>
          </cell>
          <cell r="AS13">
            <v>-91.521844220495566</v>
          </cell>
          <cell r="AT13">
            <v>-98.5622367345036</v>
          </cell>
          <cell r="AU13">
            <v>-102.82025477950184</v>
          </cell>
          <cell r="AV13">
            <v>-104.25657911485155</v>
          </cell>
          <cell r="AW13">
            <v>-97.185569634354295</v>
          </cell>
          <cell r="AX13">
            <v>-105.24111724565738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-227.982</v>
          </cell>
          <cell r="G14">
            <v>-311.005</v>
          </cell>
          <cell r="H14">
            <v>-474.23199999999997</v>
          </cell>
          <cell r="I14">
            <v>-525.94000000000005</v>
          </cell>
          <cell r="J14">
            <v>-517.87300000000005</v>
          </cell>
          <cell r="K14">
            <v>-520.40899999999999</v>
          </cell>
          <cell r="L14">
            <v>-546.15599999999995</v>
          </cell>
          <cell r="M14">
            <v>-581.43700000000001</v>
          </cell>
          <cell r="N14">
            <v>-616.14700000000005</v>
          </cell>
          <cell r="O14">
            <v>-768.40198112062762</v>
          </cell>
          <cell r="P14">
            <v>-795.22433785141891</v>
          </cell>
          <cell r="Q14">
            <v>-851.50240957845267</v>
          </cell>
          <cell r="S14">
            <v>-111.28100000000001</v>
          </cell>
          <cell r="T14">
            <v>-125.792</v>
          </cell>
          <cell r="U14">
            <v>-132.28800000000001</v>
          </cell>
          <cell r="V14">
            <v>-148.512</v>
          </cell>
          <cell r="W14">
            <v>-140.18299999999999</v>
          </cell>
          <cell r="X14">
            <v>-126.03500000000001</v>
          </cell>
          <cell r="Y14">
            <v>-122.896</v>
          </cell>
          <cell r="Z14">
            <v>-131.29499999999999</v>
          </cell>
          <cell r="AA14">
            <v>-121.965</v>
          </cell>
          <cell r="AB14">
            <v>-137.60000000000002</v>
          </cell>
          <cell r="AC14">
            <v>-142.50299999999999</v>
          </cell>
          <cell r="AD14">
            <v>-144.08800000000002</v>
          </cell>
          <cell r="AE14">
            <v>-136.53399999999999</v>
          </cell>
          <cell r="AF14">
            <v>-145.72399999999999</v>
          </cell>
          <cell r="AG14">
            <v>-145.98400000000001</v>
          </cell>
          <cell r="AH14">
            <v>-153.19499999999999</v>
          </cell>
          <cell r="AI14">
            <v>-150.72199999999998</v>
          </cell>
          <cell r="AJ14">
            <v>-150.81900000000002</v>
          </cell>
          <cell r="AK14">
            <v>-146.98700000000002</v>
          </cell>
          <cell r="AL14">
            <v>-167.619</v>
          </cell>
          <cell r="AM14">
            <v>-191.90300000000002</v>
          </cell>
          <cell r="AN14">
            <v>-189.65854665913821</v>
          </cell>
          <cell r="AO14">
            <v>-183.27737098285525</v>
          </cell>
          <cell r="AP14">
            <v>-203.56306347863409</v>
          </cell>
          <cell r="AQ14">
            <v>-200.21263352254391</v>
          </cell>
          <cell r="AR14">
            <v>-197.04774008668085</v>
          </cell>
          <cell r="AS14">
            <v>-186.49577990759258</v>
          </cell>
          <cell r="AT14">
            <v>-211.46818433460157</v>
          </cell>
          <cell r="AU14">
            <v>-214.51734900997508</v>
          </cell>
          <cell r="AV14">
            <v>-210.08786479144973</v>
          </cell>
          <cell r="AW14">
            <v>-199.00014031601398</v>
          </cell>
          <cell r="AX14">
            <v>-227.89705546101374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-34.889000000000003</v>
          </cell>
          <cell r="G15">
            <v>-53.029000000000003</v>
          </cell>
          <cell r="H15">
            <v>-87.668000000000006</v>
          </cell>
          <cell r="I15">
            <v>-88.308999999999997</v>
          </cell>
          <cell r="J15">
            <v>-83.796999999999997</v>
          </cell>
          <cell r="K15">
            <v>-96.525000000000006</v>
          </cell>
          <cell r="L15">
            <v>-111.001</v>
          </cell>
          <cell r="M15">
            <v>-115.90600000000001</v>
          </cell>
          <cell r="N15">
            <v>-126.539</v>
          </cell>
          <cell r="O15">
            <v>-162.73779363512915</v>
          </cell>
          <cell r="P15">
            <v>-175.35013694000941</v>
          </cell>
          <cell r="Q15">
            <v>-188.33008693969865</v>
          </cell>
          <cell r="S15">
            <v>-18.901</v>
          </cell>
          <cell r="T15">
            <v>-20.638000000000002</v>
          </cell>
          <cell r="U15">
            <v>-21.460999999999999</v>
          </cell>
          <cell r="V15">
            <v>-22.797000000000001</v>
          </cell>
          <cell r="W15">
            <v>-26.431999999999999</v>
          </cell>
          <cell r="X15">
            <v>-22.048999999999999</v>
          </cell>
          <cell r="Y15">
            <v>-24.062999999999999</v>
          </cell>
          <cell r="Z15">
            <v>-23.981000000000002</v>
          </cell>
          <cell r="AA15">
            <v>-26.367999999999999</v>
          </cell>
          <cell r="AB15">
            <v>-26.808</v>
          </cell>
          <cell r="AC15">
            <v>-28.463999999999999</v>
          </cell>
          <cell r="AD15">
            <v>-29.361000000000001</v>
          </cell>
          <cell r="AE15">
            <v>-28.402999999999999</v>
          </cell>
          <cell r="AF15">
            <v>-30.195</v>
          </cell>
          <cell r="AG15">
            <v>-27.731999999999999</v>
          </cell>
          <cell r="AH15">
            <v>-29.576000000000001</v>
          </cell>
          <cell r="AI15">
            <v>-30.027999999999999</v>
          </cell>
          <cell r="AJ15">
            <v>-31.202999999999999</v>
          </cell>
          <cell r="AK15">
            <v>-30.704000000000001</v>
          </cell>
          <cell r="AL15">
            <v>-34.603999999999999</v>
          </cell>
          <cell r="AM15">
            <v>-41.323</v>
          </cell>
          <cell r="AN15">
            <v>-40.667551790809355</v>
          </cell>
          <cell r="AO15">
            <v>-39.792623172324525</v>
          </cell>
          <cell r="AP15">
            <v>-40.954618671995277</v>
          </cell>
          <cell r="AQ15">
            <v>-43.862892921104169</v>
          </cell>
          <cell r="AR15">
            <v>-43.468809667013595</v>
          </cell>
          <cell r="AS15">
            <v>-42.634843797349056</v>
          </cell>
          <cell r="AT15">
            <v>-45.3835905545426</v>
          </cell>
          <cell r="AU15">
            <v>-47.540436235777463</v>
          </cell>
          <cell r="AV15">
            <v>-46.823114198978949</v>
          </cell>
          <cell r="AW15">
            <v>-46.006285648361221</v>
          </cell>
          <cell r="AX15">
            <v>-47.960250856581006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-1.165</v>
          </cell>
          <cell r="G16">
            <v>-18.791</v>
          </cell>
          <cell r="H16">
            <v>-31.061</v>
          </cell>
          <cell r="I16">
            <v>-35.99</v>
          </cell>
          <cell r="J16">
            <v>-44.244999999999997</v>
          </cell>
          <cell r="K16">
            <v>-46.819000000000003</v>
          </cell>
          <cell r="L16">
            <v>-27.911000000000001</v>
          </cell>
          <cell r="M16">
            <v>-25.207999999999998</v>
          </cell>
          <cell r="N16">
            <v>-34.991</v>
          </cell>
          <cell r="O16">
            <v>-42.50992657824132</v>
          </cell>
          <cell r="P16">
            <v>-26.376112662952941</v>
          </cell>
          <cell r="Q16">
            <v>-25.531181727503103</v>
          </cell>
          <cell r="S16">
            <v>-6.556</v>
          </cell>
          <cell r="T16">
            <v>-13.138</v>
          </cell>
          <cell r="U16">
            <v>-11.682</v>
          </cell>
          <cell r="V16">
            <v>-12.869</v>
          </cell>
          <cell r="W16">
            <v>-17.969000000000001</v>
          </cell>
          <cell r="X16">
            <v>-8.0350000000000001</v>
          </cell>
          <cell r="Y16">
            <v>-13.09</v>
          </cell>
          <cell r="Z16">
            <v>-7.7249999999999996</v>
          </cell>
          <cell r="AA16">
            <v>-7.55</v>
          </cell>
          <cell r="AB16">
            <v>-6.641</v>
          </cell>
          <cell r="AC16">
            <v>-6.65</v>
          </cell>
          <cell r="AD16">
            <v>-7.07</v>
          </cell>
          <cell r="AE16">
            <v>-5.7110000000000003</v>
          </cell>
          <cell r="AF16">
            <v>-5.9219999999999997</v>
          </cell>
          <cell r="AG16">
            <v>-6.6849999999999996</v>
          </cell>
          <cell r="AH16">
            <v>-6.89</v>
          </cell>
          <cell r="AI16">
            <v>-6.2329999999999997</v>
          </cell>
          <cell r="AJ16">
            <v>-9.1920000000000002</v>
          </cell>
          <cell r="AK16">
            <v>-9.7289999999999992</v>
          </cell>
          <cell r="AL16">
            <v>-9.8369999999999997</v>
          </cell>
          <cell r="AM16">
            <v>-11.489000000000001</v>
          </cell>
          <cell r="AN16">
            <v>-9.0137974703274715</v>
          </cell>
          <cell r="AO16">
            <v>-9.9156580928293909</v>
          </cell>
          <cell r="AP16">
            <v>-12.091471015084457</v>
          </cell>
          <cell r="AQ16">
            <v>-10.039016930711982</v>
          </cell>
          <cell r="AR16">
            <v>-6.2418629469190119</v>
          </cell>
          <cell r="AS16">
            <v>-2.0726270340204542</v>
          </cell>
          <cell r="AT16">
            <v>-8.0226057513014926</v>
          </cell>
          <cell r="AU16">
            <v>-7.8449534025088248</v>
          </cell>
          <cell r="AV16">
            <v>-3.7061056478255328</v>
          </cell>
          <cell r="AW16">
            <v>-8.9554859209140343</v>
          </cell>
          <cell r="AX16">
            <v>-5.0246367562547132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-261.66899999999998</v>
          </cell>
          <cell r="G18">
            <v>-343.25600000000003</v>
          </cell>
          <cell r="H18">
            <v>-496.39200000000005</v>
          </cell>
          <cell r="I18">
            <v>-554.99</v>
          </cell>
          <cell r="J18">
            <v>-508.00700000000001</v>
          </cell>
          <cell r="K18">
            <v>-542.21299999999997</v>
          </cell>
          <cell r="L18">
            <v>-619.69500000000005</v>
          </cell>
          <cell r="M18">
            <v>-658.904</v>
          </cell>
          <cell r="N18">
            <v>-700.048</v>
          </cell>
          <cell r="O18">
            <v>-885.19084817751536</v>
          </cell>
          <cell r="P18">
            <v>-944.19836212847542</v>
          </cell>
          <cell r="Q18">
            <v>-1014.3013147906482</v>
          </cell>
          <cell r="S18">
            <v>-111.28100000000001</v>
          </cell>
          <cell r="T18">
            <v>-125.792</v>
          </cell>
          <cell r="U18">
            <v>-132.28800000000001</v>
          </cell>
          <cell r="V18">
            <v>-148.512</v>
          </cell>
          <cell r="W18">
            <v>-140.18299999999999</v>
          </cell>
          <cell r="X18">
            <v>-126.03500000000001</v>
          </cell>
          <cell r="Y18">
            <v>-122.896</v>
          </cell>
          <cell r="Z18">
            <v>-131.29499999999999</v>
          </cell>
          <cell r="AA18">
            <v>-121.965</v>
          </cell>
          <cell r="AB18">
            <v>-137.60000000000002</v>
          </cell>
          <cell r="AC18">
            <v>-142.50299999999999</v>
          </cell>
          <cell r="AD18">
            <v>-144.08800000000002</v>
          </cell>
          <cell r="AE18">
            <v>-136.53399999999999</v>
          </cell>
          <cell r="AF18">
            <v>-145.72399999999999</v>
          </cell>
          <cell r="AG18">
            <v>-145.98400000000001</v>
          </cell>
          <cell r="AH18">
            <v>-153.19499999999999</v>
          </cell>
          <cell r="AI18">
            <v>-150.72199999999998</v>
          </cell>
          <cell r="AJ18">
            <v>-150.81900000000002</v>
          </cell>
          <cell r="AK18">
            <v>-146.98700000000002</v>
          </cell>
          <cell r="AL18">
            <v>-167.619</v>
          </cell>
          <cell r="AM18">
            <v>-191.90300000000002</v>
          </cell>
          <cell r="AN18">
            <v>-189.65854665913821</v>
          </cell>
          <cell r="AO18">
            <v>-183.27737098285525</v>
          </cell>
          <cell r="AP18">
            <v>-203.56306347863409</v>
          </cell>
          <cell r="AQ18">
            <v>-200.21263352254391</v>
          </cell>
          <cell r="AR18">
            <v>-197.04774008668085</v>
          </cell>
          <cell r="AS18">
            <v>-186.49577990759258</v>
          </cell>
          <cell r="AT18">
            <v>-211.46818433460157</v>
          </cell>
          <cell r="AU18">
            <v>-214.51734900997508</v>
          </cell>
          <cell r="AV18">
            <v>-210.08786479144973</v>
          </cell>
          <cell r="AW18">
            <v>-199.00014031601398</v>
          </cell>
          <cell r="AX18">
            <v>-227.89705546101374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-243.93299999999999</v>
          </cell>
          <cell r="G19">
            <v>-322.38300000000004</v>
          </cell>
          <cell r="H19">
            <v>-449.60100000000006</v>
          </cell>
          <cell r="I19">
            <v>-499.84800000000001</v>
          </cell>
          <cell r="J19">
            <v>-458.71699999999998</v>
          </cell>
          <cell r="K19">
            <v>-493.26199999999994</v>
          </cell>
          <cell r="L19">
            <v>-566.65500000000009</v>
          </cell>
          <cell r="M19">
            <v>-601.80700000000002</v>
          </cell>
          <cell r="N19">
            <v>-644.08000000000004</v>
          </cell>
          <cell r="O19">
            <v>-803.04676894971794</v>
          </cell>
          <cell r="P19">
            <v>-892.35995021668248</v>
          </cell>
          <cell r="Q19">
            <v>-971.06622260316942</v>
          </cell>
          <cell r="S19">
            <v>-98.207999999999998</v>
          </cell>
          <cell r="T19">
            <v>-113.358</v>
          </cell>
          <cell r="U19">
            <v>-120.37100000000001</v>
          </cell>
          <cell r="V19">
            <v>-136.64599999999999</v>
          </cell>
          <cell r="W19">
            <v>-128.285</v>
          </cell>
          <cell r="X19">
            <v>-113.98100000000001</v>
          </cell>
          <cell r="Y19">
            <v>-110.748</v>
          </cell>
          <cell r="Z19">
            <v>-118.44399999999999</v>
          </cell>
          <cell r="AA19">
            <v>-109.011</v>
          </cell>
          <cell r="AB19">
            <v>-125.01500000000001</v>
          </cell>
          <cell r="AC19">
            <v>-128.88999999999999</v>
          </cell>
          <cell r="AD19">
            <v>-130.20000000000002</v>
          </cell>
          <cell r="AE19">
            <v>-122.43799999999999</v>
          </cell>
          <cell r="AF19">
            <v>-131.55499999999998</v>
          </cell>
          <cell r="AG19">
            <v>-131.77300000000002</v>
          </cell>
          <cell r="AH19">
            <v>-138.57399999999998</v>
          </cell>
          <cell r="AI19">
            <v>-136.26299999999998</v>
          </cell>
          <cell r="AJ19">
            <v>-137.99400000000003</v>
          </cell>
          <cell r="AK19">
            <v>-134.04100000000003</v>
          </cell>
          <cell r="AL19">
            <v>-151.881</v>
          </cell>
          <cell r="AM19">
            <v>-168.57900000000001</v>
          </cell>
          <cell r="AN19">
            <v>-166.3345466591382</v>
          </cell>
          <cell r="AO19">
            <v>-164.12659884915183</v>
          </cell>
          <cell r="AP19">
            <v>-187.21775638454017</v>
          </cell>
          <cell r="AQ19">
            <v>-185.36794849403262</v>
          </cell>
          <cell r="AR19">
            <v>-183.73821976223712</v>
          </cell>
          <cell r="AS19">
            <v>-174.35097570702754</v>
          </cell>
          <cell r="AT19">
            <v>-199.92878197632874</v>
          </cell>
          <cell r="AU19">
            <v>-203.10212464935702</v>
          </cell>
          <cell r="AV19">
            <v>-199.16003741991585</v>
          </cell>
          <cell r="AW19">
            <v>-188.49105346746643</v>
          </cell>
          <cell r="AX19">
            <v>-217.51410185423444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34.821000000000012</v>
          </cell>
          <cell r="G20">
            <v>46.394999999999996</v>
          </cell>
          <cell r="H20">
            <v>122.19600000000003</v>
          </cell>
          <cell r="I20">
            <v>175.58600000000007</v>
          </cell>
          <cell r="J20">
            <v>244.91600000000005</v>
          </cell>
          <cell r="K20">
            <v>233.53700000000001</v>
          </cell>
          <cell r="L20">
            <v>229.59200000000001</v>
          </cell>
          <cell r="M20">
            <v>246.26899999999981</v>
          </cell>
          <cell r="N20">
            <v>265.94099999999992</v>
          </cell>
          <cell r="O20">
            <v>334.28101534065166</v>
          </cell>
          <cell r="P20">
            <v>341.11262582827231</v>
          </cell>
          <cell r="Q20">
            <v>380.78796626446098</v>
          </cell>
          <cell r="S20">
            <v>70.24199999999999</v>
          </cell>
          <cell r="T20">
            <v>57.072999999999993</v>
          </cell>
          <cell r="U20">
            <v>67.157000000000011</v>
          </cell>
          <cell r="V20">
            <v>50.443999999999988</v>
          </cell>
          <cell r="W20">
            <v>54.177000000000007</v>
          </cell>
          <cell r="X20">
            <v>58.376999999999967</v>
          </cell>
          <cell r="Y20">
            <v>65.253</v>
          </cell>
          <cell r="Z20">
            <v>55.72999999999999</v>
          </cell>
          <cell r="AA20">
            <v>52.471000000000025</v>
          </cell>
          <cell r="AB20">
            <v>52.970999999999997</v>
          </cell>
          <cell r="AC20">
            <v>57.641999999999996</v>
          </cell>
          <cell r="AD20">
            <v>66.507999999999953</v>
          </cell>
          <cell r="AE20">
            <v>53.533999999999992</v>
          </cell>
          <cell r="AF20">
            <v>57.19899999999997</v>
          </cell>
          <cell r="AG20">
            <v>59.944999999999965</v>
          </cell>
          <cell r="AH20">
            <v>75.59099999999998</v>
          </cell>
          <cell r="AI20">
            <v>51.174000000000007</v>
          </cell>
          <cell r="AJ20">
            <v>64.234000000000023</v>
          </cell>
          <cell r="AK20">
            <v>69.345000000000027</v>
          </cell>
          <cell r="AL20">
            <v>81.187999999999988</v>
          </cell>
          <cell r="AM20">
            <v>74.347999999999971</v>
          </cell>
          <cell r="AN20">
            <v>73.012254130384747</v>
          </cell>
          <cell r="AO20">
            <v>86.997210040475963</v>
          </cell>
          <cell r="AP20">
            <v>99.923551169791011</v>
          </cell>
          <cell r="AQ20">
            <v>70.459483171324791</v>
          </cell>
          <cell r="AR20">
            <v>72.615142072297445</v>
          </cell>
          <cell r="AS20">
            <v>90.471316085596783</v>
          </cell>
          <cell r="AT20">
            <v>107.56668449905335</v>
          </cell>
          <cell r="AU20">
            <v>75.340269364777527</v>
          </cell>
          <cell r="AV20">
            <v>78.287685530447988</v>
          </cell>
          <cell r="AW20">
            <v>108.78096073213455</v>
          </cell>
          <cell r="AX20">
            <v>118.37905063710109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-17.736000000000001</v>
          </cell>
          <cell r="G21">
            <v>-20.873000000000001</v>
          </cell>
          <cell r="H21">
            <v>-46.790999999999997</v>
          </cell>
          <cell r="I21">
            <v>-55.142000000000003</v>
          </cell>
          <cell r="J21">
            <v>-49.290000000000006</v>
          </cell>
          <cell r="K21">
            <v>-48.950999999999993</v>
          </cell>
          <cell r="L21">
            <v>-53.04</v>
          </cell>
          <cell r="M21">
            <v>-57.097000000000001</v>
          </cell>
          <cell r="N21">
            <v>-55.968000000000004</v>
          </cell>
          <cell r="O21">
            <v>-82.144079227797363</v>
          </cell>
          <cell r="P21">
            <v>-51.838411911792896</v>
          </cell>
          <cell r="Q21">
            <v>-43.23509218747877</v>
          </cell>
          <cell r="S21">
            <v>-13.073</v>
          </cell>
          <cell r="T21">
            <v>-12.434000000000001</v>
          </cell>
          <cell r="U21">
            <v>-11.916999999999998</v>
          </cell>
          <cell r="V21">
            <v>-11.866000000000003</v>
          </cell>
          <cell r="W21">
            <v>-11.898</v>
          </cell>
          <cell r="X21">
            <v>-12.054000000000002</v>
          </cell>
          <cell r="Y21">
            <v>-12.148</v>
          </cell>
          <cell r="Z21">
            <v>-12.850999999999996</v>
          </cell>
          <cell r="AA21">
            <v>-12.954000000000001</v>
          </cell>
          <cell r="AB21">
            <v>-12.585000000000001</v>
          </cell>
          <cell r="AC21">
            <v>-13.613</v>
          </cell>
          <cell r="AD21">
            <v>-13.887999999999998</v>
          </cell>
          <cell r="AE21">
            <v>-14.096</v>
          </cell>
          <cell r="AF21">
            <v>-14.169</v>
          </cell>
          <cell r="AG21">
            <v>-14.210999999999999</v>
          </cell>
          <cell r="AH21">
            <v>-14.621000000000002</v>
          </cell>
          <cell r="AI21">
            <v>-14.459</v>
          </cell>
          <cell r="AJ21">
            <v>-12.824999999999999</v>
          </cell>
          <cell r="AK21">
            <v>-12.945999999999998</v>
          </cell>
          <cell r="AL21">
            <v>-15.738000000000007</v>
          </cell>
          <cell r="AM21">
            <v>-23.324000000000002</v>
          </cell>
          <cell r="AN21">
            <v>-23.324000000000002</v>
          </cell>
          <cell r="AO21">
            <v>-19.150772133703416</v>
          </cell>
          <cell r="AP21">
            <v>-16.345307094093936</v>
          </cell>
          <cell r="AQ21">
            <v>-14.844685028511293</v>
          </cell>
          <cell r="AR21">
            <v>-13.309520324443739</v>
          </cell>
          <cell r="AS21">
            <v>-12.14480420056503</v>
          </cell>
          <cell r="AT21">
            <v>-11.539402358272829</v>
          </cell>
          <cell r="AU21">
            <v>-11.415224360618062</v>
          </cell>
          <cell r="AV21">
            <v>-10.92782737153388</v>
          </cell>
          <cell r="AW21">
            <v>-10.509086848547545</v>
          </cell>
          <cell r="AX21">
            <v>-10.382953606779285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17.085000000000008</v>
          </cell>
          <cell r="G23">
            <v>25.521999999999991</v>
          </cell>
          <cell r="H23">
            <v>75.40500000000003</v>
          </cell>
          <cell r="I23">
            <v>120.44400000000007</v>
          </cell>
          <cell r="J23">
            <v>195.62600000000003</v>
          </cell>
          <cell r="K23">
            <v>184.58600000000001</v>
          </cell>
          <cell r="L23">
            <v>176.55200000000002</v>
          </cell>
          <cell r="M23">
            <v>189.1719999999998</v>
          </cell>
          <cell r="N23">
            <v>209.9729999999999</v>
          </cell>
          <cell r="O23">
            <v>252.1369361128543</v>
          </cell>
          <cell r="P23">
            <v>289.27421391647943</v>
          </cell>
          <cell r="Q23">
            <v>337.55287407698222</v>
          </cell>
          <cell r="S23">
            <v>57.168999999999997</v>
          </cell>
          <cell r="T23">
            <v>44.638999999999996</v>
          </cell>
          <cell r="U23">
            <v>55.240000000000009</v>
          </cell>
          <cell r="V23">
            <v>38.577999999999989</v>
          </cell>
          <cell r="W23">
            <v>42.279000000000011</v>
          </cell>
          <cell r="X23">
            <v>46.322999999999965</v>
          </cell>
          <cell r="Y23">
            <v>53.105000000000004</v>
          </cell>
          <cell r="Z23">
            <v>42.878999999999991</v>
          </cell>
          <cell r="AA23">
            <v>39.517000000000024</v>
          </cell>
          <cell r="AB23">
            <v>40.385999999999996</v>
          </cell>
          <cell r="AC23">
            <v>44.028999999999996</v>
          </cell>
          <cell r="AD23">
            <v>52.619999999999962</v>
          </cell>
          <cell r="AE23">
            <v>39.437999999999988</v>
          </cell>
          <cell r="AF23">
            <v>43.029999999999973</v>
          </cell>
          <cell r="AG23">
            <v>45.733999999999966</v>
          </cell>
          <cell r="AH23">
            <v>60.969999999999985</v>
          </cell>
          <cell r="AI23">
            <v>36.715000000000003</v>
          </cell>
          <cell r="AJ23">
            <v>51.40900000000002</v>
          </cell>
          <cell r="AK23">
            <v>56.399000000000029</v>
          </cell>
          <cell r="AL23">
            <v>65.449999999999974</v>
          </cell>
          <cell r="AM23">
            <v>51.023999999999972</v>
          </cell>
          <cell r="AN23">
            <v>49.688254130384749</v>
          </cell>
          <cell r="AO23">
            <v>67.84643790677255</v>
          </cell>
          <cell r="AP23">
            <v>83.578244075697071</v>
          </cell>
          <cell r="AQ23">
            <v>55.614798142813498</v>
          </cell>
          <cell r="AR23">
            <v>59.305621747853706</v>
          </cell>
          <cell r="AS23">
            <v>78.326511885031749</v>
          </cell>
          <cell r="AT23">
            <v>96.027282140780528</v>
          </cell>
          <cell r="AU23">
            <v>63.925045004159472</v>
          </cell>
          <cell r="AV23">
            <v>67.359858158914108</v>
          </cell>
          <cell r="AW23">
            <v>98.271873883587006</v>
          </cell>
          <cell r="AX23">
            <v>107.99609703032181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8.5030000000000001</v>
          </cell>
          <cell r="G24">
            <v>8.8350000000000009</v>
          </cell>
          <cell r="H24">
            <v>5.4429999999999996</v>
          </cell>
          <cell r="I24">
            <v>1.8720000000000001</v>
          </cell>
          <cell r="J24">
            <v>0.61599999999999999</v>
          </cell>
          <cell r="K24">
            <v>0.45399999999999996</v>
          </cell>
          <cell r="L24">
            <v>0.66099999999999992</v>
          </cell>
          <cell r="M24">
            <v>0.53100000000000003</v>
          </cell>
          <cell r="N24">
            <v>0.96299999999999997</v>
          </cell>
          <cell r="O24">
            <v>0.72215856595428873</v>
          </cell>
          <cell r="P24">
            <v>0.66287808793905156</v>
          </cell>
          <cell r="Q24">
            <v>0.66287808793905156</v>
          </cell>
          <cell r="S24">
            <v>0.14699999999999999</v>
          </cell>
          <cell r="T24">
            <v>9.8000000000000004E-2</v>
          </cell>
          <cell r="U24">
            <v>0.33600000000000002</v>
          </cell>
          <cell r="V24">
            <v>3.5000000000000003E-2</v>
          </cell>
          <cell r="W24">
            <v>8.3000000000000004E-2</v>
          </cell>
          <cell r="X24">
            <v>0.11700000000000001</v>
          </cell>
          <cell r="Y24">
            <v>0.109</v>
          </cell>
          <cell r="Z24">
            <v>0.14499999999999999</v>
          </cell>
          <cell r="AA24">
            <v>0.14799999999999999</v>
          </cell>
          <cell r="AB24">
            <v>0.14599999999999999</v>
          </cell>
          <cell r="AC24">
            <v>0.153</v>
          </cell>
          <cell r="AD24">
            <v>0.214</v>
          </cell>
          <cell r="AE24">
            <v>0.13</v>
          </cell>
          <cell r="AF24">
            <v>0.124</v>
          </cell>
          <cell r="AG24">
            <v>0.125</v>
          </cell>
          <cell r="AH24">
            <v>0.152</v>
          </cell>
          <cell r="AI24">
            <v>0.155</v>
          </cell>
          <cell r="AJ24">
            <v>0.16600000000000001</v>
          </cell>
          <cell r="AK24">
            <v>0.24199999999999999</v>
          </cell>
          <cell r="AL24">
            <v>0.4</v>
          </cell>
          <cell r="AM24">
            <v>0.22500000000000001</v>
          </cell>
          <cell r="AN24">
            <v>0.16571952198476289</v>
          </cell>
          <cell r="AO24">
            <v>0.16571952198476289</v>
          </cell>
          <cell r="AP24">
            <v>0.16571952198476289</v>
          </cell>
          <cell r="AQ24">
            <v>0.16571952198476289</v>
          </cell>
          <cell r="AR24">
            <v>0.16571952198476289</v>
          </cell>
          <cell r="AS24">
            <v>0.16571952198476289</v>
          </cell>
          <cell r="AT24">
            <v>0.16571952198476289</v>
          </cell>
          <cell r="AU24">
            <v>0.16571952198476289</v>
          </cell>
          <cell r="AV24">
            <v>0.16571952198476289</v>
          </cell>
          <cell r="AW24">
            <v>0.16571952198476289</v>
          </cell>
          <cell r="AX24">
            <v>0.16571952198476289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-0.31</v>
          </cell>
          <cell r="G25">
            <v>-0.44400000000000001</v>
          </cell>
          <cell r="H25">
            <v>-36.862000000000002</v>
          </cell>
          <cell r="I25">
            <v>-37.210999999999999</v>
          </cell>
          <cell r="J25">
            <v>-24.963999999999999</v>
          </cell>
          <cell r="K25">
            <v>-29.896000000000001</v>
          </cell>
          <cell r="L25">
            <v>-32.358000000000004</v>
          </cell>
          <cell r="M25">
            <v>-31.034000000000002</v>
          </cell>
          <cell r="N25">
            <v>-29.78</v>
          </cell>
          <cell r="O25">
            <v>-28.833651406249999</v>
          </cell>
          <cell r="P25">
            <v>-24.20572104375</v>
          </cell>
          <cell r="Q25">
            <v>-22.075466450000004</v>
          </cell>
          <cell r="S25">
            <v>-6.3529999999999998</v>
          </cell>
          <cell r="T25">
            <v>-6.3689999999999998</v>
          </cell>
          <cell r="U25">
            <v>-6.1779999999999999</v>
          </cell>
          <cell r="V25">
            <v>-6.0640000000000001</v>
          </cell>
          <cell r="W25">
            <v>-5.9480000000000004</v>
          </cell>
          <cell r="X25">
            <v>-5.9359999999999999</v>
          </cell>
          <cell r="Y25">
            <v>-8.9410000000000007</v>
          </cell>
          <cell r="Z25">
            <v>-9.0709999999999997</v>
          </cell>
          <cell r="AA25">
            <v>-8.7940000000000005</v>
          </cell>
          <cell r="AB25">
            <v>-7.8570000000000002</v>
          </cell>
          <cell r="AC25">
            <v>-7.9050000000000002</v>
          </cell>
          <cell r="AD25">
            <v>-7.8019999999999996</v>
          </cell>
          <cell r="AE25">
            <v>-7.718</v>
          </cell>
          <cell r="AF25">
            <v>-7.867</v>
          </cell>
          <cell r="AG25">
            <v>-7.6980000000000004</v>
          </cell>
          <cell r="AH25">
            <v>-7.7510000000000003</v>
          </cell>
          <cell r="AI25">
            <v>-7.1879999999999997</v>
          </cell>
          <cell r="AJ25">
            <v>-7.383</v>
          </cell>
          <cell r="AK25">
            <v>-7.4160000000000004</v>
          </cell>
          <cell r="AL25">
            <v>-7.7930000000000001</v>
          </cell>
          <cell r="AM25">
            <v>-10.226000000000001</v>
          </cell>
          <cell r="AN25">
            <v>-7.36831048125</v>
          </cell>
          <cell r="AO25">
            <v>-5.6268707375</v>
          </cell>
          <cell r="AP25">
            <v>-5.6124701874999996</v>
          </cell>
          <cell r="AQ25">
            <v>-5.5980696375000001</v>
          </cell>
          <cell r="AR25">
            <v>-5.5836690875000006</v>
          </cell>
          <cell r="AS25">
            <v>-5.5692685375000011</v>
          </cell>
          <cell r="AT25">
            <v>-5.5548679874999998</v>
          </cell>
          <cell r="AU25">
            <v>-5.5404674375000011</v>
          </cell>
          <cell r="AV25">
            <v>-5.5260668875000007</v>
          </cell>
          <cell r="AW25">
            <v>-5.5116663375000012</v>
          </cell>
          <cell r="AX25">
            <v>-5.4972657875000008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8.1929999999999996</v>
          </cell>
          <cell r="G26">
            <v>8.391</v>
          </cell>
          <cell r="H26">
            <v>-31.419000000000004</v>
          </cell>
          <cell r="I26">
            <v>-35.338999999999999</v>
          </cell>
          <cell r="J26">
            <v>-24.347999999999999</v>
          </cell>
          <cell r="K26">
            <v>-29.442</v>
          </cell>
          <cell r="L26">
            <v>-31.697000000000003</v>
          </cell>
          <cell r="M26">
            <v>-30.503000000000004</v>
          </cell>
          <cell r="N26">
            <v>-28.817</v>
          </cell>
          <cell r="O26">
            <v>-28.11149284029571</v>
          </cell>
          <cell r="P26">
            <v>-23.542842955810947</v>
          </cell>
          <cell r="Q26">
            <v>-21.412588362060951</v>
          </cell>
          <cell r="S26">
            <v>-6.2059999999999995</v>
          </cell>
          <cell r="T26">
            <v>-6.2709999999999999</v>
          </cell>
          <cell r="U26">
            <v>-5.8419999999999996</v>
          </cell>
          <cell r="V26">
            <v>-6.0289999999999999</v>
          </cell>
          <cell r="W26">
            <v>-5.8650000000000002</v>
          </cell>
          <cell r="X26">
            <v>-5.819</v>
          </cell>
          <cell r="Y26">
            <v>-8.8320000000000007</v>
          </cell>
          <cell r="Z26">
            <v>-8.9260000000000002</v>
          </cell>
          <cell r="AA26">
            <v>-8.6460000000000008</v>
          </cell>
          <cell r="AB26">
            <v>-7.7110000000000003</v>
          </cell>
          <cell r="AC26">
            <v>-7.7520000000000007</v>
          </cell>
          <cell r="AD26">
            <v>-7.5879999999999992</v>
          </cell>
          <cell r="AE26">
            <v>-7.5880000000000001</v>
          </cell>
          <cell r="AF26">
            <v>-7.7430000000000003</v>
          </cell>
          <cell r="AG26">
            <v>-7.5730000000000004</v>
          </cell>
          <cell r="AH26">
            <v>-7.5990000000000002</v>
          </cell>
          <cell r="AI26">
            <v>-7.0329999999999995</v>
          </cell>
          <cell r="AJ26">
            <v>-7.2169999999999996</v>
          </cell>
          <cell r="AK26">
            <v>-7.1740000000000004</v>
          </cell>
          <cell r="AL26">
            <v>-7.3929999999999998</v>
          </cell>
          <cell r="AM26">
            <v>-10.001000000000001</v>
          </cell>
          <cell r="AN26">
            <v>-7.2025909592652368</v>
          </cell>
          <cell r="AO26">
            <v>-5.4611512155152369</v>
          </cell>
          <cell r="AP26">
            <v>-5.4467506655152365</v>
          </cell>
          <cell r="AQ26">
            <v>-5.4323501155152369</v>
          </cell>
          <cell r="AR26">
            <v>-5.4179495655152374</v>
          </cell>
          <cell r="AS26">
            <v>-5.4035490155152379</v>
          </cell>
          <cell r="AT26">
            <v>-5.3891484655152366</v>
          </cell>
          <cell r="AU26">
            <v>-5.374747915515238</v>
          </cell>
          <cell r="AV26">
            <v>-5.3603473655152376</v>
          </cell>
          <cell r="AW26">
            <v>-5.3459468155152381</v>
          </cell>
          <cell r="AX26">
            <v>-5.3315462655152377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-0.19800000000000001</v>
          </cell>
          <cell r="G29">
            <v>-0.59499999999999997</v>
          </cell>
          <cell r="H29">
            <v>-23.766999999999999</v>
          </cell>
          <cell r="I29">
            <v>-8.5410000000000004</v>
          </cell>
          <cell r="J29">
            <v>-17.122999999999998</v>
          </cell>
          <cell r="K29">
            <v>-5.1379999999999999</v>
          </cell>
          <cell r="L29">
            <v>-8.6239999999999988</v>
          </cell>
          <cell r="M29">
            <v>-1.286</v>
          </cell>
          <cell r="N29">
            <v>-30.154</v>
          </cell>
          <cell r="O29">
            <v>-4.2639999999999993</v>
          </cell>
          <cell r="P29">
            <v>0</v>
          </cell>
          <cell r="Q29">
            <v>0</v>
          </cell>
          <cell r="S29">
            <v>-4.9630000000000001</v>
          </cell>
          <cell r="T29">
            <v>-3.1059999999999999</v>
          </cell>
          <cell r="U29">
            <v>-2.7749999999999999</v>
          </cell>
          <cell r="V29">
            <v>-6.2789999999999999</v>
          </cell>
          <cell r="W29">
            <v>-3.698</v>
          </cell>
          <cell r="X29">
            <v>-2.448</v>
          </cell>
          <cell r="Y29">
            <v>2.1589999999999998</v>
          </cell>
          <cell r="Z29">
            <v>-1.151</v>
          </cell>
          <cell r="AA29">
            <v>-7.1239999999999988</v>
          </cell>
          <cell r="AB29">
            <v>0.73799999999999999</v>
          </cell>
          <cell r="AC29">
            <v>-1.3129999999999999</v>
          </cell>
          <cell r="AD29">
            <v>-0.92500000000000004</v>
          </cell>
          <cell r="AE29">
            <v>0.63400000000000001</v>
          </cell>
          <cell r="AF29">
            <v>-0.48299999999999998</v>
          </cell>
          <cell r="AG29">
            <v>-0.34</v>
          </cell>
          <cell r="AH29">
            <v>-1.097</v>
          </cell>
          <cell r="AI29">
            <v>-11.513999999999999</v>
          </cell>
          <cell r="AJ29">
            <v>-2.7320000000000002</v>
          </cell>
          <cell r="AK29">
            <v>-0.64600000000000002</v>
          </cell>
          <cell r="AL29">
            <v>-15.262</v>
          </cell>
          <cell r="AM29">
            <v>-4.2639999999999993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25.080000000000005</v>
          </cell>
          <cell r="G30">
            <v>32.396999999999991</v>
          </cell>
          <cell r="H30">
            <v>45.858000000000033</v>
          </cell>
          <cell r="I30">
            <v>72.946000000000069</v>
          </cell>
          <cell r="J30">
            <v>144.62300000000005</v>
          </cell>
          <cell r="K30">
            <v>141.01600000000002</v>
          </cell>
          <cell r="L30">
            <v>140.411</v>
          </cell>
          <cell r="M30">
            <v>153.85299999999978</v>
          </cell>
          <cell r="N30">
            <v>168.98899999999992</v>
          </cell>
          <cell r="O30">
            <v>226.7544432725586</v>
          </cell>
          <cell r="P30">
            <v>265.73137096066847</v>
          </cell>
          <cell r="Q30">
            <v>316.14028571492128</v>
          </cell>
          <cell r="S30">
            <v>42.599999999999994</v>
          </cell>
          <cell r="T30">
            <v>33.997</v>
          </cell>
          <cell r="U30">
            <v>45.850000000000009</v>
          </cell>
          <cell r="V30">
            <v>22.175999999999988</v>
          </cell>
          <cell r="W30">
            <v>28.157000000000011</v>
          </cell>
          <cell r="X30">
            <v>33.343999999999966</v>
          </cell>
          <cell r="Y30">
            <v>46.14</v>
          </cell>
          <cell r="Z30">
            <v>33.374999999999993</v>
          </cell>
          <cell r="AA30">
            <v>31.323000000000022</v>
          </cell>
          <cell r="AB30">
            <v>32.236999999999995</v>
          </cell>
          <cell r="AC30">
            <v>33.894999999999996</v>
          </cell>
          <cell r="AD30">
            <v>42.95599999999996</v>
          </cell>
          <cell r="AE30">
            <v>30.556999999999988</v>
          </cell>
          <cell r="AF30">
            <v>33.991999999999976</v>
          </cell>
          <cell r="AG30">
            <v>37.936999999999969</v>
          </cell>
          <cell r="AH30">
            <v>51.366999999999983</v>
          </cell>
          <cell r="AI30">
            <v>26.426000000000005</v>
          </cell>
          <cell r="AJ30">
            <v>41.857000000000021</v>
          </cell>
          <cell r="AK30">
            <v>47.944000000000031</v>
          </cell>
          <cell r="AL30">
            <v>52.761999999999972</v>
          </cell>
          <cell r="AM30">
            <v>43.751999999999974</v>
          </cell>
          <cell r="AN30">
            <v>42.485663171119512</v>
          </cell>
          <cell r="AO30">
            <v>62.385286691257313</v>
          </cell>
          <cell r="AP30">
            <v>78.131493410181832</v>
          </cell>
          <cell r="AQ30">
            <v>50.182448027298264</v>
          </cell>
          <cell r="AR30">
            <v>53.88767218233847</v>
          </cell>
          <cell r="AS30">
            <v>72.92296286951651</v>
          </cell>
          <cell r="AT30">
            <v>90.638133675265294</v>
          </cell>
          <cell r="AU30">
            <v>58.550297088644236</v>
          </cell>
          <cell r="AV30">
            <v>61.999510793398869</v>
          </cell>
          <cell r="AW30">
            <v>92.925927068071772</v>
          </cell>
          <cell r="AX30">
            <v>102.66455076480656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str">
            <v>USD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str">
            <v>USD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str">
            <v>USD</v>
          </cell>
        </row>
        <row r="35">
          <cell r="B35" t="str">
            <v>Gross interest charge</v>
          </cell>
          <cell r="C35" t="str">
            <v>NET_INT_CH</v>
          </cell>
          <cell r="D35" t="str">
            <v>USD</v>
          </cell>
        </row>
        <row r="36">
          <cell r="B36" t="str">
            <v>Income from associates (operating)</v>
          </cell>
          <cell r="C36" t="str">
            <v>ASSOCIATE_OP</v>
          </cell>
          <cell r="D36" t="str">
            <v>USD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str">
            <v>USD</v>
          </cell>
          <cell r="F38">
            <v>55.73</v>
          </cell>
          <cell r="G38">
            <v>49.325000000000003</v>
          </cell>
          <cell r="H38">
            <v>83.233000000000004</v>
          </cell>
          <cell r="I38">
            <v>115.928</v>
          </cell>
          <cell r="J38">
            <v>184.33500000000001</v>
          </cell>
          <cell r="K38">
            <v>169.90600000000001</v>
          </cell>
          <cell r="L38">
            <v>150.66200000000001</v>
          </cell>
          <cell r="M38">
            <v>209.97300000000001</v>
          </cell>
          <cell r="N38">
            <v>378.61799999999999</v>
          </cell>
          <cell r="O38">
            <v>706.23754127392738</v>
          </cell>
          <cell r="P38">
            <v>853.65313283765977</v>
          </cell>
          <cell r="Q38">
            <v>1011.0220833417234</v>
          </cell>
          <cell r="S38">
            <v>136.172</v>
          </cell>
          <cell r="T38">
            <v>153.714</v>
          </cell>
          <cell r="U38">
            <v>161.184</v>
          </cell>
          <cell r="V38">
            <v>184.33500000000001</v>
          </cell>
          <cell r="W38">
            <v>149.40299999999999</v>
          </cell>
          <cell r="X38">
            <v>128.19900000000001</v>
          </cell>
          <cell r="Y38">
            <v>134.006</v>
          </cell>
          <cell r="Z38">
            <v>169.90600000000001</v>
          </cell>
          <cell r="AA38">
            <v>179.358</v>
          </cell>
          <cell r="AB38">
            <v>179.14699999999999</v>
          </cell>
          <cell r="AC38">
            <v>112.413</v>
          </cell>
          <cell r="AD38">
            <v>150.66200000000001</v>
          </cell>
          <cell r="AE38">
            <v>189.83199999999999</v>
          </cell>
          <cell r="AF38">
            <v>173.25</v>
          </cell>
          <cell r="AG38">
            <v>192.02799999999999</v>
          </cell>
          <cell r="AH38">
            <v>209.97300000000001</v>
          </cell>
          <cell r="AI38">
            <v>256.16399999999999</v>
          </cell>
          <cell r="AJ38">
            <v>229.184</v>
          </cell>
          <cell r="AK38">
            <v>237.46</v>
          </cell>
          <cell r="AL38">
            <v>378.61799999999999</v>
          </cell>
          <cell r="AM38">
            <v>187.316</v>
          </cell>
          <cell r="AN38">
            <v>603.43114946192998</v>
          </cell>
          <cell r="AO38">
            <v>652.37784223258984</v>
          </cell>
          <cell r="AP38">
            <v>706.23754127392738</v>
          </cell>
          <cell r="AQ38">
            <v>710.11607827396483</v>
          </cell>
          <cell r="AR38">
            <v>770.73132794269486</v>
          </cell>
          <cell r="AS38">
            <v>816.23586045335742</v>
          </cell>
          <cell r="AT38">
            <v>853.65313283765977</v>
          </cell>
          <cell r="AU38">
            <v>895.73591257842895</v>
          </cell>
          <cell r="AV38">
            <v>962.53316390751718</v>
          </cell>
          <cell r="AW38">
            <v>1024.7209414226697</v>
          </cell>
          <cell r="AX38">
            <v>1011.0220833417234</v>
          </cell>
        </row>
        <row r="39">
          <cell r="B39" t="str">
            <v>Accounts receivable</v>
          </cell>
          <cell r="C39" t="str">
            <v>DEBTORS</v>
          </cell>
          <cell r="D39" t="str">
            <v>USD</v>
          </cell>
          <cell r="F39">
            <v>53.218000000000004</v>
          </cell>
          <cell r="G39">
            <v>51.320999999999998</v>
          </cell>
          <cell r="H39">
            <v>116.42700000000001</v>
          </cell>
          <cell r="I39">
            <v>113.178</v>
          </cell>
          <cell r="J39">
            <v>127.82599999999999</v>
          </cell>
          <cell r="K39">
            <v>150.76900000000001</v>
          </cell>
          <cell r="L39">
            <v>154.75299999999999</v>
          </cell>
          <cell r="M39">
            <v>168.41499999999999</v>
          </cell>
          <cell r="N39">
            <v>194.31200000000001</v>
          </cell>
          <cell r="O39">
            <v>224.80032205598621</v>
          </cell>
          <cell r="P39">
            <v>245.32515295930259</v>
          </cell>
          <cell r="Q39">
            <v>269.49249394901568</v>
          </cell>
          <cell r="S39">
            <v>118.91</v>
          </cell>
          <cell r="T39">
            <v>117.78</v>
          </cell>
          <cell r="U39">
            <v>129.83799999999999</v>
          </cell>
          <cell r="V39">
            <v>127.82599999999999</v>
          </cell>
          <cell r="W39">
            <v>140.649</v>
          </cell>
          <cell r="X39">
            <v>132.553</v>
          </cell>
          <cell r="Y39">
            <v>137.33000000000001</v>
          </cell>
          <cell r="Z39">
            <v>150.76900000000001</v>
          </cell>
          <cell r="AA39">
            <v>137.553</v>
          </cell>
          <cell r="AB39">
            <v>155.309</v>
          </cell>
          <cell r="AC39">
            <v>153.749</v>
          </cell>
          <cell r="AD39">
            <v>154.75299999999999</v>
          </cell>
          <cell r="AE39">
            <v>137.61699999999999</v>
          </cell>
          <cell r="AF39">
            <v>167.61600000000001</v>
          </cell>
          <cell r="AG39">
            <v>157.40199999999999</v>
          </cell>
          <cell r="AH39">
            <v>168.41499999999999</v>
          </cell>
          <cell r="AI39">
            <v>177.761</v>
          </cell>
          <cell r="AJ39">
            <v>164.93700000000001</v>
          </cell>
          <cell r="AK39">
            <v>178.47800000000001</v>
          </cell>
          <cell r="AL39">
            <v>194.31200000000001</v>
          </cell>
          <cell r="AM39">
            <v>238.74700000000001</v>
          </cell>
          <cell r="AN39">
            <v>200.64108592567806</v>
          </cell>
          <cell r="AO39">
            <v>223.14178992534622</v>
          </cell>
          <cell r="AP39">
            <v>224.80032205598621</v>
          </cell>
          <cell r="AQ39">
            <v>256.76840640158343</v>
          </cell>
          <cell r="AR39">
            <v>217.35849172296327</v>
          </cell>
          <cell r="AS39">
            <v>242.50483332168827</v>
          </cell>
          <cell r="AT39">
            <v>245.32515295930259</v>
          </cell>
          <cell r="AU39">
            <v>282.02101456133175</v>
          </cell>
          <cell r="AV39">
            <v>237.3369892612568</v>
          </cell>
          <cell r="AW39">
            <v>265.48464639018181</v>
          </cell>
          <cell r="AX39">
            <v>269.49249394901568</v>
          </cell>
        </row>
        <row r="40">
          <cell r="B40" t="str">
            <v>Inventory</v>
          </cell>
          <cell r="C40" t="str">
            <v>STOCKS</v>
          </cell>
          <cell r="D40" t="str">
            <v>USD</v>
          </cell>
          <cell r="F40">
            <v>18.84</v>
          </cell>
          <cell r="G40">
            <v>20.922000000000001</v>
          </cell>
          <cell r="H40">
            <v>19.524999999999999</v>
          </cell>
          <cell r="I40">
            <v>20.454999999999998</v>
          </cell>
          <cell r="J40">
            <v>0</v>
          </cell>
          <cell r="K40">
            <v>16.986999999999998</v>
          </cell>
          <cell r="L40">
            <v>14.414</v>
          </cell>
          <cell r="M40">
            <v>0</v>
          </cell>
          <cell r="N40">
            <v>10.693</v>
          </cell>
          <cell r="O40">
            <v>0</v>
          </cell>
          <cell r="P40">
            <v>0</v>
          </cell>
          <cell r="Q40">
            <v>0</v>
          </cell>
          <cell r="S40">
            <v>19.407</v>
          </cell>
          <cell r="T40">
            <v>17.010000000000002</v>
          </cell>
          <cell r="U40">
            <v>15.933</v>
          </cell>
          <cell r="V40">
            <v>14.372999999999999</v>
          </cell>
          <cell r="W40">
            <v>14.654</v>
          </cell>
          <cell r="X40">
            <v>16.271000000000001</v>
          </cell>
          <cell r="Y40">
            <v>17.495000000000001</v>
          </cell>
          <cell r="Z40">
            <v>16.986999999999998</v>
          </cell>
          <cell r="AA40">
            <v>20.65</v>
          </cell>
          <cell r="AB40">
            <v>19.722000000000001</v>
          </cell>
          <cell r="AC40">
            <v>14.814</v>
          </cell>
          <cell r="AD40">
            <v>14.414</v>
          </cell>
          <cell r="AE40">
            <v>15.164999999999999</v>
          </cell>
          <cell r="AF40">
            <v>10</v>
          </cell>
          <cell r="AG40">
            <v>11.711</v>
          </cell>
          <cell r="AH40">
            <v>15.013999999999999</v>
          </cell>
          <cell r="AI40">
            <v>11.603</v>
          </cell>
          <cell r="AJ40">
            <v>14.173</v>
          </cell>
          <cell r="AK40">
            <v>14.872999999999999</v>
          </cell>
          <cell r="AL40">
            <v>10.693</v>
          </cell>
          <cell r="AM40">
            <v>16.739000000000001</v>
          </cell>
          <cell r="AN40">
            <v>17.241044221882511</v>
          </cell>
          <cell r="AO40">
            <v>18.594940785753284</v>
          </cell>
          <cell r="AP40">
            <v>13.143651475480135</v>
          </cell>
          <cell r="AQ40">
            <v>18.002514606491829</v>
          </cell>
          <cell r="AR40">
            <v>18.677567211659959</v>
          </cell>
          <cell r="AS40">
            <v>20.208509653814303</v>
          </cell>
          <cell r="AT40">
            <v>14.343699685015922</v>
          </cell>
          <cell r="AU40">
            <v>19.77302233218483</v>
          </cell>
          <cell r="AV40">
            <v>20.394315094853145</v>
          </cell>
          <cell r="AW40">
            <v>22.12347261713586</v>
          </cell>
          <cell r="AX40">
            <v>15.756718599547389</v>
          </cell>
        </row>
        <row r="41">
          <cell r="B41" t="str">
            <v>Other current assets</v>
          </cell>
          <cell r="C41" t="str">
            <v>OTH_CUR_ASS</v>
          </cell>
          <cell r="D41" t="str">
            <v>USD</v>
          </cell>
          <cell r="F41">
            <v>55.945</v>
          </cell>
          <cell r="G41">
            <v>65.894999999999996</v>
          </cell>
          <cell r="H41">
            <v>71.253999999999991</v>
          </cell>
          <cell r="I41">
            <v>55.683</v>
          </cell>
          <cell r="J41">
            <v>64.554000000000002</v>
          </cell>
          <cell r="K41">
            <v>50.643000000000001</v>
          </cell>
          <cell r="L41">
            <v>67.998000000000005</v>
          </cell>
          <cell r="M41">
            <v>77.277000000000001</v>
          </cell>
          <cell r="N41">
            <v>72.296000000000006</v>
          </cell>
          <cell r="O41">
            <v>75.56769900024014</v>
          </cell>
          <cell r="P41">
            <v>82.467218669728695</v>
          </cell>
          <cell r="Q41">
            <v>90.591185454313518</v>
          </cell>
          <cell r="S41">
            <v>59.169999999999995</v>
          </cell>
          <cell r="T41">
            <v>70.652000000000001</v>
          </cell>
          <cell r="U41">
            <v>74.885999999999996</v>
          </cell>
          <cell r="V41">
            <v>75.786000000000001</v>
          </cell>
          <cell r="W41">
            <v>68.573000000000008</v>
          </cell>
          <cell r="X41">
            <v>67.798999999999992</v>
          </cell>
          <cell r="Y41">
            <v>68.034999999999997</v>
          </cell>
          <cell r="Z41">
            <v>50.643000000000001</v>
          </cell>
          <cell r="AA41">
            <v>50.656999999999996</v>
          </cell>
          <cell r="AB41">
            <v>54.912999999999997</v>
          </cell>
          <cell r="AC41">
            <v>63.370000000000005</v>
          </cell>
          <cell r="AD41">
            <v>67.998000000000005</v>
          </cell>
          <cell r="AE41">
            <v>62.817999999999998</v>
          </cell>
          <cell r="AF41">
            <v>56.526000000000003</v>
          </cell>
          <cell r="AG41">
            <v>57.497999999999998</v>
          </cell>
          <cell r="AH41">
            <v>83.53</v>
          </cell>
          <cell r="AI41">
            <v>90.140999999999991</v>
          </cell>
          <cell r="AJ41">
            <v>69.536000000000001</v>
          </cell>
          <cell r="AK41">
            <v>66.051000000000002</v>
          </cell>
          <cell r="AL41">
            <v>72.296000000000006</v>
          </cell>
          <cell r="AM41">
            <v>87.206999999999994</v>
          </cell>
          <cell r="AN41">
            <v>84.58853108112767</v>
          </cell>
          <cell r="AO41">
            <v>82.580140781267389</v>
          </cell>
          <cell r="AP41">
            <v>88.864998323324784</v>
          </cell>
          <cell r="AQ41">
            <v>93.789670308162556</v>
          </cell>
          <cell r="AR41">
            <v>91.636443493260913</v>
          </cell>
          <cell r="AS41">
            <v>89.74600088375503</v>
          </cell>
          <cell r="AT41">
            <v>96.978594634612477</v>
          </cell>
          <cell r="AU41">
            <v>103.01367814820733</v>
          </cell>
          <cell r="AV41">
            <v>100.05920372791282</v>
          </cell>
          <cell r="AW41">
            <v>98.250352305146279</v>
          </cell>
          <cell r="AX41">
            <v>106.53209837023081</v>
          </cell>
        </row>
        <row r="42">
          <cell r="B42" t="str">
            <v>Total current assets</v>
          </cell>
          <cell r="C42" t="str">
            <v>CUR_ASS</v>
          </cell>
          <cell r="D42" t="str">
            <v>USD</v>
          </cell>
          <cell r="F42">
            <v>355.70199999999994</v>
          </cell>
          <cell r="G42">
            <v>318.56799999999998</v>
          </cell>
          <cell r="H42">
            <v>294.05099999999999</v>
          </cell>
          <cell r="I42">
            <v>312.96599999999995</v>
          </cell>
          <cell r="J42">
            <v>407.52599999999995</v>
          </cell>
          <cell r="K42">
            <v>401.94400000000007</v>
          </cell>
          <cell r="L42">
            <v>400.69000000000005</v>
          </cell>
          <cell r="M42">
            <v>501.65299999999996</v>
          </cell>
          <cell r="N42">
            <v>694.39099999999996</v>
          </cell>
          <cell r="O42">
            <v>1088.8705131287186</v>
          </cell>
          <cell r="P42">
            <v>1266.1245801165908</v>
          </cell>
          <cell r="Q42">
            <v>1458.6273942605173</v>
          </cell>
          <cell r="S42">
            <v>340.60499999999996</v>
          </cell>
          <cell r="T42">
            <v>366.81600000000003</v>
          </cell>
          <cell r="U42">
            <v>387.589</v>
          </cell>
          <cell r="V42">
            <v>407.52599999999995</v>
          </cell>
          <cell r="W42">
            <v>378.25100000000003</v>
          </cell>
          <cell r="X42">
            <v>359.71499999999997</v>
          </cell>
          <cell r="Y42">
            <v>375.233</v>
          </cell>
          <cell r="Z42">
            <v>401.94400000000007</v>
          </cell>
          <cell r="AA42">
            <v>400.52299999999997</v>
          </cell>
          <cell r="AB42">
            <v>424.73799999999994</v>
          </cell>
          <cell r="AC42">
            <v>352.36400000000003</v>
          </cell>
          <cell r="AD42">
            <v>400.69000000000005</v>
          </cell>
          <cell r="AE42">
            <v>418.46999999999997</v>
          </cell>
          <cell r="AF42">
            <v>418.142</v>
          </cell>
          <cell r="AG42">
            <v>430.15699999999998</v>
          </cell>
          <cell r="AH42">
            <v>501.65299999999996</v>
          </cell>
          <cell r="AI42">
            <v>606.79099999999983</v>
          </cell>
          <cell r="AJ42">
            <v>604.42499999999995</v>
          </cell>
          <cell r="AK42">
            <v>643.88499999999999</v>
          </cell>
          <cell r="AL42">
            <v>694.39099999999996</v>
          </cell>
          <cell r="AM42">
            <v>585.83299999999997</v>
          </cell>
          <cell r="AN42">
            <v>961.725810690618</v>
          </cell>
          <cell r="AO42">
            <v>1032.5187137249566</v>
          </cell>
          <cell r="AP42">
            <v>1088.8705131287186</v>
          </cell>
          <cell r="AQ42">
            <v>1134.5006695902027</v>
          </cell>
          <cell r="AR42">
            <v>1154.2278303705791</v>
          </cell>
          <cell r="AS42">
            <v>1224.5192043126153</v>
          </cell>
          <cell r="AT42">
            <v>1266.1245801165908</v>
          </cell>
          <cell r="AU42">
            <v>1356.3676276201527</v>
          </cell>
          <cell r="AV42">
            <v>1376.1476719915402</v>
          </cell>
          <cell r="AW42">
            <v>1466.4034127351338</v>
          </cell>
          <cell r="AX42">
            <v>1458.6273942605173</v>
          </cell>
        </row>
        <row r="43">
          <cell r="B43" t="str">
            <v>Gross fixed assets, PP&amp;E</v>
          </cell>
          <cell r="C43" t="str">
            <v>GR_FIX_ASS</v>
          </cell>
          <cell r="D43" t="str">
            <v>USD</v>
          </cell>
          <cell r="F43">
            <v>24.106000000000002</v>
          </cell>
          <cell r="G43">
            <v>26.968</v>
          </cell>
          <cell r="H43">
            <v>36.314999999999998</v>
          </cell>
          <cell r="I43">
            <v>30.544</v>
          </cell>
          <cell r="J43">
            <v>24.452999999999999</v>
          </cell>
          <cell r="K43">
            <v>23.175999999999998</v>
          </cell>
          <cell r="L43">
            <v>28.289000000000001</v>
          </cell>
          <cell r="M43">
            <v>38.161000000000001</v>
          </cell>
          <cell r="N43">
            <v>40.145000000000003</v>
          </cell>
          <cell r="O43">
            <v>25.946816727237461</v>
          </cell>
          <cell r="P43">
            <v>15.006864511784286</v>
          </cell>
          <cell r="Q43">
            <v>12.126832700160023</v>
          </cell>
          <cell r="S43">
            <v>28.138999999999999</v>
          </cell>
          <cell r="T43">
            <v>26.969000000000001</v>
          </cell>
          <cell r="U43">
            <v>25.603000000000002</v>
          </cell>
          <cell r="V43">
            <v>24.452999999999999</v>
          </cell>
          <cell r="W43">
            <v>23.396000000000001</v>
          </cell>
          <cell r="X43">
            <v>22.683</v>
          </cell>
          <cell r="Y43">
            <v>23.204000000000001</v>
          </cell>
          <cell r="Z43">
            <v>23.175999999999998</v>
          </cell>
          <cell r="AA43">
            <v>24.297000000000001</v>
          </cell>
          <cell r="AB43">
            <v>24.385999999999999</v>
          </cell>
          <cell r="AC43">
            <v>27.548999999999999</v>
          </cell>
          <cell r="AD43">
            <v>28.289000000000001</v>
          </cell>
          <cell r="AE43">
            <v>29.303999999999998</v>
          </cell>
          <cell r="AF43">
            <v>32.142000000000003</v>
          </cell>
          <cell r="AG43">
            <v>37.167000000000002</v>
          </cell>
          <cell r="AH43">
            <v>38.161000000000001</v>
          </cell>
          <cell r="AI43">
            <v>37.14</v>
          </cell>
          <cell r="AJ43">
            <v>37.432000000000002</v>
          </cell>
          <cell r="AK43">
            <v>37.317</v>
          </cell>
          <cell r="AL43">
            <v>40.145000000000003</v>
          </cell>
          <cell r="AM43">
            <v>53.506999999999998</v>
          </cell>
          <cell r="AN43">
            <v>40.345565163153871</v>
          </cell>
          <cell r="AO43">
            <v>31.497750836006375</v>
          </cell>
          <cell r="AP43">
            <v>25.946816727237461</v>
          </cell>
          <cell r="AQ43">
            <v>21.092057014985876</v>
          </cell>
          <cell r="AR43">
            <v>17.821727580459143</v>
          </cell>
          <cell r="AS43">
            <v>15.864126627048442</v>
          </cell>
          <cell r="AT43">
            <v>15.006864511784286</v>
          </cell>
          <cell r="AU43">
            <v>13.461550520742948</v>
          </cell>
          <cell r="AV43">
            <v>12.430423463163674</v>
          </cell>
          <cell r="AW43">
            <v>11.969911810035693</v>
          </cell>
          <cell r="AX43">
            <v>12.126832700160023</v>
          </cell>
        </row>
        <row r="44">
          <cell r="B44" t="str">
            <v>Accumulated depreciation</v>
          </cell>
          <cell r="C44" t="str">
            <v>ACC_DDA</v>
          </cell>
          <cell r="D44" t="str">
            <v>USD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</row>
        <row r="45">
          <cell r="B45" t="str">
            <v>Net PP&amp;E</v>
          </cell>
          <cell r="C45" t="str">
            <v>NET_FIX_ASS</v>
          </cell>
          <cell r="D45" t="str">
            <v>USD</v>
          </cell>
          <cell r="F45">
            <v>24.106000000000002</v>
          </cell>
          <cell r="G45">
            <v>26.968</v>
          </cell>
          <cell r="H45">
            <v>36.314999999999998</v>
          </cell>
          <cell r="I45">
            <v>30.544</v>
          </cell>
          <cell r="J45">
            <v>24.452999999999999</v>
          </cell>
          <cell r="K45">
            <v>23.175999999999998</v>
          </cell>
          <cell r="L45">
            <v>28.289000000000001</v>
          </cell>
          <cell r="M45">
            <v>38.161000000000001</v>
          </cell>
          <cell r="N45">
            <v>40.145000000000003</v>
          </cell>
          <cell r="O45">
            <v>25.946816727237461</v>
          </cell>
          <cell r="P45">
            <v>15.006864511784286</v>
          </cell>
          <cell r="Q45">
            <v>12.126832700160023</v>
          </cell>
          <cell r="S45">
            <v>28.138999999999999</v>
          </cell>
          <cell r="T45">
            <v>26.969000000000001</v>
          </cell>
          <cell r="U45">
            <v>25.603000000000002</v>
          </cell>
          <cell r="V45">
            <v>24.452999999999999</v>
          </cell>
          <cell r="W45">
            <v>23.396000000000001</v>
          </cell>
          <cell r="X45">
            <v>22.683</v>
          </cell>
          <cell r="Y45">
            <v>23.204000000000001</v>
          </cell>
          <cell r="Z45">
            <v>23.175999999999998</v>
          </cell>
          <cell r="AA45">
            <v>24.297000000000001</v>
          </cell>
          <cell r="AB45">
            <v>24.385999999999999</v>
          </cell>
          <cell r="AC45">
            <v>27.548999999999999</v>
          </cell>
          <cell r="AD45">
            <v>28.289000000000001</v>
          </cell>
          <cell r="AE45">
            <v>29.303999999999998</v>
          </cell>
          <cell r="AF45">
            <v>32.142000000000003</v>
          </cell>
          <cell r="AG45">
            <v>37.167000000000002</v>
          </cell>
          <cell r="AH45">
            <v>38.161000000000001</v>
          </cell>
          <cell r="AI45">
            <v>37.14</v>
          </cell>
          <cell r="AJ45">
            <v>37.432000000000002</v>
          </cell>
          <cell r="AK45">
            <v>37.317</v>
          </cell>
          <cell r="AL45">
            <v>40.145000000000003</v>
          </cell>
          <cell r="AM45">
            <v>53.506999999999998</v>
          </cell>
          <cell r="AN45">
            <v>40.345565163153871</v>
          </cell>
          <cell r="AO45">
            <v>31.497750836006375</v>
          </cell>
          <cell r="AP45">
            <v>25.946816727237461</v>
          </cell>
          <cell r="AQ45">
            <v>21.092057014985876</v>
          </cell>
          <cell r="AR45">
            <v>17.821727580459143</v>
          </cell>
          <cell r="AS45">
            <v>15.864126627048442</v>
          </cell>
          <cell r="AT45">
            <v>15.006864511784286</v>
          </cell>
          <cell r="AU45">
            <v>13.461550520742948</v>
          </cell>
          <cell r="AV45">
            <v>12.430423463163674</v>
          </cell>
          <cell r="AW45">
            <v>11.969911810035693</v>
          </cell>
          <cell r="AX45">
            <v>12.126832700160023</v>
          </cell>
        </row>
        <row r="46">
          <cell r="B46" t="str">
            <v>Gross intangibles</v>
          </cell>
          <cell r="C46" t="str">
            <v>GR_INTANG</v>
          </cell>
          <cell r="D46" t="str">
            <v>USD</v>
          </cell>
          <cell r="F46">
            <v>117.355</v>
          </cell>
          <cell r="G46">
            <v>139.94</v>
          </cell>
          <cell r="H46">
            <v>1034.556</v>
          </cell>
          <cell r="I46">
            <v>910.18700000000001</v>
          </cell>
          <cell r="J46">
            <v>898.50299999999993</v>
          </cell>
          <cell r="K46">
            <v>895.745</v>
          </cell>
          <cell r="L46">
            <v>1012.9880000000001</v>
          </cell>
          <cell r="M46">
            <v>974.17</v>
          </cell>
          <cell r="N46">
            <v>986.23599999999999</v>
          </cell>
          <cell r="O46">
            <v>1607.6080000000002</v>
          </cell>
          <cell r="P46">
            <v>1582.1760000000004</v>
          </cell>
          <cell r="Q46">
            <v>1556.7440000000006</v>
          </cell>
          <cell r="S46">
            <v>905.99599999999998</v>
          </cell>
          <cell r="T46">
            <v>921.54600000000005</v>
          </cell>
          <cell r="U46">
            <v>911.755</v>
          </cell>
          <cell r="V46">
            <v>898.50299999999993</v>
          </cell>
          <cell r="W46">
            <v>901.59400000000005</v>
          </cell>
          <cell r="X46">
            <v>897.76200000000006</v>
          </cell>
          <cell r="Y46">
            <v>896.3889999999999</v>
          </cell>
          <cell r="Z46">
            <v>895.745</v>
          </cell>
          <cell r="AA46">
            <v>913.01699999999994</v>
          </cell>
          <cell r="AB46">
            <v>900.899</v>
          </cell>
          <cell r="AC46">
            <v>1007.933</v>
          </cell>
          <cell r="AD46">
            <v>1012.9880000000001</v>
          </cell>
          <cell r="AE46">
            <v>1008.231</v>
          </cell>
          <cell r="AF46">
            <v>987.96699999999998</v>
          </cell>
          <cell r="AG46">
            <v>985.68499999999995</v>
          </cell>
          <cell r="AH46">
            <v>974.17</v>
          </cell>
          <cell r="AI46">
            <v>959.30600000000004</v>
          </cell>
          <cell r="AJ46">
            <v>945.24299999999994</v>
          </cell>
          <cell r="AK46">
            <v>964.80799999999999</v>
          </cell>
          <cell r="AL46">
            <v>986.23599999999999</v>
          </cell>
          <cell r="AM46">
            <v>1626.682</v>
          </cell>
          <cell r="AN46">
            <v>1620.3240000000001</v>
          </cell>
          <cell r="AO46">
            <v>1613.9660000000001</v>
          </cell>
          <cell r="AP46">
            <v>1607.6080000000002</v>
          </cell>
          <cell r="AQ46">
            <v>1601.2500000000002</v>
          </cell>
          <cell r="AR46">
            <v>1594.8920000000003</v>
          </cell>
          <cell r="AS46">
            <v>1588.5340000000003</v>
          </cell>
          <cell r="AT46">
            <v>1582.1760000000004</v>
          </cell>
          <cell r="AU46">
            <v>1575.8180000000004</v>
          </cell>
          <cell r="AV46">
            <v>1569.4600000000005</v>
          </cell>
          <cell r="AW46">
            <v>1563.1020000000005</v>
          </cell>
          <cell r="AX46">
            <v>1556.7440000000006</v>
          </cell>
        </row>
        <row r="47">
          <cell r="B47" t="str">
            <v>Accumulated amortization</v>
          </cell>
          <cell r="C47" t="str">
            <v>ACC_AMORT</v>
          </cell>
          <cell r="D47" t="str">
            <v>USD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</row>
        <row r="48">
          <cell r="B48" t="str">
            <v>Net intangible assets</v>
          </cell>
          <cell r="C48" t="str">
            <v>NET_INTANG</v>
          </cell>
          <cell r="D48" t="str">
            <v>USD</v>
          </cell>
          <cell r="F48">
            <v>117.355</v>
          </cell>
          <cell r="G48">
            <v>139.94</v>
          </cell>
          <cell r="H48">
            <v>1034.556</v>
          </cell>
          <cell r="I48">
            <v>910.18700000000001</v>
          </cell>
          <cell r="J48">
            <v>898.50299999999993</v>
          </cell>
          <cell r="K48">
            <v>895.745</v>
          </cell>
          <cell r="L48">
            <v>1012.9880000000001</v>
          </cell>
          <cell r="M48">
            <v>974.17</v>
          </cell>
          <cell r="N48">
            <v>986.23599999999999</v>
          </cell>
          <cell r="O48">
            <v>1607.6080000000002</v>
          </cell>
          <cell r="P48">
            <v>1582.1760000000004</v>
          </cell>
          <cell r="Q48">
            <v>1556.7440000000006</v>
          </cell>
          <cell r="S48">
            <v>905.99599999999998</v>
          </cell>
          <cell r="T48">
            <v>921.54600000000005</v>
          </cell>
          <cell r="U48">
            <v>911.755</v>
          </cell>
          <cell r="V48">
            <v>898.50299999999993</v>
          </cell>
          <cell r="W48">
            <v>901.59400000000005</v>
          </cell>
          <cell r="X48">
            <v>897.76200000000006</v>
          </cell>
          <cell r="Y48">
            <v>896.3889999999999</v>
          </cell>
          <cell r="Z48">
            <v>895.745</v>
          </cell>
          <cell r="AA48">
            <v>913.01699999999994</v>
          </cell>
          <cell r="AB48">
            <v>900.899</v>
          </cell>
          <cell r="AC48">
            <v>1007.933</v>
          </cell>
          <cell r="AD48">
            <v>1012.9880000000001</v>
          </cell>
          <cell r="AE48">
            <v>1008.231</v>
          </cell>
          <cell r="AF48">
            <v>987.96699999999998</v>
          </cell>
          <cell r="AG48">
            <v>985.68499999999995</v>
          </cell>
          <cell r="AH48">
            <v>974.17</v>
          </cell>
          <cell r="AI48">
            <v>959.30600000000004</v>
          </cell>
          <cell r="AJ48">
            <v>945.24299999999994</v>
          </cell>
          <cell r="AK48">
            <v>964.80799999999999</v>
          </cell>
          <cell r="AL48">
            <v>986.23599999999999</v>
          </cell>
          <cell r="AM48">
            <v>1626.682</v>
          </cell>
          <cell r="AN48">
            <v>1620.3240000000001</v>
          </cell>
          <cell r="AO48">
            <v>1613.9660000000001</v>
          </cell>
          <cell r="AP48">
            <v>1607.6080000000002</v>
          </cell>
          <cell r="AQ48">
            <v>1601.2500000000002</v>
          </cell>
          <cell r="AR48">
            <v>1594.8920000000003</v>
          </cell>
          <cell r="AS48">
            <v>1588.5340000000003</v>
          </cell>
          <cell r="AT48">
            <v>1582.1760000000004</v>
          </cell>
          <cell r="AU48">
            <v>1575.8180000000004</v>
          </cell>
          <cell r="AV48">
            <v>1569.4600000000005</v>
          </cell>
          <cell r="AW48">
            <v>1563.1020000000005</v>
          </cell>
          <cell r="AX48">
            <v>1556.7440000000006</v>
          </cell>
        </row>
        <row r="49">
          <cell r="B49" t="str">
            <v>Equity method investments</v>
          </cell>
          <cell r="C49" t="str">
            <v>FIX_ASS_INV</v>
          </cell>
          <cell r="D49" t="str">
            <v>USD</v>
          </cell>
        </row>
        <row r="50">
          <cell r="B50" t="str">
            <v>Investments in securities</v>
          </cell>
          <cell r="C50" t="str">
            <v>INV_SECUR</v>
          </cell>
          <cell r="D50" t="str">
            <v>USD</v>
          </cell>
          <cell r="F50">
            <v>171.96899999999999</v>
          </cell>
          <cell r="G50">
            <v>131.10499999999999</v>
          </cell>
          <cell r="H50">
            <v>3.6120000000000001</v>
          </cell>
          <cell r="I50">
            <v>7.7220000000000004</v>
          </cell>
          <cell r="J50">
            <v>5.2060000000000004</v>
          </cell>
          <cell r="K50">
            <v>13.638999999999999</v>
          </cell>
          <cell r="L50">
            <v>12.863</v>
          </cell>
          <cell r="M50">
            <v>11.128</v>
          </cell>
          <cell r="N50">
            <v>6.423</v>
          </cell>
          <cell r="O50">
            <v>19.949000000000002</v>
          </cell>
          <cell r="P50">
            <v>19.949000000000002</v>
          </cell>
          <cell r="Q50">
            <v>19.949000000000002</v>
          </cell>
          <cell r="S50">
            <v>6.9459999999999997</v>
          </cell>
          <cell r="T50">
            <v>7.66</v>
          </cell>
          <cell r="U50">
            <v>5.7480000000000002</v>
          </cell>
          <cell r="V50">
            <v>5.2060000000000004</v>
          </cell>
          <cell r="W50">
            <v>4.9720000000000004</v>
          </cell>
          <cell r="X50">
            <v>14.893000000000001</v>
          </cell>
          <cell r="Y50">
            <v>18.367000000000001</v>
          </cell>
          <cell r="Z50">
            <v>13.638999999999999</v>
          </cell>
          <cell r="AA50">
            <v>12.305</v>
          </cell>
          <cell r="AB50">
            <v>15.647</v>
          </cell>
          <cell r="AC50">
            <v>8.0180000000000007</v>
          </cell>
          <cell r="AD50">
            <v>12.863</v>
          </cell>
          <cell r="AE50">
            <v>13.038</v>
          </cell>
          <cell r="AF50">
            <v>10.75</v>
          </cell>
          <cell r="AG50">
            <v>11.518000000000001</v>
          </cell>
          <cell r="AH50">
            <v>24.721</v>
          </cell>
          <cell r="AI50">
            <v>71.122</v>
          </cell>
          <cell r="AJ50">
            <v>126.595</v>
          </cell>
          <cell r="AK50">
            <v>147.023</v>
          </cell>
          <cell r="AL50">
            <v>38.472000000000001</v>
          </cell>
          <cell r="AM50">
            <v>55.823999999999998</v>
          </cell>
          <cell r="AN50">
            <v>55.823999999999998</v>
          </cell>
          <cell r="AO50">
            <v>55.823999999999998</v>
          </cell>
          <cell r="AP50">
            <v>55.823999999999998</v>
          </cell>
          <cell r="AQ50">
            <v>55.823999999999998</v>
          </cell>
          <cell r="AR50">
            <v>55.823999999999998</v>
          </cell>
          <cell r="AS50">
            <v>55.823999999999998</v>
          </cell>
          <cell r="AT50">
            <v>55.823999999999998</v>
          </cell>
          <cell r="AU50">
            <v>55.823999999999998</v>
          </cell>
          <cell r="AV50">
            <v>55.823999999999998</v>
          </cell>
          <cell r="AW50">
            <v>55.823999999999998</v>
          </cell>
          <cell r="AX50">
            <v>55.823999999999998</v>
          </cell>
        </row>
        <row r="51">
          <cell r="B51" t="str">
            <v>Other long-term assets</v>
          </cell>
          <cell r="C51" t="str">
            <v>OTH_LT_ASS</v>
          </cell>
          <cell r="D51" t="str">
            <v>USD</v>
          </cell>
          <cell r="F51">
            <v>112.39500000000001</v>
          </cell>
          <cell r="G51">
            <v>108.2</v>
          </cell>
          <cell r="H51">
            <v>127.35300000000001</v>
          </cell>
          <cell r="I51">
            <v>83.695999999999998</v>
          </cell>
          <cell r="J51">
            <v>65.855000000000004</v>
          </cell>
          <cell r="K51">
            <v>55.262</v>
          </cell>
          <cell r="L51">
            <v>57.628</v>
          </cell>
          <cell r="M51">
            <v>50.285000000000004</v>
          </cell>
          <cell r="N51">
            <v>52.134999999999998</v>
          </cell>
          <cell r="O51">
            <v>60.569286749056289</v>
          </cell>
          <cell r="P51">
            <v>65.468239750333396</v>
          </cell>
          <cell r="Q51">
            <v>71.236602385433713</v>
          </cell>
          <cell r="S51">
            <v>77.550000000000011</v>
          </cell>
          <cell r="T51">
            <v>75.698999999999998</v>
          </cell>
          <cell r="U51">
            <v>71.03</v>
          </cell>
          <cell r="V51">
            <v>65.855000000000004</v>
          </cell>
          <cell r="W51">
            <v>62.370999999999995</v>
          </cell>
          <cell r="X51">
            <v>61.984000000000002</v>
          </cell>
          <cell r="Y51">
            <v>58.225999999999999</v>
          </cell>
          <cell r="Z51">
            <v>55.262</v>
          </cell>
          <cell r="AA51">
            <v>60.33</v>
          </cell>
          <cell r="AB51">
            <v>56.001999999999995</v>
          </cell>
          <cell r="AC51">
            <v>58.257999999999996</v>
          </cell>
          <cell r="AD51">
            <v>57.628</v>
          </cell>
          <cell r="AE51">
            <v>54.353999999999999</v>
          </cell>
          <cell r="AF51">
            <v>49.035000000000004</v>
          </cell>
          <cell r="AG51">
            <v>45.609000000000002</v>
          </cell>
          <cell r="AH51">
            <v>50.285000000000004</v>
          </cell>
          <cell r="AI51">
            <v>80.831999999999994</v>
          </cell>
          <cell r="AJ51">
            <v>79.227000000000004</v>
          </cell>
          <cell r="AK51">
            <v>80.51400000000001</v>
          </cell>
          <cell r="AL51">
            <v>52.134999999999998</v>
          </cell>
          <cell r="AM51">
            <v>57.257999999999996</v>
          </cell>
          <cell r="AN51">
            <v>59.880728528505955</v>
          </cell>
          <cell r="AO51">
            <v>60.50078628222532</v>
          </cell>
          <cell r="AP51">
            <v>60.569286749056289</v>
          </cell>
          <cell r="AQ51">
            <v>61.058205679182215</v>
          </cell>
          <cell r="AR51">
            <v>64.293997166313645</v>
          </cell>
          <cell r="AS51">
            <v>65.150845922079313</v>
          </cell>
          <cell r="AT51">
            <v>65.468239750333396</v>
          </cell>
          <cell r="AU51">
            <v>66.383267597457746</v>
          </cell>
          <cell r="AV51">
            <v>69.568169348614049</v>
          </cell>
          <cell r="AW51">
            <v>70.669477425088701</v>
          </cell>
          <cell r="AX51">
            <v>71.236602385433713</v>
          </cell>
        </row>
        <row r="52">
          <cell r="B52" t="str">
            <v>Total assets</v>
          </cell>
          <cell r="C52" t="str">
            <v>TOT_ASSET</v>
          </cell>
          <cell r="D52" t="str">
            <v>USD</v>
          </cell>
          <cell r="F52">
            <v>609.55799999999999</v>
          </cell>
          <cell r="G52">
            <v>593.67599999999993</v>
          </cell>
          <cell r="H52">
            <v>1492.2749999999996</v>
          </cell>
          <cell r="I52">
            <v>1337.393</v>
          </cell>
          <cell r="J52">
            <v>1396.337</v>
          </cell>
          <cell r="K52">
            <v>1376.1270000000002</v>
          </cell>
          <cell r="L52">
            <v>1499.5950000000003</v>
          </cell>
          <cell r="M52">
            <v>1564.269</v>
          </cell>
          <cell r="N52">
            <v>1772.9070000000002</v>
          </cell>
          <cell r="O52">
            <v>2782.9946166050127</v>
          </cell>
          <cell r="P52">
            <v>2928.7756843787088</v>
          </cell>
          <cell r="Q52">
            <v>3098.7348293461118</v>
          </cell>
          <cell r="S52">
            <v>1352.29</v>
          </cell>
          <cell r="T52">
            <v>1391.0300000000002</v>
          </cell>
          <cell r="U52">
            <v>1395.9770000000001</v>
          </cell>
          <cell r="V52">
            <v>1396.337</v>
          </cell>
          <cell r="W52">
            <v>1365.6120000000001</v>
          </cell>
          <cell r="X52">
            <v>1342.144</v>
          </cell>
          <cell r="Y52">
            <v>1353.0519999999999</v>
          </cell>
          <cell r="Z52">
            <v>1376.1270000000002</v>
          </cell>
          <cell r="AA52">
            <v>1398.1669999999999</v>
          </cell>
          <cell r="AB52">
            <v>1406.0249999999999</v>
          </cell>
          <cell r="AC52">
            <v>1446.104</v>
          </cell>
          <cell r="AD52">
            <v>1499.5950000000003</v>
          </cell>
          <cell r="AE52">
            <v>1510.3589999999999</v>
          </cell>
          <cell r="AF52">
            <v>1487.2860000000001</v>
          </cell>
          <cell r="AG52">
            <v>1498.6180000000002</v>
          </cell>
          <cell r="AH52">
            <v>1564.269</v>
          </cell>
          <cell r="AI52">
            <v>1684.069</v>
          </cell>
          <cell r="AJ52">
            <v>1666.327</v>
          </cell>
          <cell r="AK52">
            <v>1726.5240000000001</v>
          </cell>
          <cell r="AL52">
            <v>1772.9070000000002</v>
          </cell>
          <cell r="AM52">
            <v>2323.2800000000002</v>
          </cell>
          <cell r="AN52">
            <v>2682.2761043822779</v>
          </cell>
          <cell r="AO52">
            <v>2738.4832508431882</v>
          </cell>
          <cell r="AP52">
            <v>2782.9946166050127</v>
          </cell>
          <cell r="AQ52">
            <v>2817.9009322843713</v>
          </cell>
          <cell r="AR52">
            <v>2831.2355551173523</v>
          </cell>
          <cell r="AS52">
            <v>2894.0681768617433</v>
          </cell>
          <cell r="AT52">
            <v>2928.7756843787088</v>
          </cell>
          <cell r="AU52">
            <v>3012.030445738354</v>
          </cell>
          <cell r="AV52">
            <v>3027.6062648033185</v>
          </cell>
          <cell r="AW52">
            <v>3112.1448019702584</v>
          </cell>
          <cell r="AX52">
            <v>3098.7348293461118</v>
          </cell>
        </row>
        <row r="53">
          <cell r="B53" t="str">
            <v>Accounts payable</v>
          </cell>
          <cell r="C53" t="str">
            <v>ACC_PAY_GQ</v>
          </cell>
          <cell r="D53" t="str">
            <v>USD</v>
          </cell>
          <cell r="F53">
            <v>21.757000000000001</v>
          </cell>
          <cell r="G53">
            <v>35.106999999999999</v>
          </cell>
          <cell r="H53">
            <v>49.433999999999997</v>
          </cell>
          <cell r="I53">
            <v>38.484000000000002</v>
          </cell>
          <cell r="J53">
            <v>46.57</v>
          </cell>
          <cell r="K53">
            <v>36.860999999999997</v>
          </cell>
          <cell r="L53">
            <v>49.441000000000003</v>
          </cell>
          <cell r="M53">
            <v>47.354999999999997</v>
          </cell>
          <cell r="N53">
            <v>65.656000000000006</v>
          </cell>
          <cell r="O53">
            <v>80.703224658573276</v>
          </cell>
          <cell r="P53">
            <v>88.071630648031942</v>
          </cell>
          <cell r="Q53">
            <v>96.74769628466133</v>
          </cell>
          <cell r="S53">
            <v>29.780999999999999</v>
          </cell>
          <cell r="T53">
            <v>35.628</v>
          </cell>
          <cell r="U53">
            <v>38.756999999999998</v>
          </cell>
          <cell r="V53">
            <v>46.57</v>
          </cell>
          <cell r="W53">
            <v>44.463999999999999</v>
          </cell>
          <cell r="X53">
            <v>45.923000000000002</v>
          </cell>
          <cell r="Y53">
            <v>39.177</v>
          </cell>
          <cell r="Z53">
            <v>36.860999999999997</v>
          </cell>
          <cell r="AA53">
            <v>37.502000000000002</v>
          </cell>
          <cell r="AB53">
            <v>39.595999999999997</v>
          </cell>
          <cell r="AC53">
            <v>36.125999999999998</v>
          </cell>
          <cell r="AD53">
            <v>49.441000000000003</v>
          </cell>
          <cell r="AE53">
            <v>43.362000000000002</v>
          </cell>
          <cell r="AF53">
            <v>49.231000000000002</v>
          </cell>
          <cell r="AG53">
            <v>45.725999999999999</v>
          </cell>
          <cell r="AH53">
            <v>47.354999999999997</v>
          </cell>
          <cell r="AI53">
            <v>46.116999999999997</v>
          </cell>
          <cell r="AJ53">
            <v>48.183</v>
          </cell>
          <cell r="AK53">
            <v>57.424999999999997</v>
          </cell>
          <cell r="AL53">
            <v>65.656000000000006</v>
          </cell>
          <cell r="AM53">
            <v>71.733000000000004</v>
          </cell>
          <cell r="AN53">
            <v>58.613224704929436</v>
          </cell>
          <cell r="AO53">
            <v>71.795500209902656</v>
          </cell>
          <cell r="AP53">
            <v>80.703224658573276</v>
          </cell>
          <cell r="AQ53">
            <v>77.147642049553639</v>
          </cell>
          <cell r="AR53">
            <v>63.496875817357768</v>
          </cell>
          <cell r="AS53">
            <v>78.025527255448552</v>
          </cell>
          <cell r="AT53">
            <v>88.071630648031942</v>
          </cell>
          <cell r="AU53">
            <v>84.734943004636747</v>
          </cell>
          <cell r="AV53">
            <v>69.333188754343382</v>
          </cell>
          <cell r="AW53">
            <v>85.419243934581232</v>
          </cell>
          <cell r="AX53">
            <v>96.74769628466133</v>
          </cell>
        </row>
        <row r="54">
          <cell r="B54" t="str">
            <v>Short-term debt</v>
          </cell>
          <cell r="C54" t="str">
            <v>SHORT_T_DEBT</v>
          </cell>
          <cell r="D54" t="str">
            <v>USD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 t="str">
            <v>USD</v>
          </cell>
          <cell r="F55">
            <v>93.456999999999994</v>
          </cell>
          <cell r="G55">
            <v>98.884</v>
          </cell>
          <cell r="H55">
            <v>149.59899999999999</v>
          </cell>
          <cell r="I55">
            <v>148.13000000000002</v>
          </cell>
          <cell r="J55">
            <v>155.422</v>
          </cell>
          <cell r="K55">
            <v>162.65</v>
          </cell>
          <cell r="L55">
            <v>167.89099999999999</v>
          </cell>
          <cell r="M55">
            <v>177.73600000000002</v>
          </cell>
          <cell r="N55">
            <v>179.148</v>
          </cell>
          <cell r="O55">
            <v>220.20563682122093</v>
          </cell>
          <cell r="P55">
            <v>240.31096148613418</v>
          </cell>
          <cell r="Q55">
            <v>263.98434711228987</v>
          </cell>
          <cell r="S55">
            <v>140.77500000000001</v>
          </cell>
          <cell r="T55">
            <v>142.37</v>
          </cell>
          <cell r="U55">
            <v>151.22900000000001</v>
          </cell>
          <cell r="V55">
            <v>157.131</v>
          </cell>
          <cell r="W55">
            <v>172.99</v>
          </cell>
          <cell r="X55">
            <v>155.06200000000001</v>
          </cell>
          <cell r="Y55">
            <v>144.11000000000001</v>
          </cell>
          <cell r="Z55">
            <v>164.876</v>
          </cell>
          <cell r="AA55">
            <v>149.59699999999998</v>
          </cell>
          <cell r="AB55">
            <v>150.125</v>
          </cell>
          <cell r="AC55">
            <v>170.89</v>
          </cell>
          <cell r="AD55">
            <v>170.70699999999999</v>
          </cell>
          <cell r="AE55">
            <v>185.63499999999999</v>
          </cell>
          <cell r="AF55">
            <v>167.488</v>
          </cell>
          <cell r="AG55">
            <v>170.44399999999999</v>
          </cell>
          <cell r="AH55">
            <v>177.73600000000002</v>
          </cell>
          <cell r="AI55">
            <v>186.054</v>
          </cell>
          <cell r="AJ55">
            <v>159.59100000000001</v>
          </cell>
          <cell r="AK55">
            <v>166.01499999999999</v>
          </cell>
          <cell r="AL55">
            <v>179.148</v>
          </cell>
          <cell r="AM55">
            <v>229.65700000000001</v>
          </cell>
          <cell r="AN55">
            <v>194.13783168097453</v>
          </cell>
          <cell r="AO55">
            <v>207.55994718932502</v>
          </cell>
          <cell r="AP55">
            <v>220.20563682122093</v>
          </cell>
          <cell r="AQ55">
            <v>246.99226339584766</v>
          </cell>
          <cell r="AR55">
            <v>210.31338664192651</v>
          </cell>
          <cell r="AS55">
            <v>225.57088214737993</v>
          </cell>
          <cell r="AT55">
            <v>240.31096148613418</v>
          </cell>
          <cell r="AU55">
            <v>271.28340938781122</v>
          </cell>
          <cell r="AV55">
            <v>229.64433361339931</v>
          </cell>
          <cell r="AW55">
            <v>246.94603015758821</v>
          </cell>
          <cell r="AX55">
            <v>263.98434711228987</v>
          </cell>
        </row>
        <row r="56">
          <cell r="B56" t="str">
            <v>Total current liabilities</v>
          </cell>
          <cell r="C56" t="str">
            <v>SHORT_TERM_LIABS</v>
          </cell>
          <cell r="D56" t="str">
            <v>USD</v>
          </cell>
          <cell r="F56">
            <v>229.08500000000001</v>
          </cell>
          <cell r="G56">
            <v>234.08300000000003</v>
          </cell>
          <cell r="H56">
            <v>356.83600000000001</v>
          </cell>
          <cell r="I56">
            <v>351.62</v>
          </cell>
          <cell r="J56">
            <v>410.09800000000001</v>
          </cell>
          <cell r="K56">
            <v>344.202</v>
          </cell>
          <cell r="L56">
            <v>383.14799999999997</v>
          </cell>
          <cell r="M56">
            <v>394.21000000000004</v>
          </cell>
          <cell r="N56">
            <v>413.483</v>
          </cell>
          <cell r="O56">
            <v>524.87198468948554</v>
          </cell>
          <cell r="P56">
            <v>536.52976406897403</v>
          </cell>
          <cell r="Q56">
            <v>529.9631483443768</v>
          </cell>
          <cell r="S56">
            <v>364.94300000000004</v>
          </cell>
          <cell r="T56">
            <v>376.74299999999999</v>
          </cell>
          <cell r="U56">
            <v>375.416</v>
          </cell>
          <cell r="V56">
            <v>410.09800000000001</v>
          </cell>
          <cell r="W56">
            <v>405.24800000000005</v>
          </cell>
          <cell r="X56">
            <v>354.18799999999999</v>
          </cell>
          <cell r="Y56">
            <v>318.71999999999997</v>
          </cell>
          <cell r="Z56">
            <v>344.202</v>
          </cell>
          <cell r="AA56">
            <v>335.64700000000005</v>
          </cell>
          <cell r="AB56">
            <v>341.274</v>
          </cell>
          <cell r="AC56">
            <v>347.678</v>
          </cell>
          <cell r="AD56">
            <v>383.14799999999997</v>
          </cell>
          <cell r="AE56">
            <v>393.04400000000004</v>
          </cell>
          <cell r="AF56">
            <v>369.17399999999998</v>
          </cell>
          <cell r="AG56">
            <v>361.26099999999997</v>
          </cell>
          <cell r="AH56">
            <v>394.21000000000004</v>
          </cell>
          <cell r="AI56">
            <v>408.75800000000004</v>
          </cell>
          <cell r="AJ56">
            <v>373.51</v>
          </cell>
          <cell r="AK56">
            <v>386.18700000000001</v>
          </cell>
          <cell r="AL56">
            <v>413.483</v>
          </cell>
          <cell r="AM56">
            <v>493.91299999999995</v>
          </cell>
          <cell r="AN56">
            <v>479.66578277175603</v>
          </cell>
          <cell r="AO56">
            <v>503.82373838137858</v>
          </cell>
          <cell r="AP56">
            <v>524.87198468948554</v>
          </cell>
          <cell r="AQ56">
            <v>530.41493728037472</v>
          </cell>
          <cell r="AR56">
            <v>509.9836636388859</v>
          </cell>
          <cell r="AS56">
            <v>531.18777032985133</v>
          </cell>
          <cell r="AT56">
            <v>536.52976406897403</v>
          </cell>
          <cell r="AU56">
            <v>578.65585537307959</v>
          </cell>
          <cell r="AV56">
            <v>552.95086313078514</v>
          </cell>
          <cell r="AW56">
            <v>577.4546696539154</v>
          </cell>
          <cell r="AX56">
            <v>529.9631483443768</v>
          </cell>
        </row>
        <row r="57">
          <cell r="B57" t="str">
            <v>Deferred revenue</v>
          </cell>
          <cell r="C57" t="str">
            <v>TOT_DEF_REV</v>
          </cell>
          <cell r="D57" t="str">
            <v>USD</v>
          </cell>
          <cell r="F57">
            <v>248.19499999999999</v>
          </cell>
          <cell r="G57">
            <v>229.07999999999998</v>
          </cell>
          <cell r="H57">
            <v>272.7</v>
          </cell>
          <cell r="I57">
            <v>249.90300000000002</v>
          </cell>
          <cell r="J57">
            <v>235.131</v>
          </cell>
          <cell r="K57">
            <v>182.88900000000001</v>
          </cell>
          <cell r="L57">
            <v>182.75899999999999</v>
          </cell>
          <cell r="M57">
            <v>176.81400000000002</v>
          </cell>
          <cell r="N57">
            <v>175.785</v>
          </cell>
          <cell r="O57">
            <v>233.6276981965604</v>
          </cell>
          <cell r="P57">
            <v>216.64110711486796</v>
          </cell>
          <cell r="Q57">
            <v>174.84461287097122</v>
          </cell>
          <cell r="S57">
            <v>255.31099999999998</v>
          </cell>
          <cell r="T57">
            <v>257.92</v>
          </cell>
          <cell r="U57">
            <v>237.10599999999999</v>
          </cell>
          <cell r="V57">
            <v>235.131</v>
          </cell>
          <cell r="W57">
            <v>213.68700000000001</v>
          </cell>
          <cell r="X57">
            <v>197.92699999999999</v>
          </cell>
          <cell r="Y57">
            <v>179.71099999999998</v>
          </cell>
          <cell r="Z57">
            <v>182.88900000000001</v>
          </cell>
          <cell r="AA57">
            <v>183.43899999999999</v>
          </cell>
          <cell r="AB57">
            <v>175.79</v>
          </cell>
          <cell r="AC57">
            <v>164.077</v>
          </cell>
          <cell r="AD57">
            <v>182.75899999999999</v>
          </cell>
          <cell r="AE57">
            <v>182.88399999999999</v>
          </cell>
          <cell r="AF57">
            <v>162.83600000000001</v>
          </cell>
          <cell r="AG57">
            <v>152.91</v>
          </cell>
          <cell r="AH57">
            <v>176.81400000000002</v>
          </cell>
          <cell r="AI57">
            <v>182.048</v>
          </cell>
          <cell r="AJ57">
            <v>172.38200000000001</v>
          </cell>
          <cell r="AK57">
            <v>169.81799999999998</v>
          </cell>
          <cell r="AL57">
            <v>175.785</v>
          </cell>
          <cell r="AM57">
            <v>196.57399999999998</v>
          </cell>
          <cell r="AN57">
            <v>236.79776841980959</v>
          </cell>
          <cell r="AO57">
            <v>234.17025666991935</v>
          </cell>
          <cell r="AP57">
            <v>233.6276981965604</v>
          </cell>
          <cell r="AQ57">
            <v>214.6303979408944</v>
          </cell>
          <cell r="AR57">
            <v>246.7417370086327</v>
          </cell>
          <cell r="AS57">
            <v>237.52448501515403</v>
          </cell>
          <cell r="AT57">
            <v>216.64110711486796</v>
          </cell>
          <cell r="AU57">
            <v>232.20396032779141</v>
          </cell>
          <cell r="AV57">
            <v>265.8591640749961</v>
          </cell>
          <cell r="AW57">
            <v>256.3176612147642</v>
          </cell>
          <cell r="AX57">
            <v>174.84461287097122</v>
          </cell>
        </row>
        <row r="58">
          <cell r="B58" t="str">
            <v>Long-term  debt</v>
          </cell>
          <cell r="C58" t="str">
            <v>LT_DEBT</v>
          </cell>
          <cell r="D58" t="str">
            <v>USD</v>
          </cell>
          <cell r="F58">
            <v>1.325</v>
          </cell>
          <cell r="G58">
            <v>1.0580000000000001</v>
          </cell>
          <cell r="H58">
            <v>610</v>
          </cell>
          <cell r="I58">
            <v>620.91200000000003</v>
          </cell>
          <cell r="J58">
            <v>598.23400000000004</v>
          </cell>
          <cell r="K58">
            <v>583.23400000000004</v>
          </cell>
          <cell r="L58">
            <v>591.15099999999995</v>
          </cell>
          <cell r="M58">
            <v>570.822</v>
          </cell>
          <cell r="N58">
            <v>635.83000000000004</v>
          </cell>
          <cell r="O58">
            <v>744.18074999999999</v>
          </cell>
          <cell r="P58">
            <v>737.74475000000007</v>
          </cell>
          <cell r="Q58">
            <v>731.30875000000015</v>
          </cell>
          <cell r="S58">
            <v>620.33199999999999</v>
          </cell>
          <cell r="T58">
            <v>618.77599999999995</v>
          </cell>
          <cell r="U58">
            <v>617.21900000000005</v>
          </cell>
          <cell r="V58">
            <v>598.23400000000004</v>
          </cell>
          <cell r="W58">
            <v>598.23400000000004</v>
          </cell>
          <cell r="X58">
            <v>598.23400000000004</v>
          </cell>
          <cell r="Y58">
            <v>598.23400000000004</v>
          </cell>
          <cell r="Z58">
            <v>583.23400000000004</v>
          </cell>
          <cell r="AA58">
            <v>592.5</v>
          </cell>
          <cell r="AB58">
            <v>591.10500000000002</v>
          </cell>
          <cell r="AC58">
            <v>592.69500000000005</v>
          </cell>
          <cell r="AD58">
            <v>591.15099999999995</v>
          </cell>
          <cell r="AE58">
            <v>589.39200000000005</v>
          </cell>
          <cell r="AF58">
            <v>587.67499999999995</v>
          </cell>
          <cell r="AG58">
            <v>586.14599999999996</v>
          </cell>
          <cell r="AH58">
            <v>570.822</v>
          </cell>
          <cell r="AI58">
            <v>642.05100000000004</v>
          </cell>
          <cell r="AJ58">
            <v>638.87699999999995</v>
          </cell>
          <cell r="AK58">
            <v>637.35599999999999</v>
          </cell>
          <cell r="AL58">
            <v>635.83000000000004</v>
          </cell>
          <cell r="AM58">
            <v>1020.365</v>
          </cell>
          <cell r="AN58">
            <v>747.39874999999995</v>
          </cell>
          <cell r="AO58">
            <v>745.78975000000003</v>
          </cell>
          <cell r="AP58">
            <v>744.18074999999999</v>
          </cell>
          <cell r="AQ58">
            <v>742.57174999999995</v>
          </cell>
          <cell r="AR58">
            <v>740.96275000000003</v>
          </cell>
          <cell r="AS58">
            <v>739.3537500000001</v>
          </cell>
          <cell r="AT58">
            <v>737.74475000000007</v>
          </cell>
          <cell r="AU58">
            <v>736.13575000000003</v>
          </cell>
          <cell r="AV58">
            <v>734.52675000000011</v>
          </cell>
          <cell r="AW58">
            <v>732.91775000000018</v>
          </cell>
          <cell r="AX58">
            <v>731.30875000000015</v>
          </cell>
        </row>
        <row r="59">
          <cell r="B59" t="str">
            <v>Other long-term liabilities</v>
          </cell>
          <cell r="C59" t="str">
            <v>OTH_LT_CRED_GQ</v>
          </cell>
          <cell r="D59" t="str">
            <v>USD</v>
          </cell>
          <cell r="F59">
            <v>25.192</v>
          </cell>
          <cell r="G59">
            <v>31.943000000000001</v>
          </cell>
          <cell r="H59">
            <v>87.580999999999989</v>
          </cell>
          <cell r="I59">
            <v>66.403999999999996</v>
          </cell>
          <cell r="J59">
            <v>65.617999999999995</v>
          </cell>
          <cell r="K59">
            <v>45.038000000000004</v>
          </cell>
          <cell r="L59">
            <v>69.472000000000008</v>
          </cell>
          <cell r="M59">
            <v>70.456999999999994</v>
          </cell>
          <cell r="N59">
            <v>76.814999999999998</v>
          </cell>
          <cell r="O59">
            <v>94.419675309923008</v>
          </cell>
          <cell r="P59">
            <v>103.04042750439523</v>
          </cell>
          <cell r="Q59">
            <v>113.19109129563573</v>
          </cell>
          <cell r="S59">
            <v>62.494</v>
          </cell>
          <cell r="T59">
            <v>61.314</v>
          </cell>
          <cell r="U59">
            <v>59.445999999999998</v>
          </cell>
          <cell r="V59">
            <v>65.617999999999995</v>
          </cell>
          <cell r="W59">
            <v>62.777999999999999</v>
          </cell>
          <cell r="X59">
            <v>57.814</v>
          </cell>
          <cell r="Y59">
            <v>54.405000000000001</v>
          </cell>
          <cell r="Z59">
            <v>45.038000000000004</v>
          </cell>
          <cell r="AA59">
            <v>43.820999999999998</v>
          </cell>
          <cell r="AB59">
            <v>41.390999999999998</v>
          </cell>
          <cell r="AC59">
            <v>65.256</v>
          </cell>
          <cell r="AD59">
            <v>69.472000000000008</v>
          </cell>
          <cell r="AE59">
            <v>50.896000000000001</v>
          </cell>
          <cell r="AF59">
            <v>51.768000000000001</v>
          </cell>
          <cell r="AG59">
            <v>53.804000000000002</v>
          </cell>
          <cell r="AH59">
            <v>70.456999999999994</v>
          </cell>
          <cell r="AI59">
            <v>94.298000000000002</v>
          </cell>
          <cell r="AJ59">
            <v>90.947999999999993</v>
          </cell>
          <cell r="AK59">
            <v>91.975999999999999</v>
          </cell>
          <cell r="AL59">
            <v>76.814999999999998</v>
          </cell>
          <cell r="AM59">
            <v>100.065</v>
          </cell>
          <cell r="AN59">
            <v>110.63560924940171</v>
          </cell>
          <cell r="AO59">
            <v>114.99282415857216</v>
          </cell>
          <cell r="AP59">
            <v>94.419675309923008</v>
          </cell>
          <cell r="AQ59">
            <v>107.61823430901516</v>
          </cell>
          <cell r="AR59">
            <v>119.8537629835638</v>
          </cell>
          <cell r="AS59">
            <v>124.9712824527146</v>
          </cell>
          <cell r="AT59">
            <v>103.04042750439523</v>
          </cell>
          <cell r="AU59">
            <v>118.20225101081755</v>
          </cell>
          <cell r="AV59">
            <v>130.87011707095911</v>
          </cell>
          <cell r="AW59">
            <v>136.81358955380136</v>
          </cell>
          <cell r="AX59">
            <v>113.19109129563573</v>
          </cell>
        </row>
        <row r="60">
          <cell r="B60" t="str">
            <v>Total long-term liabilities</v>
          </cell>
          <cell r="C60" t="str">
            <v>TOT_LT_LIAB</v>
          </cell>
          <cell r="D60" t="str">
            <v>USD</v>
          </cell>
          <cell r="F60">
            <v>160.84100000000001</v>
          </cell>
          <cell r="G60">
            <v>161.989</v>
          </cell>
          <cell r="H60">
            <v>812.47800000000007</v>
          </cell>
          <cell r="I60">
            <v>776.30100000000004</v>
          </cell>
          <cell r="J60">
            <v>715.26400000000001</v>
          </cell>
          <cell r="K60">
            <v>668.69600000000003</v>
          </cell>
          <cell r="L60">
            <v>686.6099999999999</v>
          </cell>
          <cell r="M60">
            <v>654.84100000000001</v>
          </cell>
          <cell r="N60">
            <v>726.30600000000004</v>
          </cell>
          <cell r="O60">
            <v>854.70100029679213</v>
          </cell>
          <cell r="P60">
            <v>855.71511268445533</v>
          </cell>
          <cell r="Q60">
            <v>856.54934921918141</v>
          </cell>
          <cell r="S60">
            <v>748.41800000000001</v>
          </cell>
          <cell r="T60">
            <v>741.40099999999995</v>
          </cell>
          <cell r="U60">
            <v>732.03400000000011</v>
          </cell>
          <cell r="V60">
            <v>715.26400000000001</v>
          </cell>
          <cell r="W60">
            <v>709.00300000000004</v>
          </cell>
          <cell r="X60">
            <v>700.77200000000005</v>
          </cell>
          <cell r="Y60">
            <v>696.91700000000003</v>
          </cell>
          <cell r="Z60">
            <v>668.69600000000003</v>
          </cell>
          <cell r="AA60">
            <v>675.71199999999999</v>
          </cell>
          <cell r="AB60">
            <v>662.73300000000006</v>
          </cell>
          <cell r="AC60">
            <v>687.57400000000007</v>
          </cell>
          <cell r="AD60">
            <v>686.6099999999999</v>
          </cell>
          <cell r="AE60">
            <v>665.36400000000003</v>
          </cell>
          <cell r="AF60">
            <v>656.11599999999999</v>
          </cell>
          <cell r="AG60">
            <v>654.20699999999999</v>
          </cell>
          <cell r="AH60">
            <v>654.84100000000001</v>
          </cell>
          <cell r="AI60">
            <v>749.21600000000001</v>
          </cell>
          <cell r="AJ60">
            <v>743.0859999999999</v>
          </cell>
          <cell r="AK60">
            <v>742.96199999999999</v>
          </cell>
          <cell r="AL60">
            <v>726.30600000000004</v>
          </cell>
          <cell r="AM60">
            <v>1133.9770000000001</v>
          </cell>
          <cell r="AN60">
            <v>874.35340128335918</v>
          </cell>
          <cell r="AO60">
            <v>876.92053984634072</v>
          </cell>
          <cell r="AP60">
            <v>854.70100029679213</v>
          </cell>
          <cell r="AQ60">
            <v>864.98135041493606</v>
          </cell>
          <cell r="AR60">
            <v>877.82084881259493</v>
          </cell>
          <cell r="AS60">
            <v>880.69415654084582</v>
          </cell>
          <cell r="AT60">
            <v>855.71511268445533</v>
          </cell>
          <cell r="AU60">
            <v>870.34045835797735</v>
          </cell>
          <cell r="AV60">
            <v>883.71869038291288</v>
          </cell>
          <cell r="AW60">
            <v>887.39560520681982</v>
          </cell>
          <cell r="AX60">
            <v>856.54934921918141</v>
          </cell>
        </row>
        <row r="61">
          <cell r="B61" t="str">
            <v>Total liabilities</v>
          </cell>
          <cell r="C61" t="str">
            <v>TOT_LIAB</v>
          </cell>
          <cell r="D61" t="str">
            <v>USD</v>
          </cell>
          <cell r="F61">
            <v>389.92600000000004</v>
          </cell>
          <cell r="G61">
            <v>396.072</v>
          </cell>
          <cell r="H61">
            <v>1169.3140000000001</v>
          </cell>
          <cell r="I61">
            <v>1127.921</v>
          </cell>
          <cell r="J61">
            <v>1125.3620000000001</v>
          </cell>
          <cell r="K61">
            <v>1012.898</v>
          </cell>
          <cell r="L61">
            <v>1069.7579999999998</v>
          </cell>
          <cell r="M61">
            <v>1049.0509999999999</v>
          </cell>
          <cell r="N61">
            <v>1139.789</v>
          </cell>
          <cell r="O61">
            <v>1379.5729849862778</v>
          </cell>
          <cell r="P61">
            <v>1392.2448767534293</v>
          </cell>
          <cell r="Q61">
            <v>1386.5124975635581</v>
          </cell>
          <cell r="S61">
            <v>1113.3610000000001</v>
          </cell>
          <cell r="T61">
            <v>1118.144</v>
          </cell>
          <cell r="U61">
            <v>1107.45</v>
          </cell>
          <cell r="V61">
            <v>1125.3620000000001</v>
          </cell>
          <cell r="W61">
            <v>1114.2510000000002</v>
          </cell>
          <cell r="X61">
            <v>1054.96</v>
          </cell>
          <cell r="Y61">
            <v>1015.6369999999999</v>
          </cell>
          <cell r="Z61">
            <v>1012.898</v>
          </cell>
          <cell r="AA61">
            <v>1011.359</v>
          </cell>
          <cell r="AB61">
            <v>1004.0070000000001</v>
          </cell>
          <cell r="AC61">
            <v>1035.252</v>
          </cell>
          <cell r="AD61">
            <v>1069.7579999999998</v>
          </cell>
          <cell r="AE61">
            <v>1058.4080000000001</v>
          </cell>
          <cell r="AF61">
            <v>1025.29</v>
          </cell>
          <cell r="AG61">
            <v>1015.468</v>
          </cell>
          <cell r="AH61">
            <v>1049.0509999999999</v>
          </cell>
          <cell r="AI61">
            <v>1157.9740000000002</v>
          </cell>
          <cell r="AJ61">
            <v>1116.596</v>
          </cell>
          <cell r="AK61">
            <v>1129.1489999999999</v>
          </cell>
          <cell r="AL61">
            <v>1139.789</v>
          </cell>
          <cell r="AM61">
            <v>1627.89</v>
          </cell>
          <cell r="AN61">
            <v>1354.0191840551151</v>
          </cell>
          <cell r="AO61">
            <v>1380.7442782277194</v>
          </cell>
          <cell r="AP61">
            <v>1379.5729849862778</v>
          </cell>
          <cell r="AQ61">
            <v>1395.3962876953108</v>
          </cell>
          <cell r="AR61">
            <v>1387.8045124514808</v>
          </cell>
          <cell r="AS61">
            <v>1411.881926870697</v>
          </cell>
          <cell r="AT61">
            <v>1392.2448767534293</v>
          </cell>
          <cell r="AU61">
            <v>1448.9963137310569</v>
          </cell>
          <cell r="AV61">
            <v>1436.669553513698</v>
          </cell>
          <cell r="AW61">
            <v>1464.8502748607352</v>
          </cell>
          <cell r="AX61">
            <v>1386.5124975635581</v>
          </cell>
        </row>
        <row r="62">
          <cell r="B62" t="str">
            <v>Preferred shares</v>
          </cell>
          <cell r="C62" t="str">
            <v>PREF_SH</v>
          </cell>
          <cell r="D62" t="str">
            <v>USD</v>
          </cell>
          <cell r="F62">
            <v>0</v>
          </cell>
          <cell r="G62">
            <v>0</v>
          </cell>
          <cell r="H62">
            <v>293.66300000000001</v>
          </cell>
          <cell r="I62">
            <v>285.54199999999997</v>
          </cell>
          <cell r="J62">
            <v>285.54199999999997</v>
          </cell>
          <cell r="K62">
            <v>285.54199999999997</v>
          </cell>
          <cell r="L62">
            <v>285.54199999999997</v>
          </cell>
          <cell r="M62">
            <v>285.54199999999997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285.54199999999997</v>
          </cell>
          <cell r="T62">
            <v>285.54199999999997</v>
          </cell>
          <cell r="U62">
            <v>285.54199999999997</v>
          </cell>
          <cell r="V62">
            <v>285.54199999999997</v>
          </cell>
          <cell r="W62">
            <v>285.54199999999997</v>
          </cell>
          <cell r="X62">
            <v>285.54199999999997</v>
          </cell>
          <cell r="Y62">
            <v>285.54199999999997</v>
          </cell>
          <cell r="Z62">
            <v>285.54199999999997</v>
          </cell>
          <cell r="AA62">
            <v>285.54199999999997</v>
          </cell>
          <cell r="AB62">
            <v>285.54199999999997</v>
          </cell>
          <cell r="AC62">
            <v>285.54199999999997</v>
          </cell>
          <cell r="AD62">
            <v>285.54199999999997</v>
          </cell>
          <cell r="AE62">
            <v>285.54199999999997</v>
          </cell>
          <cell r="AF62">
            <v>285.54199999999997</v>
          </cell>
          <cell r="AG62">
            <v>285.54199999999997</v>
          </cell>
          <cell r="AH62">
            <v>285.54199999999997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</row>
        <row r="63">
          <cell r="B63" t="str">
            <v>Total common equity</v>
          </cell>
          <cell r="C63" t="str">
            <v>ORD_SH_FUND</v>
          </cell>
          <cell r="D63" t="str">
            <v>USD</v>
          </cell>
          <cell r="F63">
            <v>219.63199999999995</v>
          </cell>
          <cell r="G63">
            <v>197.60399999999996</v>
          </cell>
          <cell r="H63">
            <v>322.96099999999996</v>
          </cell>
          <cell r="I63">
            <v>209.47199999999998</v>
          </cell>
          <cell r="J63">
            <v>270.97499999999997</v>
          </cell>
          <cell r="K63">
            <v>363.22899999999987</v>
          </cell>
          <cell r="L63">
            <v>429.83699999999993</v>
          </cell>
          <cell r="M63">
            <v>515.21799999999985</v>
          </cell>
          <cell r="N63">
            <v>633.11799999999994</v>
          </cell>
          <cell r="O63">
            <v>1403.4216316187346</v>
          </cell>
          <cell r="P63">
            <v>1536.5308076252788</v>
          </cell>
          <cell r="Q63">
            <v>1712.2223317825524</v>
          </cell>
          <cell r="S63">
            <v>238.92899999999992</v>
          </cell>
          <cell r="T63">
            <v>272.88599999999997</v>
          </cell>
          <cell r="U63">
            <v>288.52699999999999</v>
          </cell>
          <cell r="V63">
            <v>270.97499999999997</v>
          </cell>
          <cell r="W63">
            <v>251.36100000000002</v>
          </cell>
          <cell r="X63">
            <v>287.18399999999997</v>
          </cell>
          <cell r="Y63">
            <v>337.41499999999996</v>
          </cell>
          <cell r="Z63">
            <v>363.22899999999987</v>
          </cell>
          <cell r="AA63">
            <v>386.80799999999994</v>
          </cell>
          <cell r="AB63">
            <v>402.01799999999997</v>
          </cell>
          <cell r="AC63">
            <v>410.85199999999998</v>
          </cell>
          <cell r="AD63">
            <v>429.83699999999993</v>
          </cell>
          <cell r="AE63">
            <v>451.95099999999996</v>
          </cell>
          <cell r="AF63">
            <v>461.99599999999987</v>
          </cell>
          <cell r="AG63">
            <v>483.14999999999992</v>
          </cell>
          <cell r="AH63">
            <v>515.21799999999985</v>
          </cell>
          <cell r="AI63">
            <v>526.09499999999991</v>
          </cell>
          <cell r="AJ63">
            <v>549.73099999999999</v>
          </cell>
          <cell r="AK63">
            <v>597.375</v>
          </cell>
          <cell r="AL63">
            <v>633.11799999999994</v>
          </cell>
          <cell r="AM63">
            <v>695.39</v>
          </cell>
          <cell r="AN63">
            <v>1328.256920327163</v>
          </cell>
          <cell r="AO63">
            <v>1357.7389726154695</v>
          </cell>
          <cell r="AP63">
            <v>1403.4216316187346</v>
          </cell>
          <cell r="AQ63">
            <v>1422.50464458906</v>
          </cell>
          <cell r="AR63">
            <v>1443.431042665871</v>
          </cell>
          <cell r="AS63">
            <v>1482.1862499910455</v>
          </cell>
          <cell r="AT63">
            <v>1536.5308076252788</v>
          </cell>
          <cell r="AU63">
            <v>1563.0341320072962</v>
          </cell>
          <cell r="AV63">
            <v>1590.9367112896193</v>
          </cell>
          <cell r="AW63">
            <v>1647.2945271095225</v>
          </cell>
          <cell r="AX63">
            <v>1712.2223317825524</v>
          </cell>
        </row>
        <row r="64">
          <cell r="B64" t="str">
            <v>Minority interest</v>
          </cell>
          <cell r="C64" t="str">
            <v>MINORITIES</v>
          </cell>
          <cell r="D64" t="str">
            <v>USD</v>
          </cell>
          <cell r="F64">
            <v>0</v>
          </cell>
          <cell r="G64">
            <v>0</v>
          </cell>
          <cell r="H64">
            <v>0</v>
          </cell>
          <cell r="I64">
            <v>0.67300000000000004</v>
          </cell>
          <cell r="J64">
            <v>0.19900000000000001</v>
          </cell>
          <cell r="K64">
            <v>1.28</v>
          </cell>
          <cell r="L64">
            <v>2.87</v>
          </cell>
          <cell r="M64">
            <v>0</v>
          </cell>
          <cell r="N64">
            <v>6.1440000000000001</v>
          </cell>
          <cell r="O64">
            <v>0</v>
          </cell>
          <cell r="P64">
            <v>7.0330000000000004</v>
          </cell>
          <cell r="Q64">
            <v>7.0330000000000004</v>
          </cell>
          <cell r="S64">
            <v>1.3440000000000001</v>
          </cell>
          <cell r="T64">
            <v>1.508</v>
          </cell>
          <cell r="U64">
            <v>1.708</v>
          </cell>
          <cell r="V64">
            <v>0.19900000000000001</v>
          </cell>
          <cell r="W64">
            <v>0.78600000000000003</v>
          </cell>
          <cell r="X64">
            <v>1.718</v>
          </cell>
          <cell r="Y64">
            <v>3.1909999999999998</v>
          </cell>
          <cell r="Z64">
            <v>1.28</v>
          </cell>
          <cell r="AA64">
            <v>3.0110000000000001</v>
          </cell>
          <cell r="AB64">
            <v>3.9169999999999998</v>
          </cell>
          <cell r="AC64">
            <v>4.109</v>
          </cell>
          <cell r="AD64">
            <v>2.87</v>
          </cell>
          <cell r="AE64">
            <v>4.569</v>
          </cell>
          <cell r="AF64">
            <v>5.1719999999999997</v>
          </cell>
          <cell r="AG64">
            <v>6.5209999999999999</v>
          </cell>
          <cell r="AH64">
            <v>4.8739999999999997</v>
          </cell>
          <cell r="AI64">
            <v>6.0229999999999997</v>
          </cell>
          <cell r="AJ64">
            <v>6.8879999999999999</v>
          </cell>
          <cell r="AK64">
            <v>8.5060000000000002</v>
          </cell>
          <cell r="AL64">
            <v>6.1440000000000001</v>
          </cell>
          <cell r="AM64">
            <v>7.0330000000000004</v>
          </cell>
          <cell r="AN64">
            <v>7.0330000000000004</v>
          </cell>
          <cell r="AO64">
            <v>7.0330000000000004</v>
          </cell>
          <cell r="AP64">
            <v>7.0330000000000004</v>
          </cell>
          <cell r="AQ64">
            <v>7.0330000000000004</v>
          </cell>
          <cell r="AR64">
            <v>7.0330000000000004</v>
          </cell>
          <cell r="AS64">
            <v>7.0330000000000004</v>
          </cell>
          <cell r="AT64">
            <v>7.0330000000000004</v>
          </cell>
          <cell r="AU64">
            <v>7.0330000000000004</v>
          </cell>
          <cell r="AV64">
            <v>7.0330000000000004</v>
          </cell>
          <cell r="AW64">
            <v>7.0330000000000004</v>
          </cell>
          <cell r="AX64">
            <v>7.0330000000000004</v>
          </cell>
        </row>
        <row r="65">
          <cell r="B65" t="str">
            <v>Total shareholders' equity</v>
          </cell>
          <cell r="C65" t="str">
            <v>EQ</v>
          </cell>
          <cell r="D65" t="str">
            <v>USD</v>
          </cell>
          <cell r="F65">
            <v>219.63199999999995</v>
          </cell>
          <cell r="G65">
            <v>197.60399999999996</v>
          </cell>
          <cell r="H65">
            <v>322.96099999999996</v>
          </cell>
          <cell r="I65">
            <v>209.47199999999998</v>
          </cell>
          <cell r="J65">
            <v>270.97499999999997</v>
          </cell>
          <cell r="K65">
            <v>363.22899999999987</v>
          </cell>
          <cell r="L65">
            <v>429.83699999999993</v>
          </cell>
          <cell r="M65">
            <v>515.21799999999985</v>
          </cell>
          <cell r="N65">
            <v>633.11799999999994</v>
          </cell>
          <cell r="O65">
            <v>1403.4216316187346</v>
          </cell>
          <cell r="P65">
            <v>1536.5308076252788</v>
          </cell>
          <cell r="Q65">
            <v>1712.2223317825524</v>
          </cell>
          <cell r="S65">
            <v>238.92899999999992</v>
          </cell>
          <cell r="T65">
            <v>272.88599999999997</v>
          </cell>
          <cell r="U65">
            <v>288.52699999999999</v>
          </cell>
          <cell r="V65">
            <v>270.97499999999997</v>
          </cell>
          <cell r="W65">
            <v>251.36100000000002</v>
          </cell>
          <cell r="X65">
            <v>287.18399999999997</v>
          </cell>
          <cell r="Y65">
            <v>337.41499999999996</v>
          </cell>
          <cell r="Z65">
            <v>363.22899999999987</v>
          </cell>
          <cell r="AA65">
            <v>386.80799999999994</v>
          </cell>
          <cell r="AB65">
            <v>402.01799999999997</v>
          </cell>
          <cell r="AC65">
            <v>410.85199999999998</v>
          </cell>
          <cell r="AD65">
            <v>429.83699999999993</v>
          </cell>
          <cell r="AE65">
            <v>451.95099999999996</v>
          </cell>
          <cell r="AF65">
            <v>461.99599999999987</v>
          </cell>
          <cell r="AG65">
            <v>483.14999999999992</v>
          </cell>
          <cell r="AH65">
            <v>515.21799999999985</v>
          </cell>
          <cell r="AI65">
            <v>526.09499999999991</v>
          </cell>
          <cell r="AJ65">
            <v>549.73099999999999</v>
          </cell>
          <cell r="AK65">
            <v>597.375</v>
          </cell>
          <cell r="AL65">
            <v>633.11799999999994</v>
          </cell>
          <cell r="AM65">
            <v>695.39</v>
          </cell>
          <cell r="AN65">
            <v>1328.256920327163</v>
          </cell>
          <cell r="AO65">
            <v>1357.7389726154695</v>
          </cell>
          <cell r="AP65">
            <v>1403.4216316187346</v>
          </cell>
          <cell r="AQ65">
            <v>1422.50464458906</v>
          </cell>
          <cell r="AR65">
            <v>1443.431042665871</v>
          </cell>
          <cell r="AS65">
            <v>1482.1862499910455</v>
          </cell>
          <cell r="AT65">
            <v>1536.5308076252788</v>
          </cell>
          <cell r="AU65">
            <v>1563.0341320072962</v>
          </cell>
          <cell r="AV65">
            <v>1590.9367112896193</v>
          </cell>
          <cell r="AW65">
            <v>1647.2945271095225</v>
          </cell>
          <cell r="AX65">
            <v>1712.2223317825524</v>
          </cell>
        </row>
        <row r="66">
          <cell r="B66" t="str">
            <v>Total liabilities and equity</v>
          </cell>
          <cell r="C66" t="str">
            <v>TOT_LIAB_EQ</v>
          </cell>
          <cell r="D66" t="str">
            <v>USD</v>
          </cell>
          <cell r="F66">
            <v>609.55799999999999</v>
          </cell>
          <cell r="G66">
            <v>593.67599999999993</v>
          </cell>
          <cell r="H66">
            <v>1492.2750000000001</v>
          </cell>
          <cell r="I66">
            <v>1337.393</v>
          </cell>
          <cell r="J66">
            <v>1396.337</v>
          </cell>
          <cell r="K66">
            <v>1376.127</v>
          </cell>
          <cell r="L66">
            <v>1499.5949999999998</v>
          </cell>
          <cell r="M66">
            <v>1564.2689999999998</v>
          </cell>
          <cell r="N66">
            <v>1772.9069999999999</v>
          </cell>
          <cell r="O66">
            <v>2782.9946166050122</v>
          </cell>
          <cell r="P66">
            <v>2928.7756843787083</v>
          </cell>
          <cell r="Q66">
            <v>3098.7348293461105</v>
          </cell>
          <cell r="S66">
            <v>1352.29</v>
          </cell>
          <cell r="T66">
            <v>1391.03</v>
          </cell>
          <cell r="U66">
            <v>1395.9770000000001</v>
          </cell>
          <cell r="V66">
            <v>1396.337</v>
          </cell>
          <cell r="W66">
            <v>1365.6120000000003</v>
          </cell>
          <cell r="X66">
            <v>1342.144</v>
          </cell>
          <cell r="Y66">
            <v>1353.0519999999999</v>
          </cell>
          <cell r="Z66">
            <v>1376.127</v>
          </cell>
          <cell r="AA66">
            <v>1398.1669999999999</v>
          </cell>
          <cell r="AB66">
            <v>1406.0250000000001</v>
          </cell>
          <cell r="AC66">
            <v>1446.1039999999998</v>
          </cell>
          <cell r="AD66">
            <v>1499.5949999999998</v>
          </cell>
          <cell r="AE66">
            <v>1510.3590000000002</v>
          </cell>
          <cell r="AF66">
            <v>1487.2859999999998</v>
          </cell>
          <cell r="AG66">
            <v>1498.6179999999999</v>
          </cell>
          <cell r="AH66">
            <v>1564.2689999999998</v>
          </cell>
          <cell r="AI66">
            <v>1684.069</v>
          </cell>
          <cell r="AJ66">
            <v>1666.327</v>
          </cell>
          <cell r="AK66">
            <v>1726.5239999999999</v>
          </cell>
          <cell r="AL66">
            <v>1772.9069999999999</v>
          </cell>
          <cell r="AM66">
            <v>2323.2800000000002</v>
          </cell>
          <cell r="AN66">
            <v>2682.2761043822784</v>
          </cell>
          <cell r="AO66">
            <v>2738.4832508431891</v>
          </cell>
          <cell r="AP66">
            <v>2782.9946166050122</v>
          </cell>
          <cell r="AQ66">
            <v>2817.9009322843708</v>
          </cell>
          <cell r="AR66">
            <v>2831.2355551173519</v>
          </cell>
          <cell r="AS66">
            <v>2894.0681768617424</v>
          </cell>
          <cell r="AT66">
            <v>2928.7756843787083</v>
          </cell>
          <cell r="AU66">
            <v>3012.0304457383531</v>
          </cell>
          <cell r="AV66">
            <v>3027.6062648033176</v>
          </cell>
          <cell r="AW66">
            <v>3112.1448019702575</v>
          </cell>
          <cell r="AX66">
            <v>3098.7348293461105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str">
            <v>USD</v>
          </cell>
          <cell r="F68">
            <v>-54.404999999999994</v>
          </cell>
          <cell r="G68">
            <v>-48.267000000000003</v>
          </cell>
          <cell r="H68">
            <v>526.76700000000005</v>
          </cell>
          <cell r="I68">
            <v>504.98400000000004</v>
          </cell>
          <cell r="J68">
            <v>413.899</v>
          </cell>
          <cell r="K68">
            <v>413.32800000000003</v>
          </cell>
          <cell r="L68">
            <v>440.48899999999992</v>
          </cell>
          <cell r="M68">
            <v>360.84899999999999</v>
          </cell>
          <cell r="N68">
            <v>257.21200000000005</v>
          </cell>
          <cell r="O68">
            <v>37.943208726072612</v>
          </cell>
          <cell r="P68">
            <v>-115.9083828376597</v>
          </cell>
          <cell r="Q68">
            <v>-279.71333334172323</v>
          </cell>
          <cell r="S68">
            <v>484.15999999999997</v>
          </cell>
          <cell r="T68">
            <v>465.06199999999995</v>
          </cell>
          <cell r="U68">
            <v>456.03500000000008</v>
          </cell>
          <cell r="V68">
            <v>413.899</v>
          </cell>
          <cell r="W68">
            <v>448.83100000000002</v>
          </cell>
          <cell r="X68">
            <v>470.03500000000003</v>
          </cell>
          <cell r="Y68">
            <v>464.22800000000007</v>
          </cell>
          <cell r="Z68">
            <v>413.32800000000003</v>
          </cell>
          <cell r="AA68">
            <v>413.142</v>
          </cell>
          <cell r="AB68">
            <v>411.95800000000003</v>
          </cell>
          <cell r="AC68">
            <v>480.28200000000004</v>
          </cell>
          <cell r="AD68">
            <v>440.48899999999992</v>
          </cell>
          <cell r="AE68">
            <v>399.56000000000006</v>
          </cell>
          <cell r="AF68">
            <v>414.42499999999995</v>
          </cell>
          <cell r="AG68">
            <v>394.11799999999994</v>
          </cell>
          <cell r="AH68">
            <v>360.84899999999999</v>
          </cell>
          <cell r="AI68">
            <v>385.88700000000006</v>
          </cell>
          <cell r="AJ68">
            <v>409.69299999999998</v>
          </cell>
          <cell r="AK68">
            <v>399.89599999999996</v>
          </cell>
          <cell r="AL68">
            <v>257.21200000000005</v>
          </cell>
          <cell r="AM68">
            <v>833.04899999999998</v>
          </cell>
          <cell r="AN68">
            <v>143.96760053806997</v>
          </cell>
          <cell r="AO68">
            <v>93.411907767410185</v>
          </cell>
          <cell r="AP68">
            <v>37.943208726072612</v>
          </cell>
          <cell r="AQ68">
            <v>32.455671726035121</v>
          </cell>
          <cell r="AR68">
            <v>-29.768577942694833</v>
          </cell>
          <cell r="AS68">
            <v>-76.882110453357313</v>
          </cell>
          <cell r="AT68">
            <v>-115.9083828376597</v>
          </cell>
          <cell r="AU68">
            <v>-159.60016257842892</v>
          </cell>
          <cell r="AV68">
            <v>-228.00641390751707</v>
          </cell>
          <cell r="AW68">
            <v>-291.80319142266956</v>
          </cell>
          <cell r="AX68">
            <v>-279.71333334172323</v>
          </cell>
        </row>
        <row r="69">
          <cell r="B69" t="str">
            <v>Capitalized leases</v>
          </cell>
          <cell r="C69" t="str">
            <v>CAP_LEASES</v>
          </cell>
          <cell r="D69" t="str">
            <v>USD</v>
          </cell>
        </row>
        <row r="70">
          <cell r="B70" t="str">
            <v>Deferred income taxes</v>
          </cell>
          <cell r="C70" t="str">
            <v>DEF_INC_TAX</v>
          </cell>
          <cell r="D70" t="str">
            <v>USD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str">
            <v>USD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str">
            <v>USD</v>
          </cell>
        </row>
        <row r="73">
          <cell r="B73" t="str">
            <v>Net debt adjustment</v>
          </cell>
          <cell r="C73" t="str">
            <v>NET_DEBT_ADJ</v>
          </cell>
          <cell r="D73" t="str">
            <v>USD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str">
            <v>USD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str">
            <v>USD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str">
            <v>USD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str">
            <v>USD</v>
          </cell>
        </row>
        <row r="79">
          <cell r="B79" t="str">
            <v>Other GCI adjustments</v>
          </cell>
          <cell r="C79" t="str">
            <v>OTH_GCI_ADJ</v>
          </cell>
          <cell r="D79" t="str">
            <v>USD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 t="str">
            <v>USD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str">
            <v>USD</v>
          </cell>
        </row>
        <row r="84">
          <cell r="B84" t="str">
            <v>Depreciation &amp; amortization add-back</v>
          </cell>
          <cell r="C84" t="str">
            <v>DEPR_AMORT</v>
          </cell>
          <cell r="D84" t="str">
            <v>USD</v>
          </cell>
          <cell r="F84">
            <v>17.736000000000001</v>
          </cell>
          <cell r="G84">
            <v>20.873000000000001</v>
          </cell>
          <cell r="H84">
            <v>46.790999999999997</v>
          </cell>
          <cell r="I84">
            <v>55.142000000000003</v>
          </cell>
          <cell r="J84">
            <v>49.290000000000006</v>
          </cell>
          <cell r="K84">
            <v>48.950999999999993</v>
          </cell>
          <cell r="L84">
            <v>53.04</v>
          </cell>
          <cell r="M84">
            <v>57.097000000000001</v>
          </cell>
          <cell r="N84">
            <v>55.968000000000004</v>
          </cell>
          <cell r="O84">
            <v>82.144079227797363</v>
          </cell>
          <cell r="P84">
            <v>51.838411911792896</v>
          </cell>
          <cell r="Q84">
            <v>43.23509218747877</v>
          </cell>
          <cell r="S84">
            <v>13.073</v>
          </cell>
          <cell r="T84">
            <v>12.434000000000001</v>
          </cell>
          <cell r="U84">
            <v>11.916999999999998</v>
          </cell>
          <cell r="V84">
            <v>11.866000000000003</v>
          </cell>
          <cell r="W84">
            <v>11.898</v>
          </cell>
          <cell r="X84">
            <v>12.054000000000002</v>
          </cell>
          <cell r="Y84">
            <v>12.148</v>
          </cell>
          <cell r="Z84">
            <v>12.850999999999996</v>
          </cell>
          <cell r="AA84">
            <v>12.954000000000001</v>
          </cell>
          <cell r="AB84">
            <v>12.585000000000001</v>
          </cell>
          <cell r="AC84">
            <v>13.613</v>
          </cell>
          <cell r="AD84">
            <v>13.887999999999998</v>
          </cell>
          <cell r="AE84">
            <v>14.096</v>
          </cell>
          <cell r="AF84">
            <v>14.169</v>
          </cell>
          <cell r="AG84">
            <v>14.210999999999999</v>
          </cell>
          <cell r="AH84">
            <v>14.621000000000002</v>
          </cell>
          <cell r="AI84">
            <v>14.459</v>
          </cell>
          <cell r="AJ84">
            <v>12.824999999999999</v>
          </cell>
          <cell r="AK84">
            <v>12.945999999999998</v>
          </cell>
          <cell r="AL84">
            <v>15.738000000000007</v>
          </cell>
          <cell r="AM84">
            <v>23.324000000000002</v>
          </cell>
          <cell r="AN84">
            <v>23.324000000000002</v>
          </cell>
          <cell r="AO84">
            <v>19.150772133703416</v>
          </cell>
          <cell r="AP84">
            <v>16.345307094093936</v>
          </cell>
          <cell r="AQ84">
            <v>14.844685028511293</v>
          </cell>
          <cell r="AR84">
            <v>13.309520324443739</v>
          </cell>
          <cell r="AS84">
            <v>12.14480420056503</v>
          </cell>
          <cell r="AT84">
            <v>11.539402358272829</v>
          </cell>
          <cell r="AU84">
            <v>11.415224360618062</v>
          </cell>
          <cell r="AV84">
            <v>10.92782737153388</v>
          </cell>
          <cell r="AW84">
            <v>10.509086848547545</v>
          </cell>
          <cell r="AX84">
            <v>10.382953606779285</v>
          </cell>
        </row>
        <row r="85">
          <cell r="B85" t="str">
            <v>(Increase)/decrease in working capital</v>
          </cell>
          <cell r="C85" t="str">
            <v>WORK_CAP</v>
          </cell>
          <cell r="D85" t="str">
            <v>USD</v>
          </cell>
          <cell r="F85">
            <v>28.182000000000002</v>
          </cell>
          <cell r="G85">
            <v>-10.994999999999999</v>
          </cell>
          <cell r="H85">
            <v>37.470999999999997</v>
          </cell>
          <cell r="I85">
            <v>-9.8109999999999999</v>
          </cell>
          <cell r="J85">
            <v>-13.686999999999998</v>
          </cell>
          <cell r="K85">
            <v>-42.757999999999996</v>
          </cell>
          <cell r="L85">
            <v>-6.2849999999999966</v>
          </cell>
          <cell r="M85">
            <v>-9.545000000000023</v>
          </cell>
          <cell r="N85">
            <v>22.197000000000003</v>
          </cell>
          <cell r="O85">
            <v>67.359976382430204</v>
          </cell>
          <cell r="P85">
            <v>-15.629536658265309</v>
          </cell>
          <cell r="Q85">
            <v>-40.198605464834358</v>
          </cell>
          <cell r="S85">
            <v>-17.684000000000001</v>
          </cell>
          <cell r="T85">
            <v>1.5520000000000005</v>
          </cell>
          <cell r="U85">
            <v>-25.128</v>
          </cell>
          <cell r="V85">
            <v>27.573</v>
          </cell>
          <cell r="W85">
            <v>-11.239999999999998</v>
          </cell>
          <cell r="X85">
            <v>-23.825000000000003</v>
          </cell>
          <cell r="Y85">
            <v>-26.484999999999996</v>
          </cell>
          <cell r="Z85">
            <v>18.791999999999998</v>
          </cell>
          <cell r="AA85">
            <v>-14.201000000000001</v>
          </cell>
          <cell r="AB85">
            <v>-21.306000000000001</v>
          </cell>
          <cell r="AC85">
            <v>-11.784999999999991</v>
          </cell>
          <cell r="AD85">
            <v>41.006999999999998</v>
          </cell>
          <cell r="AE85">
            <v>16.405000000000001</v>
          </cell>
          <cell r="AF85">
            <v>-35.054000000000009</v>
          </cell>
          <cell r="AG85">
            <v>8.4999999999994191E-2</v>
          </cell>
          <cell r="AH85">
            <v>9.0189999999999912</v>
          </cell>
          <cell r="AI85">
            <v>-2.2000000000000131E-2</v>
          </cell>
          <cell r="AJ85">
            <v>11.141999999999998</v>
          </cell>
          <cell r="AK85">
            <v>-4.665</v>
          </cell>
          <cell r="AL85">
            <v>15.742000000000004</v>
          </cell>
          <cell r="AM85">
            <v>23.86</v>
          </cell>
          <cell r="AN85">
            <v>39.755044297921074</v>
          </cell>
          <cell r="AO85">
            <v>5.8678261552059006</v>
          </cell>
          <cell r="AP85">
            <v>-2.1228940706967716</v>
          </cell>
          <cell r="AQ85">
            <v>-24.808235682539383</v>
          </cell>
          <cell r="AR85">
            <v>31.669522157392137</v>
          </cell>
          <cell r="AS85">
            <v>4.2724232077219426E-2</v>
          </cell>
          <cell r="AT85">
            <v>-22.533547365195282</v>
          </cell>
          <cell r="AU85">
            <v>9.285141367710338</v>
          </cell>
          <cell r="AV85">
            <v>33.114544989185845</v>
          </cell>
          <cell r="AW85">
            <v>0.62045004212127708</v>
          </cell>
          <cell r="AX85">
            <v>-83.218741863851818</v>
          </cell>
        </row>
        <row r="86">
          <cell r="B86" t="str">
            <v>Other operating cash flow items</v>
          </cell>
          <cell r="C86" t="str">
            <v>OTH_OP_CF</v>
          </cell>
          <cell r="D86" t="str">
            <v>USD</v>
          </cell>
          <cell r="F86">
            <v>10.691000000000001</v>
          </cell>
          <cell r="G86">
            <v>39.74</v>
          </cell>
          <cell r="H86">
            <v>112.98399999999999</v>
          </cell>
          <cell r="I86">
            <v>86.881</v>
          </cell>
          <cell r="J86">
            <v>48.134</v>
          </cell>
          <cell r="K86">
            <v>35.741999999999997</v>
          </cell>
          <cell r="L86">
            <v>19.117999999999999</v>
          </cell>
          <cell r="M86">
            <v>17.029000000000003</v>
          </cell>
          <cell r="N86">
            <v>41.342999999999996</v>
          </cell>
          <cell r="O86">
            <v>9.0529265782413191</v>
          </cell>
          <cell r="P86">
            <v>26.376112662952941</v>
          </cell>
          <cell r="Q86">
            <v>25.531181727503103</v>
          </cell>
          <cell r="S86">
            <v>11.481</v>
          </cell>
          <cell r="T86">
            <v>9.27</v>
          </cell>
          <cell r="U86">
            <v>13.207000000000001</v>
          </cell>
          <cell r="V86">
            <v>14.175999999999998</v>
          </cell>
          <cell r="W86">
            <v>10.438000000000001</v>
          </cell>
          <cell r="X86">
            <v>9.411999999999999</v>
          </cell>
          <cell r="Y86">
            <v>8.9030000000000022</v>
          </cell>
          <cell r="Z86">
            <v>6.9889999999999972</v>
          </cell>
          <cell r="AA86">
            <v>18.985999999999997</v>
          </cell>
          <cell r="AB86">
            <v>5.9910000000000014</v>
          </cell>
          <cell r="AC86">
            <v>5.6439999999999984</v>
          </cell>
          <cell r="AD86">
            <v>-11.503</v>
          </cell>
          <cell r="AE86">
            <v>5.4009999999999998</v>
          </cell>
          <cell r="AF86">
            <v>-0.66100000000000048</v>
          </cell>
          <cell r="AG86">
            <v>4.9720000000000022</v>
          </cell>
          <cell r="AH86">
            <v>7.3170000000000019</v>
          </cell>
          <cell r="AI86">
            <v>19.655999999999999</v>
          </cell>
          <cell r="AJ86">
            <v>4.03</v>
          </cell>
          <cell r="AK86">
            <v>10.025999999999998</v>
          </cell>
          <cell r="AL86">
            <v>7.6309999999999985</v>
          </cell>
          <cell r="AM86">
            <v>-21.967999999999996</v>
          </cell>
          <cell r="AN86">
            <v>9.0137974703274715</v>
          </cell>
          <cell r="AO86">
            <v>9.9156580928293909</v>
          </cell>
          <cell r="AP86">
            <v>12.091471015084457</v>
          </cell>
          <cell r="AQ86">
            <v>10.039016930711982</v>
          </cell>
          <cell r="AR86">
            <v>6.2418629469190119</v>
          </cell>
          <cell r="AS86">
            <v>2.0726270340204542</v>
          </cell>
          <cell r="AT86">
            <v>8.0226057513014926</v>
          </cell>
          <cell r="AU86">
            <v>7.8449534025088248</v>
          </cell>
          <cell r="AV86">
            <v>3.7061056478255328</v>
          </cell>
          <cell r="AW86">
            <v>8.9554859209140343</v>
          </cell>
          <cell r="AX86">
            <v>5.0246367562547132</v>
          </cell>
        </row>
        <row r="87">
          <cell r="B87" t="str">
            <v>Cash flow from operating activities</v>
          </cell>
          <cell r="C87" t="str">
            <v>CF_OPS</v>
          </cell>
          <cell r="D87" t="str">
            <v>USD</v>
          </cell>
          <cell r="F87">
            <v>58.27300000000001</v>
          </cell>
          <cell r="G87">
            <v>9.0989999999999895</v>
          </cell>
          <cell r="H87">
            <v>-0.29899999999999949</v>
          </cell>
          <cell r="I87">
            <v>53.63500000000009</v>
          </cell>
          <cell r="J87">
            <v>100.83699999999999</v>
          </cell>
          <cell r="K87">
            <v>70.519999999999953</v>
          </cell>
          <cell r="L87">
            <v>106.49799999999999</v>
          </cell>
          <cell r="M87">
            <v>123.38499999999992</v>
          </cell>
          <cell r="N87">
            <v>178.28400000000002</v>
          </cell>
          <cell r="O87">
            <v>242.64043722896221</v>
          </cell>
          <cell r="P87">
            <v>169.31805126007191</v>
          </cell>
          <cell r="Q87">
            <v>178.72801087991795</v>
          </cell>
          <cell r="S87">
            <v>27.441999999999986</v>
          </cell>
          <cell r="T87">
            <v>24.737999999999996</v>
          </cell>
          <cell r="U87">
            <v>13.311000000000009</v>
          </cell>
          <cell r="V87">
            <v>35.345999999999982</v>
          </cell>
          <cell r="W87">
            <v>-4.5200000000000031</v>
          </cell>
          <cell r="X87">
            <v>10.03199999999997</v>
          </cell>
          <cell r="Y87">
            <v>12.954000000000006</v>
          </cell>
          <cell r="Z87">
            <v>52.053999999999988</v>
          </cell>
          <cell r="AA87">
            <v>19.294000000000022</v>
          </cell>
          <cell r="AB87">
            <v>8.5439999999999916</v>
          </cell>
          <cell r="AC87">
            <v>17.393000000000008</v>
          </cell>
          <cell r="AD87">
            <v>61.26699999999996</v>
          </cell>
          <cell r="AE87">
            <v>47.531999999999996</v>
          </cell>
          <cell r="AF87">
            <v>-8.2810000000000343</v>
          </cell>
          <cell r="AG87">
            <v>25.882999999999964</v>
          </cell>
          <cell r="AH87">
            <v>58.250999999999991</v>
          </cell>
          <cell r="AI87">
            <v>26.156000000000006</v>
          </cell>
          <cell r="AJ87">
            <v>46.502000000000017</v>
          </cell>
          <cell r="AK87">
            <v>42.361000000000018</v>
          </cell>
          <cell r="AL87">
            <v>63.264999999999986</v>
          </cell>
          <cell r="AM87">
            <v>54.034999999999997</v>
          </cell>
          <cell r="AN87">
            <v>74.199714625083857</v>
          </cell>
          <cell r="AO87">
            <v>54.500650577215751</v>
          </cell>
          <cell r="AP87">
            <v>59.905072026662623</v>
          </cell>
          <cell r="AQ87">
            <v>9.1194623162971524</v>
          </cell>
          <cell r="AR87">
            <v>65.905440558646944</v>
          </cell>
          <cell r="AS87">
            <v>50.942735757816777</v>
          </cell>
          <cell r="AT87">
            <v>43.350412627311016</v>
          </cell>
          <cell r="AU87">
            <v>47.203690110345988</v>
          </cell>
          <cell r="AV87">
            <v>71.944951643042742</v>
          </cell>
          <cell r="AW87">
            <v>67.487352710571983</v>
          </cell>
          <cell r="AX87">
            <v>-7.9079835840427677</v>
          </cell>
        </row>
        <row r="88">
          <cell r="B88" t="str">
            <v>Capital expenditures, Capex</v>
          </cell>
          <cell r="C88" t="str">
            <v>CAPEX</v>
          </cell>
          <cell r="D88" t="str">
            <v>USD</v>
          </cell>
          <cell r="F88">
            <v>-15.614999999999998</v>
          </cell>
          <cell r="G88">
            <v>-15.658000000000001</v>
          </cell>
          <cell r="H88">
            <v>-18.870999999999999</v>
          </cell>
          <cell r="I88">
            <v>-15.66</v>
          </cell>
          <cell r="J88">
            <v>-7.68</v>
          </cell>
          <cell r="K88">
            <v>-8.5359999999999996</v>
          </cell>
          <cell r="L88">
            <v>-13.08</v>
          </cell>
          <cell r="M88">
            <v>-16.045000000000002</v>
          </cell>
          <cell r="N88">
            <v>-15.725</v>
          </cell>
          <cell r="O88">
            <v>-17.439895955034817</v>
          </cell>
          <cell r="P88">
            <v>-15.466459696339719</v>
          </cell>
          <cell r="Q88">
            <v>-14.923060375854504</v>
          </cell>
          <cell r="S88">
            <v>-1.2469999999999999</v>
          </cell>
          <cell r="T88">
            <v>-2.0300000000000002</v>
          </cell>
          <cell r="U88">
            <v>-1.9660000000000002</v>
          </cell>
          <cell r="V88">
            <v>-2.4369999999999994</v>
          </cell>
          <cell r="W88">
            <v>-2.34</v>
          </cell>
          <cell r="X88">
            <v>-2.0680000000000001</v>
          </cell>
          <cell r="Y88">
            <v>-3.0410000000000004</v>
          </cell>
          <cell r="Z88">
            <v>-3.6139999999999999</v>
          </cell>
          <cell r="AA88">
            <v>-4.2069999999999999</v>
          </cell>
          <cell r="AB88">
            <v>-4.17</v>
          </cell>
          <cell r="AC88">
            <v>-3.403</v>
          </cell>
          <cell r="AD88">
            <v>-4.6990000000000016</v>
          </cell>
          <cell r="AE88">
            <v>-5.202</v>
          </cell>
          <cell r="AF88">
            <v>-3.2759999999999998</v>
          </cell>
          <cell r="AG88">
            <v>-5.9150000000000009</v>
          </cell>
          <cell r="AH88">
            <v>-5.5679999999999996</v>
          </cell>
          <cell r="AI88">
            <v>-2.9770000000000003</v>
          </cell>
          <cell r="AJ88">
            <v>-4.2509999999999994</v>
          </cell>
          <cell r="AK88">
            <v>-6.1029999999999998</v>
          </cell>
          <cell r="AL88">
            <v>-9.0620000000000012</v>
          </cell>
          <cell r="AM88">
            <v>-5.2540000000000004</v>
          </cell>
          <cell r="AN88">
            <v>-3.8045651631538759</v>
          </cell>
          <cell r="AO88">
            <v>-3.9449578065559208</v>
          </cell>
          <cell r="AP88">
            <v>-4.4363729853250229</v>
          </cell>
          <cell r="AQ88">
            <v>-3.6319253162597058</v>
          </cell>
          <cell r="AR88">
            <v>-3.6811908899170067</v>
          </cell>
          <cell r="AS88">
            <v>-3.8292032471543305</v>
          </cell>
          <cell r="AT88">
            <v>-4.3241402430086753</v>
          </cell>
          <cell r="AU88">
            <v>-3.5119103695767246</v>
          </cell>
          <cell r="AV88">
            <v>-3.538700313954604</v>
          </cell>
          <cell r="AW88">
            <v>-3.690575195419564</v>
          </cell>
          <cell r="AX88">
            <v>-4.181874496903613</v>
          </cell>
        </row>
        <row r="89">
          <cell r="B89" t="str">
            <v>Acquisitions</v>
          </cell>
          <cell r="C89" t="str">
            <v>ACQ</v>
          </cell>
          <cell r="D89" t="str">
            <v>USD</v>
          </cell>
          <cell r="F89">
            <v>-63.201000000000001</v>
          </cell>
          <cell r="G89">
            <v>-42.472999999999999</v>
          </cell>
          <cell r="H89">
            <v>-953.154</v>
          </cell>
          <cell r="I89">
            <v>-3.0920000000000001</v>
          </cell>
          <cell r="J89">
            <v>-9.6000000000000002E-2</v>
          </cell>
          <cell r="K89">
            <v>-23.484999999999999</v>
          </cell>
          <cell r="L89">
            <v>-109.78</v>
          </cell>
          <cell r="M89">
            <v>-0.66</v>
          </cell>
          <cell r="N89">
            <v>-32.767000000000003</v>
          </cell>
          <cell r="O89">
            <v>-603.61400000000003</v>
          </cell>
          <cell r="P89">
            <v>0</v>
          </cell>
          <cell r="Q89">
            <v>0</v>
          </cell>
          <cell r="S89">
            <v>-7.0000000000000001E-3</v>
          </cell>
          <cell r="T89">
            <v>-8.8999999999999996E-2</v>
          </cell>
          <cell r="U89">
            <v>0</v>
          </cell>
          <cell r="V89">
            <v>0</v>
          </cell>
          <cell r="W89">
            <v>-15.292</v>
          </cell>
          <cell r="X89">
            <v>0</v>
          </cell>
          <cell r="Y89">
            <v>0</v>
          </cell>
          <cell r="Z89">
            <v>-8.1929999999999996</v>
          </cell>
          <cell r="AA89">
            <v>-11.958</v>
          </cell>
          <cell r="AB89">
            <v>0</v>
          </cell>
          <cell r="AC89">
            <v>-86.74</v>
          </cell>
          <cell r="AD89">
            <v>-11.082000000000006</v>
          </cell>
          <cell r="AE89">
            <v>-0.66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-10.457000000000001</v>
          </cell>
          <cell r="AL89">
            <v>-22.310000000000002</v>
          </cell>
          <cell r="AM89">
            <v>-603.61400000000003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</row>
        <row r="90">
          <cell r="B90" t="str">
            <v>Divestitures</v>
          </cell>
          <cell r="C90" t="str">
            <v>DIVEST</v>
          </cell>
          <cell r="D90" t="str">
            <v>USD</v>
          </cell>
        </row>
        <row r="91">
          <cell r="B91" t="str">
            <v>Other investing cash flow items</v>
          </cell>
          <cell r="C91" t="str">
            <v>OTH_INV_CF</v>
          </cell>
          <cell r="D91" t="str">
            <v>USD</v>
          </cell>
          <cell r="F91">
            <v>22.796999999999912</v>
          </cell>
          <cell r="G91">
            <v>43.045000000000059</v>
          </cell>
          <cell r="H91">
            <v>120.29199999999997</v>
          </cell>
          <cell r="I91">
            <v>-7.495000000000001</v>
          </cell>
          <cell r="J91">
            <v>-16.823</v>
          </cell>
          <cell r="K91">
            <v>-43.285000000000004</v>
          </cell>
          <cell r="L91">
            <v>-0.58900000000000086</v>
          </cell>
          <cell r="M91">
            <v>-15.074999999999999</v>
          </cell>
          <cell r="N91">
            <v>-9.03599999999998</v>
          </cell>
          <cell r="O91">
            <v>-16.305</v>
          </cell>
          <cell r="P91">
            <v>0</v>
          </cell>
          <cell r="Q91">
            <v>0</v>
          </cell>
          <cell r="S91">
            <v>-3.0449999999999999</v>
          </cell>
          <cell r="T91">
            <v>-4.9929999999999994</v>
          </cell>
          <cell r="U91">
            <v>-3.0080000000000013</v>
          </cell>
          <cell r="V91">
            <v>-5.777000000000001</v>
          </cell>
          <cell r="W91">
            <v>-6.1280000000000001</v>
          </cell>
          <cell r="X91">
            <v>-15.589</v>
          </cell>
          <cell r="Y91">
            <v>-23.801000000000002</v>
          </cell>
          <cell r="Z91">
            <v>2.2329999999999988</v>
          </cell>
          <cell r="AA91">
            <v>0.71699999999999997</v>
          </cell>
          <cell r="AB91">
            <v>-5.008</v>
          </cell>
          <cell r="AC91">
            <v>9.0009999999999994</v>
          </cell>
          <cell r="AD91">
            <v>-5.2990000000000013</v>
          </cell>
          <cell r="AE91">
            <v>-0.57799999999999996</v>
          </cell>
          <cell r="AF91">
            <v>2.1230000000000002</v>
          </cell>
          <cell r="AG91">
            <v>-0.54000000000000015</v>
          </cell>
          <cell r="AH91">
            <v>-16.079999999999998</v>
          </cell>
          <cell r="AI91">
            <v>-46.224999999999994</v>
          </cell>
          <cell r="AJ91">
            <v>-52.9</v>
          </cell>
          <cell r="AK91">
            <v>-20.243999999999996</v>
          </cell>
          <cell r="AL91">
            <v>110.333</v>
          </cell>
          <cell r="AM91">
            <v>-16.305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</row>
        <row r="92">
          <cell r="B92" t="str">
            <v>Cash flow from investing</v>
          </cell>
          <cell r="C92" t="str">
            <v>CF_INV</v>
          </cell>
          <cell r="D92" t="str">
            <v>USD</v>
          </cell>
          <cell r="F92">
            <v>-56.459000000000081</v>
          </cell>
          <cell r="G92">
            <v>-14.414999999999837</v>
          </cell>
          <cell r="H92">
            <v>-850.81</v>
          </cell>
          <cell r="I92">
            <v>-32.828000000000003</v>
          </cell>
          <cell r="J92">
            <v>-21.939</v>
          </cell>
          <cell r="K92">
            <v>-75.484999999999999</v>
          </cell>
          <cell r="L92">
            <v>-124.42099999999999</v>
          </cell>
          <cell r="M92">
            <v>-30.852</v>
          </cell>
          <cell r="N92">
            <v>-57.504999999999967</v>
          </cell>
          <cell r="O92">
            <v>-636.47189595503494</v>
          </cell>
          <cell r="P92">
            <v>-15.466459696339719</v>
          </cell>
          <cell r="Q92">
            <v>-14.923060375854504</v>
          </cell>
          <cell r="S92">
            <v>-3.4940000000000002</v>
          </cell>
          <cell r="T92">
            <v>-2.5679999999999987</v>
          </cell>
          <cell r="U92">
            <v>-5.7410000000000023</v>
          </cell>
          <cell r="V92">
            <v>-10.135999999999999</v>
          </cell>
          <cell r="W92">
            <v>-25.623000000000001</v>
          </cell>
          <cell r="X92">
            <v>-17.161999999999999</v>
          </cell>
          <cell r="Y92">
            <v>-25.436999999999998</v>
          </cell>
          <cell r="Z92">
            <v>-9.7900000000000009</v>
          </cell>
          <cell r="AA92">
            <v>-12.344000000000001</v>
          </cell>
          <cell r="AB92">
            <v>-10.318000000000001</v>
          </cell>
          <cell r="AC92">
            <v>-82.830999999999989</v>
          </cell>
          <cell r="AD92">
            <v>-22.327000000000009</v>
          </cell>
          <cell r="AE92">
            <v>-5.8550000000000004</v>
          </cell>
          <cell r="AF92">
            <v>-2.8029999999999999</v>
          </cell>
          <cell r="AG92">
            <v>-4.8450000000000006</v>
          </cell>
          <cell r="AH92">
            <v>-21.265000000000004</v>
          </cell>
          <cell r="AI92">
            <v>-50.071999999999996</v>
          </cell>
          <cell r="AJ92">
            <v>-57.753999999999998</v>
          </cell>
          <cell r="AK92">
            <v>-35.108000000000004</v>
          </cell>
          <cell r="AL92">
            <v>78.760999999999996</v>
          </cell>
          <cell r="AM92">
            <v>-624.28600000000006</v>
          </cell>
          <cell r="AN92">
            <v>-3.8045651631538759</v>
          </cell>
          <cell r="AO92">
            <v>-3.9449578065559208</v>
          </cell>
          <cell r="AP92">
            <v>-4.4363729853250229</v>
          </cell>
          <cell r="AQ92">
            <v>-3.6319253162597058</v>
          </cell>
          <cell r="AR92">
            <v>-3.6811908899170067</v>
          </cell>
          <cell r="AS92">
            <v>-3.8292032471543305</v>
          </cell>
          <cell r="AT92">
            <v>-4.3241402430086753</v>
          </cell>
          <cell r="AU92">
            <v>-3.5119103695767246</v>
          </cell>
          <cell r="AV92">
            <v>-3.538700313954604</v>
          </cell>
          <cell r="AW92">
            <v>-3.690575195419564</v>
          </cell>
          <cell r="AX92">
            <v>-4.181874496903613</v>
          </cell>
        </row>
        <row r="93">
          <cell r="B93" t="str">
            <v>Dividends paid</v>
          </cell>
          <cell r="C93" t="str">
            <v>DIV_PAID</v>
          </cell>
          <cell r="D93" t="str">
            <v>USD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-4.1449999999999996</v>
          </cell>
          <cell r="K93">
            <v>-2.1909999999999998</v>
          </cell>
          <cell r="L93">
            <v>-1.93</v>
          </cell>
          <cell r="M93">
            <v>-3.07</v>
          </cell>
          <cell r="N93">
            <v>-3.5790000000000002</v>
          </cell>
          <cell r="O93">
            <v>0</v>
          </cell>
          <cell r="P93">
            <v>0</v>
          </cell>
          <cell r="Q93">
            <v>0</v>
          </cell>
          <cell r="S93">
            <v>-2.1419999999999999</v>
          </cell>
          <cell r="T93">
            <v>0</v>
          </cell>
          <cell r="U93">
            <v>0</v>
          </cell>
          <cell r="V93">
            <v>-2.0029999999999997</v>
          </cell>
          <cell r="W93">
            <v>0</v>
          </cell>
          <cell r="X93">
            <v>0</v>
          </cell>
          <cell r="Y93">
            <v>0</v>
          </cell>
          <cell r="Z93">
            <v>-2.1909999999999998</v>
          </cell>
          <cell r="AA93">
            <v>0</v>
          </cell>
          <cell r="AB93">
            <v>0</v>
          </cell>
          <cell r="AC93">
            <v>0</v>
          </cell>
          <cell r="AD93">
            <v>-1.93</v>
          </cell>
          <cell r="AE93">
            <v>0</v>
          </cell>
          <cell r="AF93">
            <v>0</v>
          </cell>
          <cell r="AG93">
            <v>0</v>
          </cell>
          <cell r="AH93">
            <v>-3.07</v>
          </cell>
          <cell r="AI93">
            <v>0</v>
          </cell>
          <cell r="AJ93">
            <v>0</v>
          </cell>
          <cell r="AK93">
            <v>0</v>
          </cell>
          <cell r="AL93">
            <v>-3.5790000000000002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-4.1459999999999999</v>
          </cell>
          <cell r="L94">
            <v>-1.655</v>
          </cell>
          <cell r="M94">
            <v>-0.61499999999999999</v>
          </cell>
          <cell r="N94">
            <v>0</v>
          </cell>
          <cell r="O94">
            <v>284.07750000000004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-3.3119999999999998</v>
          </cell>
          <cell r="X94">
            <v>-0.83400000000000007</v>
          </cell>
          <cell r="Y94">
            <v>0</v>
          </cell>
          <cell r="Z94">
            <v>0</v>
          </cell>
          <cell r="AA94">
            <v>-0.502</v>
          </cell>
          <cell r="AB94">
            <v>-0.32499999999999996</v>
          </cell>
          <cell r="AC94">
            <v>0</v>
          </cell>
          <cell r="AD94">
            <v>-0.82800000000000007</v>
          </cell>
          <cell r="AE94">
            <v>-0.36899999999999999</v>
          </cell>
          <cell r="AF94">
            <v>-0.246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284.07750000000004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 t="str">
            <v>USD</v>
          </cell>
          <cell r="F95">
            <v>-0.72599999999999998</v>
          </cell>
          <cell r="G95">
            <v>-0.42399999999999999</v>
          </cell>
          <cell r="H95">
            <v>593.89800000000002</v>
          </cell>
          <cell r="I95">
            <v>11.981</v>
          </cell>
          <cell r="J95">
            <v>-6.24</v>
          </cell>
          <cell r="K95">
            <v>-38.162999999999997</v>
          </cell>
          <cell r="L95">
            <v>9.5869999999999891</v>
          </cell>
          <cell r="M95">
            <v>-21.651</v>
          </cell>
          <cell r="N95">
            <v>60.624000000000024</v>
          </cell>
          <cell r="O95">
            <v>442.88549999999998</v>
          </cell>
          <cell r="P95">
            <v>-6.4359999999999218</v>
          </cell>
          <cell r="Q95">
            <v>-6.4359999999999218</v>
          </cell>
          <cell r="S95">
            <v>-1.5620000000000001</v>
          </cell>
          <cell r="T95">
            <v>-4.4260000000000002</v>
          </cell>
          <cell r="U95">
            <v>-9.9999999999999867E-2</v>
          </cell>
          <cell r="V95">
            <v>-0.152</v>
          </cell>
          <cell r="W95">
            <v>-1.4769999999999999</v>
          </cell>
          <cell r="X95">
            <v>-24.89</v>
          </cell>
          <cell r="Y95">
            <v>-0.63200000000000001</v>
          </cell>
          <cell r="Z95">
            <v>-15.202999999999998</v>
          </cell>
          <cell r="AA95">
            <v>-0.31399999999996631</v>
          </cell>
          <cell r="AB95">
            <v>-1.5059999999999789</v>
          </cell>
          <cell r="AC95">
            <v>-1.9740000000000641</v>
          </cell>
          <cell r="AD95">
            <v>-1.8950000000000014</v>
          </cell>
          <cell r="AE95">
            <v>-1.738</v>
          </cell>
          <cell r="AF95">
            <v>-1.9070000000000003</v>
          </cell>
          <cell r="AG95">
            <v>-1.7019999999999997</v>
          </cell>
          <cell r="AH95">
            <v>-16.521000000000001</v>
          </cell>
          <cell r="AI95">
            <v>61.502000000000045</v>
          </cell>
          <cell r="AJ95">
            <v>-4.7690000000000792</v>
          </cell>
          <cell r="AK95">
            <v>-2.0459999999999354</v>
          </cell>
          <cell r="AL95">
            <v>-1.8170000000000073</v>
          </cell>
          <cell r="AM95">
            <v>375.56600000000003</v>
          </cell>
          <cell r="AN95">
            <v>61.642499999999927</v>
          </cell>
          <cell r="AO95">
            <v>-1.6089999999999236</v>
          </cell>
          <cell r="AP95">
            <v>-1.6090000000000373</v>
          </cell>
          <cell r="AQ95">
            <v>-1.6090000000000373</v>
          </cell>
          <cell r="AR95">
            <v>-1.6089999999999236</v>
          </cell>
          <cell r="AS95">
            <v>-1.6089999999999236</v>
          </cell>
          <cell r="AT95">
            <v>-1.6090000000000373</v>
          </cell>
          <cell r="AU95">
            <v>-1.6090000000000373</v>
          </cell>
          <cell r="AV95">
            <v>-1.6089999999999236</v>
          </cell>
          <cell r="AW95">
            <v>-1.6089999999999236</v>
          </cell>
          <cell r="AX95">
            <v>-1.6090000000000373</v>
          </cell>
        </row>
        <row r="96">
          <cell r="B96" t="str">
            <v>Other financing cash flow items</v>
          </cell>
          <cell r="C96" t="str">
            <v>OTH_FIN_CF</v>
          </cell>
          <cell r="D96" t="str">
            <v>USD</v>
          </cell>
          <cell r="F96">
            <v>9.7190000000000012</v>
          </cell>
          <cell r="G96">
            <v>-0.66499999999999992</v>
          </cell>
          <cell r="H96">
            <v>291.11900000000003</v>
          </cell>
          <cell r="I96">
            <v>-9.3000000000000027E-2</v>
          </cell>
          <cell r="J96">
            <v>-0.106</v>
          </cell>
          <cell r="K96">
            <v>41.601999999999997</v>
          </cell>
          <cell r="L96">
            <v>11.352</v>
          </cell>
          <cell r="M96">
            <v>-3.7529999999999997</v>
          </cell>
          <cell r="N96">
            <v>5.2430000000000003</v>
          </cell>
          <cell r="O96">
            <v>3.383</v>
          </cell>
          <cell r="P96">
            <v>0</v>
          </cell>
          <cell r="Q96">
            <v>0</v>
          </cell>
          <cell r="S96">
            <v>0</v>
          </cell>
          <cell r="T96">
            <v>-0.20200000000000001</v>
          </cell>
          <cell r="U96">
            <v>0</v>
          </cell>
          <cell r="V96">
            <v>9.6000000000000016E-2</v>
          </cell>
          <cell r="W96">
            <v>0</v>
          </cell>
          <cell r="X96">
            <v>11.65</v>
          </cell>
          <cell r="Y96">
            <v>18.921999999999997</v>
          </cell>
          <cell r="Z96">
            <v>11.030000000000001</v>
          </cell>
          <cell r="AA96">
            <v>3.3179999999999996</v>
          </cell>
          <cell r="AB96">
            <v>3.3939999999999992</v>
          </cell>
          <cell r="AC96">
            <v>0.67800000000000082</v>
          </cell>
          <cell r="AD96">
            <v>3.9620000000000002</v>
          </cell>
          <cell r="AE96">
            <v>-0.39999999999999991</v>
          </cell>
          <cell r="AF96">
            <v>-3.3449999999999998</v>
          </cell>
          <cell r="AG96">
            <v>-0.55800000000000027</v>
          </cell>
          <cell r="AH96">
            <v>0.55000000000000027</v>
          </cell>
          <cell r="AI96">
            <v>8.6049999999999986</v>
          </cell>
          <cell r="AJ96">
            <v>-10.959</v>
          </cell>
          <cell r="AK96">
            <v>3.069</v>
          </cell>
          <cell r="AL96">
            <v>4.5280000000000005</v>
          </cell>
          <cell r="AM96">
            <v>3.383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</row>
        <row r="97">
          <cell r="B97" t="str">
            <v>Cash flow from financing</v>
          </cell>
          <cell r="C97" t="str">
            <v>CF_FIN</v>
          </cell>
          <cell r="D97" t="str">
            <v>USD</v>
          </cell>
          <cell r="F97">
            <v>8.9930000000000003</v>
          </cell>
          <cell r="G97">
            <v>-1.089</v>
          </cell>
          <cell r="H97">
            <v>885.01700000000005</v>
          </cell>
          <cell r="I97">
            <v>11.888</v>
          </cell>
          <cell r="J97">
            <v>-10.491</v>
          </cell>
          <cell r="K97">
            <v>-2.8979999999999984</v>
          </cell>
          <cell r="L97">
            <v>17.353999999999989</v>
          </cell>
          <cell r="M97">
            <v>-29.088999999999999</v>
          </cell>
          <cell r="N97">
            <v>62.288000000000032</v>
          </cell>
          <cell r="O97">
            <v>730.346</v>
          </cell>
          <cell r="P97">
            <v>-6.4359999999999218</v>
          </cell>
          <cell r="Q97">
            <v>-6.4359999999999218</v>
          </cell>
          <cell r="S97">
            <v>-3.7039999999999997</v>
          </cell>
          <cell r="T97">
            <v>-4.6280000000000001</v>
          </cell>
          <cell r="U97">
            <v>-9.9999999999999867E-2</v>
          </cell>
          <cell r="V97">
            <v>-2.0589999999999997</v>
          </cell>
          <cell r="W97">
            <v>-4.7889999999999997</v>
          </cell>
          <cell r="X97">
            <v>-14.074</v>
          </cell>
          <cell r="Y97">
            <v>18.289999999999996</v>
          </cell>
          <cell r="Z97">
            <v>-6.3639999999999954</v>
          </cell>
          <cell r="AA97">
            <v>2.5020000000000326</v>
          </cell>
          <cell r="AB97">
            <v>1.5630000000000206</v>
          </cell>
          <cell r="AC97">
            <v>-1.2960000000000633</v>
          </cell>
          <cell r="AD97">
            <v>-0.69100000000000139</v>
          </cell>
          <cell r="AE97">
            <v>-2.5070000000000001</v>
          </cell>
          <cell r="AF97">
            <v>-5.4979999999999993</v>
          </cell>
          <cell r="AG97">
            <v>-2.2599999999999998</v>
          </cell>
          <cell r="AH97">
            <v>-19.041</v>
          </cell>
          <cell r="AI97">
            <v>70.107000000000042</v>
          </cell>
          <cell r="AJ97">
            <v>-15.728000000000078</v>
          </cell>
          <cell r="AK97">
            <v>1.0230000000000645</v>
          </cell>
          <cell r="AL97">
            <v>-0.86800000000000699</v>
          </cell>
          <cell r="AM97">
            <v>378.94900000000001</v>
          </cell>
          <cell r="AN97">
            <v>345.71999999999997</v>
          </cell>
          <cell r="AO97">
            <v>-1.6089999999999236</v>
          </cell>
          <cell r="AP97">
            <v>-1.6090000000000373</v>
          </cell>
          <cell r="AQ97">
            <v>-1.6090000000000373</v>
          </cell>
          <cell r="AR97">
            <v>-1.6089999999999236</v>
          </cell>
          <cell r="AS97">
            <v>-1.6089999999999236</v>
          </cell>
          <cell r="AT97">
            <v>-1.6090000000000373</v>
          </cell>
          <cell r="AU97">
            <v>-1.6090000000000373</v>
          </cell>
          <cell r="AV97">
            <v>-1.6089999999999236</v>
          </cell>
          <cell r="AW97">
            <v>-1.6089999999999236</v>
          </cell>
          <cell r="AX97">
            <v>-1.6090000000000373</v>
          </cell>
        </row>
        <row r="98">
          <cell r="B98" t="str">
            <v>Total cash flow</v>
          </cell>
          <cell r="C98" t="str">
            <v>TOT_CF</v>
          </cell>
          <cell r="D98" t="str">
            <v>USD</v>
          </cell>
          <cell r="F98">
            <v>10.806999999999928</v>
          </cell>
          <cell r="G98">
            <v>-6.4049999999998475</v>
          </cell>
          <cell r="H98">
            <v>33.908000000000129</v>
          </cell>
          <cell r="I98">
            <v>32.695000000000086</v>
          </cell>
          <cell r="J98">
            <v>68.406999999999982</v>
          </cell>
          <cell r="K98">
            <v>-7.8630000000000422</v>
          </cell>
          <cell r="L98">
            <v>-19.244000000000014</v>
          </cell>
          <cell r="M98">
            <v>59.310999999999915</v>
          </cell>
          <cell r="N98">
            <v>168.6450000000001</v>
          </cell>
          <cell r="O98">
            <v>327.61954127392744</v>
          </cell>
          <cell r="P98">
            <v>147.41559156373225</v>
          </cell>
          <cell r="Q98">
            <v>157.36895050406352</v>
          </cell>
          <cell r="S98">
            <v>20.243999999999986</v>
          </cell>
          <cell r="T98">
            <v>17.541999999999998</v>
          </cell>
          <cell r="U98">
            <v>7.4700000000000069</v>
          </cell>
          <cell r="V98">
            <v>23.150999999999982</v>
          </cell>
          <cell r="W98">
            <v>-34.932000000000002</v>
          </cell>
          <cell r="X98">
            <v>-21.204000000000029</v>
          </cell>
          <cell r="Y98">
            <v>5.807000000000003</v>
          </cell>
          <cell r="Z98">
            <v>35.899999999999991</v>
          </cell>
          <cell r="AA98">
            <v>9.452000000000055</v>
          </cell>
          <cell r="AB98">
            <v>-0.21099999999998875</v>
          </cell>
          <cell r="AC98">
            <v>-66.734000000000037</v>
          </cell>
          <cell r="AD98">
            <v>38.248999999999953</v>
          </cell>
          <cell r="AE98">
            <v>39.17</v>
          </cell>
          <cell r="AF98">
            <v>-16.582000000000033</v>
          </cell>
          <cell r="AG98">
            <v>18.777999999999963</v>
          </cell>
          <cell r="AH98">
            <v>17.944999999999986</v>
          </cell>
          <cell r="AI98">
            <v>46.191000000000052</v>
          </cell>
          <cell r="AJ98">
            <v>-26.980000000000061</v>
          </cell>
          <cell r="AK98">
            <v>8.2760000000000815</v>
          </cell>
          <cell r="AL98">
            <v>141.15800000000002</v>
          </cell>
          <cell r="AM98">
            <v>-191.30200000000002</v>
          </cell>
          <cell r="AN98">
            <v>416.11514946192995</v>
          </cell>
          <cell r="AO98">
            <v>48.946692770659908</v>
          </cell>
          <cell r="AP98">
            <v>53.859699041337564</v>
          </cell>
          <cell r="AQ98">
            <v>3.8785370000374098</v>
          </cell>
          <cell r="AR98">
            <v>60.615249668730016</v>
          </cell>
          <cell r="AS98">
            <v>45.504532510662521</v>
          </cell>
          <cell r="AT98">
            <v>37.417272384302301</v>
          </cell>
          <cell r="AU98">
            <v>42.082779740769226</v>
          </cell>
          <cell r="AV98">
            <v>66.797251329088212</v>
          </cell>
          <cell r="AW98">
            <v>62.187777515152497</v>
          </cell>
          <cell r="AX98">
            <v>-13.698858080946419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str">
            <v>USD</v>
          </cell>
        </row>
        <row r="101">
          <cell r="B101" t="str">
            <v>Profit/(loss) on sale of assets</v>
          </cell>
          <cell r="C101" t="str">
            <v>PL_SALE_ASSETS</v>
          </cell>
          <cell r="D101" t="str">
            <v>USD</v>
          </cell>
        </row>
        <row r="102">
          <cell r="B102" t="str">
            <v>Other non-cash adjustments</v>
          </cell>
          <cell r="C102" t="str">
            <v>OTH_NONCASH_ADJ</v>
          </cell>
          <cell r="D102" t="str">
            <v>USD</v>
          </cell>
        </row>
        <row r="103">
          <cell r="B103" t="str">
            <v>Other DACF adjustments</v>
          </cell>
          <cell r="C103" t="str">
            <v>OTH_DACF_ADJ</v>
          </cell>
          <cell r="D103" t="str">
            <v>USD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str">
            <v>USD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str">
            <v>USD</v>
          </cell>
        </row>
        <row r="106">
          <cell r="B106" t="str">
            <v>Cash interest expense</v>
          </cell>
          <cell r="C106" t="str">
            <v>CASH_INT_EXP</v>
          </cell>
          <cell r="D106" t="str">
            <v>USD</v>
          </cell>
        </row>
        <row r="107">
          <cell r="B107" t="str">
            <v>Cash tax expense</v>
          </cell>
          <cell r="C107" t="str">
            <v>CASH_TAX_EXP</v>
          </cell>
          <cell r="D107" t="str">
            <v>USD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str">
            <v>USD</v>
          </cell>
        </row>
        <row r="109">
          <cell r="B109" t="str">
            <v>Capex maintenance</v>
          </cell>
          <cell r="C109" t="str">
            <v>CAPEX_MAINTENANCE</v>
          </cell>
          <cell r="D109" t="str">
            <v>USD</v>
          </cell>
        </row>
        <row r="110">
          <cell r="B110" t="str">
            <v>Capex expansion</v>
          </cell>
          <cell r="C110" t="str">
            <v>CAPEX_EXPANSION</v>
          </cell>
          <cell r="D110" t="str">
            <v>USD</v>
          </cell>
        </row>
        <row r="111">
          <cell r="B111" t="str">
            <v>Non-PP&amp;E capex</v>
          </cell>
          <cell r="C111" t="str">
            <v>NONPPE_CAPEX</v>
          </cell>
          <cell r="D111" t="str">
            <v>USD</v>
          </cell>
        </row>
        <row r="112">
          <cell r="B112" t="str">
            <v>Dividends paid to minorities</v>
          </cell>
          <cell r="C112" t="str">
            <v>DIVDS_PD_MINORITIES</v>
          </cell>
          <cell r="D112" t="str">
            <v>USD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str">
            <v>USD</v>
          </cell>
        </row>
        <row r="115">
          <cell r="B115" t="str">
            <v>Maintenance revenue</v>
          </cell>
          <cell r="C115" t="str">
            <v>MAINTEN_REV</v>
          </cell>
          <cell r="D115" t="str">
            <v>USD</v>
          </cell>
        </row>
        <row r="116">
          <cell r="B116" t="str">
            <v>Number of employees</v>
          </cell>
          <cell r="C116" t="str">
            <v>EMPLOYEES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</row>
        <row r="120">
          <cell r="B120" t="str">
            <v>Sales - % United States</v>
          </cell>
          <cell r="C120" t="str">
            <v>SALES_US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32">
          <cell r="B132" t="str">
            <v>Sales - % Central &amp; Eastern Europe</v>
          </cell>
          <cell r="C132" t="str">
            <v>SALES_CEE</v>
          </cell>
        </row>
        <row r="133">
          <cell r="B133" t="str">
            <v>Sales - % Middle East</v>
          </cell>
          <cell r="C133" t="str">
            <v>SALES_ME</v>
          </cell>
        </row>
        <row r="134">
          <cell r="B134" t="str">
            <v>Sales - % Total Africa</v>
          </cell>
          <cell r="C134" t="str">
            <v>SALES_TOT_AFRICA</v>
          </cell>
        </row>
        <row r="135">
          <cell r="B135" t="str">
            <v>Sales - % Russia</v>
          </cell>
          <cell r="C135" t="str">
            <v>SALES_RUSSIA</v>
          </cell>
        </row>
        <row r="136">
          <cell r="B136" t="str">
            <v>Sales - % Other EMEA</v>
          </cell>
          <cell r="C136" t="str">
            <v>SALES_OTH_EMEA</v>
          </cell>
        </row>
        <row r="137">
          <cell r="B137" t="str">
            <v>Sales - Total % Asia (incl Australia &amp; New Zealand)</v>
          </cell>
          <cell r="C137" t="str">
            <v>SALES_TOT_ASIA</v>
          </cell>
        </row>
        <row r="138">
          <cell r="B138" t="str">
            <v>Sales - % Japan</v>
          </cell>
          <cell r="C138" t="str">
            <v>SALES_JAPAN</v>
          </cell>
        </row>
        <row r="139">
          <cell r="B139" t="str">
            <v>Sales - % China</v>
          </cell>
          <cell r="C139" t="str">
            <v>SALES_CHINA</v>
          </cell>
        </row>
        <row r="140">
          <cell r="B140" t="str">
            <v>Sales - % India</v>
          </cell>
          <cell r="C140" t="str">
            <v>SALES_INDIA</v>
          </cell>
        </row>
        <row r="141">
          <cell r="B141" t="str">
            <v>Sales - % Other Asia</v>
          </cell>
          <cell r="C141" t="str">
            <v>SALES_OTH_AEJ</v>
          </cell>
        </row>
        <row r="142">
          <cell r="B142" t="str">
            <v>Sales - % Others</v>
          </cell>
          <cell r="C142" t="str">
            <v>SALES_OTHER</v>
          </cell>
        </row>
        <row r="143">
          <cell r="B143" t="str">
            <v>Sales -% Consumer (C)</v>
          </cell>
          <cell r="C143" t="str">
            <v>SALES_CONS</v>
          </cell>
        </row>
        <row r="144">
          <cell r="B144" t="str">
            <v>Sales -% Industry (I)</v>
          </cell>
          <cell r="C144" t="str">
            <v>SALES_IND</v>
          </cell>
        </row>
        <row r="145">
          <cell r="B145" t="str">
            <v>Sales -% Government (G)</v>
          </cell>
          <cell r="C145" t="str">
            <v>SALES_GOV</v>
          </cell>
        </row>
        <row r="146">
          <cell r="B146" t="str">
            <v>Sales - % Industry Sub-Segment: Financial Services</v>
          </cell>
          <cell r="C146" t="str">
            <v>SALES_FINAN</v>
          </cell>
        </row>
        <row r="147">
          <cell r="B147" t="str">
            <v>Sales (%) SMB</v>
          </cell>
          <cell r="C147" t="str">
            <v>SALES_SMB</v>
          </cell>
        </row>
        <row r="148">
          <cell r="B148" t="str">
            <v>Sales - % from Captive Financing Business</v>
          </cell>
          <cell r="C148" t="str">
            <v>REV_FIN_SEGMENT</v>
          </cell>
        </row>
        <row r="149">
          <cell r="B149" t="str">
            <v>Operating Earnings - % from Captive Financing Business</v>
          </cell>
          <cell r="C149" t="str">
            <v>EBIT_FIN_SEGMENT</v>
          </cell>
        </row>
        <row r="150">
          <cell r="A150" t="str">
            <v>FX Exposure - Sales</v>
          </cell>
        </row>
        <row r="151">
          <cell r="B151" t="str">
            <v>Sales - % FX: British Pounds/Pence</v>
          </cell>
          <cell r="C151" t="str">
            <v>SALES_FX_GPB</v>
          </cell>
        </row>
        <row r="152">
          <cell r="B152" t="str">
            <v>Sales - % FX: Euro</v>
          </cell>
          <cell r="C152" t="str">
            <v>SALES_FX_EUR</v>
          </cell>
        </row>
        <row r="153">
          <cell r="B153" t="str">
            <v>Sales - % FX: New Russian Ruble</v>
          </cell>
          <cell r="C153" t="str">
            <v>SALES_FX_RUB</v>
          </cell>
        </row>
        <row r="154">
          <cell r="B154" t="str">
            <v>Sales - % FX: U.S. Dollar</v>
          </cell>
          <cell r="C154" t="str">
            <v>SALES_FX_USD</v>
          </cell>
        </row>
        <row r="155">
          <cell r="B155" t="str">
            <v>Sales - % FX: Brazilian Real</v>
          </cell>
          <cell r="C155" t="str">
            <v>SALES_FX_BRL</v>
          </cell>
        </row>
        <row r="156">
          <cell r="B156" t="str">
            <v>Sales - % FX: Japanese Yen</v>
          </cell>
          <cell r="C156" t="str">
            <v>SALES_FX_YEN</v>
          </cell>
        </row>
        <row r="157">
          <cell r="B157" t="str">
            <v>Sales - % FX: Chinese Renminbi</v>
          </cell>
          <cell r="C157" t="str">
            <v>SALES_FX_CNY</v>
          </cell>
        </row>
        <row r="158">
          <cell r="B158" t="str">
            <v>Sales - % FX: Indian Rupee</v>
          </cell>
          <cell r="C158" t="str">
            <v>SALES_FX_INR</v>
          </cell>
        </row>
        <row r="159">
          <cell r="B159" t="str">
            <v>Sales - % FX: Canadian Dollar</v>
          </cell>
          <cell r="C159" t="str">
            <v>SALES_FX_CAD</v>
          </cell>
        </row>
        <row r="160">
          <cell r="B160" t="str">
            <v>Sales - % FX: Mexican Peso</v>
          </cell>
          <cell r="C160" t="str">
            <v>SALES_FX_MXN</v>
          </cell>
        </row>
        <row r="161">
          <cell r="B161" t="str">
            <v>Sales - % FX: Colombian Peso</v>
          </cell>
          <cell r="C161" t="str">
            <v>SALES_FX_COP</v>
          </cell>
        </row>
        <row r="162">
          <cell r="B162" t="str">
            <v>Sales - % FX: Argentine Peso</v>
          </cell>
          <cell r="C162" t="str">
            <v>SALES_FX_ARS</v>
          </cell>
        </row>
        <row r="163">
          <cell r="B163" t="str">
            <v>Sales - % FX: Chilean Peso</v>
          </cell>
          <cell r="C163" t="str">
            <v>SALES_FX_CLP</v>
          </cell>
        </row>
        <row r="164">
          <cell r="B164" t="str">
            <v>Sales - % FX: Venezuelan bolivar</v>
          </cell>
          <cell r="C164" t="str">
            <v>SALES_FX_VEF</v>
          </cell>
        </row>
        <row r="165">
          <cell r="B165" t="str">
            <v>Sales - % FX: Other Currency</v>
          </cell>
          <cell r="C165" t="str">
            <v>SALES_FX_OTH</v>
          </cell>
        </row>
        <row r="166">
          <cell r="A166" t="str">
            <v>Security: Verint Systems, Inc.</v>
          </cell>
        </row>
        <row r="167">
          <cell r="A167" t="str">
            <v>Reference Data</v>
          </cell>
        </row>
        <row r="168">
          <cell r="B168" t="str">
            <v>Ticker</v>
          </cell>
          <cell r="C168" t="str">
            <v>Ticker</v>
          </cell>
          <cell r="E168" t="str">
            <v>VRNT</v>
          </cell>
        </row>
        <row r="169">
          <cell r="B169" t="str">
            <v>Security Name</v>
          </cell>
          <cell r="C169" t="str">
            <v>Security Name</v>
          </cell>
          <cell r="E169" t="str">
            <v>Verint Systems, Inc.</v>
          </cell>
        </row>
        <row r="170">
          <cell r="B170" t="str">
            <v>Interim Type</v>
          </cell>
          <cell r="C170" t="str">
            <v>Interim Type</v>
          </cell>
          <cell r="E170" t="str">
            <v>Q</v>
          </cell>
        </row>
        <row r="171">
          <cell r="B171" t="str">
            <v>Publishing Currency</v>
          </cell>
          <cell r="C171" t="str">
            <v>PUB_CURRENCY_ISO</v>
          </cell>
          <cell r="E171" t="str">
            <v>USD</v>
          </cell>
        </row>
        <row r="172">
          <cell r="B172" t="str">
            <v>Pricing Currency</v>
          </cell>
          <cell r="C172" t="str">
            <v>PRICE_CURRENCY_ISO</v>
          </cell>
          <cell r="E172" t="str">
            <v>USD</v>
          </cell>
        </row>
        <row r="173">
          <cell r="B173" t="str">
            <v>Reporting Currency</v>
          </cell>
          <cell r="C173" t="str">
            <v>CURRENCY_ISO</v>
          </cell>
          <cell r="E173" t="str">
            <v>USD</v>
          </cell>
        </row>
        <row r="174">
          <cell r="A174" t="str">
            <v>General Information</v>
          </cell>
        </row>
        <row r="175">
          <cell r="B175" t="str">
            <v>Americas Investment List</v>
          </cell>
          <cell r="C175" t="str">
            <v>AMER_LIST</v>
          </cell>
        </row>
        <row r="176">
          <cell r="B176" t="str">
            <v>Americas Conviction List</v>
          </cell>
          <cell r="C176" t="str">
            <v>AMER_CONVICTION</v>
          </cell>
        </row>
        <row r="177">
          <cell r="B177" t="str">
            <v>Legal rating</v>
          </cell>
          <cell r="C177" t="str">
            <v>LEGAL_RATING</v>
          </cell>
        </row>
        <row r="178">
          <cell r="B178" t="str">
            <v>Target price</v>
          </cell>
          <cell r="C178" t="str">
            <v>TARGET_PRICE</v>
          </cell>
          <cell r="D178" t="str">
            <v>USD</v>
          </cell>
          <cell r="E178">
            <v>124.53</v>
          </cell>
        </row>
        <row r="179">
          <cell r="B179" t="str">
            <v>Target price period</v>
          </cell>
          <cell r="C179" t="str">
            <v>TP_PERIOD</v>
          </cell>
        </row>
        <row r="180">
          <cell r="B180" t="str">
            <v>Current shares outstanding (mn)</v>
          </cell>
          <cell r="C180" t="str">
            <v>NUM_SH</v>
          </cell>
          <cell r="E180">
            <v>55.018000000000001</v>
          </cell>
        </row>
        <row r="181">
          <cell r="B181" t="str">
            <v>Free float</v>
          </cell>
          <cell r="C181" t="str">
            <v>FREE_FLOAT</v>
          </cell>
        </row>
        <row r="182">
          <cell r="A182" t="str">
            <v>Publishing Items</v>
          </cell>
        </row>
        <row r="183">
          <cell r="B183" t="str">
            <v>Book value per share, BVPS (Pub)</v>
          </cell>
          <cell r="C183" t="str">
            <v>BVPS_PUB</v>
          </cell>
          <cell r="D183" t="str">
            <v>USD</v>
          </cell>
          <cell r="F183">
            <v>6.9107957584720419</v>
          </cell>
          <cell r="G183">
            <v>6.145167309366836</v>
          </cell>
          <cell r="H183">
            <v>10.022996710322138</v>
          </cell>
          <cell r="I183">
            <v>6.4663826634561952</v>
          </cell>
          <cell r="J183">
            <v>8.3433401071494533</v>
          </cell>
          <cell r="K183">
            <v>10.521438761396466</v>
          </cell>
          <cell r="L183">
            <v>11.1902477757457</v>
          </cell>
          <cell r="M183">
            <v>12.991855157979671</v>
          </cell>
          <cell r="N183">
            <v>11.921024329792008</v>
          </cell>
          <cell r="O183">
            <v>24.172867787187585</v>
          </cell>
          <cell r="P183">
            <v>39.172370621507881</v>
          </cell>
          <cell r="Q183">
            <v>47.02690016810709</v>
          </cell>
          <cell r="S183">
            <v>7.3609476570442682</v>
          </cell>
          <cell r="T183">
            <v>8.4055444324657298</v>
          </cell>
          <cell r="U183">
            <v>8.8856826090973495</v>
          </cell>
          <cell r="V183">
            <v>8.3333333333333321</v>
          </cell>
          <cell r="W183">
            <v>7.69558828031718</v>
          </cell>
          <cell r="X183">
            <v>8.6314017792738635</v>
          </cell>
          <cell r="Y183">
            <v>9.5401210133453951</v>
          </cell>
          <cell r="Z183">
            <v>9.8735729042078919</v>
          </cell>
          <cell r="AA183">
            <v>10.344672657252886</v>
          </cell>
          <cell r="AB183">
            <v>10.42658920559172</v>
          </cell>
          <cell r="AC183">
            <v>10.587059035740973</v>
          </cell>
          <cell r="AD183">
            <v>11.052351443778765</v>
          </cell>
          <cell r="AE183">
            <v>11.583437988569084</v>
          </cell>
          <cell r="AF183">
            <v>11.633662369057207</v>
          </cell>
          <cell r="AG183">
            <v>12.144024129697121</v>
          </cell>
          <cell r="AH183">
            <v>12.843845041631347</v>
          </cell>
          <cell r="AI183">
            <v>10.123051760631132</v>
          </cell>
          <cell r="AJ183">
            <v>10.376786152481266</v>
          </cell>
          <cell r="AK183">
            <v>11.192247161539326</v>
          </cell>
          <cell r="AL183">
            <v>11.830001121118126</v>
          </cell>
          <cell r="AM183">
            <v>12.940618196028806</v>
          </cell>
          <cell r="AN183">
            <v>23.462462381247139</v>
          </cell>
          <cell r="AO183">
            <v>22.824129181425683</v>
          </cell>
          <cell r="AP183">
            <v>23.353508690265674</v>
          </cell>
          <cell r="AQ183">
            <v>23.503029612890881</v>
          </cell>
          <cell r="AR183">
            <v>23.679516698289031</v>
          </cell>
          <cell r="AS183">
            <v>24.142745979726762</v>
          </cell>
          <cell r="AT183">
            <v>24.850360831391878</v>
          </cell>
          <cell r="AU183">
            <v>25.099662247541644</v>
          </cell>
          <cell r="AV183">
            <v>25.366511853256569</v>
          </cell>
          <cell r="AW183">
            <v>26.078822390260274</v>
          </cell>
          <cell r="AX183">
            <v>26.914492073773044</v>
          </cell>
        </row>
        <row r="184">
          <cell r="B184" t="str">
            <v>DPS, dividend per share (Pub)</v>
          </cell>
          <cell r="C184" t="str">
            <v>DPS_PUB</v>
          </cell>
          <cell r="D184" t="str">
            <v>USD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</row>
        <row r="185">
          <cell r="B185" t="str">
            <v>Special dividend per share</v>
          </cell>
          <cell r="C185" t="str">
            <v>DPS_SPECIAL_PUB</v>
          </cell>
          <cell r="D185" t="str">
            <v>USD</v>
          </cell>
        </row>
        <row r="186">
          <cell r="B186" t="str">
            <v>EBITDA (Pub)</v>
          </cell>
          <cell r="C186" t="str">
            <v>EBITDA_PUB</v>
          </cell>
          <cell r="D186" t="str">
            <v>USD</v>
          </cell>
          <cell r="F186">
            <v>34.821000000000012</v>
          </cell>
          <cell r="G186">
            <v>46.394999999999996</v>
          </cell>
          <cell r="H186">
            <v>122.19600000000003</v>
          </cell>
          <cell r="I186">
            <v>175.58600000000007</v>
          </cell>
          <cell r="J186">
            <v>244.91600000000005</v>
          </cell>
          <cell r="K186">
            <v>233.53700000000001</v>
          </cell>
          <cell r="L186">
            <v>229.59200000000001</v>
          </cell>
          <cell r="M186">
            <v>246.26899999999981</v>
          </cell>
          <cell r="N186">
            <v>265.94099999999992</v>
          </cell>
          <cell r="O186">
            <v>334.28101534065166</v>
          </cell>
          <cell r="P186">
            <v>341.11262582827231</v>
          </cell>
          <cell r="Q186">
            <v>380.78796626446098</v>
          </cell>
          <cell r="S186">
            <v>70.24199999999999</v>
          </cell>
          <cell r="T186">
            <v>57.072999999999993</v>
          </cell>
          <cell r="U186">
            <v>67.157000000000011</v>
          </cell>
          <cell r="V186">
            <v>50.443999999999988</v>
          </cell>
          <cell r="W186">
            <v>54.177000000000007</v>
          </cell>
          <cell r="X186">
            <v>58.376999999999967</v>
          </cell>
          <cell r="Y186">
            <v>65.253</v>
          </cell>
          <cell r="Z186">
            <v>55.72999999999999</v>
          </cell>
          <cell r="AA186">
            <v>52.471000000000025</v>
          </cell>
          <cell r="AB186">
            <v>52.970999999999997</v>
          </cell>
          <cell r="AC186">
            <v>57.641999999999996</v>
          </cell>
          <cell r="AD186">
            <v>66.507999999999953</v>
          </cell>
          <cell r="AE186">
            <v>53.533999999999992</v>
          </cell>
          <cell r="AF186">
            <v>57.19899999999997</v>
          </cell>
          <cell r="AG186">
            <v>59.944999999999965</v>
          </cell>
          <cell r="AH186">
            <v>75.59099999999998</v>
          </cell>
          <cell r="AI186">
            <v>51.174000000000007</v>
          </cell>
          <cell r="AJ186">
            <v>64.234000000000023</v>
          </cell>
          <cell r="AK186">
            <v>69.345000000000027</v>
          </cell>
          <cell r="AL186">
            <v>81.187999999999988</v>
          </cell>
          <cell r="AM186">
            <v>74.347999999999971</v>
          </cell>
          <cell r="AN186">
            <v>73.012254130384747</v>
          </cell>
          <cell r="AO186">
            <v>86.997210040475963</v>
          </cell>
          <cell r="AP186">
            <v>99.923551169791011</v>
          </cell>
          <cell r="AQ186">
            <v>70.459483171324791</v>
          </cell>
          <cell r="AR186">
            <v>72.615142072297445</v>
          </cell>
          <cell r="AS186">
            <v>90.471316085596783</v>
          </cell>
          <cell r="AT186">
            <v>107.56668449905335</v>
          </cell>
          <cell r="AU186">
            <v>75.340269364777527</v>
          </cell>
          <cell r="AV186">
            <v>78.287685530447988</v>
          </cell>
          <cell r="AW186">
            <v>108.78096073213455</v>
          </cell>
          <cell r="AX186">
            <v>118.37905063710109</v>
          </cell>
        </row>
        <row r="187">
          <cell r="B187" t="str">
            <v>EPS (Pub)</v>
          </cell>
          <cell r="C187" t="str">
            <v>EPS_PUB</v>
          </cell>
          <cell r="D187" t="str">
            <v>USD</v>
          </cell>
          <cell r="F187">
            <v>5.1011649294911365E-2</v>
          </cell>
          <cell r="G187">
            <v>-1.2600758800845882</v>
          </cell>
          <cell r="H187">
            <v>-6.4331822978089495</v>
          </cell>
          <cell r="I187">
            <v>-2.8848552201024855</v>
          </cell>
          <cell r="J187">
            <v>0.44472921694681139</v>
          </cell>
          <cell r="K187">
            <v>0.15687224798981877</v>
          </cell>
          <cell r="L187">
            <v>0.55679610508304456</v>
          </cell>
          <cell r="M187">
            <v>0.83845944321966626</v>
          </cell>
          <cell r="N187">
            <v>0.98394930196161301</v>
          </cell>
          <cell r="O187">
            <v>1.4138068404346311</v>
          </cell>
          <cell r="P187">
            <v>1.7015281260141415</v>
          </cell>
          <cell r="Q187">
            <v>2.33021668590052</v>
          </cell>
          <cell r="S187">
            <v>0.38841308628502269</v>
          </cell>
          <cell r="T187">
            <v>-5.5690743878022593E-2</v>
          </cell>
          <cell r="U187">
            <v>0.29201920192019232</v>
          </cell>
          <cell r="V187">
            <v>-0.68490328136051959</v>
          </cell>
          <cell r="W187">
            <v>-0.60040412699384638</v>
          </cell>
          <cell r="X187">
            <v>0.22627549562931965</v>
          </cell>
          <cell r="Y187">
            <v>0.2848633570334948</v>
          </cell>
          <cell r="Z187">
            <v>0.2461375223208507</v>
          </cell>
          <cell r="AA187">
            <v>-9.7908643560119135E-2</v>
          </cell>
          <cell r="AB187">
            <v>0.17187698402620807</v>
          </cell>
          <cell r="AC187">
            <v>0.14527672363293678</v>
          </cell>
          <cell r="AD187">
            <v>0.33755104098401878</v>
          </cell>
          <cell r="AE187">
            <v>0.15771265261099515</v>
          </cell>
          <cell r="AF187">
            <v>0.21808245158714243</v>
          </cell>
          <cell r="AG187">
            <v>3.9126296277740717E-2</v>
          </cell>
          <cell r="AH187">
            <v>0.42353804274378798</v>
          </cell>
          <cell r="AI187">
            <v>-0.17946892437944956</v>
          </cell>
          <cell r="AJ187">
            <v>0.32693849395007218</v>
          </cell>
          <cell r="AK187">
            <v>0.41684276869462117</v>
          </cell>
          <cell r="AL187">
            <v>0.41963696369636927</v>
          </cell>
          <cell r="AM187">
            <v>0.50812461376276818</v>
          </cell>
          <cell r="AN187">
            <v>3.6392532030388954E-2</v>
          </cell>
          <cell r="AO187">
            <v>0.32198515987817677</v>
          </cell>
          <cell r="AP187">
            <v>0.54730453476329721</v>
          </cell>
          <cell r="AQ187">
            <v>0.14633040550613793</v>
          </cell>
          <cell r="AR187">
            <v>0.23594183058133947</v>
          </cell>
          <cell r="AS187">
            <v>0.58529545042418973</v>
          </cell>
          <cell r="AT187">
            <v>0.73396043950247436</v>
          </cell>
          <cell r="AU187">
            <v>0.29358242549831093</v>
          </cell>
          <cell r="AV187">
            <v>0.37807584968889979</v>
          </cell>
          <cell r="AW187">
            <v>0.73552438868906056</v>
          </cell>
          <cell r="AX187">
            <v>0.92303402202424889</v>
          </cell>
        </row>
        <row r="188">
          <cell r="B188" t="str">
            <v>Consensus earnings equivalent estimate</v>
          </cell>
          <cell r="C188" t="str">
            <v>CEEE_EPS</v>
          </cell>
          <cell r="D188" t="str">
            <v>USD</v>
          </cell>
          <cell r="F188">
            <v>0.61535867565910507</v>
          </cell>
          <cell r="G188">
            <v>0.88159131568573912</v>
          </cell>
          <cell r="H188">
            <v>1.000877856818527</v>
          </cell>
          <cell r="I188">
            <v>1.6461061988746528</v>
          </cell>
          <cell r="J188">
            <v>3.0948025044806005</v>
          </cell>
          <cell r="K188">
            <v>2.794987553267795</v>
          </cell>
          <cell r="L188">
            <v>2.46956487041877</v>
          </cell>
          <cell r="M188">
            <v>2.6422354201148823</v>
          </cell>
          <cell r="N188">
            <v>2.8410226836468437</v>
          </cell>
          <cell r="O188">
            <v>3.4100890833547899</v>
          </cell>
          <cell r="P188">
            <v>3.7523337354607991</v>
          </cell>
          <cell r="Q188">
            <v>4.3110499041354364</v>
          </cell>
          <cell r="S188">
            <v>0.92823420559417325</v>
          </cell>
          <cell r="T188">
            <v>0.73316620589475656</v>
          </cell>
          <cell r="U188">
            <v>0.97609515655011236</v>
          </cell>
          <cell r="V188">
            <v>0.46756676080916598</v>
          </cell>
          <cell r="W188">
            <v>0.568766213079689</v>
          </cell>
          <cell r="X188">
            <v>0.68951702155916517</v>
          </cell>
          <cell r="Y188">
            <v>0.91801422009689804</v>
          </cell>
          <cell r="Z188">
            <v>0.66457194156533084</v>
          </cell>
          <cell r="AA188">
            <v>0.55887635461021579</v>
          </cell>
          <cell r="AB188">
            <v>0.57264409697891838</v>
          </cell>
          <cell r="AC188">
            <v>0.59300718905821326</v>
          </cell>
          <cell r="AD188">
            <v>0.75063920876855594</v>
          </cell>
          <cell r="AE188">
            <v>0.52587106812944373</v>
          </cell>
          <cell r="AF188">
            <v>0.58102232667450016</v>
          </cell>
          <cell r="AG188">
            <v>0.63348230036457653</v>
          </cell>
          <cell r="AH188">
            <v>0.90752360175299707</v>
          </cell>
          <cell r="AI188">
            <v>0.43924830097998735</v>
          </cell>
          <cell r="AJ188">
            <v>0.69645953353095857</v>
          </cell>
          <cell r="AK188">
            <v>0.79944759574389268</v>
          </cell>
          <cell r="AL188">
            <v>0.90586725339200536</v>
          </cell>
          <cell r="AM188">
            <v>0.7171107637500449</v>
          </cell>
          <cell r="AN188">
            <v>0.63112414846635656</v>
          </cell>
          <cell r="AO188">
            <v>0.90342042338576944</v>
          </cell>
          <cell r="AP188">
            <v>1.1584337477526192</v>
          </cell>
          <cell r="AQ188">
            <v>0.72000307324930479</v>
          </cell>
          <cell r="AR188">
            <v>0.74461643360738106</v>
          </cell>
          <cell r="AS188">
            <v>1.0239110960294131</v>
          </cell>
          <cell r="AT188">
            <v>1.2638031325746997</v>
          </cell>
          <cell r="AU188">
            <v>0.81694670887785781</v>
          </cell>
          <cell r="AV188">
            <v>0.83313153588951017</v>
          </cell>
          <cell r="AW188">
            <v>1.2688695164196446</v>
          </cell>
          <cell r="AX188">
            <v>1.3921021429484239</v>
          </cell>
        </row>
        <row r="189">
          <cell r="B189" t="str">
            <v>EPS (excl. ESO) (Pub)</v>
          </cell>
          <cell r="C189" t="str">
            <v>EPS_PUB_EX_ESO</v>
          </cell>
          <cell r="D189" t="str">
            <v>USD</v>
          </cell>
        </row>
        <row r="190">
          <cell r="B190" t="str">
            <v>EV adjustment (Pub)</v>
          </cell>
          <cell r="C190" t="str">
            <v>EV_ADJ_PUB</v>
          </cell>
          <cell r="D190" t="str">
            <v>USD</v>
          </cell>
        </row>
        <row r="191">
          <cell r="B191" t="str">
            <v>Net debt (Pub)</v>
          </cell>
          <cell r="C191" t="str">
            <v>NET_DEBT_PUB</v>
          </cell>
          <cell r="D191" t="str">
            <v>USD</v>
          </cell>
          <cell r="F191">
            <v>-54.404999999999994</v>
          </cell>
          <cell r="G191">
            <v>-48.267000000000003</v>
          </cell>
          <cell r="H191">
            <v>526.76700000000005</v>
          </cell>
          <cell r="I191">
            <v>504.98400000000004</v>
          </cell>
          <cell r="J191">
            <v>413.899</v>
          </cell>
          <cell r="K191">
            <v>413.32800000000003</v>
          </cell>
          <cell r="L191">
            <v>440.48899999999992</v>
          </cell>
          <cell r="M191">
            <v>360.84899999999999</v>
          </cell>
          <cell r="N191">
            <v>257.21200000000005</v>
          </cell>
          <cell r="O191">
            <v>37.943208726072612</v>
          </cell>
          <cell r="P191">
            <v>-115.9083828376597</v>
          </cell>
          <cell r="Q191">
            <v>-279.71333334172323</v>
          </cell>
          <cell r="S191">
            <v>484.15999999999997</v>
          </cell>
          <cell r="T191">
            <v>465.06199999999995</v>
          </cell>
          <cell r="U191">
            <v>456.03500000000008</v>
          </cell>
          <cell r="V191">
            <v>413.899</v>
          </cell>
          <cell r="W191">
            <v>448.83100000000002</v>
          </cell>
          <cell r="X191">
            <v>470.03500000000003</v>
          </cell>
          <cell r="Y191">
            <v>464.22800000000007</v>
          </cell>
          <cell r="Z191">
            <v>413.32800000000003</v>
          </cell>
          <cell r="AA191">
            <v>413.142</v>
          </cell>
          <cell r="AB191">
            <v>411.95800000000003</v>
          </cell>
          <cell r="AC191">
            <v>480.28200000000004</v>
          </cell>
          <cell r="AD191">
            <v>440.48899999999992</v>
          </cell>
          <cell r="AE191">
            <v>399.56000000000006</v>
          </cell>
          <cell r="AF191">
            <v>414.42499999999995</v>
          </cell>
          <cell r="AG191">
            <v>394.11799999999994</v>
          </cell>
          <cell r="AH191">
            <v>360.84899999999999</v>
          </cell>
          <cell r="AI191">
            <v>385.88700000000006</v>
          </cell>
          <cell r="AJ191">
            <v>409.69299999999998</v>
          </cell>
          <cell r="AK191">
            <v>399.89599999999996</v>
          </cell>
          <cell r="AL191">
            <v>257.21200000000005</v>
          </cell>
          <cell r="AM191">
            <v>833.04899999999998</v>
          </cell>
          <cell r="AN191">
            <v>143.96760053806997</v>
          </cell>
          <cell r="AO191">
            <v>93.411907767410185</v>
          </cell>
          <cell r="AP191">
            <v>37.943208726072612</v>
          </cell>
          <cell r="AQ191">
            <v>32.455671726035121</v>
          </cell>
          <cell r="AR191">
            <v>-29.768577942694833</v>
          </cell>
          <cell r="AS191">
            <v>-76.882110453357313</v>
          </cell>
          <cell r="AT191">
            <v>-115.9083828376597</v>
          </cell>
          <cell r="AU191">
            <v>-159.60016257842892</v>
          </cell>
          <cell r="AV191">
            <v>-228.00641390751707</v>
          </cell>
          <cell r="AW191">
            <v>-291.80319142266956</v>
          </cell>
          <cell r="AX191">
            <v>-279.71333334172323</v>
          </cell>
        </row>
        <row r="192">
          <cell r="B192" t="str">
            <v>Net income (Pub)</v>
          </cell>
          <cell r="C192" t="str">
            <v>NI_PUB</v>
          </cell>
          <cell r="D192" t="str">
            <v>USD</v>
          </cell>
          <cell r="F192">
            <v>20.073000000000008</v>
          </cell>
          <cell r="G192">
            <v>29.073999999999991</v>
          </cell>
          <cell r="H192">
            <v>41.745000000000033</v>
          </cell>
          <cell r="I192">
            <v>69.627000000000066</v>
          </cell>
          <cell r="J192">
            <v>132.96200000000005</v>
          </cell>
          <cell r="K192">
            <v>132.48800000000003</v>
          </cell>
          <cell r="L192">
            <v>123.78200000000001</v>
          </cell>
          <cell r="M192">
            <v>135.69199999999978</v>
          </cell>
          <cell r="N192">
            <v>153.28599999999992</v>
          </cell>
          <cell r="O192">
            <v>201.99038161873463</v>
          </cell>
          <cell r="P192">
            <v>232.87733021279425</v>
          </cell>
          <cell r="Q192">
            <v>277.35952415727343</v>
          </cell>
          <cell r="S192">
            <v>39.125999999999998</v>
          </cell>
          <cell r="T192">
            <v>31.292999999999999</v>
          </cell>
          <cell r="U192">
            <v>42.180000000000007</v>
          </cell>
          <cell r="V192">
            <v>20.362999999999989</v>
          </cell>
          <cell r="W192">
            <v>24.995000000000012</v>
          </cell>
          <cell r="X192">
            <v>31.150999999999964</v>
          </cell>
          <cell r="Y192">
            <v>43.77</v>
          </cell>
          <cell r="Z192">
            <v>32.571999999999996</v>
          </cell>
          <cell r="AA192">
            <v>27.69400000000002</v>
          </cell>
          <cell r="AB192">
            <v>28.602999999999994</v>
          </cell>
          <cell r="AC192">
            <v>29.612999999999996</v>
          </cell>
          <cell r="AD192">
            <v>37.871999999999957</v>
          </cell>
          <cell r="AE192">
            <v>26.698999999999987</v>
          </cell>
          <cell r="AF192">
            <v>29.666999999999977</v>
          </cell>
          <cell r="AG192">
            <v>32.318999999999967</v>
          </cell>
          <cell r="AH192">
            <v>47.006999999999984</v>
          </cell>
          <cell r="AI192">
            <v>23.397000000000006</v>
          </cell>
          <cell r="AJ192">
            <v>37.356000000000023</v>
          </cell>
          <cell r="AK192">
            <v>43.127000000000031</v>
          </cell>
          <cell r="AL192">
            <v>49.40599999999997</v>
          </cell>
          <cell r="AM192">
            <v>39.453999999999972</v>
          </cell>
          <cell r="AN192">
            <v>36.537670327162779</v>
          </cell>
          <cell r="AO192">
            <v>54.899052288306436</v>
          </cell>
          <cell r="AP192">
            <v>71.099659003265472</v>
          </cell>
          <cell r="AQ192">
            <v>44.500012970325244</v>
          </cell>
          <cell r="AR192">
            <v>46.343398076811084</v>
          </cell>
          <cell r="AS192">
            <v>64.172207325174526</v>
          </cell>
          <cell r="AT192">
            <v>79.761557634233455</v>
          </cell>
          <cell r="AU192">
            <v>51.920324382017597</v>
          </cell>
          <cell r="AV192">
            <v>53.319579282323026</v>
          </cell>
          <cell r="AW192">
            <v>81.774815819903154</v>
          </cell>
          <cell r="AX192">
            <v>90.34480467302977</v>
          </cell>
        </row>
        <row r="193">
          <cell r="B193" t="str">
            <v>EBIT, operating profit (Pub)</v>
          </cell>
          <cell r="C193" t="str">
            <v>EBIT_PUB</v>
          </cell>
          <cell r="D193" t="str">
            <v>USD</v>
          </cell>
          <cell r="F193">
            <v>17.085000000000008</v>
          </cell>
          <cell r="G193">
            <v>25.521999999999991</v>
          </cell>
          <cell r="H193">
            <v>75.40500000000003</v>
          </cell>
          <cell r="I193">
            <v>120.44400000000007</v>
          </cell>
          <cell r="J193">
            <v>195.62600000000003</v>
          </cell>
          <cell r="K193">
            <v>184.58600000000001</v>
          </cell>
          <cell r="L193">
            <v>176.55200000000002</v>
          </cell>
          <cell r="M193">
            <v>189.1719999999998</v>
          </cell>
          <cell r="N193">
            <v>209.9729999999999</v>
          </cell>
          <cell r="O193">
            <v>252.1369361128543</v>
          </cell>
          <cell r="P193">
            <v>289.27421391647943</v>
          </cell>
          <cell r="Q193">
            <v>337.55287407698222</v>
          </cell>
          <cell r="S193">
            <v>57.168999999999997</v>
          </cell>
          <cell r="T193">
            <v>44.638999999999996</v>
          </cell>
          <cell r="U193">
            <v>55.240000000000009</v>
          </cell>
          <cell r="V193">
            <v>38.577999999999989</v>
          </cell>
          <cell r="W193">
            <v>42.279000000000011</v>
          </cell>
          <cell r="X193">
            <v>46.322999999999965</v>
          </cell>
          <cell r="Y193">
            <v>53.105000000000004</v>
          </cell>
          <cell r="Z193">
            <v>42.878999999999991</v>
          </cell>
          <cell r="AA193">
            <v>39.517000000000024</v>
          </cell>
          <cell r="AB193">
            <v>40.385999999999996</v>
          </cell>
          <cell r="AC193">
            <v>44.028999999999996</v>
          </cell>
          <cell r="AD193">
            <v>52.619999999999962</v>
          </cell>
          <cell r="AE193">
            <v>39.437999999999988</v>
          </cell>
          <cell r="AF193">
            <v>43.029999999999973</v>
          </cell>
          <cell r="AG193">
            <v>45.733999999999966</v>
          </cell>
          <cell r="AH193">
            <v>60.969999999999985</v>
          </cell>
          <cell r="AI193">
            <v>36.715000000000003</v>
          </cell>
          <cell r="AJ193">
            <v>51.40900000000002</v>
          </cell>
          <cell r="AK193">
            <v>56.399000000000029</v>
          </cell>
          <cell r="AL193">
            <v>65.449999999999974</v>
          </cell>
          <cell r="AM193">
            <v>51.023999999999972</v>
          </cell>
          <cell r="AN193">
            <v>49.688254130384749</v>
          </cell>
          <cell r="AO193">
            <v>67.84643790677255</v>
          </cell>
          <cell r="AP193">
            <v>83.578244075697071</v>
          </cell>
          <cell r="AQ193">
            <v>55.614798142813498</v>
          </cell>
          <cell r="AR193">
            <v>59.305621747853706</v>
          </cell>
          <cell r="AS193">
            <v>78.326511885031749</v>
          </cell>
          <cell r="AT193">
            <v>96.027282140780528</v>
          </cell>
          <cell r="AU193">
            <v>63.925045004159472</v>
          </cell>
          <cell r="AV193">
            <v>67.359858158914108</v>
          </cell>
          <cell r="AW193">
            <v>98.271873883587006</v>
          </cell>
          <cell r="AX193">
            <v>107.99609703032181</v>
          </cell>
        </row>
        <row r="194">
          <cell r="B194" t="str">
            <v>Pre-tax profit (Pub)</v>
          </cell>
          <cell r="C194" t="str">
            <v>PTP_PUB</v>
          </cell>
          <cell r="D194" t="str">
            <v>USD</v>
          </cell>
          <cell r="F194">
            <v>25.080000000000005</v>
          </cell>
          <cell r="G194">
            <v>32.396999999999991</v>
          </cell>
          <cell r="H194">
            <v>45.858000000000033</v>
          </cell>
          <cell r="I194">
            <v>72.946000000000069</v>
          </cell>
          <cell r="J194">
            <v>144.62300000000005</v>
          </cell>
          <cell r="K194">
            <v>141.01600000000002</v>
          </cell>
          <cell r="L194">
            <v>140.411</v>
          </cell>
          <cell r="M194">
            <v>153.85299999999978</v>
          </cell>
          <cell r="N194">
            <v>168.98899999999992</v>
          </cell>
          <cell r="O194">
            <v>226.7544432725586</v>
          </cell>
          <cell r="P194">
            <v>265.73137096066847</v>
          </cell>
          <cell r="Q194">
            <v>316.14028571492128</v>
          </cell>
          <cell r="S194">
            <v>42.599999999999994</v>
          </cell>
          <cell r="T194">
            <v>33.997</v>
          </cell>
          <cell r="U194">
            <v>45.850000000000009</v>
          </cell>
          <cell r="V194">
            <v>22.175999999999988</v>
          </cell>
          <cell r="W194">
            <v>28.157000000000011</v>
          </cell>
          <cell r="X194">
            <v>33.343999999999966</v>
          </cell>
          <cell r="Y194">
            <v>46.14</v>
          </cell>
          <cell r="Z194">
            <v>33.374999999999993</v>
          </cell>
          <cell r="AA194">
            <v>31.323000000000022</v>
          </cell>
          <cell r="AB194">
            <v>32.236999999999995</v>
          </cell>
          <cell r="AC194">
            <v>33.894999999999996</v>
          </cell>
          <cell r="AD194">
            <v>42.95599999999996</v>
          </cell>
          <cell r="AE194">
            <v>30.556999999999988</v>
          </cell>
          <cell r="AF194">
            <v>33.991999999999976</v>
          </cell>
          <cell r="AG194">
            <v>37.936999999999969</v>
          </cell>
          <cell r="AH194">
            <v>51.366999999999983</v>
          </cell>
          <cell r="AI194">
            <v>26.426000000000005</v>
          </cell>
          <cell r="AJ194">
            <v>41.857000000000021</v>
          </cell>
          <cell r="AK194">
            <v>47.944000000000031</v>
          </cell>
          <cell r="AL194">
            <v>52.761999999999972</v>
          </cell>
          <cell r="AM194">
            <v>43.751999999999974</v>
          </cell>
          <cell r="AN194">
            <v>42.485663171119512</v>
          </cell>
          <cell r="AO194">
            <v>62.385286691257313</v>
          </cell>
          <cell r="AP194">
            <v>78.131493410181832</v>
          </cell>
          <cell r="AQ194">
            <v>50.182448027298264</v>
          </cell>
          <cell r="AR194">
            <v>53.88767218233847</v>
          </cell>
          <cell r="AS194">
            <v>72.92296286951651</v>
          </cell>
          <cell r="AT194">
            <v>90.638133675265294</v>
          </cell>
          <cell r="AU194">
            <v>58.550297088644236</v>
          </cell>
          <cell r="AV194">
            <v>61.999510793398869</v>
          </cell>
          <cell r="AW194">
            <v>92.925927068071772</v>
          </cell>
          <cell r="AX194">
            <v>102.66455076480656</v>
          </cell>
        </row>
        <row r="195">
          <cell r="B195" t="str">
            <v>Sales, revenue (Pub)</v>
          </cell>
          <cell r="C195" t="str">
            <v>REVS_PUB</v>
          </cell>
          <cell r="D195" t="str">
            <v>USD</v>
          </cell>
          <cell r="F195">
            <v>278.75400000000002</v>
          </cell>
          <cell r="G195">
            <v>368.77800000000002</v>
          </cell>
          <cell r="H195">
            <v>571.79700000000003</v>
          </cell>
          <cell r="I195">
            <v>675.43400000000008</v>
          </cell>
          <cell r="J195">
            <v>703.63300000000004</v>
          </cell>
          <cell r="K195">
            <v>726.79899999999998</v>
          </cell>
          <cell r="L195">
            <v>796.24700000000007</v>
          </cell>
          <cell r="M195">
            <v>848.07599999999991</v>
          </cell>
          <cell r="N195">
            <v>910.02099999999996</v>
          </cell>
          <cell r="O195">
            <v>1137.3277842903697</v>
          </cell>
          <cell r="P195">
            <v>1233.4725760449548</v>
          </cell>
          <cell r="Q195">
            <v>1351.8541888676305</v>
          </cell>
          <cell r="S195">
            <v>175.148</v>
          </cell>
          <cell r="T195">
            <v>169.26900000000001</v>
          </cell>
          <cell r="U195">
            <v>186.48000000000002</v>
          </cell>
          <cell r="V195">
            <v>172.73599999999999</v>
          </cell>
          <cell r="W195">
            <v>172.613</v>
          </cell>
          <cell r="X195">
            <v>180.67599999999999</v>
          </cell>
          <cell r="Y195">
            <v>186.64100000000002</v>
          </cell>
          <cell r="Z195">
            <v>186.869</v>
          </cell>
          <cell r="AA195">
            <v>176.56700000000001</v>
          </cell>
          <cell r="AB195">
            <v>195.68600000000001</v>
          </cell>
          <cell r="AC195">
            <v>204.57500000000002</v>
          </cell>
          <cell r="AD195">
            <v>219.41899999999998</v>
          </cell>
          <cell r="AE195">
            <v>200.239</v>
          </cell>
          <cell r="AF195">
            <v>215.06799999999998</v>
          </cell>
          <cell r="AG195">
            <v>202.64899999999997</v>
          </cell>
          <cell r="AH195">
            <v>230.12</v>
          </cell>
          <cell r="AI195">
            <v>205.404</v>
          </cell>
          <cell r="AJ195">
            <v>222.77600000000001</v>
          </cell>
          <cell r="AK195">
            <v>224.75600000000003</v>
          </cell>
          <cell r="AL195">
            <v>257.08499999999998</v>
          </cell>
          <cell r="AM195">
            <v>269.322</v>
          </cell>
          <cell r="AN195">
            <v>271.00055511000483</v>
          </cell>
          <cell r="AO195">
            <v>281.00077396912292</v>
          </cell>
          <cell r="AP195">
            <v>316.00445521124198</v>
          </cell>
          <cell r="AQ195">
            <v>289.65130765574958</v>
          </cell>
          <cell r="AR195">
            <v>293.58030855462914</v>
          </cell>
          <cell r="AS195">
            <v>305.38450855595295</v>
          </cell>
          <cell r="AT195">
            <v>344.85645127862324</v>
          </cell>
          <cell r="AU195">
            <v>318.13787684740322</v>
          </cell>
          <cell r="AV195">
            <v>320.56473150151726</v>
          </cell>
          <cell r="AW195">
            <v>334.32281392704817</v>
          </cell>
          <cell r="AX195">
            <v>378.82876659166186</v>
          </cell>
        </row>
        <row r="196">
          <cell r="B196" t="str">
            <v>Total shareholders' equity (Pub)</v>
          </cell>
          <cell r="C196" t="str">
            <v>EQ_PUB</v>
          </cell>
          <cell r="D196" t="str">
            <v>USD</v>
          </cell>
          <cell r="F196">
            <v>219.63199999999995</v>
          </cell>
          <cell r="G196">
            <v>197.60399999999996</v>
          </cell>
          <cell r="H196">
            <v>322.96099999999996</v>
          </cell>
          <cell r="I196">
            <v>209.47199999999998</v>
          </cell>
          <cell r="J196">
            <v>270.97499999999997</v>
          </cell>
          <cell r="K196">
            <v>363.22899999999987</v>
          </cell>
          <cell r="L196">
            <v>429.83699999999993</v>
          </cell>
          <cell r="M196">
            <v>515.21799999999985</v>
          </cell>
          <cell r="N196">
            <v>633.11799999999994</v>
          </cell>
          <cell r="O196">
            <v>1403.4216316187346</v>
          </cell>
          <cell r="P196">
            <v>1536.5308076252788</v>
          </cell>
          <cell r="Q196">
            <v>1712.2223317825524</v>
          </cell>
          <cell r="S196">
            <v>238.92899999999992</v>
          </cell>
          <cell r="T196">
            <v>272.88599999999997</v>
          </cell>
          <cell r="U196">
            <v>288.52699999999999</v>
          </cell>
          <cell r="V196">
            <v>270.97499999999997</v>
          </cell>
          <cell r="W196">
            <v>251.36100000000002</v>
          </cell>
          <cell r="X196">
            <v>287.18399999999997</v>
          </cell>
          <cell r="Y196">
            <v>337.41499999999996</v>
          </cell>
          <cell r="Z196">
            <v>363.22899999999987</v>
          </cell>
          <cell r="AA196">
            <v>386.80799999999994</v>
          </cell>
          <cell r="AB196">
            <v>402.01799999999997</v>
          </cell>
          <cell r="AC196">
            <v>410.85199999999998</v>
          </cell>
          <cell r="AD196">
            <v>429.83699999999993</v>
          </cell>
          <cell r="AE196">
            <v>451.95099999999996</v>
          </cell>
          <cell r="AF196">
            <v>461.99599999999987</v>
          </cell>
          <cell r="AG196">
            <v>483.14999999999992</v>
          </cell>
          <cell r="AH196">
            <v>515.21799999999985</v>
          </cell>
          <cell r="AI196">
            <v>526.09499999999991</v>
          </cell>
          <cell r="AJ196">
            <v>549.73099999999999</v>
          </cell>
          <cell r="AK196">
            <v>597.375</v>
          </cell>
          <cell r="AL196">
            <v>633.11799999999994</v>
          </cell>
          <cell r="AM196">
            <v>695.39</v>
          </cell>
          <cell r="AN196">
            <v>1328.256920327163</v>
          </cell>
          <cell r="AO196">
            <v>1357.7389726154695</v>
          </cell>
          <cell r="AP196">
            <v>1403.4216316187346</v>
          </cell>
          <cell r="AQ196">
            <v>1422.50464458906</v>
          </cell>
          <cell r="AR196">
            <v>1443.431042665871</v>
          </cell>
          <cell r="AS196">
            <v>1482.1862499910455</v>
          </cell>
          <cell r="AT196">
            <v>1536.5308076252788</v>
          </cell>
          <cell r="AU196">
            <v>1563.0341320072962</v>
          </cell>
          <cell r="AV196">
            <v>1590.9367112896193</v>
          </cell>
          <cell r="AW196">
            <v>1647.2945271095225</v>
          </cell>
          <cell r="AX196">
            <v>1712.2223317825524</v>
          </cell>
        </row>
        <row r="197">
          <cell r="A197" t="str">
            <v>Income Statement</v>
          </cell>
        </row>
        <row r="198">
          <cell r="B198" t="str">
            <v>Provision for income tax</v>
          </cell>
          <cell r="C198" t="str">
            <v>PROV_INC_TAX</v>
          </cell>
          <cell r="D198" t="str">
            <v>USD</v>
          </cell>
          <cell r="F198">
            <v>-5.0069999999999997</v>
          </cell>
          <cell r="G198">
            <v>-3.323</v>
          </cell>
          <cell r="H198">
            <v>-4.1129999999999995</v>
          </cell>
          <cell r="I198">
            <v>-3.3189999999999991</v>
          </cell>
          <cell r="J198">
            <v>-11.661</v>
          </cell>
          <cell r="K198">
            <v>-8.5280000000000005</v>
          </cell>
          <cell r="L198">
            <v>-16.628999999999998</v>
          </cell>
          <cell r="M198">
            <v>-18.161000000000001</v>
          </cell>
          <cell r="N198">
            <v>-15.703000000000001</v>
          </cell>
          <cell r="O198">
            <v>-24.764061653823976</v>
          </cell>
          <cell r="P198">
            <v>-32.854040747874222</v>
          </cell>
          <cell r="Q198">
            <v>-38.780761557647878</v>
          </cell>
          <cell r="S198">
            <v>-3.4739999999999998</v>
          </cell>
          <cell r="T198">
            <v>-2.7040000000000002</v>
          </cell>
          <cell r="U198">
            <v>-3.67</v>
          </cell>
          <cell r="V198">
            <v>-1.8129999999999999</v>
          </cell>
          <cell r="W198">
            <v>-3.1619999999999999</v>
          </cell>
          <cell r="X198">
            <v>-2.1930000000000001</v>
          </cell>
          <cell r="Y198">
            <v>-2.3699999999999997</v>
          </cell>
          <cell r="Z198">
            <v>-0.80300000000000005</v>
          </cell>
          <cell r="AA198">
            <v>-3.629</v>
          </cell>
          <cell r="AB198">
            <v>-3.6339999999999999</v>
          </cell>
          <cell r="AC198">
            <v>-4.282</v>
          </cell>
          <cell r="AD198">
            <v>-5.0839999999999996</v>
          </cell>
          <cell r="AE198">
            <v>-3.8580000000000001</v>
          </cell>
          <cell r="AF198">
            <v>-4.3250000000000002</v>
          </cell>
          <cell r="AG198">
            <v>-5.6180000000000003</v>
          </cell>
          <cell r="AH198">
            <v>-4.3600000000000003</v>
          </cell>
          <cell r="AI198">
            <v>-3.0290000000000004</v>
          </cell>
          <cell r="AJ198">
            <v>-4.5010000000000003</v>
          </cell>
          <cell r="AK198">
            <v>-4.8170000000000002</v>
          </cell>
          <cell r="AL198">
            <v>-3.3559999999999999</v>
          </cell>
          <cell r="AM198">
            <v>-4.2980000000000018</v>
          </cell>
          <cell r="AN198">
            <v>-5.9479928439567322</v>
          </cell>
          <cell r="AO198">
            <v>-7.4862344029508776</v>
          </cell>
          <cell r="AP198">
            <v>-7.0318344069163645</v>
          </cell>
          <cell r="AQ198">
            <v>-5.6824350569730173</v>
          </cell>
          <cell r="AR198">
            <v>-7.5442741055273865</v>
          </cell>
          <cell r="AS198">
            <v>-8.7507555443419811</v>
          </cell>
          <cell r="AT198">
            <v>-10.876576041031836</v>
          </cell>
          <cell r="AU198">
            <v>-6.6299727066266367</v>
          </cell>
          <cell r="AV198">
            <v>-8.6799315110758428</v>
          </cell>
          <cell r="AW198">
            <v>-11.151111248168613</v>
          </cell>
          <cell r="AX198">
            <v>-12.319746091776787</v>
          </cell>
        </row>
        <row r="199">
          <cell r="B199" t="str">
            <v>Minority interest</v>
          </cell>
          <cell r="C199" t="str">
            <v>INC_MINORITY</v>
          </cell>
          <cell r="D199" t="str">
            <v>USD</v>
          </cell>
        </row>
        <row r="200">
          <cell r="B200" t="str">
            <v>Net income (pre-preferred dividends)</v>
          </cell>
          <cell r="C200" t="str">
            <v>NI_PRE_PREF</v>
          </cell>
          <cell r="D200" t="str">
            <v>USD</v>
          </cell>
        </row>
        <row r="201">
          <cell r="B201" t="str">
            <v>Preferred dividends</v>
          </cell>
          <cell r="C201" t="str">
            <v>PREF_DIV</v>
          </cell>
          <cell r="D201" t="str">
            <v>USD</v>
          </cell>
          <cell r="F201">
            <v>20.073000000000008</v>
          </cell>
          <cell r="G201">
            <v>29.073999999999991</v>
          </cell>
          <cell r="H201">
            <v>33.064000000000036</v>
          </cell>
          <cell r="I201">
            <v>56.563000000000066</v>
          </cell>
          <cell r="J201">
            <v>119.37100000000004</v>
          </cell>
          <cell r="K201">
            <v>118.31000000000003</v>
          </cell>
          <cell r="L201">
            <v>108.99200000000002</v>
          </cell>
          <cell r="M201">
            <v>120.21999999999977</v>
          </cell>
          <cell r="N201">
            <v>153.11199999999991</v>
          </cell>
          <cell r="O201">
            <v>201.99038161873463</v>
          </cell>
          <cell r="P201">
            <v>232.87733021279425</v>
          </cell>
          <cell r="Q201">
            <v>277.35952415727343</v>
          </cell>
          <cell r="S201">
            <v>35.863999999999997</v>
          </cell>
          <cell r="T201">
            <v>27.887</v>
          </cell>
          <cell r="U201">
            <v>38.737000000000009</v>
          </cell>
          <cell r="V201">
            <v>16.882999999999988</v>
          </cell>
          <cell r="W201">
            <v>21.592000000000013</v>
          </cell>
          <cell r="X201">
            <v>27.596999999999966</v>
          </cell>
          <cell r="Y201">
            <v>40.178000000000004</v>
          </cell>
          <cell r="Z201">
            <v>28.942999999999994</v>
          </cell>
          <cell r="AA201">
            <v>24.145000000000021</v>
          </cell>
          <cell r="AB201">
            <v>24.895999999999994</v>
          </cell>
          <cell r="AC201">
            <v>25.865999999999996</v>
          </cell>
          <cell r="AD201">
            <v>34.084999999999958</v>
          </cell>
          <cell r="AE201">
            <v>22.954999999999988</v>
          </cell>
          <cell r="AF201">
            <v>25.798999999999978</v>
          </cell>
          <cell r="AG201">
            <v>28.409999999999968</v>
          </cell>
          <cell r="AH201">
            <v>43.055999999999983</v>
          </cell>
          <cell r="AI201">
            <v>23.223000000000006</v>
          </cell>
          <cell r="AJ201">
            <v>37.356000000000023</v>
          </cell>
          <cell r="AK201">
            <v>43.127000000000031</v>
          </cell>
          <cell r="AL201">
            <v>49.40599999999997</v>
          </cell>
          <cell r="AM201">
            <v>39.453999999999972</v>
          </cell>
          <cell r="AN201">
            <v>36.537670327162779</v>
          </cell>
          <cell r="AO201">
            <v>54.899052288306436</v>
          </cell>
          <cell r="AP201">
            <v>71.099659003265472</v>
          </cell>
          <cell r="AQ201">
            <v>44.500012970325244</v>
          </cell>
          <cell r="AR201">
            <v>46.343398076811084</v>
          </cell>
          <cell r="AS201">
            <v>64.172207325174526</v>
          </cell>
          <cell r="AT201">
            <v>79.761557634233455</v>
          </cell>
          <cell r="AU201">
            <v>51.920324382017597</v>
          </cell>
          <cell r="AV201">
            <v>53.319579282323026</v>
          </cell>
          <cell r="AW201">
            <v>81.774815819903154</v>
          </cell>
          <cell r="AX201">
            <v>90.34480467302977</v>
          </cell>
        </row>
        <row r="202">
          <cell r="B202" t="str">
            <v>Net income (pre-exceptionals)</v>
          </cell>
          <cell r="C202" t="str">
            <v>NET_EARNING</v>
          </cell>
          <cell r="D202" t="str">
            <v>USD</v>
          </cell>
          <cell r="F202">
            <v>20.073000000000008</v>
          </cell>
          <cell r="G202">
            <v>29.073999999999991</v>
          </cell>
          <cell r="H202">
            <v>41.745000000000033</v>
          </cell>
          <cell r="I202">
            <v>69.627000000000066</v>
          </cell>
          <cell r="J202">
            <v>132.96200000000005</v>
          </cell>
          <cell r="K202">
            <v>132.48800000000003</v>
          </cell>
          <cell r="L202">
            <v>123.78200000000001</v>
          </cell>
          <cell r="M202">
            <v>135.69199999999978</v>
          </cell>
          <cell r="N202">
            <v>153.28599999999992</v>
          </cell>
          <cell r="O202">
            <v>201.99038161873463</v>
          </cell>
          <cell r="P202">
            <v>232.87733021279425</v>
          </cell>
          <cell r="Q202">
            <v>277.35952415727343</v>
          </cell>
          <cell r="S202">
            <v>39.125999999999998</v>
          </cell>
          <cell r="T202">
            <v>31.292999999999999</v>
          </cell>
          <cell r="U202">
            <v>42.180000000000007</v>
          </cell>
          <cell r="V202">
            <v>20.362999999999989</v>
          </cell>
          <cell r="W202">
            <v>24.995000000000012</v>
          </cell>
          <cell r="X202">
            <v>31.150999999999964</v>
          </cell>
          <cell r="Y202">
            <v>43.77</v>
          </cell>
          <cell r="Z202">
            <v>32.571999999999996</v>
          </cell>
          <cell r="AA202">
            <v>27.69400000000002</v>
          </cell>
          <cell r="AB202">
            <v>28.602999999999994</v>
          </cell>
          <cell r="AC202">
            <v>29.612999999999996</v>
          </cell>
          <cell r="AD202">
            <v>37.871999999999957</v>
          </cell>
          <cell r="AE202">
            <v>26.698999999999987</v>
          </cell>
          <cell r="AF202">
            <v>29.666999999999977</v>
          </cell>
          <cell r="AG202">
            <v>32.318999999999967</v>
          </cell>
          <cell r="AH202">
            <v>47.006999999999984</v>
          </cell>
          <cell r="AI202">
            <v>23.397000000000006</v>
          </cell>
          <cell r="AJ202">
            <v>37.356000000000023</v>
          </cell>
          <cell r="AK202">
            <v>43.127000000000031</v>
          </cell>
          <cell r="AL202">
            <v>49.40599999999997</v>
          </cell>
          <cell r="AM202">
            <v>39.453999999999972</v>
          </cell>
          <cell r="AN202">
            <v>36.537670327162779</v>
          </cell>
          <cell r="AO202">
            <v>54.899052288306436</v>
          </cell>
          <cell r="AP202">
            <v>71.099659003265472</v>
          </cell>
          <cell r="AQ202">
            <v>44.500012970325244</v>
          </cell>
          <cell r="AR202">
            <v>46.343398076811084</v>
          </cell>
          <cell r="AS202">
            <v>64.172207325174526</v>
          </cell>
          <cell r="AT202">
            <v>79.761557634233455</v>
          </cell>
          <cell r="AU202">
            <v>51.920324382017597</v>
          </cell>
          <cell r="AV202">
            <v>53.319579282323026</v>
          </cell>
          <cell r="AW202">
            <v>81.774815819903154</v>
          </cell>
          <cell r="AX202">
            <v>90.34480467302977</v>
          </cell>
        </row>
        <row r="203">
          <cell r="B203" t="str">
            <v>Post-tax exceptionals</v>
          </cell>
          <cell r="C203" t="str">
            <v>TAX_EXC</v>
          </cell>
          <cell r="D203" t="str">
            <v>USD</v>
          </cell>
          <cell r="F203">
            <v>-18.408999999999999</v>
          </cell>
          <cell r="G203">
            <v>-69.593000000000004</v>
          </cell>
          <cell r="H203">
            <v>-249.03500000000003</v>
          </cell>
          <cell r="I203">
            <v>-163.07899999999998</v>
          </cell>
          <cell r="J203">
            <v>-130.93600000000006</v>
          </cell>
          <cell r="K203">
            <v>-121.08500000000006</v>
          </cell>
          <cell r="L203">
            <v>-101.57900000000004</v>
          </cell>
          <cell r="M203">
            <v>-97.161999999999864</v>
          </cell>
          <cell r="N203">
            <v>-99.702999999999889</v>
          </cell>
          <cell r="O203">
            <v>-87.34592657824129</v>
          </cell>
          <cell r="P203">
            <v>-96.620112662952863</v>
          </cell>
          <cell r="Q203">
            <v>-134.39446243390657</v>
          </cell>
          <cell r="S203">
            <v>-22.754000000000005</v>
          </cell>
          <cell r="T203">
            <v>-33.101000000000006</v>
          </cell>
          <cell r="U203">
            <v>-32.446999999999996</v>
          </cell>
          <cell r="V203">
            <v>-42.634000000000007</v>
          </cell>
          <cell r="W203">
            <v>-44.606000000000009</v>
          </cell>
          <cell r="X203">
            <v>-23.23</v>
          </cell>
          <cell r="Y203">
            <v>-30.188000000000002</v>
          </cell>
          <cell r="Z203">
            <v>-23.061000000000003</v>
          </cell>
          <cell r="AA203">
            <v>-31.354999999999997</v>
          </cell>
          <cell r="AB203">
            <v>-21.834999999999997</v>
          </cell>
          <cell r="AC203">
            <v>-23.908999999999999</v>
          </cell>
          <cell r="AD203">
            <v>-24.479999999999997</v>
          </cell>
          <cell r="AE203">
            <v>-20.408000000000001</v>
          </cell>
          <cell r="AF203">
            <v>-20.928000000000004</v>
          </cell>
          <cell r="AG203">
            <v>-30.757000000000001</v>
          </cell>
          <cell r="AH203">
            <v>-25.068999999999999</v>
          </cell>
          <cell r="AI203">
            <v>-32.723999999999997</v>
          </cell>
          <cell r="AJ203">
            <v>-19.82</v>
          </cell>
          <cell r="AK203">
            <v>-20.639999999999997</v>
          </cell>
          <cell r="AL203">
            <v>-26.518999999999991</v>
          </cell>
          <cell r="AM203">
            <v>-11.49799999999999</v>
          </cell>
          <cell r="AN203">
            <v>-34.43079747032747</v>
          </cell>
          <cell r="AO203">
            <v>-35.332658092829391</v>
          </cell>
          <cell r="AP203">
            <v>-37.508471015084467</v>
          </cell>
          <cell r="AQ203">
            <v>-35.456016930711982</v>
          </cell>
          <cell r="AR203">
            <v>-31.658862946919015</v>
          </cell>
          <cell r="AS203">
            <v>-27.489627034020451</v>
          </cell>
          <cell r="AT203">
            <v>-33.439605751301492</v>
          </cell>
          <cell r="AU203">
            <v>-33.26195340250883</v>
          </cell>
          <cell r="AV203">
            <v>-29.123105647825533</v>
          </cell>
          <cell r="AW203">
            <v>-34.372485920914031</v>
          </cell>
          <cell r="AX203">
            <v>-30.441636756254717</v>
          </cell>
        </row>
        <row r="204">
          <cell r="B204" t="str">
            <v>Net income (post-exceptionals)</v>
          </cell>
          <cell r="C204" t="str">
            <v>NET_INC</v>
          </cell>
          <cell r="D204" t="str">
            <v>USD</v>
          </cell>
          <cell r="F204">
            <v>1.6640000000000086</v>
          </cell>
          <cell r="G204">
            <v>-40.519000000000013</v>
          </cell>
          <cell r="H204">
            <v>-207.29</v>
          </cell>
          <cell r="I204">
            <v>-93.451999999999913</v>
          </cell>
          <cell r="J204">
            <v>2.0259999999999927</v>
          </cell>
          <cell r="K204">
            <v>11.402999999999961</v>
          </cell>
          <cell r="L204">
            <v>22.202999999999982</v>
          </cell>
          <cell r="M204">
            <v>38.529999999999909</v>
          </cell>
          <cell r="N204">
            <v>53.583000000000034</v>
          </cell>
          <cell r="O204">
            <v>114.64445504049334</v>
          </cell>
          <cell r="P204">
            <v>136.25721754984139</v>
          </cell>
          <cell r="Q204">
            <v>142.96506172336686</v>
          </cell>
          <cell r="S204">
            <v>16.371999999999993</v>
          </cell>
          <cell r="T204">
            <v>-1.8080000000000036</v>
          </cell>
          <cell r="U204">
            <v>9.7330000000000094</v>
          </cell>
          <cell r="V204">
            <v>-22.271000000000019</v>
          </cell>
          <cell r="W204">
            <v>-19.611000000000001</v>
          </cell>
          <cell r="X204">
            <v>7.9209999999999638</v>
          </cell>
          <cell r="Y204">
            <v>13.581999999999999</v>
          </cell>
          <cell r="Z204">
            <v>9.5109999999999921</v>
          </cell>
          <cell r="AA204">
            <v>-3.6609999999999752</v>
          </cell>
          <cell r="AB204">
            <v>6.7679999999999962</v>
          </cell>
          <cell r="AC204">
            <v>5.7039999999999971</v>
          </cell>
          <cell r="AD204">
            <v>13.39199999999996</v>
          </cell>
          <cell r="AE204">
            <v>6.2909999999999862</v>
          </cell>
          <cell r="AF204">
            <v>8.7389999999999723</v>
          </cell>
          <cell r="AG204">
            <v>1.5619999999999647</v>
          </cell>
          <cell r="AH204">
            <v>21.937999999999985</v>
          </cell>
          <cell r="AI204">
            <v>-9.3269999999999929</v>
          </cell>
          <cell r="AJ204">
            <v>17.536000000000023</v>
          </cell>
          <cell r="AK204">
            <v>22.487000000000034</v>
          </cell>
          <cell r="AL204">
            <v>22.886999999999979</v>
          </cell>
          <cell r="AM204">
            <v>27.955999999999982</v>
          </cell>
          <cell r="AN204">
            <v>2.1068728568353077</v>
          </cell>
          <cell r="AO204">
            <v>19.566394195477045</v>
          </cell>
          <cell r="AP204">
            <v>33.591187988181005</v>
          </cell>
          <cell r="AQ204">
            <v>9.0439960396132637</v>
          </cell>
          <cell r="AR204">
            <v>14.684535129892071</v>
          </cell>
          <cell r="AS204">
            <v>36.682580291154075</v>
          </cell>
          <cell r="AT204">
            <v>46.321951882931963</v>
          </cell>
          <cell r="AU204">
            <v>18.658370979508767</v>
          </cell>
          <cell r="AV204">
            <v>24.196473634497494</v>
          </cell>
          <cell r="AW204">
            <v>47.402329898989123</v>
          </cell>
          <cell r="AX204">
            <v>59.903167916775054</v>
          </cell>
        </row>
        <row r="205">
          <cell r="B205" t="str">
            <v>EPS (pre-exceptionals, basic)</v>
          </cell>
          <cell r="C205" t="str">
            <v>EPS</v>
          </cell>
          <cell r="D205" t="str">
            <v>USD</v>
          </cell>
          <cell r="F205">
            <v>0.6316037884270479</v>
          </cell>
          <cell r="G205">
            <v>0.90415474561512599</v>
          </cell>
          <cell r="H205">
            <v>1.2955434175408116</v>
          </cell>
          <cell r="I205">
            <v>2.1493795147249513</v>
          </cell>
          <cell r="J205">
            <v>4.0939097235051429</v>
          </cell>
          <cell r="K205">
            <v>3.8377012260031433</v>
          </cell>
          <cell r="L205">
            <v>3.2225035308206471</v>
          </cell>
          <cell r="M205">
            <v>3.421640567869475</v>
          </cell>
          <cell r="N205">
            <v>2.8862331120209772</v>
          </cell>
          <cell r="O205">
            <v>3.4791303476785158</v>
          </cell>
          <cell r="P205">
            <v>5.9369828728273459</v>
          </cell>
          <cell r="Q205">
            <v>7.6177949621990182</v>
          </cell>
          <cell r="S205">
            <v>1.2053975784836253</v>
          </cell>
          <cell r="T205">
            <v>0.96389958416756494</v>
          </cell>
          <cell r="U205">
            <v>1.2990052662375662</v>
          </cell>
          <cell r="V205">
            <v>0.62622628163729699</v>
          </cell>
          <cell r="W205">
            <v>0.76523895539295272</v>
          </cell>
          <cell r="X205">
            <v>0.93625270497715696</v>
          </cell>
          <cell r="Y205">
            <v>1.2375593757068537</v>
          </cell>
          <cell r="Z205">
            <v>0.88539741219963031</v>
          </cell>
          <cell r="AA205">
            <v>0.74063970902866971</v>
          </cell>
          <cell r="AB205">
            <v>0.7418367611588037</v>
          </cell>
          <cell r="AC205">
            <v>0.76308397969438491</v>
          </cell>
          <cell r="AD205">
            <v>0.97379856522074415</v>
          </cell>
          <cell r="AE205">
            <v>0.68429146269574759</v>
          </cell>
          <cell r="AF205">
            <v>0.74705378726833138</v>
          </cell>
          <cell r="AG205">
            <v>0.81234133467387126</v>
          </cell>
          <cell r="AH205">
            <v>1.171835269481976</v>
          </cell>
          <cell r="AI205">
            <v>0.45020203963825295</v>
          </cell>
          <cell r="AJ205">
            <v>0.70513619117730386</v>
          </cell>
          <cell r="AK205">
            <v>0.80801513845692718</v>
          </cell>
          <cell r="AL205">
            <v>0.92316603759482729</v>
          </cell>
          <cell r="AM205">
            <v>0.73420548225617299</v>
          </cell>
          <cell r="AN205">
            <v>0.64540504358020878</v>
          </cell>
          <cell r="AO205">
            <v>0.92287478421010372</v>
          </cell>
          <cell r="AP205">
            <v>1.1831273417757691</v>
          </cell>
          <cell r="AQ205">
            <v>0.73524197379174305</v>
          </cell>
          <cell r="AR205">
            <v>0.76026442287713092</v>
          </cell>
          <cell r="AS205">
            <v>1.0452757205239285</v>
          </cell>
          <cell r="AT205">
            <v>1.2899861674416526</v>
          </cell>
          <cell r="AU205">
            <v>0.83375185422077513</v>
          </cell>
          <cell r="AV205">
            <v>0.85014804817680845</v>
          </cell>
          <cell r="AW205">
            <v>1.2946020657917918</v>
          </cell>
          <cell r="AX205">
            <v>1.420133638104913</v>
          </cell>
        </row>
        <row r="206">
          <cell r="B206" t="str">
            <v>EPS (pre-exceptionals, diluted)</v>
          </cell>
          <cell r="C206" t="str">
            <v>EPS_FUL_DIL</v>
          </cell>
          <cell r="D206" t="str">
            <v>USD</v>
          </cell>
          <cell r="F206">
            <v>0.61535867565910507</v>
          </cell>
          <cell r="G206">
            <v>0.88159131568573912</v>
          </cell>
          <cell r="H206">
            <v>1.2636597548055104</v>
          </cell>
          <cell r="I206">
            <v>2.1493795147249513</v>
          </cell>
          <cell r="J206">
            <v>3.7863921459743852</v>
          </cell>
          <cell r="K206">
            <v>3.4414925741449069</v>
          </cell>
          <cell r="L206">
            <v>3.1798903060896819</v>
          </cell>
          <cell r="M206">
            <v>3.1615097856477115</v>
          </cell>
          <cell r="N206">
            <v>2.8408203601883888</v>
          </cell>
          <cell r="O206">
            <v>3.4040231353089969</v>
          </cell>
          <cell r="P206">
            <v>5.8269408752361374</v>
          </cell>
          <cell r="Q206">
            <v>7.4567033378192216</v>
          </cell>
          <cell r="S206">
            <v>0.92823420559417325</v>
          </cell>
          <cell r="T206">
            <v>0.96389958416756494</v>
          </cell>
          <cell r="U206">
            <v>1.2655265526552657</v>
          </cell>
          <cell r="V206">
            <v>0.62622628163729699</v>
          </cell>
          <cell r="W206">
            <v>0.76523895539295272</v>
          </cell>
          <cell r="X206">
            <v>0.88987602125349841</v>
          </cell>
          <cell r="Y206">
            <v>0.91801422009689804</v>
          </cell>
          <cell r="Z206">
            <v>0.84293884733831936</v>
          </cell>
          <cell r="AA206">
            <v>0.74063970902866971</v>
          </cell>
          <cell r="AB206">
            <v>0.72638850090154128</v>
          </cell>
          <cell r="AC206">
            <v>0.75422153172197737</v>
          </cell>
          <cell r="AD206">
            <v>0.95457982557846344</v>
          </cell>
          <cell r="AE206">
            <v>0.66933239740279238</v>
          </cell>
          <cell r="AF206">
            <v>0.74034238370932259</v>
          </cell>
          <cell r="AG206">
            <v>0.80955362957767574</v>
          </cell>
          <cell r="AH206">
            <v>0.90752360175299707</v>
          </cell>
          <cell r="AI206">
            <v>0.43924830097998735</v>
          </cell>
          <cell r="AJ206">
            <v>0.69645953353095857</v>
          </cell>
          <cell r="AK206">
            <v>0.79944759574389268</v>
          </cell>
          <cell r="AL206">
            <v>0.90586725339200536</v>
          </cell>
          <cell r="AM206">
            <v>0.7171107637500449</v>
          </cell>
          <cell r="AN206">
            <v>0.63112414846635656</v>
          </cell>
          <cell r="AO206">
            <v>0.90342042338576944</v>
          </cell>
          <cell r="AP206">
            <v>1.1584337477526192</v>
          </cell>
          <cell r="AQ206">
            <v>0.72000307324930479</v>
          </cell>
          <cell r="AR206">
            <v>0.74461643360738106</v>
          </cell>
          <cell r="AS206">
            <v>1.0239110960294131</v>
          </cell>
          <cell r="AT206">
            <v>1.2638031325746997</v>
          </cell>
          <cell r="AU206">
            <v>0.81694670887785781</v>
          </cell>
          <cell r="AV206">
            <v>0.83313153588951017</v>
          </cell>
          <cell r="AW206">
            <v>1.2688695164196446</v>
          </cell>
          <cell r="AX206">
            <v>1.3921021429484239</v>
          </cell>
        </row>
        <row r="207">
          <cell r="B207" t="str">
            <v>EPS (post-exceptionals, basic)</v>
          </cell>
          <cell r="C207" t="str">
            <v>EPS_POST_BASIC</v>
          </cell>
          <cell r="D207" t="str">
            <v>USD</v>
          </cell>
          <cell r="F207">
            <v>5.2358327302476595E-2</v>
          </cell>
          <cell r="G207">
            <v>-1.2600758800845882</v>
          </cell>
          <cell r="H207">
            <v>-6.4331822978089495</v>
          </cell>
          <cell r="I207">
            <v>-2.8848552201024855</v>
          </cell>
          <cell r="J207">
            <v>6.2380688466038323E-2</v>
          </cell>
          <cell r="K207">
            <v>0.33030393001716146</v>
          </cell>
          <cell r="L207">
            <v>0.57802625498708027</v>
          </cell>
          <cell r="M207">
            <v>0.97158130973094048</v>
          </cell>
          <cell r="N207">
            <v>1.0089181584842726</v>
          </cell>
          <cell r="O207">
            <v>1.9746633454919467</v>
          </cell>
          <cell r="P207">
            <v>3.4737463116453831</v>
          </cell>
          <cell r="Q207">
            <v>3.9265950223839678</v>
          </cell>
          <cell r="S207">
            <v>0.50439015373240059</v>
          </cell>
          <cell r="T207">
            <v>-5.5690743878022593E-2</v>
          </cell>
          <cell r="U207">
            <v>0.29974438729943675</v>
          </cell>
          <cell r="V207">
            <v>-0.68490328136051959</v>
          </cell>
          <cell r="W207">
            <v>-0.60040412699384638</v>
          </cell>
          <cell r="X207">
            <v>0.23806804520317276</v>
          </cell>
          <cell r="Y207">
            <v>0.38401945261253106</v>
          </cell>
          <cell r="Z207">
            <v>0.25853539197564401</v>
          </cell>
          <cell r="AA207">
            <v>-9.7908643560119135E-2</v>
          </cell>
          <cell r="AB207">
            <v>0.17553232876001754</v>
          </cell>
          <cell r="AC207">
            <v>0.1469837915839925</v>
          </cell>
          <cell r="AD207">
            <v>0.34434702116170735</v>
          </cell>
          <cell r="AE207">
            <v>0.16123740933439235</v>
          </cell>
          <cell r="AF207">
            <v>0.22005942788074062</v>
          </cell>
          <cell r="AG207">
            <v>3.926102802563692E-2</v>
          </cell>
          <cell r="AH207">
            <v>0.54689135962506819</v>
          </cell>
          <cell r="AI207">
            <v>-0.17946892437944956</v>
          </cell>
          <cell r="AJ207">
            <v>0.33101157105913931</v>
          </cell>
          <cell r="AK207">
            <v>0.42131000112414346</v>
          </cell>
          <cell r="AL207">
            <v>0.42765051010874805</v>
          </cell>
          <cell r="AM207">
            <v>0.52023745277927647</v>
          </cell>
          <cell r="AN207">
            <v>3.7216011743717019E-2</v>
          </cell>
          <cell r="AO207">
            <v>0.32891882588594223</v>
          </cell>
          <cell r="AP207">
            <v>0.55897107677719571</v>
          </cell>
          <cell r="AQ207">
            <v>0.14942749575296052</v>
          </cell>
          <cell r="AR207">
            <v>0.24090010851691435</v>
          </cell>
          <cell r="AS207">
            <v>0.59750805126927509</v>
          </cell>
          <cell r="AT207">
            <v>0.7491663772653494</v>
          </cell>
          <cell r="AU207">
            <v>0.29962161419570121</v>
          </cell>
          <cell r="AV207">
            <v>0.38579795846118747</v>
          </cell>
          <cell r="AW207">
            <v>0.75044075116876263</v>
          </cell>
          <cell r="AX207">
            <v>0.94162031890534359</v>
          </cell>
        </row>
        <row r="208">
          <cell r="B208" t="str">
            <v>EPS (post-exceptionals, diluted)</v>
          </cell>
          <cell r="C208" t="str">
            <v>FULLY_DIL_EPS</v>
          </cell>
          <cell r="D208" t="str">
            <v>USD</v>
          </cell>
          <cell r="F208">
            <v>5.1011649294911365E-2</v>
          </cell>
          <cell r="G208">
            <v>-1.2286303405197252</v>
          </cell>
          <cell r="H208">
            <v>-6.274859996972908</v>
          </cell>
          <cell r="I208">
            <v>-2.8848552201024855</v>
          </cell>
          <cell r="J208">
            <v>5.7694908979588712E-2</v>
          </cell>
          <cell r="K208">
            <v>0.2962029755372127</v>
          </cell>
          <cell r="L208">
            <v>0.57038264421409524</v>
          </cell>
          <cell r="M208">
            <v>0.89771668219943868</v>
          </cell>
          <cell r="N208">
            <v>0.9930435744945697</v>
          </cell>
          <cell r="O208">
            <v>1.9320344571126624</v>
          </cell>
          <cell r="P208">
            <v>3.4093604120316101</v>
          </cell>
          <cell r="Q208">
            <v>3.843560289423019</v>
          </cell>
          <cell r="S208">
            <v>0.38841308628502269</v>
          </cell>
          <cell r="T208">
            <v>-5.5690743878022593E-2</v>
          </cell>
          <cell r="U208">
            <v>0.29201920192019232</v>
          </cell>
          <cell r="V208">
            <v>-0.68490328136051959</v>
          </cell>
          <cell r="W208">
            <v>-0.60040412699384638</v>
          </cell>
          <cell r="X208">
            <v>0.22627549562931965</v>
          </cell>
          <cell r="Y208">
            <v>0.2848633570334948</v>
          </cell>
          <cell r="Z208">
            <v>0.2461375223208507</v>
          </cell>
          <cell r="AA208">
            <v>-9.7908643560119135E-2</v>
          </cell>
          <cell r="AB208">
            <v>0.17187698402620807</v>
          </cell>
          <cell r="AC208">
            <v>0.14527672363293678</v>
          </cell>
          <cell r="AD208">
            <v>0.33755104098401878</v>
          </cell>
          <cell r="AE208">
            <v>0.15771265261099515</v>
          </cell>
          <cell r="AF208">
            <v>0.21808245158714243</v>
          </cell>
          <cell r="AG208">
            <v>3.9126296277740717E-2</v>
          </cell>
          <cell r="AH208">
            <v>0.42353804274378798</v>
          </cell>
          <cell r="AI208">
            <v>-0.17510231667480181</v>
          </cell>
          <cell r="AJ208">
            <v>0.32693849395007218</v>
          </cell>
          <cell r="AK208">
            <v>0.41684276869462117</v>
          </cell>
          <cell r="AL208">
            <v>0.41963696369636927</v>
          </cell>
          <cell r="AM208">
            <v>0.50812461376276818</v>
          </cell>
          <cell r="AN208">
            <v>3.6392532030388954E-2</v>
          </cell>
          <cell r="AO208">
            <v>0.32198515987817677</v>
          </cell>
          <cell r="AP208">
            <v>0.54730453476329721</v>
          </cell>
          <cell r="AQ208">
            <v>0.14633040550613793</v>
          </cell>
          <cell r="AR208">
            <v>0.23594183058133947</v>
          </cell>
          <cell r="AS208">
            <v>0.58529545042418973</v>
          </cell>
          <cell r="AT208">
            <v>0.73396043950247436</v>
          </cell>
          <cell r="AU208">
            <v>0.29358242549831093</v>
          </cell>
          <cell r="AV208">
            <v>0.37807584968889979</v>
          </cell>
          <cell r="AW208">
            <v>0.73552438868906056</v>
          </cell>
          <cell r="AX208">
            <v>0.92303402202424889</v>
          </cell>
        </row>
        <row r="209">
          <cell r="B209" t="str">
            <v>Common dividends paid</v>
          </cell>
          <cell r="C209" t="str">
            <v>COMMON_DIV_PAID</v>
          </cell>
          <cell r="D209" t="str">
            <v>USD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</row>
        <row r="210">
          <cell r="B210" t="str">
            <v>DPS, dividend per share</v>
          </cell>
          <cell r="C210" t="str">
            <v>DPS</v>
          </cell>
          <cell r="D210" t="str">
            <v>USD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</row>
        <row r="211">
          <cell r="B211" t="str">
            <v>Weighted average shares outstanding, basic</v>
          </cell>
          <cell r="C211" t="str">
            <v>SH</v>
          </cell>
          <cell r="F211">
            <v>31.780999999999999</v>
          </cell>
          <cell r="G211">
            <v>32.155999999999999</v>
          </cell>
          <cell r="H211">
            <v>32.222000000000001</v>
          </cell>
          <cell r="I211">
            <v>32.393999999999998</v>
          </cell>
          <cell r="J211">
            <v>32.478000000000002</v>
          </cell>
          <cell r="K211">
            <v>34.522750000000002</v>
          </cell>
          <cell r="L211">
            <v>38.411750000000005</v>
          </cell>
          <cell r="M211">
            <v>39.657000000000004</v>
          </cell>
          <cell r="N211">
            <v>53.109362290098289</v>
          </cell>
          <cell r="O211">
            <v>58.057721738857737</v>
          </cell>
          <cell r="P211">
            <v>39.224861381803514</v>
          </cell>
          <cell r="Q211">
            <v>36.409423663092191</v>
          </cell>
          <cell r="S211">
            <v>32.459000000000003</v>
          </cell>
          <cell r="T211">
            <v>32.465000000000003</v>
          </cell>
          <cell r="U211">
            <v>32.470999999999997</v>
          </cell>
          <cell r="V211">
            <v>32.517000000000003</v>
          </cell>
          <cell r="W211">
            <v>32.662999999999997</v>
          </cell>
          <cell r="X211">
            <v>33.271999999999998</v>
          </cell>
          <cell r="Y211">
            <v>35.368000000000002</v>
          </cell>
          <cell r="Z211">
            <v>36.787999999999997</v>
          </cell>
          <cell r="AA211">
            <v>37.392000000000003</v>
          </cell>
          <cell r="AB211">
            <v>38.557000000000002</v>
          </cell>
          <cell r="AC211">
            <v>38.807000000000002</v>
          </cell>
          <cell r="AD211">
            <v>38.890999999999998</v>
          </cell>
          <cell r="AE211">
            <v>39.017000000000003</v>
          </cell>
          <cell r="AF211">
            <v>39.712000000000003</v>
          </cell>
          <cell r="AG211">
            <v>39.784999999999997</v>
          </cell>
          <cell r="AH211">
            <v>40.113999999999997</v>
          </cell>
          <cell r="AI211">
            <v>51.97</v>
          </cell>
          <cell r="AJ211">
            <v>52.976999999999997</v>
          </cell>
          <cell r="AK211">
            <v>53.374000000000002</v>
          </cell>
          <cell r="AL211">
            <v>53.518000000000001</v>
          </cell>
          <cell r="AM211">
            <v>53.737000000000002</v>
          </cell>
          <cell r="AN211">
            <v>56.611999999999995</v>
          </cell>
          <cell r="AO211">
            <v>59.486999999999995</v>
          </cell>
          <cell r="AP211">
            <v>60.094679999999997</v>
          </cell>
          <cell r="AQ211">
            <v>60.52430975999998</v>
          </cell>
          <cell r="AR211">
            <v>60.956946928319972</v>
          </cell>
          <cell r="AS211">
            <v>61.392612556818207</v>
          </cell>
          <cell r="AT211">
            <v>61.831327844715936</v>
          </cell>
          <cell r="AU211">
            <v>62.273114139628937</v>
          </cell>
          <cell r="AV211">
            <v>62.717992938606329</v>
          </cell>
          <cell r="AW211">
            <v>63.165985889176568</v>
          </cell>
          <cell r="AX211">
            <v>63.617114790400805</v>
          </cell>
        </row>
        <row r="212">
          <cell r="B212" t="str">
            <v>Diluted average shares outstanding (mn)</v>
          </cell>
          <cell r="C212" t="str">
            <v>DILUTE_SHARES</v>
          </cell>
          <cell r="F212">
            <v>32.619999999999997</v>
          </cell>
          <cell r="G212">
            <v>32.978999999999999</v>
          </cell>
          <cell r="H212">
            <v>33.034999999999997</v>
          </cell>
          <cell r="I212">
            <v>32.393999999999998</v>
          </cell>
          <cell r="J212">
            <v>35.115750000000006</v>
          </cell>
          <cell r="K212">
            <v>38.497250000000001</v>
          </cell>
          <cell r="L212">
            <v>38.926500000000004</v>
          </cell>
          <cell r="M212">
            <v>42.92</v>
          </cell>
          <cell r="N212">
            <v>53.958357292903507</v>
          </cell>
          <cell r="O212">
            <v>59.338721738857735</v>
          </cell>
          <cell r="P212">
            <v>39.965624364320817</v>
          </cell>
          <cell r="Q212">
            <v>37.195998230283578</v>
          </cell>
          <cell r="S212">
            <v>42.151000000000003</v>
          </cell>
          <cell r="T212">
            <v>32.465000000000003</v>
          </cell>
          <cell r="U212">
            <v>33.33</v>
          </cell>
          <cell r="V212">
            <v>32.517000000000003</v>
          </cell>
          <cell r="W212">
            <v>32.662999999999997</v>
          </cell>
          <cell r="X212">
            <v>35.006</v>
          </cell>
          <cell r="Y212">
            <v>47.679000000000002</v>
          </cell>
          <cell r="Z212">
            <v>38.640999999999998</v>
          </cell>
          <cell r="AA212">
            <v>37.392000000000003</v>
          </cell>
          <cell r="AB212">
            <v>39.377000000000002</v>
          </cell>
          <cell r="AC212">
            <v>39.262999999999998</v>
          </cell>
          <cell r="AD212">
            <v>39.673999999999999</v>
          </cell>
          <cell r="AE212">
            <v>39.889000000000003</v>
          </cell>
          <cell r="AF212">
            <v>40.072000000000003</v>
          </cell>
          <cell r="AG212">
            <v>39.921999999999997</v>
          </cell>
          <cell r="AH212">
            <v>51.796999999999997</v>
          </cell>
          <cell r="AI212">
            <v>53.265999999999998</v>
          </cell>
          <cell r="AJ212">
            <v>53.637</v>
          </cell>
          <cell r="AK212">
            <v>53.945999999999998</v>
          </cell>
          <cell r="AL212">
            <v>54.54</v>
          </cell>
          <cell r="AM212">
            <v>55.018000000000001</v>
          </cell>
          <cell r="AN212">
            <v>57.893000000000001</v>
          </cell>
          <cell r="AO212">
            <v>60.768000000000001</v>
          </cell>
          <cell r="AP212">
            <v>61.375680000000003</v>
          </cell>
          <cell r="AQ212">
            <v>61.805309759999993</v>
          </cell>
          <cell r="AR212">
            <v>62.237946928319985</v>
          </cell>
          <cell r="AS212">
            <v>62.67361255681822</v>
          </cell>
          <cell r="AT212">
            <v>63.112327844715942</v>
          </cell>
          <cell r="AU212">
            <v>63.55411413962895</v>
          </cell>
          <cell r="AV212">
            <v>63.998992938606349</v>
          </cell>
          <cell r="AW212">
            <v>64.446985889176588</v>
          </cell>
          <cell r="AX212">
            <v>64.898114790400811</v>
          </cell>
        </row>
        <row r="213">
          <cell r="B213" t="str">
            <v>Period-end shares outstanding</v>
          </cell>
          <cell r="C213" t="str">
            <v>NON_OP_ADD</v>
          </cell>
          <cell r="F213">
            <v>32.619999999999997</v>
          </cell>
          <cell r="G213">
            <v>32.978999999999999</v>
          </cell>
          <cell r="H213">
            <v>33.034999999999997</v>
          </cell>
          <cell r="I213">
            <v>32.393999999999998</v>
          </cell>
          <cell r="J213">
            <v>35.115750000000006</v>
          </cell>
          <cell r="K213">
            <v>38.497250000000001</v>
          </cell>
          <cell r="L213">
            <v>38.926500000000004</v>
          </cell>
          <cell r="M213">
            <v>42.92</v>
          </cell>
          <cell r="N213">
            <v>53.958357292903507</v>
          </cell>
          <cell r="O213">
            <v>59.338721738857735</v>
          </cell>
          <cell r="P213">
            <v>39.965624364320817</v>
          </cell>
          <cell r="Q213">
            <v>37.195998230283578</v>
          </cell>
          <cell r="S213">
            <v>42.151000000000003</v>
          </cell>
          <cell r="T213">
            <v>32.465000000000003</v>
          </cell>
          <cell r="U213">
            <v>33.33</v>
          </cell>
          <cell r="V213">
            <v>32.517000000000003</v>
          </cell>
          <cell r="W213">
            <v>32.662999999999997</v>
          </cell>
          <cell r="X213">
            <v>35.006</v>
          </cell>
          <cell r="Y213">
            <v>47.679000000000002</v>
          </cell>
          <cell r="Z213">
            <v>38.640999999999998</v>
          </cell>
          <cell r="AA213">
            <v>37.392000000000003</v>
          </cell>
          <cell r="AB213">
            <v>39.377000000000002</v>
          </cell>
          <cell r="AC213">
            <v>39.262999999999998</v>
          </cell>
          <cell r="AD213">
            <v>39.673999999999999</v>
          </cell>
          <cell r="AE213">
            <v>39.889000000000003</v>
          </cell>
          <cell r="AF213">
            <v>40.072000000000003</v>
          </cell>
          <cell r="AG213">
            <v>39.921999999999997</v>
          </cell>
          <cell r="AH213">
            <v>51.796999999999997</v>
          </cell>
          <cell r="AI213">
            <v>53.265999999999998</v>
          </cell>
          <cell r="AJ213">
            <v>53.637</v>
          </cell>
          <cell r="AK213">
            <v>53.945999999999998</v>
          </cell>
          <cell r="AL213">
            <v>54.54</v>
          </cell>
          <cell r="AM213">
            <v>55.018000000000001</v>
          </cell>
          <cell r="AN213">
            <v>57.893000000000001</v>
          </cell>
          <cell r="AO213">
            <v>60.768000000000001</v>
          </cell>
          <cell r="AP213">
            <v>61.375680000000003</v>
          </cell>
          <cell r="AQ213">
            <v>61.805309759999993</v>
          </cell>
          <cell r="AR213">
            <v>62.237946928319985</v>
          </cell>
          <cell r="AS213">
            <v>62.67361255681822</v>
          </cell>
          <cell r="AT213">
            <v>63.112327844715942</v>
          </cell>
          <cell r="AU213">
            <v>63.55411413962895</v>
          </cell>
          <cell r="AV213">
            <v>63.998992938606349</v>
          </cell>
          <cell r="AW213">
            <v>64.446985889176588</v>
          </cell>
          <cell r="AX213">
            <v>64.898114790400811</v>
          </cell>
        </row>
        <row r="214">
          <cell r="A214" t="str">
            <v>Additional Income Statement Items</v>
          </cell>
        </row>
        <row r="215">
          <cell r="B215" t="str">
            <v>Marginal tax rate</v>
          </cell>
          <cell r="C215" t="str">
            <v>MARGIN_TAX_RATE</v>
          </cell>
          <cell r="F215">
            <v>0.19964114832535879</v>
          </cell>
          <cell r="G215">
            <v>0.10257122573077757</v>
          </cell>
          <cell r="H215">
            <v>8.9689912338087069E-2</v>
          </cell>
          <cell r="I215">
            <v>4.5499410522852467E-2</v>
          </cell>
          <cell r="J215">
            <v>8.063032850929655E-2</v>
          </cell>
          <cell r="K215">
            <v>6.0475407046008955E-2</v>
          </cell>
          <cell r="L215">
            <v>0.11843089216656813</v>
          </cell>
          <cell r="M215">
            <v>0.11804124716450136</v>
          </cell>
          <cell r="N215">
            <v>9.2923208019456943E-2</v>
          </cell>
          <cell r="O215">
            <v>0.10921092127865208</v>
          </cell>
          <cell r="P215">
            <v>0.12363628964506801</v>
          </cell>
          <cell r="Q215">
            <v>0.12266947083301599</v>
          </cell>
          <cell r="S215">
            <v>8.1549295774647895E-2</v>
          </cell>
          <cell r="T215">
            <v>7.953642968497221E-2</v>
          </cell>
          <cell r="U215">
            <v>8.0043620501635757E-2</v>
          </cell>
          <cell r="V215">
            <v>8.1755050505050553E-2</v>
          </cell>
          <cell r="W215">
            <v>0.11229889547892172</v>
          </cell>
          <cell r="X215">
            <v>6.5768953934740956E-2</v>
          </cell>
          <cell r="Y215">
            <v>5.1365409622886861E-2</v>
          </cell>
          <cell r="Z215">
            <v>2.4059925093632965E-2</v>
          </cell>
          <cell r="AA215">
            <v>0.11585735721354908</v>
          </cell>
          <cell r="AB215">
            <v>0.11272761113006795</v>
          </cell>
          <cell r="AC215">
            <v>0.12633131730343711</v>
          </cell>
          <cell r="AD215">
            <v>0.11835366421454521</v>
          </cell>
          <cell r="AE215">
            <v>0.12625584972346768</v>
          </cell>
          <cell r="AF215">
            <v>0.12723582019298668</v>
          </cell>
          <cell r="AG215">
            <v>0.14808761894720207</v>
          </cell>
          <cell r="AH215">
            <v>8.4879397278408347E-2</v>
          </cell>
          <cell r="AI215">
            <v>0.11462196321804283</v>
          </cell>
          <cell r="AJ215">
            <v>0.10753279021430102</v>
          </cell>
          <cell r="AK215">
            <v>0.10047138328049385</v>
          </cell>
          <cell r="AL215">
            <v>6.3606383381979492E-2</v>
          </cell>
          <cell r="AM215">
            <v>9.8235509233863691E-2</v>
          </cell>
          <cell r="AN215">
            <v>0.14000000000000001</v>
          </cell>
          <cell r="AO215">
            <v>0.12</v>
          </cell>
          <cell r="AP215">
            <v>0.09</v>
          </cell>
          <cell r="AQ215">
            <v>0.11323550923386369</v>
          </cell>
          <cell r="AR215">
            <v>0.14000000000000001</v>
          </cell>
          <cell r="AS215">
            <v>0.12</v>
          </cell>
          <cell r="AT215">
            <v>0.12</v>
          </cell>
          <cell r="AU215">
            <v>0.11323550923386369</v>
          </cell>
          <cell r="AV215">
            <v>0.14000000000000001</v>
          </cell>
          <cell r="AW215">
            <v>0.12</v>
          </cell>
          <cell r="AX215">
            <v>0.12</v>
          </cell>
        </row>
        <row r="216">
          <cell r="A216" t="str">
            <v>ESO</v>
          </cell>
        </row>
        <row r="217">
          <cell r="B217" t="str">
            <v>Fair value of grant</v>
          </cell>
          <cell r="C217" t="str">
            <v>FV_GRANT</v>
          </cell>
          <cell r="D217" t="str">
            <v>USD</v>
          </cell>
        </row>
        <row r="218">
          <cell r="B218" t="str">
            <v>ESO expense (post-tax)</v>
          </cell>
          <cell r="C218" t="str">
            <v>ESO_POST_TAX</v>
          </cell>
          <cell r="D218" t="str">
            <v>USD</v>
          </cell>
        </row>
        <row r="219">
          <cell r="B219" t="str">
            <v>EPS (excl. ESO expense, basic)</v>
          </cell>
          <cell r="C219" t="str">
            <v>EPS_EX_ESO_B</v>
          </cell>
          <cell r="D219" t="str">
            <v>USD</v>
          </cell>
        </row>
        <row r="220">
          <cell r="B220" t="str">
            <v>EPS (excl. ESO expense, diluted)</v>
          </cell>
          <cell r="C220" t="str">
            <v>EPS_EX_ESO_D</v>
          </cell>
          <cell r="D220" t="str">
            <v>USD</v>
          </cell>
        </row>
        <row r="221">
          <cell r="B221" t="str">
            <v>Year that ESO expense takes effect</v>
          </cell>
          <cell r="C221" t="str">
            <v>ESO_YEAR</v>
          </cell>
        </row>
        <row r="222">
          <cell r="A222" t="str">
            <v>Balance Sheet</v>
          </cell>
        </row>
        <row r="223">
          <cell r="B223" t="str">
            <v>BVPS, book value per share</v>
          </cell>
          <cell r="C223" t="str">
            <v>BVPS</v>
          </cell>
          <cell r="D223" t="str">
            <v>USD</v>
          </cell>
          <cell r="F223">
            <v>6.9107957584720419</v>
          </cell>
          <cell r="G223">
            <v>6.145167309366836</v>
          </cell>
          <cell r="H223">
            <v>10.022996710322138</v>
          </cell>
          <cell r="I223">
            <v>6.4663826634561952</v>
          </cell>
          <cell r="J223">
            <v>8.3433401071494533</v>
          </cell>
          <cell r="K223">
            <v>10.521438761396466</v>
          </cell>
          <cell r="L223">
            <v>11.1902477757457</v>
          </cell>
          <cell r="M223">
            <v>12.991855157979671</v>
          </cell>
          <cell r="N223">
            <v>11.921024329792008</v>
          </cell>
          <cell r="O223">
            <v>24.172867787187585</v>
          </cell>
          <cell r="P223">
            <v>39.172370621507881</v>
          </cell>
          <cell r="Q223">
            <v>47.02690016810709</v>
          </cell>
          <cell r="S223">
            <v>7.3609476570442682</v>
          </cell>
          <cell r="T223">
            <v>8.4055444324657298</v>
          </cell>
          <cell r="U223">
            <v>8.8856826090973495</v>
          </cell>
          <cell r="V223">
            <v>8.3333333333333321</v>
          </cell>
          <cell r="W223">
            <v>7.69558828031718</v>
          </cell>
          <cell r="X223">
            <v>8.6314017792738635</v>
          </cell>
          <cell r="Y223">
            <v>9.5401210133453951</v>
          </cell>
          <cell r="Z223">
            <v>9.8735729042078919</v>
          </cell>
          <cell r="AA223">
            <v>10.344672657252886</v>
          </cell>
          <cell r="AB223">
            <v>10.42658920559172</v>
          </cell>
          <cell r="AC223">
            <v>10.587059035740973</v>
          </cell>
          <cell r="AD223">
            <v>11.052351443778765</v>
          </cell>
          <cell r="AE223">
            <v>11.583437988569084</v>
          </cell>
          <cell r="AF223">
            <v>11.633662369057207</v>
          </cell>
          <cell r="AG223">
            <v>12.144024129697121</v>
          </cell>
          <cell r="AH223">
            <v>12.843845041631347</v>
          </cell>
          <cell r="AI223">
            <v>10.123051760631132</v>
          </cell>
          <cell r="AJ223">
            <v>10.376786152481266</v>
          </cell>
          <cell r="AK223">
            <v>11.192247161539326</v>
          </cell>
          <cell r="AL223">
            <v>11.830001121118126</v>
          </cell>
          <cell r="AM223">
            <v>12.940618196028806</v>
          </cell>
          <cell r="AN223">
            <v>23.462462381247139</v>
          </cell>
          <cell r="AO223">
            <v>22.824129181425683</v>
          </cell>
          <cell r="AP223">
            <v>23.353508690265674</v>
          </cell>
          <cell r="AQ223">
            <v>23.503029612890881</v>
          </cell>
          <cell r="AR223">
            <v>23.679516698289031</v>
          </cell>
          <cell r="AS223">
            <v>24.142745979726762</v>
          </cell>
          <cell r="AT223">
            <v>24.850360831391878</v>
          </cell>
          <cell r="AU223">
            <v>25.099662247541644</v>
          </cell>
          <cell r="AV223">
            <v>25.366511853256569</v>
          </cell>
          <cell r="AW223">
            <v>26.078822390260274</v>
          </cell>
          <cell r="AX223">
            <v>26.914492073773044</v>
          </cell>
        </row>
        <row r="224">
          <cell r="A224" t="str">
            <v>Additional Balance Sheet Items</v>
          </cell>
        </row>
        <row r="225">
          <cell r="B225" t="str">
            <v>Total repurchase authorization</v>
          </cell>
          <cell r="C225" t="str">
            <v>REPUR_TOT_AUTH</v>
          </cell>
          <cell r="D225" t="str">
            <v>USD</v>
          </cell>
        </row>
        <row r="226">
          <cell r="B226" t="str">
            <v>Remaining repurchase authorization</v>
          </cell>
          <cell r="C226" t="str">
            <v>REPUR_REMAINING</v>
          </cell>
          <cell r="D226" t="str">
            <v>USD</v>
          </cell>
        </row>
        <row r="227">
          <cell r="B227" t="str">
            <v>Suspended repurchase authorization</v>
          </cell>
          <cell r="C227" t="str">
            <v>REPUR_SUSPENDED</v>
          </cell>
          <cell r="D227" t="str">
            <v>USD</v>
          </cell>
        </row>
        <row r="228">
          <cell r="B228" t="str">
            <v>Shares repurchased during period</v>
          </cell>
          <cell r="C228" t="str">
            <v>REPUR_ACTUAL</v>
          </cell>
          <cell r="D228" t="str">
            <v>USD</v>
          </cell>
        </row>
        <row r="229">
          <cell r="A229" t="str">
            <v>Cash Flow Statement</v>
          </cell>
        </row>
        <row r="230">
          <cell r="B230" t="str">
            <v>Net income (pre-preferred dividends)</v>
          </cell>
          <cell r="C230" t="str">
            <v>CF_NI_PRE_PREF</v>
          </cell>
          <cell r="D230" t="str">
            <v>USD</v>
          </cell>
          <cell r="F230">
            <v>1.6640000000000086</v>
          </cell>
          <cell r="G230">
            <v>-40.519000000000013</v>
          </cell>
          <cell r="H230">
            <v>-197.54499999999999</v>
          </cell>
          <cell r="I230">
            <v>-78.576999999999913</v>
          </cell>
          <cell r="J230">
            <v>17.099999999999994</v>
          </cell>
          <cell r="K230">
            <v>28.584999999999962</v>
          </cell>
          <cell r="L230">
            <v>40.624999999999979</v>
          </cell>
          <cell r="M230">
            <v>58.803999999999917</v>
          </cell>
          <cell r="N230">
            <v>58.776000000000039</v>
          </cell>
          <cell r="O230">
            <v>84.083455040493334</v>
          </cell>
          <cell r="P230">
            <v>106.73306334359137</v>
          </cell>
          <cell r="Q230">
            <v>150.16034242977045</v>
          </cell>
          <cell r="S230">
            <v>20.571999999999992</v>
          </cell>
          <cell r="T230">
            <v>1.4819999999999964</v>
          </cell>
          <cell r="U230">
            <v>13.315000000000008</v>
          </cell>
          <cell r="V230">
            <v>-18.26900000000002</v>
          </cell>
          <cell r="W230">
            <v>-15.616000000000001</v>
          </cell>
          <cell r="X230">
            <v>12.390999999999964</v>
          </cell>
          <cell r="Y230">
            <v>18.387999999999998</v>
          </cell>
          <cell r="Z230">
            <v>13.421999999999992</v>
          </cell>
          <cell r="AA230">
            <v>1.5550000000000248</v>
          </cell>
          <cell r="AB230">
            <v>11.273999999999996</v>
          </cell>
          <cell r="AC230">
            <v>9.9209999999999976</v>
          </cell>
          <cell r="AD230">
            <v>17.874999999999961</v>
          </cell>
          <cell r="AE230">
            <v>11.629999999999987</v>
          </cell>
          <cell r="AF230">
            <v>13.264999999999972</v>
          </cell>
          <cell r="AG230">
            <v>6.6149999999999647</v>
          </cell>
          <cell r="AH230">
            <v>27.293999999999986</v>
          </cell>
          <cell r="AI230">
            <v>-7.9369999999999932</v>
          </cell>
          <cell r="AJ230">
            <v>18.505000000000024</v>
          </cell>
          <cell r="AK230">
            <v>24.054000000000034</v>
          </cell>
          <cell r="AL230">
            <v>24.153999999999979</v>
          </cell>
          <cell r="AM230">
            <v>28.818999999999981</v>
          </cell>
          <cell r="AN230">
            <v>2.1068728568353077</v>
          </cell>
          <cell r="AO230">
            <v>19.566394195477045</v>
          </cell>
          <cell r="AP230">
            <v>33.591187988181005</v>
          </cell>
          <cell r="AQ230">
            <v>9.0439960396132637</v>
          </cell>
          <cell r="AR230">
            <v>14.684535129892071</v>
          </cell>
          <cell r="AS230">
            <v>36.682580291154075</v>
          </cell>
          <cell r="AT230">
            <v>46.321951882931963</v>
          </cell>
          <cell r="AU230">
            <v>18.658370979508767</v>
          </cell>
          <cell r="AV230">
            <v>24.196473634497494</v>
          </cell>
          <cell r="AW230">
            <v>47.402329898989123</v>
          </cell>
          <cell r="AX230">
            <v>59.903167916775054</v>
          </cell>
        </row>
        <row r="231">
          <cell r="A231" t="str">
            <v>Other Items</v>
          </cell>
        </row>
        <row r="232">
          <cell r="B232" t="str">
            <v>Beta</v>
          </cell>
          <cell r="C232" t="str">
            <v>BETA_ANALYST</v>
          </cell>
        </row>
        <row r="233">
          <cell r="B233" t="str">
            <v>Market equity risk premium</v>
          </cell>
          <cell r="C233" t="str">
            <v>MKT_EQ_RISK_PREM</v>
          </cell>
        </row>
        <row r="234">
          <cell r="B234" t="str">
            <v>Risk-free rate</v>
          </cell>
          <cell r="C234" t="str">
            <v>RISK_FR_RATE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Issuer: Verint Systems Inc.</v>
          </cell>
          <cell r="C1">
            <v>2940443433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S1" t="str">
            <v>2010 Q1</v>
          </cell>
          <cell r="T1" t="str">
            <v>2010 Q2</v>
          </cell>
          <cell r="U1" t="str">
            <v>2010 Q3</v>
          </cell>
          <cell r="V1" t="str">
            <v>2010 Q4</v>
          </cell>
          <cell r="W1" t="str">
            <v>2011 Q1</v>
          </cell>
          <cell r="X1" t="str">
            <v>2011 Q2</v>
          </cell>
          <cell r="Y1" t="str">
            <v>2011 Q3</v>
          </cell>
          <cell r="Z1" t="str">
            <v>2011 Q4</v>
          </cell>
          <cell r="AA1" t="str">
            <v>2012 Q1</v>
          </cell>
          <cell r="AB1" t="str">
            <v>2012 Q2</v>
          </cell>
          <cell r="AC1" t="str">
            <v>2012 Q3</v>
          </cell>
          <cell r="AD1" t="str">
            <v>2012 Q4</v>
          </cell>
          <cell r="AE1" t="str">
            <v>2013 Q1</v>
          </cell>
          <cell r="AF1" t="str">
            <v>2013 Q2</v>
          </cell>
          <cell r="AG1" t="str">
            <v>2013 Q3</v>
          </cell>
          <cell r="AH1" t="str">
            <v>2013 Q4</v>
          </cell>
          <cell r="AI1" t="str">
            <v>2014 Q1</v>
          </cell>
          <cell r="AJ1" t="str">
            <v>2014 Q2</v>
          </cell>
          <cell r="AK1" t="str">
            <v>2014 Q3</v>
          </cell>
          <cell r="AL1" t="str">
            <v>2014 Q4</v>
          </cell>
          <cell r="AM1" t="str">
            <v>2015 Q1</v>
          </cell>
          <cell r="AN1" t="str">
            <v>2015 Q2</v>
          </cell>
          <cell r="AO1" t="str">
            <v>2015 Q3</v>
          </cell>
          <cell r="AP1" t="str">
            <v>2015 Q4</v>
          </cell>
          <cell r="AQ1" t="str">
            <v>2016 Q1</v>
          </cell>
          <cell r="AR1" t="str">
            <v>2016 Q2</v>
          </cell>
          <cell r="AS1" t="str">
            <v>2016 Q3</v>
          </cell>
          <cell r="AT1" t="str">
            <v>2016 Q4</v>
          </cell>
          <cell r="AU1" t="str">
            <v>2017 Q1</v>
          </cell>
          <cell r="AV1" t="str">
            <v>2017 Q2</v>
          </cell>
          <cell r="AW1" t="str">
            <v>2017 Q3</v>
          </cell>
          <cell r="AX1" t="str">
            <v>2017 Q4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O2" t="str">
            <v>Estimate</v>
          </cell>
          <cell r="P2" t="str">
            <v>Estimate</v>
          </cell>
          <cell r="Q2" t="str">
            <v>Estimate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  <cell r="AE2" t="str">
            <v>Actual</v>
          </cell>
          <cell r="AF2" t="str">
            <v>Actual</v>
          </cell>
          <cell r="AG2" t="str">
            <v>Actual</v>
          </cell>
          <cell r="AH2" t="str">
            <v>Estimate</v>
          </cell>
          <cell r="AI2" t="str">
            <v>Estimate</v>
          </cell>
          <cell r="AJ2" t="str">
            <v>Actual</v>
          </cell>
          <cell r="AK2" t="str">
            <v>Actual</v>
          </cell>
          <cell r="AL2" t="str">
            <v>Actual</v>
          </cell>
          <cell r="AM2" t="str">
            <v>Estimate</v>
          </cell>
          <cell r="AN2" t="str">
            <v>Estimate</v>
          </cell>
          <cell r="AO2" t="str">
            <v>Estimate</v>
          </cell>
          <cell r="AP2" t="str">
            <v>Estimate</v>
          </cell>
          <cell r="AQ2" t="str">
            <v>Estimate</v>
          </cell>
          <cell r="AR2" t="str">
            <v>Estimate</v>
          </cell>
          <cell r="AS2" t="str">
            <v>Estimate</v>
          </cell>
          <cell r="AT2" t="str">
            <v>Estimate</v>
          </cell>
          <cell r="AU2" t="str">
            <v>Estimate</v>
          </cell>
          <cell r="AV2" t="str">
            <v>Estimate</v>
          </cell>
          <cell r="AW2" t="str">
            <v>Estimate</v>
          </cell>
          <cell r="AX2" t="str">
            <v>Estimate</v>
          </cell>
        </row>
        <row r="3">
          <cell r="F3">
            <v>38748</v>
          </cell>
          <cell r="G3">
            <v>39113</v>
          </cell>
          <cell r="H3">
            <v>39478</v>
          </cell>
          <cell r="I3">
            <v>39844</v>
          </cell>
          <cell r="J3">
            <v>40209</v>
          </cell>
          <cell r="K3">
            <v>40574</v>
          </cell>
          <cell r="L3">
            <v>40939</v>
          </cell>
          <cell r="M3">
            <v>41305</v>
          </cell>
          <cell r="O3">
            <v>42035</v>
          </cell>
          <cell r="P3">
            <v>42400</v>
          </cell>
          <cell r="Q3">
            <v>42766</v>
          </cell>
          <cell r="S3">
            <v>39933</v>
          </cell>
          <cell r="T3">
            <v>40025</v>
          </cell>
          <cell r="U3">
            <v>40117</v>
          </cell>
          <cell r="V3">
            <v>40574</v>
          </cell>
          <cell r="W3">
            <v>40663</v>
          </cell>
          <cell r="X3">
            <v>40755</v>
          </cell>
          <cell r="Y3">
            <v>40847</v>
          </cell>
          <cell r="Z3">
            <v>40939</v>
          </cell>
          <cell r="AA3">
            <v>41029</v>
          </cell>
          <cell r="AB3">
            <v>41121</v>
          </cell>
          <cell r="AC3">
            <v>41213</v>
          </cell>
          <cell r="AD3">
            <v>41305</v>
          </cell>
          <cell r="AE3">
            <v>41394</v>
          </cell>
          <cell r="AF3">
            <v>41455</v>
          </cell>
          <cell r="AG3">
            <v>41547</v>
          </cell>
          <cell r="AH3">
            <v>41639</v>
          </cell>
          <cell r="AI3">
            <v>41729</v>
          </cell>
          <cell r="AJ3">
            <v>41851</v>
          </cell>
          <cell r="AK3">
            <v>41943</v>
          </cell>
          <cell r="AL3">
            <v>42035</v>
          </cell>
          <cell r="AM3">
            <v>42124</v>
          </cell>
          <cell r="AN3">
            <v>42216</v>
          </cell>
          <cell r="AO3">
            <v>42308</v>
          </cell>
          <cell r="AP3">
            <v>42035</v>
          </cell>
          <cell r="AQ3">
            <v>42124</v>
          </cell>
          <cell r="AR3">
            <v>42216</v>
          </cell>
          <cell r="AS3">
            <v>42308</v>
          </cell>
          <cell r="AT3">
            <v>42400</v>
          </cell>
          <cell r="AU3">
            <v>42490</v>
          </cell>
          <cell r="AV3">
            <v>42582</v>
          </cell>
          <cell r="AW3">
            <v>42674</v>
          </cell>
          <cell r="AX3">
            <v>42766</v>
          </cell>
        </row>
        <row r="4">
          <cell r="A4" t="str">
            <v>Issuer: Verint Systems Inc.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Verint Systems Inc.</v>
          </cell>
        </row>
        <row r="7">
          <cell r="B7" t="str">
            <v>Reporting Currency</v>
          </cell>
          <cell r="C7" t="str">
            <v>CURRENCY_ISO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>
            <v>0</v>
          </cell>
        </row>
        <row r="12">
          <cell r="B12" t="str">
            <v>Cost of goods sold, COGS</v>
          </cell>
          <cell r="C12" t="str">
            <v>COST_GD_SD</v>
          </cell>
          <cell r="D12">
            <v>0</v>
          </cell>
        </row>
        <row r="13">
          <cell r="B13" t="str">
            <v>SG&amp;A, selling, general and admin. expense</v>
          </cell>
          <cell r="C13" t="str">
            <v>SEL_GL_AD</v>
          </cell>
          <cell r="D13">
            <v>0</v>
          </cell>
        </row>
        <row r="14">
          <cell r="B14" t="str">
            <v>Total operating expense</v>
          </cell>
          <cell r="C14" t="str">
            <v>OP_COST</v>
          </cell>
          <cell r="D14">
            <v>0</v>
          </cell>
        </row>
        <row r="15">
          <cell r="B15" t="str">
            <v>R&amp;D expense</v>
          </cell>
          <cell r="C15" t="str">
            <v>RD_EXP</v>
          </cell>
          <cell r="D15">
            <v>0</v>
          </cell>
        </row>
        <row r="16">
          <cell r="B16" t="str">
            <v>ESO expense (pre-tax)</v>
          </cell>
          <cell r="C16" t="str">
            <v>ESO_PRE_TAX</v>
          </cell>
          <cell r="D16">
            <v>0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>
            <v>0</v>
          </cell>
        </row>
        <row r="19">
          <cell r="B19" t="str">
            <v>Total operating expense (excl. D&amp;A)</v>
          </cell>
          <cell r="C19" t="str">
            <v>TOT_OPS_EXP</v>
          </cell>
          <cell r="D19">
            <v>0</v>
          </cell>
        </row>
        <row r="20">
          <cell r="B20" t="str">
            <v>EBITDA</v>
          </cell>
          <cell r="C20" t="str">
            <v>EBITDA_CALC</v>
          </cell>
          <cell r="D20">
            <v>0</v>
          </cell>
        </row>
        <row r="21">
          <cell r="B21" t="str">
            <v>Depreciation</v>
          </cell>
          <cell r="C21" t="str">
            <v>DEPREC</v>
          </cell>
          <cell r="D21">
            <v>0</v>
          </cell>
        </row>
        <row r="22">
          <cell r="B22" t="str">
            <v>Amortization</v>
          </cell>
          <cell r="C22" t="str">
            <v>GOODWILL_AMORT</v>
          </cell>
          <cell r="D22">
            <v>0</v>
          </cell>
        </row>
        <row r="23">
          <cell r="B23" t="str">
            <v>EBIT, operating profit</v>
          </cell>
          <cell r="C23" t="str">
            <v>EBIT</v>
          </cell>
          <cell r="D23">
            <v>0</v>
          </cell>
        </row>
        <row r="24">
          <cell r="B24" t="str">
            <v>Interest income</v>
          </cell>
          <cell r="C24" t="str">
            <v>INT_INC_IND</v>
          </cell>
          <cell r="D24">
            <v>0</v>
          </cell>
        </row>
        <row r="25">
          <cell r="B25" t="str">
            <v>Interest expense</v>
          </cell>
          <cell r="C25" t="str">
            <v>INT_EXP_IND</v>
          </cell>
          <cell r="D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>
            <v>0</v>
          </cell>
        </row>
        <row r="30">
          <cell r="B30" t="str">
            <v>Pre-tax profit</v>
          </cell>
          <cell r="C30" t="str">
            <v>PT_PROF</v>
          </cell>
          <cell r="D30">
            <v>0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>
            <v>0</v>
          </cell>
        </row>
        <row r="33">
          <cell r="B33" t="str">
            <v>Lease payments (deemed interest portion)</v>
          </cell>
          <cell r="C33" t="str">
            <v>LEASE_DEEM_INT</v>
          </cell>
          <cell r="D33">
            <v>0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>
            <v>0</v>
          </cell>
        </row>
        <row r="35">
          <cell r="B35" t="str">
            <v>Gross interest charge</v>
          </cell>
          <cell r="C35" t="str">
            <v>NET_INT_CH</v>
          </cell>
          <cell r="D35">
            <v>0</v>
          </cell>
        </row>
        <row r="36">
          <cell r="B36" t="str">
            <v>Income from associates (operating)</v>
          </cell>
          <cell r="C36" t="str">
            <v>ASSOCIATE_OP</v>
          </cell>
          <cell r="D36">
            <v>0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>
            <v>0</v>
          </cell>
        </row>
        <row r="39">
          <cell r="B39" t="str">
            <v>Accounts receivable</v>
          </cell>
          <cell r="C39" t="str">
            <v>DEBTORS</v>
          </cell>
          <cell r="D39">
            <v>0</v>
          </cell>
        </row>
        <row r="40">
          <cell r="B40" t="str">
            <v>Inventory</v>
          </cell>
          <cell r="C40" t="str">
            <v>STOCKS</v>
          </cell>
          <cell r="D40">
            <v>0</v>
          </cell>
        </row>
        <row r="41">
          <cell r="B41" t="str">
            <v>Other current assets</v>
          </cell>
          <cell r="C41" t="str">
            <v>OTH_CUR_ASS</v>
          </cell>
          <cell r="D41">
            <v>0</v>
          </cell>
        </row>
        <row r="42">
          <cell r="B42" t="str">
            <v>Total current assets</v>
          </cell>
          <cell r="C42" t="str">
            <v>CUR_ASS</v>
          </cell>
          <cell r="D42">
            <v>0</v>
          </cell>
        </row>
        <row r="43">
          <cell r="B43" t="str">
            <v>Gross fixed assets, PP&amp;E</v>
          </cell>
          <cell r="C43" t="str">
            <v>GR_FIX_ASS</v>
          </cell>
          <cell r="D43">
            <v>0</v>
          </cell>
        </row>
        <row r="44">
          <cell r="B44" t="str">
            <v>Accumulated depreciation</v>
          </cell>
          <cell r="C44" t="str">
            <v>ACC_DDA</v>
          </cell>
          <cell r="D44">
            <v>0</v>
          </cell>
        </row>
        <row r="45">
          <cell r="B45" t="str">
            <v>Net PP&amp;E</v>
          </cell>
          <cell r="C45" t="str">
            <v>NET_FIX_ASS</v>
          </cell>
          <cell r="D45">
            <v>0</v>
          </cell>
        </row>
        <row r="46">
          <cell r="B46" t="str">
            <v>Gross intangibles</v>
          </cell>
          <cell r="C46" t="str">
            <v>GR_INTANG</v>
          </cell>
          <cell r="D46">
            <v>0</v>
          </cell>
        </row>
        <row r="47">
          <cell r="B47" t="str">
            <v>Accumulated amortization</v>
          </cell>
          <cell r="C47" t="str">
            <v>ACC_AMORT</v>
          </cell>
          <cell r="D47">
            <v>0</v>
          </cell>
        </row>
        <row r="48">
          <cell r="B48" t="str">
            <v>Net intangible assets</v>
          </cell>
          <cell r="C48" t="str">
            <v>NET_INTANG</v>
          </cell>
          <cell r="D48">
            <v>0</v>
          </cell>
        </row>
        <row r="49">
          <cell r="B49" t="str">
            <v>Equity method investments</v>
          </cell>
          <cell r="C49" t="str">
            <v>FIX_ASS_INV</v>
          </cell>
          <cell r="D49">
            <v>0</v>
          </cell>
        </row>
        <row r="50">
          <cell r="B50" t="str">
            <v>Investments in securities</v>
          </cell>
          <cell r="C50" t="str">
            <v>INV_SECUR</v>
          </cell>
          <cell r="D50">
            <v>0</v>
          </cell>
        </row>
        <row r="51">
          <cell r="B51" t="str">
            <v>Other long-term assets</v>
          </cell>
          <cell r="C51" t="str">
            <v>OTH_LT_ASS</v>
          </cell>
          <cell r="D51">
            <v>0</v>
          </cell>
        </row>
        <row r="52">
          <cell r="B52" t="str">
            <v>Total assets</v>
          </cell>
          <cell r="C52" t="str">
            <v>TOT_ASSET</v>
          </cell>
          <cell r="D52">
            <v>0</v>
          </cell>
        </row>
        <row r="53">
          <cell r="B53" t="str">
            <v>Accounts payable</v>
          </cell>
          <cell r="C53" t="str">
            <v>ACC_PAY_GQ</v>
          </cell>
          <cell r="D53">
            <v>0</v>
          </cell>
        </row>
        <row r="54">
          <cell r="B54" t="str">
            <v>Short-term debt</v>
          </cell>
          <cell r="C54" t="str">
            <v>SHORT_T_DEBT</v>
          </cell>
          <cell r="D54">
            <v>0</v>
          </cell>
        </row>
        <row r="55">
          <cell r="B55" t="str">
            <v>Other current liabilities</v>
          </cell>
          <cell r="C55" t="str">
            <v>OTH_CUR_LIABS</v>
          </cell>
          <cell r="D55">
            <v>0</v>
          </cell>
        </row>
        <row r="56">
          <cell r="B56" t="str">
            <v>Total current liabilities</v>
          </cell>
          <cell r="C56" t="str">
            <v>SHORT_TERM_LIABS</v>
          </cell>
          <cell r="D56">
            <v>0</v>
          </cell>
        </row>
        <row r="57">
          <cell r="B57" t="str">
            <v>Deferred revenue</v>
          </cell>
          <cell r="C57" t="str">
            <v>TOT_DEF_REV</v>
          </cell>
          <cell r="D57">
            <v>0</v>
          </cell>
        </row>
        <row r="58">
          <cell r="B58" t="str">
            <v>Long-term  debt</v>
          </cell>
          <cell r="C58" t="str">
            <v>LT_DEBT</v>
          </cell>
          <cell r="D58">
            <v>0</v>
          </cell>
        </row>
        <row r="59">
          <cell r="B59" t="str">
            <v>Other long-term liabilities</v>
          </cell>
          <cell r="C59" t="str">
            <v>OTH_LT_CRED_GQ</v>
          </cell>
          <cell r="D59">
            <v>0</v>
          </cell>
        </row>
        <row r="60">
          <cell r="B60" t="str">
            <v>Total long-term liabilities</v>
          </cell>
          <cell r="C60" t="str">
            <v>TOT_LT_LIAB</v>
          </cell>
          <cell r="D60">
            <v>0</v>
          </cell>
        </row>
        <row r="61">
          <cell r="B61" t="str">
            <v>Total liabilities</v>
          </cell>
          <cell r="C61" t="str">
            <v>TOT_LIAB</v>
          </cell>
          <cell r="D61">
            <v>0</v>
          </cell>
        </row>
        <row r="62">
          <cell r="B62" t="str">
            <v>Preferred shares</v>
          </cell>
          <cell r="C62" t="str">
            <v>PREF_SH</v>
          </cell>
          <cell r="D62">
            <v>0</v>
          </cell>
        </row>
        <row r="63">
          <cell r="B63" t="str">
            <v>Total common equity</v>
          </cell>
          <cell r="C63" t="str">
            <v>ORD_SH_FUND</v>
          </cell>
          <cell r="D63">
            <v>0</v>
          </cell>
        </row>
        <row r="64">
          <cell r="B64" t="str">
            <v>Minority interest</v>
          </cell>
          <cell r="C64" t="str">
            <v>MINORITIES</v>
          </cell>
          <cell r="D64">
            <v>0</v>
          </cell>
        </row>
        <row r="65">
          <cell r="B65" t="str">
            <v>Total shareholders' equity</v>
          </cell>
          <cell r="C65" t="str">
            <v>EQ</v>
          </cell>
          <cell r="D65">
            <v>0</v>
          </cell>
        </row>
        <row r="66">
          <cell r="B66" t="str">
            <v>Total liabilities and equity</v>
          </cell>
          <cell r="C66" t="str">
            <v>TOT_LIAB_EQ</v>
          </cell>
          <cell r="D66">
            <v>0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>
            <v>0</v>
          </cell>
        </row>
        <row r="69">
          <cell r="B69" t="str">
            <v>Capitalized leases</v>
          </cell>
          <cell r="C69" t="str">
            <v>CAP_LEASES</v>
          </cell>
          <cell r="D69">
            <v>0</v>
          </cell>
        </row>
        <row r="70">
          <cell r="B70" t="str">
            <v>Deferred income taxes</v>
          </cell>
          <cell r="C70" t="str">
            <v>DEF_INC_TAX</v>
          </cell>
          <cell r="D70">
            <v>0</v>
          </cell>
        </row>
        <row r="71">
          <cell r="B71" t="str">
            <v>Net operating loss carryforwards (NOLs)</v>
          </cell>
          <cell r="C71" t="str">
            <v>NET_OP_LOSS_CFWD</v>
          </cell>
          <cell r="D71">
            <v>0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>
            <v>0</v>
          </cell>
        </row>
        <row r="73">
          <cell r="B73" t="str">
            <v>Net debt adjustment</v>
          </cell>
          <cell r="C73" t="str">
            <v>NET_DEBT_ADJ</v>
          </cell>
          <cell r="D73">
            <v>0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>
            <v>0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>
            <v>0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>
            <v>0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>
            <v>0</v>
          </cell>
        </row>
        <row r="79">
          <cell r="B79" t="str">
            <v>Other GCI adjustments</v>
          </cell>
          <cell r="C79" t="str">
            <v>OTH_GCI_ADJ</v>
          </cell>
          <cell r="D79">
            <v>0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>
            <v>0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>
            <v>0</v>
          </cell>
        </row>
        <row r="84">
          <cell r="B84" t="str">
            <v>Depreciation &amp; amortization add-back</v>
          </cell>
          <cell r="C84" t="str">
            <v>DEPR_AMORT</v>
          </cell>
          <cell r="D84">
            <v>0</v>
          </cell>
        </row>
        <row r="85">
          <cell r="B85" t="str">
            <v>(Increase)/decrease in working capital</v>
          </cell>
          <cell r="C85" t="str">
            <v>WORK_CAP</v>
          </cell>
          <cell r="D85">
            <v>0</v>
          </cell>
        </row>
        <row r="86">
          <cell r="B86" t="str">
            <v>Other operating cash flow items</v>
          </cell>
          <cell r="C86" t="str">
            <v>OTH_OP_CF</v>
          </cell>
          <cell r="D86">
            <v>0</v>
          </cell>
        </row>
        <row r="87">
          <cell r="B87" t="str">
            <v>Cash flow from operating activities</v>
          </cell>
          <cell r="C87" t="str">
            <v>CF_OPS</v>
          </cell>
          <cell r="D87">
            <v>0</v>
          </cell>
        </row>
        <row r="88">
          <cell r="B88" t="str">
            <v>Capital expenditures, Capex</v>
          </cell>
          <cell r="C88" t="str">
            <v>CAPEX</v>
          </cell>
          <cell r="D88">
            <v>0</v>
          </cell>
        </row>
        <row r="89">
          <cell r="B89" t="str">
            <v>Acquisitions</v>
          </cell>
          <cell r="C89" t="str">
            <v>ACQ</v>
          </cell>
          <cell r="D89">
            <v>0</v>
          </cell>
        </row>
        <row r="90">
          <cell r="B90" t="str">
            <v>Divestitures</v>
          </cell>
          <cell r="C90" t="str">
            <v>DIVEST</v>
          </cell>
          <cell r="D90">
            <v>0</v>
          </cell>
        </row>
        <row r="91">
          <cell r="B91" t="str">
            <v>Other investing cash flow items</v>
          </cell>
          <cell r="C91" t="str">
            <v>OTH_INV_CF</v>
          </cell>
          <cell r="D91">
            <v>0</v>
          </cell>
        </row>
        <row r="92">
          <cell r="B92" t="str">
            <v>Cash flow from investing</v>
          </cell>
          <cell r="C92" t="str">
            <v>CF_INV</v>
          </cell>
          <cell r="D92">
            <v>0</v>
          </cell>
        </row>
        <row r="93">
          <cell r="B93" t="str">
            <v>Dividends paid</v>
          </cell>
          <cell r="C93" t="str">
            <v>DIV_PAID</v>
          </cell>
          <cell r="D93">
            <v>0</v>
          </cell>
        </row>
        <row r="94">
          <cell r="B94" t="str">
            <v>Common stock issuance/(repurchase)</v>
          </cell>
          <cell r="C94" t="str">
            <v>SH_REPUR</v>
          </cell>
          <cell r="D94">
            <v>0</v>
          </cell>
        </row>
        <row r="95">
          <cell r="B95" t="str">
            <v>Increase/(decrease) in total debt</v>
          </cell>
          <cell r="C95" t="str">
            <v>CHG_LT_DEBT</v>
          </cell>
          <cell r="D95">
            <v>0</v>
          </cell>
        </row>
        <row r="96">
          <cell r="B96" t="str">
            <v>Other financing cash flow items</v>
          </cell>
          <cell r="C96" t="str">
            <v>OTH_FIN_CF</v>
          </cell>
          <cell r="D96">
            <v>0</v>
          </cell>
        </row>
        <row r="97">
          <cell r="B97" t="str">
            <v>Cash flow from financing</v>
          </cell>
          <cell r="C97" t="str">
            <v>CF_FIN</v>
          </cell>
          <cell r="D97">
            <v>0</v>
          </cell>
        </row>
        <row r="98">
          <cell r="B98" t="str">
            <v>Total cash flow</v>
          </cell>
          <cell r="C98" t="str">
            <v>TOT_CF</v>
          </cell>
          <cell r="D98">
            <v>0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>
            <v>0</v>
          </cell>
        </row>
        <row r="101">
          <cell r="B101" t="str">
            <v>Profit/(loss) on sale of assets</v>
          </cell>
          <cell r="C101" t="str">
            <v>PL_SALE_ASSETS</v>
          </cell>
          <cell r="D101">
            <v>0</v>
          </cell>
        </row>
        <row r="102">
          <cell r="B102" t="str">
            <v>Other non-cash adjustments</v>
          </cell>
          <cell r="C102" t="str">
            <v>OTH_NONCASH_ADJ</v>
          </cell>
          <cell r="D102">
            <v>0</v>
          </cell>
        </row>
        <row r="103">
          <cell r="B103" t="str">
            <v>Other DACF adjustments</v>
          </cell>
          <cell r="C103" t="str">
            <v>OTH_DACF_ADJ</v>
          </cell>
          <cell r="D103">
            <v>0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>
            <v>0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>
            <v>0</v>
          </cell>
        </row>
        <row r="106">
          <cell r="B106" t="str">
            <v>Cash interest expense</v>
          </cell>
          <cell r="C106" t="str">
            <v>CASH_INT_EXP</v>
          </cell>
          <cell r="D106">
            <v>0</v>
          </cell>
        </row>
        <row r="107">
          <cell r="B107" t="str">
            <v>Cash tax expense</v>
          </cell>
          <cell r="C107" t="str">
            <v>CASH_TAX_EXP</v>
          </cell>
          <cell r="D107">
            <v>0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>
            <v>0</v>
          </cell>
        </row>
        <row r="109">
          <cell r="B109" t="str">
            <v>Capex maintenance</v>
          </cell>
          <cell r="C109" t="str">
            <v>CAPEX_MAINTENANCE</v>
          </cell>
          <cell r="D109">
            <v>0</v>
          </cell>
        </row>
        <row r="110">
          <cell r="B110" t="str">
            <v>Capex expansion</v>
          </cell>
          <cell r="C110" t="str">
            <v>CAPEX_EXPANSION</v>
          </cell>
          <cell r="D110">
            <v>0</v>
          </cell>
        </row>
        <row r="111">
          <cell r="B111" t="str">
            <v>Non-PP&amp;E capex</v>
          </cell>
          <cell r="C111" t="str">
            <v>NONPPE_CAPEX</v>
          </cell>
          <cell r="D111">
            <v>0</v>
          </cell>
        </row>
        <row r="112">
          <cell r="B112" t="str">
            <v>Dividends paid to minorities</v>
          </cell>
          <cell r="C112" t="str">
            <v>DIVDS_PD_MINORITIES</v>
          </cell>
          <cell r="D112">
            <v>0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>
            <v>0</v>
          </cell>
        </row>
        <row r="115">
          <cell r="B115" t="str">
            <v>Maintenance revenue</v>
          </cell>
          <cell r="C115" t="str">
            <v>MAINTEN_REV</v>
          </cell>
          <cell r="D115">
            <v>0</v>
          </cell>
        </row>
        <row r="116">
          <cell r="B116" t="str">
            <v>Number of employees</v>
          </cell>
          <cell r="C116" t="str">
            <v>EMPLOYEES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</row>
        <row r="120">
          <cell r="B120" t="str">
            <v>Sales - % United States</v>
          </cell>
          <cell r="C120" t="str">
            <v>SALES_US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32">
          <cell r="B132" t="str">
            <v>Sales - % Central &amp; Eastern Europe</v>
          </cell>
          <cell r="C132" t="str">
            <v>SALES_CEE</v>
          </cell>
        </row>
        <row r="133">
          <cell r="B133" t="str">
            <v>Sales - % Middle East</v>
          </cell>
          <cell r="C133" t="str">
            <v>SALES_ME</v>
          </cell>
        </row>
        <row r="134">
          <cell r="B134" t="str">
            <v>Sales - % Total Africa</v>
          </cell>
          <cell r="C134" t="str">
            <v>SALES_TOT_AFRICA</v>
          </cell>
        </row>
        <row r="135">
          <cell r="B135" t="str">
            <v>Sales - % Russia</v>
          </cell>
          <cell r="C135" t="str">
            <v>SALES_RUSSIA</v>
          </cell>
        </row>
        <row r="136">
          <cell r="B136" t="str">
            <v>Sales - % Other EMEA</v>
          </cell>
          <cell r="C136" t="str">
            <v>SALES_OTH_EMEA</v>
          </cell>
        </row>
        <row r="137">
          <cell r="B137" t="str">
            <v>Sales - Total % Asia (incl Australia &amp; New Zealand)</v>
          </cell>
          <cell r="C137" t="str">
            <v>SALES_TOT_ASIA</v>
          </cell>
        </row>
        <row r="138">
          <cell r="B138" t="str">
            <v>Sales - % Japan</v>
          </cell>
          <cell r="C138" t="str">
            <v>SALES_JAPAN</v>
          </cell>
        </row>
        <row r="139">
          <cell r="B139" t="str">
            <v>Sales - % China</v>
          </cell>
          <cell r="C139" t="str">
            <v>SALES_CHINA</v>
          </cell>
        </row>
        <row r="140">
          <cell r="B140" t="str">
            <v>Sales - % India</v>
          </cell>
          <cell r="C140" t="str">
            <v>SALES_INDIA</v>
          </cell>
        </row>
        <row r="141">
          <cell r="B141" t="str">
            <v>Sales - % Other Asia</v>
          </cell>
          <cell r="C141" t="str">
            <v>SALES_OTH_AEJ</v>
          </cell>
        </row>
        <row r="142">
          <cell r="B142" t="str">
            <v>Sales - % Others</v>
          </cell>
          <cell r="C142" t="str">
            <v>SALES_OTHER</v>
          </cell>
        </row>
        <row r="143">
          <cell r="B143" t="str">
            <v>Sales -% Consumer (C)</v>
          </cell>
          <cell r="C143" t="str">
            <v>SALES_CONS</v>
          </cell>
        </row>
        <row r="144">
          <cell r="B144" t="str">
            <v>Sales -% Industry (I)</v>
          </cell>
          <cell r="C144" t="str">
            <v>SALES_IND</v>
          </cell>
        </row>
        <row r="145">
          <cell r="B145" t="str">
            <v>Sales -% Government (G)</v>
          </cell>
          <cell r="C145" t="str">
            <v>SALES_GOV</v>
          </cell>
        </row>
        <row r="146">
          <cell r="B146" t="str">
            <v>Sales - % Industry Sub-Segment: Financial Services</v>
          </cell>
          <cell r="C146" t="str">
            <v>SALES_FINAN</v>
          </cell>
        </row>
        <row r="147">
          <cell r="B147" t="str">
            <v>Sales (%) SMB</v>
          </cell>
          <cell r="C147" t="str">
            <v>SALES_SMB</v>
          </cell>
        </row>
        <row r="148">
          <cell r="B148" t="str">
            <v>Sales - % from Captive Financing Business</v>
          </cell>
          <cell r="C148" t="str">
            <v>REV_FIN_SEGMENT</v>
          </cell>
        </row>
        <row r="149">
          <cell r="B149" t="str">
            <v>Operating Earnings - % from Captive Financing Business</v>
          </cell>
          <cell r="C149" t="str">
            <v>EBIT_FIN_SEGMENT</v>
          </cell>
        </row>
        <row r="150">
          <cell r="A150" t="str">
            <v>FX Exposure - Sales</v>
          </cell>
        </row>
        <row r="151">
          <cell r="B151" t="str">
            <v>Sales - % FX: British Pounds/Pence</v>
          </cell>
          <cell r="C151" t="str">
            <v>SALES_FX_GPB</v>
          </cell>
        </row>
        <row r="152">
          <cell r="B152" t="str">
            <v>Sales - % FX: Euro</v>
          </cell>
          <cell r="C152" t="str">
            <v>SALES_FX_EUR</v>
          </cell>
        </row>
        <row r="153">
          <cell r="B153" t="str">
            <v>Sales - % FX: New Russian Ruble</v>
          </cell>
          <cell r="C153" t="str">
            <v>SALES_FX_RUB</v>
          </cell>
        </row>
        <row r="154">
          <cell r="B154" t="str">
            <v>Sales - % FX: U.S. Dollar</v>
          </cell>
          <cell r="C154" t="str">
            <v>SALES_FX_USD</v>
          </cell>
        </row>
        <row r="155">
          <cell r="B155" t="str">
            <v>Sales - % FX: Brazilian Real</v>
          </cell>
          <cell r="C155" t="str">
            <v>SALES_FX_BRL</v>
          </cell>
        </row>
        <row r="156">
          <cell r="B156" t="str">
            <v>Sales - % FX: Japanese Yen</v>
          </cell>
          <cell r="C156" t="str">
            <v>SALES_FX_YEN</v>
          </cell>
        </row>
        <row r="157">
          <cell r="B157" t="str">
            <v>Sales - % FX: Chinese Renminbi</v>
          </cell>
          <cell r="C157" t="str">
            <v>SALES_FX_CNY</v>
          </cell>
        </row>
        <row r="158">
          <cell r="B158" t="str">
            <v>Sales - % FX: Indian Rupee</v>
          </cell>
          <cell r="C158" t="str">
            <v>SALES_FX_INR</v>
          </cell>
        </row>
        <row r="159">
          <cell r="B159" t="str">
            <v>Sales - % FX: Canadian Dollar</v>
          </cell>
          <cell r="C159" t="str">
            <v>SALES_FX_CAD</v>
          </cell>
        </row>
        <row r="160">
          <cell r="B160" t="str">
            <v>Sales - % FX: Mexican Peso</v>
          </cell>
          <cell r="C160" t="str">
            <v>SALES_FX_MXN</v>
          </cell>
        </row>
        <row r="161">
          <cell r="B161" t="str">
            <v>Sales - % FX: Colombian Peso</v>
          </cell>
          <cell r="C161" t="str">
            <v>SALES_FX_COP</v>
          </cell>
        </row>
        <row r="162">
          <cell r="B162" t="str">
            <v>Sales - % FX: Argentine Peso</v>
          </cell>
          <cell r="C162" t="str">
            <v>SALES_FX_ARS</v>
          </cell>
        </row>
        <row r="163">
          <cell r="B163" t="str">
            <v>Sales - % FX: Chilean Peso</v>
          </cell>
          <cell r="C163" t="str">
            <v>SALES_FX_CLP</v>
          </cell>
        </row>
        <row r="164">
          <cell r="B164" t="str">
            <v>Sales - % FX: Venezuelan bolivar</v>
          </cell>
          <cell r="C164" t="str">
            <v>SALES_FX_VEF</v>
          </cell>
        </row>
        <row r="165">
          <cell r="B165" t="str">
            <v>Sales - % FX: Other Currency</v>
          </cell>
          <cell r="C165" t="str">
            <v>SALES_FX_OTH</v>
          </cell>
        </row>
        <row r="166">
          <cell r="A166" t="str">
            <v>Security: Verint Systems, Inc.</v>
          </cell>
        </row>
        <row r="167">
          <cell r="A167" t="str">
            <v>Reference Data</v>
          </cell>
        </row>
        <row r="168">
          <cell r="B168" t="str">
            <v>Ticker</v>
          </cell>
          <cell r="C168" t="str">
            <v>Ticker</v>
          </cell>
          <cell r="E168" t="str">
            <v>VRNT</v>
          </cell>
        </row>
        <row r="169">
          <cell r="B169" t="str">
            <v>Security Name</v>
          </cell>
          <cell r="C169" t="str">
            <v>Security Name</v>
          </cell>
          <cell r="E169" t="str">
            <v>Verint Systems, Inc.</v>
          </cell>
        </row>
        <row r="170">
          <cell r="B170" t="str">
            <v>Interim Type</v>
          </cell>
          <cell r="C170" t="str">
            <v>Interim Type</v>
          </cell>
          <cell r="E170" t="str">
            <v>Q</v>
          </cell>
        </row>
        <row r="171">
          <cell r="B171" t="str">
            <v>Publishing Currency</v>
          </cell>
          <cell r="C171" t="str">
            <v>PUB_CURRENCY_ISO</v>
          </cell>
        </row>
        <row r="172">
          <cell r="B172" t="str">
            <v>Pricing Currency</v>
          </cell>
          <cell r="C172" t="str">
            <v>PRICE_CURRENCY_ISO</v>
          </cell>
        </row>
        <row r="173">
          <cell r="B173" t="str">
            <v>Reporting Currency</v>
          </cell>
          <cell r="C173" t="str">
            <v>CURRENCY_ISO</v>
          </cell>
        </row>
        <row r="174">
          <cell r="A174" t="str">
            <v>General Information</v>
          </cell>
        </row>
        <row r="175">
          <cell r="B175" t="str">
            <v>Americas Investment List</v>
          </cell>
          <cell r="C175" t="str">
            <v>AMER_LIST</v>
          </cell>
        </row>
        <row r="176">
          <cell r="B176" t="str">
            <v>Americas Conviction List</v>
          </cell>
          <cell r="C176" t="str">
            <v>AMER_CONVICTION</v>
          </cell>
        </row>
        <row r="177">
          <cell r="B177" t="str">
            <v>Legal rating</v>
          </cell>
          <cell r="C177" t="str">
            <v>LEGAL_RATING</v>
          </cell>
        </row>
        <row r="178">
          <cell r="B178" t="str">
            <v>Target price</v>
          </cell>
          <cell r="C178" t="str">
            <v>TARGET_PRICE</v>
          </cell>
          <cell r="D178">
            <v>0</v>
          </cell>
        </row>
        <row r="179">
          <cell r="B179" t="str">
            <v>Target price period</v>
          </cell>
          <cell r="C179" t="str">
            <v>TP_PERIOD</v>
          </cell>
        </row>
        <row r="180">
          <cell r="B180" t="str">
            <v>Current shares outstanding (mn)</v>
          </cell>
          <cell r="C180" t="str">
            <v>NUM_SH</v>
          </cell>
        </row>
        <row r="181">
          <cell r="B181" t="str">
            <v>Free float</v>
          </cell>
          <cell r="C181" t="str">
            <v>FREE_FLOAT</v>
          </cell>
        </row>
        <row r="182">
          <cell r="A182" t="str">
            <v>Publishing Items</v>
          </cell>
        </row>
        <row r="183">
          <cell r="B183" t="str">
            <v>Book value per share, BVPS (Pub)</v>
          </cell>
          <cell r="C183" t="str">
            <v>BVPS_PUB</v>
          </cell>
          <cell r="D183">
            <v>0</v>
          </cell>
        </row>
        <row r="184">
          <cell r="B184" t="str">
            <v>DPS, dividend per share (Pub)</v>
          </cell>
          <cell r="C184" t="str">
            <v>DPS_PUB</v>
          </cell>
          <cell r="D184">
            <v>0</v>
          </cell>
        </row>
        <row r="185">
          <cell r="B185" t="str">
            <v>Special dividend per share</v>
          </cell>
          <cell r="C185" t="str">
            <v>DPS_SPECIAL_PUB</v>
          </cell>
          <cell r="D185">
            <v>0</v>
          </cell>
        </row>
        <row r="186">
          <cell r="B186" t="str">
            <v>EBITDA (Pub)</v>
          </cell>
          <cell r="C186" t="str">
            <v>EBITDA_PUB</v>
          </cell>
          <cell r="D186">
            <v>0</v>
          </cell>
        </row>
        <row r="187">
          <cell r="B187" t="str">
            <v>EPS (Pub)</v>
          </cell>
          <cell r="C187" t="str">
            <v>EPS_PUB</v>
          </cell>
          <cell r="D187">
            <v>0</v>
          </cell>
        </row>
        <row r="188">
          <cell r="B188" t="str">
            <v>Consensus earnings equivalent estimate</v>
          </cell>
          <cell r="C188" t="str">
            <v>CEEE_EPS</v>
          </cell>
          <cell r="D188">
            <v>0</v>
          </cell>
        </row>
        <row r="189">
          <cell r="B189" t="str">
            <v>EPS (excl. ESO) (Pub)</v>
          </cell>
          <cell r="C189" t="str">
            <v>EPS_PUB_EX_ESO</v>
          </cell>
          <cell r="D189">
            <v>0</v>
          </cell>
        </row>
        <row r="190">
          <cell r="B190" t="str">
            <v>EV adjustment (Pub)</v>
          </cell>
          <cell r="C190" t="str">
            <v>EV_ADJ_PUB</v>
          </cell>
          <cell r="D190">
            <v>0</v>
          </cell>
        </row>
        <row r="191">
          <cell r="B191" t="str">
            <v>Net debt (Pub)</v>
          </cell>
          <cell r="C191" t="str">
            <v>NET_DEBT_PUB</v>
          </cell>
          <cell r="D191">
            <v>0</v>
          </cell>
        </row>
        <row r="192">
          <cell r="B192" t="str">
            <v>Net income (Pub)</v>
          </cell>
          <cell r="C192" t="str">
            <v>NI_PUB</v>
          </cell>
          <cell r="D192">
            <v>0</v>
          </cell>
        </row>
        <row r="193">
          <cell r="B193" t="str">
            <v>EBIT, operating profit (Pub)</v>
          </cell>
          <cell r="C193" t="str">
            <v>EBIT_PUB</v>
          </cell>
          <cell r="D193">
            <v>0</v>
          </cell>
        </row>
        <row r="194">
          <cell r="B194" t="str">
            <v>Pre-tax profit (Pub)</v>
          </cell>
          <cell r="C194" t="str">
            <v>PTP_PUB</v>
          </cell>
          <cell r="D194">
            <v>0</v>
          </cell>
        </row>
        <row r="195">
          <cell r="B195" t="str">
            <v>Sales, revenue (Pub)</v>
          </cell>
          <cell r="C195" t="str">
            <v>REVS_PUB</v>
          </cell>
          <cell r="D195">
            <v>0</v>
          </cell>
        </row>
        <row r="196">
          <cell r="B196" t="str">
            <v>Total shareholders' equity (Pub)</v>
          </cell>
          <cell r="C196" t="str">
            <v>EQ_PUB</v>
          </cell>
          <cell r="D196">
            <v>0</v>
          </cell>
        </row>
        <row r="197">
          <cell r="A197" t="str">
            <v>Income Statement</v>
          </cell>
        </row>
        <row r="198">
          <cell r="B198" t="str">
            <v>Provision for income tax</v>
          </cell>
          <cell r="C198" t="str">
            <v>PROV_INC_TAX</v>
          </cell>
          <cell r="D198">
            <v>0</v>
          </cell>
        </row>
        <row r="199">
          <cell r="B199" t="str">
            <v>Minority interest</v>
          </cell>
          <cell r="C199" t="str">
            <v>INC_MINORITY</v>
          </cell>
          <cell r="D199">
            <v>0</v>
          </cell>
        </row>
        <row r="200">
          <cell r="B200" t="str">
            <v>Net income (pre-preferred dividends)</v>
          </cell>
          <cell r="C200" t="str">
            <v>NI_PRE_PREF</v>
          </cell>
          <cell r="D200">
            <v>0</v>
          </cell>
        </row>
        <row r="201">
          <cell r="B201" t="str">
            <v>Preferred dividends</v>
          </cell>
          <cell r="C201" t="str">
            <v>PREF_DIV</v>
          </cell>
          <cell r="D201">
            <v>0</v>
          </cell>
        </row>
        <row r="202">
          <cell r="B202" t="str">
            <v>Net income (pre-exceptionals)</v>
          </cell>
          <cell r="C202" t="str">
            <v>NET_EARNING</v>
          </cell>
          <cell r="D202">
            <v>0</v>
          </cell>
        </row>
        <row r="203">
          <cell r="B203" t="str">
            <v>Post-tax exceptionals</v>
          </cell>
          <cell r="C203" t="str">
            <v>TAX_EXC</v>
          </cell>
          <cell r="D203">
            <v>0</v>
          </cell>
        </row>
        <row r="204">
          <cell r="B204" t="str">
            <v>Net income (post-exceptionals)</v>
          </cell>
          <cell r="C204" t="str">
            <v>NET_INC</v>
          </cell>
          <cell r="D204">
            <v>0</v>
          </cell>
        </row>
        <row r="205">
          <cell r="B205" t="str">
            <v>EPS (pre-exceptionals, basic)</v>
          </cell>
          <cell r="C205" t="str">
            <v>EPS</v>
          </cell>
          <cell r="D205">
            <v>0</v>
          </cell>
        </row>
        <row r="206">
          <cell r="B206" t="str">
            <v>EPS (pre-exceptionals, diluted)</v>
          </cell>
          <cell r="C206" t="str">
            <v>EPS_FUL_DIL</v>
          </cell>
          <cell r="D206">
            <v>0</v>
          </cell>
        </row>
        <row r="207">
          <cell r="B207" t="str">
            <v>EPS (post-exceptionals, basic)</v>
          </cell>
          <cell r="C207" t="str">
            <v>EPS_POST_BASIC</v>
          </cell>
          <cell r="D207">
            <v>0</v>
          </cell>
        </row>
        <row r="208">
          <cell r="B208" t="str">
            <v>EPS (post-exceptionals, diluted)</v>
          </cell>
          <cell r="C208" t="str">
            <v>FULLY_DIL_EPS</v>
          </cell>
          <cell r="D208">
            <v>0</v>
          </cell>
        </row>
        <row r="209">
          <cell r="B209" t="str">
            <v>Common dividends paid</v>
          </cell>
          <cell r="C209" t="str">
            <v>COMMON_DIV_PAID</v>
          </cell>
          <cell r="D209">
            <v>0</v>
          </cell>
        </row>
        <row r="210">
          <cell r="B210" t="str">
            <v>DPS, dividend per share</v>
          </cell>
          <cell r="C210" t="str">
            <v>DPS</v>
          </cell>
          <cell r="D210">
            <v>0</v>
          </cell>
        </row>
        <row r="211">
          <cell r="B211" t="str">
            <v>Weighted average shares outstanding, basic</v>
          </cell>
          <cell r="C211" t="str">
            <v>SH</v>
          </cell>
        </row>
        <row r="212">
          <cell r="B212" t="str">
            <v>Diluted average shares outstanding (mn)</v>
          </cell>
          <cell r="C212" t="str">
            <v>DILUTE_SHARES</v>
          </cell>
        </row>
        <row r="213">
          <cell r="B213" t="str">
            <v>Period-end shares outstanding</v>
          </cell>
          <cell r="C213" t="str">
            <v>NON_OP_ADD</v>
          </cell>
        </row>
        <row r="214">
          <cell r="A214" t="str">
            <v>Additional Income Statement Items</v>
          </cell>
        </row>
        <row r="215">
          <cell r="B215" t="str">
            <v>Marginal tax rate</v>
          </cell>
          <cell r="C215" t="str">
            <v>MARGIN_TAX_RATE</v>
          </cell>
        </row>
        <row r="216">
          <cell r="A216" t="str">
            <v>ESO</v>
          </cell>
        </row>
        <row r="217">
          <cell r="B217" t="str">
            <v>Fair value of grant</v>
          </cell>
          <cell r="C217" t="str">
            <v>FV_GRANT</v>
          </cell>
          <cell r="D217">
            <v>0</v>
          </cell>
        </row>
        <row r="218">
          <cell r="B218" t="str">
            <v>ESO expense (post-tax)</v>
          </cell>
          <cell r="C218" t="str">
            <v>ESO_POST_TAX</v>
          </cell>
          <cell r="D218">
            <v>0</v>
          </cell>
        </row>
        <row r="219">
          <cell r="B219" t="str">
            <v>EPS (excl. ESO expense, basic)</v>
          </cell>
          <cell r="C219" t="str">
            <v>EPS_EX_ESO_B</v>
          </cell>
          <cell r="D219">
            <v>0</v>
          </cell>
        </row>
        <row r="220">
          <cell r="B220" t="str">
            <v>EPS (excl. ESO expense, diluted)</v>
          </cell>
          <cell r="C220" t="str">
            <v>EPS_EX_ESO_D</v>
          </cell>
          <cell r="D220">
            <v>0</v>
          </cell>
        </row>
        <row r="221">
          <cell r="B221" t="str">
            <v>Year that ESO expense takes effect</v>
          </cell>
          <cell r="C221" t="str">
            <v>ESO_YEAR</v>
          </cell>
        </row>
        <row r="222">
          <cell r="A222" t="str">
            <v>Balance Sheet</v>
          </cell>
        </row>
        <row r="223">
          <cell r="B223" t="str">
            <v>BVPS, book value per share</v>
          </cell>
          <cell r="C223" t="str">
            <v>BVPS</v>
          </cell>
          <cell r="D223">
            <v>0</v>
          </cell>
        </row>
        <row r="224">
          <cell r="A224" t="str">
            <v>Additional Balance Sheet Items</v>
          </cell>
        </row>
        <row r="225">
          <cell r="B225" t="str">
            <v>Total repurchase authorization</v>
          </cell>
          <cell r="C225" t="str">
            <v>REPUR_TOT_AUTH</v>
          </cell>
          <cell r="D225">
            <v>0</v>
          </cell>
        </row>
        <row r="226">
          <cell r="B226" t="str">
            <v>Remaining repurchase authorization</v>
          </cell>
          <cell r="C226" t="str">
            <v>REPUR_REMAINING</v>
          </cell>
          <cell r="D226">
            <v>0</v>
          </cell>
        </row>
        <row r="227">
          <cell r="B227" t="str">
            <v>Suspended repurchase authorization</v>
          </cell>
          <cell r="C227" t="str">
            <v>REPUR_SUSPENDED</v>
          </cell>
          <cell r="D227">
            <v>0</v>
          </cell>
        </row>
        <row r="228">
          <cell r="B228" t="str">
            <v>Shares repurchased during period</v>
          </cell>
          <cell r="C228" t="str">
            <v>REPUR_ACTUAL</v>
          </cell>
          <cell r="D228">
            <v>0</v>
          </cell>
        </row>
        <row r="229">
          <cell r="A229" t="str">
            <v>Cash Flow Statement</v>
          </cell>
        </row>
        <row r="230">
          <cell r="B230" t="str">
            <v>Net income (pre-preferred dividends)</v>
          </cell>
          <cell r="C230" t="str">
            <v>CF_NI_PRE_PREF</v>
          </cell>
          <cell r="D230">
            <v>0</v>
          </cell>
        </row>
        <row r="231">
          <cell r="A231" t="str">
            <v>Other Items</v>
          </cell>
        </row>
        <row r="232">
          <cell r="B232" t="str">
            <v>Beta</v>
          </cell>
          <cell r="C232" t="str">
            <v>BETA_ANALYST</v>
          </cell>
        </row>
        <row r="233">
          <cell r="B233" t="str">
            <v>Market equity risk premium</v>
          </cell>
          <cell r="C233" t="str">
            <v>MKT_EQ_RISK_PREM</v>
          </cell>
        </row>
        <row r="234">
          <cell r="B234" t="str">
            <v>Risk-free rate</v>
          </cell>
          <cell r="C234" t="str">
            <v>RISK_FR_RATE</v>
          </cell>
        </row>
      </sheetData>
      <sheetData sheetId="14" refreshError="1">
        <row r="1">
          <cell r="A1" t="str">
            <v>e38ab1ae-3b28-4cb8-b2ef-77d6c042d45f</v>
          </cell>
        </row>
        <row r="2">
          <cell r="A2" t="str">
            <v>M:\Dunham\Models\Verint\[VRNT_GS MG.xlsx]VRNT_Validation_Sheet</v>
          </cell>
        </row>
        <row r="3">
          <cell r="A3" t="str">
            <v>Enabled</v>
          </cell>
        </row>
        <row r="7">
          <cell r="A7" t="str">
            <v>Scalar|||208006156|||ISSR|||CURRENCY_ISO|||False|||</v>
          </cell>
          <cell r="C7" t="str">
            <v>V_KEYWORD_ISSR_208006156_CURRENCY_ISO</v>
          </cell>
          <cell r="E7" t="str">
            <v>ERROR</v>
          </cell>
        </row>
        <row r="9">
          <cell r="A9" t="str">
            <v>Scalar|||208006156|||ISSR|||MA_PROB|||False|||</v>
          </cell>
          <cell r="C9" t="str">
            <v>V_KEYWORD_ISSR_208006156_MA_PROB</v>
          </cell>
        </row>
        <row r="11">
          <cell r="A11" t="str">
            <v>Vector|||208006156|||ISSR|||SALES|||False|||</v>
          </cell>
          <cell r="C11" t="str">
            <v>V_KEYWORD_ISSR_208006156_SALES</v>
          </cell>
        </row>
        <row r="12">
          <cell r="A12" t="str">
            <v>Vector|||208006156|||ISSR|||COST_GD_SD|||False|||</v>
          </cell>
          <cell r="C12" t="str">
            <v>V_KEYWORD_ISSR_208006156_COST_GD_SD</v>
          </cell>
        </row>
        <row r="13">
          <cell r="A13" t="str">
            <v>Vector|||208006156|||ISSR|||SEL_GL_AD|||False|||</v>
          </cell>
          <cell r="C13" t="str">
            <v>V_KEYWORD_ISSR_208006156_SEL_GL_AD</v>
          </cell>
        </row>
        <row r="14">
          <cell r="A14" t="str">
            <v>Vector|||208006156|||ISSR|||OP_COST|||False|||</v>
          </cell>
          <cell r="C14" t="str">
            <v>V_KEYWORD_ISSR_208006156_OP_COST</v>
          </cell>
        </row>
        <row r="15">
          <cell r="A15" t="str">
            <v>Vector|||208006156|||ISSR|||RD_EXP|||False|||</v>
          </cell>
          <cell r="C15" t="str">
            <v>V_KEYWORD_ISSR_208006156_RD_EXP</v>
          </cell>
        </row>
        <row r="16">
          <cell r="A16" t="str">
            <v>Vector|||208006156|||ISSR|||ESO_PRE_TAX|||False|||</v>
          </cell>
          <cell r="C16" t="str">
            <v>V_KEYWORD_ISSR_208006156_ESO_PRE_TAX</v>
          </cell>
        </row>
        <row r="17">
          <cell r="A17" t="str">
            <v>Vector|||208006156|||ISSR|||OTH_OP_INC_EXP|||False|||</v>
          </cell>
          <cell r="C17" t="str">
            <v>V_KEYWORD_ISSR_208006156_OTH_OP_INC_EXP</v>
          </cell>
        </row>
        <row r="18">
          <cell r="A18" t="str">
            <v>Vector|||208006156|||ISSR|||TOT_OPS_EXP_DDA|||False|||</v>
          </cell>
          <cell r="C18" t="str">
            <v>V_KEYWORD_ISSR_208006156_TOT_OPS_EXP_DDA</v>
          </cell>
        </row>
        <row r="19">
          <cell r="A19" t="str">
            <v>Vector|||208006156|||ISSR|||TOT_OPS_EXP|||False|||</v>
          </cell>
          <cell r="C19" t="str">
            <v>V_KEYWORD_ISSR_208006156_TOT_OPS_EXP</v>
          </cell>
        </row>
        <row r="20">
          <cell r="A20" t="str">
            <v>Vector|||208006156|||ISSR|||EBITDA_CALC|||False|||</v>
          </cell>
          <cell r="C20" t="str">
            <v>V_KEYWORD_ISSR_208006156_EBITDA_CALC</v>
          </cell>
        </row>
        <row r="21">
          <cell r="A21" t="str">
            <v>Vector|||208006156|||ISSR|||DEPREC|||False|||</v>
          </cell>
          <cell r="C21" t="str">
            <v>V_KEYWORD_ISSR_208006156_DEPREC</v>
          </cell>
        </row>
        <row r="22">
          <cell r="A22" t="str">
            <v>Vector|||208006156|||ISSR|||GOODWILL_AMORT|||False|||</v>
          </cell>
          <cell r="C22" t="str">
            <v>V_KEYWORD_ISSR_208006156_GOODWILL_AMORT</v>
          </cell>
        </row>
        <row r="23">
          <cell r="A23" t="str">
            <v>Vector|||208006156|||ISSR|||EBIT|||False|||</v>
          </cell>
          <cell r="C23" t="str">
            <v>V_KEYWORD_ISSR_208006156_EBIT</v>
          </cell>
        </row>
        <row r="24">
          <cell r="A24" t="str">
            <v>Vector|||208006156|||ISSR|||INT_INC_IND|||False|||</v>
          </cell>
          <cell r="C24" t="str">
            <v>V_KEYWORD_ISSR_208006156_INT_INC_IND</v>
          </cell>
        </row>
        <row r="25">
          <cell r="A25" t="str">
            <v>Vector|||208006156|||ISSR|||INT_EXP_IND|||False|||</v>
          </cell>
          <cell r="C25" t="str">
            <v>V_KEYWORD_ISSR_208006156_INT_EXP_IND</v>
          </cell>
        </row>
        <row r="26">
          <cell r="A26" t="str">
            <v>Vector|||208006156|||ISSR|||NET_INT_EXP|||False|||</v>
          </cell>
          <cell r="C26" t="str">
            <v>V_KEYWORD_ISSR_208006156_NET_INT_EXP</v>
          </cell>
        </row>
        <row r="27">
          <cell r="A27" t="str">
            <v>Vector|||208006156|||ISSR|||ASSOCIATE|||False|||</v>
          </cell>
          <cell r="C27" t="str">
            <v>V_KEYWORD_ISSR_208006156_ASSOCIATE</v>
          </cell>
        </row>
        <row r="28">
          <cell r="A28" t="str">
            <v>Vector|||208006156|||ISSR|||PROFIT_ON_DISP|||False|||</v>
          </cell>
          <cell r="C28" t="str">
            <v>V_KEYWORD_ISSR_208006156_PROFIT_ON_DISP</v>
          </cell>
        </row>
        <row r="29">
          <cell r="A29" t="str">
            <v>Vector|||208006156|||ISSR|||OTH_COST_INC|||False|||</v>
          </cell>
          <cell r="C29" t="str">
            <v>V_KEYWORD_ISSR_208006156_OTH_COST_INC</v>
          </cell>
        </row>
        <row r="30">
          <cell r="A30" t="str">
            <v>Vector|||208006156|||ISSR|||PT_PROF|||False|||</v>
          </cell>
          <cell r="C30" t="str">
            <v>V_KEYWORD_ISSR_208006156_PT_PROF</v>
          </cell>
        </row>
        <row r="32">
          <cell r="A32" t="str">
            <v>Vector|||208006156|||ISSR|||LEASE_PAY|||False|||</v>
          </cell>
          <cell r="C32" t="str">
            <v>V_KEYWORD_ISSR_208006156_LEASE_PAY</v>
          </cell>
        </row>
        <row r="33">
          <cell r="A33" t="str">
            <v>Vector|||208006156|||ISSR|||LEASE_DEEM_INT|||False|||</v>
          </cell>
          <cell r="C33" t="str">
            <v>V_KEYWORD_ISSR_208006156_LEASE_DEEM_INT</v>
          </cell>
        </row>
        <row r="34">
          <cell r="A34" t="str">
            <v>Vector|||208006156|||ISSR|||LEASE_DEEM_DEPR|||False|||</v>
          </cell>
          <cell r="C34" t="str">
            <v>V_KEYWORD_ISSR_208006156_LEASE_DEEM_DEPR</v>
          </cell>
        </row>
        <row r="35">
          <cell r="A35" t="str">
            <v>Vector|||208006156|||ISSR|||NET_INT_CH|||False|||</v>
          </cell>
          <cell r="C35" t="str">
            <v>V_KEYWORD_ISSR_208006156_NET_INT_CH</v>
          </cell>
        </row>
        <row r="36">
          <cell r="A36" t="str">
            <v>Vector|||208006156|||ISSR|||ASSOCIATE_OP|||False|||</v>
          </cell>
          <cell r="C36" t="str">
            <v>V_KEYWORD_ISSR_208006156_ASSOCIATE_OP</v>
          </cell>
        </row>
        <row r="38">
          <cell r="A38" t="str">
            <v>Vector|||208006156|||ISSR|||CASH_EQ|||False|||</v>
          </cell>
          <cell r="C38" t="str">
            <v>V_KEYWORD_ISSR_208006156_CASH_EQ</v>
          </cell>
        </row>
        <row r="39">
          <cell r="A39" t="str">
            <v>Vector|||208006156|||ISSR|||DEBTORS|||False|||</v>
          </cell>
          <cell r="C39" t="str">
            <v>V_KEYWORD_ISSR_208006156_DEBTORS</v>
          </cell>
        </row>
        <row r="40">
          <cell r="A40" t="str">
            <v>Vector|||208006156|||ISSR|||STOCKS|||False|||</v>
          </cell>
          <cell r="C40" t="str">
            <v>V_KEYWORD_ISSR_208006156_STOCKS</v>
          </cell>
        </row>
        <row r="41">
          <cell r="A41" t="str">
            <v>Vector|||208006156|||ISSR|||OTH_CUR_ASS|||False|||</v>
          </cell>
          <cell r="C41" t="str">
            <v>V_KEYWORD_ISSR_208006156_OTH_CUR_ASS</v>
          </cell>
        </row>
        <row r="42">
          <cell r="A42" t="str">
            <v>Vector|||208006156|||ISSR|||CUR_ASS|||False|||</v>
          </cell>
          <cell r="C42" t="str">
            <v>V_KEYWORD_ISSR_208006156_CUR_ASS</v>
          </cell>
        </row>
        <row r="43">
          <cell r="A43" t="str">
            <v>Vector|||208006156|||ISSR|||GR_FIX_ASS|||False|||</v>
          </cell>
          <cell r="C43" t="str">
            <v>V_KEYWORD_ISSR_208006156_GR_FIX_ASS</v>
          </cell>
        </row>
        <row r="44">
          <cell r="A44" t="str">
            <v>Vector|||208006156|||ISSR|||ACC_DDA|||False|||</v>
          </cell>
          <cell r="C44" t="str">
            <v>V_KEYWORD_ISSR_208006156_ACC_DDA</v>
          </cell>
        </row>
        <row r="45">
          <cell r="A45" t="str">
            <v>Vector|||208006156|||ISSR|||NET_FIX_ASS|||False|||</v>
          </cell>
          <cell r="C45" t="str">
            <v>V_KEYWORD_ISSR_208006156_NET_FIX_ASS</v>
          </cell>
        </row>
        <row r="46">
          <cell r="A46" t="str">
            <v>Vector|||208006156|||ISSR|||GR_INTANG|||False|||</v>
          </cell>
          <cell r="C46" t="str">
            <v>V_KEYWORD_ISSR_208006156_GR_INTANG</v>
          </cell>
        </row>
        <row r="47">
          <cell r="A47" t="str">
            <v>Vector|||208006156|||ISSR|||ACC_AMORT|||False|||</v>
          </cell>
          <cell r="C47" t="str">
            <v>V_KEYWORD_ISSR_208006156_ACC_AMORT</v>
          </cell>
        </row>
        <row r="48">
          <cell r="A48" t="str">
            <v>Vector|||208006156|||ISSR|||NET_INTANG|||False|||</v>
          </cell>
          <cell r="C48" t="str">
            <v>V_KEYWORD_ISSR_208006156_NET_INTANG</v>
          </cell>
        </row>
        <row r="49">
          <cell r="A49" t="str">
            <v>Vector|||208006156|||ISSR|||FIX_ASS_INV|||False|||</v>
          </cell>
          <cell r="C49" t="str">
            <v>V_KEYWORD_ISSR_208006156_FIX_ASS_INV</v>
          </cell>
        </row>
        <row r="50">
          <cell r="A50" t="str">
            <v>Vector|||208006156|||ISSR|||INV_SECUR|||False|||</v>
          </cell>
          <cell r="C50" t="str">
            <v>V_KEYWORD_ISSR_208006156_INV_SECUR</v>
          </cell>
        </row>
        <row r="51">
          <cell r="A51" t="str">
            <v>Vector|||208006156|||ISSR|||OTH_LT_ASS|||False|||</v>
          </cell>
          <cell r="C51" t="str">
            <v>V_KEYWORD_ISSR_208006156_OTH_LT_ASS</v>
          </cell>
        </row>
        <row r="52">
          <cell r="A52" t="str">
            <v>Vector|||208006156|||ISSR|||TOT_ASSET|||False|||</v>
          </cell>
          <cell r="C52" t="str">
            <v>V_KEYWORD_ISSR_208006156_TOT_ASSET</v>
          </cell>
        </row>
        <row r="53">
          <cell r="A53" t="str">
            <v>Vector|||208006156|||ISSR|||ACC_PAY_GQ|||False|||</v>
          </cell>
          <cell r="C53" t="str">
            <v>V_KEYWORD_ISSR_208006156_ACC_PAY_GQ</v>
          </cell>
        </row>
        <row r="54">
          <cell r="A54" t="str">
            <v>Vector|||208006156|||ISSR|||SHORT_T_DEBT|||False|||</v>
          </cell>
          <cell r="C54" t="str">
            <v>V_KEYWORD_ISSR_208006156_SHORT_T_DEBT</v>
          </cell>
        </row>
        <row r="55">
          <cell r="A55" t="str">
            <v>Vector|||208006156|||ISSR|||OTH_CUR_LIABS|||False|||</v>
          </cell>
          <cell r="C55" t="str">
            <v>V_KEYWORD_ISSR_208006156_OTH_CUR_LIABS</v>
          </cell>
        </row>
        <row r="56">
          <cell r="A56" t="str">
            <v>Vector|||208006156|||ISSR|||SHORT_TERM_LIABS|||False|||</v>
          </cell>
          <cell r="C56" t="str">
            <v>V_KEYWORD_ISSR_208006156_SHORT_TERM_LIABS</v>
          </cell>
        </row>
        <row r="57">
          <cell r="A57" t="str">
            <v>Vector|||208006156|||ISSR|||TOT_DEF_REV|||False|||</v>
          </cell>
          <cell r="C57" t="str">
            <v>V_KEYWORD_ISSR_208006156_TOT_DEF_REV</v>
          </cell>
        </row>
        <row r="58">
          <cell r="A58" t="str">
            <v>Vector|||208006156|||ISSR|||LT_DEBT|||False|||</v>
          </cell>
          <cell r="C58" t="str">
            <v>V_KEYWORD_ISSR_208006156_LT_DEBT</v>
          </cell>
        </row>
        <row r="59">
          <cell r="A59" t="str">
            <v>Vector|||208006156|||ISSR|||OTH_LT_CRED_GQ|||False|||</v>
          </cell>
          <cell r="C59" t="str">
            <v>V_KEYWORD_ISSR_208006156_OTH_LT_CRED_GQ</v>
          </cell>
        </row>
        <row r="60">
          <cell r="A60" t="str">
            <v>Vector|||208006156|||ISSR|||TOT_LT_LIAB|||False|||</v>
          </cell>
          <cell r="C60" t="str">
            <v>V_KEYWORD_ISSR_208006156_TOT_LT_LIAB</v>
          </cell>
        </row>
        <row r="61">
          <cell r="A61" t="str">
            <v>Vector|||208006156|||ISSR|||TOT_LIAB|||False|||</v>
          </cell>
          <cell r="C61" t="str">
            <v>V_KEYWORD_ISSR_208006156_TOT_LIAB</v>
          </cell>
        </row>
        <row r="62">
          <cell r="A62" t="str">
            <v>Vector|||208006156|||ISSR|||PREF_SH|||False|||</v>
          </cell>
          <cell r="C62" t="str">
            <v>V_KEYWORD_ISSR_208006156_PREF_SH</v>
          </cell>
        </row>
        <row r="63">
          <cell r="A63" t="str">
            <v>Vector|||208006156|||ISSR|||ORD_SH_FUND|||False|||</v>
          </cell>
          <cell r="C63" t="str">
            <v>V_KEYWORD_ISSR_208006156_ORD_SH_FUND</v>
          </cell>
        </row>
        <row r="64">
          <cell r="A64" t="str">
            <v>Vector|||208006156|||ISSR|||MINORITIES|||False|||</v>
          </cell>
          <cell r="C64" t="str">
            <v>V_KEYWORD_ISSR_208006156_MINORITIES</v>
          </cell>
        </row>
        <row r="65">
          <cell r="A65" t="str">
            <v>Vector|||208006156|||ISSR|||EQ|||False|||</v>
          </cell>
          <cell r="C65" t="str">
            <v>V_KEYWORD_ISSR_208006156_EQ</v>
          </cell>
        </row>
        <row r="66">
          <cell r="A66" t="str">
            <v>Vector|||208006156|||ISSR|||TOT_LIAB_EQ|||False|||</v>
          </cell>
          <cell r="C66" t="str">
            <v>V_KEYWORD_ISSR_208006156_TOT_LIAB_EQ</v>
          </cell>
        </row>
        <row r="68">
          <cell r="A68" t="str">
            <v>Vector|||208006156|||ISSR|||NET_DEBT|||False|||</v>
          </cell>
          <cell r="C68" t="str">
            <v>V_KEYWORD_ISSR_208006156_NET_DEBT</v>
          </cell>
        </row>
        <row r="69">
          <cell r="A69" t="str">
            <v>Vector|||208006156|||ISSR|||CAP_LEASES|||False|||</v>
          </cell>
          <cell r="C69" t="str">
            <v>V_KEYWORD_ISSR_208006156_CAP_LEASES</v>
          </cell>
        </row>
        <row r="70">
          <cell r="A70" t="str">
            <v>Vector|||208006156|||ISSR|||DEF_INC_TAX|||False|||</v>
          </cell>
          <cell r="C70" t="str">
            <v>V_KEYWORD_ISSR_208006156_DEF_INC_TAX</v>
          </cell>
        </row>
        <row r="71">
          <cell r="A71" t="str">
            <v>Vector|||208006156|||ISSR|||NET_OP_LOSS_CFWD|||False|||</v>
          </cell>
          <cell r="C71" t="str">
            <v>V_KEYWORD_ISSR_208006156_NET_OP_LOSS_CFWD</v>
          </cell>
        </row>
        <row r="72">
          <cell r="A72" t="str">
            <v>Vector|||208006156|||ISSR|||MV_ASSOCIATES|||False|||</v>
          </cell>
          <cell r="C72" t="str">
            <v>V_KEYWORD_ISSR_208006156_MV_ASSOCIATES</v>
          </cell>
        </row>
        <row r="73">
          <cell r="A73" t="str">
            <v>Vector|||208006156|||ISSR|||NET_DEBT_ADJ|||False|||</v>
          </cell>
          <cell r="C73" t="str">
            <v>V_KEYWORD_ISSR_208006156_NET_DEBT_ADJ</v>
          </cell>
        </row>
        <row r="74">
          <cell r="A74" t="str">
            <v>Vector|||208006156|||ISSR|||CO_BOR_MARGIN|||False|||</v>
          </cell>
          <cell r="C74" t="str">
            <v>V_KEYWORD_ISSR_208006156_CO_BOR_MARGIN</v>
          </cell>
        </row>
        <row r="75">
          <cell r="A75" t="str">
            <v>Vector|||208006156|||ISSR|||UNF_PENS|||False|||</v>
          </cell>
          <cell r="C75" t="str">
            <v>V_KEYWORD_ISSR_208006156_UNF_PENS</v>
          </cell>
        </row>
        <row r="76">
          <cell r="A76" t="str">
            <v>Vector|||208006156|||ISSR|||UNF_PENS_OFF|||False|||</v>
          </cell>
          <cell r="C76" t="str">
            <v>V_KEYWORD_ISSR_208006156_UNF_PENS_OFF</v>
          </cell>
        </row>
        <row r="77">
          <cell r="A77" t="str">
            <v>Vector|||208006156|||ISSR|||UNF_PENS_LIAB_OTH|||False|||</v>
          </cell>
          <cell r="C77" t="str">
            <v>V_KEYWORD_ISSR_208006156_UNF_PENS_LIAB_OTH</v>
          </cell>
        </row>
        <row r="78">
          <cell r="A78" t="str">
            <v>Vector|||208006156|||ISSR|||ADJ_UNF_PENS_GOOD|||False|||</v>
          </cell>
          <cell r="C78" t="str">
            <v>V_KEYWORD_ISSR_208006156_ADJ_UNF_PENS_GOOD</v>
          </cell>
        </row>
        <row r="79">
          <cell r="A79" t="str">
            <v>Vector|||208006156|||ISSR|||OTH_GCI_ADJ|||False|||</v>
          </cell>
          <cell r="C79" t="str">
            <v>V_KEYWORD_ISSR_208006156_OTH_GCI_ADJ</v>
          </cell>
        </row>
        <row r="80">
          <cell r="A80" t="str">
            <v>Vector|||208006156|||ISSR|||GCI_INFL|||False|||</v>
          </cell>
          <cell r="C80" t="str">
            <v>V_KEYWORD_ISSR_208006156_GCI_INFL</v>
          </cell>
        </row>
        <row r="81">
          <cell r="A81" t="str">
            <v>Vector|||208006156|||ISSR|||BAL_MINO_INT|||False|||</v>
          </cell>
          <cell r="C81" t="str">
            <v>V_KEYWORD_ISSR_208006156_BAL_MINO_INT</v>
          </cell>
        </row>
        <row r="83">
          <cell r="A83" t="str">
            <v>Vector|||208006156|||ISSR|||CF_INC_MINORITY|||False|||</v>
          </cell>
          <cell r="C83" t="str">
            <v>V_KEYWORD_ISSR_208006156_CF_INC_MINORITY</v>
          </cell>
        </row>
        <row r="84">
          <cell r="A84" t="str">
            <v>Vector|||208006156|||ISSR|||DEPR_AMORT|||False|||</v>
          </cell>
          <cell r="C84" t="str">
            <v>V_KEYWORD_ISSR_208006156_DEPR_AMORT</v>
          </cell>
        </row>
        <row r="85">
          <cell r="A85" t="str">
            <v>Vector|||208006156|||ISSR|||WORK_CAP|||False|||</v>
          </cell>
          <cell r="C85" t="str">
            <v>V_KEYWORD_ISSR_208006156_WORK_CAP</v>
          </cell>
        </row>
        <row r="86">
          <cell r="A86" t="str">
            <v>Vector|||208006156|||ISSR|||OTH_OP_CF|||False|||</v>
          </cell>
          <cell r="C86" t="str">
            <v>V_KEYWORD_ISSR_208006156_OTH_OP_CF</v>
          </cell>
        </row>
        <row r="87">
          <cell r="A87" t="str">
            <v>Vector|||208006156|||ISSR|||CF_OPS|||False|||</v>
          </cell>
          <cell r="C87" t="str">
            <v>V_KEYWORD_ISSR_208006156_CF_OPS</v>
          </cell>
        </row>
        <row r="88">
          <cell r="A88" t="str">
            <v>Vector|||208006156|||ISSR|||CAPEX|||False|||</v>
          </cell>
          <cell r="C88" t="str">
            <v>V_KEYWORD_ISSR_208006156_CAPEX</v>
          </cell>
        </row>
        <row r="89">
          <cell r="A89" t="str">
            <v>Vector|||208006156|||ISSR|||ACQ|||False|||</v>
          </cell>
          <cell r="C89" t="str">
            <v>V_KEYWORD_ISSR_208006156_ACQ</v>
          </cell>
        </row>
        <row r="90">
          <cell r="A90" t="str">
            <v>Vector|||208006156|||ISSR|||DIVEST|||False|||</v>
          </cell>
          <cell r="C90" t="str">
            <v>V_KEYWORD_ISSR_208006156_DIVEST</v>
          </cell>
        </row>
        <row r="91">
          <cell r="A91" t="str">
            <v>Vector|||208006156|||ISSR|||OTH_INV_CF|||False|||</v>
          </cell>
          <cell r="C91" t="str">
            <v>V_KEYWORD_ISSR_208006156_OTH_INV_CF</v>
          </cell>
        </row>
        <row r="92">
          <cell r="A92" t="str">
            <v>Vector|||208006156|||ISSR|||CF_INV|||False|||</v>
          </cell>
          <cell r="C92" t="str">
            <v>V_KEYWORD_ISSR_208006156_CF_INV</v>
          </cell>
        </row>
        <row r="93">
          <cell r="A93" t="str">
            <v>Vector|||208006156|||ISSR|||DIV_PAID|||False|||</v>
          </cell>
          <cell r="C93" t="str">
            <v>V_KEYWORD_ISSR_208006156_DIV_PAID</v>
          </cell>
        </row>
        <row r="94">
          <cell r="A94" t="str">
            <v>Vector|||208006156|||ISSR|||SH_REPUR|||False|||</v>
          </cell>
          <cell r="C94" t="str">
            <v>V_KEYWORD_ISSR_208006156_SH_REPUR</v>
          </cell>
        </row>
        <row r="95">
          <cell r="A95" t="str">
            <v>Vector|||208006156|||ISSR|||CHG_LT_DEBT|||False|||</v>
          </cell>
          <cell r="C95" t="str">
            <v>V_KEYWORD_ISSR_208006156_CHG_LT_DEBT</v>
          </cell>
        </row>
        <row r="96">
          <cell r="A96" t="str">
            <v>Vector|||208006156|||ISSR|||OTH_FIN_CF|||False|||</v>
          </cell>
          <cell r="C96" t="str">
            <v>V_KEYWORD_ISSR_208006156_OTH_FIN_CF</v>
          </cell>
        </row>
        <row r="97">
          <cell r="A97" t="str">
            <v>Vector|||208006156|||ISSR|||CF_FIN|||False|||</v>
          </cell>
          <cell r="C97" t="str">
            <v>V_KEYWORD_ISSR_208006156_CF_FIN</v>
          </cell>
        </row>
        <row r="98">
          <cell r="A98" t="str">
            <v>Vector|||208006156|||ISSR|||TOT_CF|||False|||</v>
          </cell>
          <cell r="C98" t="str">
            <v>V_KEYWORD_ISSR_208006156_TOT_CF</v>
          </cell>
        </row>
        <row r="100">
          <cell r="A100" t="str">
            <v>Vector|||208006156|||ISSR|||ASSOC_JV_ADDBK|||False|||</v>
          </cell>
          <cell r="C100" t="str">
            <v>V_KEYWORD_ISSR_208006156_ASSOC_JV_ADDBK</v>
          </cell>
        </row>
        <row r="101">
          <cell r="A101" t="str">
            <v>Vector|||208006156|||ISSR|||PL_SALE_ASSETS|||False|||</v>
          </cell>
          <cell r="C101" t="str">
            <v>V_KEYWORD_ISSR_208006156_PL_SALE_ASSETS</v>
          </cell>
        </row>
        <row r="102">
          <cell r="A102" t="str">
            <v>Vector|||208006156|||ISSR|||OTH_NONCASH_ADJ|||False|||</v>
          </cell>
          <cell r="C102" t="str">
            <v>V_KEYWORD_ISSR_208006156_OTH_NONCASH_ADJ</v>
          </cell>
        </row>
        <row r="103">
          <cell r="A103" t="str">
            <v>Vector|||208006156|||ISSR|||OTH_DACF_ADJ|||False|||</v>
          </cell>
          <cell r="C103" t="str">
            <v>V_KEYWORD_ISSR_208006156_OTH_DACF_ADJ</v>
          </cell>
        </row>
        <row r="104">
          <cell r="A104" t="str">
            <v>Vector|||208006156|||ISSR|||CHG_DEF_TAX_CF|||False|||</v>
          </cell>
          <cell r="C104" t="str">
            <v>V_KEYWORD_ISSR_208006156_CHG_DEF_TAX_CF</v>
          </cell>
        </row>
        <row r="105">
          <cell r="A105" t="str">
            <v>Vector|||208006156|||ISSR|||OTH_ADJ_CASH_TAX|||False|||</v>
          </cell>
          <cell r="C105" t="str">
            <v>V_KEYWORD_ISSR_208006156_OTH_ADJ_CASH_TAX</v>
          </cell>
        </row>
        <row r="106">
          <cell r="A106" t="str">
            <v>Vector|||208006156|||ISSR|||CASH_INT_EXP|||False|||</v>
          </cell>
          <cell r="C106" t="str">
            <v>V_KEYWORD_ISSR_208006156_CASH_INT_EXP</v>
          </cell>
        </row>
        <row r="107">
          <cell r="A107" t="str">
            <v>Vector|||208006156|||ISSR|||CASH_TAX_EXP|||False|||</v>
          </cell>
          <cell r="C107" t="str">
            <v>V_KEYWORD_ISSR_208006156_CASH_TAX_EXP</v>
          </cell>
        </row>
        <row r="108">
          <cell r="A108" t="str">
            <v>Vector|||208006156|||ISSR|||DIVDS_ASSOC_JV|||False|||</v>
          </cell>
          <cell r="C108" t="str">
            <v>V_KEYWORD_ISSR_208006156_DIVDS_ASSOC_JV</v>
          </cell>
        </row>
        <row r="109">
          <cell r="A109" t="str">
            <v>Vector|||208006156|||ISSR|||CAPEX_MAINTENANCE|||False|||</v>
          </cell>
          <cell r="C109" t="str">
            <v>V_KEYWORD_ISSR_208006156_CAPEX_MAINTENANCE</v>
          </cell>
        </row>
        <row r="110">
          <cell r="A110" t="str">
            <v>Vector|||208006156|||ISSR|||CAPEX_EXPANSION|||False|||</v>
          </cell>
          <cell r="C110" t="str">
            <v>V_KEYWORD_ISSR_208006156_CAPEX_EXPANSION</v>
          </cell>
        </row>
        <row r="111">
          <cell r="A111" t="str">
            <v>Vector|||208006156|||ISSR|||NONPPE_CAPEX|||False|||</v>
          </cell>
          <cell r="C111" t="str">
            <v>V_KEYWORD_ISSR_208006156_NONPPE_CAPEX</v>
          </cell>
        </row>
        <row r="112">
          <cell r="A112" t="str">
            <v>Vector|||208006156|||ISSR|||DIVDS_PD_MINORITIES|||False|||</v>
          </cell>
          <cell r="C112" t="str">
            <v>V_KEYWORD_ISSR_208006156_DIVDS_PD_MINORITIES</v>
          </cell>
        </row>
        <row r="114">
          <cell r="A114" t="str">
            <v>Vector|||208006156|||ISSR|||LICENSE_REV|||False|||</v>
          </cell>
          <cell r="C114" t="str">
            <v>V_KEYWORD_ISSR_208006156_LICENSE_REV</v>
          </cell>
        </row>
        <row r="115">
          <cell r="A115" t="str">
            <v>Vector|||208006156|||ISSR|||MAINTEN_REV|||False|||</v>
          </cell>
          <cell r="C115" t="str">
            <v>V_KEYWORD_ISSR_208006156_MAINTEN_REV</v>
          </cell>
        </row>
        <row r="116">
          <cell r="A116" t="str">
            <v>Vector|||208006156|||ISSR|||EMPLOYEES|||False|||</v>
          </cell>
          <cell r="C116" t="str">
            <v>V_KEYWORD_ISSR_208006156_EMPLOYEES</v>
          </cell>
        </row>
        <row r="118">
          <cell r="A118" t="str">
            <v>Vector|||208006156|||ISSR|||CASH_PCT_OS_US|||False|||</v>
          </cell>
          <cell r="C118" t="str">
            <v>V_KEYWORD_ISSR_208006156_CASH_PCT_OS_US</v>
          </cell>
        </row>
        <row r="119">
          <cell r="A119" t="str">
            <v>Vector|||208006156|||ISSR|||SALES_TOT_AM|||False|||</v>
          </cell>
          <cell r="C119" t="str">
            <v>V_KEYWORD_ISSR_208006156_SALES_TOT_AM</v>
          </cell>
        </row>
        <row r="120">
          <cell r="A120" t="str">
            <v>Vector|||208006156|||ISSR|||SALES_US|||False|||</v>
          </cell>
          <cell r="C120" t="str">
            <v>V_KEYWORD_ISSR_208006156_SALES_US</v>
          </cell>
        </row>
        <row r="121">
          <cell r="A121" t="str">
            <v>Vector|||208006156|||ISSR|||SALES_CANADA|||False|||</v>
          </cell>
          <cell r="C121" t="str">
            <v>V_KEYWORD_ISSR_208006156_SALES_CANADA</v>
          </cell>
        </row>
        <row r="122">
          <cell r="A122" t="str">
            <v>Vector|||208006156|||ISSR|||SALES_ARGENTINA|||False|||</v>
          </cell>
          <cell r="C122" t="str">
            <v>V_KEYWORD_ISSR_208006156_SALES_ARGENTINA</v>
          </cell>
        </row>
        <row r="123">
          <cell r="A123" t="str">
            <v>Vector|||208006156|||ISSR|||SALES_BRAZIL|||False|||</v>
          </cell>
          <cell r="C123" t="str">
            <v>V_KEYWORD_ISSR_208006156_SALES_BRAZIL</v>
          </cell>
        </row>
        <row r="124">
          <cell r="A124" t="str">
            <v>Vector|||208006156|||ISSR|||SALES_CHILE|||False|||</v>
          </cell>
          <cell r="C124" t="str">
            <v>V_KEYWORD_ISSR_208006156_SALES_CHILE</v>
          </cell>
        </row>
        <row r="125">
          <cell r="A125" t="str">
            <v>Vector|||208006156|||ISSR|||SALES_COLOMBIA|||False|||</v>
          </cell>
          <cell r="C125" t="str">
            <v>V_KEYWORD_ISSR_208006156_SALES_COLOMBIA</v>
          </cell>
        </row>
        <row r="126">
          <cell r="A126" t="str">
            <v>Vector|||208006156|||ISSR|||SALES_MEXICO|||False|||</v>
          </cell>
          <cell r="C126" t="str">
            <v>V_KEYWORD_ISSR_208006156_SALES_MEXICO</v>
          </cell>
        </row>
        <row r="127">
          <cell r="A127" t="str">
            <v>Vector|||208006156|||ISSR|||SALES_VENEZUELA|||False|||</v>
          </cell>
          <cell r="C127" t="str">
            <v>V_KEYWORD_ISSR_208006156_SALES_VENEZUELA</v>
          </cell>
        </row>
        <row r="128">
          <cell r="A128" t="str">
            <v>Vector|||208006156|||ISSR|||SALES_OTH_AM|||False|||</v>
          </cell>
          <cell r="C128" t="str">
            <v>V_KEYWORD_ISSR_208006156_SALES_OTH_AM</v>
          </cell>
        </row>
        <row r="129">
          <cell r="A129" t="str">
            <v>Vector|||208006156|||ISSR|||SALES_TOT_EMEA|||False|||</v>
          </cell>
          <cell r="C129" t="str">
            <v>V_KEYWORD_ISSR_208006156_SALES_TOT_EMEA</v>
          </cell>
        </row>
        <row r="130">
          <cell r="A130" t="str">
            <v>Vector|||208006156|||ISSR|||SALES_UK|||False|||</v>
          </cell>
          <cell r="C130" t="str">
            <v>V_KEYWORD_ISSR_208006156_SALES_UK</v>
          </cell>
        </row>
        <row r="131">
          <cell r="A131" t="str">
            <v>Vector|||208006156|||ISSR|||SALES_EU_EX_UK|||False|||</v>
          </cell>
          <cell r="C131" t="str">
            <v>V_KEYWORD_ISSR_208006156_SALES_EU_EX_UK</v>
          </cell>
        </row>
        <row r="132">
          <cell r="A132" t="str">
            <v>Vector|||208006156|||ISSR|||SALES_CEE|||False|||</v>
          </cell>
          <cell r="C132" t="str">
            <v>V_KEYWORD_ISSR_208006156_SALES_CEE</v>
          </cell>
        </row>
        <row r="133">
          <cell r="A133" t="str">
            <v>Vector|||208006156|||ISSR|||SALES_ME|||False|||</v>
          </cell>
          <cell r="C133" t="str">
            <v>V_KEYWORD_ISSR_208006156_SALES_ME</v>
          </cell>
        </row>
        <row r="134">
          <cell r="A134" t="str">
            <v>Vector|||208006156|||ISSR|||SALES_TOT_AFRICA|||False|||</v>
          </cell>
          <cell r="C134" t="str">
            <v>V_KEYWORD_ISSR_208006156_SALES_TOT_AFRICA</v>
          </cell>
        </row>
        <row r="135">
          <cell r="A135" t="str">
            <v>Vector|||208006156|||ISSR|||SALES_RUSSIA|||False|||</v>
          </cell>
          <cell r="C135" t="str">
            <v>V_KEYWORD_ISSR_208006156_SALES_RUSSIA</v>
          </cell>
        </row>
        <row r="136">
          <cell r="A136" t="str">
            <v>Vector|||208006156|||ISSR|||SALES_OTH_EMEA|||False|||</v>
          </cell>
          <cell r="C136" t="str">
            <v>V_KEYWORD_ISSR_208006156_SALES_OTH_EMEA</v>
          </cell>
        </row>
        <row r="137">
          <cell r="A137" t="str">
            <v>Vector|||208006156|||ISSR|||SALES_TOT_ASIA|||False|||</v>
          </cell>
          <cell r="C137" t="str">
            <v>V_KEYWORD_ISSR_208006156_SALES_TOT_ASIA</v>
          </cell>
        </row>
        <row r="138">
          <cell r="A138" t="str">
            <v>Vector|||208006156|||ISSR|||SALES_JAPAN|||False|||</v>
          </cell>
          <cell r="C138" t="str">
            <v>V_KEYWORD_ISSR_208006156_SALES_JAPAN</v>
          </cell>
        </row>
        <row r="139">
          <cell r="A139" t="str">
            <v>Vector|||208006156|||ISSR|||SALES_CHINA|||False|||</v>
          </cell>
          <cell r="C139" t="str">
            <v>V_KEYWORD_ISSR_208006156_SALES_CHINA</v>
          </cell>
        </row>
        <row r="140">
          <cell r="A140" t="str">
            <v>Vector|||208006156|||ISSR|||SALES_INDIA|||False|||</v>
          </cell>
          <cell r="C140" t="str">
            <v>V_KEYWORD_ISSR_208006156_SALES_INDIA</v>
          </cell>
        </row>
        <row r="141">
          <cell r="A141" t="str">
            <v>Vector|||208006156|||ISSR|||SALES_OTH_AEJ|||False|||</v>
          </cell>
          <cell r="C141" t="str">
            <v>V_KEYWORD_ISSR_208006156_SALES_OTH_AEJ</v>
          </cell>
        </row>
        <row r="142">
          <cell r="A142" t="str">
            <v>Vector|||208006156|||ISSR|||SALES_OTHER|||False|||</v>
          </cell>
          <cell r="C142" t="str">
            <v>V_KEYWORD_ISSR_208006156_SALES_OTHER</v>
          </cell>
        </row>
        <row r="143">
          <cell r="A143" t="str">
            <v>Vector|||208006156|||ISSR|||SALES_CONS|||False|||</v>
          </cell>
          <cell r="C143" t="str">
            <v>V_KEYWORD_ISSR_208006156_SALES_CONS</v>
          </cell>
        </row>
        <row r="144">
          <cell r="A144" t="str">
            <v>Vector|||208006156|||ISSR|||SALES_IND|||False|||</v>
          </cell>
          <cell r="C144" t="str">
            <v>V_KEYWORD_ISSR_208006156_SALES_IND</v>
          </cell>
        </row>
        <row r="145">
          <cell r="A145" t="str">
            <v>Vector|||208006156|||ISSR|||SALES_GOV|||False|||</v>
          </cell>
          <cell r="C145" t="str">
            <v>V_KEYWORD_ISSR_208006156_SALES_GOV</v>
          </cell>
        </row>
        <row r="146">
          <cell r="A146" t="str">
            <v>Vector|||208006156|||ISSR|||SALES_FINAN|||False|||</v>
          </cell>
          <cell r="C146" t="str">
            <v>V_KEYWORD_ISSR_208006156_SALES_FINAN</v>
          </cell>
        </row>
        <row r="147">
          <cell r="A147" t="str">
            <v>Vector|||208006156|||ISSR|||SALES_SMB|||False|||</v>
          </cell>
          <cell r="C147" t="str">
            <v>V_KEYWORD_ISSR_208006156_SALES_SMB</v>
          </cell>
        </row>
        <row r="148">
          <cell r="A148" t="str">
            <v>Vector|||208006156|||ISSR|||REV_FIN_SEGMENT|||False|||</v>
          </cell>
          <cell r="C148" t="str">
            <v>V_KEYWORD_ISSR_208006156_REV_FIN_SEGMENT</v>
          </cell>
        </row>
        <row r="149">
          <cell r="A149" t="str">
            <v>Vector|||208006156|||ISSR|||EBIT_FIN_SEGMENT|||False|||</v>
          </cell>
          <cell r="C149" t="str">
            <v>V_KEYWORD_ISSR_208006156_EBIT_FIN_SEGMENT</v>
          </cell>
        </row>
        <row r="151">
          <cell r="A151" t="str">
            <v>Vector|||208006156|||ISSR|||SALES_FX_GPB|||False|||</v>
          </cell>
          <cell r="C151" t="str">
            <v>V_KEYWORD_ISSR_208006156_SALES_FX_GPB</v>
          </cell>
        </row>
        <row r="152">
          <cell r="A152" t="str">
            <v>Vector|||208006156|||ISSR|||SALES_FX_EUR|||False|||</v>
          </cell>
          <cell r="C152" t="str">
            <v>V_KEYWORD_ISSR_208006156_SALES_FX_EUR</v>
          </cell>
        </row>
        <row r="153">
          <cell r="A153" t="str">
            <v>Vector|||208006156|||ISSR|||SALES_FX_RUB|||False|||</v>
          </cell>
          <cell r="C153" t="str">
            <v>V_KEYWORD_ISSR_208006156_SALES_FX_RUB</v>
          </cell>
        </row>
        <row r="154">
          <cell r="A154" t="str">
            <v>Vector|||208006156|||ISSR|||SALES_FX_USD|||False|||</v>
          </cell>
          <cell r="C154" t="str">
            <v>V_KEYWORD_ISSR_208006156_SALES_FX_USD</v>
          </cell>
        </row>
        <row r="155">
          <cell r="A155" t="str">
            <v>Vector|||208006156|||ISSR|||SALES_FX_BRL|||False|||</v>
          </cell>
          <cell r="C155" t="str">
            <v>V_KEYWORD_ISSR_208006156_SALES_FX_BRL</v>
          </cell>
        </row>
        <row r="156">
          <cell r="A156" t="str">
            <v>Vector|||208006156|||ISSR|||SALES_FX_YEN|||False|||</v>
          </cell>
          <cell r="C156" t="str">
            <v>V_KEYWORD_ISSR_208006156_SALES_FX_YEN</v>
          </cell>
        </row>
        <row r="157">
          <cell r="A157" t="str">
            <v>Vector|||208006156|||ISSR|||SALES_FX_CNY|||False|||</v>
          </cell>
          <cell r="C157" t="str">
            <v>V_KEYWORD_ISSR_208006156_SALES_FX_CNY</v>
          </cell>
        </row>
        <row r="158">
          <cell r="A158" t="str">
            <v>Vector|||208006156|||ISSR|||SALES_FX_INR|||False|||</v>
          </cell>
          <cell r="C158" t="str">
            <v>V_KEYWORD_ISSR_208006156_SALES_FX_INR</v>
          </cell>
        </row>
        <row r="159">
          <cell r="A159" t="str">
            <v>Vector|||208006156|||ISSR|||SALES_FX_CAD|||False|||</v>
          </cell>
          <cell r="C159" t="str">
            <v>V_KEYWORD_ISSR_208006156_SALES_FX_CAD</v>
          </cell>
        </row>
        <row r="160">
          <cell r="A160" t="str">
            <v>Vector|||208006156|||ISSR|||SALES_FX_MXN|||False|||</v>
          </cell>
          <cell r="C160" t="str">
            <v>V_KEYWORD_ISSR_208006156_SALES_FX_MXN</v>
          </cell>
        </row>
        <row r="161">
          <cell r="A161" t="str">
            <v>Vector|||208006156|||ISSR|||SALES_FX_COP|||False|||</v>
          </cell>
          <cell r="C161" t="str">
            <v>V_KEYWORD_ISSR_208006156_SALES_FX_COP</v>
          </cell>
        </row>
        <row r="162">
          <cell r="A162" t="str">
            <v>Vector|||208006156|||ISSR|||SALES_FX_ARS|||False|||</v>
          </cell>
          <cell r="C162" t="str">
            <v>V_KEYWORD_ISSR_208006156_SALES_FX_ARS</v>
          </cell>
        </row>
        <row r="163">
          <cell r="A163" t="str">
            <v>Vector|||208006156|||ISSR|||SALES_FX_CLP|||False|||</v>
          </cell>
          <cell r="C163" t="str">
            <v>V_KEYWORD_ISSR_208006156_SALES_FX_CLP</v>
          </cell>
        </row>
        <row r="164">
          <cell r="A164" t="str">
            <v>Vector|||208006156|||ISSR|||SALES_FX_VEF|||False|||</v>
          </cell>
          <cell r="C164" t="str">
            <v>V_KEYWORD_ISSR_208006156_SALES_FX_VEF</v>
          </cell>
        </row>
        <row r="165">
          <cell r="A165" t="str">
            <v>Vector|||208006156|||ISSR|||SALES_FX_OTH|||False|||</v>
          </cell>
          <cell r="C165" t="str">
            <v>V_KEYWORD_ISSR_208006156_SALES_FX_OTH</v>
          </cell>
        </row>
        <row r="171">
          <cell r="A171" t="str">
            <v>Scalar|||200007925|||EQTY|||PUB_CURRENCY_ISO|||False|||</v>
          </cell>
          <cell r="C171" t="str">
            <v>V_KEYWORD_EQTY_200007925_PUB_CURRENCY_ISO</v>
          </cell>
          <cell r="E171" t="str">
            <v>ERROR</v>
          </cell>
        </row>
        <row r="172">
          <cell r="A172" t="str">
            <v>Scalar|||200007925|||EQTY|||PRICE_CURRENCY_ISO|||False|||</v>
          </cell>
          <cell r="C172" t="str">
            <v>V_KEYWORD_EQTY_200007925_PRICE_CURRENCY_ISO</v>
          </cell>
          <cell r="E172" t="str">
            <v>ERROR</v>
          </cell>
        </row>
        <row r="173">
          <cell r="A173" t="str">
            <v>Scalar|||200007925|||EQTY|||CURRENCY_ISO|||False|||</v>
          </cell>
          <cell r="C173" t="str">
            <v>V_KEYWORD_EQTY_200007925_CURRENCY_ISO</v>
          </cell>
        </row>
        <row r="175">
          <cell r="A175" t="str">
            <v>Scalar|||200007925|||EQTY|||AMER_LIST|||False|||</v>
          </cell>
          <cell r="C175" t="str">
            <v>V_KEYWORD_EQTY_200007925_AMER_LIST</v>
          </cell>
        </row>
        <row r="176">
          <cell r="A176" t="str">
            <v>Scalar|||200007925|||EQTY|||AMER_CONVICTION|||False|||</v>
          </cell>
          <cell r="C176" t="str">
            <v>V_KEYWORD_EQTY_200007925_AMER_CONVICTION</v>
          </cell>
        </row>
        <row r="177">
          <cell r="A177" t="str">
            <v>Scalar|||200007925|||EQTY|||LEGAL_RATING|||False|||</v>
          </cell>
          <cell r="C177" t="str">
            <v>V_KEYWORD_EQTY_200007925_LEGAL_RATING</v>
          </cell>
        </row>
        <row r="178">
          <cell r="A178" t="str">
            <v>Scalar|||200007925|||EQTY|||TARGET_PRICE|||False|||</v>
          </cell>
          <cell r="C178" t="str">
            <v>V_KEYWORD_EQTY_200007925_TARGET_PRICE</v>
          </cell>
          <cell r="E178" t="str">
            <v>ERROR</v>
          </cell>
        </row>
        <row r="179">
          <cell r="A179" t="str">
            <v>Scalar|||200007925|||EQTY|||TP_PERIOD|||False|||</v>
          </cell>
          <cell r="C179" t="str">
            <v>V_KEYWORD_EQTY_200007925_TP_PERIOD</v>
          </cell>
          <cell r="E179" t="str">
            <v>ERROR</v>
          </cell>
        </row>
        <row r="180">
          <cell r="A180" t="str">
            <v>Scalar|||200007925|||EQTY|||NUM_SH|||False|||</v>
          </cell>
          <cell r="C180" t="str">
            <v>V_KEYWORD_EQTY_200007925_NUM_SH</v>
          </cell>
        </row>
        <row r="181">
          <cell r="A181" t="str">
            <v>Scalar|||200007925|||EQTY|||FREE_FLOAT|||False|||</v>
          </cell>
          <cell r="C181" t="str">
            <v>V_KEYWORD_EQTY_200007925_FREE_FLOAT</v>
          </cell>
        </row>
        <row r="183">
          <cell r="A183" t="str">
            <v>Vector|||200007925|||EQTY|||BVPS_PUB|||False|||</v>
          </cell>
          <cell r="C183" t="str">
            <v>V_KEYWORD_EQTY_200007925_BVPS_PUB</v>
          </cell>
        </row>
        <row r="184">
          <cell r="A184" t="str">
            <v>Vector|||200007925|||EQTY|||DPS_PUB|||False|||</v>
          </cell>
          <cell r="C184" t="str">
            <v>V_KEYWORD_EQTY_200007925_DPS_PUB</v>
          </cell>
        </row>
        <row r="185">
          <cell r="A185" t="str">
            <v>Vector|||200007925|||EQTY|||DPS_SPECIAL_PUB|||False|||</v>
          </cell>
          <cell r="C185" t="str">
            <v>V_KEYWORD_EQTY_200007925_DPS_SPECIAL_PUB</v>
          </cell>
        </row>
        <row r="186">
          <cell r="A186" t="str">
            <v>Vector|||200007925|||EQTY|||EBITDA_PUB|||False|||</v>
          </cell>
          <cell r="C186" t="str">
            <v>V_KEYWORD_EQTY_200007925_EBITDA_PUB</v>
          </cell>
        </row>
        <row r="187">
          <cell r="A187" t="str">
            <v>Vector|||200007925|||EQTY|||EPS_PUB|||False|||</v>
          </cell>
          <cell r="C187" t="str">
            <v>V_KEYWORD_EQTY_200007925_EPS_PUB</v>
          </cell>
          <cell r="F187" t="str">
            <v>ERROR</v>
          </cell>
          <cell r="G187" t="str">
            <v>ERROR</v>
          </cell>
          <cell r="H187" t="str">
            <v>ERROR</v>
          </cell>
          <cell r="I187" t="str">
            <v>ERROR</v>
          </cell>
          <cell r="J187" t="str">
            <v>ERROR</v>
          </cell>
          <cell r="K187" t="str">
            <v>ERROR</v>
          </cell>
          <cell r="L187" t="str">
            <v>ERROR</v>
          </cell>
          <cell r="M187" t="str">
            <v>ERROR</v>
          </cell>
          <cell r="N187" t="str">
            <v>ERROR</v>
          </cell>
          <cell r="O187" t="str">
            <v>ERROR</v>
          </cell>
          <cell r="P187" t="str">
            <v>ERROR</v>
          </cell>
          <cell r="Q187" t="str">
            <v>ERROR</v>
          </cell>
          <cell r="S187" t="str">
            <v>ERROR</v>
          </cell>
          <cell r="T187" t="str">
            <v>ERROR</v>
          </cell>
          <cell r="U187" t="str">
            <v>ERROR</v>
          </cell>
          <cell r="V187" t="str">
            <v>ERROR</v>
          </cell>
          <cell r="W187" t="str">
            <v>ERROR</v>
          </cell>
          <cell r="X187" t="str">
            <v>ERROR</v>
          </cell>
          <cell r="Y187" t="str">
            <v>ERROR</v>
          </cell>
          <cell r="Z187" t="str">
            <v>ERROR</v>
          </cell>
          <cell r="AA187" t="str">
            <v>ERROR</v>
          </cell>
          <cell r="AB187" t="str">
            <v>ERROR</v>
          </cell>
          <cell r="AC187" t="str">
            <v>ERROR</v>
          </cell>
          <cell r="AD187" t="str">
            <v>ERROR</v>
          </cell>
          <cell r="AE187" t="str">
            <v>ERROR</v>
          </cell>
          <cell r="AF187" t="str">
            <v>ERROR</v>
          </cell>
          <cell r="AG187" t="str">
            <v>ERROR</v>
          </cell>
          <cell r="AH187" t="str">
            <v>ERROR</v>
          </cell>
          <cell r="AI187" t="str">
            <v>ERROR</v>
          </cell>
          <cell r="AJ187" t="str">
            <v>ERROR</v>
          </cell>
          <cell r="AK187" t="str">
            <v>ERROR</v>
          </cell>
          <cell r="AL187" t="str">
            <v>ERROR</v>
          </cell>
          <cell r="AM187" t="str">
            <v>ERROR</v>
          </cell>
          <cell r="AN187" t="str">
            <v>ERROR</v>
          </cell>
          <cell r="AO187" t="str">
            <v>ERROR</v>
          </cell>
          <cell r="AP187" t="str">
            <v>ERROR</v>
          </cell>
          <cell r="AQ187" t="str">
            <v>ERROR</v>
          </cell>
          <cell r="AR187" t="str">
            <v>ERROR</v>
          </cell>
          <cell r="AS187" t="str">
            <v>ERROR</v>
          </cell>
          <cell r="AT187" t="str">
            <v>ERROR</v>
          </cell>
          <cell r="AU187" t="str">
            <v>ERROR</v>
          </cell>
          <cell r="AV187" t="str">
            <v>ERROR</v>
          </cell>
          <cell r="AW187" t="str">
            <v>ERROR</v>
          </cell>
          <cell r="AX187" t="str">
            <v>ERROR</v>
          </cell>
        </row>
        <row r="188">
          <cell r="A188" t="str">
            <v>Vector|||200007925|||EQTY|||CEEE_EPS|||False|||</v>
          </cell>
          <cell r="C188" t="str">
            <v>V_KEYWORD_EQTY_200007925_CEEE_EPS</v>
          </cell>
          <cell r="F188" t="str">
            <v>ERROR</v>
          </cell>
          <cell r="G188" t="str">
            <v>ERROR</v>
          </cell>
          <cell r="H188" t="str">
            <v>ERROR</v>
          </cell>
          <cell r="I188" t="str">
            <v>ERROR</v>
          </cell>
          <cell r="J188" t="str">
            <v>ERROR</v>
          </cell>
          <cell r="K188" t="str">
            <v>ERROR</v>
          </cell>
          <cell r="L188" t="str">
            <v>ERROR</v>
          </cell>
          <cell r="M188" t="str">
            <v>ERROR</v>
          </cell>
          <cell r="N188" t="str">
            <v>ERROR</v>
          </cell>
          <cell r="O188" t="str">
            <v>ERROR</v>
          </cell>
          <cell r="P188" t="str">
            <v>ERROR</v>
          </cell>
          <cell r="Q188" t="str">
            <v>ERROR</v>
          </cell>
          <cell r="S188" t="str">
            <v>ERROR</v>
          </cell>
          <cell r="T188" t="str">
            <v>ERROR</v>
          </cell>
          <cell r="U188" t="str">
            <v>ERROR</v>
          </cell>
          <cell r="V188" t="str">
            <v>ERROR</v>
          </cell>
          <cell r="W188" t="str">
            <v>ERROR</v>
          </cell>
          <cell r="X188" t="str">
            <v>ERROR</v>
          </cell>
          <cell r="Y188" t="str">
            <v>ERROR</v>
          </cell>
          <cell r="Z188" t="str">
            <v>ERROR</v>
          </cell>
          <cell r="AA188" t="str">
            <v>ERROR</v>
          </cell>
          <cell r="AB188" t="str">
            <v>ERROR</v>
          </cell>
          <cell r="AC188" t="str">
            <v>ERROR</v>
          </cell>
          <cell r="AD188" t="str">
            <v>ERROR</v>
          </cell>
          <cell r="AE188" t="str">
            <v>ERROR</v>
          </cell>
          <cell r="AF188" t="str">
            <v>ERROR</v>
          </cell>
          <cell r="AG188" t="str">
            <v>ERROR</v>
          </cell>
          <cell r="AH188" t="str">
            <v>ERROR</v>
          </cell>
          <cell r="AI188" t="str">
            <v>ERROR</v>
          </cell>
          <cell r="AJ188" t="str">
            <v>ERROR</v>
          </cell>
          <cell r="AK188" t="str">
            <v>ERROR</v>
          </cell>
          <cell r="AL188" t="str">
            <v>ERROR</v>
          </cell>
          <cell r="AM188" t="str">
            <v>ERROR</v>
          </cell>
          <cell r="AN188" t="str">
            <v>ERROR</v>
          </cell>
          <cell r="AO188" t="str">
            <v>ERROR</v>
          </cell>
          <cell r="AP188" t="str">
            <v>ERROR</v>
          </cell>
          <cell r="AQ188" t="str">
            <v>ERROR</v>
          </cell>
          <cell r="AR188" t="str">
            <v>ERROR</v>
          </cell>
          <cell r="AS188" t="str">
            <v>ERROR</v>
          </cell>
          <cell r="AT188" t="str">
            <v>ERROR</v>
          </cell>
          <cell r="AU188" t="str">
            <v>ERROR</v>
          </cell>
          <cell r="AV188" t="str">
            <v>ERROR</v>
          </cell>
          <cell r="AW188" t="str">
            <v>ERROR</v>
          </cell>
          <cell r="AX188" t="str">
            <v>ERROR</v>
          </cell>
        </row>
        <row r="189">
          <cell r="A189" t="str">
            <v>Vector|||200007925|||EQTY|||EPS_PUB_EX_ESO|||False|||</v>
          </cell>
          <cell r="C189" t="str">
            <v>V_KEYWORD_EQTY_200007925_EPS_PUB_EX_ESO</v>
          </cell>
        </row>
        <row r="190">
          <cell r="A190" t="str">
            <v>Vector|||200007925|||EQTY|||EV_ADJ_PUB|||False|||</v>
          </cell>
          <cell r="C190" t="str">
            <v>V_KEYWORD_EQTY_200007925_EV_ADJ_PUB</v>
          </cell>
        </row>
        <row r="191">
          <cell r="A191" t="str">
            <v>Vector|||200007925|||EQTY|||NET_DEBT_PUB|||False|||</v>
          </cell>
          <cell r="C191" t="str">
            <v>V_KEYWORD_EQTY_200007925_NET_DEBT_PUB</v>
          </cell>
        </row>
        <row r="192">
          <cell r="A192" t="str">
            <v>Vector|||200007925|||EQTY|||NI_PUB|||False|||</v>
          </cell>
          <cell r="C192" t="str">
            <v>V_KEYWORD_EQTY_200007925_NI_PUB</v>
          </cell>
        </row>
        <row r="193">
          <cell r="A193" t="str">
            <v>Vector|||200007925|||EQTY|||EBIT_PUB|||False|||</v>
          </cell>
          <cell r="C193" t="str">
            <v>V_KEYWORD_EQTY_200007925_EBIT_PUB</v>
          </cell>
        </row>
        <row r="194">
          <cell r="A194" t="str">
            <v>Vector|||200007925|||EQTY|||PTP_PUB|||False|||</v>
          </cell>
          <cell r="C194" t="str">
            <v>V_KEYWORD_EQTY_200007925_PTP_PUB</v>
          </cell>
        </row>
        <row r="195">
          <cell r="A195" t="str">
            <v>Vector|||200007925|||EQTY|||REVS_PUB|||False|||</v>
          </cell>
          <cell r="C195" t="str">
            <v>V_KEYWORD_EQTY_200007925_REVS_PUB</v>
          </cell>
        </row>
        <row r="196">
          <cell r="A196" t="str">
            <v>Vector|||200007925|||EQTY|||EQ_PUB|||False|||</v>
          </cell>
          <cell r="C196" t="str">
            <v>V_KEYWORD_EQTY_200007925_EQ_PUB</v>
          </cell>
        </row>
        <row r="198">
          <cell r="A198" t="str">
            <v>Vector|||200007925|||EQTY|||PROV_INC_TAX|||False|||</v>
          </cell>
          <cell r="C198" t="str">
            <v>V_KEYWORD_EQTY_200007925_PROV_INC_TAX</v>
          </cell>
        </row>
        <row r="199">
          <cell r="A199" t="str">
            <v>Vector|||200007925|||EQTY|||INC_MINORITY|||False|||</v>
          </cell>
          <cell r="C199" t="str">
            <v>V_KEYWORD_EQTY_200007925_INC_MINORITY</v>
          </cell>
        </row>
        <row r="200">
          <cell r="A200" t="str">
            <v>Vector|||200007925|||EQTY|||NI_PRE_PREF|||False|||</v>
          </cell>
          <cell r="C200" t="str">
            <v>V_KEYWORD_EQTY_200007925_NI_PRE_PREF</v>
          </cell>
        </row>
        <row r="201">
          <cell r="A201" t="str">
            <v>Vector|||200007925|||EQTY|||PREF_DIV|||False|||</v>
          </cell>
          <cell r="C201" t="str">
            <v>V_KEYWORD_EQTY_200007925_PREF_DIV</v>
          </cell>
        </row>
        <row r="202">
          <cell r="A202" t="str">
            <v>Vector|||200007925|||EQTY|||NET_EARNING|||False|||</v>
          </cell>
          <cell r="C202" t="str">
            <v>V_KEYWORD_EQTY_200007925_NET_EARNING</v>
          </cell>
        </row>
        <row r="203">
          <cell r="A203" t="str">
            <v>Vector|||200007925|||EQTY|||TAX_EXC|||False|||</v>
          </cell>
          <cell r="C203" t="str">
            <v>V_KEYWORD_EQTY_200007925_TAX_EXC</v>
          </cell>
        </row>
        <row r="204">
          <cell r="A204" t="str">
            <v>Vector|||200007925|||EQTY|||NET_INC|||False|||</v>
          </cell>
          <cell r="C204" t="str">
            <v>V_KEYWORD_EQTY_200007925_NET_INC</v>
          </cell>
        </row>
        <row r="205">
          <cell r="A205" t="str">
            <v>Vector|||200007925|||EQTY|||EPS|||False|||</v>
          </cell>
          <cell r="C205" t="str">
            <v>V_KEYWORD_EQTY_200007925_EPS</v>
          </cell>
        </row>
        <row r="206">
          <cell r="A206" t="str">
            <v>Vector|||200007925|||EQTY|||EPS_FUL_DIL|||False|||</v>
          </cell>
          <cell r="C206" t="str">
            <v>V_KEYWORD_EQTY_200007925_EPS_FUL_DIL</v>
          </cell>
        </row>
        <row r="207">
          <cell r="A207" t="str">
            <v>Vector|||200007925|||EQTY|||EPS_POST_BASIC|||False|||</v>
          </cell>
          <cell r="C207" t="str">
            <v>V_KEYWORD_EQTY_200007925_EPS_POST_BASIC</v>
          </cell>
        </row>
        <row r="208">
          <cell r="A208" t="str">
            <v>Vector|||200007925|||EQTY|||FULLY_DIL_EPS|||False|||</v>
          </cell>
          <cell r="C208" t="str">
            <v>V_KEYWORD_EQTY_200007925_FULLY_DIL_EPS</v>
          </cell>
        </row>
        <row r="209">
          <cell r="A209" t="str">
            <v>Vector|||200007925|||EQTY|||COMMON_DIV_PAID|||False|||</v>
          </cell>
          <cell r="C209" t="str">
            <v>V_KEYWORD_EQTY_200007925_COMMON_DIV_PAID</v>
          </cell>
        </row>
        <row r="210">
          <cell r="A210" t="str">
            <v>Vector|||200007925|||EQTY|||DPS|||False|||</v>
          </cell>
          <cell r="C210" t="str">
            <v>V_KEYWORD_EQTY_200007925_DPS</v>
          </cell>
        </row>
        <row r="211">
          <cell r="A211" t="str">
            <v>Vector|||200007925|||EQTY|||SH|||False|||</v>
          </cell>
          <cell r="C211" t="str">
            <v>V_KEYWORD_EQTY_200007925_SH</v>
          </cell>
        </row>
        <row r="212">
          <cell r="A212" t="str">
            <v>Vector|||200007925|||EQTY|||DILUTE_SHARES|||False|||</v>
          </cell>
          <cell r="C212" t="str">
            <v>V_KEYWORD_EQTY_200007925_DILUTE_SHARES</v>
          </cell>
        </row>
        <row r="213">
          <cell r="A213" t="str">
            <v>Vector|||200007925|||EQTY|||NON_OP_ADD|||False|||</v>
          </cell>
          <cell r="C213" t="str">
            <v>V_KEYWORD_EQTY_200007925_NON_OP_ADD</v>
          </cell>
        </row>
        <row r="215">
          <cell r="A215" t="str">
            <v>Vector|||200007925|||EQTY|||MARGIN_TAX_RATE|||False|||</v>
          </cell>
          <cell r="C215" t="str">
            <v>V_KEYWORD_EQTY_200007925_MARGIN_TAX_RATE</v>
          </cell>
        </row>
        <row r="217">
          <cell r="A217" t="str">
            <v>Vector|||200007925|||EQTY|||FV_GRANT|||False|||</v>
          </cell>
          <cell r="C217" t="str">
            <v>V_KEYWORD_EQTY_200007925_FV_GRANT</v>
          </cell>
        </row>
        <row r="218">
          <cell r="A218" t="str">
            <v>Vector|||200007925|||EQTY|||ESO_POST_TAX|||False|||</v>
          </cell>
          <cell r="C218" t="str">
            <v>V_KEYWORD_EQTY_200007925_ESO_POST_TAX</v>
          </cell>
        </row>
        <row r="219">
          <cell r="A219" t="str">
            <v>Vector|||200007925|||EQTY|||EPS_EX_ESO_B|||False|||</v>
          </cell>
          <cell r="C219" t="str">
            <v>V_KEYWORD_EQTY_200007925_EPS_EX_ESO_B</v>
          </cell>
        </row>
        <row r="220">
          <cell r="A220" t="str">
            <v>Vector|||200007925|||EQTY|||EPS_EX_ESO_D|||False|||</v>
          </cell>
          <cell r="C220" t="str">
            <v>V_KEYWORD_EQTY_200007925_EPS_EX_ESO_D</v>
          </cell>
        </row>
        <row r="221">
          <cell r="A221" t="str">
            <v>Scalar|||200007925|||EQTY|||ESO_YEAR|||False|||</v>
          </cell>
          <cell r="C221" t="str">
            <v>V_KEYWORD_EQTY_200007925_ESO_YEAR</v>
          </cell>
        </row>
        <row r="223">
          <cell r="A223" t="str">
            <v>Vector|||200007925|||EQTY|||BVPS|||False|||</v>
          </cell>
          <cell r="C223" t="str">
            <v>V_KEYWORD_EQTY_200007925_BVPS</v>
          </cell>
        </row>
        <row r="225">
          <cell r="A225" t="str">
            <v>Scalar|||200007925|||EQTY|||REPUR_TOT_AUTH|||False|||</v>
          </cell>
          <cell r="C225" t="str">
            <v>V_KEYWORD_EQTY_200007925_REPUR_TOT_AUTH</v>
          </cell>
        </row>
        <row r="226">
          <cell r="A226" t="str">
            <v>Scalar|||200007925|||EQTY|||REPUR_REMAINING|||False|||</v>
          </cell>
          <cell r="C226" t="str">
            <v>V_KEYWORD_EQTY_200007925_REPUR_REMAINING</v>
          </cell>
        </row>
        <row r="227">
          <cell r="A227" t="str">
            <v>Scalar|||200007925|||EQTY|||REPUR_SUSPENDED|||False|||</v>
          </cell>
          <cell r="C227" t="str">
            <v>V_KEYWORD_EQTY_200007925_REPUR_SUSPENDED</v>
          </cell>
        </row>
        <row r="228">
          <cell r="A228" t="str">
            <v>Vector|||200007925|||EQTY|||REPUR_ACTUAL|||False|||</v>
          </cell>
          <cell r="C228" t="str">
            <v>V_KEYWORD_EQTY_200007925_REPUR_ACTUAL</v>
          </cell>
        </row>
        <row r="230">
          <cell r="A230" t="str">
            <v>Vector|||200007925|||EQTY|||CF_NI_PRE_PREF|||False|||</v>
          </cell>
          <cell r="C230" t="str">
            <v>V_KEYWORD_EQTY_200007925_CF_NI_PRE_PREF</v>
          </cell>
        </row>
        <row r="232">
          <cell r="A232" t="str">
            <v>Scalar|||200007925|||EQTY|||BETA_ANALYST|||False|||</v>
          </cell>
          <cell r="C232" t="str">
            <v>V_KEYWORD_EQTY_200007925_BETA_ANALYST</v>
          </cell>
        </row>
        <row r="233">
          <cell r="A233" t="str">
            <v>Scalar|||200007925|||EQTY|||MKT_EQ_RISK_PREM|||False|||</v>
          </cell>
          <cell r="C233" t="str">
            <v>V_KEYWORD_EQTY_200007925_MKT_EQ_RISK_PREM</v>
          </cell>
        </row>
        <row r="234">
          <cell r="A234" t="str">
            <v>Scalar|||200007925|||EQTY|||RISK_FR_RATE|||False|||</v>
          </cell>
          <cell r="C234" t="str">
            <v>V_KEYWORD_EQTY_200007925_RISK_FR_RATE</v>
          </cell>
        </row>
      </sheetData>
      <sheetData sheetId="15" refreshError="1">
        <row r="1">
          <cell r="A1" t="str">
            <v>Issuer: Verint Systems Inc.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S1" t="str">
            <v>2010 Q1</v>
          </cell>
          <cell r="T1" t="str">
            <v>2010 Q2</v>
          </cell>
          <cell r="U1" t="str">
            <v>2010 Q3</v>
          </cell>
          <cell r="V1" t="str">
            <v>2010 Q4</v>
          </cell>
          <cell r="W1" t="str">
            <v>2011 Q1</v>
          </cell>
          <cell r="X1" t="str">
            <v>2011 Q2</v>
          </cell>
          <cell r="Y1" t="str">
            <v>2011 Q3</v>
          </cell>
          <cell r="Z1" t="str">
            <v>2011 Q4</v>
          </cell>
          <cell r="AA1" t="str">
            <v>2012 Q1</v>
          </cell>
          <cell r="AB1" t="str">
            <v>2012 Q2</v>
          </cell>
          <cell r="AC1" t="str">
            <v>2012 Q3</v>
          </cell>
          <cell r="AD1" t="str">
            <v>2012 Q4</v>
          </cell>
          <cell r="AE1" t="str">
            <v>2013 Q1</v>
          </cell>
          <cell r="AF1" t="str">
            <v>2013 Q2</v>
          </cell>
          <cell r="AG1" t="str">
            <v>2013 Q3</v>
          </cell>
          <cell r="AH1" t="str">
            <v>2013 Q4</v>
          </cell>
          <cell r="AI1" t="str">
            <v>2014 Q1</v>
          </cell>
          <cell r="AJ1" t="str">
            <v>2014 Q2</v>
          </cell>
          <cell r="AK1" t="str">
            <v>2014 Q3</v>
          </cell>
          <cell r="AL1" t="str">
            <v>2014 Q4</v>
          </cell>
          <cell r="AM1" t="str">
            <v>2015 Q1</v>
          </cell>
          <cell r="AN1" t="str">
            <v>2015 Q2</v>
          </cell>
          <cell r="AO1" t="str">
            <v>2015 Q3</v>
          </cell>
          <cell r="AP1" t="str">
            <v>2015 Q4</v>
          </cell>
          <cell r="AQ1" t="str">
            <v>2016 Q1</v>
          </cell>
          <cell r="AR1" t="str">
            <v>2016 Q2</v>
          </cell>
          <cell r="AS1" t="str">
            <v>2016 Q3</v>
          </cell>
          <cell r="AT1" t="str">
            <v>2016 Q4</v>
          </cell>
          <cell r="AU1" t="str">
            <v>2017 Q1</v>
          </cell>
          <cell r="AV1" t="str">
            <v>2017 Q2</v>
          </cell>
          <cell r="AW1" t="str">
            <v>2017 Q3</v>
          </cell>
          <cell r="AX1" t="str">
            <v>2017 Q4</v>
          </cell>
        </row>
        <row r="4">
          <cell r="A4" t="str">
            <v>Issuer: Verint Systems Inc.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Verint Systems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e">
            <v>#NAME?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#NAME?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#NAME?</v>
          </cell>
        </row>
        <row r="14">
          <cell r="B14" t="str">
            <v>Total operating expense</v>
          </cell>
          <cell r="C14" t="str">
            <v>OP_COST</v>
          </cell>
          <cell r="D14" t="e">
            <v>#NAME?</v>
          </cell>
        </row>
        <row r="15">
          <cell r="B15" t="str">
            <v>R&amp;D expense</v>
          </cell>
          <cell r="C15" t="str">
            <v>RD_EXP</v>
          </cell>
          <cell r="D15" t="e">
            <v>#NAME?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#NAME?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#NAME?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#NAME?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#NAME?</v>
          </cell>
        </row>
        <row r="20">
          <cell r="B20" t="str">
            <v>EBITDA</v>
          </cell>
          <cell r="C20" t="str">
            <v>EBITDA_CALC</v>
          </cell>
          <cell r="D20" t="e">
            <v>#NAME?</v>
          </cell>
        </row>
        <row r="21">
          <cell r="B21" t="str">
            <v>Depreciation</v>
          </cell>
          <cell r="C21" t="str">
            <v>DEPREC</v>
          </cell>
          <cell r="D21" t="e">
            <v>#NAME?</v>
          </cell>
        </row>
        <row r="22">
          <cell r="B22" t="str">
            <v>Amortization</v>
          </cell>
          <cell r="C22" t="str">
            <v>GOODWILL_AMORT</v>
          </cell>
          <cell r="D22" t="e">
            <v>#NAME?</v>
          </cell>
        </row>
        <row r="23">
          <cell r="B23" t="str">
            <v>EBIT, operating profit</v>
          </cell>
          <cell r="C23" t="str">
            <v>EBIT</v>
          </cell>
          <cell r="D23" t="e">
            <v>#NAME?</v>
          </cell>
        </row>
        <row r="24">
          <cell r="B24" t="str">
            <v>Interest income</v>
          </cell>
          <cell r="C24" t="str">
            <v>INT_INC_IND</v>
          </cell>
          <cell r="D24" t="e">
            <v>#NAME?</v>
          </cell>
        </row>
        <row r="25">
          <cell r="B25" t="str">
            <v>Interest expense</v>
          </cell>
          <cell r="C25" t="str">
            <v>INT_EXP_IND</v>
          </cell>
          <cell r="D25" t="e">
            <v>#NAME?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#NAME?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#NAME?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#NAME?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#NAME?</v>
          </cell>
        </row>
        <row r="30">
          <cell r="B30" t="str">
            <v>Pre-tax profit</v>
          </cell>
          <cell r="C30" t="str">
            <v>PT_PROF</v>
          </cell>
          <cell r="D30" t="e">
            <v>#NAME?</v>
          </cell>
        </row>
        <row r="31">
          <cell r="A31" t="str">
            <v>Additional Income Statement Items</v>
          </cell>
        </row>
        <row r="32">
          <cell r="B32" t="str">
            <v>Lease payments</v>
          </cell>
          <cell r="C32" t="str">
            <v>LEASE_PAY</v>
          </cell>
          <cell r="D32" t="e">
            <v>#NAME?</v>
          </cell>
        </row>
        <row r="33">
          <cell r="B33" t="str">
            <v>Lease payments (deemed interest portion)</v>
          </cell>
          <cell r="C33" t="str">
            <v>LEASE_DEEM_INT</v>
          </cell>
          <cell r="D33" t="e">
            <v>#NAME?</v>
          </cell>
        </row>
        <row r="34">
          <cell r="B34" t="str">
            <v>Lease payments (deemed depreciation portion)</v>
          </cell>
          <cell r="C34" t="str">
            <v>LEASE_DEEM_DEPR</v>
          </cell>
          <cell r="D34" t="e">
            <v>#NAME?</v>
          </cell>
        </row>
        <row r="35">
          <cell r="B35" t="str">
            <v>Gross interest charge</v>
          </cell>
          <cell r="C35" t="str">
            <v>NET_INT_CH</v>
          </cell>
          <cell r="D35" t="e">
            <v>#NAME?</v>
          </cell>
        </row>
        <row r="36">
          <cell r="B36" t="str">
            <v>Income from associates (operating)</v>
          </cell>
          <cell r="C36" t="str">
            <v>ASSOCIATE_OP</v>
          </cell>
          <cell r="D36" t="e">
            <v>#NAME?</v>
          </cell>
        </row>
        <row r="37">
          <cell r="A37" t="str">
            <v>Balance Sheet</v>
          </cell>
        </row>
        <row r="38">
          <cell r="B38" t="str">
            <v>Cash &amp; cash equivalents</v>
          </cell>
          <cell r="C38" t="str">
            <v>CASH_EQ</v>
          </cell>
          <cell r="D38" t="e">
            <v>#NAME?</v>
          </cell>
        </row>
        <row r="39">
          <cell r="B39" t="str">
            <v>Accounts receivable</v>
          </cell>
          <cell r="C39" t="str">
            <v>DEBTORS</v>
          </cell>
          <cell r="D39" t="e">
            <v>#NAME?</v>
          </cell>
        </row>
        <row r="40">
          <cell r="B40" t="str">
            <v>Inventory</v>
          </cell>
          <cell r="C40" t="str">
            <v>STOCKS</v>
          </cell>
          <cell r="D40" t="e">
            <v>#NAME?</v>
          </cell>
        </row>
        <row r="41">
          <cell r="B41" t="str">
            <v>Other current assets</v>
          </cell>
          <cell r="C41" t="str">
            <v>OTH_CUR_ASS</v>
          </cell>
          <cell r="D41" t="e">
            <v>#NAME?</v>
          </cell>
        </row>
        <row r="42">
          <cell r="B42" t="str">
            <v>Total current assets</v>
          </cell>
          <cell r="C42" t="str">
            <v>CUR_ASS</v>
          </cell>
          <cell r="D42" t="e">
            <v>#NAME?</v>
          </cell>
        </row>
        <row r="43">
          <cell r="B43" t="str">
            <v>Gross fixed assets, PP&amp;E</v>
          </cell>
          <cell r="C43" t="str">
            <v>GR_FIX_ASS</v>
          </cell>
          <cell r="D43" t="e">
            <v>#NAME?</v>
          </cell>
        </row>
        <row r="44">
          <cell r="B44" t="str">
            <v>Accumulated depreciation</v>
          </cell>
          <cell r="C44" t="str">
            <v>ACC_DDA</v>
          </cell>
          <cell r="D44" t="e">
            <v>#NAME?</v>
          </cell>
        </row>
        <row r="45">
          <cell r="B45" t="str">
            <v>Net PP&amp;E</v>
          </cell>
          <cell r="C45" t="str">
            <v>NET_FIX_ASS</v>
          </cell>
          <cell r="D45" t="e">
            <v>#NAME?</v>
          </cell>
        </row>
        <row r="46">
          <cell r="B46" t="str">
            <v>Gross intangibles</v>
          </cell>
          <cell r="C46" t="str">
            <v>GR_INTANG</v>
          </cell>
          <cell r="D46" t="e">
            <v>#NAME?</v>
          </cell>
        </row>
        <row r="47">
          <cell r="B47" t="str">
            <v>Accumulated amortization</v>
          </cell>
          <cell r="C47" t="str">
            <v>ACC_AMORT</v>
          </cell>
          <cell r="D47" t="e">
            <v>#NAME?</v>
          </cell>
        </row>
        <row r="48">
          <cell r="B48" t="str">
            <v>Net intangible assets</v>
          </cell>
          <cell r="C48" t="str">
            <v>NET_INTANG</v>
          </cell>
          <cell r="D48" t="e">
            <v>#NAME?</v>
          </cell>
        </row>
        <row r="49">
          <cell r="B49" t="str">
            <v>Equity method investments</v>
          </cell>
          <cell r="C49" t="str">
            <v>FIX_ASS_INV</v>
          </cell>
          <cell r="D49" t="e">
            <v>#NAME?</v>
          </cell>
        </row>
        <row r="50">
          <cell r="B50" t="str">
            <v>Investments in securities</v>
          </cell>
          <cell r="C50" t="str">
            <v>INV_SECUR</v>
          </cell>
          <cell r="D50" t="e">
            <v>#NAME?</v>
          </cell>
        </row>
        <row r="51">
          <cell r="B51" t="str">
            <v>Other long-term assets</v>
          </cell>
          <cell r="C51" t="str">
            <v>OTH_LT_ASS</v>
          </cell>
          <cell r="D51" t="e">
            <v>#NAME?</v>
          </cell>
        </row>
        <row r="52">
          <cell r="B52" t="str">
            <v>Total assets</v>
          </cell>
          <cell r="C52" t="str">
            <v>TOT_ASSET</v>
          </cell>
          <cell r="D52" t="e">
            <v>#NAME?</v>
          </cell>
        </row>
        <row r="53">
          <cell r="B53" t="str">
            <v>Accounts payable</v>
          </cell>
          <cell r="C53" t="str">
            <v>ACC_PAY_GQ</v>
          </cell>
          <cell r="D53" t="e">
            <v>#NAME?</v>
          </cell>
        </row>
        <row r="54">
          <cell r="B54" t="str">
            <v>Short-term debt</v>
          </cell>
          <cell r="C54" t="str">
            <v>SHORT_T_DEBT</v>
          </cell>
          <cell r="D54" t="e">
            <v>#NAME?</v>
          </cell>
        </row>
        <row r="55">
          <cell r="B55" t="str">
            <v>Other current liabilities</v>
          </cell>
          <cell r="C55" t="str">
            <v>OTH_CUR_LIABS</v>
          </cell>
          <cell r="D55" t="e">
            <v>#NAME?</v>
          </cell>
        </row>
        <row r="56">
          <cell r="B56" t="str">
            <v>Total current liabilities</v>
          </cell>
          <cell r="C56" t="str">
            <v>SHORT_TERM_LIABS</v>
          </cell>
          <cell r="D56" t="e">
            <v>#NAME?</v>
          </cell>
        </row>
        <row r="57">
          <cell r="B57" t="str">
            <v>Deferred revenue</v>
          </cell>
          <cell r="C57" t="str">
            <v>TOT_DEF_REV</v>
          </cell>
          <cell r="D57" t="e">
            <v>#NAME?</v>
          </cell>
        </row>
        <row r="58">
          <cell r="B58" t="str">
            <v>Long-term  debt</v>
          </cell>
          <cell r="C58" t="str">
            <v>LT_DEBT</v>
          </cell>
          <cell r="D58" t="e">
            <v>#NAME?</v>
          </cell>
        </row>
        <row r="59">
          <cell r="B59" t="str">
            <v>Other long-term liabilities</v>
          </cell>
          <cell r="C59" t="str">
            <v>OTH_LT_CRED_GQ</v>
          </cell>
          <cell r="D59" t="e">
            <v>#NAME?</v>
          </cell>
        </row>
        <row r="60">
          <cell r="B60" t="str">
            <v>Total long-term liabilities</v>
          </cell>
          <cell r="C60" t="str">
            <v>TOT_LT_LIAB</v>
          </cell>
          <cell r="D60" t="e">
            <v>#NAME?</v>
          </cell>
        </row>
        <row r="61">
          <cell r="B61" t="str">
            <v>Total liabilities</v>
          </cell>
          <cell r="C61" t="str">
            <v>TOT_LIAB</v>
          </cell>
          <cell r="D61" t="e">
            <v>#NAME?</v>
          </cell>
        </row>
        <row r="62">
          <cell r="B62" t="str">
            <v>Preferred shares</v>
          </cell>
          <cell r="C62" t="str">
            <v>PREF_SH</v>
          </cell>
          <cell r="D62" t="e">
            <v>#NAME?</v>
          </cell>
        </row>
        <row r="63">
          <cell r="B63" t="str">
            <v>Total common equity</v>
          </cell>
          <cell r="C63" t="str">
            <v>ORD_SH_FUND</v>
          </cell>
          <cell r="D63" t="e">
            <v>#NAME?</v>
          </cell>
        </row>
        <row r="64">
          <cell r="B64" t="str">
            <v>Minority interest</v>
          </cell>
          <cell r="C64" t="str">
            <v>MINORITIES</v>
          </cell>
          <cell r="D64" t="e">
            <v>#NAME?</v>
          </cell>
        </row>
        <row r="65">
          <cell r="B65" t="str">
            <v>Total shareholders' equity</v>
          </cell>
          <cell r="C65" t="str">
            <v>EQ</v>
          </cell>
          <cell r="D65" t="e">
            <v>#NAME?</v>
          </cell>
        </row>
        <row r="66">
          <cell r="B66" t="str">
            <v>Total liabilities and equity</v>
          </cell>
          <cell r="C66" t="str">
            <v>TOT_LIAB_EQ</v>
          </cell>
          <cell r="D66" t="e">
            <v>#NAME?</v>
          </cell>
        </row>
        <row r="67">
          <cell r="A67" t="str">
            <v>Additional Balance Sheet Items</v>
          </cell>
        </row>
        <row r="68">
          <cell r="B68" t="str">
            <v>Net debt</v>
          </cell>
          <cell r="C68" t="str">
            <v>NET_DEBT</v>
          </cell>
          <cell r="D68" t="e">
            <v>#NAME?</v>
          </cell>
        </row>
        <row r="69">
          <cell r="B69" t="str">
            <v>Capitalized leases</v>
          </cell>
          <cell r="C69" t="str">
            <v>CAP_LEASES</v>
          </cell>
          <cell r="D69" t="e">
            <v>#NAME?</v>
          </cell>
        </row>
        <row r="70">
          <cell r="B70" t="str">
            <v>Deferred income taxes</v>
          </cell>
          <cell r="C70" t="str">
            <v>DEF_INC_TAX</v>
          </cell>
          <cell r="D70" t="e">
            <v>#NAME?</v>
          </cell>
        </row>
        <row r="71">
          <cell r="B71" t="str">
            <v>Net operating loss carryforwards (NOLs)</v>
          </cell>
          <cell r="C71" t="str">
            <v>NET_OP_LOSS_CFWD</v>
          </cell>
          <cell r="D71" t="e">
            <v>#NAME?</v>
          </cell>
        </row>
        <row r="72">
          <cell r="B72" t="str">
            <v>Associates (mkt value) used in EV calculation</v>
          </cell>
          <cell r="C72" t="str">
            <v>MV_ASSOCIATES</v>
          </cell>
          <cell r="D72" t="e">
            <v>#NAME?</v>
          </cell>
        </row>
        <row r="73">
          <cell r="B73" t="str">
            <v>Net debt adjustment</v>
          </cell>
          <cell r="C73" t="str">
            <v>NET_DEBT_ADJ</v>
          </cell>
          <cell r="D73" t="e">
            <v>#NAME?</v>
          </cell>
        </row>
        <row r="74">
          <cell r="B74" t="str">
            <v>Company borrowing margin</v>
          </cell>
          <cell r="C74" t="str">
            <v>CO_BOR_MARGIN</v>
          </cell>
        </row>
        <row r="75">
          <cell r="B75" t="str">
            <v>Unfunded pensions &amp; other provisions</v>
          </cell>
          <cell r="C75" t="str">
            <v>UNF_PENS</v>
          </cell>
          <cell r="D75" t="e">
            <v>#NAME?</v>
          </cell>
        </row>
        <row r="76">
          <cell r="B76" t="str">
            <v>Unfunded pension liabilities (off balance sheet)</v>
          </cell>
          <cell r="C76" t="str">
            <v>UNF_PENS_OFF</v>
          </cell>
          <cell r="D76" t="e">
            <v>#NAME?</v>
          </cell>
        </row>
        <row r="77">
          <cell r="B77" t="str">
            <v>Unfunded pension liabilities &amp; other, used in EV</v>
          </cell>
          <cell r="C77" t="str">
            <v>UNF_PENS_LIAB_OTH</v>
          </cell>
          <cell r="D77" t="e">
            <v>#NAME?</v>
          </cell>
        </row>
        <row r="78">
          <cell r="B78" t="str">
            <v>Adjustment for unfunded pensions &amp; goodwill</v>
          </cell>
          <cell r="C78" t="str">
            <v>ADJ_UNF_PENS_GOOD</v>
          </cell>
          <cell r="D78" t="e">
            <v>#NAME?</v>
          </cell>
        </row>
        <row r="79">
          <cell r="B79" t="str">
            <v>Other GCI adjustments</v>
          </cell>
          <cell r="C79" t="str">
            <v>OTH_GCI_ADJ</v>
          </cell>
          <cell r="D79" t="e">
            <v>#NAME?</v>
          </cell>
        </row>
        <row r="80">
          <cell r="B80" t="str">
            <v>GCI inflator</v>
          </cell>
          <cell r="C80" t="str">
            <v>GCI_INFL</v>
          </cell>
        </row>
        <row r="81">
          <cell r="B81" t="str">
            <v>Minority interest</v>
          </cell>
          <cell r="C81" t="str">
            <v>BAL_MINO_INT</v>
          </cell>
          <cell r="D81" t="e">
            <v>#NAME?</v>
          </cell>
        </row>
        <row r="82">
          <cell r="A82" t="str">
            <v>Cash Flow Statement</v>
          </cell>
        </row>
        <row r="83">
          <cell r="B83" t="str">
            <v>Minority interest add-back</v>
          </cell>
          <cell r="C83" t="str">
            <v>CF_INC_MINORITY</v>
          </cell>
          <cell r="D83" t="e">
            <v>#NAME?</v>
          </cell>
        </row>
        <row r="84">
          <cell r="B84" t="str">
            <v>Depreciation &amp; amortization add-back</v>
          </cell>
          <cell r="C84" t="str">
            <v>DEPR_AMORT</v>
          </cell>
          <cell r="D84" t="e">
            <v>#NAME?</v>
          </cell>
        </row>
        <row r="85">
          <cell r="B85" t="str">
            <v>(Increase)/decrease in working capital</v>
          </cell>
          <cell r="C85" t="str">
            <v>WORK_CAP</v>
          </cell>
          <cell r="D85" t="e">
            <v>#NAME?</v>
          </cell>
        </row>
        <row r="86">
          <cell r="B86" t="str">
            <v>Other operating cash flow items</v>
          </cell>
          <cell r="C86" t="str">
            <v>OTH_OP_CF</v>
          </cell>
          <cell r="D86" t="e">
            <v>#NAME?</v>
          </cell>
        </row>
        <row r="87">
          <cell r="B87" t="str">
            <v>Cash flow from operating activities</v>
          </cell>
          <cell r="C87" t="str">
            <v>CF_OPS</v>
          </cell>
          <cell r="D87" t="e">
            <v>#NAME?</v>
          </cell>
        </row>
        <row r="88">
          <cell r="B88" t="str">
            <v>Capital expenditures, Capex</v>
          </cell>
          <cell r="C88" t="str">
            <v>CAPEX</v>
          </cell>
          <cell r="D88" t="e">
            <v>#NAME?</v>
          </cell>
        </row>
        <row r="89">
          <cell r="B89" t="str">
            <v>Acquisitions</v>
          </cell>
          <cell r="C89" t="str">
            <v>ACQ</v>
          </cell>
          <cell r="D89" t="e">
            <v>#NAME?</v>
          </cell>
        </row>
        <row r="90">
          <cell r="B90" t="str">
            <v>Divestitures</v>
          </cell>
          <cell r="C90" t="str">
            <v>DIVEST</v>
          </cell>
          <cell r="D90" t="e">
            <v>#NAME?</v>
          </cell>
        </row>
        <row r="91">
          <cell r="B91" t="str">
            <v>Other investing cash flow items</v>
          </cell>
          <cell r="C91" t="str">
            <v>OTH_INV_CF</v>
          </cell>
          <cell r="D91" t="e">
            <v>#NAME?</v>
          </cell>
        </row>
        <row r="92">
          <cell r="B92" t="str">
            <v>Cash flow from investing</v>
          </cell>
          <cell r="C92" t="str">
            <v>CF_INV</v>
          </cell>
          <cell r="D92" t="e">
            <v>#NAME?</v>
          </cell>
        </row>
        <row r="93">
          <cell r="B93" t="str">
            <v>Dividends paid</v>
          </cell>
          <cell r="C93" t="str">
            <v>DIV_PAID</v>
          </cell>
          <cell r="D93" t="e">
            <v>#NAME?</v>
          </cell>
        </row>
        <row r="94">
          <cell r="B94" t="str">
            <v>Common stock issuance/(repurchase)</v>
          </cell>
          <cell r="C94" t="str">
            <v>SH_REPUR</v>
          </cell>
          <cell r="D94" t="e">
            <v>#NAME?</v>
          </cell>
        </row>
        <row r="95">
          <cell r="B95" t="str">
            <v>Increase/(decrease) in total debt</v>
          </cell>
          <cell r="C95" t="str">
            <v>CHG_LT_DEBT</v>
          </cell>
          <cell r="D95" t="e">
            <v>#NAME?</v>
          </cell>
        </row>
        <row r="96">
          <cell r="B96" t="str">
            <v>Other financing cash flow items</v>
          </cell>
          <cell r="C96" t="str">
            <v>OTH_FIN_CF</v>
          </cell>
          <cell r="D96" t="e">
            <v>#NAME?</v>
          </cell>
        </row>
        <row r="97">
          <cell r="B97" t="str">
            <v>Cash flow from financing</v>
          </cell>
          <cell r="C97" t="str">
            <v>CF_FIN</v>
          </cell>
          <cell r="D97" t="e">
            <v>#NAME?</v>
          </cell>
        </row>
        <row r="98">
          <cell r="B98" t="str">
            <v>Total cash flow</v>
          </cell>
          <cell r="C98" t="str">
            <v>TOT_CF</v>
          </cell>
          <cell r="D98" t="e">
            <v>#NAME?</v>
          </cell>
        </row>
        <row r="99">
          <cell r="A99" t="str">
            <v>Additional Cash Flow Items</v>
          </cell>
        </row>
        <row r="100">
          <cell r="B100" t="str">
            <v>Associate and JV add-back</v>
          </cell>
          <cell r="C100" t="str">
            <v>ASSOC_JV_ADDBK</v>
          </cell>
          <cell r="D100" t="e">
            <v>#NAME?</v>
          </cell>
        </row>
        <row r="101">
          <cell r="B101" t="str">
            <v>Profit/(loss) on sale of assets</v>
          </cell>
          <cell r="C101" t="str">
            <v>PL_SALE_ASSETS</v>
          </cell>
          <cell r="D101" t="e">
            <v>#NAME?</v>
          </cell>
        </row>
        <row r="102">
          <cell r="B102" t="str">
            <v>Other non-cash adjustments</v>
          </cell>
          <cell r="C102" t="str">
            <v>OTH_NONCASH_ADJ</v>
          </cell>
          <cell r="D102" t="e">
            <v>#NAME?</v>
          </cell>
        </row>
        <row r="103">
          <cell r="B103" t="str">
            <v>Other DACF adjustments</v>
          </cell>
          <cell r="C103" t="str">
            <v>OTH_DACF_ADJ</v>
          </cell>
          <cell r="D103" t="e">
            <v>#NAME?</v>
          </cell>
        </row>
        <row r="104">
          <cell r="B104" t="str">
            <v>Change in LT deferred income taxes (Cash flow)</v>
          </cell>
          <cell r="C104" t="str">
            <v>CHG_DEF_TAX_CF</v>
          </cell>
          <cell r="D104" t="e">
            <v>#NAME?</v>
          </cell>
        </row>
        <row r="105">
          <cell r="B105" t="str">
            <v>Other items/adjustments for computing cash tax rate (except def taxes)</v>
          </cell>
          <cell r="C105" t="str">
            <v>OTH_ADJ_CASH_TAX</v>
          </cell>
          <cell r="D105" t="e">
            <v>#NAME?</v>
          </cell>
        </row>
        <row r="106">
          <cell r="B106" t="str">
            <v>Cash interest expense</v>
          </cell>
          <cell r="C106" t="str">
            <v>CASH_INT_EXP</v>
          </cell>
          <cell r="D106" t="e">
            <v>#NAME?</v>
          </cell>
        </row>
        <row r="107">
          <cell r="B107" t="str">
            <v>Cash tax expense</v>
          </cell>
          <cell r="C107" t="str">
            <v>CASH_TAX_EXP</v>
          </cell>
          <cell r="D107" t="e">
            <v>#NAME?</v>
          </cell>
        </row>
        <row r="108">
          <cell r="B108" t="str">
            <v>Dividends received from associates/JVs</v>
          </cell>
          <cell r="C108" t="str">
            <v>DIVDS_ASSOC_JV</v>
          </cell>
          <cell r="D108" t="e">
            <v>#NAME?</v>
          </cell>
        </row>
        <row r="109">
          <cell r="B109" t="str">
            <v>Capex maintenance</v>
          </cell>
          <cell r="C109" t="str">
            <v>CAPEX_MAINTENANCE</v>
          </cell>
          <cell r="D109" t="e">
            <v>#NAME?</v>
          </cell>
        </row>
        <row r="110">
          <cell r="B110" t="str">
            <v>Capex expansion</v>
          </cell>
          <cell r="C110" t="str">
            <v>CAPEX_EXPANSION</v>
          </cell>
          <cell r="D110" t="e">
            <v>#NAME?</v>
          </cell>
        </row>
        <row r="111">
          <cell r="B111" t="str">
            <v>Non-PP&amp;E capex</v>
          </cell>
          <cell r="C111" t="str">
            <v>NONPPE_CAPEX</v>
          </cell>
          <cell r="D111" t="e">
            <v>#NAME?</v>
          </cell>
        </row>
        <row r="112">
          <cell r="B112" t="str">
            <v>Dividends paid to minorities</v>
          </cell>
          <cell r="C112" t="str">
            <v>DIVDS_PD_MINORITIES</v>
          </cell>
          <cell r="D112" t="e">
            <v>#NAME?</v>
          </cell>
        </row>
        <row r="113">
          <cell r="A113" t="str">
            <v>Other Items</v>
          </cell>
        </row>
        <row r="114">
          <cell r="B114" t="str">
            <v>License revenue</v>
          </cell>
          <cell r="C114" t="str">
            <v>LICENSE_REV</v>
          </cell>
          <cell r="D114" t="e">
            <v>#NAME?</v>
          </cell>
        </row>
        <row r="115">
          <cell r="B115" t="str">
            <v>Maintenance revenue</v>
          </cell>
          <cell r="C115" t="str">
            <v>MAINTEN_REV</v>
          </cell>
          <cell r="D115" t="e">
            <v>#NAME?</v>
          </cell>
        </row>
        <row r="116">
          <cell r="B116" t="str">
            <v>Number of employees</v>
          </cell>
          <cell r="C116" t="str">
            <v>EMPLOYEES</v>
          </cell>
        </row>
        <row r="117">
          <cell r="A117" t="str">
            <v>Geographical Breakdown</v>
          </cell>
        </row>
        <row r="118">
          <cell r="B118" t="str">
            <v>% of total cash balance held overseas (outside the US)</v>
          </cell>
          <cell r="C118" t="str">
            <v>CASH_PCT_OS_US</v>
          </cell>
        </row>
        <row r="119">
          <cell r="B119" t="str">
            <v>Sales - Total % Americas</v>
          </cell>
          <cell r="C119" t="str">
            <v>SALES_TOT_AM</v>
          </cell>
        </row>
        <row r="120">
          <cell r="B120" t="str">
            <v>Sales - % United States</v>
          </cell>
          <cell r="C120" t="str">
            <v>SALES_US</v>
          </cell>
        </row>
        <row r="121">
          <cell r="B121" t="str">
            <v>Sales - % Canada</v>
          </cell>
          <cell r="C121" t="str">
            <v>SALES_CANADA</v>
          </cell>
        </row>
        <row r="122">
          <cell r="B122" t="str">
            <v>Sales - % Argentina</v>
          </cell>
          <cell r="C122" t="str">
            <v>SALES_ARGENTINA</v>
          </cell>
        </row>
        <row r="123">
          <cell r="B123" t="str">
            <v>Sales - % Brazil</v>
          </cell>
          <cell r="C123" t="str">
            <v>SALES_BRAZIL</v>
          </cell>
        </row>
        <row r="124">
          <cell r="B124" t="str">
            <v>Sales - % Chile</v>
          </cell>
          <cell r="C124" t="str">
            <v>SALES_CHILE</v>
          </cell>
        </row>
        <row r="125">
          <cell r="B125" t="str">
            <v>Sales - % Colombia</v>
          </cell>
          <cell r="C125" t="str">
            <v>SALES_COLOMBIA</v>
          </cell>
        </row>
        <row r="126">
          <cell r="B126" t="str">
            <v>Sales - % Mexico</v>
          </cell>
          <cell r="C126" t="str">
            <v>SALES_MEXICO</v>
          </cell>
        </row>
        <row r="127">
          <cell r="B127" t="str">
            <v>Sales - % Venezuela</v>
          </cell>
          <cell r="C127" t="str">
            <v>SALES_VENEZUELA</v>
          </cell>
        </row>
        <row r="128">
          <cell r="B128" t="str">
            <v>Sales - % Other Americas</v>
          </cell>
          <cell r="C128" t="str">
            <v>SALES_OTH_AM</v>
          </cell>
        </row>
        <row r="129">
          <cell r="B129" t="str">
            <v>Sales - Total % EMEA</v>
          </cell>
          <cell r="C129" t="str">
            <v>SALES_TOT_EMEA</v>
          </cell>
        </row>
        <row r="130">
          <cell r="B130" t="str">
            <v>Sales - % UK</v>
          </cell>
          <cell r="C130" t="str">
            <v>SALES_UK</v>
          </cell>
        </row>
        <row r="131">
          <cell r="B131" t="str">
            <v>Sales - % Western Europe-Ex UK</v>
          </cell>
          <cell r="C131" t="str">
            <v>SALES_EU_EX_UK</v>
          </cell>
        </row>
        <row r="132">
          <cell r="B132" t="str">
            <v>Sales - % Central &amp; Eastern Europe</v>
          </cell>
          <cell r="C132" t="str">
            <v>SALES_CEE</v>
          </cell>
        </row>
        <row r="133">
          <cell r="B133" t="str">
            <v>Sales - % Middle East</v>
          </cell>
          <cell r="C133" t="str">
            <v>SALES_ME</v>
          </cell>
        </row>
        <row r="134">
          <cell r="B134" t="str">
            <v>Sales - % Total Africa</v>
          </cell>
          <cell r="C134" t="str">
            <v>SALES_TOT_AFRICA</v>
          </cell>
        </row>
        <row r="135">
          <cell r="B135" t="str">
            <v>Sales - % Russia</v>
          </cell>
          <cell r="C135" t="str">
            <v>SALES_RUSSIA</v>
          </cell>
        </row>
        <row r="136">
          <cell r="B136" t="str">
            <v>Sales - % Other EMEA</v>
          </cell>
          <cell r="C136" t="str">
            <v>SALES_OTH_EMEA</v>
          </cell>
        </row>
        <row r="137">
          <cell r="B137" t="str">
            <v>Sales - Total % Asia (incl Australia &amp; New Zealand)</v>
          </cell>
          <cell r="C137" t="str">
            <v>SALES_TOT_ASIA</v>
          </cell>
        </row>
        <row r="138">
          <cell r="B138" t="str">
            <v>Sales - % Japan</v>
          </cell>
          <cell r="C138" t="str">
            <v>SALES_JAPAN</v>
          </cell>
        </row>
        <row r="139">
          <cell r="B139" t="str">
            <v>Sales - % China</v>
          </cell>
          <cell r="C139" t="str">
            <v>SALES_CHINA</v>
          </cell>
        </row>
        <row r="140">
          <cell r="B140" t="str">
            <v>Sales - % India</v>
          </cell>
          <cell r="C140" t="str">
            <v>SALES_INDIA</v>
          </cell>
        </row>
        <row r="141">
          <cell r="B141" t="str">
            <v>Sales - % Other Asia</v>
          </cell>
          <cell r="C141" t="str">
            <v>SALES_OTH_AEJ</v>
          </cell>
        </row>
        <row r="142">
          <cell r="B142" t="str">
            <v>Sales - % Others</v>
          </cell>
          <cell r="C142" t="str">
            <v>SALES_OTHER</v>
          </cell>
        </row>
        <row r="143">
          <cell r="B143" t="str">
            <v>Sales -% Consumer (C)</v>
          </cell>
          <cell r="C143" t="str">
            <v>SALES_CONS</v>
          </cell>
        </row>
        <row r="144">
          <cell r="B144" t="str">
            <v>Sales -% Industry (I)</v>
          </cell>
          <cell r="C144" t="str">
            <v>SALES_IND</v>
          </cell>
        </row>
        <row r="145">
          <cell r="B145" t="str">
            <v>Sales -% Government (G)</v>
          </cell>
          <cell r="C145" t="str">
            <v>SALES_GOV</v>
          </cell>
        </row>
        <row r="146">
          <cell r="B146" t="str">
            <v>Sales - % Industry Sub-Segment: Financial Services</v>
          </cell>
          <cell r="C146" t="str">
            <v>SALES_FINAN</v>
          </cell>
        </row>
        <row r="147">
          <cell r="B147" t="str">
            <v>Sales (%) SMB</v>
          </cell>
          <cell r="C147" t="str">
            <v>SALES_SMB</v>
          </cell>
        </row>
        <row r="148">
          <cell r="B148" t="str">
            <v>Sales - % from Captive Financing Business</v>
          </cell>
          <cell r="C148" t="str">
            <v>REV_FIN_SEGMENT</v>
          </cell>
        </row>
        <row r="149">
          <cell r="B149" t="str">
            <v>Operating Earnings - % from Captive Financing Business</v>
          </cell>
          <cell r="C149" t="str">
            <v>EBIT_FIN_SEGMENT</v>
          </cell>
        </row>
        <row r="150">
          <cell r="A150" t="str">
            <v>FX Exposure - Sales</v>
          </cell>
        </row>
        <row r="151">
          <cell r="B151" t="str">
            <v>Sales - % FX: British Pounds/Pence</v>
          </cell>
          <cell r="C151" t="str">
            <v>SALES_FX_GPB</v>
          </cell>
        </row>
        <row r="152">
          <cell r="B152" t="str">
            <v>Sales - % FX: Euro</v>
          </cell>
          <cell r="C152" t="str">
            <v>SALES_FX_EUR</v>
          </cell>
        </row>
        <row r="153">
          <cell r="B153" t="str">
            <v>Sales - % FX: New Russian Ruble</v>
          </cell>
          <cell r="C153" t="str">
            <v>SALES_FX_RUB</v>
          </cell>
        </row>
        <row r="154">
          <cell r="B154" t="str">
            <v>Sales - % FX: U.S. Dollar</v>
          </cell>
          <cell r="C154" t="str">
            <v>SALES_FX_USD</v>
          </cell>
        </row>
        <row r="155">
          <cell r="B155" t="str">
            <v>Sales - % FX: Brazilian Real</v>
          </cell>
          <cell r="C155" t="str">
            <v>SALES_FX_BRL</v>
          </cell>
        </row>
        <row r="156">
          <cell r="B156" t="str">
            <v>Sales - % FX: Japanese Yen</v>
          </cell>
          <cell r="C156" t="str">
            <v>SALES_FX_YEN</v>
          </cell>
        </row>
        <row r="157">
          <cell r="B157" t="str">
            <v>Sales - % FX: Chinese Renminbi</v>
          </cell>
          <cell r="C157" t="str">
            <v>SALES_FX_CNY</v>
          </cell>
        </row>
        <row r="158">
          <cell r="B158" t="str">
            <v>Sales - % FX: Indian Rupee</v>
          </cell>
          <cell r="C158" t="str">
            <v>SALES_FX_INR</v>
          </cell>
        </row>
        <row r="159">
          <cell r="B159" t="str">
            <v>Sales - % FX: Canadian Dollar</v>
          </cell>
          <cell r="C159" t="str">
            <v>SALES_FX_CAD</v>
          </cell>
        </row>
        <row r="160">
          <cell r="B160" t="str">
            <v>Sales - % FX: Mexican Peso</v>
          </cell>
          <cell r="C160" t="str">
            <v>SALES_FX_MXN</v>
          </cell>
        </row>
        <row r="161">
          <cell r="B161" t="str">
            <v>Sales - % FX: Colombian Peso</v>
          </cell>
          <cell r="C161" t="str">
            <v>SALES_FX_COP</v>
          </cell>
        </row>
        <row r="162">
          <cell r="B162" t="str">
            <v>Sales - % FX: Argentine Peso</v>
          </cell>
          <cell r="C162" t="str">
            <v>SALES_FX_ARS</v>
          </cell>
        </row>
        <row r="163">
          <cell r="B163" t="str">
            <v>Sales - % FX: Chilean Peso</v>
          </cell>
          <cell r="C163" t="str">
            <v>SALES_FX_CLP</v>
          </cell>
        </row>
        <row r="164">
          <cell r="B164" t="str">
            <v>Sales - % FX: Venezuelan bolivar</v>
          </cell>
          <cell r="C164" t="str">
            <v>SALES_FX_VEF</v>
          </cell>
        </row>
        <row r="165">
          <cell r="B165" t="str">
            <v>Sales - % FX: Other Currency</v>
          </cell>
          <cell r="C165" t="str">
            <v>SALES_FX_OTH</v>
          </cell>
        </row>
        <row r="166">
          <cell r="A166" t="str">
            <v>Security: Verint Systems, Inc.</v>
          </cell>
        </row>
        <row r="167">
          <cell r="A167" t="str">
            <v>Reference Data</v>
          </cell>
        </row>
        <row r="168">
          <cell r="B168" t="str">
            <v>Ticker</v>
          </cell>
          <cell r="C168" t="str">
            <v>Ticker</v>
          </cell>
          <cell r="E168" t="str">
            <v>VRNT</v>
          </cell>
        </row>
        <row r="169">
          <cell r="B169" t="str">
            <v>Security Name</v>
          </cell>
          <cell r="C169" t="str">
            <v>Security Name</v>
          </cell>
          <cell r="E169" t="str">
            <v>Verint Systems, Inc.</v>
          </cell>
        </row>
        <row r="170">
          <cell r="B170" t="str">
            <v>Interim Type</v>
          </cell>
          <cell r="C170" t="str">
            <v>Interim Type</v>
          </cell>
          <cell r="E170" t="str">
            <v>Q</v>
          </cell>
        </row>
        <row r="171">
          <cell r="B171" t="str">
            <v>Publishing Currency</v>
          </cell>
          <cell r="C171" t="str">
            <v>PUB_CURRENCY_ISO</v>
          </cell>
          <cell r="E171" t="str">
            <v>USD</v>
          </cell>
        </row>
        <row r="172">
          <cell r="B172" t="str">
            <v>Pricing Currency</v>
          </cell>
          <cell r="C172" t="str">
            <v>PRICE_CURRENCY_ISO</v>
          </cell>
          <cell r="E172" t="str">
            <v>USD</v>
          </cell>
        </row>
        <row r="173">
          <cell r="B173" t="str">
            <v>Reporting Currency</v>
          </cell>
          <cell r="C173" t="str">
            <v>CURRENCY_ISO</v>
          </cell>
          <cell r="E173" t="str">
            <v>USD</v>
          </cell>
        </row>
        <row r="174">
          <cell r="A174" t="str">
            <v>General Information</v>
          </cell>
        </row>
        <row r="175">
          <cell r="B175" t="str">
            <v>Americas Investment List</v>
          </cell>
          <cell r="C175" t="str">
            <v>AMER_LIST</v>
          </cell>
        </row>
        <row r="176">
          <cell r="B176" t="str">
            <v>Americas Conviction List</v>
          </cell>
          <cell r="C176" t="str">
            <v>AMER_CONVICTION</v>
          </cell>
        </row>
        <row r="177">
          <cell r="B177" t="str">
            <v>Legal rating</v>
          </cell>
          <cell r="C177" t="str">
            <v>LEGAL_RATING</v>
          </cell>
        </row>
        <row r="178">
          <cell r="B178" t="str">
            <v>Target price</v>
          </cell>
          <cell r="C178" t="str">
            <v>TARGET_PRICE</v>
          </cell>
          <cell r="D178" t="e">
            <v>#NAME?</v>
          </cell>
        </row>
        <row r="179">
          <cell r="B179" t="str">
            <v>Target price period</v>
          </cell>
          <cell r="C179" t="str">
            <v>TP_PERIOD</v>
          </cell>
        </row>
        <row r="180">
          <cell r="B180" t="str">
            <v>Current shares outstanding (mn)</v>
          </cell>
          <cell r="C180" t="str">
            <v>NUM_SH</v>
          </cell>
        </row>
        <row r="181">
          <cell r="B181" t="str">
            <v>Free float</v>
          </cell>
          <cell r="C181" t="str">
            <v>FREE_FLOAT</v>
          </cell>
        </row>
        <row r="182">
          <cell r="A182" t="str">
            <v>Publishing Items</v>
          </cell>
        </row>
        <row r="183">
          <cell r="B183" t="str">
            <v>Book value per share, BVPS (Pub)</v>
          </cell>
          <cell r="C183" t="str">
            <v>BVPS_PUB</v>
          </cell>
          <cell r="D183" t="e">
            <v>#NAME?</v>
          </cell>
        </row>
        <row r="184">
          <cell r="B184" t="str">
            <v>DPS, dividend per share (Pub)</v>
          </cell>
          <cell r="C184" t="str">
            <v>DPS_PUB</v>
          </cell>
          <cell r="D184" t="e">
            <v>#NAME?</v>
          </cell>
        </row>
        <row r="185">
          <cell r="B185" t="str">
            <v>Special dividend per share</v>
          </cell>
          <cell r="C185" t="str">
            <v>DPS_SPECIAL_PUB</v>
          </cell>
          <cell r="D185" t="e">
            <v>#NAME?</v>
          </cell>
        </row>
        <row r="186">
          <cell r="B186" t="str">
            <v>EBITDA (Pub)</v>
          </cell>
          <cell r="C186" t="str">
            <v>EBITDA_PUB</v>
          </cell>
          <cell r="D186" t="e">
            <v>#NAME?</v>
          </cell>
        </row>
        <row r="187">
          <cell r="B187" t="str">
            <v>EPS (Pub)</v>
          </cell>
          <cell r="C187" t="str">
            <v>EPS_PUB</v>
          </cell>
          <cell r="D187" t="e">
            <v>#NAME?</v>
          </cell>
        </row>
        <row r="188">
          <cell r="B188" t="str">
            <v>Consensus earnings equivalent estimate</v>
          </cell>
          <cell r="C188" t="str">
            <v>CEEE_EPS</v>
          </cell>
          <cell r="D188" t="e">
            <v>#NAME?</v>
          </cell>
        </row>
        <row r="189">
          <cell r="B189" t="str">
            <v>EPS (excl. ESO) (Pub)</v>
          </cell>
          <cell r="C189" t="str">
            <v>EPS_PUB_EX_ESO</v>
          </cell>
          <cell r="D189" t="e">
            <v>#NAME?</v>
          </cell>
        </row>
        <row r="190">
          <cell r="B190" t="str">
            <v>EV adjustment (Pub)</v>
          </cell>
          <cell r="C190" t="str">
            <v>EV_ADJ_PUB</v>
          </cell>
          <cell r="D190" t="e">
            <v>#NAME?</v>
          </cell>
        </row>
        <row r="191">
          <cell r="B191" t="str">
            <v>Net debt (Pub)</v>
          </cell>
          <cell r="C191" t="str">
            <v>NET_DEBT_PUB</v>
          </cell>
          <cell r="D191" t="e">
            <v>#NAME?</v>
          </cell>
        </row>
        <row r="192">
          <cell r="B192" t="str">
            <v>Net income (Pub)</v>
          </cell>
          <cell r="C192" t="str">
            <v>NI_PUB</v>
          </cell>
          <cell r="D192" t="e">
            <v>#NAME?</v>
          </cell>
        </row>
        <row r="193">
          <cell r="B193" t="str">
            <v>EBIT, operating profit (Pub)</v>
          </cell>
          <cell r="C193" t="str">
            <v>EBIT_PUB</v>
          </cell>
          <cell r="D193" t="e">
            <v>#NAME?</v>
          </cell>
        </row>
        <row r="194">
          <cell r="B194" t="str">
            <v>Pre-tax profit (Pub)</v>
          </cell>
          <cell r="C194" t="str">
            <v>PTP_PUB</v>
          </cell>
          <cell r="D194" t="e">
            <v>#NAME?</v>
          </cell>
        </row>
        <row r="195">
          <cell r="B195" t="str">
            <v>Sales, revenue (Pub)</v>
          </cell>
          <cell r="C195" t="str">
            <v>REVS_PUB</v>
          </cell>
          <cell r="D195" t="e">
            <v>#NAME?</v>
          </cell>
        </row>
        <row r="196">
          <cell r="B196" t="str">
            <v>Total shareholders' equity (Pub)</v>
          </cell>
          <cell r="C196" t="str">
            <v>EQ_PUB</v>
          </cell>
          <cell r="D196" t="e">
            <v>#NAME?</v>
          </cell>
        </row>
        <row r="197">
          <cell r="A197" t="str">
            <v>Income Statement</v>
          </cell>
        </row>
        <row r="198">
          <cell r="B198" t="str">
            <v>Provision for income tax</v>
          </cell>
          <cell r="C198" t="str">
            <v>PROV_INC_TAX</v>
          </cell>
          <cell r="D198" t="e">
            <v>#NAME?</v>
          </cell>
        </row>
        <row r="199">
          <cell r="B199" t="str">
            <v>Minority interest</v>
          </cell>
          <cell r="C199" t="str">
            <v>INC_MINORITY</v>
          </cell>
          <cell r="D199" t="e">
            <v>#NAME?</v>
          </cell>
        </row>
        <row r="200">
          <cell r="B200" t="str">
            <v>Net income (pre-preferred dividends)</v>
          </cell>
          <cell r="C200" t="str">
            <v>NI_PRE_PREF</v>
          </cell>
          <cell r="D200" t="e">
            <v>#NAME?</v>
          </cell>
        </row>
        <row r="201">
          <cell r="B201" t="str">
            <v>Preferred dividends</v>
          </cell>
          <cell r="C201" t="str">
            <v>PREF_DIV</v>
          </cell>
          <cell r="D201" t="e">
            <v>#NAME?</v>
          </cell>
        </row>
        <row r="202">
          <cell r="B202" t="str">
            <v>Net income (pre-exceptionals)</v>
          </cell>
          <cell r="C202" t="str">
            <v>NET_EARNING</v>
          </cell>
          <cell r="D202" t="e">
            <v>#NAME?</v>
          </cell>
        </row>
        <row r="203">
          <cell r="B203" t="str">
            <v>Post-tax exceptionals</v>
          </cell>
          <cell r="C203" t="str">
            <v>TAX_EXC</v>
          </cell>
          <cell r="D203" t="e">
            <v>#NAME?</v>
          </cell>
        </row>
        <row r="204">
          <cell r="B204" t="str">
            <v>Net income (post-exceptionals)</v>
          </cell>
          <cell r="C204" t="str">
            <v>NET_INC</v>
          </cell>
          <cell r="D204" t="e">
            <v>#NAME?</v>
          </cell>
        </row>
        <row r="205">
          <cell r="B205" t="str">
            <v>EPS (pre-exceptionals, basic)</v>
          </cell>
          <cell r="C205" t="str">
            <v>EPS</v>
          </cell>
          <cell r="D205" t="e">
            <v>#NAME?</v>
          </cell>
        </row>
        <row r="206">
          <cell r="B206" t="str">
            <v>EPS (pre-exceptionals, diluted)</v>
          </cell>
          <cell r="C206" t="str">
            <v>EPS_FUL_DIL</v>
          </cell>
          <cell r="D206" t="e">
            <v>#NAME?</v>
          </cell>
        </row>
        <row r="207">
          <cell r="B207" t="str">
            <v>EPS (post-exceptionals, basic)</v>
          </cell>
          <cell r="C207" t="str">
            <v>EPS_POST_BASIC</v>
          </cell>
          <cell r="D207" t="e">
            <v>#NAME?</v>
          </cell>
        </row>
        <row r="208">
          <cell r="B208" t="str">
            <v>EPS (post-exceptionals, diluted)</v>
          </cell>
          <cell r="C208" t="str">
            <v>FULLY_DIL_EPS</v>
          </cell>
          <cell r="D208" t="e">
            <v>#NAME?</v>
          </cell>
        </row>
        <row r="209">
          <cell r="B209" t="str">
            <v>Common dividends paid</v>
          </cell>
          <cell r="C209" t="str">
            <v>COMMON_DIV_PAID</v>
          </cell>
          <cell r="D209" t="e">
            <v>#NAME?</v>
          </cell>
        </row>
        <row r="210">
          <cell r="B210" t="str">
            <v>DPS, dividend per share</v>
          </cell>
          <cell r="C210" t="str">
            <v>DPS</v>
          </cell>
          <cell r="D210" t="e">
            <v>#NAME?</v>
          </cell>
        </row>
        <row r="211">
          <cell r="B211" t="str">
            <v>Weighted average shares outstanding, basic</v>
          </cell>
          <cell r="C211" t="str">
            <v>SH</v>
          </cell>
        </row>
        <row r="212">
          <cell r="B212" t="str">
            <v>Diluted average shares outstanding (mn)</v>
          </cell>
          <cell r="C212" t="str">
            <v>DILUTE_SHARES</v>
          </cell>
        </row>
        <row r="213">
          <cell r="B213" t="str">
            <v>Period-end shares outstanding</v>
          </cell>
          <cell r="C213" t="str">
            <v>NON_OP_ADD</v>
          </cell>
        </row>
        <row r="214">
          <cell r="A214" t="str">
            <v>Additional Income Statement Items</v>
          </cell>
        </row>
        <row r="215">
          <cell r="B215" t="str">
            <v>Marginal tax rate</v>
          </cell>
          <cell r="C215" t="str">
            <v>MARGIN_TAX_RATE</v>
          </cell>
        </row>
        <row r="216">
          <cell r="A216" t="str">
            <v>ESO</v>
          </cell>
        </row>
        <row r="217">
          <cell r="B217" t="str">
            <v>Fair value of grant</v>
          </cell>
          <cell r="C217" t="str">
            <v>FV_GRANT</v>
          </cell>
          <cell r="D217" t="e">
            <v>#NAME?</v>
          </cell>
        </row>
        <row r="218">
          <cell r="B218" t="str">
            <v>ESO expense (post-tax)</v>
          </cell>
          <cell r="C218" t="str">
            <v>ESO_POST_TAX</v>
          </cell>
          <cell r="D218" t="e">
            <v>#NAME?</v>
          </cell>
        </row>
        <row r="219">
          <cell r="B219" t="str">
            <v>EPS (excl. ESO expense, basic)</v>
          </cell>
          <cell r="C219" t="str">
            <v>EPS_EX_ESO_B</v>
          </cell>
          <cell r="D219" t="e">
            <v>#NAME?</v>
          </cell>
        </row>
        <row r="220">
          <cell r="B220" t="str">
            <v>EPS (excl. ESO expense, diluted)</v>
          </cell>
          <cell r="C220" t="str">
            <v>EPS_EX_ESO_D</v>
          </cell>
          <cell r="D220" t="e">
            <v>#NAME?</v>
          </cell>
        </row>
        <row r="221">
          <cell r="B221" t="str">
            <v>Year that ESO expense takes effect</v>
          </cell>
          <cell r="C221" t="str">
            <v>ESO_YEAR</v>
          </cell>
        </row>
        <row r="222">
          <cell r="A222" t="str">
            <v>Balance Sheet</v>
          </cell>
        </row>
        <row r="223">
          <cell r="B223" t="str">
            <v>BVPS, book value per share</v>
          </cell>
          <cell r="C223" t="str">
            <v>BVPS</v>
          </cell>
          <cell r="D223" t="e">
            <v>#NAME?</v>
          </cell>
        </row>
        <row r="224">
          <cell r="A224" t="str">
            <v>Additional Balance Sheet Items</v>
          </cell>
        </row>
        <row r="225">
          <cell r="B225" t="str">
            <v>Total repurchase authorization</v>
          </cell>
          <cell r="C225" t="str">
            <v>REPUR_TOT_AUTH</v>
          </cell>
          <cell r="D225" t="e">
            <v>#NAME?</v>
          </cell>
        </row>
        <row r="226">
          <cell r="B226" t="str">
            <v>Remaining repurchase authorization</v>
          </cell>
          <cell r="C226" t="str">
            <v>REPUR_REMAINING</v>
          </cell>
          <cell r="D226" t="e">
            <v>#NAME?</v>
          </cell>
        </row>
        <row r="227">
          <cell r="B227" t="str">
            <v>Suspended repurchase authorization</v>
          </cell>
          <cell r="C227" t="str">
            <v>REPUR_SUSPENDED</v>
          </cell>
          <cell r="D227" t="e">
            <v>#NAME?</v>
          </cell>
        </row>
        <row r="228">
          <cell r="B228" t="str">
            <v>Shares repurchased during period</v>
          </cell>
          <cell r="C228" t="str">
            <v>REPUR_ACTUAL</v>
          </cell>
          <cell r="D228" t="e">
            <v>#NAME?</v>
          </cell>
        </row>
        <row r="229">
          <cell r="A229" t="str">
            <v>Cash Flow Statement</v>
          </cell>
        </row>
        <row r="230">
          <cell r="B230" t="str">
            <v>Net income (pre-preferred dividends)</v>
          </cell>
          <cell r="C230" t="str">
            <v>CF_NI_PRE_PREF</v>
          </cell>
          <cell r="D230" t="e">
            <v>#NAME?</v>
          </cell>
        </row>
        <row r="231">
          <cell r="A231" t="str">
            <v>Other Items</v>
          </cell>
        </row>
        <row r="232">
          <cell r="B232" t="str">
            <v>Beta</v>
          </cell>
          <cell r="C232" t="str">
            <v>BETA_ANALYST</v>
          </cell>
        </row>
        <row r="233">
          <cell r="B233" t="str">
            <v>Market equity risk premium</v>
          </cell>
          <cell r="C233" t="str">
            <v>MKT_EQ_RISK_PREM</v>
          </cell>
        </row>
        <row r="234">
          <cell r="B234" t="str">
            <v>Risk-free rate</v>
          </cell>
          <cell r="C234" t="str">
            <v>RISK_FR_RATE</v>
          </cell>
        </row>
      </sheetData>
      <sheetData sheetId="16" refreshError="1"/>
      <sheetData sheetId="17" refreshError="1"/>
      <sheetData sheetId="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CF"/>
      <sheetName val="DCF"/>
      <sheetName val="Business Analysis"/>
      <sheetName val="Summary"/>
      <sheetName val="Variation Tables"/>
      <sheetName val="YDLE_Exchange_Sheet"/>
      <sheetName val="Charts"/>
      <sheetName val="CHKP_Validation_Sheet"/>
      <sheetName val="Cap table"/>
      <sheetName val="vs. Guidance"/>
      <sheetName val="Bus. Anls. - INTERNAL USE ONLY"/>
      <sheetName val="YDLE_Live_Sheet"/>
      <sheetName val="YDLE_Validation_Sheet"/>
      <sheetName val="YDLE_Annotation_Sheet"/>
      <sheetName val="Comp Group"/>
      <sheetName val="Exhibits"/>
      <sheetName val="Target Model"/>
      <sheetName val="TAM"/>
      <sheetName val="Comps"/>
    </sheetNames>
    <sheetDataSet>
      <sheetData sheetId="0"/>
      <sheetData sheetId="1">
        <row r="1">
          <cell r="CO1" t="str">
            <v>Greg Dunham, CFA, (212) 357-7217</v>
          </cell>
        </row>
      </sheetData>
      <sheetData sheetId="2">
        <row r="1">
          <cell r="BD1">
            <v>0</v>
          </cell>
        </row>
      </sheetData>
      <sheetData sheetId="3">
        <row r="1">
          <cell r="CO1" t="str">
            <v>Greg Dunham, CFA, (212) 357-7217</v>
          </cell>
        </row>
      </sheetData>
      <sheetData sheetId="4">
        <row r="23">
          <cell r="C23">
            <v>-1.720905692571929E-2</v>
          </cell>
        </row>
      </sheetData>
      <sheetData sheetId="5"/>
      <sheetData sheetId="6"/>
      <sheetData sheetId="7"/>
      <sheetData sheetId="8">
        <row r="1">
          <cell r="A1" t="str">
            <v>Issuer: Yodlee Inc.</v>
          </cell>
          <cell r="F1" t="str">
            <v>2011</v>
          </cell>
          <cell r="G1" t="str">
            <v>2012</v>
          </cell>
          <cell r="H1" t="str">
            <v>2013</v>
          </cell>
          <cell r="I1">
            <v>2014</v>
          </cell>
          <cell r="J1" t="str">
            <v>2015</v>
          </cell>
          <cell r="K1" t="str">
            <v>2016</v>
          </cell>
          <cell r="L1" t="str">
            <v>2017</v>
          </cell>
          <cell r="N1" t="str">
            <v>2012 Q1</v>
          </cell>
          <cell r="O1" t="str">
            <v>2012 Q2</v>
          </cell>
          <cell r="P1" t="str">
            <v>2012 Q3</v>
          </cell>
          <cell r="Q1" t="str">
            <v>2012 Q4</v>
          </cell>
          <cell r="R1" t="str">
            <v>2013 Q1</v>
          </cell>
          <cell r="S1" t="str">
            <v>2013 Q2</v>
          </cell>
          <cell r="T1" t="str">
            <v>2013 Q3</v>
          </cell>
          <cell r="U1" t="str">
            <v>2013 Q4</v>
          </cell>
          <cell r="V1" t="str">
            <v>2014 Q1</v>
          </cell>
          <cell r="W1" t="str">
            <v>2014 Q2</v>
          </cell>
          <cell r="X1" t="str">
            <v>2014 Q3</v>
          </cell>
          <cell r="Y1" t="str">
            <v>2014 Q4</v>
          </cell>
          <cell r="Z1" t="str">
            <v>2015 Q1</v>
          </cell>
          <cell r="AA1" t="str">
            <v>2015 Q2</v>
          </cell>
          <cell r="AB1" t="str">
            <v>2015 Q3</v>
          </cell>
          <cell r="AC1" t="str">
            <v>2015 Q4</v>
          </cell>
          <cell r="AD1" t="str">
            <v>2016 Q1</v>
          </cell>
          <cell r="AE1" t="str">
            <v>2016 Q2</v>
          </cell>
          <cell r="AF1" t="str">
            <v>2016 Q3</v>
          </cell>
          <cell r="AG1" t="str">
            <v>2016 Q4</v>
          </cell>
          <cell r="AH1" t="str">
            <v>2017 Q1</v>
          </cell>
          <cell r="AI1" t="str">
            <v>2017 Q2</v>
          </cell>
          <cell r="AJ1" t="str">
            <v>2017 Q3</v>
          </cell>
          <cell r="AK1" t="str">
            <v>2017 Q4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Estimate</v>
          </cell>
          <cell r="K2" t="str">
            <v>Estimate</v>
          </cell>
          <cell r="L2" t="str">
            <v>Estimate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  <cell r="AF2" t="str">
            <v>Estimate</v>
          </cell>
          <cell r="AG2" t="str">
            <v>Estimate</v>
          </cell>
          <cell r="AH2" t="str">
            <v>Estimate</v>
          </cell>
          <cell r="AI2" t="str">
            <v>Estimate</v>
          </cell>
          <cell r="AJ2" t="str">
            <v>Estimate</v>
          </cell>
          <cell r="AK2" t="str">
            <v>Estimate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F3">
            <v>40908</v>
          </cell>
          <cell r="G3">
            <v>41274</v>
          </cell>
          <cell r="H3">
            <v>41639</v>
          </cell>
          <cell r="I3">
            <v>42004</v>
          </cell>
          <cell r="J3">
            <v>42369</v>
          </cell>
          <cell r="K3">
            <v>42735</v>
          </cell>
          <cell r="L3">
            <v>43100</v>
          </cell>
          <cell r="N3">
            <v>40999</v>
          </cell>
          <cell r="O3">
            <v>41090</v>
          </cell>
          <cell r="P3">
            <v>41182</v>
          </cell>
          <cell r="Q3">
            <v>41274</v>
          </cell>
          <cell r="R3">
            <v>41364</v>
          </cell>
          <cell r="S3">
            <v>41455</v>
          </cell>
          <cell r="T3">
            <v>41547</v>
          </cell>
          <cell r="U3">
            <v>41639</v>
          </cell>
          <cell r="V3">
            <v>41729</v>
          </cell>
          <cell r="W3">
            <v>41820</v>
          </cell>
          <cell r="X3">
            <v>41912</v>
          </cell>
          <cell r="Y3">
            <v>42004</v>
          </cell>
          <cell r="Z3">
            <v>42094</v>
          </cell>
          <cell r="AA3">
            <v>42185</v>
          </cell>
          <cell r="AB3">
            <v>42277</v>
          </cell>
          <cell r="AC3">
            <v>42369</v>
          </cell>
          <cell r="AD3">
            <v>42460</v>
          </cell>
          <cell r="AE3">
            <v>42551</v>
          </cell>
          <cell r="AF3">
            <v>42643</v>
          </cell>
          <cell r="AG3">
            <v>42735</v>
          </cell>
          <cell r="AH3">
            <v>42825</v>
          </cell>
          <cell r="AI3">
            <v>42916</v>
          </cell>
          <cell r="AJ3">
            <v>43008</v>
          </cell>
          <cell r="AK3">
            <v>43100</v>
          </cell>
        </row>
        <row r="4">
          <cell r="A4" t="str">
            <v>Issuer: Yodlee Inc.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Reference Data</v>
          </cell>
          <cell r="B5">
            <v>0</v>
          </cell>
          <cell r="C5">
            <v>0</v>
          </cell>
          <cell r="D5">
            <v>0</v>
          </cell>
        </row>
        <row r="6">
          <cell r="B6" t="str">
            <v>Issuer Name</v>
          </cell>
          <cell r="C6" t="str">
            <v>Issuer Name</v>
          </cell>
          <cell r="E6" t="str">
            <v>Yodlee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  <cell r="B8">
            <v>0</v>
          </cell>
          <cell r="C8">
            <v>0</v>
          </cell>
          <cell r="D8">
            <v>0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  <cell r="B10">
            <v>0</v>
          </cell>
          <cell r="C10">
            <v>0</v>
          </cell>
          <cell r="D10">
            <v>0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54.429000000000002</v>
          </cell>
          <cell r="G11">
            <v>57.793999999999997</v>
          </cell>
          <cell r="H11">
            <v>70.16</v>
          </cell>
          <cell r="I11">
            <v>89.081000000000017</v>
          </cell>
          <cell r="J11">
            <v>108.47744623816389</v>
          </cell>
          <cell r="K11">
            <v>129.30906676329909</v>
          </cell>
          <cell r="L11">
            <v>155.0268715305761</v>
          </cell>
          <cell r="M11">
            <v>0</v>
          </cell>
          <cell r="N11">
            <v>12.317</v>
          </cell>
          <cell r="O11">
            <v>13.2</v>
          </cell>
          <cell r="P11">
            <v>14.538</v>
          </cell>
          <cell r="Q11">
            <v>17.739000000000001</v>
          </cell>
          <cell r="R11">
            <v>15.47</v>
          </cell>
          <cell r="S11">
            <v>16.385999999999999</v>
          </cell>
          <cell r="T11">
            <v>18.265999999999998</v>
          </cell>
          <cell r="U11">
            <v>20.038</v>
          </cell>
          <cell r="V11">
            <v>19.763000000000002</v>
          </cell>
          <cell r="W11">
            <v>21.303000000000001</v>
          </cell>
          <cell r="X11">
            <v>23.152999999999999</v>
          </cell>
          <cell r="Y11">
            <v>24.862000000000002</v>
          </cell>
          <cell r="Z11">
            <v>24.608999999999998</v>
          </cell>
          <cell r="AA11">
            <v>25.530783999319986</v>
          </cell>
          <cell r="AB11">
            <v>28.118656883400362</v>
          </cell>
          <cell r="AC11">
            <v>30.219005355443549</v>
          </cell>
          <cell r="AD11">
            <v>29.596348413737218</v>
          </cell>
          <cell r="AE11">
            <v>30.387738781533294</v>
          </cell>
          <cell r="AF11">
            <v>33.435928141647203</v>
          </cell>
          <cell r="AG11">
            <v>35.88905142638135</v>
          </cell>
          <cell r="AH11">
            <v>35.471068574919677</v>
          </cell>
          <cell r="AI11">
            <v>36.428901551535141</v>
          </cell>
          <cell r="AJ11">
            <v>40.096498659254273</v>
          </cell>
          <cell r="AK11">
            <v>43.030402744866997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-26.587</v>
          </cell>
          <cell r="G12">
            <v>-24.481999999999999</v>
          </cell>
          <cell r="H12">
            <v>-26.523999999999997</v>
          </cell>
          <cell r="I12">
            <v>-33.724000000000004</v>
          </cell>
          <cell r="J12">
            <v>-38.33420804540178</v>
          </cell>
          <cell r="K12">
            <v>-44.525377199039859</v>
          </cell>
          <cell r="L12">
            <v>-51.450680750417973</v>
          </cell>
          <cell r="M12">
            <v>0</v>
          </cell>
          <cell r="N12">
            <v>-5.9860000000000007</v>
          </cell>
          <cell r="O12">
            <v>-5.7139999999999995</v>
          </cell>
          <cell r="P12">
            <v>-5.995000000000001</v>
          </cell>
          <cell r="Q12">
            <v>-6.7870000000000008</v>
          </cell>
          <cell r="R12">
            <v>-6.5289999999999999</v>
          </cell>
          <cell r="S12">
            <v>-6.3599999999999994</v>
          </cell>
          <cell r="T12">
            <v>-6.6359999999999992</v>
          </cell>
          <cell r="U12">
            <v>-6.9989999999999988</v>
          </cell>
          <cell r="V12">
            <v>-7.7759999999999998</v>
          </cell>
          <cell r="W12">
            <v>-7.8529999999999998</v>
          </cell>
          <cell r="X12">
            <v>-8.6</v>
          </cell>
          <cell r="Y12">
            <v>-9.495000000000001</v>
          </cell>
          <cell r="Z12">
            <v>-9.0440000000000005</v>
          </cell>
          <cell r="AA12">
            <v>-9.1747712637003751</v>
          </cell>
          <cell r="AB12">
            <v>-10.008941834539279</v>
          </cell>
          <cell r="AC12">
            <v>-10.10649494716213</v>
          </cell>
          <cell r="AD12">
            <v>-10.908247638830293</v>
          </cell>
          <cell r="AE12">
            <v>-10.439050889859281</v>
          </cell>
          <cell r="AF12">
            <v>-11.557888306186038</v>
          </cell>
          <cell r="AG12">
            <v>-11.620190364164245</v>
          </cell>
          <cell r="AH12">
            <v>-12.528680285247395</v>
          </cell>
          <cell r="AI12">
            <v>-11.97573460023834</v>
          </cell>
          <cell r="AJ12">
            <v>-13.247559363120018</v>
          </cell>
          <cell r="AK12">
            <v>-13.698706501812214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-21.878</v>
          </cell>
          <cell r="G13">
            <v>-21.660000000000004</v>
          </cell>
          <cell r="H13">
            <v>-23.844000000000001</v>
          </cell>
          <cell r="I13">
            <v>-31.212999999999997</v>
          </cell>
          <cell r="J13">
            <v>-39.114131291631303</v>
          </cell>
          <cell r="K13">
            <v>-45.612550589976209</v>
          </cell>
          <cell r="L13">
            <v>-53.908456965464708</v>
          </cell>
          <cell r="M13">
            <v>0</v>
          </cell>
          <cell r="N13">
            <v>-5.6680000000000001</v>
          </cell>
          <cell r="O13">
            <v>-5.7959999999999994</v>
          </cell>
          <cell r="P13">
            <v>-5.3449999999999998</v>
          </cell>
          <cell r="Q13">
            <v>-4.851</v>
          </cell>
          <cell r="R13">
            <v>-5.3959999999999999</v>
          </cell>
          <cell r="S13">
            <v>-5.7590000000000003</v>
          </cell>
          <cell r="T13">
            <v>-6.492</v>
          </cell>
          <cell r="U13">
            <v>-6.1969999999999992</v>
          </cell>
          <cell r="V13">
            <v>-7.0039999999999996</v>
          </cell>
          <cell r="W13">
            <v>-7.5759999999999996</v>
          </cell>
          <cell r="X13">
            <v>-7.8620000000000001</v>
          </cell>
          <cell r="Y13">
            <v>-8.7710000000000008</v>
          </cell>
          <cell r="Z13">
            <v>-9.6639999999999997</v>
          </cell>
          <cell r="AA13">
            <v>-9.8454531439221533</v>
          </cell>
          <cell r="AB13">
            <v>-9.5481743366861167</v>
          </cell>
          <cell r="AC13">
            <v>-10.056503811023031</v>
          </cell>
          <cell r="AD13">
            <v>-11.326577499663534</v>
          </cell>
          <cell r="AE13">
            <v>-11.41456644576615</v>
          </cell>
          <cell r="AF13">
            <v>-11.286873535226675</v>
          </cell>
          <cell r="AG13">
            <v>-11.584533109319846</v>
          </cell>
          <cell r="AH13">
            <v>-13.397488472088293</v>
          </cell>
          <cell r="AI13">
            <v>-13.501667910656504</v>
          </cell>
          <cell r="AJ13">
            <v>-13.334781359860628</v>
          </cell>
          <cell r="AK13">
            <v>-13.674519222859281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-48.465000000000003</v>
          </cell>
          <cell r="G14">
            <v>-46.142000000000003</v>
          </cell>
          <cell r="H14">
            <v>-50.367999999999995</v>
          </cell>
          <cell r="I14">
            <v>-64.936999999999998</v>
          </cell>
          <cell r="J14">
            <v>-77.448339337033076</v>
          </cell>
          <cell r="K14">
            <v>-90.137927789016061</v>
          </cell>
          <cell r="L14">
            <v>-105.35913771588268</v>
          </cell>
          <cell r="M14">
            <v>0</v>
          </cell>
          <cell r="N14">
            <v>-11.654</v>
          </cell>
          <cell r="O14">
            <v>-11.509999999999998</v>
          </cell>
          <cell r="P14">
            <v>-11.34</v>
          </cell>
          <cell r="Q14">
            <v>-11.638000000000002</v>
          </cell>
          <cell r="R14">
            <v>-11.925000000000001</v>
          </cell>
          <cell r="S14">
            <v>-12.119</v>
          </cell>
          <cell r="T14">
            <v>-13.128</v>
          </cell>
          <cell r="U14">
            <v>-13.195999999999998</v>
          </cell>
          <cell r="V14">
            <v>-14.78</v>
          </cell>
          <cell r="W14">
            <v>-15.428999999999998</v>
          </cell>
          <cell r="X14">
            <v>-16.462</v>
          </cell>
          <cell r="Y14">
            <v>-18.266000000000002</v>
          </cell>
          <cell r="Z14">
            <v>-18.707999999999998</v>
          </cell>
          <cell r="AA14">
            <v>-19.020224407622528</v>
          </cell>
          <cell r="AB14">
            <v>-19.557116171225395</v>
          </cell>
          <cell r="AC14">
            <v>-20.162998758185161</v>
          </cell>
          <cell r="AD14">
            <v>-22.234825138493825</v>
          </cell>
          <cell r="AE14">
            <v>-21.85361733562543</v>
          </cell>
          <cell r="AF14">
            <v>-22.844761841412712</v>
          </cell>
          <cell r="AG14">
            <v>-23.204723473484091</v>
          </cell>
          <cell r="AH14">
            <v>-25.926168757335688</v>
          </cell>
          <cell r="AI14">
            <v>-25.477402510894844</v>
          </cell>
          <cell r="AJ14">
            <v>-26.582340722980646</v>
          </cell>
          <cell r="AK14">
            <v>-27.373225724671496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-16.502000000000002</v>
          </cell>
          <cell r="G15">
            <v>-15.956999999999997</v>
          </cell>
          <cell r="H15">
            <v>-17.705000000000002</v>
          </cell>
          <cell r="I15">
            <v>-22.442</v>
          </cell>
          <cell r="J15">
            <v>-26.08978542685476</v>
          </cell>
          <cell r="K15">
            <v>-29.370062720189324</v>
          </cell>
          <cell r="L15">
            <v>-33.885438288549679</v>
          </cell>
          <cell r="M15">
            <v>0</v>
          </cell>
          <cell r="N15">
            <v>-4.0120000000000005</v>
          </cell>
          <cell r="O15">
            <v>-3.64</v>
          </cell>
          <cell r="P15">
            <v>-3.8249999999999997</v>
          </cell>
          <cell r="Q15">
            <v>-4.4799999999999995</v>
          </cell>
          <cell r="R15">
            <v>-4.7050000000000001</v>
          </cell>
          <cell r="S15">
            <v>-4.577</v>
          </cell>
          <cell r="T15">
            <v>-4.0389999999999997</v>
          </cell>
          <cell r="U15">
            <v>-4.3839999999999995</v>
          </cell>
          <cell r="V15">
            <v>-4.8609999999999998</v>
          </cell>
          <cell r="W15">
            <v>-5.2709999999999999</v>
          </cell>
          <cell r="X15">
            <v>-5.9109999999999996</v>
          </cell>
          <cell r="Y15">
            <v>-6.399</v>
          </cell>
          <cell r="Z15">
            <v>-6.3319999999999999</v>
          </cell>
          <cell r="AA15">
            <v>-6.572388178932111</v>
          </cell>
          <cell r="AB15">
            <v>-6.6163674504967904</v>
          </cell>
          <cell r="AC15">
            <v>-6.5690297974258609</v>
          </cell>
          <cell r="AD15">
            <v>-6.8753571743241331</v>
          </cell>
          <cell r="AE15">
            <v>-7.5188363665897739</v>
          </cell>
          <cell r="AF15">
            <v>-7.5331710757728976</v>
          </cell>
          <cell r="AG15">
            <v>-7.4426981035025168</v>
          </cell>
          <cell r="AH15">
            <v>-8.0627242236411654</v>
          </cell>
          <cell r="AI15">
            <v>-8.8314563971919409</v>
          </cell>
          <cell r="AJ15">
            <v>-8.7130368722609983</v>
          </cell>
          <cell r="AK15">
            <v>-8.2782207954555744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-1.367</v>
          </cell>
          <cell r="G16">
            <v>-1.355</v>
          </cell>
          <cell r="H16">
            <v>-1.5109999999999999</v>
          </cell>
          <cell r="I16">
            <v>-7.1349999999999998</v>
          </cell>
          <cell r="J16">
            <v>-8.8513434940970015</v>
          </cell>
          <cell r="K16">
            <v>-10.551123818956665</v>
          </cell>
          <cell r="L16">
            <v>-12.64959803459697</v>
          </cell>
          <cell r="M16">
            <v>0</v>
          </cell>
          <cell r="N16">
            <v>-0.33</v>
          </cell>
          <cell r="O16">
            <v>-0.33100000000000002</v>
          </cell>
          <cell r="P16">
            <v>-0.39600000000000002</v>
          </cell>
          <cell r="Q16">
            <v>-0.29799999999999999</v>
          </cell>
          <cell r="R16">
            <v>-0.33800000000000002</v>
          </cell>
          <cell r="S16">
            <v>-0.379</v>
          </cell>
          <cell r="T16">
            <v>-0.376</v>
          </cell>
          <cell r="U16">
            <v>-0.41799999999999998</v>
          </cell>
          <cell r="V16">
            <v>-0.35199999999999998</v>
          </cell>
          <cell r="W16">
            <v>-0.56700000000000006</v>
          </cell>
          <cell r="X16">
            <v>-1.827</v>
          </cell>
          <cell r="Y16">
            <v>-4.3890000000000002</v>
          </cell>
          <cell r="Z16">
            <v>-2.008</v>
          </cell>
          <cell r="AA16">
            <v>-2.0832140383857345</v>
          </cell>
          <cell r="AB16">
            <v>-2.2943745386593495</v>
          </cell>
          <cell r="AC16">
            <v>-2.465754917051918</v>
          </cell>
          <cell r="AD16">
            <v>-2.4149484991175725</v>
          </cell>
          <cell r="AE16">
            <v>-2.4795229173602689</v>
          </cell>
          <cell r="AF16">
            <v>-2.7282434763065377</v>
          </cell>
          <cell r="AG16">
            <v>-2.9284089261722848</v>
          </cell>
          <cell r="AH16">
            <v>-2.8943031288731245</v>
          </cell>
          <cell r="AI16">
            <v>-2.9724586255224743</v>
          </cell>
          <cell r="AJ16">
            <v>-3.2717204806283307</v>
          </cell>
          <cell r="AK16">
            <v>-3.51111579957304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-64.967000000000013</v>
          </cell>
          <cell r="G18">
            <v>-62.099000000000004</v>
          </cell>
          <cell r="H18">
            <v>-68.072999999999993</v>
          </cell>
          <cell r="I18">
            <v>-87.378999999999991</v>
          </cell>
          <cell r="J18">
            <v>-103.53812476388784</v>
          </cell>
          <cell r="K18">
            <v>-119.50799050920538</v>
          </cell>
          <cell r="L18">
            <v>-139.24457600443236</v>
          </cell>
          <cell r="M18">
            <v>0</v>
          </cell>
          <cell r="N18">
            <v>-15.666</v>
          </cell>
          <cell r="O18">
            <v>-15.149999999999999</v>
          </cell>
          <cell r="P18">
            <v>-15.164999999999999</v>
          </cell>
          <cell r="Q18">
            <v>-16.118000000000002</v>
          </cell>
          <cell r="R18">
            <v>-16.630000000000003</v>
          </cell>
          <cell r="S18">
            <v>-16.695999999999998</v>
          </cell>
          <cell r="T18">
            <v>-17.167000000000002</v>
          </cell>
          <cell r="U18">
            <v>-17.579999999999998</v>
          </cell>
          <cell r="V18">
            <v>-19.640999999999998</v>
          </cell>
          <cell r="W18">
            <v>-20.7</v>
          </cell>
          <cell r="X18">
            <v>-22.372999999999998</v>
          </cell>
          <cell r="Y18">
            <v>-24.665000000000003</v>
          </cell>
          <cell r="Z18">
            <v>-25.04</v>
          </cell>
          <cell r="AA18">
            <v>-25.59261258655464</v>
          </cell>
          <cell r="AB18">
            <v>-26.173483621722184</v>
          </cell>
          <cell r="AC18">
            <v>-26.732028555611024</v>
          </cell>
          <cell r="AD18">
            <v>-29.110182312817958</v>
          </cell>
          <cell r="AE18">
            <v>-29.372453702215203</v>
          </cell>
          <cell r="AF18">
            <v>-30.377932917185611</v>
          </cell>
          <cell r="AG18">
            <v>-30.647421576986609</v>
          </cell>
          <cell r="AH18">
            <v>-33.988892980976857</v>
          </cell>
          <cell r="AI18">
            <v>-34.308858908086783</v>
          </cell>
          <cell r="AJ18">
            <v>-35.295377595241646</v>
          </cell>
          <cell r="AK18">
            <v>-35.651446520127067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-62.432000000000016</v>
          </cell>
          <cell r="G19">
            <v>-59.709000000000003</v>
          </cell>
          <cell r="H19">
            <v>-65.387999999999991</v>
          </cell>
          <cell r="I19">
            <v>-83.612999999999985</v>
          </cell>
          <cell r="J19">
            <v>-98.982818478275732</v>
          </cell>
          <cell r="K19">
            <v>-114.26074663508471</v>
          </cell>
          <cell r="L19">
            <v>-133.08452209086025</v>
          </cell>
          <cell r="M19">
            <v>0</v>
          </cell>
          <cell r="N19">
            <v>-15.102</v>
          </cell>
          <cell r="O19">
            <v>-14.603999999999999</v>
          </cell>
          <cell r="P19">
            <v>-14.608999999999998</v>
          </cell>
          <cell r="Q19">
            <v>-15.394000000000002</v>
          </cell>
          <cell r="R19">
            <v>-15.990000000000002</v>
          </cell>
          <cell r="S19">
            <v>-16.041999999999998</v>
          </cell>
          <cell r="T19">
            <v>-16.543000000000003</v>
          </cell>
          <cell r="U19">
            <v>-16.812999999999999</v>
          </cell>
          <cell r="V19">
            <v>-18.876999999999999</v>
          </cell>
          <cell r="W19">
            <v>-19.893999999999998</v>
          </cell>
          <cell r="X19">
            <v>-21.321999999999999</v>
          </cell>
          <cell r="Y19">
            <v>-23.520000000000003</v>
          </cell>
          <cell r="Z19">
            <v>-23.922000000000001</v>
          </cell>
          <cell r="AA19">
            <v>-24.52360758655464</v>
          </cell>
          <cell r="AB19">
            <v>-25.029441250363721</v>
          </cell>
          <cell r="AC19">
            <v>-25.507769641357385</v>
          </cell>
          <cell r="AD19">
            <v>-27.851382168384355</v>
          </cell>
          <cell r="AE19">
            <v>-28.138277231702649</v>
          </cell>
          <cell r="AF19">
            <v>-29.050277196517229</v>
          </cell>
          <cell r="AG19">
            <v>-29.220810038480472</v>
          </cell>
          <cell r="AH19">
            <v>-32.518274685545819</v>
          </cell>
          <cell r="AI19">
            <v>-32.863601275770016</v>
          </cell>
          <cell r="AJ19">
            <v>-33.734317468069818</v>
          </cell>
          <cell r="AK19">
            <v>-33.968328661474587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-8.0030000000000143</v>
          </cell>
          <cell r="G20">
            <v>-1.9150000000000063</v>
          </cell>
          <cell r="H20">
            <v>4.7720000000000056</v>
          </cell>
          <cell r="I20">
            <v>5.4680000000000319</v>
          </cell>
          <cell r="J20">
            <v>9.4946277598881608</v>
          </cell>
          <cell r="K20">
            <v>15.048320128214371</v>
          </cell>
          <cell r="L20">
            <v>21.942349439715855</v>
          </cell>
          <cell r="M20">
            <v>0</v>
          </cell>
          <cell r="N20">
            <v>-2.7850000000000001</v>
          </cell>
          <cell r="O20">
            <v>-1.4039999999999999</v>
          </cell>
          <cell r="P20">
            <v>-7.0999999999997954E-2</v>
          </cell>
          <cell r="Q20">
            <v>2.3449999999999989</v>
          </cell>
          <cell r="R20">
            <v>-0.52000000000000135</v>
          </cell>
          <cell r="S20">
            <v>0.34400000000000119</v>
          </cell>
          <cell r="T20">
            <v>1.7229999999999954</v>
          </cell>
          <cell r="U20">
            <v>3.2250000000000014</v>
          </cell>
          <cell r="V20">
            <v>0.88600000000000279</v>
          </cell>
          <cell r="W20">
            <v>1.4090000000000025</v>
          </cell>
          <cell r="X20">
            <v>1.8309999999999995</v>
          </cell>
          <cell r="Y20">
            <v>1.3419999999999987</v>
          </cell>
          <cell r="Z20">
            <v>0.68699999999999761</v>
          </cell>
          <cell r="AA20">
            <v>1.0071764127653466</v>
          </cell>
          <cell r="AB20">
            <v>3.0892156330366412</v>
          </cell>
          <cell r="AC20">
            <v>4.7112357140861647</v>
          </cell>
          <cell r="AD20">
            <v>1.7449662453528632</v>
          </cell>
          <cell r="AE20">
            <v>2.2494615498306452</v>
          </cell>
          <cell r="AF20">
            <v>4.3856509451299743</v>
          </cell>
          <cell r="AG20">
            <v>6.6682413879008777</v>
          </cell>
          <cell r="AH20">
            <v>2.9527938893738579</v>
          </cell>
          <cell r="AI20">
            <v>3.5653002757651251</v>
          </cell>
          <cell r="AJ20">
            <v>6.3621811911844546</v>
          </cell>
          <cell r="AK20">
            <v>9.0620740833924103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-2.5350000000000001</v>
          </cell>
          <cell r="G21">
            <v>-2.39</v>
          </cell>
          <cell r="H21">
            <v>-2.6850000000000001</v>
          </cell>
          <cell r="I21">
            <v>-3.766</v>
          </cell>
          <cell r="J21">
            <v>-4.5553062856121009</v>
          </cell>
          <cell r="K21">
            <v>-5.2472438741206746</v>
          </cell>
          <cell r="L21">
            <v>-6.160053913572118</v>
          </cell>
          <cell r="M21">
            <v>0</v>
          </cell>
          <cell r="N21">
            <v>-0.56399999999999995</v>
          </cell>
          <cell r="O21">
            <v>-0.54600000000000004</v>
          </cell>
          <cell r="P21">
            <v>-0.55600000000000005</v>
          </cell>
          <cell r="Q21">
            <v>-0.72399999999999998</v>
          </cell>
          <cell r="R21">
            <v>-0.64</v>
          </cell>
          <cell r="S21">
            <v>-0.65400000000000003</v>
          </cell>
          <cell r="T21">
            <v>-0.624</v>
          </cell>
          <cell r="U21">
            <v>-0.76700000000000002</v>
          </cell>
          <cell r="V21">
            <v>-0.76400000000000001</v>
          </cell>
          <cell r="W21">
            <v>-0.80600000000000005</v>
          </cell>
          <cell r="X21">
            <v>-1.0509999999999999</v>
          </cell>
          <cell r="Y21">
            <v>-1.1449999999999998</v>
          </cell>
          <cell r="Z21">
            <v>-1.1180000000000001</v>
          </cell>
          <cell r="AA21">
            <v>-1.069005</v>
          </cell>
          <cell r="AB21">
            <v>-1.1440423713584622</v>
          </cell>
          <cell r="AC21">
            <v>-1.2242589142536386</v>
          </cell>
          <cell r="AD21">
            <v>-1.2588001444336021</v>
          </cell>
          <cell r="AE21">
            <v>-1.2341764705125555</v>
          </cell>
          <cell r="AF21">
            <v>-1.327655720668381</v>
          </cell>
          <cell r="AG21">
            <v>-1.4266115385061362</v>
          </cell>
          <cell r="AH21">
            <v>-1.4706182954310389</v>
          </cell>
          <cell r="AI21">
            <v>-1.4452576323167654</v>
          </cell>
          <cell r="AJ21">
            <v>-1.5610601271718305</v>
          </cell>
          <cell r="AK21">
            <v>-1.6831178586524829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-10.538</v>
          </cell>
          <cell r="G23">
            <v>-4.3049999999999997</v>
          </cell>
          <cell r="H23">
            <v>2.0869999999999962</v>
          </cell>
          <cell r="I23">
            <v>1.7020000000000124</v>
          </cell>
          <cell r="J23">
            <v>4.9393214742760421</v>
          </cell>
          <cell r="K23">
            <v>9.8010762540936867</v>
          </cell>
          <cell r="L23">
            <v>15.782295526143741</v>
          </cell>
          <cell r="M23">
            <v>0</v>
          </cell>
          <cell r="N23">
            <v>-3.3490000000000002</v>
          </cell>
          <cell r="O23">
            <v>-1.9500000000000002</v>
          </cell>
          <cell r="P23">
            <v>-0.62700000000000067</v>
          </cell>
          <cell r="Q23">
            <v>1.6210000000000004</v>
          </cell>
          <cell r="R23">
            <v>-1.1600000000000001</v>
          </cell>
          <cell r="S23">
            <v>-0.3100000000000005</v>
          </cell>
          <cell r="T23">
            <v>1.0990000000000002</v>
          </cell>
          <cell r="U23">
            <v>2.458000000000002</v>
          </cell>
          <cell r="V23">
            <v>0.12200000000000166</v>
          </cell>
          <cell r="W23">
            <v>0.60300000000000331</v>
          </cell>
          <cell r="X23">
            <v>0.77999999999999936</v>
          </cell>
          <cell r="Y23">
            <v>0.19700000000000095</v>
          </cell>
          <cell r="Z23">
            <v>-0.43100000000000271</v>
          </cell>
          <cell r="AA23">
            <v>-6.1828587234654009E-2</v>
          </cell>
          <cell r="AB23">
            <v>1.9451732616781783</v>
          </cell>
          <cell r="AC23">
            <v>3.4869767998325294</v>
          </cell>
          <cell r="AD23">
            <v>0.48616610091925594</v>
          </cell>
          <cell r="AE23">
            <v>1.0152850793180903</v>
          </cell>
          <cell r="AF23">
            <v>3.0579952244615924</v>
          </cell>
          <cell r="AG23">
            <v>5.2416298493947444</v>
          </cell>
          <cell r="AH23">
            <v>1.4821755939428201</v>
          </cell>
          <cell r="AI23">
            <v>2.1200426434483575</v>
          </cell>
          <cell r="AJ23">
            <v>4.8011210640126265</v>
          </cell>
          <cell r="AK23">
            <v>7.3789562247399267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-0.91700000000000004</v>
          </cell>
          <cell r="G26">
            <v>0.22999999999999998</v>
          </cell>
          <cell r="H26">
            <v>-0.318</v>
          </cell>
          <cell r="I26">
            <v>0.26</v>
          </cell>
          <cell r="J26">
            <v>0.58399999999999996</v>
          </cell>
          <cell r="K26">
            <v>0</v>
          </cell>
          <cell r="L26">
            <v>0</v>
          </cell>
          <cell r="M26">
            <v>0</v>
          </cell>
          <cell r="N26">
            <v>-8.6999999999999994E-2</v>
          </cell>
          <cell r="O26">
            <v>-0.10100000000000001</v>
          </cell>
          <cell r="P26">
            <v>6.0000000000000001E-3</v>
          </cell>
          <cell r="Q26">
            <v>0.41199999999999998</v>
          </cell>
          <cell r="R26">
            <v>8.1000000000000003E-2</v>
          </cell>
          <cell r="S26">
            <v>-4.1000000000000002E-2</v>
          </cell>
          <cell r="T26">
            <v>-0.25800000000000001</v>
          </cell>
          <cell r="U26">
            <v>-0.1</v>
          </cell>
          <cell r="V26">
            <v>1.9E-2</v>
          </cell>
          <cell r="W26">
            <v>6.8000000000000005E-2</v>
          </cell>
          <cell r="X26">
            <v>-0.04</v>
          </cell>
          <cell r="Y26">
            <v>0.21299999999999999</v>
          </cell>
          <cell r="Z26">
            <v>0.14599999999999999</v>
          </cell>
          <cell r="AA26">
            <v>0.14599999999999999</v>
          </cell>
          <cell r="AB26">
            <v>0.14599999999999999</v>
          </cell>
          <cell r="AC26">
            <v>0.14599999999999999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-11.455</v>
          </cell>
          <cell r="G30">
            <v>-4.0749999999999993</v>
          </cell>
          <cell r="H30">
            <v>1.7689999999999961</v>
          </cell>
          <cell r="I30">
            <v>1.9620000000000124</v>
          </cell>
          <cell r="J30">
            <v>5.5233214742760417</v>
          </cell>
          <cell r="K30">
            <v>9.8010762540936867</v>
          </cell>
          <cell r="L30">
            <v>15.782295526143741</v>
          </cell>
          <cell r="M30">
            <v>0</v>
          </cell>
          <cell r="N30">
            <v>-3.4360000000000004</v>
          </cell>
          <cell r="O30">
            <v>-2.0510000000000002</v>
          </cell>
          <cell r="P30">
            <v>-0.62100000000000066</v>
          </cell>
          <cell r="Q30">
            <v>2.0330000000000004</v>
          </cell>
          <cell r="R30">
            <v>-1.0790000000000002</v>
          </cell>
          <cell r="S30">
            <v>-0.35100000000000048</v>
          </cell>
          <cell r="T30">
            <v>0.84100000000000019</v>
          </cell>
          <cell r="U30">
            <v>2.3580000000000019</v>
          </cell>
          <cell r="V30">
            <v>0.14100000000000165</v>
          </cell>
          <cell r="W30">
            <v>0.67100000000000337</v>
          </cell>
          <cell r="X30">
            <v>0.73999999999999932</v>
          </cell>
          <cell r="Y30">
            <v>0.41000000000000092</v>
          </cell>
          <cell r="Z30">
            <v>-0.2850000000000027</v>
          </cell>
          <cell r="AA30">
            <v>8.4171412765345982E-2</v>
          </cell>
          <cell r="AB30">
            <v>2.0911732616781782</v>
          </cell>
          <cell r="AC30">
            <v>3.6329767998325293</v>
          </cell>
          <cell r="AD30">
            <v>0.48616610091925594</v>
          </cell>
          <cell r="AE30">
            <v>1.0152850793180903</v>
          </cell>
          <cell r="AF30">
            <v>3.0579952244615924</v>
          </cell>
          <cell r="AG30">
            <v>5.2416298493947444</v>
          </cell>
          <cell r="AH30">
            <v>1.4821755939428201</v>
          </cell>
          <cell r="AI30">
            <v>2.1200426434483575</v>
          </cell>
          <cell r="AJ30">
            <v>4.8011210640126265</v>
          </cell>
          <cell r="AK30">
            <v>7.3789562247399267</v>
          </cell>
        </row>
        <row r="31">
          <cell r="A31" t="str">
            <v>Additional Income Statement Items</v>
          </cell>
          <cell r="B31">
            <v>0</v>
          </cell>
          <cell r="C31">
            <v>0</v>
          </cell>
          <cell r="D31">
            <v>0</v>
          </cell>
        </row>
        <row r="32">
          <cell r="B32" t="str">
            <v>Organic sales growth (excl. acquisitions)</v>
          </cell>
          <cell r="C32" t="str">
            <v>ORG_REV_GRTH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</row>
        <row r="38">
          <cell r="A38" t="str">
            <v>Balance Sheet</v>
          </cell>
          <cell r="B38">
            <v>0</v>
          </cell>
          <cell r="C38">
            <v>0</v>
          </cell>
          <cell r="D38">
            <v>0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8.7629999999999999</v>
          </cell>
          <cell r="G39">
            <v>7.9630000000000001</v>
          </cell>
          <cell r="H39">
            <v>8.1340000000000003</v>
          </cell>
          <cell r="I39">
            <v>73.52</v>
          </cell>
          <cell r="J39">
            <v>74.766980586734604</v>
          </cell>
          <cell r="K39">
            <v>84.593497074878371</v>
          </cell>
          <cell r="L39">
            <v>99.913017866243308</v>
          </cell>
          <cell r="M39">
            <v>0</v>
          </cell>
          <cell r="N39">
            <v>6.6520000000000001</v>
          </cell>
          <cell r="O39">
            <v>7.7069999999999999</v>
          </cell>
          <cell r="P39">
            <v>6.7809999999999997</v>
          </cell>
          <cell r="Q39">
            <v>7.9630000000000001</v>
          </cell>
          <cell r="R39">
            <v>6.4569999999999999</v>
          </cell>
          <cell r="S39">
            <v>6.3769999999999998</v>
          </cell>
          <cell r="T39">
            <v>5.7009999999999996</v>
          </cell>
          <cell r="U39">
            <v>8.1340000000000003</v>
          </cell>
          <cell r="V39">
            <v>7.1760000000000002</v>
          </cell>
          <cell r="W39">
            <v>6.2629999999999999</v>
          </cell>
          <cell r="X39">
            <v>6.782</v>
          </cell>
          <cell r="Y39">
            <v>73.52</v>
          </cell>
          <cell r="Z39">
            <v>70.272000000000006</v>
          </cell>
          <cell r="AA39">
            <v>70.604087309842242</v>
          </cell>
          <cell r="AB39">
            <v>73.554583885321691</v>
          </cell>
          <cell r="AC39">
            <v>74.766980586734604</v>
          </cell>
          <cell r="AD39">
            <v>72.706844103768617</v>
          </cell>
          <cell r="AE39">
            <v>74.572389089736106</v>
          </cell>
          <cell r="AF39">
            <v>78.892828679428391</v>
          </cell>
          <cell r="AG39">
            <v>84.593497074878371</v>
          </cell>
          <cell r="AH39">
            <v>83.59883592318522</v>
          </cell>
          <cell r="AI39">
            <v>86.880691914646007</v>
          </cell>
          <cell r="AJ39">
            <v>93.495239186527982</v>
          </cell>
          <cell r="AK39">
            <v>99.913017866243308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8.1679999999999993</v>
          </cell>
          <cell r="G40">
            <v>9.9710000000000001</v>
          </cell>
          <cell r="H40">
            <v>12.173999999999999</v>
          </cell>
          <cell r="I40">
            <v>15.294999999999998</v>
          </cell>
          <cell r="J40">
            <v>16.911773999723192</v>
          </cell>
          <cell r="K40">
            <v>21.081878524825257</v>
          </cell>
          <cell r="L40">
            <v>25.75495315871715</v>
          </cell>
          <cell r="M40">
            <v>0</v>
          </cell>
          <cell r="N40">
            <v>7.585</v>
          </cell>
          <cell r="O40">
            <v>8.2279999999999998</v>
          </cell>
          <cell r="P40">
            <v>9.4649999999999999</v>
          </cell>
          <cell r="Q40">
            <v>9.9710000000000001</v>
          </cell>
          <cell r="R40">
            <v>10.292999999999999</v>
          </cell>
          <cell r="S40">
            <v>9.6690000000000005</v>
          </cell>
          <cell r="T40">
            <v>12.401</v>
          </cell>
          <cell r="U40">
            <v>12.173999999999999</v>
          </cell>
          <cell r="V40">
            <v>11.611000000000001</v>
          </cell>
          <cell r="W40">
            <v>13.869</v>
          </cell>
          <cell r="X40">
            <v>13.712999999999999</v>
          </cell>
          <cell r="Y40">
            <v>15.294999999999998</v>
          </cell>
          <cell r="Z40">
            <v>13.065</v>
          </cell>
          <cell r="AA40">
            <v>15.203058743997262</v>
          </cell>
          <cell r="AB40">
            <v>15.091899034768415</v>
          </cell>
          <cell r="AC40">
            <v>16.911773999723192</v>
          </cell>
          <cell r="AD40">
            <v>16.534920660272011</v>
          </cell>
          <cell r="AE40">
            <v>18.93937965249556</v>
          </cell>
          <cell r="AF40">
            <v>18.874570765448123</v>
          </cell>
          <cell r="AG40">
            <v>21.081878524825257</v>
          </cell>
          <cell r="AH40">
            <v>20.211138800520132</v>
          </cell>
          <cell r="AI40">
            <v>23.109343947911949</v>
          </cell>
          <cell r="AJ40">
            <v>23.079977348798224</v>
          </cell>
          <cell r="AK40">
            <v>25.75495315871715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3.29</v>
          </cell>
          <cell r="G42">
            <v>3.03</v>
          </cell>
          <cell r="H42">
            <v>3.5289999999999999</v>
          </cell>
          <cell r="I42">
            <v>4.4249999999999998</v>
          </cell>
          <cell r="J42">
            <v>5.9546224288000298</v>
          </cell>
          <cell r="K42">
            <v>7.0886508489432236</v>
          </cell>
          <cell r="L42">
            <v>8.9194411645406682</v>
          </cell>
          <cell r="M42">
            <v>0</v>
          </cell>
          <cell r="N42">
            <v>2.7330000000000001</v>
          </cell>
          <cell r="O42">
            <v>2.5019999999999998</v>
          </cell>
          <cell r="P42">
            <v>3.4889999999999999</v>
          </cell>
          <cell r="Q42">
            <v>3.03</v>
          </cell>
          <cell r="R42">
            <v>2.569</v>
          </cell>
          <cell r="S42">
            <v>2.2799999999999998</v>
          </cell>
          <cell r="T42">
            <v>3.137</v>
          </cell>
          <cell r="U42">
            <v>3.5289999999999999</v>
          </cell>
          <cell r="V42">
            <v>4.1260000000000003</v>
          </cell>
          <cell r="W42">
            <v>4.7469999999999999</v>
          </cell>
          <cell r="X42">
            <v>5.3529999999999998</v>
          </cell>
          <cell r="Y42">
            <v>4.4249999999999998</v>
          </cell>
          <cell r="Z42">
            <v>4.798</v>
          </cell>
          <cell r="AA42">
            <v>4.8760687267192226</v>
          </cell>
          <cell r="AB42">
            <v>5.9462662162093016</v>
          </cell>
          <cell r="AC42">
            <v>5.9546224288000298</v>
          </cell>
          <cell r="AD42">
            <v>6.2706270500190007</v>
          </cell>
          <cell r="AE42">
            <v>6.5914087169372957</v>
          </cell>
          <cell r="AF42">
            <v>7.7349277307546096</v>
          </cell>
          <cell r="AG42">
            <v>7.0886508489432236</v>
          </cell>
          <cell r="AH42">
            <v>7.5702525883643412</v>
          </cell>
          <cell r="AI42">
            <v>7.7939263183338099</v>
          </cell>
          <cell r="AJ42">
            <v>9.2784562679647902</v>
          </cell>
          <cell r="AK42">
            <v>8.9194411645406682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20.220999999999997</v>
          </cell>
          <cell r="G43">
            <v>20.964000000000002</v>
          </cell>
          <cell r="H43">
            <v>23.837</v>
          </cell>
          <cell r="I43">
            <v>93.24</v>
          </cell>
          <cell r="J43">
            <v>99.147377015257831</v>
          </cell>
          <cell r="K43">
            <v>114.27802644864684</v>
          </cell>
          <cell r="L43">
            <v>136.1014121895011</v>
          </cell>
          <cell r="M43">
            <v>0</v>
          </cell>
          <cell r="N43">
            <v>16.97</v>
          </cell>
          <cell r="O43">
            <v>18.436999999999998</v>
          </cell>
          <cell r="P43">
            <v>19.734999999999999</v>
          </cell>
          <cell r="Q43">
            <v>20.964000000000002</v>
          </cell>
          <cell r="R43">
            <v>19.318999999999999</v>
          </cell>
          <cell r="S43">
            <v>18.326000000000001</v>
          </cell>
          <cell r="T43">
            <v>21.239000000000001</v>
          </cell>
          <cell r="U43">
            <v>23.837</v>
          </cell>
          <cell r="V43">
            <v>22.913</v>
          </cell>
          <cell r="W43">
            <v>24.878999999999998</v>
          </cell>
          <cell r="X43">
            <v>25.847999999999999</v>
          </cell>
          <cell r="Y43">
            <v>93.24</v>
          </cell>
          <cell r="Z43">
            <v>89.649000000000001</v>
          </cell>
          <cell r="AA43">
            <v>92.197214780558724</v>
          </cell>
          <cell r="AB43">
            <v>96.106749136299399</v>
          </cell>
          <cell r="AC43">
            <v>99.147377015257831</v>
          </cell>
          <cell r="AD43">
            <v>97.026391814059622</v>
          </cell>
          <cell r="AE43">
            <v>101.61717745916896</v>
          </cell>
          <cell r="AF43">
            <v>107.01632717563112</v>
          </cell>
          <cell r="AG43">
            <v>114.27802644864684</v>
          </cell>
          <cell r="AH43">
            <v>112.89422731206969</v>
          </cell>
          <cell r="AI43">
            <v>119.29796218089177</v>
          </cell>
          <cell r="AJ43">
            <v>127.36767280329099</v>
          </cell>
          <cell r="AK43">
            <v>136.1014121895011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15.194000000000001</v>
          </cell>
          <cell r="G44">
            <v>18.338999999999999</v>
          </cell>
          <cell r="H44">
            <v>22.679000000000002</v>
          </cell>
          <cell r="I44">
            <v>29.629000000000005</v>
          </cell>
          <cell r="J44">
            <v>36.24205738154231</v>
          </cell>
          <cell r="K44">
            <v>43.430925533962785</v>
          </cell>
          <cell r="L44">
            <v>52.049870627186884</v>
          </cell>
          <cell r="M44">
            <v>0</v>
          </cell>
          <cell r="N44">
            <v>15.9</v>
          </cell>
          <cell r="O44">
            <v>16.297000000000001</v>
          </cell>
          <cell r="P44">
            <v>16.934999999999999</v>
          </cell>
          <cell r="Q44">
            <v>18.338999999999999</v>
          </cell>
          <cell r="R44">
            <v>19.552</v>
          </cell>
          <cell r="S44">
            <v>20.945</v>
          </cell>
          <cell r="T44">
            <v>21.491</v>
          </cell>
          <cell r="U44">
            <v>22.679000000000002</v>
          </cell>
          <cell r="V44">
            <v>23.989000000000001</v>
          </cell>
          <cell r="W44">
            <v>27.01</v>
          </cell>
          <cell r="X44">
            <v>28.435000000000002</v>
          </cell>
          <cell r="Y44">
            <v>29.628999999999998</v>
          </cell>
          <cell r="Z44">
            <v>31.064999999999998</v>
          </cell>
          <cell r="AA44">
            <v>32.821832654633582</v>
          </cell>
          <cell r="AB44">
            <v>34.701177390181016</v>
          </cell>
          <cell r="AC44">
            <v>36.242057381542303</v>
          </cell>
          <cell r="AD44">
            <v>37.275145409800274</v>
          </cell>
          <cell r="AE44">
            <v>39.366196424657275</v>
          </cell>
          <cell r="AF44">
            <v>41.600927471439341</v>
          </cell>
          <cell r="AG44">
            <v>43.430925533962785</v>
          </cell>
          <cell r="AH44">
            <v>44.669076125447852</v>
          </cell>
          <cell r="AI44">
            <v>47.175833607704313</v>
          </cell>
          <cell r="AJ44">
            <v>49.855732010449138</v>
          </cell>
          <cell r="AK44">
            <v>52.049870627186877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F45">
            <v>-11.614000000000001</v>
          </cell>
          <cell r="G45">
            <v>-14.004</v>
          </cell>
          <cell r="H45">
            <v>-16.382000000000001</v>
          </cell>
          <cell r="I45">
            <v>-20.148000000000003</v>
          </cell>
          <cell r="J45">
            <v>-24.703306285612104</v>
          </cell>
          <cell r="K45">
            <v>-29.950550159732778</v>
          </cell>
          <cell r="L45">
            <v>-36.110604073304899</v>
          </cell>
          <cell r="M45">
            <v>0</v>
          </cell>
          <cell r="N45">
            <v>-12.178000000000001</v>
          </cell>
          <cell r="O45">
            <v>-12.724</v>
          </cell>
          <cell r="P45">
            <v>-13.28</v>
          </cell>
          <cell r="Q45">
            <v>-14.004</v>
          </cell>
          <cell r="R45">
            <v>-14.644</v>
          </cell>
          <cell r="S45">
            <v>-15.298</v>
          </cell>
          <cell r="T45">
            <v>-15.922000000000001</v>
          </cell>
          <cell r="U45">
            <v>-16.382000000000001</v>
          </cell>
          <cell r="V45">
            <v>-17.146000000000001</v>
          </cell>
          <cell r="W45">
            <v>-17.952000000000002</v>
          </cell>
          <cell r="X45">
            <v>-19.003</v>
          </cell>
          <cell r="Y45">
            <v>-20.148</v>
          </cell>
          <cell r="Z45">
            <v>-21.265999999999998</v>
          </cell>
          <cell r="AA45">
            <v>-22.335004999999999</v>
          </cell>
          <cell r="AB45">
            <v>-23.479047371358462</v>
          </cell>
          <cell r="AC45">
            <v>-24.703306285612101</v>
          </cell>
          <cell r="AD45">
            <v>-25.962106430045704</v>
          </cell>
          <cell r="AE45">
            <v>-27.196282900558259</v>
          </cell>
          <cell r="AF45">
            <v>-28.523938621226641</v>
          </cell>
          <cell r="AG45">
            <v>-29.950550159732778</v>
          </cell>
          <cell r="AH45">
            <v>-31.421168455163816</v>
          </cell>
          <cell r="AI45">
            <v>-32.866426087480583</v>
          </cell>
          <cell r="AJ45">
            <v>-34.427486214652411</v>
          </cell>
          <cell r="AK45">
            <v>-36.110604073304891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3.58</v>
          </cell>
          <cell r="G46">
            <v>4.335</v>
          </cell>
          <cell r="H46">
            <v>6.2969999999999997</v>
          </cell>
          <cell r="I46">
            <v>9.4809999999999999</v>
          </cell>
          <cell r="J46">
            <v>11.538751095930202</v>
          </cell>
          <cell r="K46">
            <v>13.480375374230007</v>
          </cell>
          <cell r="L46">
            <v>15.939266553881986</v>
          </cell>
          <cell r="M46">
            <v>0</v>
          </cell>
          <cell r="N46">
            <v>3.722</v>
          </cell>
          <cell r="O46">
            <v>3.573</v>
          </cell>
          <cell r="P46">
            <v>3.6549999999999998</v>
          </cell>
          <cell r="Q46">
            <v>4.335</v>
          </cell>
          <cell r="R46">
            <v>4.9080000000000004</v>
          </cell>
          <cell r="S46">
            <v>5.6470000000000002</v>
          </cell>
          <cell r="T46">
            <v>5.569</v>
          </cell>
          <cell r="U46">
            <v>6.2969999999999997</v>
          </cell>
          <cell r="V46">
            <v>6.843</v>
          </cell>
          <cell r="W46">
            <v>9.0579999999999998</v>
          </cell>
          <cell r="X46">
            <v>9.4320000000000004</v>
          </cell>
          <cell r="Y46">
            <v>9.4809999999999999</v>
          </cell>
          <cell r="Z46">
            <v>9.7989999999999995</v>
          </cell>
          <cell r="AA46">
            <v>10.486827654633579</v>
          </cell>
          <cell r="AB46">
            <v>11.222130018822554</v>
          </cell>
          <cell r="AC46">
            <v>11.538751095930202</v>
          </cell>
          <cell r="AD46">
            <v>11.313038979754566</v>
          </cell>
          <cell r="AE46">
            <v>12.169913524099012</v>
          </cell>
          <cell r="AF46">
            <v>13.0769888502127</v>
          </cell>
          <cell r="AG46">
            <v>13.480375374230007</v>
          </cell>
          <cell r="AH46">
            <v>13.247907670284034</v>
          </cell>
          <cell r="AI46">
            <v>14.309407520223727</v>
          </cell>
          <cell r="AJ46">
            <v>15.428245795796725</v>
          </cell>
          <cell r="AK46">
            <v>15.939266553881986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F47">
            <v>3.0680000000000001</v>
          </cell>
          <cell r="G47">
            <v>3.0680000000000001</v>
          </cell>
          <cell r="H47">
            <v>3.0680000000000001</v>
          </cell>
          <cell r="I47">
            <v>3.0680000000000001</v>
          </cell>
          <cell r="J47">
            <v>3.0680000000000001</v>
          </cell>
          <cell r="K47">
            <v>3.0680000000000001</v>
          </cell>
          <cell r="L47">
            <v>3.0680000000000001</v>
          </cell>
          <cell r="M47">
            <v>0</v>
          </cell>
          <cell r="N47">
            <v>3.0680000000000001</v>
          </cell>
          <cell r="O47">
            <v>3.0680000000000001</v>
          </cell>
          <cell r="P47">
            <v>3.0680000000000001</v>
          </cell>
          <cell r="Q47">
            <v>3.0680000000000001</v>
          </cell>
          <cell r="R47">
            <v>3.0680000000000001</v>
          </cell>
          <cell r="S47">
            <v>3.0680000000000001</v>
          </cell>
          <cell r="T47">
            <v>3.0680000000000001</v>
          </cell>
          <cell r="U47">
            <v>3.0680000000000001</v>
          </cell>
          <cell r="V47">
            <v>3.0680000000000001</v>
          </cell>
          <cell r="W47">
            <v>3.0680000000000001</v>
          </cell>
          <cell r="X47">
            <v>3.0680000000000001</v>
          </cell>
          <cell r="Y47">
            <v>3.0680000000000001</v>
          </cell>
          <cell r="Z47">
            <v>3.0680000000000001</v>
          </cell>
          <cell r="AA47">
            <v>3.0680000000000001</v>
          </cell>
          <cell r="AB47">
            <v>3.0680000000000001</v>
          </cell>
          <cell r="AC47">
            <v>3.0680000000000001</v>
          </cell>
          <cell r="AD47">
            <v>3.0680000000000001</v>
          </cell>
          <cell r="AE47">
            <v>3.0680000000000001</v>
          </cell>
          <cell r="AF47">
            <v>3.0680000000000001</v>
          </cell>
          <cell r="AG47">
            <v>3.0680000000000001</v>
          </cell>
          <cell r="AH47">
            <v>3.0680000000000001</v>
          </cell>
          <cell r="AI47">
            <v>3.0680000000000001</v>
          </cell>
          <cell r="AJ47">
            <v>3.0680000000000001</v>
          </cell>
          <cell r="AK47">
            <v>3.0680000000000001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F49">
            <v>3.0680000000000001</v>
          </cell>
          <cell r="G49">
            <v>3.0680000000000001</v>
          </cell>
          <cell r="H49">
            <v>3.0680000000000001</v>
          </cell>
          <cell r="I49">
            <v>3.0680000000000001</v>
          </cell>
          <cell r="J49">
            <v>3.0680000000000001</v>
          </cell>
          <cell r="K49">
            <v>3.0680000000000001</v>
          </cell>
          <cell r="L49">
            <v>3.0680000000000001</v>
          </cell>
          <cell r="M49">
            <v>0</v>
          </cell>
          <cell r="N49">
            <v>3.0680000000000001</v>
          </cell>
          <cell r="O49">
            <v>3.0680000000000001</v>
          </cell>
          <cell r="P49">
            <v>3.0680000000000001</v>
          </cell>
          <cell r="Q49">
            <v>3.0680000000000001</v>
          </cell>
          <cell r="R49">
            <v>3.0680000000000001</v>
          </cell>
          <cell r="S49">
            <v>3.0680000000000001</v>
          </cell>
          <cell r="T49">
            <v>3.0680000000000001</v>
          </cell>
          <cell r="U49">
            <v>3.0680000000000001</v>
          </cell>
          <cell r="V49">
            <v>3.0680000000000001</v>
          </cell>
          <cell r="W49">
            <v>3.0680000000000001</v>
          </cell>
          <cell r="X49">
            <v>3.0680000000000001</v>
          </cell>
          <cell r="Y49">
            <v>3.0680000000000001</v>
          </cell>
          <cell r="Z49">
            <v>3.0680000000000001</v>
          </cell>
          <cell r="AA49">
            <v>3.0680000000000001</v>
          </cell>
          <cell r="AB49">
            <v>3.0680000000000001</v>
          </cell>
          <cell r="AC49">
            <v>3.0680000000000001</v>
          </cell>
          <cell r="AD49">
            <v>3.0680000000000001</v>
          </cell>
          <cell r="AE49">
            <v>3.0680000000000001</v>
          </cell>
          <cell r="AF49">
            <v>3.0680000000000001</v>
          </cell>
          <cell r="AG49">
            <v>3.0680000000000001</v>
          </cell>
          <cell r="AH49">
            <v>3.0680000000000001</v>
          </cell>
          <cell r="AI49">
            <v>3.0680000000000001</v>
          </cell>
          <cell r="AJ49">
            <v>3.0680000000000001</v>
          </cell>
          <cell r="AK49">
            <v>3.0680000000000001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1.9709999999999999</v>
          </cell>
          <cell r="G52">
            <v>2.032</v>
          </cell>
          <cell r="H52">
            <v>1.258</v>
          </cell>
          <cell r="I52">
            <v>1.7549999999999999</v>
          </cell>
          <cell r="J52">
            <v>2.7178156402575055</v>
          </cell>
          <cell r="K52">
            <v>3.193395682828057</v>
          </cell>
          <cell r="L52">
            <v>4.2342641141553417</v>
          </cell>
          <cell r="M52">
            <v>0</v>
          </cell>
          <cell r="N52">
            <v>2.331</v>
          </cell>
          <cell r="O52">
            <v>2.2719999999999998</v>
          </cell>
          <cell r="P52">
            <v>2.3569999999999998</v>
          </cell>
          <cell r="Q52">
            <v>2.032</v>
          </cell>
          <cell r="R52">
            <v>1.881</v>
          </cell>
          <cell r="S52">
            <v>1.7999999999999998</v>
          </cell>
          <cell r="T52">
            <v>1.1639999999999999</v>
          </cell>
          <cell r="U52">
            <v>1.258</v>
          </cell>
          <cell r="V52">
            <v>2.9219999999999997</v>
          </cell>
          <cell r="W52">
            <v>4.2989999999999995</v>
          </cell>
          <cell r="X52">
            <v>5.2329999999999997</v>
          </cell>
          <cell r="Y52">
            <v>1.7549999999999999</v>
          </cell>
          <cell r="Z52">
            <v>1.756</v>
          </cell>
          <cell r="AA52">
            <v>4.1784455715804896</v>
          </cell>
          <cell r="AB52">
            <v>4.3884049948156338</v>
          </cell>
          <cell r="AC52">
            <v>2.7178156402575055</v>
          </cell>
          <cell r="AD52">
            <v>3.48872588390604</v>
          </cell>
          <cell r="AE52">
            <v>5.8116953734527934</v>
          </cell>
          <cell r="AF52">
            <v>6.7812482700593932</v>
          </cell>
          <cell r="AG52">
            <v>3.193395682828057</v>
          </cell>
          <cell r="AH52">
            <v>3.6641461649761067</v>
          </cell>
          <cell r="AI52">
            <v>6.7831856714935395</v>
          </cell>
          <cell r="AJ52">
            <v>7.5502546068465861</v>
          </cell>
          <cell r="AK52">
            <v>4.2342641141553417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28.839999999999996</v>
          </cell>
          <cell r="G53">
            <v>30.399000000000001</v>
          </cell>
          <cell r="H53">
            <v>34.46</v>
          </cell>
          <cell r="I53">
            <v>107.544</v>
          </cell>
          <cell r="J53">
            <v>116.47194375144554</v>
          </cell>
          <cell r="K53">
            <v>134.0197975057049</v>
          </cell>
          <cell r="L53">
            <v>159.34294285753845</v>
          </cell>
          <cell r="M53">
            <v>0</v>
          </cell>
          <cell r="N53">
            <v>26.091000000000001</v>
          </cell>
          <cell r="O53">
            <v>27.349999999999998</v>
          </cell>
          <cell r="P53">
            <v>28.814999999999998</v>
          </cell>
          <cell r="Q53">
            <v>30.399000000000001</v>
          </cell>
          <cell r="R53">
            <v>29.175999999999998</v>
          </cell>
          <cell r="S53">
            <v>28.841000000000001</v>
          </cell>
          <cell r="T53">
            <v>31.04</v>
          </cell>
          <cell r="U53">
            <v>34.46</v>
          </cell>
          <cell r="V53">
            <v>35.746000000000002</v>
          </cell>
          <cell r="W53">
            <v>41.304000000000002</v>
          </cell>
          <cell r="X53">
            <v>43.581000000000003</v>
          </cell>
          <cell r="Y53">
            <v>107.544</v>
          </cell>
          <cell r="Z53">
            <v>104.27200000000001</v>
          </cell>
          <cell r="AA53">
            <v>109.93048800677279</v>
          </cell>
          <cell r="AB53">
            <v>114.78528414993758</v>
          </cell>
          <cell r="AC53">
            <v>116.47194375144554</v>
          </cell>
          <cell r="AD53">
            <v>114.89615667772023</v>
          </cell>
          <cell r="AE53">
            <v>122.66678635672076</v>
          </cell>
          <cell r="AF53">
            <v>129.94256429590322</v>
          </cell>
          <cell r="AG53">
            <v>134.0197975057049</v>
          </cell>
          <cell r="AH53">
            <v>132.87428114732984</v>
          </cell>
          <cell r="AI53">
            <v>143.45855537260906</v>
          </cell>
          <cell r="AJ53">
            <v>153.4141732059343</v>
          </cell>
          <cell r="AK53">
            <v>159.34294285753845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1.913</v>
          </cell>
          <cell r="G54">
            <v>2.1</v>
          </cell>
          <cell r="H54">
            <v>1.88</v>
          </cell>
          <cell r="I54">
            <v>3.278</v>
          </cell>
          <cell r="J54">
            <v>2.9770091914129746</v>
          </cell>
          <cell r="K54">
            <v>3.5355907552458214</v>
          </cell>
          <cell r="L54">
            <v>4.239117170631669</v>
          </cell>
          <cell r="M54">
            <v>0</v>
          </cell>
          <cell r="N54">
            <v>2.1840000000000002</v>
          </cell>
          <cell r="O54">
            <v>1.655</v>
          </cell>
          <cell r="P54">
            <v>1.462</v>
          </cell>
          <cell r="Q54">
            <v>2.1</v>
          </cell>
          <cell r="R54">
            <v>2.673</v>
          </cell>
          <cell r="S54">
            <v>1.7250000000000001</v>
          </cell>
          <cell r="T54">
            <v>1.849</v>
          </cell>
          <cell r="U54">
            <v>1.88</v>
          </cell>
          <cell r="V54">
            <v>3.54</v>
          </cell>
          <cell r="W54">
            <v>3.8620000000000001</v>
          </cell>
          <cell r="X54">
            <v>4.4379999999999997</v>
          </cell>
          <cell r="Y54">
            <v>3.278</v>
          </cell>
          <cell r="Z54">
            <v>3.383</v>
          </cell>
          <cell r="AA54">
            <v>4.6284508193857103</v>
          </cell>
          <cell r="AB54">
            <v>5.3898241803883211</v>
          </cell>
          <cell r="AC54">
            <v>2.9770091914129746</v>
          </cell>
          <cell r="AD54">
            <v>4.0686109424874237</v>
          </cell>
          <cell r="AE54">
            <v>5.5089633936197515</v>
          </cell>
          <cell r="AF54">
            <v>6.4090463046961643</v>
          </cell>
          <cell r="AG54">
            <v>3.5355907552458214</v>
          </cell>
          <cell r="AH54">
            <v>4.8762089068614447</v>
          </cell>
          <cell r="AI54">
            <v>6.6041598738219367</v>
          </cell>
          <cell r="AJ54">
            <v>7.6857539433235642</v>
          </cell>
          <cell r="AK54">
            <v>4.239117170631669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7.3890000000000002</v>
          </cell>
          <cell r="G55">
            <v>6.1109999999999998</v>
          </cell>
          <cell r="H55">
            <v>3.4710000000000001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11.808</v>
          </cell>
          <cell r="O55">
            <v>6.1180000000000003</v>
          </cell>
          <cell r="P55">
            <v>4.0839999999999996</v>
          </cell>
          <cell r="Q55">
            <v>6.1109999999999998</v>
          </cell>
          <cell r="R55">
            <v>9.0129999999999999</v>
          </cell>
          <cell r="S55">
            <v>8.7669999999999995</v>
          </cell>
          <cell r="T55">
            <v>5.9859999999999998</v>
          </cell>
          <cell r="U55">
            <v>3.4710000000000001</v>
          </cell>
          <cell r="V55">
            <v>5.5830000000000002</v>
          </cell>
          <cell r="W55">
            <v>7.21</v>
          </cell>
          <cell r="X55">
            <v>8.0559999999999992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18.858000000000001</v>
          </cell>
          <cell r="G56">
            <v>14.463000000000001</v>
          </cell>
          <cell r="H56">
            <v>18.273</v>
          </cell>
          <cell r="I56">
            <v>19.667000000000002</v>
          </cell>
          <cell r="J56">
            <v>25.037647206417478</v>
          </cell>
          <cell r="K56">
            <v>34.869422699900895</v>
          </cell>
          <cell r="L56">
            <v>48.031358457388457</v>
          </cell>
          <cell r="M56">
            <v>0</v>
          </cell>
          <cell r="N56">
            <v>15.023</v>
          </cell>
          <cell r="O56">
            <v>16.731000000000002</v>
          </cell>
          <cell r="P56">
            <v>16.48</v>
          </cell>
          <cell r="Q56">
            <v>14.463000000000001</v>
          </cell>
          <cell r="R56">
            <v>10.985000000000001</v>
          </cell>
          <cell r="S56">
            <v>13.516</v>
          </cell>
          <cell r="T56">
            <v>15.216999999999999</v>
          </cell>
          <cell r="U56">
            <v>18.273</v>
          </cell>
          <cell r="V56">
            <v>15.715</v>
          </cell>
          <cell r="W56">
            <v>18.148</v>
          </cell>
          <cell r="X56">
            <v>19.675999999999998</v>
          </cell>
          <cell r="Y56">
            <v>19.667000000000002</v>
          </cell>
          <cell r="Z56">
            <v>16.683999999999997</v>
          </cell>
          <cell r="AA56">
            <v>20.661442523111909</v>
          </cell>
          <cell r="AB56">
            <v>23.464767877936239</v>
          </cell>
          <cell r="AC56">
            <v>25.037647206417478</v>
          </cell>
          <cell r="AD56">
            <v>21.826555723580256</v>
          </cell>
          <cell r="AE56">
            <v>27.225467089048127</v>
          </cell>
          <cell r="AF56">
            <v>31.50738487997803</v>
          </cell>
          <cell r="AG56">
            <v>34.869422699900895</v>
          </cell>
          <cell r="AH56">
            <v>31.081510172836165</v>
          </cell>
          <cell r="AI56">
            <v>38.099606124125359</v>
          </cell>
          <cell r="AJ56">
            <v>43.755788824532765</v>
          </cell>
          <cell r="AK56">
            <v>48.031358457388457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28.159999999999997</v>
          </cell>
          <cell r="G57">
            <v>22.673999999999999</v>
          </cell>
          <cell r="H57">
            <v>23.624000000000002</v>
          </cell>
          <cell r="I57">
            <v>22.945</v>
          </cell>
          <cell r="J57">
            <v>28.01465639783045</v>
          </cell>
          <cell r="K57">
            <v>38.405013455146722</v>
          </cell>
          <cell r="L57">
            <v>52.270475628020129</v>
          </cell>
          <cell r="M57">
            <v>0</v>
          </cell>
          <cell r="N57">
            <v>29.014999999999997</v>
          </cell>
          <cell r="O57">
            <v>24.504000000000001</v>
          </cell>
          <cell r="P57">
            <v>22.026</v>
          </cell>
          <cell r="Q57">
            <v>22.673999999999999</v>
          </cell>
          <cell r="R57">
            <v>22.670999999999996</v>
          </cell>
          <cell r="S57">
            <v>24.007999999999999</v>
          </cell>
          <cell r="T57">
            <v>23.052</v>
          </cell>
          <cell r="U57">
            <v>23.624000000000002</v>
          </cell>
          <cell r="V57">
            <v>24.838000000000001</v>
          </cell>
          <cell r="W57">
            <v>29.220000000000006</v>
          </cell>
          <cell r="X57">
            <v>32.169999999999995</v>
          </cell>
          <cell r="Y57">
            <v>22.945</v>
          </cell>
          <cell r="Z57">
            <v>20.067</v>
          </cell>
          <cell r="AA57">
            <v>25.289893342497621</v>
          </cell>
          <cell r="AB57">
            <v>28.85459205832456</v>
          </cell>
          <cell r="AC57">
            <v>28.01465639783045</v>
          </cell>
          <cell r="AD57">
            <v>25.895166666067681</v>
          </cell>
          <cell r="AE57">
            <v>32.734430482667882</v>
          </cell>
          <cell r="AF57">
            <v>37.916431184674195</v>
          </cell>
          <cell r="AG57">
            <v>38.405013455146722</v>
          </cell>
          <cell r="AH57">
            <v>35.957719079697604</v>
          </cell>
          <cell r="AI57">
            <v>44.703765997947293</v>
          </cell>
          <cell r="AJ57">
            <v>51.441542767856333</v>
          </cell>
          <cell r="AK57">
            <v>52.270475628020129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11.503</v>
          </cell>
          <cell r="G58">
            <v>7.4639999999999995</v>
          </cell>
          <cell r="H58">
            <v>7.984</v>
          </cell>
          <cell r="I58">
            <v>7.2519999999999998</v>
          </cell>
          <cell r="J58">
            <v>10.406686955842257</v>
          </cell>
          <cell r="K58">
            <v>17.588741648067941</v>
          </cell>
          <cell r="L58">
            <v>27.913530663801023</v>
          </cell>
          <cell r="M58">
            <v>0</v>
          </cell>
          <cell r="N58">
            <v>10.173</v>
          </cell>
          <cell r="O58">
            <v>9.6650000000000009</v>
          </cell>
          <cell r="P58">
            <v>9.08</v>
          </cell>
          <cell r="Q58">
            <v>7.4639999999999995</v>
          </cell>
          <cell r="R58">
            <v>6.0750000000000002</v>
          </cell>
          <cell r="S58">
            <v>6.4130000000000003</v>
          </cell>
          <cell r="T58">
            <v>7.1779999999999999</v>
          </cell>
          <cell r="U58">
            <v>7.984</v>
          </cell>
          <cell r="V58">
            <v>7.9809999999999999</v>
          </cell>
          <cell r="W58">
            <v>7.6790000000000003</v>
          </cell>
          <cell r="X58">
            <v>7.3710000000000004</v>
          </cell>
          <cell r="Y58">
            <v>7.2519999999999998</v>
          </cell>
          <cell r="Z58">
            <v>8.157</v>
          </cell>
          <cell r="AA58">
            <v>8.8590959975120818</v>
          </cell>
          <cell r="AB58">
            <v>9.4830998774018838</v>
          </cell>
          <cell r="AC58">
            <v>10.406686955842257</v>
          </cell>
          <cell r="AD58">
            <v>11.386346101728503</v>
          </cell>
          <cell r="AE58">
            <v>13.357438206865577</v>
          </cell>
          <cell r="AF58">
            <v>15.273876681724975</v>
          </cell>
          <cell r="AG58">
            <v>17.588741648067941</v>
          </cell>
          <cell r="AH58">
            <v>19.217120824824949</v>
          </cell>
          <cell r="AI58">
            <v>21.943914012430835</v>
          </cell>
          <cell r="AJ58">
            <v>24.683846987766632</v>
          </cell>
          <cell r="AK58">
            <v>27.913530663801023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1.3759999999999999</v>
          </cell>
          <cell r="G59">
            <v>1.786</v>
          </cell>
          <cell r="H59">
            <v>2.9140000000000001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0.93600000000000005</v>
          </cell>
          <cell r="O59">
            <v>0.67600000000000005</v>
          </cell>
          <cell r="P59">
            <v>2.2989999999999999</v>
          </cell>
          <cell r="Q59">
            <v>1.786</v>
          </cell>
          <cell r="R59">
            <v>1.391</v>
          </cell>
          <cell r="S59">
            <v>1.1379999999999999</v>
          </cell>
          <cell r="T59">
            <v>3.4129999999999998</v>
          </cell>
          <cell r="U59">
            <v>2.9140000000000001</v>
          </cell>
          <cell r="V59">
            <v>2.407</v>
          </cell>
          <cell r="W59">
            <v>1.895</v>
          </cell>
          <cell r="X59">
            <v>1.5569999999999999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4.9139999999999997</v>
          </cell>
          <cell r="G60">
            <v>2.802</v>
          </cell>
          <cell r="H60">
            <v>3.7770000000000001</v>
          </cell>
          <cell r="I60">
            <v>4.5220000000000002</v>
          </cell>
          <cell r="J60">
            <v>5.014044824821168</v>
          </cell>
          <cell r="K60">
            <v>5.8008419566033709</v>
          </cell>
          <cell r="L60">
            <v>7.0000330435700651</v>
          </cell>
          <cell r="M60">
            <v>0</v>
          </cell>
          <cell r="N60">
            <v>3.726</v>
          </cell>
          <cell r="O60">
            <v>3.0050000000000003</v>
          </cell>
          <cell r="P60">
            <v>2.895</v>
          </cell>
          <cell r="Q60">
            <v>2.802</v>
          </cell>
          <cell r="R60">
            <v>2.8519999999999999</v>
          </cell>
          <cell r="S60">
            <v>2.9379999999999997</v>
          </cell>
          <cell r="T60">
            <v>3.54</v>
          </cell>
          <cell r="U60">
            <v>3.7770000000000001</v>
          </cell>
          <cell r="V60">
            <v>3.835</v>
          </cell>
          <cell r="W60">
            <v>5.1349999999999998</v>
          </cell>
          <cell r="X60">
            <v>4.673</v>
          </cell>
          <cell r="Y60">
            <v>4.5220000000000002</v>
          </cell>
          <cell r="Z60">
            <v>4.4209999999999994</v>
          </cell>
          <cell r="AA60">
            <v>4.8035666742330001</v>
          </cell>
          <cell r="AB60">
            <v>4.7762249467136169</v>
          </cell>
          <cell r="AC60">
            <v>5.014044824821168</v>
          </cell>
          <cell r="AD60">
            <v>5.2417395172611148</v>
          </cell>
          <cell r="AE60">
            <v>5.5131700781046877</v>
          </cell>
          <cell r="AF60">
            <v>5.61925041938078</v>
          </cell>
          <cell r="AG60">
            <v>5.8008419566033709</v>
          </cell>
          <cell r="AH60">
            <v>6.1392058376145613</v>
          </cell>
          <cell r="AI60">
            <v>6.5994054264026456</v>
          </cell>
          <cell r="AJ60">
            <v>6.696517798210663</v>
          </cell>
          <cell r="AK60">
            <v>7.0000330435700651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6.2899999999999991</v>
          </cell>
          <cell r="G61">
            <v>4.588000000000001</v>
          </cell>
          <cell r="H61">
            <v>6.6910000000000025</v>
          </cell>
          <cell r="I61">
            <v>4.5219999999999985</v>
          </cell>
          <cell r="J61">
            <v>5.0140448248211698</v>
          </cell>
          <cell r="K61">
            <v>5.8008419566033709</v>
          </cell>
          <cell r="L61">
            <v>7.0000330435700633</v>
          </cell>
          <cell r="M61">
            <v>0</v>
          </cell>
          <cell r="N61">
            <v>4.6620000000000026</v>
          </cell>
          <cell r="O61">
            <v>3.6810000000000009</v>
          </cell>
          <cell r="P61">
            <v>5.1939999999999991</v>
          </cell>
          <cell r="Q61">
            <v>4.588000000000001</v>
          </cell>
          <cell r="R61">
            <v>4.2429999999999986</v>
          </cell>
          <cell r="S61">
            <v>4.0760000000000005</v>
          </cell>
          <cell r="T61">
            <v>6.9529999999999994</v>
          </cell>
          <cell r="U61">
            <v>6.6910000000000025</v>
          </cell>
          <cell r="V61">
            <v>6.2420000000000009</v>
          </cell>
          <cell r="W61">
            <v>7.0300000000000011</v>
          </cell>
          <cell r="X61">
            <v>6.2299999999999969</v>
          </cell>
          <cell r="Y61">
            <v>4.5219999999999985</v>
          </cell>
          <cell r="Z61">
            <v>4.4209999999999994</v>
          </cell>
          <cell r="AA61">
            <v>4.8035666742330001</v>
          </cell>
          <cell r="AB61">
            <v>4.7762249467136151</v>
          </cell>
          <cell r="AC61">
            <v>5.0140448248211698</v>
          </cell>
          <cell r="AD61">
            <v>5.2417395172611165</v>
          </cell>
          <cell r="AE61">
            <v>5.513170078104686</v>
          </cell>
          <cell r="AF61">
            <v>5.6192504193807764</v>
          </cell>
          <cell r="AG61">
            <v>5.8008419566033709</v>
          </cell>
          <cell r="AH61">
            <v>6.1392058376145613</v>
          </cell>
          <cell r="AI61">
            <v>6.5994054264026474</v>
          </cell>
          <cell r="AJ61">
            <v>6.6965177982106638</v>
          </cell>
          <cell r="AK61">
            <v>7.0000330435700633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34.449999999999996</v>
          </cell>
          <cell r="G62">
            <v>27.262</v>
          </cell>
          <cell r="H62">
            <v>30.315000000000005</v>
          </cell>
          <cell r="I62">
            <v>27.466999999999999</v>
          </cell>
          <cell r="J62">
            <v>33.02870122265162</v>
          </cell>
          <cell r="K62">
            <v>44.205855411750093</v>
          </cell>
          <cell r="L62">
            <v>59.270508671590193</v>
          </cell>
          <cell r="M62">
            <v>0</v>
          </cell>
          <cell r="N62">
            <v>33.677</v>
          </cell>
          <cell r="O62">
            <v>28.185000000000002</v>
          </cell>
          <cell r="P62">
            <v>27.22</v>
          </cell>
          <cell r="Q62">
            <v>27.262</v>
          </cell>
          <cell r="R62">
            <v>26.913999999999994</v>
          </cell>
          <cell r="S62">
            <v>28.084</v>
          </cell>
          <cell r="T62">
            <v>30.004999999999999</v>
          </cell>
          <cell r="U62">
            <v>30.315000000000005</v>
          </cell>
          <cell r="V62">
            <v>31.080000000000002</v>
          </cell>
          <cell r="W62">
            <v>36.250000000000007</v>
          </cell>
          <cell r="X62">
            <v>38.399999999999991</v>
          </cell>
          <cell r="Y62">
            <v>27.466999999999999</v>
          </cell>
          <cell r="Z62">
            <v>24.488</v>
          </cell>
          <cell r="AA62">
            <v>30.093460016730621</v>
          </cell>
          <cell r="AB62">
            <v>33.630817005038175</v>
          </cell>
          <cell r="AC62">
            <v>33.02870122265162</v>
          </cell>
          <cell r="AD62">
            <v>31.136906183328797</v>
          </cell>
          <cell r="AE62">
            <v>38.247600560772568</v>
          </cell>
          <cell r="AF62">
            <v>43.535681604054972</v>
          </cell>
          <cell r="AG62">
            <v>44.205855411750093</v>
          </cell>
          <cell r="AH62">
            <v>42.096924917312165</v>
          </cell>
          <cell r="AI62">
            <v>51.303171424349941</v>
          </cell>
          <cell r="AJ62">
            <v>58.138060566066997</v>
          </cell>
          <cell r="AK62">
            <v>59.270508671590193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  <cell r="F63">
            <v>92.268000000000001</v>
          </cell>
          <cell r="G63">
            <v>102.211</v>
          </cell>
          <cell r="H63">
            <v>102.224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92.268000000000001</v>
          </cell>
          <cell r="O63">
            <v>102.197</v>
          </cell>
          <cell r="P63">
            <v>102.211</v>
          </cell>
          <cell r="Q63">
            <v>102.211</v>
          </cell>
          <cell r="R63">
            <v>102.211</v>
          </cell>
          <cell r="S63">
            <v>102.224</v>
          </cell>
          <cell r="T63">
            <v>102.224</v>
          </cell>
          <cell r="U63">
            <v>102.224</v>
          </cell>
          <cell r="V63">
            <v>102.224</v>
          </cell>
          <cell r="W63">
            <v>102.224</v>
          </cell>
          <cell r="X63">
            <v>102.224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-97.878000000000014</v>
          </cell>
          <cell r="G64">
            <v>-99.073999999999984</v>
          </cell>
          <cell r="H64">
            <v>-98.079000000000036</v>
          </cell>
          <cell r="I64">
            <v>80.076999999999998</v>
          </cell>
          <cell r="J64">
            <v>83.443242528793917</v>
          </cell>
          <cell r="K64">
            <v>89.813942093954779</v>
          </cell>
          <cell r="L64">
            <v>100.07243418594817</v>
          </cell>
          <cell r="M64">
            <v>0</v>
          </cell>
          <cell r="N64">
            <v>-99.853999999999985</v>
          </cell>
          <cell r="O64">
            <v>-103.03199999999998</v>
          </cell>
          <cell r="P64">
            <v>-100.61600000000001</v>
          </cell>
          <cell r="Q64">
            <v>-99.073999999999984</v>
          </cell>
          <cell r="R64">
            <v>-99.948999999999984</v>
          </cell>
          <cell r="S64">
            <v>-101.46700000000001</v>
          </cell>
          <cell r="T64">
            <v>-101.18899999999999</v>
          </cell>
          <cell r="U64">
            <v>-98.079000000000036</v>
          </cell>
          <cell r="V64">
            <v>-97.558000000000021</v>
          </cell>
          <cell r="W64">
            <v>-97.169999999999987</v>
          </cell>
          <cell r="X64">
            <v>-97.043000000000006</v>
          </cell>
          <cell r="Y64">
            <v>80.076999999999998</v>
          </cell>
          <cell r="Z64">
            <v>79.783999999999992</v>
          </cell>
          <cell r="AA64">
            <v>79.837027990042145</v>
          </cell>
          <cell r="AB64">
            <v>81.154467144899399</v>
          </cell>
          <cell r="AC64">
            <v>83.443242528793917</v>
          </cell>
          <cell r="AD64">
            <v>83.759250494391438</v>
          </cell>
          <cell r="AE64">
            <v>84.419185795948181</v>
          </cell>
          <cell r="AF64">
            <v>86.406882691848239</v>
          </cell>
          <cell r="AG64">
            <v>89.813942093954779</v>
          </cell>
          <cell r="AH64">
            <v>90.777356230017574</v>
          </cell>
          <cell r="AI64">
            <v>92.155383948258986</v>
          </cell>
          <cell r="AJ64">
            <v>95.276112639867222</v>
          </cell>
          <cell r="AK64">
            <v>100.07243418594817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-5.6100000000000136</v>
          </cell>
          <cell r="G66">
            <v>3.1370000000000005</v>
          </cell>
          <cell r="H66">
            <v>4.1449999999999818</v>
          </cell>
          <cell r="I66">
            <v>80.076999999999998</v>
          </cell>
          <cell r="J66">
            <v>83.443242528793917</v>
          </cell>
          <cell r="K66">
            <v>89.813942093954779</v>
          </cell>
          <cell r="L66">
            <v>100.07243418594817</v>
          </cell>
          <cell r="M66">
            <v>0</v>
          </cell>
          <cell r="N66">
            <v>-7.5859999999999559</v>
          </cell>
          <cell r="O66">
            <v>-0.83499999999997954</v>
          </cell>
          <cell r="P66">
            <v>1.5949999999999704</v>
          </cell>
          <cell r="Q66">
            <v>3.1370000000000005</v>
          </cell>
          <cell r="R66">
            <v>2.2620000000000005</v>
          </cell>
          <cell r="S66">
            <v>0.757000000000005</v>
          </cell>
          <cell r="T66">
            <v>1.0349999999999682</v>
          </cell>
          <cell r="U66">
            <v>4.1449999999999818</v>
          </cell>
          <cell r="V66">
            <v>4.6659999999999968</v>
          </cell>
          <cell r="W66">
            <v>5.0539999999999736</v>
          </cell>
          <cell r="X66">
            <v>5.1809999999999832</v>
          </cell>
          <cell r="Y66">
            <v>80.076999999999998</v>
          </cell>
          <cell r="Z66">
            <v>79.783999999999992</v>
          </cell>
          <cell r="AA66">
            <v>79.837027990042145</v>
          </cell>
          <cell r="AB66">
            <v>81.154467144899399</v>
          </cell>
          <cell r="AC66">
            <v>83.443242528793917</v>
          </cell>
          <cell r="AD66">
            <v>83.759250494391438</v>
          </cell>
          <cell r="AE66">
            <v>84.419185795948181</v>
          </cell>
          <cell r="AF66">
            <v>86.406882691848239</v>
          </cell>
          <cell r="AG66">
            <v>89.813942093954779</v>
          </cell>
          <cell r="AH66">
            <v>90.777356230017574</v>
          </cell>
          <cell r="AI66">
            <v>92.155383948258986</v>
          </cell>
          <cell r="AJ66">
            <v>95.276112639867222</v>
          </cell>
          <cell r="AK66">
            <v>100.07243418594817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28.839999999999982</v>
          </cell>
          <cell r="G67">
            <v>30.399000000000001</v>
          </cell>
          <cell r="H67">
            <v>34.459999999999987</v>
          </cell>
          <cell r="I67">
            <v>107.544</v>
          </cell>
          <cell r="J67">
            <v>116.47194375144554</v>
          </cell>
          <cell r="K67">
            <v>134.01979750570487</v>
          </cell>
          <cell r="L67">
            <v>159.34294285753836</v>
          </cell>
          <cell r="M67">
            <v>0</v>
          </cell>
          <cell r="N67">
            <v>26.091000000000044</v>
          </cell>
          <cell r="O67">
            <v>27.350000000000023</v>
          </cell>
          <cell r="P67">
            <v>28.814999999999969</v>
          </cell>
          <cell r="Q67">
            <v>30.399000000000001</v>
          </cell>
          <cell r="R67">
            <v>29.175999999999995</v>
          </cell>
          <cell r="S67">
            <v>28.841000000000005</v>
          </cell>
          <cell r="T67">
            <v>31.039999999999967</v>
          </cell>
          <cell r="U67">
            <v>34.459999999999987</v>
          </cell>
          <cell r="V67">
            <v>35.745999999999995</v>
          </cell>
          <cell r="W67">
            <v>41.303999999999981</v>
          </cell>
          <cell r="X67">
            <v>43.580999999999975</v>
          </cell>
          <cell r="Y67">
            <v>107.544</v>
          </cell>
          <cell r="Z67">
            <v>104.27199999999999</v>
          </cell>
          <cell r="AA67">
            <v>109.93048800677276</v>
          </cell>
          <cell r="AB67">
            <v>114.78528414993758</v>
          </cell>
          <cell r="AC67">
            <v>116.47194375144554</v>
          </cell>
          <cell r="AD67">
            <v>114.89615667772023</v>
          </cell>
          <cell r="AE67">
            <v>122.66678635672075</v>
          </cell>
          <cell r="AF67">
            <v>129.9425642959032</v>
          </cell>
          <cell r="AG67">
            <v>134.01979750570487</v>
          </cell>
          <cell r="AH67">
            <v>132.87428114732973</v>
          </cell>
          <cell r="AI67">
            <v>143.45855537260894</v>
          </cell>
          <cell r="AJ67">
            <v>153.41417320593422</v>
          </cell>
          <cell r="AK67">
            <v>159.34294285753836</v>
          </cell>
        </row>
        <row r="68">
          <cell r="A68" t="str">
            <v>Additional Balance Sheet Items</v>
          </cell>
          <cell r="B68">
            <v>0</v>
          </cell>
          <cell r="C68">
            <v>0</v>
          </cell>
          <cell r="D68">
            <v>0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F69">
            <v>2.0000000000006679E-3</v>
          </cell>
          <cell r="G69">
            <v>-6.5999999999999837E-2</v>
          </cell>
          <cell r="H69">
            <v>-1.7490000000000006</v>
          </cell>
          <cell r="I69">
            <v>-73.52</v>
          </cell>
          <cell r="J69">
            <v>-74.766980586734604</v>
          </cell>
          <cell r="K69">
            <v>-84.593497074878371</v>
          </cell>
          <cell r="L69">
            <v>-99.913017866243308</v>
          </cell>
          <cell r="M69">
            <v>0</v>
          </cell>
          <cell r="N69">
            <v>6.0919999999999996</v>
          </cell>
          <cell r="O69">
            <v>-0.91299999999999937</v>
          </cell>
          <cell r="P69">
            <v>-0.39800000000000058</v>
          </cell>
          <cell r="Q69">
            <v>-6.5999999999999837E-2</v>
          </cell>
          <cell r="R69">
            <v>3.9470000000000001</v>
          </cell>
          <cell r="S69">
            <v>3.5279999999999996</v>
          </cell>
          <cell r="T69">
            <v>3.6979999999999995</v>
          </cell>
          <cell r="U69">
            <v>-1.7490000000000006</v>
          </cell>
          <cell r="V69">
            <v>0.81400000000000006</v>
          </cell>
          <cell r="W69">
            <v>2.8420000000000005</v>
          </cell>
          <cell r="X69">
            <v>2.8309999999999995</v>
          </cell>
          <cell r="Y69">
            <v>-73.52</v>
          </cell>
          <cell r="Z69">
            <v>-70.272000000000006</v>
          </cell>
          <cell r="AA69">
            <v>-70.604087309842242</v>
          </cell>
          <cell r="AB69">
            <v>-73.554583885321691</v>
          </cell>
          <cell r="AC69">
            <v>-74.766980586734604</v>
          </cell>
          <cell r="AD69">
            <v>-72.706844103768617</v>
          </cell>
          <cell r="AE69">
            <v>-74.572389089736106</v>
          </cell>
          <cell r="AF69">
            <v>-78.892828679428391</v>
          </cell>
          <cell r="AG69">
            <v>-84.593497074878371</v>
          </cell>
          <cell r="AH69">
            <v>-83.59883592318522</v>
          </cell>
          <cell r="AI69">
            <v>-86.880691914646007</v>
          </cell>
          <cell r="AJ69">
            <v>-93.495239186527982</v>
          </cell>
          <cell r="AK69">
            <v>-99.913017866243308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  <cell r="F72">
            <v>0</v>
          </cell>
          <cell r="G72">
            <v>0</v>
          </cell>
          <cell r="H72">
            <v>134</v>
          </cell>
          <cell r="I72">
            <v>134</v>
          </cell>
          <cell r="J72">
            <v>134</v>
          </cell>
          <cell r="K72">
            <v>134</v>
          </cell>
          <cell r="L72">
            <v>134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134</v>
          </cell>
          <cell r="S72">
            <v>134</v>
          </cell>
          <cell r="T72">
            <v>134</v>
          </cell>
          <cell r="U72">
            <v>134</v>
          </cell>
          <cell r="V72">
            <v>134</v>
          </cell>
          <cell r="W72">
            <v>134</v>
          </cell>
          <cell r="X72">
            <v>134</v>
          </cell>
          <cell r="Y72">
            <v>134</v>
          </cell>
          <cell r="Z72">
            <v>134</v>
          </cell>
          <cell r="AA72">
            <v>134</v>
          </cell>
          <cell r="AB72">
            <v>134</v>
          </cell>
          <cell r="AC72">
            <v>134</v>
          </cell>
          <cell r="AD72">
            <v>134</v>
          </cell>
          <cell r="AE72">
            <v>134</v>
          </cell>
          <cell r="AF72">
            <v>134</v>
          </cell>
          <cell r="AG72">
            <v>134</v>
          </cell>
          <cell r="AH72">
            <v>134</v>
          </cell>
          <cell r="AI72">
            <v>134</v>
          </cell>
          <cell r="AJ72">
            <v>134</v>
          </cell>
          <cell r="AK72">
            <v>134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</row>
        <row r="75">
          <cell r="B75" t="str">
            <v>Company borrowing margin</v>
          </cell>
          <cell r="C75" t="str">
            <v>CO_BOR_MARGIN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</row>
        <row r="81">
          <cell r="B81" t="str">
            <v>GCI inflator</v>
          </cell>
          <cell r="C81" t="str">
            <v>GCI_INFL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</row>
        <row r="83">
          <cell r="A83" t="str">
            <v>Cash Flow Statement</v>
          </cell>
          <cell r="B83">
            <v>0</v>
          </cell>
          <cell r="C83">
            <v>0</v>
          </cell>
          <cell r="D83">
            <v>0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2.5350000000000001</v>
          </cell>
          <cell r="G85">
            <v>2.39</v>
          </cell>
          <cell r="H85">
            <v>2.6850000000000001</v>
          </cell>
          <cell r="I85">
            <v>3.766</v>
          </cell>
          <cell r="J85">
            <v>4.5553062856121009</v>
          </cell>
          <cell r="K85">
            <v>5.2472438741206746</v>
          </cell>
          <cell r="L85">
            <v>6.160053913572118</v>
          </cell>
          <cell r="M85">
            <v>0</v>
          </cell>
          <cell r="N85">
            <v>0.56399999999999995</v>
          </cell>
          <cell r="O85">
            <v>0.54600000000000004</v>
          </cell>
          <cell r="P85">
            <v>0.55600000000000005</v>
          </cell>
          <cell r="Q85">
            <v>0.72399999999999998</v>
          </cell>
          <cell r="R85">
            <v>0.64</v>
          </cell>
          <cell r="S85">
            <v>0.65400000000000003</v>
          </cell>
          <cell r="T85">
            <v>0.624</v>
          </cell>
          <cell r="U85">
            <v>0.76700000000000002</v>
          </cell>
          <cell r="V85">
            <v>0.76400000000000001</v>
          </cell>
          <cell r="W85">
            <v>0.80600000000000005</v>
          </cell>
          <cell r="X85">
            <v>1.0509999999999999</v>
          </cell>
          <cell r="Y85">
            <v>1.1449999999999998</v>
          </cell>
          <cell r="Z85">
            <v>1.1180000000000001</v>
          </cell>
          <cell r="AA85">
            <v>1.069005</v>
          </cell>
          <cell r="AB85">
            <v>1.1440423713584622</v>
          </cell>
          <cell r="AC85">
            <v>1.2242589142536386</v>
          </cell>
          <cell r="AD85">
            <v>1.2588001444336021</v>
          </cell>
          <cell r="AE85">
            <v>1.2341764705125555</v>
          </cell>
          <cell r="AF85">
            <v>1.327655720668381</v>
          </cell>
          <cell r="AG85">
            <v>1.4266115385061362</v>
          </cell>
          <cell r="AH85">
            <v>1.4706182954310389</v>
          </cell>
          <cell r="AI85">
            <v>1.4452576323167654</v>
          </cell>
          <cell r="AJ85">
            <v>1.5610601271718305</v>
          </cell>
          <cell r="AK85">
            <v>1.6831178586524829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-5.9420000000000019</v>
          </cell>
          <cell r="G86">
            <v>-7.5649999999999995</v>
          </cell>
          <cell r="H86">
            <v>0.36700000000000044</v>
          </cell>
          <cell r="I86">
            <v>-1.5330000000000004</v>
          </cell>
          <cell r="J86">
            <v>-0.22751084612910866</v>
          </cell>
          <cell r="K86">
            <v>5.3974412012826605</v>
          </cell>
          <cell r="L86">
            <v>7.5199198790234796</v>
          </cell>
          <cell r="M86">
            <v>0</v>
          </cell>
          <cell r="N86">
            <v>-3.6349999999999998</v>
          </cell>
          <cell r="O86">
            <v>-0.44199999999999995</v>
          </cell>
          <cell r="P86">
            <v>-1.9820000000000004</v>
          </cell>
          <cell r="Q86">
            <v>-1.5060000000000002</v>
          </cell>
          <cell r="R86">
            <v>-2.5669999999999997</v>
          </cell>
          <cell r="S86">
            <v>1.28</v>
          </cell>
          <cell r="T86">
            <v>-0.9700000000000002</v>
          </cell>
          <cell r="U86">
            <v>2.6240000000000001</v>
          </cell>
          <cell r="V86">
            <v>-1.819</v>
          </cell>
          <cell r="W86">
            <v>-0.85800000000000054</v>
          </cell>
          <cell r="X86">
            <v>0.28700000000000042</v>
          </cell>
          <cell r="Y86">
            <v>0.85699999999999987</v>
          </cell>
          <cell r="Z86">
            <v>-2.8029999999999999</v>
          </cell>
          <cell r="AA86">
            <v>0.9668869744336448</v>
          </cell>
          <cell r="AB86">
            <v>2.3683597848111795</v>
          </cell>
          <cell r="AC86">
            <v>-0.759757605373933</v>
          </cell>
          <cell r="AD86">
            <v>-2.6018565647391472</v>
          </cell>
          <cell r="AE86">
            <v>2.0624842287551739</v>
          </cell>
          <cell r="AF86">
            <v>3.2398180199059299</v>
          </cell>
          <cell r="AG86">
            <v>2.6969955173607039</v>
          </cell>
          <cell r="AH86">
            <v>-2.1905429917019625</v>
          </cell>
          <cell r="AI86">
            <v>2.9653281231590474</v>
          </cell>
          <cell r="AJ86">
            <v>4.6126568558467591</v>
          </cell>
          <cell r="AK86">
            <v>2.1324778917196356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1.4750000000000001</v>
          </cell>
          <cell r="G87">
            <v>0.91900000000000004</v>
          </cell>
          <cell r="H87">
            <v>1.6379999999999999</v>
          </cell>
          <cell r="I87">
            <v>7.1079999999999997</v>
          </cell>
          <cell r="J87">
            <v>8.8513434940970015</v>
          </cell>
          <cell r="K87">
            <v>10.551123818956665</v>
          </cell>
          <cell r="L87">
            <v>12.64959803459697</v>
          </cell>
          <cell r="M87">
            <v>0</v>
          </cell>
          <cell r="N87">
            <v>0.29000000000000004</v>
          </cell>
          <cell r="O87">
            <v>0.39300000000000002</v>
          </cell>
          <cell r="P87">
            <v>0.36499999999999999</v>
          </cell>
          <cell r="Q87">
            <v>-0.129</v>
          </cell>
          <cell r="R87">
            <v>0.32400000000000001</v>
          </cell>
          <cell r="S87">
            <v>0.28500000000000003</v>
          </cell>
          <cell r="T87">
            <v>0.46</v>
          </cell>
          <cell r="U87">
            <v>0.56899999999999995</v>
          </cell>
          <cell r="V87">
            <v>0.47899999999999998</v>
          </cell>
          <cell r="W87">
            <v>0.58799999999999997</v>
          </cell>
          <cell r="X87">
            <v>1.8279999999999998</v>
          </cell>
          <cell r="Y87">
            <v>4.2130000000000001</v>
          </cell>
          <cell r="Z87">
            <v>2.008</v>
          </cell>
          <cell r="AA87">
            <v>2.0832140383857345</v>
          </cell>
          <cell r="AB87">
            <v>2.2943745386593495</v>
          </cell>
          <cell r="AC87">
            <v>2.465754917051918</v>
          </cell>
          <cell r="AD87">
            <v>2.4149484991175725</v>
          </cell>
          <cell r="AE87">
            <v>2.4795229173602689</v>
          </cell>
          <cell r="AF87">
            <v>2.7282434763065377</v>
          </cell>
          <cell r="AG87">
            <v>2.9284089261722848</v>
          </cell>
          <cell r="AH87">
            <v>2.8943031288731245</v>
          </cell>
          <cell r="AI87">
            <v>2.9724586255224743</v>
          </cell>
          <cell r="AJ87">
            <v>3.2717204806283307</v>
          </cell>
          <cell r="AK87">
            <v>3.51111579957304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-4.0189999999999984</v>
          </cell>
          <cell r="G88">
            <v>-10.777000000000003</v>
          </cell>
          <cell r="H88">
            <v>3.5090000000000021</v>
          </cell>
          <cell r="I88">
            <v>2.366000000000005</v>
          </cell>
          <cell r="J88">
            <v>7.0940379682769024</v>
          </cell>
          <cell r="K88">
            <v>17.015384640564232</v>
          </cell>
          <cell r="L88">
            <v>23.938465884589021</v>
          </cell>
          <cell r="M88">
            <v>0</v>
          </cell>
          <cell r="N88">
            <v>-6.6820000000000004</v>
          </cell>
          <cell r="O88">
            <v>-2.3430000000000009</v>
          </cell>
          <cell r="P88">
            <v>-2.2790000000000008</v>
          </cell>
          <cell r="Q88">
            <v>0.52700000000000036</v>
          </cell>
          <cell r="R88">
            <v>-3.1969999999999996</v>
          </cell>
          <cell r="S88">
            <v>1.1809999999999994</v>
          </cell>
          <cell r="T88">
            <v>0.31799999999999962</v>
          </cell>
          <cell r="U88">
            <v>5.2070000000000025</v>
          </cell>
          <cell r="V88">
            <v>-1.1639999999999988</v>
          </cell>
          <cell r="W88">
            <v>0.17500000000000338</v>
          </cell>
          <cell r="X88">
            <v>1.5469999999999995</v>
          </cell>
          <cell r="Y88">
            <v>1.8080000000000007</v>
          </cell>
          <cell r="Z88">
            <v>-2.578000000000003</v>
          </cell>
          <cell r="AA88">
            <v>2.0889199644758127</v>
          </cell>
          <cell r="AB88">
            <v>4.8298413110268932</v>
          </cell>
          <cell r="AC88">
            <v>2.7532766927741994</v>
          </cell>
          <cell r="AD88">
            <v>-1.0270484547080283</v>
          </cell>
          <cell r="AE88">
            <v>3.9565960008244887</v>
          </cell>
          <cell r="AF88">
            <v>6.5551706364743465</v>
          </cell>
          <cell r="AG88">
            <v>7.5306664579734237</v>
          </cell>
          <cell r="AH88">
            <v>0.24348943979190985</v>
          </cell>
          <cell r="AI88">
            <v>5.7886134737172448</v>
          </cell>
          <cell r="AJ88">
            <v>9.2944456746267967</v>
          </cell>
          <cell r="AK88">
            <v>8.6119172964530719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-2.431</v>
          </cell>
          <cell r="G89">
            <v>-3.028</v>
          </cell>
          <cell r="H89">
            <v>-3.0249999999999999</v>
          </cell>
          <cell r="I89">
            <v>-5.2210000000000001</v>
          </cell>
          <cell r="J89">
            <v>-6.0360573815423066</v>
          </cell>
          <cell r="K89">
            <v>-7.1888681524204801</v>
          </cell>
          <cell r="L89">
            <v>-8.6189450932240952</v>
          </cell>
          <cell r="M89">
            <v>0</v>
          </cell>
          <cell r="N89">
            <v>-0.35499999999999998</v>
          </cell>
          <cell r="O89">
            <v>-0.55600000000000005</v>
          </cell>
          <cell r="P89">
            <v>-0.81699999999999995</v>
          </cell>
          <cell r="Q89">
            <v>-1.3</v>
          </cell>
          <cell r="R89">
            <v>-0.97299999999999998</v>
          </cell>
          <cell r="S89">
            <v>-0.872</v>
          </cell>
          <cell r="T89">
            <v>-0.32200000000000001</v>
          </cell>
          <cell r="U89">
            <v>-0.85799999999999998</v>
          </cell>
          <cell r="V89">
            <v>-1.123</v>
          </cell>
          <cell r="W89">
            <v>-1.4019999999999999</v>
          </cell>
          <cell r="X89">
            <v>-1.478</v>
          </cell>
          <cell r="Y89">
            <v>-1.2180000000000002</v>
          </cell>
          <cell r="Z89">
            <v>-0.85899999999999999</v>
          </cell>
          <cell r="AA89">
            <v>-1.7568326546335804</v>
          </cell>
          <cell r="AB89">
            <v>-1.8793447355474386</v>
          </cell>
          <cell r="AC89">
            <v>-1.5408799913612874</v>
          </cell>
          <cell r="AD89">
            <v>-1.0330880282579653</v>
          </cell>
          <cell r="AE89">
            <v>-2.0910510148570007</v>
          </cell>
          <cell r="AF89">
            <v>-2.2347310467820689</v>
          </cell>
          <cell r="AG89">
            <v>-1.8299980625234447</v>
          </cell>
          <cell r="AH89">
            <v>-1.2381505914850666</v>
          </cell>
          <cell r="AI89">
            <v>-2.5067574822564582</v>
          </cell>
          <cell r="AJ89">
            <v>-2.6798984027448265</v>
          </cell>
          <cell r="AK89">
            <v>-2.1941386167377437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0</v>
          </cell>
          <cell r="G92">
            <v>0.45</v>
          </cell>
          <cell r="H92">
            <v>0.14099999999999999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0.45</v>
          </cell>
          <cell r="R92">
            <v>0</v>
          </cell>
          <cell r="S92">
            <v>0.14099999999999999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-2.431</v>
          </cell>
          <cell r="G93">
            <v>-2.5779999999999998</v>
          </cell>
          <cell r="H93">
            <v>-2.8839999999999999</v>
          </cell>
          <cell r="I93">
            <v>-5.2210000000000001</v>
          </cell>
          <cell r="J93">
            <v>-6.0360573815423066</v>
          </cell>
          <cell r="K93">
            <v>-7.1888681524204801</v>
          </cell>
          <cell r="L93">
            <v>-8.6189450932240952</v>
          </cell>
          <cell r="M93">
            <v>0</v>
          </cell>
          <cell r="N93">
            <v>-0.35499999999999998</v>
          </cell>
          <cell r="O93">
            <v>-0.55600000000000005</v>
          </cell>
          <cell r="P93">
            <v>-0.81699999999999995</v>
          </cell>
          <cell r="Q93">
            <v>-0.85000000000000009</v>
          </cell>
          <cell r="R93">
            <v>-0.97299999999999998</v>
          </cell>
          <cell r="S93">
            <v>-0.73099999999999998</v>
          </cell>
          <cell r="T93">
            <v>-0.32200000000000001</v>
          </cell>
          <cell r="U93">
            <v>-0.85799999999999998</v>
          </cell>
          <cell r="V93">
            <v>-1.123</v>
          </cell>
          <cell r="W93">
            <v>-1.4019999999999999</v>
          </cell>
          <cell r="X93">
            <v>-1.478</v>
          </cell>
          <cell r="Y93">
            <v>-1.2180000000000002</v>
          </cell>
          <cell r="Z93">
            <v>-0.85899999999999999</v>
          </cell>
          <cell r="AA93">
            <v>-1.7568326546335804</v>
          </cell>
          <cell r="AB93">
            <v>-1.8793447355474386</v>
          </cell>
          <cell r="AC93">
            <v>-1.5408799913612874</v>
          </cell>
          <cell r="AD93">
            <v>-1.0330880282579653</v>
          </cell>
          <cell r="AE93">
            <v>-2.0910510148570007</v>
          </cell>
          <cell r="AF93">
            <v>-2.2347310467820689</v>
          </cell>
          <cell r="AG93">
            <v>-1.8299980625234447</v>
          </cell>
          <cell r="AH93">
            <v>-1.2381505914850666</v>
          </cell>
          <cell r="AI93">
            <v>-2.5067574822564582</v>
          </cell>
          <cell r="AJ93">
            <v>-2.6798984027448265</v>
          </cell>
          <cell r="AK93">
            <v>-2.1941386167377437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F95">
            <v>0</v>
          </cell>
          <cell r="G95">
            <v>0</v>
          </cell>
          <cell r="H95">
            <v>0</v>
          </cell>
          <cell r="I95">
            <v>74.007000000000005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-0.39600000000000002</v>
          </cell>
          <cell r="X95">
            <v>-7.6999999999999957E-2</v>
          </cell>
          <cell r="Y95">
            <v>74.48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F96">
            <v>4.2969999999999997</v>
          </cell>
          <cell r="G96">
            <v>-0.40899999999999892</v>
          </cell>
          <cell r="H96">
            <v>-1.5109999999999992</v>
          </cell>
          <cell r="I96">
            <v>-6.386000000000001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3.9850000000000003</v>
          </cell>
          <cell r="O96">
            <v>-5.4960000000000004</v>
          </cell>
          <cell r="P96">
            <v>-0.4139999999999997</v>
          </cell>
          <cell r="Q96">
            <v>1.516</v>
          </cell>
          <cell r="R96">
            <v>2.5070000000000001</v>
          </cell>
          <cell r="S96">
            <v>-0.499</v>
          </cell>
          <cell r="T96">
            <v>-0.50599999999999978</v>
          </cell>
          <cell r="U96">
            <v>-3.0129999999999999</v>
          </cell>
          <cell r="V96">
            <v>1.6059999999999999</v>
          </cell>
          <cell r="W96">
            <v>1.1139999999999999</v>
          </cell>
          <cell r="X96">
            <v>0.50699999999999956</v>
          </cell>
          <cell r="Y96">
            <v>-9.6129999999999995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3.1000000000000028E-2</v>
          </cell>
          <cell r="G97">
            <v>12.964</v>
          </cell>
          <cell r="H97">
            <v>1.0569999999999999</v>
          </cell>
          <cell r="I97">
            <v>0.61999999999999988</v>
          </cell>
          <cell r="J97">
            <v>0.189</v>
          </cell>
          <cell r="K97">
            <v>0</v>
          </cell>
          <cell r="L97">
            <v>0</v>
          </cell>
          <cell r="M97">
            <v>0</v>
          </cell>
          <cell r="N97">
            <v>0.94100000000000006</v>
          </cell>
          <cell r="O97">
            <v>9.4499999999999993</v>
          </cell>
          <cell r="P97">
            <v>2.5840000000000001</v>
          </cell>
          <cell r="Q97">
            <v>-1.1000000000000003E-2</v>
          </cell>
          <cell r="R97">
            <v>0.157</v>
          </cell>
          <cell r="S97">
            <v>-3.2000000000000008E-2</v>
          </cell>
          <cell r="T97">
            <v>-0.16699999999999998</v>
          </cell>
          <cell r="U97">
            <v>1.099</v>
          </cell>
          <cell r="V97">
            <v>-0.27700000000000002</v>
          </cell>
          <cell r="W97">
            <v>-0.40399999999999991</v>
          </cell>
          <cell r="X97">
            <v>2.0000000000000018E-2</v>
          </cell>
          <cell r="Y97">
            <v>1.2809999999999997</v>
          </cell>
          <cell r="Z97">
            <v>0.189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4.3280000000000003</v>
          </cell>
          <cell r="G98">
            <v>12.555000000000001</v>
          </cell>
          <cell r="H98">
            <v>-0.45399999999999974</v>
          </cell>
          <cell r="I98">
            <v>68.241000000000014</v>
          </cell>
          <cell r="J98">
            <v>0.18900000000000003</v>
          </cell>
          <cell r="K98">
            <v>0</v>
          </cell>
          <cell r="L98">
            <v>0</v>
          </cell>
          <cell r="M98">
            <v>0</v>
          </cell>
          <cell r="N98">
            <v>4.9260000000000002</v>
          </cell>
          <cell r="O98">
            <v>3.9539999999999988</v>
          </cell>
          <cell r="P98">
            <v>2.1700000000000004</v>
          </cell>
          <cell r="Q98">
            <v>1.5050000000000001</v>
          </cell>
          <cell r="R98">
            <v>2.6640000000000001</v>
          </cell>
          <cell r="S98">
            <v>-0.53100000000000003</v>
          </cell>
          <cell r="T98">
            <v>-0.67299999999999982</v>
          </cell>
          <cell r="U98">
            <v>-1.9139999999999999</v>
          </cell>
          <cell r="V98">
            <v>1.329</v>
          </cell>
          <cell r="W98">
            <v>0.31400000000000006</v>
          </cell>
          <cell r="X98">
            <v>0.44999999999999968</v>
          </cell>
          <cell r="Y98">
            <v>66.14800000000001</v>
          </cell>
          <cell r="Z98">
            <v>0.18900000000000003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-2.1219999999999981</v>
          </cell>
          <cell r="G99">
            <v>-0.80000000000000071</v>
          </cell>
          <cell r="H99">
            <v>0.17100000000000248</v>
          </cell>
          <cell r="I99">
            <v>65.386000000000024</v>
          </cell>
          <cell r="J99">
            <v>1.246980586734596</v>
          </cell>
          <cell r="K99">
            <v>9.826516488143751</v>
          </cell>
          <cell r="L99">
            <v>15.319520791364928</v>
          </cell>
          <cell r="M99">
            <v>0</v>
          </cell>
          <cell r="N99">
            <v>-2.1110000000000007</v>
          </cell>
          <cell r="O99">
            <v>1.0549999999999979</v>
          </cell>
          <cell r="P99">
            <v>-0.9260000000000006</v>
          </cell>
          <cell r="Q99">
            <v>1.1820000000000004</v>
          </cell>
          <cell r="R99">
            <v>-1.5059999999999998</v>
          </cell>
          <cell r="S99">
            <v>-8.1000000000000627E-2</v>
          </cell>
          <cell r="T99">
            <v>-0.67700000000000027</v>
          </cell>
          <cell r="U99">
            <v>2.4350000000000032</v>
          </cell>
          <cell r="V99">
            <v>-0.95799999999999907</v>
          </cell>
          <cell r="W99">
            <v>-0.91299999999999648</v>
          </cell>
          <cell r="X99">
            <v>0.51899999999999924</v>
          </cell>
          <cell r="Y99">
            <v>66.738000000000014</v>
          </cell>
          <cell r="Z99">
            <v>-3.2480000000000029</v>
          </cell>
          <cell r="AA99">
            <v>0.33208730984223234</v>
          </cell>
          <cell r="AB99">
            <v>2.9504965754794545</v>
          </cell>
          <cell r="AC99">
            <v>1.212396701412912</v>
          </cell>
          <cell r="AD99">
            <v>-2.0601364829659934</v>
          </cell>
          <cell r="AE99">
            <v>1.865544985967488</v>
          </cell>
          <cell r="AF99">
            <v>4.3204395896922776</v>
          </cell>
          <cell r="AG99">
            <v>5.7006683954499788</v>
          </cell>
          <cell r="AH99">
            <v>-0.99466115169315672</v>
          </cell>
          <cell r="AI99">
            <v>3.2818559914607865</v>
          </cell>
          <cell r="AJ99">
            <v>6.6145472718819702</v>
          </cell>
          <cell r="AK99">
            <v>6.4177786797153278</v>
          </cell>
        </row>
        <row r="100">
          <cell r="A100" t="str">
            <v>Additional Cash Flow Items</v>
          </cell>
          <cell r="B100">
            <v>0</v>
          </cell>
          <cell r="C100">
            <v>0</v>
          </cell>
          <cell r="D100">
            <v>0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</row>
        <row r="114">
          <cell r="A114" t="str">
            <v>Other Items</v>
          </cell>
          <cell r="B114">
            <v>0</v>
          </cell>
          <cell r="C114">
            <v>0</v>
          </cell>
          <cell r="D114">
            <v>0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</row>
        <row r="117">
          <cell r="B117" t="str">
            <v>Number of employees</v>
          </cell>
          <cell r="C117" t="str">
            <v>EMPLOYEES</v>
          </cell>
          <cell r="F117">
            <v>645</v>
          </cell>
          <cell r="G117">
            <v>700</v>
          </cell>
          <cell r="H117">
            <v>750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</row>
        <row r="118">
          <cell r="A118" t="str">
            <v>Geographical Breakdown</v>
          </cell>
          <cell r="B118">
            <v>0</v>
          </cell>
          <cell r="C118">
            <v>0</v>
          </cell>
          <cell r="D118">
            <v>0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  <cell r="F119">
            <v>0</v>
          </cell>
          <cell r="G119">
            <v>0</v>
          </cell>
          <cell r="H119">
            <v>0.1</v>
          </cell>
          <cell r="I119">
            <v>0.1</v>
          </cell>
          <cell r="J119">
            <v>0.1</v>
          </cell>
          <cell r="K119">
            <v>0.1</v>
          </cell>
          <cell r="L119">
            <v>0.1</v>
          </cell>
          <cell r="M119">
            <v>0</v>
          </cell>
          <cell r="N119">
            <v>0.1</v>
          </cell>
          <cell r="O119">
            <v>0.1</v>
          </cell>
          <cell r="P119">
            <v>0.1</v>
          </cell>
          <cell r="Q119">
            <v>0.1</v>
          </cell>
          <cell r="R119">
            <v>0.1</v>
          </cell>
          <cell r="S119">
            <v>0.1</v>
          </cell>
          <cell r="T119">
            <v>0.1</v>
          </cell>
          <cell r="U119">
            <v>0.1</v>
          </cell>
          <cell r="V119">
            <v>0.1</v>
          </cell>
          <cell r="W119">
            <v>0.1</v>
          </cell>
          <cell r="X119">
            <v>0.1</v>
          </cell>
          <cell r="Y119">
            <v>0.1</v>
          </cell>
          <cell r="Z119">
            <v>0.1</v>
          </cell>
          <cell r="AA119">
            <v>0.1</v>
          </cell>
          <cell r="AB119">
            <v>0.1</v>
          </cell>
          <cell r="AC119">
            <v>0.1</v>
          </cell>
          <cell r="AD119">
            <v>0.1</v>
          </cell>
          <cell r="AE119">
            <v>0.1</v>
          </cell>
          <cell r="AF119">
            <v>0.1</v>
          </cell>
          <cell r="AG119">
            <v>0.1</v>
          </cell>
          <cell r="AH119">
            <v>0.1</v>
          </cell>
          <cell r="AI119">
            <v>0.1</v>
          </cell>
          <cell r="AJ119">
            <v>0.1</v>
          </cell>
          <cell r="AK119">
            <v>0.1</v>
          </cell>
        </row>
        <row r="120">
          <cell r="B120" t="str">
            <v>Sales - Total % Americas</v>
          </cell>
          <cell r="C120" t="str">
            <v>SALES_TOT_AM</v>
          </cell>
          <cell r="F120">
            <v>0.89</v>
          </cell>
          <cell r="G120">
            <v>0.86</v>
          </cell>
          <cell r="H120">
            <v>0.86</v>
          </cell>
          <cell r="I120">
            <v>0.85959688032168202</v>
          </cell>
          <cell r="J120">
            <v>0.85060251371312579</v>
          </cell>
          <cell r="K120">
            <v>0.8506025137131259</v>
          </cell>
          <cell r="L120">
            <v>0.85060251371312579</v>
          </cell>
          <cell r="M120">
            <v>0</v>
          </cell>
          <cell r="N120">
            <v>0.86</v>
          </cell>
          <cell r="O120">
            <v>0.86</v>
          </cell>
          <cell r="P120">
            <v>0.86</v>
          </cell>
          <cell r="Q120">
            <v>0.86</v>
          </cell>
          <cell r="R120">
            <v>0.86</v>
          </cell>
          <cell r="S120">
            <v>0.86</v>
          </cell>
          <cell r="T120">
            <v>0.86</v>
          </cell>
          <cell r="U120">
            <v>0.86</v>
          </cell>
          <cell r="V120">
            <v>0.89</v>
          </cell>
          <cell r="W120">
            <v>0.85166408487067546</v>
          </cell>
          <cell r="X120">
            <v>0.85060251371312579</v>
          </cell>
          <cell r="Y120">
            <v>0.85060251371312579</v>
          </cell>
          <cell r="Z120">
            <v>0.85060251371312579</v>
          </cell>
          <cell r="AA120">
            <v>0.85060251371312579</v>
          </cell>
          <cell r="AB120">
            <v>0.85060251371312579</v>
          </cell>
          <cell r="AC120">
            <v>0.85060251371312579</v>
          </cell>
          <cell r="AD120">
            <v>0.85060251371312579</v>
          </cell>
          <cell r="AE120">
            <v>0.85060251371312579</v>
          </cell>
          <cell r="AF120">
            <v>0.85060251371312579</v>
          </cell>
          <cell r="AG120">
            <v>0.85060251371312579</v>
          </cell>
          <cell r="AH120">
            <v>0.85060251371312579</v>
          </cell>
          <cell r="AI120">
            <v>0.85060251371312579</v>
          </cell>
          <cell r="AJ120">
            <v>0.85060251371312579</v>
          </cell>
          <cell r="AK120">
            <v>0.85060251371312579</v>
          </cell>
        </row>
        <row r="121">
          <cell r="B121" t="str">
            <v>Sales - % United States</v>
          </cell>
          <cell r="C121" t="str">
            <v>SALES_US</v>
          </cell>
          <cell r="F121">
            <v>0.89</v>
          </cell>
          <cell r="G121">
            <v>0.86</v>
          </cell>
          <cell r="H121">
            <v>0.86</v>
          </cell>
          <cell r="I121">
            <v>0.85959688032168202</v>
          </cell>
          <cell r="J121">
            <v>0.85060251371312579</v>
          </cell>
          <cell r="K121">
            <v>0.8506025137131259</v>
          </cell>
          <cell r="L121">
            <v>0.85060251371312579</v>
          </cell>
          <cell r="M121">
            <v>0</v>
          </cell>
          <cell r="N121">
            <v>0.86</v>
          </cell>
          <cell r="O121">
            <v>0.86</v>
          </cell>
          <cell r="P121">
            <v>0.86</v>
          </cell>
          <cell r="Q121">
            <v>0.86</v>
          </cell>
          <cell r="R121">
            <v>0.86</v>
          </cell>
          <cell r="S121">
            <v>0.86</v>
          </cell>
          <cell r="T121">
            <v>0.86</v>
          </cell>
          <cell r="U121">
            <v>0.86</v>
          </cell>
          <cell r="V121">
            <v>0.89</v>
          </cell>
          <cell r="W121">
            <v>0.85166408487067546</v>
          </cell>
          <cell r="X121">
            <v>0.85060251371312579</v>
          </cell>
          <cell r="Y121">
            <v>0.85060251371312579</v>
          </cell>
          <cell r="Z121">
            <v>0.85060251371312579</v>
          </cell>
          <cell r="AA121">
            <v>0.85060251371312579</v>
          </cell>
          <cell r="AB121">
            <v>0.85060251371312579</v>
          </cell>
          <cell r="AC121">
            <v>0.85060251371312579</v>
          </cell>
          <cell r="AD121">
            <v>0.85060251371312579</v>
          </cell>
          <cell r="AE121">
            <v>0.85060251371312579</v>
          </cell>
          <cell r="AF121">
            <v>0.85060251371312579</v>
          </cell>
          <cell r="AG121">
            <v>0.85060251371312579</v>
          </cell>
          <cell r="AH121">
            <v>0.85060251371312579</v>
          </cell>
          <cell r="AI121">
            <v>0.85060251371312579</v>
          </cell>
          <cell r="AJ121">
            <v>0.85060251371312579</v>
          </cell>
          <cell r="AK121">
            <v>0.85060251371312579</v>
          </cell>
        </row>
        <row r="122">
          <cell r="B122" t="str">
            <v>Sales - % Canada</v>
          </cell>
          <cell r="C122" t="str">
            <v>SALES_CANADA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</row>
        <row r="123">
          <cell r="B123" t="str">
            <v>Sales - % Argentina</v>
          </cell>
          <cell r="C123" t="str">
            <v>SALES_ARGENTINA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</row>
        <row r="124">
          <cell r="B124" t="str">
            <v>Sales - % Brazil</v>
          </cell>
          <cell r="C124" t="str">
            <v>SALES_BRAZIL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</row>
        <row r="125">
          <cell r="B125" t="str">
            <v>Sales - % Chile</v>
          </cell>
          <cell r="C125" t="str">
            <v>SALES_CHILE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</row>
        <row r="126">
          <cell r="B126" t="str">
            <v>Sales - % Colombia</v>
          </cell>
          <cell r="C126" t="str">
            <v>SALES_COLOMBIA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</row>
        <row r="127">
          <cell r="B127" t="str">
            <v>Sales - % Mexico</v>
          </cell>
          <cell r="C127" t="str">
            <v>SALES_MEXICO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</row>
        <row r="128">
          <cell r="B128" t="str">
            <v>Sales - % Venezuela</v>
          </cell>
          <cell r="C128" t="str">
            <v>SALES_VENEZUELA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</row>
        <row r="129">
          <cell r="B129" t="str">
            <v>Sales - % Other Americas</v>
          </cell>
          <cell r="C129" t="str">
            <v>SALES_OTH_AM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</row>
        <row r="130">
          <cell r="B130" t="str">
            <v>Sales - Total % EMEA</v>
          </cell>
          <cell r="C130" t="str">
            <v>SALES_TOT_EMEA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</row>
        <row r="131">
          <cell r="B131" t="str">
            <v>Sales - % UK</v>
          </cell>
          <cell r="C131" t="str">
            <v>SALES_UK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</row>
        <row r="132">
          <cell r="B132" t="str">
            <v>Sales - % Western Europe-Ex UK</v>
          </cell>
          <cell r="C132" t="str">
            <v>SALES_EU_EX_UK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</row>
        <row r="133">
          <cell r="B133" t="str">
            <v>Sales - % Central &amp; Eastern Europe</v>
          </cell>
          <cell r="C133" t="str">
            <v>SALES_CEE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</row>
        <row r="134">
          <cell r="B134" t="str">
            <v>Sales - % Middle East</v>
          </cell>
          <cell r="C134" t="str">
            <v>SALES_ME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</row>
        <row r="135">
          <cell r="B135" t="str">
            <v>Sales - % Total Africa</v>
          </cell>
          <cell r="C135" t="str">
            <v>SALES_TOT_AFRICA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</row>
        <row r="136">
          <cell r="B136" t="str">
            <v>Sales - % Russia</v>
          </cell>
          <cell r="C136" t="str">
            <v>SALES_RUSSIA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</row>
        <row r="137">
          <cell r="B137" t="str">
            <v>Sales - % Other EMEA</v>
          </cell>
          <cell r="C137" t="str">
            <v>SALES_OTH_EMEA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</row>
        <row r="139">
          <cell r="B139" t="str">
            <v>Sales - % Japan</v>
          </cell>
          <cell r="C139" t="str">
            <v>SALES_JAPAN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</row>
        <row r="140">
          <cell r="B140" t="str">
            <v>Sales - % China</v>
          </cell>
          <cell r="C140" t="str">
            <v>SALES_CHINA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</row>
        <row r="141">
          <cell r="B141" t="str">
            <v>Sales - % India</v>
          </cell>
          <cell r="C141" t="str">
            <v>SALES_INDIA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</row>
        <row r="142">
          <cell r="B142" t="str">
            <v>Sales - % Other Asia</v>
          </cell>
          <cell r="C142" t="str">
            <v>SALES_OTH_AEJ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</row>
        <row r="143">
          <cell r="B143" t="str">
            <v>Sales - % Others</v>
          </cell>
          <cell r="C143" t="str">
            <v>SALES_OTHER</v>
          </cell>
          <cell r="F143">
            <v>0.11</v>
          </cell>
          <cell r="G143">
            <v>0.14000000000000001</v>
          </cell>
          <cell r="H143">
            <v>0.14000000000000004</v>
          </cell>
          <cell r="I143">
            <v>0.14040311967831826</v>
          </cell>
          <cell r="J143">
            <v>0.14939748628687424</v>
          </cell>
          <cell r="K143">
            <v>0.1493974862868743</v>
          </cell>
          <cell r="L143">
            <v>0.1493974862868743</v>
          </cell>
          <cell r="M143">
            <v>0</v>
          </cell>
          <cell r="N143">
            <v>0.14000000000000001</v>
          </cell>
          <cell r="O143">
            <v>0.14000000000000001</v>
          </cell>
          <cell r="P143">
            <v>0.14000000000000001</v>
          </cell>
          <cell r="Q143">
            <v>0.14000000000000001</v>
          </cell>
          <cell r="R143">
            <v>0.14000000000000001</v>
          </cell>
          <cell r="S143">
            <v>0.14000000000000001</v>
          </cell>
          <cell r="T143">
            <v>0.14000000000000001</v>
          </cell>
          <cell r="U143">
            <v>0.14000000000000001</v>
          </cell>
          <cell r="V143">
            <v>0.11</v>
          </cell>
          <cell r="W143">
            <v>0.14833591512932451</v>
          </cell>
          <cell r="X143">
            <v>0.14939748628687427</v>
          </cell>
          <cell r="Y143">
            <v>0.14939748628687427</v>
          </cell>
          <cell r="Z143">
            <v>0.14939748628687427</v>
          </cell>
          <cell r="AA143">
            <v>0.14939748628687427</v>
          </cell>
          <cell r="AB143">
            <v>0.14939748628687427</v>
          </cell>
          <cell r="AC143">
            <v>0.14939748628687427</v>
          </cell>
          <cell r="AD143">
            <v>0.14939748628687427</v>
          </cell>
          <cell r="AE143">
            <v>0.14939748628687427</v>
          </cell>
          <cell r="AF143">
            <v>0.14939748628687427</v>
          </cell>
          <cell r="AG143">
            <v>0.14939748628687427</v>
          </cell>
          <cell r="AH143">
            <v>0.14939748628687427</v>
          </cell>
          <cell r="AI143">
            <v>0.14939748628687427</v>
          </cell>
          <cell r="AJ143">
            <v>0.14939748628687427</v>
          </cell>
          <cell r="AK143">
            <v>0.14939748628687427</v>
          </cell>
        </row>
        <row r="144">
          <cell r="B144" t="str">
            <v>Sales -% Consumer (C)</v>
          </cell>
          <cell r="C144" t="str">
            <v>SALES_CONS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</row>
        <row r="145">
          <cell r="B145" t="str">
            <v>Sales -% Industry (I)</v>
          </cell>
          <cell r="C145" t="str">
            <v>SALES_IND</v>
          </cell>
          <cell r="F145">
            <v>1</v>
          </cell>
          <cell r="G145">
            <v>1</v>
          </cell>
          <cell r="H145">
            <v>1</v>
          </cell>
          <cell r="I145">
            <v>1</v>
          </cell>
          <cell r="J145">
            <v>1</v>
          </cell>
          <cell r="K145">
            <v>1</v>
          </cell>
          <cell r="L145">
            <v>1</v>
          </cell>
          <cell r="M145">
            <v>0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1</v>
          </cell>
          <cell r="AA145">
            <v>1</v>
          </cell>
          <cell r="AB145">
            <v>1</v>
          </cell>
          <cell r="AC145">
            <v>1</v>
          </cell>
          <cell r="AD145">
            <v>1</v>
          </cell>
          <cell r="AE145">
            <v>1</v>
          </cell>
          <cell r="AF145">
            <v>1</v>
          </cell>
          <cell r="AG145">
            <v>1</v>
          </cell>
          <cell r="AH145">
            <v>1</v>
          </cell>
          <cell r="AI145">
            <v>1</v>
          </cell>
          <cell r="AJ145">
            <v>1</v>
          </cell>
          <cell r="AK145">
            <v>1</v>
          </cell>
        </row>
        <row r="146">
          <cell r="B146" t="str">
            <v>Sales -% Government (G)</v>
          </cell>
          <cell r="C146" t="str">
            <v>SALES_GOV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</row>
        <row r="147">
          <cell r="B147" t="str">
            <v>Sales - % Industry Sub-Segment: Financial Services</v>
          </cell>
          <cell r="C147" t="str">
            <v>SALES_FINAN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0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  <cell r="AI147">
            <v>1</v>
          </cell>
          <cell r="AJ147">
            <v>1</v>
          </cell>
          <cell r="AK147">
            <v>1</v>
          </cell>
        </row>
        <row r="148">
          <cell r="B148" t="str">
            <v>Sales (%) SMB</v>
          </cell>
          <cell r="C148" t="str">
            <v>SALES_SMB</v>
          </cell>
          <cell r="F148">
            <v>0</v>
          </cell>
          <cell r="G148">
            <v>0</v>
          </cell>
          <cell r="H148">
            <v>0.15</v>
          </cell>
          <cell r="I148">
            <v>0.15</v>
          </cell>
          <cell r="J148">
            <v>0.15</v>
          </cell>
          <cell r="K148">
            <v>0.15</v>
          </cell>
          <cell r="L148">
            <v>0.15</v>
          </cell>
          <cell r="M148">
            <v>0</v>
          </cell>
          <cell r="N148">
            <v>0.15</v>
          </cell>
          <cell r="O148">
            <v>0.15</v>
          </cell>
          <cell r="P148">
            <v>0.15</v>
          </cell>
          <cell r="Q148">
            <v>0.15</v>
          </cell>
          <cell r="R148">
            <v>0.15</v>
          </cell>
          <cell r="S148">
            <v>0.15</v>
          </cell>
          <cell r="T148">
            <v>0.15</v>
          </cell>
          <cell r="U148">
            <v>0.15</v>
          </cell>
          <cell r="V148">
            <v>0.15</v>
          </cell>
          <cell r="W148">
            <v>0.15</v>
          </cell>
          <cell r="X148">
            <v>0.15</v>
          </cell>
          <cell r="Y148">
            <v>0.15</v>
          </cell>
          <cell r="Z148">
            <v>0.15</v>
          </cell>
          <cell r="AA148">
            <v>0.15</v>
          </cell>
          <cell r="AB148">
            <v>0.15</v>
          </cell>
          <cell r="AC148">
            <v>0.15</v>
          </cell>
          <cell r="AD148">
            <v>0.15</v>
          </cell>
          <cell r="AE148">
            <v>0.15</v>
          </cell>
          <cell r="AF148">
            <v>0.15</v>
          </cell>
          <cell r="AG148">
            <v>0.15</v>
          </cell>
          <cell r="AH148">
            <v>0.15</v>
          </cell>
          <cell r="AI148">
            <v>0.15</v>
          </cell>
          <cell r="AJ148">
            <v>0.15</v>
          </cell>
          <cell r="AK148">
            <v>0.15</v>
          </cell>
        </row>
        <row r="149">
          <cell r="B149" t="str">
            <v>Sales - % from Captive Financing Business</v>
          </cell>
          <cell r="C149" t="str">
            <v>REV_FIN_SEGMENT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</row>
        <row r="151">
          <cell r="A151" t="str">
            <v>FX Exposure - Sales</v>
          </cell>
          <cell r="B151">
            <v>0</v>
          </cell>
          <cell r="C151">
            <v>0</v>
          </cell>
          <cell r="D151">
            <v>0</v>
          </cell>
        </row>
        <row r="152">
          <cell r="B152" t="str">
            <v>Sales - % FX: British Pounds/Pence</v>
          </cell>
          <cell r="C152" t="str">
            <v>SALES_FX_GPB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</row>
        <row r="153">
          <cell r="B153" t="str">
            <v>Sales - % FX: Euro</v>
          </cell>
          <cell r="C153" t="str">
            <v>SALES_FX_EUR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</row>
        <row r="154">
          <cell r="B154" t="str">
            <v>Sales - % FX: New Russian Ruble</v>
          </cell>
          <cell r="C154" t="str">
            <v>SALES_FX_RUB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</row>
        <row r="155">
          <cell r="B155" t="str">
            <v>Sales - % FX: U.S. Dollar</v>
          </cell>
          <cell r="C155" t="str">
            <v>SALES_FX_USD</v>
          </cell>
          <cell r="F155">
            <v>0</v>
          </cell>
          <cell r="G155">
            <v>0</v>
          </cell>
          <cell r="H155">
            <v>0.86</v>
          </cell>
          <cell r="I155">
            <v>0.85959688032168202</v>
          </cell>
          <cell r="J155">
            <v>0.85060251371312579</v>
          </cell>
          <cell r="K155">
            <v>0.8506025137131259</v>
          </cell>
          <cell r="L155">
            <v>0.85060251371312579</v>
          </cell>
          <cell r="M155">
            <v>0</v>
          </cell>
          <cell r="N155">
            <v>0.86</v>
          </cell>
          <cell r="O155">
            <v>0.86</v>
          </cell>
          <cell r="P155">
            <v>0.86</v>
          </cell>
          <cell r="Q155">
            <v>0.86</v>
          </cell>
          <cell r="R155">
            <v>0.86</v>
          </cell>
          <cell r="S155">
            <v>0.86</v>
          </cell>
          <cell r="T155">
            <v>0.86</v>
          </cell>
          <cell r="U155">
            <v>0.86</v>
          </cell>
          <cell r="V155">
            <v>0.89</v>
          </cell>
          <cell r="W155">
            <v>0.85166408487067546</v>
          </cell>
          <cell r="X155">
            <v>0.85060251371312579</v>
          </cell>
          <cell r="Y155">
            <v>0.85060251371312579</v>
          </cell>
          <cell r="Z155">
            <v>0.85060251371312579</v>
          </cell>
          <cell r="AA155">
            <v>0.85060251371312579</v>
          </cell>
          <cell r="AB155">
            <v>0.85060251371312579</v>
          </cell>
          <cell r="AC155">
            <v>0.85060251371312579</v>
          </cell>
          <cell r="AD155">
            <v>0.85060251371312579</v>
          </cell>
          <cell r="AE155">
            <v>0.85060251371312579</v>
          </cell>
          <cell r="AF155">
            <v>0.85060251371312579</v>
          </cell>
          <cell r="AG155">
            <v>0.85060251371312579</v>
          </cell>
          <cell r="AH155">
            <v>0.85060251371312579</v>
          </cell>
          <cell r="AI155">
            <v>0.85060251371312579</v>
          </cell>
          <cell r="AJ155">
            <v>0.85060251371312579</v>
          </cell>
          <cell r="AK155">
            <v>0.85060251371312579</v>
          </cell>
        </row>
        <row r="156">
          <cell r="B156" t="str">
            <v>Sales - % FX: Brazilian Real</v>
          </cell>
          <cell r="C156" t="str">
            <v>SALES_FX_BRL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</row>
        <row r="157">
          <cell r="B157" t="str">
            <v>Sales - % FX: Japanese Yen</v>
          </cell>
          <cell r="C157" t="str">
            <v>SALES_FX_YEN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</row>
        <row r="158">
          <cell r="B158" t="str">
            <v>Sales - % FX: Chinese Renminbi</v>
          </cell>
          <cell r="C158" t="str">
            <v>SALES_FX_CNY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</row>
        <row r="159">
          <cell r="B159" t="str">
            <v>Sales - % FX: Indian Rupee</v>
          </cell>
          <cell r="C159" t="str">
            <v>SALES_FX_INR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</row>
        <row r="160">
          <cell r="B160" t="str">
            <v>Sales - % FX: Canadian Dollar</v>
          </cell>
          <cell r="C160" t="str">
            <v>SALES_FX_CAD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</row>
        <row r="161">
          <cell r="B161" t="str">
            <v>Sales - % FX: Mexican Peso</v>
          </cell>
          <cell r="C161" t="str">
            <v>SALES_FX_MXN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</row>
        <row r="162">
          <cell r="B162" t="str">
            <v>Sales - % FX: Colombian Peso</v>
          </cell>
          <cell r="C162" t="str">
            <v>SALES_FX_COP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</row>
        <row r="163">
          <cell r="B163" t="str">
            <v>Sales - % FX: Argentine Peso</v>
          </cell>
          <cell r="C163" t="str">
            <v>SALES_FX_ARS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</row>
        <row r="164">
          <cell r="B164" t="str">
            <v>Sales - % FX: Chilean Peso</v>
          </cell>
          <cell r="C164" t="str">
            <v>SALES_FX_CLP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</row>
        <row r="165">
          <cell r="B165" t="str">
            <v>Sales - % FX: Venezuelan bolivar</v>
          </cell>
          <cell r="C165" t="str">
            <v>SALES_FX_VEF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</row>
        <row r="166">
          <cell r="B166" t="str">
            <v>Sales - % FX: Other Currency</v>
          </cell>
          <cell r="C166" t="str">
            <v>SALES_FX_OTH</v>
          </cell>
          <cell r="F166">
            <v>0</v>
          </cell>
          <cell r="G166">
            <v>0</v>
          </cell>
          <cell r="H166">
            <v>0.14000000000000004</v>
          </cell>
          <cell r="I166">
            <v>0.14040311967831826</v>
          </cell>
          <cell r="J166">
            <v>0.14939748628687424</v>
          </cell>
          <cell r="K166">
            <v>0.1493974862868743</v>
          </cell>
          <cell r="L166">
            <v>0.1493974862868743</v>
          </cell>
          <cell r="M166">
            <v>0</v>
          </cell>
          <cell r="N166">
            <v>0.14000000000000001</v>
          </cell>
          <cell r="O166">
            <v>0.14000000000000001</v>
          </cell>
          <cell r="P166">
            <v>0.14000000000000001</v>
          </cell>
          <cell r="Q166">
            <v>0.14000000000000001</v>
          </cell>
          <cell r="R166">
            <v>0.14000000000000001</v>
          </cell>
          <cell r="S166">
            <v>0.14000000000000001</v>
          </cell>
          <cell r="T166">
            <v>0.14000000000000001</v>
          </cell>
          <cell r="U166">
            <v>0.14000000000000001</v>
          </cell>
          <cell r="V166">
            <v>0.11</v>
          </cell>
          <cell r="W166">
            <v>0.14833591512932451</v>
          </cell>
          <cell r="X166">
            <v>0.14939748628687427</v>
          </cell>
          <cell r="Y166">
            <v>0.14939748628687427</v>
          </cell>
          <cell r="Z166">
            <v>0.14939748628687427</v>
          </cell>
          <cell r="AA166">
            <v>0.14939748628687427</v>
          </cell>
          <cell r="AB166">
            <v>0.14939748628687427</v>
          </cell>
          <cell r="AC166">
            <v>0.14939748628687427</v>
          </cell>
          <cell r="AD166">
            <v>0.14939748628687427</v>
          </cell>
          <cell r="AE166">
            <v>0.14939748628687427</v>
          </cell>
          <cell r="AF166">
            <v>0.14939748628687427</v>
          </cell>
          <cell r="AG166">
            <v>0.14939748628687427</v>
          </cell>
          <cell r="AH166">
            <v>0.14939748628687427</v>
          </cell>
          <cell r="AI166">
            <v>0.14939748628687427</v>
          </cell>
          <cell r="AJ166">
            <v>0.14939748628687427</v>
          </cell>
          <cell r="AK166">
            <v>0.14939748628687427</v>
          </cell>
        </row>
        <row r="167">
          <cell r="A167" t="str">
            <v>Security: Yodlee Inc.</v>
          </cell>
          <cell r="B167">
            <v>0</v>
          </cell>
          <cell r="C167">
            <v>0</v>
          </cell>
          <cell r="D167">
            <v>0</v>
          </cell>
        </row>
        <row r="168">
          <cell r="A168" t="str">
            <v>Reference Data</v>
          </cell>
          <cell r="B168">
            <v>0</v>
          </cell>
          <cell r="C168">
            <v>0</v>
          </cell>
          <cell r="D168">
            <v>0</v>
          </cell>
        </row>
        <row r="169">
          <cell r="B169" t="str">
            <v>Ticker</v>
          </cell>
          <cell r="C169" t="str">
            <v>Ticker</v>
          </cell>
          <cell r="E169" t="str">
            <v>YDLE</v>
          </cell>
        </row>
        <row r="170">
          <cell r="B170" t="str">
            <v>Security Name</v>
          </cell>
          <cell r="C170" t="str">
            <v>Security Name</v>
          </cell>
          <cell r="E170" t="str">
            <v>Yodlee Inc.</v>
          </cell>
        </row>
        <row r="171">
          <cell r="B171" t="str">
            <v>Interim Type</v>
          </cell>
          <cell r="C171" t="str">
            <v>Interim Type</v>
          </cell>
          <cell r="E171" t="str">
            <v>Q</v>
          </cell>
        </row>
        <row r="172">
          <cell r="B172" t="str">
            <v>Publishing Currency</v>
          </cell>
          <cell r="C172" t="str">
            <v>PUB_CURRENCY_ISO</v>
          </cell>
          <cell r="E172" t="str">
            <v>USD</v>
          </cell>
        </row>
        <row r="173">
          <cell r="B173" t="str">
            <v>Pricing Currency</v>
          </cell>
          <cell r="C173" t="str">
            <v>PRICE_CURRENCY_ISO</v>
          </cell>
          <cell r="E173" t="str">
            <v>USD</v>
          </cell>
        </row>
        <row r="174">
          <cell r="B174" t="str">
            <v>Reporting Currency</v>
          </cell>
          <cell r="C174" t="str">
            <v>CURRENCY_ISO</v>
          </cell>
          <cell r="E174" t="str">
            <v>USD</v>
          </cell>
        </row>
        <row r="175">
          <cell r="A175" t="str">
            <v>General Information</v>
          </cell>
          <cell r="B175">
            <v>0</v>
          </cell>
          <cell r="C175">
            <v>0</v>
          </cell>
          <cell r="D175">
            <v>0</v>
          </cell>
        </row>
        <row r="176">
          <cell r="B176" t="str">
            <v>Americas Investment List</v>
          </cell>
          <cell r="C176" t="str">
            <v>AMER_LIST</v>
          </cell>
          <cell r="E176" t="str">
            <v>Buy</v>
          </cell>
        </row>
        <row r="177">
          <cell r="B177" t="str">
            <v>Americas Conviction List</v>
          </cell>
          <cell r="C177" t="str">
            <v>AMER_CONVICTION</v>
          </cell>
          <cell r="E177">
            <v>0</v>
          </cell>
        </row>
        <row r="178">
          <cell r="B178" t="str">
            <v>Legal rating</v>
          </cell>
          <cell r="C178" t="str">
            <v>LEGAL_RATING</v>
          </cell>
          <cell r="E178">
            <v>0</v>
          </cell>
        </row>
        <row r="179">
          <cell r="B179" t="str">
            <v>Target price</v>
          </cell>
          <cell r="C179" t="str">
            <v>TARGET_PRICE</v>
          </cell>
          <cell r="D179" t="str">
            <v>USD</v>
          </cell>
          <cell r="E179">
            <v>18</v>
          </cell>
        </row>
        <row r="180">
          <cell r="B180" t="str">
            <v>Target price period</v>
          </cell>
          <cell r="C180" t="str">
            <v>TP_PERIOD</v>
          </cell>
          <cell r="E180" t="str">
            <v>12 months</v>
          </cell>
        </row>
        <row r="181">
          <cell r="B181" t="str">
            <v>Current shares outstanding (mn)</v>
          </cell>
          <cell r="C181" t="str">
            <v>NUM_SH</v>
          </cell>
          <cell r="E181">
            <v>31.746000000000002</v>
          </cell>
        </row>
        <row r="182">
          <cell r="B182" t="str">
            <v>Free float</v>
          </cell>
          <cell r="C182" t="str">
            <v>FREE_FLOAT</v>
          </cell>
          <cell r="E182">
            <v>0</v>
          </cell>
        </row>
        <row r="183">
          <cell r="A183" t="str">
            <v>Publishing Items</v>
          </cell>
          <cell r="B183">
            <v>0</v>
          </cell>
          <cell r="C183">
            <v>0</v>
          </cell>
          <cell r="D183">
            <v>0</v>
          </cell>
        </row>
        <row r="184">
          <cell r="B184" t="str">
            <v>Book value per share, BVPS (Pub)</v>
          </cell>
          <cell r="C184" t="str">
            <v>BVPS_PUB</v>
          </cell>
          <cell r="D184" t="str">
            <v>USD</v>
          </cell>
          <cell r="F184">
            <v>-16.624431007541279</v>
          </cell>
          <cell r="G184">
            <v>-14.90081066040999</v>
          </cell>
          <cell r="H184">
            <v>-3.2374649282059758</v>
          </cell>
          <cell r="I184">
            <v>2.5344030889986073</v>
          </cell>
          <cell r="J184">
            <v>2.4985745673200097</v>
          </cell>
          <cell r="K184">
            <v>2.5561989837338941</v>
          </cell>
          <cell r="L184">
            <v>2.737031954348744</v>
          </cell>
          <cell r="M184">
            <v>0</v>
          </cell>
          <cell r="N184">
            <v>-15.666075715025334</v>
          </cell>
          <cell r="O184">
            <v>-15.496097098768214</v>
          </cell>
          <cell r="P184">
            <v>-15.132728722044249</v>
          </cell>
          <cell r="Q184">
            <v>-14.308987709239011</v>
          </cell>
          <cell r="R184">
            <v>-3.2991912856907075</v>
          </cell>
          <cell r="S184">
            <v>-3.3492985641194921</v>
          </cell>
          <cell r="T184">
            <v>-3.3401221323650763</v>
          </cell>
          <cell r="U184">
            <v>-3.2171816571541045</v>
          </cell>
          <cell r="V184">
            <v>-3.2000918454372504</v>
          </cell>
          <cell r="W184">
            <v>-3.1374511639921212</v>
          </cell>
          <cell r="X184">
            <v>-3.1333505537438251</v>
          </cell>
          <cell r="Y184">
            <v>2.5224280224280222</v>
          </cell>
          <cell r="Z184">
            <v>2.4524505956377394</v>
          </cell>
          <cell r="AA184">
            <v>2.4118728287275615</v>
          </cell>
          <cell r="AB184">
            <v>2.4095062438394761</v>
          </cell>
          <cell r="AC184">
            <v>2.4348509427933078</v>
          </cell>
          <cell r="AD184">
            <v>2.419873236240154</v>
          </cell>
          <cell r="AE184">
            <v>2.4147913927994331</v>
          </cell>
          <cell r="AF184">
            <v>2.4471772329950934</v>
          </cell>
          <cell r="AG184">
            <v>2.5184855954114593</v>
          </cell>
          <cell r="AH184">
            <v>2.5202978504830784</v>
          </cell>
          <cell r="AI184">
            <v>2.5332244890894051</v>
          </cell>
          <cell r="AJ184">
            <v>2.5930782372208565</v>
          </cell>
          <cell r="AK184">
            <v>2.696650610954856</v>
          </cell>
        </row>
        <row r="185">
          <cell r="B185" t="str">
            <v>DPS, dividend per share (Pub)</v>
          </cell>
          <cell r="C185" t="str">
            <v>DPS_PUB</v>
          </cell>
          <cell r="D185" t="str">
            <v>USD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</row>
        <row r="186">
          <cell r="B186" t="str">
            <v>Special dividend per share</v>
          </cell>
          <cell r="C186" t="str">
            <v>DPS_SPECIAL_PUB</v>
          </cell>
          <cell r="D186" t="str">
            <v>USD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</row>
        <row r="187">
          <cell r="B187" t="str">
            <v>EBITDA (Pub)</v>
          </cell>
          <cell r="C187" t="str">
            <v>EBITDA_PUB</v>
          </cell>
          <cell r="D187" t="str">
            <v>USD</v>
          </cell>
          <cell r="F187">
            <v>-8.0029999999999983</v>
          </cell>
          <cell r="G187">
            <v>-1.915</v>
          </cell>
          <cell r="H187">
            <v>4.772000000000002</v>
          </cell>
          <cell r="I187">
            <v>5.4680000000000053</v>
          </cell>
          <cell r="J187">
            <v>9.4946277598881519</v>
          </cell>
          <cell r="K187">
            <v>15.048320128214357</v>
          </cell>
          <cell r="L187">
            <v>21.942349439715848</v>
          </cell>
          <cell r="M187">
            <v>0</v>
          </cell>
          <cell r="N187">
            <v>-2.7850000000000001</v>
          </cell>
          <cell r="O187">
            <v>-1.4040000000000001</v>
          </cell>
          <cell r="P187">
            <v>-7.1000000000000618E-2</v>
          </cell>
          <cell r="Q187">
            <v>2.3450000000000006</v>
          </cell>
          <cell r="R187">
            <v>-0.52000000000000013</v>
          </cell>
          <cell r="S187">
            <v>0.34399999999999953</v>
          </cell>
          <cell r="T187">
            <v>1.7230000000000003</v>
          </cell>
          <cell r="U187">
            <v>3.2250000000000019</v>
          </cell>
          <cell r="V187">
            <v>0.88600000000000168</v>
          </cell>
          <cell r="W187">
            <v>1.4090000000000034</v>
          </cell>
          <cell r="X187">
            <v>1.8309999999999993</v>
          </cell>
          <cell r="Y187">
            <v>1.3420000000000007</v>
          </cell>
          <cell r="Z187">
            <v>0.68699999999999739</v>
          </cell>
          <cell r="AA187">
            <v>1.007176412765346</v>
          </cell>
          <cell r="AB187">
            <v>3.0892156330366403</v>
          </cell>
          <cell r="AC187">
            <v>4.7112357140861683</v>
          </cell>
          <cell r="AD187">
            <v>1.744966245352858</v>
          </cell>
          <cell r="AE187">
            <v>2.2494615498306461</v>
          </cell>
          <cell r="AF187">
            <v>4.3856509451299734</v>
          </cell>
          <cell r="AG187">
            <v>6.6682413879008804</v>
          </cell>
          <cell r="AH187">
            <v>2.9527938893738588</v>
          </cell>
          <cell r="AI187">
            <v>3.5653002757651229</v>
          </cell>
          <cell r="AJ187">
            <v>6.3621811911844572</v>
          </cell>
          <cell r="AK187">
            <v>9.0620740833924103</v>
          </cell>
        </row>
        <row r="188">
          <cell r="B188" t="str">
            <v>EPS (Pub)</v>
          </cell>
          <cell r="C188" t="str">
            <v>EPS_PUB</v>
          </cell>
          <cell r="D188" t="str">
            <v>USD</v>
          </cell>
          <cell r="F188">
            <v>-0.35447380936204909</v>
          </cell>
          <cell r="G188">
            <v>-0.9807637353547205</v>
          </cell>
          <cell r="H188">
            <v>-0.16733081841205727</v>
          </cell>
          <cell r="I188">
            <v>-0.54697302383939739</v>
          </cell>
          <cell r="J188">
            <v>-0.20124031967740874</v>
          </cell>
          <cell r="K188">
            <v>-0.13073065999615319</v>
          </cell>
          <cell r="L188">
            <v>-0.17235032596805092</v>
          </cell>
          <cell r="M188">
            <v>0</v>
          </cell>
          <cell r="N188">
            <v>-0.61202717331618006</v>
          </cell>
          <cell r="O188">
            <v>-0.42713832363248061</v>
          </cell>
          <cell r="P188">
            <v>-0.18318819654378929</v>
          </cell>
          <cell r="Q188">
            <v>0.20768641950345909</v>
          </cell>
          <cell r="R188">
            <v>-0.22142271735959665</v>
          </cell>
          <cell r="S188">
            <v>-0.14274810734987733</v>
          </cell>
          <cell r="T188">
            <v>6.7337844528800187E-3</v>
          </cell>
          <cell r="U188">
            <v>4.0904021518073923E-2</v>
          </cell>
          <cell r="V188">
            <v>-7.8509913879430987E-2</v>
          </cell>
          <cell r="W188">
            <v>-4.8021283671432893E-2</v>
          </cell>
          <cell r="X188">
            <v>-0.21086220369888001</v>
          </cell>
          <cell r="Y188">
            <v>-0.1555979239487342</v>
          </cell>
          <cell r="Z188">
            <v>-9.8760808878600226E-2</v>
          </cell>
          <cell r="AA188">
            <v>-6.7800975374316952E-2</v>
          </cell>
          <cell r="AB188">
            <v>-3.2006956357330557E-2</v>
          </cell>
          <cell r="AC188">
            <v>-5.6884630867760546E-3</v>
          </cell>
          <cell r="AD188">
            <v>-6.6728961656078042E-2</v>
          </cell>
          <cell r="AE188">
            <v>-5.721821291806492E-2</v>
          </cell>
          <cell r="AF188">
            <v>-2.3033793939066828E-2</v>
          </cell>
          <cell r="AG188">
            <v>1.3421906452077562E-2</v>
          </cell>
          <cell r="AH188">
            <v>-5.8760816852907072E-2</v>
          </cell>
          <cell r="AI188">
            <v>-4.7995636426791936E-2</v>
          </cell>
          <cell r="AJ188">
            <v>-4.4959284489943744E-3</v>
          </cell>
          <cell r="AK188">
            <v>3.4632422901629628E-2</v>
          </cell>
        </row>
        <row r="189">
          <cell r="B189" t="str">
            <v>Consensus earnings equivalent estimate</v>
          </cell>
          <cell r="C189" t="str">
            <v>CEEE_EPS</v>
          </cell>
          <cell r="D189" t="str">
            <v>USD</v>
          </cell>
          <cell r="F189">
            <v>-1.3110605340036687</v>
          </cell>
          <cell r="G189">
            <v>-0.77697062672020922</v>
          </cell>
          <cell r="H189">
            <v>1.0892886614952833E-2</v>
          </cell>
          <cell r="I189">
            <v>5.0639321433096707E-3</v>
          </cell>
          <cell r="J189">
            <v>8.2830712470196896E-2</v>
          </cell>
          <cell r="K189">
            <v>0.18131679085083105</v>
          </cell>
          <cell r="L189">
            <v>0.28057497439352308</v>
          </cell>
          <cell r="M189">
            <v>0</v>
          </cell>
          <cell r="N189">
            <v>-0.61202717331618006</v>
          </cell>
          <cell r="O189">
            <v>-0.42713832363248061</v>
          </cell>
          <cell r="P189">
            <v>-0.18318819654378929</v>
          </cell>
          <cell r="Q189">
            <v>0.20768641950345909</v>
          </cell>
          <cell r="R189">
            <v>-0.17447109975135094</v>
          </cell>
          <cell r="S189">
            <v>-9.0627170273188049E-2</v>
          </cell>
          <cell r="T189">
            <v>1.9145073444462788E-2</v>
          </cell>
          <cell r="U189">
            <v>5.4615233221806787E-2</v>
          </cell>
          <cell r="V189">
            <v>-3.1510781761132034E-2</v>
          </cell>
          <cell r="W189">
            <v>6.6513835523555375E-3</v>
          </cell>
          <cell r="X189">
            <v>6.7159600916986634E-3</v>
          </cell>
          <cell r="Y189">
            <v>-6.3552589768029767E-4</v>
          </cell>
          <cell r="Z189">
            <v>-3.0401034928848734E-2</v>
          </cell>
          <cell r="AA189">
            <v>1.6019730639358573E-3</v>
          </cell>
          <cell r="AB189">
            <v>3.9115257375042269E-2</v>
          </cell>
          <cell r="AC189">
            <v>6.6785838282765631E-2</v>
          </cell>
          <cell r="AD189">
            <v>9.1297285240074331E-3</v>
          </cell>
          <cell r="AE189">
            <v>1.887729751215211E-2</v>
          </cell>
          <cell r="AF189">
            <v>5.6294665866941235E-2</v>
          </cell>
          <cell r="AG189">
            <v>9.5537839970773961E-2</v>
          </cell>
          <cell r="AH189">
            <v>2.6747756016287986E-2</v>
          </cell>
          <cell r="AI189">
            <v>3.7880082670515978E-2</v>
          </cell>
          <cell r="AJ189">
            <v>8.4935178716494267E-2</v>
          </cell>
          <cell r="AK189">
            <v>0.12924641568668158</v>
          </cell>
        </row>
        <row r="190">
          <cell r="B190" t="str">
            <v>EPS (excl. ESO) (Pub)</v>
          </cell>
          <cell r="C190" t="str">
            <v>EPS_PUB_EX_ESO</v>
          </cell>
          <cell r="D190" t="str">
            <v>USD</v>
          </cell>
          <cell r="F190">
            <v>-1.3110605340036687</v>
          </cell>
          <cell r="G190">
            <v>-0.77697062672020922</v>
          </cell>
          <cell r="H190">
            <v>1.0892886614952833E-2</v>
          </cell>
          <cell r="I190">
            <v>5.0639321433096707E-3</v>
          </cell>
          <cell r="J190">
            <v>8.2830712470196896E-2</v>
          </cell>
          <cell r="K190">
            <v>0.18131679085083105</v>
          </cell>
          <cell r="L190">
            <v>0.28057497439352308</v>
          </cell>
          <cell r="M190">
            <v>0</v>
          </cell>
          <cell r="N190">
            <v>-0.61202717331618006</v>
          </cell>
          <cell r="O190">
            <v>-0.42713832363248061</v>
          </cell>
          <cell r="P190">
            <v>-0.18318819654378929</v>
          </cell>
          <cell r="Q190">
            <v>0.20768641950345909</v>
          </cell>
          <cell r="R190">
            <v>-0.17447109975135094</v>
          </cell>
          <cell r="S190">
            <v>-9.0627170273188049E-2</v>
          </cell>
          <cell r="T190">
            <v>1.9145073444462788E-2</v>
          </cell>
          <cell r="U190">
            <v>5.4615233221806787E-2</v>
          </cell>
          <cell r="V190">
            <v>-3.1510781761132034E-2</v>
          </cell>
          <cell r="W190">
            <v>6.6513835523555375E-3</v>
          </cell>
          <cell r="X190">
            <v>6.7159600916986634E-3</v>
          </cell>
          <cell r="Y190">
            <v>-6.3552589768029767E-4</v>
          </cell>
          <cell r="Z190">
            <v>-3.0401034928848734E-2</v>
          </cell>
          <cell r="AA190">
            <v>1.6019730639358573E-3</v>
          </cell>
          <cell r="AB190">
            <v>3.9115257375042269E-2</v>
          </cell>
          <cell r="AC190">
            <v>6.6785838282765631E-2</v>
          </cell>
          <cell r="AD190">
            <v>9.1297285240074331E-3</v>
          </cell>
          <cell r="AE190">
            <v>1.887729751215211E-2</v>
          </cell>
          <cell r="AF190">
            <v>5.6294665866941235E-2</v>
          </cell>
          <cell r="AG190">
            <v>9.5537839970773961E-2</v>
          </cell>
          <cell r="AH190">
            <v>2.6747756016287986E-2</v>
          </cell>
          <cell r="AI190">
            <v>3.7880082670515978E-2</v>
          </cell>
          <cell r="AJ190">
            <v>8.4935178716494267E-2</v>
          </cell>
          <cell r="AK190">
            <v>0.12924641568668158</v>
          </cell>
        </row>
        <row r="191">
          <cell r="B191" t="str">
            <v>EV adjustment (Pub)</v>
          </cell>
          <cell r="C191" t="str">
            <v>EV_ADJ_PUB</v>
          </cell>
          <cell r="D191" t="str">
            <v>USD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</row>
        <row r="192">
          <cell r="B192" t="str">
            <v>Net debt (Pub)</v>
          </cell>
          <cell r="C192" t="str">
            <v>NET_DEBT_PUB</v>
          </cell>
          <cell r="D192" t="str">
            <v>USD</v>
          </cell>
          <cell r="F192">
            <v>2.0000000000006679E-3</v>
          </cell>
          <cell r="G192">
            <v>-6.5999999999999837E-2</v>
          </cell>
          <cell r="H192">
            <v>-1.7490000000000006</v>
          </cell>
          <cell r="I192">
            <v>-73.52</v>
          </cell>
          <cell r="J192">
            <v>-74.766980586734604</v>
          </cell>
          <cell r="K192">
            <v>-84.593497074878371</v>
          </cell>
          <cell r="L192">
            <v>-99.913017866243308</v>
          </cell>
          <cell r="M192">
            <v>0</v>
          </cell>
          <cell r="N192">
            <v>6.0919999999999996</v>
          </cell>
          <cell r="O192">
            <v>-0.91299999999999937</v>
          </cell>
          <cell r="P192">
            <v>-0.39800000000000058</v>
          </cell>
          <cell r="Q192">
            <v>-6.5999999999999837E-2</v>
          </cell>
          <cell r="R192">
            <v>3.9470000000000001</v>
          </cell>
          <cell r="S192">
            <v>3.5279999999999996</v>
          </cell>
          <cell r="T192">
            <v>3.6979999999999995</v>
          </cell>
          <cell r="U192">
            <v>-1.7490000000000006</v>
          </cell>
          <cell r="V192">
            <v>0.81400000000000006</v>
          </cell>
          <cell r="W192">
            <v>2.8420000000000005</v>
          </cell>
          <cell r="X192">
            <v>2.8309999999999995</v>
          </cell>
          <cell r="Y192">
            <v>-73.52</v>
          </cell>
          <cell r="Z192">
            <v>-70.272000000000006</v>
          </cell>
          <cell r="AA192">
            <v>-70.604087309842242</v>
          </cell>
          <cell r="AB192">
            <v>-73.554583885321691</v>
          </cell>
          <cell r="AC192">
            <v>-74.766980586734604</v>
          </cell>
          <cell r="AD192">
            <v>-72.706844103768617</v>
          </cell>
          <cell r="AE192">
            <v>-74.572389089736106</v>
          </cell>
          <cell r="AF192">
            <v>-78.892828679428391</v>
          </cell>
          <cell r="AG192">
            <v>-84.593497074878371</v>
          </cell>
          <cell r="AH192">
            <v>-83.59883592318522</v>
          </cell>
          <cell r="AI192">
            <v>-86.880691914646007</v>
          </cell>
          <cell r="AJ192">
            <v>-93.495239186527982</v>
          </cell>
          <cell r="AK192">
            <v>-99.913017866243308</v>
          </cell>
        </row>
        <row r="193">
          <cell r="B193" t="str">
            <v>Net income (Pub)</v>
          </cell>
          <cell r="C193" t="str">
            <v>NI_PUB</v>
          </cell>
          <cell r="D193" t="str">
            <v>USD</v>
          </cell>
          <cell r="F193">
            <v>-2.0869999999999997</v>
          </cell>
          <cell r="G193">
            <v>-6.5210000000000017</v>
          </cell>
          <cell r="H193">
            <v>-1.1809999999999987</v>
          </cell>
          <cell r="I193">
            <v>-6.9749999999999943</v>
          </cell>
          <cell r="J193">
            <v>-6.0851009653030905</v>
          </cell>
          <cell r="K193">
            <v>-4.1804242537957697</v>
          </cell>
          <cell r="L193">
            <v>-2.3911059426035437</v>
          </cell>
          <cell r="M193">
            <v>0</v>
          </cell>
          <cell r="N193">
            <v>-3.9010000000000007</v>
          </cell>
          <cell r="O193">
            <v>-2.8400000000000003</v>
          </cell>
          <cell r="P193">
            <v>-1.2180000000000006</v>
          </cell>
          <cell r="Q193">
            <v>1.4380000000000004</v>
          </cell>
          <cell r="R193">
            <v>-1.5940000000000003</v>
          </cell>
          <cell r="S193">
            <v>-1.0380000000000005</v>
          </cell>
          <cell r="T193">
            <v>0.20400000000000018</v>
          </cell>
          <cell r="U193">
            <v>1.2470000000000017</v>
          </cell>
          <cell r="V193">
            <v>-0.5879999999999983</v>
          </cell>
          <cell r="W193">
            <v>-0.36099999999999677</v>
          </cell>
          <cell r="X193">
            <v>-1.6190000000000007</v>
          </cell>
          <cell r="Y193">
            <v>-4.4069999999999991</v>
          </cell>
          <cell r="Z193">
            <v>-2.9010000000000029</v>
          </cell>
          <cell r="AA193">
            <v>-2.0301860483435665</v>
          </cell>
          <cell r="AB193">
            <v>-0.9769353838020971</v>
          </cell>
          <cell r="AC193">
            <v>-0.17697953315742443</v>
          </cell>
          <cell r="AD193">
            <v>-2.0989405335200559</v>
          </cell>
          <cell r="AE193">
            <v>-1.8195876158035102</v>
          </cell>
          <cell r="AF193">
            <v>-0.74054658040650256</v>
          </cell>
          <cell r="AG193">
            <v>0.47865047593429932</v>
          </cell>
          <cell r="AH193">
            <v>-1.9308889928102912</v>
          </cell>
          <cell r="AI193">
            <v>-1.5944309072810419</v>
          </cell>
          <cell r="AJ193">
            <v>-0.15099178902012333</v>
          </cell>
          <cell r="AK193">
            <v>1.2852057465079127</v>
          </cell>
        </row>
        <row r="194">
          <cell r="B194" t="str">
            <v>EBIT, operating profit (Pub)</v>
          </cell>
          <cell r="C194" t="str">
            <v>EBIT_PUB</v>
          </cell>
          <cell r="D194" t="str">
            <v>USD</v>
          </cell>
          <cell r="F194">
            <v>-10.538</v>
          </cell>
          <cell r="G194">
            <v>-4.3049999999999997</v>
          </cell>
          <cell r="H194">
            <v>2.0869999999999962</v>
          </cell>
          <cell r="I194">
            <v>1.7020000000000124</v>
          </cell>
          <cell r="J194">
            <v>4.9393214742760421</v>
          </cell>
          <cell r="K194">
            <v>9.8010762540936867</v>
          </cell>
          <cell r="L194">
            <v>15.782295526143741</v>
          </cell>
          <cell r="M194">
            <v>0</v>
          </cell>
          <cell r="N194">
            <v>-3.3490000000000002</v>
          </cell>
          <cell r="O194">
            <v>-1.9500000000000002</v>
          </cell>
          <cell r="P194">
            <v>-0.62700000000000067</v>
          </cell>
          <cell r="Q194">
            <v>1.6210000000000004</v>
          </cell>
          <cell r="R194">
            <v>-1.1600000000000001</v>
          </cell>
          <cell r="S194">
            <v>-0.3100000000000005</v>
          </cell>
          <cell r="T194">
            <v>1.0990000000000002</v>
          </cell>
          <cell r="U194">
            <v>2.458000000000002</v>
          </cell>
          <cell r="V194">
            <v>0.12200000000000166</v>
          </cell>
          <cell r="W194">
            <v>0.60300000000000331</v>
          </cell>
          <cell r="X194">
            <v>0.77999999999999936</v>
          </cell>
          <cell r="Y194">
            <v>0.19700000000000095</v>
          </cell>
          <cell r="Z194">
            <v>-0.43100000000000271</v>
          </cell>
          <cell r="AA194">
            <v>-6.1828587234654009E-2</v>
          </cell>
          <cell r="AB194">
            <v>1.9451732616781783</v>
          </cell>
          <cell r="AC194">
            <v>3.4869767998325294</v>
          </cell>
          <cell r="AD194">
            <v>0.48616610091925594</v>
          </cell>
          <cell r="AE194">
            <v>1.0152850793180903</v>
          </cell>
          <cell r="AF194">
            <v>3.0579952244615924</v>
          </cell>
          <cell r="AG194">
            <v>5.2416298493947444</v>
          </cell>
          <cell r="AH194">
            <v>1.4821755939428201</v>
          </cell>
          <cell r="AI194">
            <v>2.1200426434483575</v>
          </cell>
          <cell r="AJ194">
            <v>4.8011210640126265</v>
          </cell>
          <cell r="AK194">
            <v>7.3789562247399267</v>
          </cell>
        </row>
        <row r="195">
          <cell r="B195" t="str">
            <v>Pre-tax profit (Pub)</v>
          </cell>
          <cell r="C195" t="str">
            <v>PTP_PUB</v>
          </cell>
          <cell r="D195" t="str">
            <v>USD</v>
          </cell>
          <cell r="F195">
            <v>-11.455</v>
          </cell>
          <cell r="G195">
            <v>-4.0749999999999993</v>
          </cell>
          <cell r="H195">
            <v>1.7689999999999961</v>
          </cell>
          <cell r="I195">
            <v>1.9620000000000124</v>
          </cell>
          <cell r="J195">
            <v>5.5233214742760417</v>
          </cell>
          <cell r="K195">
            <v>9.8010762540936867</v>
          </cell>
          <cell r="L195">
            <v>15.782295526143741</v>
          </cell>
          <cell r="M195">
            <v>0</v>
          </cell>
          <cell r="N195">
            <v>-3.4360000000000004</v>
          </cell>
          <cell r="O195">
            <v>-2.0510000000000002</v>
          </cell>
          <cell r="P195">
            <v>-0.62100000000000066</v>
          </cell>
          <cell r="Q195">
            <v>2.0330000000000004</v>
          </cell>
          <cell r="R195">
            <v>-1.0790000000000002</v>
          </cell>
          <cell r="S195">
            <v>-0.35100000000000048</v>
          </cell>
          <cell r="T195">
            <v>0.84100000000000019</v>
          </cell>
          <cell r="U195">
            <v>2.3580000000000019</v>
          </cell>
          <cell r="V195">
            <v>0.14100000000000165</v>
          </cell>
          <cell r="W195">
            <v>0.67100000000000337</v>
          </cell>
          <cell r="X195">
            <v>0.73999999999999932</v>
          </cell>
          <cell r="Y195">
            <v>0.41000000000000092</v>
          </cell>
          <cell r="Z195">
            <v>-0.2850000000000027</v>
          </cell>
          <cell r="AA195">
            <v>8.4171412765345982E-2</v>
          </cell>
          <cell r="AB195">
            <v>2.0911732616781782</v>
          </cell>
          <cell r="AC195">
            <v>3.6329767998325293</v>
          </cell>
          <cell r="AD195">
            <v>0.48616610091925594</v>
          </cell>
          <cell r="AE195">
            <v>1.0152850793180903</v>
          </cell>
          <cell r="AF195">
            <v>3.0579952244615924</v>
          </cell>
          <cell r="AG195">
            <v>5.2416298493947444</v>
          </cell>
          <cell r="AH195">
            <v>1.4821755939428201</v>
          </cell>
          <cell r="AI195">
            <v>2.1200426434483575</v>
          </cell>
          <cell r="AJ195">
            <v>4.8011210640126265</v>
          </cell>
          <cell r="AK195">
            <v>7.3789562247399267</v>
          </cell>
        </row>
        <row r="196">
          <cell r="B196" t="str">
            <v>Sales, revenue (Pub)</v>
          </cell>
          <cell r="C196" t="str">
            <v>REVS_PUB</v>
          </cell>
          <cell r="D196" t="str">
            <v>USD</v>
          </cell>
          <cell r="F196">
            <v>54.429000000000002</v>
          </cell>
          <cell r="G196">
            <v>57.793999999999997</v>
          </cell>
          <cell r="H196">
            <v>70.16</v>
          </cell>
          <cell r="I196">
            <v>89.081000000000017</v>
          </cell>
          <cell r="J196">
            <v>108.47744623816389</v>
          </cell>
          <cell r="K196">
            <v>129.30906676329909</v>
          </cell>
          <cell r="L196">
            <v>155.0268715305761</v>
          </cell>
          <cell r="M196">
            <v>0</v>
          </cell>
          <cell r="N196">
            <v>12.317</v>
          </cell>
          <cell r="O196">
            <v>13.2</v>
          </cell>
          <cell r="P196">
            <v>14.538</v>
          </cell>
          <cell r="Q196">
            <v>17.739000000000001</v>
          </cell>
          <cell r="R196">
            <v>15.47</v>
          </cell>
          <cell r="S196">
            <v>16.385999999999999</v>
          </cell>
          <cell r="T196">
            <v>18.265999999999998</v>
          </cell>
          <cell r="U196">
            <v>20.038</v>
          </cell>
          <cell r="V196">
            <v>19.763000000000002</v>
          </cell>
          <cell r="W196">
            <v>21.303000000000001</v>
          </cell>
          <cell r="X196">
            <v>23.152999999999999</v>
          </cell>
          <cell r="Y196">
            <v>24.862000000000002</v>
          </cell>
          <cell r="Z196">
            <v>24.608999999999998</v>
          </cell>
          <cell r="AA196">
            <v>25.530783999319986</v>
          </cell>
          <cell r="AB196">
            <v>28.118656883400362</v>
          </cell>
          <cell r="AC196">
            <v>30.219005355443549</v>
          </cell>
          <cell r="AD196">
            <v>29.596348413737218</v>
          </cell>
          <cell r="AE196">
            <v>30.387738781533294</v>
          </cell>
          <cell r="AF196">
            <v>33.435928141647203</v>
          </cell>
          <cell r="AG196">
            <v>35.88905142638135</v>
          </cell>
          <cell r="AH196">
            <v>35.471068574919677</v>
          </cell>
          <cell r="AI196">
            <v>36.428901551535141</v>
          </cell>
          <cell r="AJ196">
            <v>40.096498659254273</v>
          </cell>
          <cell r="AK196">
            <v>43.030402744866997</v>
          </cell>
        </row>
        <row r="197">
          <cell r="B197" t="str">
            <v>Total shareholders' equity (Pub)</v>
          </cell>
          <cell r="C197" t="str">
            <v>EQ_PUB</v>
          </cell>
          <cell r="D197" t="str">
            <v>USD</v>
          </cell>
          <cell r="F197">
            <v>-5.6100000000000136</v>
          </cell>
          <cell r="G197">
            <v>3.1370000000000005</v>
          </cell>
          <cell r="H197">
            <v>4.1449999999999818</v>
          </cell>
          <cell r="I197">
            <v>80.076999999999998</v>
          </cell>
          <cell r="J197">
            <v>83.443242528793917</v>
          </cell>
          <cell r="K197">
            <v>89.813942093954779</v>
          </cell>
          <cell r="L197">
            <v>100.07243418594817</v>
          </cell>
          <cell r="M197">
            <v>0</v>
          </cell>
          <cell r="N197">
            <v>-7.5859999999999559</v>
          </cell>
          <cell r="O197">
            <v>-0.83499999999997954</v>
          </cell>
          <cell r="P197">
            <v>1.5949999999999704</v>
          </cell>
          <cell r="Q197">
            <v>3.1370000000000005</v>
          </cell>
          <cell r="R197">
            <v>2.2620000000000005</v>
          </cell>
          <cell r="S197">
            <v>0.757000000000005</v>
          </cell>
          <cell r="T197">
            <v>1.0349999999999682</v>
          </cell>
          <cell r="U197">
            <v>4.1449999999999818</v>
          </cell>
          <cell r="V197">
            <v>4.6659999999999968</v>
          </cell>
          <cell r="W197">
            <v>5.0539999999999736</v>
          </cell>
          <cell r="X197">
            <v>5.1809999999999832</v>
          </cell>
          <cell r="Y197">
            <v>80.076999999999998</v>
          </cell>
          <cell r="Z197">
            <v>79.783999999999992</v>
          </cell>
          <cell r="AA197">
            <v>79.837027990042145</v>
          </cell>
          <cell r="AB197">
            <v>81.154467144899399</v>
          </cell>
          <cell r="AC197">
            <v>83.443242528793917</v>
          </cell>
          <cell r="AD197">
            <v>83.759250494391438</v>
          </cell>
          <cell r="AE197">
            <v>84.419185795948181</v>
          </cell>
          <cell r="AF197">
            <v>86.406882691848239</v>
          </cell>
          <cell r="AG197">
            <v>89.813942093954779</v>
          </cell>
          <cell r="AH197">
            <v>90.777356230017574</v>
          </cell>
          <cell r="AI197">
            <v>92.155383948258986</v>
          </cell>
          <cell r="AJ197">
            <v>95.276112639867222</v>
          </cell>
          <cell r="AK197">
            <v>100.07243418594817</v>
          </cell>
        </row>
        <row r="198">
          <cell r="A198" t="str">
            <v>Income Statement</v>
          </cell>
          <cell r="B198">
            <v>0</v>
          </cell>
          <cell r="C198">
            <v>0</v>
          </cell>
          <cell r="D198">
            <v>0</v>
          </cell>
        </row>
        <row r="199">
          <cell r="B199" t="str">
            <v>Provision for income tax</v>
          </cell>
          <cell r="C199" t="str">
            <v>PROV_INC_TAX</v>
          </cell>
          <cell r="D199" t="str">
            <v>USD</v>
          </cell>
          <cell r="F199">
            <v>3.7360000000000002</v>
          </cell>
          <cell r="G199">
            <v>-1.091</v>
          </cell>
          <cell r="H199">
            <v>-1.4390000000000001</v>
          </cell>
          <cell r="I199">
            <v>-1.802</v>
          </cell>
          <cell r="J199">
            <v>-2.7570789454821396</v>
          </cell>
          <cell r="K199">
            <v>-3.4303766889327889</v>
          </cell>
          <cell r="L199">
            <v>-5.5238034341503051</v>
          </cell>
          <cell r="M199">
            <v>0</v>
          </cell>
          <cell r="N199">
            <v>-0.13500000000000001</v>
          </cell>
          <cell r="O199">
            <v>-0.45800000000000002</v>
          </cell>
          <cell r="P199">
            <v>-0.20100000000000001</v>
          </cell>
          <cell r="Q199">
            <v>-0.29699999999999999</v>
          </cell>
          <cell r="R199">
            <v>-0.17699999999999999</v>
          </cell>
          <cell r="S199">
            <v>-0.308</v>
          </cell>
          <cell r="T199">
            <v>-0.26100000000000001</v>
          </cell>
          <cell r="U199">
            <v>-0.69299999999999995</v>
          </cell>
          <cell r="V199">
            <v>-0.377</v>
          </cell>
          <cell r="W199">
            <v>-0.46500000000000002</v>
          </cell>
          <cell r="X199">
            <v>-0.53200000000000003</v>
          </cell>
          <cell r="Y199">
            <v>-0.42799999999999999</v>
          </cell>
          <cell r="Z199">
            <v>-0.60799999999999998</v>
          </cell>
          <cell r="AA199">
            <v>-3.1143422723178014E-2</v>
          </cell>
          <cell r="AB199">
            <v>-0.77373410682092592</v>
          </cell>
          <cell r="AC199">
            <v>-1.3442014159380358</v>
          </cell>
          <cell r="AD199">
            <v>-0.17015813532173957</v>
          </cell>
          <cell r="AE199">
            <v>-0.35534977776133159</v>
          </cell>
          <cell r="AF199">
            <v>-1.0702983285615573</v>
          </cell>
          <cell r="AG199">
            <v>-1.8345704472881603</v>
          </cell>
          <cell r="AH199">
            <v>-0.51876145787998695</v>
          </cell>
          <cell r="AI199">
            <v>-0.74201492520692502</v>
          </cell>
          <cell r="AJ199">
            <v>-1.6803923724044192</v>
          </cell>
          <cell r="AK199">
            <v>-2.582634678658974</v>
          </cell>
        </row>
        <row r="200">
          <cell r="B200" t="str">
            <v>Minority interest</v>
          </cell>
          <cell r="C200" t="str">
            <v>INC_MINORITY</v>
          </cell>
          <cell r="D200" t="str">
            <v>USD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</row>
        <row r="201">
          <cell r="B201" t="str">
            <v>Net income (pre-preferred dividends)</v>
          </cell>
          <cell r="C201" t="str">
            <v>NI_PRE_PREF</v>
          </cell>
          <cell r="D201" t="str">
            <v>USD</v>
          </cell>
          <cell r="F201">
            <v>-7.7189999999999994</v>
          </cell>
          <cell r="G201">
            <v>-5.1659999999999995</v>
          </cell>
          <cell r="H201">
            <v>0.32999999999999607</v>
          </cell>
          <cell r="I201">
            <v>0.16000000000001235</v>
          </cell>
          <cell r="J201">
            <v>2.7662425287939021</v>
          </cell>
          <cell r="K201">
            <v>6.3706995651608977</v>
          </cell>
          <cell r="L201">
            <v>10.258492091993435</v>
          </cell>
          <cell r="M201">
            <v>0</v>
          </cell>
          <cell r="N201">
            <v>-3.5710000000000006</v>
          </cell>
          <cell r="O201">
            <v>-2.5090000000000003</v>
          </cell>
          <cell r="P201">
            <v>-0.82200000000000073</v>
          </cell>
          <cell r="Q201">
            <v>1.7360000000000004</v>
          </cell>
          <cell r="R201">
            <v>-1.2560000000000002</v>
          </cell>
          <cell r="S201">
            <v>-0.65900000000000047</v>
          </cell>
          <cell r="T201">
            <v>0.58000000000000018</v>
          </cell>
          <cell r="U201">
            <v>1.6650000000000018</v>
          </cell>
          <cell r="V201">
            <v>-0.23599999999999835</v>
          </cell>
          <cell r="W201">
            <v>0.20600000000000335</v>
          </cell>
          <cell r="X201">
            <v>0.2079999999999993</v>
          </cell>
          <cell r="Y201">
            <v>-1.7999999999999072E-2</v>
          </cell>
          <cell r="Z201">
            <v>-0.89300000000000268</v>
          </cell>
          <cell r="AA201">
            <v>5.3027990042167968E-2</v>
          </cell>
          <cell r="AB201">
            <v>1.3174391548572522</v>
          </cell>
          <cell r="AC201">
            <v>2.2887753838944933</v>
          </cell>
          <cell r="AD201">
            <v>0.31600796559751637</v>
          </cell>
          <cell r="AE201">
            <v>0.65993530155675872</v>
          </cell>
          <cell r="AF201">
            <v>1.9876968959000352</v>
          </cell>
          <cell r="AG201">
            <v>3.4070594021065839</v>
          </cell>
          <cell r="AH201">
            <v>0.9634141360628331</v>
          </cell>
          <cell r="AI201">
            <v>1.3780277182414324</v>
          </cell>
          <cell r="AJ201">
            <v>3.1207286916082073</v>
          </cell>
          <cell r="AK201">
            <v>4.7963215460809527</v>
          </cell>
        </row>
        <row r="202">
          <cell r="B202" t="str">
            <v>Preferred dividends</v>
          </cell>
          <cell r="C202" t="str">
            <v>PREF_DIV</v>
          </cell>
          <cell r="D202" t="str">
            <v>USD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</row>
        <row r="203">
          <cell r="B203" t="str">
            <v>Net income (pre-exceptionals)</v>
          </cell>
          <cell r="C203" t="str">
            <v>NET_EARNING</v>
          </cell>
          <cell r="D203" t="str">
            <v>USD</v>
          </cell>
          <cell r="F203">
            <v>-7.7189999999999994</v>
          </cell>
          <cell r="G203">
            <v>-5.1659999999999995</v>
          </cell>
          <cell r="H203">
            <v>0.32999999999999607</v>
          </cell>
          <cell r="I203">
            <v>0.16000000000001235</v>
          </cell>
          <cell r="J203">
            <v>2.7662425287939021</v>
          </cell>
          <cell r="K203">
            <v>6.3706995651608977</v>
          </cell>
          <cell r="L203">
            <v>10.258492091993435</v>
          </cell>
          <cell r="M203">
            <v>0</v>
          </cell>
          <cell r="N203">
            <v>-3.5710000000000006</v>
          </cell>
          <cell r="O203">
            <v>-2.5090000000000003</v>
          </cell>
          <cell r="P203">
            <v>-0.82200000000000073</v>
          </cell>
          <cell r="Q203">
            <v>1.7360000000000004</v>
          </cell>
          <cell r="R203">
            <v>-1.2560000000000002</v>
          </cell>
          <cell r="S203">
            <v>-0.65900000000000047</v>
          </cell>
          <cell r="T203">
            <v>0.58000000000000018</v>
          </cell>
          <cell r="U203">
            <v>1.6650000000000018</v>
          </cell>
          <cell r="V203">
            <v>-0.23599999999999835</v>
          </cell>
          <cell r="W203">
            <v>0.20600000000000335</v>
          </cell>
          <cell r="X203">
            <v>0.2079999999999993</v>
          </cell>
          <cell r="Y203">
            <v>-1.7999999999999072E-2</v>
          </cell>
          <cell r="Z203">
            <v>-0.89300000000000268</v>
          </cell>
          <cell r="AA203">
            <v>5.3027990042167968E-2</v>
          </cell>
          <cell r="AB203">
            <v>1.3174391548572522</v>
          </cell>
          <cell r="AC203">
            <v>2.2887753838944933</v>
          </cell>
          <cell r="AD203">
            <v>0.31600796559751637</v>
          </cell>
          <cell r="AE203">
            <v>0.65993530155675872</v>
          </cell>
          <cell r="AF203">
            <v>1.9876968959000352</v>
          </cell>
          <cell r="AG203">
            <v>3.4070594021065839</v>
          </cell>
          <cell r="AH203">
            <v>0.9634141360628331</v>
          </cell>
          <cell r="AI203">
            <v>1.3780277182414324</v>
          </cell>
          <cell r="AJ203">
            <v>3.1207286916082073</v>
          </cell>
          <cell r="AK203">
            <v>4.7963215460809527</v>
          </cell>
        </row>
        <row r="204">
          <cell r="B204" t="str">
            <v>Post-tax exceptionals</v>
          </cell>
          <cell r="C204" t="str">
            <v>TAX_EXC</v>
          </cell>
          <cell r="D204" t="str">
            <v>USD</v>
          </cell>
          <cell r="F204">
            <v>5.6319999999999997</v>
          </cell>
          <cell r="G204">
            <v>-1.3550000000000022</v>
          </cell>
          <cell r="H204">
            <v>-1.5109999999999948</v>
          </cell>
          <cell r="I204">
            <v>-7.1350000000000069</v>
          </cell>
          <cell r="J204">
            <v>-8.8513434940969926</v>
          </cell>
          <cell r="K204">
            <v>-10.551123818956668</v>
          </cell>
          <cell r="L204">
            <v>-12.649598034596979</v>
          </cell>
          <cell r="M204">
            <v>0</v>
          </cell>
          <cell r="N204">
            <v>-0.33000000000000007</v>
          </cell>
          <cell r="O204">
            <v>-0.33099999999999996</v>
          </cell>
          <cell r="P204">
            <v>-0.39599999999999991</v>
          </cell>
          <cell r="Q204">
            <v>-0.29800000000000004</v>
          </cell>
          <cell r="R204">
            <v>-0.33800000000000008</v>
          </cell>
          <cell r="S204">
            <v>-0.379</v>
          </cell>
          <cell r="T204">
            <v>-0.376</v>
          </cell>
          <cell r="U204">
            <v>-0.41800000000000015</v>
          </cell>
          <cell r="V204">
            <v>-0.35199999999999998</v>
          </cell>
          <cell r="W204">
            <v>-0.56700000000000017</v>
          </cell>
          <cell r="X204">
            <v>-1.827</v>
          </cell>
          <cell r="Y204">
            <v>-4.3890000000000002</v>
          </cell>
          <cell r="Z204">
            <v>-2.008</v>
          </cell>
          <cell r="AA204">
            <v>-2.0832140383857345</v>
          </cell>
          <cell r="AB204">
            <v>-2.2943745386593495</v>
          </cell>
          <cell r="AC204">
            <v>-2.4657549170519175</v>
          </cell>
          <cell r="AD204">
            <v>-2.4149484991175725</v>
          </cell>
          <cell r="AE204">
            <v>-2.4795229173602689</v>
          </cell>
          <cell r="AF204">
            <v>-2.7282434763065377</v>
          </cell>
          <cell r="AG204">
            <v>-2.9284089261722848</v>
          </cell>
          <cell r="AH204">
            <v>-2.8943031288731245</v>
          </cell>
          <cell r="AI204">
            <v>-2.9724586255224743</v>
          </cell>
          <cell r="AJ204">
            <v>-3.2717204806283307</v>
          </cell>
          <cell r="AK204">
            <v>-3.51111579957304</v>
          </cell>
        </row>
        <row r="205">
          <cell r="B205" t="str">
            <v>Net income (post-exceptionals)</v>
          </cell>
          <cell r="C205" t="str">
            <v>NET_INC</v>
          </cell>
          <cell r="D205" t="str">
            <v>USD</v>
          </cell>
          <cell r="F205">
            <v>-2.0869999999999997</v>
          </cell>
          <cell r="G205">
            <v>-6.5210000000000017</v>
          </cell>
          <cell r="H205">
            <v>-1.1809999999999987</v>
          </cell>
          <cell r="I205">
            <v>-6.9749999999999943</v>
          </cell>
          <cell r="J205">
            <v>-6.0851009653030905</v>
          </cell>
          <cell r="K205">
            <v>-4.1804242537957697</v>
          </cell>
          <cell r="L205">
            <v>-2.3911059426035437</v>
          </cell>
          <cell r="M205">
            <v>0</v>
          </cell>
          <cell r="N205">
            <v>-3.9010000000000007</v>
          </cell>
          <cell r="O205">
            <v>-2.8400000000000003</v>
          </cell>
          <cell r="P205">
            <v>-1.2180000000000006</v>
          </cell>
          <cell r="Q205">
            <v>1.4380000000000004</v>
          </cell>
          <cell r="R205">
            <v>-1.5940000000000003</v>
          </cell>
          <cell r="S205">
            <v>-1.0380000000000005</v>
          </cell>
          <cell r="T205">
            <v>0.20400000000000018</v>
          </cell>
          <cell r="U205">
            <v>1.2470000000000017</v>
          </cell>
          <cell r="V205">
            <v>-0.5879999999999983</v>
          </cell>
          <cell r="W205">
            <v>-0.36099999999999677</v>
          </cell>
          <cell r="X205">
            <v>-1.6190000000000007</v>
          </cell>
          <cell r="Y205">
            <v>-4.4069999999999991</v>
          </cell>
          <cell r="Z205">
            <v>-2.9010000000000029</v>
          </cell>
          <cell r="AA205">
            <v>-2.0301860483435665</v>
          </cell>
          <cell r="AB205">
            <v>-0.9769353838020971</v>
          </cell>
          <cell r="AC205">
            <v>-0.17697953315742443</v>
          </cell>
          <cell r="AD205">
            <v>-2.0989405335200559</v>
          </cell>
          <cell r="AE205">
            <v>-1.8195876158035102</v>
          </cell>
          <cell r="AF205">
            <v>-0.74054658040650256</v>
          </cell>
          <cell r="AG205">
            <v>0.47865047593429932</v>
          </cell>
          <cell r="AH205">
            <v>-1.9308889928102912</v>
          </cell>
          <cell r="AI205">
            <v>-1.5944309072810419</v>
          </cell>
          <cell r="AJ205">
            <v>-0.15099178902012333</v>
          </cell>
          <cell r="AK205">
            <v>1.2852057465079127</v>
          </cell>
        </row>
        <row r="206">
          <cell r="B206" t="str">
            <v>EPS (pre-exceptionals, basic)</v>
          </cell>
          <cell r="C206" t="str">
            <v>EPS</v>
          </cell>
          <cell r="D206" t="str">
            <v>USD</v>
          </cell>
          <cell r="F206">
            <v>-1.3110605340036687</v>
          </cell>
          <cell r="G206">
            <v>-0.77697062672020922</v>
          </cell>
          <cell r="H206">
            <v>4.6756282875510841E-2</v>
          </cell>
          <cell r="I206">
            <v>1.2547051442911886E-2</v>
          </cell>
          <cell r="J206">
            <v>9.148238196438882E-2</v>
          </cell>
          <cell r="K206">
            <v>0.19922517625680633</v>
          </cell>
          <cell r="L206">
            <v>0.30710339100977413</v>
          </cell>
          <cell r="M206">
            <v>0</v>
          </cell>
          <cell r="N206">
            <v>-0.56025353394311173</v>
          </cell>
          <cell r="O206">
            <v>-0.37735565281475136</v>
          </cell>
          <cell r="P206">
            <v>-0.12362947254433075</v>
          </cell>
          <cell r="Q206">
            <v>0.250725747050073</v>
          </cell>
          <cell r="R206">
            <v>-0.17447109975135094</v>
          </cell>
          <cell r="S206">
            <v>-9.0627170273188049E-2</v>
          </cell>
          <cell r="T206">
            <v>7.897388415348168E-2</v>
          </cell>
          <cell r="U206">
            <v>0.2594731059632065</v>
          </cell>
          <cell r="V206">
            <v>-3.1510781761132034E-2</v>
          </cell>
          <cell r="W206">
            <v>2.740272697040284E-2</v>
          </cell>
          <cell r="X206">
            <v>2.7090388121906655E-2</v>
          </cell>
          <cell r="Y206">
            <v>-6.3552589768029767E-4</v>
          </cell>
          <cell r="Z206">
            <v>-3.0401034928848734E-2</v>
          </cell>
          <cell r="AA206">
            <v>1.7709457957964041E-3</v>
          </cell>
          <cell r="AB206">
            <v>4.3162749790928399E-2</v>
          </cell>
          <cell r="AC206">
            <v>7.3565649388534035E-2</v>
          </cell>
          <cell r="AD206">
            <v>1.0046441565453911E-2</v>
          </cell>
          <cell r="AE206">
            <v>2.0752129915957606E-2</v>
          </cell>
          <cell r="AF206">
            <v>6.1824876280371456E-2</v>
          </cell>
          <cell r="AG206">
            <v>0.10482122250214183</v>
          </cell>
          <cell r="AH206">
            <v>2.9318620497336807E-2</v>
          </cell>
          <cell r="AI206">
            <v>4.1481457144821543E-2</v>
          </cell>
          <cell r="AJ206">
            <v>9.2922754258673065E-2</v>
          </cell>
          <cell r="AK206">
            <v>0.14126962243591631</v>
          </cell>
        </row>
        <row r="207">
          <cell r="B207" t="str">
            <v>EPS (pre-exceptionals, diluted)</v>
          </cell>
          <cell r="C207" t="str">
            <v>EPS_FUL_DIL</v>
          </cell>
          <cell r="D207" t="str">
            <v>USD</v>
          </cell>
          <cell r="F207">
            <v>-1.3110605340036687</v>
          </cell>
          <cell r="G207">
            <v>-0.77697062672020922</v>
          </cell>
          <cell r="H207">
            <v>1.0892886614952833E-2</v>
          </cell>
          <cell r="I207">
            <v>5.0639321433096707E-3</v>
          </cell>
          <cell r="J207">
            <v>8.2830712470196896E-2</v>
          </cell>
          <cell r="K207">
            <v>0.18131679085083105</v>
          </cell>
          <cell r="L207">
            <v>0.28057497439352308</v>
          </cell>
          <cell r="M207">
            <v>0</v>
          </cell>
          <cell r="N207">
            <v>-0.61202717331618006</v>
          </cell>
          <cell r="O207">
            <v>-0.42713832363248061</v>
          </cell>
          <cell r="P207">
            <v>-0.18318819654378929</v>
          </cell>
          <cell r="Q207">
            <v>0.20768641950345909</v>
          </cell>
          <cell r="R207">
            <v>-0.17447109975135094</v>
          </cell>
          <cell r="S207">
            <v>-9.0627170273188049E-2</v>
          </cell>
          <cell r="T207">
            <v>1.9145073444462788E-2</v>
          </cell>
          <cell r="U207">
            <v>5.4615233221806787E-2</v>
          </cell>
          <cell r="V207">
            <v>-3.1510781761132034E-2</v>
          </cell>
          <cell r="W207">
            <v>6.6513835523555375E-3</v>
          </cell>
          <cell r="X207">
            <v>6.7159600916986634E-3</v>
          </cell>
          <cell r="Y207">
            <v>-6.3552589768029767E-4</v>
          </cell>
          <cell r="Z207">
            <v>-3.0401034928848734E-2</v>
          </cell>
          <cell r="AA207">
            <v>1.6019730639358573E-3</v>
          </cell>
          <cell r="AB207">
            <v>3.9115257375042269E-2</v>
          </cell>
          <cell r="AC207">
            <v>6.6785838282765631E-2</v>
          </cell>
          <cell r="AD207">
            <v>9.1297285240074331E-3</v>
          </cell>
          <cell r="AE207">
            <v>1.887729751215211E-2</v>
          </cell>
          <cell r="AF207">
            <v>5.6294665866941235E-2</v>
          </cell>
          <cell r="AG207">
            <v>9.5537839970773961E-2</v>
          </cell>
          <cell r="AH207">
            <v>2.6747756016287986E-2</v>
          </cell>
          <cell r="AI207">
            <v>3.7880082670515978E-2</v>
          </cell>
          <cell r="AJ207">
            <v>8.4935178716494267E-2</v>
          </cell>
          <cell r="AK207">
            <v>0.12924641568668158</v>
          </cell>
        </row>
        <row r="208">
          <cell r="B208" t="str">
            <v>EPS (post-exceptionals, basic)</v>
          </cell>
          <cell r="C208" t="str">
            <v>EPS_POST_BASIC</v>
          </cell>
          <cell r="D208" t="str">
            <v>USD</v>
          </cell>
          <cell r="F208">
            <v>-0.35447380936204909</v>
          </cell>
          <cell r="G208">
            <v>-0.9807637353547205</v>
          </cell>
          <cell r="H208">
            <v>-0.16733081841205727</v>
          </cell>
          <cell r="I208">
            <v>-0.54697302383939739</v>
          </cell>
          <cell r="J208">
            <v>-0.20124031967740874</v>
          </cell>
          <cell r="K208">
            <v>-0.13073065999615319</v>
          </cell>
          <cell r="L208">
            <v>-7.158135295637566E-2</v>
          </cell>
          <cell r="M208">
            <v>0</v>
          </cell>
          <cell r="N208">
            <v>-0.61202717331618006</v>
          </cell>
          <cell r="O208">
            <v>-0.42713832363248061</v>
          </cell>
          <cell r="P208">
            <v>-0.18318819654378929</v>
          </cell>
          <cell r="Q208">
            <v>0.20768641950345909</v>
          </cell>
          <cell r="R208">
            <v>-0.22142271735959665</v>
          </cell>
          <cell r="S208">
            <v>-0.14274810734987733</v>
          </cell>
          <cell r="T208">
            <v>2.7777021322948747E-2</v>
          </cell>
          <cell r="U208">
            <v>0.19433210999166284</v>
          </cell>
          <cell r="V208">
            <v>-7.8509913879430987E-2</v>
          </cell>
          <cell r="W208">
            <v>-4.8021283671432893E-2</v>
          </cell>
          <cell r="X208">
            <v>-0.21086220369888001</v>
          </cell>
          <cell r="Y208">
            <v>-0.1555979239487342</v>
          </cell>
          <cell r="Z208">
            <v>-9.8760808878600226E-2</v>
          </cell>
          <cell r="AA208">
            <v>-6.7800975374316952E-2</v>
          </cell>
          <cell r="AB208">
            <v>-3.2006956357330557E-2</v>
          </cell>
          <cell r="AC208">
            <v>-5.6884630867760546E-3</v>
          </cell>
          <cell r="AD208">
            <v>-6.6728961656078042E-2</v>
          </cell>
          <cell r="AE208">
            <v>-5.721821291806492E-2</v>
          </cell>
          <cell r="AF208">
            <v>-2.3033793939066828E-2</v>
          </cell>
          <cell r="AG208">
            <v>1.472610897469046E-2</v>
          </cell>
          <cell r="AH208">
            <v>-5.8760816852907072E-2</v>
          </cell>
          <cell r="AI208">
            <v>-4.7995636426791936E-2</v>
          </cell>
          <cell r="AJ208">
            <v>-4.4959284489943744E-3</v>
          </cell>
          <cell r="AK208">
            <v>3.785411983272783E-2</v>
          </cell>
        </row>
        <row r="209">
          <cell r="B209" t="str">
            <v>EPS (post-exceptionals, diluted)</v>
          </cell>
          <cell r="C209" t="str">
            <v>FULLY_DIL_EPS</v>
          </cell>
          <cell r="D209" t="str">
            <v>USD</v>
          </cell>
          <cell r="F209">
            <v>-0.35447380936204909</v>
          </cell>
          <cell r="G209">
            <v>-0.9807637353547205</v>
          </cell>
          <cell r="H209">
            <v>-0.16733081841205727</v>
          </cell>
          <cell r="I209">
            <v>-0.54697302383939739</v>
          </cell>
          <cell r="J209">
            <v>-0.20124031967740874</v>
          </cell>
          <cell r="K209">
            <v>-0.13073065999615319</v>
          </cell>
          <cell r="L209">
            <v>-0.17235032596805092</v>
          </cell>
          <cell r="M209">
            <v>0</v>
          </cell>
          <cell r="N209">
            <v>-0.61202717331618006</v>
          </cell>
          <cell r="O209">
            <v>-0.42713832363248061</v>
          </cell>
          <cell r="P209">
            <v>-0.18318819654378929</v>
          </cell>
          <cell r="Q209">
            <v>0.20768641950345909</v>
          </cell>
          <cell r="R209">
            <v>-0.22142271735959665</v>
          </cell>
          <cell r="S209">
            <v>-0.14274810734987733</v>
          </cell>
          <cell r="T209">
            <v>6.7337844528800187E-3</v>
          </cell>
          <cell r="U209">
            <v>4.0904021518073923E-2</v>
          </cell>
          <cell r="V209">
            <v>-7.8509913879430987E-2</v>
          </cell>
          <cell r="W209">
            <v>-4.8021283671432893E-2</v>
          </cell>
          <cell r="X209">
            <v>-0.21086220369888001</v>
          </cell>
          <cell r="Y209">
            <v>-0.1555979239487342</v>
          </cell>
          <cell r="Z209">
            <v>-9.8760808878600226E-2</v>
          </cell>
          <cell r="AA209">
            <v>-6.7800975374316952E-2</v>
          </cell>
          <cell r="AB209">
            <v>-3.2006956357330557E-2</v>
          </cell>
          <cell r="AC209">
            <v>-5.6884630867760546E-3</v>
          </cell>
          <cell r="AD209">
            <v>-6.6728961656078042E-2</v>
          </cell>
          <cell r="AE209">
            <v>-5.721821291806492E-2</v>
          </cell>
          <cell r="AF209">
            <v>-2.3033793939066828E-2</v>
          </cell>
          <cell r="AG209">
            <v>1.3421906452077562E-2</v>
          </cell>
          <cell r="AH209">
            <v>-5.8760816852907072E-2</v>
          </cell>
          <cell r="AI209">
            <v>-4.7995636426791936E-2</v>
          </cell>
          <cell r="AJ209">
            <v>-4.4959284489943744E-3</v>
          </cell>
          <cell r="AK209">
            <v>3.4632422901629628E-2</v>
          </cell>
        </row>
        <row r="210">
          <cell r="B210" t="str">
            <v>Common dividends paid</v>
          </cell>
          <cell r="C210" t="str">
            <v>COMMON_DIV_PAID</v>
          </cell>
          <cell r="D210" t="str">
            <v>USD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</row>
        <row r="211">
          <cell r="B211" t="str">
            <v>DPS, dividend per share</v>
          </cell>
          <cell r="C211" t="str">
            <v>DPS</v>
          </cell>
          <cell r="D211" t="str">
            <v>USD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</row>
        <row r="212">
          <cell r="B212" t="str">
            <v>Weighted average shares outstanding, basic</v>
          </cell>
          <cell r="C212" t="str">
            <v>SH</v>
          </cell>
          <cell r="F212">
            <v>5.8875999999999991</v>
          </cell>
          <cell r="G212">
            <v>6.6489000000000003</v>
          </cell>
          <cell r="H212">
            <v>7.0578750000000001</v>
          </cell>
          <cell r="I212">
            <v>12.751999999999999</v>
          </cell>
          <cell r="J212">
            <v>30.237981012242471</v>
          </cell>
          <cell r="K212">
            <v>31.977381999897965</v>
          </cell>
          <cell r="L212">
            <v>33.404033925717677</v>
          </cell>
          <cell r="M212">
            <v>0</v>
          </cell>
          <cell r="N212">
            <v>6.3739000000000008</v>
          </cell>
          <cell r="O212">
            <v>6.6489000000000003</v>
          </cell>
          <cell r="P212">
            <v>6.6489000000000003</v>
          </cell>
          <cell r="Q212">
            <v>6.9238999999999997</v>
          </cell>
          <cell r="R212">
            <v>7.1989000000000001</v>
          </cell>
          <cell r="S212">
            <v>7.2715499999999995</v>
          </cell>
          <cell r="T212">
            <v>7.3441999999999998</v>
          </cell>
          <cell r="U212">
            <v>6.4168500000000002</v>
          </cell>
          <cell r="V212">
            <v>7.4894999999999996</v>
          </cell>
          <cell r="W212">
            <v>7.5175000000000001</v>
          </cell>
          <cell r="X212">
            <v>7.6779999999999999</v>
          </cell>
          <cell r="Y212">
            <v>28.323</v>
          </cell>
          <cell r="Z212">
            <v>29.373999999999999</v>
          </cell>
          <cell r="AA212">
            <v>29.943316259615379</v>
          </cell>
          <cell r="AB212">
            <v>30.522595553774032</v>
          </cell>
          <cell r="AC212">
            <v>31.112012235580465</v>
          </cell>
          <cell r="AD212">
            <v>31.454715934859344</v>
          </cell>
          <cell r="AE212">
            <v>31.800846671131012</v>
          </cell>
          <cell r="AF212">
            <v>32.150438714765393</v>
          </cell>
          <cell r="AG212">
            <v>32.503526678836117</v>
          </cell>
          <cell r="AH212">
            <v>32.860145522547555</v>
          </cell>
          <cell r="AI212">
            <v>33.220330554696112</v>
          </cell>
          <cell r="AJ212">
            <v>33.58411743716615</v>
          </cell>
          <cell r="AK212">
            <v>33.951542188460884</v>
          </cell>
        </row>
        <row r="213">
          <cell r="B213" t="str">
            <v>Diluted average shares outstanding (mn)</v>
          </cell>
          <cell r="C213" t="str">
            <v>DILUTE_SHARES</v>
          </cell>
          <cell r="F213">
            <v>5.8875999999999991</v>
          </cell>
          <cell r="G213">
            <v>6.6489000000000003</v>
          </cell>
          <cell r="H213">
            <v>30.295000000000002</v>
          </cell>
          <cell r="I213">
            <v>31.596</v>
          </cell>
          <cell r="J213">
            <v>33.396338704550161</v>
          </cell>
          <cell r="K213">
            <v>35.135739692205668</v>
          </cell>
          <cell r="L213">
            <v>36.562391618025387</v>
          </cell>
          <cell r="M213">
            <v>0</v>
          </cell>
          <cell r="N213">
            <v>6.3739000000000008</v>
          </cell>
          <cell r="O213">
            <v>6.6489000000000003</v>
          </cell>
          <cell r="P213">
            <v>6.6489000000000003</v>
          </cell>
          <cell r="Q213">
            <v>6.9238999999999997</v>
          </cell>
          <cell r="R213">
            <v>30.295000000000002</v>
          </cell>
          <cell r="S213">
            <v>30.295000000000002</v>
          </cell>
          <cell r="T213">
            <v>30.295000000000002</v>
          </cell>
          <cell r="U213">
            <v>30.486000000000001</v>
          </cell>
          <cell r="V213">
            <v>30.486000000000001</v>
          </cell>
          <cell r="W213">
            <v>30.971</v>
          </cell>
          <cell r="X213">
            <v>30.971</v>
          </cell>
          <cell r="Y213">
            <v>31.746000000000002</v>
          </cell>
          <cell r="Z213">
            <v>32.532357692307691</v>
          </cell>
          <cell r="AA213">
            <v>33.101673951923075</v>
          </cell>
          <cell r="AB213">
            <v>33.680953246081728</v>
          </cell>
          <cell r="AC213">
            <v>34.270369927888161</v>
          </cell>
          <cell r="AD213">
            <v>34.61307362716704</v>
          </cell>
          <cell r="AE213">
            <v>34.959204363438708</v>
          </cell>
          <cell r="AF213">
            <v>35.308796407073096</v>
          </cell>
          <cell r="AG213">
            <v>35.661884371143827</v>
          </cell>
          <cell r="AH213">
            <v>36.018503214855265</v>
          </cell>
          <cell r="AI213">
            <v>36.378688247003815</v>
          </cell>
          <cell r="AJ213">
            <v>36.742475129473853</v>
          </cell>
          <cell r="AK213">
            <v>37.109899880768594</v>
          </cell>
        </row>
        <row r="214">
          <cell r="B214" t="str">
            <v>Period-end shares outstanding</v>
          </cell>
          <cell r="C214" t="str">
            <v>NON_OP_ADD</v>
          </cell>
          <cell r="F214">
            <v>5.8875999999999991</v>
          </cell>
          <cell r="G214">
            <v>6.6489000000000003</v>
          </cell>
          <cell r="H214">
            <v>30.295000000000002</v>
          </cell>
          <cell r="I214">
            <v>31.596</v>
          </cell>
          <cell r="J214">
            <v>33.396338704550161</v>
          </cell>
          <cell r="K214">
            <v>35.135739692205668</v>
          </cell>
          <cell r="L214">
            <v>36.562391618025387</v>
          </cell>
          <cell r="M214">
            <v>0</v>
          </cell>
          <cell r="N214">
            <v>6.3739000000000008</v>
          </cell>
          <cell r="O214">
            <v>6.6489000000000003</v>
          </cell>
          <cell r="P214">
            <v>6.6489000000000003</v>
          </cell>
          <cell r="Q214">
            <v>6.9238999999999997</v>
          </cell>
          <cell r="R214">
            <v>30.295000000000002</v>
          </cell>
          <cell r="S214">
            <v>30.295000000000002</v>
          </cell>
          <cell r="T214">
            <v>30.295000000000002</v>
          </cell>
          <cell r="U214">
            <v>30.486000000000001</v>
          </cell>
          <cell r="V214">
            <v>30.486000000000001</v>
          </cell>
          <cell r="W214">
            <v>30.971</v>
          </cell>
          <cell r="X214">
            <v>30.971</v>
          </cell>
          <cell r="Y214">
            <v>31.746000000000002</v>
          </cell>
          <cell r="Z214">
            <v>32.532357692307691</v>
          </cell>
          <cell r="AA214">
            <v>33.101673951923075</v>
          </cell>
          <cell r="AB214">
            <v>33.680953246081728</v>
          </cell>
          <cell r="AC214">
            <v>34.270369927888161</v>
          </cell>
          <cell r="AD214">
            <v>34.61307362716704</v>
          </cell>
          <cell r="AE214">
            <v>34.959204363438708</v>
          </cell>
          <cell r="AF214">
            <v>35.308796407073096</v>
          </cell>
          <cell r="AG214">
            <v>35.661884371143827</v>
          </cell>
          <cell r="AH214">
            <v>36.018503214855265</v>
          </cell>
          <cell r="AI214">
            <v>36.378688247003815</v>
          </cell>
          <cell r="AJ214">
            <v>36.742475129473853</v>
          </cell>
          <cell r="AK214">
            <v>37.109899880768594</v>
          </cell>
        </row>
        <row r="215">
          <cell r="A215" t="str">
            <v>Additional Income Statement Items</v>
          </cell>
          <cell r="B215">
            <v>0</v>
          </cell>
          <cell r="C215">
            <v>0</v>
          </cell>
          <cell r="D215">
            <v>0</v>
          </cell>
        </row>
        <row r="216">
          <cell r="B216" t="str">
            <v>Marginal tax rate</v>
          </cell>
          <cell r="C216" t="str">
            <v>MARGIN_TAX_RATE</v>
          </cell>
          <cell r="F216">
            <v>0.29137420059273123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0.17118155619596537</v>
          </cell>
          <cell r="R216">
            <v>0</v>
          </cell>
          <cell r="S216">
            <v>0</v>
          </cell>
          <cell r="T216">
            <v>0.56129032258064493</v>
          </cell>
          <cell r="U216">
            <v>0.3572164948453605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</row>
        <row r="217">
          <cell r="A217" t="str">
            <v>ESO</v>
          </cell>
          <cell r="B217">
            <v>0</v>
          </cell>
          <cell r="C217">
            <v>0</v>
          </cell>
          <cell r="D217">
            <v>0</v>
          </cell>
        </row>
        <row r="218">
          <cell r="B218" t="str">
            <v>Fair value of grant</v>
          </cell>
          <cell r="C218" t="str">
            <v>FV_GRANT</v>
          </cell>
          <cell r="D218" t="str">
            <v>USD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</row>
        <row r="219">
          <cell r="B219" t="str">
            <v>ESO expense (post-tax)</v>
          </cell>
          <cell r="C219" t="str">
            <v>ESO_POST_TAX</v>
          </cell>
          <cell r="D219" t="str">
            <v>USD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</row>
        <row r="220">
          <cell r="B220" t="str">
            <v>EPS (excl. ESO expense, basic)</v>
          </cell>
          <cell r="C220" t="str">
            <v>EPS_EX_ESO_B</v>
          </cell>
          <cell r="D220" t="str">
            <v>USD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</row>
        <row r="221">
          <cell r="B221" t="str">
            <v>EPS (excl. ESO expense, diluted)</v>
          </cell>
          <cell r="C221" t="str">
            <v>EPS_EX_ESO_D</v>
          </cell>
          <cell r="D221" t="str">
            <v>USD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</row>
        <row r="222">
          <cell r="B222" t="str">
            <v>Year that ESO expense takes effect</v>
          </cell>
          <cell r="C222" t="str">
            <v>ESO_YEAR</v>
          </cell>
          <cell r="E222">
            <v>0</v>
          </cell>
        </row>
        <row r="223">
          <cell r="A223" t="str">
            <v>Balance Sheet</v>
          </cell>
          <cell r="B223">
            <v>0</v>
          </cell>
          <cell r="C223">
            <v>0</v>
          </cell>
          <cell r="D223">
            <v>0</v>
          </cell>
        </row>
        <row r="224">
          <cell r="B224" t="str">
            <v>BVPS, book value per share</v>
          </cell>
          <cell r="C224" t="str">
            <v>BVPS</v>
          </cell>
          <cell r="D224" t="str">
            <v>USD</v>
          </cell>
          <cell r="F224">
            <v>-16.624431007541279</v>
          </cell>
          <cell r="G224">
            <v>-14.90081066040999</v>
          </cell>
          <cell r="H224">
            <v>-3.2374649282059758</v>
          </cell>
          <cell r="I224">
            <v>2.5344030889986073</v>
          </cell>
          <cell r="J224">
            <v>2.4985745673200097</v>
          </cell>
          <cell r="K224">
            <v>2.5561989837338941</v>
          </cell>
          <cell r="L224">
            <v>2.737031954348744</v>
          </cell>
          <cell r="M224">
            <v>0</v>
          </cell>
          <cell r="N224">
            <v>-15.666075715025334</v>
          </cell>
          <cell r="O224">
            <v>-15.496097098768214</v>
          </cell>
          <cell r="P224">
            <v>-15.132728722044249</v>
          </cell>
          <cell r="Q224">
            <v>-14.308987709239011</v>
          </cell>
          <cell r="R224">
            <v>-3.2991912856907075</v>
          </cell>
          <cell r="S224">
            <v>-3.3492985641194921</v>
          </cell>
          <cell r="T224">
            <v>-3.3401221323650763</v>
          </cell>
          <cell r="U224">
            <v>-3.2171816571541045</v>
          </cell>
          <cell r="V224">
            <v>-3.2000918454372504</v>
          </cell>
          <cell r="W224">
            <v>-3.1374511639921212</v>
          </cell>
          <cell r="X224">
            <v>-3.1333505537438251</v>
          </cell>
          <cell r="Y224">
            <v>2.5224280224280222</v>
          </cell>
          <cell r="Z224">
            <v>2.4524505956377394</v>
          </cell>
          <cell r="AA224">
            <v>2.4118728287275615</v>
          </cell>
          <cell r="AB224">
            <v>2.4095062438394761</v>
          </cell>
          <cell r="AC224">
            <v>2.4348509427933078</v>
          </cell>
          <cell r="AD224">
            <v>2.419873236240154</v>
          </cell>
          <cell r="AE224">
            <v>2.4147913927994331</v>
          </cell>
          <cell r="AF224">
            <v>2.4471772329950934</v>
          </cell>
          <cell r="AG224">
            <v>2.5184855954114593</v>
          </cell>
          <cell r="AH224">
            <v>2.5202978504830784</v>
          </cell>
          <cell r="AI224">
            <v>2.5332244890894051</v>
          </cell>
          <cell r="AJ224">
            <v>2.5930782372208565</v>
          </cell>
          <cell r="AK224">
            <v>2.696650610954856</v>
          </cell>
        </row>
        <row r="225">
          <cell r="A225" t="str">
            <v>Additional Balance Sheet Items</v>
          </cell>
          <cell r="B225">
            <v>0</v>
          </cell>
          <cell r="C225">
            <v>0</v>
          </cell>
          <cell r="D225">
            <v>0</v>
          </cell>
        </row>
        <row r="226">
          <cell r="B226" t="str">
            <v>Total repurchase authorization</v>
          </cell>
          <cell r="C226" t="str">
            <v>REPUR_TOT_AUTH</v>
          </cell>
          <cell r="D226" t="str">
            <v>USD</v>
          </cell>
          <cell r="E226">
            <v>0</v>
          </cell>
        </row>
        <row r="227">
          <cell r="B227" t="str">
            <v>Remaining repurchase authorization</v>
          </cell>
          <cell r="C227" t="str">
            <v>REPUR_REMAINING</v>
          </cell>
          <cell r="D227" t="str">
            <v>USD</v>
          </cell>
          <cell r="E227">
            <v>0</v>
          </cell>
        </row>
        <row r="228">
          <cell r="B228" t="str">
            <v>Suspended repurchase authorization</v>
          </cell>
          <cell r="C228" t="str">
            <v>REPUR_SUSPENDED</v>
          </cell>
          <cell r="D228" t="str">
            <v>USD</v>
          </cell>
          <cell r="E228">
            <v>0</v>
          </cell>
        </row>
        <row r="229">
          <cell r="B229" t="str">
            <v>Shares repurchased during period</v>
          </cell>
          <cell r="C229" t="str">
            <v>REPUR_ACTUAL</v>
          </cell>
          <cell r="D229" t="str">
            <v>USD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</row>
        <row r="230">
          <cell r="A230" t="str">
            <v>Cash Flow Statement</v>
          </cell>
          <cell r="B230">
            <v>0</v>
          </cell>
          <cell r="C230">
            <v>0</v>
          </cell>
          <cell r="D230">
            <v>0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str">
            <v>USD</v>
          </cell>
          <cell r="F231">
            <v>-2.0869999999999997</v>
          </cell>
          <cell r="G231">
            <v>-6.5210000000000017</v>
          </cell>
          <cell r="H231">
            <v>-1.1809999999999987</v>
          </cell>
          <cell r="I231">
            <v>-6.9749999999999943</v>
          </cell>
          <cell r="J231">
            <v>-6.0851009653030905</v>
          </cell>
          <cell r="K231">
            <v>-4.1804242537957697</v>
          </cell>
          <cell r="L231">
            <v>-2.3911059426035437</v>
          </cell>
          <cell r="M231">
            <v>0</v>
          </cell>
          <cell r="N231">
            <v>-3.9010000000000007</v>
          </cell>
          <cell r="O231">
            <v>-2.8400000000000003</v>
          </cell>
          <cell r="P231">
            <v>-1.2180000000000006</v>
          </cell>
          <cell r="Q231">
            <v>1.4380000000000004</v>
          </cell>
          <cell r="R231">
            <v>-1.5940000000000003</v>
          </cell>
          <cell r="S231">
            <v>-1.0380000000000005</v>
          </cell>
          <cell r="T231">
            <v>0.20400000000000018</v>
          </cell>
          <cell r="U231">
            <v>1.2470000000000017</v>
          </cell>
          <cell r="V231">
            <v>-0.5879999999999983</v>
          </cell>
          <cell r="W231">
            <v>-0.36099999999999677</v>
          </cell>
          <cell r="X231">
            <v>-1.6190000000000007</v>
          </cell>
          <cell r="Y231">
            <v>-4.4069999999999991</v>
          </cell>
          <cell r="Z231">
            <v>-2.9010000000000029</v>
          </cell>
          <cell r="AA231">
            <v>-2.0301860483435665</v>
          </cell>
          <cell r="AB231">
            <v>-0.9769353838020971</v>
          </cell>
          <cell r="AC231">
            <v>-0.17697953315742443</v>
          </cell>
          <cell r="AD231">
            <v>-2.0989405335200559</v>
          </cell>
          <cell r="AE231">
            <v>-1.8195876158035102</v>
          </cell>
          <cell r="AF231">
            <v>-0.74054658040650256</v>
          </cell>
          <cell r="AG231">
            <v>0.47865047593429932</v>
          </cell>
          <cell r="AH231">
            <v>-1.9308889928102912</v>
          </cell>
          <cell r="AI231">
            <v>-1.5944309072810419</v>
          </cell>
          <cell r="AJ231">
            <v>-0.15099178902012333</v>
          </cell>
          <cell r="AK231">
            <v>1.2852057465079127</v>
          </cell>
        </row>
        <row r="232">
          <cell r="A232" t="str">
            <v>Other Items</v>
          </cell>
          <cell r="B232">
            <v>0</v>
          </cell>
          <cell r="C232">
            <v>0</v>
          </cell>
          <cell r="D232">
            <v>0</v>
          </cell>
        </row>
        <row r="233">
          <cell r="B233" t="str">
            <v>Beta</v>
          </cell>
          <cell r="C233" t="str">
            <v>BETA_ANALYST</v>
          </cell>
          <cell r="E233">
            <v>0</v>
          </cell>
        </row>
        <row r="234">
          <cell r="B234" t="str">
            <v>Market equity risk premium</v>
          </cell>
          <cell r="C234" t="str">
            <v>MKT_EQ_RISK_PREM</v>
          </cell>
          <cell r="E234">
            <v>0</v>
          </cell>
        </row>
        <row r="235">
          <cell r="B235" t="str">
            <v>Risk-free rate</v>
          </cell>
          <cell r="C235" t="str">
            <v>RISK_FR_RATE</v>
          </cell>
          <cell r="E235">
            <v>0</v>
          </cell>
        </row>
      </sheetData>
      <sheetData sheetId="9">
        <row r="2">
          <cell r="Q2" t="str">
            <v>FY09A</v>
          </cell>
        </row>
      </sheetData>
      <sheetData sheetId="10">
        <row r="2">
          <cell r="A2" t="str">
            <v>M:\Dunham\Models\[YDLE_GS New.xlsx]CHKP_Validation_Sheet</v>
          </cell>
        </row>
        <row r="11">
          <cell r="A11" t="str">
            <v>Vector|||208000728|||ISSR|||SALES|||False|||</v>
          </cell>
          <cell r="C11" t="str">
            <v>V_KEYWORD_ISSR_208000728_SALES</v>
          </cell>
        </row>
        <row r="12">
          <cell r="A12" t="str">
            <v>Vector|||208000728|||ISSR|||COST_GD_SD|||False|||</v>
          </cell>
          <cell r="C12" t="str">
            <v>V_KEYWORD_ISSR_208000728_COST_GD_SD</v>
          </cell>
        </row>
        <row r="13">
          <cell r="A13" t="str">
            <v>Vector|||208000728|||ISSR|||SEL_GL_AD|||False|||</v>
          </cell>
          <cell r="C13" t="str">
            <v>V_KEYWORD_ISSR_208000728_SEL_GL_AD</v>
          </cell>
        </row>
        <row r="14">
          <cell r="A14" t="str">
            <v>Vector|||208000728|||ISSR|||OP_COST|||False|||</v>
          </cell>
          <cell r="C14" t="str">
            <v>V_KEYWORD_ISSR_208000728_OP_COST</v>
          </cell>
        </row>
        <row r="15">
          <cell r="A15" t="str">
            <v>Vector|||208000728|||ISSR|||RD_EXP|||False|||</v>
          </cell>
          <cell r="C15" t="str">
            <v>V_KEYWORD_ISSR_208000728_RD_EXP</v>
          </cell>
        </row>
        <row r="16">
          <cell r="A16" t="str">
            <v>Vector|||208000728|||ISSR|||ESO_PRE_TAX|||False|||</v>
          </cell>
          <cell r="C16" t="str">
            <v>V_KEYWORD_ISSR_208000728_ESO_PRE_TAX</v>
          </cell>
        </row>
        <row r="17">
          <cell r="A17" t="str">
            <v>Vector|||208000728|||ISSR|||OTH_OP_INC_EXP|||False|||</v>
          </cell>
          <cell r="C17" t="str">
            <v>V_KEYWORD_ISSR_208000728_OTH_OP_INC_EXP</v>
          </cell>
        </row>
        <row r="18">
          <cell r="A18" t="str">
            <v>Vector|||208000728|||ISSR|||TOT_OPS_EXP_DDA|||False|||</v>
          </cell>
          <cell r="C18" t="str">
            <v>V_KEYWORD_ISSR_208000728_TOT_OPS_EXP_DDA</v>
          </cell>
        </row>
        <row r="19">
          <cell r="A19" t="str">
            <v>Vector|||208000728|||ISSR|||TOT_OPS_EXP|||False|||</v>
          </cell>
          <cell r="C19" t="str">
            <v>V_KEYWORD_ISSR_208000728_TOT_OPS_EXP</v>
          </cell>
        </row>
        <row r="20">
          <cell r="A20" t="str">
            <v>Vector|||208000728|||ISSR|||EBITDA_CALC|||False|||</v>
          </cell>
          <cell r="C20" t="str">
            <v>V_KEYWORD_ISSR_208000728_EBITDA_CALC</v>
          </cell>
        </row>
        <row r="21">
          <cell r="A21" t="str">
            <v>Vector|||208000728|||ISSR|||DEPREC|||False|||</v>
          </cell>
          <cell r="C21" t="str">
            <v>V_KEYWORD_ISSR_208000728_DEPREC</v>
          </cell>
        </row>
        <row r="22">
          <cell r="A22" t="str">
            <v>Vector|||208000728|||ISSR|||GOODWILL_AMORT|||False|||</v>
          </cell>
          <cell r="C22" t="str">
            <v>V_KEYWORD_ISSR_208000728_GOODWILL_AMORT</v>
          </cell>
        </row>
        <row r="23">
          <cell r="A23" t="str">
            <v>Vector|||208000728|||ISSR|||EBIT|||False|||</v>
          </cell>
          <cell r="C23" t="str">
            <v>V_KEYWORD_ISSR_208000728_EBIT</v>
          </cell>
        </row>
        <row r="24">
          <cell r="A24" t="str">
            <v>Vector|||208000728|||ISSR|||INT_INC_IND|||False|||</v>
          </cell>
          <cell r="C24" t="str">
            <v>V_KEYWORD_ISSR_208000728_INT_INC_IND</v>
          </cell>
        </row>
        <row r="25">
          <cell r="A25" t="str">
            <v>Vector|||208000728|||ISSR|||INT_EXP_IND|||False|||</v>
          </cell>
          <cell r="C25" t="str">
            <v>V_KEYWORD_ISSR_208000728_INT_EXP_IND</v>
          </cell>
        </row>
        <row r="26">
          <cell r="A26" t="str">
            <v>Vector|||208000728|||ISSR|||NET_INT_EXP|||False|||</v>
          </cell>
          <cell r="C26" t="str">
            <v>V_KEYWORD_ISSR_208000728_NET_INT_EXP</v>
          </cell>
        </row>
        <row r="27">
          <cell r="A27" t="str">
            <v>Vector|||208000728|||ISSR|||ASSOCIATE|||False|||</v>
          </cell>
          <cell r="C27" t="str">
            <v>V_KEYWORD_ISSR_208000728_ASSOCIATE</v>
          </cell>
        </row>
        <row r="28">
          <cell r="A28" t="str">
            <v>Vector|||208000728|||ISSR|||PROFIT_ON_DISP|||False|||</v>
          </cell>
          <cell r="C28" t="str">
            <v>V_KEYWORD_ISSR_208000728_PROFIT_ON_DISP</v>
          </cell>
        </row>
        <row r="29">
          <cell r="A29" t="str">
            <v>Vector|||208000728|||ISSR|||OTH_COST_INC|||False|||</v>
          </cell>
          <cell r="C29" t="str">
            <v>V_KEYWORD_ISSR_208000728_OTH_COST_INC</v>
          </cell>
        </row>
        <row r="30">
          <cell r="A30" t="str">
            <v>Vector|||208000728|||ISSR|||PT_PROF|||False|||</v>
          </cell>
          <cell r="C30" t="str">
            <v>V_KEYWORD_ISSR_208000728_PT_PROF</v>
          </cell>
        </row>
        <row r="32">
          <cell r="A32" t="str">
            <v>Vector|||208000728|||ISSR|||LEASE_PAY|||False|||</v>
          </cell>
          <cell r="C32" t="str">
            <v>V_KEYWORD_ISSR_208000728_LEASE_PAY</v>
          </cell>
        </row>
        <row r="33">
          <cell r="A33" t="str">
            <v>Vector|||208000728|||ISSR|||LEASE_DEEM_INT|||False|||</v>
          </cell>
          <cell r="C33" t="str">
            <v>V_KEYWORD_ISSR_208000728_LEASE_DEEM_INT</v>
          </cell>
        </row>
        <row r="34">
          <cell r="A34" t="str">
            <v>Vector|||208000728|||ISSR|||LEASE_DEEM_DEPR|||False|||</v>
          </cell>
          <cell r="C34" t="str">
            <v>V_KEYWORD_ISSR_208000728_LEASE_DEEM_DEPR</v>
          </cell>
        </row>
        <row r="35">
          <cell r="A35" t="str">
            <v>Vector|||208000728|||ISSR|||NET_INT_CH|||False|||</v>
          </cell>
          <cell r="C35" t="str">
            <v>V_KEYWORD_ISSR_208000728_NET_INT_CH</v>
          </cell>
        </row>
        <row r="36">
          <cell r="A36" t="str">
            <v>Vector|||208000728|||ISSR|||ASSOCIATE_OP|||False|||</v>
          </cell>
          <cell r="C36" t="str">
            <v>V_KEYWORD_ISSR_208000728_ASSOCIATE_OP</v>
          </cell>
        </row>
        <row r="37">
          <cell r="A37" t="str">
            <v>Vector|||208000728|||ISSR|||GW_AMORT|||False|||</v>
          </cell>
          <cell r="C37" t="str">
            <v>V_KEYWORD_ISSR_208000728_GW_AMORT</v>
          </cell>
        </row>
        <row r="38">
          <cell r="A38" t="str">
            <v>Vector|||208000728|||ISSR|||OTH_INT_AMORT|||False|||</v>
          </cell>
          <cell r="C38" t="str">
            <v>V_KEYWORD_ISSR_208000728_OTH_INT_AMORT</v>
          </cell>
        </row>
        <row r="40">
          <cell r="A40" t="str">
            <v>Vector|||208000728|||ISSR|||CASH_EQ|||False|||</v>
          </cell>
          <cell r="C40" t="str">
            <v>V_KEYWORD_ISSR_208000728_CASH_EQ</v>
          </cell>
        </row>
        <row r="41">
          <cell r="A41" t="str">
            <v>Vector|||208000728|||ISSR|||DEBTORS|||False|||</v>
          </cell>
          <cell r="C41" t="str">
            <v>V_KEYWORD_ISSR_208000728_DEBTORS</v>
          </cell>
        </row>
        <row r="42">
          <cell r="A42" t="str">
            <v>Vector|||208000728|||ISSR|||STOCKS|||False|||</v>
          </cell>
          <cell r="C42" t="str">
            <v>V_KEYWORD_ISSR_208000728_STOCKS</v>
          </cell>
        </row>
        <row r="43">
          <cell r="A43" t="str">
            <v>Vector|||208000728|||ISSR|||OTH_CUR_ASS|||False|||</v>
          </cell>
          <cell r="C43" t="str">
            <v>V_KEYWORD_ISSR_208000728_OTH_CUR_ASS</v>
          </cell>
        </row>
        <row r="44">
          <cell r="A44" t="str">
            <v>Vector|||208000728|||ISSR|||CUR_ASS|||False|||</v>
          </cell>
          <cell r="C44" t="str">
            <v>V_KEYWORD_ISSR_208000728_CUR_ASS</v>
          </cell>
        </row>
        <row r="45">
          <cell r="A45" t="str">
            <v>Vector|||208000728|||ISSR|||GR_FIX_ASS|||False|||</v>
          </cell>
          <cell r="C45" t="str">
            <v>V_KEYWORD_ISSR_208000728_GR_FIX_ASS</v>
          </cell>
        </row>
        <row r="46">
          <cell r="A46" t="str">
            <v>Vector|||208000728|||ISSR|||ACC_DDA|||False|||</v>
          </cell>
          <cell r="C46" t="str">
            <v>V_KEYWORD_ISSR_208000728_ACC_DDA</v>
          </cell>
        </row>
        <row r="47">
          <cell r="A47" t="str">
            <v>Vector|||208000728|||ISSR|||NET_FIX_ASS|||False|||</v>
          </cell>
          <cell r="C47" t="str">
            <v>V_KEYWORD_ISSR_208000728_NET_FIX_ASS</v>
          </cell>
        </row>
        <row r="48">
          <cell r="A48" t="str">
            <v>Vector|||208000728|||ISSR|||GR_INTANG|||False|||</v>
          </cell>
          <cell r="C48" t="str">
            <v>V_KEYWORD_ISSR_208000728_GR_INTANG</v>
          </cell>
        </row>
        <row r="49">
          <cell r="A49" t="str">
            <v>Vector|||208000728|||ISSR|||ACC_AMORT|||False|||</v>
          </cell>
          <cell r="C49" t="str">
            <v>V_KEYWORD_ISSR_208000728_ACC_AMORT</v>
          </cell>
        </row>
        <row r="50">
          <cell r="A50" t="str">
            <v>Vector|||208000728|||ISSR|||NET_INTANG|||False|||</v>
          </cell>
          <cell r="C50" t="str">
            <v>V_KEYWORD_ISSR_208000728_NET_INTANG</v>
          </cell>
        </row>
        <row r="51">
          <cell r="A51" t="str">
            <v>Vector|||208000728|||ISSR|||FIX_ASS_INV|||False|||</v>
          </cell>
          <cell r="C51" t="str">
            <v>V_KEYWORD_ISSR_208000728_FIX_ASS_INV</v>
          </cell>
        </row>
        <row r="52">
          <cell r="A52" t="str">
            <v>Vector|||208000728|||ISSR|||INV_SECUR|||False|||</v>
          </cell>
          <cell r="C52" t="str">
            <v>V_KEYWORD_ISSR_208000728_INV_SECUR</v>
          </cell>
        </row>
        <row r="53">
          <cell r="A53" t="str">
            <v>Vector|||208000728|||ISSR|||OTH_LT_ASS|||False|||</v>
          </cell>
          <cell r="C53" t="str">
            <v>V_KEYWORD_ISSR_208000728_OTH_LT_ASS</v>
          </cell>
        </row>
        <row r="54">
          <cell r="A54" t="str">
            <v>Vector|||208000728|||ISSR|||TOT_ASSET|||False|||</v>
          </cell>
          <cell r="C54" t="str">
            <v>V_KEYWORD_ISSR_208000728_TOT_ASSET</v>
          </cell>
        </row>
        <row r="55">
          <cell r="A55" t="str">
            <v>Vector|||208000728|||ISSR|||ACC_PAY_GQ|||False|||</v>
          </cell>
          <cell r="C55" t="str">
            <v>V_KEYWORD_ISSR_208000728_ACC_PAY_GQ</v>
          </cell>
        </row>
        <row r="56">
          <cell r="A56" t="str">
            <v>Vector|||208000728|||ISSR|||SHORT_T_DEBT|||False|||</v>
          </cell>
          <cell r="C56" t="str">
            <v>V_KEYWORD_ISSR_208000728_SHORT_T_DEBT</v>
          </cell>
        </row>
        <row r="57">
          <cell r="A57" t="str">
            <v>Vector|||208000728|||ISSR|||OTH_CUR_LIABS|||False|||</v>
          </cell>
          <cell r="C57" t="str">
            <v>V_KEYWORD_ISSR_208000728_OTH_CUR_LIABS</v>
          </cell>
        </row>
        <row r="58">
          <cell r="A58" t="str">
            <v>Vector|||208000728|||ISSR|||SHORT_TERM_LIABS|||False|||</v>
          </cell>
          <cell r="C58" t="str">
            <v>V_KEYWORD_ISSR_208000728_SHORT_TERM_LIABS</v>
          </cell>
        </row>
        <row r="59">
          <cell r="A59" t="str">
            <v>Vector|||208000728|||ISSR|||TOT_DEF_REV|||False|||</v>
          </cell>
          <cell r="C59" t="str">
            <v>V_KEYWORD_ISSR_208000728_TOT_DEF_REV</v>
          </cell>
        </row>
        <row r="60">
          <cell r="A60" t="str">
            <v>Vector|||208000728|||ISSR|||LT_DEBT|||False|||</v>
          </cell>
          <cell r="C60" t="str">
            <v>V_KEYWORD_ISSR_208000728_LT_DEBT</v>
          </cell>
        </row>
        <row r="61">
          <cell r="A61" t="str">
            <v>Vector|||208000728|||ISSR|||OTH_LT_CRED_GQ|||False|||</v>
          </cell>
          <cell r="C61" t="str">
            <v>V_KEYWORD_ISSR_208000728_OTH_LT_CRED_GQ</v>
          </cell>
        </row>
        <row r="62">
          <cell r="A62" t="str">
            <v>Vector|||208000728|||ISSR|||TOT_LT_LIAB|||False|||</v>
          </cell>
          <cell r="C62" t="str">
            <v>V_KEYWORD_ISSR_208000728_TOT_LT_LIAB</v>
          </cell>
        </row>
        <row r="63">
          <cell r="A63" t="str">
            <v>Vector|||208000728|||ISSR|||TOT_LIAB|||False|||</v>
          </cell>
          <cell r="C63" t="str">
            <v>V_KEYWORD_ISSR_208000728_TOT_LIAB</v>
          </cell>
        </row>
        <row r="64">
          <cell r="A64" t="str">
            <v>Vector|||208000728|||ISSR|||PREF_SH|||False|||</v>
          </cell>
          <cell r="C64" t="str">
            <v>V_KEYWORD_ISSR_208000728_PREF_SH</v>
          </cell>
        </row>
        <row r="65">
          <cell r="A65" t="str">
            <v>Vector|||208000728|||ISSR|||ORD_SH_FUND|||False|||</v>
          </cell>
          <cell r="C65" t="str">
            <v>V_KEYWORD_ISSR_208000728_ORD_SH_FUND</v>
          </cell>
        </row>
        <row r="66">
          <cell r="A66" t="str">
            <v>Vector|||208000728|||ISSR|||MINORITIES|||False|||</v>
          </cell>
          <cell r="C66" t="str">
            <v>V_KEYWORD_ISSR_208000728_MINORITIES</v>
          </cell>
        </row>
        <row r="67">
          <cell r="A67" t="str">
            <v>Vector|||208000728|||ISSR|||EQ|||False|||</v>
          </cell>
          <cell r="C67" t="str">
            <v>V_KEYWORD_ISSR_208000728_EQ</v>
          </cell>
        </row>
        <row r="68">
          <cell r="A68" t="str">
            <v>Vector|||208000728|||ISSR|||TOT_LIAB_EQ|||False|||</v>
          </cell>
          <cell r="C68" t="str">
            <v>V_KEYWORD_ISSR_208000728_TOT_LIAB_EQ</v>
          </cell>
        </row>
        <row r="70">
          <cell r="A70" t="str">
            <v>Vector|||208000728|||ISSR|||NET_DEBT|||False|||</v>
          </cell>
          <cell r="C70" t="str">
            <v>V_KEYWORD_ISSR_208000728_NET_DEBT</v>
          </cell>
        </row>
        <row r="71">
          <cell r="A71" t="str">
            <v>Vector|||208000728|||ISSR|||CAP_LEASES|||False|||</v>
          </cell>
          <cell r="C71" t="str">
            <v>V_KEYWORD_ISSR_208000728_CAP_LEASES</v>
          </cell>
        </row>
        <row r="72">
          <cell r="A72" t="str">
            <v>Vector|||208000728|||ISSR|||DEF_INC_TAX|||False|||</v>
          </cell>
          <cell r="C72" t="str">
            <v>V_KEYWORD_ISSR_208000728_DEF_INC_TAX</v>
          </cell>
        </row>
        <row r="73">
          <cell r="A73" t="str">
            <v>Vector|||208000728|||ISSR|||NET_OP_LOSS_CFWD|||False|||</v>
          </cell>
          <cell r="C73" t="str">
            <v>V_KEYWORD_ISSR_208000728_NET_OP_LOSS_CFWD</v>
          </cell>
        </row>
        <row r="74">
          <cell r="A74" t="str">
            <v>Vector|||208000728|||ISSR|||MV_ASSOCIATES|||False|||</v>
          </cell>
          <cell r="C74" t="str">
            <v>V_KEYWORD_ISSR_208000728_MV_ASSOCIATES</v>
          </cell>
        </row>
        <row r="75">
          <cell r="A75" t="str">
            <v>Vector|||208000728|||ISSR|||NET_DEBT_ADJ|||False|||</v>
          </cell>
          <cell r="C75" t="str">
            <v>V_KEYWORD_ISSR_208000728_NET_DEBT_ADJ</v>
          </cell>
        </row>
        <row r="76">
          <cell r="A76" t="str">
            <v>Vector|||208000728|||ISSR|||CO_BOR_MARGIN|||False|||</v>
          </cell>
          <cell r="C76" t="str">
            <v>V_KEYWORD_ISSR_208000728_CO_BOR_MARGIN</v>
          </cell>
        </row>
        <row r="77">
          <cell r="A77" t="str">
            <v>Vector|||208000728|||ISSR|||UNF_PENS|||False|||</v>
          </cell>
          <cell r="C77" t="str">
            <v>V_KEYWORD_ISSR_208000728_UNF_PENS</v>
          </cell>
        </row>
        <row r="78">
          <cell r="A78" t="str">
            <v>Vector|||208000728|||ISSR|||UNF_PENS_OFF|||False|||</v>
          </cell>
          <cell r="C78" t="str">
            <v>V_KEYWORD_ISSR_208000728_UNF_PENS_OFF</v>
          </cell>
        </row>
        <row r="79">
          <cell r="A79" t="str">
            <v>Vector|||208000728|||ISSR|||UNF_PENS_LIAB_OTH|||False|||</v>
          </cell>
          <cell r="C79" t="str">
            <v>V_KEYWORD_ISSR_208000728_UNF_PENS_LIAB_OTH</v>
          </cell>
        </row>
        <row r="80">
          <cell r="A80" t="str">
            <v>Vector|||208000728|||ISSR|||ADJ_UNF_PENS_GOOD|||False|||</v>
          </cell>
          <cell r="C80" t="str">
            <v>V_KEYWORD_ISSR_208000728_ADJ_UNF_PENS_GOOD</v>
          </cell>
        </row>
        <row r="81">
          <cell r="A81" t="str">
            <v>Vector|||208000728|||ISSR|||OTH_GCI_ADJ|||False|||</v>
          </cell>
          <cell r="C81" t="str">
            <v>V_KEYWORD_ISSR_208000728_OTH_GCI_ADJ</v>
          </cell>
        </row>
        <row r="82">
          <cell r="A82" t="str">
            <v>Vector|||208000728|||ISSR|||GCI_INFL|||False|||</v>
          </cell>
          <cell r="C82" t="str">
            <v>V_KEYWORD_ISSR_208000728_GCI_INFL</v>
          </cell>
        </row>
        <row r="83">
          <cell r="A83" t="str">
            <v>Vector|||208000728|||ISSR|||BAL_MINO_INT|||False|||</v>
          </cell>
          <cell r="C83" t="str">
            <v>V_KEYWORD_ISSR_208000728_BAL_MINO_INT</v>
          </cell>
        </row>
        <row r="85">
          <cell r="A85" t="str">
            <v>Vector|||208000728|||ISSR|||CF_INC_MINORITY|||False|||</v>
          </cell>
          <cell r="C85" t="str">
            <v>V_KEYWORD_ISSR_208000728_CF_INC_MINORITY</v>
          </cell>
        </row>
        <row r="86">
          <cell r="A86" t="str">
            <v>Vector|||208000728|||ISSR|||DEPR_AMORT|||False|||</v>
          </cell>
          <cell r="C86" t="str">
            <v>V_KEYWORD_ISSR_208000728_DEPR_AMORT</v>
          </cell>
        </row>
        <row r="87">
          <cell r="A87" t="str">
            <v>Vector|||208000728|||ISSR|||WORK_CAP|||False|||</v>
          </cell>
          <cell r="C87" t="str">
            <v>V_KEYWORD_ISSR_208000728_WORK_CAP</v>
          </cell>
        </row>
        <row r="88">
          <cell r="A88" t="str">
            <v>Vector|||208000728|||ISSR|||OTH_OP_CF|||False|||</v>
          </cell>
          <cell r="C88" t="str">
            <v>V_KEYWORD_ISSR_208000728_OTH_OP_CF</v>
          </cell>
        </row>
        <row r="89">
          <cell r="A89" t="str">
            <v>Vector|||208000728|||ISSR|||CF_OPS|||False|||</v>
          </cell>
          <cell r="C89" t="str">
            <v>V_KEYWORD_ISSR_208000728_CF_OPS</v>
          </cell>
        </row>
        <row r="90">
          <cell r="A90" t="str">
            <v>Vector|||208000728|||ISSR|||CAPEX|||False|||</v>
          </cell>
          <cell r="C90" t="str">
            <v>V_KEYWORD_ISSR_208000728_CAPEX</v>
          </cell>
        </row>
        <row r="91">
          <cell r="A91" t="str">
            <v>Vector|||208000728|||ISSR|||ACQ|||False|||</v>
          </cell>
          <cell r="C91" t="str">
            <v>V_KEYWORD_ISSR_208000728_ACQ</v>
          </cell>
        </row>
        <row r="92">
          <cell r="A92" t="str">
            <v>Vector|||208000728|||ISSR|||DIVEST|||False|||</v>
          </cell>
          <cell r="C92" t="str">
            <v>V_KEYWORD_ISSR_208000728_DIVEST</v>
          </cell>
        </row>
        <row r="93">
          <cell r="A93" t="str">
            <v>Vector|||208000728|||ISSR|||OTH_INV_CF|||False|||</v>
          </cell>
          <cell r="C93" t="str">
            <v>V_KEYWORD_ISSR_208000728_OTH_INV_CF</v>
          </cell>
        </row>
        <row r="94">
          <cell r="A94" t="str">
            <v>Vector|||208000728|||ISSR|||CF_INV|||False|||</v>
          </cell>
          <cell r="C94" t="str">
            <v>V_KEYWORD_ISSR_208000728_CF_INV</v>
          </cell>
        </row>
        <row r="95">
          <cell r="A95" t="str">
            <v>Vector|||208000728|||ISSR|||DIV_PAID|||False|||</v>
          </cell>
          <cell r="C95" t="str">
            <v>V_KEYWORD_ISSR_208000728_DIV_PAID</v>
          </cell>
        </row>
        <row r="96">
          <cell r="A96" t="str">
            <v>Vector|||208000728|||ISSR|||SH_REPUR|||False|||</v>
          </cell>
          <cell r="C96" t="str">
            <v>V_KEYWORD_ISSR_208000728_SH_REPUR</v>
          </cell>
        </row>
        <row r="97">
          <cell r="A97" t="str">
            <v>Vector|||208000728|||ISSR|||CHG_LT_DEBT|||False|||</v>
          </cell>
          <cell r="C97" t="str">
            <v>V_KEYWORD_ISSR_208000728_CHG_LT_DEBT</v>
          </cell>
        </row>
        <row r="98">
          <cell r="A98" t="str">
            <v>Vector|||208000728|||ISSR|||OTH_FIN_CF|||False|||</v>
          </cell>
          <cell r="C98" t="str">
            <v>V_KEYWORD_ISSR_208000728_OTH_FIN_CF</v>
          </cell>
        </row>
        <row r="99">
          <cell r="A99" t="str">
            <v>Vector|||208000728|||ISSR|||CF_FIN|||False|||</v>
          </cell>
          <cell r="C99" t="str">
            <v>V_KEYWORD_ISSR_208000728_CF_FIN</v>
          </cell>
        </row>
        <row r="100">
          <cell r="A100" t="str">
            <v>Vector|||208000728|||ISSR|||OTH_ITEM_NCF|||False|||</v>
          </cell>
          <cell r="C100" t="str">
            <v>V_KEYWORD_ISSR_208000728_OTH_ITEM_NCF</v>
          </cell>
        </row>
        <row r="101">
          <cell r="A101" t="str">
            <v>Vector|||208000728|||ISSR|||TOT_CF|||False|||</v>
          </cell>
          <cell r="C101" t="str">
            <v>V_KEYWORD_ISSR_208000728_TOT_CF</v>
          </cell>
        </row>
        <row r="103">
          <cell r="A103" t="str">
            <v>Vector|||208000728|||ISSR|||ASSOC_JV_ADDBK|||False|||</v>
          </cell>
          <cell r="C103" t="str">
            <v>V_KEYWORD_ISSR_208000728_ASSOC_JV_ADDBK</v>
          </cell>
        </row>
        <row r="104">
          <cell r="A104" t="str">
            <v>Vector|||208000728|||ISSR|||CASH_INT_INC_EXP|||False|||</v>
          </cell>
          <cell r="C104" t="str">
            <v>V_KEYWORD_ISSR_208000728_CASH_INT_INC_EXP</v>
          </cell>
        </row>
        <row r="105">
          <cell r="A105" t="str">
            <v>Vector|||208000728|||ISSR|||CASH_TAX_PD|||False|||</v>
          </cell>
          <cell r="C105" t="str">
            <v>V_KEYWORD_ISSR_208000728_CASH_TAX_PD</v>
          </cell>
        </row>
        <row r="106">
          <cell r="A106" t="str">
            <v>Vector|||208000728|||ISSR|||PL_SALE_ASSETS|||False|||</v>
          </cell>
          <cell r="C106" t="str">
            <v>V_KEYWORD_ISSR_208000728_PL_SALE_ASSETS</v>
          </cell>
        </row>
        <row r="107">
          <cell r="A107" t="str">
            <v>Vector|||208000728|||ISSR|||OTH_NONCASH_ADJ|||False|||</v>
          </cell>
          <cell r="C107" t="str">
            <v>V_KEYWORD_ISSR_208000728_OTH_NONCASH_ADJ</v>
          </cell>
        </row>
        <row r="108">
          <cell r="A108" t="str">
            <v>Vector|||208000728|||ISSR|||OTH_DACF_ADJ|||False|||</v>
          </cell>
          <cell r="C108" t="str">
            <v>V_KEYWORD_ISSR_208000728_OTH_DACF_ADJ</v>
          </cell>
        </row>
        <row r="109">
          <cell r="A109" t="str">
            <v>Vector|||208000728|||ISSR|||CHG_DEF_TAX_CF|||False|||</v>
          </cell>
          <cell r="C109" t="str">
            <v>V_KEYWORD_ISSR_208000728_CHG_DEF_TAX_CF</v>
          </cell>
        </row>
        <row r="110">
          <cell r="A110" t="str">
            <v>Vector|||208000728|||ISSR|||OTH_ADJ_CASH_TAX|||False|||</v>
          </cell>
          <cell r="C110" t="str">
            <v>V_KEYWORD_ISSR_208000728_OTH_ADJ_CASH_TAX</v>
          </cell>
        </row>
        <row r="111">
          <cell r="A111" t="str">
            <v>Vector|||208000728|||ISSR|||CASH_INT_EXP|||False|||</v>
          </cell>
          <cell r="C111" t="str">
            <v>V_KEYWORD_ISSR_208000728_CASH_INT_EXP</v>
          </cell>
        </row>
        <row r="112">
          <cell r="A112" t="str">
            <v>Vector|||208000728|||ISSR|||CASH_TAX_EXP|||False|||</v>
          </cell>
          <cell r="C112" t="str">
            <v>V_KEYWORD_ISSR_208000728_CASH_TAX_EXP</v>
          </cell>
        </row>
        <row r="113">
          <cell r="A113" t="str">
            <v>Vector|||208000728|||ISSR|||DIVDS_ASSOC_JV|||False|||</v>
          </cell>
          <cell r="C113" t="str">
            <v>V_KEYWORD_ISSR_208000728_DIVDS_ASSOC_JV</v>
          </cell>
        </row>
        <row r="114">
          <cell r="A114" t="str">
            <v>Vector|||208000728|||ISSR|||CAPEX_MAINTENANCE|||False|||</v>
          </cell>
          <cell r="C114" t="str">
            <v>V_KEYWORD_ISSR_208000728_CAPEX_MAINTENANCE</v>
          </cell>
        </row>
        <row r="115">
          <cell r="A115" t="str">
            <v>Vector|||208000728|||ISSR|||CAPEX_EXPANSION|||False|||</v>
          </cell>
          <cell r="C115" t="str">
            <v>V_KEYWORD_ISSR_208000728_CAPEX_EXPANSION</v>
          </cell>
        </row>
        <row r="116">
          <cell r="A116" t="str">
            <v>Vector|||208000728|||ISSR|||NONPPE_CAPEX|||False|||</v>
          </cell>
          <cell r="C116" t="str">
            <v>V_KEYWORD_ISSR_208000728_NONPPE_CAPEX</v>
          </cell>
        </row>
        <row r="117">
          <cell r="A117" t="str">
            <v>Vector|||208000728|||ISSR|||DIVDS_PD_MINORITIES|||False|||</v>
          </cell>
          <cell r="C117" t="str">
            <v>V_KEYWORD_ISSR_208000728_DIVDS_PD_MINORITIES</v>
          </cell>
        </row>
        <row r="119">
          <cell r="A119" t="str">
            <v>Vector|||208000728|||ISSR|||LICENSE_REV|||False|||</v>
          </cell>
          <cell r="C119" t="str">
            <v>V_KEYWORD_ISSR_208000728_LICENSE_REV</v>
          </cell>
        </row>
        <row r="120">
          <cell r="A120" t="str">
            <v>Vector|||208000728|||ISSR|||MAINTEN_REV|||False|||</v>
          </cell>
          <cell r="C120" t="str">
            <v>V_KEYWORD_ISSR_208000728_MAINTEN_REV</v>
          </cell>
        </row>
        <row r="121">
          <cell r="A121" t="str">
            <v>Vector|||208000728|||ISSR|||EMPLOYEES|||False|||</v>
          </cell>
          <cell r="C121" t="str">
            <v>V_KEYWORD_ISSR_208000728_EMPLOYEES</v>
          </cell>
        </row>
        <row r="123">
          <cell r="A123" t="str">
            <v>Vector|||208000728|||ISSR|||CASH_PCT_OS_US|||False|||</v>
          </cell>
          <cell r="C123" t="str">
            <v>V_KEYWORD_ISSR_208000728_CASH_PCT_OS_US</v>
          </cell>
        </row>
        <row r="124">
          <cell r="A124" t="str">
            <v>Vector|||208000728|||ISSR|||SALES_TOT_AM|||False|||</v>
          </cell>
          <cell r="C124" t="str">
            <v>V_KEYWORD_ISSR_208000728_SALES_TOT_AM</v>
          </cell>
        </row>
        <row r="125">
          <cell r="A125" t="str">
            <v>Vector|||208000728|||ISSR|||SALES_US|||False|||</v>
          </cell>
          <cell r="C125" t="str">
            <v>V_KEYWORD_ISSR_208000728_SALES_US</v>
          </cell>
        </row>
        <row r="126">
          <cell r="A126" t="str">
            <v>Vector|||208000728|||ISSR|||SALES_CANADA|||False|||</v>
          </cell>
          <cell r="C126" t="str">
            <v>V_KEYWORD_ISSR_208000728_SALES_CANADA</v>
          </cell>
        </row>
        <row r="127">
          <cell r="A127" t="str">
            <v>Vector|||208000728|||ISSR|||SALES_ARGENTINA|||False|||</v>
          </cell>
          <cell r="C127" t="str">
            <v>V_KEYWORD_ISSR_208000728_SALES_ARGENTINA</v>
          </cell>
        </row>
        <row r="128">
          <cell r="A128" t="str">
            <v>Vector|||208000728|||ISSR|||SALES_BRAZIL|||False|||</v>
          </cell>
          <cell r="C128" t="str">
            <v>V_KEYWORD_ISSR_208000728_SALES_BRAZIL</v>
          </cell>
        </row>
        <row r="129">
          <cell r="A129" t="str">
            <v>Vector|||208000728|||ISSR|||SALES_CHILE|||False|||</v>
          </cell>
          <cell r="C129" t="str">
            <v>V_KEYWORD_ISSR_208000728_SALES_CHILE</v>
          </cell>
        </row>
        <row r="130">
          <cell r="A130" t="str">
            <v>Vector|||208000728|||ISSR|||SALES_COLOMBIA|||False|||</v>
          </cell>
          <cell r="C130" t="str">
            <v>V_KEYWORD_ISSR_208000728_SALES_COLOMBIA</v>
          </cell>
        </row>
        <row r="131">
          <cell r="A131" t="str">
            <v>Vector|||208000728|||ISSR|||SALES_MEXICO|||False|||</v>
          </cell>
          <cell r="C131" t="str">
            <v>V_KEYWORD_ISSR_208000728_SALES_MEXICO</v>
          </cell>
        </row>
        <row r="132">
          <cell r="A132" t="str">
            <v>Vector|||208000728|||ISSR|||SALES_VENEZUELA|||False|||</v>
          </cell>
          <cell r="C132" t="str">
            <v>V_KEYWORD_ISSR_208000728_SALES_VENEZUELA</v>
          </cell>
        </row>
        <row r="133">
          <cell r="A133" t="str">
            <v>Vector|||208000728|||ISSR|||SALES_OTH_AM|||False|||</v>
          </cell>
          <cell r="C133" t="str">
            <v>V_KEYWORD_ISSR_208000728_SALES_OTH_AM</v>
          </cell>
        </row>
        <row r="134">
          <cell r="A134" t="str">
            <v>Vector|||208000728|||ISSR|||SALES_TOT_EMEA|||False|||</v>
          </cell>
          <cell r="C134" t="str">
            <v>V_KEYWORD_ISSR_208000728_SALES_TOT_EMEA</v>
          </cell>
        </row>
        <row r="135">
          <cell r="A135" t="str">
            <v>Vector|||208000728|||ISSR|||SALES_UK|||False|||</v>
          </cell>
          <cell r="C135" t="str">
            <v>V_KEYWORD_ISSR_208000728_SALES_UK</v>
          </cell>
        </row>
        <row r="136">
          <cell r="A136" t="str">
            <v>Vector|||208000728|||ISSR|||SALES_EU_EX_UK|||False|||</v>
          </cell>
          <cell r="C136" t="str">
            <v>V_KEYWORD_ISSR_208000728_SALES_EU_EX_UK</v>
          </cell>
        </row>
        <row r="153">
          <cell r="A153" t="str">
            <v>Vector|||208000728|||ISSR|||SALES_CEE|||False|||</v>
          </cell>
          <cell r="C153" t="str">
            <v>V_KEYWORD_ISSR_208000728_SALES_CEE</v>
          </cell>
        </row>
        <row r="154">
          <cell r="A154" t="str">
            <v>Vector|||208000728|||ISSR|||SALES_ME|||False|||</v>
          </cell>
          <cell r="C154" t="str">
            <v>V_KEYWORD_ISSR_208000728_SALES_ME</v>
          </cell>
        </row>
        <row r="155">
          <cell r="A155" t="str">
            <v>Vector|||208000728|||ISSR|||SALES_TOT_AFRICA|||False|||</v>
          </cell>
          <cell r="C155" t="str">
            <v>V_KEYWORD_ISSR_208000728_SALES_TOT_AFRICA</v>
          </cell>
        </row>
        <row r="156">
          <cell r="A156" t="str">
            <v>Vector|||208000728|||ISSR|||SALES_RUSSIA|||False|||</v>
          </cell>
          <cell r="C156" t="str">
            <v>V_KEYWORD_ISSR_208000728_SALES_RUSSIA</v>
          </cell>
        </row>
        <row r="157">
          <cell r="A157" t="str">
            <v>Vector|||208000728|||ISSR|||SALES_OTH_EMEA|||False|||</v>
          </cell>
          <cell r="C157" t="str">
            <v>V_KEYWORD_ISSR_208000728_SALES_OTH_EMEA</v>
          </cell>
        </row>
        <row r="158">
          <cell r="A158" t="str">
            <v>Vector|||208000728|||ISSR|||SALES_TOT_ASIA|||False|||</v>
          </cell>
          <cell r="C158" t="str">
            <v>V_KEYWORD_ISSR_208000728_SALES_TOT_ASIA</v>
          </cell>
        </row>
        <row r="159">
          <cell r="A159" t="str">
            <v>Vector|||208000728|||ISSR|||SALES_JAPAN|||False|||</v>
          </cell>
          <cell r="C159" t="str">
            <v>V_KEYWORD_ISSR_208000728_SALES_JAPAN</v>
          </cell>
        </row>
        <row r="160">
          <cell r="A160" t="str">
            <v>Vector|||208000728|||ISSR|||SALES_CHINA|||False|||</v>
          </cell>
          <cell r="C160" t="str">
            <v>V_KEYWORD_ISSR_208000728_SALES_CHINA</v>
          </cell>
        </row>
        <row r="161">
          <cell r="A161" t="str">
            <v>Vector|||208000728|||ISSR|||SALES_INDIA|||False|||</v>
          </cell>
          <cell r="C161" t="str">
            <v>V_KEYWORD_ISSR_208000728_SALES_INDIA</v>
          </cell>
        </row>
        <row r="165">
          <cell r="A165" t="str">
            <v>Vector|||208000728|||ISSR|||SALES_OTH_AEJ|||False|||</v>
          </cell>
          <cell r="C165" t="str">
            <v>V_KEYWORD_ISSR_208000728_SALES_OTH_AEJ</v>
          </cell>
        </row>
        <row r="166">
          <cell r="A166" t="str">
            <v>Vector|||208000728|||ISSR|||SALES_OTHER|||False|||</v>
          </cell>
          <cell r="C166" t="str">
            <v>V_KEYWORD_ISSR_208000728_SALES_OTHER</v>
          </cell>
        </row>
        <row r="204">
          <cell r="A204" t="str">
            <v>Vector|||208000728|||ISSR|||SALES_CONS|||False|||</v>
          </cell>
          <cell r="C204" t="str">
            <v>V_KEYWORD_ISSR_208000728_SALES_CONS</v>
          </cell>
        </row>
        <row r="205">
          <cell r="A205" t="str">
            <v>Vector|||208000728|||ISSR|||SALES_IND|||False|||</v>
          </cell>
          <cell r="C205" t="str">
            <v>V_KEYWORD_ISSR_208000728_SALES_IND</v>
          </cell>
        </row>
        <row r="206">
          <cell r="A206" t="str">
            <v>Vector|||208000728|||ISSR|||SALES_GOV|||False|||</v>
          </cell>
          <cell r="C206" t="str">
            <v>V_KEYWORD_ISSR_208000728_SALES_GOV</v>
          </cell>
        </row>
        <row r="207">
          <cell r="A207" t="str">
            <v>Vector|||208000728|||ISSR|||SALES_FINAN|||False|||</v>
          </cell>
          <cell r="C207" t="str">
            <v>V_KEYWORD_ISSR_208000728_SALES_FINAN</v>
          </cell>
        </row>
        <row r="208">
          <cell r="A208" t="str">
            <v>Vector|||208000728|||ISSR|||SALES_SMB|||False|||</v>
          </cell>
          <cell r="C208" t="str">
            <v>V_KEYWORD_ISSR_208000728_SALES_SMB</v>
          </cell>
        </row>
        <row r="212">
          <cell r="A212" t="str">
            <v>Vector|||208000728|||ISSR|||REV_FIN_SEGMENT|||False|||</v>
          </cell>
          <cell r="C212" t="str">
            <v>V_KEYWORD_ISSR_208000728_REV_FIN_SEGMENT</v>
          </cell>
        </row>
        <row r="213">
          <cell r="A213" t="str">
            <v>Vector|||208000728|||ISSR|||EBIT_FIN_SEGMENT|||False|||</v>
          </cell>
          <cell r="C213" t="str">
            <v>V_KEYWORD_ISSR_208000728_EBIT_FIN_SEGMENT</v>
          </cell>
        </row>
        <row r="215">
          <cell r="A215" t="str">
            <v>Vector|||208000728|||ISSR|||SALES_FX_GPB|||False|||</v>
          </cell>
          <cell r="C215" t="str">
            <v>V_KEYWORD_ISSR_208000728_SALES_FX_GPB</v>
          </cell>
        </row>
        <row r="216">
          <cell r="A216" t="str">
            <v>Vector|||208000728|||ISSR|||SALES_FX_EUR|||False|||</v>
          </cell>
          <cell r="C216" t="str">
            <v>V_KEYWORD_ISSR_208000728_SALES_FX_EUR</v>
          </cell>
        </row>
        <row r="217">
          <cell r="A217" t="str">
            <v>Vector|||208000728|||ISSR|||SALES_FX_RUB|||False|||</v>
          </cell>
          <cell r="C217" t="str">
            <v>V_KEYWORD_ISSR_208000728_SALES_FX_RUB</v>
          </cell>
        </row>
        <row r="218">
          <cell r="A218" t="str">
            <v>Vector|||208000728|||ISSR|||SALES_FX_USD|||False|||</v>
          </cell>
          <cell r="C218" t="str">
            <v>V_KEYWORD_ISSR_208000728_SALES_FX_USD</v>
          </cell>
        </row>
        <row r="219">
          <cell r="A219" t="str">
            <v>Vector|||208000728|||ISSR|||SALES_FX_BRL|||False|||</v>
          </cell>
          <cell r="C219" t="str">
            <v>V_KEYWORD_ISSR_208000728_SALES_FX_BRL</v>
          </cell>
        </row>
        <row r="220">
          <cell r="A220" t="str">
            <v>Vector|||208000728|||ISSR|||SALES_FX_YEN|||False|||</v>
          </cell>
          <cell r="C220" t="str">
            <v>V_KEYWORD_ISSR_208000728_SALES_FX_YEN</v>
          </cell>
        </row>
        <row r="221">
          <cell r="A221" t="str">
            <v>Vector|||208000728|||ISSR|||SALES_FX_CNY|||False|||</v>
          </cell>
          <cell r="C221" t="str">
            <v>V_KEYWORD_ISSR_208000728_SALES_FX_CNY</v>
          </cell>
        </row>
        <row r="222">
          <cell r="A222" t="str">
            <v>Vector|||208000728|||ISSR|||SALES_FX_INR|||False|||</v>
          </cell>
          <cell r="C222" t="str">
            <v>V_KEYWORD_ISSR_208000728_SALES_FX_INR</v>
          </cell>
        </row>
        <row r="223">
          <cell r="A223" t="str">
            <v>Vector|||208000728|||ISSR|||SALES_FX_CAD|||False|||</v>
          </cell>
          <cell r="C223" t="str">
            <v>V_KEYWORD_ISSR_208000728_SALES_FX_CAD</v>
          </cell>
        </row>
        <row r="224">
          <cell r="A224" t="str">
            <v>Vector|||208000728|||ISSR|||SALES_FX_MXN|||False|||</v>
          </cell>
          <cell r="C224" t="str">
            <v>V_KEYWORD_ISSR_208000728_SALES_FX_MXN</v>
          </cell>
        </row>
        <row r="225">
          <cell r="A225" t="str">
            <v>Vector|||208000728|||ISSR|||SALES_FX_COP|||False|||</v>
          </cell>
          <cell r="C225" t="str">
            <v>V_KEYWORD_ISSR_208000728_SALES_FX_COP</v>
          </cell>
        </row>
        <row r="226">
          <cell r="A226" t="str">
            <v>Vector|||208000728|||ISSR|||SALES_FX_ARS|||False|||</v>
          </cell>
          <cell r="C226" t="str">
            <v>V_KEYWORD_ISSR_208000728_SALES_FX_ARS</v>
          </cell>
        </row>
        <row r="227">
          <cell r="A227" t="str">
            <v>Vector|||208000728|||ISSR|||SALES_FX_CLP|||False|||</v>
          </cell>
          <cell r="C227" t="str">
            <v>V_KEYWORD_ISSR_208000728_SALES_FX_CLP</v>
          </cell>
        </row>
        <row r="228">
          <cell r="A228" t="str">
            <v>Vector|||208000728|||ISSR|||SALES_FX_VEF|||False|||</v>
          </cell>
          <cell r="C228" t="str">
            <v>V_KEYWORD_ISSR_208000728_SALES_FX_VEF</v>
          </cell>
        </row>
        <row r="229">
          <cell r="A229" t="str">
            <v>Vector|||208000728|||ISSR|||SALES_FX_OTH|||False|||</v>
          </cell>
          <cell r="C229" t="str">
            <v>V_KEYWORD_ISSR_208000728_SALES_FX_OTH</v>
          </cell>
        </row>
        <row r="239">
          <cell r="A239" t="str">
            <v>Scalar|||200001987|||EQTY|||AMER_LIST|||False|||</v>
          </cell>
          <cell r="C239" t="str">
            <v>V_KEYWORD_EQTY_200001987_AMER_LIST</v>
          </cell>
        </row>
        <row r="240">
          <cell r="A240" t="str">
            <v>Scalar|||200001987|||EQTY|||AMER_CONVICTION|||False|||</v>
          </cell>
          <cell r="C240" t="str">
            <v>V_KEYWORD_EQTY_200001987_AMER_CONVICTION</v>
          </cell>
        </row>
        <row r="241">
          <cell r="A241" t="str">
            <v>Scalar|||200001987|||EQTY|||LEGAL_RATING|||False|||</v>
          </cell>
          <cell r="C241" t="str">
            <v>V_KEYWORD_EQTY_200001987_LEGAL_RATING</v>
          </cell>
        </row>
        <row r="242">
          <cell r="A242" t="str">
            <v>Scalar|||200001987|||EQTY|||TARGET_PRICE|||False|||</v>
          </cell>
          <cell r="C242" t="str">
            <v>V_KEYWORD_EQTY_200001987_TARGET_PRICE</v>
          </cell>
        </row>
        <row r="243">
          <cell r="A243" t="str">
            <v>Scalar|||200001987|||EQTY|||TP_PERIOD|||False|||</v>
          </cell>
          <cell r="C243" t="str">
            <v>V_KEYWORD_EQTY_200001987_TP_PERIOD</v>
          </cell>
        </row>
        <row r="244">
          <cell r="A244" t="str">
            <v>Scalar|||200001987|||EQTY|||NUM_SH|||False|||</v>
          </cell>
          <cell r="C244" t="str">
            <v>V_KEYWORD_EQTY_200001987_NUM_SH</v>
          </cell>
        </row>
        <row r="245">
          <cell r="A245" t="str">
            <v>Scalar|||200001987|||EQTY|||FREE_FLOAT|||False|||</v>
          </cell>
          <cell r="C245" t="str">
            <v>V_KEYWORD_EQTY_200001987_FREE_FLOAT</v>
          </cell>
        </row>
        <row r="247">
          <cell r="A247" t="str">
            <v>Vector|||200001987|||EQTY|||BVPS_PUB|||False|||</v>
          </cell>
          <cell r="C247" t="str">
            <v>V_KEYWORD_EQTY_200001987_BVPS_PUB</v>
          </cell>
        </row>
        <row r="248">
          <cell r="A248" t="str">
            <v>Vector|||200001987|||EQTY|||DPS_PUB|||False|||</v>
          </cell>
          <cell r="C248" t="str">
            <v>V_KEYWORD_EQTY_200001987_DPS_PUB</v>
          </cell>
        </row>
        <row r="249">
          <cell r="A249" t="str">
            <v>Vector|||200001987|||EQTY|||EBITDA_PUB|||False|||</v>
          </cell>
          <cell r="C249" t="str">
            <v>V_KEYWORD_EQTY_200001987_EBITDA_PUB</v>
          </cell>
        </row>
        <row r="250">
          <cell r="A250" t="str">
            <v>Vector|||200001987|||EQTY|||EPS_PUB|||False|||</v>
          </cell>
          <cell r="C250" t="str">
            <v>V_KEYWORD_EQTY_200001987_EPS_PUB</v>
          </cell>
        </row>
        <row r="251">
          <cell r="A251" t="str">
            <v>Vector|||200001987|||EQTY|||CEEE_EPS|||False|||</v>
          </cell>
          <cell r="C251" t="str">
            <v>V_KEYWORD_EQTY_200001987_CEEE_EPS</v>
          </cell>
        </row>
        <row r="252">
          <cell r="A252" t="str">
            <v>Vector|||200001987|||EQTY|||EPS_PUB_EX_ESO|||False|||</v>
          </cell>
          <cell r="C252" t="str">
            <v>V_KEYWORD_EQTY_200001987_EPS_PUB_EX_ESO</v>
          </cell>
        </row>
        <row r="253">
          <cell r="A253" t="str">
            <v>Vector|||200001987|||EQTY|||EV_ADJ_PUB|||False|||</v>
          </cell>
          <cell r="C253" t="str">
            <v>V_KEYWORD_EQTY_200001987_EV_ADJ_PUB</v>
          </cell>
        </row>
        <row r="254">
          <cell r="A254" t="str">
            <v>Vector|||200001987|||EQTY|||NET_DEBT_PUB|||False|||</v>
          </cell>
          <cell r="C254" t="str">
            <v>V_KEYWORD_EQTY_200001987_NET_DEBT_PUB</v>
          </cell>
        </row>
        <row r="255">
          <cell r="A255" t="str">
            <v>Vector|||200001987|||EQTY|||NI_PUB|||False|||</v>
          </cell>
          <cell r="C255" t="str">
            <v>V_KEYWORD_EQTY_200001987_NI_PUB</v>
          </cell>
        </row>
        <row r="256">
          <cell r="A256" t="str">
            <v>Vector|||200001987|||EQTY|||EBIT_PUB|||False|||</v>
          </cell>
          <cell r="C256" t="str">
            <v>V_KEYWORD_EQTY_200001987_EBIT_PUB</v>
          </cell>
        </row>
        <row r="257">
          <cell r="A257" t="str">
            <v>Vector|||200001987|||EQTY|||PTP_PUB|||False|||</v>
          </cell>
          <cell r="C257" t="str">
            <v>V_KEYWORD_EQTY_200001987_PTP_PUB</v>
          </cell>
        </row>
        <row r="258">
          <cell r="A258" t="str">
            <v>Vector|||200001987|||EQTY|||REVS_PUB|||False|||</v>
          </cell>
          <cell r="C258" t="str">
            <v>V_KEYWORD_EQTY_200001987_REVS_PUB</v>
          </cell>
        </row>
        <row r="259">
          <cell r="A259" t="str">
            <v>Vector|||200001987|||EQTY|||EQ_PUB|||False|||</v>
          </cell>
          <cell r="C259" t="str">
            <v>V_KEYWORD_EQTY_200001987_EQ_PUB</v>
          </cell>
        </row>
        <row r="261">
          <cell r="A261" t="str">
            <v>Vector|||200001987|||EQTY|||PROV_INC_TAX|||False|||</v>
          </cell>
          <cell r="C261" t="str">
            <v>V_KEYWORD_EQTY_200001987_PROV_INC_TAX</v>
          </cell>
        </row>
        <row r="262">
          <cell r="A262" t="str">
            <v>Vector|||200001987|||EQTY|||INC_MINORITY|||False|||</v>
          </cell>
          <cell r="C262" t="str">
            <v>V_KEYWORD_EQTY_200001987_INC_MINORITY</v>
          </cell>
        </row>
        <row r="263">
          <cell r="A263" t="str">
            <v>Vector|||200001987|||EQTY|||NI_PRE_PREF|||False|||</v>
          </cell>
          <cell r="C263" t="str">
            <v>V_KEYWORD_EQTY_200001987_NI_PRE_PREF</v>
          </cell>
        </row>
        <row r="264">
          <cell r="A264" t="str">
            <v>Vector|||200001987|||EQTY|||PREF_DIV|||False|||</v>
          </cell>
          <cell r="C264" t="str">
            <v>V_KEYWORD_EQTY_200001987_PREF_DIV</v>
          </cell>
        </row>
        <row r="265">
          <cell r="A265" t="str">
            <v>Vector|||200001987|||EQTY|||NET_EARNING|||False|||</v>
          </cell>
          <cell r="C265" t="str">
            <v>V_KEYWORD_EQTY_200001987_NET_EARNING</v>
          </cell>
        </row>
        <row r="266">
          <cell r="A266" t="str">
            <v>Vector|||200001987|||EQTY|||TAX_EXC|||False|||</v>
          </cell>
          <cell r="C266" t="str">
            <v>V_KEYWORD_EQTY_200001987_TAX_EXC</v>
          </cell>
        </row>
        <row r="267">
          <cell r="A267" t="str">
            <v>Vector|||200001987|||EQTY|||NET_INC|||False|||</v>
          </cell>
          <cell r="C267" t="str">
            <v>V_KEYWORD_EQTY_200001987_NET_INC</v>
          </cell>
        </row>
        <row r="268">
          <cell r="A268" t="str">
            <v>Vector|||200001987|||EQTY|||EPS|||False|||</v>
          </cell>
          <cell r="C268" t="str">
            <v>V_KEYWORD_EQTY_200001987_EPS</v>
          </cell>
        </row>
        <row r="269">
          <cell r="A269" t="str">
            <v>Vector|||200001987|||EQTY|||EPS_FUL_DIL|||False|||</v>
          </cell>
          <cell r="C269" t="str">
            <v>V_KEYWORD_EQTY_200001987_EPS_FUL_DIL</v>
          </cell>
        </row>
        <row r="270">
          <cell r="A270" t="str">
            <v>Vector|||200001987|||EQTY|||EPS_POST_BASIC|||False|||</v>
          </cell>
          <cell r="C270" t="str">
            <v>V_KEYWORD_EQTY_200001987_EPS_POST_BASIC</v>
          </cell>
        </row>
        <row r="271">
          <cell r="A271" t="str">
            <v>Vector|||200001987|||EQTY|||FULLY_DIL_EPS|||False|||</v>
          </cell>
          <cell r="C271" t="str">
            <v>V_KEYWORD_EQTY_200001987_FULLY_DIL_EPS</v>
          </cell>
        </row>
        <row r="272">
          <cell r="A272" t="str">
            <v>Vector|||200001987|||EQTY|||COMMON_DIV_PAID|||False|||</v>
          </cell>
          <cell r="C272" t="str">
            <v>V_KEYWORD_EQTY_200001987_COMMON_DIV_PAID</v>
          </cell>
        </row>
        <row r="273">
          <cell r="A273" t="str">
            <v>Vector|||200001987|||EQTY|||DPS|||False|||</v>
          </cell>
          <cell r="C273" t="str">
            <v>V_KEYWORD_EQTY_200001987_DPS</v>
          </cell>
        </row>
        <row r="274">
          <cell r="A274" t="str">
            <v>Vector|||200001987|||EQTY|||SH|||False|||</v>
          </cell>
          <cell r="C274" t="str">
            <v>V_KEYWORD_EQTY_200001987_SH</v>
          </cell>
        </row>
        <row r="275">
          <cell r="A275" t="str">
            <v>Vector|||200001987|||EQTY|||DILUTE_SHARES|||False|||</v>
          </cell>
          <cell r="C275" t="str">
            <v>V_KEYWORD_EQTY_200001987_DILUTE_SHARES</v>
          </cell>
        </row>
        <row r="276">
          <cell r="A276" t="str">
            <v>Vector|||200001987|||EQTY|||NON_OP_ADD|||False|||</v>
          </cell>
          <cell r="C276" t="str">
            <v>V_KEYWORD_EQTY_200001987_NON_OP_ADD</v>
          </cell>
        </row>
        <row r="278">
          <cell r="A278" t="str">
            <v>Vector|||200001987|||EQTY|||MARGIN_TAX_RATE|||False|||</v>
          </cell>
          <cell r="C278" t="str">
            <v>V_KEYWORD_EQTY_200001987_MARGIN_TAX_RATE</v>
          </cell>
        </row>
        <row r="280">
          <cell r="A280" t="str">
            <v>Vector|||200001987|||EQTY|||FV_GRANT|||False|||</v>
          </cell>
          <cell r="C280" t="str">
            <v>V_KEYWORD_EQTY_200001987_FV_GRANT</v>
          </cell>
        </row>
        <row r="281">
          <cell r="A281" t="str">
            <v>Vector|||200001987|||EQTY|||ESO_POST_TAX|||False|||</v>
          </cell>
          <cell r="C281" t="str">
            <v>V_KEYWORD_EQTY_200001987_ESO_POST_TAX</v>
          </cell>
        </row>
        <row r="282">
          <cell r="A282" t="str">
            <v>Vector|||200001987|||EQTY|||EPS_EX_ESO_B|||False|||</v>
          </cell>
          <cell r="C282" t="str">
            <v>V_KEYWORD_EQTY_200001987_EPS_EX_ESO_B</v>
          </cell>
        </row>
        <row r="283">
          <cell r="A283" t="str">
            <v>Vector|||200001987|||EQTY|||EPS_EX_ESO_D|||False|||</v>
          </cell>
          <cell r="C283" t="str">
            <v>V_KEYWORD_EQTY_200001987_EPS_EX_ESO_D</v>
          </cell>
        </row>
        <row r="284">
          <cell r="A284" t="str">
            <v>Scalar|||200001987|||EQTY|||ESO_YEAR|||False|||</v>
          </cell>
          <cell r="C284" t="str">
            <v>V_KEYWORD_EQTY_200001987_ESO_YEAR</v>
          </cell>
        </row>
        <row r="286">
          <cell r="A286" t="str">
            <v>Vector|||200001987|||EQTY|||BVPS|||False|||</v>
          </cell>
          <cell r="C286" t="str">
            <v>V_KEYWORD_EQTY_200001987_BVPS</v>
          </cell>
        </row>
        <row r="288">
          <cell r="A288" t="str">
            <v>Scalar|||200001987|||EQTY|||REPUR_TOT_AUTH|||False|||</v>
          </cell>
          <cell r="C288" t="str">
            <v>V_KEYWORD_EQTY_200001987_REPUR_TOT_AUTH</v>
          </cell>
        </row>
        <row r="289">
          <cell r="A289" t="str">
            <v>Scalar|||200001987|||EQTY|||REPUR_REMAINING|||False|||</v>
          </cell>
          <cell r="C289" t="str">
            <v>V_KEYWORD_EQTY_200001987_REPUR_REMAINING</v>
          </cell>
        </row>
        <row r="290">
          <cell r="A290" t="str">
            <v>Scalar|||200001987|||EQTY|||REPUR_SUSPENDED|||False|||</v>
          </cell>
          <cell r="C290" t="str">
            <v>V_KEYWORD_EQTY_200001987_REPUR_SUSPENDED</v>
          </cell>
        </row>
        <row r="291">
          <cell r="A291" t="str">
            <v>Vector|||200001987|||EQTY|||REPUR_ACTUAL|||False|||</v>
          </cell>
          <cell r="C291" t="str">
            <v>V_KEYWORD_EQTY_200001987_REPUR_ACTUAL</v>
          </cell>
        </row>
        <row r="293">
          <cell r="A293" t="str">
            <v>Vector|||200001987|||EQTY|||CF_NI_PRE_PREF|||False|||</v>
          </cell>
          <cell r="C293" t="str">
            <v>V_KEYWORD_EQTY_200001987_CF_NI_PRE_PREF</v>
          </cell>
        </row>
        <row r="295">
          <cell r="A295" t="str">
            <v>Scalar|||200001987|||EQTY|||BETA_ANALYST|||False|||</v>
          </cell>
          <cell r="C295" t="str">
            <v>V_KEYWORD_EQTY_200001987_BETA_ANALYST</v>
          </cell>
        </row>
        <row r="296">
          <cell r="A296" t="str">
            <v>Scalar|||200001987|||EQTY|||MKT_EQ_RISK_PREM|||False|||</v>
          </cell>
          <cell r="C296" t="str">
            <v>V_KEYWORD_EQTY_200001987_MKT_EQ_RISK_PREM</v>
          </cell>
        </row>
        <row r="297">
          <cell r="A297" t="str">
            <v>Scalar|||200001987|||EQTY|||RISK_FR_RATE|||False|||</v>
          </cell>
          <cell r="C297" t="str">
            <v>V_KEYWORD_EQTY_200001987_RISK_FR_RATE</v>
          </cell>
        </row>
      </sheetData>
      <sheetData sheetId="11"/>
      <sheetData sheetId="12"/>
      <sheetData sheetId="13"/>
      <sheetData sheetId="14">
        <row r="1">
          <cell r="A1" t="str">
            <v>Issuer: Yodlee Inc.</v>
          </cell>
          <cell r="C1">
            <v>2021151946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N1" t="str">
            <v>2012 Q1</v>
          </cell>
          <cell r="O1" t="str">
            <v>2012 Q2</v>
          </cell>
          <cell r="P1" t="str">
            <v>2012 Q3</v>
          </cell>
          <cell r="Q1" t="str">
            <v>2012 Q4</v>
          </cell>
          <cell r="R1" t="str">
            <v>2013 Q1</v>
          </cell>
          <cell r="S1" t="str">
            <v>2013 Q2</v>
          </cell>
          <cell r="T1" t="str">
            <v>2013 Q3</v>
          </cell>
          <cell r="U1" t="str">
            <v>2013 Q4</v>
          </cell>
          <cell r="V1" t="str">
            <v>2014 Q1</v>
          </cell>
          <cell r="W1" t="str">
            <v>2014 Q2</v>
          </cell>
          <cell r="X1" t="str">
            <v>2014 Q3</v>
          </cell>
          <cell r="Y1" t="str">
            <v>2014 Q4</v>
          </cell>
          <cell r="Z1" t="str">
            <v>2015 Q1</v>
          </cell>
          <cell r="AA1" t="str">
            <v>2015 Q2</v>
          </cell>
          <cell r="AB1" t="str">
            <v>2015 Q3</v>
          </cell>
          <cell r="AC1" t="str">
            <v>2015 Q4</v>
          </cell>
          <cell r="AD1" t="str">
            <v>2016 Q1</v>
          </cell>
          <cell r="AE1" t="str">
            <v>2016 Q2</v>
          </cell>
          <cell r="AF1" t="str">
            <v>2016 Q3</v>
          </cell>
          <cell r="AG1" t="str">
            <v>2016 Q4</v>
          </cell>
          <cell r="AH1" t="str">
            <v>2017 Q1</v>
          </cell>
          <cell r="AI1" t="str">
            <v>2017 Q2</v>
          </cell>
          <cell r="AJ1" t="str">
            <v>2017 Q3</v>
          </cell>
          <cell r="AK1" t="str">
            <v>2017 Q4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Estimate</v>
          </cell>
          <cell r="K2" t="str">
            <v>Estimate</v>
          </cell>
          <cell r="L2" t="str">
            <v>Estimate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Estimate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  <cell r="AF2" t="str">
            <v>Estimate</v>
          </cell>
          <cell r="AG2" t="str">
            <v>Estimate</v>
          </cell>
          <cell r="AH2" t="str">
            <v>Estimate</v>
          </cell>
          <cell r="AI2" t="str">
            <v>Estimate</v>
          </cell>
          <cell r="AJ2" t="str">
            <v>Estimate</v>
          </cell>
          <cell r="AK2" t="str">
            <v>Estimate</v>
          </cell>
        </row>
        <row r="3">
          <cell r="F3">
            <v>40908</v>
          </cell>
          <cell r="G3">
            <v>41274</v>
          </cell>
          <cell r="H3">
            <v>41639</v>
          </cell>
          <cell r="I3">
            <v>42004</v>
          </cell>
          <cell r="J3">
            <v>42369</v>
          </cell>
          <cell r="K3">
            <v>42735</v>
          </cell>
          <cell r="L3">
            <v>43100</v>
          </cell>
          <cell r="N3">
            <v>40999</v>
          </cell>
          <cell r="O3">
            <v>41090</v>
          </cell>
          <cell r="P3">
            <v>41182</v>
          </cell>
          <cell r="Q3">
            <v>41274</v>
          </cell>
          <cell r="R3">
            <v>41364</v>
          </cell>
          <cell r="S3">
            <v>41455</v>
          </cell>
          <cell r="T3">
            <v>41547</v>
          </cell>
          <cell r="U3">
            <v>41639</v>
          </cell>
          <cell r="V3">
            <v>41729</v>
          </cell>
          <cell r="W3">
            <v>41820</v>
          </cell>
          <cell r="X3">
            <v>41912</v>
          </cell>
          <cell r="Y3">
            <v>42004</v>
          </cell>
          <cell r="Z3">
            <v>42094</v>
          </cell>
          <cell r="AA3">
            <v>42185</v>
          </cell>
          <cell r="AB3">
            <v>42277</v>
          </cell>
          <cell r="AC3">
            <v>42369</v>
          </cell>
          <cell r="AD3">
            <v>42460</v>
          </cell>
          <cell r="AE3">
            <v>42551</v>
          </cell>
          <cell r="AF3">
            <v>42643</v>
          </cell>
          <cell r="AG3">
            <v>42735</v>
          </cell>
          <cell r="AH3">
            <v>42825</v>
          </cell>
          <cell r="AI3">
            <v>42916</v>
          </cell>
          <cell r="AJ3">
            <v>43008</v>
          </cell>
          <cell r="AK3">
            <v>43100</v>
          </cell>
        </row>
        <row r="4">
          <cell r="A4" t="str">
            <v>Issuer: Yodlee Inc.</v>
          </cell>
          <cell r="B4" t="str">
            <v>15UQUN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Yodlee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1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54.429000000000002</v>
          </cell>
          <cell r="G11">
            <v>57.793999999999997</v>
          </cell>
          <cell r="H11">
            <v>70.16</v>
          </cell>
          <cell r="I11">
            <v>89.081000000000003</v>
          </cell>
          <cell r="J11">
            <v>107.989487249646</v>
          </cell>
          <cell r="K11">
            <v>129.26328769867499</v>
          </cell>
          <cell r="L11">
            <v>154.984483343275</v>
          </cell>
          <cell r="N11">
            <v>12.317</v>
          </cell>
          <cell r="O11">
            <v>13.2</v>
          </cell>
          <cell r="P11">
            <v>14.538</v>
          </cell>
          <cell r="Q11">
            <v>17.739000000000001</v>
          </cell>
          <cell r="R11">
            <v>15.47</v>
          </cell>
          <cell r="S11">
            <v>16.385999999999999</v>
          </cell>
          <cell r="T11">
            <v>18.265999999999998</v>
          </cell>
          <cell r="U11">
            <v>20.038</v>
          </cell>
          <cell r="V11">
            <v>19.763000000000002</v>
          </cell>
          <cell r="W11">
            <v>21.303000000000001</v>
          </cell>
          <cell r="X11">
            <v>23.152999999999999</v>
          </cell>
          <cell r="Y11">
            <v>24.861999999999998</v>
          </cell>
          <cell r="Z11">
            <v>24.201850573786999</v>
          </cell>
          <cell r="AA11">
            <v>25.923865263966</v>
          </cell>
          <cell r="AB11">
            <v>27.889444574485001</v>
          </cell>
          <cell r="AC11">
            <v>29.974326837408999</v>
          </cell>
          <cell r="AD11">
            <v>29.122987454941999</v>
          </cell>
          <cell r="AE11">
            <v>30.992934564955998</v>
          </cell>
          <cell r="AF11">
            <v>33.349869293647998</v>
          </cell>
          <cell r="AG11">
            <v>35.797496385129001</v>
          </cell>
          <cell r="AH11">
            <v>34.910701112281998</v>
          </cell>
          <cell r="AI11">
            <v>37.169708963075998</v>
          </cell>
          <cell r="AJ11">
            <v>39.989220219315001</v>
          </cell>
          <cell r="AK11">
            <v>42.914853048601003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-26.587</v>
          </cell>
          <cell r="G12">
            <v>-24.481999999999999</v>
          </cell>
          <cell r="H12">
            <v>-26.524000000000001</v>
          </cell>
          <cell r="I12">
            <v>-33.723999999999997</v>
          </cell>
          <cell r="J12">
            <v>-38.409557138749001</v>
          </cell>
          <cell r="K12">
            <v>-44.694469358523001</v>
          </cell>
          <cell r="L12">
            <v>-51.592796957922999</v>
          </cell>
          <cell r="N12">
            <v>-5.9859999999999998</v>
          </cell>
          <cell r="O12">
            <v>-5.7140000000000004</v>
          </cell>
          <cell r="P12">
            <v>-5.9950000000000001</v>
          </cell>
          <cell r="Q12">
            <v>-6.7869999999999999</v>
          </cell>
          <cell r="R12">
            <v>-6.5289999999999999</v>
          </cell>
          <cell r="S12">
            <v>-6.36</v>
          </cell>
          <cell r="T12">
            <v>-6.6360000000000001</v>
          </cell>
          <cell r="U12">
            <v>-6.9989999999999997</v>
          </cell>
          <cell r="V12">
            <v>-7.7759999999999998</v>
          </cell>
          <cell r="W12">
            <v>-7.8529999999999998</v>
          </cell>
          <cell r="X12">
            <v>-8.6</v>
          </cell>
          <cell r="Y12">
            <v>-9.4949999999999992</v>
          </cell>
          <cell r="Z12">
            <v>-9.2605662085489993</v>
          </cell>
          <cell r="AA12">
            <v>-9.2524192083399992</v>
          </cell>
          <cell r="AB12">
            <v>-9.9022962812309991</v>
          </cell>
          <cell r="AC12">
            <v>-9.9942754406279999</v>
          </cell>
          <cell r="AD12">
            <v>-11.182258024764</v>
          </cell>
          <cell r="AE12">
            <v>-10.542141480199</v>
          </cell>
          <cell r="AF12">
            <v>-11.451341450972</v>
          </cell>
          <cell r="AG12">
            <v>-11.518728402588</v>
          </cell>
          <cell r="AH12">
            <v>-12.874899822774999</v>
          </cell>
          <cell r="AI12">
            <v>-12.074497471760999</v>
          </cell>
          <cell r="AJ12">
            <v>-13.091879293652999</v>
          </cell>
          <cell r="AK12">
            <v>-13.551520369735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-21.878</v>
          </cell>
          <cell r="G13">
            <v>-21.66</v>
          </cell>
          <cell r="H13">
            <v>-23.844000000000001</v>
          </cell>
          <cell r="I13">
            <v>-31.213000000000001</v>
          </cell>
          <cell r="J13">
            <v>-38.582610024059001</v>
          </cell>
          <cell r="K13">
            <v>-45.808835923019998</v>
          </cell>
          <cell r="L13">
            <v>-54.149264227579003</v>
          </cell>
          <cell r="N13">
            <v>-5.6680000000000001</v>
          </cell>
          <cell r="O13">
            <v>-5.7960000000000003</v>
          </cell>
          <cell r="P13">
            <v>-5.3449999999999998</v>
          </cell>
          <cell r="Q13">
            <v>-4.851</v>
          </cell>
          <cell r="R13">
            <v>-5.3959999999999999</v>
          </cell>
          <cell r="S13">
            <v>-5.7590000000000003</v>
          </cell>
          <cell r="T13">
            <v>-6.492</v>
          </cell>
          <cell r="U13">
            <v>-6.1970000000000001</v>
          </cell>
          <cell r="V13">
            <v>-7.0039999999999996</v>
          </cell>
          <cell r="W13">
            <v>-7.5759999999999996</v>
          </cell>
          <cell r="X13">
            <v>-7.8620000000000001</v>
          </cell>
          <cell r="Y13">
            <v>-8.7710000000000008</v>
          </cell>
          <cell r="Z13">
            <v>-9.1821732905450002</v>
          </cell>
          <cell r="AA13">
            <v>-9.8155702755160004</v>
          </cell>
          <cell r="AB13">
            <v>-9.6097885714920004</v>
          </cell>
          <cell r="AC13">
            <v>-9.9750778865049998</v>
          </cell>
          <cell r="AD13">
            <v>-10.903635893125999</v>
          </cell>
          <cell r="AE13">
            <v>-11.579910669614</v>
          </cell>
          <cell r="AF13">
            <v>-11.59132158151</v>
          </cell>
          <cell r="AG13">
            <v>-11.733967778771</v>
          </cell>
          <cell r="AH13">
            <v>-12.896000272309999</v>
          </cell>
          <cell r="AI13">
            <v>-13.701894434342</v>
          </cell>
          <cell r="AJ13">
            <v>-13.698996268798</v>
          </cell>
          <cell r="AK13">
            <v>-13.85237325213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-48.465000000000003</v>
          </cell>
          <cell r="G14">
            <v>-46.142000000000003</v>
          </cell>
          <cell r="H14">
            <v>-50.368000000000002</v>
          </cell>
          <cell r="I14">
            <v>-64.936999999999998</v>
          </cell>
          <cell r="J14">
            <v>-76.992167162808002</v>
          </cell>
          <cell r="K14">
            <v>-90.503305281543007</v>
          </cell>
          <cell r="L14">
            <v>-105.742061185502</v>
          </cell>
          <cell r="N14">
            <v>-11.654</v>
          </cell>
          <cell r="O14">
            <v>-11.51</v>
          </cell>
          <cell r="P14">
            <v>-11.34</v>
          </cell>
          <cell r="Q14">
            <v>-11.638</v>
          </cell>
          <cell r="R14">
            <v>-11.925000000000001</v>
          </cell>
          <cell r="S14">
            <v>-12.119</v>
          </cell>
          <cell r="T14">
            <v>-13.128</v>
          </cell>
          <cell r="U14">
            <v>-13.196</v>
          </cell>
          <cell r="V14">
            <v>-14.78</v>
          </cell>
          <cell r="W14">
            <v>-15.429</v>
          </cell>
          <cell r="X14">
            <v>-16.462</v>
          </cell>
          <cell r="Y14">
            <v>-18.265999999999998</v>
          </cell>
          <cell r="Z14">
            <v>-18.442739499095001</v>
          </cell>
          <cell r="AA14">
            <v>-19.067989483857001</v>
          </cell>
          <cell r="AB14">
            <v>-19.512084852723</v>
          </cell>
          <cell r="AC14">
            <v>-19.969353327133</v>
          </cell>
          <cell r="AD14">
            <v>-22.085893917890001</v>
          </cell>
          <cell r="AE14">
            <v>-22.122052149811999</v>
          </cell>
          <cell r="AF14">
            <v>-23.042663032482</v>
          </cell>
          <cell r="AG14">
            <v>-23.252696181358999</v>
          </cell>
          <cell r="AH14">
            <v>-25.770900095083999</v>
          </cell>
          <cell r="AI14">
            <v>-25.776391906103001</v>
          </cell>
          <cell r="AJ14">
            <v>-26.790875562450001</v>
          </cell>
          <cell r="AK14">
            <v>-27.403893621864999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-16.501999999999999</v>
          </cell>
          <cell r="G15">
            <v>-15.957000000000001</v>
          </cell>
          <cell r="H15">
            <v>-17.704999999999998</v>
          </cell>
          <cell r="I15">
            <v>-22.442</v>
          </cell>
          <cell r="J15">
            <v>-25.856847146522</v>
          </cell>
          <cell r="K15">
            <v>-29.226386233442</v>
          </cell>
          <cell r="L15">
            <v>-33.718029913469998</v>
          </cell>
          <cell r="N15">
            <v>-4.0119999999999996</v>
          </cell>
          <cell r="O15">
            <v>-3.64</v>
          </cell>
          <cell r="P15">
            <v>-3.8250000000000002</v>
          </cell>
          <cell r="Q15">
            <v>-4.4800000000000004</v>
          </cell>
          <cell r="R15">
            <v>-4.7050000000000001</v>
          </cell>
          <cell r="S15">
            <v>-4.577</v>
          </cell>
          <cell r="T15">
            <v>-4.0389999999999997</v>
          </cell>
          <cell r="U15">
            <v>-4.3840000000000003</v>
          </cell>
          <cell r="V15">
            <v>-4.8609999999999998</v>
          </cell>
          <cell r="W15">
            <v>-5.2709999999999999</v>
          </cell>
          <cell r="X15">
            <v>-5.9109999999999996</v>
          </cell>
          <cell r="Y15">
            <v>-6.399</v>
          </cell>
          <cell r="Z15">
            <v>-6.3642319272529999</v>
          </cell>
          <cell r="AA15">
            <v>-6.4143404124470003</v>
          </cell>
          <cell r="AB15">
            <v>-6.5624334071229997</v>
          </cell>
          <cell r="AC15">
            <v>-6.5158413996990001</v>
          </cell>
          <cell r="AD15">
            <v>-6.9302424333300001</v>
          </cell>
          <cell r="AE15">
            <v>-7.3586505769850001</v>
          </cell>
          <cell r="AF15">
            <v>-7.5137818719849996</v>
          </cell>
          <cell r="AG15">
            <v>-7.4237113511419999</v>
          </cell>
          <cell r="AH15">
            <v>-8.1329603647089996</v>
          </cell>
          <cell r="AI15">
            <v>-8.6393532034820009</v>
          </cell>
          <cell r="AJ15">
            <v>-8.6897250860940005</v>
          </cell>
          <cell r="AK15">
            <v>-8.2559912591850004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-1.367</v>
          </cell>
          <cell r="G16">
            <v>-1.355</v>
          </cell>
          <cell r="H16">
            <v>-1.5109999999999999</v>
          </cell>
          <cell r="I16">
            <v>-7.1349999999999998</v>
          </cell>
          <cell r="J16">
            <v>-8.6391589799720006</v>
          </cell>
          <cell r="K16">
            <v>-10.341063015893999</v>
          </cell>
          <cell r="L16">
            <v>-12.398758667461999</v>
          </cell>
          <cell r="N16">
            <v>-0.33</v>
          </cell>
          <cell r="O16">
            <v>-0.33100000000000002</v>
          </cell>
          <cell r="P16">
            <v>-0.39600000000000002</v>
          </cell>
          <cell r="Q16">
            <v>-0.29799999999999999</v>
          </cell>
          <cell r="R16">
            <v>-0.33800000000000002</v>
          </cell>
          <cell r="S16">
            <v>-0.379</v>
          </cell>
          <cell r="T16">
            <v>-0.376</v>
          </cell>
          <cell r="U16">
            <v>-0.41799999999999998</v>
          </cell>
          <cell r="V16">
            <v>-0.35199999999999998</v>
          </cell>
          <cell r="W16">
            <v>-0.56699999999999995</v>
          </cell>
          <cell r="X16">
            <v>-1.827</v>
          </cell>
          <cell r="Y16">
            <v>-4.3890000000000002</v>
          </cell>
          <cell r="Z16">
            <v>-1.936148045903</v>
          </cell>
          <cell r="AA16">
            <v>-2.0739092211169998</v>
          </cell>
          <cell r="AB16">
            <v>-2.2311555659589999</v>
          </cell>
          <cell r="AC16">
            <v>-2.3979461469930001</v>
          </cell>
          <cell r="AD16">
            <v>-2.3298389963949999</v>
          </cell>
          <cell r="AE16">
            <v>-2.4794347651959998</v>
          </cell>
          <cell r="AF16">
            <v>-2.6679895434919998</v>
          </cell>
          <cell r="AG16">
            <v>-2.86379971081</v>
          </cell>
          <cell r="AH16">
            <v>-2.7928560889830001</v>
          </cell>
          <cell r="AI16">
            <v>-2.9735767170459999</v>
          </cell>
          <cell r="AJ16">
            <v>-3.1991376175449999</v>
          </cell>
          <cell r="AK16">
            <v>-3.4331882438879999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-64.966999999999999</v>
          </cell>
          <cell r="G18">
            <v>-62.098999999999997</v>
          </cell>
          <cell r="H18">
            <v>-68.072999999999993</v>
          </cell>
          <cell r="I18">
            <v>-87.379000000000005</v>
          </cell>
          <cell r="J18">
            <v>-102.84901430933</v>
          </cell>
          <cell r="K18">
            <v>-119.72969151498501</v>
          </cell>
          <cell r="L18">
            <v>-139.46009109897199</v>
          </cell>
          <cell r="N18">
            <v>-15.666</v>
          </cell>
          <cell r="O18">
            <v>-15.15</v>
          </cell>
          <cell r="P18">
            <v>-15.164999999999999</v>
          </cell>
          <cell r="Q18">
            <v>-16.117999999999999</v>
          </cell>
          <cell r="R18">
            <v>-16.63</v>
          </cell>
          <cell r="S18">
            <v>-16.696000000000002</v>
          </cell>
          <cell r="T18">
            <v>-17.167000000000002</v>
          </cell>
          <cell r="U18">
            <v>-17.579999999999998</v>
          </cell>
          <cell r="V18">
            <v>-19.640999999999998</v>
          </cell>
          <cell r="W18">
            <v>-20.7</v>
          </cell>
          <cell r="X18">
            <v>-22.373000000000001</v>
          </cell>
          <cell r="Y18">
            <v>-24.664999999999999</v>
          </cell>
          <cell r="Z18">
            <v>-24.806971426347999</v>
          </cell>
          <cell r="AA18">
            <v>-25.482329896304002</v>
          </cell>
          <cell r="AB18">
            <v>-26.074518259845998</v>
          </cell>
          <cell r="AC18">
            <v>-26.485194726831999</v>
          </cell>
          <cell r="AD18">
            <v>-29.016136351219998</v>
          </cell>
          <cell r="AE18">
            <v>-29.480702726796999</v>
          </cell>
          <cell r="AF18">
            <v>-30.556444904467</v>
          </cell>
          <cell r="AG18">
            <v>-30.676407532500001</v>
          </cell>
          <cell r="AH18">
            <v>-33.903860459793002</v>
          </cell>
          <cell r="AI18">
            <v>-34.415745109584002</v>
          </cell>
          <cell r="AJ18">
            <v>-35.480600648543998</v>
          </cell>
          <cell r="AK18">
            <v>-35.659884881049997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-62.432000000000002</v>
          </cell>
          <cell r="G19">
            <v>-59.709000000000003</v>
          </cell>
          <cell r="H19">
            <v>-65.388000000000005</v>
          </cell>
          <cell r="I19">
            <v>-83.613</v>
          </cell>
          <cell r="J19">
            <v>-97.844964789743997</v>
          </cell>
          <cell r="K19">
            <v>-114.135828426442</v>
          </cell>
          <cell r="L19">
            <v>-132.957037439114</v>
          </cell>
          <cell r="N19">
            <v>-15.102</v>
          </cell>
          <cell r="O19">
            <v>-14.603999999999999</v>
          </cell>
          <cell r="P19">
            <v>-14.609</v>
          </cell>
          <cell r="Q19">
            <v>-15.394</v>
          </cell>
          <cell r="R19">
            <v>-15.99</v>
          </cell>
          <cell r="S19">
            <v>-16.042000000000002</v>
          </cell>
          <cell r="T19">
            <v>-16.542999999999999</v>
          </cell>
          <cell r="U19">
            <v>-16.812999999999999</v>
          </cell>
          <cell r="V19">
            <v>-18.876999999999999</v>
          </cell>
          <cell r="W19">
            <v>-19.893999999999998</v>
          </cell>
          <cell r="X19">
            <v>-21.321999999999999</v>
          </cell>
          <cell r="Y19">
            <v>-23.52</v>
          </cell>
          <cell r="Z19">
            <v>-23.567161426348001</v>
          </cell>
          <cell r="AA19">
            <v>-24.282024809071999</v>
          </cell>
          <cell r="AB19">
            <v>-24.820380355135999</v>
          </cell>
          <cell r="AC19">
            <v>-25.175398199187999</v>
          </cell>
          <cell r="AD19">
            <v>-27.697695098945001</v>
          </cell>
          <cell r="AE19">
            <v>-28.130938275245001</v>
          </cell>
          <cell r="AF19">
            <v>-29.131600329874999</v>
          </cell>
          <cell r="AG19">
            <v>-29.175594722376001</v>
          </cell>
          <cell r="AH19">
            <v>-32.384744737270999</v>
          </cell>
          <cell r="AI19">
            <v>-32.851366115993002</v>
          </cell>
          <cell r="AJ19">
            <v>-33.819338036018998</v>
          </cell>
          <cell r="AK19">
            <v>-33.901588549830997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-8.0030000000000001</v>
          </cell>
          <cell r="G20">
            <v>-1.915</v>
          </cell>
          <cell r="H20">
            <v>4.7720000000000002</v>
          </cell>
          <cell r="I20">
            <v>5.468</v>
          </cell>
          <cell r="J20">
            <v>10.144522459901999</v>
          </cell>
          <cell r="K20">
            <v>15.127459272233001</v>
          </cell>
          <cell r="L20">
            <v>22.02744590416</v>
          </cell>
          <cell r="N20">
            <v>-2.7850000000000001</v>
          </cell>
          <cell r="O20">
            <v>-1.4039999999999999</v>
          </cell>
          <cell r="P20">
            <v>-7.0999999999999994E-2</v>
          </cell>
          <cell r="Q20">
            <v>2.3450000000000002</v>
          </cell>
          <cell r="R20">
            <v>-0.52</v>
          </cell>
          <cell r="S20">
            <v>0.34399999999999997</v>
          </cell>
          <cell r="T20">
            <v>1.7230000000000001</v>
          </cell>
          <cell r="U20">
            <v>3.2250000000000001</v>
          </cell>
          <cell r="V20">
            <v>0.88600000000000001</v>
          </cell>
          <cell r="W20">
            <v>1.409</v>
          </cell>
          <cell r="X20">
            <v>1.831</v>
          </cell>
          <cell r="Y20">
            <v>1.3420000000000001</v>
          </cell>
          <cell r="Z20">
            <v>0.63468914743899996</v>
          </cell>
          <cell r="AA20">
            <v>1.6418404548929999</v>
          </cell>
          <cell r="AB20">
            <v>3.0690642193489999</v>
          </cell>
          <cell r="AC20">
            <v>4.7989286382209997</v>
          </cell>
          <cell r="AD20">
            <v>1.425292355996</v>
          </cell>
          <cell r="AE20">
            <v>2.8619962897110001</v>
          </cell>
          <cell r="AF20">
            <v>4.2182689637730002</v>
          </cell>
          <cell r="AG20">
            <v>6.6219016627530003</v>
          </cell>
          <cell r="AH20">
            <v>2.5259563750109999</v>
          </cell>
          <cell r="AI20">
            <v>4.3183428470839997</v>
          </cell>
          <cell r="AJ20">
            <v>6.169882183296</v>
          </cell>
          <cell r="AK20">
            <v>9.0132644987700008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-2.5350000000000001</v>
          </cell>
          <cell r="G21">
            <v>-2.39</v>
          </cell>
          <cell r="H21">
            <v>-2.6850000000000001</v>
          </cell>
          <cell r="I21">
            <v>-3.766</v>
          </cell>
          <cell r="J21">
            <v>-5.0040495195860002</v>
          </cell>
          <cell r="K21">
            <v>-5.5938630885430003</v>
          </cell>
          <cell r="L21">
            <v>-6.5030536598569997</v>
          </cell>
          <cell r="N21">
            <v>-0.56399999999999995</v>
          </cell>
          <cell r="O21">
            <v>-0.54600000000000004</v>
          </cell>
          <cell r="P21">
            <v>-0.55600000000000005</v>
          </cell>
          <cell r="Q21">
            <v>-0.72399999999999998</v>
          </cell>
          <cell r="R21">
            <v>-0.64</v>
          </cell>
          <cell r="S21">
            <v>-0.65400000000000003</v>
          </cell>
          <cell r="T21">
            <v>-0.624</v>
          </cell>
          <cell r="U21">
            <v>-0.76700000000000002</v>
          </cell>
          <cell r="V21">
            <v>-0.76400000000000001</v>
          </cell>
          <cell r="W21">
            <v>-0.80600000000000005</v>
          </cell>
          <cell r="X21">
            <v>-1.0509999999999999</v>
          </cell>
          <cell r="Y21">
            <v>-1.145</v>
          </cell>
          <cell r="Z21">
            <v>-1.2398100000000001</v>
          </cell>
          <cell r="AA21">
            <v>-1.200305087232</v>
          </cell>
          <cell r="AB21">
            <v>-1.2541379047100001</v>
          </cell>
          <cell r="AC21">
            <v>-1.309796527644</v>
          </cell>
          <cell r="AD21">
            <v>-1.3184412522740001</v>
          </cell>
          <cell r="AE21">
            <v>-1.3497644515530001</v>
          </cell>
          <cell r="AF21">
            <v>-1.424844574592</v>
          </cell>
          <cell r="AG21">
            <v>-1.5008128101239999</v>
          </cell>
          <cell r="AH21">
            <v>-1.5191157225209999</v>
          </cell>
          <cell r="AI21">
            <v>-1.5643789935920001</v>
          </cell>
          <cell r="AJ21">
            <v>-1.6612626125250001</v>
          </cell>
          <cell r="AK21">
            <v>-1.7582963312190001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-10.538</v>
          </cell>
          <cell r="G23">
            <v>-4.3049999999999997</v>
          </cell>
          <cell r="H23">
            <v>2.0870000000000002</v>
          </cell>
          <cell r="I23">
            <v>1.702</v>
          </cell>
          <cell r="J23">
            <v>5.1404729403170002</v>
          </cell>
          <cell r="K23">
            <v>9.5335961836899994</v>
          </cell>
          <cell r="L23">
            <v>15.524392244303</v>
          </cell>
          <cell r="N23">
            <v>-3.3490000000000002</v>
          </cell>
          <cell r="O23">
            <v>-1.95</v>
          </cell>
          <cell r="P23">
            <v>-0.627</v>
          </cell>
          <cell r="Q23">
            <v>1.621</v>
          </cell>
          <cell r="R23">
            <v>-1.1599999999999999</v>
          </cell>
          <cell r="S23">
            <v>-0.31</v>
          </cell>
          <cell r="T23">
            <v>1.099</v>
          </cell>
          <cell r="U23">
            <v>2.4580000000000002</v>
          </cell>
          <cell r="V23">
            <v>0.122</v>
          </cell>
          <cell r="W23">
            <v>0.60299999999999998</v>
          </cell>
          <cell r="X23">
            <v>0.78</v>
          </cell>
          <cell r="Y23">
            <v>0.19700000000000001</v>
          </cell>
          <cell r="Z23">
            <v>-0.60512085256100001</v>
          </cell>
          <cell r="AA23">
            <v>0.44153536766200002</v>
          </cell>
          <cell r="AB23">
            <v>1.8149263146379999</v>
          </cell>
          <cell r="AC23">
            <v>3.4891321105770001</v>
          </cell>
          <cell r="AD23">
            <v>0.106851103722</v>
          </cell>
          <cell r="AE23">
            <v>1.5122318381590001</v>
          </cell>
          <cell r="AF23">
            <v>2.7934243891800001</v>
          </cell>
          <cell r="AG23">
            <v>5.1210888526289997</v>
          </cell>
          <cell r="AH23">
            <v>1.0068406524889999</v>
          </cell>
          <cell r="AI23">
            <v>2.7539638534919999</v>
          </cell>
          <cell r="AJ23">
            <v>4.5086195707709997</v>
          </cell>
          <cell r="AK23">
            <v>7.2549681675509996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-0.91700000000000004</v>
          </cell>
          <cell r="G26">
            <v>0.23</v>
          </cell>
          <cell r="H26">
            <v>-0.318</v>
          </cell>
          <cell r="I26">
            <v>0.26</v>
          </cell>
          <cell r="J26">
            <v>0.4</v>
          </cell>
          <cell r="K26">
            <v>0</v>
          </cell>
          <cell r="L26">
            <v>0</v>
          </cell>
          <cell r="N26">
            <v>-8.6999999999999994E-2</v>
          </cell>
          <cell r="O26">
            <v>-0.10100000000000001</v>
          </cell>
          <cell r="P26">
            <v>6.0000000000000001E-3</v>
          </cell>
          <cell r="Q26">
            <v>0.41199999999999998</v>
          </cell>
          <cell r="R26">
            <v>8.1000000000000003E-2</v>
          </cell>
          <cell r="S26">
            <v>-4.1000000000000002E-2</v>
          </cell>
          <cell r="T26">
            <v>-0.25800000000000001</v>
          </cell>
          <cell r="U26">
            <v>-0.1</v>
          </cell>
          <cell r="V26">
            <v>1.9E-2</v>
          </cell>
          <cell r="W26">
            <v>6.8000000000000005E-2</v>
          </cell>
          <cell r="X26">
            <v>-0.04</v>
          </cell>
          <cell r="Y26">
            <v>0.21299999999999999</v>
          </cell>
          <cell r="Z26">
            <v>0.1</v>
          </cell>
          <cell r="AA26">
            <v>0.1</v>
          </cell>
          <cell r="AB26">
            <v>0.1</v>
          </cell>
          <cell r="AC26">
            <v>0.1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-11.455</v>
          </cell>
          <cell r="G30">
            <v>-4.0750000000000002</v>
          </cell>
          <cell r="H30">
            <v>1.7689999999999999</v>
          </cell>
          <cell r="I30">
            <v>1.962</v>
          </cell>
          <cell r="J30">
            <v>5.5404729403169997</v>
          </cell>
          <cell r="K30">
            <v>9.5335961836899994</v>
          </cell>
          <cell r="L30">
            <v>15.524392244303</v>
          </cell>
          <cell r="N30">
            <v>-3.4359999999999999</v>
          </cell>
          <cell r="O30">
            <v>-2.0510000000000002</v>
          </cell>
          <cell r="P30">
            <v>-0.621</v>
          </cell>
          <cell r="Q30">
            <v>2.0329999999999999</v>
          </cell>
          <cell r="R30">
            <v>-1.079</v>
          </cell>
          <cell r="S30">
            <v>-0.35099999999999998</v>
          </cell>
          <cell r="T30">
            <v>0.84099999999999997</v>
          </cell>
          <cell r="U30">
            <v>2.3580000000000001</v>
          </cell>
          <cell r="V30">
            <v>0.14099999999999999</v>
          </cell>
          <cell r="W30">
            <v>0.67100000000000004</v>
          </cell>
          <cell r="X30">
            <v>0.74</v>
          </cell>
          <cell r="Y30">
            <v>0.41</v>
          </cell>
          <cell r="Z30">
            <v>-0.50512085256100003</v>
          </cell>
          <cell r="AA30">
            <v>0.54153536766199994</v>
          </cell>
          <cell r="AB30">
            <v>1.914926314638</v>
          </cell>
          <cell r="AC30">
            <v>3.5891321105770002</v>
          </cell>
          <cell r="AD30">
            <v>0.106851103722</v>
          </cell>
          <cell r="AE30">
            <v>1.5122318381590001</v>
          </cell>
          <cell r="AF30">
            <v>2.7934243891800001</v>
          </cell>
          <cell r="AG30">
            <v>5.1210888526289997</v>
          </cell>
          <cell r="AH30">
            <v>1.0068406524889999</v>
          </cell>
          <cell r="AI30">
            <v>2.7539638534919999</v>
          </cell>
          <cell r="AJ30">
            <v>4.5086195707709997</v>
          </cell>
          <cell r="AK30">
            <v>7.2549681675509996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8.7629999999999999</v>
          </cell>
          <cell r="G39">
            <v>7.9630000000000001</v>
          </cell>
          <cell r="H39">
            <v>8.1340000000000003</v>
          </cell>
          <cell r="I39">
            <v>73.52</v>
          </cell>
          <cell r="J39">
            <v>73.822214452121997</v>
          </cell>
          <cell r="K39">
            <v>83.493162924198998</v>
          </cell>
          <cell r="L39">
            <v>98.433728584039002</v>
          </cell>
          <cell r="N39">
            <v>6.6520000000000001</v>
          </cell>
          <cell r="O39">
            <v>7.7069999999999999</v>
          </cell>
          <cell r="P39">
            <v>6.7809999999999997</v>
          </cell>
          <cell r="Q39">
            <v>7.9630000000000001</v>
          </cell>
          <cell r="R39">
            <v>6.4569999999999999</v>
          </cell>
          <cell r="S39">
            <v>6.3769999999999998</v>
          </cell>
          <cell r="T39">
            <v>5.7009999999999996</v>
          </cell>
          <cell r="U39">
            <v>8.1340000000000003</v>
          </cell>
          <cell r="V39">
            <v>7.1760000000000002</v>
          </cell>
          <cell r="W39">
            <v>6.2629999999999999</v>
          </cell>
          <cell r="X39">
            <v>6.782</v>
          </cell>
          <cell r="Y39">
            <v>73.52</v>
          </cell>
          <cell r="Z39">
            <v>68.719543272842998</v>
          </cell>
          <cell r="AA39">
            <v>69.616922391694999</v>
          </cell>
          <cell r="AB39">
            <v>72.932213783566993</v>
          </cell>
          <cell r="AC39">
            <v>73.822214452121997</v>
          </cell>
          <cell r="AD39">
            <v>72.175520674132002</v>
          </cell>
          <cell r="AE39">
            <v>74.512867382867995</v>
          </cell>
          <cell r="AF39">
            <v>79.176847999724998</v>
          </cell>
          <cell r="AG39">
            <v>83.493162924198998</v>
          </cell>
          <cell r="AH39">
            <v>83.024731520051006</v>
          </cell>
          <cell r="AI39">
            <v>87.244374087403997</v>
          </cell>
          <cell r="AJ39">
            <v>94.445177837594997</v>
          </cell>
          <cell r="AK39">
            <v>98.433728584039002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8.1679999999999993</v>
          </cell>
          <cell r="G40">
            <v>9.9710000000000001</v>
          </cell>
          <cell r="H40">
            <v>12.173999999999999</v>
          </cell>
          <cell r="I40">
            <v>15.295</v>
          </cell>
          <cell r="J40">
            <v>19.106178565994998</v>
          </cell>
          <cell r="K40">
            <v>23.613472175054</v>
          </cell>
          <cell r="L40">
            <v>29.262031043814002</v>
          </cell>
          <cell r="N40">
            <v>7.585</v>
          </cell>
          <cell r="O40">
            <v>8.2279999999999998</v>
          </cell>
          <cell r="P40">
            <v>9.4649999999999999</v>
          </cell>
          <cell r="Q40">
            <v>9.9710000000000001</v>
          </cell>
          <cell r="R40">
            <v>10.292999999999999</v>
          </cell>
          <cell r="S40">
            <v>9.6690000000000005</v>
          </cell>
          <cell r="T40">
            <v>12.401</v>
          </cell>
          <cell r="U40">
            <v>12.173999999999999</v>
          </cell>
          <cell r="V40">
            <v>11.611000000000001</v>
          </cell>
          <cell r="W40">
            <v>13.869</v>
          </cell>
          <cell r="X40">
            <v>13.712999999999999</v>
          </cell>
          <cell r="Y40">
            <v>15.295</v>
          </cell>
          <cell r="Z40">
            <v>14.487787506389999</v>
          </cell>
          <cell r="AA40">
            <v>16.877345319717001</v>
          </cell>
          <cell r="AB40">
            <v>16.518289355587001</v>
          </cell>
          <cell r="AC40">
            <v>19.106178565994998</v>
          </cell>
          <cell r="AD40">
            <v>17.433693862049001</v>
          </cell>
          <cell r="AE40">
            <v>20.177487184029001</v>
          </cell>
          <cell r="AF40">
            <v>19.752375831374</v>
          </cell>
          <cell r="AG40">
            <v>23.613472175054</v>
          </cell>
          <cell r="AH40">
            <v>20.898353118568998</v>
          </cell>
          <cell r="AI40">
            <v>24.198783908787998</v>
          </cell>
          <cell r="AJ40">
            <v>23.684713724678002</v>
          </cell>
          <cell r="AK40">
            <v>29.262031043814002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3.29</v>
          </cell>
          <cell r="G42">
            <v>3.03</v>
          </cell>
          <cell r="H42">
            <v>3.5289999999999999</v>
          </cell>
          <cell r="I42">
            <v>4.4249999999999998</v>
          </cell>
          <cell r="J42">
            <v>5.9064087905880003</v>
          </cell>
          <cell r="K42">
            <v>7.0705672915599997</v>
          </cell>
          <cell r="L42">
            <v>8.8954897568919993</v>
          </cell>
          <cell r="N42">
            <v>2.7330000000000001</v>
          </cell>
          <cell r="O42">
            <v>2.5019999999999998</v>
          </cell>
          <cell r="P42">
            <v>3.4889999999999999</v>
          </cell>
          <cell r="Q42">
            <v>3.03</v>
          </cell>
          <cell r="R42">
            <v>2.569</v>
          </cell>
          <cell r="S42">
            <v>2.2799999999999998</v>
          </cell>
          <cell r="T42">
            <v>3.137</v>
          </cell>
          <cell r="U42">
            <v>3.5289999999999999</v>
          </cell>
          <cell r="V42">
            <v>4.1260000000000003</v>
          </cell>
          <cell r="W42">
            <v>4.7469999999999999</v>
          </cell>
          <cell r="X42">
            <v>5.3529999999999998</v>
          </cell>
          <cell r="Y42">
            <v>4.4249999999999998</v>
          </cell>
          <cell r="Z42">
            <v>4.7778969095469996</v>
          </cell>
          <cell r="AA42">
            <v>4.951142459733</v>
          </cell>
          <cell r="AB42">
            <v>5.8977945763830002</v>
          </cell>
          <cell r="AC42">
            <v>5.9064087905880003</v>
          </cell>
          <cell r="AD42">
            <v>6.2060013310490003</v>
          </cell>
          <cell r="AE42">
            <v>6.7226818199140004</v>
          </cell>
          <cell r="AF42">
            <v>7.7150192369020001</v>
          </cell>
          <cell r="AG42">
            <v>7.0705672915599997</v>
          </cell>
          <cell r="AH42">
            <v>7.5147898216640003</v>
          </cell>
          <cell r="AI42">
            <v>7.9524213081830002</v>
          </cell>
          <cell r="AJ42">
            <v>9.2536316985700005</v>
          </cell>
          <cell r="AK42">
            <v>8.8954897568919993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20.221</v>
          </cell>
          <cell r="G43">
            <v>20.963999999999999</v>
          </cell>
          <cell r="H43">
            <v>23.837</v>
          </cell>
          <cell r="I43">
            <v>93.24</v>
          </cell>
          <cell r="J43">
            <v>98.834801808704995</v>
          </cell>
          <cell r="K43">
            <v>114.17720239081299</v>
          </cell>
          <cell r="L43">
            <v>136.591249384745</v>
          </cell>
          <cell r="N43">
            <v>16.97</v>
          </cell>
          <cell r="O43">
            <v>18.437000000000001</v>
          </cell>
          <cell r="P43">
            <v>19.734999999999999</v>
          </cell>
          <cell r="Q43">
            <v>20.963999999999999</v>
          </cell>
          <cell r="R43">
            <v>19.318999999999999</v>
          </cell>
          <cell r="S43">
            <v>18.326000000000001</v>
          </cell>
          <cell r="T43">
            <v>21.239000000000001</v>
          </cell>
          <cell r="U43">
            <v>23.837</v>
          </cell>
          <cell r="V43">
            <v>22.913</v>
          </cell>
          <cell r="W43">
            <v>24.879000000000001</v>
          </cell>
          <cell r="X43">
            <v>25.847999999999999</v>
          </cell>
          <cell r="Y43">
            <v>93.24</v>
          </cell>
          <cell r="Z43">
            <v>87.98522768878</v>
          </cell>
          <cell r="AA43">
            <v>91.445410171145994</v>
          </cell>
          <cell r="AB43">
            <v>95.348297715537996</v>
          </cell>
          <cell r="AC43">
            <v>98.834801808704995</v>
          </cell>
          <cell r="AD43">
            <v>95.815215867229995</v>
          </cell>
          <cell r="AE43">
            <v>101.413036386811</v>
          </cell>
          <cell r="AF43">
            <v>106.64424306799999</v>
          </cell>
          <cell r="AG43">
            <v>114.17720239081299</v>
          </cell>
          <cell r="AH43">
            <v>111.43787446028399</v>
          </cell>
          <cell r="AI43">
            <v>119.395579304374</v>
          </cell>
          <cell r="AJ43">
            <v>127.38352326084301</v>
          </cell>
          <cell r="AK43">
            <v>136.591249384745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15.194000000000001</v>
          </cell>
          <cell r="G44">
            <v>18.338999999999999</v>
          </cell>
          <cell r="H44">
            <v>22.678999999999998</v>
          </cell>
          <cell r="I44">
            <v>29.629000000000001</v>
          </cell>
          <cell r="J44">
            <v>35.635183616482998</v>
          </cell>
          <cell r="K44">
            <v>42.824641031127001</v>
          </cell>
          <cell r="L44">
            <v>51.444833481857003</v>
          </cell>
          <cell r="N44">
            <v>15.9</v>
          </cell>
          <cell r="O44">
            <v>16.297000000000001</v>
          </cell>
          <cell r="P44">
            <v>16.934999999999999</v>
          </cell>
          <cell r="Q44">
            <v>18.338999999999999</v>
          </cell>
          <cell r="R44">
            <v>19.552</v>
          </cell>
          <cell r="S44">
            <v>20.945</v>
          </cell>
          <cell r="T44">
            <v>21.491</v>
          </cell>
          <cell r="U44">
            <v>22.678999999999998</v>
          </cell>
          <cell r="V44">
            <v>23.989000000000001</v>
          </cell>
          <cell r="W44">
            <v>27.01</v>
          </cell>
          <cell r="X44">
            <v>28.434999999999999</v>
          </cell>
          <cell r="Y44">
            <v>29.629000000000001</v>
          </cell>
          <cell r="Z44">
            <v>30.931624838116001</v>
          </cell>
          <cell r="AA44">
            <v>32.559963137647998</v>
          </cell>
          <cell r="AB44">
            <v>34.25665152146</v>
          </cell>
          <cell r="AC44">
            <v>35.635183616482998</v>
          </cell>
          <cell r="AD44">
            <v>37.202680560706</v>
          </cell>
          <cell r="AE44">
            <v>39.149418898261999</v>
          </cell>
          <cell r="AF44">
            <v>41.178298881190997</v>
          </cell>
          <cell r="AG44">
            <v>42.824641031127001</v>
          </cell>
          <cell r="AH44">
            <v>44.703652152457003</v>
          </cell>
          <cell r="AI44">
            <v>47.038368062708997</v>
          </cell>
          <cell r="AJ44">
            <v>49.471161058733003</v>
          </cell>
          <cell r="AK44">
            <v>51.444833481857003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F45">
            <v>-11.614000000000001</v>
          </cell>
          <cell r="G45">
            <v>-14.004</v>
          </cell>
          <cell r="H45">
            <v>-16.382000000000001</v>
          </cell>
          <cell r="I45">
            <v>-20.148</v>
          </cell>
          <cell r="J45">
            <v>-25.152049519586001</v>
          </cell>
          <cell r="K45">
            <v>-30.745912608129</v>
          </cell>
          <cell r="L45">
            <v>-37.248966267985999</v>
          </cell>
          <cell r="N45">
            <v>-12.178000000000001</v>
          </cell>
          <cell r="O45">
            <v>-12.724</v>
          </cell>
          <cell r="P45">
            <v>-13.28</v>
          </cell>
          <cell r="Q45">
            <v>-14.004</v>
          </cell>
          <cell r="R45">
            <v>-14.644</v>
          </cell>
          <cell r="S45">
            <v>-15.298</v>
          </cell>
          <cell r="T45">
            <v>-15.922000000000001</v>
          </cell>
          <cell r="U45">
            <v>-16.382000000000001</v>
          </cell>
          <cell r="V45">
            <v>-17.146000000000001</v>
          </cell>
          <cell r="W45">
            <v>-17.952000000000002</v>
          </cell>
          <cell r="X45">
            <v>-19.003</v>
          </cell>
          <cell r="Y45">
            <v>-20.148</v>
          </cell>
          <cell r="Z45">
            <v>-21.387810000000002</v>
          </cell>
          <cell r="AA45">
            <v>-22.588115087232001</v>
          </cell>
          <cell r="AB45">
            <v>-23.842252991942001</v>
          </cell>
          <cell r="AC45">
            <v>-25.152049519586001</v>
          </cell>
          <cell r="AD45">
            <v>-26.47049077186</v>
          </cell>
          <cell r="AE45">
            <v>-27.820255223412001</v>
          </cell>
          <cell r="AF45">
            <v>-29.245099798005</v>
          </cell>
          <cell r="AG45">
            <v>-30.745912608129</v>
          </cell>
          <cell r="AH45">
            <v>-32.265028330649997</v>
          </cell>
          <cell r="AI45">
            <v>-33.829407324241998</v>
          </cell>
          <cell r="AJ45">
            <v>-35.490669936766999</v>
          </cell>
          <cell r="AK45">
            <v>-37.248966267985999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3.58</v>
          </cell>
          <cell r="G46">
            <v>4.335</v>
          </cell>
          <cell r="H46">
            <v>6.2969999999999997</v>
          </cell>
          <cell r="I46">
            <v>9.4809999999999999</v>
          </cell>
          <cell r="J46">
            <v>10.483134096897</v>
          </cell>
          <cell r="K46">
            <v>12.078728422997999</v>
          </cell>
          <cell r="L46">
            <v>14.195867213871001</v>
          </cell>
          <cell r="N46">
            <v>3.722</v>
          </cell>
          <cell r="O46">
            <v>3.573</v>
          </cell>
          <cell r="P46">
            <v>3.6549999999999998</v>
          </cell>
          <cell r="Q46">
            <v>4.335</v>
          </cell>
          <cell r="R46">
            <v>4.9080000000000004</v>
          </cell>
          <cell r="S46">
            <v>5.6470000000000002</v>
          </cell>
          <cell r="T46">
            <v>5.569</v>
          </cell>
          <cell r="U46">
            <v>6.2969999999999997</v>
          </cell>
          <cell r="V46">
            <v>6.843</v>
          </cell>
          <cell r="W46">
            <v>9.0579999999999998</v>
          </cell>
          <cell r="X46">
            <v>9.4320000000000004</v>
          </cell>
          <cell r="Y46">
            <v>9.4809999999999999</v>
          </cell>
          <cell r="Z46">
            <v>9.5438148381160008</v>
          </cell>
          <cell r="AA46">
            <v>9.9718480504159999</v>
          </cell>
          <cell r="AB46">
            <v>10.414398529517999</v>
          </cell>
          <cell r="AC46">
            <v>10.483134096897</v>
          </cell>
          <cell r="AD46">
            <v>10.732189788846</v>
          </cell>
          <cell r="AE46">
            <v>11.329163674849999</v>
          </cell>
          <cell r="AF46">
            <v>11.933199083186</v>
          </cell>
          <cell r="AG46">
            <v>12.078728422997999</v>
          </cell>
          <cell r="AH46">
            <v>12.438623821807001</v>
          </cell>
          <cell r="AI46">
            <v>13.208960738468001</v>
          </cell>
          <cell r="AJ46">
            <v>13.980491121966001</v>
          </cell>
          <cell r="AK46">
            <v>14.195867213871001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F47">
            <v>3.0680000000000001</v>
          </cell>
          <cell r="G47">
            <v>3.0680000000000001</v>
          </cell>
          <cell r="H47">
            <v>3.0680000000000001</v>
          </cell>
          <cell r="I47">
            <v>3.0680000000000001</v>
          </cell>
          <cell r="J47">
            <v>3.0680000000000001</v>
          </cell>
          <cell r="K47">
            <v>3.0680000000000001</v>
          </cell>
          <cell r="L47">
            <v>3.0680000000000001</v>
          </cell>
          <cell r="N47">
            <v>3.0680000000000001</v>
          </cell>
          <cell r="O47">
            <v>3.0680000000000001</v>
          </cell>
          <cell r="P47">
            <v>3.0680000000000001</v>
          </cell>
          <cell r="Q47">
            <v>3.0680000000000001</v>
          </cell>
          <cell r="R47">
            <v>3.0680000000000001</v>
          </cell>
          <cell r="S47">
            <v>3.0680000000000001</v>
          </cell>
          <cell r="T47">
            <v>3.0680000000000001</v>
          </cell>
          <cell r="U47">
            <v>3.0680000000000001</v>
          </cell>
          <cell r="V47">
            <v>3.0680000000000001</v>
          </cell>
          <cell r="W47">
            <v>3.0680000000000001</v>
          </cell>
          <cell r="X47">
            <v>3.0680000000000001</v>
          </cell>
          <cell r="Y47">
            <v>3.0680000000000001</v>
          </cell>
          <cell r="Z47">
            <v>3.0680000000000001</v>
          </cell>
          <cell r="AA47">
            <v>3.0680000000000001</v>
          </cell>
          <cell r="AB47">
            <v>3.0680000000000001</v>
          </cell>
          <cell r="AC47">
            <v>3.0680000000000001</v>
          </cell>
          <cell r="AD47">
            <v>3.0680000000000001</v>
          </cell>
          <cell r="AE47">
            <v>3.0680000000000001</v>
          </cell>
          <cell r="AF47">
            <v>3.0680000000000001</v>
          </cell>
          <cell r="AG47">
            <v>3.0680000000000001</v>
          </cell>
          <cell r="AH47">
            <v>3.0680000000000001</v>
          </cell>
          <cell r="AI47">
            <v>3.0680000000000001</v>
          </cell>
          <cell r="AJ47">
            <v>3.0680000000000001</v>
          </cell>
          <cell r="AK47">
            <v>3.0680000000000001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F49">
            <v>3.0680000000000001</v>
          </cell>
          <cell r="G49">
            <v>3.0680000000000001</v>
          </cell>
          <cell r="H49">
            <v>3.0680000000000001</v>
          </cell>
          <cell r="I49">
            <v>3.0680000000000001</v>
          </cell>
          <cell r="J49">
            <v>3.0680000000000001</v>
          </cell>
          <cell r="K49">
            <v>3.0680000000000001</v>
          </cell>
          <cell r="L49">
            <v>3.0680000000000001</v>
          </cell>
          <cell r="N49">
            <v>3.0680000000000001</v>
          </cell>
          <cell r="O49">
            <v>3.0680000000000001</v>
          </cell>
          <cell r="P49">
            <v>3.0680000000000001</v>
          </cell>
          <cell r="Q49">
            <v>3.0680000000000001</v>
          </cell>
          <cell r="R49">
            <v>3.0680000000000001</v>
          </cell>
          <cell r="S49">
            <v>3.0680000000000001</v>
          </cell>
          <cell r="T49">
            <v>3.0680000000000001</v>
          </cell>
          <cell r="U49">
            <v>3.0680000000000001</v>
          </cell>
          <cell r="V49">
            <v>3.0680000000000001</v>
          </cell>
          <cell r="W49">
            <v>3.0680000000000001</v>
          </cell>
          <cell r="X49">
            <v>3.0680000000000001</v>
          </cell>
          <cell r="Y49">
            <v>3.0680000000000001</v>
          </cell>
          <cell r="Z49">
            <v>3.0680000000000001</v>
          </cell>
          <cell r="AA49">
            <v>3.0680000000000001</v>
          </cell>
          <cell r="AB49">
            <v>3.0680000000000001</v>
          </cell>
          <cell r="AC49">
            <v>3.0680000000000001</v>
          </cell>
          <cell r="AD49">
            <v>3.0680000000000001</v>
          </cell>
          <cell r="AE49">
            <v>3.0680000000000001</v>
          </cell>
          <cell r="AF49">
            <v>3.0680000000000001</v>
          </cell>
          <cell r="AG49">
            <v>3.0680000000000001</v>
          </cell>
          <cell r="AH49">
            <v>3.0680000000000001</v>
          </cell>
          <cell r="AI49">
            <v>3.0680000000000001</v>
          </cell>
          <cell r="AJ49">
            <v>3.0680000000000001</v>
          </cell>
          <cell r="AK49">
            <v>3.0680000000000001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1.9710000000000001</v>
          </cell>
          <cell r="G52">
            <v>2.032</v>
          </cell>
          <cell r="H52">
            <v>1.258</v>
          </cell>
          <cell r="I52">
            <v>1.7549999999999999</v>
          </cell>
          <cell r="J52">
            <v>2.696992054831</v>
          </cell>
          <cell r="K52">
            <v>3.1856216005840001</v>
          </cell>
          <cell r="L52">
            <v>4.22328588373</v>
          </cell>
          <cell r="N52">
            <v>2.331</v>
          </cell>
          <cell r="O52">
            <v>2.2719999999999998</v>
          </cell>
          <cell r="P52">
            <v>2.3570000000000002</v>
          </cell>
          <cell r="Q52">
            <v>2.032</v>
          </cell>
          <cell r="R52">
            <v>1.881</v>
          </cell>
          <cell r="S52">
            <v>1.8</v>
          </cell>
          <cell r="T52">
            <v>1.1639999999999999</v>
          </cell>
          <cell r="U52">
            <v>1.258</v>
          </cell>
          <cell r="V52">
            <v>2.9220000000000002</v>
          </cell>
          <cell r="W52">
            <v>4.2990000000000004</v>
          </cell>
          <cell r="X52">
            <v>5.2329999999999997</v>
          </cell>
          <cell r="Y52">
            <v>1.7549999999999999</v>
          </cell>
          <cell r="Z52">
            <v>3.4449186472319999</v>
          </cell>
          <cell r="AA52">
            <v>4.2405305747249997</v>
          </cell>
          <cell r="AB52">
            <v>4.3538225662079997</v>
          </cell>
          <cell r="AC52">
            <v>2.696992054831</v>
          </cell>
          <cell r="AD52">
            <v>4.4674586618580001</v>
          </cell>
          <cell r="AE52">
            <v>5.9245321651209997</v>
          </cell>
          <cell r="AF52">
            <v>6.7641701790940001</v>
          </cell>
          <cell r="AG52">
            <v>3.1856216005840001</v>
          </cell>
          <cell r="AH52">
            <v>5.4645588313609998</v>
          </cell>
          <cell r="AI52">
            <v>6.9181575242750002</v>
          </cell>
          <cell r="AJ52">
            <v>7.530444476045</v>
          </cell>
          <cell r="AK52">
            <v>4.22328588373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28.84</v>
          </cell>
          <cell r="G53">
            <v>30.399000000000001</v>
          </cell>
          <cell r="H53">
            <v>34.46</v>
          </cell>
          <cell r="I53">
            <v>107.544</v>
          </cell>
          <cell r="J53">
            <v>115.08292796043401</v>
          </cell>
          <cell r="K53">
            <v>132.50955241439499</v>
          </cell>
          <cell r="L53">
            <v>158.07840248234601</v>
          </cell>
          <cell r="N53">
            <v>26.091000000000001</v>
          </cell>
          <cell r="O53">
            <v>27.35</v>
          </cell>
          <cell r="P53">
            <v>28.815000000000001</v>
          </cell>
          <cell r="Q53">
            <v>30.399000000000001</v>
          </cell>
          <cell r="R53">
            <v>29.175999999999998</v>
          </cell>
          <cell r="S53">
            <v>28.841000000000001</v>
          </cell>
          <cell r="T53">
            <v>31.04</v>
          </cell>
          <cell r="U53">
            <v>34.46</v>
          </cell>
          <cell r="V53">
            <v>35.746000000000002</v>
          </cell>
          <cell r="W53">
            <v>41.304000000000002</v>
          </cell>
          <cell r="X53">
            <v>43.581000000000003</v>
          </cell>
          <cell r="Y53">
            <v>107.544</v>
          </cell>
          <cell r="Z53">
            <v>104.04196117412801</v>
          </cell>
          <cell r="AA53">
            <v>108.725788796288</v>
          </cell>
          <cell r="AB53">
            <v>113.184518811263</v>
          </cell>
          <cell r="AC53">
            <v>115.08292796043401</v>
          </cell>
          <cell r="AD53">
            <v>114.08286431793501</v>
          </cell>
          <cell r="AE53">
            <v>121.734732226783</v>
          </cell>
          <cell r="AF53">
            <v>128.40961233028099</v>
          </cell>
          <cell r="AG53">
            <v>132.50955241439499</v>
          </cell>
          <cell r="AH53">
            <v>132.40905711345201</v>
          </cell>
          <cell r="AI53">
            <v>142.59069756711699</v>
          </cell>
          <cell r="AJ53">
            <v>151.96245885885401</v>
          </cell>
          <cell r="AK53">
            <v>158.07840248234601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1.913</v>
          </cell>
          <cell r="G54">
            <v>2.1</v>
          </cell>
          <cell r="H54">
            <v>1.88</v>
          </cell>
          <cell r="I54">
            <v>3.278</v>
          </cell>
          <cell r="J54">
            <v>2.9529048177389998</v>
          </cell>
          <cell r="K54">
            <v>3.5265712591990002</v>
          </cell>
          <cell r="L54">
            <v>4.227733853947</v>
          </cell>
          <cell r="N54">
            <v>2.1840000000000002</v>
          </cell>
          <cell r="O54">
            <v>1.655</v>
          </cell>
          <cell r="P54">
            <v>1.462</v>
          </cell>
          <cell r="Q54">
            <v>2.1</v>
          </cell>
          <cell r="R54">
            <v>2.673</v>
          </cell>
          <cell r="S54">
            <v>1.7250000000000001</v>
          </cell>
          <cell r="T54">
            <v>1.849</v>
          </cell>
          <cell r="U54">
            <v>1.88</v>
          </cell>
          <cell r="V54">
            <v>3.54</v>
          </cell>
          <cell r="W54">
            <v>3.8620000000000001</v>
          </cell>
          <cell r="X54">
            <v>4.4379999999999997</v>
          </cell>
          <cell r="Y54">
            <v>3.278</v>
          </cell>
          <cell r="Z54">
            <v>3.2594606651319999</v>
          </cell>
          <cell r="AA54">
            <v>4.6997121367619998</v>
          </cell>
          <cell r="AB54">
            <v>5.3458884387149999</v>
          </cell>
          <cell r="AC54">
            <v>2.9529048177389998</v>
          </cell>
          <cell r="AD54">
            <v>3.922230317516</v>
          </cell>
          <cell r="AE54">
            <v>5.6186787443019997</v>
          </cell>
          <cell r="AF54">
            <v>6.3925504222010003</v>
          </cell>
          <cell r="AG54">
            <v>3.5265712591990002</v>
          </cell>
          <cell r="AH54">
            <v>4.7017089342289999</v>
          </cell>
          <cell r="AI54">
            <v>6.7384601237100004</v>
          </cell>
          <cell r="AJ54">
            <v>7.665190659237</v>
          </cell>
          <cell r="AK54">
            <v>4.227733853947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7.3890000000000002</v>
          </cell>
          <cell r="G55">
            <v>6.1109999999999998</v>
          </cell>
          <cell r="H55">
            <v>3.4710000000000001</v>
          </cell>
          <cell r="N55">
            <v>11.808</v>
          </cell>
          <cell r="O55">
            <v>6.1180000000000003</v>
          </cell>
          <cell r="P55">
            <v>4.0839999999999996</v>
          </cell>
          <cell r="Q55">
            <v>6.1109999999999998</v>
          </cell>
          <cell r="R55">
            <v>9.0129999999999999</v>
          </cell>
          <cell r="S55">
            <v>8.7669999999999995</v>
          </cell>
          <cell r="T55">
            <v>5.9859999999999998</v>
          </cell>
          <cell r="U55">
            <v>3.4710000000000001</v>
          </cell>
          <cell r="V55">
            <v>5.5830000000000002</v>
          </cell>
          <cell r="W55">
            <v>7.21</v>
          </cell>
          <cell r="X55">
            <v>8.0559999999999992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18.858000000000001</v>
          </cell>
          <cell r="G56">
            <v>14.462999999999999</v>
          </cell>
          <cell r="H56">
            <v>18.273</v>
          </cell>
          <cell r="I56">
            <v>19.667000000000002</v>
          </cell>
          <cell r="J56">
            <v>24.023344028303999</v>
          </cell>
          <cell r="K56">
            <v>33.834778686257998</v>
          </cell>
          <cell r="L56">
            <v>47.345215019699999</v>
          </cell>
          <cell r="N56">
            <v>15.023</v>
          </cell>
          <cell r="O56">
            <v>16.731000000000002</v>
          </cell>
          <cell r="P56">
            <v>16.48</v>
          </cell>
          <cell r="Q56">
            <v>14.462999999999999</v>
          </cell>
          <cell r="R56">
            <v>10.984999999999999</v>
          </cell>
          <cell r="S56">
            <v>13.516</v>
          </cell>
          <cell r="T56">
            <v>15.217000000000001</v>
          </cell>
          <cell r="U56">
            <v>18.273</v>
          </cell>
          <cell r="V56">
            <v>15.715</v>
          </cell>
          <cell r="W56">
            <v>18.148</v>
          </cell>
          <cell r="X56">
            <v>19.675999999999998</v>
          </cell>
          <cell r="Y56">
            <v>19.667000000000002</v>
          </cell>
          <cell r="Z56">
            <v>16.442544698652</v>
          </cell>
          <cell r="AA56">
            <v>19.642984308972</v>
          </cell>
          <cell r="AB56">
            <v>22.310970774686002</v>
          </cell>
          <cell r="AC56">
            <v>24.023344028303999</v>
          </cell>
          <cell r="AD56">
            <v>21.485218014343999</v>
          </cell>
          <cell r="AE56">
            <v>26.333454052061001</v>
          </cell>
          <cell r="AF56">
            <v>30.394708502130001</v>
          </cell>
          <cell r="AG56">
            <v>33.834778686257998</v>
          </cell>
          <cell r="AH56">
            <v>31.085550219399</v>
          </cell>
          <cell r="AI56">
            <v>37.323909511703</v>
          </cell>
          <cell r="AJ56">
            <v>42.836304677617001</v>
          </cell>
          <cell r="AK56">
            <v>47.345215019699999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28.16</v>
          </cell>
          <cell r="G57">
            <v>22.673999999999999</v>
          </cell>
          <cell r="H57">
            <v>23.623999999999999</v>
          </cell>
          <cell r="I57">
            <v>22.945</v>
          </cell>
          <cell r="J57">
            <v>26.976248846042999</v>
          </cell>
          <cell r="K57">
            <v>37.361349945458002</v>
          </cell>
          <cell r="L57">
            <v>51.572948873647</v>
          </cell>
          <cell r="N57">
            <v>29.015000000000001</v>
          </cell>
          <cell r="O57">
            <v>24.504000000000001</v>
          </cell>
          <cell r="P57">
            <v>22.026</v>
          </cell>
          <cell r="Q57">
            <v>22.673999999999999</v>
          </cell>
          <cell r="R57">
            <v>22.670999999999999</v>
          </cell>
          <cell r="S57">
            <v>24.007999999999999</v>
          </cell>
          <cell r="T57">
            <v>23.052</v>
          </cell>
          <cell r="U57">
            <v>23.623999999999999</v>
          </cell>
          <cell r="V57">
            <v>24.838000000000001</v>
          </cell>
          <cell r="W57">
            <v>29.22</v>
          </cell>
          <cell r="X57">
            <v>32.17</v>
          </cell>
          <cell r="Y57">
            <v>22.945</v>
          </cell>
          <cell r="Z57">
            <v>19.702005363783002</v>
          </cell>
          <cell r="AA57">
            <v>24.342696445733999</v>
          </cell>
          <cell r="AB57">
            <v>27.656859213400999</v>
          </cell>
          <cell r="AC57">
            <v>26.976248846042999</v>
          </cell>
          <cell r="AD57">
            <v>25.40744833186</v>
          </cell>
          <cell r="AE57">
            <v>31.952132796362999</v>
          </cell>
          <cell r="AF57">
            <v>36.787258924330999</v>
          </cell>
          <cell r="AG57">
            <v>37.361349945458002</v>
          </cell>
          <cell r="AH57">
            <v>35.787259153628</v>
          </cell>
          <cell r="AI57">
            <v>44.062369635412999</v>
          </cell>
          <cell r="AJ57">
            <v>50.501495336853999</v>
          </cell>
          <cell r="AK57">
            <v>51.572948873647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11.503</v>
          </cell>
          <cell r="G58">
            <v>7.4640000000000004</v>
          </cell>
          <cell r="H58">
            <v>7.984</v>
          </cell>
          <cell r="I58">
            <v>7.2519999999999998</v>
          </cell>
          <cell r="J58">
            <v>9.7056725407850006</v>
          </cell>
          <cell r="K58">
            <v>16.837667185217001</v>
          </cell>
          <cell r="L58">
            <v>27.591794928123999</v>
          </cell>
          <cell r="N58">
            <v>10.173</v>
          </cell>
          <cell r="O58">
            <v>9.6649999999999991</v>
          </cell>
          <cell r="P58">
            <v>9.08</v>
          </cell>
          <cell r="Q58">
            <v>7.4640000000000004</v>
          </cell>
          <cell r="R58">
            <v>6.0750000000000002</v>
          </cell>
          <cell r="S58">
            <v>6.4130000000000003</v>
          </cell>
          <cell r="T58">
            <v>7.1779999999999999</v>
          </cell>
          <cell r="U58">
            <v>7.984</v>
          </cell>
          <cell r="V58">
            <v>7.9809999999999999</v>
          </cell>
          <cell r="W58">
            <v>7.6790000000000003</v>
          </cell>
          <cell r="X58">
            <v>7.3710000000000004</v>
          </cell>
          <cell r="Y58">
            <v>7.2519999999999998</v>
          </cell>
          <cell r="Z58">
            <v>7.6263143441599999</v>
          </cell>
          <cell r="AA58">
            <v>7.856981805817</v>
          </cell>
          <cell r="AB58">
            <v>8.6280481243219995</v>
          </cell>
          <cell r="AC58">
            <v>9.7056725407850006</v>
          </cell>
          <cell r="AD58">
            <v>11.051514855901001</v>
          </cell>
          <cell r="AE58">
            <v>12.421555348905001</v>
          </cell>
          <cell r="AF58">
            <v>14.426531712264</v>
          </cell>
          <cell r="AG58">
            <v>16.837667185217001</v>
          </cell>
          <cell r="AH58">
            <v>19.008261436906</v>
          </cell>
          <cell r="AI58">
            <v>21.119087048922999</v>
          </cell>
          <cell r="AJ58">
            <v>24.099671210202999</v>
          </cell>
          <cell r="AK58">
            <v>27.591794928123999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1.3759999999999999</v>
          </cell>
          <cell r="G59">
            <v>1.786</v>
          </cell>
          <cell r="H59">
            <v>2.9140000000000001</v>
          </cell>
          <cell r="N59">
            <v>0.93600000000000005</v>
          </cell>
          <cell r="O59">
            <v>0.67600000000000005</v>
          </cell>
          <cell r="P59">
            <v>2.2989999999999999</v>
          </cell>
          <cell r="Q59">
            <v>1.786</v>
          </cell>
          <cell r="R59">
            <v>1.391</v>
          </cell>
          <cell r="S59">
            <v>1.1379999999999999</v>
          </cell>
          <cell r="T59">
            <v>3.4129999999999998</v>
          </cell>
          <cell r="U59">
            <v>2.9140000000000001</v>
          </cell>
          <cell r="V59">
            <v>2.407</v>
          </cell>
          <cell r="W59">
            <v>1.895</v>
          </cell>
          <cell r="X59">
            <v>1.5569999999999999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4.9139999999999997</v>
          </cell>
          <cell r="G60">
            <v>2.802</v>
          </cell>
          <cell r="H60">
            <v>3.7770000000000001</v>
          </cell>
          <cell r="I60">
            <v>4.5220000000000002</v>
          </cell>
          <cell r="J60">
            <v>5.3156266228989999</v>
          </cell>
          <cell r="K60">
            <v>6.1603124580479998</v>
          </cell>
          <cell r="L60">
            <v>7.4267086390130004</v>
          </cell>
          <cell r="N60">
            <v>3.726</v>
          </cell>
          <cell r="O60">
            <v>3.0049999999999999</v>
          </cell>
          <cell r="P60">
            <v>2.895</v>
          </cell>
          <cell r="Q60">
            <v>2.802</v>
          </cell>
          <cell r="R60">
            <v>2.8519999999999999</v>
          </cell>
          <cell r="S60">
            <v>2.9380000000000002</v>
          </cell>
          <cell r="T60">
            <v>3.54</v>
          </cell>
          <cell r="U60">
            <v>3.7770000000000001</v>
          </cell>
          <cell r="V60">
            <v>3.835</v>
          </cell>
          <cell r="W60">
            <v>5.1349999999999998</v>
          </cell>
          <cell r="X60">
            <v>4.673</v>
          </cell>
          <cell r="Y60">
            <v>4.5220000000000002</v>
          </cell>
          <cell r="Z60">
            <v>5.1680766629060004</v>
          </cell>
          <cell r="AA60">
            <v>5.1696778354530002</v>
          </cell>
          <cell r="AB60">
            <v>5.069542978246</v>
          </cell>
          <cell r="AC60">
            <v>5.3156266228989999</v>
          </cell>
          <cell r="AD60">
            <v>5.8149102771649996</v>
          </cell>
          <cell r="AE60">
            <v>5.9391430267069998</v>
          </cell>
          <cell r="AF60">
            <v>5.9631711492699999</v>
          </cell>
          <cell r="AG60">
            <v>6.1603124580479998</v>
          </cell>
          <cell r="AH60">
            <v>6.9794615248170002</v>
          </cell>
          <cell r="AI60">
            <v>7.0959149919269997</v>
          </cell>
          <cell r="AJ60">
            <v>7.0979478612209999</v>
          </cell>
          <cell r="AK60">
            <v>7.4267086390130004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6.29</v>
          </cell>
          <cell r="G61">
            <v>4.5880000000000001</v>
          </cell>
          <cell r="H61">
            <v>6.6909999999999998</v>
          </cell>
          <cell r="I61">
            <v>4.5220000000000002</v>
          </cell>
          <cell r="J61">
            <v>5.3156266228989999</v>
          </cell>
          <cell r="K61">
            <v>6.1603124580479998</v>
          </cell>
          <cell r="L61">
            <v>7.4267086390130004</v>
          </cell>
          <cell r="N61">
            <v>4.6619999999999999</v>
          </cell>
          <cell r="O61">
            <v>3.681</v>
          </cell>
          <cell r="P61">
            <v>5.194</v>
          </cell>
          <cell r="Q61">
            <v>4.5880000000000001</v>
          </cell>
          <cell r="R61">
            <v>4.2430000000000003</v>
          </cell>
          <cell r="S61">
            <v>4.0759999999999996</v>
          </cell>
          <cell r="T61">
            <v>6.9530000000000003</v>
          </cell>
          <cell r="U61">
            <v>6.6909999999999998</v>
          </cell>
          <cell r="V61">
            <v>6.242</v>
          </cell>
          <cell r="W61">
            <v>7.03</v>
          </cell>
          <cell r="X61">
            <v>6.23</v>
          </cell>
          <cell r="Y61">
            <v>4.5220000000000002</v>
          </cell>
          <cell r="Z61">
            <v>5.1680766629060004</v>
          </cell>
          <cell r="AA61">
            <v>5.1696778354530002</v>
          </cell>
          <cell r="AB61">
            <v>5.069542978246</v>
          </cell>
          <cell r="AC61">
            <v>5.3156266228989999</v>
          </cell>
          <cell r="AD61">
            <v>5.8149102771649996</v>
          </cell>
          <cell r="AE61">
            <v>5.9391430267069998</v>
          </cell>
          <cell r="AF61">
            <v>5.9631711492699999</v>
          </cell>
          <cell r="AG61">
            <v>6.1603124580479998</v>
          </cell>
          <cell r="AH61">
            <v>6.9794615248160001</v>
          </cell>
          <cell r="AI61">
            <v>7.0959149919269997</v>
          </cell>
          <cell r="AJ61">
            <v>7.0979478612209999</v>
          </cell>
          <cell r="AK61">
            <v>7.4267086390130004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34.450000000000003</v>
          </cell>
          <cell r="G62">
            <v>27.262</v>
          </cell>
          <cell r="H62">
            <v>30.315000000000001</v>
          </cell>
          <cell r="I62">
            <v>27.466999999999999</v>
          </cell>
          <cell r="J62">
            <v>32.291875468942997</v>
          </cell>
          <cell r="K62">
            <v>43.521662403505999</v>
          </cell>
          <cell r="L62">
            <v>58.999657512660001</v>
          </cell>
          <cell r="N62">
            <v>33.677</v>
          </cell>
          <cell r="O62">
            <v>28.184999999999999</v>
          </cell>
          <cell r="P62">
            <v>27.22</v>
          </cell>
          <cell r="Q62">
            <v>27.262</v>
          </cell>
          <cell r="R62">
            <v>26.914000000000001</v>
          </cell>
          <cell r="S62">
            <v>28.084</v>
          </cell>
          <cell r="T62">
            <v>30.004999999999999</v>
          </cell>
          <cell r="U62">
            <v>30.315000000000001</v>
          </cell>
          <cell r="V62">
            <v>31.08</v>
          </cell>
          <cell r="W62">
            <v>36.25</v>
          </cell>
          <cell r="X62">
            <v>38.4</v>
          </cell>
          <cell r="Y62">
            <v>27.466999999999999</v>
          </cell>
          <cell r="Z62">
            <v>24.870082026689001</v>
          </cell>
          <cell r="AA62">
            <v>29.512374281187</v>
          </cell>
          <cell r="AB62">
            <v>32.726402191647999</v>
          </cell>
          <cell r="AC62">
            <v>32.291875468942997</v>
          </cell>
          <cell r="AD62">
            <v>31.222358609025001</v>
          </cell>
          <cell r="AE62">
            <v>37.891275823069002</v>
          </cell>
          <cell r="AF62">
            <v>42.7504300736</v>
          </cell>
          <cell r="AG62">
            <v>43.521662403505999</v>
          </cell>
          <cell r="AH62">
            <v>42.766720678444003</v>
          </cell>
          <cell r="AI62">
            <v>51.158284627340002</v>
          </cell>
          <cell r="AJ62">
            <v>57.599443198076003</v>
          </cell>
          <cell r="AK62">
            <v>58.999657512660001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  <cell r="F63">
            <v>92.268000000000001</v>
          </cell>
          <cell r="G63">
            <v>102.211</v>
          </cell>
          <cell r="H63">
            <v>102.224</v>
          </cell>
          <cell r="N63">
            <v>92.268000000000001</v>
          </cell>
          <cell r="O63">
            <v>102.197</v>
          </cell>
          <cell r="P63">
            <v>102.211</v>
          </cell>
          <cell r="Q63">
            <v>102.211</v>
          </cell>
          <cell r="R63">
            <v>102.211</v>
          </cell>
          <cell r="S63">
            <v>102.224</v>
          </cell>
          <cell r="T63">
            <v>102.224</v>
          </cell>
          <cell r="U63">
            <v>102.224</v>
          </cell>
          <cell r="V63">
            <v>102.224</v>
          </cell>
          <cell r="W63">
            <v>102.224</v>
          </cell>
          <cell r="X63">
            <v>102.224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-97.878</v>
          </cell>
          <cell r="G64">
            <v>-99.073999999999998</v>
          </cell>
          <cell r="H64">
            <v>-98.078999999999994</v>
          </cell>
          <cell r="I64">
            <v>80.076999999999998</v>
          </cell>
          <cell r="J64">
            <v>82.791052491491001</v>
          </cell>
          <cell r="K64">
            <v>88.987890010889004</v>
          </cell>
          <cell r="L64">
            <v>99.078744969685999</v>
          </cell>
          <cell r="N64">
            <v>-99.853999999999999</v>
          </cell>
          <cell r="O64">
            <v>-103.032</v>
          </cell>
          <cell r="P64">
            <v>-100.616</v>
          </cell>
          <cell r="Q64">
            <v>-99.073999999999998</v>
          </cell>
          <cell r="R64">
            <v>-99.948999999999998</v>
          </cell>
          <cell r="S64">
            <v>-101.467</v>
          </cell>
          <cell r="T64">
            <v>-101.18899999999999</v>
          </cell>
          <cell r="U64">
            <v>-98.078999999999994</v>
          </cell>
          <cell r="V64">
            <v>-97.558000000000007</v>
          </cell>
          <cell r="W64">
            <v>-97.17</v>
          </cell>
          <cell r="X64">
            <v>-97.043000000000006</v>
          </cell>
          <cell r="Y64">
            <v>80.076999999999998</v>
          </cell>
          <cell r="Z64">
            <v>79.171879147439</v>
          </cell>
          <cell r="AA64">
            <v>79.213414515100993</v>
          </cell>
          <cell r="AB64">
            <v>80.458116619616007</v>
          </cell>
          <cell r="AC64">
            <v>82.791052491491001</v>
          </cell>
          <cell r="AD64">
            <v>82.860505708909997</v>
          </cell>
          <cell r="AE64">
            <v>83.843456403713006</v>
          </cell>
          <cell r="AF64">
            <v>85.659182256681007</v>
          </cell>
          <cell r="AG64">
            <v>88.987890010889004</v>
          </cell>
          <cell r="AH64">
            <v>89.642336435006996</v>
          </cell>
          <cell r="AI64">
            <v>91.432412939776995</v>
          </cell>
          <cell r="AJ64">
            <v>94.363015660778998</v>
          </cell>
          <cell r="AK64">
            <v>99.078744969685999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-5.61</v>
          </cell>
          <cell r="G66">
            <v>3.137</v>
          </cell>
          <cell r="H66">
            <v>4.1449999999999996</v>
          </cell>
          <cell r="I66">
            <v>80.076999999999998</v>
          </cell>
          <cell r="J66">
            <v>82.791052491491001</v>
          </cell>
          <cell r="K66">
            <v>88.987890010889004</v>
          </cell>
          <cell r="L66">
            <v>99.078744969685999</v>
          </cell>
          <cell r="N66">
            <v>-7.5860000000000003</v>
          </cell>
          <cell r="O66">
            <v>-0.83499999999999996</v>
          </cell>
          <cell r="P66">
            <v>1.595</v>
          </cell>
          <cell r="Q66">
            <v>3.137</v>
          </cell>
          <cell r="R66">
            <v>2.262</v>
          </cell>
          <cell r="S66">
            <v>0.75700000000000001</v>
          </cell>
          <cell r="T66">
            <v>1.0349999999999999</v>
          </cell>
          <cell r="U66">
            <v>4.1449999999999996</v>
          </cell>
          <cell r="V66">
            <v>4.6660000000000004</v>
          </cell>
          <cell r="W66">
            <v>5.0540000000000003</v>
          </cell>
          <cell r="X66">
            <v>5.181</v>
          </cell>
          <cell r="Y66">
            <v>80.076999999999998</v>
          </cell>
          <cell r="Z66">
            <v>79.171879147439</v>
          </cell>
          <cell r="AA66">
            <v>79.213414515100993</v>
          </cell>
          <cell r="AB66">
            <v>80.458116619616007</v>
          </cell>
          <cell r="AC66">
            <v>82.791052491491001</v>
          </cell>
          <cell r="AD66">
            <v>82.860505708909997</v>
          </cell>
          <cell r="AE66">
            <v>83.843456403713006</v>
          </cell>
          <cell r="AF66">
            <v>85.659182256681007</v>
          </cell>
          <cell r="AG66">
            <v>88.987890010889004</v>
          </cell>
          <cell r="AH66">
            <v>89.642336435006996</v>
          </cell>
          <cell r="AI66">
            <v>91.432412939776995</v>
          </cell>
          <cell r="AJ66">
            <v>94.363015660778998</v>
          </cell>
          <cell r="AK66">
            <v>99.078744969685999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28.84</v>
          </cell>
          <cell r="G67">
            <v>30.399000000000001</v>
          </cell>
          <cell r="H67">
            <v>34.46</v>
          </cell>
          <cell r="I67">
            <v>107.544</v>
          </cell>
          <cell r="J67">
            <v>115.08292796043401</v>
          </cell>
          <cell r="K67">
            <v>132.50955241439499</v>
          </cell>
          <cell r="L67">
            <v>158.07840248234601</v>
          </cell>
          <cell r="N67">
            <v>26.091000000000001</v>
          </cell>
          <cell r="O67">
            <v>27.35</v>
          </cell>
          <cell r="P67">
            <v>28.815000000000001</v>
          </cell>
          <cell r="Q67">
            <v>30.399000000000001</v>
          </cell>
          <cell r="R67">
            <v>29.175999999999998</v>
          </cell>
          <cell r="S67">
            <v>28.841000000000001</v>
          </cell>
          <cell r="T67">
            <v>31.04</v>
          </cell>
          <cell r="U67">
            <v>34.46</v>
          </cell>
          <cell r="V67">
            <v>35.746000000000002</v>
          </cell>
          <cell r="W67">
            <v>41.304000000000002</v>
          </cell>
          <cell r="X67">
            <v>43.581000000000003</v>
          </cell>
          <cell r="Y67">
            <v>107.544</v>
          </cell>
          <cell r="Z67">
            <v>104.04196117412801</v>
          </cell>
          <cell r="AA67">
            <v>108.725788796288</v>
          </cell>
          <cell r="AB67">
            <v>113.184518811263</v>
          </cell>
          <cell r="AC67">
            <v>115.08292796043401</v>
          </cell>
          <cell r="AD67">
            <v>114.08286431793501</v>
          </cell>
          <cell r="AE67">
            <v>121.734732226783</v>
          </cell>
          <cell r="AF67">
            <v>128.40961233028099</v>
          </cell>
          <cell r="AG67">
            <v>132.50955241439499</v>
          </cell>
          <cell r="AH67">
            <v>132.40905711345201</v>
          </cell>
          <cell r="AI67">
            <v>142.59069756711699</v>
          </cell>
          <cell r="AJ67">
            <v>151.96245885885401</v>
          </cell>
          <cell r="AK67">
            <v>158.07840248234601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F69">
            <v>2E-3</v>
          </cell>
          <cell r="G69">
            <v>-6.6000000000000003E-2</v>
          </cell>
          <cell r="H69">
            <v>-1.7490000000000001</v>
          </cell>
          <cell r="I69">
            <v>-73.52</v>
          </cell>
          <cell r="J69">
            <v>-73.822214452121997</v>
          </cell>
          <cell r="K69">
            <v>-83.493162924198998</v>
          </cell>
          <cell r="L69">
            <v>-98.433728584039002</v>
          </cell>
          <cell r="N69">
            <v>6.0919999999999996</v>
          </cell>
          <cell r="O69">
            <v>-0.91300000000000003</v>
          </cell>
          <cell r="P69">
            <v>-0.39800000000000002</v>
          </cell>
          <cell r="Q69">
            <v>-6.6000000000000003E-2</v>
          </cell>
          <cell r="R69">
            <v>3.9470000000000001</v>
          </cell>
          <cell r="S69">
            <v>3.528</v>
          </cell>
          <cell r="T69">
            <v>3.698</v>
          </cell>
          <cell r="U69">
            <v>-1.7490000000000001</v>
          </cell>
          <cell r="V69">
            <v>0.81399999999999995</v>
          </cell>
          <cell r="W69">
            <v>2.8420000000000001</v>
          </cell>
          <cell r="X69">
            <v>2.831</v>
          </cell>
          <cell r="Y69">
            <v>-73.52</v>
          </cell>
          <cell r="Z69">
            <v>-68.719543272842998</v>
          </cell>
          <cell r="AA69">
            <v>-69.616922391694999</v>
          </cell>
          <cell r="AB69">
            <v>-72.932213783566993</v>
          </cell>
          <cell r="AC69">
            <v>-73.822214452121997</v>
          </cell>
          <cell r="AD69">
            <v>-72.175520674132002</v>
          </cell>
          <cell r="AE69">
            <v>-74.512867382867995</v>
          </cell>
          <cell r="AF69">
            <v>-79.176847999724998</v>
          </cell>
          <cell r="AG69">
            <v>-83.493162924198998</v>
          </cell>
          <cell r="AH69">
            <v>-83.024731520051006</v>
          </cell>
          <cell r="AI69">
            <v>-87.244374087403997</v>
          </cell>
          <cell r="AJ69">
            <v>-94.445177837594997</v>
          </cell>
          <cell r="AK69">
            <v>-98.433728584039002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  <cell r="H72">
            <v>134</v>
          </cell>
          <cell r="I72">
            <v>134</v>
          </cell>
          <cell r="J72">
            <v>134</v>
          </cell>
          <cell r="K72">
            <v>134</v>
          </cell>
          <cell r="L72">
            <v>134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134</v>
          </cell>
          <cell r="S72">
            <v>134</v>
          </cell>
          <cell r="T72">
            <v>134</v>
          </cell>
          <cell r="U72">
            <v>134</v>
          </cell>
          <cell r="V72">
            <v>134</v>
          </cell>
          <cell r="W72">
            <v>134</v>
          </cell>
          <cell r="X72">
            <v>134</v>
          </cell>
          <cell r="Y72">
            <v>134</v>
          </cell>
          <cell r="Z72">
            <v>134</v>
          </cell>
          <cell r="AA72">
            <v>134</v>
          </cell>
          <cell r="AB72">
            <v>134</v>
          </cell>
          <cell r="AC72">
            <v>134</v>
          </cell>
          <cell r="AD72">
            <v>134</v>
          </cell>
          <cell r="AE72">
            <v>134</v>
          </cell>
          <cell r="AF72">
            <v>134</v>
          </cell>
          <cell r="AG72">
            <v>134</v>
          </cell>
          <cell r="AH72">
            <v>134</v>
          </cell>
          <cell r="AI72">
            <v>134</v>
          </cell>
          <cell r="AJ72">
            <v>134</v>
          </cell>
          <cell r="AK72">
            <v>134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2.5350000000000001</v>
          </cell>
          <cell r="G85">
            <v>2.39</v>
          </cell>
          <cell r="H85">
            <v>2.6850000000000001</v>
          </cell>
          <cell r="I85">
            <v>3.766</v>
          </cell>
          <cell r="J85">
            <v>5.0040495195860002</v>
          </cell>
          <cell r="K85">
            <v>5.5938630885430003</v>
          </cell>
          <cell r="L85">
            <v>6.5030536598569997</v>
          </cell>
          <cell r="N85">
            <v>0.56399999999999995</v>
          </cell>
          <cell r="O85">
            <v>0.54600000000000004</v>
          </cell>
          <cell r="P85">
            <v>0.55600000000000005</v>
          </cell>
          <cell r="Q85">
            <v>0.72399999999999998</v>
          </cell>
          <cell r="R85">
            <v>0.64</v>
          </cell>
          <cell r="S85">
            <v>0.65400000000000003</v>
          </cell>
          <cell r="T85">
            <v>0.624</v>
          </cell>
          <cell r="U85">
            <v>0.76700000000000002</v>
          </cell>
          <cell r="V85">
            <v>0.76400000000000001</v>
          </cell>
          <cell r="W85">
            <v>0.80600000000000005</v>
          </cell>
          <cell r="X85">
            <v>1.0509999999999999</v>
          </cell>
          <cell r="Y85">
            <v>1.145</v>
          </cell>
          <cell r="Z85">
            <v>1.2398100000000001</v>
          </cell>
          <cell r="AA85">
            <v>1.200305087232</v>
          </cell>
          <cell r="AB85">
            <v>1.2541379047100001</v>
          </cell>
          <cell r="AC85">
            <v>1.309796527644</v>
          </cell>
          <cell r="AD85">
            <v>1.3184412522740001</v>
          </cell>
          <cell r="AE85">
            <v>1.3497644515530001</v>
          </cell>
          <cell r="AF85">
            <v>1.424844574592</v>
          </cell>
          <cell r="AG85">
            <v>1.5008128101239999</v>
          </cell>
          <cell r="AH85">
            <v>1.5191157225209999</v>
          </cell>
          <cell r="AI85">
            <v>1.5643789935920001</v>
          </cell>
          <cell r="AJ85">
            <v>1.6612626125250001</v>
          </cell>
          <cell r="AK85">
            <v>1.7582963312190001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-5.9420000000000002</v>
          </cell>
          <cell r="G86">
            <v>-7.5650000000000004</v>
          </cell>
          <cell r="H86">
            <v>0.36699999999999999</v>
          </cell>
          <cell r="I86">
            <v>-1.5329999999999999</v>
          </cell>
          <cell r="J86">
            <v>-1.4097039424719999</v>
          </cell>
          <cell r="K86">
            <v>5.0697052787789998</v>
          </cell>
          <cell r="L86">
            <v>6.9668494919160002</v>
          </cell>
          <cell r="N86">
            <v>-3.6349999999999998</v>
          </cell>
          <cell r="O86">
            <v>-0.442</v>
          </cell>
          <cell r="P86">
            <v>-1.982</v>
          </cell>
          <cell r="Q86">
            <v>-1.506</v>
          </cell>
          <cell r="R86">
            <v>-2.5670000000000002</v>
          </cell>
          <cell r="S86">
            <v>1.28</v>
          </cell>
          <cell r="T86">
            <v>-0.97</v>
          </cell>
          <cell r="U86">
            <v>2.6240000000000001</v>
          </cell>
          <cell r="V86">
            <v>-1.819</v>
          </cell>
          <cell r="W86">
            <v>-0.85799999999999998</v>
          </cell>
          <cell r="X86">
            <v>0.28699999999999998</v>
          </cell>
          <cell r="Y86">
            <v>0.85699999999999998</v>
          </cell>
          <cell r="Z86">
            <v>-3.8325210364800002</v>
          </cell>
          <cell r="AA86">
            <v>1.2838769634909999</v>
          </cell>
          <cell r="AB86">
            <v>2.513139766458</v>
          </cell>
          <cell r="AC86">
            <v>-1.374199635941</v>
          </cell>
          <cell r="AD86">
            <v>-1.4670913034599999</v>
          </cell>
          <cell r="AE86">
            <v>1.9513698999360001</v>
          </cell>
          <cell r="AF86">
            <v>3.4522901722260002</v>
          </cell>
          <cell r="AG86">
            <v>1.1331365100769999</v>
          </cell>
          <cell r="AH86">
            <v>-0.76298242945700001</v>
          </cell>
          <cell r="AI86">
            <v>3.1999029792439999</v>
          </cell>
          <cell r="AJ86">
            <v>5.0417314126889998</v>
          </cell>
          <cell r="AK86">
            <v>-0.51180247055899997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1.4750000000000001</v>
          </cell>
          <cell r="G87">
            <v>0.91900000000000004</v>
          </cell>
          <cell r="H87">
            <v>1.6379999999999999</v>
          </cell>
          <cell r="I87">
            <v>7.1079999999999997</v>
          </cell>
          <cell r="J87">
            <v>8.6391589799720006</v>
          </cell>
          <cell r="K87">
            <v>10.341063015893999</v>
          </cell>
          <cell r="L87">
            <v>12.398758667461999</v>
          </cell>
          <cell r="N87">
            <v>0.28999999999999998</v>
          </cell>
          <cell r="O87">
            <v>0.39300000000000002</v>
          </cell>
          <cell r="P87">
            <v>0.36499999999999999</v>
          </cell>
          <cell r="Q87">
            <v>-0.129</v>
          </cell>
          <cell r="R87">
            <v>0.32400000000000001</v>
          </cell>
          <cell r="S87">
            <v>0.28499999999999998</v>
          </cell>
          <cell r="T87">
            <v>0.46</v>
          </cell>
          <cell r="U87">
            <v>0.56899999999999995</v>
          </cell>
          <cell r="V87">
            <v>0.47899999999999998</v>
          </cell>
          <cell r="W87">
            <v>0.58799999999999997</v>
          </cell>
          <cell r="X87">
            <v>1.8280000000000001</v>
          </cell>
          <cell r="Y87">
            <v>4.2130000000000001</v>
          </cell>
          <cell r="Z87">
            <v>1.936148045903</v>
          </cell>
          <cell r="AA87">
            <v>2.0739092211169998</v>
          </cell>
          <cell r="AB87">
            <v>2.2311555659589999</v>
          </cell>
          <cell r="AC87">
            <v>2.3979461469930001</v>
          </cell>
          <cell r="AD87">
            <v>2.3298389963949999</v>
          </cell>
          <cell r="AE87">
            <v>2.4794347651959998</v>
          </cell>
          <cell r="AF87">
            <v>2.6679895434919998</v>
          </cell>
          <cell r="AG87">
            <v>2.86379971081</v>
          </cell>
          <cell r="AH87">
            <v>2.7928560889830001</v>
          </cell>
          <cell r="AI87">
            <v>2.9735767170459999</v>
          </cell>
          <cell r="AJ87">
            <v>3.1991376175449999</v>
          </cell>
          <cell r="AK87">
            <v>3.4331882438879999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-4.0190000000000001</v>
          </cell>
          <cell r="G88">
            <v>-10.776999999999999</v>
          </cell>
          <cell r="H88">
            <v>3.5089999999999999</v>
          </cell>
          <cell r="I88">
            <v>2.3660000000000001</v>
          </cell>
          <cell r="J88">
            <v>6.3083980686050003</v>
          </cell>
          <cell r="K88">
            <v>16.860405886721001</v>
          </cell>
          <cell r="L88">
            <v>23.560758110569999</v>
          </cell>
          <cell r="N88">
            <v>-6.6820000000000004</v>
          </cell>
          <cell r="O88">
            <v>-2.343</v>
          </cell>
          <cell r="P88">
            <v>-2.2789999999999999</v>
          </cell>
          <cell r="Q88">
            <v>0.52700000000000002</v>
          </cell>
          <cell r="R88">
            <v>-3.1970000000000001</v>
          </cell>
          <cell r="S88">
            <v>1.181</v>
          </cell>
          <cell r="T88">
            <v>0.318</v>
          </cell>
          <cell r="U88">
            <v>5.2069999999999999</v>
          </cell>
          <cell r="V88">
            <v>-1.1639999999999999</v>
          </cell>
          <cell r="W88">
            <v>0.17499999999999999</v>
          </cell>
          <cell r="X88">
            <v>1.5469999999999999</v>
          </cell>
          <cell r="Y88">
            <v>1.8080000000000001</v>
          </cell>
          <cell r="Z88">
            <v>-3.4978318890410001</v>
          </cell>
          <cell r="AA88">
            <v>2.5257174183850002</v>
          </cell>
          <cell r="AB88">
            <v>5.0119797756829998</v>
          </cell>
          <cell r="AC88">
            <v>2.2685327635779999</v>
          </cell>
          <cell r="AD88">
            <v>-7.9196833765999994E-2</v>
          </cell>
          <cell r="AE88">
            <v>4.2840850462909996</v>
          </cell>
          <cell r="AF88">
            <v>6.692860599786</v>
          </cell>
          <cell r="AG88">
            <v>5.96265707441</v>
          </cell>
          <cell r="AH88">
            <v>1.410579717182</v>
          </cell>
          <cell r="AI88">
            <v>6.5543584776049997</v>
          </cell>
          <cell r="AJ88">
            <v>9.6335967462149998</v>
          </cell>
          <cell r="AK88">
            <v>5.9622231695680004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-2.431</v>
          </cell>
          <cell r="G89">
            <v>-3.028</v>
          </cell>
          <cell r="H89">
            <v>-3.0249999999999999</v>
          </cell>
          <cell r="I89">
            <v>-5.2210000000000001</v>
          </cell>
          <cell r="J89">
            <v>-6.0061836164829998</v>
          </cell>
          <cell r="K89">
            <v>-7.189457414644</v>
          </cell>
          <cell r="L89">
            <v>-8.6201924507300003</v>
          </cell>
          <cell r="N89">
            <v>-0.35499999999999998</v>
          </cell>
          <cell r="O89">
            <v>-0.55600000000000005</v>
          </cell>
          <cell r="P89">
            <v>-0.81699999999999995</v>
          </cell>
          <cell r="Q89">
            <v>-1.3</v>
          </cell>
          <cell r="R89">
            <v>-0.97299999999999998</v>
          </cell>
          <cell r="S89">
            <v>-0.872</v>
          </cell>
          <cell r="T89">
            <v>-0.32200000000000001</v>
          </cell>
          <cell r="U89">
            <v>-0.85799999999999998</v>
          </cell>
          <cell r="V89">
            <v>-1.123</v>
          </cell>
          <cell r="W89">
            <v>-1.4019999999999999</v>
          </cell>
          <cell r="X89">
            <v>-1.478</v>
          </cell>
          <cell r="Y89">
            <v>-1.218</v>
          </cell>
          <cell r="Z89">
            <v>-1.3026248381159999</v>
          </cell>
          <cell r="AA89">
            <v>-1.6283382995319999</v>
          </cell>
          <cell r="AB89">
            <v>-1.6966883838119999</v>
          </cell>
          <cell r="AC89">
            <v>-1.378532095023</v>
          </cell>
          <cell r="AD89">
            <v>-1.567496944223</v>
          </cell>
          <cell r="AE89">
            <v>-1.9467383375559999</v>
          </cell>
          <cell r="AF89">
            <v>-2.0288799829289998</v>
          </cell>
          <cell r="AG89">
            <v>-1.646342149936</v>
          </cell>
          <cell r="AH89">
            <v>-1.87901112133</v>
          </cell>
          <cell r="AI89">
            <v>-2.3347159102530002</v>
          </cell>
          <cell r="AJ89">
            <v>-2.4327929960239998</v>
          </cell>
          <cell r="AK89">
            <v>-1.9736724231239999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G92">
            <v>0.45</v>
          </cell>
          <cell r="H92">
            <v>0.14099999999999999</v>
          </cell>
          <cell r="Q92">
            <v>0.45</v>
          </cell>
          <cell r="S92">
            <v>0.14099999999999999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-2.431</v>
          </cell>
          <cell r="G93">
            <v>-2.5779999999999998</v>
          </cell>
          <cell r="H93">
            <v>-2.8839999999999999</v>
          </cell>
          <cell r="I93">
            <v>-5.2210000000000001</v>
          </cell>
          <cell r="J93">
            <v>-6.0061836164829998</v>
          </cell>
          <cell r="K93">
            <v>-7.189457414644</v>
          </cell>
          <cell r="L93">
            <v>-8.6201924507300003</v>
          </cell>
          <cell r="N93">
            <v>-0.35499999999999998</v>
          </cell>
          <cell r="O93">
            <v>-0.55600000000000005</v>
          </cell>
          <cell r="P93">
            <v>-0.81699999999999995</v>
          </cell>
          <cell r="Q93">
            <v>-0.85</v>
          </cell>
          <cell r="R93">
            <v>-0.97299999999999998</v>
          </cell>
          <cell r="S93">
            <v>-0.73099999999999998</v>
          </cell>
          <cell r="T93">
            <v>-0.32200000000000001</v>
          </cell>
          <cell r="U93">
            <v>-0.85799999999999998</v>
          </cell>
          <cell r="V93">
            <v>-1.123</v>
          </cell>
          <cell r="W93">
            <v>-1.4019999999999999</v>
          </cell>
          <cell r="X93">
            <v>-1.478</v>
          </cell>
          <cell r="Y93">
            <v>-1.218</v>
          </cell>
          <cell r="Z93">
            <v>-1.3026248381159999</v>
          </cell>
          <cell r="AA93">
            <v>-1.6283382995319999</v>
          </cell>
          <cell r="AB93">
            <v>-1.6966883838119999</v>
          </cell>
          <cell r="AC93">
            <v>-1.378532095023</v>
          </cell>
          <cell r="AD93">
            <v>-1.567496944223</v>
          </cell>
          <cell r="AE93">
            <v>-1.9467383375559999</v>
          </cell>
          <cell r="AF93">
            <v>-2.0288799829289998</v>
          </cell>
          <cell r="AG93">
            <v>-1.646342149936</v>
          </cell>
          <cell r="AH93">
            <v>-1.87901112133</v>
          </cell>
          <cell r="AI93">
            <v>-2.3347159102530002</v>
          </cell>
          <cell r="AJ93">
            <v>-2.4327929960239998</v>
          </cell>
          <cell r="AK93">
            <v>-1.9736724231239999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I95">
            <v>74.007000000000005</v>
          </cell>
          <cell r="W95">
            <v>-0.39600000000000002</v>
          </cell>
          <cell r="X95">
            <v>-7.6999999999999999E-2</v>
          </cell>
          <cell r="Y95">
            <v>74.48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F96">
            <v>4.2969999999999997</v>
          </cell>
          <cell r="G96">
            <v>-0.40899999999999997</v>
          </cell>
          <cell r="H96">
            <v>-1.5109999999999999</v>
          </cell>
          <cell r="I96">
            <v>-6.3860000000000001</v>
          </cell>
          <cell r="N96">
            <v>3.9849999999999999</v>
          </cell>
          <cell r="O96">
            <v>-5.4960000000000004</v>
          </cell>
          <cell r="P96">
            <v>-0.41399999999999998</v>
          </cell>
          <cell r="Q96">
            <v>1.516</v>
          </cell>
          <cell r="R96">
            <v>2.5070000000000001</v>
          </cell>
          <cell r="S96">
            <v>-0.499</v>
          </cell>
          <cell r="T96">
            <v>-0.50600000000000001</v>
          </cell>
          <cell r="U96">
            <v>-3.0129999999999999</v>
          </cell>
          <cell r="V96">
            <v>1.6060000000000001</v>
          </cell>
          <cell r="W96">
            <v>1.1140000000000001</v>
          </cell>
          <cell r="X96">
            <v>0.50700000000000001</v>
          </cell>
          <cell r="Y96">
            <v>-9.6129999999999995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3.1E-2</v>
          </cell>
          <cell r="G97">
            <v>12.964</v>
          </cell>
          <cell r="H97">
            <v>1.0569999999999999</v>
          </cell>
          <cell r="I97">
            <v>0.62</v>
          </cell>
          <cell r="N97">
            <v>0.94099999999999995</v>
          </cell>
          <cell r="O97">
            <v>9.4499999999999993</v>
          </cell>
          <cell r="P97">
            <v>2.5840000000000001</v>
          </cell>
          <cell r="Q97">
            <v>-1.0999999999999999E-2</v>
          </cell>
          <cell r="R97">
            <v>0.157</v>
          </cell>
          <cell r="S97">
            <v>-3.2000000000000001E-2</v>
          </cell>
          <cell r="T97">
            <v>-0.16700000000000001</v>
          </cell>
          <cell r="U97">
            <v>1.099</v>
          </cell>
          <cell r="V97">
            <v>-0.27700000000000002</v>
          </cell>
          <cell r="W97">
            <v>-0.40400000000000003</v>
          </cell>
          <cell r="X97">
            <v>0.02</v>
          </cell>
          <cell r="Y97">
            <v>1.2809999999999999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4.3280000000000003</v>
          </cell>
          <cell r="G98">
            <v>12.555</v>
          </cell>
          <cell r="H98">
            <v>-0.45400000000000001</v>
          </cell>
          <cell r="I98">
            <v>68.241</v>
          </cell>
          <cell r="J98">
            <v>0</v>
          </cell>
          <cell r="K98">
            <v>0</v>
          </cell>
          <cell r="L98">
            <v>0</v>
          </cell>
          <cell r="N98">
            <v>4.9260000000000002</v>
          </cell>
          <cell r="O98">
            <v>3.9540000000000002</v>
          </cell>
          <cell r="P98">
            <v>2.17</v>
          </cell>
          <cell r="Q98">
            <v>1.5049999999999999</v>
          </cell>
          <cell r="R98">
            <v>2.6640000000000001</v>
          </cell>
          <cell r="S98">
            <v>-0.53100000000000003</v>
          </cell>
          <cell r="T98">
            <v>-0.67300000000000004</v>
          </cell>
          <cell r="U98">
            <v>-1.9139999999999999</v>
          </cell>
          <cell r="V98">
            <v>1.329</v>
          </cell>
          <cell r="W98">
            <v>0.314</v>
          </cell>
          <cell r="X98">
            <v>0.45</v>
          </cell>
          <cell r="Y98">
            <v>66.147999999999996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-2.1219999999999999</v>
          </cell>
          <cell r="G99">
            <v>-0.8</v>
          </cell>
          <cell r="H99">
            <v>0.17100000000000001</v>
          </cell>
          <cell r="I99">
            <v>65.385999999999996</v>
          </cell>
          <cell r="J99">
            <v>0.30221445212199999</v>
          </cell>
          <cell r="K99">
            <v>9.6709484720770007</v>
          </cell>
          <cell r="L99">
            <v>14.940565659840001</v>
          </cell>
          <cell r="N99">
            <v>-2.1110000000000002</v>
          </cell>
          <cell r="O99">
            <v>1.0549999999999999</v>
          </cell>
          <cell r="P99">
            <v>-0.92600000000000005</v>
          </cell>
          <cell r="Q99">
            <v>1.1819999999999999</v>
          </cell>
          <cell r="R99">
            <v>-1.506</v>
          </cell>
          <cell r="S99">
            <v>-8.1000000000000003E-2</v>
          </cell>
          <cell r="T99">
            <v>-0.67700000000000005</v>
          </cell>
          <cell r="U99">
            <v>2.4350000000000001</v>
          </cell>
          <cell r="V99">
            <v>-0.95799999999999996</v>
          </cell>
          <cell r="W99">
            <v>-0.91300000000000003</v>
          </cell>
          <cell r="X99">
            <v>0.51900000000000002</v>
          </cell>
          <cell r="Y99">
            <v>66.738</v>
          </cell>
          <cell r="Z99">
            <v>-4.800456727157</v>
          </cell>
          <cell r="AA99">
            <v>0.89737911885300004</v>
          </cell>
          <cell r="AB99">
            <v>3.3152913918719999</v>
          </cell>
          <cell r="AC99">
            <v>0.89000066855399995</v>
          </cell>
          <cell r="AD99">
            <v>-1.6466937779899999</v>
          </cell>
          <cell r="AE99">
            <v>2.3373467087350002</v>
          </cell>
          <cell r="AF99">
            <v>4.6639806168569997</v>
          </cell>
          <cell r="AG99">
            <v>4.3163149244739998</v>
          </cell>
          <cell r="AH99">
            <v>-0.468431404148</v>
          </cell>
          <cell r="AI99">
            <v>4.2196425673520004</v>
          </cell>
          <cell r="AJ99">
            <v>7.2008037501919997</v>
          </cell>
          <cell r="AK99">
            <v>3.988550746444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F117">
            <v>645</v>
          </cell>
          <cell r="G117">
            <v>700</v>
          </cell>
          <cell r="H117">
            <v>750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  <cell r="H119">
            <v>0.1</v>
          </cell>
          <cell r="I119">
            <v>0.1</v>
          </cell>
          <cell r="J119">
            <v>0.1</v>
          </cell>
          <cell r="K119">
            <v>0.1</v>
          </cell>
          <cell r="L119">
            <v>0.1</v>
          </cell>
          <cell r="N119">
            <v>0.1</v>
          </cell>
          <cell r="O119">
            <v>0.1</v>
          </cell>
          <cell r="P119">
            <v>0.1</v>
          </cell>
          <cell r="Q119">
            <v>0.1</v>
          </cell>
          <cell r="R119">
            <v>0.1</v>
          </cell>
          <cell r="S119">
            <v>0.1</v>
          </cell>
          <cell r="T119">
            <v>0.1</v>
          </cell>
          <cell r="U119">
            <v>0.1</v>
          </cell>
          <cell r="V119">
            <v>0.1</v>
          </cell>
          <cell r="W119">
            <v>0.1</v>
          </cell>
          <cell r="X119">
            <v>0.1</v>
          </cell>
          <cell r="Y119">
            <v>0.1</v>
          </cell>
          <cell r="Z119">
            <v>0.1</v>
          </cell>
          <cell r="AA119">
            <v>0.1</v>
          </cell>
          <cell r="AB119">
            <v>0.1</v>
          </cell>
          <cell r="AC119">
            <v>0.1</v>
          </cell>
          <cell r="AD119">
            <v>0.1</v>
          </cell>
          <cell r="AE119">
            <v>0.1</v>
          </cell>
          <cell r="AF119">
            <v>0.1</v>
          </cell>
          <cell r="AG119">
            <v>0.1</v>
          </cell>
          <cell r="AH119">
            <v>0.1</v>
          </cell>
          <cell r="AI119">
            <v>0.1</v>
          </cell>
          <cell r="AJ119">
            <v>0.1</v>
          </cell>
          <cell r="AK119">
            <v>0.1</v>
          </cell>
        </row>
        <row r="120">
          <cell r="B120" t="str">
            <v>Sales - Total % Americas</v>
          </cell>
          <cell r="C120" t="str">
            <v>SALES_TOT_AM</v>
          </cell>
          <cell r="F120">
            <v>0.89</v>
          </cell>
          <cell r="G120">
            <v>0.86</v>
          </cell>
          <cell r="H120">
            <v>0.86</v>
          </cell>
          <cell r="I120">
            <v>0.85959688032199999</v>
          </cell>
          <cell r="J120">
            <v>0.850602513713</v>
          </cell>
          <cell r="K120">
            <v>0.850602513713</v>
          </cell>
          <cell r="L120">
            <v>0.850602513713</v>
          </cell>
          <cell r="N120">
            <v>0.86</v>
          </cell>
          <cell r="O120">
            <v>0.86</v>
          </cell>
          <cell r="P120">
            <v>0.86</v>
          </cell>
          <cell r="Q120">
            <v>0.86</v>
          </cell>
          <cell r="R120">
            <v>0.86</v>
          </cell>
          <cell r="S120">
            <v>0.86</v>
          </cell>
          <cell r="T120">
            <v>0.86</v>
          </cell>
          <cell r="U120">
            <v>0.86</v>
          </cell>
          <cell r="V120">
            <v>0.89</v>
          </cell>
          <cell r="W120">
            <v>0.85166408487099998</v>
          </cell>
          <cell r="X120">
            <v>0.850602513713</v>
          </cell>
          <cell r="Y120">
            <v>0.850602513713</v>
          </cell>
          <cell r="Z120">
            <v>0.850602513713</v>
          </cell>
          <cell r="AA120">
            <v>0.850602513713</v>
          </cell>
          <cell r="AB120">
            <v>0.850602513713</v>
          </cell>
          <cell r="AC120">
            <v>0.850602513713</v>
          </cell>
          <cell r="AD120">
            <v>0.850602513713</v>
          </cell>
          <cell r="AE120">
            <v>0.850602513713</v>
          </cell>
          <cell r="AF120">
            <v>0.850602513713</v>
          </cell>
          <cell r="AG120">
            <v>0.850602513713</v>
          </cell>
          <cell r="AH120">
            <v>0.850602513713</v>
          </cell>
          <cell r="AI120">
            <v>0.850602513713</v>
          </cell>
          <cell r="AJ120">
            <v>0.850602513713</v>
          </cell>
          <cell r="AK120">
            <v>0.850602513713</v>
          </cell>
        </row>
        <row r="121">
          <cell r="B121" t="str">
            <v>Sales - % United States</v>
          </cell>
          <cell r="C121" t="str">
            <v>SALES_US</v>
          </cell>
          <cell r="F121">
            <v>0.89</v>
          </cell>
          <cell r="G121">
            <v>0.86</v>
          </cell>
          <cell r="H121">
            <v>0.86</v>
          </cell>
          <cell r="I121">
            <v>0.85959688032199999</v>
          </cell>
          <cell r="J121">
            <v>0.850602513713</v>
          </cell>
          <cell r="K121">
            <v>0.850602513713</v>
          </cell>
          <cell r="L121">
            <v>0.850602513713</v>
          </cell>
          <cell r="N121">
            <v>0.86</v>
          </cell>
          <cell r="O121">
            <v>0.86</v>
          </cell>
          <cell r="P121">
            <v>0.86</v>
          </cell>
          <cell r="Q121">
            <v>0.86</v>
          </cell>
          <cell r="R121">
            <v>0.86</v>
          </cell>
          <cell r="S121">
            <v>0.86</v>
          </cell>
          <cell r="T121">
            <v>0.86</v>
          </cell>
          <cell r="U121">
            <v>0.86</v>
          </cell>
          <cell r="V121">
            <v>0.89</v>
          </cell>
          <cell r="W121">
            <v>0.85166408487099998</v>
          </cell>
          <cell r="X121">
            <v>0.850602513713</v>
          </cell>
          <cell r="Y121">
            <v>0.850602513713</v>
          </cell>
          <cell r="Z121">
            <v>0.850602513713</v>
          </cell>
          <cell r="AA121">
            <v>0.850602513713</v>
          </cell>
          <cell r="AB121">
            <v>0.850602513713</v>
          </cell>
          <cell r="AC121">
            <v>0.850602513713</v>
          </cell>
          <cell r="AD121">
            <v>0.850602513713</v>
          </cell>
          <cell r="AE121">
            <v>0.850602513713</v>
          </cell>
          <cell r="AF121">
            <v>0.850602513713</v>
          </cell>
          <cell r="AG121">
            <v>0.850602513713</v>
          </cell>
          <cell r="AH121">
            <v>0.850602513713</v>
          </cell>
          <cell r="AI121">
            <v>0.850602513713</v>
          </cell>
          <cell r="AJ121">
            <v>0.850602513713</v>
          </cell>
          <cell r="AK121">
            <v>0.850602513713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  <cell r="F143">
            <v>0.11</v>
          </cell>
          <cell r="G143">
            <v>0.14000000000000001</v>
          </cell>
          <cell r="H143">
            <v>0.14000000000000001</v>
          </cell>
          <cell r="I143">
            <v>0.14040311967800001</v>
          </cell>
          <cell r="J143">
            <v>0.149397486287</v>
          </cell>
          <cell r="K143">
            <v>0.149397486287</v>
          </cell>
          <cell r="L143">
            <v>0.149397486287</v>
          </cell>
          <cell r="N143">
            <v>0.14000000000000001</v>
          </cell>
          <cell r="O143">
            <v>0.14000000000000001</v>
          </cell>
          <cell r="P143">
            <v>0.14000000000000001</v>
          </cell>
          <cell r="Q143">
            <v>0.14000000000000001</v>
          </cell>
          <cell r="R143">
            <v>0.14000000000000001</v>
          </cell>
          <cell r="S143">
            <v>0.14000000000000001</v>
          </cell>
          <cell r="T143">
            <v>0.14000000000000001</v>
          </cell>
          <cell r="U143">
            <v>0.14000000000000001</v>
          </cell>
          <cell r="V143">
            <v>0.11</v>
          </cell>
          <cell r="W143">
            <v>0.14833591512899999</v>
          </cell>
          <cell r="X143">
            <v>0.149397486287</v>
          </cell>
          <cell r="Y143">
            <v>0.149397486287</v>
          </cell>
          <cell r="Z143">
            <v>0.149397486287</v>
          </cell>
          <cell r="AA143">
            <v>0.149397486287</v>
          </cell>
          <cell r="AB143">
            <v>0.149397486287</v>
          </cell>
          <cell r="AC143">
            <v>0.149397486287</v>
          </cell>
          <cell r="AD143">
            <v>0.149397486287</v>
          </cell>
          <cell r="AE143">
            <v>0.149397486287</v>
          </cell>
          <cell r="AF143">
            <v>0.149397486287</v>
          </cell>
          <cell r="AG143">
            <v>0.149397486287</v>
          </cell>
          <cell r="AH143">
            <v>0.149397486287</v>
          </cell>
          <cell r="AI143">
            <v>0.149397486287</v>
          </cell>
          <cell r="AJ143">
            <v>0.149397486287</v>
          </cell>
          <cell r="AK143">
            <v>0.149397486287</v>
          </cell>
        </row>
        <row r="144">
          <cell r="B144" t="str">
            <v>Sales -% Consumer (C)</v>
          </cell>
          <cell r="C144" t="str">
            <v>SALES_CONS</v>
          </cell>
        </row>
        <row r="145">
          <cell r="B145" t="str">
            <v>Sales -% Industry (I)</v>
          </cell>
          <cell r="C145" t="str">
            <v>SALES_IND</v>
          </cell>
          <cell r="F145">
            <v>1</v>
          </cell>
          <cell r="G145">
            <v>1</v>
          </cell>
          <cell r="H145">
            <v>1</v>
          </cell>
          <cell r="I145">
            <v>1</v>
          </cell>
          <cell r="J145">
            <v>1</v>
          </cell>
          <cell r="K145">
            <v>1</v>
          </cell>
          <cell r="L145">
            <v>1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1</v>
          </cell>
          <cell r="AA145">
            <v>1</v>
          </cell>
          <cell r="AB145">
            <v>1</v>
          </cell>
          <cell r="AC145">
            <v>1</v>
          </cell>
          <cell r="AD145">
            <v>1</v>
          </cell>
          <cell r="AE145">
            <v>1</v>
          </cell>
          <cell r="AF145">
            <v>1</v>
          </cell>
          <cell r="AG145">
            <v>1</v>
          </cell>
          <cell r="AH145">
            <v>1</v>
          </cell>
          <cell r="AI145">
            <v>1</v>
          </cell>
          <cell r="AJ145">
            <v>1</v>
          </cell>
          <cell r="AK145">
            <v>1</v>
          </cell>
        </row>
        <row r="146">
          <cell r="B146" t="str">
            <v>Sales -% Government (G)</v>
          </cell>
          <cell r="C146" t="str">
            <v>SALES_GOV</v>
          </cell>
        </row>
        <row r="147">
          <cell r="B147" t="str">
            <v>Sales - % Industry Sub-Segment: Financial Services</v>
          </cell>
          <cell r="C147" t="str">
            <v>SALES_FINAN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  <cell r="AI147">
            <v>1</v>
          </cell>
          <cell r="AJ147">
            <v>1</v>
          </cell>
          <cell r="AK147">
            <v>1</v>
          </cell>
        </row>
        <row r="148">
          <cell r="B148" t="str">
            <v>Sales (%) SMB</v>
          </cell>
          <cell r="C148" t="str">
            <v>SALES_SMB</v>
          </cell>
          <cell r="H148">
            <v>0.15</v>
          </cell>
          <cell r="I148">
            <v>0.15</v>
          </cell>
          <cell r="J148">
            <v>0.15</v>
          </cell>
          <cell r="K148">
            <v>0.15</v>
          </cell>
          <cell r="L148">
            <v>0.15</v>
          </cell>
          <cell r="N148">
            <v>0.15</v>
          </cell>
          <cell r="O148">
            <v>0.15</v>
          </cell>
          <cell r="P148">
            <v>0.15</v>
          </cell>
          <cell r="Q148">
            <v>0.15</v>
          </cell>
          <cell r="R148">
            <v>0.15</v>
          </cell>
          <cell r="S148">
            <v>0.15</v>
          </cell>
          <cell r="T148">
            <v>0.15</v>
          </cell>
          <cell r="U148">
            <v>0.15</v>
          </cell>
          <cell r="V148">
            <v>0.15</v>
          </cell>
          <cell r="W148">
            <v>0.15</v>
          </cell>
          <cell r="X148">
            <v>0.15</v>
          </cell>
          <cell r="Y148">
            <v>0.15</v>
          </cell>
          <cell r="Z148">
            <v>0.15</v>
          </cell>
          <cell r="AA148">
            <v>0.15</v>
          </cell>
          <cell r="AB148">
            <v>0.15</v>
          </cell>
          <cell r="AC148">
            <v>0.15</v>
          </cell>
          <cell r="AD148">
            <v>0.15</v>
          </cell>
          <cell r="AE148">
            <v>0.15</v>
          </cell>
          <cell r="AF148">
            <v>0.15</v>
          </cell>
          <cell r="AG148">
            <v>0.15</v>
          </cell>
          <cell r="AH148">
            <v>0.15</v>
          </cell>
          <cell r="AI148">
            <v>0.15</v>
          </cell>
          <cell r="AJ148">
            <v>0.15</v>
          </cell>
          <cell r="AK148">
            <v>0.15</v>
          </cell>
        </row>
        <row r="149">
          <cell r="B149" t="str">
            <v>Sales - % from Captive Financing Business</v>
          </cell>
          <cell r="C149" t="str">
            <v>REV_FIN_SEGMENT</v>
          </cell>
          <cell r="H149">
            <v>0</v>
          </cell>
          <cell r="I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H150">
            <v>0</v>
          </cell>
          <cell r="I150">
            <v>0</v>
          </cell>
        </row>
        <row r="151">
          <cell r="A151" t="str">
            <v>FX Exposure - Sales</v>
          </cell>
        </row>
        <row r="152">
          <cell r="B152" t="str">
            <v>Sales - % FX: British Pounds/Pence</v>
          </cell>
          <cell r="C152" t="str">
            <v>SALES_FX_GPB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  <cell r="H155">
            <v>0.86</v>
          </cell>
          <cell r="I155">
            <v>0.85959688032199999</v>
          </cell>
          <cell r="J155">
            <v>0.850602513713</v>
          </cell>
          <cell r="K155">
            <v>0.850602513713</v>
          </cell>
          <cell r="L155">
            <v>0.850602513713</v>
          </cell>
          <cell r="N155">
            <v>0.86</v>
          </cell>
          <cell r="O155">
            <v>0.86</v>
          </cell>
          <cell r="P155">
            <v>0.86</v>
          </cell>
          <cell r="Q155">
            <v>0.86</v>
          </cell>
          <cell r="R155">
            <v>0.86</v>
          </cell>
          <cell r="S155">
            <v>0.86</v>
          </cell>
          <cell r="T155">
            <v>0.86</v>
          </cell>
          <cell r="U155">
            <v>0.86</v>
          </cell>
          <cell r="V155">
            <v>0.89</v>
          </cell>
          <cell r="W155">
            <v>0.85166408487099998</v>
          </cell>
          <cell r="X155">
            <v>0.850602513713</v>
          </cell>
          <cell r="Y155">
            <v>0.850602513713</v>
          </cell>
          <cell r="Z155">
            <v>0.850602513713</v>
          </cell>
          <cell r="AA155">
            <v>0.850602513713</v>
          </cell>
          <cell r="AB155">
            <v>0.850602513713</v>
          </cell>
          <cell r="AC155">
            <v>0.850602513713</v>
          </cell>
          <cell r="AD155">
            <v>0.850602513713</v>
          </cell>
          <cell r="AE155">
            <v>0.850602513713</v>
          </cell>
          <cell r="AF155">
            <v>0.850602513713</v>
          </cell>
          <cell r="AG155">
            <v>0.850602513713</v>
          </cell>
          <cell r="AH155">
            <v>0.850602513713</v>
          </cell>
          <cell r="AI155">
            <v>0.850602513713</v>
          </cell>
          <cell r="AJ155">
            <v>0.850602513713</v>
          </cell>
          <cell r="AK155">
            <v>0.850602513713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  <cell r="H166">
            <v>0.14000000000000001</v>
          </cell>
          <cell r="I166">
            <v>0.14040311967800001</v>
          </cell>
          <cell r="J166">
            <v>0.149397486287</v>
          </cell>
          <cell r="K166">
            <v>0.149397486287</v>
          </cell>
          <cell r="L166">
            <v>0.149397486287</v>
          </cell>
          <cell r="N166">
            <v>0.14000000000000001</v>
          </cell>
          <cell r="O166">
            <v>0.14000000000000001</v>
          </cell>
          <cell r="P166">
            <v>0.14000000000000001</v>
          </cell>
          <cell r="Q166">
            <v>0.14000000000000001</v>
          </cell>
          <cell r="R166">
            <v>0.14000000000000001</v>
          </cell>
          <cell r="S166">
            <v>0.14000000000000001</v>
          </cell>
          <cell r="T166">
            <v>0.14000000000000001</v>
          </cell>
          <cell r="U166">
            <v>0.14000000000000001</v>
          </cell>
          <cell r="V166">
            <v>0.11</v>
          </cell>
          <cell r="W166">
            <v>0.14833591512899999</v>
          </cell>
          <cell r="X166">
            <v>0.149397486287</v>
          </cell>
          <cell r="Y166">
            <v>0.149397486287</v>
          </cell>
          <cell r="Z166">
            <v>0.149397486287</v>
          </cell>
          <cell r="AA166">
            <v>0.149397486287</v>
          </cell>
          <cell r="AB166">
            <v>0.149397486287</v>
          </cell>
          <cell r="AC166">
            <v>0.149397486287</v>
          </cell>
          <cell r="AD166">
            <v>0.149397486287</v>
          </cell>
          <cell r="AE166">
            <v>0.149397486287</v>
          </cell>
          <cell r="AF166">
            <v>0.149397486287</v>
          </cell>
          <cell r="AG166">
            <v>0.149397486287</v>
          </cell>
          <cell r="AH166">
            <v>0.149397486287</v>
          </cell>
          <cell r="AI166">
            <v>0.149397486287</v>
          </cell>
          <cell r="AJ166">
            <v>0.149397486287</v>
          </cell>
          <cell r="AK166">
            <v>0.149397486287</v>
          </cell>
        </row>
        <row r="167">
          <cell r="A167" t="str">
            <v>Security: Yodlee Inc.</v>
          </cell>
          <cell r="B167" t="str">
            <v>15UQUN</v>
          </cell>
        </row>
        <row r="168">
          <cell r="A168" t="str">
            <v>Reference Data</v>
          </cell>
        </row>
        <row r="169">
          <cell r="B169" t="str">
            <v>Ticker</v>
          </cell>
          <cell r="C169" t="str">
            <v>Ticker</v>
          </cell>
          <cell r="E169" t="str">
            <v>YDLE</v>
          </cell>
        </row>
        <row r="170">
          <cell r="B170" t="str">
            <v>Security Name</v>
          </cell>
          <cell r="C170" t="str">
            <v>Security Name</v>
          </cell>
          <cell r="E170" t="str">
            <v>Yodlee Inc.</v>
          </cell>
        </row>
        <row r="171">
          <cell r="B171" t="str">
            <v>Interim Type</v>
          </cell>
          <cell r="C171" t="str">
            <v>Interim Type</v>
          </cell>
          <cell r="E171" t="str">
            <v>Q</v>
          </cell>
        </row>
        <row r="172">
          <cell r="B172" t="str">
            <v>Publishing Currency</v>
          </cell>
          <cell r="C172" t="str">
            <v>PUB_CURRENCY_ISO</v>
          </cell>
          <cell r="E172" t="str">
            <v>USD</v>
          </cell>
        </row>
        <row r="173">
          <cell r="B173" t="str">
            <v>Pricing Currency</v>
          </cell>
          <cell r="C173" t="str">
            <v>PRICE_CURRENCY_ISO</v>
          </cell>
          <cell r="E173" t="str">
            <v>USD</v>
          </cell>
        </row>
        <row r="174">
          <cell r="B174" t="str">
            <v>Reporting Currency</v>
          </cell>
          <cell r="C174" t="str">
            <v>CURRENCY_ISO</v>
          </cell>
          <cell r="E174" t="str">
            <v>USD</v>
          </cell>
        </row>
        <row r="175">
          <cell r="A175" t="str">
            <v>General Information</v>
          </cell>
        </row>
        <row r="176">
          <cell r="B176" t="str">
            <v>Americas Investment List</v>
          </cell>
          <cell r="C176" t="str">
            <v>AMER_LIST</v>
          </cell>
          <cell r="E176" t="str">
            <v>Buy</v>
          </cell>
        </row>
        <row r="177">
          <cell r="B177" t="str">
            <v>Americas Conviction List</v>
          </cell>
          <cell r="C177" t="str">
            <v>AMER_CONVICTION</v>
          </cell>
        </row>
        <row r="178">
          <cell r="B178" t="str">
            <v>Legal rating</v>
          </cell>
          <cell r="C178" t="str">
            <v>LEGAL_RATING</v>
          </cell>
        </row>
        <row r="179">
          <cell r="B179" t="str">
            <v>Target price</v>
          </cell>
          <cell r="C179" t="str">
            <v>TARGET_PRICE</v>
          </cell>
          <cell r="D179" t="str">
            <v>USD</v>
          </cell>
          <cell r="E179">
            <v>18</v>
          </cell>
        </row>
        <row r="180">
          <cell r="B180" t="str">
            <v>Target price period</v>
          </cell>
          <cell r="C180" t="str">
            <v>TP_PERIOD</v>
          </cell>
          <cell r="E180" t="str">
            <v>12 months</v>
          </cell>
        </row>
        <row r="181">
          <cell r="B181" t="str">
            <v>Current shares outstanding (mn)</v>
          </cell>
          <cell r="C181" t="str">
            <v>NUM_SH</v>
          </cell>
          <cell r="E181">
            <v>31.745999999999999</v>
          </cell>
        </row>
        <row r="182">
          <cell r="B182" t="str">
            <v>Free float</v>
          </cell>
          <cell r="C182" t="str">
            <v>FREE_FLOAT</v>
          </cell>
        </row>
        <row r="183">
          <cell r="A183" t="str">
            <v>Publishing Items</v>
          </cell>
        </row>
        <row r="184">
          <cell r="B184" t="str">
            <v>Book value per share, BVPS (Pub)</v>
          </cell>
          <cell r="C184" t="str">
            <v>BVPS_PUB</v>
          </cell>
          <cell r="D184" t="str">
            <v>USD</v>
          </cell>
          <cell r="F184">
            <v>-16.624431007540998</v>
          </cell>
          <cell r="G184">
            <v>-14.90081066041</v>
          </cell>
          <cell r="H184">
            <v>-3.2374649282060002</v>
          </cell>
          <cell r="I184">
            <v>2.5344030889989999</v>
          </cell>
          <cell r="J184">
            <v>2.4967591811030001</v>
          </cell>
          <cell r="K184">
            <v>2.5507853693949998</v>
          </cell>
          <cell r="L184">
            <v>2.7292166342519999</v>
          </cell>
          <cell r="N184">
            <v>-15.666075715025</v>
          </cell>
          <cell r="O184">
            <v>-15.496097098768001</v>
          </cell>
          <cell r="P184">
            <v>-15.132728722044</v>
          </cell>
          <cell r="Q184">
            <v>-14.308987709239</v>
          </cell>
          <cell r="R184">
            <v>-3.2991912856910002</v>
          </cell>
          <cell r="S184">
            <v>-3.3492985641190001</v>
          </cell>
          <cell r="T184">
            <v>-3.3401221323649999</v>
          </cell>
          <cell r="U184">
            <v>-3.2171816571540002</v>
          </cell>
          <cell r="V184">
            <v>-3.200091845437</v>
          </cell>
          <cell r="W184">
            <v>-3.137451163992</v>
          </cell>
          <cell r="X184">
            <v>-3.1333505537440001</v>
          </cell>
          <cell r="Y184">
            <v>2.522428022428</v>
          </cell>
          <cell r="Z184">
            <v>2.4510237710670002</v>
          </cell>
          <cell r="AA184">
            <v>2.4101323182879999</v>
          </cell>
          <cell r="AB184">
            <v>2.4059001359429999</v>
          </cell>
          <cell r="AC184">
            <v>2.4330818561709999</v>
          </cell>
          <cell r="AD184">
            <v>2.4110128344209998</v>
          </cell>
          <cell r="AE184">
            <v>2.4154594023199998</v>
          </cell>
          <cell r="AF184">
            <v>2.443335579927</v>
          </cell>
          <cell r="AG184">
            <v>2.5131518519039999</v>
          </cell>
          <cell r="AH184">
            <v>2.5065687160499999</v>
          </cell>
          <cell r="AI184">
            <v>2.531309534344</v>
          </cell>
          <cell r="AJ184">
            <v>2.5865775967009998</v>
          </cell>
          <cell r="AK184">
            <v>2.6889505957319999</v>
          </cell>
        </row>
        <row r="185">
          <cell r="B185" t="str">
            <v>DPS, dividend per share (Pub)</v>
          </cell>
          <cell r="C185" t="str">
            <v>DPS_PUB</v>
          </cell>
          <cell r="D185" t="str">
            <v>USD</v>
          </cell>
        </row>
        <row r="186">
          <cell r="B186" t="str">
            <v>Special dividend per share</v>
          </cell>
          <cell r="C186" t="str">
            <v>DPS_SPECIAL_PUB</v>
          </cell>
          <cell r="D186" t="str">
            <v>USD</v>
          </cell>
        </row>
        <row r="187">
          <cell r="B187" t="str">
            <v>EBITDA (Pub)</v>
          </cell>
          <cell r="C187" t="str">
            <v>EBITDA_PUB</v>
          </cell>
          <cell r="D187" t="str">
            <v>USD</v>
          </cell>
          <cell r="F187">
            <v>-8.0030000000000001</v>
          </cell>
          <cell r="G187">
            <v>-1.915</v>
          </cell>
          <cell r="H187">
            <v>4.7720000000000002</v>
          </cell>
          <cell r="I187">
            <v>5.468</v>
          </cell>
          <cell r="J187">
            <v>10.144522459901999</v>
          </cell>
          <cell r="K187">
            <v>15.127459272233001</v>
          </cell>
          <cell r="L187">
            <v>22.02744590416</v>
          </cell>
          <cell r="N187">
            <v>-2.7850000000000001</v>
          </cell>
          <cell r="O187">
            <v>-1.4039999999999999</v>
          </cell>
          <cell r="P187">
            <v>-7.0999999999999994E-2</v>
          </cell>
          <cell r="Q187">
            <v>2.3450000000000002</v>
          </cell>
          <cell r="R187">
            <v>-0.52</v>
          </cell>
          <cell r="S187">
            <v>0.34399999999999997</v>
          </cell>
          <cell r="T187">
            <v>1.7230000000000001</v>
          </cell>
          <cell r="U187">
            <v>3.2250000000000001</v>
          </cell>
          <cell r="V187">
            <v>0.88600000000000001</v>
          </cell>
          <cell r="W187">
            <v>1.409</v>
          </cell>
          <cell r="X187">
            <v>1.831</v>
          </cell>
          <cell r="Y187">
            <v>1.3420000000000001</v>
          </cell>
          <cell r="Z187">
            <v>0.63468914743899996</v>
          </cell>
          <cell r="AA187">
            <v>1.6418404548929999</v>
          </cell>
          <cell r="AB187">
            <v>3.0690642193489999</v>
          </cell>
          <cell r="AC187">
            <v>4.7989286382209997</v>
          </cell>
          <cell r="AD187">
            <v>1.425292355996</v>
          </cell>
          <cell r="AE187">
            <v>2.8619962897110001</v>
          </cell>
          <cell r="AF187">
            <v>4.2182689637730002</v>
          </cell>
          <cell r="AG187">
            <v>6.6219016627530003</v>
          </cell>
          <cell r="AH187">
            <v>2.5259563750109999</v>
          </cell>
          <cell r="AI187">
            <v>4.3183428470839997</v>
          </cell>
          <cell r="AJ187">
            <v>6.169882183296</v>
          </cell>
          <cell r="AK187">
            <v>9.0132644987700008</v>
          </cell>
        </row>
        <row r="188">
          <cell r="B188" t="str">
            <v>EPS (Pub)</v>
          </cell>
          <cell r="C188" t="str">
            <v>EPS_PUB</v>
          </cell>
          <cell r="D188" t="str">
            <v>USD</v>
          </cell>
          <cell r="F188">
            <v>-0.35447380936200001</v>
          </cell>
          <cell r="G188">
            <v>-0.98076373535500005</v>
          </cell>
          <cell r="H188">
            <v>-0.16733081841200001</v>
          </cell>
          <cell r="I188">
            <v>-0.54697302383900004</v>
          </cell>
          <cell r="J188">
            <v>-0.19646978162600001</v>
          </cell>
          <cell r="K188">
            <v>-0.12997449942</v>
          </cell>
          <cell r="L188">
            <v>-0.17428769462800001</v>
          </cell>
          <cell r="N188">
            <v>-0.61202717331599998</v>
          </cell>
          <cell r="O188">
            <v>-0.42713832363199999</v>
          </cell>
          <cell r="P188">
            <v>-0.18318819654400001</v>
          </cell>
          <cell r="Q188">
            <v>0.20768641950300001</v>
          </cell>
          <cell r="R188">
            <v>-0.22142271735999999</v>
          </cell>
          <cell r="S188">
            <v>-0.14274810734999999</v>
          </cell>
          <cell r="T188">
            <v>6.733784453E-3</v>
          </cell>
          <cell r="U188">
            <v>4.0904021518000003E-2</v>
          </cell>
          <cell r="V188">
            <v>-7.8509913878999998E-2</v>
          </cell>
          <cell r="W188">
            <v>-4.8021283670999997E-2</v>
          </cell>
          <cell r="X188">
            <v>-0.21086220369899999</v>
          </cell>
          <cell r="Y188">
            <v>-0.15559792394899999</v>
          </cell>
          <cell r="Z188">
            <v>-9.6971634759999994E-2</v>
          </cell>
          <cell r="AA188">
            <v>-6.8051397580999998E-2</v>
          </cell>
          <cell r="AB188">
            <v>-3.2406011275E-2</v>
          </cell>
          <cell r="AC188">
            <v>-2.0953697500000002E-3</v>
          </cell>
          <cell r="AD188">
            <v>-7.2064945524999993E-2</v>
          </cell>
          <cell r="AE188">
            <v>-4.7193363813000003E-2</v>
          </cell>
          <cell r="AF188">
            <v>-2.658609893E-2</v>
          </cell>
          <cell r="AG188">
            <v>1.3129702368E-2</v>
          </cell>
          <cell r="AH188">
            <v>-6.5272205259000002E-2</v>
          </cell>
          <cell r="AI188">
            <v>-3.5734735109999999E-2</v>
          </cell>
          <cell r="AJ188">
            <v>-8.0206960360000006E-3</v>
          </cell>
          <cell r="AK188">
            <v>3.4807562023999997E-2</v>
          </cell>
        </row>
        <row r="189">
          <cell r="B189" t="str">
            <v>Consensus earnings equivalent estimate</v>
          </cell>
          <cell r="C189" t="str">
            <v>CEEE_EPS</v>
          </cell>
          <cell r="D189" t="str">
            <v>USD</v>
          </cell>
          <cell r="F189">
            <v>-1.311060534004</v>
          </cell>
          <cell r="G189">
            <v>-0.77697062671999995</v>
          </cell>
          <cell r="H189">
            <v>1.0892886615E-2</v>
          </cell>
          <cell r="I189">
            <v>5.063932143E-3</v>
          </cell>
          <cell r="J189">
            <v>8.1848645139999995E-2</v>
          </cell>
          <cell r="K189">
            <v>0.177628691714</v>
          </cell>
          <cell r="L189">
            <v>0.27796203126899999</v>
          </cell>
          <cell r="N189">
            <v>-0.61202717331599998</v>
          </cell>
          <cell r="O189">
            <v>-0.42713832363199999</v>
          </cell>
          <cell r="P189">
            <v>-0.18318819654400001</v>
          </cell>
          <cell r="Q189">
            <v>0.20768641950300001</v>
          </cell>
          <cell r="R189">
            <v>-0.174471099751</v>
          </cell>
          <cell r="S189">
            <v>-9.0627170273000004E-2</v>
          </cell>
          <cell r="T189">
            <v>1.9145073443999999E-2</v>
          </cell>
          <cell r="U189">
            <v>5.4615233222000001E-2</v>
          </cell>
          <cell r="V189">
            <v>-3.1510781761000001E-2</v>
          </cell>
          <cell r="W189">
            <v>6.6513835519999998E-3</v>
          </cell>
          <cell r="X189">
            <v>6.7159600919999996E-3</v>
          </cell>
          <cell r="Y189">
            <v>-6.3552589799999995E-4</v>
          </cell>
          <cell r="Z189">
            <v>-3.0891496673999999E-2</v>
          </cell>
          <cell r="AA189">
            <v>1.263747215E-3</v>
          </cell>
          <cell r="AB189">
            <v>3.7219724848999998E-2</v>
          </cell>
          <cell r="AC189">
            <v>6.8560838045000003E-2</v>
          </cell>
          <cell r="AD189">
            <v>2.0208976179999999E-3</v>
          </cell>
          <cell r="AE189">
            <v>2.8317982102000001E-2</v>
          </cell>
          <cell r="AF189">
            <v>5.1791617232999999E-2</v>
          </cell>
          <cell r="AG189">
            <v>9.4007713362999998E-2</v>
          </cell>
          <cell r="AH189">
            <v>1.8299555749E-2</v>
          </cell>
          <cell r="AI189">
            <v>4.9558330333999999E-2</v>
          </cell>
          <cell r="AJ189">
            <v>8.0330532994000003E-2</v>
          </cell>
          <cell r="AK189">
            <v>0.12798267820600001</v>
          </cell>
        </row>
        <row r="190">
          <cell r="B190" t="str">
            <v>EPS (excl. ESO) (Pub)</v>
          </cell>
          <cell r="C190" t="str">
            <v>EPS_PUB_EX_ESO</v>
          </cell>
          <cell r="D190" t="str">
            <v>USD</v>
          </cell>
          <cell r="F190">
            <v>-1.311060534004</v>
          </cell>
          <cell r="G190">
            <v>-0.77697062671999995</v>
          </cell>
          <cell r="H190">
            <v>1.0892886615E-2</v>
          </cell>
          <cell r="I190">
            <v>5.063932143E-3</v>
          </cell>
          <cell r="J190">
            <v>8.1848645139999995E-2</v>
          </cell>
          <cell r="K190">
            <v>0.177628691714</v>
          </cell>
          <cell r="L190">
            <v>0.27796203126899999</v>
          </cell>
          <cell r="N190">
            <v>-0.61202717331599998</v>
          </cell>
          <cell r="O190">
            <v>-0.42713832363199999</v>
          </cell>
          <cell r="P190">
            <v>-0.18318819654400001</v>
          </cell>
          <cell r="Q190">
            <v>0.20768641950300001</v>
          </cell>
          <cell r="R190">
            <v>-0.174471099751</v>
          </cell>
          <cell r="S190">
            <v>-9.0627170273000004E-2</v>
          </cell>
          <cell r="T190">
            <v>1.9145073443999999E-2</v>
          </cell>
          <cell r="U190">
            <v>5.4615233222000001E-2</v>
          </cell>
          <cell r="V190">
            <v>-3.1510781761000001E-2</v>
          </cell>
          <cell r="W190">
            <v>6.6513835519999998E-3</v>
          </cell>
          <cell r="X190">
            <v>6.7159600919999996E-3</v>
          </cell>
          <cell r="Y190">
            <v>-6.3552589799999995E-4</v>
          </cell>
          <cell r="Z190">
            <v>-3.0891496673999999E-2</v>
          </cell>
          <cell r="AA190">
            <v>1.263747215E-3</v>
          </cell>
          <cell r="AB190">
            <v>3.7219724848999998E-2</v>
          </cell>
          <cell r="AC190">
            <v>6.8560838045000003E-2</v>
          </cell>
          <cell r="AD190">
            <v>2.0208976179999999E-3</v>
          </cell>
          <cell r="AE190">
            <v>2.8317982102000001E-2</v>
          </cell>
          <cell r="AF190">
            <v>5.1791617232999999E-2</v>
          </cell>
          <cell r="AG190">
            <v>9.4007713362999998E-2</v>
          </cell>
          <cell r="AH190">
            <v>1.8299555749E-2</v>
          </cell>
          <cell r="AI190">
            <v>4.9558330333999999E-2</v>
          </cell>
          <cell r="AJ190">
            <v>8.0330532994000003E-2</v>
          </cell>
          <cell r="AK190">
            <v>0.12798267820600001</v>
          </cell>
        </row>
        <row r="191">
          <cell r="B191" t="str">
            <v>EV adjustment (Pub)</v>
          </cell>
          <cell r="C191" t="str">
            <v>EV_ADJ_PUB</v>
          </cell>
          <cell r="D191" t="str">
            <v>USD</v>
          </cell>
        </row>
        <row r="192">
          <cell r="B192" t="str">
            <v>Net debt (Pub)</v>
          </cell>
          <cell r="C192" t="str">
            <v>NET_DEBT_PUB</v>
          </cell>
          <cell r="D192" t="str">
            <v>USD</v>
          </cell>
          <cell r="F192">
            <v>2E-3</v>
          </cell>
          <cell r="G192">
            <v>-6.6000000000000003E-2</v>
          </cell>
          <cell r="H192">
            <v>-1.7490000000000001</v>
          </cell>
          <cell r="I192">
            <v>-73.52</v>
          </cell>
          <cell r="J192">
            <v>-73.822214452121997</v>
          </cell>
          <cell r="K192">
            <v>-83.493162924198998</v>
          </cell>
          <cell r="L192">
            <v>-98.433728584039002</v>
          </cell>
          <cell r="N192">
            <v>6.0919999999999996</v>
          </cell>
          <cell r="O192">
            <v>-0.91300000000000003</v>
          </cell>
          <cell r="P192">
            <v>-0.39800000000000002</v>
          </cell>
          <cell r="Q192">
            <v>-6.6000000000000003E-2</v>
          </cell>
          <cell r="R192">
            <v>3.9470000000000001</v>
          </cell>
          <cell r="S192">
            <v>3.528</v>
          </cell>
          <cell r="T192">
            <v>3.698</v>
          </cell>
          <cell r="U192">
            <v>-1.7490000000000001</v>
          </cell>
          <cell r="V192">
            <v>0.81399999999999995</v>
          </cell>
          <cell r="W192">
            <v>2.8420000000000001</v>
          </cell>
          <cell r="X192">
            <v>2.831</v>
          </cell>
          <cell r="Y192">
            <v>-73.52</v>
          </cell>
          <cell r="Z192">
            <v>-68.719543272842998</v>
          </cell>
          <cell r="AA192">
            <v>-69.616922391694999</v>
          </cell>
          <cell r="AB192">
            <v>-72.932213783566993</v>
          </cell>
          <cell r="AC192">
            <v>-73.822214452121997</v>
          </cell>
          <cell r="AD192">
            <v>-72.175520674132002</v>
          </cell>
          <cell r="AE192">
            <v>-74.512867382867995</v>
          </cell>
          <cell r="AF192">
            <v>-79.176847999724998</v>
          </cell>
          <cell r="AG192">
            <v>-83.493162924198998</v>
          </cell>
          <cell r="AH192">
            <v>-83.024731520051006</v>
          </cell>
          <cell r="AI192">
            <v>-87.244374087403997</v>
          </cell>
          <cell r="AJ192">
            <v>-94.445177837594997</v>
          </cell>
          <cell r="AK192">
            <v>-98.433728584039002</v>
          </cell>
        </row>
        <row r="193">
          <cell r="B193" t="str">
            <v>Net income (Pub)</v>
          </cell>
          <cell r="C193" t="str">
            <v>NI_PUB</v>
          </cell>
          <cell r="D193" t="str">
            <v>USD</v>
          </cell>
          <cell r="F193">
            <v>-2.0870000000000002</v>
          </cell>
          <cell r="G193">
            <v>-6.5209999999999999</v>
          </cell>
          <cell r="H193">
            <v>-1.181</v>
          </cell>
          <cell r="I193">
            <v>-6.9749999999999996</v>
          </cell>
          <cell r="J193">
            <v>-5.9251064884810001</v>
          </cell>
          <cell r="K193">
            <v>-4.1442254964960004</v>
          </cell>
          <cell r="L193">
            <v>-2.3079037086650001</v>
          </cell>
          <cell r="N193">
            <v>-3.9009999999999998</v>
          </cell>
          <cell r="O193">
            <v>-2.84</v>
          </cell>
          <cell r="P193">
            <v>-1.218</v>
          </cell>
          <cell r="Q193">
            <v>1.4379999999999999</v>
          </cell>
          <cell r="R193">
            <v>-1.5940000000000001</v>
          </cell>
          <cell r="S193">
            <v>-1.038</v>
          </cell>
          <cell r="T193">
            <v>0.20399999999999999</v>
          </cell>
          <cell r="U193">
            <v>1.2470000000000001</v>
          </cell>
          <cell r="V193">
            <v>-0.58799999999999997</v>
          </cell>
          <cell r="W193">
            <v>-0.36099999999999999</v>
          </cell>
          <cell r="X193">
            <v>-1.619</v>
          </cell>
          <cell r="Y193">
            <v>-4.407</v>
          </cell>
          <cell r="Z193">
            <v>-2.841268898464</v>
          </cell>
          <cell r="AA193">
            <v>-2.0323738534559999</v>
          </cell>
          <cell r="AB193">
            <v>-0.98645346144400003</v>
          </cell>
          <cell r="AC193">
            <v>-6.5010275116999999E-2</v>
          </cell>
          <cell r="AD193">
            <v>-2.260385778976</v>
          </cell>
          <cell r="AE193">
            <v>-1.496484070393</v>
          </cell>
          <cell r="AF193">
            <v>-0.85226369052499995</v>
          </cell>
          <cell r="AG193">
            <v>0.46490804339800001</v>
          </cell>
          <cell r="AH193">
            <v>-2.1384096648640001</v>
          </cell>
          <cell r="AI193">
            <v>-1.1835002122760001</v>
          </cell>
          <cell r="AJ193">
            <v>-0.26853489654399998</v>
          </cell>
          <cell r="AK193">
            <v>1.28254106502</v>
          </cell>
        </row>
        <row r="194">
          <cell r="B194" t="str">
            <v>EBIT, operating profit (Pub)</v>
          </cell>
          <cell r="C194" t="str">
            <v>EBIT_PUB</v>
          </cell>
          <cell r="D194" t="str">
            <v>USD</v>
          </cell>
          <cell r="F194">
            <v>-10.538</v>
          </cell>
          <cell r="G194">
            <v>-4.3049999999999997</v>
          </cell>
          <cell r="H194">
            <v>2.0870000000000002</v>
          </cell>
          <cell r="I194">
            <v>1.702</v>
          </cell>
          <cell r="J194">
            <v>5.1404729403170002</v>
          </cell>
          <cell r="K194">
            <v>9.5335961836899994</v>
          </cell>
          <cell r="L194">
            <v>15.524392244303</v>
          </cell>
          <cell r="N194">
            <v>-3.3490000000000002</v>
          </cell>
          <cell r="O194">
            <v>-1.95</v>
          </cell>
          <cell r="P194">
            <v>-0.627</v>
          </cell>
          <cell r="Q194">
            <v>1.621</v>
          </cell>
          <cell r="R194">
            <v>-1.1599999999999999</v>
          </cell>
          <cell r="S194">
            <v>-0.31</v>
          </cell>
          <cell r="T194">
            <v>1.099</v>
          </cell>
          <cell r="U194">
            <v>2.4580000000000002</v>
          </cell>
          <cell r="V194">
            <v>0.122</v>
          </cell>
          <cell r="W194">
            <v>0.60299999999999998</v>
          </cell>
          <cell r="X194">
            <v>0.78</v>
          </cell>
          <cell r="Y194">
            <v>0.19700000000000001</v>
          </cell>
          <cell r="Z194">
            <v>-0.60512085256100001</v>
          </cell>
          <cell r="AA194">
            <v>0.44153536766200002</v>
          </cell>
          <cell r="AB194">
            <v>1.8149263146379999</v>
          </cell>
          <cell r="AC194">
            <v>3.4891321105770001</v>
          </cell>
          <cell r="AD194">
            <v>0.106851103722</v>
          </cell>
          <cell r="AE194">
            <v>1.5122318381590001</v>
          </cell>
          <cell r="AF194">
            <v>2.7934243891800001</v>
          </cell>
          <cell r="AG194">
            <v>5.1210888526289997</v>
          </cell>
          <cell r="AH194">
            <v>1.0068406524889999</v>
          </cell>
          <cell r="AI194">
            <v>2.7539638534919999</v>
          </cell>
          <cell r="AJ194">
            <v>4.5086195707709997</v>
          </cell>
          <cell r="AK194">
            <v>7.2549681675509996</v>
          </cell>
        </row>
        <row r="195">
          <cell r="B195" t="str">
            <v>Pre-tax profit (Pub)</v>
          </cell>
          <cell r="C195" t="str">
            <v>PTP_PUB</v>
          </cell>
          <cell r="D195" t="str">
            <v>USD</v>
          </cell>
          <cell r="F195">
            <v>-11.455</v>
          </cell>
          <cell r="G195">
            <v>-4.0750000000000002</v>
          </cell>
          <cell r="H195">
            <v>1.7689999999999999</v>
          </cell>
          <cell r="I195">
            <v>1.962</v>
          </cell>
          <cell r="J195">
            <v>5.5404729403169997</v>
          </cell>
          <cell r="K195">
            <v>9.5335961836899994</v>
          </cell>
          <cell r="L195">
            <v>15.524392244303</v>
          </cell>
          <cell r="N195">
            <v>-3.4359999999999999</v>
          </cell>
          <cell r="O195">
            <v>-2.0510000000000002</v>
          </cell>
          <cell r="P195">
            <v>-0.621</v>
          </cell>
          <cell r="Q195">
            <v>2.0329999999999999</v>
          </cell>
          <cell r="R195">
            <v>-1.079</v>
          </cell>
          <cell r="S195">
            <v>-0.35099999999999998</v>
          </cell>
          <cell r="T195">
            <v>0.84099999999999997</v>
          </cell>
          <cell r="U195">
            <v>2.3580000000000001</v>
          </cell>
          <cell r="V195">
            <v>0.14099999999999999</v>
          </cell>
          <cell r="W195">
            <v>0.67100000000000004</v>
          </cell>
          <cell r="X195">
            <v>0.74</v>
          </cell>
          <cell r="Y195">
            <v>0.41</v>
          </cell>
          <cell r="Z195">
            <v>-0.50512085256100003</v>
          </cell>
          <cell r="AA195">
            <v>0.54153536766199994</v>
          </cell>
          <cell r="AB195">
            <v>1.914926314638</v>
          </cell>
          <cell r="AC195">
            <v>3.5891321105770002</v>
          </cell>
          <cell r="AD195">
            <v>0.106851103722</v>
          </cell>
          <cell r="AE195">
            <v>1.5122318381590001</v>
          </cell>
          <cell r="AF195">
            <v>2.7934243891800001</v>
          </cell>
          <cell r="AG195">
            <v>5.1210888526289997</v>
          </cell>
          <cell r="AH195">
            <v>1.0068406524889999</v>
          </cell>
          <cell r="AI195">
            <v>2.7539638534919999</v>
          </cell>
          <cell r="AJ195">
            <v>4.5086195707709997</v>
          </cell>
          <cell r="AK195">
            <v>7.2549681675509996</v>
          </cell>
        </row>
        <row r="196">
          <cell r="B196" t="str">
            <v>Sales, revenue (Pub)</v>
          </cell>
          <cell r="C196" t="str">
            <v>REVS_PUB</v>
          </cell>
          <cell r="D196" t="str">
            <v>USD</v>
          </cell>
          <cell r="F196">
            <v>54.429000000000002</v>
          </cell>
          <cell r="G196">
            <v>57.793999999999997</v>
          </cell>
          <cell r="H196">
            <v>70.16</v>
          </cell>
          <cell r="I196">
            <v>89.081000000000003</v>
          </cell>
          <cell r="J196">
            <v>107.989487249646</v>
          </cell>
          <cell r="K196">
            <v>129.26328769867499</v>
          </cell>
          <cell r="L196">
            <v>154.984483343275</v>
          </cell>
          <cell r="N196">
            <v>12.317</v>
          </cell>
          <cell r="O196">
            <v>13.2</v>
          </cell>
          <cell r="P196">
            <v>14.538</v>
          </cell>
          <cell r="Q196">
            <v>17.739000000000001</v>
          </cell>
          <cell r="R196">
            <v>15.47</v>
          </cell>
          <cell r="S196">
            <v>16.385999999999999</v>
          </cell>
          <cell r="T196">
            <v>18.265999999999998</v>
          </cell>
          <cell r="U196">
            <v>20.038</v>
          </cell>
          <cell r="V196">
            <v>19.763000000000002</v>
          </cell>
          <cell r="W196">
            <v>21.303000000000001</v>
          </cell>
          <cell r="X196">
            <v>23.152999999999999</v>
          </cell>
          <cell r="Y196">
            <v>24.861999999999998</v>
          </cell>
          <cell r="Z196">
            <v>24.201850573786999</v>
          </cell>
          <cell r="AA196">
            <v>25.923865263966</v>
          </cell>
          <cell r="AB196">
            <v>27.889444574485001</v>
          </cell>
          <cell r="AC196">
            <v>29.974326837408999</v>
          </cell>
          <cell r="AD196">
            <v>29.122987454941999</v>
          </cell>
          <cell r="AE196">
            <v>30.992934564955998</v>
          </cell>
          <cell r="AF196">
            <v>33.349869293647998</v>
          </cell>
          <cell r="AG196">
            <v>35.797496385129001</v>
          </cell>
          <cell r="AH196">
            <v>34.910701112281998</v>
          </cell>
          <cell r="AI196">
            <v>37.169708963075998</v>
          </cell>
          <cell r="AJ196">
            <v>39.989220219315001</v>
          </cell>
          <cell r="AK196">
            <v>42.914853048601003</v>
          </cell>
        </row>
        <row r="197">
          <cell r="B197" t="str">
            <v>Total shareholders' equity (Pub)</v>
          </cell>
          <cell r="C197" t="str">
            <v>EQ_PUB</v>
          </cell>
          <cell r="D197" t="str">
            <v>USD</v>
          </cell>
          <cell r="F197">
            <v>-5.61</v>
          </cell>
          <cell r="G197">
            <v>3.137</v>
          </cell>
          <cell r="H197">
            <v>4.1449999999999996</v>
          </cell>
          <cell r="I197">
            <v>80.076999999999998</v>
          </cell>
          <cell r="J197">
            <v>82.791052491491001</v>
          </cell>
          <cell r="K197">
            <v>88.987890010889004</v>
          </cell>
          <cell r="L197">
            <v>99.078744969685999</v>
          </cell>
          <cell r="N197">
            <v>-7.5860000000000003</v>
          </cell>
          <cell r="O197">
            <v>-0.83499999999999996</v>
          </cell>
          <cell r="P197">
            <v>1.595</v>
          </cell>
          <cell r="Q197">
            <v>3.137</v>
          </cell>
          <cell r="R197">
            <v>2.262</v>
          </cell>
          <cell r="S197">
            <v>0.75700000000000001</v>
          </cell>
          <cell r="T197">
            <v>1.0349999999999999</v>
          </cell>
          <cell r="U197">
            <v>4.1449999999999996</v>
          </cell>
          <cell r="V197">
            <v>4.6660000000000004</v>
          </cell>
          <cell r="W197">
            <v>5.0540000000000003</v>
          </cell>
          <cell r="X197">
            <v>5.181</v>
          </cell>
          <cell r="Y197">
            <v>80.076999999999998</v>
          </cell>
          <cell r="Z197">
            <v>79.171879147439</v>
          </cell>
          <cell r="AA197">
            <v>79.213414515100993</v>
          </cell>
          <cell r="AB197">
            <v>80.458116619616007</v>
          </cell>
          <cell r="AC197">
            <v>82.791052491491001</v>
          </cell>
          <cell r="AD197">
            <v>82.860505708909997</v>
          </cell>
          <cell r="AE197">
            <v>83.843456403713006</v>
          </cell>
          <cell r="AF197">
            <v>85.659182256681007</v>
          </cell>
          <cell r="AG197">
            <v>88.987890010889004</v>
          </cell>
          <cell r="AH197">
            <v>89.642336435006996</v>
          </cell>
          <cell r="AI197">
            <v>91.432412939776995</v>
          </cell>
          <cell r="AJ197">
            <v>94.363015660778998</v>
          </cell>
          <cell r="AK197">
            <v>99.078744969685999</v>
          </cell>
        </row>
        <row r="198">
          <cell r="A198" t="str">
            <v>Income Statement</v>
          </cell>
        </row>
        <row r="199">
          <cell r="B199" t="str">
            <v>Provision for income tax</v>
          </cell>
          <cell r="C199" t="str">
            <v>PROV_INC_TAX</v>
          </cell>
          <cell r="D199" t="str">
            <v>USD</v>
          </cell>
          <cell r="F199">
            <v>3.7360000000000002</v>
          </cell>
          <cell r="G199">
            <v>-1.091</v>
          </cell>
          <cell r="H199">
            <v>-1.4390000000000001</v>
          </cell>
          <cell r="I199">
            <v>-1.802</v>
          </cell>
          <cell r="J199">
            <v>-2.8264204488260001</v>
          </cell>
          <cell r="K199">
            <v>-3.3367586642910001</v>
          </cell>
          <cell r="L199">
            <v>-5.4335372855059996</v>
          </cell>
          <cell r="N199">
            <v>-0.13500000000000001</v>
          </cell>
          <cell r="O199">
            <v>-0.45800000000000002</v>
          </cell>
          <cell r="P199">
            <v>-0.20100000000000001</v>
          </cell>
          <cell r="Q199">
            <v>-0.29699999999999999</v>
          </cell>
          <cell r="R199">
            <v>-0.17699999999999999</v>
          </cell>
          <cell r="S199">
            <v>-0.308</v>
          </cell>
          <cell r="T199">
            <v>-0.26100000000000001</v>
          </cell>
          <cell r="U199">
            <v>-0.69299999999999995</v>
          </cell>
          <cell r="V199">
            <v>-0.377</v>
          </cell>
          <cell r="W199">
            <v>-0.46500000000000002</v>
          </cell>
          <cell r="X199">
            <v>-0.53200000000000003</v>
          </cell>
          <cell r="Y199">
            <v>-0.42799999999999999</v>
          </cell>
          <cell r="Z199">
            <v>-0.4</v>
          </cell>
          <cell r="AA199">
            <v>-0.5</v>
          </cell>
          <cell r="AB199">
            <v>-0.67022421012300004</v>
          </cell>
          <cell r="AC199">
            <v>-1.256196238702</v>
          </cell>
          <cell r="AD199">
            <v>-3.7397886302999998E-2</v>
          </cell>
          <cell r="AE199">
            <v>-0.52928114335599996</v>
          </cell>
          <cell r="AF199">
            <v>-0.97769853621299996</v>
          </cell>
          <cell r="AG199">
            <v>-1.7923810984199999</v>
          </cell>
          <cell r="AH199">
            <v>-0.35239422837099998</v>
          </cell>
          <cell r="AI199">
            <v>-0.96388734872199999</v>
          </cell>
          <cell r="AJ199">
            <v>-1.57801684977</v>
          </cell>
          <cell r="AK199">
            <v>-2.5392388586429999</v>
          </cell>
        </row>
        <row r="200">
          <cell r="B200" t="str">
            <v>Minority interest</v>
          </cell>
          <cell r="C200" t="str">
            <v>INC_MINORITY</v>
          </cell>
          <cell r="D200" t="str">
            <v>USD</v>
          </cell>
        </row>
        <row r="201">
          <cell r="B201" t="str">
            <v>Net income (pre-preferred dividends)</v>
          </cell>
          <cell r="C201" t="str">
            <v>NI_PRE_PREF</v>
          </cell>
          <cell r="D201" t="str">
            <v>USD</v>
          </cell>
          <cell r="F201">
            <v>-7.7190000000000003</v>
          </cell>
          <cell r="G201">
            <v>-5.1660000000000004</v>
          </cell>
          <cell r="H201">
            <v>0.33</v>
          </cell>
          <cell r="I201">
            <v>0.16</v>
          </cell>
          <cell r="J201">
            <v>2.714052491491</v>
          </cell>
          <cell r="K201">
            <v>6.1968375193979996</v>
          </cell>
          <cell r="L201">
            <v>10.090854958796999</v>
          </cell>
          <cell r="N201">
            <v>-3.5710000000000002</v>
          </cell>
          <cell r="O201">
            <v>-2.5089999999999999</v>
          </cell>
          <cell r="P201">
            <v>-0.82199999999999995</v>
          </cell>
          <cell r="Q201">
            <v>1.736</v>
          </cell>
          <cell r="R201">
            <v>-1.256</v>
          </cell>
          <cell r="S201">
            <v>-0.65900000000000003</v>
          </cell>
          <cell r="T201">
            <v>0.57999999999999996</v>
          </cell>
          <cell r="U201">
            <v>1.665</v>
          </cell>
          <cell r="V201">
            <v>-0.23599999999999999</v>
          </cell>
          <cell r="W201">
            <v>0.20599999999999999</v>
          </cell>
          <cell r="X201">
            <v>0.20799999999999999</v>
          </cell>
          <cell r="Y201">
            <v>-1.7999999999999999E-2</v>
          </cell>
          <cell r="Z201">
            <v>-0.90512085256100006</v>
          </cell>
          <cell r="AA201">
            <v>4.1535367662E-2</v>
          </cell>
          <cell r="AB201">
            <v>1.244702104515</v>
          </cell>
          <cell r="AC201">
            <v>2.3329358718750002</v>
          </cell>
          <cell r="AD201">
            <v>6.9453217418999999E-2</v>
          </cell>
          <cell r="AE201">
            <v>0.98295069480300001</v>
          </cell>
          <cell r="AF201">
            <v>1.815725852967</v>
          </cell>
          <cell r="AG201">
            <v>3.3287077542089998</v>
          </cell>
          <cell r="AH201">
            <v>0.65444642411800003</v>
          </cell>
          <cell r="AI201">
            <v>1.79007650477</v>
          </cell>
          <cell r="AJ201">
            <v>2.9306027210010002</v>
          </cell>
          <cell r="AK201">
            <v>4.7157293089080001</v>
          </cell>
        </row>
        <row r="202">
          <cell r="B202" t="str">
            <v>Preferred dividends</v>
          </cell>
          <cell r="C202" t="str">
            <v>PREF_DIV</v>
          </cell>
          <cell r="D202" t="str">
            <v>USD</v>
          </cell>
        </row>
        <row r="203">
          <cell r="B203" t="str">
            <v>Net income (pre-exceptionals)</v>
          </cell>
          <cell r="C203" t="str">
            <v>NET_EARNING</v>
          </cell>
          <cell r="D203" t="str">
            <v>USD</v>
          </cell>
          <cell r="F203">
            <v>-7.7190000000000003</v>
          </cell>
          <cell r="G203">
            <v>-5.1660000000000004</v>
          </cell>
          <cell r="H203">
            <v>0.33</v>
          </cell>
          <cell r="I203">
            <v>0.16</v>
          </cell>
          <cell r="J203">
            <v>2.714052491491</v>
          </cell>
          <cell r="K203">
            <v>6.1968375193979996</v>
          </cell>
          <cell r="L203">
            <v>10.090854958796999</v>
          </cell>
          <cell r="N203">
            <v>-3.5710000000000002</v>
          </cell>
          <cell r="O203">
            <v>-2.5089999999999999</v>
          </cell>
          <cell r="P203">
            <v>-0.82199999999999995</v>
          </cell>
          <cell r="Q203">
            <v>1.736</v>
          </cell>
          <cell r="R203">
            <v>-1.256</v>
          </cell>
          <cell r="S203">
            <v>-0.65900000000000003</v>
          </cell>
          <cell r="T203">
            <v>0.57999999999999996</v>
          </cell>
          <cell r="U203">
            <v>1.665</v>
          </cell>
          <cell r="V203">
            <v>-0.23599999999999999</v>
          </cell>
          <cell r="W203">
            <v>0.20599999999999999</v>
          </cell>
          <cell r="X203">
            <v>0.20799999999999999</v>
          </cell>
          <cell r="Y203">
            <v>-1.7999999999999999E-2</v>
          </cell>
          <cell r="Z203">
            <v>-0.90512085256100006</v>
          </cell>
          <cell r="AA203">
            <v>4.1535367662E-2</v>
          </cell>
          <cell r="AB203">
            <v>1.244702104515</v>
          </cell>
          <cell r="AC203">
            <v>2.3329358718750002</v>
          </cell>
          <cell r="AD203">
            <v>6.9453217418999999E-2</v>
          </cell>
          <cell r="AE203">
            <v>0.98295069480300001</v>
          </cell>
          <cell r="AF203">
            <v>1.815725852967</v>
          </cell>
          <cell r="AG203">
            <v>3.3287077542089998</v>
          </cell>
          <cell r="AH203">
            <v>0.65444642411800003</v>
          </cell>
          <cell r="AI203">
            <v>1.79007650477</v>
          </cell>
          <cell r="AJ203">
            <v>2.9306027210010002</v>
          </cell>
          <cell r="AK203">
            <v>4.7157293089080001</v>
          </cell>
        </row>
        <row r="204">
          <cell r="B204" t="str">
            <v>Post-tax exceptionals</v>
          </cell>
          <cell r="C204" t="str">
            <v>TAX_EXC</v>
          </cell>
          <cell r="D204" t="str">
            <v>USD</v>
          </cell>
          <cell r="F204">
            <v>5.6319999999999997</v>
          </cell>
          <cell r="G204">
            <v>-1.355</v>
          </cell>
          <cell r="H204">
            <v>-1.5109999999999999</v>
          </cell>
          <cell r="I204">
            <v>-7.1349999999999998</v>
          </cell>
          <cell r="J204">
            <v>-8.6391589799720006</v>
          </cell>
          <cell r="K204">
            <v>-10.341063015893999</v>
          </cell>
          <cell r="L204">
            <v>-12.398758667461999</v>
          </cell>
          <cell r="N204">
            <v>-0.33</v>
          </cell>
          <cell r="O204">
            <v>-0.33100000000000002</v>
          </cell>
          <cell r="P204">
            <v>-0.39600000000000002</v>
          </cell>
          <cell r="Q204">
            <v>-0.29799999999999999</v>
          </cell>
          <cell r="R204">
            <v>-0.33800000000000002</v>
          </cell>
          <cell r="S204">
            <v>-0.379</v>
          </cell>
          <cell r="T204">
            <v>-0.376</v>
          </cell>
          <cell r="U204">
            <v>-0.41799999999999998</v>
          </cell>
          <cell r="V204">
            <v>-0.35199999999999998</v>
          </cell>
          <cell r="W204">
            <v>-0.56699999999999995</v>
          </cell>
          <cell r="X204">
            <v>-1.827</v>
          </cell>
          <cell r="Y204">
            <v>-4.3890000000000002</v>
          </cell>
          <cell r="Z204">
            <v>-1.936148045903</v>
          </cell>
          <cell r="AA204">
            <v>-2.0739092211169998</v>
          </cell>
          <cell r="AB204">
            <v>-2.2311555659589999</v>
          </cell>
          <cell r="AC204">
            <v>-2.3979461469930001</v>
          </cell>
          <cell r="AD204">
            <v>-2.3298389963949999</v>
          </cell>
          <cell r="AE204">
            <v>-2.4794347651959998</v>
          </cell>
          <cell r="AF204">
            <v>-2.6679895434919998</v>
          </cell>
          <cell r="AG204">
            <v>-2.86379971081</v>
          </cell>
          <cell r="AH204">
            <v>-2.7928560889830001</v>
          </cell>
          <cell r="AI204">
            <v>-2.9735767170459999</v>
          </cell>
          <cell r="AJ204">
            <v>-3.1991376175449999</v>
          </cell>
          <cell r="AK204">
            <v>-3.4331882438879999</v>
          </cell>
        </row>
        <row r="205">
          <cell r="B205" t="str">
            <v>Net income (post-exceptionals)</v>
          </cell>
          <cell r="C205" t="str">
            <v>NET_INC</v>
          </cell>
          <cell r="D205" t="str">
            <v>USD</v>
          </cell>
          <cell r="F205">
            <v>-2.0870000000000002</v>
          </cell>
          <cell r="G205">
            <v>-6.5209999999999999</v>
          </cell>
          <cell r="H205">
            <v>-1.181</v>
          </cell>
          <cell r="I205">
            <v>-6.9749999999999996</v>
          </cell>
          <cell r="J205">
            <v>-5.9251064884810001</v>
          </cell>
          <cell r="K205">
            <v>-4.1442254964960004</v>
          </cell>
          <cell r="L205">
            <v>-2.3079037086650001</v>
          </cell>
          <cell r="N205">
            <v>-3.9009999999999998</v>
          </cell>
          <cell r="O205">
            <v>-2.84</v>
          </cell>
          <cell r="P205">
            <v>-1.218</v>
          </cell>
          <cell r="Q205">
            <v>1.4379999999999999</v>
          </cell>
          <cell r="R205">
            <v>-1.5940000000000001</v>
          </cell>
          <cell r="S205">
            <v>-1.038</v>
          </cell>
          <cell r="T205">
            <v>0.20399999999999999</v>
          </cell>
          <cell r="U205">
            <v>1.2470000000000001</v>
          </cell>
          <cell r="V205">
            <v>-0.58799999999999997</v>
          </cell>
          <cell r="W205">
            <v>-0.36099999999999999</v>
          </cell>
          <cell r="X205">
            <v>-1.619</v>
          </cell>
          <cell r="Y205">
            <v>-4.407</v>
          </cell>
          <cell r="Z205">
            <v>-2.841268898464</v>
          </cell>
          <cell r="AA205">
            <v>-2.0323738534559999</v>
          </cell>
          <cell r="AB205">
            <v>-0.98645346144400003</v>
          </cell>
          <cell r="AC205">
            <v>-6.5010275116999999E-2</v>
          </cell>
          <cell r="AD205">
            <v>-2.260385778976</v>
          </cell>
          <cell r="AE205">
            <v>-1.496484070393</v>
          </cell>
          <cell r="AF205">
            <v>-0.85226369052499995</v>
          </cell>
          <cell r="AG205">
            <v>0.46490804339800001</v>
          </cell>
          <cell r="AH205">
            <v>-2.1384096648640001</v>
          </cell>
          <cell r="AI205">
            <v>-1.1835002122760001</v>
          </cell>
          <cell r="AJ205">
            <v>-0.26853489654399998</v>
          </cell>
          <cell r="AK205">
            <v>1.28254106502</v>
          </cell>
        </row>
        <row r="206">
          <cell r="B206" t="str">
            <v>EPS (pre-exceptionals, basic)</v>
          </cell>
          <cell r="C206" t="str">
            <v>EPS</v>
          </cell>
          <cell r="D206" t="str">
            <v>USD</v>
          </cell>
          <cell r="F206">
            <v>-1.311060534004</v>
          </cell>
          <cell r="G206">
            <v>-0.77697062671999995</v>
          </cell>
          <cell r="H206">
            <v>4.6756282875999998E-2</v>
          </cell>
          <cell r="I206">
            <v>1.2547051443E-2</v>
          </cell>
          <cell r="J206">
            <v>8.9994888928999997E-2</v>
          </cell>
          <cell r="K206">
            <v>0.19435015185599999</v>
          </cell>
          <cell r="L206">
            <v>0.303015550252</v>
          </cell>
          <cell r="N206">
            <v>-0.56025353394300004</v>
          </cell>
          <cell r="O206">
            <v>-0.377355652815</v>
          </cell>
          <cell r="P206">
            <v>-0.123629472544</v>
          </cell>
          <cell r="Q206">
            <v>0.25072574705</v>
          </cell>
          <cell r="R206">
            <v>-0.174471099751</v>
          </cell>
          <cell r="S206">
            <v>-9.0627170273000004E-2</v>
          </cell>
          <cell r="T206">
            <v>7.8973884152999996E-2</v>
          </cell>
          <cell r="U206">
            <v>0.25947310596299999</v>
          </cell>
          <cell r="V206">
            <v>-3.1510781761000001E-2</v>
          </cell>
          <cell r="W206">
            <v>2.7402726969999999E-2</v>
          </cell>
          <cell r="X206">
            <v>2.7090388122E-2</v>
          </cell>
          <cell r="Y206">
            <v>-6.3552589799999995E-4</v>
          </cell>
          <cell r="Z206">
            <v>-3.0891496673999999E-2</v>
          </cell>
          <cell r="AA206">
            <v>1.3907578140000001E-3</v>
          </cell>
          <cell r="AB206">
            <v>4.0889744939000001E-2</v>
          </cell>
          <cell r="AC206">
            <v>7.5193701991000006E-2</v>
          </cell>
          <cell r="AD206">
            <v>2.2142867720000002E-3</v>
          </cell>
          <cell r="AE206">
            <v>3.0998492177999999E-2</v>
          </cell>
          <cell r="AF206">
            <v>5.6640999369000002E-2</v>
          </cell>
          <cell r="AG206">
            <v>0.10271467483500001</v>
          </cell>
          <cell r="AH206">
            <v>1.9976135549999999E-2</v>
          </cell>
          <cell r="AI206">
            <v>5.4049766160999997E-2</v>
          </cell>
          <cell r="AJ206">
            <v>8.7532286973000001E-2</v>
          </cell>
          <cell r="AK206">
            <v>0.13933284196199999</v>
          </cell>
        </row>
        <row r="207">
          <cell r="B207" t="str">
            <v>EPS (pre-exceptionals, diluted)</v>
          </cell>
          <cell r="C207" t="str">
            <v>EPS_FUL_DIL</v>
          </cell>
          <cell r="D207" t="str">
            <v>USD</v>
          </cell>
          <cell r="F207">
            <v>-1.311060534004</v>
          </cell>
          <cell r="G207">
            <v>-0.77697062671999995</v>
          </cell>
          <cell r="H207">
            <v>1.0892886615E-2</v>
          </cell>
          <cell r="I207">
            <v>5.063932143E-3</v>
          </cell>
          <cell r="J207">
            <v>8.1848645139999995E-2</v>
          </cell>
          <cell r="K207">
            <v>0.177628691714</v>
          </cell>
          <cell r="L207">
            <v>0.27796203126899999</v>
          </cell>
          <cell r="N207">
            <v>-0.61202717331599998</v>
          </cell>
          <cell r="O207">
            <v>-0.42713832363199999</v>
          </cell>
          <cell r="P207">
            <v>-0.18318819654400001</v>
          </cell>
          <cell r="Q207">
            <v>0.20768641950300001</v>
          </cell>
          <cell r="R207">
            <v>-0.174471099751</v>
          </cell>
          <cell r="S207">
            <v>-9.0627170273000004E-2</v>
          </cell>
          <cell r="T207">
            <v>1.9145073443999999E-2</v>
          </cell>
          <cell r="U207">
            <v>5.4615233222000001E-2</v>
          </cell>
          <cell r="V207">
            <v>-3.1510781761000001E-2</v>
          </cell>
          <cell r="W207">
            <v>6.6513835519999998E-3</v>
          </cell>
          <cell r="X207">
            <v>6.7159600919999996E-3</v>
          </cell>
          <cell r="Y207">
            <v>-6.3552589799999995E-4</v>
          </cell>
          <cell r="Z207">
            <v>-3.0891496673999999E-2</v>
          </cell>
          <cell r="AA207">
            <v>1.263747215E-3</v>
          </cell>
          <cell r="AB207">
            <v>3.7219724848999998E-2</v>
          </cell>
          <cell r="AC207">
            <v>6.8560838045000003E-2</v>
          </cell>
          <cell r="AD207">
            <v>2.0208976179999999E-3</v>
          </cell>
          <cell r="AE207">
            <v>2.8317982102000001E-2</v>
          </cell>
          <cell r="AF207">
            <v>5.1791617232999999E-2</v>
          </cell>
          <cell r="AG207">
            <v>9.4007713362999998E-2</v>
          </cell>
          <cell r="AH207">
            <v>1.8299555749E-2</v>
          </cell>
          <cell r="AI207">
            <v>4.9558330333999999E-2</v>
          </cell>
          <cell r="AJ207">
            <v>8.0330532994000003E-2</v>
          </cell>
          <cell r="AK207">
            <v>0.12798267820600001</v>
          </cell>
        </row>
        <row r="208">
          <cell r="B208" t="str">
            <v>EPS (post-exceptionals, basic)</v>
          </cell>
          <cell r="C208" t="str">
            <v>EPS_POST_BASIC</v>
          </cell>
          <cell r="D208" t="str">
            <v>USD</v>
          </cell>
          <cell r="F208">
            <v>-0.35447380936200001</v>
          </cell>
          <cell r="G208">
            <v>-0.98076373535500005</v>
          </cell>
          <cell r="H208">
            <v>-0.16733081841200001</v>
          </cell>
          <cell r="I208">
            <v>-0.54697302383900004</v>
          </cell>
          <cell r="J208">
            <v>-0.19646978162600001</v>
          </cell>
          <cell r="K208">
            <v>-0.12997449942</v>
          </cell>
          <cell r="L208">
            <v>-6.9303415327000004E-2</v>
          </cell>
          <cell r="N208">
            <v>-0.61202717331599998</v>
          </cell>
          <cell r="O208">
            <v>-0.42713832363199999</v>
          </cell>
          <cell r="P208">
            <v>-0.18318819654400001</v>
          </cell>
          <cell r="Q208">
            <v>0.20768641950300001</v>
          </cell>
          <cell r="R208">
            <v>-0.22142271735999999</v>
          </cell>
          <cell r="S208">
            <v>-0.14274810734999999</v>
          </cell>
          <cell r="T208">
            <v>2.7777021323000001E-2</v>
          </cell>
          <cell r="U208">
            <v>0.19433210999200001</v>
          </cell>
          <cell r="V208">
            <v>-7.8509913878999998E-2</v>
          </cell>
          <cell r="W208">
            <v>-4.8021283670999997E-2</v>
          </cell>
          <cell r="X208">
            <v>-0.21086220369899999</v>
          </cell>
          <cell r="Y208">
            <v>-0.15559792394899999</v>
          </cell>
          <cell r="Z208">
            <v>-9.6971634759999994E-2</v>
          </cell>
          <cell r="AA208">
            <v>-6.8051397580999998E-2</v>
          </cell>
          <cell r="AB208">
            <v>-3.2406011275E-2</v>
          </cell>
          <cell r="AC208">
            <v>-2.0953697500000002E-3</v>
          </cell>
          <cell r="AD208">
            <v>-7.2064945524999993E-2</v>
          </cell>
          <cell r="AE208">
            <v>-4.7193363813000003E-2</v>
          </cell>
          <cell r="AF208">
            <v>-2.658609893E-2</v>
          </cell>
          <cell r="AG208">
            <v>1.4345770801E-2</v>
          </cell>
          <cell r="AH208">
            <v>-6.5272205259000002E-2</v>
          </cell>
          <cell r="AI208">
            <v>-3.5734735109999999E-2</v>
          </cell>
          <cell r="AJ208">
            <v>-8.0206960360000006E-3</v>
          </cell>
          <cell r="AK208">
            <v>3.7894476085000003E-2</v>
          </cell>
        </row>
        <row r="209">
          <cell r="B209" t="str">
            <v>EPS (post-exceptionals, diluted)</v>
          </cell>
          <cell r="C209" t="str">
            <v>FULLY_DIL_EPS</v>
          </cell>
          <cell r="D209" t="str">
            <v>USD</v>
          </cell>
          <cell r="F209">
            <v>-0.35447380936200001</v>
          </cell>
          <cell r="G209">
            <v>-0.98076373535500005</v>
          </cell>
          <cell r="H209">
            <v>-0.16733081841200001</v>
          </cell>
          <cell r="I209">
            <v>-0.54697302383900004</v>
          </cell>
          <cell r="J209">
            <v>-0.19646978162600001</v>
          </cell>
          <cell r="K209">
            <v>-0.12997449942</v>
          </cell>
          <cell r="L209">
            <v>-0.17428769462800001</v>
          </cell>
          <cell r="N209">
            <v>-0.61202717331599998</v>
          </cell>
          <cell r="O209">
            <v>-0.42713832363199999</v>
          </cell>
          <cell r="P209">
            <v>-0.18318819654400001</v>
          </cell>
          <cell r="Q209">
            <v>0.20768641950300001</v>
          </cell>
          <cell r="R209">
            <v>-0.22142271735999999</v>
          </cell>
          <cell r="S209">
            <v>-0.14274810734999999</v>
          </cell>
          <cell r="T209">
            <v>6.733784453E-3</v>
          </cell>
          <cell r="U209">
            <v>4.0904021518000003E-2</v>
          </cell>
          <cell r="V209">
            <v>-7.8509913878999998E-2</v>
          </cell>
          <cell r="W209">
            <v>-4.8021283670999997E-2</v>
          </cell>
          <cell r="X209">
            <v>-0.21086220369899999</v>
          </cell>
          <cell r="Y209">
            <v>-0.15559792394899999</v>
          </cell>
          <cell r="Z209">
            <v>-9.6971634759999994E-2</v>
          </cell>
          <cell r="AA209">
            <v>-6.8051397580999998E-2</v>
          </cell>
          <cell r="AB209">
            <v>-3.2406011275E-2</v>
          </cell>
          <cell r="AC209">
            <v>-2.0953697500000002E-3</v>
          </cell>
          <cell r="AD209">
            <v>-7.2064945524999993E-2</v>
          </cell>
          <cell r="AE209">
            <v>-4.7193363813000003E-2</v>
          </cell>
          <cell r="AF209">
            <v>-2.658609893E-2</v>
          </cell>
          <cell r="AG209">
            <v>1.3129702368E-2</v>
          </cell>
          <cell r="AH209">
            <v>-6.5272205259000002E-2</v>
          </cell>
          <cell r="AI209">
            <v>-3.5734735109999999E-2</v>
          </cell>
          <cell r="AJ209">
            <v>-8.0206960360000006E-3</v>
          </cell>
          <cell r="AK209">
            <v>3.4807562023999997E-2</v>
          </cell>
        </row>
        <row r="210">
          <cell r="B210" t="str">
            <v>Common dividends paid</v>
          </cell>
          <cell r="C210" t="str">
            <v>COMMON_DIV_PAID</v>
          </cell>
          <cell r="D210" t="str">
            <v>USD</v>
          </cell>
        </row>
        <row r="211">
          <cell r="B211" t="str">
            <v>DPS, dividend per share</v>
          </cell>
          <cell r="C211" t="str">
            <v>DPS</v>
          </cell>
          <cell r="D211" t="str">
            <v>USD</v>
          </cell>
        </row>
        <row r="212">
          <cell r="B212" t="str">
            <v>Weighted average shares outstanding, basic</v>
          </cell>
          <cell r="C212" t="str">
            <v>SH</v>
          </cell>
          <cell r="F212">
            <v>5.8875999999999999</v>
          </cell>
          <cell r="G212">
            <v>6.6489000000000003</v>
          </cell>
          <cell r="H212">
            <v>7.0578750000000001</v>
          </cell>
          <cell r="I212">
            <v>12.752000000000001</v>
          </cell>
          <cell r="J212">
            <v>30.157851449005001</v>
          </cell>
          <cell r="K212">
            <v>31.884912155801</v>
          </cell>
          <cell r="L212">
            <v>33.301442617059998</v>
          </cell>
          <cell r="N212">
            <v>6.3738999999999999</v>
          </cell>
          <cell r="O212">
            <v>6.6489000000000003</v>
          </cell>
          <cell r="P212">
            <v>6.6489000000000003</v>
          </cell>
          <cell r="Q212">
            <v>6.9238999999999997</v>
          </cell>
          <cell r="R212">
            <v>7.1989000000000001</v>
          </cell>
          <cell r="S212">
            <v>7.2715500000000004</v>
          </cell>
          <cell r="T212">
            <v>7.3441999999999998</v>
          </cell>
          <cell r="U212">
            <v>6.4168500000000002</v>
          </cell>
          <cell r="V212">
            <v>7.4894999999999996</v>
          </cell>
          <cell r="W212">
            <v>7.5175000000000001</v>
          </cell>
          <cell r="X212">
            <v>7.6779999999999999</v>
          </cell>
          <cell r="Y212">
            <v>28.323</v>
          </cell>
          <cell r="Z212">
            <v>29.3</v>
          </cell>
          <cell r="AA212">
            <v>29.865277212500001</v>
          </cell>
          <cell r="AB212">
            <v>30.440446776219002</v>
          </cell>
          <cell r="AC212">
            <v>31.025681807302998</v>
          </cell>
          <cell r="AD212">
            <v>31.365954175376</v>
          </cell>
          <cell r="AE212">
            <v>31.709629267128999</v>
          </cell>
          <cell r="AF212">
            <v>32.056741109801003</v>
          </cell>
          <cell r="AG212">
            <v>32.407324070899001</v>
          </cell>
          <cell r="AH212">
            <v>32.761412861608001</v>
          </cell>
          <cell r="AI212">
            <v>33.119042540224001</v>
          </cell>
          <cell r="AJ212">
            <v>33.480248515626002</v>
          </cell>
          <cell r="AK212">
            <v>33.845066550782001</v>
          </cell>
        </row>
        <row r="213">
          <cell r="B213" t="str">
            <v>Diluted average shares outstanding (mn)</v>
          </cell>
          <cell r="C213" t="str">
            <v>DILUTE_SHARES</v>
          </cell>
          <cell r="F213">
            <v>5.8875999999999999</v>
          </cell>
          <cell r="G213">
            <v>6.6489000000000003</v>
          </cell>
          <cell r="H213">
            <v>30.295000000000002</v>
          </cell>
          <cell r="I213">
            <v>31.596</v>
          </cell>
          <cell r="J213">
            <v>33.159406449004997</v>
          </cell>
          <cell r="K213">
            <v>34.886467155801</v>
          </cell>
          <cell r="L213">
            <v>36.302997617060001</v>
          </cell>
          <cell r="N213">
            <v>6.3738999999999999</v>
          </cell>
          <cell r="O213">
            <v>6.6489000000000003</v>
          </cell>
          <cell r="P213">
            <v>6.6489000000000003</v>
          </cell>
          <cell r="Q213">
            <v>6.9238999999999997</v>
          </cell>
          <cell r="R213">
            <v>30.295000000000002</v>
          </cell>
          <cell r="S213">
            <v>30.295000000000002</v>
          </cell>
          <cell r="T213">
            <v>30.295000000000002</v>
          </cell>
          <cell r="U213">
            <v>30.486000000000001</v>
          </cell>
          <cell r="V213">
            <v>30.486000000000001</v>
          </cell>
          <cell r="W213">
            <v>30.971</v>
          </cell>
          <cell r="X213">
            <v>30.971</v>
          </cell>
          <cell r="Y213">
            <v>31.745999999999999</v>
          </cell>
          <cell r="Z213">
            <v>32.301555</v>
          </cell>
          <cell r="AA213">
            <v>32.8668322125</v>
          </cell>
          <cell r="AB213">
            <v>33.442001776219001</v>
          </cell>
          <cell r="AC213">
            <v>34.027236807302998</v>
          </cell>
          <cell r="AD213">
            <v>34.367509175376</v>
          </cell>
          <cell r="AE213">
            <v>34.711184267128999</v>
          </cell>
          <cell r="AF213">
            <v>35.058296109800999</v>
          </cell>
          <cell r="AG213">
            <v>35.408879070898998</v>
          </cell>
          <cell r="AH213">
            <v>35.762967861607997</v>
          </cell>
          <cell r="AI213">
            <v>36.120597540223997</v>
          </cell>
          <cell r="AJ213">
            <v>36.481803515625998</v>
          </cell>
          <cell r="AK213">
            <v>36.846621550781997</v>
          </cell>
        </row>
        <row r="214">
          <cell r="B214" t="str">
            <v>Period-end shares outstanding</v>
          </cell>
          <cell r="C214" t="str">
            <v>NON_OP_ADD</v>
          </cell>
          <cell r="F214">
            <v>5.8875999999999999</v>
          </cell>
          <cell r="G214">
            <v>6.6489000000000003</v>
          </cell>
          <cell r="H214">
            <v>30.295000000000002</v>
          </cell>
          <cell r="I214">
            <v>31.596</v>
          </cell>
          <cell r="J214">
            <v>33.159406449004997</v>
          </cell>
          <cell r="K214">
            <v>34.886467155801</v>
          </cell>
          <cell r="L214">
            <v>36.302997617060001</v>
          </cell>
          <cell r="N214">
            <v>6.3738999999999999</v>
          </cell>
          <cell r="O214">
            <v>6.6489000000000003</v>
          </cell>
          <cell r="P214">
            <v>6.6489000000000003</v>
          </cell>
          <cell r="Q214">
            <v>6.9238999999999997</v>
          </cell>
          <cell r="R214">
            <v>30.295000000000002</v>
          </cell>
          <cell r="S214">
            <v>30.295000000000002</v>
          </cell>
          <cell r="T214">
            <v>30.295000000000002</v>
          </cell>
          <cell r="U214">
            <v>30.486000000000001</v>
          </cell>
          <cell r="V214">
            <v>30.486000000000001</v>
          </cell>
          <cell r="W214">
            <v>30.971</v>
          </cell>
          <cell r="X214">
            <v>30.971</v>
          </cell>
          <cell r="Y214">
            <v>31.745999999999999</v>
          </cell>
          <cell r="Z214">
            <v>32.301555</v>
          </cell>
          <cell r="AA214">
            <v>32.8668322125</v>
          </cell>
          <cell r="AB214">
            <v>33.442001776219001</v>
          </cell>
          <cell r="AC214">
            <v>34.027236807302998</v>
          </cell>
          <cell r="AD214">
            <v>34.367509175376</v>
          </cell>
          <cell r="AE214">
            <v>34.711184267128999</v>
          </cell>
          <cell r="AF214">
            <v>35.058296109800999</v>
          </cell>
          <cell r="AG214">
            <v>35.408879070898998</v>
          </cell>
          <cell r="AH214">
            <v>35.762967861607997</v>
          </cell>
          <cell r="AI214">
            <v>36.120597540223997</v>
          </cell>
          <cell r="AJ214">
            <v>36.481803515625998</v>
          </cell>
          <cell r="AK214">
            <v>36.846621550781997</v>
          </cell>
        </row>
        <row r="215">
          <cell r="A215" t="str">
            <v>Additional Income Statement Items</v>
          </cell>
        </row>
        <row r="216">
          <cell r="B216" t="str">
            <v>Marginal tax rate</v>
          </cell>
          <cell r="C216" t="str">
            <v>MARGIN_TAX_RATE</v>
          </cell>
          <cell r="F216">
            <v>0.29137420059300001</v>
          </cell>
          <cell r="J216">
            <v>0</v>
          </cell>
          <cell r="K216">
            <v>0</v>
          </cell>
          <cell r="Q216">
            <v>0.17118155619600001</v>
          </cell>
          <cell r="T216">
            <v>0.56129032258099998</v>
          </cell>
          <cell r="U216">
            <v>0.35721649484500001</v>
          </cell>
        </row>
        <row r="217">
          <cell r="A217" t="str">
            <v>ESO</v>
          </cell>
        </row>
        <row r="218">
          <cell r="B218" t="str">
            <v>Fair value of grant</v>
          </cell>
          <cell r="C218" t="str">
            <v>FV_GRANT</v>
          </cell>
          <cell r="D218" t="str">
            <v>USD</v>
          </cell>
        </row>
        <row r="219">
          <cell r="B219" t="str">
            <v>ESO expense (post-tax)</v>
          </cell>
          <cell r="C219" t="str">
            <v>ESO_POST_TAX</v>
          </cell>
          <cell r="D219" t="str">
            <v>USD</v>
          </cell>
        </row>
        <row r="220">
          <cell r="B220" t="str">
            <v>EPS (excl. ESO expense, basic)</v>
          </cell>
          <cell r="C220" t="str">
            <v>EPS_EX_ESO_B</v>
          </cell>
          <cell r="D220" t="str">
            <v>USD</v>
          </cell>
        </row>
        <row r="221">
          <cell r="B221" t="str">
            <v>EPS (excl. ESO expense, diluted)</v>
          </cell>
          <cell r="C221" t="str">
            <v>EPS_EX_ESO_D</v>
          </cell>
          <cell r="D221" t="str">
            <v>USD</v>
          </cell>
        </row>
        <row r="222">
          <cell r="B222" t="str">
            <v>Year that ESO expense takes effect</v>
          </cell>
          <cell r="C222" t="str">
            <v>ESO_YEAR</v>
          </cell>
        </row>
        <row r="223">
          <cell r="A223" t="str">
            <v>Balance Sheet</v>
          </cell>
        </row>
        <row r="224">
          <cell r="B224" t="str">
            <v>BVPS, book value per share</v>
          </cell>
          <cell r="C224" t="str">
            <v>BVPS</v>
          </cell>
          <cell r="D224" t="str">
            <v>USD</v>
          </cell>
          <cell r="F224">
            <v>-16.624431007540998</v>
          </cell>
          <cell r="G224">
            <v>-14.90081066041</v>
          </cell>
          <cell r="H224">
            <v>-3.2374649282060002</v>
          </cell>
          <cell r="I224">
            <v>2.5344030889989999</v>
          </cell>
          <cell r="J224">
            <v>2.4967591811030001</v>
          </cell>
          <cell r="K224">
            <v>2.5507853693949998</v>
          </cell>
          <cell r="L224">
            <v>2.7292166342519999</v>
          </cell>
          <cell r="N224">
            <v>-15.666075715025</v>
          </cell>
          <cell r="O224">
            <v>-15.496097098768001</v>
          </cell>
          <cell r="P224">
            <v>-15.132728722044</v>
          </cell>
          <cell r="Q224">
            <v>-14.308987709239</v>
          </cell>
          <cell r="R224">
            <v>-3.2991912856910002</v>
          </cell>
          <cell r="S224">
            <v>-3.3492985641190001</v>
          </cell>
          <cell r="T224">
            <v>-3.3401221323649999</v>
          </cell>
          <cell r="U224">
            <v>-3.2171816571540002</v>
          </cell>
          <cell r="V224">
            <v>-3.200091845437</v>
          </cell>
          <cell r="W224">
            <v>-3.137451163992</v>
          </cell>
          <cell r="X224">
            <v>-3.1333505537440001</v>
          </cell>
          <cell r="Y224">
            <v>2.522428022428</v>
          </cell>
          <cell r="Z224">
            <v>2.4510237710670002</v>
          </cell>
          <cell r="AA224">
            <v>2.4101323182879999</v>
          </cell>
          <cell r="AB224">
            <v>2.4059001359429999</v>
          </cell>
          <cell r="AC224">
            <v>2.4330818561709999</v>
          </cell>
          <cell r="AD224">
            <v>2.4110128344209998</v>
          </cell>
          <cell r="AE224">
            <v>2.4154594023199998</v>
          </cell>
          <cell r="AF224">
            <v>2.443335579927</v>
          </cell>
          <cell r="AG224">
            <v>2.5131518519039999</v>
          </cell>
          <cell r="AH224">
            <v>2.5065687160499999</v>
          </cell>
          <cell r="AI224">
            <v>2.531309534344</v>
          </cell>
          <cell r="AJ224">
            <v>2.5865775967009998</v>
          </cell>
          <cell r="AK224">
            <v>2.6889505957319999</v>
          </cell>
        </row>
        <row r="225">
          <cell r="A225" t="str">
            <v>Additional Balance Sheet Items</v>
          </cell>
        </row>
        <row r="226">
          <cell r="B226" t="str">
            <v>Total repurchase authorization</v>
          </cell>
          <cell r="C226" t="str">
            <v>REPUR_TOT_AUTH</v>
          </cell>
          <cell r="D226" t="str">
            <v>USD</v>
          </cell>
          <cell r="E226">
            <v>0</v>
          </cell>
        </row>
        <row r="227">
          <cell r="B227" t="str">
            <v>Remaining repurchase authorization</v>
          </cell>
          <cell r="C227" t="str">
            <v>REPUR_REMAINING</v>
          </cell>
          <cell r="D227" t="str">
            <v>USD</v>
          </cell>
          <cell r="E227">
            <v>0</v>
          </cell>
        </row>
        <row r="228">
          <cell r="B228" t="str">
            <v>Suspended repurchase authorization</v>
          </cell>
          <cell r="C228" t="str">
            <v>REPUR_SUSPENDED</v>
          </cell>
          <cell r="D228" t="str">
            <v>USD</v>
          </cell>
        </row>
        <row r="229">
          <cell r="B229" t="str">
            <v>Shares repurchased during period</v>
          </cell>
          <cell r="C229" t="str">
            <v>REPUR_ACTUAL</v>
          </cell>
          <cell r="D229" t="str">
            <v>USD</v>
          </cell>
        </row>
        <row r="230">
          <cell r="A230" t="str">
            <v>Cash Flow Statement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str">
            <v>USD</v>
          </cell>
          <cell r="F231">
            <v>-2.0870000000000002</v>
          </cell>
          <cell r="G231">
            <v>-6.5209999999999999</v>
          </cell>
          <cell r="H231">
            <v>-1.181</v>
          </cell>
          <cell r="I231">
            <v>-6.9749999999999996</v>
          </cell>
          <cell r="J231">
            <v>-5.9251064884810001</v>
          </cell>
          <cell r="K231">
            <v>-4.1442254964960004</v>
          </cell>
          <cell r="L231">
            <v>-2.3079037086650001</v>
          </cell>
          <cell r="N231">
            <v>-3.9009999999999998</v>
          </cell>
          <cell r="O231">
            <v>-2.84</v>
          </cell>
          <cell r="P231">
            <v>-1.218</v>
          </cell>
          <cell r="Q231">
            <v>1.4379999999999999</v>
          </cell>
          <cell r="R231">
            <v>-1.5940000000000001</v>
          </cell>
          <cell r="S231">
            <v>-1.038</v>
          </cell>
          <cell r="T231">
            <v>0.20399999999999999</v>
          </cell>
          <cell r="U231">
            <v>1.2470000000000001</v>
          </cell>
          <cell r="V231">
            <v>-0.58799999999999997</v>
          </cell>
          <cell r="W231">
            <v>-0.36099999999999999</v>
          </cell>
          <cell r="X231">
            <v>-1.619</v>
          </cell>
          <cell r="Y231">
            <v>-4.407</v>
          </cell>
          <cell r="Z231">
            <v>-2.841268898464</v>
          </cell>
          <cell r="AA231">
            <v>-2.0323738534559999</v>
          </cell>
          <cell r="AB231">
            <v>-0.98645346144400003</v>
          </cell>
          <cell r="AC231">
            <v>-6.5010275116999999E-2</v>
          </cell>
          <cell r="AD231">
            <v>-2.260385778976</v>
          </cell>
          <cell r="AE231">
            <v>-1.496484070393</v>
          </cell>
          <cell r="AF231">
            <v>-0.85226369052499995</v>
          </cell>
          <cell r="AG231">
            <v>0.46490804339800001</v>
          </cell>
          <cell r="AH231">
            <v>-2.1384096648640001</v>
          </cell>
          <cell r="AI231">
            <v>-1.1835002122760001</v>
          </cell>
          <cell r="AJ231">
            <v>-0.26853489654399998</v>
          </cell>
          <cell r="AK231">
            <v>1.28254106502</v>
          </cell>
        </row>
        <row r="232">
          <cell r="A232" t="str">
            <v>Other Items</v>
          </cell>
        </row>
        <row r="233">
          <cell r="B233" t="str">
            <v>Beta</v>
          </cell>
          <cell r="C233" t="str">
            <v>BETA_ANALYST</v>
          </cell>
        </row>
        <row r="234">
          <cell r="B234" t="str">
            <v>Market equity risk premium</v>
          </cell>
          <cell r="C234" t="str">
            <v>MKT_EQ_RISK_PREM</v>
          </cell>
        </row>
        <row r="235">
          <cell r="B235" t="str">
            <v>Risk-free rate</v>
          </cell>
          <cell r="C235" t="str">
            <v>RISK_FR_RATE</v>
          </cell>
        </row>
      </sheetData>
      <sheetData sheetId="15">
        <row r="1">
          <cell r="A1" t="str">
            <v>9d7e6717-03ee-4bdd-9ac1-32a4710ba851</v>
          </cell>
        </row>
        <row r="2">
          <cell r="A2" t="str">
            <v>M:\Dunham\Models\[YDLE_GS New.xlsx]YDLE_Validation_Sheet</v>
          </cell>
        </row>
        <row r="3">
          <cell r="A3" t="str">
            <v>Enabled</v>
          </cell>
          <cell r="Z3" t="str">
            <v>ERROR</v>
          </cell>
        </row>
        <row r="7">
          <cell r="A7" t="str">
            <v>Scalar|||208015007|||ISSR|||CURRENCY_ISO|||False|||</v>
          </cell>
          <cell r="C7" t="str">
            <v>V_KEYWORD_ISSR_208015007_CURRENCY_ISO</v>
          </cell>
        </row>
        <row r="9">
          <cell r="A9" t="str">
            <v>Scalar|||208015007|||ISSR|||MA_PROB|||False|||</v>
          </cell>
          <cell r="C9" t="str">
            <v>V_KEYWORD_ISSR_208015007_MA_PROB</v>
          </cell>
        </row>
        <row r="11">
          <cell r="A11" t="str">
            <v>Vector|||208015007|||ISSR|||SALES|||False|||</v>
          </cell>
          <cell r="C11" t="str">
            <v>V_KEYWORD_ISSR_208015007_SALES</v>
          </cell>
        </row>
        <row r="12">
          <cell r="A12" t="str">
            <v>Vector|||208015007|||ISSR|||COST_GD_SD|||False|||</v>
          </cell>
          <cell r="C12" t="str">
            <v>V_KEYWORD_ISSR_208015007_COST_GD_SD</v>
          </cell>
        </row>
        <row r="13">
          <cell r="A13" t="str">
            <v>Vector|||208015007|||ISSR|||SEL_GL_AD|||False|||</v>
          </cell>
          <cell r="C13" t="str">
            <v>V_KEYWORD_ISSR_208015007_SEL_GL_AD</v>
          </cell>
        </row>
        <row r="14">
          <cell r="A14" t="str">
            <v>Vector|||208015007|||ISSR|||OP_COST|||False|||</v>
          </cell>
          <cell r="C14" t="str">
            <v>V_KEYWORD_ISSR_208015007_OP_COST</v>
          </cell>
        </row>
        <row r="15">
          <cell r="A15" t="str">
            <v>Vector|||208015007|||ISSR|||RD_EXP|||False|||</v>
          </cell>
          <cell r="C15" t="str">
            <v>V_KEYWORD_ISSR_208015007_RD_EXP</v>
          </cell>
        </row>
        <row r="16">
          <cell r="A16" t="str">
            <v>Vector|||208015007|||ISSR|||ESO_PRE_TAX|||False|||</v>
          </cell>
          <cell r="C16" t="str">
            <v>V_KEYWORD_ISSR_208015007_ESO_PRE_TAX</v>
          </cell>
        </row>
        <row r="17">
          <cell r="A17" t="str">
            <v>Vector|||208015007|||ISSR|||OTH_OP_INC_EXP|||False|||</v>
          </cell>
          <cell r="C17" t="str">
            <v>V_KEYWORD_ISSR_208015007_OTH_OP_INC_EXP</v>
          </cell>
        </row>
        <row r="18">
          <cell r="A18" t="str">
            <v>Vector|||208015007|||ISSR|||TOT_OPS_EXP_DDA|||False|||</v>
          </cell>
          <cell r="C18" t="str">
            <v>V_KEYWORD_ISSR_208015007_TOT_OPS_EXP_DDA</v>
          </cell>
        </row>
        <row r="19">
          <cell r="A19" t="str">
            <v>Vector|||208015007|||ISSR|||TOT_OPS_EXP|||False|||</v>
          </cell>
          <cell r="C19" t="str">
            <v>V_KEYWORD_ISSR_208015007_TOT_OPS_EXP</v>
          </cell>
        </row>
        <row r="20">
          <cell r="A20" t="str">
            <v>Vector|||208015007|||ISSR|||EBITDA_CALC|||False|||</v>
          </cell>
          <cell r="C20" t="str">
            <v>V_KEYWORD_ISSR_208015007_EBITDA_CALC</v>
          </cell>
        </row>
        <row r="21">
          <cell r="A21" t="str">
            <v>Vector|||208015007|||ISSR|||DEPREC|||False|||</v>
          </cell>
          <cell r="C21" t="str">
            <v>V_KEYWORD_ISSR_208015007_DEPREC</v>
          </cell>
        </row>
        <row r="22">
          <cell r="A22" t="str">
            <v>Vector|||208015007|||ISSR|||GOODWILL_AMORT|||False|||</v>
          </cell>
          <cell r="C22" t="str">
            <v>V_KEYWORD_ISSR_208015007_GOODWILL_AMORT</v>
          </cell>
        </row>
        <row r="23">
          <cell r="A23" t="str">
            <v>Vector|||208015007|||ISSR|||EBIT|||False|||</v>
          </cell>
          <cell r="C23" t="str">
            <v>V_KEYWORD_ISSR_208015007_EBIT</v>
          </cell>
        </row>
        <row r="24">
          <cell r="A24" t="str">
            <v>Vector|||208015007|||ISSR|||INT_INC_IND|||False|||</v>
          </cell>
          <cell r="C24" t="str">
            <v>V_KEYWORD_ISSR_208015007_INT_INC_IND</v>
          </cell>
        </row>
        <row r="25">
          <cell r="A25" t="str">
            <v>Vector|||208015007|||ISSR|||INT_EXP_IND|||False|||</v>
          </cell>
          <cell r="C25" t="str">
            <v>V_KEYWORD_ISSR_208015007_INT_EXP_IND</v>
          </cell>
        </row>
        <row r="26">
          <cell r="A26" t="str">
            <v>Vector|||208015007|||ISSR|||NET_INT_EXP|||False|||</v>
          </cell>
          <cell r="C26" t="str">
            <v>V_KEYWORD_ISSR_208015007_NET_INT_EXP</v>
          </cell>
        </row>
        <row r="27">
          <cell r="A27" t="str">
            <v>Vector|||208015007|||ISSR|||ASSOCIATE|||False|||</v>
          </cell>
          <cell r="C27" t="str">
            <v>V_KEYWORD_ISSR_208015007_ASSOCIATE</v>
          </cell>
        </row>
        <row r="28">
          <cell r="A28" t="str">
            <v>Vector|||208015007|||ISSR|||PROFIT_ON_DISP|||False|||</v>
          </cell>
          <cell r="C28" t="str">
            <v>V_KEYWORD_ISSR_208015007_PROFIT_ON_DISP</v>
          </cell>
        </row>
        <row r="29">
          <cell r="A29" t="str">
            <v>Vector|||208015007|||ISSR|||OTH_COST_INC|||False|||</v>
          </cell>
          <cell r="C29" t="str">
            <v>V_KEYWORD_ISSR_208015007_OTH_COST_INC</v>
          </cell>
        </row>
        <row r="30">
          <cell r="A30" t="str">
            <v>Vector|||208015007|||ISSR|||PT_PROF|||False|||</v>
          </cell>
          <cell r="C30" t="str">
            <v>V_KEYWORD_ISSR_208015007_PT_PROF</v>
          </cell>
        </row>
        <row r="32">
          <cell r="A32" t="str">
            <v>Vector|||208015007|||ISSR|||ORG_REV_GRTH|||False|||</v>
          </cell>
          <cell r="C32" t="str">
            <v>V_KEYWORD_ISSR_208015007_ORG_REV_GRTH</v>
          </cell>
        </row>
        <row r="33">
          <cell r="A33" t="str">
            <v>Vector|||208015007|||ISSR|||LEASE_PAY|||False|||</v>
          </cell>
          <cell r="C33" t="str">
            <v>V_KEYWORD_ISSR_208015007_LEASE_PAY</v>
          </cell>
        </row>
        <row r="34">
          <cell r="A34" t="str">
            <v>Vector|||208015007|||ISSR|||LEASE_DEEM_INT|||False|||</v>
          </cell>
          <cell r="C34" t="str">
            <v>V_KEYWORD_ISSR_208015007_LEASE_DEEM_INT</v>
          </cell>
        </row>
        <row r="35">
          <cell r="A35" t="str">
            <v>Vector|||208015007|||ISSR|||LEASE_DEEM_DEPR|||False|||</v>
          </cell>
          <cell r="C35" t="str">
            <v>V_KEYWORD_ISSR_208015007_LEASE_DEEM_DEPR</v>
          </cell>
        </row>
        <row r="36">
          <cell r="A36" t="str">
            <v>Vector|||208015007|||ISSR|||NET_INT_CH|||False|||</v>
          </cell>
          <cell r="C36" t="str">
            <v>V_KEYWORD_ISSR_208015007_NET_INT_CH</v>
          </cell>
        </row>
        <row r="37">
          <cell r="A37" t="str">
            <v>Vector|||208015007|||ISSR|||ASSOCIATE_OP|||False|||</v>
          </cell>
          <cell r="C37" t="str">
            <v>V_KEYWORD_ISSR_208015007_ASSOCIATE_OP</v>
          </cell>
        </row>
        <row r="39">
          <cell r="A39" t="str">
            <v>Vector|||208015007|||ISSR|||CASH_EQ|||False|||</v>
          </cell>
          <cell r="C39" t="str">
            <v>V_KEYWORD_ISSR_208015007_CASH_EQ</v>
          </cell>
        </row>
        <row r="40">
          <cell r="A40" t="str">
            <v>Vector|||208015007|||ISSR|||DEBTORS|||False|||</v>
          </cell>
          <cell r="C40" t="str">
            <v>V_KEYWORD_ISSR_208015007_DEBTORS</v>
          </cell>
        </row>
        <row r="41">
          <cell r="A41" t="str">
            <v>Vector|||208015007|||ISSR|||STOCKS|||False|||</v>
          </cell>
          <cell r="C41" t="str">
            <v>V_KEYWORD_ISSR_208015007_STOCKS</v>
          </cell>
        </row>
        <row r="42">
          <cell r="A42" t="str">
            <v>Vector|||208015007|||ISSR|||OTH_CUR_ASS|||False|||</v>
          </cell>
          <cell r="C42" t="str">
            <v>V_KEYWORD_ISSR_208015007_OTH_CUR_ASS</v>
          </cell>
        </row>
        <row r="43">
          <cell r="A43" t="str">
            <v>Vector|||208015007|||ISSR|||CUR_ASS|||False|||</v>
          </cell>
          <cell r="C43" t="str">
            <v>V_KEYWORD_ISSR_208015007_CUR_ASS</v>
          </cell>
        </row>
        <row r="44">
          <cell r="A44" t="str">
            <v>Vector|||208015007|||ISSR|||GR_FIX_ASS|||False|||</v>
          </cell>
          <cell r="C44" t="str">
            <v>V_KEYWORD_ISSR_208015007_GR_FIX_ASS</v>
          </cell>
        </row>
        <row r="45">
          <cell r="A45" t="str">
            <v>Vector|||208015007|||ISSR|||ACC_DDA|||False|||</v>
          </cell>
          <cell r="C45" t="str">
            <v>V_KEYWORD_ISSR_208015007_ACC_DDA</v>
          </cell>
        </row>
        <row r="46">
          <cell r="A46" t="str">
            <v>Vector|||208015007|||ISSR|||NET_FIX_ASS|||False|||</v>
          </cell>
          <cell r="C46" t="str">
            <v>V_KEYWORD_ISSR_208015007_NET_FIX_ASS</v>
          </cell>
        </row>
        <row r="47">
          <cell r="A47" t="str">
            <v>Vector|||208015007|||ISSR|||GR_INTANG|||False|||</v>
          </cell>
          <cell r="C47" t="str">
            <v>V_KEYWORD_ISSR_208015007_GR_INTANG</v>
          </cell>
        </row>
        <row r="48">
          <cell r="A48" t="str">
            <v>Vector|||208015007|||ISSR|||ACC_AMORT|||False|||</v>
          </cell>
          <cell r="C48" t="str">
            <v>V_KEYWORD_ISSR_208015007_ACC_AMORT</v>
          </cell>
        </row>
        <row r="49">
          <cell r="A49" t="str">
            <v>Vector|||208015007|||ISSR|||NET_INTANG|||False|||</v>
          </cell>
          <cell r="C49" t="str">
            <v>V_KEYWORD_ISSR_208015007_NET_INTANG</v>
          </cell>
        </row>
        <row r="50">
          <cell r="A50" t="str">
            <v>Vector|||208015007|||ISSR|||FIX_ASS_INV|||False|||</v>
          </cell>
          <cell r="C50" t="str">
            <v>V_KEYWORD_ISSR_208015007_FIX_ASS_INV</v>
          </cell>
        </row>
        <row r="51">
          <cell r="A51" t="str">
            <v>Vector|||208015007|||ISSR|||INV_SECUR|||False|||</v>
          </cell>
          <cell r="C51" t="str">
            <v>V_KEYWORD_ISSR_208015007_INV_SECUR</v>
          </cell>
        </row>
        <row r="52">
          <cell r="A52" t="str">
            <v>Vector|||208015007|||ISSR|||OTH_LT_ASS|||False|||</v>
          </cell>
          <cell r="C52" t="str">
            <v>V_KEYWORD_ISSR_208015007_OTH_LT_ASS</v>
          </cell>
        </row>
        <row r="53">
          <cell r="A53" t="str">
            <v>Vector|||208015007|||ISSR|||TOT_ASSET|||False|||</v>
          </cell>
          <cell r="C53" t="str">
            <v>V_KEYWORD_ISSR_208015007_TOT_ASSET</v>
          </cell>
        </row>
        <row r="54">
          <cell r="A54" t="str">
            <v>Vector|||208015007|||ISSR|||ACC_PAY_GQ|||False|||</v>
          </cell>
          <cell r="C54" t="str">
            <v>V_KEYWORD_ISSR_208015007_ACC_PAY_GQ</v>
          </cell>
        </row>
        <row r="55">
          <cell r="A55" t="str">
            <v>Vector|||208015007|||ISSR|||SHORT_T_DEBT|||False|||</v>
          </cell>
          <cell r="C55" t="str">
            <v>V_KEYWORD_ISSR_208015007_SHORT_T_DEBT</v>
          </cell>
        </row>
        <row r="56">
          <cell r="A56" t="str">
            <v>Vector|||208015007|||ISSR|||OTH_CUR_LIABS|||False|||</v>
          </cell>
          <cell r="C56" t="str">
            <v>V_KEYWORD_ISSR_208015007_OTH_CUR_LIABS</v>
          </cell>
        </row>
        <row r="57">
          <cell r="A57" t="str">
            <v>Vector|||208015007|||ISSR|||SHORT_TERM_LIABS|||False|||</v>
          </cell>
          <cell r="C57" t="str">
            <v>V_KEYWORD_ISSR_208015007_SHORT_TERM_LIABS</v>
          </cell>
        </row>
        <row r="58">
          <cell r="A58" t="str">
            <v>Vector|||208015007|||ISSR|||TOT_DEF_REV|||False|||</v>
          </cell>
          <cell r="C58" t="str">
            <v>V_KEYWORD_ISSR_208015007_TOT_DEF_REV</v>
          </cell>
        </row>
        <row r="59">
          <cell r="A59" t="str">
            <v>Vector|||208015007|||ISSR|||LT_DEBT|||False|||</v>
          </cell>
          <cell r="C59" t="str">
            <v>V_KEYWORD_ISSR_208015007_LT_DEBT</v>
          </cell>
        </row>
        <row r="60">
          <cell r="A60" t="str">
            <v>Vector|||208015007|||ISSR|||OTH_LT_CRED_GQ|||False|||</v>
          </cell>
          <cell r="C60" t="str">
            <v>V_KEYWORD_ISSR_208015007_OTH_LT_CRED_GQ</v>
          </cell>
        </row>
        <row r="61">
          <cell r="A61" t="str">
            <v>Vector|||208015007|||ISSR|||TOT_LT_LIAB|||False|||</v>
          </cell>
          <cell r="C61" t="str">
            <v>V_KEYWORD_ISSR_208015007_TOT_LT_LIAB</v>
          </cell>
        </row>
        <row r="62">
          <cell r="A62" t="str">
            <v>Vector|||208015007|||ISSR|||TOT_LIAB|||False|||</v>
          </cell>
          <cell r="C62" t="str">
            <v>V_KEYWORD_ISSR_208015007_TOT_LIAB</v>
          </cell>
        </row>
        <row r="63">
          <cell r="A63" t="str">
            <v>Vector|||208015007|||ISSR|||PREF_SH|||False|||</v>
          </cell>
          <cell r="C63" t="str">
            <v>V_KEYWORD_ISSR_208015007_PREF_SH</v>
          </cell>
        </row>
        <row r="64">
          <cell r="A64" t="str">
            <v>Vector|||208015007|||ISSR|||ORD_SH_FUND|||False|||</v>
          </cell>
          <cell r="C64" t="str">
            <v>V_KEYWORD_ISSR_208015007_ORD_SH_FUND</v>
          </cell>
        </row>
        <row r="65">
          <cell r="A65" t="str">
            <v>Vector|||208015007|||ISSR|||MINORITIES|||False|||</v>
          </cell>
          <cell r="C65" t="str">
            <v>V_KEYWORD_ISSR_208015007_MINORITIES</v>
          </cell>
        </row>
        <row r="66">
          <cell r="A66" t="str">
            <v>Vector|||208015007|||ISSR|||EQ|||False|||</v>
          </cell>
          <cell r="C66" t="str">
            <v>V_KEYWORD_ISSR_208015007_EQ</v>
          </cell>
        </row>
        <row r="67">
          <cell r="A67" t="str">
            <v>Vector|||208015007|||ISSR|||TOT_LIAB_EQ|||False|||</v>
          </cell>
          <cell r="C67" t="str">
            <v>V_KEYWORD_ISSR_208015007_TOT_LIAB_EQ</v>
          </cell>
        </row>
        <row r="69">
          <cell r="A69" t="str">
            <v>Vector|||208015007|||ISSR|||NET_DEBT|||False|||</v>
          </cell>
          <cell r="C69" t="str">
            <v>V_KEYWORD_ISSR_208015007_NET_DEBT</v>
          </cell>
        </row>
        <row r="70">
          <cell r="A70" t="str">
            <v>Vector|||208015007|||ISSR|||CAP_LEASES|||False|||</v>
          </cell>
          <cell r="C70" t="str">
            <v>V_KEYWORD_ISSR_208015007_CAP_LEASES</v>
          </cell>
        </row>
        <row r="71">
          <cell r="A71" t="str">
            <v>Vector|||208015007|||ISSR|||DEF_INC_TAX|||False|||</v>
          </cell>
          <cell r="C71" t="str">
            <v>V_KEYWORD_ISSR_208015007_DEF_INC_TAX</v>
          </cell>
        </row>
        <row r="72">
          <cell r="A72" t="str">
            <v>Vector|||208015007|||ISSR|||NET_OP_LOSS_CFWD|||False|||</v>
          </cell>
          <cell r="C72" t="str">
            <v>V_KEYWORD_ISSR_208015007_NET_OP_LOSS_CFWD</v>
          </cell>
        </row>
        <row r="73">
          <cell r="A73" t="str">
            <v>Vector|||208015007|||ISSR|||MV_ASSOCIATES|||False|||</v>
          </cell>
          <cell r="C73" t="str">
            <v>V_KEYWORD_ISSR_208015007_MV_ASSOCIATES</v>
          </cell>
        </row>
        <row r="74">
          <cell r="A74" t="str">
            <v>Vector|||208015007|||ISSR|||NET_DEBT_ADJ|||False|||</v>
          </cell>
          <cell r="C74" t="str">
            <v>V_KEYWORD_ISSR_208015007_NET_DEBT_ADJ</v>
          </cell>
        </row>
        <row r="75">
          <cell r="A75" t="str">
            <v>Vector|||208015007|||ISSR|||CO_BOR_MARGIN|||False|||</v>
          </cell>
          <cell r="C75" t="str">
            <v>V_KEYWORD_ISSR_208015007_CO_BOR_MARGIN</v>
          </cell>
        </row>
        <row r="76">
          <cell r="A76" t="str">
            <v>Vector|||208015007|||ISSR|||UNF_PENS|||False|||</v>
          </cell>
          <cell r="C76" t="str">
            <v>V_KEYWORD_ISSR_208015007_UNF_PENS</v>
          </cell>
        </row>
        <row r="77">
          <cell r="A77" t="str">
            <v>Vector|||208015007|||ISSR|||UNF_PENS_OFF|||False|||</v>
          </cell>
          <cell r="C77" t="str">
            <v>V_KEYWORD_ISSR_208015007_UNF_PENS_OFF</v>
          </cell>
        </row>
        <row r="78">
          <cell r="A78" t="str">
            <v>Vector|||208015007|||ISSR|||UNF_PENS_LIAB_OTH|||False|||</v>
          </cell>
          <cell r="C78" t="str">
            <v>V_KEYWORD_ISSR_208015007_UNF_PENS_LIAB_OTH</v>
          </cell>
        </row>
        <row r="79">
          <cell r="A79" t="str">
            <v>Vector|||208015007|||ISSR|||ADJ_UNF_PENS_GOOD|||False|||</v>
          </cell>
          <cell r="C79" t="str">
            <v>V_KEYWORD_ISSR_208015007_ADJ_UNF_PENS_GOOD</v>
          </cell>
        </row>
        <row r="80">
          <cell r="A80" t="str">
            <v>Vector|||208015007|||ISSR|||OTH_GCI_ADJ|||False|||</v>
          </cell>
          <cell r="C80" t="str">
            <v>V_KEYWORD_ISSR_208015007_OTH_GCI_ADJ</v>
          </cell>
        </row>
        <row r="81">
          <cell r="A81" t="str">
            <v>Vector|||208015007|||ISSR|||GCI_INFL|||False|||</v>
          </cell>
          <cell r="C81" t="str">
            <v>V_KEYWORD_ISSR_208015007_GCI_INFL</v>
          </cell>
        </row>
        <row r="82">
          <cell r="A82" t="str">
            <v>Vector|||208015007|||ISSR|||BAL_MINO_INT|||False|||</v>
          </cell>
          <cell r="C82" t="str">
            <v>V_KEYWORD_ISSR_208015007_BAL_MINO_INT</v>
          </cell>
        </row>
        <row r="84">
          <cell r="A84" t="str">
            <v>Vector|||208015007|||ISSR|||CF_INC_MINORITY|||False|||</v>
          </cell>
          <cell r="C84" t="str">
            <v>V_KEYWORD_ISSR_208015007_CF_INC_MINORITY</v>
          </cell>
        </row>
        <row r="85">
          <cell r="A85" t="str">
            <v>Vector|||208015007|||ISSR|||DEPR_AMORT|||False|||</v>
          </cell>
          <cell r="C85" t="str">
            <v>V_KEYWORD_ISSR_208015007_DEPR_AMORT</v>
          </cell>
        </row>
        <row r="86">
          <cell r="A86" t="str">
            <v>Vector|||208015007|||ISSR|||WORK_CAP|||False|||</v>
          </cell>
          <cell r="C86" t="str">
            <v>V_KEYWORD_ISSR_208015007_WORK_CAP</v>
          </cell>
        </row>
        <row r="87">
          <cell r="A87" t="str">
            <v>Vector|||208015007|||ISSR|||OTH_OP_CF|||False|||</v>
          </cell>
          <cell r="C87" t="str">
            <v>V_KEYWORD_ISSR_208015007_OTH_OP_CF</v>
          </cell>
        </row>
        <row r="88">
          <cell r="A88" t="str">
            <v>Vector|||208015007|||ISSR|||CF_OPS|||False|||</v>
          </cell>
          <cell r="C88" t="str">
            <v>V_KEYWORD_ISSR_208015007_CF_OPS</v>
          </cell>
        </row>
        <row r="89">
          <cell r="A89" t="str">
            <v>Vector|||208015007|||ISSR|||CAPEX|||False|||</v>
          </cell>
          <cell r="C89" t="str">
            <v>V_KEYWORD_ISSR_208015007_CAPEX</v>
          </cell>
        </row>
        <row r="90">
          <cell r="A90" t="str">
            <v>Vector|||208015007|||ISSR|||ACQ|||False|||</v>
          </cell>
          <cell r="C90" t="str">
            <v>V_KEYWORD_ISSR_208015007_ACQ</v>
          </cell>
        </row>
        <row r="91">
          <cell r="A91" t="str">
            <v>Vector|||208015007|||ISSR|||DIVEST|||False|||</v>
          </cell>
          <cell r="C91" t="str">
            <v>V_KEYWORD_ISSR_208015007_DIVEST</v>
          </cell>
        </row>
        <row r="92">
          <cell r="A92" t="str">
            <v>Vector|||208015007|||ISSR|||OTH_INV_CF|||False|||</v>
          </cell>
          <cell r="C92" t="str">
            <v>V_KEYWORD_ISSR_208015007_OTH_INV_CF</v>
          </cell>
        </row>
        <row r="93">
          <cell r="A93" t="str">
            <v>Vector|||208015007|||ISSR|||CF_INV|||False|||</v>
          </cell>
          <cell r="C93" t="str">
            <v>V_KEYWORD_ISSR_208015007_CF_INV</v>
          </cell>
        </row>
        <row r="94">
          <cell r="A94" t="str">
            <v>Vector|||208015007|||ISSR|||DIV_PAID|||False|||</v>
          </cell>
          <cell r="C94" t="str">
            <v>V_KEYWORD_ISSR_208015007_DIV_PAID</v>
          </cell>
        </row>
        <row r="95">
          <cell r="A95" t="str">
            <v>Vector|||208015007|||ISSR|||SH_REPUR|||False|||</v>
          </cell>
          <cell r="C95" t="str">
            <v>V_KEYWORD_ISSR_208015007_SH_REPUR</v>
          </cell>
        </row>
        <row r="96">
          <cell r="A96" t="str">
            <v>Vector|||208015007|||ISSR|||CHG_LT_DEBT|||False|||</v>
          </cell>
          <cell r="C96" t="str">
            <v>V_KEYWORD_ISSR_208015007_CHG_LT_DEBT</v>
          </cell>
        </row>
        <row r="97">
          <cell r="A97" t="str">
            <v>Vector|||208015007|||ISSR|||OTH_FIN_CF|||False|||</v>
          </cell>
          <cell r="C97" t="str">
            <v>V_KEYWORD_ISSR_208015007_OTH_FIN_CF</v>
          </cell>
        </row>
        <row r="98">
          <cell r="A98" t="str">
            <v>Vector|||208015007|||ISSR|||CF_FIN|||False|||</v>
          </cell>
          <cell r="C98" t="str">
            <v>V_KEYWORD_ISSR_208015007_CF_FIN</v>
          </cell>
        </row>
        <row r="99">
          <cell r="A99" t="str">
            <v>Vector|||208015007|||ISSR|||TOT_CF|||False|||</v>
          </cell>
          <cell r="C99" t="str">
            <v>V_KEYWORD_ISSR_208015007_TOT_CF</v>
          </cell>
        </row>
        <row r="101">
          <cell r="A101" t="str">
            <v>Vector|||208015007|||ISSR|||ASSOC_JV_ADDBK|||False|||</v>
          </cell>
          <cell r="C101" t="str">
            <v>V_KEYWORD_ISSR_208015007_ASSOC_JV_ADDBK</v>
          </cell>
        </row>
        <row r="102">
          <cell r="A102" t="str">
            <v>Vector|||208015007|||ISSR|||PL_SALE_ASSETS|||False|||</v>
          </cell>
          <cell r="C102" t="str">
            <v>V_KEYWORD_ISSR_208015007_PL_SALE_ASSETS</v>
          </cell>
        </row>
        <row r="103">
          <cell r="A103" t="str">
            <v>Vector|||208015007|||ISSR|||OTH_NONCASH_ADJ|||False|||</v>
          </cell>
          <cell r="C103" t="str">
            <v>V_KEYWORD_ISSR_208015007_OTH_NONCASH_ADJ</v>
          </cell>
        </row>
        <row r="104">
          <cell r="A104" t="str">
            <v>Vector|||208015007|||ISSR|||OTH_DACF_ADJ|||False|||</v>
          </cell>
          <cell r="C104" t="str">
            <v>V_KEYWORD_ISSR_208015007_OTH_DACF_ADJ</v>
          </cell>
        </row>
        <row r="105">
          <cell r="A105" t="str">
            <v>Vector|||208015007|||ISSR|||CHG_DEF_TAX_CF|||False|||</v>
          </cell>
          <cell r="C105" t="str">
            <v>V_KEYWORD_ISSR_208015007_CHG_DEF_TAX_CF</v>
          </cell>
        </row>
        <row r="106">
          <cell r="A106" t="str">
            <v>Vector|||208015007|||ISSR|||OTH_ADJ_CASH_TAX|||False|||</v>
          </cell>
          <cell r="C106" t="str">
            <v>V_KEYWORD_ISSR_208015007_OTH_ADJ_CASH_TAX</v>
          </cell>
        </row>
        <row r="107">
          <cell r="A107" t="str">
            <v>Vector|||208015007|||ISSR|||CASH_INT_EXP|||False|||</v>
          </cell>
          <cell r="C107" t="str">
            <v>V_KEYWORD_ISSR_208015007_CASH_INT_EXP</v>
          </cell>
        </row>
        <row r="108">
          <cell r="A108" t="str">
            <v>Vector|||208015007|||ISSR|||CASH_TAX_EXP|||False|||</v>
          </cell>
          <cell r="C108" t="str">
            <v>V_KEYWORD_ISSR_208015007_CASH_TAX_EXP</v>
          </cell>
        </row>
        <row r="109">
          <cell r="A109" t="str">
            <v>Vector|||208015007|||ISSR|||DIVDS_ASSOC_JV|||False|||</v>
          </cell>
          <cell r="C109" t="str">
            <v>V_KEYWORD_ISSR_208015007_DIVDS_ASSOC_JV</v>
          </cell>
        </row>
        <row r="110">
          <cell r="A110" t="str">
            <v>Vector|||208015007|||ISSR|||CAPEX_MAINTENANCE|||False|||</v>
          </cell>
          <cell r="C110" t="str">
            <v>V_KEYWORD_ISSR_208015007_CAPEX_MAINTENANCE</v>
          </cell>
        </row>
        <row r="111">
          <cell r="A111" t="str">
            <v>Vector|||208015007|||ISSR|||CAPEX_EXPANSION|||False|||</v>
          </cell>
          <cell r="C111" t="str">
            <v>V_KEYWORD_ISSR_208015007_CAPEX_EXPANSION</v>
          </cell>
        </row>
        <row r="112">
          <cell r="A112" t="str">
            <v>Vector|||208015007|||ISSR|||NONPPE_CAPEX|||False|||</v>
          </cell>
          <cell r="C112" t="str">
            <v>V_KEYWORD_ISSR_208015007_NONPPE_CAPEX</v>
          </cell>
        </row>
        <row r="113">
          <cell r="A113" t="str">
            <v>Vector|||208015007|||ISSR|||DIVDS_PD_MINORITIES|||False|||</v>
          </cell>
          <cell r="C113" t="str">
            <v>V_KEYWORD_ISSR_208015007_DIVDS_PD_MINORITIES</v>
          </cell>
        </row>
        <row r="115">
          <cell r="A115" t="str">
            <v>Vector|||208015007|||ISSR|||LICENSE_REV|||False|||</v>
          </cell>
          <cell r="C115" t="str">
            <v>V_KEYWORD_ISSR_208015007_LICENSE_REV</v>
          </cell>
        </row>
        <row r="116">
          <cell r="A116" t="str">
            <v>Vector|||208015007|||ISSR|||MAINTEN_REV|||False|||</v>
          </cell>
          <cell r="C116" t="str">
            <v>V_KEYWORD_ISSR_208015007_MAINTEN_REV</v>
          </cell>
        </row>
        <row r="117">
          <cell r="A117" t="str">
            <v>Vector|||208015007|||ISSR|||EMPLOYEES|||False|||</v>
          </cell>
          <cell r="C117" t="str">
            <v>V_KEYWORD_ISSR_208015007_EMPLOYEES</v>
          </cell>
        </row>
        <row r="119">
          <cell r="A119" t="str">
            <v>Vector|||208015007|||ISSR|||CASH_PCT_OS_US|||False|||</v>
          </cell>
          <cell r="C119" t="str">
            <v>V_KEYWORD_ISSR_208015007_CASH_PCT_OS_US</v>
          </cell>
        </row>
        <row r="120">
          <cell r="A120" t="str">
            <v>Vector|||208015007|||ISSR|||SALES_TOT_AM|||False|||</v>
          </cell>
          <cell r="C120" t="str">
            <v>V_KEYWORD_ISSR_208015007_SALES_TOT_AM</v>
          </cell>
        </row>
        <row r="121">
          <cell r="A121" t="str">
            <v>Vector|||208015007|||ISSR|||SALES_US|||False|||</v>
          </cell>
          <cell r="C121" t="str">
            <v>V_KEYWORD_ISSR_208015007_SALES_US</v>
          </cell>
        </row>
        <row r="122">
          <cell r="A122" t="str">
            <v>Vector|||208015007|||ISSR|||SALES_CANADA|||False|||</v>
          </cell>
          <cell r="C122" t="str">
            <v>V_KEYWORD_ISSR_208015007_SALES_CANADA</v>
          </cell>
        </row>
        <row r="123">
          <cell r="A123" t="str">
            <v>Vector|||208015007|||ISSR|||SALES_ARGENTINA|||False|||</v>
          </cell>
          <cell r="C123" t="str">
            <v>V_KEYWORD_ISSR_208015007_SALES_ARGENTINA</v>
          </cell>
        </row>
        <row r="124">
          <cell r="A124" t="str">
            <v>Vector|||208015007|||ISSR|||SALES_BRAZIL|||False|||</v>
          </cell>
          <cell r="C124" t="str">
            <v>V_KEYWORD_ISSR_208015007_SALES_BRAZIL</v>
          </cell>
        </row>
        <row r="125">
          <cell r="A125" t="str">
            <v>Vector|||208015007|||ISSR|||SALES_CHILE|||False|||</v>
          </cell>
          <cell r="C125" t="str">
            <v>V_KEYWORD_ISSR_208015007_SALES_CHILE</v>
          </cell>
        </row>
        <row r="126">
          <cell r="A126" t="str">
            <v>Vector|||208015007|||ISSR|||SALES_COLOMBIA|||False|||</v>
          </cell>
          <cell r="C126" t="str">
            <v>V_KEYWORD_ISSR_208015007_SALES_COLOMBIA</v>
          </cell>
        </row>
        <row r="127">
          <cell r="A127" t="str">
            <v>Vector|||208015007|||ISSR|||SALES_MEXICO|||False|||</v>
          </cell>
          <cell r="C127" t="str">
            <v>V_KEYWORD_ISSR_208015007_SALES_MEXICO</v>
          </cell>
        </row>
        <row r="128">
          <cell r="A128" t="str">
            <v>Vector|||208015007|||ISSR|||SALES_VENEZUELA|||False|||</v>
          </cell>
          <cell r="C128" t="str">
            <v>V_KEYWORD_ISSR_208015007_SALES_VENEZUELA</v>
          </cell>
        </row>
        <row r="129">
          <cell r="A129" t="str">
            <v>Vector|||208015007|||ISSR|||SALES_OTH_AM|||False|||</v>
          </cell>
          <cell r="C129" t="str">
            <v>V_KEYWORD_ISSR_208015007_SALES_OTH_AM</v>
          </cell>
        </row>
        <row r="130">
          <cell r="A130" t="str">
            <v>Vector|||208015007|||ISSR|||SALES_TOT_EMEA|||False|||</v>
          </cell>
          <cell r="C130" t="str">
            <v>V_KEYWORD_ISSR_208015007_SALES_TOT_EMEA</v>
          </cell>
        </row>
        <row r="131">
          <cell r="A131" t="str">
            <v>Vector|||208015007|||ISSR|||SALES_UK|||False|||</v>
          </cell>
          <cell r="C131" t="str">
            <v>V_KEYWORD_ISSR_208015007_SALES_UK</v>
          </cell>
        </row>
        <row r="132">
          <cell r="A132" t="str">
            <v>Vector|||208015007|||ISSR|||SALES_EU_EX_UK|||False|||</v>
          </cell>
          <cell r="C132" t="str">
            <v>V_KEYWORD_ISSR_208015007_SALES_EU_EX_UK</v>
          </cell>
        </row>
        <row r="133">
          <cell r="A133" t="str">
            <v>Vector|||208015007|||ISSR|||SALES_CEE|||False|||</v>
          </cell>
          <cell r="C133" t="str">
            <v>V_KEYWORD_ISSR_208015007_SALES_CEE</v>
          </cell>
        </row>
        <row r="134">
          <cell r="A134" t="str">
            <v>Vector|||208015007|||ISSR|||SALES_ME|||False|||</v>
          </cell>
          <cell r="C134" t="str">
            <v>V_KEYWORD_ISSR_208015007_SALES_ME</v>
          </cell>
        </row>
        <row r="135">
          <cell r="A135" t="str">
            <v>Vector|||208015007|||ISSR|||SALES_TOT_AFRICA|||False|||</v>
          </cell>
          <cell r="C135" t="str">
            <v>V_KEYWORD_ISSR_208015007_SALES_TOT_AFRICA</v>
          </cell>
        </row>
        <row r="136">
          <cell r="A136" t="str">
            <v>Vector|||208015007|||ISSR|||SALES_RUSSIA|||False|||</v>
          </cell>
          <cell r="C136" t="str">
            <v>V_KEYWORD_ISSR_208015007_SALES_RUSSIA</v>
          </cell>
        </row>
        <row r="137">
          <cell r="A137" t="str">
            <v>Vector|||208015007|||ISSR|||SALES_OTH_EMEA|||False|||</v>
          </cell>
          <cell r="C137" t="str">
            <v>V_KEYWORD_ISSR_208015007_SALES_OTH_EMEA</v>
          </cell>
        </row>
        <row r="138">
          <cell r="A138" t="str">
            <v>Vector|||208015007|||ISSR|||SALES_TOT_ASIA|||False|||</v>
          </cell>
          <cell r="C138" t="str">
            <v>V_KEYWORD_ISSR_208015007_SALES_TOT_ASIA</v>
          </cell>
        </row>
        <row r="139">
          <cell r="A139" t="str">
            <v>Vector|||208015007|||ISSR|||SALES_JAPAN|||False|||</v>
          </cell>
          <cell r="C139" t="str">
            <v>V_KEYWORD_ISSR_208015007_SALES_JAPAN</v>
          </cell>
        </row>
        <row r="140">
          <cell r="A140" t="str">
            <v>Vector|||208015007|||ISSR|||SALES_CHINA|||False|||</v>
          </cell>
          <cell r="C140" t="str">
            <v>V_KEYWORD_ISSR_208015007_SALES_CHINA</v>
          </cell>
        </row>
        <row r="141">
          <cell r="A141" t="str">
            <v>Vector|||208015007|||ISSR|||SALES_INDIA|||False|||</v>
          </cell>
          <cell r="C141" t="str">
            <v>V_KEYWORD_ISSR_208015007_SALES_INDIA</v>
          </cell>
        </row>
        <row r="142">
          <cell r="A142" t="str">
            <v>Vector|||208015007|||ISSR|||SALES_OTH_AEJ|||False|||</v>
          </cell>
          <cell r="C142" t="str">
            <v>V_KEYWORD_ISSR_208015007_SALES_OTH_AEJ</v>
          </cell>
        </row>
        <row r="143">
          <cell r="A143" t="str">
            <v>Vector|||208015007|||ISSR|||SALES_OTHER|||False|||</v>
          </cell>
          <cell r="C143" t="str">
            <v>V_KEYWORD_ISSR_208015007_SALES_OTHER</v>
          </cell>
        </row>
        <row r="144">
          <cell r="A144" t="str">
            <v>Vector|||208015007|||ISSR|||SALES_CONS|||False|||</v>
          </cell>
          <cell r="C144" t="str">
            <v>V_KEYWORD_ISSR_208015007_SALES_CONS</v>
          </cell>
        </row>
        <row r="145">
          <cell r="A145" t="str">
            <v>Vector|||208015007|||ISSR|||SALES_IND|||False|||</v>
          </cell>
          <cell r="C145" t="str">
            <v>V_KEYWORD_ISSR_208015007_SALES_IND</v>
          </cell>
        </row>
        <row r="146">
          <cell r="A146" t="str">
            <v>Vector|||208015007|||ISSR|||SALES_GOV|||False|||</v>
          </cell>
          <cell r="C146" t="str">
            <v>V_KEYWORD_ISSR_208015007_SALES_GOV</v>
          </cell>
        </row>
        <row r="147">
          <cell r="A147" t="str">
            <v>Vector|||208015007|||ISSR|||SALES_FINAN|||False|||</v>
          </cell>
          <cell r="C147" t="str">
            <v>V_KEYWORD_ISSR_208015007_SALES_FINAN</v>
          </cell>
        </row>
        <row r="148">
          <cell r="A148" t="str">
            <v>Vector|||208015007|||ISSR|||SALES_SMB|||False|||</v>
          </cell>
          <cell r="C148" t="str">
            <v>V_KEYWORD_ISSR_208015007_SALES_SMB</v>
          </cell>
        </row>
        <row r="149">
          <cell r="A149" t="str">
            <v>Vector|||208015007|||ISSR|||REV_FIN_SEGMENT|||False|||</v>
          </cell>
          <cell r="C149" t="str">
            <v>V_KEYWORD_ISSR_208015007_REV_FIN_SEGMENT</v>
          </cell>
        </row>
        <row r="150">
          <cell r="A150" t="str">
            <v>Vector|||208015007|||ISSR|||EBIT_FIN_SEGMENT|||False|||</v>
          </cell>
          <cell r="C150" t="str">
            <v>V_KEYWORD_ISSR_208015007_EBIT_FIN_SEGMENT</v>
          </cell>
        </row>
        <row r="152">
          <cell r="A152" t="str">
            <v>Vector|||208015007|||ISSR|||SALES_FX_GPB|||False|||</v>
          </cell>
          <cell r="C152" t="str">
            <v>V_KEYWORD_ISSR_208015007_SALES_FX_GPB</v>
          </cell>
        </row>
        <row r="153">
          <cell r="A153" t="str">
            <v>Vector|||208015007|||ISSR|||SALES_FX_EUR|||False|||</v>
          </cell>
          <cell r="C153" t="str">
            <v>V_KEYWORD_ISSR_208015007_SALES_FX_EUR</v>
          </cell>
        </row>
        <row r="154">
          <cell r="A154" t="str">
            <v>Vector|||208015007|||ISSR|||SALES_FX_RUB|||False|||</v>
          </cell>
          <cell r="C154" t="str">
            <v>V_KEYWORD_ISSR_208015007_SALES_FX_RUB</v>
          </cell>
        </row>
        <row r="155">
          <cell r="A155" t="str">
            <v>Vector|||208015007|||ISSR|||SALES_FX_USD|||False|||</v>
          </cell>
          <cell r="C155" t="str">
            <v>V_KEYWORD_ISSR_208015007_SALES_FX_USD</v>
          </cell>
        </row>
        <row r="156">
          <cell r="A156" t="str">
            <v>Vector|||208015007|||ISSR|||SALES_FX_BRL|||False|||</v>
          </cell>
          <cell r="C156" t="str">
            <v>V_KEYWORD_ISSR_208015007_SALES_FX_BRL</v>
          </cell>
        </row>
        <row r="157">
          <cell r="A157" t="str">
            <v>Vector|||208015007|||ISSR|||SALES_FX_YEN|||False|||</v>
          </cell>
          <cell r="C157" t="str">
            <v>V_KEYWORD_ISSR_208015007_SALES_FX_YEN</v>
          </cell>
        </row>
        <row r="158">
          <cell r="A158" t="str">
            <v>Vector|||208015007|||ISSR|||SALES_FX_CNY|||False|||</v>
          </cell>
          <cell r="C158" t="str">
            <v>V_KEYWORD_ISSR_208015007_SALES_FX_CNY</v>
          </cell>
        </row>
        <row r="159">
          <cell r="A159" t="str">
            <v>Vector|||208015007|||ISSR|||SALES_FX_INR|||False|||</v>
          </cell>
          <cell r="C159" t="str">
            <v>V_KEYWORD_ISSR_208015007_SALES_FX_INR</v>
          </cell>
        </row>
        <row r="160">
          <cell r="A160" t="str">
            <v>Vector|||208015007|||ISSR|||SALES_FX_CAD|||False|||</v>
          </cell>
          <cell r="C160" t="str">
            <v>V_KEYWORD_ISSR_208015007_SALES_FX_CAD</v>
          </cell>
        </row>
        <row r="161">
          <cell r="A161" t="str">
            <v>Vector|||208015007|||ISSR|||SALES_FX_MXN|||False|||</v>
          </cell>
          <cell r="C161" t="str">
            <v>V_KEYWORD_ISSR_208015007_SALES_FX_MXN</v>
          </cell>
        </row>
        <row r="162">
          <cell r="A162" t="str">
            <v>Vector|||208015007|||ISSR|||SALES_FX_COP|||False|||</v>
          </cell>
          <cell r="C162" t="str">
            <v>V_KEYWORD_ISSR_208015007_SALES_FX_COP</v>
          </cell>
        </row>
        <row r="163">
          <cell r="A163" t="str">
            <v>Vector|||208015007|||ISSR|||SALES_FX_ARS|||False|||</v>
          </cell>
          <cell r="C163" t="str">
            <v>V_KEYWORD_ISSR_208015007_SALES_FX_ARS</v>
          </cell>
        </row>
        <row r="164">
          <cell r="A164" t="str">
            <v>Vector|||208015007|||ISSR|||SALES_FX_CLP|||False|||</v>
          </cell>
          <cell r="C164" t="str">
            <v>V_KEYWORD_ISSR_208015007_SALES_FX_CLP</v>
          </cell>
        </row>
        <row r="165">
          <cell r="A165" t="str">
            <v>Vector|||208015007|||ISSR|||SALES_FX_VEF|||False|||</v>
          </cell>
          <cell r="C165" t="str">
            <v>V_KEYWORD_ISSR_208015007_SALES_FX_VEF</v>
          </cell>
        </row>
        <row r="166">
          <cell r="A166" t="str">
            <v>Vector|||208015007|||ISSR|||SALES_FX_OTH|||False|||</v>
          </cell>
          <cell r="C166" t="str">
            <v>V_KEYWORD_ISSR_208015007_SALES_FX_OTH</v>
          </cell>
        </row>
        <row r="172">
          <cell r="A172" t="str">
            <v>Scalar|||200017471|||EQTY|||PUB_CURRENCY_ISO|||False|||</v>
          </cell>
          <cell r="C172" t="str">
            <v>V_KEYWORD_EQTY_200017471_PUB_CURRENCY_ISO</v>
          </cell>
        </row>
        <row r="173">
          <cell r="A173" t="str">
            <v>Scalar|||200017471|||EQTY|||PRICE_CURRENCY_ISO|||False|||</v>
          </cell>
          <cell r="C173" t="str">
            <v>V_KEYWORD_EQTY_200017471_PRICE_CURRENCY_ISO</v>
          </cell>
        </row>
        <row r="174">
          <cell r="A174" t="str">
            <v>Scalar|||200017471|||EQTY|||CURRENCY_ISO|||False|||</v>
          </cell>
          <cell r="C174" t="str">
            <v>V_KEYWORD_EQTY_200017471_CURRENCY_ISO</v>
          </cell>
        </row>
        <row r="176">
          <cell r="A176" t="str">
            <v>Scalar|||200017471|||EQTY|||AMER_LIST|||False|||</v>
          </cell>
          <cell r="C176" t="str">
            <v>V_KEYWORD_EQTY_200017471_AMER_LIST</v>
          </cell>
        </row>
        <row r="177">
          <cell r="A177" t="str">
            <v>Scalar|||200017471|||EQTY|||AMER_CONVICTION|||False|||</v>
          </cell>
          <cell r="C177" t="str">
            <v>V_KEYWORD_EQTY_200017471_AMER_CONVICTION</v>
          </cell>
        </row>
        <row r="178">
          <cell r="A178" t="str">
            <v>Scalar|||200017471|||EQTY|||LEGAL_RATING|||False|||</v>
          </cell>
          <cell r="C178" t="str">
            <v>V_KEYWORD_EQTY_200017471_LEGAL_RATING</v>
          </cell>
        </row>
        <row r="179">
          <cell r="A179" t="str">
            <v>Scalar|||200017471|||EQTY|||TARGET_PRICE|||False|||</v>
          </cell>
          <cell r="C179" t="str">
            <v>V_KEYWORD_EQTY_200017471_TARGET_PRICE</v>
          </cell>
        </row>
        <row r="180">
          <cell r="A180" t="str">
            <v>Scalar|||200017471|||EQTY|||TP_PERIOD|||False|||</v>
          </cell>
          <cell r="C180" t="str">
            <v>V_KEYWORD_EQTY_200017471_TP_PERIOD</v>
          </cell>
        </row>
        <row r="181">
          <cell r="A181" t="str">
            <v>Scalar|||200017471|||EQTY|||NUM_SH|||False|||</v>
          </cell>
          <cell r="C181" t="str">
            <v>V_KEYWORD_EQTY_200017471_NUM_SH</v>
          </cell>
        </row>
        <row r="182">
          <cell r="A182" t="str">
            <v>Scalar|||200017471|||EQTY|||FREE_FLOAT|||False|||</v>
          </cell>
          <cell r="C182" t="str">
            <v>V_KEYWORD_EQTY_200017471_FREE_FLOAT</v>
          </cell>
        </row>
        <row r="184">
          <cell r="A184" t="str">
            <v>Vector|||200017471|||EQTY|||BVPS_PUB|||False|||</v>
          </cell>
          <cell r="C184" t="str">
            <v>V_KEYWORD_EQTY_200017471_BVPS_PUB</v>
          </cell>
        </row>
        <row r="185">
          <cell r="A185" t="str">
            <v>Vector|||200017471|||EQTY|||DPS_PUB|||False|||</v>
          </cell>
          <cell r="C185" t="str">
            <v>V_KEYWORD_EQTY_200017471_DPS_PUB</v>
          </cell>
        </row>
        <row r="186">
          <cell r="A186" t="str">
            <v>Vector|||200017471|||EQTY|||DPS_SPECIAL_PUB|||False|||</v>
          </cell>
          <cell r="C186" t="str">
            <v>V_KEYWORD_EQTY_200017471_DPS_SPECIAL_PUB</v>
          </cell>
        </row>
        <row r="187">
          <cell r="A187" t="str">
            <v>Vector|||200017471|||EQTY|||EBITDA_PUB|||False|||</v>
          </cell>
          <cell r="C187" t="str">
            <v>V_KEYWORD_EQTY_200017471_EBITDA_PUB</v>
          </cell>
        </row>
        <row r="188">
          <cell r="A188" t="str">
            <v>Vector|||200017471|||EQTY|||EPS_PUB|||False|||</v>
          </cell>
          <cell r="C188" t="str">
            <v>V_KEYWORD_EQTY_200017471_EPS_PUB</v>
          </cell>
          <cell r="AC188" t="str">
            <v>ERROR</v>
          </cell>
          <cell r="AE188" t="str">
            <v>ERROR</v>
          </cell>
          <cell r="AF188" t="str">
            <v>ERROR</v>
          </cell>
          <cell r="AH188" t="str">
            <v>ERROR</v>
          </cell>
          <cell r="AI188" t="str">
            <v>ERROR</v>
          </cell>
          <cell r="AJ188" t="str">
            <v>ERROR</v>
          </cell>
        </row>
        <row r="189">
          <cell r="A189" t="str">
            <v>Vector|||200017471|||EQTY|||CEEE_EPS|||False|||</v>
          </cell>
          <cell r="C189" t="str">
            <v>V_KEYWORD_EQTY_200017471_CEEE_EPS</v>
          </cell>
          <cell r="AD189" t="str">
            <v>ERROR</v>
          </cell>
          <cell r="AE189" t="str">
            <v>ERROR</v>
          </cell>
          <cell r="AF189" t="str">
            <v>ERROR</v>
          </cell>
          <cell r="AG189" t="str">
            <v>ERROR</v>
          </cell>
          <cell r="AH189" t="str">
            <v>ERROR</v>
          </cell>
          <cell r="AI189" t="str">
            <v>ERROR</v>
          </cell>
        </row>
        <row r="190">
          <cell r="A190" t="str">
            <v>Vector|||200017471|||EQTY|||EPS_PUB_EX_ESO|||False|||</v>
          </cell>
          <cell r="C190" t="str">
            <v>V_KEYWORD_EQTY_200017471_EPS_PUB_EX_ESO</v>
          </cell>
        </row>
        <row r="191">
          <cell r="A191" t="str">
            <v>Vector|||200017471|||EQTY|||EV_ADJ_PUB|||False|||</v>
          </cell>
          <cell r="C191" t="str">
            <v>V_KEYWORD_EQTY_200017471_EV_ADJ_PUB</v>
          </cell>
        </row>
        <row r="192">
          <cell r="A192" t="str">
            <v>Vector|||200017471|||EQTY|||NET_DEBT_PUB|||False|||</v>
          </cell>
          <cell r="C192" t="str">
            <v>V_KEYWORD_EQTY_200017471_NET_DEBT_PUB</v>
          </cell>
        </row>
        <row r="193">
          <cell r="A193" t="str">
            <v>Vector|||200017471|||EQTY|||NI_PUB|||False|||</v>
          </cell>
          <cell r="C193" t="str">
            <v>V_KEYWORD_EQTY_200017471_NI_PUB</v>
          </cell>
        </row>
        <row r="194">
          <cell r="A194" t="str">
            <v>Vector|||200017471|||EQTY|||EBIT_PUB|||False|||</v>
          </cell>
          <cell r="C194" t="str">
            <v>V_KEYWORD_EQTY_200017471_EBIT_PUB</v>
          </cell>
        </row>
        <row r="195">
          <cell r="A195" t="str">
            <v>Vector|||200017471|||EQTY|||PTP_PUB|||False|||</v>
          </cell>
          <cell r="C195" t="str">
            <v>V_KEYWORD_EQTY_200017471_PTP_PUB</v>
          </cell>
        </row>
        <row r="196">
          <cell r="A196" t="str">
            <v>Vector|||200017471|||EQTY|||REVS_PUB|||False|||</v>
          </cell>
          <cell r="C196" t="str">
            <v>V_KEYWORD_EQTY_200017471_REVS_PUB</v>
          </cell>
        </row>
        <row r="197">
          <cell r="A197" t="str">
            <v>Vector|||200017471|||EQTY|||EQ_PUB|||False|||</v>
          </cell>
          <cell r="C197" t="str">
            <v>V_KEYWORD_EQTY_200017471_EQ_PUB</v>
          </cell>
        </row>
        <row r="199">
          <cell r="A199" t="str">
            <v>Vector|||200017471|||EQTY|||PROV_INC_TAX|||False|||</v>
          </cell>
          <cell r="C199" t="str">
            <v>V_KEYWORD_EQTY_200017471_PROV_INC_TAX</v>
          </cell>
        </row>
        <row r="200">
          <cell r="A200" t="str">
            <v>Vector|||200017471|||EQTY|||INC_MINORITY|||False|||</v>
          </cell>
          <cell r="C200" t="str">
            <v>V_KEYWORD_EQTY_200017471_INC_MINORITY</v>
          </cell>
        </row>
        <row r="201">
          <cell r="A201" t="str">
            <v>Vector|||200017471|||EQTY|||NI_PRE_PREF|||False|||</v>
          </cell>
          <cell r="C201" t="str">
            <v>V_KEYWORD_EQTY_200017471_NI_PRE_PREF</v>
          </cell>
        </row>
        <row r="202">
          <cell r="A202" t="str">
            <v>Vector|||200017471|||EQTY|||PREF_DIV|||False|||</v>
          </cell>
          <cell r="C202" t="str">
            <v>V_KEYWORD_EQTY_200017471_PREF_DIV</v>
          </cell>
        </row>
        <row r="203">
          <cell r="A203" t="str">
            <v>Vector|||200017471|||EQTY|||NET_EARNING|||False|||</v>
          </cell>
          <cell r="C203" t="str">
            <v>V_KEYWORD_EQTY_200017471_NET_EARNING</v>
          </cell>
        </row>
        <row r="204">
          <cell r="A204" t="str">
            <v>Vector|||200017471|||EQTY|||TAX_EXC|||False|||</v>
          </cell>
          <cell r="C204" t="str">
            <v>V_KEYWORD_EQTY_200017471_TAX_EXC</v>
          </cell>
        </row>
        <row r="205">
          <cell r="A205" t="str">
            <v>Vector|||200017471|||EQTY|||NET_INC|||False|||</v>
          </cell>
          <cell r="C205" t="str">
            <v>V_KEYWORD_EQTY_200017471_NET_INC</v>
          </cell>
        </row>
        <row r="206">
          <cell r="A206" t="str">
            <v>Vector|||200017471|||EQTY|||EPS|||False|||</v>
          </cell>
          <cell r="C206" t="str">
            <v>V_KEYWORD_EQTY_200017471_EPS</v>
          </cell>
        </row>
        <row r="207">
          <cell r="A207" t="str">
            <v>Vector|||200017471|||EQTY|||EPS_FUL_DIL|||False|||</v>
          </cell>
          <cell r="C207" t="str">
            <v>V_KEYWORD_EQTY_200017471_EPS_FUL_DIL</v>
          </cell>
        </row>
        <row r="208">
          <cell r="A208" t="str">
            <v>Vector|||200017471|||EQTY|||EPS_POST_BASIC|||False|||</v>
          </cell>
          <cell r="C208" t="str">
            <v>V_KEYWORD_EQTY_200017471_EPS_POST_BASIC</v>
          </cell>
        </row>
        <row r="209">
          <cell r="A209" t="str">
            <v>Vector|||200017471|||EQTY|||FULLY_DIL_EPS|||False|||</v>
          </cell>
          <cell r="C209" t="str">
            <v>V_KEYWORD_EQTY_200017471_FULLY_DIL_EPS</v>
          </cell>
        </row>
        <row r="210">
          <cell r="A210" t="str">
            <v>Vector|||200017471|||EQTY|||COMMON_DIV_PAID|||False|||</v>
          </cell>
          <cell r="C210" t="str">
            <v>V_KEYWORD_EQTY_200017471_COMMON_DIV_PAID</v>
          </cell>
        </row>
        <row r="211">
          <cell r="A211" t="str">
            <v>Vector|||200017471|||EQTY|||DPS|||False|||</v>
          </cell>
          <cell r="C211" t="str">
            <v>V_KEYWORD_EQTY_200017471_DPS</v>
          </cell>
        </row>
        <row r="212">
          <cell r="A212" t="str">
            <v>Vector|||200017471|||EQTY|||SH|||False|||</v>
          </cell>
          <cell r="C212" t="str">
            <v>V_KEYWORD_EQTY_200017471_SH</v>
          </cell>
        </row>
        <row r="213">
          <cell r="A213" t="str">
            <v>Vector|||200017471|||EQTY|||DILUTE_SHARES|||False|||</v>
          </cell>
          <cell r="C213" t="str">
            <v>V_KEYWORD_EQTY_200017471_DILUTE_SHARES</v>
          </cell>
        </row>
        <row r="214">
          <cell r="A214" t="str">
            <v>Vector|||200017471|||EQTY|||NON_OP_ADD|||False|||</v>
          </cell>
          <cell r="C214" t="str">
            <v>V_KEYWORD_EQTY_200017471_NON_OP_ADD</v>
          </cell>
        </row>
        <row r="216">
          <cell r="A216" t="str">
            <v>Vector|||200017471|||EQTY|||MARGIN_TAX_RATE|||False|||</v>
          </cell>
          <cell r="C216" t="str">
            <v>V_KEYWORD_EQTY_200017471_MARGIN_TAX_RATE</v>
          </cell>
        </row>
        <row r="218">
          <cell r="A218" t="str">
            <v>Vector|||200017471|||EQTY|||FV_GRANT|||False|||</v>
          </cell>
          <cell r="C218" t="str">
            <v>V_KEYWORD_EQTY_200017471_FV_GRANT</v>
          </cell>
        </row>
        <row r="219">
          <cell r="A219" t="str">
            <v>Vector|||200017471|||EQTY|||ESO_POST_TAX|||False|||</v>
          </cell>
          <cell r="C219" t="str">
            <v>V_KEYWORD_EQTY_200017471_ESO_POST_TAX</v>
          </cell>
        </row>
        <row r="220">
          <cell r="A220" t="str">
            <v>Vector|||200017471|||EQTY|||EPS_EX_ESO_B|||False|||</v>
          </cell>
          <cell r="C220" t="str">
            <v>V_KEYWORD_EQTY_200017471_EPS_EX_ESO_B</v>
          </cell>
        </row>
        <row r="221">
          <cell r="A221" t="str">
            <v>Vector|||200017471|||EQTY|||EPS_EX_ESO_D|||False|||</v>
          </cell>
          <cell r="C221" t="str">
            <v>V_KEYWORD_EQTY_200017471_EPS_EX_ESO_D</v>
          </cell>
        </row>
        <row r="222">
          <cell r="A222" t="str">
            <v>Scalar|||200017471|||EQTY|||ESO_YEAR|||False|||</v>
          </cell>
          <cell r="C222" t="str">
            <v>V_KEYWORD_EQTY_200017471_ESO_YEAR</v>
          </cell>
        </row>
        <row r="224">
          <cell r="A224" t="str">
            <v>Vector|||200017471|||EQTY|||BVPS|||False|||</v>
          </cell>
          <cell r="C224" t="str">
            <v>V_KEYWORD_EQTY_200017471_BVPS</v>
          </cell>
        </row>
        <row r="226">
          <cell r="A226" t="str">
            <v>Scalar|||200017471|||EQTY|||REPUR_TOT_AUTH|||False|||</v>
          </cell>
          <cell r="C226" t="str">
            <v>V_KEYWORD_EQTY_200017471_REPUR_TOT_AUTH</v>
          </cell>
        </row>
        <row r="227">
          <cell r="A227" t="str">
            <v>Scalar|||200017471|||EQTY|||REPUR_REMAINING|||False|||</v>
          </cell>
          <cell r="C227" t="str">
            <v>V_KEYWORD_EQTY_200017471_REPUR_REMAINING</v>
          </cell>
        </row>
        <row r="228">
          <cell r="A228" t="str">
            <v>Scalar|||200017471|||EQTY|||REPUR_SUSPENDED|||False|||</v>
          </cell>
          <cell r="C228" t="str">
            <v>V_KEYWORD_EQTY_200017471_REPUR_SUSPENDED</v>
          </cell>
        </row>
        <row r="229">
          <cell r="A229" t="str">
            <v>Vector|||200017471|||EQTY|||REPUR_ACTUAL|||False|||</v>
          </cell>
          <cell r="C229" t="str">
            <v>V_KEYWORD_EQTY_200017471_REPUR_ACTUAL</v>
          </cell>
        </row>
        <row r="231">
          <cell r="A231" t="str">
            <v>Vector|||200017471|||EQTY|||CF_NI_PRE_PREF|||False|||</v>
          </cell>
          <cell r="C231" t="str">
            <v>V_KEYWORD_EQTY_200017471_CF_NI_PRE_PREF</v>
          </cell>
        </row>
        <row r="233">
          <cell r="A233" t="str">
            <v>Scalar|||200017471|||EQTY|||BETA_ANALYST|||False|||</v>
          </cell>
          <cell r="C233" t="str">
            <v>V_KEYWORD_EQTY_200017471_BETA_ANALYST</v>
          </cell>
        </row>
        <row r="234">
          <cell r="A234" t="str">
            <v>Scalar|||200017471|||EQTY|||MKT_EQ_RISK_PREM|||False|||</v>
          </cell>
          <cell r="C234" t="str">
            <v>V_KEYWORD_EQTY_200017471_MKT_EQ_RISK_PREM</v>
          </cell>
        </row>
        <row r="235">
          <cell r="A235" t="str">
            <v>Scalar|||200017471|||EQTY|||RISK_FR_RATE|||False|||</v>
          </cell>
          <cell r="C235" t="str">
            <v>V_KEYWORD_EQTY_200017471_RISK_FR_RATE</v>
          </cell>
        </row>
      </sheetData>
      <sheetData sheetId="16">
        <row r="1">
          <cell r="A1" t="str">
            <v>Issuer: Yodlee Inc.</v>
          </cell>
          <cell r="F1">
            <v>2011</v>
          </cell>
          <cell r="G1">
            <v>2012</v>
          </cell>
          <cell r="H1">
            <v>2013</v>
          </cell>
          <cell r="I1">
            <v>2014</v>
          </cell>
          <cell r="J1">
            <v>2015</v>
          </cell>
          <cell r="K1">
            <v>2016</v>
          </cell>
          <cell r="L1">
            <v>2017</v>
          </cell>
          <cell r="N1" t="str">
            <v>2012 Q1</v>
          </cell>
          <cell r="O1" t="str">
            <v>2012 Q2</v>
          </cell>
          <cell r="P1" t="str">
            <v>2012 Q3</v>
          </cell>
          <cell r="Q1" t="str">
            <v>2012 Q4</v>
          </cell>
          <cell r="R1" t="str">
            <v>2013 Q1</v>
          </cell>
          <cell r="S1" t="str">
            <v>2013 Q2</v>
          </cell>
          <cell r="T1" t="str">
            <v>2013 Q3</v>
          </cell>
          <cell r="U1" t="str">
            <v>2013 Q4</v>
          </cell>
          <cell r="V1" t="str">
            <v>2014 Q1</v>
          </cell>
          <cell r="W1" t="str">
            <v>2014 Q2</v>
          </cell>
          <cell r="X1" t="str">
            <v>2014 Q3</v>
          </cell>
          <cell r="Y1" t="str">
            <v>2014 Q4</v>
          </cell>
          <cell r="Z1" t="str">
            <v>2015 Q1</v>
          </cell>
          <cell r="AA1" t="str">
            <v>2015 Q2</v>
          </cell>
          <cell r="AB1" t="str">
            <v>2015 Q3</v>
          </cell>
          <cell r="AC1" t="str">
            <v>2015 Q4</v>
          </cell>
          <cell r="AD1" t="str">
            <v>2016 Q1</v>
          </cell>
          <cell r="AE1" t="str">
            <v>2016 Q2</v>
          </cell>
          <cell r="AF1" t="str">
            <v>2016 Q3</v>
          </cell>
          <cell r="AG1" t="str">
            <v>2016 Q4</v>
          </cell>
          <cell r="AH1" t="str">
            <v>2017 Q1</v>
          </cell>
          <cell r="AI1" t="str">
            <v>2017 Q2</v>
          </cell>
          <cell r="AJ1" t="str">
            <v>2017 Q3</v>
          </cell>
          <cell r="AK1" t="str">
            <v>2017 Q4</v>
          </cell>
        </row>
        <row r="4">
          <cell r="A4" t="str">
            <v>Issuer: Yodlee Inc.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Yodlee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e">
            <v>#NAME?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#NAME?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#NAME?</v>
          </cell>
        </row>
        <row r="14">
          <cell r="B14" t="str">
            <v>Total operating expense</v>
          </cell>
          <cell r="C14" t="str">
            <v>OP_COST</v>
          </cell>
          <cell r="D14" t="e">
            <v>#NAME?</v>
          </cell>
        </row>
        <row r="15">
          <cell r="B15" t="str">
            <v>R&amp;D expense</v>
          </cell>
          <cell r="C15" t="str">
            <v>RD_EXP</v>
          </cell>
          <cell r="D15" t="e">
            <v>#NAME?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#NAME?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#NAME?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#NAME?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#NAME?</v>
          </cell>
        </row>
        <row r="20">
          <cell r="B20" t="str">
            <v>EBITDA</v>
          </cell>
          <cell r="C20" t="str">
            <v>EBITDA_CALC</v>
          </cell>
          <cell r="D20" t="e">
            <v>#NAME?</v>
          </cell>
        </row>
        <row r="21">
          <cell r="B21" t="str">
            <v>Depreciation</v>
          </cell>
          <cell r="C21" t="str">
            <v>DEPREC</v>
          </cell>
          <cell r="D21" t="e">
            <v>#NAME?</v>
          </cell>
        </row>
        <row r="22">
          <cell r="B22" t="str">
            <v>Amortization</v>
          </cell>
          <cell r="C22" t="str">
            <v>GOODWILL_AMORT</v>
          </cell>
          <cell r="D22" t="e">
            <v>#NAME?</v>
          </cell>
        </row>
        <row r="23">
          <cell r="B23" t="str">
            <v>EBIT, operating profit</v>
          </cell>
          <cell r="C23" t="str">
            <v>EBIT</v>
          </cell>
          <cell r="D23" t="e">
            <v>#NAME?</v>
          </cell>
        </row>
        <row r="24">
          <cell r="B24" t="str">
            <v>Interest income</v>
          </cell>
          <cell r="C24" t="str">
            <v>INT_INC_IND</v>
          </cell>
          <cell r="D24" t="e">
            <v>#NAME?</v>
          </cell>
        </row>
        <row r="25">
          <cell r="B25" t="str">
            <v>Interest expense</v>
          </cell>
          <cell r="C25" t="str">
            <v>INT_EXP_IND</v>
          </cell>
          <cell r="D25" t="e">
            <v>#NAME?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#NAME?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#NAME?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#NAME?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#NAME?</v>
          </cell>
        </row>
        <row r="30">
          <cell r="B30" t="str">
            <v>Pre-tax profit</v>
          </cell>
          <cell r="C30" t="str">
            <v>PT_PROF</v>
          </cell>
          <cell r="D30" t="e">
            <v>#NAME?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e">
            <v>#NAME?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e">
            <v>#NAME?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e">
            <v>#NAME?</v>
          </cell>
        </row>
        <row r="36">
          <cell r="B36" t="str">
            <v>Gross interest charge</v>
          </cell>
          <cell r="C36" t="str">
            <v>NET_INT_CH</v>
          </cell>
          <cell r="D36" t="e">
            <v>#NAME?</v>
          </cell>
        </row>
        <row r="37">
          <cell r="B37" t="str">
            <v>Income from associates (operating)</v>
          </cell>
          <cell r="C37" t="str">
            <v>ASSOCIATE_OP</v>
          </cell>
          <cell r="D37" t="e">
            <v>#NAME?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e">
            <v>#NAME?</v>
          </cell>
        </row>
        <row r="40">
          <cell r="B40" t="str">
            <v>Accounts receivable</v>
          </cell>
          <cell r="C40" t="str">
            <v>DEBTORS</v>
          </cell>
          <cell r="D40" t="e">
            <v>#NAME?</v>
          </cell>
        </row>
        <row r="41">
          <cell r="B41" t="str">
            <v>Inventory</v>
          </cell>
          <cell r="C41" t="str">
            <v>STOCKS</v>
          </cell>
          <cell r="D41" t="e">
            <v>#NAME?</v>
          </cell>
        </row>
        <row r="42">
          <cell r="B42" t="str">
            <v>Other current assets</v>
          </cell>
          <cell r="C42" t="str">
            <v>OTH_CUR_ASS</v>
          </cell>
          <cell r="D42" t="e">
            <v>#NAME?</v>
          </cell>
        </row>
        <row r="43">
          <cell r="B43" t="str">
            <v>Total current assets</v>
          </cell>
          <cell r="C43" t="str">
            <v>CUR_ASS</v>
          </cell>
          <cell r="D43" t="e">
            <v>#NAME?</v>
          </cell>
        </row>
        <row r="44">
          <cell r="B44" t="str">
            <v>Gross fixed assets, PP&amp;E</v>
          </cell>
          <cell r="C44" t="str">
            <v>GR_FIX_ASS</v>
          </cell>
          <cell r="D44" t="e">
            <v>#NAME?</v>
          </cell>
        </row>
        <row r="45">
          <cell r="B45" t="str">
            <v>Accumulated depreciation</v>
          </cell>
          <cell r="C45" t="str">
            <v>ACC_DDA</v>
          </cell>
          <cell r="D45" t="e">
            <v>#NAME?</v>
          </cell>
        </row>
        <row r="46">
          <cell r="B46" t="str">
            <v>Net PP&amp;E</v>
          </cell>
          <cell r="C46" t="str">
            <v>NET_FIX_ASS</v>
          </cell>
          <cell r="D46" t="e">
            <v>#NAME?</v>
          </cell>
        </row>
        <row r="47">
          <cell r="B47" t="str">
            <v>Gross intangibles</v>
          </cell>
          <cell r="C47" t="str">
            <v>GR_INTANG</v>
          </cell>
          <cell r="D47" t="e">
            <v>#NAME?</v>
          </cell>
        </row>
        <row r="48">
          <cell r="B48" t="str">
            <v>Accumulated amortization</v>
          </cell>
          <cell r="C48" t="str">
            <v>ACC_AMORT</v>
          </cell>
          <cell r="D48" t="e">
            <v>#NAME?</v>
          </cell>
        </row>
        <row r="49">
          <cell r="B49" t="str">
            <v>Net intangible assets</v>
          </cell>
          <cell r="C49" t="str">
            <v>NET_INTANG</v>
          </cell>
          <cell r="D49" t="e">
            <v>#NAME?</v>
          </cell>
        </row>
        <row r="50">
          <cell r="B50" t="str">
            <v>Equity method investments</v>
          </cell>
          <cell r="C50" t="str">
            <v>FIX_ASS_INV</v>
          </cell>
          <cell r="D50" t="e">
            <v>#NAME?</v>
          </cell>
        </row>
        <row r="51">
          <cell r="B51" t="str">
            <v>Investments in securities</v>
          </cell>
          <cell r="C51" t="str">
            <v>INV_SECUR</v>
          </cell>
          <cell r="D51" t="e">
            <v>#NAME?</v>
          </cell>
        </row>
        <row r="52">
          <cell r="B52" t="str">
            <v>Other long-term assets</v>
          </cell>
          <cell r="C52" t="str">
            <v>OTH_LT_ASS</v>
          </cell>
          <cell r="D52" t="e">
            <v>#NAME?</v>
          </cell>
        </row>
        <row r="53">
          <cell r="B53" t="str">
            <v>Total assets</v>
          </cell>
          <cell r="C53" t="str">
            <v>TOT_ASSET</v>
          </cell>
          <cell r="D53" t="e">
            <v>#NAME?</v>
          </cell>
        </row>
        <row r="54">
          <cell r="B54" t="str">
            <v>Accounts payable</v>
          </cell>
          <cell r="C54" t="str">
            <v>ACC_PAY_GQ</v>
          </cell>
          <cell r="D54" t="e">
            <v>#NAME?</v>
          </cell>
        </row>
        <row r="55">
          <cell r="B55" t="str">
            <v>Short-term debt</v>
          </cell>
          <cell r="C55" t="str">
            <v>SHORT_T_DEBT</v>
          </cell>
          <cell r="D55" t="e">
            <v>#NAME?</v>
          </cell>
        </row>
        <row r="56">
          <cell r="B56" t="str">
            <v>Other current liabilities</v>
          </cell>
          <cell r="C56" t="str">
            <v>OTH_CUR_LIABS</v>
          </cell>
          <cell r="D56" t="e">
            <v>#NAME?</v>
          </cell>
        </row>
        <row r="57">
          <cell r="B57" t="str">
            <v>Total current liabilities</v>
          </cell>
          <cell r="C57" t="str">
            <v>SHORT_TERM_LIABS</v>
          </cell>
          <cell r="D57" t="e">
            <v>#NAME?</v>
          </cell>
        </row>
        <row r="58">
          <cell r="B58" t="str">
            <v>Deferred revenue</v>
          </cell>
          <cell r="C58" t="str">
            <v>TOT_DEF_REV</v>
          </cell>
          <cell r="D58" t="e">
            <v>#NAME?</v>
          </cell>
        </row>
        <row r="59">
          <cell r="B59" t="str">
            <v>Long-term  debt</v>
          </cell>
          <cell r="C59" t="str">
            <v>LT_DEBT</v>
          </cell>
          <cell r="D59" t="e">
            <v>#NAME?</v>
          </cell>
        </row>
        <row r="60">
          <cell r="B60" t="str">
            <v>Other long-term liabilities</v>
          </cell>
          <cell r="C60" t="str">
            <v>OTH_LT_CRED_GQ</v>
          </cell>
          <cell r="D60" t="e">
            <v>#NAME?</v>
          </cell>
        </row>
        <row r="61">
          <cell r="B61" t="str">
            <v>Total long-term liabilities</v>
          </cell>
          <cell r="C61" t="str">
            <v>TOT_LT_LIAB</v>
          </cell>
          <cell r="D61" t="e">
            <v>#NAME?</v>
          </cell>
        </row>
        <row r="62">
          <cell r="B62" t="str">
            <v>Total liabilities</v>
          </cell>
          <cell r="C62" t="str">
            <v>TOT_LIAB</v>
          </cell>
          <cell r="D62" t="e">
            <v>#NAME?</v>
          </cell>
        </row>
        <row r="63">
          <cell r="B63" t="str">
            <v>Preferred shares</v>
          </cell>
          <cell r="C63" t="str">
            <v>PREF_SH</v>
          </cell>
          <cell r="D63" t="e">
            <v>#NAME?</v>
          </cell>
        </row>
        <row r="64">
          <cell r="B64" t="str">
            <v>Total common equity</v>
          </cell>
          <cell r="C64" t="str">
            <v>ORD_SH_FUND</v>
          </cell>
          <cell r="D64" t="e">
            <v>#NAME?</v>
          </cell>
        </row>
        <row r="65">
          <cell r="B65" t="str">
            <v>Minority interest</v>
          </cell>
          <cell r="C65" t="str">
            <v>MINORITIES</v>
          </cell>
          <cell r="D65" t="e">
            <v>#NAME?</v>
          </cell>
        </row>
        <row r="66">
          <cell r="B66" t="str">
            <v>Total shareholders' equity</v>
          </cell>
          <cell r="C66" t="str">
            <v>EQ</v>
          </cell>
          <cell r="D66" t="e">
            <v>#NAME?</v>
          </cell>
        </row>
        <row r="67">
          <cell r="B67" t="str">
            <v>Total liabilities and equity</v>
          </cell>
          <cell r="C67" t="str">
            <v>TOT_LIAB_EQ</v>
          </cell>
          <cell r="D67" t="e">
            <v>#NAME?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e">
            <v>#NAME?</v>
          </cell>
        </row>
        <row r="70">
          <cell r="B70" t="str">
            <v>Capitalized leases</v>
          </cell>
          <cell r="C70" t="str">
            <v>CAP_LEASES</v>
          </cell>
          <cell r="D70" t="e">
            <v>#NAME?</v>
          </cell>
        </row>
        <row r="71">
          <cell r="B71" t="str">
            <v>Deferred income taxes</v>
          </cell>
          <cell r="C71" t="str">
            <v>DEF_INC_TAX</v>
          </cell>
          <cell r="D71" t="e">
            <v>#NAME?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e">
            <v>#NAME?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e">
            <v>#NAME?</v>
          </cell>
        </row>
        <row r="74">
          <cell r="B74" t="str">
            <v>Net debt adjustment</v>
          </cell>
          <cell r="C74" t="str">
            <v>NET_DEBT_ADJ</v>
          </cell>
          <cell r="D74" t="e">
            <v>#NAME?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e">
            <v>#NAME?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e">
            <v>#NAME?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e">
            <v>#NAME?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e">
            <v>#NAME?</v>
          </cell>
        </row>
        <row r="80">
          <cell r="B80" t="str">
            <v>Other GCI adjustments</v>
          </cell>
          <cell r="C80" t="str">
            <v>OTH_GCI_ADJ</v>
          </cell>
          <cell r="D80" t="e">
            <v>#NAME?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e">
            <v>#NAME?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e">
            <v>#NAME?</v>
          </cell>
        </row>
        <row r="85">
          <cell r="B85" t="str">
            <v>Depreciation &amp; amortization add-back</v>
          </cell>
          <cell r="C85" t="str">
            <v>DEPR_AMORT</v>
          </cell>
          <cell r="D85" t="e">
            <v>#NAME?</v>
          </cell>
        </row>
        <row r="86">
          <cell r="B86" t="str">
            <v>(Increase)/decrease in working capital</v>
          </cell>
          <cell r="C86" t="str">
            <v>WORK_CAP</v>
          </cell>
          <cell r="D86" t="e">
            <v>#NAME?</v>
          </cell>
        </row>
        <row r="87">
          <cell r="B87" t="str">
            <v>Other operating cash flow items</v>
          </cell>
          <cell r="C87" t="str">
            <v>OTH_OP_CF</v>
          </cell>
          <cell r="D87" t="e">
            <v>#NAME?</v>
          </cell>
        </row>
        <row r="88">
          <cell r="B88" t="str">
            <v>Cash flow from operating activities</v>
          </cell>
          <cell r="C88" t="str">
            <v>CF_OPS</v>
          </cell>
          <cell r="D88" t="e">
            <v>#NAME?</v>
          </cell>
        </row>
        <row r="89">
          <cell r="B89" t="str">
            <v>Capital expenditures, Capex</v>
          </cell>
          <cell r="C89" t="str">
            <v>CAPEX</v>
          </cell>
          <cell r="D89" t="e">
            <v>#NAME?</v>
          </cell>
        </row>
        <row r="90">
          <cell r="B90" t="str">
            <v>Acquisitions</v>
          </cell>
          <cell r="C90" t="str">
            <v>ACQ</v>
          </cell>
          <cell r="D90" t="e">
            <v>#NAME?</v>
          </cell>
        </row>
        <row r="91">
          <cell r="B91" t="str">
            <v>Divestitures</v>
          </cell>
          <cell r="C91" t="str">
            <v>DIVEST</v>
          </cell>
          <cell r="D91" t="e">
            <v>#NAME?</v>
          </cell>
        </row>
        <row r="92">
          <cell r="B92" t="str">
            <v>Other investing cash flow items</v>
          </cell>
          <cell r="C92" t="str">
            <v>OTH_INV_CF</v>
          </cell>
          <cell r="D92" t="e">
            <v>#NAME?</v>
          </cell>
        </row>
        <row r="93">
          <cell r="B93" t="str">
            <v>Cash flow from investing</v>
          </cell>
          <cell r="C93" t="str">
            <v>CF_INV</v>
          </cell>
          <cell r="D93" t="e">
            <v>#NAME?</v>
          </cell>
        </row>
        <row r="94">
          <cell r="B94" t="str">
            <v>Dividends paid</v>
          </cell>
          <cell r="C94" t="str">
            <v>DIV_PAID</v>
          </cell>
          <cell r="D94" t="e">
            <v>#NAME?</v>
          </cell>
        </row>
        <row r="95">
          <cell r="B95" t="str">
            <v>Common stock issuance/(repurchase)</v>
          </cell>
          <cell r="C95" t="str">
            <v>SH_REPUR</v>
          </cell>
          <cell r="D95" t="e">
            <v>#NAME?</v>
          </cell>
        </row>
        <row r="96">
          <cell r="B96" t="str">
            <v>Increase/(decrease) in total debt</v>
          </cell>
          <cell r="C96" t="str">
            <v>CHG_LT_DEBT</v>
          </cell>
          <cell r="D96" t="e">
            <v>#NAME?</v>
          </cell>
        </row>
        <row r="97">
          <cell r="B97" t="str">
            <v>Other financing cash flow items</v>
          </cell>
          <cell r="C97" t="str">
            <v>OTH_FIN_CF</v>
          </cell>
          <cell r="D97" t="e">
            <v>#NAME?</v>
          </cell>
        </row>
        <row r="98">
          <cell r="B98" t="str">
            <v>Cash flow from financing</v>
          </cell>
          <cell r="C98" t="str">
            <v>CF_FIN</v>
          </cell>
          <cell r="D98" t="e">
            <v>#NAME?</v>
          </cell>
        </row>
        <row r="99">
          <cell r="B99" t="str">
            <v>Total cash flow</v>
          </cell>
          <cell r="C99" t="str">
            <v>TOT_CF</v>
          </cell>
          <cell r="D99" t="e">
            <v>#NAME?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e">
            <v>#NAME?</v>
          </cell>
        </row>
        <row r="102">
          <cell r="B102" t="str">
            <v>Profit/(loss) on sale of assets</v>
          </cell>
          <cell r="C102" t="str">
            <v>PL_SALE_ASSETS</v>
          </cell>
          <cell r="D102" t="e">
            <v>#NAME?</v>
          </cell>
        </row>
        <row r="103">
          <cell r="B103" t="str">
            <v>Other non-cash adjustments</v>
          </cell>
          <cell r="C103" t="str">
            <v>OTH_NONCASH_ADJ</v>
          </cell>
          <cell r="D103" t="e">
            <v>#NAME?</v>
          </cell>
        </row>
        <row r="104">
          <cell r="B104" t="str">
            <v>Other DACF adjustments</v>
          </cell>
          <cell r="C104" t="str">
            <v>OTH_DACF_ADJ</v>
          </cell>
          <cell r="D104" t="e">
            <v>#NAME?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e">
            <v>#NAME?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e">
            <v>#NAME?</v>
          </cell>
        </row>
        <row r="107">
          <cell r="B107" t="str">
            <v>Cash interest expense</v>
          </cell>
          <cell r="C107" t="str">
            <v>CASH_INT_EXP</v>
          </cell>
          <cell r="D107" t="e">
            <v>#NAME?</v>
          </cell>
        </row>
        <row r="108">
          <cell r="B108" t="str">
            <v>Cash tax expense</v>
          </cell>
          <cell r="C108" t="str">
            <v>CASH_TAX_EXP</v>
          </cell>
          <cell r="D108" t="e">
            <v>#NAME?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e">
            <v>#NAME?</v>
          </cell>
        </row>
        <row r="110">
          <cell r="B110" t="str">
            <v>Capex maintenance</v>
          </cell>
          <cell r="C110" t="str">
            <v>CAPEX_MAINTENANCE</v>
          </cell>
          <cell r="D110" t="e">
            <v>#NAME?</v>
          </cell>
        </row>
        <row r="111">
          <cell r="B111" t="str">
            <v>Capex expansion</v>
          </cell>
          <cell r="C111" t="str">
            <v>CAPEX_EXPANSION</v>
          </cell>
          <cell r="D111" t="e">
            <v>#NAME?</v>
          </cell>
        </row>
        <row r="112">
          <cell r="B112" t="str">
            <v>Non-PP&amp;E capex</v>
          </cell>
          <cell r="C112" t="str">
            <v>NONPPE_CAPEX</v>
          </cell>
          <cell r="D112" t="e">
            <v>#NAME?</v>
          </cell>
        </row>
        <row r="113">
          <cell r="B113" t="str">
            <v>Dividends paid to minorities</v>
          </cell>
          <cell r="C113" t="str">
            <v>DIVDS_PD_MINORITIES</v>
          </cell>
          <cell r="D113" t="e">
            <v>#NAME?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e">
            <v>#NAME?</v>
          </cell>
        </row>
        <row r="116">
          <cell r="B116" t="str">
            <v>Maintenance revenue</v>
          </cell>
          <cell r="C116" t="str">
            <v>MAINTEN_REV</v>
          </cell>
          <cell r="D116" t="e">
            <v>#NAME?</v>
          </cell>
        </row>
        <row r="117">
          <cell r="B117" t="str">
            <v>Number of employees</v>
          </cell>
          <cell r="C117" t="str">
            <v>EMPLOYEES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</row>
        <row r="121">
          <cell r="B121" t="str">
            <v>Sales - % United States</v>
          </cell>
          <cell r="C121" t="str">
            <v>SALES_US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</row>
        <row r="144">
          <cell r="B144" t="str">
            <v>Sales -% Consumer (C)</v>
          </cell>
          <cell r="C144" t="str">
            <v>SALES_CONS</v>
          </cell>
        </row>
        <row r="145">
          <cell r="B145" t="str">
            <v>Sales -% Industry (I)</v>
          </cell>
          <cell r="C145" t="str">
            <v>SALES_IND</v>
          </cell>
        </row>
        <row r="146">
          <cell r="B146" t="str">
            <v>Sales -% Government (G)</v>
          </cell>
          <cell r="C146" t="str">
            <v>SALES_GOV</v>
          </cell>
        </row>
        <row r="147">
          <cell r="B147" t="str">
            <v>Sales - % Industry Sub-Segment: Financial Services</v>
          </cell>
          <cell r="C147" t="str">
            <v>SALES_FINAN</v>
          </cell>
        </row>
        <row r="148">
          <cell r="B148" t="str">
            <v>Sales (%) SMB</v>
          </cell>
          <cell r="C148" t="str">
            <v>SALES_SMB</v>
          </cell>
        </row>
        <row r="149">
          <cell r="B149" t="str">
            <v>Sales - % from Captive Financing Business</v>
          </cell>
          <cell r="C149" t="str">
            <v>REV_FIN_SEGMENT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</row>
        <row r="151">
          <cell r="A151" t="str">
            <v>FX Exposure - Sales</v>
          </cell>
        </row>
        <row r="152">
          <cell r="B152" t="str">
            <v>Sales - % FX: British Pounds/Pence</v>
          </cell>
          <cell r="C152" t="str">
            <v>SALES_FX_GPB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</row>
        <row r="167">
          <cell r="A167" t="str">
            <v>Security: Yodlee Inc.</v>
          </cell>
        </row>
        <row r="168">
          <cell r="A168" t="str">
            <v>Reference Data</v>
          </cell>
        </row>
        <row r="169">
          <cell r="B169" t="str">
            <v>Ticker</v>
          </cell>
          <cell r="C169" t="str">
            <v>Ticker</v>
          </cell>
          <cell r="E169" t="str">
            <v>YDLE</v>
          </cell>
        </row>
        <row r="170">
          <cell r="B170" t="str">
            <v>Security Name</v>
          </cell>
          <cell r="C170" t="str">
            <v>Security Name</v>
          </cell>
          <cell r="E170" t="str">
            <v>Yodlee Inc.</v>
          </cell>
        </row>
        <row r="171">
          <cell r="B171" t="str">
            <v>Interim Type</v>
          </cell>
          <cell r="C171" t="str">
            <v>Interim Type</v>
          </cell>
          <cell r="E171" t="str">
            <v>Q</v>
          </cell>
        </row>
        <row r="172">
          <cell r="B172" t="str">
            <v>Publishing Currency</v>
          </cell>
          <cell r="C172" t="str">
            <v>PUB_CURRENCY_ISO</v>
          </cell>
          <cell r="E172" t="str">
            <v>USD</v>
          </cell>
        </row>
        <row r="173">
          <cell r="B173" t="str">
            <v>Pricing Currency</v>
          </cell>
          <cell r="C173" t="str">
            <v>PRICE_CURRENCY_ISO</v>
          </cell>
          <cell r="E173" t="str">
            <v>USD</v>
          </cell>
        </row>
        <row r="174">
          <cell r="B174" t="str">
            <v>Reporting Currency</v>
          </cell>
          <cell r="C174" t="str">
            <v>CURRENCY_ISO</v>
          </cell>
          <cell r="E174" t="str">
            <v>USD</v>
          </cell>
        </row>
        <row r="175">
          <cell r="A175" t="str">
            <v>General Information</v>
          </cell>
        </row>
        <row r="176">
          <cell r="B176" t="str">
            <v>Americas Investment List</v>
          </cell>
          <cell r="C176" t="str">
            <v>AMER_LIST</v>
          </cell>
        </row>
        <row r="177">
          <cell r="B177" t="str">
            <v>Americas Conviction List</v>
          </cell>
          <cell r="C177" t="str">
            <v>AMER_CONVICTION</v>
          </cell>
        </row>
        <row r="178">
          <cell r="B178" t="str">
            <v>Legal rating</v>
          </cell>
          <cell r="C178" t="str">
            <v>LEGAL_RATING</v>
          </cell>
        </row>
        <row r="179">
          <cell r="B179" t="str">
            <v>Target price</v>
          </cell>
          <cell r="C179" t="str">
            <v>TARGET_PRICE</v>
          </cell>
          <cell r="D179" t="e">
            <v>#NAME?</v>
          </cell>
        </row>
        <row r="180">
          <cell r="B180" t="str">
            <v>Target price period</v>
          </cell>
          <cell r="C180" t="str">
            <v>TP_PERIOD</v>
          </cell>
        </row>
        <row r="181">
          <cell r="B181" t="str">
            <v>Current shares outstanding (mn)</v>
          </cell>
          <cell r="C181" t="str">
            <v>NUM_SH</v>
          </cell>
        </row>
        <row r="182">
          <cell r="B182" t="str">
            <v>Free float</v>
          </cell>
          <cell r="C182" t="str">
            <v>FREE_FLOAT</v>
          </cell>
        </row>
        <row r="183">
          <cell r="A183" t="str">
            <v>Publishing Items</v>
          </cell>
        </row>
        <row r="184">
          <cell r="B184" t="str">
            <v>Book value per share, BVPS (Pub)</v>
          </cell>
          <cell r="C184" t="str">
            <v>BVPS_PUB</v>
          </cell>
          <cell r="D184" t="e">
            <v>#NAME?</v>
          </cell>
        </row>
        <row r="185">
          <cell r="B185" t="str">
            <v>DPS, dividend per share (Pub)</v>
          </cell>
          <cell r="C185" t="str">
            <v>DPS_PUB</v>
          </cell>
          <cell r="D185" t="e">
            <v>#NAME?</v>
          </cell>
        </row>
        <row r="186">
          <cell r="B186" t="str">
            <v>Special dividend per share</v>
          </cell>
          <cell r="C186" t="str">
            <v>DPS_SPECIAL_PUB</v>
          </cell>
          <cell r="D186" t="e">
            <v>#NAME?</v>
          </cell>
        </row>
        <row r="187">
          <cell r="B187" t="str">
            <v>EBITDA (Pub)</v>
          </cell>
          <cell r="C187" t="str">
            <v>EBITDA_PUB</v>
          </cell>
          <cell r="D187" t="e">
            <v>#NAME?</v>
          </cell>
        </row>
        <row r="188">
          <cell r="B188" t="str">
            <v>EPS (Pub)</v>
          </cell>
          <cell r="C188" t="str">
            <v>EPS_PUB</v>
          </cell>
          <cell r="D188" t="e">
            <v>#NAME?</v>
          </cell>
        </row>
        <row r="189">
          <cell r="B189" t="str">
            <v>Consensus earnings equivalent estimate</v>
          </cell>
          <cell r="C189" t="str">
            <v>CEEE_EPS</v>
          </cell>
          <cell r="D189" t="e">
            <v>#NAME?</v>
          </cell>
        </row>
        <row r="190">
          <cell r="B190" t="str">
            <v>EPS (excl. ESO) (Pub)</v>
          </cell>
          <cell r="C190" t="str">
            <v>EPS_PUB_EX_ESO</v>
          </cell>
          <cell r="D190" t="e">
            <v>#NAME?</v>
          </cell>
        </row>
        <row r="191">
          <cell r="B191" t="str">
            <v>EV adjustment (Pub)</v>
          </cell>
          <cell r="C191" t="str">
            <v>EV_ADJ_PUB</v>
          </cell>
          <cell r="D191" t="e">
            <v>#NAME?</v>
          </cell>
        </row>
        <row r="192">
          <cell r="B192" t="str">
            <v>Net debt (Pub)</v>
          </cell>
          <cell r="C192" t="str">
            <v>NET_DEBT_PUB</v>
          </cell>
          <cell r="D192" t="e">
            <v>#NAME?</v>
          </cell>
        </row>
        <row r="193">
          <cell r="B193" t="str">
            <v>Net income (Pub)</v>
          </cell>
          <cell r="C193" t="str">
            <v>NI_PUB</v>
          </cell>
          <cell r="D193" t="e">
            <v>#NAME?</v>
          </cell>
        </row>
        <row r="194">
          <cell r="B194" t="str">
            <v>EBIT, operating profit (Pub)</v>
          </cell>
          <cell r="C194" t="str">
            <v>EBIT_PUB</v>
          </cell>
          <cell r="D194" t="e">
            <v>#NAME?</v>
          </cell>
        </row>
        <row r="195">
          <cell r="B195" t="str">
            <v>Pre-tax profit (Pub)</v>
          </cell>
          <cell r="C195" t="str">
            <v>PTP_PUB</v>
          </cell>
          <cell r="D195" t="e">
            <v>#NAME?</v>
          </cell>
        </row>
        <row r="196">
          <cell r="B196" t="str">
            <v>Sales, revenue (Pub)</v>
          </cell>
          <cell r="C196" t="str">
            <v>REVS_PUB</v>
          </cell>
          <cell r="D196" t="e">
            <v>#NAME?</v>
          </cell>
        </row>
        <row r="197">
          <cell r="B197" t="str">
            <v>Total shareholders' equity (Pub)</v>
          </cell>
          <cell r="C197" t="str">
            <v>EQ_PUB</v>
          </cell>
          <cell r="D197" t="e">
            <v>#NAME?</v>
          </cell>
        </row>
        <row r="198">
          <cell r="A198" t="str">
            <v>Income Statement</v>
          </cell>
        </row>
        <row r="199">
          <cell r="B199" t="str">
            <v>Provision for income tax</v>
          </cell>
          <cell r="C199" t="str">
            <v>PROV_INC_TAX</v>
          </cell>
          <cell r="D199" t="e">
            <v>#NAME?</v>
          </cell>
        </row>
        <row r="200">
          <cell r="B200" t="str">
            <v>Minority interest</v>
          </cell>
          <cell r="C200" t="str">
            <v>INC_MINORITY</v>
          </cell>
          <cell r="D200" t="e">
            <v>#NAME?</v>
          </cell>
        </row>
        <row r="201">
          <cell r="B201" t="str">
            <v>Net income (pre-preferred dividends)</v>
          </cell>
          <cell r="C201" t="str">
            <v>NI_PRE_PREF</v>
          </cell>
          <cell r="D201" t="e">
            <v>#NAME?</v>
          </cell>
        </row>
        <row r="202">
          <cell r="B202" t="str">
            <v>Preferred dividends</v>
          </cell>
          <cell r="C202" t="str">
            <v>PREF_DIV</v>
          </cell>
          <cell r="D202" t="e">
            <v>#NAME?</v>
          </cell>
        </row>
        <row r="203">
          <cell r="B203" t="str">
            <v>Net income (pre-exceptionals)</v>
          </cell>
          <cell r="C203" t="str">
            <v>NET_EARNING</v>
          </cell>
          <cell r="D203" t="e">
            <v>#NAME?</v>
          </cell>
        </row>
        <row r="204">
          <cell r="B204" t="str">
            <v>Post-tax exceptionals</v>
          </cell>
          <cell r="C204" t="str">
            <v>TAX_EXC</v>
          </cell>
          <cell r="D204" t="e">
            <v>#NAME?</v>
          </cell>
        </row>
        <row r="205">
          <cell r="B205" t="str">
            <v>Net income (post-exceptionals)</v>
          </cell>
          <cell r="C205" t="str">
            <v>NET_INC</v>
          </cell>
          <cell r="D205" t="e">
            <v>#NAME?</v>
          </cell>
        </row>
        <row r="206">
          <cell r="B206" t="str">
            <v>EPS (pre-exceptionals, basic)</v>
          </cell>
          <cell r="C206" t="str">
            <v>EPS</v>
          </cell>
          <cell r="D206" t="e">
            <v>#NAME?</v>
          </cell>
        </row>
        <row r="207">
          <cell r="B207" t="str">
            <v>EPS (pre-exceptionals, diluted)</v>
          </cell>
          <cell r="C207" t="str">
            <v>EPS_FUL_DIL</v>
          </cell>
          <cell r="D207" t="e">
            <v>#NAME?</v>
          </cell>
        </row>
        <row r="208">
          <cell r="B208" t="str">
            <v>EPS (post-exceptionals, basic)</v>
          </cell>
          <cell r="C208" t="str">
            <v>EPS_POST_BASIC</v>
          </cell>
          <cell r="D208" t="e">
            <v>#NAME?</v>
          </cell>
        </row>
        <row r="209">
          <cell r="B209" t="str">
            <v>EPS (post-exceptionals, diluted)</v>
          </cell>
          <cell r="C209" t="str">
            <v>FULLY_DIL_EPS</v>
          </cell>
          <cell r="D209" t="e">
            <v>#NAME?</v>
          </cell>
        </row>
        <row r="210">
          <cell r="B210" t="str">
            <v>Common dividends paid</v>
          </cell>
          <cell r="C210" t="str">
            <v>COMMON_DIV_PAID</v>
          </cell>
          <cell r="D210" t="e">
            <v>#NAME?</v>
          </cell>
        </row>
        <row r="211">
          <cell r="B211" t="str">
            <v>DPS, dividend per share</v>
          </cell>
          <cell r="C211" t="str">
            <v>DPS</v>
          </cell>
          <cell r="D211" t="e">
            <v>#NAME?</v>
          </cell>
        </row>
        <row r="212">
          <cell r="B212" t="str">
            <v>Weighted average shares outstanding, basic</v>
          </cell>
          <cell r="C212" t="str">
            <v>SH</v>
          </cell>
        </row>
        <row r="213">
          <cell r="B213" t="str">
            <v>Diluted average shares outstanding (mn)</v>
          </cell>
          <cell r="C213" t="str">
            <v>DILUTE_SHARES</v>
          </cell>
        </row>
        <row r="214">
          <cell r="B214" t="str">
            <v>Period-end shares outstanding</v>
          </cell>
          <cell r="C214" t="str">
            <v>NON_OP_ADD</v>
          </cell>
        </row>
        <row r="215">
          <cell r="A215" t="str">
            <v>Additional Income Statement Items</v>
          </cell>
        </row>
        <row r="216">
          <cell r="B216" t="str">
            <v>Marginal tax rate</v>
          </cell>
          <cell r="C216" t="str">
            <v>MARGIN_TAX_RATE</v>
          </cell>
        </row>
        <row r="217">
          <cell r="A217" t="str">
            <v>ESO</v>
          </cell>
        </row>
        <row r="218">
          <cell r="B218" t="str">
            <v>Fair value of grant</v>
          </cell>
          <cell r="C218" t="str">
            <v>FV_GRANT</v>
          </cell>
          <cell r="D218" t="e">
            <v>#NAME?</v>
          </cell>
        </row>
        <row r="219">
          <cell r="B219" t="str">
            <v>ESO expense (post-tax)</v>
          </cell>
          <cell r="C219" t="str">
            <v>ESO_POST_TAX</v>
          </cell>
          <cell r="D219" t="e">
            <v>#NAME?</v>
          </cell>
        </row>
        <row r="220">
          <cell r="B220" t="str">
            <v>EPS (excl. ESO expense, basic)</v>
          </cell>
          <cell r="C220" t="str">
            <v>EPS_EX_ESO_B</v>
          </cell>
          <cell r="D220" t="e">
            <v>#NAME?</v>
          </cell>
        </row>
        <row r="221">
          <cell r="B221" t="str">
            <v>EPS (excl. ESO expense, diluted)</v>
          </cell>
          <cell r="C221" t="str">
            <v>EPS_EX_ESO_D</v>
          </cell>
          <cell r="D221" t="e">
            <v>#NAME?</v>
          </cell>
        </row>
        <row r="222">
          <cell r="B222" t="str">
            <v>Year that ESO expense takes effect</v>
          </cell>
          <cell r="C222" t="str">
            <v>ESO_YEAR</v>
          </cell>
        </row>
        <row r="223">
          <cell r="A223" t="str">
            <v>Balance Sheet</v>
          </cell>
        </row>
        <row r="224">
          <cell r="B224" t="str">
            <v>BVPS, book value per share</v>
          </cell>
          <cell r="C224" t="str">
            <v>BVPS</v>
          </cell>
          <cell r="D224" t="e">
            <v>#NAME?</v>
          </cell>
        </row>
        <row r="225">
          <cell r="A225" t="str">
            <v>Additional Balance Sheet Items</v>
          </cell>
        </row>
        <row r="226">
          <cell r="B226" t="str">
            <v>Total repurchase authorization</v>
          </cell>
          <cell r="C226" t="str">
            <v>REPUR_TOT_AUTH</v>
          </cell>
          <cell r="D226" t="e">
            <v>#NAME?</v>
          </cell>
        </row>
        <row r="227">
          <cell r="B227" t="str">
            <v>Remaining repurchase authorization</v>
          </cell>
          <cell r="C227" t="str">
            <v>REPUR_REMAINING</v>
          </cell>
          <cell r="D227" t="e">
            <v>#NAME?</v>
          </cell>
        </row>
        <row r="228">
          <cell r="B228" t="str">
            <v>Suspended repurchase authorization</v>
          </cell>
          <cell r="C228" t="str">
            <v>REPUR_SUSPENDED</v>
          </cell>
          <cell r="D228" t="e">
            <v>#NAME?</v>
          </cell>
        </row>
        <row r="229">
          <cell r="B229" t="str">
            <v>Shares repurchased during period</v>
          </cell>
          <cell r="C229" t="str">
            <v>REPUR_ACTUAL</v>
          </cell>
          <cell r="D229" t="e">
            <v>#NAME?</v>
          </cell>
        </row>
        <row r="230">
          <cell r="A230" t="str">
            <v>Cash Flow Statement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e">
            <v>#NAME?</v>
          </cell>
        </row>
        <row r="232">
          <cell r="A232" t="str">
            <v>Other Items</v>
          </cell>
        </row>
        <row r="233">
          <cell r="B233" t="str">
            <v>Beta</v>
          </cell>
          <cell r="C233" t="str">
            <v>BETA_ANALYST</v>
          </cell>
        </row>
        <row r="234">
          <cell r="B234" t="str">
            <v>Market equity risk premium</v>
          </cell>
          <cell r="C234" t="str">
            <v>MKT_EQ_RISK_PREM</v>
          </cell>
        </row>
        <row r="235">
          <cell r="B235" t="str">
            <v>Risk-free rate</v>
          </cell>
          <cell r="C235" t="str">
            <v>RISK_FR_RATE</v>
          </cell>
        </row>
      </sheetData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IS"/>
      <sheetName val="BS"/>
      <sheetName val="_QP_SFSF"/>
      <sheetName val="CF"/>
      <sheetName val="DCF"/>
      <sheetName val="Business Analysis"/>
      <sheetName val="Variation Tables"/>
      <sheetName val="Summary"/>
      <sheetName val="Charts"/>
      <sheetName val="_QP_ULTI"/>
      <sheetName val="ULTI_Live_Sheet"/>
      <sheetName val="ULTI_Validation_Sheet"/>
      <sheetName val="ULTI_Annotation_Sheet"/>
      <sheetName val="Sheet3"/>
      <sheetName val="Sheet2"/>
      <sheetName val="BNFT_Live_Sheet"/>
      <sheetName val="BNFT_Validation_Sheet"/>
      <sheetName val="BNFT_Annotation_Sheet"/>
      <sheetName val="ZEN_Exchange_Sheet"/>
      <sheetName val="Cap table"/>
      <sheetName val="market data"/>
      <sheetName val="pre IPO"/>
      <sheetName val="Products"/>
      <sheetName val="ZEN_Live_Sheet"/>
      <sheetName val="ZEN_Validation_Sheet"/>
      <sheetName val="ZEN_Annotation_Sheet"/>
      <sheetName val="Sheet1"/>
      <sheetName val="Sensitivity Analysis"/>
    </sheetNames>
    <sheetDataSet>
      <sheetData sheetId="0"/>
      <sheetData sheetId="1">
        <row r="1">
          <cell r="CO1" t="str">
            <v>Greg Dunham, CFA, (212) 357-7217</v>
          </cell>
        </row>
      </sheetData>
      <sheetData sheetId="2">
        <row r="1">
          <cell r="BX1">
            <v>0</v>
          </cell>
        </row>
      </sheetData>
      <sheetData sheetId="3"/>
      <sheetData sheetId="4">
        <row r="34">
          <cell r="AY34">
            <v>0.41599999999999948</v>
          </cell>
        </row>
      </sheetData>
      <sheetData sheetId="5">
        <row r="23">
          <cell r="C23">
            <v>0.20391345071586553</v>
          </cell>
        </row>
      </sheetData>
      <sheetData sheetId="6">
        <row r="81">
          <cell r="BH81">
            <v>8.2409999999999997</v>
          </cell>
        </row>
      </sheetData>
      <sheetData sheetId="7"/>
      <sheetData sheetId="8"/>
      <sheetData sheetId="9"/>
      <sheetData sheetId="10"/>
      <sheetData sheetId="11">
        <row r="2">
          <cell r="F2" t="str">
            <v>Actual</v>
          </cell>
        </row>
      </sheetData>
      <sheetData sheetId="12">
        <row r="2">
          <cell r="F2" t="str">
            <v>Actual</v>
          </cell>
        </row>
      </sheetData>
      <sheetData sheetId="13">
        <row r="2">
          <cell r="F2" t="str">
            <v>Actual</v>
          </cell>
        </row>
      </sheetData>
      <sheetData sheetId="14"/>
      <sheetData sheetId="15"/>
      <sheetData sheetId="16">
        <row r="1">
          <cell r="A1" t="str">
            <v>Issuer: Benefitfocus, Inc.</v>
          </cell>
        </row>
      </sheetData>
      <sheetData sheetId="17">
        <row r="1">
          <cell r="A1" t="str">
            <v>0e101649-4232-4896-b667-68273ba60346</v>
          </cell>
        </row>
      </sheetData>
      <sheetData sheetId="18">
        <row r="5">
          <cell r="A5" t="str">
            <v>Reference Data</v>
          </cell>
        </row>
      </sheetData>
      <sheetData sheetId="19">
        <row r="1">
          <cell r="A1" t="str">
            <v>Issuer: Zendesk Inc.</v>
          </cell>
          <cell r="F1" t="str">
            <v>2012</v>
          </cell>
          <cell r="G1" t="str">
            <v>2013</v>
          </cell>
          <cell r="H1">
            <v>2014</v>
          </cell>
          <cell r="I1" t="str">
            <v>2015</v>
          </cell>
          <cell r="J1" t="str">
            <v>2016</v>
          </cell>
          <cell r="K1" t="str">
            <v>2017</v>
          </cell>
          <cell r="M1" t="str">
            <v>2012 Q1</v>
          </cell>
          <cell r="N1" t="str">
            <v>2012 Q2</v>
          </cell>
          <cell r="O1" t="str">
            <v>2012 Q3</v>
          </cell>
          <cell r="P1" t="str">
            <v>2012 Q4</v>
          </cell>
          <cell r="Q1" t="str">
            <v>2013 Q1</v>
          </cell>
          <cell r="R1" t="str">
            <v>2013 Q2</v>
          </cell>
          <cell r="S1" t="str">
            <v>2013 Q3</v>
          </cell>
          <cell r="T1" t="str">
            <v>2013 Q4</v>
          </cell>
          <cell r="U1" t="str">
            <v>2014 Q1</v>
          </cell>
          <cell r="V1" t="str">
            <v>2014 Q2</v>
          </cell>
          <cell r="W1" t="str">
            <v>2014 Q3</v>
          </cell>
          <cell r="X1" t="str">
            <v>2014 Q4</v>
          </cell>
          <cell r="Y1" t="str">
            <v>2015 Q1</v>
          </cell>
          <cell r="Z1" t="str">
            <v>2015 Q2</v>
          </cell>
          <cell r="AA1" t="str">
            <v>2015 Q3</v>
          </cell>
          <cell r="AB1" t="str">
            <v>2015 Q4</v>
          </cell>
          <cell r="AC1" t="str">
            <v>2016 Q1</v>
          </cell>
          <cell r="AD1" t="str">
            <v>2016 Q2</v>
          </cell>
          <cell r="AE1" t="str">
            <v>2016 Q3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  <cell r="F2" t="str">
            <v>Actual</v>
          </cell>
          <cell r="G2" t="str">
            <v>Actual</v>
          </cell>
          <cell r="H2" t="str">
            <v>Actual</v>
          </cell>
          <cell r="I2" t="str">
            <v>Estimate</v>
          </cell>
          <cell r="J2" t="str">
            <v>Estimate</v>
          </cell>
          <cell r="K2" t="str">
            <v>Estimate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Estimate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F3">
            <v>41274</v>
          </cell>
          <cell r="G3">
            <v>41639</v>
          </cell>
          <cell r="H3">
            <v>42004</v>
          </cell>
          <cell r="I3">
            <v>42369</v>
          </cell>
          <cell r="J3">
            <v>42735</v>
          </cell>
          <cell r="K3">
            <v>43100</v>
          </cell>
          <cell r="M3">
            <v>40999</v>
          </cell>
          <cell r="N3">
            <v>41090</v>
          </cell>
          <cell r="O3">
            <v>41182</v>
          </cell>
          <cell r="P3">
            <v>41274</v>
          </cell>
          <cell r="Q3">
            <v>41364</v>
          </cell>
          <cell r="R3">
            <v>41455</v>
          </cell>
          <cell r="S3">
            <v>41547</v>
          </cell>
          <cell r="T3">
            <v>41639</v>
          </cell>
          <cell r="U3">
            <v>41729</v>
          </cell>
          <cell r="V3">
            <v>41820</v>
          </cell>
          <cell r="W3">
            <v>41912</v>
          </cell>
          <cell r="X3">
            <v>42004</v>
          </cell>
          <cell r="Y3">
            <v>42094</v>
          </cell>
          <cell r="Z3">
            <v>42185</v>
          </cell>
          <cell r="AA3">
            <v>42277</v>
          </cell>
          <cell r="AB3">
            <v>42369</v>
          </cell>
          <cell r="AC3">
            <v>42460</v>
          </cell>
          <cell r="AD3">
            <v>42551</v>
          </cell>
          <cell r="AE3">
            <v>42643</v>
          </cell>
        </row>
        <row r="4">
          <cell r="A4" t="str">
            <v>Issuer: Zendesk Inc.</v>
          </cell>
          <cell r="B4">
            <v>0</v>
          </cell>
          <cell r="C4">
            <v>0</v>
          </cell>
          <cell r="D4">
            <v>0</v>
          </cell>
        </row>
        <row r="5">
          <cell r="A5" t="str">
            <v>Reference Data</v>
          </cell>
          <cell r="B5">
            <v>0</v>
          </cell>
          <cell r="C5">
            <v>0</v>
          </cell>
          <cell r="D5">
            <v>0</v>
          </cell>
        </row>
        <row r="6">
          <cell r="B6" t="str">
            <v>Issuer Name</v>
          </cell>
          <cell r="C6" t="str">
            <v>Issuer Name</v>
          </cell>
          <cell r="E6" t="str">
            <v>Zendesk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  <cell r="B8">
            <v>0</v>
          </cell>
          <cell r="C8">
            <v>0</v>
          </cell>
          <cell r="D8">
            <v>0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  <cell r="B10">
            <v>0</v>
          </cell>
          <cell r="C10">
            <v>0</v>
          </cell>
          <cell r="D10">
            <v>0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38.228000000000002</v>
          </cell>
          <cell r="G11">
            <v>72.045000000000002</v>
          </cell>
          <cell r="H11">
            <v>127.04899999999999</v>
          </cell>
          <cell r="I11">
            <v>193.46626117458879</v>
          </cell>
          <cell r="J11">
            <v>272.80211387205372</v>
          </cell>
          <cell r="K11">
            <v>379.29273116007107</v>
          </cell>
          <cell r="L11">
            <v>0</v>
          </cell>
          <cell r="M11">
            <v>6.9580000000000002</v>
          </cell>
          <cell r="N11">
            <v>8.5500000000000007</v>
          </cell>
          <cell r="O11">
            <v>10.414999999999999</v>
          </cell>
          <cell r="P11">
            <v>12.305</v>
          </cell>
          <cell r="Q11">
            <v>13.911</v>
          </cell>
          <cell r="R11">
            <v>16.396000000000001</v>
          </cell>
          <cell r="S11">
            <v>19.236999999999998</v>
          </cell>
          <cell r="T11">
            <v>22.501000000000001</v>
          </cell>
          <cell r="U11">
            <v>25.091999999999999</v>
          </cell>
          <cell r="V11">
            <v>29.506</v>
          </cell>
          <cell r="W11">
            <v>33.909999999999997</v>
          </cell>
          <cell r="X11">
            <v>38.540999999999997</v>
          </cell>
          <cell r="Y11">
            <v>42.234000000000002</v>
          </cell>
          <cell r="Z11">
            <v>46.011826137480512</v>
          </cell>
          <cell r="AA11">
            <v>50.163019261952314</v>
          </cell>
          <cell r="AB11">
            <v>55.057415775155945</v>
          </cell>
          <cell r="AC11">
            <v>59.700343853371578</v>
          </cell>
          <cell r="AD11">
            <v>64.965906883701678</v>
          </cell>
          <cell r="AE11">
            <v>70.664724947697437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-13.124000000000001</v>
          </cell>
          <cell r="G12">
            <v>-24.277000000000001</v>
          </cell>
          <cell r="H12">
            <v>-42.064</v>
          </cell>
          <cell r="I12">
            <v>-56.950530406752762</v>
          </cell>
          <cell r="J12">
            <v>-72.122227237542717</v>
          </cell>
          <cell r="K12">
            <v>-94.924870964265494</v>
          </cell>
          <cell r="L12">
            <v>0</v>
          </cell>
          <cell r="M12">
            <v>-2.419</v>
          </cell>
          <cell r="N12">
            <v>-2.7789999999999999</v>
          </cell>
          <cell r="O12">
            <v>-3.3530000000000002</v>
          </cell>
          <cell r="P12">
            <v>-4.5730000000000004</v>
          </cell>
          <cell r="Q12">
            <v>-4.8310000000000004</v>
          </cell>
          <cell r="R12">
            <v>-5.62</v>
          </cell>
          <cell r="S12">
            <v>-6.25</v>
          </cell>
          <cell r="T12">
            <v>-7.5759999999999996</v>
          </cell>
          <cell r="U12">
            <v>-8.9049999999999994</v>
          </cell>
          <cell r="V12">
            <v>-10.196999999999999</v>
          </cell>
          <cell r="W12">
            <v>-10.609</v>
          </cell>
          <cell r="X12">
            <v>-12.353</v>
          </cell>
          <cell r="Y12">
            <v>-12.773</v>
          </cell>
          <cell r="Z12">
            <v>-13.593460505715917</v>
          </cell>
          <cell r="AA12">
            <v>-14.318234142853125</v>
          </cell>
          <cell r="AB12">
            <v>-16.265835758183723</v>
          </cell>
          <cell r="AC12">
            <v>-16.264406932093014</v>
          </cell>
          <cell r="AD12">
            <v>-17.244164287220013</v>
          </cell>
          <cell r="AE12">
            <v>-18.050177441521281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-28.913</v>
          </cell>
          <cell r="G13">
            <v>-50.094000000000008</v>
          </cell>
          <cell r="H13">
            <v>-91.373999999999995</v>
          </cell>
          <cell r="I13">
            <v>-128.19512704267498</v>
          </cell>
          <cell r="J13">
            <v>-169.2366874354035</v>
          </cell>
          <cell r="K13">
            <v>-225.46231042082462</v>
          </cell>
          <cell r="L13">
            <v>0</v>
          </cell>
          <cell r="M13">
            <v>-4.9569999999999999</v>
          </cell>
          <cell r="N13">
            <v>-6.8109999999999999</v>
          </cell>
          <cell r="O13">
            <v>-7.7750000000000004</v>
          </cell>
          <cell r="P13">
            <v>-9.370000000000001</v>
          </cell>
          <cell r="Q13">
            <v>-10.661000000000001</v>
          </cell>
          <cell r="R13">
            <v>-11.097</v>
          </cell>
          <cell r="S13">
            <v>-13.059000000000001</v>
          </cell>
          <cell r="T13">
            <v>-15.276999999999999</v>
          </cell>
          <cell r="U13">
            <v>-19.237000000000002</v>
          </cell>
          <cell r="V13">
            <v>-22.750999999999998</v>
          </cell>
          <cell r="W13">
            <v>-23.213999999999999</v>
          </cell>
          <cell r="X13">
            <v>-26.172000000000004</v>
          </cell>
          <cell r="Y13">
            <v>-27.884999999999998</v>
          </cell>
          <cell r="Z13">
            <v>-31.529605494883331</v>
          </cell>
          <cell r="AA13">
            <v>-32.869320153004537</v>
          </cell>
          <cell r="AB13">
            <v>-35.911201394787135</v>
          </cell>
          <cell r="AC13">
            <v>-38.70075002328992</v>
          </cell>
          <cell r="AD13">
            <v>-40.944765120808668</v>
          </cell>
          <cell r="AE13">
            <v>-43.476474533828082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-42.036999999999999</v>
          </cell>
          <cell r="G14">
            <v>-74.371000000000009</v>
          </cell>
          <cell r="H14">
            <v>-133.43799999999999</v>
          </cell>
          <cell r="I14">
            <v>-185.14565744942774</v>
          </cell>
          <cell r="J14">
            <v>-241.35891467294621</v>
          </cell>
          <cell r="K14">
            <v>-320.38718138509012</v>
          </cell>
          <cell r="L14">
            <v>0</v>
          </cell>
          <cell r="M14">
            <v>-7.3759999999999994</v>
          </cell>
          <cell r="N14">
            <v>-9.59</v>
          </cell>
          <cell r="O14">
            <v>-11.128</v>
          </cell>
          <cell r="P14">
            <v>-13.943000000000001</v>
          </cell>
          <cell r="Q14">
            <v>-15.492000000000001</v>
          </cell>
          <cell r="R14">
            <v>-16.716999999999999</v>
          </cell>
          <cell r="S14">
            <v>-19.309000000000001</v>
          </cell>
          <cell r="T14">
            <v>-22.852999999999998</v>
          </cell>
          <cell r="U14">
            <v>-28.142000000000003</v>
          </cell>
          <cell r="V14">
            <v>-32.947999999999993</v>
          </cell>
          <cell r="W14">
            <v>-33.823</v>
          </cell>
          <cell r="X14">
            <v>-38.525000000000006</v>
          </cell>
          <cell r="Y14">
            <v>-40.658000000000001</v>
          </cell>
          <cell r="Z14">
            <v>-45.123066000599252</v>
          </cell>
          <cell r="AA14">
            <v>-47.187554295857666</v>
          </cell>
          <cell r="AB14">
            <v>-52.177037152970854</v>
          </cell>
          <cell r="AC14">
            <v>-54.965156955382938</v>
          </cell>
          <cell r="AD14">
            <v>-58.188929408028685</v>
          </cell>
          <cell r="AE14">
            <v>-61.526651975349367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-10.699</v>
          </cell>
          <cell r="G15">
            <v>-14.652999999999999</v>
          </cell>
          <cell r="H15">
            <v>-25.416000000000004</v>
          </cell>
          <cell r="I15">
            <v>-39.27695668065455</v>
          </cell>
          <cell r="J15">
            <v>-44.996469365757456</v>
          </cell>
          <cell r="K15">
            <v>-59.150804890597634</v>
          </cell>
          <cell r="L15">
            <v>0</v>
          </cell>
          <cell r="M15">
            <v>-2.258</v>
          </cell>
          <cell r="N15">
            <v>-2.6900000000000004</v>
          </cell>
          <cell r="O15">
            <v>-2.8380000000000001</v>
          </cell>
          <cell r="P15">
            <v>-2.9129999999999998</v>
          </cell>
          <cell r="Q15">
            <v>-3.278</v>
          </cell>
          <cell r="R15">
            <v>-3.3730000000000002</v>
          </cell>
          <cell r="S15">
            <v>-3.6639999999999997</v>
          </cell>
          <cell r="T15">
            <v>-4.3380000000000001</v>
          </cell>
          <cell r="U15">
            <v>-4.827</v>
          </cell>
          <cell r="V15">
            <v>-6.3310000000000004</v>
          </cell>
          <cell r="W15">
            <v>-6.4980000000000011</v>
          </cell>
          <cell r="X15">
            <v>-7.76</v>
          </cell>
          <cell r="Y15">
            <v>-9.0630000000000006</v>
          </cell>
          <cell r="Z15">
            <v>-9.8736842421742157</v>
          </cell>
          <cell r="AA15">
            <v>-10.012044069669802</v>
          </cell>
          <cell r="AB15">
            <v>-10.328228368810533</v>
          </cell>
          <cell r="AC15">
            <v>-10.00518902294009</v>
          </cell>
          <cell r="AD15">
            <v>-10.757713658000704</v>
          </cell>
          <cell r="AE15">
            <v>-11.560052292832507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-9.64</v>
          </cell>
          <cell r="G16">
            <v>-4.8539999999999992</v>
          </cell>
          <cell r="H16">
            <v>-32.138999999999996</v>
          </cell>
          <cell r="I16">
            <v>-46.035040591626363</v>
          </cell>
          <cell r="J16">
            <v>-49.704061991781465</v>
          </cell>
          <cell r="K16">
            <v>-69.106463857733104</v>
          </cell>
          <cell r="L16">
            <v>0</v>
          </cell>
          <cell r="M16">
            <v>-0.17199999999999999</v>
          </cell>
          <cell r="N16">
            <v>-0.21800000000000003</v>
          </cell>
          <cell r="O16">
            <v>-0.312</v>
          </cell>
          <cell r="P16">
            <v>-8.9380000000000006</v>
          </cell>
          <cell r="Q16">
            <v>-0.40200000000000002</v>
          </cell>
          <cell r="R16">
            <v>-2.4669999999999996</v>
          </cell>
          <cell r="S16">
            <v>-0.875</v>
          </cell>
          <cell r="T16">
            <v>-1.1099999999999999</v>
          </cell>
          <cell r="U16">
            <v>-1.8240000000000001</v>
          </cell>
          <cell r="V16">
            <v>-10.983000000000001</v>
          </cell>
          <cell r="W16">
            <v>-10.818</v>
          </cell>
          <cell r="X16">
            <v>-8.5139999999999993</v>
          </cell>
          <cell r="Y16">
            <v>-10.228999999999999</v>
          </cell>
          <cell r="Z16">
            <v>-11.374041930334325</v>
          </cell>
          <cell r="AA16">
            <v>-11.647764229658977</v>
          </cell>
          <cell r="AB16">
            <v>-12.784234431633061</v>
          </cell>
          <cell r="AC16">
            <v>-10.877296915706305</v>
          </cell>
          <cell r="AD16">
            <v>-11.836673174073235</v>
          </cell>
          <cell r="AE16">
            <v>-12.874987732242596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-52.735999999999997</v>
          </cell>
          <cell r="G18">
            <v>-89.024000000000001</v>
          </cell>
          <cell r="H18">
            <v>-158.85399999999998</v>
          </cell>
          <cell r="I18">
            <v>-224.42261413008231</v>
          </cell>
          <cell r="J18">
            <v>-286.35538403870362</v>
          </cell>
          <cell r="K18">
            <v>-379.53798627568773</v>
          </cell>
          <cell r="L18">
            <v>0</v>
          </cell>
          <cell r="M18">
            <v>-9.6340000000000003</v>
          </cell>
          <cell r="N18">
            <v>-12.280000000000001</v>
          </cell>
          <cell r="O18">
            <v>-13.966000000000001</v>
          </cell>
          <cell r="P18">
            <v>-16.856000000000002</v>
          </cell>
          <cell r="Q18">
            <v>-18.77</v>
          </cell>
          <cell r="R18">
            <v>-20.09</v>
          </cell>
          <cell r="S18">
            <v>-22.972999999999999</v>
          </cell>
          <cell r="T18">
            <v>-27.190999999999999</v>
          </cell>
          <cell r="U18">
            <v>-32.969000000000001</v>
          </cell>
          <cell r="V18">
            <v>-39.278999999999996</v>
          </cell>
          <cell r="W18">
            <v>-40.320999999999998</v>
          </cell>
          <cell r="X18">
            <v>-46.285000000000004</v>
          </cell>
          <cell r="Y18">
            <v>-49.721000000000004</v>
          </cell>
          <cell r="Z18">
            <v>-54.996750242773466</v>
          </cell>
          <cell r="AA18">
            <v>-57.199598365527464</v>
          </cell>
          <cell r="AB18">
            <v>-62.505265521781396</v>
          </cell>
          <cell r="AC18">
            <v>-64.970345978323024</v>
          </cell>
          <cell r="AD18">
            <v>-68.946643066029381</v>
          </cell>
          <cell r="AE18">
            <v>-73.086704268181876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-50.228999999999999</v>
          </cell>
          <cell r="G19">
            <v>-83.855999999999995</v>
          </cell>
          <cell r="H19">
            <v>-147.398</v>
          </cell>
          <cell r="I19">
            <v>-204.1798690103106</v>
          </cell>
          <cell r="J19">
            <v>-261.5692389807034</v>
          </cell>
          <cell r="K19">
            <v>-354.48975827309158</v>
          </cell>
          <cell r="L19">
            <v>0</v>
          </cell>
          <cell r="M19">
            <v>-9.1859999999999999</v>
          </cell>
          <cell r="N19">
            <v>-11.72</v>
          </cell>
          <cell r="O19">
            <v>-13.307</v>
          </cell>
          <cell r="P19">
            <v>-16.016000000000002</v>
          </cell>
          <cell r="Q19">
            <v>-17.814</v>
          </cell>
          <cell r="R19">
            <v>-18.899999999999999</v>
          </cell>
          <cell r="S19">
            <v>-21.561999999999998</v>
          </cell>
          <cell r="T19">
            <v>-25.58</v>
          </cell>
          <cell r="U19">
            <v>-31.161000000000001</v>
          </cell>
          <cell r="V19">
            <v>-36.582999999999998</v>
          </cell>
          <cell r="W19">
            <v>-37.152000000000001</v>
          </cell>
          <cell r="X19">
            <v>-42.502000000000002</v>
          </cell>
          <cell r="Y19">
            <v>-45.498000000000005</v>
          </cell>
          <cell r="Z19">
            <v>-50.629428242773464</v>
          </cell>
          <cell r="AA19">
            <v>-51.739380622543216</v>
          </cell>
          <cell r="AB19">
            <v>-56.313060144993926</v>
          </cell>
          <cell r="AC19">
            <v>-59.197630570746831</v>
          </cell>
          <cell r="AD19">
            <v>-62.934816077198391</v>
          </cell>
          <cell r="AE19">
            <v>-66.787340895474259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-12.000999999999996</v>
          </cell>
          <cell r="G20">
            <v>-11.811</v>
          </cell>
          <cell r="H20">
            <v>-20.349000000000007</v>
          </cell>
          <cell r="I20">
            <v>-10.713607835721795</v>
          </cell>
          <cell r="J20">
            <v>11.232874891350303</v>
          </cell>
          <cell r="K20">
            <v>24.802972886979497</v>
          </cell>
          <cell r="L20">
            <v>0</v>
          </cell>
          <cell r="M20">
            <v>-2.2280000000000002</v>
          </cell>
          <cell r="N20">
            <v>-3.1700000000000004</v>
          </cell>
          <cell r="O20">
            <v>-2.8920000000000021</v>
          </cell>
          <cell r="P20">
            <v>-3.7110000000000003</v>
          </cell>
          <cell r="Q20">
            <v>-3.9030000000000018</v>
          </cell>
          <cell r="R20">
            <v>-2.5040000000000009</v>
          </cell>
          <cell r="S20">
            <v>-2.3250000000000006</v>
          </cell>
          <cell r="T20">
            <v>-3.078999999999998</v>
          </cell>
          <cell r="U20">
            <v>-6.0690000000000026</v>
          </cell>
          <cell r="V20">
            <v>-7.0769999999999964</v>
          </cell>
          <cell r="W20">
            <v>-3.2420000000000049</v>
          </cell>
          <cell r="X20">
            <v>-3.961000000000007</v>
          </cell>
          <cell r="Y20">
            <v>-3.2639999999999985</v>
          </cell>
          <cell r="Z20">
            <v>-4.6176021052929546</v>
          </cell>
          <cell r="AA20">
            <v>-1.5763613605909006</v>
          </cell>
          <cell r="AB20">
            <v>-1.2556443698379827</v>
          </cell>
          <cell r="AC20">
            <v>0.50271328262475468</v>
          </cell>
          <cell r="AD20">
            <v>2.0310908065032809</v>
          </cell>
          <cell r="AE20">
            <v>3.8773840522231824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-2.5070000000000001</v>
          </cell>
          <cell r="G21">
            <v>-5.1680000000000001</v>
          </cell>
          <cell r="H21">
            <v>-11.456</v>
          </cell>
          <cell r="I21">
            <v>-20.242745119771719</v>
          </cell>
          <cell r="J21">
            <v>-24.786145058000226</v>
          </cell>
          <cell r="K21">
            <v>-25.048228002596154</v>
          </cell>
          <cell r="L21">
            <v>0</v>
          </cell>
          <cell r="M21">
            <v>-0.44800000000000001</v>
          </cell>
          <cell r="N21">
            <v>-0.56000000000000005</v>
          </cell>
          <cell r="O21">
            <v>-0.65900000000000003</v>
          </cell>
          <cell r="P21">
            <v>-0.84</v>
          </cell>
          <cell r="Q21">
            <v>-0.95599999999999996</v>
          </cell>
          <cell r="R21">
            <v>-1.19</v>
          </cell>
          <cell r="S21">
            <v>-1.411</v>
          </cell>
          <cell r="T21">
            <v>-1.611</v>
          </cell>
          <cell r="U21">
            <v>-1.8080000000000001</v>
          </cell>
          <cell r="V21">
            <v>-2.6960000000000002</v>
          </cell>
          <cell r="W21">
            <v>-3.169</v>
          </cell>
          <cell r="X21">
            <v>-3.7829999999999999</v>
          </cell>
          <cell r="Y21">
            <v>-4.2229999999999999</v>
          </cell>
          <cell r="Z21">
            <v>-4.3673219999999997</v>
          </cell>
          <cell r="AA21">
            <v>-5.4602177429842493</v>
          </cell>
          <cell r="AB21">
            <v>-6.1922053767874683</v>
          </cell>
          <cell r="AC21">
            <v>-5.7727154075761939</v>
          </cell>
          <cell r="AD21">
            <v>-6.0118269888309914</v>
          </cell>
          <cell r="AE21">
            <v>-6.2993633727076217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-14.507999999999996</v>
          </cell>
          <cell r="G23">
            <v>-16.978999999999999</v>
          </cell>
          <cell r="H23">
            <v>-31.805000000000007</v>
          </cell>
          <cell r="I23">
            <v>-30.956352955493514</v>
          </cell>
          <cell r="J23">
            <v>-13.553270166649924</v>
          </cell>
          <cell r="K23">
            <v>-0.2452551156166578</v>
          </cell>
          <cell r="L23">
            <v>0</v>
          </cell>
          <cell r="M23">
            <v>-2.6760000000000002</v>
          </cell>
          <cell r="N23">
            <v>-3.7300000000000004</v>
          </cell>
          <cell r="O23">
            <v>-3.5510000000000019</v>
          </cell>
          <cell r="P23">
            <v>-4.5510000000000002</v>
          </cell>
          <cell r="Q23">
            <v>-4.8590000000000018</v>
          </cell>
          <cell r="R23">
            <v>-3.6940000000000008</v>
          </cell>
          <cell r="S23">
            <v>-3.7360000000000007</v>
          </cell>
          <cell r="T23">
            <v>-4.6899999999999977</v>
          </cell>
          <cell r="U23">
            <v>-7.8770000000000024</v>
          </cell>
          <cell r="V23">
            <v>-9.7729999999999961</v>
          </cell>
          <cell r="W23">
            <v>-6.4110000000000049</v>
          </cell>
          <cell r="X23">
            <v>-7.7440000000000069</v>
          </cell>
          <cell r="Y23">
            <v>-7.4869999999999983</v>
          </cell>
          <cell r="Z23">
            <v>-8.9849241052929543</v>
          </cell>
          <cell r="AA23">
            <v>-7.0365791035751499</v>
          </cell>
          <cell r="AB23">
            <v>-7.447849746625451</v>
          </cell>
          <cell r="AC23">
            <v>-5.2700021249514393</v>
          </cell>
          <cell r="AD23">
            <v>-3.9807361823277105</v>
          </cell>
          <cell r="AE23">
            <v>-2.4219793204844393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-9.6000000000000016E-2</v>
          </cell>
          <cell r="G29">
            <v>-0.51700000000000002</v>
          </cell>
          <cell r="H29">
            <v>-1.5390000000000001</v>
          </cell>
          <cell r="I29">
            <v>0.85399999999999987</v>
          </cell>
          <cell r="J29">
            <v>0</v>
          </cell>
          <cell r="K29">
            <v>0</v>
          </cell>
          <cell r="L29">
            <v>0</v>
          </cell>
          <cell r="M29">
            <v>3.5999999999999997E-2</v>
          </cell>
          <cell r="N29">
            <v>-2.7E-2</v>
          </cell>
          <cell r="O29">
            <v>-3.5000000000000003E-2</v>
          </cell>
          <cell r="P29">
            <v>-7.0000000000000007E-2</v>
          </cell>
          <cell r="Q29">
            <v>-7.6999999999999999E-2</v>
          </cell>
          <cell r="R29">
            <v>-0.13300000000000001</v>
          </cell>
          <cell r="S29">
            <v>-0.10199999999999999</v>
          </cell>
          <cell r="T29">
            <v>-0.20499999999999999</v>
          </cell>
          <cell r="U29">
            <v>-0.45800000000000002</v>
          </cell>
          <cell r="V29">
            <v>-0.45600000000000002</v>
          </cell>
          <cell r="W29">
            <v>-0.34300000000000003</v>
          </cell>
          <cell r="X29">
            <v>-0.28199999999999997</v>
          </cell>
          <cell r="Y29">
            <v>-0.23</v>
          </cell>
          <cell r="Z29">
            <v>0.25</v>
          </cell>
          <cell r="AA29">
            <v>0.41699999999999998</v>
          </cell>
          <cell r="AB29">
            <v>0.41699999999999998</v>
          </cell>
          <cell r="AC29">
            <v>0</v>
          </cell>
          <cell r="AD29">
            <v>0</v>
          </cell>
          <cell r="AE29">
            <v>0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-14.603999999999996</v>
          </cell>
          <cell r="G30">
            <v>-17.495999999999999</v>
          </cell>
          <cell r="H30">
            <v>-33.344000000000008</v>
          </cell>
          <cell r="I30">
            <v>-30.102352955493515</v>
          </cell>
          <cell r="J30">
            <v>-13.553270166649924</v>
          </cell>
          <cell r="K30">
            <v>-0.2452551156166578</v>
          </cell>
          <cell r="L30">
            <v>0</v>
          </cell>
          <cell r="M30">
            <v>-2.64</v>
          </cell>
          <cell r="N30">
            <v>-3.7570000000000006</v>
          </cell>
          <cell r="O30">
            <v>-3.5860000000000021</v>
          </cell>
          <cell r="P30">
            <v>-4.6210000000000004</v>
          </cell>
          <cell r="Q30">
            <v>-4.9360000000000017</v>
          </cell>
          <cell r="R30">
            <v>-3.8270000000000008</v>
          </cell>
          <cell r="S30">
            <v>-3.8380000000000005</v>
          </cell>
          <cell r="T30">
            <v>-4.8949999999999978</v>
          </cell>
          <cell r="U30">
            <v>-8.3350000000000026</v>
          </cell>
          <cell r="V30">
            <v>-10.228999999999996</v>
          </cell>
          <cell r="W30">
            <v>-6.7540000000000049</v>
          </cell>
          <cell r="X30">
            <v>-8.0260000000000069</v>
          </cell>
          <cell r="Y30">
            <v>-7.7169999999999987</v>
          </cell>
          <cell r="Z30">
            <v>-8.7349241052929543</v>
          </cell>
          <cell r="AA30">
            <v>-6.6195791035751501</v>
          </cell>
          <cell r="AB30">
            <v>-7.0308497466254511</v>
          </cell>
          <cell r="AC30">
            <v>-5.2700021249514393</v>
          </cell>
          <cell r="AD30">
            <v>-3.9807361823277105</v>
          </cell>
          <cell r="AE30">
            <v>-2.4219793204844393</v>
          </cell>
        </row>
        <row r="31">
          <cell r="A31" t="str">
            <v>Additional Income Statement Items</v>
          </cell>
          <cell r="B31">
            <v>0</v>
          </cell>
          <cell r="C31">
            <v>0</v>
          </cell>
          <cell r="D31">
            <v>0</v>
          </cell>
        </row>
        <row r="32">
          <cell r="B32" t="str">
            <v>Organic sales growth (excl. acquisitions)</v>
          </cell>
          <cell r="C32" t="str">
            <v>ORG_REV_GRTH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A38" t="str">
            <v>Balance Sheet</v>
          </cell>
          <cell r="B38">
            <v>0</v>
          </cell>
          <cell r="C38">
            <v>0</v>
          </cell>
          <cell r="D38">
            <v>0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48.688000000000002</v>
          </cell>
          <cell r="G39">
            <v>53.725000000000001</v>
          </cell>
          <cell r="H39">
            <v>80.265000000000001</v>
          </cell>
          <cell r="I39">
            <v>246.61123957639202</v>
          </cell>
          <cell r="J39">
            <v>265.16708398931428</v>
          </cell>
          <cell r="K39">
            <v>295.71384637222582</v>
          </cell>
          <cell r="L39">
            <v>0</v>
          </cell>
          <cell r="M39">
            <v>13.052</v>
          </cell>
          <cell r="N39">
            <v>10.944000000000001</v>
          </cell>
          <cell r="O39">
            <v>51.823999999999998</v>
          </cell>
          <cell r="P39">
            <v>48.688000000000002</v>
          </cell>
          <cell r="Q39">
            <v>32.694000000000003</v>
          </cell>
          <cell r="R39">
            <v>29.88</v>
          </cell>
          <cell r="S39">
            <v>29.367000000000001</v>
          </cell>
          <cell r="T39">
            <v>53.725000000000001</v>
          </cell>
          <cell r="U39">
            <v>50.854999999999997</v>
          </cell>
          <cell r="V39">
            <v>120.054</v>
          </cell>
          <cell r="W39">
            <v>80.436000000000007</v>
          </cell>
          <cell r="X39">
            <v>80.265000000000001</v>
          </cell>
          <cell r="Y39">
            <v>264.22199999999998</v>
          </cell>
          <cell r="Z39">
            <v>254.63258137587167</v>
          </cell>
          <cell r="AA39">
            <v>250.61540875521555</v>
          </cell>
          <cell r="AB39">
            <v>246.61123957639202</v>
          </cell>
          <cell r="AC39">
            <v>243.58885444430337</v>
          </cell>
          <cell r="AD39">
            <v>245.02360557489004</v>
          </cell>
          <cell r="AE39">
            <v>254.95874223981872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3.7519999999999998</v>
          </cell>
          <cell r="G40">
            <v>7.2370000000000001</v>
          </cell>
          <cell r="H40">
            <v>11.523</v>
          </cell>
          <cell r="I40">
            <v>16.623635523023808</v>
          </cell>
          <cell r="J40">
            <v>24.251862210864065</v>
          </cell>
          <cell r="K40">
            <v>34.583250474003428</v>
          </cell>
          <cell r="L40">
            <v>0</v>
          </cell>
          <cell r="M40">
            <v>1.899</v>
          </cell>
          <cell r="N40">
            <v>2.11</v>
          </cell>
          <cell r="O40">
            <v>2.9510000000000001</v>
          </cell>
          <cell r="P40">
            <v>3.7519999999999998</v>
          </cell>
          <cell r="Q40">
            <v>4.5810000000000004</v>
          </cell>
          <cell r="R40">
            <v>4.7640000000000002</v>
          </cell>
          <cell r="S40">
            <v>6.7290000000000001</v>
          </cell>
          <cell r="T40">
            <v>7.2370000000000001</v>
          </cell>
          <cell r="U40">
            <v>9.0120000000000005</v>
          </cell>
          <cell r="V40">
            <v>9.6549999999999994</v>
          </cell>
          <cell r="W40">
            <v>12.858000000000001</v>
          </cell>
          <cell r="X40">
            <v>11.523</v>
          </cell>
          <cell r="Y40">
            <v>12.000999999999999</v>
          </cell>
          <cell r="Z40">
            <v>12.665493972933614</v>
          </cell>
          <cell r="AA40">
            <v>15.145857051311198</v>
          </cell>
          <cell r="AB40">
            <v>16.623635523023808</v>
          </cell>
          <cell r="AC40">
            <v>18.025487445153029</v>
          </cell>
          <cell r="AD40">
            <v>19.615333234450219</v>
          </cell>
          <cell r="AE40">
            <v>21.335992896261622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2.2210000000000001</v>
          </cell>
          <cell r="G42">
            <v>3.008</v>
          </cell>
          <cell r="H42">
            <v>5.0129999999999999</v>
          </cell>
          <cell r="I42">
            <v>10.085333833079638</v>
          </cell>
          <cell r="J42">
            <v>13.416334093965805</v>
          </cell>
          <cell r="K42">
            <v>17.409088995956274</v>
          </cell>
          <cell r="L42">
            <v>0</v>
          </cell>
          <cell r="M42">
            <v>1.21</v>
          </cell>
          <cell r="N42">
            <v>1.3149999999999999</v>
          </cell>
          <cell r="O42">
            <v>2.1480000000000001</v>
          </cell>
          <cell r="P42">
            <v>2.2210000000000001</v>
          </cell>
          <cell r="Q42">
            <v>3.1880000000000002</v>
          </cell>
          <cell r="R42">
            <v>3.16</v>
          </cell>
          <cell r="S42">
            <v>3.9329999999999998</v>
          </cell>
          <cell r="T42">
            <v>3.008</v>
          </cell>
          <cell r="U42">
            <v>4.9459999999999997</v>
          </cell>
          <cell r="V42">
            <v>5.806</v>
          </cell>
          <cell r="W42">
            <v>5.2549999999999999</v>
          </cell>
          <cell r="X42">
            <v>5.0129999999999999</v>
          </cell>
          <cell r="Y42">
            <v>6.0469999999999997</v>
          </cell>
          <cell r="Z42">
            <v>6.5879034108382966</v>
          </cell>
          <cell r="AA42">
            <v>7.1822649400252319</v>
          </cell>
          <cell r="AB42">
            <v>10.085333833079638</v>
          </cell>
          <cell r="AC42">
            <v>10.935818349516261</v>
          </cell>
          <cell r="AD42">
            <v>11.900356191191795</v>
          </cell>
          <cell r="AE42">
            <v>12.944257032162914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54.661000000000001</v>
          </cell>
          <cell r="G43">
            <v>73.858999999999995</v>
          </cell>
          <cell r="H43">
            <v>139.005</v>
          </cell>
          <cell r="I43">
            <v>318.17520893249548</v>
          </cell>
          <cell r="J43">
            <v>347.6902802941442</v>
          </cell>
          <cell r="K43">
            <v>392.56118584218552</v>
          </cell>
          <cell r="L43">
            <v>0</v>
          </cell>
          <cell r="M43">
            <v>16.161000000000001</v>
          </cell>
          <cell r="N43">
            <v>14.369</v>
          </cell>
          <cell r="O43">
            <v>56.923000000000002</v>
          </cell>
          <cell r="P43">
            <v>54.661000000000001</v>
          </cell>
          <cell r="Q43">
            <v>41.904000000000011</v>
          </cell>
          <cell r="R43">
            <v>44.209000000000003</v>
          </cell>
          <cell r="S43">
            <v>47.106999999999999</v>
          </cell>
          <cell r="T43">
            <v>73.858999999999995</v>
          </cell>
          <cell r="U43">
            <v>75.444999999999993</v>
          </cell>
          <cell r="V43">
            <v>144.94500000000002</v>
          </cell>
          <cell r="W43">
            <v>128.40700000000001</v>
          </cell>
          <cell r="X43">
            <v>139.005</v>
          </cell>
          <cell r="Y43">
            <v>327.125</v>
          </cell>
          <cell r="Z43">
            <v>318.74097875964361</v>
          </cell>
          <cell r="AA43">
            <v>317.79853074655199</v>
          </cell>
          <cell r="AB43">
            <v>318.17520893249548</v>
          </cell>
          <cell r="AC43">
            <v>317.40516023897266</v>
          </cell>
          <cell r="AD43">
            <v>321.39429500053211</v>
          </cell>
          <cell r="AE43">
            <v>334.09399216824329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8.4719999999999995</v>
          </cell>
          <cell r="G44">
            <v>15.430999999999999</v>
          </cell>
          <cell r="H44">
            <v>30.1</v>
          </cell>
          <cell r="I44">
            <v>46.203125105319359</v>
          </cell>
          <cell r="J44">
            <v>57.027363965059969</v>
          </cell>
          <cell r="K44">
            <v>77.164420367423048</v>
          </cell>
          <cell r="L44">
            <v>0</v>
          </cell>
          <cell r="M44">
            <v>4.7560000000000002</v>
          </cell>
          <cell r="N44">
            <v>5.4969999999999999</v>
          </cell>
          <cell r="O44">
            <v>6.1310000000000002</v>
          </cell>
          <cell r="P44">
            <v>8.4719999999999995</v>
          </cell>
          <cell r="Q44">
            <v>11.557</v>
          </cell>
          <cell r="R44">
            <v>12.78</v>
          </cell>
          <cell r="S44">
            <v>14.332000000000001</v>
          </cell>
          <cell r="T44">
            <v>15.430999999999999</v>
          </cell>
          <cell r="U44">
            <v>8.9619999999999997</v>
          </cell>
          <cell r="V44">
            <v>25.364999999999995</v>
          </cell>
          <cell r="W44">
            <v>28.568999999999996</v>
          </cell>
          <cell r="X44">
            <v>30.1</v>
          </cell>
          <cell r="Y44">
            <v>32.055999999999997</v>
          </cell>
          <cell r="Z44">
            <v>36.941858143310938</v>
          </cell>
          <cell r="AA44">
            <v>41.467492660725</v>
          </cell>
          <cell r="AB44">
            <v>46.203125105319359</v>
          </cell>
          <cell r="AC44">
            <v>48.258486568879292</v>
          </cell>
          <cell r="AD44">
            <v>50.730099192952224</v>
          </cell>
          <cell r="AE44">
            <v>53.623461982325395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8.4719999999999995</v>
          </cell>
          <cell r="G46">
            <v>15.430999999999999</v>
          </cell>
          <cell r="H46">
            <v>30.1</v>
          </cell>
          <cell r="I46">
            <v>46.203125105319359</v>
          </cell>
          <cell r="J46">
            <v>57.027363965059969</v>
          </cell>
          <cell r="K46">
            <v>77.164420367423048</v>
          </cell>
          <cell r="L46">
            <v>0</v>
          </cell>
          <cell r="M46">
            <v>4.7560000000000002</v>
          </cell>
          <cell r="N46">
            <v>5.4969999999999999</v>
          </cell>
          <cell r="O46">
            <v>6.1310000000000002</v>
          </cell>
          <cell r="P46">
            <v>8.4719999999999995</v>
          </cell>
          <cell r="Q46">
            <v>11.557</v>
          </cell>
          <cell r="R46">
            <v>12.78</v>
          </cell>
          <cell r="S46">
            <v>14.332000000000001</v>
          </cell>
          <cell r="T46">
            <v>15.430999999999999</v>
          </cell>
          <cell r="U46">
            <v>8.9619999999999997</v>
          </cell>
          <cell r="V46">
            <v>25.364999999999995</v>
          </cell>
          <cell r="W46">
            <v>28.568999999999996</v>
          </cell>
          <cell r="X46">
            <v>30.1</v>
          </cell>
          <cell r="Y46">
            <v>32.055999999999997</v>
          </cell>
          <cell r="Z46">
            <v>36.941858143310938</v>
          </cell>
          <cell r="AA46">
            <v>41.467492660725</v>
          </cell>
          <cell r="AB46">
            <v>46.203125105319359</v>
          </cell>
          <cell r="AC46">
            <v>48.258486568879292</v>
          </cell>
          <cell r="AD46">
            <v>50.730099192952224</v>
          </cell>
          <cell r="AE46">
            <v>53.623461982325395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F47">
            <v>0</v>
          </cell>
          <cell r="G47">
            <v>0</v>
          </cell>
          <cell r="H47">
            <v>14.151999999999999</v>
          </cell>
          <cell r="I47">
            <v>13.255000000000001</v>
          </cell>
          <cell r="J47">
            <v>13.255000000000001</v>
          </cell>
          <cell r="K47">
            <v>13.255000000000001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16.088000000000001</v>
          </cell>
          <cell r="V47">
            <v>15.961</v>
          </cell>
          <cell r="W47">
            <v>15.157999999999999</v>
          </cell>
          <cell r="X47">
            <v>14.151999999999999</v>
          </cell>
          <cell r="Y47">
            <v>13.255000000000001</v>
          </cell>
          <cell r="Z47">
            <v>13.255000000000001</v>
          </cell>
          <cell r="AA47">
            <v>13.255000000000001</v>
          </cell>
          <cell r="AB47">
            <v>13.255000000000001</v>
          </cell>
          <cell r="AC47">
            <v>13.255000000000001</v>
          </cell>
          <cell r="AD47">
            <v>13.255000000000001</v>
          </cell>
          <cell r="AE47">
            <v>13.255000000000001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F49">
            <v>0</v>
          </cell>
          <cell r="G49">
            <v>0</v>
          </cell>
          <cell r="H49">
            <v>14.151999999999999</v>
          </cell>
          <cell r="I49">
            <v>13.255000000000001</v>
          </cell>
          <cell r="J49">
            <v>13.255000000000001</v>
          </cell>
          <cell r="K49">
            <v>13.255000000000001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16.088000000000001</v>
          </cell>
          <cell r="V49">
            <v>15.961</v>
          </cell>
          <cell r="W49">
            <v>15.157999999999999</v>
          </cell>
          <cell r="X49">
            <v>14.151999999999999</v>
          </cell>
          <cell r="Y49">
            <v>13.255000000000001</v>
          </cell>
          <cell r="Z49">
            <v>13.255000000000001</v>
          </cell>
          <cell r="AA49">
            <v>13.255000000000001</v>
          </cell>
          <cell r="AB49">
            <v>13.255000000000001</v>
          </cell>
          <cell r="AC49">
            <v>13.255000000000001</v>
          </cell>
          <cell r="AD49">
            <v>13.255000000000001</v>
          </cell>
          <cell r="AE49">
            <v>13.255000000000001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F51">
            <v>0</v>
          </cell>
          <cell r="G51">
            <v>12.113999999999999</v>
          </cell>
          <cell r="H51">
            <v>51.408999999999999</v>
          </cell>
          <cell r="I51">
            <v>52.355999999999995</v>
          </cell>
          <cell r="J51">
            <v>52.355999999999995</v>
          </cell>
          <cell r="K51">
            <v>52.355999999999995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11.706000000000001</v>
          </cell>
          <cell r="R51">
            <v>12.265000000000001</v>
          </cell>
          <cell r="S51">
            <v>12.196000000000002</v>
          </cell>
          <cell r="T51">
            <v>12.113999999999999</v>
          </cell>
          <cell r="U51">
            <v>10.632</v>
          </cell>
          <cell r="V51">
            <v>12.193999999999999</v>
          </cell>
          <cell r="W51">
            <v>47.865000000000002</v>
          </cell>
          <cell r="X51">
            <v>51.408999999999999</v>
          </cell>
          <cell r="Y51">
            <v>52.355999999999995</v>
          </cell>
          <cell r="Z51">
            <v>52.355999999999995</v>
          </cell>
          <cell r="AA51">
            <v>52.355999999999995</v>
          </cell>
          <cell r="AB51">
            <v>52.355999999999995</v>
          </cell>
          <cell r="AC51">
            <v>52.355999999999995</v>
          </cell>
          <cell r="AD51">
            <v>52.355999999999995</v>
          </cell>
          <cell r="AE51">
            <v>52.355999999999995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0.92500000000000004</v>
          </cell>
          <cell r="G52">
            <v>1.2210000000000001</v>
          </cell>
          <cell r="H52">
            <v>13.326000000000001</v>
          </cell>
          <cell r="I52">
            <v>22.057866414230062</v>
          </cell>
          <cell r="J52">
            <v>30.123229999596489</v>
          </cell>
          <cell r="K52">
            <v>38.002610836342633</v>
          </cell>
          <cell r="L52">
            <v>0</v>
          </cell>
          <cell r="M52">
            <v>0.36099999999999999</v>
          </cell>
          <cell r="N52">
            <v>0.498</v>
          </cell>
          <cell r="O52">
            <v>1.038</v>
          </cell>
          <cell r="P52">
            <v>0.92500000000000004</v>
          </cell>
          <cell r="Q52">
            <v>0.72799999999999998</v>
          </cell>
          <cell r="R52">
            <v>0.54800000000000004</v>
          </cell>
          <cell r="S52">
            <v>0.72</v>
          </cell>
          <cell r="T52">
            <v>1.2210000000000001</v>
          </cell>
          <cell r="U52">
            <v>16.667000000000002</v>
          </cell>
          <cell r="V52">
            <v>14.276999999999999</v>
          </cell>
          <cell r="W52">
            <v>13.84</v>
          </cell>
          <cell r="X52">
            <v>13.326000000000001</v>
          </cell>
          <cell r="Y52">
            <v>13.206</v>
          </cell>
          <cell r="Z52">
            <v>14.897218379865411</v>
          </cell>
          <cell r="AA52">
            <v>18.098717186500746</v>
          </cell>
          <cell r="AB52">
            <v>22.057866414230062</v>
          </cell>
          <cell r="AC52">
            <v>24.017170501424193</v>
          </cell>
          <cell r="AD52">
            <v>26.010825692378003</v>
          </cell>
          <cell r="AE52">
            <v>28.070045859121443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64.058000000000007</v>
          </cell>
          <cell r="G53">
            <v>92.73599999999999</v>
          </cell>
          <cell r="H53">
            <v>205.78800000000001</v>
          </cell>
          <cell r="I53">
            <v>407.19220045204491</v>
          </cell>
          <cell r="J53">
            <v>455.59687425880065</v>
          </cell>
          <cell r="K53">
            <v>528.48421704595125</v>
          </cell>
          <cell r="L53">
            <v>0</v>
          </cell>
          <cell r="M53">
            <v>21.278000000000002</v>
          </cell>
          <cell r="N53">
            <v>20.364000000000001</v>
          </cell>
          <cell r="O53">
            <v>64.091999999999999</v>
          </cell>
          <cell r="P53">
            <v>64.058000000000007</v>
          </cell>
          <cell r="Q53">
            <v>64.454000000000008</v>
          </cell>
          <cell r="R53">
            <v>63.397000000000006</v>
          </cell>
          <cell r="S53">
            <v>67.277000000000001</v>
          </cell>
          <cell r="T53">
            <v>92.73599999999999</v>
          </cell>
          <cell r="U53">
            <v>117.16199999999999</v>
          </cell>
          <cell r="V53">
            <v>203.31200000000001</v>
          </cell>
          <cell r="W53">
            <v>203.98099999999999</v>
          </cell>
          <cell r="X53">
            <v>205.78800000000001</v>
          </cell>
          <cell r="Y53">
            <v>393.14300000000003</v>
          </cell>
          <cell r="Z53">
            <v>391.33605528281998</v>
          </cell>
          <cell r="AA53">
            <v>398.12074059377773</v>
          </cell>
          <cell r="AB53">
            <v>407.19220045204491</v>
          </cell>
          <cell r="AC53">
            <v>410.43681730927614</v>
          </cell>
          <cell r="AD53">
            <v>418.89121988586237</v>
          </cell>
          <cell r="AE53">
            <v>436.54350000969009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1.0249999999999999</v>
          </cell>
          <cell r="G54">
            <v>3.988</v>
          </cell>
          <cell r="H54">
            <v>4.7629999999999999</v>
          </cell>
          <cell r="I54">
            <v>4.9251057630946429</v>
          </cell>
          <cell r="J54">
            <v>6.9301027625030844</v>
          </cell>
          <cell r="K54">
            <v>9.5436146522651679</v>
          </cell>
          <cell r="L54">
            <v>0</v>
          </cell>
          <cell r="M54">
            <v>0.63500000000000001</v>
          </cell>
          <cell r="N54">
            <v>0.76700000000000002</v>
          </cell>
          <cell r="O54">
            <v>0.38600000000000001</v>
          </cell>
          <cell r="P54">
            <v>1.0249999999999999</v>
          </cell>
          <cell r="Q54">
            <v>1.129</v>
          </cell>
          <cell r="R54">
            <v>1.474</v>
          </cell>
          <cell r="S54">
            <v>1.9930000000000001</v>
          </cell>
          <cell r="T54">
            <v>3.988</v>
          </cell>
          <cell r="U54">
            <v>6.718</v>
          </cell>
          <cell r="V54">
            <v>6.758</v>
          </cell>
          <cell r="W54">
            <v>5.5010000000000003</v>
          </cell>
          <cell r="X54">
            <v>4.7629999999999999</v>
          </cell>
          <cell r="Y54">
            <v>3.778</v>
          </cell>
          <cell r="Z54">
            <v>4.1159416381920106</v>
          </cell>
          <cell r="AA54">
            <v>4.4872824447519966</v>
          </cell>
          <cell r="AB54">
            <v>4.9251057630946429</v>
          </cell>
          <cell r="AC54">
            <v>5.3404342254590569</v>
          </cell>
          <cell r="AD54">
            <v>5.8114598713506869</v>
          </cell>
          <cell r="AE54">
            <v>6.3212419106028532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0.33700000000000002</v>
          </cell>
          <cell r="G55">
            <v>0.72899999999999998</v>
          </cell>
          <cell r="H55">
            <v>3.0509999999999997</v>
          </cell>
          <cell r="I55">
            <v>3.06</v>
          </cell>
          <cell r="J55">
            <v>3.06</v>
          </cell>
          <cell r="K55">
            <v>3.06</v>
          </cell>
          <cell r="L55">
            <v>0</v>
          </cell>
          <cell r="M55">
            <v>0.33700000000000002</v>
          </cell>
          <cell r="N55">
            <v>0.33700000000000002</v>
          </cell>
          <cell r="O55">
            <v>0.33700000000000002</v>
          </cell>
          <cell r="P55">
            <v>0.33700000000000002</v>
          </cell>
          <cell r="Q55">
            <v>0.34399999999999997</v>
          </cell>
          <cell r="R55">
            <v>0.35</v>
          </cell>
          <cell r="S55">
            <v>0.35699999999999998</v>
          </cell>
          <cell r="T55">
            <v>0.72899999999999998</v>
          </cell>
          <cell r="U55">
            <v>2.0390000000000001</v>
          </cell>
          <cell r="V55">
            <v>2.88</v>
          </cell>
          <cell r="W55">
            <v>3.125</v>
          </cell>
          <cell r="X55">
            <v>3.0509999999999997</v>
          </cell>
          <cell r="Y55">
            <v>3.06</v>
          </cell>
          <cell r="Z55">
            <v>3.06</v>
          </cell>
          <cell r="AA55">
            <v>3.06</v>
          </cell>
          <cell r="AB55">
            <v>3.06</v>
          </cell>
          <cell r="AC55">
            <v>3.06</v>
          </cell>
          <cell r="AD55">
            <v>3.06</v>
          </cell>
          <cell r="AE55">
            <v>3.06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19.774999999999999</v>
          </cell>
          <cell r="G56">
            <v>37.436</v>
          </cell>
          <cell r="H56">
            <v>70.335000000000008</v>
          </cell>
          <cell r="I56">
            <v>107.68958968184245</v>
          </cell>
          <cell r="J56">
            <v>164.02497689189983</v>
          </cell>
          <cell r="K56">
            <v>230.62429794088092</v>
          </cell>
          <cell r="L56">
            <v>0</v>
          </cell>
          <cell r="M56">
            <v>11.392999999999999</v>
          </cell>
          <cell r="N56">
            <v>13.898999999999999</v>
          </cell>
          <cell r="O56">
            <v>16.387999999999998</v>
          </cell>
          <cell r="P56">
            <v>19.774999999999999</v>
          </cell>
          <cell r="Q56">
            <v>24.803999999999998</v>
          </cell>
          <cell r="R56">
            <v>26.946000000000002</v>
          </cell>
          <cell r="S56">
            <v>32.774999999999999</v>
          </cell>
          <cell r="T56">
            <v>37.436</v>
          </cell>
          <cell r="U56">
            <v>49.460999999999999</v>
          </cell>
          <cell r="V56">
            <v>58.261000000000003</v>
          </cell>
          <cell r="W56">
            <v>65.296999999999997</v>
          </cell>
          <cell r="X56">
            <v>70.335000000000008</v>
          </cell>
          <cell r="Y56">
            <v>75.153999999999996</v>
          </cell>
          <cell r="Z56">
            <v>81.030174911849514</v>
          </cell>
          <cell r="AA56">
            <v>93.158752353739118</v>
          </cell>
          <cell r="AB56">
            <v>107.68958968184245</v>
          </cell>
          <cell r="AC56">
            <v>114.86188132275559</v>
          </cell>
          <cell r="AD56">
            <v>126.11029725870098</v>
          </cell>
          <cell r="AE56">
            <v>144.91605163050332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21.137</v>
          </cell>
          <cell r="G57">
            <v>42.152999999999999</v>
          </cell>
          <cell r="H57">
            <v>78.149000000000001</v>
          </cell>
          <cell r="I57">
            <v>115.6746954449371</v>
          </cell>
          <cell r="J57">
            <v>174.01507965440291</v>
          </cell>
          <cell r="K57">
            <v>243.2279125931461</v>
          </cell>
          <cell r="L57">
            <v>0</v>
          </cell>
          <cell r="M57">
            <v>12.364999999999998</v>
          </cell>
          <cell r="N57">
            <v>15.003</v>
          </cell>
          <cell r="O57">
            <v>17.111000000000001</v>
          </cell>
          <cell r="P57">
            <v>21.137</v>
          </cell>
          <cell r="Q57">
            <v>26.277000000000001</v>
          </cell>
          <cell r="R57">
            <v>28.770000000000003</v>
          </cell>
          <cell r="S57">
            <v>35.125</v>
          </cell>
          <cell r="T57">
            <v>42.152999999999999</v>
          </cell>
          <cell r="U57">
            <v>58.217999999999996</v>
          </cell>
          <cell r="V57">
            <v>67.899000000000001</v>
          </cell>
          <cell r="W57">
            <v>73.923000000000002</v>
          </cell>
          <cell r="X57">
            <v>78.149000000000001</v>
          </cell>
          <cell r="Y57">
            <v>81.992000000000004</v>
          </cell>
          <cell r="Z57">
            <v>88.206116550041543</v>
          </cell>
          <cell r="AA57">
            <v>100.70603479849112</v>
          </cell>
          <cell r="AB57">
            <v>115.6746954449371</v>
          </cell>
          <cell r="AC57">
            <v>123.26231554821466</v>
          </cell>
          <cell r="AD57">
            <v>134.98175713005168</v>
          </cell>
          <cell r="AE57">
            <v>154.29729354110617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15.129999999999999</v>
          </cell>
          <cell r="G58">
            <v>29.047999999999998</v>
          </cell>
          <cell r="H58">
            <v>51.731000000000002</v>
          </cell>
          <cell r="I58">
            <v>84.878546208696548</v>
          </cell>
          <cell r="J58">
            <v>132.07080441660543</v>
          </cell>
          <cell r="K58">
            <v>186.67375544607046</v>
          </cell>
          <cell r="L58">
            <v>0</v>
          </cell>
          <cell r="M58">
            <v>8.6359999999999992</v>
          </cell>
          <cell r="N58">
            <v>10.462999999999999</v>
          </cell>
          <cell r="O58">
            <v>12.238</v>
          </cell>
          <cell r="P58">
            <v>15.129999999999999</v>
          </cell>
          <cell r="Q58">
            <v>18.36</v>
          </cell>
          <cell r="R58">
            <v>20.594000000000001</v>
          </cell>
          <cell r="S58">
            <v>25.032</v>
          </cell>
          <cell r="T58">
            <v>29.047999999999998</v>
          </cell>
          <cell r="U58">
            <v>33.448999999999998</v>
          </cell>
          <cell r="V58">
            <v>38.988000000000007</v>
          </cell>
          <cell r="W58">
            <v>46.631</v>
          </cell>
          <cell r="X58">
            <v>51.731000000000002</v>
          </cell>
          <cell r="Y58">
            <v>55.519999999999996</v>
          </cell>
          <cell r="Z58">
            <v>60.467921148429923</v>
          </cell>
          <cell r="AA58">
            <v>72.065025415967767</v>
          </cell>
          <cell r="AB58">
            <v>84.878546208696548</v>
          </cell>
          <cell r="AC58">
            <v>90.105333078205987</v>
          </cell>
          <cell r="AD58">
            <v>99.183031283606482</v>
          </cell>
          <cell r="AE58">
            <v>115.71545379976709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0.374</v>
          </cell>
          <cell r="G59">
            <v>23.405000000000001</v>
          </cell>
          <cell r="H59">
            <v>3.911</v>
          </cell>
          <cell r="I59">
            <v>3.1389999999999998</v>
          </cell>
          <cell r="J59">
            <v>3.1389999999999998</v>
          </cell>
          <cell r="K59">
            <v>3.1389999999999998</v>
          </cell>
          <cell r="L59">
            <v>0</v>
          </cell>
          <cell r="M59">
            <v>0.54200000000000004</v>
          </cell>
          <cell r="N59">
            <v>0.53300000000000003</v>
          </cell>
          <cell r="O59">
            <v>0.45400000000000001</v>
          </cell>
          <cell r="P59">
            <v>0.374</v>
          </cell>
          <cell r="Q59">
            <v>0.28499999999999998</v>
          </cell>
          <cell r="R59">
            <v>0.19500000000000001</v>
          </cell>
          <cell r="S59">
            <v>1.103</v>
          </cell>
          <cell r="T59">
            <v>23.405000000000001</v>
          </cell>
          <cell r="U59">
            <v>25.946000000000002</v>
          </cell>
          <cell r="V59">
            <v>5.0149999999999997</v>
          </cell>
          <cell r="W59">
            <v>4.6779999999999999</v>
          </cell>
          <cell r="X59">
            <v>3.911</v>
          </cell>
          <cell r="Y59">
            <v>3.1389999999999998</v>
          </cell>
          <cell r="Z59">
            <v>3.1389999999999998</v>
          </cell>
          <cell r="AA59">
            <v>3.1389999999999998</v>
          </cell>
          <cell r="AB59">
            <v>3.1389999999999998</v>
          </cell>
          <cell r="AC59">
            <v>3.1389999999999998</v>
          </cell>
          <cell r="AD59">
            <v>3.1389999999999998</v>
          </cell>
          <cell r="AE59">
            <v>3.1389999999999998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1.4319999999999999</v>
          </cell>
          <cell r="G60">
            <v>2.085</v>
          </cell>
          <cell r="H60">
            <v>10.022</v>
          </cell>
          <cell r="I60">
            <v>12.84287394244474</v>
          </cell>
          <cell r="J60">
            <v>17.439645198052062</v>
          </cell>
          <cell r="K60">
            <v>23.004022406295302</v>
          </cell>
          <cell r="L60">
            <v>0</v>
          </cell>
          <cell r="M60">
            <v>0.76400000000000001</v>
          </cell>
          <cell r="N60">
            <v>0.72899999999999998</v>
          </cell>
          <cell r="O60">
            <v>1.0669999999999999</v>
          </cell>
          <cell r="P60">
            <v>1.4319999999999999</v>
          </cell>
          <cell r="Q60">
            <v>1.0009999999999999</v>
          </cell>
          <cell r="R60">
            <v>0.80100000000000005</v>
          </cell>
          <cell r="S60">
            <v>1.06</v>
          </cell>
          <cell r="T60">
            <v>2.085</v>
          </cell>
          <cell r="U60">
            <v>4.548</v>
          </cell>
          <cell r="V60">
            <v>8.6549999999999994</v>
          </cell>
          <cell r="W60">
            <v>10.757999999999999</v>
          </cell>
          <cell r="X60">
            <v>10.022</v>
          </cell>
          <cell r="Y60">
            <v>9.7430000000000003</v>
          </cell>
          <cell r="Z60">
            <v>10.614302425175811</v>
          </cell>
          <cell r="AA60">
            <v>11.641506849496563</v>
          </cell>
          <cell r="AB60">
            <v>12.84287394244474</v>
          </cell>
          <cell r="AC60">
            <v>13.904022715102295</v>
          </cell>
          <cell r="AD60">
            <v>14.818333083062742</v>
          </cell>
          <cell r="AE60">
            <v>15.853607150296249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1.806</v>
          </cell>
          <cell r="G61">
            <v>25.490000000000002</v>
          </cell>
          <cell r="H61">
            <v>13.933</v>
          </cell>
          <cell r="I61">
            <v>15.981873942444739</v>
          </cell>
          <cell r="J61">
            <v>20.578645198052062</v>
          </cell>
          <cell r="K61">
            <v>26.143022406295302</v>
          </cell>
          <cell r="L61">
            <v>0</v>
          </cell>
          <cell r="M61">
            <v>1.306</v>
          </cell>
          <cell r="N61">
            <v>1.262</v>
          </cell>
          <cell r="O61">
            <v>1.5209999999999999</v>
          </cell>
          <cell r="P61">
            <v>1.806</v>
          </cell>
          <cell r="Q61">
            <v>1.2859999999999998</v>
          </cell>
          <cell r="R61">
            <v>0.996</v>
          </cell>
          <cell r="S61">
            <v>2.1630000000000003</v>
          </cell>
          <cell r="T61">
            <v>25.490000000000002</v>
          </cell>
          <cell r="U61">
            <v>30.494</v>
          </cell>
          <cell r="V61">
            <v>13.669999999999998</v>
          </cell>
          <cell r="W61">
            <v>15.436</v>
          </cell>
          <cell r="X61">
            <v>13.933</v>
          </cell>
          <cell r="Y61">
            <v>12.882000000000001</v>
          </cell>
          <cell r="Z61">
            <v>13.753302425175811</v>
          </cell>
          <cell r="AA61">
            <v>14.780506849496565</v>
          </cell>
          <cell r="AB61">
            <v>15.981873942444739</v>
          </cell>
          <cell r="AC61">
            <v>17.043022715102296</v>
          </cell>
          <cell r="AD61">
            <v>17.957333083062743</v>
          </cell>
          <cell r="AE61">
            <v>18.992607150296251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22.943000000000001</v>
          </cell>
          <cell r="G62">
            <v>67.643000000000001</v>
          </cell>
          <cell r="H62">
            <v>92.081999999999994</v>
          </cell>
          <cell r="I62">
            <v>131.65656938738184</v>
          </cell>
          <cell r="J62">
            <v>194.59372485245498</v>
          </cell>
          <cell r="K62">
            <v>269.37093499944137</v>
          </cell>
          <cell r="L62">
            <v>0</v>
          </cell>
          <cell r="M62">
            <v>13.670999999999999</v>
          </cell>
          <cell r="N62">
            <v>16.265000000000001</v>
          </cell>
          <cell r="O62">
            <v>18.632000000000001</v>
          </cell>
          <cell r="P62">
            <v>22.943000000000001</v>
          </cell>
          <cell r="Q62">
            <v>27.563000000000002</v>
          </cell>
          <cell r="R62">
            <v>29.766000000000002</v>
          </cell>
          <cell r="S62">
            <v>37.287999999999997</v>
          </cell>
          <cell r="T62">
            <v>67.643000000000001</v>
          </cell>
          <cell r="U62">
            <v>88.711999999999989</v>
          </cell>
          <cell r="V62">
            <v>81.569000000000003</v>
          </cell>
          <cell r="W62">
            <v>89.359000000000009</v>
          </cell>
          <cell r="X62">
            <v>92.081999999999994</v>
          </cell>
          <cell r="Y62">
            <v>94.874000000000009</v>
          </cell>
          <cell r="Z62">
            <v>101.95941897521735</v>
          </cell>
          <cell r="AA62">
            <v>115.48654164798768</v>
          </cell>
          <cell r="AB62">
            <v>131.65656938738184</v>
          </cell>
          <cell r="AC62">
            <v>140.30533826331697</v>
          </cell>
          <cell r="AD62">
            <v>152.93909021311441</v>
          </cell>
          <cell r="AE62">
            <v>173.28990069140241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41.114999999999988</v>
          </cell>
          <cell r="G64">
            <v>25.093000000000004</v>
          </cell>
          <cell r="H64">
            <v>113.706</v>
          </cell>
          <cell r="I64">
            <v>275.53563106466311</v>
          </cell>
          <cell r="J64">
            <v>261.00314940634576</v>
          </cell>
          <cell r="K64">
            <v>259.11328204651005</v>
          </cell>
          <cell r="L64">
            <v>0</v>
          </cell>
          <cell r="M64">
            <v>7.6069999999999993</v>
          </cell>
          <cell r="N64">
            <v>4.0980000000000025</v>
          </cell>
          <cell r="O64">
            <v>45.460999999999999</v>
          </cell>
          <cell r="P64">
            <v>41.114999999999988</v>
          </cell>
          <cell r="Q64">
            <v>36.891000000000005</v>
          </cell>
          <cell r="R64">
            <v>33.631999999999998</v>
          </cell>
          <cell r="S64">
            <v>29.988</v>
          </cell>
          <cell r="T64">
            <v>25.093000000000004</v>
          </cell>
          <cell r="U64">
            <v>28.45000000000001</v>
          </cell>
          <cell r="V64">
            <v>121.74300000000001</v>
          </cell>
          <cell r="W64">
            <v>114.622</v>
          </cell>
          <cell r="X64">
            <v>113.706</v>
          </cell>
          <cell r="Y64">
            <v>298.26899999999995</v>
          </cell>
          <cell r="Z64">
            <v>289.37663630760261</v>
          </cell>
          <cell r="AA64">
            <v>282.63419894579005</v>
          </cell>
          <cell r="AB64">
            <v>275.53563106466311</v>
          </cell>
          <cell r="AC64">
            <v>270.13147904595922</v>
          </cell>
          <cell r="AD64">
            <v>265.9521296727479</v>
          </cell>
          <cell r="AE64">
            <v>263.2535993182878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41.114999999999988</v>
          </cell>
          <cell r="G66">
            <v>25.093000000000004</v>
          </cell>
          <cell r="H66">
            <v>113.706</v>
          </cell>
          <cell r="I66">
            <v>275.53563106466311</v>
          </cell>
          <cell r="J66">
            <v>261.00314940634576</v>
          </cell>
          <cell r="K66">
            <v>259.11328204651005</v>
          </cell>
          <cell r="L66">
            <v>0</v>
          </cell>
          <cell r="M66">
            <v>7.6069999999999993</v>
          </cell>
          <cell r="N66">
            <v>4.0980000000000025</v>
          </cell>
          <cell r="O66">
            <v>45.460999999999999</v>
          </cell>
          <cell r="P66">
            <v>41.114999999999988</v>
          </cell>
          <cell r="Q66">
            <v>36.891000000000005</v>
          </cell>
          <cell r="R66">
            <v>33.631999999999998</v>
          </cell>
          <cell r="S66">
            <v>29.988</v>
          </cell>
          <cell r="T66">
            <v>25.093000000000004</v>
          </cell>
          <cell r="U66">
            <v>28.45000000000001</v>
          </cell>
          <cell r="V66">
            <v>121.74300000000001</v>
          </cell>
          <cell r="W66">
            <v>114.622</v>
          </cell>
          <cell r="X66">
            <v>113.706</v>
          </cell>
          <cell r="Y66">
            <v>298.26899999999995</v>
          </cell>
          <cell r="Z66">
            <v>289.37663630760261</v>
          </cell>
          <cell r="AA66">
            <v>282.63419894579005</v>
          </cell>
          <cell r="AB66">
            <v>275.53563106466311</v>
          </cell>
          <cell r="AC66">
            <v>270.13147904595922</v>
          </cell>
          <cell r="AD66">
            <v>265.9521296727479</v>
          </cell>
          <cell r="AE66">
            <v>263.2535993182878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64.057999999999993</v>
          </cell>
          <cell r="G67">
            <v>92.736000000000004</v>
          </cell>
          <cell r="H67">
            <v>205.78800000000001</v>
          </cell>
          <cell r="I67">
            <v>407.19220045204497</v>
          </cell>
          <cell r="J67">
            <v>455.59687425880077</v>
          </cell>
          <cell r="K67">
            <v>528.48421704595148</v>
          </cell>
          <cell r="L67">
            <v>0</v>
          </cell>
          <cell r="M67">
            <v>21.277999999999999</v>
          </cell>
          <cell r="N67">
            <v>20.363000000000003</v>
          </cell>
          <cell r="O67">
            <v>64.093000000000004</v>
          </cell>
          <cell r="P67">
            <v>64.057999999999993</v>
          </cell>
          <cell r="Q67">
            <v>64.454000000000008</v>
          </cell>
          <cell r="R67">
            <v>63.397999999999996</v>
          </cell>
          <cell r="S67">
            <v>67.275999999999996</v>
          </cell>
          <cell r="T67">
            <v>92.736000000000004</v>
          </cell>
          <cell r="U67">
            <v>117.16200000000001</v>
          </cell>
          <cell r="V67">
            <v>203.31200000000001</v>
          </cell>
          <cell r="W67">
            <v>203.98099999999999</v>
          </cell>
          <cell r="X67">
            <v>205.78800000000001</v>
          </cell>
          <cell r="Y67">
            <v>393.14299999999997</v>
          </cell>
          <cell r="Z67">
            <v>391.33605528281998</v>
          </cell>
          <cell r="AA67">
            <v>398.12074059377773</v>
          </cell>
          <cell r="AB67">
            <v>407.19220045204497</v>
          </cell>
          <cell r="AC67">
            <v>410.43681730927619</v>
          </cell>
          <cell r="AD67">
            <v>418.89121988586231</v>
          </cell>
          <cell r="AE67">
            <v>436.54350000969021</v>
          </cell>
        </row>
        <row r="68">
          <cell r="A68" t="str">
            <v>Additional Balance Sheet Items</v>
          </cell>
          <cell r="B68">
            <v>0</v>
          </cell>
          <cell r="C68">
            <v>0</v>
          </cell>
          <cell r="D68">
            <v>0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F69">
            <v>-47.977000000000004</v>
          </cell>
          <cell r="G69">
            <v>-29.591000000000001</v>
          </cell>
          <cell r="H69">
            <v>-73.302999999999997</v>
          </cell>
          <cell r="I69">
            <v>-240.41223957639201</v>
          </cell>
          <cell r="J69">
            <v>-258.96808398931427</v>
          </cell>
          <cell r="K69">
            <v>-289.5148463722258</v>
          </cell>
          <cell r="L69">
            <v>0</v>
          </cell>
          <cell r="M69">
            <v>-12.173</v>
          </cell>
          <cell r="N69">
            <v>-10.074000000000002</v>
          </cell>
          <cell r="O69">
            <v>-51.033000000000001</v>
          </cell>
          <cell r="P69">
            <v>-47.977000000000004</v>
          </cell>
          <cell r="Q69">
            <v>-32.065000000000005</v>
          </cell>
          <cell r="R69">
            <v>-29.335000000000001</v>
          </cell>
          <cell r="S69">
            <v>-27.907</v>
          </cell>
          <cell r="T69">
            <v>-29.591000000000001</v>
          </cell>
          <cell r="U69">
            <v>-22.869999999999994</v>
          </cell>
          <cell r="V69">
            <v>-112.15900000000001</v>
          </cell>
          <cell r="W69">
            <v>-72.63300000000001</v>
          </cell>
          <cell r="X69">
            <v>-73.302999999999997</v>
          </cell>
          <cell r="Y69">
            <v>-258.02299999999997</v>
          </cell>
          <cell r="Z69">
            <v>-248.43358137587165</v>
          </cell>
          <cell r="AA69">
            <v>-244.41640875521554</v>
          </cell>
          <cell r="AB69">
            <v>-240.41223957639201</v>
          </cell>
          <cell r="AC69">
            <v>-237.38985444430335</v>
          </cell>
          <cell r="AD69">
            <v>-238.82460557489003</v>
          </cell>
          <cell r="AE69">
            <v>-248.75974223981871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  <cell r="F70">
            <v>0.71100000000000008</v>
          </cell>
          <cell r="G70">
            <v>0.374</v>
          </cell>
          <cell r="H70">
            <v>0.01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0.879</v>
          </cell>
          <cell r="N70">
            <v>0.87000000000000011</v>
          </cell>
          <cell r="O70">
            <v>0.79100000000000004</v>
          </cell>
          <cell r="P70">
            <v>0.71100000000000008</v>
          </cell>
          <cell r="Q70">
            <v>0.629</v>
          </cell>
          <cell r="R70">
            <v>0.54499999999999993</v>
          </cell>
          <cell r="S70">
            <v>0.45999999999999996</v>
          </cell>
          <cell r="T70">
            <v>0.374</v>
          </cell>
          <cell r="U70">
            <v>0.28499999999999998</v>
          </cell>
          <cell r="V70">
            <v>0.19500000000000001</v>
          </cell>
          <cell r="W70">
            <v>0.10299999999999999</v>
          </cell>
          <cell r="X70">
            <v>0.01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B75" t="str">
            <v>Company borrowing margin</v>
          </cell>
          <cell r="C75" t="str">
            <v>CO_BOR_MARGIN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</row>
        <row r="81">
          <cell r="B81" t="str">
            <v>GCI inflator</v>
          </cell>
          <cell r="C81" t="str">
            <v>GCI_INFL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</row>
        <row r="83">
          <cell r="A83" t="str">
            <v>Cash Flow Statement</v>
          </cell>
          <cell r="B83">
            <v>0</v>
          </cell>
          <cell r="C83">
            <v>0</v>
          </cell>
          <cell r="D83">
            <v>0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2.5070000000000001</v>
          </cell>
          <cell r="G85">
            <v>5.1680000000000001</v>
          </cell>
          <cell r="H85">
            <v>11.456</v>
          </cell>
          <cell r="I85">
            <v>20.242745119771719</v>
          </cell>
          <cell r="J85">
            <v>24.786145058000226</v>
          </cell>
          <cell r="K85">
            <v>25.048228002596154</v>
          </cell>
          <cell r="L85">
            <v>0</v>
          </cell>
          <cell r="M85">
            <v>0.44800000000000001</v>
          </cell>
          <cell r="N85">
            <v>0.56000000000000005</v>
          </cell>
          <cell r="O85">
            <v>0.65900000000000003</v>
          </cell>
          <cell r="P85">
            <v>0.84</v>
          </cell>
          <cell r="Q85">
            <v>0.95599999999999996</v>
          </cell>
          <cell r="R85">
            <v>1.19</v>
          </cell>
          <cell r="S85">
            <v>1.411</v>
          </cell>
          <cell r="T85">
            <v>1.611</v>
          </cell>
          <cell r="U85">
            <v>1.8080000000000001</v>
          </cell>
          <cell r="V85">
            <v>2.6960000000000002</v>
          </cell>
          <cell r="W85">
            <v>3.169</v>
          </cell>
          <cell r="X85">
            <v>3.7829999999999999</v>
          </cell>
          <cell r="Y85">
            <v>4.2229999999999999</v>
          </cell>
          <cell r="Z85">
            <v>4.3673219999999997</v>
          </cell>
          <cell r="AA85">
            <v>5.4602177429842493</v>
          </cell>
          <cell r="AB85">
            <v>6.1922053767874683</v>
          </cell>
          <cell r="AC85">
            <v>5.7727154075761939</v>
          </cell>
          <cell r="AD85">
            <v>6.0118269888309914</v>
          </cell>
          <cell r="AE85">
            <v>6.2993633727076217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6.8569999999999993</v>
          </cell>
          <cell r="G86">
            <v>16.526</v>
          </cell>
          <cell r="H86">
            <v>25.906999999999996</v>
          </cell>
          <cell r="I86">
            <v>23.862209470877772</v>
          </cell>
          <cell r="J86">
            <v>49.730999811771433</v>
          </cell>
          <cell r="K86">
            <v>57.524197319414299</v>
          </cell>
          <cell r="L86">
            <v>0</v>
          </cell>
          <cell r="M86">
            <v>2.6239999999999997</v>
          </cell>
          <cell r="N86">
            <v>1.8729999999999998</v>
          </cell>
          <cell r="O86">
            <v>-1.599999999999957E-2</v>
          </cell>
          <cell r="P86">
            <v>2.3759999999999999</v>
          </cell>
          <cell r="Q86">
            <v>3.7180000000000004</v>
          </cell>
          <cell r="R86">
            <v>2.706</v>
          </cell>
          <cell r="S86">
            <v>3.29</v>
          </cell>
          <cell r="T86">
            <v>6.8119999999999994</v>
          </cell>
          <cell r="U86">
            <v>4.895999999999999</v>
          </cell>
          <cell r="V86">
            <v>4.5299999999999994</v>
          </cell>
          <cell r="W86">
            <v>8.8490000000000002</v>
          </cell>
          <cell r="X86">
            <v>7.6319999999999997</v>
          </cell>
          <cell r="Y86">
            <v>-0.65100000000000069</v>
          </cell>
          <cell r="Z86">
            <v>5.7090828750386216</v>
          </cell>
          <cell r="AA86">
            <v>9.0104897934674568</v>
          </cell>
          <cell r="AB86">
            <v>9.7936368023716938</v>
          </cell>
          <cell r="AC86">
            <v>5.9309886266358633</v>
          </cell>
          <cell r="AD86">
            <v>9.5515066588535333</v>
          </cell>
          <cell r="AE86">
            <v>17.01495540628143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9.7629999999999999</v>
          </cell>
          <cell r="G87">
            <v>3.3740000000000001</v>
          </cell>
          <cell r="H87">
            <v>32.147999999999996</v>
          </cell>
          <cell r="I87">
            <v>46.20704059162636</v>
          </cell>
          <cell r="J87">
            <v>49.704061991781465</v>
          </cell>
          <cell r="K87">
            <v>69.106463857733104</v>
          </cell>
          <cell r="L87">
            <v>0</v>
          </cell>
          <cell r="M87">
            <v>0.155</v>
          </cell>
          <cell r="N87">
            <v>0.22500000000000001</v>
          </cell>
          <cell r="O87">
            <v>0.33700000000000002</v>
          </cell>
          <cell r="P87">
            <v>9.0460000000000012</v>
          </cell>
          <cell r="Q87">
            <v>0.41500000000000004</v>
          </cell>
          <cell r="R87">
            <v>0.83399999999999996</v>
          </cell>
          <cell r="S87">
            <v>1.1219999999999999</v>
          </cell>
          <cell r="T87">
            <v>1.0029999999999999</v>
          </cell>
          <cell r="U87">
            <v>1.96</v>
          </cell>
          <cell r="V87">
            <v>11.031000000000001</v>
          </cell>
          <cell r="W87">
            <v>10.971</v>
          </cell>
          <cell r="X87">
            <v>8.1859999999999999</v>
          </cell>
          <cell r="Y87">
            <v>10.401</v>
          </cell>
          <cell r="Z87">
            <v>11.374041930334325</v>
          </cell>
          <cell r="AA87">
            <v>11.647764229658977</v>
          </cell>
          <cell r="AB87">
            <v>12.784234431633061</v>
          </cell>
          <cell r="AC87">
            <v>10.877296915706305</v>
          </cell>
          <cell r="AD87">
            <v>11.836673174073235</v>
          </cell>
          <cell r="AE87">
            <v>12.874987732242596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-5.2060000000000013</v>
          </cell>
          <cell r="G88">
            <v>4.4449999999999985</v>
          </cell>
          <cell r="H88">
            <v>2.0899999999999919</v>
          </cell>
          <cell r="I88">
            <v>12.604585655312571</v>
          </cell>
          <cell r="J88">
            <v>59.984663211454226</v>
          </cell>
          <cell r="K88">
            <v>80.682557962174641</v>
          </cell>
          <cell r="L88">
            <v>0</v>
          </cell>
          <cell r="M88">
            <v>0.41599999999999948</v>
          </cell>
          <cell r="N88">
            <v>-1.3169999999999999</v>
          </cell>
          <cell r="O88">
            <v>-2.9210000000000003</v>
          </cell>
          <cell r="P88">
            <v>-1.3840000000000003</v>
          </cell>
          <cell r="Q88">
            <v>-0.26900000000000057</v>
          </cell>
          <cell r="R88">
            <v>0.121</v>
          </cell>
          <cell r="S88">
            <v>1.1049999999999995</v>
          </cell>
          <cell r="T88">
            <v>3.4879999999999995</v>
          </cell>
          <cell r="U88">
            <v>-1.5950000000000024</v>
          </cell>
          <cell r="V88">
            <v>-3.4919999999999947</v>
          </cell>
          <cell r="W88">
            <v>5.0699999999999967</v>
          </cell>
          <cell r="X88">
            <v>2.1069999999999922</v>
          </cell>
          <cell r="Y88">
            <v>-5.1950000000000003</v>
          </cell>
          <cell r="Z88">
            <v>1.1840411826412254</v>
          </cell>
          <cell r="AA88">
            <v>7.728270174639178</v>
          </cell>
          <cell r="AB88">
            <v>8.8872742980321675</v>
          </cell>
          <cell r="AC88">
            <v>6.2995520155081932</v>
          </cell>
          <cell r="AD88">
            <v>11.3839842744732</v>
          </cell>
          <cell r="AE88">
            <v>20.61578842452883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-7.2119999999999997</v>
          </cell>
          <cell r="G89">
            <v>-11.862</v>
          </cell>
          <cell r="H89">
            <v>-29.678000000000001</v>
          </cell>
          <cell r="I89">
            <v>-40.083346078920535</v>
          </cell>
          <cell r="J89">
            <v>-41.428818798531978</v>
          </cell>
          <cell r="K89">
            <v>-50.135795579263075</v>
          </cell>
          <cell r="L89">
            <v>0</v>
          </cell>
          <cell r="M89">
            <v>-1.5110000000000001</v>
          </cell>
          <cell r="N89">
            <v>-1.2829999999999999</v>
          </cell>
          <cell r="O89">
            <v>-1.274</v>
          </cell>
          <cell r="P89">
            <v>-3.1440000000000001</v>
          </cell>
          <cell r="Q89">
            <v>-3.9689999999999999</v>
          </cell>
          <cell r="R89">
            <v>-2.3600000000000003</v>
          </cell>
          <cell r="S89">
            <v>-2.9279999999999999</v>
          </cell>
          <cell r="T89">
            <v>-2.605</v>
          </cell>
          <cell r="U89">
            <v>-5.3810000000000002</v>
          </cell>
          <cell r="V89">
            <v>-11.631</v>
          </cell>
          <cell r="W89">
            <v>-8.3770000000000007</v>
          </cell>
          <cell r="X89">
            <v>-4.2889999999999997</v>
          </cell>
          <cell r="Y89">
            <v>-4.673</v>
          </cell>
          <cell r="Z89">
            <v>-10.773459806769544</v>
          </cell>
          <cell r="AA89">
            <v>-11.745442795295283</v>
          </cell>
          <cell r="AB89">
            <v>-12.891443476855706</v>
          </cell>
          <cell r="AC89">
            <v>-9.3219371475968487</v>
          </cell>
          <cell r="AD89">
            <v>-9.9492331438865325</v>
          </cell>
          <cell r="AE89">
            <v>-10.680651759600151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F90">
            <v>0</v>
          </cell>
          <cell r="G90">
            <v>0</v>
          </cell>
          <cell r="H90">
            <v>-1.8960000000000001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-1.784</v>
          </cell>
          <cell r="V90">
            <v>-0.112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-0.04</v>
          </cell>
          <cell r="G92">
            <v>-12.401000000000002</v>
          </cell>
          <cell r="H92">
            <v>-39.744</v>
          </cell>
          <cell r="I92">
            <v>-1.5300000000000007</v>
          </cell>
          <cell r="J92">
            <v>0</v>
          </cell>
          <cell r="K92">
            <v>0</v>
          </cell>
          <cell r="L92">
            <v>0</v>
          </cell>
          <cell r="M92">
            <v>-0.04</v>
          </cell>
          <cell r="N92">
            <v>0</v>
          </cell>
          <cell r="O92">
            <v>0</v>
          </cell>
          <cell r="P92">
            <v>0</v>
          </cell>
          <cell r="Q92">
            <v>-11.742000000000001</v>
          </cell>
          <cell r="R92">
            <v>-0.65900000000000003</v>
          </cell>
          <cell r="S92">
            <v>0</v>
          </cell>
          <cell r="T92">
            <v>0</v>
          </cell>
          <cell r="U92">
            <v>1.4079999999999999</v>
          </cell>
          <cell r="V92">
            <v>-1.6250000000000007</v>
          </cell>
          <cell r="W92">
            <v>-35.89</v>
          </cell>
          <cell r="X92">
            <v>-3.6370000000000005</v>
          </cell>
          <cell r="Y92">
            <v>-1.5300000000000007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-7.2519999999999998</v>
          </cell>
          <cell r="G93">
            <v>-24.263000000000002</v>
          </cell>
          <cell r="H93">
            <v>-71.317999999999998</v>
          </cell>
          <cell r="I93">
            <v>-41.613346078920529</v>
          </cell>
          <cell r="J93">
            <v>-41.428818798531978</v>
          </cell>
          <cell r="K93">
            <v>-50.135795579263075</v>
          </cell>
          <cell r="L93">
            <v>0</v>
          </cell>
          <cell r="M93">
            <v>-1.5510000000000002</v>
          </cell>
          <cell r="N93">
            <v>-1.2829999999999999</v>
          </cell>
          <cell r="O93">
            <v>-1.274</v>
          </cell>
          <cell r="P93">
            <v>-3.1440000000000001</v>
          </cell>
          <cell r="Q93">
            <v>-15.711</v>
          </cell>
          <cell r="R93">
            <v>-3.0190000000000001</v>
          </cell>
          <cell r="S93">
            <v>-2.9279999999999999</v>
          </cell>
          <cell r="T93">
            <v>-2.605</v>
          </cell>
          <cell r="U93">
            <v>-5.7570000000000006</v>
          </cell>
          <cell r="V93">
            <v>-13.368</v>
          </cell>
          <cell r="W93">
            <v>-44.267000000000003</v>
          </cell>
          <cell r="X93">
            <v>-7.9260000000000002</v>
          </cell>
          <cell r="Y93">
            <v>-6.2030000000000003</v>
          </cell>
          <cell r="Z93">
            <v>-10.773459806769544</v>
          </cell>
          <cell r="AA93">
            <v>-11.745442795295283</v>
          </cell>
          <cell r="AB93">
            <v>-12.891443476855706</v>
          </cell>
          <cell r="AC93">
            <v>-9.3219371475968487</v>
          </cell>
          <cell r="AD93">
            <v>-9.9492331438865325</v>
          </cell>
          <cell r="AE93">
            <v>-10.680651759600151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F95">
            <v>0</v>
          </cell>
          <cell r="G95">
            <v>-0.17799999999999999</v>
          </cell>
          <cell r="H95">
            <v>106.41499999999999</v>
          </cell>
          <cell r="I95">
            <v>193.262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-0.17699999999999999</v>
          </cell>
          <cell r="S95">
            <v>-1E-3</v>
          </cell>
          <cell r="T95">
            <v>0</v>
          </cell>
          <cell r="U95">
            <v>-1.762</v>
          </cell>
          <cell r="V95">
            <v>106.139</v>
          </cell>
          <cell r="W95">
            <v>0</v>
          </cell>
          <cell r="X95">
            <v>2.0379999999999998</v>
          </cell>
          <cell r="Y95">
            <v>193.262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F96">
            <v>44.580999999999996</v>
          </cell>
          <cell r="G96">
            <v>23.058</v>
          </cell>
          <cell r="H96">
            <v>-17.172000000000001</v>
          </cell>
          <cell r="I96">
            <v>-0.76300000000000001</v>
          </cell>
          <cell r="J96">
            <v>0</v>
          </cell>
          <cell r="K96">
            <v>0</v>
          </cell>
          <cell r="L96">
            <v>0</v>
          </cell>
          <cell r="M96">
            <v>-6.8000000000000005E-2</v>
          </cell>
          <cell r="N96">
            <v>-7.6999999999999999E-2</v>
          </cell>
          <cell r="O96">
            <v>44.820999999999998</v>
          </cell>
          <cell r="P96">
            <v>-9.5000000000000001E-2</v>
          </cell>
          <cell r="Q96">
            <v>-8.2000000000000003E-2</v>
          </cell>
          <cell r="R96">
            <v>-8.4000000000000005E-2</v>
          </cell>
          <cell r="S96">
            <v>0.91500000000000004</v>
          </cell>
          <cell r="T96">
            <v>22.309000000000001</v>
          </cell>
          <cell r="U96">
            <v>3.851</v>
          </cell>
          <cell r="V96">
            <v>-20.09</v>
          </cell>
          <cell r="W96">
            <v>-9.1999999999999998E-2</v>
          </cell>
          <cell r="X96">
            <v>-0.84099999999999997</v>
          </cell>
          <cell r="Y96">
            <v>-0.76300000000000001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2.327</v>
          </cell>
          <cell r="G97">
            <v>1.9749999999999999</v>
          </cell>
          <cell r="H97">
            <v>6.5249999999999995</v>
          </cell>
          <cell r="I97">
            <v>2.8560000000000003</v>
          </cell>
          <cell r="J97">
            <v>0</v>
          </cell>
          <cell r="K97">
            <v>0</v>
          </cell>
          <cell r="L97">
            <v>0</v>
          </cell>
          <cell r="M97">
            <v>1.7999999999999999E-2</v>
          </cell>
          <cell r="N97">
            <v>0.56899999999999995</v>
          </cell>
          <cell r="O97">
            <v>0.253</v>
          </cell>
          <cell r="P97">
            <v>1.4870000000000001</v>
          </cell>
          <cell r="Q97">
            <v>6.8000000000000005E-2</v>
          </cell>
          <cell r="R97">
            <v>0.34499999999999997</v>
          </cell>
          <cell r="S97">
            <v>0.39600000000000002</v>
          </cell>
          <cell r="T97">
            <v>1.1659999999999999</v>
          </cell>
          <cell r="U97">
            <v>2.3929999999999998</v>
          </cell>
          <cell r="V97">
            <v>1.0000000000000009E-2</v>
          </cell>
          <cell r="W97">
            <v>-0.32899999999999996</v>
          </cell>
          <cell r="X97">
            <v>4.4509999999999996</v>
          </cell>
          <cell r="Y97">
            <v>2.8560000000000003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46.908000000000001</v>
          </cell>
          <cell r="G98">
            <v>24.855</v>
          </cell>
          <cell r="H98">
            <v>95.767999999999986</v>
          </cell>
          <cell r="I98">
            <v>195.35500000000002</v>
          </cell>
          <cell r="J98">
            <v>0</v>
          </cell>
          <cell r="K98">
            <v>0</v>
          </cell>
          <cell r="L98">
            <v>0</v>
          </cell>
          <cell r="M98">
            <v>-0.05</v>
          </cell>
          <cell r="N98">
            <v>0.49199999999999994</v>
          </cell>
          <cell r="O98">
            <v>45.073999999999998</v>
          </cell>
          <cell r="P98">
            <v>1.3920000000000001</v>
          </cell>
          <cell r="Q98">
            <v>-1.3999999999999999E-2</v>
          </cell>
          <cell r="R98">
            <v>8.3999999999999977E-2</v>
          </cell>
          <cell r="S98">
            <v>1.31</v>
          </cell>
          <cell r="T98">
            <v>23.475000000000001</v>
          </cell>
          <cell r="U98">
            <v>4.4819999999999993</v>
          </cell>
          <cell r="V98">
            <v>86.058999999999997</v>
          </cell>
          <cell r="W98">
            <v>-0.42100000000000004</v>
          </cell>
          <cell r="X98">
            <v>5.6479999999999997</v>
          </cell>
          <cell r="Y98">
            <v>195.35500000000002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34.449999999999996</v>
          </cell>
          <cell r="G99">
            <v>5.036999999999999</v>
          </cell>
          <cell r="H99">
            <v>26.539999999999996</v>
          </cell>
          <cell r="I99">
            <v>166.34623957639204</v>
          </cell>
          <cell r="J99">
            <v>18.555844412922248</v>
          </cell>
          <cell r="K99">
            <v>30.54676238291156</v>
          </cell>
          <cell r="L99">
            <v>0</v>
          </cell>
          <cell r="M99">
            <v>-1.1850000000000007</v>
          </cell>
          <cell r="N99">
            <v>-2.1079999999999997</v>
          </cell>
          <cell r="O99">
            <v>40.878999999999998</v>
          </cell>
          <cell r="P99">
            <v>-3.1360000000000001</v>
          </cell>
          <cell r="Q99">
            <v>-15.994000000000002</v>
          </cell>
          <cell r="R99">
            <v>-2.8140000000000001</v>
          </cell>
          <cell r="S99">
            <v>-0.51300000000000034</v>
          </cell>
          <cell r="T99">
            <v>24.358000000000001</v>
          </cell>
          <cell r="U99">
            <v>-2.8700000000000037</v>
          </cell>
          <cell r="V99">
            <v>69.199000000000012</v>
          </cell>
          <cell r="W99">
            <v>-39.618000000000002</v>
          </cell>
          <cell r="X99">
            <v>-0.17100000000000851</v>
          </cell>
          <cell r="Y99">
            <v>183.95699999999999</v>
          </cell>
          <cell r="Z99">
            <v>-9.589418624128319</v>
          </cell>
          <cell r="AA99">
            <v>-4.0171726206561047</v>
          </cell>
          <cell r="AB99">
            <v>-4.0041691788235383</v>
          </cell>
          <cell r="AC99">
            <v>-3.0223851320886554</v>
          </cell>
          <cell r="AD99">
            <v>1.4347511305866671</v>
          </cell>
          <cell r="AE99">
            <v>9.9351366649286792</v>
          </cell>
        </row>
        <row r="100">
          <cell r="A100" t="str">
            <v>Additional Cash Flow Items</v>
          </cell>
          <cell r="B100">
            <v>0</v>
          </cell>
          <cell r="C100">
            <v>0</v>
          </cell>
          <cell r="D100">
            <v>0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</row>
        <row r="114">
          <cell r="A114" t="str">
            <v>Other Items</v>
          </cell>
          <cell r="B114">
            <v>0</v>
          </cell>
          <cell r="C114">
            <v>0</v>
          </cell>
          <cell r="D114">
            <v>0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</row>
        <row r="117">
          <cell r="B117" t="str">
            <v>Number of employees</v>
          </cell>
          <cell r="C117" t="str">
            <v>EMPLOYEES</v>
          </cell>
          <cell r="F117">
            <v>0.28499999999999998</v>
          </cell>
          <cell r="G117">
            <v>0.47299999999999998</v>
          </cell>
          <cell r="H117">
            <v>0.80600000000000005</v>
          </cell>
          <cell r="I117">
            <v>1.0318491439566548</v>
          </cell>
          <cell r="J117">
            <v>1.1915257753996649</v>
          </cell>
          <cell r="K117">
            <v>1.3235833939798163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</row>
        <row r="118">
          <cell r="A118" t="str">
            <v>Geographical Breakdown</v>
          </cell>
          <cell r="B118">
            <v>0</v>
          </cell>
          <cell r="C118">
            <v>0</v>
          </cell>
          <cell r="D118">
            <v>0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</row>
        <row r="120">
          <cell r="B120" t="str">
            <v>Sales - Total % Americas</v>
          </cell>
          <cell r="C120" t="str">
            <v>SALES_TOT_AM</v>
          </cell>
          <cell r="F120">
            <v>0</v>
          </cell>
          <cell r="G120">
            <v>0.58725088140095649</v>
          </cell>
          <cell r="H120">
            <v>0.58867797376481501</v>
          </cell>
          <cell r="I120">
            <v>0.58867797376481501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</row>
        <row r="121">
          <cell r="B121" t="str">
            <v>Sales - % United States</v>
          </cell>
          <cell r="C121" t="str">
            <v>SALES_US</v>
          </cell>
          <cell r="F121">
            <v>0</v>
          </cell>
          <cell r="G121">
            <v>0.58725088140095649</v>
          </cell>
          <cell r="H121">
            <v>0.58867797376481501</v>
          </cell>
          <cell r="I121">
            <v>0.58867797376481501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</row>
        <row r="122">
          <cell r="B122" t="str">
            <v>Sales - % Canada</v>
          </cell>
          <cell r="C122" t="str">
            <v>SALES_CANADA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</row>
        <row r="123">
          <cell r="B123" t="str">
            <v>Sales - % Argentina</v>
          </cell>
          <cell r="C123" t="str">
            <v>SALES_ARGENTINA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</row>
        <row r="124">
          <cell r="B124" t="str">
            <v>Sales - % Brazil</v>
          </cell>
          <cell r="C124" t="str">
            <v>SALES_BRAZIL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</row>
        <row r="125">
          <cell r="B125" t="str">
            <v>Sales - % Chile</v>
          </cell>
          <cell r="C125" t="str">
            <v>SALES_CHILE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</row>
        <row r="126">
          <cell r="B126" t="str">
            <v>Sales - % Colombia</v>
          </cell>
          <cell r="C126" t="str">
            <v>SALES_COLOMBIA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</row>
        <row r="127">
          <cell r="B127" t="str">
            <v>Sales - % Mexico</v>
          </cell>
          <cell r="C127" t="str">
            <v>SALES_MEXICO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</row>
        <row r="128">
          <cell r="B128" t="str">
            <v>Sales - % Venezuela</v>
          </cell>
          <cell r="C128" t="str">
            <v>SALES_VENEZUELA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</row>
        <row r="129">
          <cell r="B129" t="str">
            <v>Sales - % Other Americas</v>
          </cell>
          <cell r="C129" t="str">
            <v>SALES_OTH_AM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</row>
        <row r="130">
          <cell r="B130" t="str">
            <v>Sales - Total % EMEA</v>
          </cell>
          <cell r="C130" t="str">
            <v>SALES_TOT_EMEA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</row>
        <row r="131">
          <cell r="B131" t="str">
            <v>Sales - % UK</v>
          </cell>
          <cell r="C131" t="str">
            <v>SALES_UK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</row>
        <row r="132">
          <cell r="B132" t="str">
            <v>Sales - % Western Europe-Ex UK</v>
          </cell>
          <cell r="C132" t="str">
            <v>SALES_EU_EX_UK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</row>
        <row r="133">
          <cell r="B133" t="str">
            <v>Sales - % Central &amp; Eastern Europe</v>
          </cell>
          <cell r="C133" t="str">
            <v>SALES_CEE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</row>
        <row r="134">
          <cell r="B134" t="str">
            <v>Sales - % Middle East</v>
          </cell>
          <cell r="C134" t="str">
            <v>SALES_ME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</row>
        <row r="135">
          <cell r="B135" t="str">
            <v>Sales - % Total Africa</v>
          </cell>
          <cell r="C135" t="str">
            <v>SALES_TOT_AFRICA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</row>
        <row r="136">
          <cell r="B136" t="str">
            <v>Sales - % Russia</v>
          </cell>
          <cell r="C136" t="str">
            <v>SALES_RUSSIA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</row>
        <row r="137">
          <cell r="B137" t="str">
            <v>Sales - % Other EMEA</v>
          </cell>
          <cell r="C137" t="str">
            <v>SALES_OTH_EMEA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</row>
        <row r="139">
          <cell r="B139" t="str">
            <v>Sales - % Japan</v>
          </cell>
          <cell r="C139" t="str">
            <v>SALES_JAPAN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</row>
        <row r="140">
          <cell r="B140" t="str">
            <v>Sales - % China</v>
          </cell>
          <cell r="C140" t="str">
            <v>SALES_CHINA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</row>
        <row r="141">
          <cell r="B141" t="str">
            <v>Sales - % India</v>
          </cell>
          <cell r="C141" t="str">
            <v>SALES_INDIA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</row>
        <row r="142">
          <cell r="B142" t="str">
            <v>Sales - % Other Asia</v>
          </cell>
          <cell r="C142" t="str">
            <v>SALES_OTH_AEJ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</row>
        <row r="143">
          <cell r="B143" t="str">
            <v>Sales - % Others</v>
          </cell>
          <cell r="C143" t="str">
            <v>SALES_OTHER</v>
          </cell>
          <cell r="F143">
            <v>0</v>
          </cell>
          <cell r="G143">
            <v>0.41274911859904351</v>
          </cell>
          <cell r="H143">
            <v>0.41132202623518499</v>
          </cell>
          <cell r="I143">
            <v>0.41132202623518499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</row>
        <row r="144">
          <cell r="B144" t="str">
            <v>Sales -% Consumer (C)</v>
          </cell>
          <cell r="C144" t="str">
            <v>SALES_CONS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</row>
        <row r="145">
          <cell r="B145" t="str">
            <v>Sales -% Industry (I)</v>
          </cell>
          <cell r="C145" t="str">
            <v>SALES_IND</v>
          </cell>
          <cell r="F145">
            <v>0</v>
          </cell>
          <cell r="G145">
            <v>1</v>
          </cell>
          <cell r="H145">
            <v>1</v>
          </cell>
          <cell r="I145">
            <v>1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</row>
        <row r="146">
          <cell r="B146" t="str">
            <v>Sales -% Government (G)</v>
          </cell>
          <cell r="C146" t="str">
            <v>SALES_GOV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</row>
        <row r="147">
          <cell r="B147" t="str">
            <v>Sales - % Industry Sub-Segment: Financial Services</v>
          </cell>
          <cell r="C147" t="str">
            <v>SALES_FINAN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</row>
        <row r="148">
          <cell r="B148" t="str">
            <v>Sales (%) SMB</v>
          </cell>
          <cell r="C148" t="str">
            <v>SALES_SMB</v>
          </cell>
          <cell r="F148">
            <v>0</v>
          </cell>
          <cell r="G148">
            <v>0.84</v>
          </cell>
          <cell r="H148">
            <v>0.77104466780533498</v>
          </cell>
          <cell r="I148">
            <v>0.73389847872721647</v>
          </cell>
          <cell r="J148">
            <v>0.69391842478366184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</row>
        <row r="149">
          <cell r="B149" t="str">
            <v>Sales - % from Captive Financing Business</v>
          </cell>
          <cell r="C149" t="str">
            <v>REV_FIN_SEGMENT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</row>
        <row r="151">
          <cell r="A151" t="str">
            <v>FX Exposure - Sales</v>
          </cell>
          <cell r="B151">
            <v>0</v>
          </cell>
          <cell r="C151">
            <v>0</v>
          </cell>
          <cell r="D151">
            <v>0</v>
          </cell>
        </row>
        <row r="152">
          <cell r="B152" t="str">
            <v>Sales - % FX: British Pounds/Pence</v>
          </cell>
          <cell r="C152" t="str">
            <v>SALES_FX_GPB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</row>
        <row r="153">
          <cell r="B153" t="str">
            <v>Sales - % FX: Euro</v>
          </cell>
          <cell r="C153" t="str">
            <v>SALES_FX_EUR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</row>
        <row r="154">
          <cell r="B154" t="str">
            <v>Sales - % FX: New Russian Ruble</v>
          </cell>
          <cell r="C154" t="str">
            <v>SALES_FX_RUB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</row>
        <row r="155">
          <cell r="B155" t="str">
            <v>Sales - % FX: U.S. Dollar</v>
          </cell>
          <cell r="C155" t="str">
            <v>SALES_FX_USD</v>
          </cell>
          <cell r="F155">
            <v>0.58725088140095649</v>
          </cell>
          <cell r="G155">
            <v>0.58867797376481501</v>
          </cell>
          <cell r="H155">
            <v>0.58867797376481501</v>
          </cell>
          <cell r="I155">
            <v>0.58867797376481501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</row>
        <row r="156">
          <cell r="B156" t="str">
            <v>Sales - % FX: Brazilian Real</v>
          </cell>
          <cell r="C156" t="str">
            <v>SALES_FX_BRL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</row>
        <row r="157">
          <cell r="B157" t="str">
            <v>Sales - % FX: Japanese Yen</v>
          </cell>
          <cell r="C157" t="str">
            <v>SALES_FX_YEN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</row>
        <row r="158">
          <cell r="B158" t="str">
            <v>Sales - % FX: Chinese Renminbi</v>
          </cell>
          <cell r="C158" t="str">
            <v>SALES_FX_CNY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B159" t="str">
            <v>Sales - % FX: Indian Rupee</v>
          </cell>
          <cell r="C159" t="str">
            <v>SALES_FX_INR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B160" t="str">
            <v>Sales - % FX: Canadian Dollar</v>
          </cell>
          <cell r="C160" t="str">
            <v>SALES_FX_CAD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B161" t="str">
            <v>Sales - % FX: Mexican Peso</v>
          </cell>
          <cell r="C161" t="str">
            <v>SALES_FX_MXN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B162" t="str">
            <v>Sales - % FX: Colombian Peso</v>
          </cell>
          <cell r="C162" t="str">
            <v>SALES_FX_COP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B163" t="str">
            <v>Sales - % FX: Argentine Peso</v>
          </cell>
          <cell r="C163" t="str">
            <v>SALES_FX_ARS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B164" t="str">
            <v>Sales - % FX: Chilean Peso</v>
          </cell>
          <cell r="C164" t="str">
            <v>SALES_FX_CLP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B165" t="str">
            <v>Sales - % FX: Venezuelan bolivar</v>
          </cell>
          <cell r="C165" t="str">
            <v>SALES_FX_VEF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B166" t="str">
            <v>Sales - % FX: Other Currency</v>
          </cell>
          <cell r="C166" t="str">
            <v>SALES_FX_OTH</v>
          </cell>
          <cell r="F166">
            <v>0.41274911859904351</v>
          </cell>
          <cell r="G166">
            <v>0.41132202623518499</v>
          </cell>
          <cell r="H166">
            <v>0.41132202623518499</v>
          </cell>
          <cell r="I166">
            <v>0.41132202623518499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A167" t="str">
            <v>Security: Zendesk Inc.</v>
          </cell>
          <cell r="B167">
            <v>0</v>
          </cell>
          <cell r="C167">
            <v>0</v>
          </cell>
          <cell r="D167">
            <v>0</v>
          </cell>
        </row>
        <row r="168">
          <cell r="A168" t="str">
            <v>Reference Data</v>
          </cell>
          <cell r="B168">
            <v>0</v>
          </cell>
          <cell r="C168">
            <v>0</v>
          </cell>
          <cell r="D168">
            <v>0</v>
          </cell>
        </row>
        <row r="169">
          <cell r="B169" t="str">
            <v>Ticker</v>
          </cell>
          <cell r="C169" t="str">
            <v>Ticker</v>
          </cell>
          <cell r="E169" t="str">
            <v>ZEN</v>
          </cell>
        </row>
        <row r="170">
          <cell r="B170" t="str">
            <v>Security Name</v>
          </cell>
          <cell r="C170" t="str">
            <v>Security Name</v>
          </cell>
          <cell r="E170" t="str">
            <v>Zendesk Inc.</v>
          </cell>
        </row>
        <row r="171">
          <cell r="B171" t="str">
            <v>Interim Type</v>
          </cell>
          <cell r="C171" t="str">
            <v>Interim Type</v>
          </cell>
          <cell r="E171" t="str">
            <v>Q</v>
          </cell>
        </row>
        <row r="172">
          <cell r="B172" t="str">
            <v>Publishing Currency</v>
          </cell>
          <cell r="C172" t="str">
            <v>PUB_CURRENCY_ISO</v>
          </cell>
          <cell r="E172" t="str">
            <v>USD</v>
          </cell>
        </row>
        <row r="173">
          <cell r="B173" t="str">
            <v>Pricing Currency</v>
          </cell>
          <cell r="C173" t="str">
            <v>PRICE_CURRENCY_ISO</v>
          </cell>
          <cell r="E173" t="str">
            <v>USD</v>
          </cell>
        </row>
        <row r="174">
          <cell r="B174" t="str">
            <v>Reporting Currency</v>
          </cell>
          <cell r="C174" t="str">
            <v>CURRENCY_ISO</v>
          </cell>
          <cell r="E174" t="str">
            <v>USD</v>
          </cell>
        </row>
        <row r="175">
          <cell r="A175" t="str">
            <v>General Information</v>
          </cell>
          <cell r="B175">
            <v>0</v>
          </cell>
          <cell r="C175">
            <v>0</v>
          </cell>
          <cell r="D175">
            <v>0</v>
          </cell>
        </row>
        <row r="176">
          <cell r="B176" t="str">
            <v>Americas Investment List</v>
          </cell>
          <cell r="C176" t="str">
            <v>AMER_LIST</v>
          </cell>
          <cell r="E176">
            <v>0</v>
          </cell>
        </row>
        <row r="177">
          <cell r="B177" t="str">
            <v>Americas Conviction List</v>
          </cell>
          <cell r="C177" t="str">
            <v>AMER_CONVICTION</v>
          </cell>
          <cell r="E177">
            <v>0</v>
          </cell>
        </row>
        <row r="178">
          <cell r="B178" t="str">
            <v>Legal rating</v>
          </cell>
          <cell r="C178" t="str">
            <v>LEGAL_RATING</v>
          </cell>
          <cell r="E178">
            <v>0</v>
          </cell>
        </row>
        <row r="179">
          <cell r="B179" t="str">
            <v>Target price</v>
          </cell>
          <cell r="C179" t="str">
            <v>TARGET_PRICE</v>
          </cell>
          <cell r="D179" t="str">
            <v>USD</v>
          </cell>
          <cell r="E179">
            <v>32</v>
          </cell>
        </row>
        <row r="180">
          <cell r="B180" t="str">
            <v>Target price period</v>
          </cell>
          <cell r="C180" t="str">
            <v>TP_PERIOD</v>
          </cell>
          <cell r="E180" t="str">
            <v>12 months</v>
          </cell>
        </row>
        <row r="181">
          <cell r="B181" t="str">
            <v>Current shares outstanding (mn)</v>
          </cell>
          <cell r="C181" t="str">
            <v>NUM_SH</v>
          </cell>
          <cell r="E181">
            <v>97.297300412334792</v>
          </cell>
        </row>
        <row r="182">
          <cell r="B182" t="str">
            <v>Free float</v>
          </cell>
          <cell r="C182" t="str">
            <v>FREE_FLOAT</v>
          </cell>
          <cell r="E182">
            <v>0</v>
          </cell>
        </row>
        <row r="183">
          <cell r="A183" t="str">
            <v>Publishing Items</v>
          </cell>
          <cell r="B183">
            <v>0</v>
          </cell>
          <cell r="C183">
            <v>0</v>
          </cell>
          <cell r="D183">
            <v>0</v>
          </cell>
        </row>
        <row r="184">
          <cell r="B184" t="str">
            <v>Book value per share, BVPS (Pub)</v>
          </cell>
          <cell r="C184" t="str">
            <v>BVPS_PUB</v>
          </cell>
          <cell r="D184" t="str">
            <v>USD</v>
          </cell>
          <cell r="F184">
            <v>2.0742627954493851</v>
          </cell>
          <cell r="G184">
            <v>1.1579736729773071</v>
          </cell>
          <cell r="H184">
            <v>1.4141034319192916</v>
          </cell>
          <cell r="I184">
            <v>2.8800965917900765</v>
          </cell>
          <cell r="J184">
            <v>2.6229555281048857</v>
          </cell>
          <cell r="K184">
            <v>2.5525285463033942</v>
          </cell>
          <cell r="L184">
            <v>0</v>
          </cell>
          <cell r="M184">
            <v>0.38916457768455515</v>
          </cell>
          <cell r="N184">
            <v>0.20964853941781361</v>
          </cell>
          <cell r="O184">
            <v>2.2914965472050004</v>
          </cell>
          <cell r="P184">
            <v>2.0200953176435901</v>
          </cell>
          <cell r="Q184">
            <v>1.76909797151489</v>
          </cell>
          <cell r="R184">
            <v>1.5593471810089019</v>
          </cell>
          <cell r="S184">
            <v>1.3616055212495459</v>
          </cell>
          <cell r="T184">
            <v>1.1285868489700459</v>
          </cell>
          <cell r="U184">
            <v>0.40270064382846699</v>
          </cell>
          <cell r="V184">
            <v>1.5727957186516621</v>
          </cell>
          <cell r="W184">
            <v>1.3344821792748911</v>
          </cell>
          <cell r="X184">
            <v>1.296708077809946</v>
          </cell>
          <cell r="Y184">
            <v>3.3392651167900973</v>
          </cell>
          <cell r="Z184">
            <v>2.9741486668310184</v>
          </cell>
          <cell r="AA184">
            <v>2.8903993991684787</v>
          </cell>
          <cell r="AB184">
            <v>2.803785941216713</v>
          </cell>
          <cell r="AC184">
            <v>2.735118963268929</v>
          </cell>
          <cell r="AD184">
            <v>2.6794054398023661</v>
          </cell>
          <cell r="AE184">
            <v>2.6390232619709169</v>
          </cell>
        </row>
        <row r="185">
          <cell r="B185" t="str">
            <v>DPS, dividend per share (Pub)</v>
          </cell>
          <cell r="C185" t="str">
            <v>DPS_PUB</v>
          </cell>
          <cell r="D185" t="str">
            <v>USD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B186" t="str">
            <v>Special dividend per share</v>
          </cell>
          <cell r="C186" t="str">
            <v>DPS_SPECIAL_PUB</v>
          </cell>
          <cell r="D186" t="str">
            <v>USD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B187" t="str">
            <v>EBITDA (Pub)</v>
          </cell>
          <cell r="C187" t="str">
            <v>EBITDA_PUB</v>
          </cell>
          <cell r="D187" t="str">
            <v>USD</v>
          </cell>
          <cell r="F187">
            <v>-12.000999999999996</v>
          </cell>
          <cell r="G187">
            <v>-11.811</v>
          </cell>
          <cell r="H187">
            <v>-20.349000000000007</v>
          </cell>
          <cell r="I187">
            <v>-10.713607835721795</v>
          </cell>
          <cell r="J187">
            <v>11.232874891350303</v>
          </cell>
          <cell r="K187">
            <v>24.802972886979497</v>
          </cell>
          <cell r="L187">
            <v>0</v>
          </cell>
          <cell r="M187">
            <v>-2.2280000000000002</v>
          </cell>
          <cell r="N187">
            <v>-3.1700000000000004</v>
          </cell>
          <cell r="O187">
            <v>-2.8920000000000021</v>
          </cell>
          <cell r="P187">
            <v>-3.7110000000000003</v>
          </cell>
          <cell r="Q187">
            <v>-3.9030000000000018</v>
          </cell>
          <cell r="R187">
            <v>-2.5040000000000009</v>
          </cell>
          <cell r="S187">
            <v>-2.3250000000000006</v>
          </cell>
          <cell r="T187">
            <v>-3.078999999999998</v>
          </cell>
          <cell r="U187">
            <v>-6.0690000000000026</v>
          </cell>
          <cell r="V187">
            <v>-7.0769999999999964</v>
          </cell>
          <cell r="W187">
            <v>-3.2420000000000049</v>
          </cell>
          <cell r="X187">
            <v>-3.961000000000007</v>
          </cell>
          <cell r="Y187">
            <v>-3.2639999999999985</v>
          </cell>
          <cell r="Z187">
            <v>-4.6176021052929546</v>
          </cell>
          <cell r="AA187">
            <v>-1.5763613605909006</v>
          </cell>
          <cell r="AB187">
            <v>-1.2556443698379827</v>
          </cell>
          <cell r="AC187">
            <v>0.50271328262475468</v>
          </cell>
          <cell r="AD187">
            <v>2.0310908065032809</v>
          </cell>
          <cell r="AE187">
            <v>3.8773840522231824</v>
          </cell>
        </row>
        <row r="188">
          <cell r="B188" t="str">
            <v>EPS (Pub)</v>
          </cell>
          <cell r="C188" t="str">
            <v>EPS_PUB</v>
          </cell>
          <cell r="D188" t="str">
            <v>USD</v>
          </cell>
          <cell r="F188">
            <v>-1.2292207956007366</v>
          </cell>
          <cell r="G188">
            <v>-1.0415902352357549</v>
          </cell>
          <cell r="H188">
            <v>-1.0049972231438247</v>
          </cell>
          <cell r="I188">
            <v>-0.92563948223246961</v>
          </cell>
          <cell r="J188">
            <v>-0.7282231524488153</v>
          </cell>
          <cell r="K188">
            <v>-0.78696733372212968</v>
          </cell>
          <cell r="L188">
            <v>0</v>
          </cell>
          <cell r="M188">
            <v>-0.14436998004808921</v>
          </cell>
          <cell r="N188">
            <v>-0.20458382360464525</v>
          </cell>
          <cell r="O188">
            <v>-0.19839709662785432</v>
          </cell>
          <cell r="P188">
            <v>-0.66859922370166558</v>
          </cell>
          <cell r="Q188">
            <v>-0.2569414472737736</v>
          </cell>
          <cell r="R188">
            <v>-0.29451038575667654</v>
          </cell>
          <cell r="S188">
            <v>-0.21590083545223396</v>
          </cell>
          <cell r="T188">
            <v>-0.27462444904200761</v>
          </cell>
          <cell r="U188">
            <v>-0.17366345245110248</v>
          </cell>
          <cell r="V188">
            <v>-0.33854799041125733</v>
          </cell>
          <cell r="W188">
            <v>-0.24980482908604254</v>
          </cell>
          <cell r="X188">
            <v>-0.23867930963912964</v>
          </cell>
          <cell r="Y188">
            <v>-0.25109381959181537</v>
          </cell>
          <cell r="Z188">
            <v>-0.23565587933408977</v>
          </cell>
          <cell r="AA188">
            <v>-0.21263670586309599</v>
          </cell>
          <cell r="AB188">
            <v>-0.22860258268351241</v>
          </cell>
          <cell r="AC188">
            <v>-0.1861443966309273</v>
          </cell>
          <cell r="AD188">
            <v>-0.18208180132053139</v>
          </cell>
          <cell r="AE188">
            <v>-0.17605773914667572</v>
          </cell>
        </row>
        <row r="189">
          <cell r="B189" t="str">
            <v>Consensus earnings equivalent estimate</v>
          </cell>
          <cell r="C189" t="str">
            <v>CEEE_EPS</v>
          </cell>
          <cell r="D189" t="str">
            <v>USD</v>
          </cell>
          <cell r="F189">
            <v>-0.74288020583709591</v>
          </cell>
          <cell r="G189">
            <v>-0.81759134277045187</v>
          </cell>
          <cell r="H189">
            <v>-0.49311509972888073</v>
          </cell>
          <cell r="I189">
            <v>-0.35119688413383282</v>
          </cell>
          <cell r="J189">
            <v>-0.1459654324100054</v>
          </cell>
          <cell r="K189">
            <v>-2.5826317086121821E-3</v>
          </cell>
          <cell r="L189">
            <v>0</v>
          </cell>
          <cell r="M189">
            <v>-0.1355706758070292</v>
          </cell>
          <cell r="N189">
            <v>-0.19343121706655755</v>
          </cell>
          <cell r="O189">
            <v>-0.18267049750491468</v>
          </cell>
          <cell r="P189">
            <v>-0.22945020390114482</v>
          </cell>
          <cell r="Q189">
            <v>-0.23766364551863045</v>
          </cell>
          <cell r="R189">
            <v>-0.18012796735905046</v>
          </cell>
          <cell r="S189">
            <v>-0.17617144932800582</v>
          </cell>
          <cell r="T189">
            <v>-0.22470090851848509</v>
          </cell>
          <cell r="U189">
            <v>-0.14192361685837249</v>
          </cell>
          <cell r="V189">
            <v>-0.15790292954764787</v>
          </cell>
          <cell r="W189">
            <v>-9.0866001226788673E-2</v>
          </cell>
          <cell r="X189">
            <v>-0.10962548604952599</v>
          </cell>
          <cell r="Y189">
            <v>-0.10230815583326783</v>
          </cell>
          <cell r="Z189">
            <v>-9.8775740609272064E-2</v>
          </cell>
          <cell r="AA189">
            <v>-7.4127908545107882E-2</v>
          </cell>
          <cell r="AB189">
            <v>-7.7805821624565674E-2</v>
          </cell>
          <cell r="AC189">
            <v>-5.7238904304981762E-2</v>
          </cell>
          <cell r="AD189">
            <v>-4.299311092339763E-2</v>
          </cell>
          <cell r="AE189">
            <v>-2.6011321976063016E-2</v>
          </cell>
        </row>
        <row r="190">
          <cell r="B190" t="str">
            <v>EPS (excl. ESO) (Pub)</v>
          </cell>
          <cell r="C190" t="str">
            <v>EPS_PUB_EX_ESO</v>
          </cell>
          <cell r="D190" t="str">
            <v>USD</v>
          </cell>
          <cell r="F190">
            <v>-0.74288020583709591</v>
          </cell>
          <cell r="G190">
            <v>-0.81759134277045187</v>
          </cell>
          <cell r="H190">
            <v>-0.41141149659052378</v>
          </cell>
          <cell r="I190">
            <v>-0.30817719660579496</v>
          </cell>
          <cell r="J190">
            <v>-0.12939362509208355</v>
          </cell>
          <cell r="K190">
            <v>-2.2952109782036802E-3</v>
          </cell>
          <cell r="L190">
            <v>0</v>
          </cell>
          <cell r="M190">
            <v>-0.1355706758070292</v>
          </cell>
          <cell r="N190">
            <v>-0.19343121706655755</v>
          </cell>
          <cell r="O190">
            <v>-0.18267049750491468</v>
          </cell>
          <cell r="P190">
            <v>-0.22945020390114482</v>
          </cell>
          <cell r="Q190">
            <v>-0.23766364551863045</v>
          </cell>
          <cell r="R190">
            <v>-0.18012796735905046</v>
          </cell>
          <cell r="S190">
            <v>-0.17617144932800582</v>
          </cell>
          <cell r="T190">
            <v>-0.22470090851848509</v>
          </cell>
          <cell r="U190">
            <v>-0.11867283648006563</v>
          </cell>
          <cell r="V190">
            <v>-0.1310501611591833</v>
          </cell>
          <cell r="W190">
            <v>-7.588556162441544E-2</v>
          </cell>
          <cell r="X190">
            <v>-9.1631482993007635E-2</v>
          </cell>
          <cell r="Y190">
            <v>-8.7436711700279474E-2</v>
          </cell>
          <cell r="Z190">
            <v>-8.7306776821122228E-2</v>
          </cell>
          <cell r="AA190">
            <v>-6.5563653895149454E-2</v>
          </cell>
          <cell r="AB190">
            <v>-6.886136717887098E-2</v>
          </cell>
          <cell r="AC190">
            <v>-5.0691532358105425E-2</v>
          </cell>
          <cell r="AD190">
            <v>-3.8099735786089932E-2</v>
          </cell>
          <cell r="AE190">
            <v>-2.3065503355534121E-2</v>
          </cell>
        </row>
        <row r="191">
          <cell r="B191" t="str">
            <v>EV adjustment (Pub)</v>
          </cell>
          <cell r="C191" t="str">
            <v>EV_ADJ_PUB</v>
          </cell>
          <cell r="D191" t="str">
            <v>USD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B192" t="str">
            <v>Net debt (Pub)</v>
          </cell>
          <cell r="C192" t="str">
            <v>NET_DEBT_PUB</v>
          </cell>
          <cell r="D192" t="str">
            <v>USD</v>
          </cell>
          <cell r="F192">
            <v>-47.977000000000004</v>
          </cell>
          <cell r="G192">
            <v>-29.591000000000001</v>
          </cell>
          <cell r="H192">
            <v>-73.302999999999997</v>
          </cell>
          <cell r="I192">
            <v>-240.41223957639201</v>
          </cell>
          <cell r="J192">
            <v>-258.96808398931427</v>
          </cell>
          <cell r="K192">
            <v>-289.5148463722258</v>
          </cell>
          <cell r="L192">
            <v>0</v>
          </cell>
          <cell r="M192">
            <v>-12.173</v>
          </cell>
          <cell r="N192">
            <v>-10.074000000000002</v>
          </cell>
          <cell r="O192">
            <v>-51.033000000000001</v>
          </cell>
          <cell r="P192">
            <v>-47.977000000000004</v>
          </cell>
          <cell r="Q192">
            <v>-32.065000000000005</v>
          </cell>
          <cell r="R192">
            <v>-29.335000000000001</v>
          </cell>
          <cell r="S192">
            <v>-27.907</v>
          </cell>
          <cell r="T192">
            <v>-29.591000000000001</v>
          </cell>
          <cell r="U192">
            <v>-22.869999999999994</v>
          </cell>
          <cell r="V192">
            <v>-112.15900000000001</v>
          </cell>
          <cell r="W192">
            <v>-72.63300000000001</v>
          </cell>
          <cell r="X192">
            <v>-73.302999999999997</v>
          </cell>
          <cell r="Y192">
            <v>-258.02299999999997</v>
          </cell>
          <cell r="Z192">
            <v>-248.43358137587165</v>
          </cell>
          <cell r="AA192">
            <v>-244.41640875521554</v>
          </cell>
          <cell r="AB192">
            <v>-240.41223957639201</v>
          </cell>
          <cell r="AC192">
            <v>-237.38985444430335</v>
          </cell>
          <cell r="AD192">
            <v>-238.82460557489003</v>
          </cell>
          <cell r="AE192">
            <v>-248.75974223981871</v>
          </cell>
        </row>
        <row r="193">
          <cell r="B193" t="str">
            <v>Net income (Pub)</v>
          </cell>
          <cell r="C193" t="str">
            <v>NI_PUB</v>
          </cell>
          <cell r="D193" t="str">
            <v>USD</v>
          </cell>
          <cell r="F193">
            <v>-14.724999999999996</v>
          </cell>
          <cell r="G193">
            <v>-17.716999999999999</v>
          </cell>
          <cell r="H193">
            <v>-33.08100000000001</v>
          </cell>
          <cell r="I193">
            <v>-29.482968935336888</v>
          </cell>
          <cell r="J193">
            <v>-12.875606658317427</v>
          </cell>
          <cell r="K193">
            <v>-0.23299235983582528</v>
          </cell>
          <cell r="L193">
            <v>0</v>
          </cell>
          <cell r="M193">
            <v>-2.65</v>
          </cell>
          <cell r="N193">
            <v>-3.7810000000000006</v>
          </cell>
          <cell r="O193">
            <v>-3.6240000000000019</v>
          </cell>
          <cell r="P193">
            <v>-4.6700000000000008</v>
          </cell>
          <cell r="Q193">
            <v>-4.9560000000000013</v>
          </cell>
          <cell r="R193">
            <v>-3.8850000000000007</v>
          </cell>
          <cell r="S193">
            <v>-3.8800000000000003</v>
          </cell>
          <cell r="T193">
            <v>-4.9959999999999978</v>
          </cell>
          <cell r="U193">
            <v>-8.3840000000000021</v>
          </cell>
          <cell r="V193">
            <v>-10.143999999999995</v>
          </cell>
          <cell r="W193">
            <v>-6.5180000000000051</v>
          </cell>
          <cell r="X193">
            <v>-8.0350000000000072</v>
          </cell>
          <cell r="Y193">
            <v>-7.8099999999999987</v>
          </cell>
          <cell r="Z193">
            <v>-8.4947136923973972</v>
          </cell>
          <cell r="AA193">
            <v>-6.4110623618125331</v>
          </cell>
          <cell r="AB193">
            <v>-6.7671928811269968</v>
          </cell>
          <cell r="AC193">
            <v>-5.0065020187038671</v>
          </cell>
          <cell r="AD193">
            <v>-3.7816993732113251</v>
          </cell>
          <cell r="AE193">
            <v>-2.3008803544602174</v>
          </cell>
        </row>
        <row r="194">
          <cell r="B194" t="str">
            <v>EBIT, operating profit (Pub)</v>
          </cell>
          <cell r="C194" t="str">
            <v>EBIT_PUB</v>
          </cell>
          <cell r="D194" t="str">
            <v>USD</v>
          </cell>
          <cell r="F194">
            <v>-14.507999999999996</v>
          </cell>
          <cell r="G194">
            <v>-16.978999999999999</v>
          </cell>
          <cell r="H194">
            <v>-31.805000000000007</v>
          </cell>
          <cell r="I194">
            <v>-30.956352955493514</v>
          </cell>
          <cell r="J194">
            <v>-13.553270166649924</v>
          </cell>
          <cell r="K194">
            <v>-0.2452551156166578</v>
          </cell>
          <cell r="L194">
            <v>0</v>
          </cell>
          <cell r="M194">
            <v>-2.6760000000000002</v>
          </cell>
          <cell r="N194">
            <v>-3.7300000000000004</v>
          </cell>
          <cell r="O194">
            <v>-3.5510000000000019</v>
          </cell>
          <cell r="P194">
            <v>-4.5510000000000002</v>
          </cell>
          <cell r="Q194">
            <v>-4.8590000000000018</v>
          </cell>
          <cell r="R194">
            <v>-3.6940000000000008</v>
          </cell>
          <cell r="S194">
            <v>-3.7360000000000007</v>
          </cell>
          <cell r="T194">
            <v>-4.6899999999999977</v>
          </cell>
          <cell r="U194">
            <v>-7.8770000000000024</v>
          </cell>
          <cell r="V194">
            <v>-9.7729999999999961</v>
          </cell>
          <cell r="W194">
            <v>-6.4110000000000049</v>
          </cell>
          <cell r="X194">
            <v>-7.7440000000000069</v>
          </cell>
          <cell r="Y194">
            <v>-7.4869999999999983</v>
          </cell>
          <cell r="Z194">
            <v>-8.9849241052929543</v>
          </cell>
          <cell r="AA194">
            <v>-7.0365791035751499</v>
          </cell>
          <cell r="AB194">
            <v>-7.447849746625451</v>
          </cell>
          <cell r="AC194">
            <v>-5.2700021249514393</v>
          </cell>
          <cell r="AD194">
            <v>-3.9807361823277105</v>
          </cell>
          <cell r="AE194">
            <v>-2.4219793204844393</v>
          </cell>
        </row>
        <row r="195">
          <cell r="B195" t="str">
            <v>Pre-tax profit (Pub)</v>
          </cell>
          <cell r="C195" t="str">
            <v>PTP_PUB</v>
          </cell>
          <cell r="D195" t="str">
            <v>USD</v>
          </cell>
          <cell r="F195">
            <v>-14.603999999999996</v>
          </cell>
          <cell r="G195">
            <v>-17.495999999999999</v>
          </cell>
          <cell r="H195">
            <v>-33.344000000000008</v>
          </cell>
          <cell r="I195">
            <v>-30.102352955493515</v>
          </cell>
          <cell r="J195">
            <v>-13.553270166649924</v>
          </cell>
          <cell r="K195">
            <v>-0.2452551156166578</v>
          </cell>
          <cell r="L195">
            <v>0</v>
          </cell>
          <cell r="M195">
            <v>-2.64</v>
          </cell>
          <cell r="N195">
            <v>-3.7570000000000006</v>
          </cell>
          <cell r="O195">
            <v>-3.5860000000000021</v>
          </cell>
          <cell r="P195">
            <v>-4.6210000000000004</v>
          </cell>
          <cell r="Q195">
            <v>-4.9360000000000017</v>
          </cell>
          <cell r="R195">
            <v>-3.8270000000000008</v>
          </cell>
          <cell r="S195">
            <v>-3.8380000000000005</v>
          </cell>
          <cell r="T195">
            <v>-4.8949999999999978</v>
          </cell>
          <cell r="U195">
            <v>-8.3350000000000026</v>
          </cell>
          <cell r="V195">
            <v>-10.228999999999996</v>
          </cell>
          <cell r="W195">
            <v>-6.7540000000000049</v>
          </cell>
          <cell r="X195">
            <v>-8.0260000000000069</v>
          </cell>
          <cell r="Y195">
            <v>-7.7169999999999987</v>
          </cell>
          <cell r="Z195">
            <v>-8.7349241052929543</v>
          </cell>
          <cell r="AA195">
            <v>-6.6195791035751501</v>
          </cell>
          <cell r="AB195">
            <v>-7.0308497466254511</v>
          </cell>
          <cell r="AC195">
            <v>-5.2700021249514393</v>
          </cell>
          <cell r="AD195">
            <v>-3.9807361823277105</v>
          </cell>
          <cell r="AE195">
            <v>-2.4219793204844393</v>
          </cell>
        </row>
        <row r="196">
          <cell r="B196" t="str">
            <v>Sales, revenue (Pub)</v>
          </cell>
          <cell r="C196" t="str">
            <v>REVS_PUB</v>
          </cell>
          <cell r="D196" t="str">
            <v>USD</v>
          </cell>
          <cell r="F196">
            <v>38.228000000000002</v>
          </cell>
          <cell r="G196">
            <v>72.045000000000002</v>
          </cell>
          <cell r="H196">
            <v>127.04899999999999</v>
          </cell>
          <cell r="I196">
            <v>193.46626117458879</v>
          </cell>
          <cell r="J196">
            <v>272.80211387205372</v>
          </cell>
          <cell r="K196">
            <v>379.29273116007107</v>
          </cell>
          <cell r="L196">
            <v>0</v>
          </cell>
          <cell r="M196">
            <v>6.9580000000000002</v>
          </cell>
          <cell r="N196">
            <v>8.5500000000000007</v>
          </cell>
          <cell r="O196">
            <v>10.414999999999999</v>
          </cell>
          <cell r="P196">
            <v>12.305</v>
          </cell>
          <cell r="Q196">
            <v>13.911</v>
          </cell>
          <cell r="R196">
            <v>16.396000000000001</v>
          </cell>
          <cell r="S196">
            <v>19.236999999999998</v>
          </cell>
          <cell r="T196">
            <v>22.501000000000001</v>
          </cell>
          <cell r="U196">
            <v>25.091999999999999</v>
          </cell>
          <cell r="V196">
            <v>29.506</v>
          </cell>
          <cell r="W196">
            <v>33.909999999999997</v>
          </cell>
          <cell r="X196">
            <v>38.540999999999997</v>
          </cell>
          <cell r="Y196">
            <v>42.234000000000002</v>
          </cell>
          <cell r="Z196">
            <v>46.011826137480512</v>
          </cell>
          <cell r="AA196">
            <v>50.163019261952314</v>
          </cell>
          <cell r="AB196">
            <v>55.057415775155945</v>
          </cell>
          <cell r="AC196">
            <v>59.700343853371578</v>
          </cell>
          <cell r="AD196">
            <v>64.965906883701678</v>
          </cell>
          <cell r="AE196">
            <v>70.664724947697437</v>
          </cell>
        </row>
        <row r="197">
          <cell r="B197" t="str">
            <v>Total shareholders' equity (Pub)</v>
          </cell>
          <cell r="C197" t="str">
            <v>EQ_PUB</v>
          </cell>
          <cell r="D197" t="str">
            <v>USD</v>
          </cell>
          <cell r="F197">
            <v>41.114999999999988</v>
          </cell>
          <cell r="G197">
            <v>25.093000000000004</v>
          </cell>
          <cell r="H197">
            <v>113.706</v>
          </cell>
          <cell r="I197">
            <v>275.53563106466311</v>
          </cell>
          <cell r="J197">
            <v>261.00314940634576</v>
          </cell>
          <cell r="K197">
            <v>259.11328204651005</v>
          </cell>
          <cell r="L197">
            <v>0</v>
          </cell>
          <cell r="M197">
            <v>7.6069999999999993</v>
          </cell>
          <cell r="N197">
            <v>4.0980000000000025</v>
          </cell>
          <cell r="O197">
            <v>45.460999999999999</v>
          </cell>
          <cell r="P197">
            <v>41.114999999999988</v>
          </cell>
          <cell r="Q197">
            <v>36.891000000000005</v>
          </cell>
          <cell r="R197">
            <v>33.631999999999998</v>
          </cell>
          <cell r="S197">
            <v>29.988</v>
          </cell>
          <cell r="T197">
            <v>25.093000000000004</v>
          </cell>
          <cell r="U197">
            <v>28.45000000000001</v>
          </cell>
          <cell r="V197">
            <v>121.74300000000001</v>
          </cell>
          <cell r="W197">
            <v>114.622</v>
          </cell>
          <cell r="X197">
            <v>113.706</v>
          </cell>
          <cell r="Y197">
            <v>298.26899999999995</v>
          </cell>
          <cell r="Z197">
            <v>289.37663630760261</v>
          </cell>
          <cell r="AA197">
            <v>282.63419894579005</v>
          </cell>
          <cell r="AB197">
            <v>275.53563106466311</v>
          </cell>
          <cell r="AC197">
            <v>270.13147904595922</v>
          </cell>
          <cell r="AD197">
            <v>265.9521296727479</v>
          </cell>
          <cell r="AE197">
            <v>263.2535993182878</v>
          </cell>
        </row>
        <row r="198">
          <cell r="A198" t="str">
            <v>Income Statement</v>
          </cell>
          <cell r="B198">
            <v>0</v>
          </cell>
          <cell r="C198">
            <v>0</v>
          </cell>
          <cell r="D198">
            <v>0</v>
          </cell>
        </row>
        <row r="199">
          <cell r="B199" t="str">
            <v>Provision for income tax</v>
          </cell>
          <cell r="C199" t="str">
            <v>PROV_INC_TAX</v>
          </cell>
          <cell r="D199" t="str">
            <v>USD</v>
          </cell>
          <cell r="F199">
            <v>-0.12100000000000001</v>
          </cell>
          <cell r="G199">
            <v>-0.221</v>
          </cell>
          <cell r="H199">
            <v>0.26300000000000001</v>
          </cell>
          <cell r="I199">
            <v>0.61938402015662786</v>
          </cell>
          <cell r="J199">
            <v>0.67766350833249656</v>
          </cell>
          <cell r="K199">
            <v>1.2262755780832532E-2</v>
          </cell>
          <cell r="L199">
            <v>0</v>
          </cell>
          <cell r="M199">
            <v>-0.01</v>
          </cell>
          <cell r="N199">
            <v>-2.4E-2</v>
          </cell>
          <cell r="O199">
            <v>-3.7999999999999999E-2</v>
          </cell>
          <cell r="P199">
            <v>-4.9000000000000002E-2</v>
          </cell>
          <cell r="Q199">
            <v>-0.02</v>
          </cell>
          <cell r="R199">
            <v>-5.8000000000000003E-2</v>
          </cell>
          <cell r="S199">
            <v>-4.2000000000000003E-2</v>
          </cell>
          <cell r="T199">
            <v>-0.10100000000000001</v>
          </cell>
          <cell r="U199">
            <v>-4.9000000000000002E-2</v>
          </cell>
          <cell r="V199">
            <v>8.5000000000000006E-2</v>
          </cell>
          <cell r="W199">
            <v>0.23599999999999999</v>
          </cell>
          <cell r="X199">
            <v>-8.9999999999999993E-3</v>
          </cell>
          <cell r="Y199">
            <v>-9.2999999999999999E-2</v>
          </cell>
          <cell r="Z199">
            <v>0.24021041289555625</v>
          </cell>
          <cell r="AA199">
            <v>0.20851674176261722</v>
          </cell>
          <cell r="AB199">
            <v>0.26365686549845441</v>
          </cell>
          <cell r="AC199">
            <v>0.26350010624757197</v>
          </cell>
          <cell r="AD199">
            <v>0.19903680911638555</v>
          </cell>
          <cell r="AE199">
            <v>0.12109896602422197</v>
          </cell>
        </row>
        <row r="200">
          <cell r="B200" t="str">
            <v>Minority interest</v>
          </cell>
          <cell r="C200" t="str">
            <v>INC_MINORITY</v>
          </cell>
          <cell r="D200" t="str">
            <v>USD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B201" t="str">
            <v>Net income (pre-preferred dividends)</v>
          </cell>
          <cell r="C201" t="str">
            <v>NI_PRE_PREF</v>
          </cell>
          <cell r="D201" t="str">
            <v>USD</v>
          </cell>
          <cell r="F201">
            <v>-14.724999999999996</v>
          </cell>
          <cell r="G201">
            <v>-17.716999999999999</v>
          </cell>
          <cell r="H201">
            <v>-33.08100000000001</v>
          </cell>
          <cell r="I201">
            <v>-29.482968935336888</v>
          </cell>
          <cell r="J201">
            <v>-12.875606658317427</v>
          </cell>
          <cell r="K201">
            <v>-0.23299235983582528</v>
          </cell>
          <cell r="L201">
            <v>0</v>
          </cell>
          <cell r="M201">
            <v>-2.65</v>
          </cell>
          <cell r="N201">
            <v>-3.7810000000000006</v>
          </cell>
          <cell r="O201">
            <v>-3.6240000000000019</v>
          </cell>
          <cell r="P201">
            <v>-4.6700000000000008</v>
          </cell>
          <cell r="Q201">
            <v>-4.9560000000000013</v>
          </cell>
          <cell r="R201">
            <v>-3.8850000000000007</v>
          </cell>
          <cell r="S201">
            <v>-3.8800000000000003</v>
          </cell>
          <cell r="T201">
            <v>-4.9959999999999978</v>
          </cell>
          <cell r="U201">
            <v>-8.3840000000000021</v>
          </cell>
          <cell r="V201">
            <v>-10.143999999999995</v>
          </cell>
          <cell r="W201">
            <v>-6.5180000000000051</v>
          </cell>
          <cell r="X201">
            <v>-8.0350000000000072</v>
          </cell>
          <cell r="Y201">
            <v>-7.8099999999999987</v>
          </cell>
          <cell r="Z201">
            <v>-8.4947136923973972</v>
          </cell>
          <cell r="AA201">
            <v>-6.4110623618125331</v>
          </cell>
          <cell r="AB201">
            <v>-6.7671928811269968</v>
          </cell>
          <cell r="AC201">
            <v>-5.0065020187038671</v>
          </cell>
          <cell r="AD201">
            <v>-3.7816993732113251</v>
          </cell>
          <cell r="AE201">
            <v>-2.3008803544602174</v>
          </cell>
        </row>
        <row r="202">
          <cell r="B202" t="str">
            <v>Preferred dividends</v>
          </cell>
          <cell r="C202" t="str">
            <v>PREF_DIV</v>
          </cell>
          <cell r="D202" t="str">
            <v>USD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B203" t="str">
            <v>Net income (pre-exceptionals)</v>
          </cell>
          <cell r="C203" t="str">
            <v>NET_EARNING</v>
          </cell>
          <cell r="D203" t="str">
            <v>USD</v>
          </cell>
          <cell r="F203">
            <v>-14.724999999999996</v>
          </cell>
          <cell r="G203">
            <v>-17.716999999999999</v>
          </cell>
          <cell r="H203">
            <v>-33.08100000000001</v>
          </cell>
          <cell r="I203">
            <v>-29.482968935336888</v>
          </cell>
          <cell r="J203">
            <v>-12.875606658317427</v>
          </cell>
          <cell r="K203">
            <v>-0.23299235983582528</v>
          </cell>
          <cell r="L203">
            <v>0</v>
          </cell>
          <cell r="M203">
            <v>-2.65</v>
          </cell>
          <cell r="N203">
            <v>-3.7810000000000006</v>
          </cell>
          <cell r="O203">
            <v>-3.6240000000000019</v>
          </cell>
          <cell r="P203">
            <v>-4.6700000000000008</v>
          </cell>
          <cell r="Q203">
            <v>-4.9560000000000013</v>
          </cell>
          <cell r="R203">
            <v>-3.8850000000000007</v>
          </cell>
          <cell r="S203">
            <v>-3.8800000000000003</v>
          </cell>
          <cell r="T203">
            <v>-4.9959999999999978</v>
          </cell>
          <cell r="U203">
            <v>-8.3840000000000021</v>
          </cell>
          <cell r="V203">
            <v>-10.143999999999995</v>
          </cell>
          <cell r="W203">
            <v>-6.5180000000000051</v>
          </cell>
          <cell r="X203">
            <v>-8.0350000000000072</v>
          </cell>
          <cell r="Y203">
            <v>-7.8099999999999987</v>
          </cell>
          <cell r="Z203">
            <v>-8.4947136923973972</v>
          </cell>
          <cell r="AA203">
            <v>-6.4110623618125331</v>
          </cell>
          <cell r="AB203">
            <v>-6.7671928811269968</v>
          </cell>
          <cell r="AC203">
            <v>-5.0065020187038671</v>
          </cell>
          <cell r="AD203">
            <v>-3.7816993732113251</v>
          </cell>
          <cell r="AE203">
            <v>-2.3008803544602174</v>
          </cell>
        </row>
        <row r="204">
          <cell r="B204" t="str">
            <v>Post-tax exceptionals</v>
          </cell>
          <cell r="C204" t="str">
            <v>TAX_EXC</v>
          </cell>
          <cell r="D204" t="str">
            <v>USD</v>
          </cell>
          <cell r="F204">
            <v>-9.6400000000000059</v>
          </cell>
          <cell r="G204">
            <v>-4.8539999999999992</v>
          </cell>
          <cell r="H204">
            <v>-34.339999999999996</v>
          </cell>
          <cell r="I204">
            <v>-48.224440591626404</v>
          </cell>
          <cell r="J204">
            <v>-51.360936991781472</v>
          </cell>
          <cell r="K204">
            <v>-70.763338857733103</v>
          </cell>
          <cell r="L204">
            <v>0</v>
          </cell>
          <cell r="M204">
            <v>-0.17200000000000015</v>
          </cell>
          <cell r="N204">
            <v>-0.21799999999999997</v>
          </cell>
          <cell r="O204">
            <v>-0.31199999999999983</v>
          </cell>
          <cell r="P204">
            <v>-8.9379999999999988</v>
          </cell>
          <cell r="Q204">
            <v>-0.40200000000000014</v>
          </cell>
          <cell r="R204">
            <v>-2.4669999999999996</v>
          </cell>
          <cell r="S204">
            <v>-0.87500000000000044</v>
          </cell>
          <cell r="T204">
            <v>-1.1099999999999994</v>
          </cell>
          <cell r="U204">
            <v>-1.875</v>
          </cell>
          <cell r="V204">
            <v>-11.605</v>
          </cell>
          <cell r="W204">
            <v>-11.401</v>
          </cell>
          <cell r="X204">
            <v>-9.4589999999999996</v>
          </cell>
          <cell r="Y204">
            <v>-11.358000000000001</v>
          </cell>
          <cell r="Z204">
            <v>-11.771691930334324</v>
          </cell>
          <cell r="AA204">
            <v>-11.979139229658973</v>
          </cell>
          <cell r="AB204">
            <v>-13.115609431633059</v>
          </cell>
          <cell r="AC204">
            <v>-11.274946915706302</v>
          </cell>
          <cell r="AD204">
            <v>-12.234323174073236</v>
          </cell>
          <cell r="AE204">
            <v>-13.272637732242597</v>
          </cell>
        </row>
        <row r="205">
          <cell r="B205" t="str">
            <v>Net income (post-exceptionals)</v>
          </cell>
          <cell r="C205" t="str">
            <v>NET_INC</v>
          </cell>
          <cell r="D205" t="str">
            <v>USD</v>
          </cell>
          <cell r="F205">
            <v>-24.365000000000002</v>
          </cell>
          <cell r="G205">
            <v>-22.570999999999998</v>
          </cell>
          <cell r="H205">
            <v>-67.421000000000006</v>
          </cell>
          <cell r="I205">
            <v>-77.707409526963289</v>
          </cell>
          <cell r="J205">
            <v>-64.236543650098895</v>
          </cell>
          <cell r="K205">
            <v>-70.996331217568923</v>
          </cell>
          <cell r="L205">
            <v>0</v>
          </cell>
          <cell r="M205">
            <v>-2.8220000000000001</v>
          </cell>
          <cell r="N205">
            <v>-3.9990000000000006</v>
          </cell>
          <cell r="O205">
            <v>-3.9360000000000017</v>
          </cell>
          <cell r="P205">
            <v>-13.608000000000001</v>
          </cell>
          <cell r="Q205">
            <v>-5.3580000000000014</v>
          </cell>
          <cell r="R205">
            <v>-6.3520000000000003</v>
          </cell>
          <cell r="S205">
            <v>-4.7550000000000008</v>
          </cell>
          <cell r="T205">
            <v>-6.1059999999999972</v>
          </cell>
          <cell r="U205">
            <v>-10.259000000000002</v>
          </cell>
          <cell r="V205">
            <v>-21.748999999999995</v>
          </cell>
          <cell r="W205">
            <v>-17.919000000000004</v>
          </cell>
          <cell r="X205">
            <v>-17.494000000000007</v>
          </cell>
          <cell r="Y205">
            <v>-19.167999999999999</v>
          </cell>
          <cell r="Z205">
            <v>-20.266405622731721</v>
          </cell>
          <cell r="AA205">
            <v>-18.390201591471506</v>
          </cell>
          <cell r="AB205">
            <v>-19.882802312760056</v>
          </cell>
          <cell r="AC205">
            <v>-16.281448934410168</v>
          </cell>
          <cell r="AD205">
            <v>-16.01602254728456</v>
          </cell>
          <cell r="AE205">
            <v>-15.573518086702814</v>
          </cell>
        </row>
        <row r="206">
          <cell r="B206" t="str">
            <v>EPS (pre-exceptionals, basic)</v>
          </cell>
          <cell r="C206" t="str">
            <v>EPS</v>
          </cell>
          <cell r="D206" t="str">
            <v>USD</v>
          </cell>
          <cell r="F206">
            <v>-0.74288020583709591</v>
          </cell>
          <cell r="G206">
            <v>-0.81759134277045187</v>
          </cell>
          <cell r="H206">
            <v>-0.49311509972888073</v>
          </cell>
          <cell r="I206">
            <v>-0.35119688413383282</v>
          </cell>
          <cell r="J206">
            <v>-0.1459654324100054</v>
          </cell>
          <cell r="K206">
            <v>-2.5826317086121821E-3</v>
          </cell>
          <cell r="L206">
            <v>0</v>
          </cell>
          <cell r="M206">
            <v>-0.1355706758070292</v>
          </cell>
          <cell r="N206">
            <v>-0.19343121706655755</v>
          </cell>
          <cell r="O206">
            <v>-0.18267049750491468</v>
          </cell>
          <cell r="P206">
            <v>-0.22945020390114482</v>
          </cell>
          <cell r="Q206">
            <v>-0.23766364551863045</v>
          </cell>
          <cell r="R206">
            <v>-0.18012796735905046</v>
          </cell>
          <cell r="S206">
            <v>-0.17617144932800582</v>
          </cell>
          <cell r="T206">
            <v>-0.22470090851848509</v>
          </cell>
          <cell r="U206">
            <v>-0.14192361685837249</v>
          </cell>
          <cell r="V206">
            <v>-0.15790292954764787</v>
          </cell>
          <cell r="W206">
            <v>-9.0866001226788673E-2</v>
          </cell>
          <cell r="X206">
            <v>-0.10962548604952599</v>
          </cell>
          <cell r="Y206">
            <v>-0.10230815583326783</v>
          </cell>
          <cell r="Z206">
            <v>-9.8775740609272064E-2</v>
          </cell>
          <cell r="AA206">
            <v>-7.4127908545107882E-2</v>
          </cell>
          <cell r="AB206">
            <v>-7.7805821624565674E-2</v>
          </cell>
          <cell r="AC206">
            <v>-5.7238904304981762E-2</v>
          </cell>
          <cell r="AD206">
            <v>-4.299311092339763E-2</v>
          </cell>
          <cell r="AE206">
            <v>-2.6011321976063016E-2</v>
          </cell>
        </row>
        <row r="207">
          <cell r="B207" t="str">
            <v>EPS (pre-exceptionals, diluted)</v>
          </cell>
          <cell r="C207" t="str">
            <v>EPS_FUL_DIL</v>
          </cell>
          <cell r="D207" t="str">
            <v>USD</v>
          </cell>
          <cell r="F207">
            <v>-0.74288020583709591</v>
          </cell>
          <cell r="G207">
            <v>-0.81759134277045187</v>
          </cell>
          <cell r="H207">
            <v>-0.41141149659052378</v>
          </cell>
          <cell r="I207">
            <v>-0.30817719660579496</v>
          </cell>
          <cell r="J207">
            <v>-0.12939362509208355</v>
          </cell>
          <cell r="K207">
            <v>-2.2952109782036802E-3</v>
          </cell>
          <cell r="L207">
            <v>0</v>
          </cell>
          <cell r="M207">
            <v>-0.1355706758070292</v>
          </cell>
          <cell r="N207">
            <v>-0.19343121706655755</v>
          </cell>
          <cell r="O207">
            <v>-0.18267049750491468</v>
          </cell>
          <cell r="P207">
            <v>-0.22945020390114482</v>
          </cell>
          <cell r="Q207">
            <v>-0.23766364551863045</v>
          </cell>
          <cell r="R207">
            <v>-0.18012796735905046</v>
          </cell>
          <cell r="S207">
            <v>-0.17617144932800582</v>
          </cell>
          <cell r="T207">
            <v>-0.22470090851848509</v>
          </cell>
          <cell r="U207">
            <v>-0.11867283648006563</v>
          </cell>
          <cell r="V207">
            <v>-0.1310501611591833</v>
          </cell>
          <cell r="W207">
            <v>-7.588556162441544E-2</v>
          </cell>
          <cell r="X207">
            <v>-9.1631482993007635E-2</v>
          </cell>
          <cell r="Y207">
            <v>-8.7436711700279474E-2</v>
          </cell>
          <cell r="Z207">
            <v>-8.7306776821122228E-2</v>
          </cell>
          <cell r="AA207">
            <v>-6.5563653895149454E-2</v>
          </cell>
          <cell r="AB207">
            <v>-6.886136717887098E-2</v>
          </cell>
          <cell r="AC207">
            <v>-5.0691532358105425E-2</v>
          </cell>
          <cell r="AD207">
            <v>-3.8099735786089932E-2</v>
          </cell>
          <cell r="AE207">
            <v>-2.3065503355534121E-2</v>
          </cell>
        </row>
        <row r="208">
          <cell r="B208" t="str">
            <v>EPS (post-exceptionals, basic)</v>
          </cell>
          <cell r="C208" t="str">
            <v>EPS_POST_BASIC</v>
          </cell>
          <cell r="D208" t="str">
            <v>USD</v>
          </cell>
          <cell r="F208">
            <v>-1.2292207956007366</v>
          </cell>
          <cell r="G208">
            <v>-1.0415902352357549</v>
          </cell>
          <cell r="H208">
            <v>-1.0049972231438247</v>
          </cell>
          <cell r="I208">
            <v>-0.92563948223246961</v>
          </cell>
          <cell r="J208">
            <v>-0.7282231524488153</v>
          </cell>
          <cell r="K208">
            <v>-0.78696733372212968</v>
          </cell>
          <cell r="L208">
            <v>0</v>
          </cell>
          <cell r="M208">
            <v>-0.14436998004808921</v>
          </cell>
          <cell r="N208">
            <v>-0.20458382360464525</v>
          </cell>
          <cell r="O208">
            <v>-0.19839709662785432</v>
          </cell>
          <cell r="P208">
            <v>-0.66859922370166558</v>
          </cell>
          <cell r="Q208">
            <v>-0.2569414472737736</v>
          </cell>
          <cell r="R208">
            <v>-0.29451038575667654</v>
          </cell>
          <cell r="S208">
            <v>-0.21590083545223396</v>
          </cell>
          <cell r="T208">
            <v>-0.27462444904200761</v>
          </cell>
          <cell r="U208">
            <v>-0.17366345245110248</v>
          </cell>
          <cell r="V208">
            <v>-0.33854799041125733</v>
          </cell>
          <cell r="W208">
            <v>-0.24980482908604254</v>
          </cell>
          <cell r="X208">
            <v>-0.23867930963912964</v>
          </cell>
          <cell r="Y208">
            <v>-0.25109381959181537</v>
          </cell>
          <cell r="Z208">
            <v>-0.23565587933408977</v>
          </cell>
          <cell r="AA208">
            <v>-0.21263670586309599</v>
          </cell>
          <cell r="AB208">
            <v>-0.22860258268351241</v>
          </cell>
          <cell r="AC208">
            <v>-0.1861443966309273</v>
          </cell>
          <cell r="AD208">
            <v>-0.18208180132053139</v>
          </cell>
          <cell r="AE208">
            <v>-0.17605773914667572</v>
          </cell>
        </row>
        <row r="209">
          <cell r="B209" t="str">
            <v>EPS (post-exceptionals, diluted)</v>
          </cell>
          <cell r="C209" t="str">
            <v>FULLY_DIL_EPS</v>
          </cell>
          <cell r="D209" t="str">
            <v>USD</v>
          </cell>
          <cell r="F209">
            <v>-1.2292207956007366</v>
          </cell>
          <cell r="G209">
            <v>-1.0415902352357549</v>
          </cell>
          <cell r="H209">
            <v>-0.83848053298357661</v>
          </cell>
          <cell r="I209">
            <v>-0.81225373455573102</v>
          </cell>
          <cell r="J209">
            <v>-0.64554622293489161</v>
          </cell>
          <cell r="K209">
            <v>-0.69938584654694391</v>
          </cell>
          <cell r="L209">
            <v>0</v>
          </cell>
          <cell r="M209">
            <v>-0.14436998004808921</v>
          </cell>
          <cell r="N209">
            <v>-0.20458382360464525</v>
          </cell>
          <cell r="O209">
            <v>-0.19839709662785432</v>
          </cell>
          <cell r="P209">
            <v>-0.66859922370166558</v>
          </cell>
          <cell r="Q209">
            <v>-0.2569414472737736</v>
          </cell>
          <cell r="R209">
            <v>-0.29451038575667654</v>
          </cell>
          <cell r="S209">
            <v>-0.21590083545223396</v>
          </cell>
          <cell r="T209">
            <v>-0.27462444904200761</v>
          </cell>
          <cell r="U209">
            <v>-0.14521286133695052</v>
          </cell>
          <cell r="V209">
            <v>-0.28097495613673878</v>
          </cell>
          <cell r="W209">
            <v>-0.20862126093094499</v>
          </cell>
          <cell r="X209">
            <v>-0.1995023227728282</v>
          </cell>
          <cell r="Y209">
            <v>-0.21459499230101886</v>
          </cell>
          <cell r="Z209">
            <v>-0.20829360667608474</v>
          </cell>
          <cell r="AA209">
            <v>-0.18807004894963791</v>
          </cell>
          <cell r="AB209">
            <v>-0.20232273184089564</v>
          </cell>
          <cell r="AC209">
            <v>-0.16485194501313</v>
          </cell>
          <cell r="AD209">
            <v>-0.1613576773759858</v>
          </cell>
          <cell r="AE209">
            <v>-0.15611895376914778</v>
          </cell>
        </row>
        <row r="210">
          <cell r="B210" t="str">
            <v>Common dividends paid</v>
          </cell>
          <cell r="C210" t="str">
            <v>COMMON_DIV_PAID</v>
          </cell>
          <cell r="D210" t="str">
            <v>USD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B211" t="str">
            <v>DPS, dividend per share</v>
          </cell>
          <cell r="C211" t="str">
            <v>DPS</v>
          </cell>
          <cell r="D211" t="str">
            <v>USD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B212" t="str">
            <v>Weighted average shares outstanding, basic</v>
          </cell>
          <cell r="C212" t="str">
            <v>SH</v>
          </cell>
          <cell r="F212">
            <v>19.8215</v>
          </cell>
          <cell r="G212">
            <v>21.669750000000001</v>
          </cell>
          <cell r="H212">
            <v>67.0857575</v>
          </cell>
          <cell r="I212">
            <v>83.949972984673821</v>
          </cell>
          <cell r="J212">
            <v>88.209971674326709</v>
          </cell>
          <cell r="K212">
            <v>90.215093022701012</v>
          </cell>
          <cell r="L212">
            <v>0</v>
          </cell>
          <cell r="M212">
            <v>19.547000000000001</v>
          </cell>
          <cell r="N212">
            <v>19.547000000000001</v>
          </cell>
          <cell r="O212">
            <v>19.838999999999999</v>
          </cell>
          <cell r="P212">
            <v>20.353000000000002</v>
          </cell>
          <cell r="Q212">
            <v>20.853000000000002</v>
          </cell>
          <cell r="R212">
            <v>21.568000000000001</v>
          </cell>
          <cell r="S212">
            <v>22.024000000000001</v>
          </cell>
          <cell r="T212">
            <v>22.234000000000002</v>
          </cell>
          <cell r="U212">
            <v>59.07403</v>
          </cell>
          <cell r="V212">
            <v>64.242000000000004</v>
          </cell>
          <cell r="W212">
            <v>71.731999999999999</v>
          </cell>
          <cell r="X212">
            <v>73.295000000000002</v>
          </cell>
          <cell r="Y212">
            <v>76.337999999999994</v>
          </cell>
          <cell r="Z212">
            <v>86</v>
          </cell>
          <cell r="AA212">
            <v>86.486486502061652</v>
          </cell>
          <cell r="AB212">
            <v>86.975405436633636</v>
          </cell>
          <cell r="AC212">
            <v>87.466768965878487</v>
          </cell>
          <cell r="AD212">
            <v>87.960589312769542</v>
          </cell>
          <cell r="AE212">
            <v>88.456878761395075</v>
          </cell>
        </row>
        <row r="213">
          <cell r="B213" t="str">
            <v>Diluted average shares outstanding (mn)</v>
          </cell>
          <cell r="C213" t="str">
            <v>DILUTE_SHARES</v>
          </cell>
          <cell r="F213">
            <v>19.8215</v>
          </cell>
          <cell r="G213">
            <v>21.669750000000001</v>
          </cell>
          <cell r="H213">
            <v>80.408545395913904</v>
          </cell>
          <cell r="I213">
            <v>95.668885498527146</v>
          </cell>
          <cell r="J213">
            <v>99.507272086661487</v>
          </cell>
          <cell r="K213">
            <v>101.51239343503576</v>
          </cell>
          <cell r="L213">
            <v>0</v>
          </cell>
          <cell r="M213">
            <v>19.547000000000001</v>
          </cell>
          <cell r="N213">
            <v>19.547000000000001</v>
          </cell>
          <cell r="O213">
            <v>19.838999999999999</v>
          </cell>
          <cell r="P213">
            <v>20.353000000000002</v>
          </cell>
          <cell r="Q213">
            <v>20.853000000000002</v>
          </cell>
          <cell r="R213">
            <v>21.568000000000001</v>
          </cell>
          <cell r="S213">
            <v>22.024000000000001</v>
          </cell>
          <cell r="T213">
            <v>22.234000000000002</v>
          </cell>
          <cell r="U213">
            <v>70.648012204615384</v>
          </cell>
          <cell r="V213">
            <v>77.405475203333296</v>
          </cell>
          <cell r="W213">
            <v>85.892492069306925</v>
          </cell>
          <cell r="X213">
            <v>87.688202106399999</v>
          </cell>
          <cell r="Y213">
            <v>89.321748818408906</v>
          </cell>
          <cell r="Z213">
            <v>97.297300412334792</v>
          </cell>
          <cell r="AA213">
            <v>97.783786914396458</v>
          </cell>
          <cell r="AB213">
            <v>98.272705848968428</v>
          </cell>
          <cell r="AC213">
            <v>98.764069378213264</v>
          </cell>
          <cell r="AD213">
            <v>99.25788972510432</v>
          </cell>
          <cell r="AE213">
            <v>99.754179173729838</v>
          </cell>
        </row>
        <row r="214">
          <cell r="B214" t="str">
            <v>Period-end shares outstanding</v>
          </cell>
          <cell r="C214" t="str">
            <v>NON_OP_ADD</v>
          </cell>
          <cell r="F214">
            <v>19.8215</v>
          </cell>
          <cell r="G214">
            <v>21.669750000000001</v>
          </cell>
          <cell r="H214">
            <v>80.408545395913904</v>
          </cell>
          <cell r="I214">
            <v>95.668885498527146</v>
          </cell>
          <cell r="J214">
            <v>99.507272086661487</v>
          </cell>
          <cell r="K214">
            <v>101.51239343503576</v>
          </cell>
          <cell r="L214">
            <v>0</v>
          </cell>
          <cell r="M214">
            <v>19.547000000000001</v>
          </cell>
          <cell r="N214">
            <v>19.547000000000001</v>
          </cell>
          <cell r="O214">
            <v>19.838999999999999</v>
          </cell>
          <cell r="P214">
            <v>20.353000000000002</v>
          </cell>
          <cell r="Q214">
            <v>20.853000000000002</v>
          </cell>
          <cell r="R214">
            <v>21.568000000000001</v>
          </cell>
          <cell r="S214">
            <v>22.024000000000001</v>
          </cell>
          <cell r="T214">
            <v>22.234000000000002</v>
          </cell>
          <cell r="U214">
            <v>70.648012204615384</v>
          </cell>
          <cell r="V214">
            <v>77.405475203333296</v>
          </cell>
          <cell r="W214">
            <v>85.892492069306925</v>
          </cell>
          <cell r="X214">
            <v>87.688202106399999</v>
          </cell>
          <cell r="Y214">
            <v>89.321748818408906</v>
          </cell>
          <cell r="Z214">
            <v>97.297300412334792</v>
          </cell>
          <cell r="AA214">
            <v>97.783786914396458</v>
          </cell>
          <cell r="AB214">
            <v>98.272705848968428</v>
          </cell>
          <cell r="AC214">
            <v>98.764069378213264</v>
          </cell>
          <cell r="AD214">
            <v>99.25788972510432</v>
          </cell>
          <cell r="AE214">
            <v>99.754179173729838</v>
          </cell>
        </row>
        <row r="215">
          <cell r="A215" t="str">
            <v>Additional Income Statement Items</v>
          </cell>
          <cell r="B215">
            <v>0</v>
          </cell>
          <cell r="C215">
            <v>0</v>
          </cell>
          <cell r="D215">
            <v>0</v>
          </cell>
        </row>
        <row r="216">
          <cell r="B216" t="str">
            <v>Marginal tax rate</v>
          </cell>
          <cell r="C216" t="str">
            <v>MARGIN_TAX_RATE</v>
          </cell>
          <cell r="F216">
            <v>0</v>
          </cell>
          <cell r="G216">
            <v>0</v>
          </cell>
          <cell r="H216">
            <v>7.8874760076775418E-3</v>
          </cell>
          <cell r="I216">
            <v>2.0575933750839687E-2</v>
          </cell>
          <cell r="J216">
            <v>5.0000000000000031E-2</v>
          </cell>
          <cell r="K216">
            <v>4.9999999999998539E-2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8.3097076938117159E-3</v>
          </cell>
          <cell r="W216">
            <v>3.4942256440627747E-2</v>
          </cell>
          <cell r="X216">
            <v>0</v>
          </cell>
          <cell r="Y216">
            <v>0</v>
          </cell>
          <cell r="Z216">
            <v>2.75E-2</v>
          </cell>
          <cell r="AA216">
            <v>3.15E-2</v>
          </cell>
          <cell r="AB216">
            <v>3.7499999999999999E-2</v>
          </cell>
          <cell r="AC216">
            <v>0.05</v>
          </cell>
          <cell r="AD216">
            <v>0.05</v>
          </cell>
          <cell r="AE216">
            <v>0.05</v>
          </cell>
        </row>
        <row r="217">
          <cell r="A217" t="str">
            <v>ESO</v>
          </cell>
          <cell r="B217">
            <v>0</v>
          </cell>
          <cell r="C217">
            <v>0</v>
          </cell>
          <cell r="D217">
            <v>0</v>
          </cell>
        </row>
        <row r="218">
          <cell r="B218" t="str">
            <v>Fair value of grant</v>
          </cell>
          <cell r="C218" t="str">
            <v>FV_GRANT</v>
          </cell>
          <cell r="D218" t="str">
            <v>USD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B219" t="str">
            <v>ESO expense (post-tax)</v>
          </cell>
          <cell r="C219" t="str">
            <v>ESO_POST_TAX</v>
          </cell>
          <cell r="D219" t="str">
            <v>USD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B220" t="str">
            <v>EPS (excl. ESO expense, basic)</v>
          </cell>
          <cell r="C220" t="str">
            <v>EPS_EX_ESO_B</v>
          </cell>
          <cell r="D220" t="str">
            <v>USD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B221" t="str">
            <v>EPS (excl. ESO expense, diluted)</v>
          </cell>
          <cell r="C221" t="str">
            <v>EPS_EX_ESO_D</v>
          </cell>
          <cell r="D221" t="str">
            <v>USD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B222" t="str">
            <v>Year that ESO expense takes effect</v>
          </cell>
          <cell r="C222" t="str">
            <v>ESO_YEAR</v>
          </cell>
          <cell r="E222">
            <v>0</v>
          </cell>
        </row>
        <row r="223">
          <cell r="A223" t="str">
            <v>Balance Sheet</v>
          </cell>
          <cell r="B223">
            <v>0</v>
          </cell>
          <cell r="C223">
            <v>0</v>
          </cell>
          <cell r="D223">
            <v>0</v>
          </cell>
        </row>
        <row r="224">
          <cell r="B224" t="str">
            <v>BVPS, book value per share</v>
          </cell>
          <cell r="C224" t="str">
            <v>BVPS</v>
          </cell>
          <cell r="D224" t="str">
            <v>USD</v>
          </cell>
          <cell r="F224">
            <v>2.0742627954493851</v>
          </cell>
          <cell r="G224">
            <v>1.1579736729773071</v>
          </cell>
          <cell r="H224">
            <v>1.4141034319192916</v>
          </cell>
          <cell r="I224">
            <v>2.8800965917900765</v>
          </cell>
          <cell r="J224">
            <v>2.6229555281048857</v>
          </cell>
          <cell r="K224">
            <v>2.5525285463033942</v>
          </cell>
          <cell r="L224">
            <v>0</v>
          </cell>
          <cell r="M224">
            <v>0.38916457768455515</v>
          </cell>
          <cell r="N224">
            <v>0.20964853941781361</v>
          </cell>
          <cell r="O224">
            <v>2.2914965472050004</v>
          </cell>
          <cell r="P224">
            <v>2.0200953176435901</v>
          </cell>
          <cell r="Q224">
            <v>1.76909797151489</v>
          </cell>
          <cell r="R224">
            <v>1.5593471810089019</v>
          </cell>
          <cell r="S224">
            <v>1.3616055212495459</v>
          </cell>
          <cell r="T224">
            <v>1.1285868489700459</v>
          </cell>
          <cell r="U224">
            <v>0.40270064382846699</v>
          </cell>
          <cell r="V224">
            <v>1.5727957186516621</v>
          </cell>
          <cell r="W224">
            <v>1.3344821792748911</v>
          </cell>
          <cell r="X224">
            <v>1.296708077809946</v>
          </cell>
          <cell r="Y224">
            <v>3.3392651167900973</v>
          </cell>
          <cell r="Z224">
            <v>2.9741486668310184</v>
          </cell>
          <cell r="AA224">
            <v>2.8903993991684787</v>
          </cell>
          <cell r="AB224">
            <v>2.803785941216713</v>
          </cell>
          <cell r="AC224">
            <v>2.735118963268929</v>
          </cell>
          <cell r="AD224">
            <v>2.6794054398023661</v>
          </cell>
          <cell r="AE224">
            <v>2.6390232619709169</v>
          </cell>
        </row>
        <row r="225">
          <cell r="A225" t="str">
            <v>Additional Balance Sheet Items</v>
          </cell>
          <cell r="B225">
            <v>0</v>
          </cell>
          <cell r="C225">
            <v>0</v>
          </cell>
          <cell r="D225">
            <v>0</v>
          </cell>
        </row>
        <row r="226">
          <cell r="B226" t="str">
            <v>Total repurchase authorization</v>
          </cell>
          <cell r="C226" t="str">
            <v>REPUR_TOT_AUTH</v>
          </cell>
          <cell r="D226" t="str">
            <v>USD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B227" t="str">
            <v>Remaining repurchase authorization</v>
          </cell>
          <cell r="C227" t="str">
            <v>REPUR_REMAINING</v>
          </cell>
          <cell r="D227" t="str">
            <v>USD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B228" t="str">
            <v>Suspended repurchase authorization</v>
          </cell>
          <cell r="C228" t="str">
            <v>REPUR_SUSPENDED</v>
          </cell>
          <cell r="D228" t="str">
            <v>USD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B229" t="str">
            <v>Shares repurchased during period</v>
          </cell>
          <cell r="C229" t="str">
            <v>REPUR_ACTUAL</v>
          </cell>
          <cell r="D229" t="str">
            <v>USD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A230" t="str">
            <v>Cash Flow Statement</v>
          </cell>
          <cell r="B230">
            <v>0</v>
          </cell>
          <cell r="C230">
            <v>0</v>
          </cell>
          <cell r="D230">
            <v>0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str">
            <v>USD</v>
          </cell>
          <cell r="F231">
            <v>-24.332999999999998</v>
          </cell>
          <cell r="G231">
            <v>-20.623000000000001</v>
          </cell>
          <cell r="H231">
            <v>-67.421000000000006</v>
          </cell>
          <cell r="I231">
            <v>-77.707409526963289</v>
          </cell>
          <cell r="J231">
            <v>-64.236543650098895</v>
          </cell>
          <cell r="K231">
            <v>-70.996331217568923</v>
          </cell>
          <cell r="L231">
            <v>0</v>
          </cell>
          <cell r="M231">
            <v>-2.8109999999999999</v>
          </cell>
          <cell r="N231">
            <v>-3.9750000000000001</v>
          </cell>
          <cell r="O231">
            <v>-3.9009999999999998</v>
          </cell>
          <cell r="P231">
            <v>-13.646000000000001</v>
          </cell>
          <cell r="Q231">
            <v>-5.3580000000000014</v>
          </cell>
          <cell r="R231">
            <v>-4.609</v>
          </cell>
          <cell r="S231">
            <v>-4.718</v>
          </cell>
          <cell r="T231">
            <v>-5.9379999999999997</v>
          </cell>
          <cell r="U231">
            <v>-10.259000000000002</v>
          </cell>
          <cell r="V231">
            <v>-21.748999999999995</v>
          </cell>
          <cell r="W231">
            <v>-17.919000000000004</v>
          </cell>
          <cell r="X231">
            <v>-17.494000000000007</v>
          </cell>
          <cell r="Y231">
            <v>-19.167999999999999</v>
          </cell>
          <cell r="Z231">
            <v>-20.266405622731721</v>
          </cell>
          <cell r="AA231">
            <v>-18.390201591471506</v>
          </cell>
          <cell r="AB231">
            <v>-19.882802312760056</v>
          </cell>
          <cell r="AC231">
            <v>-16.281448934410168</v>
          </cell>
          <cell r="AD231">
            <v>-16.01602254728456</v>
          </cell>
          <cell r="AE231">
            <v>-15.573518086702814</v>
          </cell>
        </row>
        <row r="232">
          <cell r="A232" t="str">
            <v>Other Items</v>
          </cell>
          <cell r="B232">
            <v>0</v>
          </cell>
          <cell r="C232">
            <v>0</v>
          </cell>
          <cell r="D232">
            <v>0</v>
          </cell>
        </row>
        <row r="233">
          <cell r="B233" t="str">
            <v>Beta</v>
          </cell>
          <cell r="C233" t="str">
            <v>BETA_ANALYST</v>
          </cell>
          <cell r="E233">
            <v>0</v>
          </cell>
        </row>
        <row r="234">
          <cell r="B234" t="str">
            <v>Market equity risk premium</v>
          </cell>
          <cell r="C234" t="str">
            <v>MKT_EQ_RISK_PREM</v>
          </cell>
          <cell r="E234">
            <v>0</v>
          </cell>
        </row>
        <row r="235">
          <cell r="B235" t="str">
            <v>Risk-free rate</v>
          </cell>
          <cell r="C235" t="str">
            <v>RISK_FR_RATE</v>
          </cell>
          <cell r="E235">
            <v>0</v>
          </cell>
        </row>
      </sheetData>
      <sheetData sheetId="20"/>
      <sheetData sheetId="21">
        <row r="2">
          <cell r="N2">
            <v>2011</v>
          </cell>
        </row>
      </sheetData>
      <sheetData sheetId="22"/>
      <sheetData sheetId="23"/>
      <sheetData sheetId="24">
        <row r="1">
          <cell r="A1" t="str">
            <v>Issuer: Zendesk Inc.</v>
          </cell>
          <cell r="C1">
            <v>854604594</v>
          </cell>
          <cell r="F1">
            <v>2012</v>
          </cell>
          <cell r="G1">
            <v>2013</v>
          </cell>
          <cell r="H1">
            <v>2014</v>
          </cell>
          <cell r="I1">
            <v>2015</v>
          </cell>
          <cell r="J1">
            <v>2016</v>
          </cell>
          <cell r="K1">
            <v>2017</v>
          </cell>
          <cell r="M1" t="str">
            <v>2012 Q1</v>
          </cell>
          <cell r="N1" t="str">
            <v>2012 Q2</v>
          </cell>
          <cell r="O1" t="str">
            <v>2012 Q3</v>
          </cell>
          <cell r="P1" t="str">
            <v>2012 Q4</v>
          </cell>
          <cell r="Q1" t="str">
            <v>2013 Q1</v>
          </cell>
          <cell r="R1" t="str">
            <v>2013 Q2</v>
          </cell>
          <cell r="S1" t="str">
            <v>2013 Q3</v>
          </cell>
          <cell r="T1" t="str">
            <v>2013 Q4</v>
          </cell>
          <cell r="U1" t="str">
            <v>2014 Q1</v>
          </cell>
          <cell r="V1" t="str">
            <v>2014 Q2</v>
          </cell>
          <cell r="W1" t="str">
            <v>2014 Q3</v>
          </cell>
          <cell r="X1" t="str">
            <v>2014 Q4</v>
          </cell>
          <cell r="Y1" t="str">
            <v>2015 Q1</v>
          </cell>
          <cell r="Z1" t="str">
            <v>2015 Q2</v>
          </cell>
          <cell r="AA1" t="str">
            <v>2015 Q3</v>
          </cell>
          <cell r="AB1" t="str">
            <v>2015 Q4</v>
          </cell>
          <cell r="AC1" t="str">
            <v>2016 Q1</v>
          </cell>
          <cell r="AD1" t="str">
            <v>2016 Q2</v>
          </cell>
          <cell r="AE1" t="str">
            <v>2016 Q3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Estimate</v>
          </cell>
          <cell r="J2" t="str">
            <v>Estimate</v>
          </cell>
          <cell r="K2" t="str">
            <v>Estimate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Estimate</v>
          </cell>
          <cell r="Z2" t="str">
            <v>Estimate</v>
          </cell>
          <cell r="AA2" t="str">
            <v>Estimate</v>
          </cell>
          <cell r="AB2" t="str">
            <v>Estimate</v>
          </cell>
          <cell r="AC2" t="str">
            <v>Estimate</v>
          </cell>
          <cell r="AD2" t="str">
            <v>Estimate</v>
          </cell>
          <cell r="AE2" t="str">
            <v>Estimate</v>
          </cell>
        </row>
        <row r="3">
          <cell r="F3">
            <v>41274</v>
          </cell>
          <cell r="G3">
            <v>41639</v>
          </cell>
          <cell r="H3">
            <v>42004</v>
          </cell>
          <cell r="I3">
            <v>42369</v>
          </cell>
          <cell r="J3">
            <v>42735</v>
          </cell>
          <cell r="K3">
            <v>43100</v>
          </cell>
          <cell r="M3">
            <v>40999</v>
          </cell>
          <cell r="N3">
            <v>41090</v>
          </cell>
          <cell r="O3">
            <v>41182</v>
          </cell>
          <cell r="P3">
            <v>41274</v>
          </cell>
          <cell r="Q3">
            <v>41364</v>
          </cell>
          <cell r="R3">
            <v>41455</v>
          </cell>
          <cell r="S3">
            <v>41547</v>
          </cell>
          <cell r="T3">
            <v>41639</v>
          </cell>
          <cell r="U3">
            <v>41729</v>
          </cell>
          <cell r="V3">
            <v>41820</v>
          </cell>
          <cell r="W3">
            <v>41912</v>
          </cell>
          <cell r="X3">
            <v>42004</v>
          </cell>
          <cell r="Y3">
            <v>42094</v>
          </cell>
          <cell r="Z3">
            <v>42185</v>
          </cell>
          <cell r="AA3">
            <v>42277</v>
          </cell>
          <cell r="AB3">
            <v>42369</v>
          </cell>
          <cell r="AC3">
            <v>42460</v>
          </cell>
          <cell r="AD3">
            <v>42551</v>
          </cell>
          <cell r="AE3">
            <v>42643</v>
          </cell>
        </row>
        <row r="4">
          <cell r="A4" t="str">
            <v>Issuer: Zendesk Inc.</v>
          </cell>
          <cell r="B4" t="str">
            <v>15UTN7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Zendesk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38.228000000000002</v>
          </cell>
          <cell r="G11">
            <v>72.045000000000002</v>
          </cell>
          <cell r="H11">
            <v>127.04900000000001</v>
          </cell>
          <cell r="I11">
            <v>189.07217479341799</v>
          </cell>
          <cell r="J11">
            <v>268.81397795281799</v>
          </cell>
          <cell r="K11">
            <v>373.55456589939502</v>
          </cell>
          <cell r="M11">
            <v>6.9580000000000002</v>
          </cell>
          <cell r="N11">
            <v>8.5500000000000007</v>
          </cell>
          <cell r="O11">
            <v>10.414999999999999</v>
          </cell>
          <cell r="P11">
            <v>12.305</v>
          </cell>
          <cell r="Q11">
            <v>13.911</v>
          </cell>
          <cell r="R11">
            <v>16.396000000000001</v>
          </cell>
          <cell r="S11">
            <v>19.236999999999998</v>
          </cell>
          <cell r="T11">
            <v>22.501000000000001</v>
          </cell>
          <cell r="U11">
            <v>25.091999999999999</v>
          </cell>
          <cell r="V11">
            <v>29.506</v>
          </cell>
          <cell r="W11">
            <v>33.909999999999997</v>
          </cell>
          <cell r="X11">
            <v>38.540999999999997</v>
          </cell>
          <cell r="Y11">
            <v>40.153295059785997</v>
          </cell>
          <cell r="Z11">
            <v>44.628374886015997</v>
          </cell>
          <cell r="AA11">
            <v>49.413435226117997</v>
          </cell>
          <cell r="AB11">
            <v>54.877069621498002</v>
          </cell>
          <cell r="AC11">
            <v>58.890407748092997</v>
          </cell>
          <cell r="AD11">
            <v>63.230623600592999</v>
          </cell>
          <cell r="AE11">
            <v>69.045952532589993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-13.124000000000001</v>
          </cell>
          <cell r="G12">
            <v>-24.277000000000001</v>
          </cell>
          <cell r="H12">
            <v>-42.064</v>
          </cell>
          <cell r="I12">
            <v>-61.491414021814002</v>
          </cell>
          <cell r="J12">
            <v>-78.773947565835996</v>
          </cell>
          <cell r="K12">
            <v>-103.865736251652</v>
          </cell>
          <cell r="M12">
            <v>-2.419</v>
          </cell>
          <cell r="N12">
            <v>-2.7789999999999999</v>
          </cell>
          <cell r="O12">
            <v>-3.3530000000000002</v>
          </cell>
          <cell r="P12">
            <v>-4.5730000000000004</v>
          </cell>
          <cell r="Q12">
            <v>-4.8310000000000004</v>
          </cell>
          <cell r="R12">
            <v>-5.62</v>
          </cell>
          <cell r="S12">
            <v>-6.25</v>
          </cell>
          <cell r="T12">
            <v>-7.5759999999999996</v>
          </cell>
          <cell r="U12">
            <v>-8.9049999999999994</v>
          </cell>
          <cell r="V12">
            <v>-10.196999999999999</v>
          </cell>
          <cell r="W12">
            <v>-10.609</v>
          </cell>
          <cell r="X12">
            <v>-12.353</v>
          </cell>
          <cell r="Y12">
            <v>-13.592525375099999</v>
          </cell>
          <cell r="Z12">
            <v>-14.839640417341</v>
          </cell>
          <cell r="AA12">
            <v>-16.183681476806001</v>
          </cell>
          <cell r="AB12">
            <v>-16.875566752567</v>
          </cell>
          <cell r="AC12">
            <v>-17.638608432754001</v>
          </cell>
          <cell r="AD12">
            <v>-19.001802341773999</v>
          </cell>
          <cell r="AE12">
            <v>-20.197033031095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-28.913</v>
          </cell>
          <cell r="G13">
            <v>-50.094000000000001</v>
          </cell>
          <cell r="H13">
            <v>-91.373999999999995</v>
          </cell>
          <cell r="I13">
            <v>-128.68360580928399</v>
          </cell>
          <cell r="J13">
            <v>-163.58669844208299</v>
          </cell>
          <cell r="K13">
            <v>-217.68671400161799</v>
          </cell>
          <cell r="M13">
            <v>-4.9569999999999999</v>
          </cell>
          <cell r="N13">
            <v>-6.8109999999999999</v>
          </cell>
          <cell r="O13">
            <v>-7.7750000000000004</v>
          </cell>
          <cell r="P13">
            <v>-9.3699999999999992</v>
          </cell>
          <cell r="Q13">
            <v>-10.661</v>
          </cell>
          <cell r="R13">
            <v>-11.097</v>
          </cell>
          <cell r="S13">
            <v>-13.058999999999999</v>
          </cell>
          <cell r="T13">
            <v>-15.276999999999999</v>
          </cell>
          <cell r="U13">
            <v>-19.236999999999998</v>
          </cell>
          <cell r="V13">
            <v>-22.751000000000001</v>
          </cell>
          <cell r="W13">
            <v>-23.213999999999999</v>
          </cell>
          <cell r="X13">
            <v>-26.172000000000001</v>
          </cell>
          <cell r="Y13">
            <v>-28.832838171188001</v>
          </cell>
          <cell r="Z13">
            <v>-31.354514650220999</v>
          </cell>
          <cell r="AA13">
            <v>-33.233946858985</v>
          </cell>
          <cell r="AB13">
            <v>-35.262306128890003</v>
          </cell>
          <cell r="AC13">
            <v>-37.487810523073001</v>
          </cell>
          <cell r="AD13">
            <v>-39.112506351448999</v>
          </cell>
          <cell r="AE13">
            <v>-41.673999517727999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-42.036999999999999</v>
          </cell>
          <cell r="G14">
            <v>-74.370999999999995</v>
          </cell>
          <cell r="H14">
            <v>-133.43799999999999</v>
          </cell>
          <cell r="I14">
            <v>-190.17501983109801</v>
          </cell>
          <cell r="J14">
            <v>-242.360646007919</v>
          </cell>
          <cell r="K14">
            <v>-321.55245025327099</v>
          </cell>
          <cell r="M14">
            <v>-7.3760000000000003</v>
          </cell>
          <cell r="N14">
            <v>-9.59</v>
          </cell>
          <cell r="O14">
            <v>-11.128</v>
          </cell>
          <cell r="P14">
            <v>-13.943</v>
          </cell>
          <cell r="Q14">
            <v>-15.492000000000001</v>
          </cell>
          <cell r="R14">
            <v>-16.716999999999999</v>
          </cell>
          <cell r="S14">
            <v>-19.309000000000001</v>
          </cell>
          <cell r="T14">
            <v>-22.853000000000002</v>
          </cell>
          <cell r="U14">
            <v>-28.141999999999999</v>
          </cell>
          <cell r="V14">
            <v>-32.948</v>
          </cell>
          <cell r="W14">
            <v>-33.823</v>
          </cell>
          <cell r="X14">
            <v>-38.524999999999999</v>
          </cell>
          <cell r="Y14">
            <v>-42.425363546287997</v>
          </cell>
          <cell r="Z14">
            <v>-46.194155067562001</v>
          </cell>
          <cell r="AA14">
            <v>-49.417628335791001</v>
          </cell>
          <cell r="AB14">
            <v>-52.137872881457</v>
          </cell>
          <cell r="AC14">
            <v>-55.126418955828001</v>
          </cell>
          <cell r="AD14">
            <v>-58.114308693223002</v>
          </cell>
          <cell r="AE14">
            <v>-61.871032548823997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-10.699</v>
          </cell>
          <cell r="G15">
            <v>-14.653</v>
          </cell>
          <cell r="H15">
            <v>-25.416</v>
          </cell>
          <cell r="I15">
            <v>-33.892803939533998</v>
          </cell>
          <cell r="J15">
            <v>-39.970155895052997</v>
          </cell>
          <cell r="K15">
            <v>-52.187291012616001</v>
          </cell>
          <cell r="M15">
            <v>-2.258</v>
          </cell>
          <cell r="N15">
            <v>-2.69</v>
          </cell>
          <cell r="O15">
            <v>-2.8380000000000001</v>
          </cell>
          <cell r="P15">
            <v>-2.9129999999999998</v>
          </cell>
          <cell r="Q15">
            <v>-3.278</v>
          </cell>
          <cell r="R15">
            <v>-3.3730000000000002</v>
          </cell>
          <cell r="S15">
            <v>-3.6640000000000001</v>
          </cell>
          <cell r="T15">
            <v>-4.3380000000000001</v>
          </cell>
          <cell r="U15">
            <v>-4.827</v>
          </cell>
          <cell r="V15">
            <v>-6.3310000000000004</v>
          </cell>
          <cell r="W15">
            <v>-6.4980000000000002</v>
          </cell>
          <cell r="X15">
            <v>-7.76</v>
          </cell>
          <cell r="Y15">
            <v>-7.6830930234019998</v>
          </cell>
          <cell r="Z15">
            <v>-8.0930890528490007</v>
          </cell>
          <cell r="AA15">
            <v>-8.7137639702770002</v>
          </cell>
          <cell r="AB15">
            <v>-9.4028578930060007</v>
          </cell>
          <cell r="AC15">
            <v>-8.9127112393099992</v>
          </cell>
          <cell r="AD15">
            <v>-9.4431157209910008</v>
          </cell>
          <cell r="AE15">
            <v>-10.17350843514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-9.64</v>
          </cell>
          <cell r="G16">
            <v>-4.8540000000000001</v>
          </cell>
          <cell r="H16">
            <v>-32.139000000000003</v>
          </cell>
          <cell r="I16">
            <v>-34.982236120330001</v>
          </cell>
          <cell r="J16">
            <v>-31.585642409456</v>
          </cell>
          <cell r="K16">
            <v>-43.892661493178998</v>
          </cell>
          <cell r="M16">
            <v>-0.17199999999999999</v>
          </cell>
          <cell r="N16">
            <v>-0.218</v>
          </cell>
          <cell r="O16">
            <v>-0.312</v>
          </cell>
          <cell r="P16">
            <v>-8.9380000000000006</v>
          </cell>
          <cell r="Q16">
            <v>-0.40200000000000002</v>
          </cell>
          <cell r="R16">
            <v>-2.4670000000000001</v>
          </cell>
          <cell r="S16">
            <v>-0.875</v>
          </cell>
          <cell r="T16">
            <v>-1.1100000000000001</v>
          </cell>
          <cell r="U16">
            <v>-1.8240000000000001</v>
          </cell>
          <cell r="V16">
            <v>-10.983000000000001</v>
          </cell>
          <cell r="W16">
            <v>-10.818</v>
          </cell>
          <cell r="X16">
            <v>-8.5139999999999993</v>
          </cell>
          <cell r="Y16">
            <v>-10.038323764946</v>
          </cell>
          <cell r="Z16">
            <v>-7.475252793408</v>
          </cell>
          <cell r="AA16">
            <v>-8.2767504003750005</v>
          </cell>
          <cell r="AB16">
            <v>-9.191909161601</v>
          </cell>
          <cell r="AC16">
            <v>-6.9196229104010003</v>
          </cell>
          <cell r="AD16">
            <v>-7.4295982730699999</v>
          </cell>
          <cell r="AE16">
            <v>-8.1128994225789999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-52.735999999999997</v>
          </cell>
          <cell r="G18">
            <v>-89.024000000000001</v>
          </cell>
          <cell r="H18">
            <v>-158.85400000000001</v>
          </cell>
          <cell r="I18">
            <v>-224.067823770632</v>
          </cell>
          <cell r="J18">
            <v>-282.33080190297198</v>
          </cell>
          <cell r="K18">
            <v>-373.73974126588598</v>
          </cell>
          <cell r="M18">
            <v>-9.6340000000000003</v>
          </cell>
          <cell r="N18">
            <v>-12.28</v>
          </cell>
          <cell r="O18">
            <v>-13.965999999999999</v>
          </cell>
          <cell r="P18">
            <v>-16.856000000000002</v>
          </cell>
          <cell r="Q18">
            <v>-18.77</v>
          </cell>
          <cell r="R18">
            <v>-20.09</v>
          </cell>
          <cell r="S18">
            <v>-22.972999999999999</v>
          </cell>
          <cell r="T18">
            <v>-27.190999999999999</v>
          </cell>
          <cell r="U18">
            <v>-32.969000000000001</v>
          </cell>
          <cell r="V18">
            <v>-39.279000000000003</v>
          </cell>
          <cell r="W18">
            <v>-40.320999999999998</v>
          </cell>
          <cell r="X18">
            <v>-46.284999999999997</v>
          </cell>
          <cell r="Y18">
            <v>-50.108456569689999</v>
          </cell>
          <cell r="Z18">
            <v>-54.287244120410001</v>
          </cell>
          <cell r="AA18">
            <v>-58.131392306066999</v>
          </cell>
          <cell r="AB18">
            <v>-61.540730774464002</v>
          </cell>
          <cell r="AC18">
            <v>-64.039130195137005</v>
          </cell>
          <cell r="AD18">
            <v>-67.557424414213997</v>
          </cell>
          <cell r="AE18">
            <v>-72.044540983963998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-50.228999999999999</v>
          </cell>
          <cell r="G19">
            <v>-83.855999999999995</v>
          </cell>
          <cell r="H19">
            <v>-147.398</v>
          </cell>
          <cell r="I19">
            <v>-204.306944384377</v>
          </cell>
          <cell r="J19">
            <v>-258.58412129815702</v>
          </cell>
          <cell r="K19">
            <v>-349.40131645868598</v>
          </cell>
          <cell r="M19">
            <v>-9.1859999999999999</v>
          </cell>
          <cell r="N19">
            <v>-11.72</v>
          </cell>
          <cell r="O19">
            <v>-13.307</v>
          </cell>
          <cell r="P19">
            <v>-16.015999999999998</v>
          </cell>
          <cell r="Q19">
            <v>-17.814</v>
          </cell>
          <cell r="R19">
            <v>-18.899999999999999</v>
          </cell>
          <cell r="S19">
            <v>-21.562000000000001</v>
          </cell>
          <cell r="T19">
            <v>-25.58</v>
          </cell>
          <cell r="U19">
            <v>-31.161000000000001</v>
          </cell>
          <cell r="V19">
            <v>-36.582999999999998</v>
          </cell>
          <cell r="W19">
            <v>-37.152000000000001</v>
          </cell>
          <cell r="X19">
            <v>-42.502000000000002</v>
          </cell>
          <cell r="Y19">
            <v>-46.33683656969</v>
          </cell>
          <cell r="Z19">
            <v>-49.857223789292</v>
          </cell>
          <cell r="AA19">
            <v>-52.635579296385004</v>
          </cell>
          <cell r="AB19">
            <v>-55.477304729010001</v>
          </cell>
          <cell r="AC19">
            <v>-58.563908783700001</v>
          </cell>
          <cell r="AD19">
            <v>-61.810235022949001</v>
          </cell>
          <cell r="AE19">
            <v>-65.993974834523002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-12.000999999999999</v>
          </cell>
          <cell r="G20">
            <v>-11.811</v>
          </cell>
          <cell r="H20">
            <v>-20.349</v>
          </cell>
          <cell r="I20">
            <v>-15.234769590959001</v>
          </cell>
          <cell r="J20">
            <v>10.229856654661999</v>
          </cell>
          <cell r="K20">
            <v>24.153249440709001</v>
          </cell>
          <cell r="M20">
            <v>-2.2280000000000002</v>
          </cell>
          <cell r="N20">
            <v>-3.17</v>
          </cell>
          <cell r="O20">
            <v>-2.8919999999999999</v>
          </cell>
          <cell r="P20">
            <v>-3.7109999999999999</v>
          </cell>
          <cell r="Q20">
            <v>-3.903</v>
          </cell>
          <cell r="R20">
            <v>-2.504</v>
          </cell>
          <cell r="S20">
            <v>-2.3250000000000002</v>
          </cell>
          <cell r="T20">
            <v>-3.0790000000000002</v>
          </cell>
          <cell r="U20">
            <v>-6.069</v>
          </cell>
          <cell r="V20">
            <v>-7.077</v>
          </cell>
          <cell r="W20">
            <v>-3.242</v>
          </cell>
          <cell r="X20">
            <v>-3.9609999999999999</v>
          </cell>
          <cell r="Y20">
            <v>-6.183541509905</v>
          </cell>
          <cell r="Z20">
            <v>-5.2288489032749998</v>
          </cell>
          <cell r="AA20">
            <v>-3.222144070268</v>
          </cell>
          <cell r="AB20">
            <v>-0.60023510751099995</v>
          </cell>
          <cell r="AC20">
            <v>0.32649896439300002</v>
          </cell>
          <cell r="AD20">
            <v>1.420388577645</v>
          </cell>
          <cell r="AE20">
            <v>3.0519776980670001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-2.5070000000000001</v>
          </cell>
          <cell r="G21">
            <v>-5.1680000000000001</v>
          </cell>
          <cell r="H21">
            <v>-11.456</v>
          </cell>
          <cell r="I21">
            <v>-19.760879386254999</v>
          </cell>
          <cell r="J21">
            <v>-23.746680604815001</v>
          </cell>
          <cell r="K21">
            <v>-24.338424807199999</v>
          </cell>
          <cell r="M21">
            <v>-0.44800000000000001</v>
          </cell>
          <cell r="N21">
            <v>-0.56000000000000005</v>
          </cell>
          <cell r="O21">
            <v>-0.65900000000000003</v>
          </cell>
          <cell r="P21">
            <v>-0.84</v>
          </cell>
          <cell r="Q21">
            <v>-0.95599999999999996</v>
          </cell>
          <cell r="R21">
            <v>-1.19</v>
          </cell>
          <cell r="S21">
            <v>-1.411</v>
          </cell>
          <cell r="T21">
            <v>-1.611</v>
          </cell>
          <cell r="U21">
            <v>-1.8080000000000001</v>
          </cell>
          <cell r="V21">
            <v>-2.6960000000000002</v>
          </cell>
          <cell r="W21">
            <v>-3.169</v>
          </cell>
          <cell r="X21">
            <v>-3.7829999999999999</v>
          </cell>
          <cell r="Y21">
            <v>-3.77162</v>
          </cell>
          <cell r="Z21">
            <v>-4.4300203311189996</v>
          </cell>
          <cell r="AA21">
            <v>-5.4958130096820001</v>
          </cell>
          <cell r="AB21">
            <v>-6.0634260454540003</v>
          </cell>
          <cell r="AC21">
            <v>-5.4752214114370004</v>
          </cell>
          <cell r="AD21">
            <v>-5.7471893912649996</v>
          </cell>
          <cell r="AE21">
            <v>-6.0505661494409999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K22">
            <v>1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-14.507999999999999</v>
          </cell>
          <cell r="G23">
            <v>-16.978999999999999</v>
          </cell>
          <cell r="H23">
            <v>-31.805</v>
          </cell>
          <cell r="I23">
            <v>-34.995648977214003</v>
          </cell>
          <cell r="J23">
            <v>-13.516823950153</v>
          </cell>
          <cell r="K23">
            <v>-0.185175366491</v>
          </cell>
          <cell r="M23">
            <v>-2.6760000000000002</v>
          </cell>
          <cell r="N23">
            <v>-3.73</v>
          </cell>
          <cell r="O23">
            <v>-3.5510000000000002</v>
          </cell>
          <cell r="P23">
            <v>-4.5510000000000002</v>
          </cell>
          <cell r="Q23">
            <v>-4.859</v>
          </cell>
          <cell r="R23">
            <v>-3.694</v>
          </cell>
          <cell r="S23">
            <v>-3.7360000000000002</v>
          </cell>
          <cell r="T23">
            <v>-4.6900000000000004</v>
          </cell>
          <cell r="U23">
            <v>-7.8769999999999998</v>
          </cell>
          <cell r="V23">
            <v>-9.7729999999999997</v>
          </cell>
          <cell r="W23">
            <v>-6.4109999999999996</v>
          </cell>
          <cell r="X23">
            <v>-7.7439999999999998</v>
          </cell>
          <cell r="Y23">
            <v>-9.9551615099050004</v>
          </cell>
          <cell r="Z23">
            <v>-9.6588692343940004</v>
          </cell>
          <cell r="AA23">
            <v>-8.7179570799500006</v>
          </cell>
          <cell r="AB23">
            <v>-6.6636611529660001</v>
          </cell>
          <cell r="AC23">
            <v>-5.1487224470450004</v>
          </cell>
          <cell r="AD23">
            <v>-4.3268008136210003</v>
          </cell>
          <cell r="AE23">
            <v>-2.9985884513740002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-9.6000000000000002E-2</v>
          </cell>
          <cell r="G29">
            <v>-0.51700000000000002</v>
          </cell>
          <cell r="H29">
            <v>-1.5389999999999999</v>
          </cell>
          <cell r="I29">
            <v>1.3340000000000001</v>
          </cell>
          <cell r="M29">
            <v>3.5999999999999997E-2</v>
          </cell>
          <cell r="N29">
            <v>-2.7E-2</v>
          </cell>
          <cell r="O29">
            <v>-3.5000000000000003E-2</v>
          </cell>
          <cell r="P29">
            <v>-7.0000000000000007E-2</v>
          </cell>
          <cell r="Q29">
            <v>-7.6999999999999999E-2</v>
          </cell>
          <cell r="R29">
            <v>-0.13300000000000001</v>
          </cell>
          <cell r="S29">
            <v>-0.10199999999999999</v>
          </cell>
          <cell r="T29">
            <v>-0.20499999999999999</v>
          </cell>
          <cell r="U29">
            <v>-0.45800000000000002</v>
          </cell>
          <cell r="V29">
            <v>-0.45600000000000002</v>
          </cell>
          <cell r="W29">
            <v>-0.34300000000000003</v>
          </cell>
          <cell r="X29">
            <v>-0.28199999999999997</v>
          </cell>
          <cell r="Y29">
            <v>0.25</v>
          </cell>
          <cell r="Z29">
            <v>0.25</v>
          </cell>
          <cell r="AA29">
            <v>0.41699999999999998</v>
          </cell>
          <cell r="AB29">
            <v>0.41699999999999998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-14.603999999999999</v>
          </cell>
          <cell r="G30">
            <v>-17.495999999999999</v>
          </cell>
          <cell r="H30">
            <v>-33.344000000000001</v>
          </cell>
          <cell r="I30">
            <v>-33.661648977214</v>
          </cell>
          <cell r="J30">
            <v>-13.516823950153</v>
          </cell>
          <cell r="K30">
            <v>-0.185175366491</v>
          </cell>
          <cell r="M30">
            <v>-2.64</v>
          </cell>
          <cell r="N30">
            <v>-3.7570000000000001</v>
          </cell>
          <cell r="O30">
            <v>-3.5859999999999999</v>
          </cell>
          <cell r="P30">
            <v>-4.6210000000000004</v>
          </cell>
          <cell r="Q30">
            <v>-4.9359999999999999</v>
          </cell>
          <cell r="R30">
            <v>-3.827</v>
          </cell>
          <cell r="S30">
            <v>-3.8380000000000001</v>
          </cell>
          <cell r="T30">
            <v>-4.8949999999999996</v>
          </cell>
          <cell r="U30">
            <v>-8.3350000000000009</v>
          </cell>
          <cell r="V30">
            <v>-10.228999999999999</v>
          </cell>
          <cell r="W30">
            <v>-6.7539999999999996</v>
          </cell>
          <cell r="X30">
            <v>-8.0259999999999998</v>
          </cell>
          <cell r="Y30">
            <v>-9.7051615099050004</v>
          </cell>
          <cell r="Z30">
            <v>-9.4088692343940004</v>
          </cell>
          <cell r="AA30">
            <v>-8.3009570799500008</v>
          </cell>
          <cell r="AB30">
            <v>-6.2466611529660003</v>
          </cell>
          <cell r="AC30">
            <v>-5.1487224470450004</v>
          </cell>
          <cell r="AD30">
            <v>-4.3268008136210003</v>
          </cell>
          <cell r="AE30">
            <v>-2.9985884513740002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str">
            <v>USD</v>
          </cell>
          <cell r="F39">
            <v>48.688000000000002</v>
          </cell>
          <cell r="G39">
            <v>53.725000000000001</v>
          </cell>
          <cell r="H39">
            <v>80.265000000000001</v>
          </cell>
          <cell r="I39">
            <v>244.12326880027399</v>
          </cell>
          <cell r="J39">
            <v>260.63658874082898</v>
          </cell>
          <cell r="K39">
            <v>290.443739407159</v>
          </cell>
          <cell r="M39">
            <v>13.052</v>
          </cell>
          <cell r="N39">
            <v>10.944000000000001</v>
          </cell>
          <cell r="O39">
            <v>51.823999999999998</v>
          </cell>
          <cell r="P39">
            <v>48.688000000000002</v>
          </cell>
          <cell r="Q39">
            <v>32.694000000000003</v>
          </cell>
          <cell r="R39">
            <v>29.88</v>
          </cell>
          <cell r="S39">
            <v>29.367000000000001</v>
          </cell>
          <cell r="T39">
            <v>53.725000000000001</v>
          </cell>
          <cell r="U39">
            <v>50.854999999999997</v>
          </cell>
          <cell r="V39">
            <v>120.054</v>
          </cell>
          <cell r="W39">
            <v>80.436000000000007</v>
          </cell>
          <cell r="X39">
            <v>80.265000000000001</v>
          </cell>
          <cell r="Y39">
            <v>257.86192885044397</v>
          </cell>
          <cell r="Z39">
            <v>249.56834913835601</v>
          </cell>
          <cell r="AA39">
            <v>246.78300024163599</v>
          </cell>
          <cell r="AB39">
            <v>244.12326880027399</v>
          </cell>
          <cell r="AC39">
            <v>238.432869382842</v>
          </cell>
          <cell r="AD39">
            <v>239.04185454384799</v>
          </cell>
          <cell r="AE39">
            <v>250.69577449758501</v>
          </cell>
        </row>
        <row r="40">
          <cell r="B40" t="str">
            <v>Accounts receivable</v>
          </cell>
          <cell r="C40" t="str">
            <v>DEBTORS</v>
          </cell>
          <cell r="D40" t="str">
            <v>USD</v>
          </cell>
          <cell r="F40">
            <v>3.7519999999999998</v>
          </cell>
          <cell r="G40">
            <v>7.2370000000000001</v>
          </cell>
          <cell r="H40">
            <v>11.523</v>
          </cell>
          <cell r="I40">
            <v>17.992500672329001</v>
          </cell>
          <cell r="J40">
            <v>26.320801863648001</v>
          </cell>
          <cell r="K40">
            <v>37.142111997843003</v>
          </cell>
          <cell r="M40">
            <v>1.899</v>
          </cell>
          <cell r="N40">
            <v>2.11</v>
          </cell>
          <cell r="O40">
            <v>2.9510000000000001</v>
          </cell>
          <cell r="P40">
            <v>3.7519999999999998</v>
          </cell>
          <cell r="Q40">
            <v>4.5810000000000004</v>
          </cell>
          <cell r="R40">
            <v>4.7640000000000002</v>
          </cell>
          <cell r="S40">
            <v>6.7290000000000001</v>
          </cell>
          <cell r="T40">
            <v>7.2370000000000001</v>
          </cell>
          <cell r="U40">
            <v>9.0120000000000005</v>
          </cell>
          <cell r="V40">
            <v>9.6549999999999994</v>
          </cell>
          <cell r="W40">
            <v>12.858000000000001</v>
          </cell>
          <cell r="X40">
            <v>11.523</v>
          </cell>
          <cell r="Y40">
            <v>12.45119219433</v>
          </cell>
          <cell r="Z40">
            <v>13.44217937675</v>
          </cell>
          <cell r="AA40">
            <v>16.201143258198002</v>
          </cell>
          <cell r="AB40">
            <v>17.992500672329001</v>
          </cell>
          <cell r="AC40">
            <v>19.308350615466999</v>
          </cell>
          <cell r="AD40">
            <v>20.731373695649001</v>
          </cell>
          <cell r="AE40">
            <v>22.638040914588998</v>
          </cell>
        </row>
        <row r="41">
          <cell r="B41" t="str">
            <v>Inventory</v>
          </cell>
          <cell r="C41" t="str">
            <v>STOCKS</v>
          </cell>
          <cell r="D41" t="str">
            <v>USD</v>
          </cell>
        </row>
        <row r="42">
          <cell r="B42" t="str">
            <v>Other current assets</v>
          </cell>
          <cell r="C42" t="str">
            <v>OTH_CUR_ASS</v>
          </cell>
          <cell r="D42" t="str">
            <v>USD</v>
          </cell>
          <cell r="F42">
            <v>2.2210000000000001</v>
          </cell>
          <cell r="G42">
            <v>3.008</v>
          </cell>
          <cell r="H42">
            <v>5.0129999999999999</v>
          </cell>
          <cell r="I42">
            <v>9.332903547491</v>
          </cell>
          <cell r="J42">
            <v>12.428898192469999</v>
          </cell>
          <cell r="K42">
            <v>15.921241155111</v>
          </cell>
          <cell r="M42">
            <v>1.21</v>
          </cell>
          <cell r="N42">
            <v>1.3149999999999999</v>
          </cell>
          <cell r="O42">
            <v>2.1480000000000001</v>
          </cell>
          <cell r="P42">
            <v>2.2210000000000001</v>
          </cell>
          <cell r="Q42">
            <v>3.1880000000000002</v>
          </cell>
          <cell r="R42">
            <v>3.16</v>
          </cell>
          <cell r="S42">
            <v>3.9329999999999998</v>
          </cell>
          <cell r="T42">
            <v>3.008</v>
          </cell>
          <cell r="U42">
            <v>4.9459999999999997</v>
          </cell>
          <cell r="V42">
            <v>5.806</v>
          </cell>
          <cell r="W42">
            <v>5.2549999999999999</v>
          </cell>
          <cell r="X42">
            <v>5.0129999999999999</v>
          </cell>
          <cell r="Y42">
            <v>5.2227100525339996</v>
          </cell>
          <cell r="Z42">
            <v>5.8047804494850004</v>
          </cell>
          <cell r="AA42">
            <v>6.4271697877199996</v>
          </cell>
          <cell r="AB42">
            <v>9.332903547491</v>
          </cell>
          <cell r="AC42">
            <v>10.015449060531999</v>
          </cell>
          <cell r="AD42">
            <v>10.753586432044001</v>
          </cell>
          <cell r="AE42">
            <v>11.742595218292999</v>
          </cell>
        </row>
        <row r="43">
          <cell r="B43" t="str">
            <v>Total current assets</v>
          </cell>
          <cell r="C43" t="str">
            <v>CUR_ASS</v>
          </cell>
          <cell r="D43" t="str">
            <v>USD</v>
          </cell>
          <cell r="F43">
            <v>54.661000000000001</v>
          </cell>
          <cell r="G43">
            <v>73.858999999999995</v>
          </cell>
          <cell r="H43">
            <v>139.005</v>
          </cell>
          <cell r="I43">
            <v>313.65267302009499</v>
          </cell>
          <cell r="J43">
            <v>341.59028879694603</v>
          </cell>
          <cell r="K43">
            <v>385.71109256011403</v>
          </cell>
          <cell r="M43">
            <v>16.161000000000001</v>
          </cell>
          <cell r="N43">
            <v>14.369</v>
          </cell>
          <cell r="O43">
            <v>56.923000000000002</v>
          </cell>
          <cell r="P43">
            <v>54.661000000000001</v>
          </cell>
          <cell r="Q43">
            <v>41.904000000000003</v>
          </cell>
          <cell r="R43">
            <v>44.209000000000003</v>
          </cell>
          <cell r="S43">
            <v>47.106999999999999</v>
          </cell>
          <cell r="T43">
            <v>73.858999999999995</v>
          </cell>
          <cell r="U43">
            <v>75.444999999999993</v>
          </cell>
          <cell r="V43">
            <v>144.94499999999999</v>
          </cell>
          <cell r="W43">
            <v>128.40700000000001</v>
          </cell>
          <cell r="X43">
            <v>139.005</v>
          </cell>
          <cell r="Y43">
            <v>317.73983109730801</v>
          </cell>
          <cell r="Z43">
            <v>311.019308964591</v>
          </cell>
          <cell r="AA43">
            <v>311.61531328755399</v>
          </cell>
          <cell r="AB43">
            <v>313.65267302009499</v>
          </cell>
          <cell r="AC43">
            <v>309.96066905884101</v>
          </cell>
          <cell r="AD43">
            <v>312.730814671541</v>
          </cell>
          <cell r="AE43">
            <v>327.28041063046601</v>
          </cell>
        </row>
        <row r="44">
          <cell r="B44" t="str">
            <v>Gross fixed assets, PP&amp;E</v>
          </cell>
          <cell r="C44" t="str">
            <v>GR_FIX_ASS</v>
          </cell>
          <cell r="D44" t="str">
            <v>USD</v>
          </cell>
          <cell r="F44">
            <v>8.4719999999999995</v>
          </cell>
          <cell r="G44">
            <v>15.430999999999999</v>
          </cell>
          <cell r="H44">
            <v>30.1</v>
          </cell>
          <cell r="I44">
            <v>44.559216966149997</v>
          </cell>
          <cell r="J44">
            <v>56.588555149921</v>
          </cell>
          <cell r="K44">
            <v>77.541086833902995</v>
          </cell>
          <cell r="M44">
            <v>4.7560000000000002</v>
          </cell>
          <cell r="N44">
            <v>5.4969999999999999</v>
          </cell>
          <cell r="O44">
            <v>6.1310000000000002</v>
          </cell>
          <cell r="P44">
            <v>8.4719999999999995</v>
          </cell>
          <cell r="Q44">
            <v>11.557</v>
          </cell>
          <cell r="R44">
            <v>12.78</v>
          </cell>
          <cell r="S44">
            <v>14.332000000000001</v>
          </cell>
          <cell r="T44">
            <v>15.430999999999999</v>
          </cell>
          <cell r="U44">
            <v>8.9619999999999997</v>
          </cell>
          <cell r="V44">
            <v>25.364999999999998</v>
          </cell>
          <cell r="W44">
            <v>28.568999999999999</v>
          </cell>
          <cell r="X44">
            <v>30.1</v>
          </cell>
          <cell r="Y44">
            <v>33.730373049256997</v>
          </cell>
          <cell r="Z44">
            <v>37.330573634490001</v>
          </cell>
          <cell r="AA44">
            <v>40.758808421246002</v>
          </cell>
          <cell r="AB44">
            <v>44.559216966149997</v>
          </cell>
          <cell r="AC44">
            <v>46.958641365014003</v>
          </cell>
          <cell r="AD44">
            <v>49.635168197599</v>
          </cell>
          <cell r="AE44">
            <v>52.744001742632001</v>
          </cell>
        </row>
        <row r="45">
          <cell r="B45" t="str">
            <v>Accumulated depreciation</v>
          </cell>
          <cell r="C45" t="str">
            <v>ACC_DDA</v>
          </cell>
          <cell r="D45" t="str">
            <v>USD</v>
          </cell>
        </row>
        <row r="46">
          <cell r="B46" t="str">
            <v>Net PP&amp;E</v>
          </cell>
          <cell r="C46" t="str">
            <v>NET_FIX_ASS</v>
          </cell>
          <cell r="D46" t="str">
            <v>USD</v>
          </cell>
          <cell r="F46">
            <v>8.4719999999999995</v>
          </cell>
          <cell r="G46">
            <v>15.430999999999999</v>
          </cell>
          <cell r="H46">
            <v>30.1</v>
          </cell>
          <cell r="I46">
            <v>44.559216966149997</v>
          </cell>
          <cell r="J46">
            <v>56.588555149921</v>
          </cell>
          <cell r="K46">
            <v>77.541086833902995</v>
          </cell>
          <cell r="M46">
            <v>4.7560000000000002</v>
          </cell>
          <cell r="N46">
            <v>5.4969999999999999</v>
          </cell>
          <cell r="O46">
            <v>6.1310000000000002</v>
          </cell>
          <cell r="P46">
            <v>8.4719999999999995</v>
          </cell>
          <cell r="Q46">
            <v>11.557</v>
          </cell>
          <cell r="R46">
            <v>12.78</v>
          </cell>
          <cell r="S46">
            <v>14.332000000000001</v>
          </cell>
          <cell r="T46">
            <v>15.430999999999999</v>
          </cell>
          <cell r="U46">
            <v>8.9619999999999997</v>
          </cell>
          <cell r="V46">
            <v>25.364999999999998</v>
          </cell>
          <cell r="W46">
            <v>28.568999999999999</v>
          </cell>
          <cell r="X46">
            <v>30.1</v>
          </cell>
          <cell r="Y46">
            <v>33.730373049256997</v>
          </cell>
          <cell r="Z46">
            <v>37.330573634490001</v>
          </cell>
          <cell r="AA46">
            <v>40.758808421246002</v>
          </cell>
          <cell r="AB46">
            <v>44.559216966149997</v>
          </cell>
          <cell r="AC46">
            <v>46.958641365014003</v>
          </cell>
          <cell r="AD46">
            <v>49.635168197599</v>
          </cell>
          <cell r="AE46">
            <v>52.744001742632001</v>
          </cell>
        </row>
        <row r="47">
          <cell r="B47" t="str">
            <v>Gross intangibles</v>
          </cell>
          <cell r="C47" t="str">
            <v>GR_INTANG</v>
          </cell>
          <cell r="D47" t="str">
            <v>USD</v>
          </cell>
          <cell r="H47">
            <v>14.151999999999999</v>
          </cell>
          <cell r="I47">
            <v>14.151999999999999</v>
          </cell>
          <cell r="J47">
            <v>14.151999999999999</v>
          </cell>
          <cell r="K47">
            <v>14.151999999999999</v>
          </cell>
          <cell r="U47">
            <v>16.088000000000001</v>
          </cell>
          <cell r="V47">
            <v>15.961</v>
          </cell>
          <cell r="W47">
            <v>15.157999999999999</v>
          </cell>
          <cell r="X47">
            <v>14.151999999999999</v>
          </cell>
          <cell r="Y47">
            <v>14.151999999999999</v>
          </cell>
          <cell r="Z47">
            <v>14.151999999999999</v>
          </cell>
          <cell r="AA47">
            <v>14.151999999999999</v>
          </cell>
          <cell r="AB47">
            <v>14.151999999999999</v>
          </cell>
          <cell r="AC47">
            <v>14.151999999999999</v>
          </cell>
          <cell r="AD47">
            <v>14.151999999999999</v>
          </cell>
          <cell r="AE47">
            <v>14.151999999999999</v>
          </cell>
        </row>
        <row r="48">
          <cell r="B48" t="str">
            <v>Accumulated amortization</v>
          </cell>
          <cell r="C48" t="str">
            <v>ACC_AMORT</v>
          </cell>
          <cell r="D48" t="str">
            <v>USD</v>
          </cell>
        </row>
        <row r="49">
          <cell r="B49" t="str">
            <v>Net intangible assets</v>
          </cell>
          <cell r="C49" t="str">
            <v>NET_INTANG</v>
          </cell>
          <cell r="D49" t="str">
            <v>USD</v>
          </cell>
          <cell r="H49">
            <v>14.151999999999999</v>
          </cell>
          <cell r="I49">
            <v>14.151999999999999</v>
          </cell>
          <cell r="J49">
            <v>14.151999999999999</v>
          </cell>
          <cell r="K49">
            <v>14.151999999999999</v>
          </cell>
          <cell r="U49">
            <v>16.088000000000001</v>
          </cell>
          <cell r="V49">
            <v>15.961</v>
          </cell>
          <cell r="W49">
            <v>15.157999999999999</v>
          </cell>
          <cell r="X49">
            <v>14.151999999999999</v>
          </cell>
          <cell r="Y49">
            <v>14.151999999999999</v>
          </cell>
          <cell r="Z49">
            <v>14.151999999999999</v>
          </cell>
          <cell r="AA49">
            <v>14.151999999999999</v>
          </cell>
          <cell r="AB49">
            <v>14.151999999999999</v>
          </cell>
          <cell r="AC49">
            <v>14.151999999999999</v>
          </cell>
          <cell r="AD49">
            <v>14.151999999999999</v>
          </cell>
          <cell r="AE49">
            <v>14.151999999999999</v>
          </cell>
        </row>
        <row r="50">
          <cell r="B50" t="str">
            <v>Equity method investments</v>
          </cell>
          <cell r="C50" t="str">
            <v>FIX_ASS_INV</v>
          </cell>
          <cell r="D50" t="str">
            <v>USD</v>
          </cell>
        </row>
        <row r="51">
          <cell r="B51" t="str">
            <v>Investments in securities</v>
          </cell>
          <cell r="C51" t="str">
            <v>INV_SECUR</v>
          </cell>
          <cell r="D51" t="str">
            <v>USD</v>
          </cell>
          <cell r="G51">
            <v>12.114000000000001</v>
          </cell>
          <cell r="H51">
            <v>51.408999999999999</v>
          </cell>
          <cell r="I51">
            <v>51.408999999999999</v>
          </cell>
          <cell r="J51">
            <v>51.408999999999999</v>
          </cell>
          <cell r="K51">
            <v>51.408999999999999</v>
          </cell>
          <cell r="Q51">
            <v>11.706</v>
          </cell>
          <cell r="R51">
            <v>12.265000000000001</v>
          </cell>
          <cell r="S51">
            <v>12.196</v>
          </cell>
          <cell r="T51">
            <v>12.114000000000001</v>
          </cell>
          <cell r="U51">
            <v>10.632</v>
          </cell>
          <cell r="V51">
            <v>12.194000000000001</v>
          </cell>
          <cell r="W51">
            <v>47.865000000000002</v>
          </cell>
          <cell r="X51">
            <v>51.408999999999999</v>
          </cell>
          <cell r="Y51">
            <v>51.408999999999999</v>
          </cell>
          <cell r="Z51">
            <v>51.408999999999999</v>
          </cell>
          <cell r="AA51">
            <v>51.408999999999999</v>
          </cell>
          <cell r="AB51">
            <v>51.408999999999999</v>
          </cell>
          <cell r="AC51">
            <v>51.408999999999999</v>
          </cell>
          <cell r="AD51">
            <v>51.408999999999999</v>
          </cell>
          <cell r="AE51">
            <v>51.408999999999999</v>
          </cell>
        </row>
        <row r="52">
          <cell r="B52" t="str">
            <v>Other long-term assets</v>
          </cell>
          <cell r="C52" t="str">
            <v>OTH_LT_ASS</v>
          </cell>
          <cell r="D52" t="str">
            <v>USD</v>
          </cell>
          <cell r="F52">
            <v>0.92500000000000004</v>
          </cell>
          <cell r="G52">
            <v>1.2210000000000001</v>
          </cell>
          <cell r="H52">
            <v>13.326000000000001</v>
          </cell>
          <cell r="I52">
            <v>22.910089386288998</v>
          </cell>
          <cell r="J52">
            <v>30.818211832106002</v>
          </cell>
          <cell r="K52">
            <v>38.470008240063997</v>
          </cell>
          <cell r="M52">
            <v>0.36099999999999999</v>
          </cell>
          <cell r="N52">
            <v>0.498</v>
          </cell>
          <cell r="O52">
            <v>1.038</v>
          </cell>
          <cell r="P52">
            <v>0.92500000000000004</v>
          </cell>
          <cell r="Q52">
            <v>0.72799999999999998</v>
          </cell>
          <cell r="R52">
            <v>0.54800000000000004</v>
          </cell>
          <cell r="S52">
            <v>0.72</v>
          </cell>
          <cell r="T52">
            <v>1.2210000000000001</v>
          </cell>
          <cell r="U52">
            <v>16.667000000000002</v>
          </cell>
          <cell r="V52">
            <v>14.276999999999999</v>
          </cell>
          <cell r="W52">
            <v>13.84</v>
          </cell>
          <cell r="X52">
            <v>13.326000000000001</v>
          </cell>
          <cell r="Y52">
            <v>14.511959232282001</v>
          </cell>
          <cell r="Z52">
            <v>16.133399895669999</v>
          </cell>
          <cell r="AA52">
            <v>19.124455369873001</v>
          </cell>
          <cell r="AB52">
            <v>22.910089386288998</v>
          </cell>
          <cell r="AC52">
            <v>24.766462369022999</v>
          </cell>
          <cell r="AD52">
            <v>26.604193422201998</v>
          </cell>
          <cell r="AE52">
            <v>28.613813317026999</v>
          </cell>
        </row>
        <row r="53">
          <cell r="B53" t="str">
            <v>Total assets</v>
          </cell>
          <cell r="C53" t="str">
            <v>TOT_ASSET</v>
          </cell>
          <cell r="D53" t="str">
            <v>USD</v>
          </cell>
          <cell r="F53">
            <v>64.058000000000007</v>
          </cell>
          <cell r="G53">
            <v>92.736000000000004</v>
          </cell>
          <cell r="H53">
            <v>205.78800000000001</v>
          </cell>
          <cell r="I53">
            <v>404.47897937253401</v>
          </cell>
          <cell r="J53">
            <v>452.35405577897302</v>
          </cell>
          <cell r="K53">
            <v>525.07918763407997</v>
          </cell>
          <cell r="M53">
            <v>21.277999999999999</v>
          </cell>
          <cell r="N53">
            <v>20.364000000000001</v>
          </cell>
          <cell r="O53">
            <v>64.091999999999999</v>
          </cell>
          <cell r="P53">
            <v>64.058000000000007</v>
          </cell>
          <cell r="Q53">
            <v>64.453999999999994</v>
          </cell>
          <cell r="R53">
            <v>63.396999999999998</v>
          </cell>
          <cell r="S53">
            <v>67.277000000000001</v>
          </cell>
          <cell r="T53">
            <v>92.736000000000004</v>
          </cell>
          <cell r="U53">
            <v>117.16200000000001</v>
          </cell>
          <cell r="V53">
            <v>203.31200000000001</v>
          </cell>
          <cell r="W53">
            <v>203.98099999999999</v>
          </cell>
          <cell r="X53">
            <v>205.78800000000001</v>
          </cell>
          <cell r="Y53">
            <v>389.33916337884602</v>
          </cell>
          <cell r="Z53">
            <v>387.84028249475</v>
          </cell>
          <cell r="AA53">
            <v>394.85557707867298</v>
          </cell>
          <cell r="AB53">
            <v>404.47897937253401</v>
          </cell>
          <cell r="AC53">
            <v>405.042772792878</v>
          </cell>
          <cell r="AD53">
            <v>412.32717629134299</v>
          </cell>
          <cell r="AE53">
            <v>431.99522569012498</v>
          </cell>
        </row>
        <row r="54">
          <cell r="B54" t="str">
            <v>Accounts payable</v>
          </cell>
          <cell r="C54" t="str">
            <v>ACC_PAY_GQ</v>
          </cell>
          <cell r="D54" t="str">
            <v>USD</v>
          </cell>
          <cell r="F54">
            <v>1.0249999999999999</v>
          </cell>
          <cell r="G54">
            <v>3.988</v>
          </cell>
          <cell r="H54">
            <v>4.7629999999999999</v>
          </cell>
          <cell r="I54">
            <v>6.7818552348720003</v>
          </cell>
          <cell r="J54">
            <v>9.5958234805210001</v>
          </cell>
          <cell r="K54">
            <v>13.111208789657001</v>
          </cell>
          <cell r="M54">
            <v>0.63500000000000001</v>
          </cell>
          <cell r="N54">
            <v>0.76700000000000002</v>
          </cell>
          <cell r="O54">
            <v>0.38600000000000001</v>
          </cell>
          <cell r="P54">
            <v>1.0249999999999999</v>
          </cell>
          <cell r="Q54">
            <v>1.129</v>
          </cell>
          <cell r="R54">
            <v>1.474</v>
          </cell>
          <cell r="S54">
            <v>1.9930000000000001</v>
          </cell>
          <cell r="T54">
            <v>3.988</v>
          </cell>
          <cell r="U54">
            <v>6.718</v>
          </cell>
          <cell r="V54">
            <v>6.758</v>
          </cell>
          <cell r="W54">
            <v>5.5010000000000003</v>
          </cell>
          <cell r="X54">
            <v>4.7629999999999999</v>
          </cell>
          <cell r="Y54">
            <v>4.9622517415159999</v>
          </cell>
          <cell r="Z54">
            <v>5.5152940915409996</v>
          </cell>
          <cell r="AA54">
            <v>6.1066446636569998</v>
          </cell>
          <cell r="AB54">
            <v>6.7818552348720003</v>
          </cell>
          <cell r="AC54">
            <v>7.2778343090259998</v>
          </cell>
          <cell r="AD54">
            <v>7.8142098079869999</v>
          </cell>
          <cell r="AE54">
            <v>8.5328837319410002</v>
          </cell>
        </row>
        <row r="55">
          <cell r="B55" t="str">
            <v>Short-term debt</v>
          </cell>
          <cell r="C55" t="str">
            <v>SHORT_T_DEBT</v>
          </cell>
          <cell r="D55" t="str">
            <v>USD</v>
          </cell>
          <cell r="F55">
            <v>0.33700000000000002</v>
          </cell>
          <cell r="G55">
            <v>0.72899999999999998</v>
          </cell>
          <cell r="H55">
            <v>3.0510000000000002</v>
          </cell>
          <cell r="I55">
            <v>3.0510000000000002</v>
          </cell>
          <cell r="J55">
            <v>3.0510000000000002</v>
          </cell>
          <cell r="K55">
            <v>3.0510000000000002</v>
          </cell>
          <cell r="M55">
            <v>0.33700000000000002</v>
          </cell>
          <cell r="N55">
            <v>0.33700000000000002</v>
          </cell>
          <cell r="O55">
            <v>0.33700000000000002</v>
          </cell>
          <cell r="P55">
            <v>0.33700000000000002</v>
          </cell>
          <cell r="Q55">
            <v>0.34399999999999997</v>
          </cell>
          <cell r="R55">
            <v>0.35</v>
          </cell>
          <cell r="S55">
            <v>0.35699999999999998</v>
          </cell>
          <cell r="T55">
            <v>0.72899999999999998</v>
          </cell>
          <cell r="U55">
            <v>2.0390000000000001</v>
          </cell>
          <cell r="V55">
            <v>2.88</v>
          </cell>
          <cell r="W55">
            <v>3.125</v>
          </cell>
          <cell r="X55">
            <v>3.0510000000000002</v>
          </cell>
          <cell r="Y55">
            <v>3.0510000000000002</v>
          </cell>
          <cell r="Z55">
            <v>3.0510000000000002</v>
          </cell>
          <cell r="AA55">
            <v>3.0510000000000002</v>
          </cell>
          <cell r="AB55">
            <v>3.0510000000000002</v>
          </cell>
          <cell r="AC55">
            <v>3.0510000000000002</v>
          </cell>
          <cell r="AD55">
            <v>3.0510000000000002</v>
          </cell>
          <cell r="AE55">
            <v>3.0510000000000002</v>
          </cell>
        </row>
        <row r="56">
          <cell r="B56" t="str">
            <v>Other current liabilities</v>
          </cell>
          <cell r="C56" t="str">
            <v>OTH_CUR_LIABS</v>
          </cell>
          <cell r="D56" t="str">
            <v>USD</v>
          </cell>
          <cell r="F56">
            <v>19.774999999999999</v>
          </cell>
          <cell r="G56">
            <v>37.436</v>
          </cell>
          <cell r="H56">
            <v>70.334999999999994</v>
          </cell>
          <cell r="I56">
            <v>106.066126054943</v>
          </cell>
          <cell r="J56">
            <v>160.57128045091801</v>
          </cell>
          <cell r="K56">
            <v>225.695663286295</v>
          </cell>
          <cell r="M56">
            <v>11.393000000000001</v>
          </cell>
          <cell r="N56">
            <v>13.898999999999999</v>
          </cell>
          <cell r="O56">
            <v>16.388000000000002</v>
          </cell>
          <cell r="P56">
            <v>19.774999999999999</v>
          </cell>
          <cell r="Q56">
            <v>24.803999999999998</v>
          </cell>
          <cell r="R56">
            <v>26.946000000000002</v>
          </cell>
          <cell r="S56">
            <v>32.774999999999999</v>
          </cell>
          <cell r="T56">
            <v>37.436</v>
          </cell>
          <cell r="U56">
            <v>49.460999999999999</v>
          </cell>
          <cell r="V56">
            <v>58.261000000000003</v>
          </cell>
          <cell r="W56">
            <v>65.296999999999997</v>
          </cell>
          <cell r="X56">
            <v>70.334999999999994</v>
          </cell>
          <cell r="Y56">
            <v>72.192524428325996</v>
          </cell>
          <cell r="Z56">
            <v>78.537721556462998</v>
          </cell>
          <cell r="AA56">
            <v>92.124784465117003</v>
          </cell>
          <cell r="AB56">
            <v>106.066126054943</v>
          </cell>
          <cell r="AC56">
            <v>110.486252329507</v>
          </cell>
          <cell r="AD56">
            <v>120.95153359363999</v>
          </cell>
          <cell r="AE56">
            <v>141.91688024286799</v>
          </cell>
        </row>
        <row r="57">
          <cell r="B57" t="str">
            <v>Total current liabilities</v>
          </cell>
          <cell r="C57" t="str">
            <v>SHORT_TERM_LIABS</v>
          </cell>
          <cell r="D57" t="str">
            <v>USD</v>
          </cell>
          <cell r="F57">
            <v>21.137</v>
          </cell>
          <cell r="G57">
            <v>42.152999999999999</v>
          </cell>
          <cell r="H57">
            <v>78.149000000000001</v>
          </cell>
          <cell r="I57">
            <v>115.898981289815</v>
          </cell>
          <cell r="J57">
            <v>173.218103931439</v>
          </cell>
          <cell r="K57">
            <v>241.857872075952</v>
          </cell>
          <cell r="M57">
            <v>12.365</v>
          </cell>
          <cell r="N57">
            <v>15.003</v>
          </cell>
          <cell r="O57">
            <v>17.111000000000001</v>
          </cell>
          <cell r="P57">
            <v>21.137</v>
          </cell>
          <cell r="Q57">
            <v>26.277000000000001</v>
          </cell>
          <cell r="R57">
            <v>28.77</v>
          </cell>
          <cell r="S57">
            <v>35.125</v>
          </cell>
          <cell r="T57">
            <v>42.152999999999999</v>
          </cell>
          <cell r="U57">
            <v>58.218000000000004</v>
          </cell>
          <cell r="V57">
            <v>67.899000000000001</v>
          </cell>
          <cell r="W57">
            <v>73.923000000000002</v>
          </cell>
          <cell r="X57">
            <v>78.149000000000001</v>
          </cell>
          <cell r="Y57">
            <v>80.205776169841997</v>
          </cell>
          <cell r="Z57">
            <v>87.104015648003994</v>
          </cell>
          <cell r="AA57">
            <v>101.282429128774</v>
          </cell>
          <cell r="AB57">
            <v>115.898981289815</v>
          </cell>
          <cell r="AC57">
            <v>120.815086638533</v>
          </cell>
          <cell r="AD57">
            <v>131.81674340162701</v>
          </cell>
          <cell r="AE57">
            <v>153.50076397480899</v>
          </cell>
        </row>
        <row r="58">
          <cell r="B58" t="str">
            <v>Deferred revenue</v>
          </cell>
          <cell r="C58" t="str">
            <v>TOT_DEF_REV</v>
          </cell>
          <cell r="D58" t="str">
            <v>USD</v>
          </cell>
          <cell r="F58">
            <v>15.13</v>
          </cell>
          <cell r="G58">
            <v>29.047999999999998</v>
          </cell>
          <cell r="H58">
            <v>51.731000000000002</v>
          </cell>
          <cell r="I58">
            <v>85.694818292223999</v>
          </cell>
          <cell r="J58">
            <v>131.91706248007301</v>
          </cell>
          <cell r="K58">
            <v>186.645951672042</v>
          </cell>
          <cell r="M58">
            <v>8.6359999999999992</v>
          </cell>
          <cell r="N58">
            <v>10.462999999999999</v>
          </cell>
          <cell r="O58">
            <v>12.238</v>
          </cell>
          <cell r="P58">
            <v>15.13</v>
          </cell>
          <cell r="Q58">
            <v>18.36</v>
          </cell>
          <cell r="R58">
            <v>20.594000000000001</v>
          </cell>
          <cell r="S58">
            <v>25.032</v>
          </cell>
          <cell r="T58">
            <v>29.047999999999998</v>
          </cell>
          <cell r="U58">
            <v>33.448999999999998</v>
          </cell>
          <cell r="V58">
            <v>38.988</v>
          </cell>
          <cell r="W58">
            <v>46.631</v>
          </cell>
          <cell r="X58">
            <v>51.731000000000002</v>
          </cell>
          <cell r="Y58">
            <v>55.240866954382</v>
          </cell>
          <cell r="Z58">
            <v>60.485607901329999</v>
          </cell>
          <cell r="AA58">
            <v>73.475947159862997</v>
          </cell>
          <cell r="AB58">
            <v>85.694818292223999</v>
          </cell>
          <cell r="AC58">
            <v>88.571180097666002</v>
          </cell>
          <cell r="AD58">
            <v>97.458869043158003</v>
          </cell>
          <cell r="AE58">
            <v>116.422692657006</v>
          </cell>
        </row>
        <row r="59">
          <cell r="B59" t="str">
            <v>Long-term  debt</v>
          </cell>
          <cell r="C59" t="str">
            <v>LT_DEBT</v>
          </cell>
          <cell r="D59" t="str">
            <v>USD</v>
          </cell>
          <cell r="F59">
            <v>0.374</v>
          </cell>
          <cell r="G59">
            <v>23.405000000000001</v>
          </cell>
          <cell r="H59">
            <v>3.911</v>
          </cell>
          <cell r="I59">
            <v>3.911</v>
          </cell>
          <cell r="J59">
            <v>3.911</v>
          </cell>
          <cell r="K59">
            <v>3.911</v>
          </cell>
          <cell r="M59">
            <v>0.54200000000000004</v>
          </cell>
          <cell r="N59">
            <v>0.53300000000000003</v>
          </cell>
          <cell r="O59">
            <v>0.45400000000000001</v>
          </cell>
          <cell r="P59">
            <v>0.374</v>
          </cell>
          <cell r="Q59">
            <v>0.28499999999999998</v>
          </cell>
          <cell r="R59">
            <v>0.19500000000000001</v>
          </cell>
          <cell r="S59">
            <v>1.103</v>
          </cell>
          <cell r="T59">
            <v>23.405000000000001</v>
          </cell>
          <cell r="U59">
            <v>25.946000000000002</v>
          </cell>
          <cell r="V59">
            <v>5.0149999999999997</v>
          </cell>
          <cell r="W59">
            <v>4.6779999999999999</v>
          </cell>
          <cell r="X59">
            <v>3.911</v>
          </cell>
          <cell r="Y59">
            <v>3.911</v>
          </cell>
          <cell r="Z59">
            <v>3.911</v>
          </cell>
          <cell r="AA59">
            <v>3.911</v>
          </cell>
          <cell r="AB59">
            <v>3.911</v>
          </cell>
          <cell r="AC59">
            <v>3.911</v>
          </cell>
          <cell r="AD59">
            <v>3.911</v>
          </cell>
          <cell r="AE59">
            <v>3.911</v>
          </cell>
        </row>
        <row r="60">
          <cell r="B60" t="str">
            <v>Other long-term liabilities</v>
          </cell>
          <cell r="C60" t="str">
            <v>OTH_LT_CRED_GQ</v>
          </cell>
          <cell r="D60" t="str">
            <v>USD</v>
          </cell>
          <cell r="F60">
            <v>1.4319999999999999</v>
          </cell>
          <cell r="G60">
            <v>2.085</v>
          </cell>
          <cell r="H60">
            <v>10.022</v>
          </cell>
          <cell r="I60">
            <v>13.912674812504999</v>
          </cell>
          <cell r="J60">
            <v>19.078611329966002</v>
          </cell>
          <cell r="K60">
            <v>25.108891638726998</v>
          </cell>
          <cell r="M60">
            <v>0.76400000000000001</v>
          </cell>
          <cell r="N60">
            <v>0.72899999999999998</v>
          </cell>
          <cell r="O60">
            <v>1.0669999999999999</v>
          </cell>
          <cell r="P60">
            <v>1.4319999999999999</v>
          </cell>
          <cell r="Q60">
            <v>1.0009999999999999</v>
          </cell>
          <cell r="R60">
            <v>0.80100000000000005</v>
          </cell>
          <cell r="S60">
            <v>1.06</v>
          </cell>
          <cell r="T60">
            <v>2.085</v>
          </cell>
          <cell r="U60">
            <v>4.548</v>
          </cell>
          <cell r="V60">
            <v>8.6549999999999994</v>
          </cell>
          <cell r="W60">
            <v>10.757999999999999</v>
          </cell>
          <cell r="X60">
            <v>10.022</v>
          </cell>
          <cell r="Y60">
            <v>10.061130316681</v>
          </cell>
          <cell r="Z60">
            <v>11.167935284872</v>
          </cell>
          <cell r="AA60">
            <v>12.468853319956001</v>
          </cell>
          <cell r="AB60">
            <v>13.912674812504999</v>
          </cell>
          <cell r="AC60">
            <v>14.876209208823999</v>
          </cell>
          <cell r="AD60">
            <v>15.693976717133999</v>
          </cell>
          <cell r="AE60">
            <v>16.951224571539999</v>
          </cell>
        </row>
        <row r="61">
          <cell r="B61" t="str">
            <v>Total long-term liabilities</v>
          </cell>
          <cell r="C61" t="str">
            <v>TOT_LT_LIAB</v>
          </cell>
          <cell r="D61" t="str">
            <v>USD</v>
          </cell>
          <cell r="F61">
            <v>1.806</v>
          </cell>
          <cell r="G61">
            <v>25.49</v>
          </cell>
          <cell r="H61">
            <v>13.933</v>
          </cell>
          <cell r="I61">
            <v>17.823674812505001</v>
          </cell>
          <cell r="J61">
            <v>22.989611329965001</v>
          </cell>
          <cell r="K61">
            <v>29.019891638727</v>
          </cell>
          <cell r="M61">
            <v>1.306</v>
          </cell>
          <cell r="N61">
            <v>1.262</v>
          </cell>
          <cell r="O61">
            <v>1.5209999999999999</v>
          </cell>
          <cell r="P61">
            <v>1.806</v>
          </cell>
          <cell r="Q61">
            <v>1.286</v>
          </cell>
          <cell r="R61">
            <v>0.996</v>
          </cell>
          <cell r="S61">
            <v>2.1629999999999998</v>
          </cell>
          <cell r="T61">
            <v>25.49</v>
          </cell>
          <cell r="U61">
            <v>30.494</v>
          </cell>
          <cell r="V61">
            <v>13.67</v>
          </cell>
          <cell r="W61">
            <v>15.436</v>
          </cell>
          <cell r="X61">
            <v>13.933</v>
          </cell>
          <cell r="Y61">
            <v>13.972130316681</v>
          </cell>
          <cell r="Z61">
            <v>15.078935284871999</v>
          </cell>
          <cell r="AA61">
            <v>16.379853319955998</v>
          </cell>
          <cell r="AB61">
            <v>17.823674812505001</v>
          </cell>
          <cell r="AC61">
            <v>18.787209208823999</v>
          </cell>
          <cell r="AD61">
            <v>19.604976717134001</v>
          </cell>
          <cell r="AE61">
            <v>20.862224571540001</v>
          </cell>
        </row>
        <row r="62">
          <cell r="B62" t="str">
            <v>Total liabilities</v>
          </cell>
          <cell r="C62" t="str">
            <v>TOT_LIAB</v>
          </cell>
          <cell r="D62" t="str">
            <v>USD</v>
          </cell>
          <cell r="F62">
            <v>22.943000000000001</v>
          </cell>
          <cell r="G62">
            <v>67.643000000000001</v>
          </cell>
          <cell r="H62">
            <v>92.081999999999994</v>
          </cell>
          <cell r="I62">
            <v>133.72265610232</v>
          </cell>
          <cell r="J62">
            <v>196.20771526140399</v>
          </cell>
          <cell r="K62">
            <v>270.87776371467902</v>
          </cell>
          <cell r="M62">
            <v>13.670999999999999</v>
          </cell>
          <cell r="N62">
            <v>16.265000000000001</v>
          </cell>
          <cell r="O62">
            <v>18.632000000000001</v>
          </cell>
          <cell r="P62">
            <v>22.943000000000001</v>
          </cell>
          <cell r="Q62">
            <v>27.562999999999999</v>
          </cell>
          <cell r="R62">
            <v>29.765999999999998</v>
          </cell>
          <cell r="S62">
            <v>37.287999999999997</v>
          </cell>
          <cell r="T62">
            <v>67.643000000000001</v>
          </cell>
          <cell r="U62">
            <v>88.712000000000003</v>
          </cell>
          <cell r="V62">
            <v>81.569000000000003</v>
          </cell>
          <cell r="W62">
            <v>89.358999999999995</v>
          </cell>
          <cell r="X62">
            <v>92.081999999999994</v>
          </cell>
          <cell r="Y62">
            <v>94.177906486523</v>
          </cell>
          <cell r="Z62">
            <v>102.182950932876</v>
          </cell>
          <cell r="AA62">
            <v>117.66228244873</v>
          </cell>
          <cell r="AB62">
            <v>133.72265610232</v>
          </cell>
          <cell r="AC62">
            <v>139.602295847356</v>
          </cell>
          <cell r="AD62">
            <v>151.42172011876099</v>
          </cell>
          <cell r="AE62">
            <v>174.36298854634899</v>
          </cell>
        </row>
        <row r="63">
          <cell r="B63" t="str">
            <v>Preferred shares</v>
          </cell>
          <cell r="C63" t="str">
            <v>PREF_SH</v>
          </cell>
          <cell r="D63" t="str">
            <v>USD</v>
          </cell>
        </row>
        <row r="64">
          <cell r="B64" t="str">
            <v>Total common equity</v>
          </cell>
          <cell r="C64" t="str">
            <v>ORD_SH_FUND</v>
          </cell>
          <cell r="D64" t="str">
            <v>USD</v>
          </cell>
          <cell r="F64">
            <v>41.115000000000002</v>
          </cell>
          <cell r="G64">
            <v>25.093</v>
          </cell>
          <cell r="H64">
            <v>113.706</v>
          </cell>
          <cell r="I64">
            <v>270.75632327021401</v>
          </cell>
          <cell r="J64">
            <v>256.14634051756798</v>
          </cell>
          <cell r="K64">
            <v>254.201423919402</v>
          </cell>
          <cell r="M64">
            <v>7.6070000000000002</v>
          </cell>
          <cell r="N64">
            <v>4.0979999999999999</v>
          </cell>
          <cell r="O64">
            <v>45.460999999999999</v>
          </cell>
          <cell r="P64">
            <v>41.115000000000002</v>
          </cell>
          <cell r="Q64">
            <v>36.890999999999998</v>
          </cell>
          <cell r="R64">
            <v>33.631999999999998</v>
          </cell>
          <cell r="S64">
            <v>29.988</v>
          </cell>
          <cell r="T64">
            <v>25.093</v>
          </cell>
          <cell r="U64">
            <v>28.45</v>
          </cell>
          <cell r="V64">
            <v>121.74299999999999</v>
          </cell>
          <cell r="W64">
            <v>114.622</v>
          </cell>
          <cell r="X64">
            <v>113.706</v>
          </cell>
          <cell r="Y64">
            <v>295.16125689232302</v>
          </cell>
          <cell r="Z64">
            <v>285.65733156187503</v>
          </cell>
          <cell r="AA64">
            <v>277.19329462994398</v>
          </cell>
          <cell r="AB64">
            <v>270.75632327021401</v>
          </cell>
          <cell r="AC64">
            <v>265.44047694552199</v>
          </cell>
          <cell r="AD64">
            <v>260.90545617258198</v>
          </cell>
          <cell r="AE64">
            <v>257.63223714377699</v>
          </cell>
        </row>
        <row r="65">
          <cell r="B65" t="str">
            <v>Minority interest</v>
          </cell>
          <cell r="C65" t="str">
            <v>MINORITIES</v>
          </cell>
          <cell r="D65" t="str">
            <v>USD</v>
          </cell>
        </row>
        <row r="66">
          <cell r="B66" t="str">
            <v>Total shareholders' equity</v>
          </cell>
          <cell r="C66" t="str">
            <v>EQ</v>
          </cell>
          <cell r="D66" t="str">
            <v>USD</v>
          </cell>
          <cell r="F66">
            <v>41.115000000000002</v>
          </cell>
          <cell r="G66">
            <v>25.093</v>
          </cell>
          <cell r="H66">
            <v>113.706</v>
          </cell>
          <cell r="I66">
            <v>270.75632327021401</v>
          </cell>
          <cell r="J66">
            <v>256.14634051756798</v>
          </cell>
          <cell r="K66">
            <v>254.201423919402</v>
          </cell>
          <cell r="M66">
            <v>7.6070000000000002</v>
          </cell>
          <cell r="N66">
            <v>4.0979999999999999</v>
          </cell>
          <cell r="O66">
            <v>45.460999999999999</v>
          </cell>
          <cell r="P66">
            <v>41.115000000000002</v>
          </cell>
          <cell r="Q66">
            <v>36.890999999999998</v>
          </cell>
          <cell r="R66">
            <v>33.631999999999998</v>
          </cell>
          <cell r="S66">
            <v>29.988</v>
          </cell>
          <cell r="T66">
            <v>25.093</v>
          </cell>
          <cell r="U66">
            <v>28.45</v>
          </cell>
          <cell r="V66">
            <v>121.74299999999999</v>
          </cell>
          <cell r="W66">
            <v>114.622</v>
          </cell>
          <cell r="X66">
            <v>113.706</v>
          </cell>
          <cell r="Y66">
            <v>295.16125689232302</v>
          </cell>
          <cell r="Z66">
            <v>285.65733156187503</v>
          </cell>
          <cell r="AA66">
            <v>277.19329462994398</v>
          </cell>
          <cell r="AB66">
            <v>270.75632327021401</v>
          </cell>
          <cell r="AC66">
            <v>265.44047694552199</v>
          </cell>
          <cell r="AD66">
            <v>260.90545617258198</v>
          </cell>
          <cell r="AE66">
            <v>257.63223714377699</v>
          </cell>
        </row>
        <row r="67">
          <cell r="B67" t="str">
            <v>Total liabilities and equity</v>
          </cell>
          <cell r="C67" t="str">
            <v>TOT_LIAB_EQ</v>
          </cell>
          <cell r="D67" t="str">
            <v>USD</v>
          </cell>
          <cell r="F67">
            <v>64.058000000000007</v>
          </cell>
          <cell r="G67">
            <v>92.736000000000004</v>
          </cell>
          <cell r="H67">
            <v>205.78800000000001</v>
          </cell>
          <cell r="I67">
            <v>404.47897937253401</v>
          </cell>
          <cell r="J67">
            <v>452.35405577897302</v>
          </cell>
          <cell r="K67">
            <v>525.07918763407997</v>
          </cell>
          <cell r="M67">
            <v>21.277999999999999</v>
          </cell>
          <cell r="N67">
            <v>20.363</v>
          </cell>
          <cell r="O67">
            <v>64.093000000000004</v>
          </cell>
          <cell r="P67">
            <v>64.058000000000007</v>
          </cell>
          <cell r="Q67">
            <v>64.453999999999994</v>
          </cell>
          <cell r="R67">
            <v>63.398000000000003</v>
          </cell>
          <cell r="S67">
            <v>67.275999999999996</v>
          </cell>
          <cell r="T67">
            <v>92.736000000000004</v>
          </cell>
          <cell r="U67">
            <v>117.16200000000001</v>
          </cell>
          <cell r="V67">
            <v>203.31200000000001</v>
          </cell>
          <cell r="W67">
            <v>203.98099999999999</v>
          </cell>
          <cell r="X67">
            <v>205.78800000000001</v>
          </cell>
          <cell r="Y67">
            <v>389.33916337884602</v>
          </cell>
          <cell r="Z67">
            <v>387.84028249475</v>
          </cell>
          <cell r="AA67">
            <v>394.85557707867298</v>
          </cell>
          <cell r="AB67">
            <v>404.47897937253401</v>
          </cell>
          <cell r="AC67">
            <v>405.042772792878</v>
          </cell>
          <cell r="AD67">
            <v>412.32717629134299</v>
          </cell>
          <cell r="AE67">
            <v>431.99522569012498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str">
            <v>USD</v>
          </cell>
          <cell r="F69">
            <v>-47.976999999999997</v>
          </cell>
          <cell r="G69">
            <v>-29.591000000000001</v>
          </cell>
          <cell r="H69">
            <v>-73.302999999999997</v>
          </cell>
          <cell r="I69">
            <v>-237.161268800274</v>
          </cell>
          <cell r="J69">
            <v>-253.67458874082899</v>
          </cell>
          <cell r="K69">
            <v>-283.48173940715901</v>
          </cell>
          <cell r="M69">
            <v>-12.173</v>
          </cell>
          <cell r="N69">
            <v>-10.074</v>
          </cell>
          <cell r="O69">
            <v>-51.033000000000001</v>
          </cell>
          <cell r="P69">
            <v>-47.976999999999997</v>
          </cell>
          <cell r="Q69">
            <v>-32.064999999999998</v>
          </cell>
          <cell r="R69">
            <v>-29.335000000000001</v>
          </cell>
          <cell r="S69">
            <v>-27.907</v>
          </cell>
          <cell r="T69">
            <v>-29.591000000000001</v>
          </cell>
          <cell r="U69">
            <v>-22.87</v>
          </cell>
          <cell r="V69">
            <v>-112.15900000000001</v>
          </cell>
          <cell r="W69">
            <v>-72.632999999999996</v>
          </cell>
          <cell r="X69">
            <v>-73.302999999999997</v>
          </cell>
          <cell r="Y69">
            <v>-250.89992885044401</v>
          </cell>
          <cell r="Z69">
            <v>-242.60634913835599</v>
          </cell>
          <cell r="AA69">
            <v>-239.821000241636</v>
          </cell>
          <cell r="AB69">
            <v>-237.161268800274</v>
          </cell>
          <cell r="AC69">
            <v>-231.47086938284201</v>
          </cell>
          <cell r="AD69">
            <v>-232.079854543848</v>
          </cell>
          <cell r="AE69">
            <v>-243.73377449758499</v>
          </cell>
        </row>
        <row r="70">
          <cell r="B70" t="str">
            <v>Capitalized leases</v>
          </cell>
          <cell r="C70" t="str">
            <v>CAP_LEASES</v>
          </cell>
          <cell r="D70" t="str">
            <v>USD</v>
          </cell>
          <cell r="F70">
            <v>0.71099999999999997</v>
          </cell>
          <cell r="G70">
            <v>0.374</v>
          </cell>
          <cell r="H70">
            <v>0.01</v>
          </cell>
          <cell r="I70">
            <v>0.01</v>
          </cell>
          <cell r="J70">
            <v>0.01</v>
          </cell>
          <cell r="K70">
            <v>0.01</v>
          </cell>
          <cell r="M70">
            <v>0.879</v>
          </cell>
          <cell r="N70">
            <v>0.87</v>
          </cell>
          <cell r="O70">
            <v>0.79100000000000004</v>
          </cell>
          <cell r="P70">
            <v>0.71099999999999997</v>
          </cell>
          <cell r="Q70">
            <v>0.629</v>
          </cell>
          <cell r="R70">
            <v>0.54500000000000004</v>
          </cell>
          <cell r="S70">
            <v>0.46</v>
          </cell>
          <cell r="T70">
            <v>0.374</v>
          </cell>
          <cell r="U70">
            <v>0.28499999999999998</v>
          </cell>
          <cell r="V70">
            <v>0.19500000000000001</v>
          </cell>
          <cell r="W70">
            <v>0.10299999999999999</v>
          </cell>
          <cell r="X70">
            <v>0.01</v>
          </cell>
          <cell r="Y70">
            <v>0.01</v>
          </cell>
          <cell r="Z70">
            <v>0.01</v>
          </cell>
          <cell r="AA70">
            <v>0.01</v>
          </cell>
          <cell r="AB70">
            <v>0.01</v>
          </cell>
          <cell r="AC70">
            <v>0.01</v>
          </cell>
          <cell r="AD70">
            <v>0.01</v>
          </cell>
          <cell r="AE70">
            <v>0.01</v>
          </cell>
        </row>
        <row r="71">
          <cell r="B71" t="str">
            <v>Deferred income taxes</v>
          </cell>
          <cell r="C71" t="str">
            <v>DEF_INC_TAX</v>
          </cell>
          <cell r="D71" t="str">
            <v>USD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str">
            <v>USD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str">
            <v>USD</v>
          </cell>
        </row>
        <row r="74">
          <cell r="B74" t="str">
            <v>Net debt adjustment</v>
          </cell>
          <cell r="C74" t="str">
            <v>NET_DEBT_ADJ</v>
          </cell>
          <cell r="D74" t="str">
            <v>USD</v>
          </cell>
        </row>
        <row r="75">
          <cell r="B75" t="str">
            <v>Company borrowing margin</v>
          </cell>
          <cell r="C75" t="str">
            <v>CO_BOR_MARGIN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</row>
        <row r="76">
          <cell r="B76" t="str">
            <v>Unfunded pensions &amp; other provisions</v>
          </cell>
          <cell r="C76" t="str">
            <v>UNF_PENS</v>
          </cell>
          <cell r="D76" t="str">
            <v>USD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str">
            <v>USD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str">
            <v>USD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str">
            <v>USD</v>
          </cell>
        </row>
        <row r="80">
          <cell r="B80" t="str">
            <v>Other GCI adjustments</v>
          </cell>
          <cell r="C80" t="str">
            <v>OTH_GCI_ADJ</v>
          </cell>
          <cell r="D80" t="str">
            <v>USD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str">
            <v>USD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str">
            <v>USD</v>
          </cell>
          <cell r="J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</row>
        <row r="85">
          <cell r="B85" t="str">
            <v>Depreciation &amp; amortization add-back</v>
          </cell>
          <cell r="C85" t="str">
            <v>DEPR_AMORT</v>
          </cell>
          <cell r="D85" t="str">
            <v>USD</v>
          </cell>
          <cell r="F85">
            <v>2.5070000000000001</v>
          </cell>
          <cell r="G85">
            <v>5.1680000000000001</v>
          </cell>
          <cell r="H85">
            <v>11.456</v>
          </cell>
          <cell r="I85">
            <v>19.760879386254999</v>
          </cell>
          <cell r="J85">
            <v>23.746680604815001</v>
          </cell>
          <cell r="K85">
            <v>24.338424807199999</v>
          </cell>
          <cell r="M85">
            <v>0.44800000000000001</v>
          </cell>
          <cell r="N85">
            <v>0.56000000000000005</v>
          </cell>
          <cell r="O85">
            <v>0.65900000000000003</v>
          </cell>
          <cell r="P85">
            <v>0.84</v>
          </cell>
          <cell r="Q85">
            <v>0.95599999999999996</v>
          </cell>
          <cell r="R85">
            <v>1.19</v>
          </cell>
          <cell r="S85">
            <v>1.411</v>
          </cell>
          <cell r="T85">
            <v>1.611</v>
          </cell>
          <cell r="U85">
            <v>1.8080000000000001</v>
          </cell>
          <cell r="V85">
            <v>2.6960000000000002</v>
          </cell>
          <cell r="W85">
            <v>3.169</v>
          </cell>
          <cell r="X85">
            <v>3.7829999999999999</v>
          </cell>
          <cell r="Y85">
            <v>3.77162</v>
          </cell>
          <cell r="Z85">
            <v>4.4300203311189996</v>
          </cell>
          <cell r="AA85">
            <v>5.4958130096820001</v>
          </cell>
          <cell r="AB85">
            <v>6.0634260454540003</v>
          </cell>
          <cell r="AC85">
            <v>5.4752214114370004</v>
          </cell>
          <cell r="AD85">
            <v>5.7471893912649996</v>
          </cell>
          <cell r="AE85">
            <v>6.0505661494409999</v>
          </cell>
        </row>
        <row r="86">
          <cell r="B86" t="str">
            <v>(Increase)/decrease in working capital</v>
          </cell>
          <cell r="C86" t="str">
            <v>WORK_CAP</v>
          </cell>
          <cell r="D86" t="str">
            <v>USD</v>
          </cell>
          <cell r="F86">
            <v>6.8570000000000002</v>
          </cell>
          <cell r="G86">
            <v>16.526</v>
          </cell>
          <cell r="H86">
            <v>25.907</v>
          </cell>
          <cell r="I86">
            <v>27.184080161318999</v>
          </cell>
          <cell r="J86">
            <v>48.903906584882002</v>
          </cell>
          <cell r="K86">
            <v>57.661914883152001</v>
          </cell>
          <cell r="M86">
            <v>2.6240000000000001</v>
          </cell>
          <cell r="N86">
            <v>1.873</v>
          </cell>
          <cell r="O86">
            <v>-1.6E-2</v>
          </cell>
          <cell r="P86">
            <v>2.3759999999999999</v>
          </cell>
          <cell r="Q86">
            <v>3.718</v>
          </cell>
          <cell r="R86">
            <v>2.706</v>
          </cell>
          <cell r="S86">
            <v>3.29</v>
          </cell>
          <cell r="T86">
            <v>6.8120000000000003</v>
          </cell>
          <cell r="U86">
            <v>4.8959999999999999</v>
          </cell>
          <cell r="V86">
            <v>4.53</v>
          </cell>
          <cell r="W86">
            <v>8.8490000000000002</v>
          </cell>
          <cell r="X86">
            <v>7.6319999999999997</v>
          </cell>
          <cell r="Y86">
            <v>0.89395754298499996</v>
          </cell>
          <cell r="Z86">
            <v>6.25421910761</v>
          </cell>
          <cell r="AA86">
            <v>10.672561011799001</v>
          </cell>
          <cell r="AB86">
            <v>9.3633424989250003</v>
          </cell>
          <cell r="AC86">
            <v>3.501085127643</v>
          </cell>
          <cell r="AD86">
            <v>9.2471415155510002</v>
          </cell>
          <cell r="AE86">
            <v>19.494741609626001</v>
          </cell>
        </row>
        <row r="87">
          <cell r="B87" t="str">
            <v>Other operating cash flow items</v>
          </cell>
          <cell r="C87" t="str">
            <v>OTH_OP_CF</v>
          </cell>
          <cell r="D87" t="str">
            <v>USD</v>
          </cell>
          <cell r="F87">
            <v>9.7629999999999999</v>
          </cell>
          <cell r="G87">
            <v>3.3740000000000001</v>
          </cell>
          <cell r="H87">
            <v>32.148000000000003</v>
          </cell>
          <cell r="I87">
            <v>34.982236120330001</v>
          </cell>
          <cell r="J87">
            <v>31.585642409456</v>
          </cell>
          <cell r="K87">
            <v>43.892661493178998</v>
          </cell>
          <cell r="M87">
            <v>0.155</v>
          </cell>
          <cell r="N87">
            <v>0.22500000000000001</v>
          </cell>
          <cell r="O87">
            <v>0.33700000000000002</v>
          </cell>
          <cell r="P87">
            <v>9.0459999999999994</v>
          </cell>
          <cell r="Q87">
            <v>0.41499999999999998</v>
          </cell>
          <cell r="R87">
            <v>0.83399999999999996</v>
          </cell>
          <cell r="S87">
            <v>1.1220000000000001</v>
          </cell>
          <cell r="T87">
            <v>1.0029999999999999</v>
          </cell>
          <cell r="U87">
            <v>1.96</v>
          </cell>
          <cell r="V87">
            <v>11.031000000000001</v>
          </cell>
          <cell r="W87">
            <v>10.971</v>
          </cell>
          <cell r="X87">
            <v>8.1859999999999999</v>
          </cell>
          <cell r="Y87">
            <v>10.038323764946</v>
          </cell>
          <cell r="Z87">
            <v>7.475252793408</v>
          </cell>
          <cell r="AA87">
            <v>8.2767504003750005</v>
          </cell>
          <cell r="AB87">
            <v>9.191909161601</v>
          </cell>
          <cell r="AC87">
            <v>6.9196229104010003</v>
          </cell>
          <cell r="AD87">
            <v>7.4295982730699999</v>
          </cell>
          <cell r="AE87">
            <v>8.1128994225789999</v>
          </cell>
        </row>
        <row r="88">
          <cell r="B88" t="str">
            <v>Cash flow from operating activities</v>
          </cell>
          <cell r="C88" t="str">
            <v>CF_OPS</v>
          </cell>
          <cell r="D88" t="str">
            <v>USD</v>
          </cell>
          <cell r="F88">
            <v>-5.2060000000000004</v>
          </cell>
          <cell r="G88">
            <v>4.4450000000000003</v>
          </cell>
          <cell r="H88">
            <v>2.09</v>
          </cell>
          <cell r="I88">
            <v>12.562763130287999</v>
          </cell>
          <cell r="J88">
            <v>58.040604437051002</v>
          </cell>
          <cell r="K88">
            <v>80.055423092186004</v>
          </cell>
          <cell r="M88">
            <v>0.41599999999999998</v>
          </cell>
          <cell r="N88">
            <v>-1.3169999999999999</v>
          </cell>
          <cell r="O88">
            <v>-2.9209999999999998</v>
          </cell>
          <cell r="P88">
            <v>-1.3839999999999999</v>
          </cell>
          <cell r="Q88">
            <v>-0.26900000000000002</v>
          </cell>
          <cell r="R88">
            <v>0.121</v>
          </cell>
          <cell r="S88">
            <v>1.105</v>
          </cell>
          <cell r="T88">
            <v>3.488</v>
          </cell>
          <cell r="U88">
            <v>-1.595</v>
          </cell>
          <cell r="V88">
            <v>-3.492</v>
          </cell>
          <cell r="W88">
            <v>5.07</v>
          </cell>
          <cell r="X88">
            <v>2.1070000000000002</v>
          </cell>
          <cell r="Y88">
            <v>-5.3116852521920004</v>
          </cell>
          <cell r="Z88">
            <v>1.1803141082799999</v>
          </cell>
          <cell r="AA88">
            <v>7.7043370895500001</v>
          </cell>
          <cell r="AB88">
            <v>8.9897971846499996</v>
          </cell>
          <cell r="AC88">
            <v>3.6604602143879998</v>
          </cell>
          <cell r="AD88">
            <v>10.459310133877</v>
          </cell>
          <cell r="AE88">
            <v>22.272088730261</v>
          </cell>
        </row>
        <row r="89">
          <cell r="B89" t="str">
            <v>Capital expenditures, Capex</v>
          </cell>
          <cell r="C89" t="str">
            <v>CAPEX</v>
          </cell>
          <cell r="D89" t="str">
            <v>USD</v>
          </cell>
          <cell r="F89">
            <v>-7.2119999999999997</v>
          </cell>
          <cell r="G89">
            <v>-11.862</v>
          </cell>
          <cell r="H89">
            <v>-29.678000000000001</v>
          </cell>
          <cell r="I89">
            <v>-40.137014017513998</v>
          </cell>
          <cell r="J89">
            <v>-41.527284496496002</v>
          </cell>
          <cell r="K89">
            <v>-50.248272425856001</v>
          </cell>
          <cell r="M89">
            <v>-1.5109999999999999</v>
          </cell>
          <cell r="N89">
            <v>-1.2829999999999999</v>
          </cell>
          <cell r="O89">
            <v>-1.274</v>
          </cell>
          <cell r="P89">
            <v>-3.1440000000000001</v>
          </cell>
          <cell r="Q89">
            <v>-3.9689999999999999</v>
          </cell>
          <cell r="R89">
            <v>-2.36</v>
          </cell>
          <cell r="S89">
            <v>-2.9279999999999999</v>
          </cell>
          <cell r="T89">
            <v>-2.605</v>
          </cell>
          <cell r="U89">
            <v>-5.3810000000000002</v>
          </cell>
          <cell r="V89">
            <v>-11.631</v>
          </cell>
          <cell r="W89">
            <v>-8.3770000000000007</v>
          </cell>
          <cell r="X89">
            <v>-4.2889999999999997</v>
          </cell>
          <cell r="Y89">
            <v>-8.523905584864</v>
          </cell>
          <cell r="Z89">
            <v>-9.4738938203679997</v>
          </cell>
          <cell r="AA89">
            <v>-10.48968598627</v>
          </cell>
          <cell r="AB89">
            <v>-11.649528626011</v>
          </cell>
          <cell r="AC89">
            <v>-9.3508596318200006</v>
          </cell>
          <cell r="AD89">
            <v>-9.8503249728710003</v>
          </cell>
          <cell r="AE89">
            <v>-10.618168776524</v>
          </cell>
        </row>
        <row r="90">
          <cell r="B90" t="str">
            <v>Acquisitions</v>
          </cell>
          <cell r="C90" t="str">
            <v>ACQ</v>
          </cell>
          <cell r="D90" t="str">
            <v>USD</v>
          </cell>
          <cell r="H90">
            <v>-1.8959999999999999</v>
          </cell>
          <cell r="U90">
            <v>-1.784</v>
          </cell>
          <cell r="V90">
            <v>-0.112</v>
          </cell>
        </row>
        <row r="91">
          <cell r="B91" t="str">
            <v>Divestitures</v>
          </cell>
          <cell r="C91" t="str">
            <v>DIVEST</v>
          </cell>
          <cell r="D91" t="str">
            <v>USD</v>
          </cell>
        </row>
        <row r="92">
          <cell r="B92" t="str">
            <v>Other investing cash flow items</v>
          </cell>
          <cell r="C92" t="str">
            <v>OTH_INV_CF</v>
          </cell>
          <cell r="D92" t="str">
            <v>USD</v>
          </cell>
          <cell r="F92">
            <v>-0.04</v>
          </cell>
          <cell r="G92">
            <v>-12.401</v>
          </cell>
          <cell r="H92">
            <v>-39.744</v>
          </cell>
          <cell r="I92">
            <v>0</v>
          </cell>
          <cell r="J92">
            <v>0</v>
          </cell>
          <cell r="M92">
            <v>-0.04</v>
          </cell>
          <cell r="N92">
            <v>0</v>
          </cell>
          <cell r="O92">
            <v>0</v>
          </cell>
          <cell r="P92">
            <v>0</v>
          </cell>
          <cell r="Q92">
            <v>-11.742000000000001</v>
          </cell>
          <cell r="R92">
            <v>-0.65900000000000003</v>
          </cell>
          <cell r="S92">
            <v>0</v>
          </cell>
          <cell r="T92">
            <v>0</v>
          </cell>
          <cell r="U92">
            <v>1.4079999999999999</v>
          </cell>
          <cell r="V92">
            <v>-1.625</v>
          </cell>
          <cell r="W92">
            <v>-35.89</v>
          </cell>
          <cell r="X92">
            <v>-3.637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</row>
        <row r="93">
          <cell r="B93" t="str">
            <v>Cash flow from investing</v>
          </cell>
          <cell r="C93" t="str">
            <v>CF_INV</v>
          </cell>
          <cell r="D93" t="str">
            <v>USD</v>
          </cell>
          <cell r="F93">
            <v>-7.2519999999999998</v>
          </cell>
          <cell r="G93">
            <v>-24.263000000000002</v>
          </cell>
          <cell r="H93">
            <v>-71.317999999999998</v>
          </cell>
          <cell r="I93">
            <v>-40.137014017513998</v>
          </cell>
          <cell r="J93">
            <v>-41.527284496496002</v>
          </cell>
          <cell r="K93">
            <v>-50.248272425856001</v>
          </cell>
          <cell r="M93">
            <v>-1.5509999999999999</v>
          </cell>
          <cell r="N93">
            <v>-1.2829999999999999</v>
          </cell>
          <cell r="O93">
            <v>-1.274</v>
          </cell>
          <cell r="P93">
            <v>-3.1440000000000001</v>
          </cell>
          <cell r="Q93">
            <v>-15.711</v>
          </cell>
          <cell r="R93">
            <v>-3.0190000000000001</v>
          </cell>
          <cell r="S93">
            <v>-2.9279999999999999</v>
          </cell>
          <cell r="T93">
            <v>-2.605</v>
          </cell>
          <cell r="U93">
            <v>-5.7569999999999997</v>
          </cell>
          <cell r="V93">
            <v>-13.368</v>
          </cell>
          <cell r="W93">
            <v>-44.267000000000003</v>
          </cell>
          <cell r="X93">
            <v>-7.9260000000000002</v>
          </cell>
          <cell r="Y93">
            <v>-8.523905584864</v>
          </cell>
          <cell r="Z93">
            <v>-9.4738938203679997</v>
          </cell>
          <cell r="AA93">
            <v>-10.48968598627</v>
          </cell>
          <cell r="AB93">
            <v>-11.649528626011</v>
          </cell>
          <cell r="AC93">
            <v>-9.3508596318200006</v>
          </cell>
          <cell r="AD93">
            <v>-9.8503249728710003</v>
          </cell>
          <cell r="AE93">
            <v>-10.618168776524</v>
          </cell>
        </row>
        <row r="94">
          <cell r="B94" t="str">
            <v>Dividends paid</v>
          </cell>
          <cell r="C94" t="str">
            <v>DIV_PAID</v>
          </cell>
          <cell r="D94" t="str">
            <v>USD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</row>
        <row r="95">
          <cell r="B95" t="str">
            <v>Common stock issuance/(repurchase)</v>
          </cell>
          <cell r="C95" t="str">
            <v>SH_REPUR</v>
          </cell>
          <cell r="D95" t="str">
            <v>USD</v>
          </cell>
          <cell r="G95">
            <v>-0.17799999999999999</v>
          </cell>
          <cell r="H95">
            <v>106.41500000000001</v>
          </cell>
          <cell r="I95">
            <v>191.43251968749999</v>
          </cell>
          <cell r="R95">
            <v>-0.17699999999999999</v>
          </cell>
          <cell r="S95">
            <v>-1E-3</v>
          </cell>
          <cell r="U95">
            <v>-1.762</v>
          </cell>
          <cell r="V95">
            <v>106.139</v>
          </cell>
          <cell r="X95">
            <v>2.0379999999999998</v>
          </cell>
          <cell r="Y95">
            <v>191.43251968749999</v>
          </cell>
        </row>
        <row r="96">
          <cell r="B96" t="str">
            <v>Increase/(decrease) in total debt</v>
          </cell>
          <cell r="C96" t="str">
            <v>CHG_LT_DEBT</v>
          </cell>
          <cell r="D96" t="str">
            <v>USD</v>
          </cell>
          <cell r="F96">
            <v>44.581000000000003</v>
          </cell>
          <cell r="G96">
            <v>23.058</v>
          </cell>
          <cell r="H96">
            <v>-17.172000000000001</v>
          </cell>
          <cell r="M96">
            <v>-6.8000000000000005E-2</v>
          </cell>
          <cell r="N96">
            <v>-7.6999999999999999E-2</v>
          </cell>
          <cell r="O96">
            <v>44.820999999999998</v>
          </cell>
          <cell r="P96">
            <v>-9.5000000000000001E-2</v>
          </cell>
          <cell r="Q96">
            <v>-8.2000000000000003E-2</v>
          </cell>
          <cell r="R96">
            <v>-8.4000000000000005E-2</v>
          </cell>
          <cell r="S96">
            <v>0.91500000000000004</v>
          </cell>
          <cell r="T96">
            <v>22.309000000000001</v>
          </cell>
          <cell r="U96">
            <v>3.851</v>
          </cell>
          <cell r="V96">
            <v>-20.09</v>
          </cell>
          <cell r="W96">
            <v>-9.1999999999999998E-2</v>
          </cell>
          <cell r="X96">
            <v>-0.84099999999999997</v>
          </cell>
        </row>
        <row r="97">
          <cell r="B97" t="str">
            <v>Other financing cash flow items</v>
          </cell>
          <cell r="C97" t="str">
            <v>OTH_FIN_CF</v>
          </cell>
          <cell r="D97" t="str">
            <v>USD</v>
          </cell>
          <cell r="F97">
            <v>2.327</v>
          </cell>
          <cell r="G97">
            <v>1.9750000000000001</v>
          </cell>
          <cell r="H97">
            <v>6.5250000000000004</v>
          </cell>
          <cell r="M97">
            <v>1.7999999999999999E-2</v>
          </cell>
          <cell r="N97">
            <v>0.56899999999999995</v>
          </cell>
          <cell r="O97">
            <v>0.253</v>
          </cell>
          <cell r="P97">
            <v>1.4870000000000001</v>
          </cell>
          <cell r="Q97">
            <v>6.8000000000000005E-2</v>
          </cell>
          <cell r="R97">
            <v>0.34499999999999997</v>
          </cell>
          <cell r="S97">
            <v>0.39600000000000002</v>
          </cell>
          <cell r="T97">
            <v>1.1659999999999999</v>
          </cell>
          <cell r="U97">
            <v>2.3929999999999998</v>
          </cell>
          <cell r="V97">
            <v>0.01</v>
          </cell>
          <cell r="W97">
            <v>-0.32900000000000001</v>
          </cell>
          <cell r="X97">
            <v>4.4509999999999996</v>
          </cell>
        </row>
        <row r="98">
          <cell r="B98" t="str">
            <v>Cash flow from financing</v>
          </cell>
          <cell r="C98" t="str">
            <v>CF_FIN</v>
          </cell>
          <cell r="D98" t="str">
            <v>USD</v>
          </cell>
          <cell r="F98">
            <v>46.908000000000001</v>
          </cell>
          <cell r="G98">
            <v>24.855</v>
          </cell>
          <cell r="H98">
            <v>95.768000000000001</v>
          </cell>
          <cell r="I98">
            <v>191.43251968749999</v>
          </cell>
          <cell r="J98">
            <v>0</v>
          </cell>
          <cell r="K98">
            <v>0</v>
          </cell>
          <cell r="M98">
            <v>-0.05</v>
          </cell>
          <cell r="N98">
            <v>0.49199999999999999</v>
          </cell>
          <cell r="O98">
            <v>45.073999999999998</v>
          </cell>
          <cell r="P98">
            <v>1.3919999999999999</v>
          </cell>
          <cell r="Q98">
            <v>-1.4E-2</v>
          </cell>
          <cell r="R98">
            <v>8.4000000000000005E-2</v>
          </cell>
          <cell r="S98">
            <v>1.31</v>
          </cell>
          <cell r="T98">
            <v>23.475000000000001</v>
          </cell>
          <cell r="U98">
            <v>4.4820000000000002</v>
          </cell>
          <cell r="V98">
            <v>86.058999999999997</v>
          </cell>
          <cell r="W98">
            <v>-0.42099999999999999</v>
          </cell>
          <cell r="X98">
            <v>5.6479999999999997</v>
          </cell>
          <cell r="Y98">
            <v>191.43251968749999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</row>
        <row r="99">
          <cell r="B99" t="str">
            <v>Total cash flow</v>
          </cell>
          <cell r="C99" t="str">
            <v>TOT_CF</v>
          </cell>
          <cell r="D99" t="str">
            <v>USD</v>
          </cell>
          <cell r="F99">
            <v>34.450000000000003</v>
          </cell>
          <cell r="G99">
            <v>5.0369999999999999</v>
          </cell>
          <cell r="H99">
            <v>26.54</v>
          </cell>
          <cell r="I99">
            <v>163.858268800274</v>
          </cell>
          <cell r="J99">
            <v>16.513319940555</v>
          </cell>
          <cell r="K99">
            <v>29.807150666329999</v>
          </cell>
          <cell r="M99">
            <v>-1.1850000000000001</v>
          </cell>
          <cell r="N99">
            <v>-2.1080000000000001</v>
          </cell>
          <cell r="O99">
            <v>40.878999999999998</v>
          </cell>
          <cell r="P99">
            <v>-3.1360000000000001</v>
          </cell>
          <cell r="Q99">
            <v>-15.994</v>
          </cell>
          <cell r="R99">
            <v>-2.8140000000000001</v>
          </cell>
          <cell r="S99">
            <v>-0.51300000000000001</v>
          </cell>
          <cell r="T99">
            <v>24.358000000000001</v>
          </cell>
          <cell r="U99">
            <v>-2.87</v>
          </cell>
          <cell r="V99">
            <v>69.198999999999998</v>
          </cell>
          <cell r="W99">
            <v>-39.618000000000002</v>
          </cell>
          <cell r="X99">
            <v>-0.17100000000000001</v>
          </cell>
          <cell r="Y99">
            <v>177.59692885044399</v>
          </cell>
          <cell r="Z99">
            <v>-8.2935797120880004</v>
          </cell>
          <cell r="AA99">
            <v>-2.78534889672</v>
          </cell>
          <cell r="AB99">
            <v>-2.6597314413620001</v>
          </cell>
          <cell r="AC99">
            <v>-5.6903994174320003</v>
          </cell>
          <cell r="AD99">
            <v>0.60898516100599998</v>
          </cell>
          <cell r="AE99">
            <v>11.653919953737001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str">
            <v>USD</v>
          </cell>
        </row>
        <row r="102">
          <cell r="B102" t="str">
            <v>Profit/(loss) on sale of assets</v>
          </cell>
          <cell r="C102" t="str">
            <v>PL_SALE_ASSETS</v>
          </cell>
          <cell r="D102" t="str">
            <v>USD</v>
          </cell>
        </row>
        <row r="103">
          <cell r="B103" t="str">
            <v>Other non-cash adjustments</v>
          </cell>
          <cell r="C103" t="str">
            <v>OTH_NONCASH_ADJ</v>
          </cell>
          <cell r="D103" t="str">
            <v>USD</v>
          </cell>
        </row>
        <row r="104">
          <cell r="B104" t="str">
            <v>Other DACF adjustments</v>
          </cell>
          <cell r="C104" t="str">
            <v>OTH_DACF_ADJ</v>
          </cell>
          <cell r="D104" t="str">
            <v>USD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str">
            <v>USD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str">
            <v>USD</v>
          </cell>
        </row>
        <row r="107">
          <cell r="B107" t="str">
            <v>Cash interest expense</v>
          </cell>
          <cell r="C107" t="str">
            <v>CASH_INT_EXP</v>
          </cell>
          <cell r="D107" t="str">
            <v>USD</v>
          </cell>
        </row>
        <row r="108">
          <cell r="B108" t="str">
            <v>Cash tax expense</v>
          </cell>
          <cell r="C108" t="str">
            <v>CASH_TAX_EXP</v>
          </cell>
          <cell r="D108" t="str">
            <v>USD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str">
            <v>USD</v>
          </cell>
        </row>
        <row r="110">
          <cell r="B110" t="str">
            <v>Capex maintenance</v>
          </cell>
          <cell r="C110" t="str">
            <v>CAPEX_MAINTENANCE</v>
          </cell>
          <cell r="D110" t="str">
            <v>USD</v>
          </cell>
        </row>
        <row r="111">
          <cell r="B111" t="str">
            <v>Capex expansion</v>
          </cell>
          <cell r="C111" t="str">
            <v>CAPEX_EXPANSION</v>
          </cell>
          <cell r="D111" t="str">
            <v>USD</v>
          </cell>
        </row>
        <row r="112">
          <cell r="B112" t="str">
            <v>Non-PP&amp;E capex</v>
          </cell>
          <cell r="C112" t="str">
            <v>NONPPE_CAPEX</v>
          </cell>
          <cell r="D112" t="str">
            <v>USD</v>
          </cell>
        </row>
        <row r="113">
          <cell r="B113" t="str">
            <v>Dividends paid to minorities</v>
          </cell>
          <cell r="C113" t="str">
            <v>DIVDS_PD_MINORITIES</v>
          </cell>
          <cell r="D113" t="str">
            <v>USD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str">
            <v>USD</v>
          </cell>
        </row>
        <row r="116">
          <cell r="B116" t="str">
            <v>Maintenance revenue</v>
          </cell>
          <cell r="C116" t="str">
            <v>MAINTEN_REV</v>
          </cell>
          <cell r="D116" t="str">
            <v>USD</v>
          </cell>
        </row>
        <row r="117">
          <cell r="B117" t="str">
            <v>Number of employees</v>
          </cell>
          <cell r="C117" t="str">
            <v>EMPLOYEES</v>
          </cell>
          <cell r="F117">
            <v>0.28499999999999998</v>
          </cell>
          <cell r="G117">
            <v>0.47299999999999998</v>
          </cell>
          <cell r="H117">
            <v>0.80600000000000005</v>
          </cell>
          <cell r="I117">
            <v>0.99723134827899995</v>
          </cell>
          <cell r="J117">
            <v>1.1877003156179999</v>
          </cell>
          <cell r="K117">
            <v>1.3611585119409999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  <cell r="F120">
            <v>0</v>
          </cell>
          <cell r="G120">
            <v>0.58725088140100001</v>
          </cell>
          <cell r="H120">
            <v>0.58867797376499997</v>
          </cell>
          <cell r="I120">
            <v>0.58867797376499997</v>
          </cell>
        </row>
        <row r="121">
          <cell r="B121" t="str">
            <v>Sales - % United States</v>
          </cell>
          <cell r="C121" t="str">
            <v>SALES_US</v>
          </cell>
          <cell r="F121">
            <v>0</v>
          </cell>
          <cell r="G121">
            <v>0.58725088140100001</v>
          </cell>
          <cell r="H121">
            <v>0.58867797376499997</v>
          </cell>
          <cell r="I121">
            <v>0.58867797376499997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  <cell r="G143">
            <v>0.41274911859899999</v>
          </cell>
          <cell r="H143">
            <v>0.41132202623500003</v>
          </cell>
          <cell r="I143">
            <v>0.41132202623500003</v>
          </cell>
        </row>
        <row r="144">
          <cell r="B144" t="str">
            <v>Sales -% Consumer (C)</v>
          </cell>
          <cell r="C144" t="str">
            <v>SALES_CONS</v>
          </cell>
        </row>
        <row r="145">
          <cell r="B145" t="str">
            <v>Sales -% Industry (I)</v>
          </cell>
          <cell r="C145" t="str">
            <v>SALES_IND</v>
          </cell>
          <cell r="G145">
            <v>1</v>
          </cell>
          <cell r="H145">
            <v>1</v>
          </cell>
          <cell r="I145">
            <v>1</v>
          </cell>
        </row>
        <row r="146">
          <cell r="B146" t="str">
            <v>Sales -% Government (G)</v>
          </cell>
          <cell r="C146" t="str">
            <v>SALES_GOV</v>
          </cell>
        </row>
        <row r="147">
          <cell r="B147" t="str">
            <v>Sales - % Industry Sub-Segment: Financial Services</v>
          </cell>
          <cell r="C147" t="str">
            <v>SALES_FINAN</v>
          </cell>
        </row>
        <row r="148">
          <cell r="B148" t="str">
            <v>Sales (%) SMB</v>
          </cell>
          <cell r="C148" t="str">
            <v>SALES_SMB</v>
          </cell>
          <cell r="G148">
            <v>0.84</v>
          </cell>
          <cell r="H148">
            <v>0.77301965383399995</v>
          </cell>
          <cell r="I148">
            <v>0.73301965383400003</v>
          </cell>
          <cell r="J148">
            <v>0.69301965383399999</v>
          </cell>
        </row>
        <row r="149">
          <cell r="B149" t="str">
            <v>Sales - % from Captive Financing Business</v>
          </cell>
          <cell r="C149" t="str">
            <v>REV_FIN_SEGMENT</v>
          </cell>
          <cell r="G149">
            <v>0</v>
          </cell>
          <cell r="H149">
            <v>0</v>
          </cell>
          <cell r="I149">
            <v>0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A151" t="str">
            <v>FX Exposure - Sales</v>
          </cell>
        </row>
        <row r="152">
          <cell r="B152" t="str">
            <v>Sales - % FX: British Pounds/Pence</v>
          </cell>
          <cell r="C152" t="str">
            <v>SALES_FX_GPB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  <cell r="F155">
            <v>0.58725088140100001</v>
          </cell>
          <cell r="G155">
            <v>0.58867797376499997</v>
          </cell>
          <cell r="H155">
            <v>0.58867797376499997</v>
          </cell>
          <cell r="I155">
            <v>0.58867797376499997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  <cell r="F166">
            <v>0.41274911859899999</v>
          </cell>
          <cell r="G166">
            <v>0.41132202623500003</v>
          </cell>
          <cell r="H166">
            <v>0.41132202623500003</v>
          </cell>
          <cell r="I166">
            <v>0.41132202623500003</v>
          </cell>
        </row>
        <row r="167">
          <cell r="A167" t="str">
            <v>Security: Zendesk Inc.</v>
          </cell>
          <cell r="B167" t="str">
            <v>15UTN7</v>
          </cell>
        </row>
        <row r="168">
          <cell r="A168" t="str">
            <v>Reference Data</v>
          </cell>
        </row>
        <row r="169">
          <cell r="B169" t="str">
            <v>Ticker</v>
          </cell>
          <cell r="C169" t="str">
            <v>Ticker</v>
          </cell>
          <cell r="E169" t="str">
            <v>ZEN</v>
          </cell>
        </row>
        <row r="170">
          <cell r="B170" t="str">
            <v>Security Name</v>
          </cell>
          <cell r="C170" t="str">
            <v>Security Name</v>
          </cell>
          <cell r="E170" t="str">
            <v>Zendesk Inc.</v>
          </cell>
        </row>
        <row r="171">
          <cell r="B171" t="str">
            <v>Interim Type</v>
          </cell>
          <cell r="C171" t="str">
            <v>Interim Type</v>
          </cell>
          <cell r="E171" t="str">
            <v>Q</v>
          </cell>
        </row>
        <row r="172">
          <cell r="B172" t="str">
            <v>Publishing Currency</v>
          </cell>
          <cell r="C172" t="str">
            <v>PUB_CURRENCY_ISO</v>
          </cell>
          <cell r="E172" t="str">
            <v>USD</v>
          </cell>
        </row>
        <row r="173">
          <cell r="B173" t="str">
            <v>Pricing Currency</v>
          </cell>
          <cell r="C173" t="str">
            <v>PRICE_CURRENCY_ISO</v>
          </cell>
          <cell r="E173" t="str">
            <v>USD</v>
          </cell>
        </row>
        <row r="174">
          <cell r="B174" t="str">
            <v>Reporting Currency</v>
          </cell>
          <cell r="C174" t="str">
            <v>CURRENCY_ISO</v>
          </cell>
          <cell r="E174" t="str">
            <v>USD</v>
          </cell>
        </row>
        <row r="175">
          <cell r="A175" t="str">
            <v>General Information</v>
          </cell>
        </row>
        <row r="176">
          <cell r="B176" t="str">
            <v>Americas Investment List</v>
          </cell>
          <cell r="C176" t="str">
            <v>AMER_LIST</v>
          </cell>
        </row>
        <row r="177">
          <cell r="B177" t="str">
            <v>Americas Conviction List</v>
          </cell>
          <cell r="C177" t="str">
            <v>AMER_CONVICTION</v>
          </cell>
        </row>
        <row r="178">
          <cell r="B178" t="str">
            <v>Legal rating</v>
          </cell>
          <cell r="C178" t="str">
            <v>LEGAL_RATING</v>
          </cell>
        </row>
        <row r="179">
          <cell r="B179" t="str">
            <v>Target price</v>
          </cell>
          <cell r="C179" t="str">
            <v>TARGET_PRICE</v>
          </cell>
          <cell r="D179" t="str">
            <v>USD</v>
          </cell>
          <cell r="E179">
            <v>31</v>
          </cell>
        </row>
        <row r="180">
          <cell r="B180" t="str">
            <v>Target price period</v>
          </cell>
          <cell r="C180" t="str">
            <v>TP_PERIOD</v>
          </cell>
          <cell r="E180" t="str">
            <v>12 months</v>
          </cell>
        </row>
        <row r="181">
          <cell r="B181" t="str">
            <v>Current shares outstanding (mn)</v>
          </cell>
          <cell r="C181" t="str">
            <v>NUM_SH</v>
          </cell>
          <cell r="E181">
            <v>97.297300412335005</v>
          </cell>
        </row>
        <row r="182">
          <cell r="B182" t="str">
            <v>Free float</v>
          </cell>
          <cell r="C182" t="str">
            <v>FREE_FLOAT</v>
          </cell>
        </row>
        <row r="183">
          <cell r="A183" t="str">
            <v>Publishing Items</v>
          </cell>
        </row>
        <row r="184">
          <cell r="B184" t="str">
            <v>Book value per share, BVPS (Pub)</v>
          </cell>
          <cell r="C184" t="str">
            <v>BVPS_PUB</v>
          </cell>
          <cell r="D184" t="str">
            <v>USD</v>
          </cell>
          <cell r="F184">
            <v>2.0742627954490001</v>
          </cell>
          <cell r="G184">
            <v>1.157973672977</v>
          </cell>
          <cell r="H184">
            <v>1.414103431919</v>
          </cell>
          <cell r="I184">
            <v>2.8301398292590001</v>
          </cell>
          <cell r="J184">
            <v>2.5741469457080002</v>
          </cell>
          <cell r="K184">
            <v>2.5041417635580001</v>
          </cell>
          <cell r="M184">
            <v>0.38916457768500001</v>
          </cell>
          <cell r="N184">
            <v>0.20964853941799999</v>
          </cell>
          <cell r="O184">
            <v>2.291496547205</v>
          </cell>
          <cell r="P184">
            <v>2.020095317644</v>
          </cell>
          <cell r="Q184">
            <v>1.7690979715149999</v>
          </cell>
          <cell r="R184">
            <v>1.559347181009</v>
          </cell>
          <cell r="S184">
            <v>1.36160552125</v>
          </cell>
          <cell r="T184">
            <v>1.1285868489699999</v>
          </cell>
          <cell r="U184">
            <v>0.40270064382800003</v>
          </cell>
          <cell r="V184">
            <v>1.5727957186520001</v>
          </cell>
          <cell r="W184">
            <v>1.3344821792749999</v>
          </cell>
          <cell r="X184">
            <v>1.29670807781</v>
          </cell>
          <cell r="Y184">
            <v>3.3044724358500002</v>
          </cell>
          <cell r="Z184">
            <v>2.9359224803899999</v>
          </cell>
          <cell r="AA184">
            <v>2.8347572064539999</v>
          </cell>
          <cell r="AB184">
            <v>2.7551528263230001</v>
          </cell>
          <cell r="AC184">
            <v>2.6876219116589999</v>
          </cell>
          <cell r="AD184">
            <v>2.6285613858520001</v>
          </cell>
          <cell r="AE184">
            <v>2.5826711149119999</v>
          </cell>
        </row>
        <row r="185">
          <cell r="B185" t="str">
            <v>DPS, dividend per share (Pub)</v>
          </cell>
          <cell r="C185" t="str">
            <v>DPS_PUB</v>
          </cell>
          <cell r="D185" t="str">
            <v>USD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B186" t="str">
            <v>Special dividend per share</v>
          </cell>
          <cell r="C186" t="str">
            <v>DPS_SPECIAL_PUB</v>
          </cell>
          <cell r="D186" t="str">
            <v>USD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B187" t="str">
            <v>EBITDA (Pub)</v>
          </cell>
          <cell r="C187" t="str">
            <v>EBITDA_PUB</v>
          </cell>
          <cell r="D187" t="str">
            <v>USD</v>
          </cell>
          <cell r="F187">
            <v>-12.000999999999999</v>
          </cell>
          <cell r="G187">
            <v>-11.811</v>
          </cell>
          <cell r="H187">
            <v>-20.349</v>
          </cell>
          <cell r="I187">
            <v>-15.234769590959001</v>
          </cell>
          <cell r="J187">
            <v>10.229856654661999</v>
          </cell>
          <cell r="K187">
            <v>24.153249440709001</v>
          </cell>
          <cell r="M187">
            <v>-2.2280000000000002</v>
          </cell>
          <cell r="N187">
            <v>-3.17</v>
          </cell>
          <cell r="O187">
            <v>-2.8919999999999999</v>
          </cell>
          <cell r="P187">
            <v>-3.7109999999999999</v>
          </cell>
          <cell r="Q187">
            <v>-3.903</v>
          </cell>
          <cell r="R187">
            <v>-2.504</v>
          </cell>
          <cell r="S187">
            <v>-2.3250000000000002</v>
          </cell>
          <cell r="T187">
            <v>-3.0790000000000002</v>
          </cell>
          <cell r="U187">
            <v>-6.069</v>
          </cell>
          <cell r="V187">
            <v>-7.077</v>
          </cell>
          <cell r="W187">
            <v>-3.242</v>
          </cell>
          <cell r="X187">
            <v>-3.9609999999999999</v>
          </cell>
          <cell r="Y187">
            <v>-6.183541509905</v>
          </cell>
          <cell r="Z187">
            <v>-5.2288489032749998</v>
          </cell>
          <cell r="AA187">
            <v>-3.222144070268</v>
          </cell>
          <cell r="AB187">
            <v>-0.60023510751099995</v>
          </cell>
          <cell r="AC187">
            <v>0.32649896439300002</v>
          </cell>
          <cell r="AD187">
            <v>1.420388577645</v>
          </cell>
          <cell r="AE187">
            <v>3.0519776980670001</v>
          </cell>
        </row>
        <row r="188">
          <cell r="B188" t="str">
            <v>EPS (Pub)</v>
          </cell>
          <cell r="C188" t="str">
            <v>EPS_PUB</v>
          </cell>
          <cell r="D188" t="str">
            <v>USD</v>
          </cell>
          <cell r="F188">
            <v>-1.2292207956009999</v>
          </cell>
          <cell r="G188">
            <v>-1.041590235236</v>
          </cell>
          <cell r="H188">
            <v>-1.0049972231440001</v>
          </cell>
          <cell r="I188">
            <v>-0.84136616333400005</v>
          </cell>
          <cell r="J188">
            <v>-0.53351965637700005</v>
          </cell>
          <cell r="K188">
            <v>-0.51740280544399997</v>
          </cell>
          <cell r="M188">
            <v>-0.144369980048</v>
          </cell>
          <cell r="N188">
            <v>-0.20458382360499999</v>
          </cell>
          <cell r="O188">
            <v>-0.19839709662800001</v>
          </cell>
          <cell r="P188">
            <v>-0.66859922370199998</v>
          </cell>
          <cell r="Q188">
            <v>-0.25694144727399998</v>
          </cell>
          <cell r="R188">
            <v>-0.294510385757</v>
          </cell>
          <cell r="S188">
            <v>-0.21590083545200001</v>
          </cell>
          <cell r="T188">
            <v>-0.27462444904200001</v>
          </cell>
          <cell r="U188">
            <v>-0.17366345245100001</v>
          </cell>
          <cell r="V188">
            <v>-0.33854799041099998</v>
          </cell>
          <cell r="W188">
            <v>-0.24980482908599999</v>
          </cell>
          <cell r="X188">
            <v>-0.238679309639</v>
          </cell>
          <cell r="Y188">
            <v>-0.26623953131900002</v>
          </cell>
          <cell r="Z188">
            <v>-0.20123094499399999</v>
          </cell>
          <cell r="AA188">
            <v>-0.197268244142</v>
          </cell>
          <cell r="AB188">
            <v>-0.18311092792799999</v>
          </cell>
          <cell r="AC188">
            <v>-0.14253253108899999</v>
          </cell>
          <cell r="AD188">
            <v>-0.13858016999600001</v>
          </cell>
          <cell r="AE188">
            <v>-0.131125940833</v>
          </cell>
        </row>
        <row r="189">
          <cell r="B189" t="str">
            <v>Consensus earnings equivalent estimate</v>
          </cell>
          <cell r="C189" t="str">
            <v>CEEE_EPS</v>
          </cell>
          <cell r="D189" t="str">
            <v>USD</v>
          </cell>
          <cell r="F189">
            <v>-0.74288020583699999</v>
          </cell>
          <cell r="G189">
            <v>-0.81759134277000001</v>
          </cell>
          <cell r="H189">
            <v>-0.49311509972899997</v>
          </cell>
          <cell r="I189">
            <v>-0.39644489268299998</v>
          </cell>
          <cell r="J189">
            <v>-0.14830228364</v>
          </cell>
          <cell r="K189">
            <v>-1.9857013660000001E-3</v>
          </cell>
          <cell r="M189">
            <v>-0.135570675807</v>
          </cell>
          <cell r="N189">
            <v>-0.19343121706700001</v>
          </cell>
          <cell r="O189">
            <v>-0.182670497505</v>
          </cell>
          <cell r="P189">
            <v>-0.22945020390099999</v>
          </cell>
          <cell r="Q189">
            <v>-0.23766364551899999</v>
          </cell>
          <cell r="R189">
            <v>-0.180127967359</v>
          </cell>
          <cell r="S189">
            <v>-0.176171449328</v>
          </cell>
          <cell r="T189">
            <v>-0.22470090851800001</v>
          </cell>
          <cell r="U189">
            <v>-0.14192361685800001</v>
          </cell>
          <cell r="V189">
            <v>-0.157902929548</v>
          </cell>
          <cell r="W189">
            <v>-9.0866001227000004E-2</v>
          </cell>
          <cell r="X189">
            <v>-0.10962548605</v>
          </cell>
          <cell r="Y189">
            <v>-0.126125107461</v>
          </cell>
          <cell r="Z189">
            <v>-0.10844390427099999</v>
          </cell>
          <cell r="AA189">
            <v>-9.4734701941000005E-2</v>
          </cell>
          <cell r="AB189">
            <v>-7.0442551638000006E-2</v>
          </cell>
          <cell r="AC189">
            <v>-5.6979214016E-2</v>
          </cell>
          <cell r="AD189">
            <v>-4.760940156E-2</v>
          </cell>
          <cell r="AE189">
            <v>-3.2806008198000003E-2</v>
          </cell>
        </row>
        <row r="190">
          <cell r="B190" t="str">
            <v>EPS (excl. ESO) (Pub)</v>
          </cell>
          <cell r="C190" t="str">
            <v>EPS_PUB_EX_ESO</v>
          </cell>
          <cell r="D190" t="str">
            <v>USD</v>
          </cell>
          <cell r="F190">
            <v>-0.74288020583699999</v>
          </cell>
          <cell r="G190">
            <v>-0.81759134277000001</v>
          </cell>
          <cell r="H190">
            <v>-0.41141149659100001</v>
          </cell>
          <cell r="I190">
            <v>-0.34163622004100003</v>
          </cell>
          <cell r="J190">
            <v>-0.129045671571</v>
          </cell>
          <cell r="K190">
            <v>-1.732956856E-3</v>
          </cell>
          <cell r="M190">
            <v>-0.135570675807</v>
          </cell>
          <cell r="N190">
            <v>-0.19343121706700001</v>
          </cell>
          <cell r="O190">
            <v>-0.182670497505</v>
          </cell>
          <cell r="P190">
            <v>-0.22945020390099999</v>
          </cell>
          <cell r="Q190">
            <v>-0.23766364551899999</v>
          </cell>
          <cell r="R190">
            <v>-0.180127967359</v>
          </cell>
          <cell r="S190">
            <v>-0.176171449328</v>
          </cell>
          <cell r="T190">
            <v>-0.22470090851800001</v>
          </cell>
          <cell r="U190">
            <v>-0.11867283648</v>
          </cell>
          <cell r="V190">
            <v>-0.13105016115900001</v>
          </cell>
          <cell r="W190">
            <v>-7.5885561623999995E-2</v>
          </cell>
          <cell r="X190">
            <v>-9.1631482993000002E-2</v>
          </cell>
          <cell r="Y190">
            <v>-0.106154916586</v>
          </cell>
          <cell r="Z190">
            <v>-9.4042951774000003E-2</v>
          </cell>
          <cell r="AA190">
            <v>-8.2216870358999994E-2</v>
          </cell>
          <cell r="AB190">
            <v>-6.1180887487999998E-2</v>
          </cell>
          <cell r="AC190">
            <v>-4.9524957360000003E-2</v>
          </cell>
          <cell r="AD190">
            <v>-4.1411929915999998E-2</v>
          </cell>
          <cell r="AE190">
            <v>-2.8556788821999999E-2</v>
          </cell>
        </row>
        <row r="191">
          <cell r="B191" t="str">
            <v>EV adjustment (Pub)</v>
          </cell>
          <cell r="C191" t="str">
            <v>EV_ADJ_PUB</v>
          </cell>
          <cell r="D191" t="str">
            <v>USD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K191">
            <v>1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B192" t="str">
            <v>Net debt (Pub)</v>
          </cell>
          <cell r="C192" t="str">
            <v>NET_DEBT_PUB</v>
          </cell>
          <cell r="D192" t="str">
            <v>USD</v>
          </cell>
          <cell r="F192">
            <v>-47.976999999999997</v>
          </cell>
          <cell r="G192">
            <v>-29.591000000000001</v>
          </cell>
          <cell r="H192">
            <v>-73.302999999999997</v>
          </cell>
          <cell r="I192">
            <v>-237.161268800274</v>
          </cell>
          <cell r="J192">
            <v>-253.67458874082899</v>
          </cell>
          <cell r="K192">
            <v>-283.48173940715901</v>
          </cell>
          <cell r="M192">
            <v>-12.173</v>
          </cell>
          <cell r="N192">
            <v>-10.074</v>
          </cell>
          <cell r="O192">
            <v>-51.033000000000001</v>
          </cell>
          <cell r="P192">
            <v>-47.976999999999997</v>
          </cell>
          <cell r="Q192">
            <v>-32.064999999999998</v>
          </cell>
          <cell r="R192">
            <v>-29.335000000000001</v>
          </cell>
          <cell r="S192">
            <v>-27.907</v>
          </cell>
          <cell r="T192">
            <v>-29.591000000000001</v>
          </cell>
          <cell r="U192">
            <v>-22.87</v>
          </cell>
          <cell r="V192">
            <v>-112.15900000000001</v>
          </cell>
          <cell r="W192">
            <v>-72.632999999999996</v>
          </cell>
          <cell r="X192">
            <v>-73.302999999999997</v>
          </cell>
          <cell r="Y192">
            <v>-250.89992885044401</v>
          </cell>
          <cell r="Z192">
            <v>-242.60634913835599</v>
          </cell>
          <cell r="AA192">
            <v>-239.821000241636</v>
          </cell>
          <cell r="AB192">
            <v>-237.161268800274</v>
          </cell>
          <cell r="AC192">
            <v>-231.47086938284201</v>
          </cell>
          <cell r="AD192">
            <v>-232.079854543848</v>
          </cell>
          <cell r="AE192">
            <v>-243.73377449758499</v>
          </cell>
        </row>
        <row r="193">
          <cell r="B193" t="str">
            <v>Net income (Pub)</v>
          </cell>
          <cell r="C193" t="str">
            <v>NI_PUB</v>
          </cell>
          <cell r="D193" t="str">
            <v>USD</v>
          </cell>
          <cell r="F193">
            <v>-14.725</v>
          </cell>
          <cell r="G193">
            <v>-17.716999999999999</v>
          </cell>
          <cell r="H193">
            <v>-33.081000000000003</v>
          </cell>
          <cell r="I193">
            <v>-32.683956417285998</v>
          </cell>
          <cell r="J193">
            <v>-12.840982752645999</v>
          </cell>
          <cell r="K193">
            <v>-0.175916598167</v>
          </cell>
          <cell r="M193">
            <v>-2.65</v>
          </cell>
          <cell r="N193">
            <v>-3.7810000000000001</v>
          </cell>
          <cell r="O193">
            <v>-3.6240000000000001</v>
          </cell>
          <cell r="P193">
            <v>-4.67</v>
          </cell>
          <cell r="Q193">
            <v>-4.9560000000000004</v>
          </cell>
          <cell r="R193">
            <v>-3.8849999999999998</v>
          </cell>
          <cell r="S193">
            <v>-3.88</v>
          </cell>
          <cell r="T193">
            <v>-4.9960000000000004</v>
          </cell>
          <cell r="U193">
            <v>-8.3840000000000003</v>
          </cell>
          <cell r="V193">
            <v>-10.144</v>
          </cell>
          <cell r="W193">
            <v>-6.5179999999999998</v>
          </cell>
          <cell r="X193">
            <v>-8.0350000000000001</v>
          </cell>
          <cell r="Y193">
            <v>-9.4819427951769999</v>
          </cell>
          <cell r="Z193">
            <v>-9.1501253304480006</v>
          </cell>
          <cell r="AA193">
            <v>-8.0394769319310004</v>
          </cell>
          <cell r="AB193">
            <v>-6.0124113597289996</v>
          </cell>
          <cell r="AC193">
            <v>-4.8912863246920004</v>
          </cell>
          <cell r="AD193">
            <v>-4.1104607729399998</v>
          </cell>
          <cell r="AE193">
            <v>-2.8486590288050002</v>
          </cell>
        </row>
        <row r="194">
          <cell r="B194" t="str">
            <v>EBIT, operating profit (Pub)</v>
          </cell>
          <cell r="C194" t="str">
            <v>EBIT_PUB</v>
          </cell>
          <cell r="D194" t="str">
            <v>USD</v>
          </cell>
          <cell r="F194">
            <v>-14.507999999999999</v>
          </cell>
          <cell r="G194">
            <v>-16.978999999999999</v>
          </cell>
          <cell r="H194">
            <v>-31.805</v>
          </cell>
          <cell r="I194">
            <v>-34.995648977214003</v>
          </cell>
          <cell r="J194">
            <v>-13.516823950153</v>
          </cell>
          <cell r="K194">
            <v>-0.185175366491</v>
          </cell>
          <cell r="M194">
            <v>-2.6760000000000002</v>
          </cell>
          <cell r="N194">
            <v>-3.73</v>
          </cell>
          <cell r="O194">
            <v>-3.5510000000000002</v>
          </cell>
          <cell r="P194">
            <v>-4.5510000000000002</v>
          </cell>
          <cell r="Q194">
            <v>-4.859</v>
          </cell>
          <cell r="R194">
            <v>-3.694</v>
          </cell>
          <cell r="S194">
            <v>-3.7360000000000002</v>
          </cell>
          <cell r="T194">
            <v>-4.6900000000000004</v>
          </cell>
          <cell r="U194">
            <v>-7.8769999999999998</v>
          </cell>
          <cell r="V194">
            <v>-9.7729999999999997</v>
          </cell>
          <cell r="W194">
            <v>-6.4109999999999996</v>
          </cell>
          <cell r="X194">
            <v>-7.7439999999999998</v>
          </cell>
          <cell r="Y194">
            <v>-9.9551615099050004</v>
          </cell>
          <cell r="Z194">
            <v>-9.6588692343940004</v>
          </cell>
          <cell r="AA194">
            <v>-8.7179570799500006</v>
          </cell>
          <cell r="AB194">
            <v>-6.6636611529660001</v>
          </cell>
          <cell r="AC194">
            <v>-5.1487224470450004</v>
          </cell>
          <cell r="AD194">
            <v>-4.3268008136210003</v>
          </cell>
          <cell r="AE194">
            <v>-2.9985884513740002</v>
          </cell>
        </row>
        <row r="195">
          <cell r="B195" t="str">
            <v>Pre-tax profit (Pub)</v>
          </cell>
          <cell r="C195" t="str">
            <v>PTP_PUB</v>
          </cell>
          <cell r="D195" t="str">
            <v>USD</v>
          </cell>
          <cell r="F195">
            <v>-14.603999999999999</v>
          </cell>
          <cell r="G195">
            <v>-17.495999999999999</v>
          </cell>
          <cell r="H195">
            <v>-33.344000000000001</v>
          </cell>
          <cell r="I195">
            <v>-33.661648977214</v>
          </cell>
          <cell r="J195">
            <v>-13.516823950153</v>
          </cell>
          <cell r="K195">
            <v>-0.185175366491</v>
          </cell>
          <cell r="M195">
            <v>-2.64</v>
          </cell>
          <cell r="N195">
            <v>-3.7570000000000001</v>
          </cell>
          <cell r="O195">
            <v>-3.5859999999999999</v>
          </cell>
          <cell r="P195">
            <v>-4.6210000000000004</v>
          </cell>
          <cell r="Q195">
            <v>-4.9359999999999999</v>
          </cell>
          <cell r="R195">
            <v>-3.827</v>
          </cell>
          <cell r="S195">
            <v>-3.8380000000000001</v>
          </cell>
          <cell r="T195">
            <v>-4.8949999999999996</v>
          </cell>
          <cell r="U195">
            <v>-8.3350000000000009</v>
          </cell>
          <cell r="V195">
            <v>-10.228999999999999</v>
          </cell>
          <cell r="W195">
            <v>-6.7539999999999996</v>
          </cell>
          <cell r="X195">
            <v>-8.0259999999999998</v>
          </cell>
          <cell r="Y195">
            <v>-9.7051615099050004</v>
          </cell>
          <cell r="Z195">
            <v>-9.4088692343940004</v>
          </cell>
          <cell r="AA195">
            <v>-8.3009570799500008</v>
          </cell>
          <cell r="AB195">
            <v>-6.2466611529660003</v>
          </cell>
          <cell r="AC195">
            <v>-5.1487224470450004</v>
          </cell>
          <cell r="AD195">
            <v>-4.3268008136210003</v>
          </cell>
          <cell r="AE195">
            <v>-2.9985884513740002</v>
          </cell>
        </row>
        <row r="196">
          <cell r="B196" t="str">
            <v>Sales, revenue (Pub)</v>
          </cell>
          <cell r="C196" t="str">
            <v>REVS_PUB</v>
          </cell>
          <cell r="D196" t="str">
            <v>USD</v>
          </cell>
          <cell r="F196">
            <v>38.228000000000002</v>
          </cell>
          <cell r="G196">
            <v>72.045000000000002</v>
          </cell>
          <cell r="H196">
            <v>127.04900000000001</v>
          </cell>
          <cell r="I196">
            <v>189.07217479341799</v>
          </cell>
          <cell r="J196">
            <v>268.81397795281799</v>
          </cell>
          <cell r="K196">
            <v>373.55456589939502</v>
          </cell>
          <cell r="M196">
            <v>6.9580000000000002</v>
          </cell>
          <cell r="N196">
            <v>8.5500000000000007</v>
          </cell>
          <cell r="O196">
            <v>10.414999999999999</v>
          </cell>
          <cell r="P196">
            <v>12.305</v>
          </cell>
          <cell r="Q196">
            <v>13.911</v>
          </cell>
          <cell r="R196">
            <v>16.396000000000001</v>
          </cell>
          <cell r="S196">
            <v>19.236999999999998</v>
          </cell>
          <cell r="T196">
            <v>22.501000000000001</v>
          </cell>
          <cell r="U196">
            <v>25.091999999999999</v>
          </cell>
          <cell r="V196">
            <v>29.506</v>
          </cell>
          <cell r="W196">
            <v>33.909999999999997</v>
          </cell>
          <cell r="X196">
            <v>38.540999999999997</v>
          </cell>
          <cell r="Y196">
            <v>40.153295059785997</v>
          </cell>
          <cell r="Z196">
            <v>44.628374886015997</v>
          </cell>
          <cell r="AA196">
            <v>49.413435226117997</v>
          </cell>
          <cell r="AB196">
            <v>54.877069621498002</v>
          </cell>
          <cell r="AC196">
            <v>58.890407748092997</v>
          </cell>
          <cell r="AD196">
            <v>63.230623600592999</v>
          </cell>
          <cell r="AE196">
            <v>69.045952532589993</v>
          </cell>
        </row>
        <row r="197">
          <cell r="B197" t="str">
            <v>Total shareholders' equity (Pub)</v>
          </cell>
          <cell r="C197" t="str">
            <v>EQ_PUB</v>
          </cell>
          <cell r="D197" t="str">
            <v>USD</v>
          </cell>
          <cell r="F197">
            <v>41.115000000000002</v>
          </cell>
          <cell r="G197">
            <v>25.093</v>
          </cell>
          <cell r="H197">
            <v>113.706</v>
          </cell>
          <cell r="I197">
            <v>270.75632327021401</v>
          </cell>
          <cell r="J197">
            <v>256.14634051756798</v>
          </cell>
          <cell r="K197">
            <v>254.201423919402</v>
          </cell>
          <cell r="M197">
            <v>7.6070000000000002</v>
          </cell>
          <cell r="N197">
            <v>4.0979999999999999</v>
          </cell>
          <cell r="O197">
            <v>45.460999999999999</v>
          </cell>
          <cell r="P197">
            <v>41.115000000000002</v>
          </cell>
          <cell r="Q197">
            <v>36.890999999999998</v>
          </cell>
          <cell r="R197">
            <v>33.631999999999998</v>
          </cell>
          <cell r="S197">
            <v>29.988</v>
          </cell>
          <cell r="T197">
            <v>25.093</v>
          </cell>
          <cell r="U197">
            <v>28.45</v>
          </cell>
          <cell r="V197">
            <v>121.74299999999999</v>
          </cell>
          <cell r="W197">
            <v>114.622</v>
          </cell>
          <cell r="X197">
            <v>113.706</v>
          </cell>
          <cell r="Y197">
            <v>295.16125689232302</v>
          </cell>
          <cell r="Z197">
            <v>285.65733156187503</v>
          </cell>
          <cell r="AA197">
            <v>277.19329462994398</v>
          </cell>
          <cell r="AB197">
            <v>270.75632327021401</v>
          </cell>
          <cell r="AC197">
            <v>265.44047694552199</v>
          </cell>
          <cell r="AD197">
            <v>260.90545617258198</v>
          </cell>
          <cell r="AE197">
            <v>257.63223714377699</v>
          </cell>
        </row>
        <row r="198">
          <cell r="A198" t="str">
            <v>Income Statement</v>
          </cell>
        </row>
        <row r="199">
          <cell r="B199" t="str">
            <v>Provision for income tax</v>
          </cell>
          <cell r="C199" t="str">
            <v>PROV_INC_TAX</v>
          </cell>
          <cell r="D199" t="str">
            <v>USD</v>
          </cell>
          <cell r="F199">
            <v>-0.121</v>
          </cell>
          <cell r="G199">
            <v>-0.221</v>
          </cell>
          <cell r="H199">
            <v>0.26300000000000001</v>
          </cell>
          <cell r="I199">
            <v>0.97769255992799997</v>
          </cell>
          <cell r="J199">
            <v>0.67584119750799998</v>
          </cell>
          <cell r="K199">
            <v>9.2587683249999997E-3</v>
          </cell>
          <cell r="M199">
            <v>-0.01</v>
          </cell>
          <cell r="N199">
            <v>-2.4E-2</v>
          </cell>
          <cell r="O199">
            <v>-3.7999999999999999E-2</v>
          </cell>
          <cell r="P199">
            <v>-4.9000000000000002E-2</v>
          </cell>
          <cell r="Q199">
            <v>-0.02</v>
          </cell>
          <cell r="R199">
            <v>-5.8000000000000003E-2</v>
          </cell>
          <cell r="S199">
            <v>-4.2000000000000003E-2</v>
          </cell>
          <cell r="T199">
            <v>-0.10100000000000001</v>
          </cell>
          <cell r="U199">
            <v>-4.9000000000000002E-2</v>
          </cell>
          <cell r="V199">
            <v>8.5000000000000006E-2</v>
          </cell>
          <cell r="W199">
            <v>0.23599999999999999</v>
          </cell>
          <cell r="X199">
            <v>-8.9999999999999993E-3</v>
          </cell>
          <cell r="Y199">
            <v>0.22321871472800001</v>
          </cell>
          <cell r="Z199">
            <v>0.258743903946</v>
          </cell>
          <cell r="AA199">
            <v>0.26148014801800001</v>
          </cell>
          <cell r="AB199">
            <v>0.23424979323600001</v>
          </cell>
          <cell r="AC199">
            <v>0.25743612235199997</v>
          </cell>
          <cell r="AD199">
            <v>0.21634004068099999</v>
          </cell>
          <cell r="AE199">
            <v>0.14992942256899999</v>
          </cell>
        </row>
        <row r="200">
          <cell r="B200" t="str">
            <v>Minority interest</v>
          </cell>
          <cell r="C200" t="str">
            <v>INC_MINORITY</v>
          </cell>
          <cell r="D200" t="str">
            <v>USD</v>
          </cell>
        </row>
        <row r="201">
          <cell r="B201" t="str">
            <v>Net income (pre-preferred dividends)</v>
          </cell>
          <cell r="C201" t="str">
            <v>NI_PRE_PREF</v>
          </cell>
          <cell r="D201" t="str">
            <v>USD</v>
          </cell>
          <cell r="F201">
            <v>-14.725</v>
          </cell>
          <cell r="G201">
            <v>-17.716999999999999</v>
          </cell>
          <cell r="H201">
            <v>-33.081000000000003</v>
          </cell>
          <cell r="I201">
            <v>-32.683956417285998</v>
          </cell>
          <cell r="J201">
            <v>-12.840982752645999</v>
          </cell>
          <cell r="K201">
            <v>-0.175916598167</v>
          </cell>
          <cell r="M201">
            <v>-2.65</v>
          </cell>
          <cell r="N201">
            <v>-3.7810000000000001</v>
          </cell>
          <cell r="O201">
            <v>-3.6240000000000001</v>
          </cell>
          <cell r="P201">
            <v>-4.67</v>
          </cell>
          <cell r="Q201">
            <v>-4.9560000000000004</v>
          </cell>
          <cell r="R201">
            <v>-3.8849999999999998</v>
          </cell>
          <cell r="S201">
            <v>-3.88</v>
          </cell>
          <cell r="T201">
            <v>-4.9960000000000004</v>
          </cell>
          <cell r="U201">
            <v>-8.3840000000000003</v>
          </cell>
          <cell r="V201">
            <v>-10.144</v>
          </cell>
          <cell r="W201">
            <v>-6.5179999999999998</v>
          </cell>
          <cell r="X201">
            <v>-8.0350000000000001</v>
          </cell>
          <cell r="Y201">
            <v>-9.4819427951769999</v>
          </cell>
          <cell r="Z201">
            <v>-9.1501253304480006</v>
          </cell>
          <cell r="AA201">
            <v>-8.0394769319310004</v>
          </cell>
          <cell r="AB201">
            <v>-6.0124113597289996</v>
          </cell>
          <cell r="AC201">
            <v>-4.8912863246920004</v>
          </cell>
          <cell r="AD201">
            <v>-4.1104607729399998</v>
          </cell>
          <cell r="AE201">
            <v>-2.8486590288050002</v>
          </cell>
        </row>
        <row r="202">
          <cell r="B202" t="str">
            <v>Preferred dividends</v>
          </cell>
          <cell r="C202" t="str">
            <v>PREF_DIV</v>
          </cell>
          <cell r="D202" t="str">
            <v>USD</v>
          </cell>
        </row>
        <row r="203">
          <cell r="B203" t="str">
            <v>Net income (pre-exceptionals)</v>
          </cell>
          <cell r="C203" t="str">
            <v>NET_EARNING</v>
          </cell>
          <cell r="D203" t="str">
            <v>USD</v>
          </cell>
          <cell r="F203">
            <v>-14.725</v>
          </cell>
          <cell r="G203">
            <v>-17.716999999999999</v>
          </cell>
          <cell r="H203">
            <v>-33.081000000000003</v>
          </cell>
          <cell r="I203">
            <v>-32.683956417285998</v>
          </cell>
          <cell r="J203">
            <v>-12.840982752645999</v>
          </cell>
          <cell r="K203">
            <v>-0.175916598167</v>
          </cell>
          <cell r="M203">
            <v>-2.65</v>
          </cell>
          <cell r="N203">
            <v>-3.7810000000000001</v>
          </cell>
          <cell r="O203">
            <v>-3.6240000000000001</v>
          </cell>
          <cell r="P203">
            <v>-4.67</v>
          </cell>
          <cell r="Q203">
            <v>-4.9560000000000004</v>
          </cell>
          <cell r="R203">
            <v>-3.8849999999999998</v>
          </cell>
          <cell r="S203">
            <v>-3.88</v>
          </cell>
          <cell r="T203">
            <v>-4.9960000000000004</v>
          </cell>
          <cell r="U203">
            <v>-8.3840000000000003</v>
          </cell>
          <cell r="V203">
            <v>-10.144</v>
          </cell>
          <cell r="W203">
            <v>-6.5179999999999998</v>
          </cell>
          <cell r="X203">
            <v>-8.0350000000000001</v>
          </cell>
          <cell r="Y203">
            <v>-9.4819427951769999</v>
          </cell>
          <cell r="Z203">
            <v>-9.1501253304480006</v>
          </cell>
          <cell r="AA203">
            <v>-8.0394769319310004</v>
          </cell>
          <cell r="AB203">
            <v>-6.0124113597289996</v>
          </cell>
          <cell r="AC203">
            <v>-4.8912863246920004</v>
          </cell>
          <cell r="AD203">
            <v>-4.1104607729399998</v>
          </cell>
          <cell r="AE203">
            <v>-2.8486590288050002</v>
          </cell>
        </row>
        <row r="204">
          <cell r="B204" t="str">
            <v>Post-tax exceptionals</v>
          </cell>
          <cell r="C204" t="str">
            <v>TAX_EXC</v>
          </cell>
          <cell r="D204" t="str">
            <v>USD</v>
          </cell>
          <cell r="F204">
            <v>-9.64</v>
          </cell>
          <cell r="G204">
            <v>-4.8540000000000001</v>
          </cell>
          <cell r="H204">
            <v>-34.340000000000003</v>
          </cell>
          <cell r="I204">
            <v>-36.680476120329999</v>
          </cell>
          <cell r="J204">
            <v>-33.354642409455998</v>
          </cell>
          <cell r="K204">
            <v>-45.661661493178997</v>
          </cell>
          <cell r="M204">
            <v>-0.17199999999999999</v>
          </cell>
          <cell r="N204">
            <v>-0.218</v>
          </cell>
          <cell r="O204">
            <v>-0.312</v>
          </cell>
          <cell r="P204">
            <v>-8.9380000000000006</v>
          </cell>
          <cell r="Q204">
            <v>-0.40200000000000002</v>
          </cell>
          <cell r="R204">
            <v>-2.4670000000000001</v>
          </cell>
          <cell r="S204">
            <v>-0.875</v>
          </cell>
          <cell r="T204">
            <v>-1.1100000000000001</v>
          </cell>
          <cell r="U204">
            <v>-1.875</v>
          </cell>
          <cell r="V204">
            <v>-11.605</v>
          </cell>
          <cell r="W204">
            <v>-11.401</v>
          </cell>
          <cell r="X204">
            <v>-9.4589999999999996</v>
          </cell>
          <cell r="Y204">
            <v>-10.533643764946</v>
          </cell>
          <cell r="Z204">
            <v>-7.8290527934079996</v>
          </cell>
          <cell r="AA204">
            <v>-8.7013104003750001</v>
          </cell>
          <cell r="AB204">
            <v>-9.6164691616009996</v>
          </cell>
          <cell r="AC204">
            <v>-7.3441829104009999</v>
          </cell>
          <cell r="AD204">
            <v>-7.8541582730700004</v>
          </cell>
          <cell r="AE204">
            <v>-8.5374594225789995</v>
          </cell>
        </row>
        <row r="205">
          <cell r="B205" t="str">
            <v>Net income (post-exceptionals)</v>
          </cell>
          <cell r="C205" t="str">
            <v>NET_INC</v>
          </cell>
          <cell r="D205" t="str">
            <v>USD</v>
          </cell>
          <cell r="F205">
            <v>-24.364999999999998</v>
          </cell>
          <cell r="G205">
            <v>-22.571000000000002</v>
          </cell>
          <cell r="H205">
            <v>-67.421000000000006</v>
          </cell>
          <cell r="I205">
            <v>-69.364432537615997</v>
          </cell>
          <cell r="J205">
            <v>-46.195625162101997</v>
          </cell>
          <cell r="K205">
            <v>-45.837578091346003</v>
          </cell>
          <cell r="M205">
            <v>-2.8220000000000001</v>
          </cell>
          <cell r="N205">
            <v>-3.9990000000000001</v>
          </cell>
          <cell r="O205">
            <v>-3.9359999999999999</v>
          </cell>
          <cell r="P205">
            <v>-13.608000000000001</v>
          </cell>
          <cell r="Q205">
            <v>-5.3579999999999997</v>
          </cell>
          <cell r="R205">
            <v>-6.3520000000000003</v>
          </cell>
          <cell r="S205">
            <v>-4.7549999999999999</v>
          </cell>
          <cell r="T205">
            <v>-6.1059999999999999</v>
          </cell>
          <cell r="U205">
            <v>-10.259</v>
          </cell>
          <cell r="V205">
            <v>-21.748999999999999</v>
          </cell>
          <cell r="W205">
            <v>-17.919</v>
          </cell>
          <cell r="X205">
            <v>-17.494</v>
          </cell>
          <cell r="Y205">
            <v>-20.015586560123001</v>
          </cell>
          <cell r="Z205">
            <v>-16.979178123855998</v>
          </cell>
          <cell r="AA205">
            <v>-16.740787332305999</v>
          </cell>
          <cell r="AB205">
            <v>-15.62888052133</v>
          </cell>
          <cell r="AC205">
            <v>-12.235469235092999</v>
          </cell>
          <cell r="AD205">
            <v>-11.964619046009</v>
          </cell>
          <cell r="AE205">
            <v>-11.386118451385</v>
          </cell>
        </row>
        <row r="206">
          <cell r="B206" t="str">
            <v>EPS (pre-exceptionals, basic)</v>
          </cell>
          <cell r="C206" t="str">
            <v>EPS</v>
          </cell>
          <cell r="D206" t="str">
            <v>USD</v>
          </cell>
          <cell r="F206">
            <v>-0.74288020583699999</v>
          </cell>
          <cell r="G206">
            <v>-0.81759134277000001</v>
          </cell>
          <cell r="H206">
            <v>-0.49311509972899997</v>
          </cell>
          <cell r="I206">
            <v>-0.39644489268299998</v>
          </cell>
          <cell r="J206">
            <v>-0.14830228364</v>
          </cell>
          <cell r="K206">
            <v>-1.9857013660000001E-3</v>
          </cell>
          <cell r="M206">
            <v>-0.135570675807</v>
          </cell>
          <cell r="N206">
            <v>-0.19343121706700001</v>
          </cell>
          <cell r="O206">
            <v>-0.182670497505</v>
          </cell>
          <cell r="P206">
            <v>-0.22945020390099999</v>
          </cell>
          <cell r="Q206">
            <v>-0.23766364551899999</v>
          </cell>
          <cell r="R206">
            <v>-0.180127967359</v>
          </cell>
          <cell r="S206">
            <v>-0.176171449328</v>
          </cell>
          <cell r="T206">
            <v>-0.22470090851800001</v>
          </cell>
          <cell r="U206">
            <v>-0.14192361685800001</v>
          </cell>
          <cell r="V206">
            <v>-0.157902929548</v>
          </cell>
          <cell r="W206">
            <v>-9.0866001227000004E-2</v>
          </cell>
          <cell r="X206">
            <v>-0.10962548605</v>
          </cell>
          <cell r="Y206">
            <v>-0.126125107461</v>
          </cell>
          <cell r="Z206">
            <v>-0.10844390427099999</v>
          </cell>
          <cell r="AA206">
            <v>-9.4734701941000005E-2</v>
          </cell>
          <cell r="AB206">
            <v>-7.0442551638000006E-2</v>
          </cell>
          <cell r="AC206">
            <v>-5.6979214016E-2</v>
          </cell>
          <cell r="AD206">
            <v>-4.760940156E-2</v>
          </cell>
          <cell r="AE206">
            <v>-3.2806008198000003E-2</v>
          </cell>
        </row>
        <row r="207">
          <cell r="B207" t="str">
            <v>EPS (pre-exceptionals, diluted)</v>
          </cell>
          <cell r="C207" t="str">
            <v>EPS_FUL_DIL</v>
          </cell>
          <cell r="D207" t="str">
            <v>USD</v>
          </cell>
          <cell r="F207">
            <v>-0.74288020583699999</v>
          </cell>
          <cell r="G207">
            <v>-0.81759134277000001</v>
          </cell>
          <cell r="H207">
            <v>-0.41141149659100001</v>
          </cell>
          <cell r="I207">
            <v>-0.34163622004100003</v>
          </cell>
          <cell r="J207">
            <v>-0.129045671571</v>
          </cell>
          <cell r="K207">
            <v>-1.732956856E-3</v>
          </cell>
          <cell r="M207">
            <v>-0.135570675807</v>
          </cell>
          <cell r="N207">
            <v>-0.19343121706700001</v>
          </cell>
          <cell r="O207">
            <v>-0.182670497505</v>
          </cell>
          <cell r="P207">
            <v>-0.22945020390099999</v>
          </cell>
          <cell r="Q207">
            <v>-0.23766364551899999</v>
          </cell>
          <cell r="R207">
            <v>-0.180127967359</v>
          </cell>
          <cell r="S207">
            <v>-0.176171449328</v>
          </cell>
          <cell r="T207">
            <v>-0.22470090851800001</v>
          </cell>
          <cell r="U207">
            <v>-0.11867283648</v>
          </cell>
          <cell r="V207">
            <v>-0.13105016115900001</v>
          </cell>
          <cell r="W207">
            <v>-7.5885561623999995E-2</v>
          </cell>
          <cell r="X207">
            <v>-9.1631482993000002E-2</v>
          </cell>
          <cell r="Y207">
            <v>-0.106154916586</v>
          </cell>
          <cell r="Z207">
            <v>-9.4042951774000003E-2</v>
          </cell>
          <cell r="AA207">
            <v>-8.2216870358999994E-2</v>
          </cell>
          <cell r="AB207">
            <v>-6.1180887487999998E-2</v>
          </cell>
          <cell r="AC207">
            <v>-4.9524957360000003E-2</v>
          </cell>
          <cell r="AD207">
            <v>-4.1411929915999998E-2</v>
          </cell>
          <cell r="AE207">
            <v>-2.8556788821999999E-2</v>
          </cell>
        </row>
        <row r="208">
          <cell r="B208" t="str">
            <v>EPS (post-exceptionals, basic)</v>
          </cell>
          <cell r="C208" t="str">
            <v>EPS_POST_BASIC</v>
          </cell>
          <cell r="D208" t="str">
            <v>USD</v>
          </cell>
          <cell r="F208">
            <v>-1.2292207956009999</v>
          </cell>
          <cell r="G208">
            <v>-1.041590235236</v>
          </cell>
          <cell r="H208">
            <v>-1.0049972231440001</v>
          </cell>
          <cell r="I208">
            <v>-0.84136616333400005</v>
          </cell>
          <cell r="J208">
            <v>-0.53351965637700005</v>
          </cell>
          <cell r="K208">
            <v>-0.51740280544399997</v>
          </cell>
          <cell r="M208">
            <v>-0.144369980048</v>
          </cell>
          <cell r="N208">
            <v>-0.20458382360499999</v>
          </cell>
          <cell r="O208">
            <v>-0.19839709662800001</v>
          </cell>
          <cell r="P208">
            <v>-0.66859922370199998</v>
          </cell>
          <cell r="Q208">
            <v>-0.25694144727399998</v>
          </cell>
          <cell r="R208">
            <v>-0.294510385757</v>
          </cell>
          <cell r="S208">
            <v>-0.21590083545200001</v>
          </cell>
          <cell r="T208">
            <v>-0.27462444904200001</v>
          </cell>
          <cell r="U208">
            <v>-0.17366345245100001</v>
          </cell>
          <cell r="V208">
            <v>-0.33854799041099998</v>
          </cell>
          <cell r="W208">
            <v>-0.24980482908599999</v>
          </cell>
          <cell r="X208">
            <v>-0.238679309639</v>
          </cell>
          <cell r="Y208">
            <v>-0.26623953131900002</v>
          </cell>
          <cell r="Z208">
            <v>-0.20123094499399999</v>
          </cell>
          <cell r="AA208">
            <v>-0.197268244142</v>
          </cell>
          <cell r="AB208">
            <v>-0.18311092792799999</v>
          </cell>
          <cell r="AC208">
            <v>-0.14253253108899999</v>
          </cell>
          <cell r="AD208">
            <v>-0.13858016999600001</v>
          </cell>
          <cell r="AE208">
            <v>-0.131125940833</v>
          </cell>
        </row>
        <row r="209">
          <cell r="B209" t="str">
            <v>EPS (post-exceptionals, diluted)</v>
          </cell>
          <cell r="C209" t="str">
            <v>FULLY_DIL_EPS</v>
          </cell>
          <cell r="D209" t="str">
            <v>USD</v>
          </cell>
          <cell r="F209">
            <v>-1.2292207956009999</v>
          </cell>
          <cell r="G209">
            <v>-1.041590235236</v>
          </cell>
          <cell r="H209">
            <v>-0.83848053298400005</v>
          </cell>
          <cell r="I209">
            <v>-0.72504693847099999</v>
          </cell>
          <cell r="J209">
            <v>-0.46424370996600001</v>
          </cell>
          <cell r="K209">
            <v>-0.45154661948399999</v>
          </cell>
          <cell r="M209">
            <v>-0.144369980048</v>
          </cell>
          <cell r="N209">
            <v>-0.20458382360499999</v>
          </cell>
          <cell r="O209">
            <v>-0.19839709662800001</v>
          </cell>
          <cell r="P209">
            <v>-0.66859922370199998</v>
          </cell>
          <cell r="Q209">
            <v>-0.25694144727399998</v>
          </cell>
          <cell r="R209">
            <v>-0.294510385757</v>
          </cell>
          <cell r="S209">
            <v>-0.21590083545200001</v>
          </cell>
          <cell r="T209">
            <v>-0.27462444904200001</v>
          </cell>
          <cell r="U209">
            <v>-0.14521286133700001</v>
          </cell>
          <cell r="V209">
            <v>-0.28097495613700002</v>
          </cell>
          <cell r="W209">
            <v>-0.208621260931</v>
          </cell>
          <cell r="X209">
            <v>-0.19950232277300001</v>
          </cell>
          <cell r="Y209">
            <v>-0.22408413208299999</v>
          </cell>
          <cell r="Z209">
            <v>-0.17450821401899999</v>
          </cell>
          <cell r="AA209">
            <v>-0.171202076137</v>
          </cell>
          <cell r="AB209">
            <v>-0.15903582165899999</v>
          </cell>
          <cell r="AC209">
            <v>-0.123885835326</v>
          </cell>
          <cell r="AD209">
            <v>-0.12054073564499999</v>
          </cell>
          <cell r="AE209">
            <v>-0.114141768753</v>
          </cell>
        </row>
        <row r="210">
          <cell r="B210" t="str">
            <v>Common dividends paid</v>
          </cell>
          <cell r="C210" t="str">
            <v>COMMON_DIV_PAID</v>
          </cell>
          <cell r="D210" t="str">
            <v>USD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B211" t="str">
            <v>DPS, dividend per share</v>
          </cell>
          <cell r="C211" t="str">
            <v>DPS</v>
          </cell>
          <cell r="D211" t="str">
            <v>USD</v>
          </cell>
        </row>
        <row r="212">
          <cell r="B212" t="str">
            <v>Weighted average shares outstanding, basic</v>
          </cell>
          <cell r="C212" t="str">
            <v>SH</v>
          </cell>
          <cell r="F212">
            <v>19.8215</v>
          </cell>
          <cell r="G212">
            <v>21.669750000000001</v>
          </cell>
          <cell r="H212">
            <v>67.0857575</v>
          </cell>
          <cell r="I212">
            <v>82.442621964674004</v>
          </cell>
          <cell r="J212">
            <v>86.586547674326994</v>
          </cell>
          <cell r="K212">
            <v>88.591669022700998</v>
          </cell>
          <cell r="M212">
            <v>19.547000000000001</v>
          </cell>
          <cell r="N212">
            <v>19.547000000000001</v>
          </cell>
          <cell r="O212">
            <v>19.838999999999999</v>
          </cell>
          <cell r="P212">
            <v>20.353000000000002</v>
          </cell>
          <cell r="Q212">
            <v>20.853000000000002</v>
          </cell>
          <cell r="R212">
            <v>21.568000000000001</v>
          </cell>
          <cell r="S212">
            <v>22.024000000000001</v>
          </cell>
          <cell r="T212">
            <v>22.234000000000002</v>
          </cell>
          <cell r="U212">
            <v>59.07403</v>
          </cell>
          <cell r="V212">
            <v>64.242000000000004</v>
          </cell>
          <cell r="W212">
            <v>71.731999999999999</v>
          </cell>
          <cell r="X212">
            <v>73.295000000000002</v>
          </cell>
          <cell r="Y212">
            <v>75.178867920000002</v>
          </cell>
          <cell r="Z212">
            <v>84.376576</v>
          </cell>
          <cell r="AA212">
            <v>84.863062502061993</v>
          </cell>
          <cell r="AB212">
            <v>85.351981436634006</v>
          </cell>
          <cell r="AC212">
            <v>85.843344965878998</v>
          </cell>
          <cell r="AD212">
            <v>86.337165312769997</v>
          </cell>
          <cell r="AE212">
            <v>86.833454761395004</v>
          </cell>
        </row>
        <row r="213">
          <cell r="B213" t="str">
            <v>Diluted average shares outstanding (mn)</v>
          </cell>
          <cell r="C213" t="str">
            <v>DILUTE_SHARES</v>
          </cell>
          <cell r="F213">
            <v>19.8215</v>
          </cell>
          <cell r="G213">
            <v>21.669750000000001</v>
          </cell>
          <cell r="H213">
            <v>80.408545395914004</v>
          </cell>
          <cell r="I213">
            <v>95.668885498527004</v>
          </cell>
          <cell r="J213">
            <v>99.507272086661999</v>
          </cell>
          <cell r="K213">
            <v>101.512393435036</v>
          </cell>
          <cell r="M213">
            <v>19.547000000000001</v>
          </cell>
          <cell r="N213">
            <v>19.547000000000001</v>
          </cell>
          <cell r="O213">
            <v>19.838999999999999</v>
          </cell>
          <cell r="P213">
            <v>20.353000000000002</v>
          </cell>
          <cell r="Q213">
            <v>20.853000000000002</v>
          </cell>
          <cell r="R213">
            <v>21.568000000000001</v>
          </cell>
          <cell r="S213">
            <v>22.024000000000001</v>
          </cell>
          <cell r="T213">
            <v>22.234000000000002</v>
          </cell>
          <cell r="U213">
            <v>70.648012204615</v>
          </cell>
          <cell r="V213">
            <v>77.405475203332998</v>
          </cell>
          <cell r="W213">
            <v>85.892492069306996</v>
          </cell>
          <cell r="X213">
            <v>87.688202106399999</v>
          </cell>
          <cell r="Y213">
            <v>89.321748818409006</v>
          </cell>
          <cell r="Z213">
            <v>97.297300412335005</v>
          </cell>
          <cell r="AA213">
            <v>97.783786914396998</v>
          </cell>
          <cell r="AB213">
            <v>98.272705848968002</v>
          </cell>
          <cell r="AC213">
            <v>98.764069378212994</v>
          </cell>
          <cell r="AD213">
            <v>99.257889725103993</v>
          </cell>
          <cell r="AE213">
            <v>99.754179173729995</v>
          </cell>
        </row>
        <row r="214">
          <cell r="B214" t="str">
            <v>Period-end shares outstanding</v>
          </cell>
          <cell r="C214" t="str">
            <v>NON_OP_ADD</v>
          </cell>
          <cell r="F214">
            <v>19.8215</v>
          </cell>
          <cell r="G214">
            <v>21.669750000000001</v>
          </cell>
          <cell r="H214">
            <v>80.408545395914004</v>
          </cell>
          <cell r="I214">
            <v>95.668885498527004</v>
          </cell>
          <cell r="J214">
            <v>99.507272086661999</v>
          </cell>
          <cell r="K214">
            <v>101.512393435036</v>
          </cell>
          <cell r="M214">
            <v>19.547000000000001</v>
          </cell>
          <cell r="N214">
            <v>19.547000000000001</v>
          </cell>
          <cell r="O214">
            <v>19.838999999999999</v>
          </cell>
          <cell r="P214">
            <v>20.353000000000002</v>
          </cell>
          <cell r="Q214">
            <v>20.853000000000002</v>
          </cell>
          <cell r="R214">
            <v>21.568000000000001</v>
          </cell>
          <cell r="S214">
            <v>22.024000000000001</v>
          </cell>
          <cell r="T214">
            <v>22.234000000000002</v>
          </cell>
          <cell r="U214">
            <v>70.648012204615</v>
          </cell>
          <cell r="V214">
            <v>77.405475203332998</v>
          </cell>
          <cell r="W214">
            <v>85.892492069306996</v>
          </cell>
          <cell r="X214">
            <v>87.688202106399999</v>
          </cell>
          <cell r="Y214">
            <v>89.321748818409006</v>
          </cell>
          <cell r="Z214">
            <v>97.297300412335005</v>
          </cell>
          <cell r="AA214">
            <v>97.783786914396998</v>
          </cell>
          <cell r="AB214">
            <v>98.272705848968002</v>
          </cell>
          <cell r="AC214">
            <v>98.764069378212994</v>
          </cell>
          <cell r="AD214">
            <v>99.257889725103993</v>
          </cell>
          <cell r="AE214">
            <v>99.754179173729995</v>
          </cell>
        </row>
        <row r="215">
          <cell r="A215" t="str">
            <v>Additional Income Statement Items</v>
          </cell>
        </row>
        <row r="216">
          <cell r="B216" t="str">
            <v>Marginal tax rate</v>
          </cell>
          <cell r="C216" t="str">
            <v>MARGIN_TAX_RATE</v>
          </cell>
          <cell r="H216">
            <v>7.8874760079999991E-3</v>
          </cell>
          <cell r="I216">
            <v>2.9044701898E-2</v>
          </cell>
          <cell r="J216">
            <v>0.05</v>
          </cell>
          <cell r="K216">
            <v>0.05</v>
          </cell>
          <cell r="V216">
            <v>8.3097076939999993E-3</v>
          </cell>
          <cell r="W216">
            <v>3.4942256440999998E-2</v>
          </cell>
          <cell r="X216">
            <v>0</v>
          </cell>
          <cell r="Y216">
            <v>2.3E-2</v>
          </cell>
          <cell r="Z216">
            <v>2.75E-2</v>
          </cell>
          <cell r="AA216">
            <v>3.15E-2</v>
          </cell>
          <cell r="AB216">
            <v>3.7499999999999999E-2</v>
          </cell>
          <cell r="AC216">
            <v>0.05</v>
          </cell>
          <cell r="AD216">
            <v>0.05</v>
          </cell>
          <cell r="AE216">
            <v>0.05</v>
          </cell>
        </row>
        <row r="217">
          <cell r="A217" t="str">
            <v>ESO</v>
          </cell>
        </row>
        <row r="218">
          <cell r="B218" t="str">
            <v>Fair value of grant</v>
          </cell>
          <cell r="C218" t="str">
            <v>FV_GRANT</v>
          </cell>
          <cell r="D218" t="str">
            <v>USD</v>
          </cell>
        </row>
        <row r="219">
          <cell r="B219" t="str">
            <v>ESO expense (post-tax)</v>
          </cell>
          <cell r="C219" t="str">
            <v>ESO_POST_TAX</v>
          </cell>
          <cell r="D219" t="str">
            <v>USD</v>
          </cell>
        </row>
        <row r="220">
          <cell r="B220" t="str">
            <v>EPS (excl. ESO expense, basic)</v>
          </cell>
          <cell r="C220" t="str">
            <v>EPS_EX_ESO_B</v>
          </cell>
          <cell r="D220" t="str">
            <v>USD</v>
          </cell>
        </row>
        <row r="221">
          <cell r="B221" t="str">
            <v>EPS (excl. ESO expense, diluted)</v>
          </cell>
          <cell r="C221" t="str">
            <v>EPS_EX_ESO_D</v>
          </cell>
          <cell r="D221" t="str">
            <v>USD</v>
          </cell>
        </row>
        <row r="222">
          <cell r="B222" t="str">
            <v>Year that ESO expense takes effect</v>
          </cell>
          <cell r="C222" t="str">
            <v>ESO_YEAR</v>
          </cell>
        </row>
        <row r="223">
          <cell r="A223" t="str">
            <v>Balance Sheet</v>
          </cell>
        </row>
        <row r="224">
          <cell r="B224" t="str">
            <v>BVPS, book value per share</v>
          </cell>
          <cell r="C224" t="str">
            <v>BVPS</v>
          </cell>
          <cell r="D224" t="str">
            <v>USD</v>
          </cell>
          <cell r="F224">
            <v>2.0742627954490001</v>
          </cell>
          <cell r="G224">
            <v>1.157973672977</v>
          </cell>
          <cell r="H224">
            <v>1.414103431919</v>
          </cell>
          <cell r="I224">
            <v>2.8301398292590001</v>
          </cell>
          <cell r="J224">
            <v>2.5741469457080002</v>
          </cell>
          <cell r="K224">
            <v>2.5041417635580001</v>
          </cell>
          <cell r="M224">
            <v>0.38916457768500001</v>
          </cell>
          <cell r="N224">
            <v>0.20964853941799999</v>
          </cell>
          <cell r="O224">
            <v>2.291496547205</v>
          </cell>
          <cell r="P224">
            <v>2.020095317644</v>
          </cell>
          <cell r="Q224">
            <v>1.7690979715149999</v>
          </cell>
          <cell r="R224">
            <v>1.559347181009</v>
          </cell>
          <cell r="S224">
            <v>1.36160552125</v>
          </cell>
          <cell r="T224">
            <v>1.1285868489699999</v>
          </cell>
          <cell r="U224">
            <v>0.40270064382800003</v>
          </cell>
          <cell r="V224">
            <v>1.5727957186520001</v>
          </cell>
          <cell r="W224">
            <v>1.3344821792749999</v>
          </cell>
          <cell r="X224">
            <v>1.29670807781</v>
          </cell>
          <cell r="Y224">
            <v>3.3044724358500002</v>
          </cell>
          <cell r="Z224">
            <v>2.9359224803899999</v>
          </cell>
          <cell r="AA224">
            <v>2.8347572064539999</v>
          </cell>
          <cell r="AB224">
            <v>2.7551528263230001</v>
          </cell>
          <cell r="AC224">
            <v>2.6876219116589999</v>
          </cell>
          <cell r="AD224">
            <v>2.6285613858520001</v>
          </cell>
          <cell r="AE224">
            <v>2.5826711149119999</v>
          </cell>
        </row>
        <row r="225">
          <cell r="A225" t="str">
            <v>Additional Balance Sheet Items</v>
          </cell>
        </row>
        <row r="226">
          <cell r="B226" t="str">
            <v>Total repurchase authorization</v>
          </cell>
          <cell r="C226" t="str">
            <v>REPUR_TOT_AUTH</v>
          </cell>
          <cell r="D226" t="str">
            <v>USD</v>
          </cell>
        </row>
        <row r="227">
          <cell r="B227" t="str">
            <v>Remaining repurchase authorization</v>
          </cell>
          <cell r="C227" t="str">
            <v>REPUR_REMAINING</v>
          </cell>
          <cell r="D227" t="str">
            <v>USD</v>
          </cell>
        </row>
        <row r="228">
          <cell r="B228" t="str">
            <v>Suspended repurchase authorization</v>
          </cell>
          <cell r="C228" t="str">
            <v>REPUR_SUSPENDED</v>
          </cell>
          <cell r="D228" t="str">
            <v>USD</v>
          </cell>
        </row>
        <row r="229">
          <cell r="B229" t="str">
            <v>Shares repurchased during period</v>
          </cell>
          <cell r="C229" t="str">
            <v>REPUR_ACTUAL</v>
          </cell>
          <cell r="D229" t="str">
            <v>USD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A230" t="str">
            <v>Cash Flow Statement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str">
            <v>USD</v>
          </cell>
          <cell r="F231">
            <v>-24.332999999999998</v>
          </cell>
          <cell r="G231">
            <v>-20.623000000000001</v>
          </cell>
          <cell r="H231">
            <v>-67.421000000000006</v>
          </cell>
          <cell r="I231">
            <v>-69.364432537615997</v>
          </cell>
          <cell r="J231">
            <v>-46.195625162101997</v>
          </cell>
          <cell r="K231">
            <v>-45.837578091346003</v>
          </cell>
          <cell r="M231">
            <v>-2.8109999999999999</v>
          </cell>
          <cell r="N231">
            <v>-3.9750000000000001</v>
          </cell>
          <cell r="O231">
            <v>-3.9009999999999998</v>
          </cell>
          <cell r="P231">
            <v>-13.646000000000001</v>
          </cell>
          <cell r="Q231">
            <v>-5.3579999999999997</v>
          </cell>
          <cell r="R231">
            <v>-4.609</v>
          </cell>
          <cell r="S231">
            <v>-4.718</v>
          </cell>
          <cell r="T231">
            <v>-5.9379999999999997</v>
          </cell>
          <cell r="U231">
            <v>-10.259</v>
          </cell>
          <cell r="V231">
            <v>-21.748999999999999</v>
          </cell>
          <cell r="W231">
            <v>-17.919</v>
          </cell>
          <cell r="X231">
            <v>-17.494</v>
          </cell>
          <cell r="Y231">
            <v>-20.015586560123001</v>
          </cell>
          <cell r="Z231">
            <v>-16.979178123855998</v>
          </cell>
          <cell r="AA231">
            <v>-16.740787332305999</v>
          </cell>
          <cell r="AB231">
            <v>-15.62888052133</v>
          </cell>
          <cell r="AC231">
            <v>-12.235469235092999</v>
          </cell>
          <cell r="AD231">
            <v>-11.964619046009</v>
          </cell>
          <cell r="AE231">
            <v>-11.386118451385</v>
          </cell>
        </row>
        <row r="232">
          <cell r="A232" t="str">
            <v>Other Items</v>
          </cell>
        </row>
        <row r="233">
          <cell r="B233" t="str">
            <v>Beta</v>
          </cell>
          <cell r="C233" t="str">
            <v>BETA_ANALYST</v>
          </cell>
        </row>
        <row r="234">
          <cell r="B234" t="str">
            <v>Market equity risk premium</v>
          </cell>
          <cell r="C234" t="str">
            <v>MKT_EQ_RISK_PREM</v>
          </cell>
        </row>
        <row r="235">
          <cell r="B235" t="str">
            <v>Risk-free rate</v>
          </cell>
          <cell r="C235" t="str">
            <v>RISK_FR_RATE</v>
          </cell>
        </row>
      </sheetData>
      <sheetData sheetId="25">
        <row r="1">
          <cell r="A1" t="str">
            <v>c51f41b7-d47a-4b7e-b38f-78c8f4db0135</v>
          </cell>
        </row>
        <row r="2">
          <cell r="A2" t="str">
            <v>M:\Dunham\Models\[ZEN_GS.xlsx]ZEN_Validation_Sheet</v>
          </cell>
        </row>
        <row r="3">
          <cell r="Y3" t="str">
            <v>ERROR</v>
          </cell>
        </row>
        <row r="7">
          <cell r="A7" t="str">
            <v>Scalar|||208014384|||ISSR|||CURRENCY_ISO|||False|||</v>
          </cell>
          <cell r="C7" t="str">
            <v>V_KEYWORD_ISSR_208014384_CURRENCY_ISO</v>
          </cell>
        </row>
        <row r="9">
          <cell r="A9" t="str">
            <v>Scalar|||208014384|||ISSR|||MA_PROB|||False|||</v>
          </cell>
          <cell r="C9" t="str">
            <v>V_KEYWORD_ISSR_208014384_MA_PROB</v>
          </cell>
        </row>
        <row r="11">
          <cell r="A11" t="str">
            <v>Vector|||208014384|||ISSR|||SALES|||False|||</v>
          </cell>
          <cell r="C11" t="str">
            <v>V_KEYWORD_ISSR_208014384_SALES</v>
          </cell>
        </row>
        <row r="12">
          <cell r="A12" t="str">
            <v>Vector|||208014384|||ISSR|||COST_GD_SD|||False|||</v>
          </cell>
          <cell r="C12" t="str">
            <v>V_KEYWORD_ISSR_208014384_COST_GD_SD</v>
          </cell>
        </row>
        <row r="13">
          <cell r="A13" t="str">
            <v>Vector|||208014384|||ISSR|||SEL_GL_AD|||False|||</v>
          </cell>
          <cell r="C13" t="str">
            <v>V_KEYWORD_ISSR_208014384_SEL_GL_AD</v>
          </cell>
        </row>
        <row r="14">
          <cell r="A14" t="str">
            <v>Vector|||208014384|||ISSR|||OP_COST|||False|||</v>
          </cell>
          <cell r="C14" t="str">
            <v>V_KEYWORD_ISSR_208014384_OP_COST</v>
          </cell>
        </row>
        <row r="15">
          <cell r="A15" t="str">
            <v>Vector|||208014384|||ISSR|||RD_EXP|||False|||</v>
          </cell>
          <cell r="C15" t="str">
            <v>V_KEYWORD_ISSR_208014384_RD_EXP</v>
          </cell>
        </row>
        <row r="16">
          <cell r="A16" t="str">
            <v>Vector|||208014384|||ISSR|||ESO_PRE_TAX|||False|||</v>
          </cell>
          <cell r="C16" t="str">
            <v>V_KEYWORD_ISSR_208014384_ESO_PRE_TAX</v>
          </cell>
        </row>
        <row r="17">
          <cell r="A17" t="str">
            <v>Vector|||208014384|||ISSR|||OTH_OP_INC_EXP|||False|||</v>
          </cell>
          <cell r="C17" t="str">
            <v>V_KEYWORD_ISSR_208014384_OTH_OP_INC_EXP</v>
          </cell>
        </row>
        <row r="18">
          <cell r="A18" t="str">
            <v>Vector|||208014384|||ISSR|||TOT_OPS_EXP_DDA|||False|||</v>
          </cell>
          <cell r="C18" t="str">
            <v>V_KEYWORD_ISSR_208014384_TOT_OPS_EXP_DDA</v>
          </cell>
        </row>
        <row r="19">
          <cell r="A19" t="str">
            <v>Vector|||208014384|||ISSR|||TOT_OPS_EXP|||False|||</v>
          </cell>
          <cell r="C19" t="str">
            <v>V_KEYWORD_ISSR_208014384_TOT_OPS_EXP</v>
          </cell>
        </row>
        <row r="20">
          <cell r="A20" t="str">
            <v>Vector|||208014384|||ISSR|||EBITDA_CALC|||False|||</v>
          </cell>
          <cell r="C20" t="str">
            <v>V_KEYWORD_ISSR_208014384_EBITDA_CALC</v>
          </cell>
        </row>
        <row r="21">
          <cell r="A21" t="str">
            <v>Vector|||208014384|||ISSR|||DEPREC|||False|||</v>
          </cell>
          <cell r="C21" t="str">
            <v>V_KEYWORD_ISSR_208014384_DEPREC</v>
          </cell>
        </row>
        <row r="22">
          <cell r="A22" t="str">
            <v>Vector|||208014384|||ISSR|||GOODWILL_AMORT|||False|||</v>
          </cell>
          <cell r="C22" t="str">
            <v>V_KEYWORD_ISSR_208014384_GOODWILL_AMORT</v>
          </cell>
        </row>
        <row r="23">
          <cell r="A23" t="str">
            <v>Vector|||208014384|||ISSR|||EBIT|||False|||</v>
          </cell>
          <cell r="C23" t="str">
            <v>V_KEYWORD_ISSR_208014384_EBIT</v>
          </cell>
        </row>
        <row r="24">
          <cell r="A24" t="str">
            <v>Vector|||208014384|||ISSR|||INT_INC_IND|||False|||</v>
          </cell>
          <cell r="C24" t="str">
            <v>V_KEYWORD_ISSR_208014384_INT_INC_IND</v>
          </cell>
        </row>
        <row r="25">
          <cell r="A25" t="str">
            <v>Vector|||208014384|||ISSR|||INT_EXP_IND|||False|||</v>
          </cell>
          <cell r="C25" t="str">
            <v>V_KEYWORD_ISSR_208014384_INT_EXP_IND</v>
          </cell>
        </row>
        <row r="26">
          <cell r="A26" t="str">
            <v>Vector|||208014384|||ISSR|||NET_INT_EXP|||False|||</v>
          </cell>
          <cell r="C26" t="str">
            <v>V_KEYWORD_ISSR_208014384_NET_INT_EXP</v>
          </cell>
        </row>
        <row r="27">
          <cell r="A27" t="str">
            <v>Vector|||208014384|||ISSR|||ASSOCIATE|||False|||</v>
          </cell>
          <cell r="C27" t="str">
            <v>V_KEYWORD_ISSR_208014384_ASSOCIATE</v>
          </cell>
        </row>
        <row r="28">
          <cell r="A28" t="str">
            <v>Vector|||208014384|||ISSR|||PROFIT_ON_DISP|||False|||</v>
          </cell>
          <cell r="C28" t="str">
            <v>V_KEYWORD_ISSR_208014384_PROFIT_ON_DISP</v>
          </cell>
        </row>
        <row r="29">
          <cell r="A29" t="str">
            <v>Vector|||208014384|||ISSR|||OTH_COST_INC|||False|||</v>
          </cell>
          <cell r="C29" t="str">
            <v>V_KEYWORD_ISSR_208014384_OTH_COST_INC</v>
          </cell>
        </row>
        <row r="30">
          <cell r="A30" t="str">
            <v>Vector|||208014384|||ISSR|||PT_PROF|||False|||</v>
          </cell>
          <cell r="C30" t="str">
            <v>V_KEYWORD_ISSR_208014384_PT_PROF</v>
          </cell>
        </row>
        <row r="32">
          <cell r="A32" t="str">
            <v>Vector|||208014384|||ISSR|||ORG_REV_GRTH|||False|||</v>
          </cell>
          <cell r="C32" t="str">
            <v>V_KEYWORD_ISSR_208014384_ORG_REV_GRTH</v>
          </cell>
        </row>
        <row r="33">
          <cell r="A33" t="str">
            <v>Vector|||208014384|||ISSR|||LEASE_PAY|||False|||</v>
          </cell>
          <cell r="C33" t="str">
            <v>V_KEYWORD_ISSR_208014384_LEASE_PAY</v>
          </cell>
        </row>
        <row r="34">
          <cell r="A34" t="str">
            <v>Vector|||208014384|||ISSR|||LEASE_DEEM_INT|||False|||</v>
          </cell>
          <cell r="C34" t="str">
            <v>V_KEYWORD_ISSR_208014384_LEASE_DEEM_INT</v>
          </cell>
        </row>
        <row r="35">
          <cell r="A35" t="str">
            <v>Vector|||208014384|||ISSR|||LEASE_DEEM_DEPR|||False|||</v>
          </cell>
          <cell r="C35" t="str">
            <v>V_KEYWORD_ISSR_208014384_LEASE_DEEM_DEPR</v>
          </cell>
        </row>
        <row r="36">
          <cell r="A36" t="str">
            <v>Vector|||208014384|||ISSR|||NET_INT_CH|||False|||</v>
          </cell>
          <cell r="C36" t="str">
            <v>V_KEYWORD_ISSR_208014384_NET_INT_CH</v>
          </cell>
        </row>
        <row r="37">
          <cell r="A37" t="str">
            <v>Vector|||208014384|||ISSR|||ASSOCIATE_OP|||False|||</v>
          </cell>
          <cell r="C37" t="str">
            <v>V_KEYWORD_ISSR_208014384_ASSOCIATE_OP</v>
          </cell>
        </row>
        <row r="39">
          <cell r="A39" t="str">
            <v>Vector|||208014384|||ISSR|||CASH_EQ|||False|||</v>
          </cell>
          <cell r="C39" t="str">
            <v>V_KEYWORD_ISSR_208014384_CASH_EQ</v>
          </cell>
        </row>
        <row r="40">
          <cell r="A40" t="str">
            <v>Vector|||208014384|||ISSR|||DEBTORS|||False|||</v>
          </cell>
          <cell r="C40" t="str">
            <v>V_KEYWORD_ISSR_208014384_DEBTORS</v>
          </cell>
        </row>
        <row r="41">
          <cell r="A41" t="str">
            <v>Vector|||208014384|||ISSR|||STOCKS|||False|||</v>
          </cell>
          <cell r="C41" t="str">
            <v>V_KEYWORD_ISSR_208014384_STOCKS</v>
          </cell>
        </row>
        <row r="42">
          <cell r="A42" t="str">
            <v>Vector|||208014384|||ISSR|||OTH_CUR_ASS|||False|||</v>
          </cell>
          <cell r="C42" t="str">
            <v>V_KEYWORD_ISSR_208014384_OTH_CUR_ASS</v>
          </cell>
        </row>
        <row r="43">
          <cell r="A43" t="str">
            <v>Vector|||208014384|||ISSR|||CUR_ASS|||False|||</v>
          </cell>
          <cell r="C43" t="str">
            <v>V_KEYWORD_ISSR_208014384_CUR_ASS</v>
          </cell>
        </row>
        <row r="44">
          <cell r="A44" t="str">
            <v>Vector|||208014384|||ISSR|||GR_FIX_ASS|||False|||</v>
          </cell>
          <cell r="C44" t="str">
            <v>V_KEYWORD_ISSR_208014384_GR_FIX_ASS</v>
          </cell>
        </row>
        <row r="45">
          <cell r="A45" t="str">
            <v>Vector|||208014384|||ISSR|||ACC_DDA|||False|||</v>
          </cell>
          <cell r="C45" t="str">
            <v>V_KEYWORD_ISSR_208014384_ACC_DDA</v>
          </cell>
        </row>
        <row r="46">
          <cell r="A46" t="str">
            <v>Vector|||208014384|||ISSR|||NET_FIX_ASS|||False|||</v>
          </cell>
          <cell r="C46" t="str">
            <v>V_KEYWORD_ISSR_208014384_NET_FIX_ASS</v>
          </cell>
        </row>
        <row r="47">
          <cell r="A47" t="str">
            <v>Vector|||208014384|||ISSR|||GR_INTANG|||False|||</v>
          </cell>
          <cell r="C47" t="str">
            <v>V_KEYWORD_ISSR_208014384_GR_INTANG</v>
          </cell>
        </row>
        <row r="48">
          <cell r="A48" t="str">
            <v>Vector|||208014384|||ISSR|||ACC_AMORT|||False|||</v>
          </cell>
          <cell r="C48" t="str">
            <v>V_KEYWORD_ISSR_208014384_ACC_AMORT</v>
          </cell>
        </row>
        <row r="49">
          <cell r="A49" t="str">
            <v>Vector|||208014384|||ISSR|||NET_INTANG|||False|||</v>
          </cell>
          <cell r="C49" t="str">
            <v>V_KEYWORD_ISSR_208014384_NET_INTANG</v>
          </cell>
        </row>
        <row r="50">
          <cell r="A50" t="str">
            <v>Vector|||208014384|||ISSR|||FIX_ASS_INV|||False|||</v>
          </cell>
          <cell r="C50" t="str">
            <v>V_KEYWORD_ISSR_208014384_FIX_ASS_INV</v>
          </cell>
        </row>
        <row r="51">
          <cell r="A51" t="str">
            <v>Vector|||208014384|||ISSR|||INV_SECUR|||False|||</v>
          </cell>
          <cell r="C51" t="str">
            <v>V_KEYWORD_ISSR_208014384_INV_SECUR</v>
          </cell>
        </row>
        <row r="52">
          <cell r="A52" t="str">
            <v>Vector|||208014384|||ISSR|||OTH_LT_ASS|||False|||</v>
          </cell>
          <cell r="C52" t="str">
            <v>V_KEYWORD_ISSR_208014384_OTH_LT_ASS</v>
          </cell>
        </row>
        <row r="53">
          <cell r="A53" t="str">
            <v>Vector|||208014384|||ISSR|||TOT_ASSET|||False|||</v>
          </cell>
          <cell r="C53" t="str">
            <v>V_KEYWORD_ISSR_208014384_TOT_ASSET</v>
          </cell>
        </row>
        <row r="54">
          <cell r="A54" t="str">
            <v>Vector|||208014384|||ISSR|||ACC_PAY_GQ|||False|||</v>
          </cell>
          <cell r="C54" t="str">
            <v>V_KEYWORD_ISSR_208014384_ACC_PAY_GQ</v>
          </cell>
        </row>
        <row r="55">
          <cell r="A55" t="str">
            <v>Vector|||208014384|||ISSR|||SHORT_T_DEBT|||False|||</v>
          </cell>
          <cell r="C55" t="str">
            <v>V_KEYWORD_ISSR_208014384_SHORT_T_DEBT</v>
          </cell>
        </row>
        <row r="56">
          <cell r="A56" t="str">
            <v>Vector|||208014384|||ISSR|||OTH_CUR_LIABS|||False|||</v>
          </cell>
          <cell r="C56" t="str">
            <v>V_KEYWORD_ISSR_208014384_OTH_CUR_LIABS</v>
          </cell>
        </row>
        <row r="57">
          <cell r="A57" t="str">
            <v>Vector|||208014384|||ISSR|||SHORT_TERM_LIABS|||False|||</v>
          </cell>
          <cell r="C57" t="str">
            <v>V_KEYWORD_ISSR_208014384_SHORT_TERM_LIABS</v>
          </cell>
        </row>
        <row r="58">
          <cell r="A58" t="str">
            <v>Vector|||208014384|||ISSR|||TOT_DEF_REV|||False|||</v>
          </cell>
          <cell r="C58" t="str">
            <v>V_KEYWORD_ISSR_208014384_TOT_DEF_REV</v>
          </cell>
        </row>
        <row r="59">
          <cell r="A59" t="str">
            <v>Vector|||208014384|||ISSR|||LT_DEBT|||False|||</v>
          </cell>
          <cell r="C59" t="str">
            <v>V_KEYWORD_ISSR_208014384_LT_DEBT</v>
          </cell>
        </row>
        <row r="60">
          <cell r="A60" t="str">
            <v>Vector|||208014384|||ISSR|||OTH_LT_CRED_GQ|||False|||</v>
          </cell>
          <cell r="C60" t="str">
            <v>V_KEYWORD_ISSR_208014384_OTH_LT_CRED_GQ</v>
          </cell>
        </row>
        <row r="61">
          <cell r="A61" t="str">
            <v>Vector|||208014384|||ISSR|||TOT_LT_LIAB|||False|||</v>
          </cell>
          <cell r="C61" t="str">
            <v>V_KEYWORD_ISSR_208014384_TOT_LT_LIAB</v>
          </cell>
        </row>
        <row r="62">
          <cell r="A62" t="str">
            <v>Vector|||208014384|||ISSR|||TOT_LIAB|||False|||</v>
          </cell>
          <cell r="C62" t="str">
            <v>V_KEYWORD_ISSR_208014384_TOT_LIAB</v>
          </cell>
        </row>
        <row r="63">
          <cell r="A63" t="str">
            <v>Vector|||208014384|||ISSR|||PREF_SH|||False|||</v>
          </cell>
          <cell r="C63" t="str">
            <v>V_KEYWORD_ISSR_208014384_PREF_SH</v>
          </cell>
        </row>
        <row r="64">
          <cell r="A64" t="str">
            <v>Vector|||208014384|||ISSR|||ORD_SH_FUND|||False|||</v>
          </cell>
          <cell r="C64" t="str">
            <v>V_KEYWORD_ISSR_208014384_ORD_SH_FUND</v>
          </cell>
        </row>
        <row r="65">
          <cell r="A65" t="str">
            <v>Vector|||208014384|||ISSR|||MINORITIES|||False|||</v>
          </cell>
          <cell r="C65" t="str">
            <v>V_KEYWORD_ISSR_208014384_MINORITIES</v>
          </cell>
        </row>
        <row r="66">
          <cell r="A66" t="str">
            <v>Vector|||208014384|||ISSR|||EQ|||False|||</v>
          </cell>
          <cell r="C66" t="str">
            <v>V_KEYWORD_ISSR_208014384_EQ</v>
          </cell>
        </row>
        <row r="67">
          <cell r="A67" t="str">
            <v>Vector|||208014384|||ISSR|||TOT_LIAB_EQ|||False|||</v>
          </cell>
          <cell r="C67" t="str">
            <v>V_KEYWORD_ISSR_208014384_TOT_LIAB_EQ</v>
          </cell>
        </row>
        <row r="69">
          <cell r="A69" t="str">
            <v>Vector|||208014384|||ISSR|||NET_DEBT|||False|||</v>
          </cell>
          <cell r="C69" t="str">
            <v>V_KEYWORD_ISSR_208014384_NET_DEBT</v>
          </cell>
        </row>
        <row r="70">
          <cell r="A70" t="str">
            <v>Vector|||208014384|||ISSR|||CAP_LEASES|||False|||</v>
          </cell>
          <cell r="C70" t="str">
            <v>V_KEYWORD_ISSR_208014384_CAP_LEASES</v>
          </cell>
        </row>
        <row r="71">
          <cell r="A71" t="str">
            <v>Vector|||208014384|||ISSR|||DEF_INC_TAX|||False|||</v>
          </cell>
          <cell r="C71" t="str">
            <v>V_KEYWORD_ISSR_208014384_DEF_INC_TAX</v>
          </cell>
        </row>
        <row r="72">
          <cell r="A72" t="str">
            <v>Vector|||208014384|||ISSR|||NET_OP_LOSS_CFWD|||False|||</v>
          </cell>
          <cell r="C72" t="str">
            <v>V_KEYWORD_ISSR_208014384_NET_OP_LOSS_CFWD</v>
          </cell>
        </row>
        <row r="73">
          <cell r="A73" t="str">
            <v>Vector|||208014384|||ISSR|||MV_ASSOCIATES|||False|||</v>
          </cell>
          <cell r="C73" t="str">
            <v>V_KEYWORD_ISSR_208014384_MV_ASSOCIATES</v>
          </cell>
        </row>
        <row r="74">
          <cell r="A74" t="str">
            <v>Vector|||208014384|||ISSR|||NET_DEBT_ADJ|||False|||</v>
          </cell>
          <cell r="C74" t="str">
            <v>V_KEYWORD_ISSR_208014384_NET_DEBT_ADJ</v>
          </cell>
        </row>
        <row r="75">
          <cell r="A75" t="str">
            <v>Vector|||208014384|||ISSR|||CO_BOR_MARGIN|||False|||</v>
          </cell>
          <cell r="C75" t="str">
            <v>V_KEYWORD_ISSR_208014384_CO_BOR_MARGIN</v>
          </cell>
        </row>
        <row r="76">
          <cell r="A76" t="str">
            <v>Vector|||208014384|||ISSR|||UNF_PENS|||False|||</v>
          </cell>
          <cell r="C76" t="str">
            <v>V_KEYWORD_ISSR_208014384_UNF_PENS</v>
          </cell>
        </row>
        <row r="77">
          <cell r="A77" t="str">
            <v>Vector|||208014384|||ISSR|||UNF_PENS_OFF|||False|||</v>
          </cell>
          <cell r="C77" t="str">
            <v>V_KEYWORD_ISSR_208014384_UNF_PENS_OFF</v>
          </cell>
        </row>
        <row r="78">
          <cell r="A78" t="str">
            <v>Vector|||208014384|||ISSR|||UNF_PENS_LIAB_OTH|||False|||</v>
          </cell>
          <cell r="C78" t="str">
            <v>V_KEYWORD_ISSR_208014384_UNF_PENS_LIAB_OTH</v>
          </cell>
        </row>
        <row r="79">
          <cell r="A79" t="str">
            <v>Vector|||208014384|||ISSR|||ADJ_UNF_PENS_GOOD|||False|||</v>
          </cell>
          <cell r="C79" t="str">
            <v>V_KEYWORD_ISSR_208014384_ADJ_UNF_PENS_GOOD</v>
          </cell>
        </row>
        <row r="80">
          <cell r="A80" t="str">
            <v>Vector|||208014384|||ISSR|||OTH_GCI_ADJ|||False|||</v>
          </cell>
          <cell r="C80" t="str">
            <v>V_KEYWORD_ISSR_208014384_OTH_GCI_ADJ</v>
          </cell>
        </row>
        <row r="81">
          <cell r="A81" t="str">
            <v>Vector|||208014384|||ISSR|||GCI_INFL|||False|||</v>
          </cell>
          <cell r="C81" t="str">
            <v>V_KEYWORD_ISSR_208014384_GCI_INFL</v>
          </cell>
        </row>
        <row r="82">
          <cell r="A82" t="str">
            <v>Vector|||208014384|||ISSR|||BAL_MINO_INT|||False|||</v>
          </cell>
          <cell r="C82" t="str">
            <v>V_KEYWORD_ISSR_208014384_BAL_MINO_INT</v>
          </cell>
        </row>
        <row r="84">
          <cell r="A84" t="str">
            <v>Vector|||208014384|||ISSR|||CF_INC_MINORITY|||False|||</v>
          </cell>
          <cell r="C84" t="str">
            <v>V_KEYWORD_ISSR_208014384_CF_INC_MINORITY</v>
          </cell>
        </row>
        <row r="85">
          <cell r="A85" t="str">
            <v>Vector|||208014384|||ISSR|||DEPR_AMORT|||False|||</v>
          </cell>
          <cell r="C85" t="str">
            <v>V_KEYWORD_ISSR_208014384_DEPR_AMORT</v>
          </cell>
        </row>
        <row r="86">
          <cell r="A86" t="str">
            <v>Vector|||208014384|||ISSR|||WORK_CAP|||False|||</v>
          </cell>
          <cell r="C86" t="str">
            <v>V_KEYWORD_ISSR_208014384_WORK_CAP</v>
          </cell>
        </row>
        <row r="87">
          <cell r="A87" t="str">
            <v>Vector|||208014384|||ISSR|||OTH_OP_CF|||False|||</v>
          </cell>
          <cell r="C87" t="str">
            <v>V_KEYWORD_ISSR_208014384_OTH_OP_CF</v>
          </cell>
        </row>
        <row r="88">
          <cell r="A88" t="str">
            <v>Vector|||208014384|||ISSR|||CF_OPS|||False|||</v>
          </cell>
          <cell r="C88" t="str">
            <v>V_KEYWORD_ISSR_208014384_CF_OPS</v>
          </cell>
        </row>
        <row r="89">
          <cell r="A89" t="str">
            <v>Vector|||208014384|||ISSR|||CAPEX|||False|||</v>
          </cell>
          <cell r="C89" t="str">
            <v>V_KEYWORD_ISSR_208014384_CAPEX</v>
          </cell>
        </row>
        <row r="90">
          <cell r="A90" t="str">
            <v>Vector|||208014384|||ISSR|||ACQ|||False|||</v>
          </cell>
          <cell r="C90" t="str">
            <v>V_KEYWORD_ISSR_208014384_ACQ</v>
          </cell>
        </row>
        <row r="91">
          <cell r="A91" t="str">
            <v>Vector|||208014384|||ISSR|||DIVEST|||False|||</v>
          </cell>
          <cell r="C91" t="str">
            <v>V_KEYWORD_ISSR_208014384_DIVEST</v>
          </cell>
        </row>
        <row r="92">
          <cell r="A92" t="str">
            <v>Vector|||208014384|||ISSR|||OTH_INV_CF|||False|||</v>
          </cell>
          <cell r="C92" t="str">
            <v>V_KEYWORD_ISSR_208014384_OTH_INV_CF</v>
          </cell>
        </row>
        <row r="93">
          <cell r="A93" t="str">
            <v>Vector|||208014384|||ISSR|||CF_INV|||False|||</v>
          </cell>
          <cell r="C93" t="str">
            <v>V_KEYWORD_ISSR_208014384_CF_INV</v>
          </cell>
        </row>
        <row r="94">
          <cell r="A94" t="str">
            <v>Vector|||208014384|||ISSR|||DIV_PAID|||False|||</v>
          </cell>
          <cell r="C94" t="str">
            <v>V_KEYWORD_ISSR_208014384_DIV_PAID</v>
          </cell>
        </row>
        <row r="95">
          <cell r="A95" t="str">
            <v>Vector|||208014384|||ISSR|||SH_REPUR|||False|||</v>
          </cell>
          <cell r="C95" t="str">
            <v>V_KEYWORD_ISSR_208014384_SH_REPUR</v>
          </cell>
        </row>
        <row r="96">
          <cell r="A96" t="str">
            <v>Vector|||208014384|||ISSR|||CHG_LT_DEBT|||False|||</v>
          </cell>
          <cell r="C96" t="str">
            <v>V_KEYWORD_ISSR_208014384_CHG_LT_DEBT</v>
          </cell>
        </row>
        <row r="97">
          <cell r="A97" t="str">
            <v>Vector|||208014384|||ISSR|||OTH_FIN_CF|||False|||</v>
          </cell>
          <cell r="C97" t="str">
            <v>V_KEYWORD_ISSR_208014384_OTH_FIN_CF</v>
          </cell>
        </row>
        <row r="98">
          <cell r="A98" t="str">
            <v>Vector|||208014384|||ISSR|||CF_FIN|||False|||</v>
          </cell>
          <cell r="C98" t="str">
            <v>V_KEYWORD_ISSR_208014384_CF_FIN</v>
          </cell>
        </row>
        <row r="99">
          <cell r="A99" t="str">
            <v>Vector|||208014384|||ISSR|||TOT_CF|||False|||</v>
          </cell>
          <cell r="C99" t="str">
            <v>V_KEYWORD_ISSR_208014384_TOT_CF</v>
          </cell>
        </row>
        <row r="101">
          <cell r="A101" t="str">
            <v>Vector|||208014384|||ISSR|||ASSOC_JV_ADDBK|||False|||</v>
          </cell>
          <cell r="C101" t="str">
            <v>V_KEYWORD_ISSR_208014384_ASSOC_JV_ADDBK</v>
          </cell>
        </row>
        <row r="102">
          <cell r="A102" t="str">
            <v>Vector|||208014384|||ISSR|||PL_SALE_ASSETS|||False|||</v>
          </cell>
          <cell r="C102" t="str">
            <v>V_KEYWORD_ISSR_208014384_PL_SALE_ASSETS</v>
          </cell>
        </row>
        <row r="103">
          <cell r="A103" t="str">
            <v>Vector|||208014384|||ISSR|||OTH_NONCASH_ADJ|||False|||</v>
          </cell>
          <cell r="C103" t="str">
            <v>V_KEYWORD_ISSR_208014384_OTH_NONCASH_ADJ</v>
          </cell>
        </row>
        <row r="104">
          <cell r="A104" t="str">
            <v>Vector|||208014384|||ISSR|||OTH_DACF_ADJ|||False|||</v>
          </cell>
          <cell r="C104" t="str">
            <v>V_KEYWORD_ISSR_208014384_OTH_DACF_ADJ</v>
          </cell>
        </row>
        <row r="105">
          <cell r="A105" t="str">
            <v>Vector|||208014384|||ISSR|||CHG_DEF_TAX_CF|||False|||</v>
          </cell>
          <cell r="C105" t="str">
            <v>V_KEYWORD_ISSR_208014384_CHG_DEF_TAX_CF</v>
          </cell>
        </row>
        <row r="106">
          <cell r="A106" t="str">
            <v>Vector|||208014384|||ISSR|||OTH_ADJ_CASH_TAX|||False|||</v>
          </cell>
          <cell r="C106" t="str">
            <v>V_KEYWORD_ISSR_208014384_OTH_ADJ_CASH_TAX</v>
          </cell>
        </row>
        <row r="107">
          <cell r="A107" t="str">
            <v>Vector|||208014384|||ISSR|||CASH_INT_EXP|||False|||</v>
          </cell>
          <cell r="C107" t="str">
            <v>V_KEYWORD_ISSR_208014384_CASH_INT_EXP</v>
          </cell>
        </row>
        <row r="108">
          <cell r="A108" t="str">
            <v>Vector|||208014384|||ISSR|||CASH_TAX_EXP|||False|||</v>
          </cell>
          <cell r="C108" t="str">
            <v>V_KEYWORD_ISSR_208014384_CASH_TAX_EXP</v>
          </cell>
        </row>
        <row r="109">
          <cell r="A109" t="str">
            <v>Vector|||208014384|||ISSR|||DIVDS_ASSOC_JV|||False|||</v>
          </cell>
          <cell r="C109" t="str">
            <v>V_KEYWORD_ISSR_208014384_DIVDS_ASSOC_JV</v>
          </cell>
        </row>
        <row r="110">
          <cell r="A110" t="str">
            <v>Vector|||208014384|||ISSR|||CAPEX_MAINTENANCE|||False|||</v>
          </cell>
          <cell r="C110" t="str">
            <v>V_KEYWORD_ISSR_208014384_CAPEX_MAINTENANCE</v>
          </cell>
        </row>
        <row r="111">
          <cell r="A111" t="str">
            <v>Vector|||208014384|||ISSR|||CAPEX_EXPANSION|||False|||</v>
          </cell>
          <cell r="C111" t="str">
            <v>V_KEYWORD_ISSR_208014384_CAPEX_EXPANSION</v>
          </cell>
        </row>
        <row r="112">
          <cell r="A112" t="str">
            <v>Vector|||208014384|||ISSR|||NONPPE_CAPEX|||False|||</v>
          </cell>
          <cell r="C112" t="str">
            <v>V_KEYWORD_ISSR_208014384_NONPPE_CAPEX</v>
          </cell>
        </row>
        <row r="113">
          <cell r="A113" t="str">
            <v>Vector|||208014384|||ISSR|||DIVDS_PD_MINORITIES|||False|||</v>
          </cell>
          <cell r="C113" t="str">
            <v>V_KEYWORD_ISSR_208014384_DIVDS_PD_MINORITIES</v>
          </cell>
        </row>
        <row r="115">
          <cell r="A115" t="str">
            <v>Vector|||208014384|||ISSR|||LICENSE_REV|||False|||</v>
          </cell>
          <cell r="C115" t="str">
            <v>V_KEYWORD_ISSR_208014384_LICENSE_REV</v>
          </cell>
        </row>
        <row r="116">
          <cell r="A116" t="str">
            <v>Vector|||208014384|||ISSR|||MAINTEN_REV|||False|||</v>
          </cell>
          <cell r="C116" t="str">
            <v>V_KEYWORD_ISSR_208014384_MAINTEN_REV</v>
          </cell>
        </row>
        <row r="117">
          <cell r="A117" t="str">
            <v>Vector|||208014384|||ISSR|||EMPLOYEES|||False|||</v>
          </cell>
          <cell r="C117" t="str">
            <v>V_KEYWORD_ISSR_208014384_EMPLOYEES</v>
          </cell>
        </row>
        <row r="119">
          <cell r="A119" t="str">
            <v>Vector|||208014384|||ISSR|||CASH_PCT_OS_US|||False|||</v>
          </cell>
          <cell r="C119" t="str">
            <v>V_KEYWORD_ISSR_208014384_CASH_PCT_OS_US</v>
          </cell>
        </row>
        <row r="120">
          <cell r="A120" t="str">
            <v>Vector|||208014384|||ISSR|||SALES_TOT_AM|||False|||</v>
          </cell>
          <cell r="C120" t="str">
            <v>V_KEYWORD_ISSR_208014384_SALES_TOT_AM</v>
          </cell>
        </row>
        <row r="121">
          <cell r="A121" t="str">
            <v>Vector|||208014384|||ISSR|||SALES_US|||False|||</v>
          </cell>
          <cell r="C121" t="str">
            <v>V_KEYWORD_ISSR_208014384_SALES_US</v>
          </cell>
        </row>
        <row r="122">
          <cell r="A122" t="str">
            <v>Vector|||208014384|||ISSR|||SALES_CANADA|||False|||</v>
          </cell>
          <cell r="C122" t="str">
            <v>V_KEYWORD_ISSR_208014384_SALES_CANADA</v>
          </cell>
        </row>
        <row r="123">
          <cell r="A123" t="str">
            <v>Vector|||208014384|||ISSR|||SALES_ARGENTINA|||False|||</v>
          </cell>
          <cell r="C123" t="str">
            <v>V_KEYWORD_ISSR_208014384_SALES_ARGENTINA</v>
          </cell>
        </row>
        <row r="124">
          <cell r="A124" t="str">
            <v>Vector|||208014384|||ISSR|||SALES_BRAZIL|||False|||</v>
          </cell>
          <cell r="C124" t="str">
            <v>V_KEYWORD_ISSR_208014384_SALES_BRAZIL</v>
          </cell>
        </row>
        <row r="125">
          <cell r="A125" t="str">
            <v>Vector|||208014384|||ISSR|||SALES_CHILE|||False|||</v>
          </cell>
          <cell r="C125" t="str">
            <v>V_KEYWORD_ISSR_208014384_SALES_CHILE</v>
          </cell>
        </row>
        <row r="126">
          <cell r="A126" t="str">
            <v>Vector|||208014384|||ISSR|||SALES_COLOMBIA|||False|||</v>
          </cell>
          <cell r="C126" t="str">
            <v>V_KEYWORD_ISSR_208014384_SALES_COLOMBIA</v>
          </cell>
        </row>
        <row r="127">
          <cell r="A127" t="str">
            <v>Vector|||208014384|||ISSR|||SALES_MEXICO|||False|||</v>
          </cell>
          <cell r="C127" t="str">
            <v>V_KEYWORD_ISSR_208014384_SALES_MEXICO</v>
          </cell>
        </row>
        <row r="128">
          <cell r="A128" t="str">
            <v>Vector|||208014384|||ISSR|||SALES_VENEZUELA|||False|||</v>
          </cell>
          <cell r="C128" t="str">
            <v>V_KEYWORD_ISSR_208014384_SALES_VENEZUELA</v>
          </cell>
        </row>
        <row r="129">
          <cell r="A129" t="str">
            <v>Vector|||208014384|||ISSR|||SALES_OTH_AM|||False|||</v>
          </cell>
          <cell r="C129" t="str">
            <v>V_KEYWORD_ISSR_208014384_SALES_OTH_AM</v>
          </cell>
        </row>
        <row r="130">
          <cell r="A130" t="str">
            <v>Vector|||208014384|||ISSR|||SALES_TOT_EMEA|||False|||</v>
          </cell>
          <cell r="C130" t="str">
            <v>V_KEYWORD_ISSR_208014384_SALES_TOT_EMEA</v>
          </cell>
        </row>
        <row r="131">
          <cell r="A131" t="str">
            <v>Vector|||208014384|||ISSR|||SALES_UK|||False|||</v>
          </cell>
          <cell r="C131" t="str">
            <v>V_KEYWORD_ISSR_208014384_SALES_UK</v>
          </cell>
        </row>
        <row r="132">
          <cell r="A132" t="str">
            <v>Vector|||208014384|||ISSR|||SALES_EU_EX_UK|||False|||</v>
          </cell>
          <cell r="C132" t="str">
            <v>V_KEYWORD_ISSR_208014384_SALES_EU_EX_UK</v>
          </cell>
        </row>
        <row r="133">
          <cell r="A133" t="str">
            <v>Vector|||208014384|||ISSR|||SALES_CEE|||False|||</v>
          </cell>
          <cell r="C133" t="str">
            <v>V_KEYWORD_ISSR_208014384_SALES_CEE</v>
          </cell>
        </row>
        <row r="134">
          <cell r="A134" t="str">
            <v>Vector|||208014384|||ISSR|||SALES_ME|||False|||</v>
          </cell>
          <cell r="C134" t="str">
            <v>V_KEYWORD_ISSR_208014384_SALES_ME</v>
          </cell>
        </row>
        <row r="135">
          <cell r="A135" t="str">
            <v>Vector|||208014384|||ISSR|||SALES_TOT_AFRICA|||False|||</v>
          </cell>
          <cell r="C135" t="str">
            <v>V_KEYWORD_ISSR_208014384_SALES_TOT_AFRICA</v>
          </cell>
        </row>
        <row r="136">
          <cell r="A136" t="str">
            <v>Vector|||208014384|||ISSR|||SALES_RUSSIA|||False|||</v>
          </cell>
          <cell r="C136" t="str">
            <v>V_KEYWORD_ISSR_208014384_SALES_RUSSIA</v>
          </cell>
        </row>
        <row r="137">
          <cell r="A137" t="str">
            <v>Vector|||208014384|||ISSR|||SALES_OTH_EMEA|||False|||</v>
          </cell>
          <cell r="C137" t="str">
            <v>V_KEYWORD_ISSR_208014384_SALES_OTH_EMEA</v>
          </cell>
        </row>
        <row r="138">
          <cell r="A138" t="str">
            <v>Vector|||208014384|||ISSR|||SALES_TOT_ASIA|||False|||</v>
          </cell>
          <cell r="C138" t="str">
            <v>V_KEYWORD_ISSR_208014384_SALES_TOT_ASIA</v>
          </cell>
        </row>
        <row r="139">
          <cell r="A139" t="str">
            <v>Vector|||208014384|||ISSR|||SALES_JAPAN|||False|||</v>
          </cell>
          <cell r="C139" t="str">
            <v>V_KEYWORD_ISSR_208014384_SALES_JAPAN</v>
          </cell>
        </row>
        <row r="140">
          <cell r="A140" t="str">
            <v>Vector|||208014384|||ISSR|||SALES_CHINA|||False|||</v>
          </cell>
          <cell r="C140" t="str">
            <v>V_KEYWORD_ISSR_208014384_SALES_CHINA</v>
          </cell>
        </row>
        <row r="141">
          <cell r="A141" t="str">
            <v>Vector|||208014384|||ISSR|||SALES_INDIA|||False|||</v>
          </cell>
          <cell r="C141" t="str">
            <v>V_KEYWORD_ISSR_208014384_SALES_INDIA</v>
          </cell>
        </row>
        <row r="142">
          <cell r="A142" t="str">
            <v>Vector|||208014384|||ISSR|||SALES_OTH_AEJ|||False|||</v>
          </cell>
          <cell r="C142" t="str">
            <v>V_KEYWORD_ISSR_208014384_SALES_OTH_AEJ</v>
          </cell>
        </row>
        <row r="143">
          <cell r="A143" t="str">
            <v>Vector|||208014384|||ISSR|||SALES_OTHER|||False|||</v>
          </cell>
          <cell r="C143" t="str">
            <v>V_KEYWORD_ISSR_208014384_SALES_OTHER</v>
          </cell>
        </row>
        <row r="144">
          <cell r="A144" t="str">
            <v>Vector|||208014384|||ISSR|||SALES_CONS|||False|||</v>
          </cell>
          <cell r="C144" t="str">
            <v>V_KEYWORD_ISSR_208014384_SALES_CONS</v>
          </cell>
        </row>
        <row r="145">
          <cell r="A145" t="str">
            <v>Vector|||208014384|||ISSR|||SALES_IND|||False|||</v>
          </cell>
          <cell r="C145" t="str">
            <v>V_KEYWORD_ISSR_208014384_SALES_IND</v>
          </cell>
        </row>
        <row r="146">
          <cell r="A146" t="str">
            <v>Vector|||208014384|||ISSR|||SALES_GOV|||False|||</v>
          </cell>
          <cell r="C146" t="str">
            <v>V_KEYWORD_ISSR_208014384_SALES_GOV</v>
          </cell>
        </row>
        <row r="147">
          <cell r="A147" t="str">
            <v>Vector|||208014384|||ISSR|||SALES_FINAN|||False|||</v>
          </cell>
          <cell r="C147" t="str">
            <v>V_KEYWORD_ISSR_208014384_SALES_FINAN</v>
          </cell>
        </row>
        <row r="148">
          <cell r="A148" t="str">
            <v>Vector|||208014384|||ISSR|||SALES_SMB|||False|||</v>
          </cell>
          <cell r="C148" t="str">
            <v>V_KEYWORD_ISSR_208014384_SALES_SMB</v>
          </cell>
        </row>
        <row r="149">
          <cell r="A149" t="str">
            <v>Vector|||208014384|||ISSR|||REV_FIN_SEGMENT|||False|||</v>
          </cell>
          <cell r="C149" t="str">
            <v>V_KEYWORD_ISSR_208014384_REV_FIN_SEGMENT</v>
          </cell>
        </row>
        <row r="150">
          <cell r="A150" t="str">
            <v>Vector|||208014384|||ISSR|||EBIT_FIN_SEGMENT|||False|||</v>
          </cell>
          <cell r="C150" t="str">
            <v>V_KEYWORD_ISSR_208014384_EBIT_FIN_SEGMENT</v>
          </cell>
        </row>
        <row r="152">
          <cell r="A152" t="str">
            <v>Vector|||208014384|||ISSR|||SALES_FX_GPB|||False|||</v>
          </cell>
          <cell r="C152" t="str">
            <v>V_KEYWORD_ISSR_208014384_SALES_FX_GPB</v>
          </cell>
        </row>
        <row r="153">
          <cell r="A153" t="str">
            <v>Vector|||208014384|||ISSR|||SALES_FX_EUR|||False|||</v>
          </cell>
          <cell r="C153" t="str">
            <v>V_KEYWORD_ISSR_208014384_SALES_FX_EUR</v>
          </cell>
        </row>
        <row r="154">
          <cell r="A154" t="str">
            <v>Vector|||208014384|||ISSR|||SALES_FX_RUB|||False|||</v>
          </cell>
          <cell r="C154" t="str">
            <v>V_KEYWORD_ISSR_208014384_SALES_FX_RUB</v>
          </cell>
        </row>
        <row r="155">
          <cell r="A155" t="str">
            <v>Vector|||208014384|||ISSR|||SALES_FX_USD|||False|||</v>
          </cell>
          <cell r="C155" t="str">
            <v>V_KEYWORD_ISSR_208014384_SALES_FX_USD</v>
          </cell>
        </row>
        <row r="156">
          <cell r="A156" t="str">
            <v>Vector|||208014384|||ISSR|||SALES_FX_BRL|||False|||</v>
          </cell>
          <cell r="C156" t="str">
            <v>V_KEYWORD_ISSR_208014384_SALES_FX_BRL</v>
          </cell>
        </row>
        <row r="157">
          <cell r="A157" t="str">
            <v>Vector|||208014384|||ISSR|||SALES_FX_YEN|||False|||</v>
          </cell>
          <cell r="C157" t="str">
            <v>V_KEYWORD_ISSR_208014384_SALES_FX_YEN</v>
          </cell>
        </row>
        <row r="158">
          <cell r="A158" t="str">
            <v>Vector|||208014384|||ISSR|||SALES_FX_CNY|||False|||</v>
          </cell>
          <cell r="C158" t="str">
            <v>V_KEYWORD_ISSR_208014384_SALES_FX_CNY</v>
          </cell>
        </row>
        <row r="159">
          <cell r="A159" t="str">
            <v>Vector|||208014384|||ISSR|||SALES_FX_INR|||False|||</v>
          </cell>
          <cell r="C159" t="str">
            <v>V_KEYWORD_ISSR_208014384_SALES_FX_INR</v>
          </cell>
        </row>
        <row r="160">
          <cell r="A160" t="str">
            <v>Vector|||208014384|||ISSR|||SALES_FX_CAD|||False|||</v>
          </cell>
          <cell r="C160" t="str">
            <v>V_KEYWORD_ISSR_208014384_SALES_FX_CAD</v>
          </cell>
        </row>
        <row r="161">
          <cell r="A161" t="str">
            <v>Vector|||208014384|||ISSR|||SALES_FX_MXN|||False|||</v>
          </cell>
          <cell r="C161" t="str">
            <v>V_KEYWORD_ISSR_208014384_SALES_FX_MXN</v>
          </cell>
        </row>
        <row r="162">
          <cell r="A162" t="str">
            <v>Vector|||208014384|||ISSR|||SALES_FX_COP|||False|||</v>
          </cell>
          <cell r="C162" t="str">
            <v>V_KEYWORD_ISSR_208014384_SALES_FX_COP</v>
          </cell>
        </row>
        <row r="163">
          <cell r="A163" t="str">
            <v>Vector|||208014384|||ISSR|||SALES_FX_ARS|||False|||</v>
          </cell>
          <cell r="C163" t="str">
            <v>V_KEYWORD_ISSR_208014384_SALES_FX_ARS</v>
          </cell>
        </row>
        <row r="164">
          <cell r="A164" t="str">
            <v>Vector|||208014384|||ISSR|||SALES_FX_CLP|||False|||</v>
          </cell>
          <cell r="C164" t="str">
            <v>V_KEYWORD_ISSR_208014384_SALES_FX_CLP</v>
          </cell>
        </row>
        <row r="165">
          <cell r="A165" t="str">
            <v>Vector|||208014384|||ISSR|||SALES_FX_VEF|||False|||</v>
          </cell>
          <cell r="C165" t="str">
            <v>V_KEYWORD_ISSR_208014384_SALES_FX_VEF</v>
          </cell>
        </row>
        <row r="166">
          <cell r="A166" t="str">
            <v>Vector|||208014384|||ISSR|||SALES_FX_OTH|||False|||</v>
          </cell>
          <cell r="C166" t="str">
            <v>V_KEYWORD_ISSR_208014384_SALES_FX_OTH</v>
          </cell>
        </row>
        <row r="172">
          <cell r="A172" t="str">
            <v>Scalar|||200017051|||EQTY|||PUB_CURRENCY_ISO|||False|||</v>
          </cell>
          <cell r="C172" t="str">
            <v>V_KEYWORD_EQTY_200017051_PUB_CURRENCY_ISO</v>
          </cell>
        </row>
        <row r="173">
          <cell r="A173" t="str">
            <v>Scalar|||200017051|||EQTY|||PRICE_CURRENCY_ISO|||False|||</v>
          </cell>
          <cell r="C173" t="str">
            <v>V_KEYWORD_EQTY_200017051_PRICE_CURRENCY_ISO</v>
          </cell>
        </row>
        <row r="174">
          <cell r="A174" t="str">
            <v>Scalar|||200017051|||EQTY|||CURRENCY_ISO|||False|||</v>
          </cell>
          <cell r="C174" t="str">
            <v>V_KEYWORD_EQTY_200017051_CURRENCY_ISO</v>
          </cell>
        </row>
        <row r="176">
          <cell r="A176" t="str">
            <v>Scalar|||200017051|||EQTY|||AMER_LIST|||False|||</v>
          </cell>
          <cell r="C176" t="str">
            <v>V_KEYWORD_EQTY_200017051_AMER_LIST</v>
          </cell>
        </row>
        <row r="177">
          <cell r="A177" t="str">
            <v>Scalar|||200017051|||EQTY|||AMER_CONVICTION|||False|||</v>
          </cell>
          <cell r="C177" t="str">
            <v>V_KEYWORD_EQTY_200017051_AMER_CONVICTION</v>
          </cell>
        </row>
        <row r="178">
          <cell r="A178" t="str">
            <v>Scalar|||200017051|||EQTY|||LEGAL_RATING|||False|||</v>
          </cell>
          <cell r="C178" t="str">
            <v>V_KEYWORD_EQTY_200017051_LEGAL_RATING</v>
          </cell>
        </row>
        <row r="179">
          <cell r="A179" t="str">
            <v>Scalar|||200017051|||EQTY|||TARGET_PRICE|||False|||</v>
          </cell>
          <cell r="C179" t="str">
            <v>V_KEYWORD_EQTY_200017051_TARGET_PRICE</v>
          </cell>
          <cell r="E179" t="str">
            <v>ERROR</v>
          </cell>
        </row>
        <row r="180">
          <cell r="A180" t="str">
            <v>Scalar|||200017051|||EQTY|||TP_PERIOD|||False|||</v>
          </cell>
          <cell r="C180" t="str">
            <v>V_KEYWORD_EQTY_200017051_TP_PERIOD</v>
          </cell>
        </row>
        <row r="181">
          <cell r="A181" t="str">
            <v>Scalar|||200017051|||EQTY|||NUM_SH|||False|||</v>
          </cell>
          <cell r="C181" t="str">
            <v>V_KEYWORD_EQTY_200017051_NUM_SH</v>
          </cell>
        </row>
        <row r="182">
          <cell r="A182" t="str">
            <v>Scalar|||200017051|||EQTY|||FREE_FLOAT|||False|||</v>
          </cell>
          <cell r="C182" t="str">
            <v>V_KEYWORD_EQTY_200017051_FREE_FLOAT</v>
          </cell>
        </row>
        <row r="184">
          <cell r="A184" t="str">
            <v>Vector|||200017051|||EQTY|||BVPS_PUB|||False|||</v>
          </cell>
          <cell r="C184" t="str">
            <v>V_KEYWORD_EQTY_200017051_BVPS_PUB</v>
          </cell>
        </row>
        <row r="185">
          <cell r="A185" t="str">
            <v>Vector|||200017051|||EQTY|||DPS_PUB|||False|||</v>
          </cell>
          <cell r="C185" t="str">
            <v>V_KEYWORD_EQTY_200017051_DPS_PUB</v>
          </cell>
        </row>
        <row r="186">
          <cell r="A186" t="str">
            <v>Vector|||200017051|||EQTY|||DPS_SPECIAL_PUB|||False|||</v>
          </cell>
          <cell r="C186" t="str">
            <v>V_KEYWORD_EQTY_200017051_DPS_SPECIAL_PUB</v>
          </cell>
        </row>
        <row r="187">
          <cell r="A187" t="str">
            <v>Vector|||200017051|||EQTY|||EBITDA_PUB|||False|||</v>
          </cell>
          <cell r="C187" t="str">
            <v>V_KEYWORD_EQTY_200017051_EBITDA_PUB</v>
          </cell>
        </row>
        <row r="188">
          <cell r="A188" t="str">
            <v>Vector|||200017051|||EQTY|||EPS_PUB|||False|||</v>
          </cell>
          <cell r="C188" t="str">
            <v>V_KEYWORD_EQTY_200017051_EPS_PUB</v>
          </cell>
          <cell r="I188" t="str">
            <v>ERROR</v>
          </cell>
          <cell r="J188" t="str">
            <v>ERROR</v>
          </cell>
          <cell r="K188" t="str">
            <v>ERROR</v>
          </cell>
          <cell r="Y188" t="str">
            <v>ERROR</v>
          </cell>
          <cell r="Z188" t="str">
            <v>ERROR</v>
          </cell>
          <cell r="AA188" t="str">
            <v>ERROR</v>
          </cell>
          <cell r="AB188" t="str">
            <v>ERROR</v>
          </cell>
          <cell r="AC188" t="str">
            <v>ERROR</v>
          </cell>
          <cell r="AD188" t="str">
            <v>ERROR</v>
          </cell>
          <cell r="AE188" t="str">
            <v>ERROR</v>
          </cell>
        </row>
        <row r="189">
          <cell r="A189" t="str">
            <v>Vector|||200017051|||EQTY|||CEEE_EPS|||False|||</v>
          </cell>
          <cell r="C189" t="str">
            <v>V_KEYWORD_EQTY_200017051_CEEE_EPS</v>
          </cell>
          <cell r="I189" t="str">
            <v>ERROR</v>
          </cell>
          <cell r="Y189" t="str">
            <v>ERROR</v>
          </cell>
          <cell r="Z189" t="str">
            <v>ERROR</v>
          </cell>
          <cell r="AA189" t="str">
            <v>ERROR</v>
          </cell>
          <cell r="AB189" t="str">
            <v>ERROR</v>
          </cell>
          <cell r="AD189" t="str">
            <v>ERROR</v>
          </cell>
        </row>
        <row r="190">
          <cell r="A190" t="str">
            <v>Vector|||200017051|||EQTY|||EPS_PUB_EX_ESO|||False|||</v>
          </cell>
          <cell r="C190" t="str">
            <v>V_KEYWORD_EQTY_200017051_EPS_PUB_EX_ESO</v>
          </cell>
        </row>
        <row r="191">
          <cell r="A191" t="str">
            <v>Vector|||200017051|||EQTY|||EV_ADJ_PUB|||False|||</v>
          </cell>
          <cell r="C191" t="str">
            <v>V_KEYWORD_EQTY_200017051_EV_ADJ_PUB</v>
          </cell>
        </row>
        <row r="192">
          <cell r="A192" t="str">
            <v>Vector|||200017051|||EQTY|||NET_DEBT_PUB|||False|||</v>
          </cell>
          <cell r="C192" t="str">
            <v>V_KEYWORD_EQTY_200017051_NET_DEBT_PUB</v>
          </cell>
        </row>
        <row r="193">
          <cell r="A193" t="str">
            <v>Vector|||200017051|||EQTY|||NI_PUB|||False|||</v>
          </cell>
          <cell r="C193" t="str">
            <v>V_KEYWORD_EQTY_200017051_NI_PUB</v>
          </cell>
        </row>
        <row r="194">
          <cell r="A194" t="str">
            <v>Vector|||200017051|||EQTY|||EBIT_PUB|||False|||</v>
          </cell>
          <cell r="C194" t="str">
            <v>V_KEYWORD_EQTY_200017051_EBIT_PUB</v>
          </cell>
        </row>
        <row r="195">
          <cell r="A195" t="str">
            <v>Vector|||200017051|||EQTY|||PTP_PUB|||False|||</v>
          </cell>
          <cell r="C195" t="str">
            <v>V_KEYWORD_EQTY_200017051_PTP_PUB</v>
          </cell>
        </row>
        <row r="196">
          <cell r="A196" t="str">
            <v>Vector|||200017051|||EQTY|||REVS_PUB|||False|||</v>
          </cell>
          <cell r="C196" t="str">
            <v>V_KEYWORD_EQTY_200017051_REVS_PUB</v>
          </cell>
        </row>
        <row r="197">
          <cell r="A197" t="str">
            <v>Vector|||200017051|||EQTY|||EQ_PUB|||False|||</v>
          </cell>
          <cell r="C197" t="str">
            <v>V_KEYWORD_EQTY_200017051_EQ_PUB</v>
          </cell>
        </row>
        <row r="199">
          <cell r="A199" t="str">
            <v>Vector|||200017051|||EQTY|||PROV_INC_TAX|||False|||</v>
          </cell>
          <cell r="C199" t="str">
            <v>V_KEYWORD_EQTY_200017051_PROV_INC_TAX</v>
          </cell>
        </row>
        <row r="200">
          <cell r="A200" t="str">
            <v>Vector|||200017051|||EQTY|||INC_MINORITY|||False|||</v>
          </cell>
          <cell r="C200" t="str">
            <v>V_KEYWORD_EQTY_200017051_INC_MINORITY</v>
          </cell>
        </row>
        <row r="201">
          <cell r="A201" t="str">
            <v>Vector|||200017051|||EQTY|||NI_PRE_PREF|||False|||</v>
          </cell>
          <cell r="C201" t="str">
            <v>V_KEYWORD_EQTY_200017051_NI_PRE_PREF</v>
          </cell>
        </row>
        <row r="202">
          <cell r="A202" t="str">
            <v>Vector|||200017051|||EQTY|||PREF_DIV|||False|||</v>
          </cell>
          <cell r="C202" t="str">
            <v>V_KEYWORD_EQTY_200017051_PREF_DIV</v>
          </cell>
        </row>
        <row r="203">
          <cell r="A203" t="str">
            <v>Vector|||200017051|||EQTY|||NET_EARNING|||False|||</v>
          </cell>
          <cell r="C203" t="str">
            <v>V_KEYWORD_EQTY_200017051_NET_EARNING</v>
          </cell>
        </row>
        <row r="204">
          <cell r="A204" t="str">
            <v>Vector|||200017051|||EQTY|||TAX_EXC|||False|||</v>
          </cell>
          <cell r="C204" t="str">
            <v>V_KEYWORD_EQTY_200017051_TAX_EXC</v>
          </cell>
        </row>
        <row r="205">
          <cell r="A205" t="str">
            <v>Vector|||200017051|||EQTY|||NET_INC|||False|||</v>
          </cell>
          <cell r="C205" t="str">
            <v>V_KEYWORD_EQTY_200017051_NET_INC</v>
          </cell>
        </row>
        <row r="206">
          <cell r="A206" t="str">
            <v>Vector|||200017051|||EQTY|||EPS|||False|||</v>
          </cell>
          <cell r="C206" t="str">
            <v>V_KEYWORD_EQTY_200017051_EPS</v>
          </cell>
        </row>
        <row r="207">
          <cell r="A207" t="str">
            <v>Vector|||200017051|||EQTY|||EPS_FUL_DIL|||False|||</v>
          </cell>
          <cell r="C207" t="str">
            <v>V_KEYWORD_EQTY_200017051_EPS_FUL_DIL</v>
          </cell>
        </row>
        <row r="208">
          <cell r="A208" t="str">
            <v>Vector|||200017051|||EQTY|||EPS_POST_BASIC|||False|||</v>
          </cell>
          <cell r="C208" t="str">
            <v>V_KEYWORD_EQTY_200017051_EPS_POST_BASIC</v>
          </cell>
        </row>
        <row r="209">
          <cell r="A209" t="str">
            <v>Vector|||200017051|||EQTY|||FULLY_DIL_EPS|||False|||</v>
          </cell>
          <cell r="C209" t="str">
            <v>V_KEYWORD_EQTY_200017051_FULLY_DIL_EPS</v>
          </cell>
        </row>
        <row r="210">
          <cell r="A210" t="str">
            <v>Vector|||200017051|||EQTY|||COMMON_DIV_PAID|||False|||</v>
          </cell>
          <cell r="C210" t="str">
            <v>V_KEYWORD_EQTY_200017051_COMMON_DIV_PAID</v>
          </cell>
        </row>
        <row r="211">
          <cell r="A211" t="str">
            <v>Vector|||200017051|||EQTY|||DPS|||False|||</v>
          </cell>
          <cell r="C211" t="str">
            <v>V_KEYWORD_EQTY_200017051_DPS</v>
          </cell>
        </row>
        <row r="212">
          <cell r="A212" t="str">
            <v>Vector|||200017051|||EQTY|||SH|||False|||</v>
          </cell>
          <cell r="C212" t="str">
            <v>V_KEYWORD_EQTY_200017051_SH</v>
          </cell>
        </row>
        <row r="213">
          <cell r="A213" t="str">
            <v>Vector|||200017051|||EQTY|||DILUTE_SHARES|||False|||</v>
          </cell>
          <cell r="C213" t="str">
            <v>V_KEYWORD_EQTY_200017051_DILUTE_SHARES</v>
          </cell>
        </row>
        <row r="214">
          <cell r="A214" t="str">
            <v>Vector|||200017051|||EQTY|||NON_OP_ADD|||False|||</v>
          </cell>
          <cell r="C214" t="str">
            <v>V_KEYWORD_EQTY_200017051_NON_OP_ADD</v>
          </cell>
        </row>
        <row r="216">
          <cell r="A216" t="str">
            <v>Vector|||200017051|||EQTY|||MARGIN_TAX_RATE|||False|||</v>
          </cell>
          <cell r="C216" t="str">
            <v>V_KEYWORD_EQTY_200017051_MARGIN_TAX_RATE</v>
          </cell>
        </row>
        <row r="218">
          <cell r="A218" t="str">
            <v>Vector|||200017051|||EQTY|||FV_GRANT|||False|||</v>
          </cell>
          <cell r="C218" t="str">
            <v>V_KEYWORD_EQTY_200017051_FV_GRANT</v>
          </cell>
        </row>
        <row r="219">
          <cell r="A219" t="str">
            <v>Vector|||200017051|||EQTY|||ESO_POST_TAX|||False|||</v>
          </cell>
          <cell r="C219" t="str">
            <v>V_KEYWORD_EQTY_200017051_ESO_POST_TAX</v>
          </cell>
        </row>
        <row r="220">
          <cell r="A220" t="str">
            <v>Vector|||200017051|||EQTY|||EPS_EX_ESO_B|||False|||</v>
          </cell>
          <cell r="C220" t="str">
            <v>V_KEYWORD_EQTY_200017051_EPS_EX_ESO_B</v>
          </cell>
        </row>
        <row r="221">
          <cell r="A221" t="str">
            <v>Vector|||200017051|||EQTY|||EPS_EX_ESO_D|||False|||</v>
          </cell>
          <cell r="C221" t="str">
            <v>V_KEYWORD_EQTY_200017051_EPS_EX_ESO_D</v>
          </cell>
        </row>
        <row r="222">
          <cell r="A222" t="str">
            <v>Scalar|||200017051|||EQTY|||ESO_YEAR|||False|||</v>
          </cell>
          <cell r="C222" t="str">
            <v>V_KEYWORD_EQTY_200017051_ESO_YEAR</v>
          </cell>
        </row>
        <row r="224">
          <cell r="A224" t="str">
            <v>Vector|||200017051|||EQTY|||BVPS|||False|||</v>
          </cell>
          <cell r="C224" t="str">
            <v>V_KEYWORD_EQTY_200017051_BVPS</v>
          </cell>
        </row>
        <row r="226">
          <cell r="A226" t="str">
            <v>Scalar|||200017051|||EQTY|||REPUR_TOT_AUTH|||False|||</v>
          </cell>
          <cell r="C226" t="str">
            <v>V_KEYWORD_EQTY_200017051_REPUR_TOT_AUTH</v>
          </cell>
        </row>
        <row r="227">
          <cell r="A227" t="str">
            <v>Scalar|||200017051|||EQTY|||REPUR_REMAINING|||False|||</v>
          </cell>
          <cell r="C227" t="str">
            <v>V_KEYWORD_EQTY_200017051_REPUR_REMAINING</v>
          </cell>
        </row>
        <row r="228">
          <cell r="A228" t="str">
            <v>Scalar|||200017051|||EQTY|||REPUR_SUSPENDED|||False|||</v>
          </cell>
          <cell r="C228" t="str">
            <v>V_KEYWORD_EQTY_200017051_REPUR_SUSPENDED</v>
          </cell>
        </row>
        <row r="229">
          <cell r="A229" t="str">
            <v>Vector|||200017051|||EQTY|||REPUR_ACTUAL|||False|||</v>
          </cell>
          <cell r="C229" t="str">
            <v>V_KEYWORD_EQTY_200017051_REPUR_ACTUAL</v>
          </cell>
        </row>
        <row r="231">
          <cell r="A231" t="str">
            <v>Vector|||200017051|||EQTY|||CF_NI_PRE_PREF|||False|||</v>
          </cell>
          <cell r="C231" t="str">
            <v>V_KEYWORD_EQTY_200017051_CF_NI_PRE_PREF</v>
          </cell>
        </row>
        <row r="233">
          <cell r="A233" t="str">
            <v>Scalar|||200017051|||EQTY|||BETA_ANALYST|||False|||</v>
          </cell>
          <cell r="C233" t="str">
            <v>V_KEYWORD_EQTY_200017051_BETA_ANALYST</v>
          </cell>
        </row>
        <row r="234">
          <cell r="A234" t="str">
            <v>Scalar|||200017051|||EQTY|||MKT_EQ_RISK_PREM|||False|||</v>
          </cell>
          <cell r="C234" t="str">
            <v>V_KEYWORD_EQTY_200017051_MKT_EQ_RISK_PREM</v>
          </cell>
        </row>
        <row r="235">
          <cell r="A235" t="str">
            <v>Scalar|||200017051|||EQTY|||RISK_FR_RATE|||False|||</v>
          </cell>
          <cell r="C235" t="str">
            <v>V_KEYWORD_EQTY_200017051_RISK_FR_RATE</v>
          </cell>
        </row>
      </sheetData>
      <sheetData sheetId="26">
        <row r="1">
          <cell r="A1" t="str">
            <v>Issuer: Zendesk Inc.</v>
          </cell>
          <cell r="F1">
            <v>2012</v>
          </cell>
          <cell r="G1">
            <v>2013</v>
          </cell>
          <cell r="H1">
            <v>2014</v>
          </cell>
          <cell r="I1">
            <v>2015</v>
          </cell>
          <cell r="J1">
            <v>2016</v>
          </cell>
          <cell r="K1">
            <v>2017</v>
          </cell>
          <cell r="M1" t="str">
            <v>2012 Q1</v>
          </cell>
          <cell r="N1" t="str">
            <v>2012 Q2</v>
          </cell>
          <cell r="O1" t="str">
            <v>2012 Q3</v>
          </cell>
          <cell r="P1" t="str">
            <v>2012 Q4</v>
          </cell>
          <cell r="Q1" t="str">
            <v>2013 Q1</v>
          </cell>
          <cell r="R1" t="str">
            <v>2013 Q2</v>
          </cell>
          <cell r="S1" t="str">
            <v>2013 Q3</v>
          </cell>
          <cell r="T1" t="str">
            <v>2013 Q4</v>
          </cell>
          <cell r="U1" t="str">
            <v>2014 Q1</v>
          </cell>
          <cell r="V1" t="str">
            <v>2014 Q2</v>
          </cell>
          <cell r="W1" t="str">
            <v>2014 Q3</v>
          </cell>
          <cell r="X1" t="str">
            <v>2014 Q4</v>
          </cell>
          <cell r="Y1" t="str">
            <v>2015 Q1</v>
          </cell>
          <cell r="Z1" t="str">
            <v>2015 Q2</v>
          </cell>
          <cell r="AA1" t="str">
            <v>2015 Q3</v>
          </cell>
          <cell r="AB1" t="str">
            <v>2015 Q4</v>
          </cell>
          <cell r="AC1" t="str">
            <v>2016 Q1</v>
          </cell>
          <cell r="AD1" t="str">
            <v>2016 Q2</v>
          </cell>
          <cell r="AE1" t="str">
            <v>2016 Q3</v>
          </cell>
        </row>
        <row r="4">
          <cell r="A4" t="str">
            <v>Issuer: Zendesk Inc.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Zendesk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4 = low)</v>
          </cell>
          <cell r="C9" t="str">
            <v>MA_PROB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e">
            <v>#NAME?</v>
          </cell>
        </row>
        <row r="12">
          <cell r="B12" t="str">
            <v>Cost of goods sold, COGS</v>
          </cell>
          <cell r="C12" t="str">
            <v>COST_GD_SD</v>
          </cell>
          <cell r="D12" t="e">
            <v>#NAME?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e">
            <v>#NAME?</v>
          </cell>
        </row>
        <row r="14">
          <cell r="B14" t="str">
            <v>Total operating expense</v>
          </cell>
          <cell r="C14" t="str">
            <v>OP_COST</v>
          </cell>
          <cell r="D14" t="e">
            <v>#NAME?</v>
          </cell>
        </row>
        <row r="15">
          <cell r="B15" t="str">
            <v>R&amp;D expense</v>
          </cell>
          <cell r="C15" t="str">
            <v>RD_EXP</v>
          </cell>
          <cell r="D15" t="e">
            <v>#NAME?</v>
          </cell>
        </row>
        <row r="16">
          <cell r="B16" t="str">
            <v>ESO expense (pre-tax)</v>
          </cell>
          <cell r="C16" t="str">
            <v>ESO_PRE_TAX</v>
          </cell>
          <cell r="D16" t="e">
            <v>#NAME?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e">
            <v>#NAME?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e">
            <v>#NAME?</v>
          </cell>
        </row>
        <row r="19">
          <cell r="B19" t="str">
            <v>Total operating expense (excl. D&amp;A)</v>
          </cell>
          <cell r="C19" t="str">
            <v>TOT_OPS_EXP</v>
          </cell>
          <cell r="D19" t="e">
            <v>#NAME?</v>
          </cell>
        </row>
        <row r="20">
          <cell r="B20" t="str">
            <v>EBITDA</v>
          </cell>
          <cell r="C20" t="str">
            <v>EBITDA_CALC</v>
          </cell>
          <cell r="D20" t="e">
            <v>#NAME?</v>
          </cell>
        </row>
        <row r="21">
          <cell r="B21" t="str">
            <v>Depreciation</v>
          </cell>
          <cell r="C21" t="str">
            <v>DEPREC</v>
          </cell>
          <cell r="D21" t="e">
            <v>#NAME?</v>
          </cell>
        </row>
        <row r="22">
          <cell r="B22" t="str">
            <v>Amortization</v>
          </cell>
          <cell r="C22" t="str">
            <v>GOODWILL_AMORT</v>
          </cell>
          <cell r="D22" t="e">
            <v>#NAME?</v>
          </cell>
        </row>
        <row r="23">
          <cell r="B23" t="str">
            <v>EBIT, operating profit</v>
          </cell>
          <cell r="C23" t="str">
            <v>EBIT</v>
          </cell>
          <cell r="D23" t="e">
            <v>#NAME?</v>
          </cell>
        </row>
        <row r="24">
          <cell r="B24" t="str">
            <v>Interest income</v>
          </cell>
          <cell r="C24" t="str">
            <v>INT_INC_IND</v>
          </cell>
          <cell r="D24" t="e">
            <v>#NAME?</v>
          </cell>
        </row>
        <row r="25">
          <cell r="B25" t="str">
            <v>Interest expense</v>
          </cell>
          <cell r="C25" t="str">
            <v>INT_EXP_IND</v>
          </cell>
          <cell r="D25" t="e">
            <v>#NAME?</v>
          </cell>
        </row>
        <row r="26">
          <cell r="B26" t="str">
            <v>Net interest income/(expense)</v>
          </cell>
          <cell r="C26" t="str">
            <v>NET_INT_EXP</v>
          </cell>
          <cell r="D26" t="e">
            <v>#NAME?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e">
            <v>#NAME?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e">
            <v>#NAME?</v>
          </cell>
        </row>
        <row r="29">
          <cell r="B29" t="str">
            <v>Other non-ops income/(expense)</v>
          </cell>
          <cell r="C29" t="str">
            <v>OTH_COST_INC</v>
          </cell>
          <cell r="D29" t="e">
            <v>#NAME?</v>
          </cell>
        </row>
        <row r="30">
          <cell r="B30" t="str">
            <v>Pre-tax profit</v>
          </cell>
          <cell r="C30" t="str">
            <v>PT_PROF</v>
          </cell>
          <cell r="D30" t="e">
            <v>#NAME?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Lease payments</v>
          </cell>
          <cell r="C33" t="str">
            <v>LEASE_PAY</v>
          </cell>
          <cell r="D33" t="e">
            <v>#NAME?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e">
            <v>#NAME?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e">
            <v>#NAME?</v>
          </cell>
        </row>
        <row r="36">
          <cell r="B36" t="str">
            <v>Gross interest charge</v>
          </cell>
          <cell r="C36" t="str">
            <v>NET_INT_CH</v>
          </cell>
          <cell r="D36" t="e">
            <v>#NAME?</v>
          </cell>
        </row>
        <row r="37">
          <cell r="B37" t="str">
            <v>Income from associates (operating)</v>
          </cell>
          <cell r="C37" t="str">
            <v>ASSOCIATE_OP</v>
          </cell>
          <cell r="D37" t="e">
            <v>#NAME?</v>
          </cell>
        </row>
        <row r="38">
          <cell r="A38" t="str">
            <v>Balance Sheet</v>
          </cell>
        </row>
        <row r="39">
          <cell r="B39" t="str">
            <v>Cash &amp; cash equivalents</v>
          </cell>
          <cell r="C39" t="str">
            <v>CASH_EQ</v>
          </cell>
          <cell r="D39" t="e">
            <v>#NAME?</v>
          </cell>
        </row>
        <row r="40">
          <cell r="B40" t="str">
            <v>Accounts receivable</v>
          </cell>
          <cell r="C40" t="str">
            <v>DEBTORS</v>
          </cell>
          <cell r="D40" t="e">
            <v>#NAME?</v>
          </cell>
        </row>
        <row r="41">
          <cell r="B41" t="str">
            <v>Inventory</v>
          </cell>
          <cell r="C41" t="str">
            <v>STOCKS</v>
          </cell>
          <cell r="D41" t="e">
            <v>#NAME?</v>
          </cell>
        </row>
        <row r="42">
          <cell r="B42" t="str">
            <v>Other current assets</v>
          </cell>
          <cell r="C42" t="str">
            <v>OTH_CUR_ASS</v>
          </cell>
          <cell r="D42" t="e">
            <v>#NAME?</v>
          </cell>
        </row>
        <row r="43">
          <cell r="B43" t="str">
            <v>Total current assets</v>
          </cell>
          <cell r="C43" t="str">
            <v>CUR_ASS</v>
          </cell>
          <cell r="D43" t="e">
            <v>#NAME?</v>
          </cell>
        </row>
        <row r="44">
          <cell r="B44" t="str">
            <v>Gross fixed assets, PP&amp;E</v>
          </cell>
          <cell r="C44" t="str">
            <v>GR_FIX_ASS</v>
          </cell>
          <cell r="D44" t="e">
            <v>#NAME?</v>
          </cell>
        </row>
        <row r="45">
          <cell r="B45" t="str">
            <v>Accumulated depreciation</v>
          </cell>
          <cell r="C45" t="str">
            <v>ACC_DDA</v>
          </cell>
          <cell r="D45" t="e">
            <v>#NAME?</v>
          </cell>
        </row>
        <row r="46">
          <cell r="B46" t="str">
            <v>Net PP&amp;E</v>
          </cell>
          <cell r="C46" t="str">
            <v>NET_FIX_ASS</v>
          </cell>
          <cell r="D46" t="e">
            <v>#NAME?</v>
          </cell>
        </row>
        <row r="47">
          <cell r="B47" t="str">
            <v>Gross intangibles</v>
          </cell>
          <cell r="C47" t="str">
            <v>GR_INTANG</v>
          </cell>
          <cell r="D47" t="e">
            <v>#NAME?</v>
          </cell>
        </row>
        <row r="48">
          <cell r="B48" t="str">
            <v>Accumulated amortization</v>
          </cell>
          <cell r="C48" t="str">
            <v>ACC_AMORT</v>
          </cell>
          <cell r="D48" t="e">
            <v>#NAME?</v>
          </cell>
        </row>
        <row r="49">
          <cell r="B49" t="str">
            <v>Net intangible assets</v>
          </cell>
          <cell r="C49" t="str">
            <v>NET_INTANG</v>
          </cell>
          <cell r="D49" t="e">
            <v>#NAME?</v>
          </cell>
        </row>
        <row r="50">
          <cell r="B50" t="str">
            <v>Equity method investments</v>
          </cell>
          <cell r="C50" t="str">
            <v>FIX_ASS_INV</v>
          </cell>
          <cell r="D50" t="e">
            <v>#NAME?</v>
          </cell>
        </row>
        <row r="51">
          <cell r="B51" t="str">
            <v>Investments in securities</v>
          </cell>
          <cell r="C51" t="str">
            <v>INV_SECUR</v>
          </cell>
          <cell r="D51" t="e">
            <v>#NAME?</v>
          </cell>
        </row>
        <row r="52">
          <cell r="B52" t="str">
            <v>Other long-term assets</v>
          </cell>
          <cell r="C52" t="str">
            <v>OTH_LT_ASS</v>
          </cell>
          <cell r="D52" t="e">
            <v>#NAME?</v>
          </cell>
        </row>
        <row r="53">
          <cell r="B53" t="str">
            <v>Total assets</v>
          </cell>
          <cell r="C53" t="str">
            <v>TOT_ASSET</v>
          </cell>
          <cell r="D53" t="e">
            <v>#NAME?</v>
          </cell>
        </row>
        <row r="54">
          <cell r="B54" t="str">
            <v>Accounts payable</v>
          </cell>
          <cell r="C54" t="str">
            <v>ACC_PAY_GQ</v>
          </cell>
          <cell r="D54" t="e">
            <v>#NAME?</v>
          </cell>
        </row>
        <row r="55">
          <cell r="B55" t="str">
            <v>Short-term debt</v>
          </cell>
          <cell r="C55" t="str">
            <v>SHORT_T_DEBT</v>
          </cell>
          <cell r="D55" t="e">
            <v>#NAME?</v>
          </cell>
        </row>
        <row r="56">
          <cell r="B56" t="str">
            <v>Other current liabilities</v>
          </cell>
          <cell r="C56" t="str">
            <v>OTH_CUR_LIABS</v>
          </cell>
          <cell r="D56" t="e">
            <v>#NAME?</v>
          </cell>
        </row>
        <row r="57">
          <cell r="B57" t="str">
            <v>Total current liabilities</v>
          </cell>
          <cell r="C57" t="str">
            <v>SHORT_TERM_LIABS</v>
          </cell>
          <cell r="D57" t="e">
            <v>#NAME?</v>
          </cell>
        </row>
        <row r="58">
          <cell r="B58" t="str">
            <v>Deferred revenue</v>
          </cell>
          <cell r="C58" t="str">
            <v>TOT_DEF_REV</v>
          </cell>
          <cell r="D58" t="e">
            <v>#NAME?</v>
          </cell>
        </row>
        <row r="59">
          <cell r="B59" t="str">
            <v>Long-term  debt</v>
          </cell>
          <cell r="C59" t="str">
            <v>LT_DEBT</v>
          </cell>
          <cell r="D59" t="e">
            <v>#NAME?</v>
          </cell>
        </row>
        <row r="60">
          <cell r="B60" t="str">
            <v>Other long-term liabilities</v>
          </cell>
          <cell r="C60" t="str">
            <v>OTH_LT_CRED_GQ</v>
          </cell>
          <cell r="D60" t="e">
            <v>#NAME?</v>
          </cell>
        </row>
        <row r="61">
          <cell r="B61" t="str">
            <v>Total long-term liabilities</v>
          </cell>
          <cell r="C61" t="str">
            <v>TOT_LT_LIAB</v>
          </cell>
          <cell r="D61" t="e">
            <v>#NAME?</v>
          </cell>
        </row>
        <row r="62">
          <cell r="B62" t="str">
            <v>Total liabilities</v>
          </cell>
          <cell r="C62" t="str">
            <v>TOT_LIAB</v>
          </cell>
          <cell r="D62" t="e">
            <v>#NAME?</v>
          </cell>
        </row>
        <row r="63">
          <cell r="B63" t="str">
            <v>Preferred shares</v>
          </cell>
          <cell r="C63" t="str">
            <v>PREF_SH</v>
          </cell>
          <cell r="D63" t="e">
            <v>#NAME?</v>
          </cell>
        </row>
        <row r="64">
          <cell r="B64" t="str">
            <v>Total common equity</v>
          </cell>
          <cell r="C64" t="str">
            <v>ORD_SH_FUND</v>
          </cell>
          <cell r="D64" t="e">
            <v>#NAME?</v>
          </cell>
        </row>
        <row r="65">
          <cell r="B65" t="str">
            <v>Minority interest</v>
          </cell>
          <cell r="C65" t="str">
            <v>MINORITIES</v>
          </cell>
          <cell r="D65" t="e">
            <v>#NAME?</v>
          </cell>
        </row>
        <row r="66">
          <cell r="B66" t="str">
            <v>Total shareholders' equity</v>
          </cell>
          <cell r="C66" t="str">
            <v>EQ</v>
          </cell>
          <cell r="D66" t="e">
            <v>#NAME?</v>
          </cell>
        </row>
        <row r="67">
          <cell r="B67" t="str">
            <v>Total liabilities and equity</v>
          </cell>
          <cell r="C67" t="str">
            <v>TOT_LIAB_EQ</v>
          </cell>
          <cell r="D67" t="e">
            <v>#NAME?</v>
          </cell>
        </row>
        <row r="68">
          <cell r="A68" t="str">
            <v>Additional Balance Sheet Items</v>
          </cell>
        </row>
        <row r="69">
          <cell r="B69" t="str">
            <v>Net debt</v>
          </cell>
          <cell r="C69" t="str">
            <v>NET_DEBT</v>
          </cell>
          <cell r="D69" t="e">
            <v>#NAME?</v>
          </cell>
        </row>
        <row r="70">
          <cell r="B70" t="str">
            <v>Capitalized leases</v>
          </cell>
          <cell r="C70" t="str">
            <v>CAP_LEASES</v>
          </cell>
          <cell r="D70" t="e">
            <v>#NAME?</v>
          </cell>
        </row>
        <row r="71">
          <cell r="B71" t="str">
            <v>Deferred income taxes</v>
          </cell>
          <cell r="C71" t="str">
            <v>DEF_INC_TAX</v>
          </cell>
          <cell r="D71" t="e">
            <v>#NAME?</v>
          </cell>
        </row>
        <row r="72">
          <cell r="B72" t="str">
            <v>Net operating loss carryforwards (NOLs)</v>
          </cell>
          <cell r="C72" t="str">
            <v>NET_OP_LOSS_CFWD</v>
          </cell>
          <cell r="D72" t="e">
            <v>#NAME?</v>
          </cell>
        </row>
        <row r="73">
          <cell r="B73" t="str">
            <v>Associates (mkt value) used in EV calculation</v>
          </cell>
          <cell r="C73" t="str">
            <v>MV_ASSOCIATES</v>
          </cell>
          <cell r="D73" t="e">
            <v>#NAME?</v>
          </cell>
        </row>
        <row r="74">
          <cell r="B74" t="str">
            <v>Net debt adjustment</v>
          </cell>
          <cell r="C74" t="str">
            <v>NET_DEBT_ADJ</v>
          </cell>
          <cell r="D74" t="e">
            <v>#NAME?</v>
          </cell>
        </row>
        <row r="75">
          <cell r="B75" t="str">
            <v>Company borrowing margin</v>
          </cell>
          <cell r="C75" t="str">
            <v>CO_BOR_MARGIN</v>
          </cell>
        </row>
        <row r="76">
          <cell r="B76" t="str">
            <v>Unfunded pensions &amp; other provisions</v>
          </cell>
          <cell r="C76" t="str">
            <v>UNF_PENS</v>
          </cell>
          <cell r="D76" t="e">
            <v>#NAME?</v>
          </cell>
        </row>
        <row r="77">
          <cell r="B77" t="str">
            <v>Unfunded pension liabilities (off balance sheet)</v>
          </cell>
          <cell r="C77" t="str">
            <v>UNF_PENS_OFF</v>
          </cell>
          <cell r="D77" t="e">
            <v>#NAME?</v>
          </cell>
        </row>
        <row r="78">
          <cell r="B78" t="str">
            <v>Unfunded pension liabilities &amp; other, used in EV</v>
          </cell>
          <cell r="C78" t="str">
            <v>UNF_PENS_LIAB_OTH</v>
          </cell>
          <cell r="D78" t="e">
            <v>#NAME?</v>
          </cell>
        </row>
        <row r="79">
          <cell r="B79" t="str">
            <v>Adjustment for unfunded pensions &amp; goodwill</v>
          </cell>
          <cell r="C79" t="str">
            <v>ADJ_UNF_PENS_GOOD</v>
          </cell>
          <cell r="D79" t="e">
            <v>#NAME?</v>
          </cell>
        </row>
        <row r="80">
          <cell r="B80" t="str">
            <v>Other GCI adjustments</v>
          </cell>
          <cell r="C80" t="str">
            <v>OTH_GCI_ADJ</v>
          </cell>
          <cell r="D80" t="e">
            <v>#NAME?</v>
          </cell>
        </row>
        <row r="81">
          <cell r="B81" t="str">
            <v>GCI inflator</v>
          </cell>
          <cell r="C81" t="str">
            <v>GCI_INFL</v>
          </cell>
        </row>
        <row r="82">
          <cell r="B82" t="str">
            <v>Minority interest</v>
          </cell>
          <cell r="C82" t="str">
            <v>BAL_MINO_INT</v>
          </cell>
          <cell r="D82" t="e">
            <v>#NAME?</v>
          </cell>
        </row>
        <row r="83">
          <cell r="A83" t="str">
            <v>Cash Flow Statement</v>
          </cell>
        </row>
        <row r="84">
          <cell r="B84" t="str">
            <v>Minority interest add-back</v>
          </cell>
          <cell r="C84" t="str">
            <v>CF_INC_MINORITY</v>
          </cell>
          <cell r="D84" t="e">
            <v>#NAME?</v>
          </cell>
        </row>
        <row r="85">
          <cell r="B85" t="str">
            <v>Depreciation &amp; amortization add-back</v>
          </cell>
          <cell r="C85" t="str">
            <v>DEPR_AMORT</v>
          </cell>
          <cell r="D85" t="e">
            <v>#NAME?</v>
          </cell>
        </row>
        <row r="86">
          <cell r="B86" t="str">
            <v>(Increase)/decrease in working capital</v>
          </cell>
          <cell r="C86" t="str">
            <v>WORK_CAP</v>
          </cell>
          <cell r="D86" t="e">
            <v>#NAME?</v>
          </cell>
        </row>
        <row r="87">
          <cell r="B87" t="str">
            <v>Other operating cash flow items</v>
          </cell>
          <cell r="C87" t="str">
            <v>OTH_OP_CF</v>
          </cell>
          <cell r="D87" t="e">
            <v>#NAME?</v>
          </cell>
        </row>
        <row r="88">
          <cell r="B88" t="str">
            <v>Cash flow from operating activities</v>
          </cell>
          <cell r="C88" t="str">
            <v>CF_OPS</v>
          </cell>
          <cell r="D88" t="e">
            <v>#NAME?</v>
          </cell>
        </row>
        <row r="89">
          <cell r="B89" t="str">
            <v>Capital expenditures, Capex</v>
          </cell>
          <cell r="C89" t="str">
            <v>CAPEX</v>
          </cell>
          <cell r="D89" t="e">
            <v>#NAME?</v>
          </cell>
        </row>
        <row r="90">
          <cell r="B90" t="str">
            <v>Acquisitions</v>
          </cell>
          <cell r="C90" t="str">
            <v>ACQ</v>
          </cell>
          <cell r="D90" t="e">
            <v>#NAME?</v>
          </cell>
        </row>
        <row r="91">
          <cell r="B91" t="str">
            <v>Divestitures</v>
          </cell>
          <cell r="C91" t="str">
            <v>DIVEST</v>
          </cell>
          <cell r="D91" t="e">
            <v>#NAME?</v>
          </cell>
        </row>
        <row r="92">
          <cell r="B92" t="str">
            <v>Other investing cash flow items</v>
          </cell>
          <cell r="C92" t="str">
            <v>OTH_INV_CF</v>
          </cell>
          <cell r="D92" t="e">
            <v>#NAME?</v>
          </cell>
        </row>
        <row r="93">
          <cell r="B93" t="str">
            <v>Cash flow from investing</v>
          </cell>
          <cell r="C93" t="str">
            <v>CF_INV</v>
          </cell>
          <cell r="D93" t="e">
            <v>#NAME?</v>
          </cell>
        </row>
        <row r="94">
          <cell r="B94" t="str">
            <v>Dividends paid</v>
          </cell>
          <cell r="C94" t="str">
            <v>DIV_PAID</v>
          </cell>
          <cell r="D94" t="e">
            <v>#NAME?</v>
          </cell>
        </row>
        <row r="95">
          <cell r="B95" t="str">
            <v>Common stock issuance/(repurchase)</v>
          </cell>
          <cell r="C95" t="str">
            <v>SH_REPUR</v>
          </cell>
          <cell r="D95" t="e">
            <v>#NAME?</v>
          </cell>
        </row>
        <row r="96">
          <cell r="B96" t="str">
            <v>Increase/(decrease) in total debt</v>
          </cell>
          <cell r="C96" t="str">
            <v>CHG_LT_DEBT</v>
          </cell>
          <cell r="D96" t="e">
            <v>#NAME?</v>
          </cell>
        </row>
        <row r="97">
          <cell r="B97" t="str">
            <v>Other financing cash flow items</v>
          </cell>
          <cell r="C97" t="str">
            <v>OTH_FIN_CF</v>
          </cell>
          <cell r="D97" t="e">
            <v>#NAME?</v>
          </cell>
        </row>
        <row r="98">
          <cell r="B98" t="str">
            <v>Cash flow from financing</v>
          </cell>
          <cell r="C98" t="str">
            <v>CF_FIN</v>
          </cell>
          <cell r="D98" t="e">
            <v>#NAME?</v>
          </cell>
        </row>
        <row r="99">
          <cell r="B99" t="str">
            <v>Total cash flow</v>
          </cell>
          <cell r="C99" t="str">
            <v>TOT_CF</v>
          </cell>
          <cell r="D99" t="e">
            <v>#NAME?</v>
          </cell>
        </row>
        <row r="100">
          <cell r="A100" t="str">
            <v>Additional Cash Flow Items</v>
          </cell>
        </row>
        <row r="101">
          <cell r="B101" t="str">
            <v>Associate and JV add-back</v>
          </cell>
          <cell r="C101" t="str">
            <v>ASSOC_JV_ADDBK</v>
          </cell>
          <cell r="D101" t="e">
            <v>#NAME?</v>
          </cell>
        </row>
        <row r="102">
          <cell r="B102" t="str">
            <v>Profit/(loss) on sale of assets</v>
          </cell>
          <cell r="C102" t="str">
            <v>PL_SALE_ASSETS</v>
          </cell>
          <cell r="D102" t="e">
            <v>#NAME?</v>
          </cell>
        </row>
        <row r="103">
          <cell r="B103" t="str">
            <v>Other non-cash adjustments</v>
          </cell>
          <cell r="C103" t="str">
            <v>OTH_NONCASH_ADJ</v>
          </cell>
          <cell r="D103" t="e">
            <v>#NAME?</v>
          </cell>
        </row>
        <row r="104">
          <cell r="B104" t="str">
            <v>Other DACF adjustments</v>
          </cell>
          <cell r="C104" t="str">
            <v>OTH_DACF_ADJ</v>
          </cell>
          <cell r="D104" t="e">
            <v>#NAME?</v>
          </cell>
        </row>
        <row r="105">
          <cell r="B105" t="str">
            <v>Change in LT deferred income taxes (Cash flow)</v>
          </cell>
          <cell r="C105" t="str">
            <v>CHG_DEF_TAX_CF</v>
          </cell>
          <cell r="D105" t="e">
            <v>#NAME?</v>
          </cell>
        </row>
        <row r="106">
          <cell r="B106" t="str">
            <v>Other items/adjustments for computing cash tax rate (except def taxes)</v>
          </cell>
          <cell r="C106" t="str">
            <v>OTH_ADJ_CASH_TAX</v>
          </cell>
          <cell r="D106" t="e">
            <v>#NAME?</v>
          </cell>
        </row>
        <row r="107">
          <cell r="B107" t="str">
            <v>Cash interest expense</v>
          </cell>
          <cell r="C107" t="str">
            <v>CASH_INT_EXP</v>
          </cell>
          <cell r="D107" t="e">
            <v>#NAME?</v>
          </cell>
        </row>
        <row r="108">
          <cell r="B108" t="str">
            <v>Cash tax expense</v>
          </cell>
          <cell r="C108" t="str">
            <v>CASH_TAX_EXP</v>
          </cell>
          <cell r="D108" t="e">
            <v>#NAME?</v>
          </cell>
        </row>
        <row r="109">
          <cell r="B109" t="str">
            <v>Dividends received from associates/JVs</v>
          </cell>
          <cell r="C109" t="str">
            <v>DIVDS_ASSOC_JV</v>
          </cell>
          <cell r="D109" t="e">
            <v>#NAME?</v>
          </cell>
        </row>
        <row r="110">
          <cell r="B110" t="str">
            <v>Capex maintenance</v>
          </cell>
          <cell r="C110" t="str">
            <v>CAPEX_MAINTENANCE</v>
          </cell>
          <cell r="D110" t="e">
            <v>#NAME?</v>
          </cell>
        </row>
        <row r="111">
          <cell r="B111" t="str">
            <v>Capex expansion</v>
          </cell>
          <cell r="C111" t="str">
            <v>CAPEX_EXPANSION</v>
          </cell>
          <cell r="D111" t="e">
            <v>#NAME?</v>
          </cell>
        </row>
        <row r="112">
          <cell r="B112" t="str">
            <v>Non-PP&amp;E capex</v>
          </cell>
          <cell r="C112" t="str">
            <v>NONPPE_CAPEX</v>
          </cell>
          <cell r="D112" t="e">
            <v>#NAME?</v>
          </cell>
        </row>
        <row r="113">
          <cell r="B113" t="str">
            <v>Dividends paid to minorities</v>
          </cell>
          <cell r="C113" t="str">
            <v>DIVDS_PD_MINORITIES</v>
          </cell>
          <cell r="D113" t="e">
            <v>#NAME?</v>
          </cell>
        </row>
        <row r="114">
          <cell r="A114" t="str">
            <v>Other Items</v>
          </cell>
        </row>
        <row r="115">
          <cell r="B115" t="str">
            <v>License revenue</v>
          </cell>
          <cell r="C115" t="str">
            <v>LICENSE_REV</v>
          </cell>
          <cell r="D115" t="e">
            <v>#NAME?</v>
          </cell>
        </row>
        <row r="116">
          <cell r="B116" t="str">
            <v>Maintenance revenue</v>
          </cell>
          <cell r="C116" t="str">
            <v>MAINTEN_REV</v>
          </cell>
          <cell r="D116" t="e">
            <v>#NAME?</v>
          </cell>
        </row>
        <row r="117">
          <cell r="B117" t="str">
            <v>Number of employees</v>
          </cell>
          <cell r="C117" t="str">
            <v>EMPLOYEES</v>
          </cell>
        </row>
        <row r="118">
          <cell r="A118" t="str">
            <v>Geographical Breakdown</v>
          </cell>
        </row>
        <row r="119">
          <cell r="B119" t="str">
            <v>% of total cash balance held overseas (outside the US)</v>
          </cell>
          <cell r="C119" t="str">
            <v>CASH_PCT_OS_US</v>
          </cell>
        </row>
        <row r="120">
          <cell r="B120" t="str">
            <v>Sales - Total % Americas</v>
          </cell>
          <cell r="C120" t="str">
            <v>SALES_TOT_AM</v>
          </cell>
        </row>
        <row r="121">
          <cell r="B121" t="str">
            <v>Sales - % United States</v>
          </cell>
          <cell r="C121" t="str">
            <v>SALES_US</v>
          </cell>
        </row>
        <row r="122">
          <cell r="B122" t="str">
            <v>Sales - % Canada</v>
          </cell>
          <cell r="C122" t="str">
            <v>SALES_CANADA</v>
          </cell>
        </row>
        <row r="123">
          <cell r="B123" t="str">
            <v>Sales - % Argentina</v>
          </cell>
          <cell r="C123" t="str">
            <v>SALES_ARGENTINA</v>
          </cell>
        </row>
        <row r="124">
          <cell r="B124" t="str">
            <v>Sales - % Brazil</v>
          </cell>
          <cell r="C124" t="str">
            <v>SALES_BRAZIL</v>
          </cell>
        </row>
        <row r="125">
          <cell r="B125" t="str">
            <v>Sales - % Chile</v>
          </cell>
          <cell r="C125" t="str">
            <v>SALES_CHILE</v>
          </cell>
        </row>
        <row r="126">
          <cell r="B126" t="str">
            <v>Sales - % Colombia</v>
          </cell>
          <cell r="C126" t="str">
            <v>SALES_COLOMBIA</v>
          </cell>
        </row>
        <row r="127">
          <cell r="B127" t="str">
            <v>Sales - % Mexico</v>
          </cell>
          <cell r="C127" t="str">
            <v>SALES_MEXICO</v>
          </cell>
        </row>
        <row r="128">
          <cell r="B128" t="str">
            <v>Sales - % Venezuela</v>
          </cell>
          <cell r="C128" t="str">
            <v>SALES_VENEZUELA</v>
          </cell>
        </row>
        <row r="129">
          <cell r="B129" t="str">
            <v>Sales - % Other Americas</v>
          </cell>
          <cell r="C129" t="str">
            <v>SALES_OTH_AM</v>
          </cell>
        </row>
        <row r="130">
          <cell r="B130" t="str">
            <v>Sales - Total % EMEA</v>
          </cell>
          <cell r="C130" t="str">
            <v>SALES_TOT_EMEA</v>
          </cell>
        </row>
        <row r="131">
          <cell r="B131" t="str">
            <v>Sales - % UK</v>
          </cell>
          <cell r="C131" t="str">
            <v>SALES_UK</v>
          </cell>
        </row>
        <row r="132">
          <cell r="B132" t="str">
            <v>Sales - % Western Europe-Ex UK</v>
          </cell>
          <cell r="C132" t="str">
            <v>SALES_EU_EX_UK</v>
          </cell>
        </row>
        <row r="133">
          <cell r="B133" t="str">
            <v>Sales - % Central &amp; Eastern Europe</v>
          </cell>
          <cell r="C133" t="str">
            <v>SALES_CEE</v>
          </cell>
        </row>
        <row r="134">
          <cell r="B134" t="str">
            <v>Sales - % Middle East</v>
          </cell>
          <cell r="C134" t="str">
            <v>SALES_ME</v>
          </cell>
        </row>
        <row r="135">
          <cell r="B135" t="str">
            <v>Sales - % Total Africa</v>
          </cell>
          <cell r="C135" t="str">
            <v>SALES_TOT_AFRICA</v>
          </cell>
        </row>
        <row r="136">
          <cell r="B136" t="str">
            <v>Sales - % Russia</v>
          </cell>
          <cell r="C136" t="str">
            <v>SALES_RUSSIA</v>
          </cell>
        </row>
        <row r="137">
          <cell r="B137" t="str">
            <v>Sales - % Other EMEA</v>
          </cell>
          <cell r="C137" t="str">
            <v>SALES_OTH_EMEA</v>
          </cell>
        </row>
        <row r="138">
          <cell r="B138" t="str">
            <v>Sales - Total % Asia (incl Australia &amp; New Zealand)</v>
          </cell>
          <cell r="C138" t="str">
            <v>SALES_TOT_ASIA</v>
          </cell>
        </row>
        <row r="139">
          <cell r="B139" t="str">
            <v>Sales - % Japan</v>
          </cell>
          <cell r="C139" t="str">
            <v>SALES_JAPAN</v>
          </cell>
        </row>
        <row r="140">
          <cell r="B140" t="str">
            <v>Sales - % China</v>
          </cell>
          <cell r="C140" t="str">
            <v>SALES_CHINA</v>
          </cell>
        </row>
        <row r="141">
          <cell r="B141" t="str">
            <v>Sales - % India</v>
          </cell>
          <cell r="C141" t="str">
            <v>SALES_INDIA</v>
          </cell>
        </row>
        <row r="142">
          <cell r="B142" t="str">
            <v>Sales - % Other Asia</v>
          </cell>
          <cell r="C142" t="str">
            <v>SALES_OTH_AEJ</v>
          </cell>
        </row>
        <row r="143">
          <cell r="B143" t="str">
            <v>Sales - % Others</v>
          </cell>
          <cell r="C143" t="str">
            <v>SALES_OTHER</v>
          </cell>
        </row>
        <row r="144">
          <cell r="B144" t="str">
            <v>Sales -% Consumer (C)</v>
          </cell>
          <cell r="C144" t="str">
            <v>SALES_CONS</v>
          </cell>
        </row>
        <row r="145">
          <cell r="B145" t="str">
            <v>Sales -% Industry (I)</v>
          </cell>
          <cell r="C145" t="str">
            <v>SALES_IND</v>
          </cell>
        </row>
        <row r="146">
          <cell r="B146" t="str">
            <v>Sales -% Government (G)</v>
          </cell>
          <cell r="C146" t="str">
            <v>SALES_GOV</v>
          </cell>
        </row>
        <row r="147">
          <cell r="B147" t="str">
            <v>Sales - % Industry Sub-Segment: Financial Services</v>
          </cell>
          <cell r="C147" t="str">
            <v>SALES_FINAN</v>
          </cell>
        </row>
        <row r="148">
          <cell r="B148" t="str">
            <v>Sales (%) SMB</v>
          </cell>
          <cell r="C148" t="str">
            <v>SALES_SMB</v>
          </cell>
        </row>
        <row r="149">
          <cell r="B149" t="str">
            <v>Sales - % from Captive Financing Business</v>
          </cell>
          <cell r="C149" t="str">
            <v>REV_FIN_SEGMENT</v>
          </cell>
        </row>
        <row r="150">
          <cell r="B150" t="str">
            <v>Operating Earnings - % from Captive Financing Business</v>
          </cell>
          <cell r="C150" t="str">
            <v>EBIT_FIN_SEGMENT</v>
          </cell>
        </row>
        <row r="151">
          <cell r="A151" t="str">
            <v>FX Exposure - Sales</v>
          </cell>
        </row>
        <row r="152">
          <cell r="B152" t="str">
            <v>Sales - % FX: British Pounds/Pence</v>
          </cell>
          <cell r="C152" t="str">
            <v>SALES_FX_GPB</v>
          </cell>
        </row>
        <row r="153">
          <cell r="B153" t="str">
            <v>Sales - % FX: Euro</v>
          </cell>
          <cell r="C153" t="str">
            <v>SALES_FX_EUR</v>
          </cell>
        </row>
        <row r="154">
          <cell r="B154" t="str">
            <v>Sales - % FX: New Russian Ruble</v>
          </cell>
          <cell r="C154" t="str">
            <v>SALES_FX_RUB</v>
          </cell>
        </row>
        <row r="155">
          <cell r="B155" t="str">
            <v>Sales - % FX: U.S. Dollar</v>
          </cell>
          <cell r="C155" t="str">
            <v>SALES_FX_USD</v>
          </cell>
        </row>
        <row r="156">
          <cell r="B156" t="str">
            <v>Sales - % FX: Brazilian Real</v>
          </cell>
          <cell r="C156" t="str">
            <v>SALES_FX_BRL</v>
          </cell>
        </row>
        <row r="157">
          <cell r="B157" t="str">
            <v>Sales - % FX: Japanese Yen</v>
          </cell>
          <cell r="C157" t="str">
            <v>SALES_FX_YEN</v>
          </cell>
        </row>
        <row r="158">
          <cell r="B158" t="str">
            <v>Sales - % FX: Chinese Renminbi</v>
          </cell>
          <cell r="C158" t="str">
            <v>SALES_FX_CNY</v>
          </cell>
        </row>
        <row r="159">
          <cell r="B159" t="str">
            <v>Sales - % FX: Indian Rupee</v>
          </cell>
          <cell r="C159" t="str">
            <v>SALES_FX_INR</v>
          </cell>
        </row>
        <row r="160">
          <cell r="B160" t="str">
            <v>Sales - % FX: Canadian Dollar</v>
          </cell>
          <cell r="C160" t="str">
            <v>SALES_FX_CAD</v>
          </cell>
        </row>
        <row r="161">
          <cell r="B161" t="str">
            <v>Sales - % FX: Mexican Peso</v>
          </cell>
          <cell r="C161" t="str">
            <v>SALES_FX_MXN</v>
          </cell>
        </row>
        <row r="162">
          <cell r="B162" t="str">
            <v>Sales - % FX: Colombian Peso</v>
          </cell>
          <cell r="C162" t="str">
            <v>SALES_FX_COP</v>
          </cell>
        </row>
        <row r="163">
          <cell r="B163" t="str">
            <v>Sales - % FX: Argentine Peso</v>
          </cell>
          <cell r="C163" t="str">
            <v>SALES_FX_ARS</v>
          </cell>
        </row>
        <row r="164">
          <cell r="B164" t="str">
            <v>Sales - % FX: Chilean Peso</v>
          </cell>
          <cell r="C164" t="str">
            <v>SALES_FX_CLP</v>
          </cell>
        </row>
        <row r="165">
          <cell r="B165" t="str">
            <v>Sales - % FX: Venezuelan bolivar</v>
          </cell>
          <cell r="C165" t="str">
            <v>SALES_FX_VEF</v>
          </cell>
        </row>
        <row r="166">
          <cell r="B166" t="str">
            <v>Sales - % FX: Other Currency</v>
          </cell>
          <cell r="C166" t="str">
            <v>SALES_FX_OTH</v>
          </cell>
        </row>
        <row r="167">
          <cell r="A167" t="str">
            <v>Security: Zendesk Inc.</v>
          </cell>
        </row>
        <row r="168">
          <cell r="A168" t="str">
            <v>Reference Data</v>
          </cell>
        </row>
        <row r="169">
          <cell r="B169" t="str">
            <v>Ticker</v>
          </cell>
          <cell r="C169" t="str">
            <v>Ticker</v>
          </cell>
          <cell r="E169" t="str">
            <v>ZEN</v>
          </cell>
        </row>
        <row r="170">
          <cell r="B170" t="str">
            <v>Security Name</v>
          </cell>
          <cell r="C170" t="str">
            <v>Security Name</v>
          </cell>
          <cell r="E170" t="str">
            <v>Zendesk Inc.</v>
          </cell>
        </row>
        <row r="171">
          <cell r="B171" t="str">
            <v>Interim Type</v>
          </cell>
          <cell r="C171" t="str">
            <v>Interim Type</v>
          </cell>
          <cell r="E171" t="str">
            <v>Q</v>
          </cell>
        </row>
        <row r="172">
          <cell r="B172" t="str">
            <v>Publishing Currency</v>
          </cell>
          <cell r="C172" t="str">
            <v>PUB_CURRENCY_ISO</v>
          </cell>
          <cell r="E172" t="str">
            <v>USD</v>
          </cell>
        </row>
        <row r="173">
          <cell r="B173" t="str">
            <v>Pricing Currency</v>
          </cell>
          <cell r="C173" t="str">
            <v>PRICE_CURRENCY_ISO</v>
          </cell>
          <cell r="E173" t="str">
            <v>USD</v>
          </cell>
        </row>
        <row r="174">
          <cell r="B174" t="str">
            <v>Reporting Currency</v>
          </cell>
          <cell r="C174" t="str">
            <v>CURRENCY_ISO</v>
          </cell>
          <cell r="E174" t="str">
            <v>USD</v>
          </cell>
        </row>
        <row r="175">
          <cell r="A175" t="str">
            <v>General Information</v>
          </cell>
        </row>
        <row r="176">
          <cell r="B176" t="str">
            <v>Americas Investment List</v>
          </cell>
          <cell r="C176" t="str">
            <v>AMER_LIST</v>
          </cell>
        </row>
        <row r="177">
          <cell r="B177" t="str">
            <v>Americas Conviction List</v>
          </cell>
          <cell r="C177" t="str">
            <v>AMER_CONVICTION</v>
          </cell>
        </row>
        <row r="178">
          <cell r="B178" t="str">
            <v>Legal rating</v>
          </cell>
          <cell r="C178" t="str">
            <v>LEGAL_RATING</v>
          </cell>
        </row>
        <row r="179">
          <cell r="B179" t="str">
            <v>Target price</v>
          </cell>
          <cell r="C179" t="str">
            <v>TARGET_PRICE</v>
          </cell>
          <cell r="D179" t="e">
            <v>#NAME?</v>
          </cell>
        </row>
        <row r="180">
          <cell r="B180" t="str">
            <v>Target price period</v>
          </cell>
          <cell r="C180" t="str">
            <v>TP_PERIOD</v>
          </cell>
        </row>
        <row r="181">
          <cell r="B181" t="str">
            <v>Current shares outstanding (mn)</v>
          </cell>
          <cell r="C181" t="str">
            <v>NUM_SH</v>
          </cell>
        </row>
        <row r="182">
          <cell r="B182" t="str">
            <v>Free float</v>
          </cell>
          <cell r="C182" t="str">
            <v>FREE_FLOAT</v>
          </cell>
        </row>
        <row r="183">
          <cell r="A183" t="str">
            <v>Publishing Items</v>
          </cell>
        </row>
        <row r="184">
          <cell r="B184" t="str">
            <v>Book value per share, BVPS (Pub)</v>
          </cell>
          <cell r="C184" t="str">
            <v>BVPS_PUB</v>
          </cell>
          <cell r="D184" t="e">
            <v>#NAME?</v>
          </cell>
        </row>
        <row r="185">
          <cell r="B185" t="str">
            <v>DPS, dividend per share (Pub)</v>
          </cell>
          <cell r="C185" t="str">
            <v>DPS_PUB</v>
          </cell>
          <cell r="D185" t="e">
            <v>#NAME?</v>
          </cell>
        </row>
        <row r="186">
          <cell r="B186" t="str">
            <v>Special dividend per share</v>
          </cell>
          <cell r="C186" t="str">
            <v>DPS_SPECIAL_PUB</v>
          </cell>
          <cell r="D186" t="e">
            <v>#NAME?</v>
          </cell>
        </row>
        <row r="187">
          <cell r="B187" t="str">
            <v>EBITDA (Pub)</v>
          </cell>
          <cell r="C187" t="str">
            <v>EBITDA_PUB</v>
          </cell>
          <cell r="D187" t="e">
            <v>#NAME?</v>
          </cell>
        </row>
        <row r="188">
          <cell r="B188" t="str">
            <v>EPS (Pub)</v>
          </cell>
          <cell r="C188" t="str">
            <v>EPS_PUB</v>
          </cell>
          <cell r="D188" t="e">
            <v>#NAME?</v>
          </cell>
        </row>
        <row r="189">
          <cell r="B189" t="str">
            <v>Consensus earnings equivalent estimate</v>
          </cell>
          <cell r="C189" t="str">
            <v>CEEE_EPS</v>
          </cell>
          <cell r="D189" t="e">
            <v>#NAME?</v>
          </cell>
        </row>
        <row r="190">
          <cell r="B190" t="str">
            <v>EPS (excl. ESO) (Pub)</v>
          </cell>
          <cell r="C190" t="str">
            <v>EPS_PUB_EX_ESO</v>
          </cell>
          <cell r="D190" t="e">
            <v>#NAME?</v>
          </cell>
        </row>
        <row r="191">
          <cell r="B191" t="str">
            <v>EV adjustment (Pub)</v>
          </cell>
          <cell r="C191" t="str">
            <v>EV_ADJ_PUB</v>
          </cell>
          <cell r="D191" t="e">
            <v>#NAME?</v>
          </cell>
        </row>
        <row r="192">
          <cell r="B192" t="str">
            <v>Net debt (Pub)</v>
          </cell>
          <cell r="C192" t="str">
            <v>NET_DEBT_PUB</v>
          </cell>
          <cell r="D192" t="e">
            <v>#NAME?</v>
          </cell>
        </row>
        <row r="193">
          <cell r="B193" t="str">
            <v>Net income (Pub)</v>
          </cell>
          <cell r="C193" t="str">
            <v>NI_PUB</v>
          </cell>
          <cell r="D193" t="e">
            <v>#NAME?</v>
          </cell>
        </row>
        <row r="194">
          <cell r="B194" t="str">
            <v>EBIT, operating profit (Pub)</v>
          </cell>
          <cell r="C194" t="str">
            <v>EBIT_PUB</v>
          </cell>
          <cell r="D194" t="e">
            <v>#NAME?</v>
          </cell>
        </row>
        <row r="195">
          <cell r="B195" t="str">
            <v>Pre-tax profit (Pub)</v>
          </cell>
          <cell r="C195" t="str">
            <v>PTP_PUB</v>
          </cell>
          <cell r="D195" t="e">
            <v>#NAME?</v>
          </cell>
        </row>
        <row r="196">
          <cell r="B196" t="str">
            <v>Sales, revenue (Pub)</v>
          </cell>
          <cell r="C196" t="str">
            <v>REVS_PUB</v>
          </cell>
          <cell r="D196" t="e">
            <v>#NAME?</v>
          </cell>
        </row>
        <row r="197">
          <cell r="B197" t="str">
            <v>Total shareholders' equity (Pub)</v>
          </cell>
          <cell r="C197" t="str">
            <v>EQ_PUB</v>
          </cell>
          <cell r="D197" t="e">
            <v>#NAME?</v>
          </cell>
        </row>
        <row r="198">
          <cell r="A198" t="str">
            <v>Income Statement</v>
          </cell>
        </row>
        <row r="199">
          <cell r="B199" t="str">
            <v>Provision for income tax</v>
          </cell>
          <cell r="C199" t="str">
            <v>PROV_INC_TAX</v>
          </cell>
          <cell r="D199" t="e">
            <v>#NAME?</v>
          </cell>
        </row>
        <row r="200">
          <cell r="B200" t="str">
            <v>Minority interest</v>
          </cell>
          <cell r="C200" t="str">
            <v>INC_MINORITY</v>
          </cell>
          <cell r="D200" t="e">
            <v>#NAME?</v>
          </cell>
        </row>
        <row r="201">
          <cell r="B201" t="str">
            <v>Net income (pre-preferred dividends)</v>
          </cell>
          <cell r="C201" t="str">
            <v>NI_PRE_PREF</v>
          </cell>
          <cell r="D201" t="e">
            <v>#NAME?</v>
          </cell>
        </row>
        <row r="202">
          <cell r="B202" t="str">
            <v>Preferred dividends</v>
          </cell>
          <cell r="C202" t="str">
            <v>PREF_DIV</v>
          </cell>
          <cell r="D202" t="e">
            <v>#NAME?</v>
          </cell>
        </row>
        <row r="203">
          <cell r="B203" t="str">
            <v>Net income (pre-exceptionals)</v>
          </cell>
          <cell r="C203" t="str">
            <v>NET_EARNING</v>
          </cell>
          <cell r="D203" t="e">
            <v>#NAME?</v>
          </cell>
        </row>
        <row r="204">
          <cell r="B204" t="str">
            <v>Post-tax exceptionals</v>
          </cell>
          <cell r="C204" t="str">
            <v>TAX_EXC</v>
          </cell>
          <cell r="D204" t="e">
            <v>#NAME?</v>
          </cell>
        </row>
        <row r="205">
          <cell r="B205" t="str">
            <v>Net income (post-exceptionals)</v>
          </cell>
          <cell r="C205" t="str">
            <v>NET_INC</v>
          </cell>
          <cell r="D205" t="e">
            <v>#NAME?</v>
          </cell>
        </row>
        <row r="206">
          <cell r="B206" t="str">
            <v>EPS (pre-exceptionals, basic)</v>
          </cell>
          <cell r="C206" t="str">
            <v>EPS</v>
          </cell>
          <cell r="D206" t="e">
            <v>#NAME?</v>
          </cell>
        </row>
        <row r="207">
          <cell r="B207" t="str">
            <v>EPS (pre-exceptionals, diluted)</v>
          </cell>
          <cell r="C207" t="str">
            <v>EPS_FUL_DIL</v>
          </cell>
          <cell r="D207" t="e">
            <v>#NAME?</v>
          </cell>
        </row>
        <row r="208">
          <cell r="B208" t="str">
            <v>EPS (post-exceptionals, basic)</v>
          </cell>
          <cell r="C208" t="str">
            <v>EPS_POST_BASIC</v>
          </cell>
          <cell r="D208" t="e">
            <v>#NAME?</v>
          </cell>
        </row>
        <row r="209">
          <cell r="B209" t="str">
            <v>EPS (post-exceptionals, diluted)</v>
          </cell>
          <cell r="C209" t="str">
            <v>FULLY_DIL_EPS</v>
          </cell>
          <cell r="D209" t="e">
            <v>#NAME?</v>
          </cell>
        </row>
        <row r="210">
          <cell r="B210" t="str">
            <v>Common dividends paid</v>
          </cell>
          <cell r="C210" t="str">
            <v>COMMON_DIV_PAID</v>
          </cell>
          <cell r="D210" t="e">
            <v>#NAME?</v>
          </cell>
        </row>
        <row r="211">
          <cell r="B211" t="str">
            <v>DPS, dividend per share</v>
          </cell>
          <cell r="C211" t="str">
            <v>DPS</v>
          </cell>
          <cell r="D211" t="e">
            <v>#NAME?</v>
          </cell>
        </row>
        <row r="212">
          <cell r="B212" t="str">
            <v>Weighted average shares outstanding, basic</v>
          </cell>
          <cell r="C212" t="str">
            <v>SH</v>
          </cell>
        </row>
        <row r="213">
          <cell r="B213" t="str">
            <v>Diluted average shares outstanding (mn)</v>
          </cell>
          <cell r="C213" t="str">
            <v>DILUTE_SHARES</v>
          </cell>
        </row>
        <row r="214">
          <cell r="B214" t="str">
            <v>Period-end shares outstanding</v>
          </cell>
          <cell r="C214" t="str">
            <v>NON_OP_ADD</v>
          </cell>
        </row>
        <row r="215">
          <cell r="A215" t="str">
            <v>Additional Income Statement Items</v>
          </cell>
        </row>
        <row r="216">
          <cell r="B216" t="str">
            <v>Marginal tax rate</v>
          </cell>
          <cell r="C216" t="str">
            <v>MARGIN_TAX_RATE</v>
          </cell>
        </row>
        <row r="217">
          <cell r="A217" t="str">
            <v>ESO</v>
          </cell>
        </row>
        <row r="218">
          <cell r="B218" t="str">
            <v>Fair value of grant</v>
          </cell>
          <cell r="C218" t="str">
            <v>FV_GRANT</v>
          </cell>
          <cell r="D218" t="e">
            <v>#NAME?</v>
          </cell>
        </row>
        <row r="219">
          <cell r="B219" t="str">
            <v>ESO expense (post-tax)</v>
          </cell>
          <cell r="C219" t="str">
            <v>ESO_POST_TAX</v>
          </cell>
          <cell r="D219" t="e">
            <v>#NAME?</v>
          </cell>
        </row>
        <row r="220">
          <cell r="B220" t="str">
            <v>EPS (excl. ESO expense, basic)</v>
          </cell>
          <cell r="C220" t="str">
            <v>EPS_EX_ESO_B</v>
          </cell>
          <cell r="D220" t="e">
            <v>#NAME?</v>
          </cell>
        </row>
        <row r="221">
          <cell r="B221" t="str">
            <v>EPS (excl. ESO expense, diluted)</v>
          </cell>
          <cell r="C221" t="str">
            <v>EPS_EX_ESO_D</v>
          </cell>
          <cell r="D221" t="e">
            <v>#NAME?</v>
          </cell>
        </row>
        <row r="222">
          <cell r="B222" t="str">
            <v>Year that ESO expense takes effect</v>
          </cell>
          <cell r="C222" t="str">
            <v>ESO_YEAR</v>
          </cell>
        </row>
        <row r="223">
          <cell r="A223" t="str">
            <v>Balance Sheet</v>
          </cell>
        </row>
        <row r="224">
          <cell r="B224" t="str">
            <v>BVPS, book value per share</v>
          </cell>
          <cell r="C224" t="str">
            <v>BVPS</v>
          </cell>
          <cell r="D224" t="e">
            <v>#NAME?</v>
          </cell>
        </row>
        <row r="225">
          <cell r="A225" t="str">
            <v>Additional Balance Sheet Items</v>
          </cell>
        </row>
        <row r="226">
          <cell r="B226" t="str">
            <v>Total repurchase authorization</v>
          </cell>
          <cell r="C226" t="str">
            <v>REPUR_TOT_AUTH</v>
          </cell>
          <cell r="D226" t="e">
            <v>#NAME?</v>
          </cell>
        </row>
        <row r="227">
          <cell r="B227" t="str">
            <v>Remaining repurchase authorization</v>
          </cell>
          <cell r="C227" t="str">
            <v>REPUR_REMAINING</v>
          </cell>
          <cell r="D227" t="e">
            <v>#NAME?</v>
          </cell>
        </row>
        <row r="228">
          <cell r="B228" t="str">
            <v>Suspended repurchase authorization</v>
          </cell>
          <cell r="C228" t="str">
            <v>REPUR_SUSPENDED</v>
          </cell>
          <cell r="D228" t="e">
            <v>#NAME?</v>
          </cell>
        </row>
        <row r="229">
          <cell r="B229" t="str">
            <v>Shares repurchased during period</v>
          </cell>
          <cell r="C229" t="str">
            <v>REPUR_ACTUAL</v>
          </cell>
          <cell r="D229" t="e">
            <v>#NAME?</v>
          </cell>
        </row>
        <row r="230">
          <cell r="A230" t="str">
            <v>Cash Flow Statement</v>
          </cell>
        </row>
        <row r="231">
          <cell r="B231" t="str">
            <v>Net income (pre-preferred dividends)</v>
          </cell>
          <cell r="C231" t="str">
            <v>CF_NI_PRE_PREF</v>
          </cell>
          <cell r="D231" t="e">
            <v>#NAME?</v>
          </cell>
        </row>
        <row r="232">
          <cell r="A232" t="str">
            <v>Other Items</v>
          </cell>
        </row>
        <row r="233">
          <cell r="B233" t="str">
            <v>Beta</v>
          </cell>
          <cell r="C233" t="str">
            <v>BETA_ANALYST</v>
          </cell>
        </row>
        <row r="234">
          <cell r="B234" t="str">
            <v>Market equity risk premium</v>
          </cell>
          <cell r="C234" t="str">
            <v>MKT_EQ_RISK_PREM</v>
          </cell>
        </row>
        <row r="235">
          <cell r="B235" t="str">
            <v>Risk-free rate</v>
          </cell>
          <cell r="C235" t="str">
            <v>RISK_FR_RATE</v>
          </cell>
        </row>
      </sheetData>
      <sheetData sheetId="27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erred"/>
    </sheetNames>
    <sheetDataSet>
      <sheetData sheetId="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"/>
      <sheetName val="Figures"/>
      <sheetName val="projections"/>
      <sheetName val="Targets &amp; Cost cutting"/>
      <sheetName val="eval"/>
      <sheetName val="dayval"/>
      <sheetName val="debt"/>
      <sheetName val="dcf"/>
      <sheetName val="Oildisc"/>
      <sheetName val="assms"/>
      <sheetName val="chem"/>
      <sheetName val="r&amp;m"/>
      <sheetName val="Gas&amp;Power"/>
      <sheetName val="group e&amp;p"/>
      <sheetName val="ARCO_E&amp;P"/>
      <sheetName val="USA"/>
      <sheetName val="UK"/>
      <sheetName val="Europe"/>
      <sheetName val="RoW"/>
      <sheetName val="prodprofile"/>
      <sheetName val="lr"/>
      <sheetName val="SOP"/>
      <sheetName val="Amoco Cost savings"/>
      <sheetName val="Quarter"/>
      <sheetName val="NXp"/>
      <sheetName val="TNK-BP"/>
      <sheetName val="OLDdcf"/>
      <sheetName val="BSheet"/>
      <sheetName val="CFlow"/>
      <sheetName val="Ratios"/>
      <sheetName val="SQORFA"/>
      <sheetName val="Hardlines (Q)"/>
      <sheetName val="Sales Model"/>
      <sheetName val="FX model"/>
      <sheetName val="QPL (before FC-matching adjs)"/>
      <sheetName val="Invested capital_VDF"/>
      <sheetName val="1. Annual"/>
      <sheetName val="Tables"/>
      <sheetName val="Datastream"/>
      <sheetName val="FX as of 30 April 98"/>
      <sheetName val="EVA"/>
      <sheetName val="Main model"/>
      <sheetName val="Qtrly Model"/>
      <sheetName val="Carbon Analytics"/>
      <sheetName val="MUR - EVA"/>
      <sheetName val="STORES"/>
      <sheetName val="HDQORFA"/>
      <sheetName val="HDCASH-OLD"/>
      <sheetName val="GREENHOUSE EFFECT"/>
      <sheetName val="BEAQPL"/>
      <sheetName val="Statutory Model"/>
      <sheetName val="Income Statement Summary"/>
      <sheetName val="Weights"/>
      <sheetName val="F-DCF"/>
      <sheetName val="P&amp;L and CFlow"/>
      <sheetName val="Products"/>
      <sheetName val="Depreciation"/>
      <sheetName val="Balance Sheet"/>
      <sheetName val="PNL"/>
      <sheetName val="Cash Flow"/>
      <sheetName val="P&amp;L Summary (Reed)"/>
      <sheetName val="Volume Driver"/>
      <sheetName val="P-E Calculation"/>
      <sheetName val="SOTP and DCF"/>
      <sheetName val="P&amp;L"/>
      <sheetName val="Sales"/>
      <sheetName val="IS"/>
      <sheetName val="SIRF"/>
      <sheetName val="Divs"/>
      <sheetName val="Data 15, 16, 17"/>
      <sheetName val="Targets_&amp;_Cost_cutting"/>
      <sheetName val="group_e&amp;p"/>
      <sheetName val="Amoco_Cost_savings"/>
      <sheetName val="Hardlines_(Q)"/>
      <sheetName val="Invested_capital_VDF"/>
      <sheetName val="QPL_(before_FC-matching_adjs)"/>
      <sheetName val="1__Annual"/>
      <sheetName val="GREENHOUSE_EFFECT"/>
      <sheetName val="MUR_-_EVA"/>
      <sheetName val="Qtrly_Model"/>
      <sheetName val="Carbon_Analytics"/>
      <sheetName val="Income_Statement_Summary"/>
      <sheetName val="P&amp;L_and_CFlow"/>
      <sheetName val="SOTP_and_DCF"/>
      <sheetName val="Statutory_Model"/>
      <sheetName val="FX_as_of_30_April_98"/>
      <sheetName val="Main_model"/>
      <sheetName val="Data"/>
      <sheetName val="work"/>
      <sheetName val="W"/>
      <sheetName val="NOPAT_VDF"/>
      <sheetName val="WACC_VDF"/>
      <sheetName val="Entity debt"/>
      <sheetName val="Circulation"/>
      <sheetName val="Sheet2"/>
      <sheetName val="Newsprint Annual by Month"/>
      <sheetName val="QPL"/>
      <sheetName val="valuation"/>
      <sheetName val="ADD Inc."/>
      <sheetName val="IPC"/>
      <sheetName val="NorthStar"/>
      <sheetName val="PrimeNet"/>
      <sheetName val="Consolidated"/>
      <sheetName val="Annual Model"/>
      <sheetName val="SQLSheet"/>
      <sheetName val="Divi DCF-EVA 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Usage Inputs"/>
      <sheetName val="Database CPU Analysis"/>
      <sheetName val="DR Needs"/>
      <sheetName val="Refresh"/>
      <sheetName val="Storage"/>
      <sheetName val="Capacity Plan"/>
      <sheetName val="Cost Breakdown"/>
      <sheetName val="Cost Summary"/>
      <sheetName val="Assumptions"/>
    </sheetNames>
    <sheetDataSet>
      <sheetData sheetId="0">
        <row r="42">
          <cell r="B42">
            <v>1</v>
          </cell>
        </row>
      </sheetData>
      <sheetData sheetId="1"/>
      <sheetData sheetId="2"/>
      <sheetData sheetId="3"/>
      <sheetData sheetId="4">
        <row r="4">
          <cell r="H4">
            <v>2</v>
          </cell>
        </row>
        <row r="5">
          <cell r="H5">
            <v>2</v>
          </cell>
        </row>
        <row r="6">
          <cell r="H6">
            <v>0.35</v>
          </cell>
        </row>
        <row r="9">
          <cell r="H9">
            <v>19</v>
          </cell>
        </row>
        <row r="10">
          <cell r="H10">
            <v>4</v>
          </cell>
        </row>
        <row r="12">
          <cell r="H12" t="str">
            <v>Y</v>
          </cell>
        </row>
        <row r="67">
          <cell r="C67">
            <v>0</v>
          </cell>
          <cell r="D67">
            <v>6.6406562625050012E-3</v>
          </cell>
        </row>
        <row r="68">
          <cell r="I68">
            <v>1.26</v>
          </cell>
        </row>
      </sheetData>
      <sheetData sheetId="5">
        <row r="14">
          <cell r="C14">
            <v>0</v>
          </cell>
        </row>
        <row r="21">
          <cell r="C21">
            <v>212</v>
          </cell>
        </row>
        <row r="22">
          <cell r="C22">
            <v>50</v>
          </cell>
        </row>
        <row r="23">
          <cell r="C23">
            <v>500</v>
          </cell>
        </row>
        <row r="24">
          <cell r="C24">
            <v>0.02</v>
          </cell>
        </row>
        <row r="25">
          <cell r="C25">
            <v>0.5</v>
          </cell>
        </row>
        <row r="26">
          <cell r="C26">
            <v>0.3</v>
          </cell>
        </row>
      </sheetData>
      <sheetData sheetId="6">
        <row r="3">
          <cell r="B3">
            <v>500000</v>
          </cell>
          <cell r="F3">
            <v>15</v>
          </cell>
          <cell r="J3">
            <v>0.9</v>
          </cell>
        </row>
        <row r="4">
          <cell r="B4">
            <v>33734.520123839</v>
          </cell>
          <cell r="F4">
            <v>5460</v>
          </cell>
          <cell r="J4">
            <v>0.75</v>
          </cell>
        </row>
        <row r="5">
          <cell r="B5">
            <v>39843.93757503001</v>
          </cell>
          <cell r="F5">
            <v>120</v>
          </cell>
          <cell r="J5">
            <v>0.75</v>
          </cell>
        </row>
        <row r="6">
          <cell r="B6">
            <v>3</v>
          </cell>
          <cell r="F6">
            <v>1800</v>
          </cell>
          <cell r="J6">
            <v>0.75</v>
          </cell>
        </row>
        <row r="7">
          <cell r="J7">
            <v>0.75</v>
          </cell>
        </row>
        <row r="8">
          <cell r="F8">
            <v>3000</v>
          </cell>
          <cell r="J8">
            <v>0.75</v>
          </cell>
        </row>
        <row r="9">
          <cell r="F9">
            <v>3400</v>
          </cell>
          <cell r="J9">
            <v>0.5</v>
          </cell>
        </row>
        <row r="10">
          <cell r="F10">
            <v>100000</v>
          </cell>
          <cell r="J10">
            <v>0.5</v>
          </cell>
        </row>
        <row r="11">
          <cell r="B11">
            <v>2</v>
          </cell>
          <cell r="F11">
            <v>520000</v>
          </cell>
          <cell r="J11">
            <v>0.9</v>
          </cell>
        </row>
        <row r="12">
          <cell r="J12">
            <v>0.75</v>
          </cell>
        </row>
        <row r="13">
          <cell r="B13" t="str">
            <v>Y</v>
          </cell>
          <cell r="F13">
            <v>75</v>
          </cell>
        </row>
        <row r="14">
          <cell r="B14" t="str">
            <v>Y</v>
          </cell>
          <cell r="F14">
            <v>4500</v>
          </cell>
        </row>
        <row r="15">
          <cell r="B15" t="str">
            <v>Y</v>
          </cell>
          <cell r="F15">
            <v>2034</v>
          </cell>
        </row>
        <row r="16">
          <cell r="B16">
            <v>1</v>
          </cell>
        </row>
        <row r="17">
          <cell r="B17">
            <v>4</v>
          </cell>
        </row>
        <row r="19">
          <cell r="J19">
            <v>10</v>
          </cell>
        </row>
        <row r="20">
          <cell r="F20">
            <v>4.6115483204857766</v>
          </cell>
          <cell r="J20">
            <v>6</v>
          </cell>
        </row>
        <row r="21">
          <cell r="B21">
            <v>12</v>
          </cell>
          <cell r="J21">
            <v>30</v>
          </cell>
        </row>
        <row r="22">
          <cell r="B22">
            <v>5</v>
          </cell>
          <cell r="F22">
            <v>15000</v>
          </cell>
          <cell r="J22">
            <v>4</v>
          </cell>
        </row>
        <row r="23">
          <cell r="F23">
            <v>26000</v>
          </cell>
          <cell r="J23">
            <v>0</v>
          </cell>
        </row>
        <row r="24">
          <cell r="B24" t="str">
            <v>N</v>
          </cell>
          <cell r="J24">
            <v>2</v>
          </cell>
        </row>
      </sheetData>
      <sheetData sheetId="7">
        <row r="4">
          <cell r="B4">
            <v>2900</v>
          </cell>
          <cell r="C4">
            <v>2900</v>
          </cell>
        </row>
        <row r="5">
          <cell r="B5">
            <v>1200</v>
          </cell>
          <cell r="C5">
            <v>1200</v>
          </cell>
        </row>
        <row r="6">
          <cell r="B6">
            <v>10</v>
          </cell>
          <cell r="C6">
            <v>10</v>
          </cell>
        </row>
        <row r="7">
          <cell r="B7">
            <v>11000</v>
          </cell>
          <cell r="C7">
            <v>11000</v>
          </cell>
        </row>
        <row r="8">
          <cell r="B8">
            <v>25000</v>
          </cell>
          <cell r="C8">
            <v>25000</v>
          </cell>
        </row>
        <row r="9">
          <cell r="B9">
            <v>35000</v>
          </cell>
          <cell r="C9">
            <v>35000</v>
          </cell>
        </row>
        <row r="10">
          <cell r="B10">
            <v>400</v>
          </cell>
          <cell r="C10">
            <v>400</v>
          </cell>
          <cell r="G10">
            <v>0</v>
          </cell>
        </row>
        <row r="11">
          <cell r="B11">
            <v>1000</v>
          </cell>
          <cell r="C11">
            <v>1000</v>
          </cell>
          <cell r="G11">
            <v>0</v>
          </cell>
        </row>
        <row r="12">
          <cell r="B12">
            <v>84000</v>
          </cell>
          <cell r="G12">
            <v>967056</v>
          </cell>
        </row>
        <row r="13">
          <cell r="B13">
            <v>6.8571428571428568</v>
          </cell>
          <cell r="C13">
            <v>6.8571428571428568</v>
          </cell>
          <cell r="G13">
            <v>2714124</v>
          </cell>
        </row>
        <row r="14">
          <cell r="B14">
            <v>12.5</v>
          </cell>
          <cell r="C14">
            <v>12.5</v>
          </cell>
          <cell r="G14">
            <v>5000</v>
          </cell>
        </row>
        <row r="15">
          <cell r="B15">
            <v>1.7857142857142856E-2</v>
          </cell>
          <cell r="C15">
            <v>1.7857142857142856E-2</v>
          </cell>
          <cell r="G15">
            <v>50000</v>
          </cell>
        </row>
        <row r="16">
          <cell r="B16">
            <v>2.5</v>
          </cell>
          <cell r="C16">
            <v>2.5</v>
          </cell>
          <cell r="G16">
            <v>5000000</v>
          </cell>
        </row>
        <row r="17">
          <cell r="B17">
            <v>35.714285714285715</v>
          </cell>
          <cell r="C17">
            <v>35.714285714285715</v>
          </cell>
        </row>
        <row r="18">
          <cell r="B18">
            <v>62.5</v>
          </cell>
          <cell r="C18">
            <v>62.5</v>
          </cell>
          <cell r="G18">
            <v>0.25</v>
          </cell>
        </row>
        <row r="19">
          <cell r="B19">
            <v>0.17857142857142858</v>
          </cell>
          <cell r="C19">
            <v>0.17857142857142858</v>
          </cell>
          <cell r="G19">
            <v>0.75</v>
          </cell>
        </row>
        <row r="20">
          <cell r="B20">
            <v>10.416666666666666</v>
          </cell>
          <cell r="C20">
            <v>10.416666666666666</v>
          </cell>
          <cell r="G20">
            <v>1.25</v>
          </cell>
        </row>
        <row r="21">
          <cell r="B21">
            <v>0.28333333333333338</v>
          </cell>
          <cell r="C21">
            <v>0.3</v>
          </cell>
          <cell r="G21">
            <v>2.5</v>
          </cell>
        </row>
        <row r="22">
          <cell r="B22">
            <v>19</v>
          </cell>
          <cell r="C22">
            <v>2</v>
          </cell>
          <cell r="G22">
            <v>0.9</v>
          </cell>
        </row>
        <row r="23">
          <cell r="B23">
            <v>183.33333333333334</v>
          </cell>
          <cell r="C23">
            <v>183.33333333333334</v>
          </cell>
          <cell r="G23">
            <v>0.1</v>
          </cell>
        </row>
        <row r="24">
          <cell r="B24">
            <v>416.66666666666669</v>
          </cell>
          <cell r="C24">
            <v>416.66666666666669</v>
          </cell>
          <cell r="G24">
            <v>0</v>
          </cell>
        </row>
        <row r="25">
          <cell r="B25">
            <v>583.33333333333337</v>
          </cell>
          <cell r="C25">
            <v>583.33333333333337</v>
          </cell>
        </row>
        <row r="26">
          <cell r="B26">
            <v>11</v>
          </cell>
          <cell r="C26">
            <v>8</v>
          </cell>
        </row>
        <row r="27">
          <cell r="B27">
            <v>200</v>
          </cell>
        </row>
        <row r="28">
          <cell r="B28">
            <v>83.333333333333329</v>
          </cell>
          <cell r="C28">
            <v>83.333333333333329</v>
          </cell>
          <cell r="G28">
            <v>2.2000000000000002</v>
          </cell>
        </row>
        <row r="29">
          <cell r="B29">
            <v>80</v>
          </cell>
          <cell r="C29">
            <v>80</v>
          </cell>
        </row>
      </sheetData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ales Factor"/>
      <sheetName val="Payroll Factor"/>
      <sheetName val="Property Factor"/>
      <sheetName val="Module4"/>
      <sheetName val="Main Info"/>
      <sheetName val="Main Tax Wksht"/>
      <sheetName val="State Questions"/>
      <sheetName val="Franchise Base"/>
      <sheetName val="AMT"/>
      <sheetName val="Apport. Results"/>
      <sheetName val="FL"/>
      <sheetName val="GA"/>
      <sheetName val="IN"/>
      <sheetName val="MN"/>
      <sheetName val="MI"/>
      <sheetName val="NC"/>
      <sheetName val="NH"/>
      <sheetName val="PA"/>
      <sheetName val="TN"/>
      <sheetName val="Reference"/>
      <sheetName val="Module1"/>
      <sheetName val="Module2"/>
      <sheetName val="Module3"/>
      <sheetName val="Overview"/>
      <sheetName val="G4-1 Est Calc Lead"/>
      <sheetName val="G4-1.1 BS"/>
      <sheetName val="EndNotes"/>
      <sheetName val="Inc Earned"/>
      <sheetName val="Multiple Locations "/>
      <sheetName val="Vance Jackson Fredricksburg Rd"/>
      <sheetName val="2810 SW Military Drive"/>
      <sheetName val="Multiple Addresses "/>
      <sheetName val="All Starbuck Locations"/>
      <sheetName val="PROJ_96"/>
      <sheetName val="21110"/>
      <sheetName val="21201"/>
      <sheetName val="21203"/>
      <sheetName val="21205"/>
      <sheetName val="21206-R03"/>
      <sheetName val="21211"/>
      <sheetName val="21302"/>
      <sheetName val="21303"/>
      <sheetName val="21304"/>
      <sheetName val="21306"/>
      <sheetName val="21308"/>
      <sheetName val="21310"/>
      <sheetName val="21311"/>
      <sheetName val="21320"/>
      <sheetName val="21330"/>
      <sheetName val="21349-WA"/>
      <sheetName val="21360-OH"/>
      <sheetName val="21367-TX"/>
      <sheetName val="21372-CT"/>
      <sheetName val="21373-NY"/>
      <sheetName val="21374-MA"/>
      <sheetName val="21375-NJ"/>
      <sheetName val="21390-CA"/>
      <sheetName val="21395"/>
      <sheetName val="2015年5月余额表"/>
      <sheetName val="试算表 trial balance"/>
      <sheetName val="Balance sheet in May"/>
      <sheetName val="Profit sheet in May"/>
      <sheetName val="May. 2015 Statements"/>
      <sheetName val="Apr.2015  Salary"/>
      <sheetName val="SZ SocialInsurance&amp;Fund"/>
      <sheetName val="BJ HouseFund"/>
      <sheetName val="BJ SocialInsurance"/>
      <sheetName val="  货币资金  Cash 100101"/>
      <sheetName val="  货币资金  Cash 100201"/>
      <sheetName val="  货币资金  Cash 100202"/>
      <sheetName val="  货币资金  Cash 100203"/>
      <sheetName val="  应收账款  AR 122101"/>
      <sheetName val="  其它应收款  Other receivable 1202"/>
      <sheetName val="Deposits - long term 1830"/>
      <sheetName val="Payroll Clearing 1451"/>
      <sheetName val="  预付账款  Prepaid Rent 1430 "/>
      <sheetName val="  固定资产原价 FA 16XX &amp; 17XX"/>
      <sheetName val="2015年5月折旧明细"/>
      <sheetName val="  预收账款  Deposit received"/>
      <sheetName val="Account Payables"/>
      <sheetName val="RPO"/>
      <sheetName val="5600"/>
      <sheetName val="5610"/>
      <sheetName val="5610.1"/>
      <sheetName val="5611"/>
      <sheetName val="5611.1"/>
      <sheetName val="5612"/>
      <sheetName val="5612.1"/>
      <sheetName val="5613"/>
      <sheetName val="5613.1"/>
      <sheetName val="5614"/>
      <sheetName val="5614.1"/>
      <sheetName val="5620 add &amp; disposal ok.."/>
      <sheetName val="5625"/>
      <sheetName val="5630 CIP 2008"/>
      <sheetName val="5631"/>
      <sheetName val="5640-POLIS ASURANSI"/>
      <sheetName val="Cover"/>
      <sheetName val="ToC"/>
      <sheetName val="BS"/>
      <sheetName val="IS"/>
      <sheetName val="WS"/>
      <sheetName val="Mutation"/>
      <sheetName val="AAJE"/>
      <sheetName val="Daily"/>
      <sheetName val="Chart"/>
      <sheetName val="CF"/>
      <sheetName val="Append 1"/>
      <sheetName val="FISKAL"/>
      <sheetName val="Deferred Tax"/>
      <sheetName val="A_4"/>
      <sheetName val="U_4"/>
      <sheetName val="Sheet1"/>
      <sheetName val="Sheet1 (3)"/>
      <sheetName val="Sheet1 (2)"/>
      <sheetName val="Sheet2"/>
      <sheetName val="Sheet3"/>
      <sheetName val="Sup2"/>
      <sheetName val="AGING"/>
      <sheetName val="DI"/>
      <sheetName val="Income Statement"/>
      <sheetName val="PER. Equity"/>
      <sheetName val="Cash Flow"/>
      <sheetName val="Notes"/>
      <sheetName val="WBS Konsol"/>
      <sheetName val="WPL Konsolidasi"/>
      <sheetName val="Eliminasi &amp; AJE"/>
      <sheetName val="Investement "/>
      <sheetName val="Mapping FA"/>
      <sheetName val="AJE"/>
      <sheetName val="RE Statement 09"/>
      <sheetName val="Consolidated BS"/>
      <sheetName val="Consolidated PL"/>
      <sheetName val="Equity"/>
      <sheetName val="Adjusted Combined"/>
      <sheetName val="Combined 2001"/>
      <sheetName val="Kantor Pusat"/>
      <sheetName val="Jagorawi"/>
      <sheetName val="Cawang Tomang Cengkareng"/>
      <sheetName val="Jakarta Cikampek"/>
      <sheetName val="Jakarta Merak"/>
      <sheetName val="Padalarang Cileunyi"/>
      <sheetName val="Citarum"/>
      <sheetName val="Surabaya Gempol Mojokerto"/>
      <sheetName val="Semarang"/>
      <sheetName val="Belmera"/>
      <sheetName val="Palikanci"/>
      <sheetName val="Audit Adjustment"/>
      <sheetName val="Client's Late Adjustment"/>
      <sheetName val="coa"/>
      <sheetName val="AWL2002 KIE"/>
      <sheetName val="TOTAL"/>
      <sheetName val="MPP0102"/>
      <sheetName val="MPP0202"/>
      <sheetName val="MPP0302"/>
      <sheetName val="MPP0402"/>
      <sheetName val="MPP0502"/>
      <sheetName val="MPP0602"/>
      <sheetName val="MPP0702"/>
      <sheetName val="MPP0802"/>
      <sheetName val="MPP0902"/>
      <sheetName val="mpp1002"/>
      <sheetName val="MPP1102"/>
      <sheetName val="MPP1202"/>
      <sheetName val="lunch"/>
      <sheetName val="BBM-03"/>
      <sheetName val="BBM-03 (2)"/>
      <sheetName val="sulsel"/>
      <sheetName val="rekap_sulsel"/>
      <sheetName val="rkp_sulsel_baru"/>
      <sheetName val="ar_all"/>
      <sheetName val="dec03 (2)"/>
      <sheetName val="note"/>
      <sheetName val="sulsel (2)"/>
      <sheetName val="lama_sulsel"/>
      <sheetName val="sulsel (3)"/>
      <sheetName val="#REF"/>
      <sheetName val="nonbti"/>
      <sheetName val="Pendanaan 04"/>
      <sheetName val="Disclouse_04"/>
      <sheetName val="Draft Pendanaan Baru"/>
      <sheetName val="Piutang Denda Normal PK"/>
      <sheetName val="SKA Bunga Keterlambatan Iuran"/>
      <sheetName val="AlokBagHas"/>
      <sheetName val="lamp.2"/>
      <sheetName val="Piutang NormalPk"/>
      <sheetName val="KA-Normal Pemb.Kerja"/>
      <sheetName val="SKA Selisih Peny Aktuaria"/>
      <sheetName val="Iuran Normal PK Diterima Dim "/>
      <sheetName val="Piutang Normal Psrt"/>
      <sheetName val="KA-Normal Peserta"/>
      <sheetName val="Iuran Normal Pst Diterima Dim "/>
      <sheetName val="Piutang I. Tambahan"/>
      <sheetName val="SKA Pemberi Kerja"/>
      <sheetName val="Iuran Tambahan Diterima Dimuka"/>
      <sheetName val="KA PEMBERI KERJA"/>
      <sheetName val="Bayar Kembali-PK"/>
      <sheetName val="Bayar Kembali-Psrt"/>
      <sheetName val="SKA Percepatan Def Solv"/>
      <sheetName val="Nam_Acc "/>
      <sheetName val="Disc Audit"/>
      <sheetName val="Pemby.Manf. Pens. Dimuka"/>
      <sheetName val="BayarPensiunBulanan"/>
      <sheetName val="BayarPensiun20%"/>
      <sheetName val="BayarPensiunSekaligus"/>
      <sheetName val="Utip Manf Pensiun"/>
      <sheetName val="F"/>
      <sheetName val="Periode"/>
      <sheetName val="Profil"/>
      <sheetName val="NS on"/>
      <sheetName val="NS off"/>
      <sheetName val="Highlight on"/>
      <sheetName val="Highlight off"/>
      <sheetName val="IS on"/>
      <sheetName val="IS off"/>
      <sheetName val="BS on"/>
      <sheetName val="BS off"/>
      <sheetName val="Sumber Dana"/>
      <sheetName val="Sales"/>
      <sheetName val="Lap Kredit"/>
      <sheetName val="Anaport"/>
      <sheetName val="ARUS KAS"/>
      <sheetName val="Anaport2"/>
      <sheetName val="Port Per Jenis"/>
      <sheetName val="Port Per Produk"/>
      <sheetName val="Anatung Konsl"/>
      <sheetName val="Anatung BDG"/>
      <sheetName val="Anatung CRB"/>
      <sheetName val="Anatung TSK"/>
      <sheetName val="Anatung PWK"/>
      <sheetName val="Anatung SMI"/>
      <sheetName val="Anatung BGR"/>
      <sheetName val="Anatung KRW"/>
      <sheetName val="Anatung GRT"/>
      <sheetName val="Anatung SMD"/>
      <sheetName val="Anatung BJR"/>
      <sheetName val="Anatung SBG"/>
      <sheetName val="Anatung PMG"/>
      <sheetName val="Anatung PWO"/>
      <sheetName val="Anatung CBN"/>
      <sheetName val="Anatung CMH"/>
      <sheetName val="ALK"/>
      <sheetName val="Anatung Permata"/>
      <sheetName val="Vintage Permata"/>
      <sheetName val="GLR3200_BS.RPT"/>
      <sheetName val="tmpscrapsheet"/>
      <sheetName val="Tracking Actuals (YTD)"/>
      <sheetName val="Tracking Forecast (MTH)"/>
      <sheetName val="SUN Extract"/>
      <sheetName val="Ls_XLB_WorkbookFile"/>
      <sheetName val="Ls_AgXLB_WorkbookFile"/>
      <sheetName val="SUN Mapping P and L"/>
      <sheetName val="SUN Mapping Other Stats"/>
      <sheetName val="SUN P and L Actuals (YTD)"/>
      <sheetName val="SUN Other Stats (YTD)"/>
      <sheetName val="FT Stats"/>
      <sheetName val="P and L Actuals (YTD)"/>
      <sheetName val="P and L Forecast (MTH)"/>
      <sheetName val="Other Statistics (YTD)"/>
      <sheetName val="Credit Statistics"/>
      <sheetName val="Country of Origin (YTD)"/>
      <sheetName val="Validations"/>
      <sheetName val="Change Log"/>
      <sheetName val="SPT 2006"/>
      <sheetName val="Rekap &amp; Allowance"/>
      <sheetName val="Rekap JHT &amp; PPh"/>
      <sheetName val="Detail Gaji"/>
      <sheetName val="Detail Gaji (2)"/>
      <sheetName val="Jan"/>
      <sheetName val="Feb"/>
      <sheetName val="Mar"/>
      <sheetName val="April"/>
      <sheetName val="Mei"/>
      <sheetName val="Jun"/>
      <sheetName val="Jul"/>
      <sheetName val="Aug"/>
      <sheetName val="Sep"/>
      <sheetName val="Oct"/>
      <sheetName val="Nov"/>
      <sheetName val="Dec"/>
      <sheetName val="Top FA-2004"/>
      <sheetName val="Tanah"/>
      <sheetName val="Bangunan"/>
      <sheetName val="Perlengkapan-Bangunan"/>
      <sheetName val="Perlengkapan-Bengkel"/>
      <sheetName val="Inventaris Kantor"/>
      <sheetName val="Mesin &amp; Peralatan"/>
      <sheetName val="Kendaraan Bermotor"/>
      <sheetName val="Aktiva Dlm - Penyelesaian"/>
      <sheetName val="CONVERED-PROD-PLAN"/>
      <sheetName val="CODE"/>
      <sheetName val="DAILY-PLANNING-2"/>
      <sheetName val="production requirement (NOV)"/>
      <sheetName val="WEEKLY-PRODUCTION-PROGRAMME"/>
      <sheetName val="CM-MODULE-1-3"/>
      <sheetName val="CM-MODULE-4A-4B-7"/>
      <sheetName val="CUTRAG REQUIREMENT"/>
      <sheetName val="DAILY-PLANNING-1"/>
      <sheetName val="MACH-UTL.-SUMMARY"/>
      <sheetName val="MACH-UTL.-SUMMARY-MONTHLY"/>
      <sheetName val="SOP-11-2001"/>
      <sheetName val="DAILY-PROD-PLAN(JUNE)"/>
      <sheetName val="CUT-TOBACCO-RECEIVED &amp; REQ."/>
      <sheetName val="PRIMARY-PLANNING-(1)"/>
      <sheetName val="SOP-9"/>
      <sheetName val="PACKER-CAPACITY"/>
      <sheetName val="FACTORY"/>
      <sheetName val="Q1"/>
      <sheetName val="Q2"/>
      <sheetName val="Q3"/>
      <sheetName val="Q4"/>
      <sheetName val="Q1-02"/>
      <sheetName val="Q2-02"/>
      <sheetName val="RESUME"/>
      <sheetName val="LEAF COST DETAIL"/>
      <sheetName val="WRAPPING_COST"/>
      <sheetName val="WM-BYBRAND-QUARTER"/>
      <sheetName val="Assumption"/>
      <sheetName val="Det_Stock"/>
      <sheetName val="Volume"/>
      <sheetName val="Stock"/>
      <sheetName val="Blend F"/>
      <sheetName val="Usage (2)"/>
      <sheetName val="cc b"/>
      <sheetName val="DOM"/>
      <sheetName val="IMP"/>
      <sheetName val="Trends CC"/>
      <sheetName val="cost per mille"/>
      <sheetName val="CC 01M"/>
      <sheetName val="CC 02"/>
      <sheetName val="CC 05"/>
      <sheetName val="CC 06"/>
      <sheetName val="CC 15"/>
      <sheetName val="CC 15A"/>
      <sheetName val="CC 21M"/>
      <sheetName val="CC 30"/>
      <sheetName val="CC 29"/>
      <sheetName val="Casing"/>
      <sheetName val="Usage by Blend"/>
      <sheetName val="Usage"/>
      <sheetName val="000"/>
      <sheetName val="00000"/>
      <sheetName val="BAT"/>
      <sheetName val="DP"/>
      <sheetName val="projection "/>
      <sheetName val="DATA"/>
      <sheetName val="nppc"/>
      <sheetName val="apc"/>
      <sheetName val="fs"/>
      <sheetName val="mbrship "/>
      <sheetName val="amoortisation"/>
      <sheetName val="FAS-88-DP"/>
      <sheetName val="FAS-88-TPMK"/>
      <sheetName val="FAS-88-sample"/>
      <sheetName val="Prin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F 2007"/>
      <sheetName val="PL"/>
      <sheetName val="TB-FINAL 2007"/>
      <sheetName val="TB-FINAL 2006"/>
      <sheetName val="Bank_2006"/>
      <sheetName val="Diff_BS"/>
      <sheetName val="Mapped 2006 P&amp;L"/>
      <sheetName val="TB_Final_2006"/>
      <sheetName val="PAJE PRJE"/>
      <sheetName val="CLR"/>
      <sheetName val="Corporate tax 2007"/>
      <sheetName val="Deferred tax 2007"/>
      <sheetName val="3000"/>
      <sheetName val="4100"/>
      <sheetName val="3700"/>
      <sheetName val="3300"/>
      <sheetName val="3400"/>
      <sheetName val="3800a"/>
      <sheetName val="3800b"/>
      <sheetName val="3800c"/>
      <sheetName val="4300a"/>
      <sheetName val="4300b"/>
      <sheetName val="4600"/>
      <sheetName val="5200a"/>
      <sheetName val="5200b"/>
      <sheetName val="5200c"/>
      <sheetName val="5200d"/>
      <sheetName val="4500"/>
      <sheetName val="3200"/>
      <sheetName val="Taxation"/>
      <sheetName val="4200"/>
      <sheetName val="5500"/>
      <sheetName val="5800a"/>
      <sheetName val="5800b"/>
      <sheetName val="5900"/>
      <sheetName val="CAJE"/>
      <sheetName val="tb-mar"/>
      <sheetName val="Master Data"/>
      <sheetName val="Receiv-liabil"/>
      <sheetName val="Appendix 1 receiv."/>
      <sheetName val="Appendix 2 advan.-paym."/>
      <sheetName val="Appendix 3 liabilities"/>
      <sheetName val="Appendix 4 paym.-receiv."/>
      <sheetName val="Main"/>
      <sheetName val="TB1"/>
      <sheetName val="TB2"/>
      <sheetName val="TB3"/>
      <sheetName val="TB4"/>
      <sheetName val="Mapping"/>
      <sheetName val="TB-Clean"/>
      <sheetName val="Settings"/>
      <sheetName val="Calculations"/>
      <sheetName val="LS_Standard"/>
      <sheetName val="DEPT  LOB FOR EY 2-10-06"/>
      <sheetName val="1771PL"/>
      <sheetName val="BDO"/>
      <sheetName val="Indexing"/>
      <sheetName val="Kurs BI"/>
      <sheetName val="TB"/>
      <sheetName val="Materiality"/>
      <sheetName val="Analitical"/>
      <sheetName val="WBSA (R)"/>
      <sheetName val="WBS-L (R) "/>
      <sheetName val="WPL (R)"/>
      <sheetName val="D"/>
      <sheetName val="D (2)"/>
      <sheetName val="C"/>
      <sheetName val="E"/>
      <sheetName val="E3"/>
      <sheetName val="A2"/>
      <sheetName val="E2"/>
      <sheetName val="E4"/>
      <sheetName val="G"/>
      <sheetName val="J"/>
      <sheetName val="L"/>
      <sheetName val="H"/>
      <sheetName val="M"/>
      <sheetName val="P"/>
      <sheetName val="Q"/>
      <sheetName val="R"/>
      <sheetName val="S"/>
      <sheetName val="T"/>
      <sheetName val="T2"/>
      <sheetName val="T3"/>
      <sheetName val="F.1"/>
      <sheetName val="F.1.1"/>
      <sheetName val="D.1"/>
      <sheetName val="D.1.1"/>
      <sheetName val="D.1.1.1"/>
      <sheetName val="D.1.2"/>
      <sheetName val="D.1.2.1"/>
      <sheetName val="C.1"/>
      <sheetName val="Advance"/>
      <sheetName val="Mutasi FA"/>
      <sheetName val="Add &amp; disp FA"/>
      <sheetName val="FA Jakarta Fiscal"/>
      <sheetName val="FA Medan Fiscal"/>
      <sheetName val="E5"/>
      <sheetName val="Prepayment"/>
      <sheetName val="AP"/>
      <sheetName val="Deposit frm Cust"/>
      <sheetName val="L.3"/>
      <sheetName val="Provision"/>
      <sheetName val="SKFLN"/>
      <sheetName val="List 23"/>
      <sheetName val="PPn"/>
      <sheetName val="PSL 21 sept 08"/>
      <sheetName val="PPh 22"/>
      <sheetName val="PSL 23"/>
      <sheetName val="Sales-purchase Test"/>
      <sheetName val="Spareparts"/>
      <sheetName val="DTA"/>
      <sheetName val="potongan"/>
      <sheetName val="Master Item"/>
      <sheetName val="FA"/>
      <sheetName val="General Info"/>
      <sheetName val="CRA-Detail"/>
      <sheetName val="Control Risk Aspects"/>
      <sheetName val=" Work Program"/>
      <sheetName val="A6100 View"/>
      <sheetName val="FAS 60 Assumptions SM"/>
      <sheetName val="FAS 60 Assumptions TM"/>
      <sheetName val="Lapse LR GOE"/>
      <sheetName val="Lapse LR GOE new"/>
      <sheetName val="Lapse TM"/>
      <sheetName val="Lapse SM"/>
      <sheetName val="2002"/>
      <sheetName val="2003"/>
      <sheetName val="2004"/>
      <sheetName val="2005"/>
      <sheetName val="2006"/>
      <sheetName val="2007"/>
      <sheetName val="2008"/>
      <sheetName val="MRC1"/>
      <sheetName val="MRC2"/>
      <sheetName val="MRC3"/>
      <sheetName val="MRC4"/>
      <sheetName val="RMRC"/>
      <sheetName val="MSTR"/>
      <sheetName val="0000000"/>
      <sheetName val="1000000"/>
      <sheetName val="2000000"/>
      <sheetName val="3000000"/>
      <sheetName val="4000000"/>
      <sheetName val="PENJ "/>
      <sheetName val="Capitalize"/>
      <sheetName val="Overhaul"/>
      <sheetName val="CIP"/>
      <sheetName val="Expense"/>
      <sheetName val="CRITERIA1"/>
      <sheetName val="A.4.1"/>
      <sheetName val="E.1"/>
      <sheetName val="E.2"/>
      <sheetName val="G.1"/>
      <sheetName val="G.2"/>
      <sheetName val="K"/>
      <sheetName val="I.1"/>
      <sheetName val="A.4.2"/>
      <sheetName val="N.1"/>
      <sheetName val="N.2"/>
      <sheetName val="O"/>
      <sheetName val="M.2"/>
      <sheetName val="I.2"/>
      <sheetName val="A.4.3"/>
      <sheetName val="U.1"/>
      <sheetName val="U.2"/>
      <sheetName val="U.3"/>
      <sheetName val="U.4"/>
      <sheetName val="U.5"/>
      <sheetName val="U.6"/>
      <sheetName val="U.7"/>
      <sheetName val="Pa(r)je"/>
      <sheetName val="SAD"/>
      <sheetName val="LIST"/>
      <sheetName val="Trf-SAP-GL"/>
      <sheetName val="Trf-SAP-PCA"/>
      <sheetName val="By Month"/>
      <sheetName val="List-Mei"/>
      <sheetName val="List-Juni"/>
      <sheetName val="115100100-SBI Juni"/>
      <sheetName val="Sept"/>
      <sheetName val="Okt"/>
      <sheetName val="Nop"/>
      <sheetName val="trend"/>
      <sheetName val="J-Blk"/>
      <sheetName val="Loan movement"/>
      <sheetName val="LEASE &amp; LOAN"/>
      <sheetName val="FA BREAKDOWN"/>
      <sheetName val="FA  (2)"/>
      <sheetName val="HEADCOUNT "/>
      <sheetName val="PL(2)"/>
      <sheetName val="hisb-rubber"/>
      <sheetName val="HISB"/>
      <sheetName val="Calendar (2)"/>
      <sheetName val="calendar"/>
      <sheetName val="Actual vs perf"/>
      <sheetName val="RESERVES"/>
      <sheetName val=" LEASE &amp; LOAN"/>
      <sheetName val="INTERCO INV"/>
      <sheetName val="CAPITAL CHARGE"/>
      <sheetName val="OPLEASE"/>
      <sheetName val="EXPOSURE"/>
      <sheetName val="HEADCOUNT"/>
      <sheetName val="OPS ODJ"/>
      <sheetName val="Cashflow"/>
      <sheetName val="AR"/>
      <sheetName val="STOCKS"/>
      <sheetName val="Calendar _2_"/>
      <sheetName val="detail FS"/>
      <sheetName val="bal FC"/>
      <sheetName val="list no"/>
      <sheetName val="Purchase"/>
      <sheetName val="K&amp;B"/>
      <sheetName val="UM"/>
      <sheetName val="Cad BD"/>
      <sheetName val="Prepaid"/>
      <sheetName val="PP"/>
      <sheetName val="PHI"/>
      <sheetName val="AP-trade"/>
      <sheetName val="Accrual"/>
      <sheetName val="Other"/>
      <sheetName val="DIA"/>
      <sheetName val="MDN"/>
      <sheetName val="PST"/>
      <sheetName val="SBG"/>
      <sheetName val="PDG"/>
      <sheetName val="PKU"/>
      <sheetName val="PLB"/>
      <sheetName val="LPG"/>
      <sheetName val="REKAP"/>
      <sheetName val="MASTER"/>
      <sheetName val="ACL"/>
      <sheetName val="TGR"/>
      <sheetName val="BTR"/>
      <sheetName val="BGR"/>
      <sheetName val="BKS"/>
      <sheetName val="PTK"/>
      <sheetName val="XXX"/>
      <sheetName val="SUMMARY"/>
      <sheetName val="Var-Des'04"/>
      <sheetName val="Audit Adj'04"/>
      <sheetName val="F Lead"/>
      <sheetName val="Purchase Cutoff"/>
      <sheetName val="DNR_Sep"/>
      <sheetName val="Other_Sep"/>
      <sheetName val="C Cash and Bank "/>
      <sheetName val="Cash and Bank Register"/>
      <sheetName val="Medan"/>
      <sheetName val="Pakanbaru"/>
      <sheetName val="K.1 "/>
      <sheetName val="K-1.2 - FA Disposal"/>
      <sheetName val="K.1.3 addition"/>
      <sheetName val="K.1.4Disposal"/>
      <sheetName val="A-1"/>
      <sheetName val="A-2"/>
      <sheetName val="A-3"/>
      <sheetName val="Offset Afiliasi &amp; Write-Off"/>
      <sheetName val="Affiliation Reconcile"/>
      <sheetName val="TYT"/>
      <sheetName val="BSU"/>
      <sheetName val="Limpra"/>
      <sheetName val="Ures"/>
      <sheetName val="Muruf"/>
      <sheetName val="HTI Murni"/>
      <sheetName val="Unit IV"/>
      <sheetName val="TYSP"/>
      <sheetName val="eliminasi"/>
      <sheetName val="reklas(offset)for reporting"/>
      <sheetName val="PSAK 24 TYSP"/>
      <sheetName val="Segmen"/>
      <sheetName val="Sales Geografis"/>
      <sheetName val="Anal Review"/>
      <sheetName val="List of PAJE (to client)"/>
      <sheetName val="mutasi investasi"/>
      <sheetName val="Pending"/>
      <sheetName val="Fin-highlights"/>
      <sheetName val="PM"/>
      <sheetName val="TMP1"/>
      <sheetName val="WORKS"/>
      <sheetName val="PAJE"/>
      <sheetName val="PRJE"/>
      <sheetName val="Elim"/>
      <sheetName val="Analytical Review"/>
      <sheetName val="NOT"/>
      <sheetName val="mutasiCF"/>
      <sheetName val="CF suppl."/>
      <sheetName val="Memo cash"/>
      <sheetName val="C Lead"/>
      <sheetName val="C2"/>
      <sheetName val="CC"/>
      <sheetName val="Memo AR"/>
      <sheetName val="E Lead"/>
      <sheetName val="E 1"/>
      <sheetName val="E 2"/>
      <sheetName val="Memo F"/>
      <sheetName val="Memo G"/>
      <sheetName val="G Lead"/>
      <sheetName val="G 1"/>
      <sheetName val="G 2"/>
      <sheetName val="Memo H"/>
      <sheetName val="H1"/>
      <sheetName val="HH"/>
      <sheetName val="Memo I"/>
      <sheetName val="I 1"/>
      <sheetName val="I 2"/>
      <sheetName val="I 3"/>
      <sheetName val="I 4"/>
      <sheetName val="II"/>
      <sheetName val="Memo J"/>
      <sheetName val="J Lead"/>
      <sheetName val="J 1"/>
      <sheetName val="Memo K"/>
      <sheetName val="K Lead"/>
      <sheetName val="K 1"/>
      <sheetName val="K 2"/>
      <sheetName val="K 2.1"/>
      <sheetName val="K 2.2"/>
      <sheetName val="K 2.3"/>
      <sheetName val="K 3"/>
      <sheetName val="K 4 FA combined"/>
      <sheetName val="N Memo"/>
      <sheetName val="N Lead"/>
      <sheetName val="N 1"/>
      <sheetName val="N 2"/>
      <sheetName val="N 3"/>
      <sheetName val="O Memo"/>
      <sheetName val="O Lead"/>
      <sheetName val="O1"/>
      <sheetName val="O 2"/>
      <sheetName val="P Memo"/>
      <sheetName val="P 1"/>
      <sheetName val="P 2"/>
      <sheetName val="P 2.1"/>
      <sheetName val="P 3"/>
      <sheetName val="P 3.1"/>
      <sheetName val="Q Lead"/>
      <sheetName val="QQ"/>
      <sheetName val="T lead"/>
      <sheetName val="TT"/>
      <sheetName val="U 1"/>
      <sheetName val="U 1.1"/>
      <sheetName val="U 1.2"/>
      <sheetName val="U 1.3"/>
      <sheetName val="U 1.4"/>
      <sheetName val="U 1.5"/>
      <sheetName val="U 2"/>
      <sheetName val="U 3"/>
      <sheetName val="U 3.1"/>
      <sheetName val="U 4"/>
      <sheetName val="U 4.1"/>
      <sheetName val="U 5"/>
      <sheetName val="K 2.4"/>
      <sheetName val="Macro5"/>
      <sheetName val="PEMBELIAN"/>
      <sheetName val="MENU"/>
      <sheetName val="M T S"/>
      <sheetName val="FP-FIKTIF"/>
      <sheetName val="KOREKSI-PM"/>
      <sheetName val="CONF-EKST"/>
      <sheetName val="CONF-INT"/>
      <sheetName val="JASA-LN"/>
      <sheetName val="Macro2"/>
      <sheetName val="Macro1"/>
      <sheetName val="Macro3"/>
      <sheetName val="Macro4"/>
      <sheetName val="CENTRAL"/>
      <sheetName val="CENTRAL-1"/>
      <sheetName val="NOT-HIT"/>
      <sheetName val="PHP"/>
      <sheetName val="SP-PET"/>
      <sheetName val="induk (2)"/>
      <sheetName val="Induk+Nothit"/>
      <sheetName val=" Penjualan "/>
      <sheetName val="Rekap Ekspor"/>
      <sheetName val="Pelunasan Piutang"/>
      <sheetName val="HPP"/>
      <sheetName val="Bahan Baku Lokal"/>
      <sheetName val="Bahan Baku Impor "/>
      <sheetName val="GAJI"/>
      <sheetName val="PPB"/>
      <sheetName val="Laba (Rugi) Kurs"/>
      <sheetName val="Hasil Lain"/>
      <sheetName val="Kredit Pajak"/>
      <sheetName val="----00000----"/>
      <sheetName val="KKP SUSUT "/>
      <sheetName val="Pendapatan Lain"/>
      <sheetName val="LHP"/>
      <sheetName val="PHP-1"/>
      <sheetName val="PHP-2"/>
      <sheetName val="PPh Ps. 22"/>
      <sheetName val="Alket"/>
      <sheetName val=" Sales "/>
      <sheetName val="Rekap Ekspor (KMK)"/>
      <sheetName val="EKSPOR (BI)"/>
      <sheetName val="Bahan Baku Impor (BI)"/>
      <sheetName val="Bahan Baku Impor (KMK) "/>
      <sheetName val="Bhn Baku-Lokal.1"/>
      <sheetName val="Bhn Baku-Lokal.2"/>
      <sheetName val="KKP SUSUT -AKHIR"/>
      <sheetName val="PP-05"/>
      <sheetName val="SD"/>
      <sheetName val="aktiva lain"/>
      <sheetName val="DETAIL"/>
      <sheetName val="MTD-REPORT"/>
      <sheetName val="ALLOWANCE"/>
      <sheetName val="ALLOWANCE-FINAL"/>
      <sheetName val="WBSA"/>
      <sheetName val="WBSL"/>
      <sheetName val="WPL"/>
      <sheetName val="RE"/>
      <sheetName val="F.1_Cash"/>
      <sheetName val="D.1_Trade Receivables"/>
      <sheetName val="D.2_Other Rec"/>
      <sheetName val="C.1_Inventories"/>
      <sheetName val="Advance &amp; Prepaid Exp"/>
      <sheetName val="Prepaid Taxes"/>
      <sheetName val="A2.1.a_PropertyAndEquipment"/>
      <sheetName val="A2.1.b_Mutation"/>
      <sheetName val="Def Tax Asset"/>
      <sheetName val="Claim for Tax Refund"/>
      <sheetName val="G.1_Trade Payables"/>
      <sheetName val="K.1_Taxes Payable"/>
      <sheetName val="H.1_Accrued Expenses"/>
      <sheetName val="J.1_Advance From Customers"/>
      <sheetName val="M.1_Employee Benefits"/>
      <sheetName val="P.1.a_Share Capital"/>
      <sheetName val="P.1.b_Tambahan Mo. Disetor"/>
      <sheetName val="Q.1_Sales"/>
      <sheetName val="R.1_COS"/>
      <sheetName val="S.1_Selling Exp"/>
      <sheetName val="T.1_G&amp;A Exp"/>
      <sheetName val="T2.1_Other Income (Charges)"/>
      <sheetName val="T3.1_Income Tax"/>
      <sheetName val="neraca"/>
      <sheetName val="KK CF"/>
      <sheetName val="FAS 60 Assumptions NON TM"/>
      <sheetName val="Lapse Non TM"/>
      <sheetName val="Kennz"/>
      <sheetName val="Inhalt"/>
      <sheetName val="Allgem. Angaben"/>
      <sheetName val="Auftrag"/>
      <sheetName val="Sp-Erg"/>
      <sheetName val="PersStat"/>
      <sheetName val="Verm-lage"/>
      <sheetName val="Ertr-lage"/>
      <sheetName val="Umsatz HB II"/>
      <sheetName val="Umsatz regional"/>
      <sheetName val="Best.-veränd."/>
      <sheetName val="akt. Eigenleist."/>
      <sheetName val="SoErtr (1)"/>
      <sheetName val="SoErtr (2)"/>
      <sheetName val="MatAufw"/>
      <sheetName val="PersAufw"/>
      <sheetName val="Abschr. imm. WG +SA"/>
      <sheetName val="SoAufw (1)"/>
      <sheetName val="SoAufw (2)"/>
      <sheetName val="SoAufw (3)"/>
      <sheetName val="QualKost"/>
      <sheetName val="Beteil.-ertr."/>
      <sheetName val="Ertr. and. WP + Ausl."/>
      <sheetName val="Zinserträge"/>
      <sheetName val="Abschr. Fin.-anl."/>
      <sheetName val="Zinsaufw."/>
      <sheetName val="a.o. Ergebn."/>
      <sheetName val="Steuern"/>
      <sheetName val="Immater"/>
      <sheetName val="Sachanl"/>
      <sheetName val="FinAnl"/>
      <sheetName val="Vorraete"/>
      <sheetName val="FordLief"/>
      <sheetName val="FordVerb"/>
      <sheetName val="FordBet"/>
      <sheetName val="SonstFor"/>
      <sheetName val="Wertpap"/>
      <sheetName val="LiquMitt"/>
      <sheetName val="RAP aktiv"/>
      <sheetName val="Kap-Div (HB I)"/>
      <sheetName val="Kap-Div (HB II)"/>
      <sheetName val="SoPoRück"/>
      <sheetName val="Pens.-rückst."/>
      <sheetName val="Steuerrückst."/>
      <sheetName val="sonst. Rückst "/>
      <sheetName val="VerbKI(1)"/>
      <sheetName val="VerbKI(2)"/>
      <sheetName val="erhAnz"/>
      <sheetName val="VerbLief"/>
      <sheetName val="VerbWech"/>
      <sheetName val="VerbVerb"/>
      <sheetName val="VerbBet"/>
      <sheetName val="SonstVer"/>
      <sheetName val="RAP passiv"/>
      <sheetName val="Haft.-verh.+sofinVerpfl."/>
      <sheetName val="BILKURZ"/>
      <sheetName val="GUVKURZ"/>
      <sheetName val="AV Brutto"/>
      <sheetName val="AV Abschr."/>
      <sheetName val="Rücklagen"/>
      <sheetName val="Aktiva"/>
      <sheetName val="Passiva"/>
      <sheetName val="GuV"/>
      <sheetName val="HB I ---&gt; HB II"/>
      <sheetName val="Tabelle1"/>
      <sheetName val="PAJE-2008"/>
      <sheetName val="PAJE-2009"/>
      <sheetName val="Fiscal"/>
      <sheetName val="BS-CF"/>
      <sheetName val="WBS-1"/>
      <sheetName val="WBS-2"/>
      <sheetName val="PAJE&amp;CAJE"/>
      <sheetName val="Taxes"/>
      <sheetName val="Taxes-111"/>
      <sheetName val="Taxes (2)"/>
      <sheetName val="Cash"/>
      <sheetName val="AR-Trade"/>
      <sheetName val="AR-Employees"/>
      <sheetName val="AR-Other"/>
      <sheetName val="Prepaid-Exp"/>
      <sheetName val="Prepaid-Tax"/>
      <sheetName val="Defered Tax Assets"/>
      <sheetName val="Investment"/>
      <sheetName val="Refundable-Dep"/>
      <sheetName val="MI for Disp"/>
      <sheetName val="AP Yimm"/>
      <sheetName val="Other payable"/>
      <sheetName val="LeasePayable"/>
      <sheetName val="TaxesPayable"/>
      <sheetName val="Est.Liab.Empl.Ben"/>
      <sheetName val="Accrued Exp"/>
      <sheetName val="CS"/>
      <sheetName val="Misc Dep Rec"/>
      <sheetName val="OpEx"/>
      <sheetName val="OtherIncome"/>
      <sheetName val="Other Expense"/>
      <sheetName val="test27jan"/>
      <sheetName val="OtherIncome (Expense)-report"/>
      <sheetName val="Perhit, PPh 21 bulnan 07"/>
      <sheetName val="TB-WP"/>
      <sheetName val="Checker"/>
      <sheetName val="0000"/>
      <sheetName val="00000000"/>
      <sheetName val="000000000"/>
      <sheetName val="Cross Check data Aktuari-PNP"/>
      <sheetName val="P-1.1"/>
      <sheetName val="LK 2002"/>
      <sheetName val="Movement of Hutang Leasing"/>
      <sheetName val="PAJE-CAJE-PRJE"/>
      <sheetName val="BS-PL Komersil and Fiskal"/>
      <sheetName val="Deferred Tax Calculation"/>
      <sheetName val="List of Disposal"/>
      <sheetName val="Predictive Depreciation Exp."/>
      <sheetName val="K-Mutation PNP"/>
      <sheetName val="FA Fiscal 2003"/>
      <sheetName val="AR Subsequent Collection"/>
      <sheetName val="AP Subsequent Payment"/>
      <sheetName val="DD"/>
      <sheetName val="E-3"/>
      <sheetName val="G-1"/>
      <sheetName val="G-2"/>
      <sheetName val="G-3"/>
      <sheetName val="I"/>
      <sheetName val="J.1"/>
      <sheetName val="N"/>
      <sheetName val="N-1"/>
      <sheetName val="Pred. by APBMI N -1-1"/>
      <sheetName val="P-1"/>
      <sheetName val="P-2"/>
      <sheetName val="Perhit. def tax R-1"/>
      <sheetName val="U-1"/>
      <sheetName val="U-2"/>
      <sheetName val="U-3"/>
      <sheetName val="U-4"/>
      <sheetName val="U-5"/>
      <sheetName val="Materiality and TE"/>
      <sheetName val="CF Calculation"/>
      <sheetName val="Reclassification"/>
      <sheetName val="Hut-Piut Afiliasi"/>
      <sheetName val="NAV000"/>
      <sheetName val="pldt"/>
      <sheetName val="P-1.1 Update"/>
      <sheetName val="Uang Muka Operasi"/>
      <sheetName val="Vouching Add. FA"/>
      <sheetName val="Koreksi Uang Muka "/>
      <sheetName val="Analytical Review-MTCont"/>
      <sheetName val="Uang Muka Sewa Lahan"/>
      <sheetName val="Review Notes to DD"/>
      <sheetName val="Point to be discussed w Client"/>
      <sheetName val="FA Fiscal MTCont 2003"/>
      <sheetName val="Deferred Tax Calculation MTCont"/>
      <sheetName val="Materiality &amp; TE"/>
      <sheetName val="PRJE'03"/>
      <sheetName val="PAJE'03"/>
      <sheetName val="CAJE'03"/>
      <sheetName val="To do List for Team"/>
      <sheetName val="Pending Items"/>
      <sheetName val="Basis Reclass Uang Muka"/>
      <sheetName val="Worksheet-03"/>
      <sheetName val="Analy Rvw"/>
      <sheetName val="PAJE-02"/>
      <sheetName val="PRJE-02"/>
      <sheetName val="CAJE-02"/>
      <sheetName val="E-1"/>
      <sheetName val="Sorted by USD E-1.1"/>
      <sheetName val="Sorted by IDR E-1.2"/>
      <sheetName val="AR-Aging IDR E-2 p.1"/>
      <sheetName val="AR-Aging USD E-2 p.2 "/>
      <sheetName val="Subsequent IDR E-3 p.1"/>
      <sheetName val="Subsequent USD E-3 p.2"/>
      <sheetName val="E-4"/>
      <sheetName val="E-4.1"/>
      <sheetName val="EE"/>
      <sheetName val="F-1"/>
      <sheetName val="Stock take result F-1.1"/>
      <sheetName val="Predictive Test Sewa Lahan"/>
      <sheetName val="Predictive sewa lahan J 5-1"/>
      <sheetName val="JJ"/>
      <sheetName val="pred. insurance"/>
      <sheetName val="Predictive of insurance"/>
      <sheetName val="Data polis"/>
      <sheetName val="Insurred Aktiva"/>
      <sheetName val="Harga perolehan"/>
      <sheetName val="Predict depre"/>
      <sheetName val="K coba"/>
      <sheetName val="trial K-3"/>
      <sheetName val="K-1"/>
      <sheetName val="NN-3"/>
      <sheetName val="N-4"/>
      <sheetName val="P-3"/>
      <sheetName val=" Q"/>
      <sheetName val="Movement of Bank Loan Q-1"/>
      <sheetName val="Movement of Leasing Q-2"/>
      <sheetName val="Interest exp Q-3"/>
      <sheetName val="QQ-3"/>
      <sheetName val="Current Leasing Q-4"/>
      <sheetName val="TT-1"/>
      <sheetName val="T-1"/>
      <sheetName val="Penjelasan Net"/>
      <sheetName val="U-4.1"/>
      <sheetName val="FISCAL 2002"/>
      <sheetName val="Table of Contents"/>
      <sheetName val="Wrap Up"/>
      <sheetName val="Labarugi fiskal"/>
      <sheetName val="Neraca fiskal"/>
      <sheetName val="fa-fiscal"/>
      <sheetName val="Penambahan FA"/>
      <sheetName val="Penj. AT_Fiskal"/>
      <sheetName val="NBV-Fiskal Sewa Lahan"/>
      <sheetName val="Daftar Karyawan yang keluar"/>
      <sheetName val="Amortisasi sewa lahan"/>
      <sheetName val="REPORT"/>
      <sheetName val="HP Bangunan"/>
      <sheetName val="HP Inventaris"/>
      <sheetName val="HP Kendaraan"/>
      <sheetName val="Ak. Peny. Bangunan"/>
      <sheetName val="Ak. Peny. Inventaris"/>
      <sheetName val="Ak. Peny. Kendaraan"/>
      <sheetName val="Analytical"/>
      <sheetName val="RENTABILITAS"/>
      <sheetName val="CashFL"/>
      <sheetName val="PPAP"/>
      <sheetName val="KAP 4 Report"/>
      <sheetName val="Maturity ++"/>
      <sheetName val="BMPK"/>
      <sheetName val="Konsen-1"/>
      <sheetName val="Konsentrasi"/>
      <sheetName val="PDN ++"/>
      <sheetName val="PDN"/>
      <sheetName val="CAR Versi BI"/>
      <sheetName val="CAR"/>
      <sheetName val="NRC"/>
      <sheetName val="EQ"/>
      <sheetName val="DEFFERED TAX"/>
      <sheetName val="AYD"/>
      <sheetName val="KYD Terkait"/>
      <sheetName val="RJE"/>
      <sheetName val="CCJE"/>
      <sheetName val="Passed"/>
      <sheetName val="Ratio PPAP Audited"/>
      <sheetName val="Trading Bonds (Rp) 2003"/>
      <sheetName val="Trading Bonds (USD) 2003"/>
      <sheetName val="Held to Maturity Bonds(Rp) 2003"/>
      <sheetName val="REPORT and DISCLOSURES"/>
      <sheetName val="tickmark"/>
      <sheetName val="K1"/>
      <sheetName val="rekap report"/>
      <sheetName val="K2"/>
      <sheetName val="K3"/>
      <sheetName val="K4"/>
      <sheetName val="K5"/>
      <sheetName val="K6"/>
      <sheetName val="K7"/>
      <sheetName val="K8"/>
      <sheetName val="K8.1"/>
      <sheetName val="K9"/>
      <sheetName val="K10"/>
      <sheetName val="K11"/>
      <sheetName val="K11.1"/>
      <sheetName val="budget per type"/>
      <sheetName val="A1_ Income Statement Projection"/>
      <sheetName val="PjkTgghn"/>
      <sheetName val="Lamp_AT"/>
      <sheetName val="AT &amp; Depr (GL)"/>
      <sheetName val="Sst02BBng&lt;95 (Dep123)"/>
      <sheetName val="Sst02Bng&lt;95"/>
      <sheetName val="Sst02&gt;=95 (Dep123)"/>
      <sheetName val="Sst02&gt;=95 (Dep456)"/>
      <sheetName val="Sst02Bng&gt;=95"/>
      <sheetName val="Car_Jkt&gt;=2003"/>
      <sheetName val="Car_Ckp&gt;=2003"/>
      <sheetName val="dbgFIRNA"/>
      <sheetName val="adj"/>
      <sheetName val="DBG"/>
      <sheetName val="Planning Materiality "/>
      <sheetName val="Subsequent event"/>
      <sheetName val="WBS1"/>
      <sheetName val="WBS2"/>
      <sheetName val="WPL Detail"/>
      <sheetName val="CashFlow (2)"/>
      <sheetName val="Deferred"/>
      <sheetName val="SPT 1721"/>
      <sheetName val="PAJE-PRJE-07"/>
      <sheetName val="CAJE-CRJE-07"/>
      <sheetName val="Tax"/>
      <sheetName val="SKP"/>
      <sheetName val="transaksi Istimewa"/>
      <sheetName val="Test of detail - Purchase"/>
      <sheetName val="Jaminan"/>
      <sheetName val="ass kend."/>
      <sheetName val="ass_ stock_gdg"/>
      <sheetName val="temuan"/>
      <sheetName val="3"/>
      <sheetName val="4"/>
      <sheetName val="5"/>
      <sheetName val="7"/>
      <sheetName val="8"/>
      <sheetName val="9"/>
      <sheetName val="10"/>
      <sheetName val="11"/>
      <sheetName val="12"/>
      <sheetName val="13"/>
      <sheetName val="14"/>
      <sheetName val="14 (2)"/>
      <sheetName val="15"/>
      <sheetName val="16"/>
      <sheetName val="17"/>
      <sheetName val="18"/>
      <sheetName val="19"/>
      <sheetName val="TB_WP"/>
      <sheetName val="Rates"/>
      <sheetName val="Engagement Memorandum"/>
      <sheetName val="FISCOM"/>
      <sheetName val="ADJ'09"/>
      <sheetName val="tb_01122009"/>
      <sheetName val="Persediaan"/>
      <sheetName val="Aset Tetap"/>
      <sheetName val="Fixed Asset"/>
      <sheetName val="Vouch Fixed Asset"/>
      <sheetName val="Penjualan"/>
      <sheetName val="Sales_2009"/>
      <sheetName val="Harga Pokok"/>
      <sheetName val="HPP!"/>
      <sheetName val="Conf. Control"/>
      <sheetName val="PPH 21"/>
      <sheetName val="PPH 23"/>
      <sheetName val="PPh 4 (2) Penjualan"/>
      <sheetName val="PPh 4 (2)"/>
      <sheetName val="Sheet4"/>
      <sheetName val="Petunjuk"/>
      <sheetName val="Summary-Customer"/>
      <sheetName val="LTLGroup-Trans"/>
      <sheetName val="LTLGroup-Rent"/>
      <sheetName val="LTLGroup-SD"/>
      <sheetName val="LTLGroup-Oth"/>
      <sheetName val="NONLTL-Trans"/>
      <sheetName val="NONLTL-Rent"/>
      <sheetName val="NONLTL-SD"/>
      <sheetName val="NONLTL-OTH"/>
      <sheetName val="PL monthly analysis"/>
      <sheetName val="EM"/>
      <sheetName val="LABA-RUGI"/>
      <sheetName val="ARUS-KAS"/>
      <sheetName val="TAX 1"/>
      <sheetName val="Kas &amp; Setara Kas"/>
      <sheetName val="Piutang Dagang"/>
      <sheetName val="Piutang Lain-lain"/>
      <sheetName val="Deposito"/>
      <sheetName val="Piutang Pemborong"/>
      <sheetName val="Pinjaman"/>
      <sheetName val="Persekot"/>
      <sheetName val="FA Komersial"/>
      <sheetName val="HGU-09 e SPT X"/>
      <sheetName val="REKAP-FIS09 HGU TERPISAH S.D'09"/>
      <sheetName val="Hutang Dagang"/>
      <sheetName val="Hutang Lain-lain"/>
      <sheetName val="Hutang Pajak"/>
      <sheetName val="Hutang Gaji"/>
      <sheetName val="Uang Muka Pelanggan."/>
      <sheetName val="Accrued"/>
      <sheetName val="Biaya"/>
      <sheetName val="Pendapatan"/>
      <sheetName val="Selisih kurs"/>
      <sheetName val="Preapid 23"/>
      <sheetName val="PPh 21 Medan"/>
      <sheetName val="deviden"/>
      <sheetName val="Asuransi"/>
      <sheetName val="Pndp Bunga"/>
      <sheetName val="Barang impor"/>
      <sheetName val="PPN (2)"/>
      <sheetName val="IF add"/>
      <sheetName val="BARANG-GUDANG"/>
      <sheetName val="DAT-1"/>
      <sheetName val="DAT-2"/>
      <sheetName val="DAT-3"/>
      <sheetName val="DAT-4"/>
      <sheetName val="DAT-5"/>
      <sheetName val="ARPs 1"/>
      <sheetName val="ARPs 2"/>
      <sheetName val="Ket"/>
      <sheetName val="AR lain"/>
      <sheetName val="Blog"/>
      <sheetName val="Land"/>
      <sheetName val="DBase"/>
      <sheetName val="PPh Final"/>
      <sheetName val="HPS"/>
      <sheetName val="Uang Muka&amp;BYDM"/>
      <sheetName val="Aktiva Tetap"/>
      <sheetName val="Garansi"/>
      <sheetName val="Proyek Kemitraan Kokar"/>
      <sheetName val="Beban Pokok Penjualan"/>
      <sheetName val="Operating Exp"/>
      <sheetName val="Beban Lain-Lain"/>
      <sheetName val="TAX Computation"/>
      <sheetName val="Cut Off test"/>
      <sheetName val="TOC - Sales"/>
      <sheetName val="TOC - Purchases"/>
      <sheetName val="TOT - operating expenses"/>
      <sheetName val="TOT - Fixed Asset Addition"/>
      <sheetName val="Rekap Deposito"/>
      <sheetName val="REKAP PENJUALAN CANGKANG DAN MI"/>
      <sheetName val="REKAP PENJUALAN INTI DAN MINYAK"/>
      <sheetName val="PPH 21 Jakarta"/>
      <sheetName val="PPH 25 Jakarta"/>
      <sheetName val="PPh 23 Jakarta"/>
      <sheetName val="PPh 23 Medan"/>
      <sheetName val="PPh 4(2) Medan"/>
      <sheetName val="REKAP'09 Siddik"/>
      <sheetName val="Jakarta"/>
      <sheetName val="Telda"/>
      <sheetName val="Kalsa"/>
      <sheetName val="Kalda"/>
      <sheetName val="Kokar"/>
      <sheetName val="FD-GAP09"/>
      <sheetName val="GAP09-BD"/>
      <sheetName val="Case"/>
      <sheetName val="Merak Export"/>
      <sheetName val="Merak Import"/>
      <sheetName val="VBA Code"/>
      <sheetName val="Overall"/>
      <sheetName val="TOTAL OF LIEN ACCOUNTS"/>
      <sheetName val="6-19 PAY CALCULATION "/>
      <sheetName val="ARUN III"/>
      <sheetName val="BES MCGC"/>
      <sheetName val="BONTANG V"/>
      <sheetName val="BONTANG VI"/>
      <sheetName val="BONTANG II"/>
      <sheetName val="WEST NATUNA"/>
      <sheetName val="ARUN II"/>
      <sheetName val="BES-AQP"/>
      <sheetName val="BLPGV"/>
      <sheetName val="BLPGVII"/>
      <sheetName val="CORRIDOR"/>
      <sheetName val="BES KOREA II"/>
      <sheetName val="BES KCO"/>
      <sheetName val="BONT III"/>
      <sheetName val="BONT IV"/>
      <sheetName val="ONWJ"/>
      <sheetName val="KANGEAN"/>
      <sheetName val="KMI"/>
      <sheetName val="CILACAP"/>
      <sheetName val="Interest Calc."/>
      <sheetName val="Int. Calculation - after 6-18"/>
      <sheetName val="2004.VS.2003"/>
      <sheetName val="JUST.F7"/>
      <sheetName val="CTT.RPT"/>
      <sheetName val="KODE BAG"/>
      <sheetName val="PVT.TOTAL"/>
      <sheetName val="SKOP"/>
      <sheetName val="NonDept"/>
      <sheetName val="PVT-FUNGSI"/>
      <sheetName val="REKAP-F7.0"/>
      <sheetName val="F7.1"/>
      <sheetName val="F7-OPS"/>
      <sheetName val="PIVOT 3 DGT"/>
      <sheetName val="F-7.2.3 DGT "/>
      <sheetName val="F7.3th"/>
      <sheetName val="PIVOTF8.0"/>
      <sheetName val="F8.0"/>
      <sheetName val="PIVOT-F.7.4.DGT"/>
      <sheetName val="F-7.2.4DGT"/>
      <sheetName val="2004R.VS.2003"/>
      <sheetName val="KEL.9"/>
      <sheetName val="EXECUTIVE SUMMARY"/>
      <sheetName val="HARGA MINYAK &amp; KURS"/>
      <sheetName val="LABA RUGI"/>
      <sheetName val="LAPORAN MINYAK"/>
      <sheetName val="LAPORAN GAS"/>
      <sheetName val="EBITDA"/>
      <sheetName val="C5 GABUNG"/>
      <sheetName val="FINDING COST"/>
      <sheetName val="ABI"/>
      <sheetName val="ABO"/>
      <sheetName val="KONS"/>
      <sheetName val="OPSEN"/>
      <sheetName val="KONS DIT HULU"/>
      <sheetName val="KONS BID P"/>
      <sheetName val="KONS BID P&amp;N"/>
      <sheetName val=" KONS BID PKP"/>
      <sheetName val="DIT HILIR"/>
      <sheetName val="RANTAU"/>
      <sheetName val="PRABUMULIH"/>
      <sheetName val="JAMBI"/>
      <sheetName val="KR.AMPEL"/>
      <sheetName val="CEPU"/>
      <sheetName val="SORONG"/>
      <sheetName val="SANGATA-BUNYU"/>
      <sheetName val="LAHENDONG"/>
      <sheetName val="KAMOJANG"/>
      <sheetName val="SIBAYAK"/>
      <sheetName val="KP.DIT.HULU"/>
      <sheetName val="UP 1 BRANDAN"/>
      <sheetName val="UP II DUMAI"/>
      <sheetName val="UP III PLAJU"/>
      <sheetName val="UP IV CILACAP"/>
      <sheetName val="UP V BALIKPAPAN"/>
      <sheetName val="UP VI BALONGAN"/>
      <sheetName val="UP VII KASIM"/>
      <sheetName val="KPC"/>
      <sheetName val="KP.PENGOLAHAN"/>
      <sheetName val="UPMS I MEDAN"/>
      <sheetName val="UPMS II PALEMBANG"/>
      <sheetName val="UPMS III JAKARTA"/>
      <sheetName val="UPMS IV SEMARANG"/>
      <sheetName val="UPMS V SBY"/>
      <sheetName val="UPMS VI B.PAPAN"/>
      <sheetName val="UPMS 7 MAKASAR"/>
      <sheetName val="UPMS 8 JAYAPURA"/>
      <sheetName val="KP P&amp;N"/>
      <sheetName val="DOK SORONG"/>
      <sheetName val="DOK SUSU"/>
      <sheetName val="KP PERKAPALAN"/>
      <sheetName val="DIT. MPS"/>
      <sheetName val="AMERIKA"/>
      <sheetName val="TOKYO"/>
      <sheetName val="ANAK PERUSAHAAN"/>
      <sheetName val="PT. PAS"/>
      <sheetName val="ELNUSA HRP"/>
      <sheetName val="ELNUSA TBK"/>
      <sheetName val="PATRA JASA"/>
      <sheetName val="TONGKANG"/>
      <sheetName val="DOK DUMAI"/>
      <sheetName val="RSPP"/>
      <sheetName val="PERTA OIL"/>
      <sheetName val="LNG"/>
      <sheetName val="PinjPolis (3)"/>
      <sheetName val="dec-98"/>
      <sheetName val="nov-98"/>
      <sheetName val="GLdownload"/>
      <sheetName val="gloct2nd"/>
      <sheetName val="Summary 1998"/>
      <sheetName val="Rec to control sheet"/>
      <sheetName val="vat status"/>
      <sheetName val="Summary 1997"/>
      <sheetName val="analysis"/>
      <sheetName val="VAT 1-98 to 12-98"/>
      <sheetName val="IN RETURN NOT BOOKED"/>
      <sheetName val="AutoOpen Stub Data"/>
      <sheetName val="Customize Your Invoice"/>
      <sheetName val="Invoice"/>
      <sheetName val="Macros"/>
      <sheetName val="ATW"/>
      <sheetName val="Lock"/>
      <sheetName val="Intl Data Table"/>
      <sheetName val="TemplateInformation"/>
      <sheetName val="CAPEX"/>
      <sheetName val="OPEX REPORT"/>
      <sheetName val="DOWNLOAD"/>
      <sheetName val="Safety Incidents"/>
      <sheetName val="Operating Incidents"/>
      <sheetName val="Liquids Production"/>
      <sheetName val="Gas Sales"/>
      <sheetName val="Earnings"/>
      <sheetName val="Affiliate Earnings"/>
      <sheetName val="FACTORS"/>
      <sheetName val="Forex"/>
      <sheetName val="CASHOPX"/>
      <sheetName val="NONCSHOPEX"/>
      <sheetName val="WARNING"/>
      <sheetName val="LRR VOLUMES PAGE"/>
      <sheetName val="UPFACT DOWNLOAD"/>
      <sheetName val="OPEXDL2"/>
      <sheetName val="Gas Realisations @ STWD FX"/>
      <sheetName val="UNIT OPEX CALCULATION"/>
      <sheetName val="Inputs"/>
      <sheetName val="U2_2"/>
      <sheetName val="SALE FFI 2003"/>
      <sheetName val="SALE FFI 2003 (2)"/>
      <sheetName val="SALE FFI 2003 (3)"/>
      <sheetName val="Addition"/>
      <sheetName val="WBS 1_MBI Consol"/>
      <sheetName val="For reporting"/>
      <sheetName val="Notes for reporting"/>
      <sheetName val="WPL Fiskal_MBI Consol"/>
      <sheetName val="WBS 2_MBI Consol"/>
      <sheetName val="WPL_MBI Consol"/>
      <sheetName val="Jurnal consol_Dec 2007"/>
      <sheetName val="OPEX_MBI Consol"/>
      <sheetName val="Detail for report"/>
      <sheetName val="Cash Flow Direct_MBI"/>
      <sheetName val="Cash Flow Direct_report_MBI"/>
      <sheetName val="retirement benefit"/>
      <sheetName val="des_06"/>
      <sheetName val="9E1_3"/>
      <sheetName val="Introduction"/>
      <sheetName val="Balance Sheet"/>
      <sheetName val="Operating Cycle"/>
      <sheetName val="DuPont Analysis"/>
      <sheetName val="Sources &amp; Uses"/>
      <sheetName val="Altman Z"/>
      <sheetName val="RASIO"/>
      <sheetName val="ISK 01-03"/>
      <sheetName val="ISK 01-03 (2)"/>
      <sheetName val="RATIO NEW (2)"/>
      <sheetName val="dpt 2002 Kntrk Mjn"/>
      <sheetName val="dpt Lap.UnAudited Des'02"/>
      <sheetName val="dpt 2003 Kntrk Mjn"/>
      <sheetName val="dpt 2003 RKAP"/>
      <sheetName val="Altman Z Score"/>
      <sheetName val="Finance Ratio"/>
      <sheetName val="dpt 02 kntrk man."/>
      <sheetName val="dpt 02 un-audited"/>
      <sheetName val="dpt RKAP 2003"/>
      <sheetName val="REVISI 2003 (Novetel)"/>
      <sheetName val="RASIO (2)"/>
      <sheetName val="IS Komparatif"/>
      <sheetName val="LABARUGI"/>
      <sheetName val="SB0103 (3)"/>
      <sheetName val="GAB JUL0102"/>
      <sheetName val="PLTELKOM"/>
      <sheetName val="ALL-FA"/>
      <sheetName val="Instructions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Pen Ner"/>
      <sheetName val="Ak Inv"/>
      <sheetName val="Kas &amp; Bank"/>
      <sheetName val="Mutasi Aktiva"/>
      <sheetName val="By. Tanaman"/>
      <sheetName val="IS(RINGKAS)"/>
      <sheetName val="DETAIL BS"/>
      <sheetName val="DETAIL IS"/>
      <sheetName val="DETAIL ACTIVITY"/>
      <sheetName val="TBA"/>
      <sheetName val="JOURNAL UMUM"/>
      <sheetName val="GL Okt"/>
      <sheetName val="Kas Kebun"/>
      <sheetName val="BRI"/>
      <sheetName val="Permata"/>
      <sheetName val="Kas Perwakilan"/>
      <sheetName val="Uang Muka HO"/>
      <sheetName val="Voucher Pengeluaran Bank"/>
      <sheetName val="Voucher Penerimaan Bank"/>
      <sheetName val="Voucher Penerimaan Kas"/>
      <sheetName val="Voucher Pengeluaran Kas"/>
      <sheetName val="Jurnal Memorial"/>
      <sheetName val="NER"/>
      <sheetName val="Laru"/>
      <sheetName val="TB_GAB"/>
      <sheetName val="TB_SAP"/>
      <sheetName val="CADSED"/>
      <sheetName val="AGING1"/>
      <sheetName val="PJKINI"/>
      <sheetName val="BUSAHA"/>
      <sheetName val="AnHPP"/>
      <sheetName val="2"/>
      <sheetName val="4D"/>
      <sheetName val="4E"/>
      <sheetName val="6"/>
      <sheetName val="6B"/>
      <sheetName val="6J"/>
      <sheetName val="10D"/>
      <sheetName val="10I"/>
      <sheetName val="20"/>
      <sheetName val="AJE_SelKurs"/>
      <sheetName val="AJECOSTSAP"/>
      <sheetName val="AJEACTCOST"/>
      <sheetName val="Rek_PAU"/>
      <sheetName val="SelKurs"/>
      <sheetName val="BPlain"/>
      <sheetName val="BBOld"/>
      <sheetName val="BJold"/>
      <sheetName val="Main Menu"/>
      <sheetName val="Proj Summ"/>
      <sheetName val="Team"/>
      <sheetName val="Effort.P"/>
      <sheetName val="Effort.A"/>
      <sheetName val="Subcontracted"/>
      <sheetName val="Expense.P"/>
      <sheetName val="Expense.A"/>
      <sheetName val="Asset"/>
      <sheetName val="Tracker"/>
      <sheetName val="Time Report"/>
      <sheetName val="Help"/>
      <sheetName val="Codestable"/>
      <sheetName val="Lead"/>
      <sheetName val="Links"/>
      <sheetName val="Tickmarks"/>
      <sheetName val="F2"/>
      <sheetName val="LTR"/>
      <sheetName val="Summary over-under accrued"/>
      <sheetName val="Aging AR FRP"/>
      <sheetName val="Expense clasiffication-FRP"/>
      <sheetName val="Insurance-FRP"/>
      <sheetName val="Accrued-FRP"/>
      <sheetName val="Mngmnt Fee-FRP"/>
      <sheetName val="PM (Dec 31, 2006)"/>
      <sheetName val="PRJE "/>
      <sheetName val="T-Account"/>
      <sheetName val="A3.1"/>
      <sheetName val="A3.2"/>
      <sheetName val="A3.3"/>
      <sheetName val="C Memo"/>
      <sheetName val="C-1"/>
      <sheetName val="C-4"/>
      <sheetName val="C-5"/>
      <sheetName val="C-5.1"/>
      <sheetName val="C-5.2"/>
      <sheetName val="C Memo (2)"/>
      <sheetName val="E Memo"/>
      <sheetName val="E-1.1"/>
      <sheetName val="E-2"/>
      <sheetName val="E-2.1 Aging-Summary"/>
      <sheetName val="E-2.2"/>
      <sheetName val="E-2.3"/>
      <sheetName val="GHB-BHH"/>
      <sheetName val="F-2"/>
      <sheetName val="F-3"/>
      <sheetName val="F-4"/>
      <sheetName val="F-5"/>
      <sheetName val="G-1.1"/>
      <sheetName val="G-1.2"/>
      <sheetName val="J-1"/>
      <sheetName val="Cost Analysis"/>
      <sheetName val="Retail"/>
      <sheetName val="Recap Inv"/>
      <sheetName val="Consumed"/>
      <sheetName val="Transfer"/>
      <sheetName val="ANLKL"/>
      <sheetName val="General"/>
      <sheetName val="Tobacco"/>
      <sheetName val="Tbc Jrn"/>
      <sheetName val="Eng"/>
      <sheetName val="Engineering"/>
      <sheetName val="Retcostboard"/>
      <sheetName val="Macro"/>
      <sheetName val="Reconciliation"/>
      <sheetName val="Iss Jrn"/>
      <sheetName val="control"/>
      <sheetName val="pll feb 06"/>
      <sheetName val="E2.2"/>
      <sheetName val="AR (2)"/>
      <sheetName val="Claim"/>
      <sheetName val="G-1 AdvP"/>
      <sheetName val="BDM"/>
      <sheetName val="G-2.1 Prep"/>
      <sheetName val="AT-Software"/>
      <sheetName val="AT-tdk terpakai"/>
      <sheetName val="AT-tdk terpakai (2)"/>
      <sheetName val="BYMHD"/>
      <sheetName val="UMD"/>
      <sheetName val="617900000"/>
      <sheetName val="825100000"/>
      <sheetName val="Interest"/>
      <sheetName val="Interest ok"/>
      <sheetName val="Ringkasan"/>
      <sheetName val="Account (2)"/>
      <sheetName val="Buku Besar 1"/>
      <sheetName val="Buku Besar 2"/>
      <sheetName val="Rekap SPT Masa PPh 21"/>
      <sheetName val="RIgkasan Koreksi"/>
      <sheetName val="Koreksi Objek PPh 21"/>
      <sheetName val="Koreksi Objek PPh 23"/>
      <sheetName val="Koreksi Objek PPh 4 Ayat 2"/>
      <sheetName val="RIngkasan Koreksi Biaya"/>
      <sheetName val="Koreksi Biaya"/>
      <sheetName val="Sisa 1"/>
      <sheetName val="Sisa 2"/>
      <sheetName val="COVER SHEET"/>
      <sheetName val="CF-SUMMARY"/>
      <sheetName val="CF-CLASSIFICATION"/>
      <sheetName val="CF-DETAILS"/>
      <sheetName val="PARAMETERS"/>
      <sheetName val="FA REGISTER"/>
      <sheetName val="FA DETAILS"/>
      <sheetName val="ADD_PERIOD"/>
      <sheetName val="DISP_PERIOD"/>
      <sheetName val="DISP_YEAR"/>
      <sheetName val="PARAMETER"/>
      <sheetName val="a-kar001"/>
      <sheetName val="WERKS"/>
      <sheetName val="ORD"/>
      <sheetName val="AFASL"/>
      <sheetName val="Converted"/>
      <sheetName val="Building"/>
      <sheetName val="Building Equipment"/>
      <sheetName val="Machineries"/>
      <sheetName val="Tabel Machineries"/>
      <sheetName val="Transportations"/>
      <sheetName val="Furniture"/>
      <sheetName val="ASSET TRANSFER OUT"/>
      <sheetName val="FA Konsol"/>
      <sheetName val="K 1 FA Mutation"/>
      <sheetName val="K 1.1"/>
      <sheetName val="K 1.2"/>
      <sheetName val="K 1.3"/>
      <sheetName val="K 1.4"/>
      <sheetName val="K 2 FA Mutation"/>
      <sheetName val="K 3 FA Mutation Denpasar"/>
      <sheetName val="K 3.1"/>
      <sheetName val="K 3.2"/>
      <sheetName val="K 3.3"/>
      <sheetName val="K 3.4"/>
      <sheetName val="Front"/>
      <sheetName val="Check Sheet"/>
      <sheetName val="BSHO Report"/>
      <sheetName val="PLHO Report"/>
      <sheetName val="PLHOENG"/>
      <sheetName val="bdrl-usg"/>
      <sheetName val="10000"/>
      <sheetName val="budget00"/>
      <sheetName val="OLDPL kareb"/>
      <sheetName val="newpl kareb"/>
      <sheetName val="OLDPL"/>
      <sheetName val="Budget2001"/>
      <sheetName val="newpl"/>
      <sheetName val="plrep"/>
      <sheetName val="contr"/>
      <sheetName val="salesan"/>
      <sheetName val="VARCOST"/>
      <sheetName val="stkm"/>
      <sheetName val="contrmile"/>
      <sheetName val="OLDMAP"/>
      <sheetName val="def_tax cig"/>
      <sheetName val="def_tax kareb"/>
      <sheetName val="def_tax cons"/>
      <sheetName val="NEWMAP"/>
      <sheetName val="HYPERION"/>
      <sheetName val="stan"/>
      <sheetName val="rawmat"/>
      <sheetName val="sundries"/>
      <sheetName val="WASTE BY MATERIAL"/>
      <sheetName val="WASTE BY BRAND"/>
      <sheetName val="duration_LOCAL"/>
      <sheetName val="duration_IMP"/>
      <sheetName val="LOCALexcl.ADJA"/>
      <sheetName val="IMPexcl.ADJA"/>
      <sheetName val="estused"/>
      <sheetName val="stan(2)"/>
      <sheetName val="wastage(2)"/>
      <sheetName val="COSTING ----&gt;"/>
      <sheetName val="STOCK END"/>
      <sheetName val="PROPORTIONAL"/>
      <sheetName val="BENSON "/>
      <sheetName val="LUCKY"/>
      <sheetName val="LUCKY LIGHT"/>
      <sheetName val="PALL MALL KS"/>
      <sheetName val="PALL MALL LGHT"/>
      <sheetName val="PALL MALL MTHL"/>
      <sheetName val="ARDATH"/>
      <sheetName val="ARDATH LIGHT"/>
      <sheetName val="ARDATH MENTHOL"/>
      <sheetName val="COMM KS"/>
      <sheetName val="ARDATH LS"/>
      <sheetName val="COMM LS"/>
      <sheetName val="INDIGO"/>
      <sheetName val="COST AVE"/>
      <sheetName val="VARIANCE"/>
      <sheetName val="VAR_CPM"/>
      <sheetName val="ANALYSIS VARIANCE"/>
      <sheetName val="ALL_Excl.Dunhil"/>
      <sheetName val="AALL"/>
      <sheetName val="ALLcigr"/>
      <sheetName val="DLI"/>
      <sheetName val="DIS"/>
      <sheetName val="DIM"/>
      <sheetName val="DKS"/>
      <sheetName val="DKM"/>
      <sheetName val="KAH"/>
      <sheetName val="KAM"/>
      <sheetName val="KANLI"/>
      <sheetName val="KANLIM"/>
      <sheetName val="KAN"/>
      <sheetName val="WHHP"/>
      <sheetName val="WHSP"/>
      <sheetName val="COMFILLS"/>
      <sheetName val="COMFILKS"/>
      <sheetName val="BR"/>
      <sheetName val="MBS"/>
      <sheetName val="MBP"/>
      <sheetName val="AFNSV"/>
      <sheetName val="AFNIC"/>
      <sheetName val="AConC"/>
      <sheetName val="ENTRY"/>
      <sheetName val="Sensitivity"/>
      <sheetName val="Assum"/>
      <sheetName val="VarCostComfil"/>
      <sheetName val="GeneralInfo"/>
      <sheetName val="data wp"/>
      <sheetName val="Marshalling"/>
      <sheetName val="Attachment"/>
      <sheetName val="NDE expenses"/>
      <sheetName val="Other positive-negative adj."/>
      <sheetName val="Related party"/>
      <sheetName val="Fiscal form"/>
      <sheetName val="Additional FA (Eng)"/>
      <sheetName val="Tambahan aktiva"/>
      <sheetName val="GainLoss"/>
      <sheetName val="Lampiran"/>
      <sheetName val="1771"/>
      <sheetName val="1771.2"/>
      <sheetName val="1771-I"/>
      <sheetName val="1771-II"/>
      <sheetName val="1771-III"/>
      <sheetName val="1771-IV"/>
      <sheetName val="1771-V"/>
      <sheetName val="1771-VI"/>
      <sheetName val="1771(E)"/>
      <sheetName val="1771.2(E)"/>
      <sheetName val="1771-I(E)"/>
      <sheetName val="1771-II(E)"/>
      <sheetName val="1771-III(E)"/>
      <sheetName val="1771-IV(E)"/>
      <sheetName val="1771-V(E)"/>
      <sheetName val="1771-VI(E)"/>
      <sheetName val="Fiscal form (2)"/>
      <sheetName val="HIT 2"/>
      <sheetName val="HIT"/>
      <sheetName val="F1"/>
      <sheetName val="ABSENSI "/>
      <sheetName val="ABSENSI  NS"/>
      <sheetName val="ABSENSI  NS (2)"/>
      <sheetName val="Tabel Gaji"/>
      <sheetName val="Maret"/>
      <sheetName val="AC BCA"/>
      <sheetName val="AC BCA (compare)"/>
      <sheetName val="WBS - A"/>
      <sheetName val="A.2"/>
      <sheetName val="A.2-1"/>
      <sheetName val="A.2-1.1"/>
      <sheetName val="A2-2"/>
      <sheetName val="L.2"/>
      <sheetName val="FA FISCAL"/>
      <sheetName val="D.2"/>
      <sheetName val="A.1"/>
      <sheetName val="A Recap"/>
      <sheetName val="D.3"/>
      <sheetName val="L.1"/>
      <sheetName val="L.1.2"/>
      <sheetName val="CC1.1"/>
      <sheetName val="F Konf"/>
      <sheetName val="F Recap"/>
      <sheetName val="WBS - L"/>
      <sheetName val="H.2"/>
      <sheetName val="N.2 Konf"/>
      <sheetName val="L.3.1"/>
      <sheetName val="L.3.2"/>
      <sheetName val="L.3.3"/>
      <sheetName val="P.1"/>
      <sheetName val="Q.1"/>
      <sheetName val="R.2"/>
      <sheetName val="R.3"/>
      <sheetName val="R.4"/>
      <sheetName val="R.5"/>
      <sheetName val="T.1"/>
      <sheetName val="T.2"/>
      <sheetName val="T.3"/>
      <sheetName val="T.4"/>
      <sheetName val="Tax0910"/>
      <sheetName val="DTA-0910"/>
      <sheetName val="ADJUSTMENT AKHIR TAHUN"/>
      <sheetName val="REGRISTRASI"/>
      <sheetName val="DAF - CAB 2003 (2)"/>
      <sheetName val="JUDUL OWNER"/>
      <sheetName val="DATA DARI TB DARI BRANCHCOMP"/>
      <sheetName val="YN-PPN01"/>
      <sheetName val="YN-SDB"/>
      <sheetName val="YNpdp-custodian"/>
      <sheetName val="YNpdp-custodian ADA REKSA DANA"/>
      <sheetName val="YN-PPN Keluaran"/>
      <sheetName val="YN_Psewa"/>
      <sheetName val="Pendapatan Sewa"/>
      <sheetName val="Pendapatan Sewa - PRINT"/>
      <sheetName val="Inv.BPP"/>
      <sheetName val="WBS-A"/>
      <sheetName val="WBS-L"/>
      <sheetName val="CJE"/>
      <sheetName val="A"/>
      <sheetName val="B"/>
      <sheetName val="B.13"/>
      <sheetName val="D1.1"/>
      <sheetName val="D1.2"/>
      <sheetName val="D2"/>
      <sheetName val="P.2"/>
      <sheetName val="P.3"/>
      <sheetName val="P.4"/>
      <sheetName val="P.5"/>
      <sheetName val="P.6"/>
      <sheetName val="P.7"/>
      <sheetName val="G1"/>
      <sheetName val="G1-1"/>
      <sheetName val="G1-2"/>
      <sheetName val="L-1"/>
      <sheetName val="L-2"/>
      <sheetName val="L-3"/>
      <sheetName val="L-4"/>
      <sheetName val="L-5"/>
      <sheetName val="II.1"/>
      <sheetName val="II.2"/>
      <sheetName val="II.3"/>
      <sheetName val="II.4"/>
      <sheetName val="II.5"/>
      <sheetName val="II.6"/>
      <sheetName val="III"/>
      <sheetName val="IV"/>
      <sheetName val="IV.1"/>
      <sheetName val="XXXXXX"/>
      <sheetName val="XXXXX0"/>
      <sheetName val="000000"/>
      <sheetName val="100000"/>
      <sheetName val="200000"/>
      <sheetName val="300000"/>
      <sheetName val="PTD"/>
      <sheetName val="bs sep"/>
      <sheetName val="is sep"/>
      <sheetName val="M1"/>
      <sheetName val="p &amp; l"/>
      <sheetName val="sl"/>
      <sheetName val="Mgt_P&amp;L"/>
      <sheetName val="MJ"/>
      <sheetName val="GLJ"/>
      <sheetName val="Hyperion_486"/>
      <sheetName val="Sch"/>
      <sheetName val="COS"/>
      <sheetName val="Prov obs"/>
      <sheetName val="Stk take"/>
      <sheetName val="chemical"/>
      <sheetName val="oal"/>
      <sheetName val="F.2"/>
      <sheetName val="B.1"/>
      <sheetName val="B.2"/>
      <sheetName val="D1"/>
      <sheetName val="D2.1"/>
      <sheetName val="D2.2"/>
      <sheetName val="D2.3"/>
      <sheetName val="D3"/>
      <sheetName val="L1"/>
      <sheetName val="L1.1"/>
      <sheetName val="E1"/>
      <sheetName val="L2"/>
      <sheetName val="A2-Summary"/>
      <sheetName val="A2.1"/>
      <sheetName val="A2.1.2"/>
      <sheetName val="A2.1.1"/>
      <sheetName val="A2.2"/>
      <sheetName val="A2.3"/>
      <sheetName val="A2.4"/>
      <sheetName val="A2.5"/>
      <sheetName val="A2.6"/>
      <sheetName val="A2.7"/>
      <sheetName val="E2.1"/>
      <sheetName val="G.1.1"/>
      <sheetName val="G.1.2"/>
      <sheetName val="G.1.3"/>
      <sheetName val="G.2.1"/>
      <sheetName val="G.2.2"/>
      <sheetName val="G.2.3"/>
      <sheetName val="G.2.4"/>
      <sheetName val="G.2.5"/>
      <sheetName val="L3"/>
      <sheetName val="L3.1"/>
      <sheetName val="L3.2"/>
      <sheetName val="L3.3"/>
      <sheetName val="CAM-A"/>
      <sheetName val="CAM-B"/>
      <sheetName val="TOC-A.1"/>
      <sheetName val="TOC-A.2"/>
      <sheetName val="TOC-A.3"/>
      <sheetName val="TOC-A.4"/>
      <sheetName val="TOC-B.1"/>
      <sheetName val="TOC-B.2"/>
      <sheetName val="TOC-B.3"/>
      <sheetName val="TB_09"/>
      <sheetName val="F.1.1.1"/>
      <sheetName val="F.2.1"/>
      <sheetName val="F.3"/>
      <sheetName val="C.1.1"/>
      <sheetName val="C.1.2"/>
      <sheetName val="C.2"/>
      <sheetName val="C.2.1"/>
      <sheetName val="C.14"/>
      <sheetName val="D1.3"/>
      <sheetName val="L.1.1"/>
      <sheetName val="L.2.1"/>
      <sheetName val="L.2.1.1"/>
      <sheetName val="L.2.2"/>
      <sheetName val="L.2.2.1"/>
      <sheetName val="L.2.2.2"/>
      <sheetName val="L.2.2.3"/>
      <sheetName val="L.2.2.4"/>
      <sheetName val="L.2.2.5"/>
      <sheetName val="A.2.1.1 report"/>
      <sheetName val="A.2.1.1"/>
      <sheetName val="A.2.1.2"/>
      <sheetName val="A.2.3"/>
      <sheetName val="A.2.4"/>
      <sheetName val="A.2.5"/>
      <sheetName val="A.2.6"/>
      <sheetName val="A.2.7"/>
      <sheetName val="A.2.8"/>
      <sheetName val="A.2.9"/>
      <sheetName val="G.1.1.1"/>
      <sheetName val="L.3.1.1"/>
      <sheetName val="L.3.3.1"/>
      <sheetName val="L.3.4"/>
      <sheetName val="L.3.5"/>
      <sheetName val="Q.1.1"/>
      <sheetName val="Q.1.2"/>
      <sheetName val="Q.1.3"/>
      <sheetName val="Q.2"/>
      <sheetName val="Q.2.1"/>
      <sheetName val="Q.3"/>
      <sheetName val="R.1"/>
      <sheetName val="R.6"/>
      <sheetName val="R.7"/>
      <sheetName val="R.8"/>
      <sheetName val="MKBD"/>
      <sheetName val="Worksheet"/>
      <sheetName val="Elimination"/>
      <sheetName val="Un-AJE"/>
      <sheetName val="WPL "/>
      <sheetName val="F.2.1.1"/>
      <sheetName val="F.3-1"/>
      <sheetName val="B1"/>
      <sheetName val="B1.2"/>
      <sheetName val="D3.1"/>
      <sheetName val="D3.2"/>
      <sheetName val="D3.3"/>
      <sheetName val="D4"/>
      <sheetName val="E1.1"/>
      <sheetName val="L1.2"/>
      <sheetName val="L1.2.1"/>
      <sheetName val="L1.2.2"/>
      <sheetName val="L1.3"/>
      <sheetName val="B2"/>
      <sheetName val="B2.1"/>
      <sheetName val="A2-1"/>
      <sheetName val="A2-1-1"/>
      <sheetName val="A2-1-2"/>
      <sheetName val="A2-1-3"/>
      <sheetName val="A2-4"/>
      <sheetName val="A2-5"/>
      <sheetName val="A2-6"/>
      <sheetName val="G2"/>
      <sheetName val="L3-1"/>
      <sheetName val="L3-2"/>
      <sheetName val="L3-3"/>
      <sheetName val="L3-3-1"/>
      <sheetName val="G3"/>
      <sheetName val="H2"/>
      <sheetName val="H2.1"/>
      <sheetName val="H2.2"/>
      <sheetName val="F.4"/>
      <sheetName val="B1-1"/>
      <sheetName val="B1-2"/>
      <sheetName val="B1-3"/>
      <sheetName val="G1.1"/>
      <sheetName val="G1.2"/>
      <sheetName val="Q.1-2"/>
      <sheetName val="R.1-2"/>
      <sheetName val="S.1-2"/>
      <sheetName val="T2-1"/>
      <sheetName val="ML"/>
      <sheetName val="C-2"/>
      <sheetName val="C-3"/>
      <sheetName val="H-1"/>
      <sheetName val="H-2"/>
      <sheetName val="H-2-2"/>
      <sheetName val="H-3"/>
      <sheetName val="H-3-1"/>
      <sheetName val="K-2"/>
      <sheetName val="K-3"/>
      <sheetName val="K-4"/>
      <sheetName val="K-5"/>
      <sheetName val="BB"/>
      <sheetName val="BB-1"/>
      <sheetName val="BB-2"/>
      <sheetName val="FF"/>
      <sheetName val="GG"/>
      <sheetName val="GG-1"/>
      <sheetName val="GG-2"/>
      <sheetName val="GG-3"/>
      <sheetName val="MM"/>
      <sheetName val="SS"/>
      <sheetName val="SS-1"/>
      <sheetName val="SS-2"/>
      <sheetName val="II-1"/>
      <sheetName val="II-2"/>
      <sheetName val="Fiscal Diff"/>
      <sheetName val="Tables"/>
      <sheetName val="Cost Summary"/>
      <sheetName val="Jobsite"/>
      <sheetName val="JKTA"/>
      <sheetName val="Mine Serve"/>
      <sheetName val="Adjustment"/>
      <sheetName val="Proposed 2003 Salary Range"/>
      <sheetName val="2003PEDist"/>
      <sheetName val="Matrix_2003"/>
      <sheetName val="Matrix03"/>
      <sheetName val="Matrix_2002 (3)"/>
      <sheetName val="Matrix"/>
      <sheetName val="PE Distribution"/>
      <sheetName val="Matrix_2001"/>
      <sheetName val="2002 NS Range"/>
      <sheetName val="2003 NS Range"/>
      <sheetName val="Compa"/>
      <sheetName val="Corporate tax"/>
      <sheetName val="Installment calculation"/>
      <sheetName val="WBSA-Round"/>
      <sheetName val="WBSL-Round"/>
      <sheetName val="WPL-Round"/>
      <sheetName val="CIT-Audit"/>
      <sheetName val="Corp Tax 2009"/>
      <sheetName val="FA Fiskal 2009"/>
      <sheetName val="FA Fiskal 2008"/>
      <sheetName val="Summary Pending"/>
      <sheetName val="Others Payable"/>
      <sheetName val="Attachment 1"/>
      <sheetName val="Attachment 2"/>
      <sheetName val="Revenue"/>
      <sheetName val="Sheet"/>
      <sheetName val="Analitical Procedure"/>
      <sheetName val="E-1-1"/>
      <sheetName val="E-1-2"/>
      <sheetName val="D-1"/>
      <sheetName val="D-2"/>
      <sheetName val="D-3"/>
      <sheetName val="D-4"/>
      <sheetName val="C-1-1"/>
      <sheetName val="C-1-2"/>
      <sheetName val="C-2-1"/>
      <sheetName val="C-2-1-1"/>
      <sheetName val="C-2-1-2"/>
      <sheetName val="C-2-2"/>
      <sheetName val="C-2-3"/>
      <sheetName val="B-1"/>
      <sheetName val="A2-3"/>
      <sheetName val="A2-7"/>
      <sheetName val="A2-8"/>
      <sheetName val="OTH"/>
      <sheetName val="Details"/>
      <sheetName val="21"/>
      <sheetName val="23"/>
      <sheetName val="4(2)"/>
      <sheetName val="25"/>
      <sheetName val="A-4"/>
      <sheetName val="H-1-1"/>
      <sheetName val="CC-1"/>
      <sheetName val="DD-1"/>
      <sheetName val="DD-2"/>
      <sheetName val="DD-3"/>
      <sheetName val="DD-4"/>
      <sheetName val="I-1"/>
      <sheetName val="MIS"/>
      <sheetName val="A-3-1"/>
      <sheetName val="A-5"/>
      <sheetName val="C-1-3"/>
      <sheetName val="D-1-1"/>
      <sheetName val="D-1-1-1"/>
      <sheetName val="Sheet5"/>
      <sheetName val="G-1-1"/>
      <sheetName val="G-1-1-1"/>
      <sheetName val="G-1-1-2"/>
      <sheetName val="G-1-1-3"/>
      <sheetName val="G-1-1-4"/>
      <sheetName val="G-1-1-5"/>
      <sheetName val="PPh 22-Import"/>
      <sheetName val="PPh 22-Import-Detail"/>
      <sheetName val="Rekon"/>
      <sheetName val="Fr GL"/>
      <sheetName val="Fr SPT Masa"/>
      <sheetName val="G-2-1"/>
      <sheetName val="J-1-1"/>
      <sheetName val="J-2"/>
      <sheetName val="J-2-1"/>
      <sheetName val="J-3"/>
      <sheetName val="J-3-1"/>
      <sheetName val="J-4"/>
      <sheetName val="J-4-1"/>
      <sheetName val="J-5"/>
      <sheetName val="J-5-1"/>
      <sheetName val="J-6"/>
      <sheetName val="J-6-1"/>
      <sheetName val="J-7"/>
      <sheetName val="J-7-1"/>
      <sheetName val="J-8"/>
      <sheetName val="J-8-1"/>
      <sheetName val="FA Mvmt Summary"/>
      <sheetName val="List FA"/>
      <sheetName val="WBS-B"/>
      <sheetName val="CC-2"/>
      <sheetName val="HH-1"/>
      <sheetName val="HH2"/>
      <sheetName val="HH-3"/>
      <sheetName val="spt-21"/>
      <sheetName val="Trial Balance"/>
      <sheetName val="Balance"/>
      <sheetName val="Stock 28072010"/>
      <sheetName val="Stock 24082010"/>
      <sheetName val="Stock 26082010 "/>
      <sheetName val="TB 20072010"/>
      <sheetName val="Gl P&amp;L"/>
      <sheetName val="GL Passiva"/>
      <sheetName val="GL Asset"/>
      <sheetName val="TB_PLY"/>
      <sheetName val="Pa(r)je Dec 05"/>
      <sheetName val="CAJE Dec 05"/>
      <sheetName val="KK Casfh Flow07"/>
      <sheetName val="Data Request"/>
      <sheetName val="E-5-1"/>
      <sheetName val="E-5-3"/>
      <sheetName val="E-5-4"/>
      <sheetName val="E-2-1"/>
      <sheetName val="E-2-1-1"/>
      <sheetName val="E-2-1-2"/>
      <sheetName val="E-2-2"/>
      <sheetName val="E-2-3"/>
      <sheetName val="E-2-3-1"/>
      <sheetName val="A-2-1"/>
      <sheetName val="A-2-2"/>
      <sheetName val="A-2-3"/>
      <sheetName val="A-2-4"/>
      <sheetName val="A-2-5"/>
      <sheetName val="B-2"/>
      <sheetName val="L-2 "/>
      <sheetName val="H-4"/>
      <sheetName val="P-1-1"/>
      <sheetName val="Q-1"/>
      <sheetName val="Piutang Usaha"/>
      <sheetName val="Piutang Hubungan Istimewa"/>
      <sheetName val="Inventory"/>
      <sheetName val="HTI &amp; FA"/>
      <sheetName val="Hutang Usaha"/>
      <sheetName val="Penyertaan"/>
      <sheetName val="Hutang jangka Pjg&amp;Pdk"/>
      <sheetName val="COGS"/>
      <sheetName val="Selling Expense"/>
      <sheetName val="G&amp;A"/>
      <sheetName val="Penghasilan-Beban Bunga"/>
      <sheetName val="SHE"/>
      <sheetName val="Matrl"/>
      <sheetName val="Pa(r)je 2005"/>
      <sheetName val="elim area I"/>
      <sheetName val="elim areas"/>
      <sheetName val="Dec 2005 "/>
      <sheetName val="Fiscal-computation"/>
      <sheetName val="Tax Effect"/>
      <sheetName val="Lap. Keuangan"/>
      <sheetName val="BPT"/>
      <sheetName val="TAIWI"/>
      <sheetName val="Wiranusa"/>
      <sheetName val="Gire"/>
      <sheetName val="Glue di persediaan"/>
      <sheetName val="Elim jual log dan glue"/>
      <sheetName val="Rincian labarugi Subsd"/>
      <sheetName val="Pajak Parent"/>
      <sheetName val="NDE"/>
      <sheetName val="Sum tax Compt"/>
      <sheetName val="AMORTIZATION"/>
      <sheetName val="Amor Goodwill"/>
      <sheetName val="Dec 2003"/>
      <sheetName val="Fnc-Highlight"/>
      <sheetName val="Dec 2004"/>
      <sheetName val="BS JUNE 10"/>
      <sheetName val="GL Apr _ JUNE 10"/>
      <sheetName val="CASHFLOW "/>
      <sheetName val="MANPOWER"/>
      <sheetName val="Bonus provision"/>
      <sheetName val="Audit fee provision"/>
      <sheetName val="GSA Com"/>
      <sheetName val="QF Mar to June 10"/>
      <sheetName val="Recon for Mar_ Mar 10"/>
      <sheetName val="Interco HTTSIN "/>
      <sheetName val="F-6"/>
      <sheetName val="D-1.1"/>
      <sheetName val="D-1.2"/>
      <sheetName val="D-1.3"/>
      <sheetName val="D-1.4"/>
      <sheetName val="L1-1"/>
      <sheetName val="E-1.2"/>
      <sheetName val="E-1.2.1"/>
      <sheetName val="E-1.3"/>
      <sheetName val="E-2.1"/>
      <sheetName val="E-3.1"/>
      <sheetName val="E-5"/>
      <sheetName val="E-6"/>
      <sheetName val="R5"/>
      <sheetName val="A2-1.Furniture"/>
      <sheetName val="A2-1.Furniture-Year End"/>
      <sheetName val="A2-2.Computer"/>
      <sheetName val="A2-2.Computer Year End"/>
      <sheetName val="A2-3. Office Equipt"/>
      <sheetName val="A2-3. Office Equipt Year End"/>
      <sheetName val="A2-4.LEASING VHC"/>
      <sheetName val="A2-4.LEASING VHC Year End"/>
      <sheetName val="A2-5.Renovation "/>
      <sheetName val="A2-6.Building+Land"/>
      <sheetName val="A2-7. Vehicle"/>
      <sheetName val="A2-8 LICENSE PC"/>
      <sheetName val="A2-9"/>
      <sheetName val="A2-10."/>
      <sheetName val="A2-11"/>
      <sheetName val="A2-12"/>
      <sheetName val="J-1.1"/>
      <sheetName val="J-1.2"/>
      <sheetName val="F1-1"/>
      <sheetName val="F1-2"/>
      <sheetName val="G-2.1"/>
      <sheetName val="G-2.2"/>
      <sheetName val="G-2.3"/>
      <sheetName val="G-2.4"/>
      <sheetName val="G-2.5"/>
      <sheetName val="G-2.6"/>
      <sheetName val="G-2.7"/>
      <sheetName val="G2-1"/>
      <sheetName val="G2-2"/>
      <sheetName val="G2-3"/>
      <sheetName val="G2-4"/>
      <sheetName val="G2-5"/>
      <sheetName val="L2-3.1"/>
      <sheetName val="L2-1"/>
      <sheetName val="L2-2"/>
      <sheetName val="L2-3"/>
      <sheetName val="L2-3.2"/>
      <sheetName val="F2-1"/>
      <sheetName val="F2-2"/>
      <sheetName val="F2-3"/>
      <sheetName val="F2-4"/>
      <sheetName val="G3-1"/>
      <sheetName val="M1-1"/>
      <sheetName val="R1"/>
      <sheetName val="R2"/>
      <sheetName val="R2-1"/>
      <sheetName val="R2-2"/>
      <sheetName val="R2-2.1"/>
      <sheetName val="R2-3"/>
      <sheetName val="R3"/>
      <sheetName val="R4"/>
      <sheetName val="R6"/>
      <sheetName val="R7"/>
      <sheetName val="R7-1"/>
      <sheetName val="TCM"/>
      <sheetName val="Ranges"/>
      <sheetName val="AnalyticaL Oct'04"/>
      <sheetName val="F3"/>
      <sheetName val="F4"/>
      <sheetName val="F5"/>
      <sheetName val="PPN-combined"/>
      <sheetName val="PPN Maluku"/>
      <sheetName val="PPN Ambon"/>
      <sheetName val="UV"/>
      <sheetName val="X"/>
      <sheetName val="Z"/>
      <sheetName val="Rekap PPH21"/>
      <sheetName val="Rekap PPH23"/>
      <sheetName val="Rekap Prep.Tax-22"/>
      <sheetName val="Rekap PPh25"/>
      <sheetName val="NN"/>
      <sheetName val="Pricing test"/>
      <sheetName val="30"/>
      <sheetName val="40"/>
      <sheetName val="Predictive Test-Insurance"/>
      <sheetName val="PBJ TB"/>
      <sheetName val="Bio Assets"/>
      <sheetName val="Landrights"/>
      <sheetName val="Employee loans 2007"/>
      <sheetName val="Employee loans 2006"/>
      <sheetName val="BS-Rupiah"/>
      <sheetName val="BS-USD"/>
      <sheetName val="PL-IDR"/>
      <sheetName val="PL-USD"/>
      <sheetName val="Ex-Rate"/>
      <sheetName val="Cash &amp; cash equivalent"/>
      <sheetName val="Trade Receivable"/>
      <sheetName val="Other Receivable"/>
      <sheetName val="Inventories"/>
      <sheetName val="Tax Recoverable"/>
      <sheetName val="Deffered Expenditure"/>
      <sheetName val="Plasma Investment"/>
      <sheetName val="koreksi plasma"/>
      <sheetName val="Developmen Cost of Plt."/>
      <sheetName val="Construction In Progress"/>
      <sheetName val="Creditors"/>
      <sheetName val="Acrual "/>
      <sheetName val="Advances from customers"/>
      <sheetName val="Borrowing"/>
      <sheetName val="Tax Payable"/>
      <sheetName val="Bank Loan &amp; Other Loan"/>
      <sheetName val="Capital"/>
      <sheetName val="Other Forex"/>
      <sheetName val="Finance exp."/>
      <sheetName val="loan wilmar 1"/>
      <sheetName val="loan wilmar 2"/>
      <sheetName val="loan u sap 1"/>
      <sheetName val="loan u sap 2"/>
      <sheetName val="loan wilmar"/>
      <sheetName val="loan u sap"/>
      <sheetName val="Tes Bs"/>
      <sheetName val="Tes Pl"/>
      <sheetName val="Idr This Month"/>
      <sheetName val="Idr Todate"/>
      <sheetName val="Usd This Month"/>
      <sheetName val="Usd Todate"/>
      <sheetName val="Forex 1"/>
      <sheetName val="ITEM-BALANCE"/>
      <sheetName val="NMI-Tax Recoverable &amp; Payable"/>
      <sheetName val="NMI-Acrual"/>
      <sheetName val="ownused"/>
      <sheetName val="ownused-bbm"/>
      <sheetName val="ownused-nbbm"/>
      <sheetName val="U-1-SALESBYCUST"/>
      <sheetName val="Ratio-C"/>
      <sheetName val="Ratio-P"/>
      <sheetName val="BS-C"/>
      <sheetName val="BS-P"/>
      <sheetName val="IS-C"/>
      <sheetName val="IS-P"/>
      <sheetName val="SE-C"/>
      <sheetName val="SE-P"/>
      <sheetName val="ICF-C"/>
      <sheetName val="DCF-C"/>
      <sheetName val="DCF-C_2003"/>
      <sheetName val="ICF-P"/>
      <sheetName val="Mutation CF"/>
      <sheetName val="Catatan-C"/>
      <sheetName val="Catatan-P"/>
      <sheetName val="Detail-C+P"/>
      <sheetName val="Combine Entries"/>
      <sheetName val="Consolidation Entries"/>
      <sheetName val="Investment-P"/>
      <sheetName val="Intercompany-C"/>
      <sheetName val="Intercompany-P"/>
      <sheetName val="FA-C"/>
      <sheetName val="FA-P"/>
      <sheetName val="Allowance-P"/>
      <sheetName val="Retained Earnings"/>
      <sheetName val="Rekon-Fiskal-BSU"/>
      <sheetName val="Tax Calculation up to 2004"/>
      <sheetName val="DIT - Up to 2004"/>
      <sheetName val="Fiscal Loss up to 2004"/>
      <sheetName val="Bank Loans-BSU"/>
      <sheetName val="Hutang Usaha-BSU"/>
      <sheetName val="Freeze+Resticted fund"/>
      <sheetName val="Foreign Currency-C"/>
      <sheetName val="Foreign Currency-P"/>
      <sheetName val="SE_C"/>
      <sheetName val="Gl prepared by coy"/>
      <sheetName val="WBS 1"/>
      <sheetName val="Data-CF2003"/>
      <sheetName val="CF-2003"/>
      <sheetName val="WBS 2"/>
      <sheetName val="DIT"/>
      <sheetName val="Detail WBS"/>
      <sheetName val="List CAJE"/>
      <sheetName val="List PAJE"/>
      <sheetName val="Taccount CAJE &amp; Paje"/>
      <sheetName val="Note analitical review"/>
      <sheetName val="Inv-Con"/>
      <sheetName val="Aff transaction"/>
      <sheetName val="T-acc Elimination"/>
      <sheetName val="Detail WBS 1 C+P"/>
      <sheetName val="Supp ICF-C"/>
      <sheetName val="Detail DCF-C"/>
      <sheetName val="DCF-C(tidak update)"/>
      <sheetName val="ICF-C(tidak update)"/>
      <sheetName val="DCF-Update"/>
      <sheetName val="Detail DCF-P"/>
      <sheetName val="DCF-P"/>
      <sheetName val="supp ICF-P"/>
      <sheetName val="GL"/>
      <sheetName val="Detail WBS 2 C+P"/>
      <sheetName val="DIT-HIM"/>
      <sheetName val="Detail WPL C+P"/>
      <sheetName val="DIT meimei"/>
      <sheetName val="T-ACC PAJE&amp;PRJE"/>
      <sheetName val="PAJE-P"/>
      <sheetName val="PRJE-P"/>
      <sheetName val="T-ACC CAJE&amp;CRJE"/>
      <sheetName val="CAJE-P"/>
      <sheetName val="CRJE-P"/>
      <sheetName val="T-ACC ELIMINASI"/>
      <sheetName val="Balance sheets"/>
      <sheetName val="Modal shm"/>
      <sheetName val="Detail piutang BSP"/>
      <sheetName val=" longterm loan (blm update)"/>
      <sheetName val="kurs BI selama Jan - Mar 07"/>
      <sheetName val="List of contents"/>
      <sheetName val="R-Sales "/>
      <sheetName val=" Cogs "/>
      <sheetName val="Selling &amp; GE"/>
      <sheetName val="Income Taxes"/>
      <sheetName val="Debtors-BS"/>
      <sheetName val="Creditors-BS"/>
      <sheetName val="Interco-BSP"/>
      <sheetName val="Interco-BPP"/>
      <sheetName val="Interco-HIM"/>
      <sheetName val="Interco-Nibung"/>
      <sheetName val="PT.MB"/>
      <sheetName val="CFA &amp; Depr"/>
      <sheetName val="Prod &amp; Karyawan"/>
      <sheetName val="shipping_program"/>
      <sheetName val="calc"/>
      <sheetName val="govt.Pinang"/>
      <sheetName val="govt.mlwn"/>
      <sheetName val="govt.mlwn (3)"/>
      <sheetName val="govt.mlwn (2)"/>
      <sheetName val="Adm Fee"/>
      <sheetName val="sales Mlw"/>
      <sheetName val="comm"/>
      <sheetName val="Mkt fee"/>
      <sheetName val="govt mlw"/>
      <sheetName val="govt mlw (2)"/>
      <sheetName val="govt prima"/>
      <sheetName val="govt pinang"/>
      <sheetName val="correc jour"/>
      <sheetName val="mkt fee mlw"/>
      <sheetName val="mktfee pri"/>
      <sheetName val="mkt fee pin"/>
      <sheetName val="comm mlw"/>
      <sheetName val="comm pri"/>
      <sheetName val="comm pin"/>
      <sheetName val="sales Pri"/>
      <sheetName val="sales Pin"/>
      <sheetName val="sortby_MO_CF"/>
      <sheetName val="T-Account Adj"/>
      <sheetName val="T-Account Elim"/>
      <sheetName val="interco"/>
      <sheetName val="DETAIL (EY SG - finalised)"/>
      <sheetName val="Elim (CJE - finalised by EYSG)"/>
      <sheetName val="BAVJun-Des07|June 07 update EY "/>
      <sheetName val="DETAIL (Revised - AC column)"/>
      <sheetName val="IFRS Adj"/>
      <sheetName val="T-Account IFRS"/>
      <sheetName val="Biological Asset Valuation"/>
      <sheetName val="Simulasi Elim"/>
      <sheetName val="Juli Audit 2007"/>
      <sheetName val="u-1-5-2-Sales to UPMS"/>
      <sheetName val="u-1-5-1-Sales to UP"/>
      <sheetName val="u-1-5- Sales to UPMS and UP"/>
      <sheetName val="U-1-NON BBM - export"/>
      <sheetName val="U-1-NON BBM - local"/>
      <sheetName val="U-1-BBM export"/>
      <sheetName val="U-1-5-MBAKAR"/>
      <sheetName val="U-1-4-MDIESEL"/>
      <sheetName val="U-1-3-MSOLAR "/>
      <sheetName val="U-1-2-MTANAH"/>
      <sheetName val="U-1-1-PREMIUM"/>
      <sheetName val="U-1-BBM local"/>
      <sheetName val="triwulan-4"/>
      <sheetName val="triwulan-3"/>
      <sheetName val="triwulan-2"/>
      <sheetName val="triwulan-1"/>
      <sheetName val="U-1RET002"/>
      <sheetName val="Location and Statistic Code"/>
      <sheetName val="salesprice 2005"/>
      <sheetName val="salesprice 2004"/>
      <sheetName val="FD-premium"/>
      <sheetName val="FD-solar"/>
      <sheetName val="FD-mfo"/>
      <sheetName val="FD-kero"/>
      <sheetName val="FD-diesel"/>
      <sheetName val="Outstanding PNBP Tunai"/>
      <sheetName val="Delivery"/>
      <sheetName val="Delivery -1"/>
      <sheetName val="unusual SKPP"/>
      <sheetName val="point ML"/>
      <sheetName val="u-1-5-2"/>
      <sheetName val="u-1-5-1"/>
      <sheetName val="u-1-5"/>
      <sheetName val="ARBV Consolidated"/>
      <sheetName val="ARBV IS Consolidated"/>
      <sheetName val="ARBV Cash flows"/>
      <sheetName val="AR BV"/>
      <sheetName val="GFI BVI"/>
      <sheetName val="Solegna BV"/>
      <sheetName val="IS-ARBV"/>
      <sheetName val="IS-GFI BVI"/>
      <sheetName val="IS-Solegna BV"/>
      <sheetName val="AR BV-Balance sheet"/>
      <sheetName val="Solegna-Balance sheet"/>
      <sheetName val="GFI-Balance sheet"/>
      <sheetName val="Solegna-Ytd"/>
      <sheetName val="GFI- Ytd"/>
      <sheetName val="Solegna - This Month"/>
      <sheetName val="GFI-This Month"/>
      <sheetName val="PM (Dec 31, 2005)"/>
      <sheetName val="PRJE - December 31, 2005"/>
      <sheetName val="CAJE - December 31, 2005 "/>
      <sheetName val="Lead TB"/>
      <sheetName val="Trial Balance Dec 31, 05"/>
      <sheetName val="Assets"/>
      <sheetName val="P&amp;L"/>
      <sheetName val="C Memo (1)"/>
      <sheetName val="C-11"/>
      <sheetName val="C-12"/>
      <sheetName val="C-13"/>
      <sheetName val="E-2.4"/>
      <sheetName val="Aging Receivable"/>
      <sheetName val="Aging Receivable (2)"/>
      <sheetName val="F-2.1"/>
      <sheetName val="F-2.4"/>
      <sheetName val="F-2.5"/>
      <sheetName val="F-2.6"/>
      <sheetName val="F-2.7"/>
      <sheetName val="G-1.1 Memo"/>
      <sheetName val="G-1.1.1 "/>
      <sheetName val="CashFlow Combined"/>
      <sheetName val="Expense clasiffication"/>
      <sheetName val="TB-December 31, 2005"/>
      <sheetName val="T - Account"/>
      <sheetName val="PROGRESS"/>
      <sheetName val="AWP "/>
      <sheetName val="MATERIALITY "/>
      <sheetName val="MATERIALITY - BS"/>
      <sheetName val="MATERIALITY - PL"/>
      <sheetName val="WBS &amp; WPL"/>
      <sheetName val="Financial Ratios"/>
      <sheetName val="TEST FOR UNRECORDED AR"/>
      <sheetName val="AR -OTHER"/>
      <sheetName val="STOT FIXED ASSET"/>
      <sheetName val="FA LISTING (PBC)"/>
      <sheetName val="REASONABLESS TEST"/>
      <sheetName val="SUBSTANTIF FIXED ASSET"/>
      <sheetName val="PAJE FIXED ASSET"/>
      <sheetName val="Asuransi kendaraan"/>
      <sheetName val="OTHER ASSET"/>
      <sheetName val="TEST FOR UNRECORDED AP"/>
      <sheetName val="ACCRUED EXPENSE"/>
      <sheetName val="PAYROLL DATA"/>
      <sheetName val="PAYROLL FLUCS"/>
      <sheetName val="SSP"/>
      <sheetName val="sample 1"/>
      <sheetName val="DEFFERED TAXES"/>
      <sheetName val="SUBSTANTIV SALES"/>
      <sheetName val="NONOPEX"/>
      <sheetName val="PENGHASILAN DEPOSIT"/>
      <sheetName val="REKALKULASI U. PEND. JASA GIRO"/>
      <sheetName val="manfaat"/>
      <sheetName val="perhitungan"/>
      <sheetName val="Fiscal per pak agus"/>
      <sheetName val="Fiscal  per audit"/>
      <sheetName val="Tax-IDR"/>
      <sheetName val="TAX-USD"/>
      <sheetName val="Analytical WBS1"/>
      <sheetName val="Analytical WBS2"/>
      <sheetName val="Analytical WPL"/>
      <sheetName val="CASH &amp; BANK (C)"/>
      <sheetName val="Analytical Cash"/>
      <sheetName val="TRADE AR (E-1)"/>
      <sheetName val="AR-USD"/>
      <sheetName val="AR-VAT"/>
      <sheetName val="OTHER AR (E-2)"/>
      <sheetName val="Detail Miscellaneous"/>
      <sheetName val="INVENTORY (F)"/>
      <sheetName val="Production of methanol"/>
      <sheetName val="ADVANCE&amp;PREPAID EXPENSES (G-2)"/>
      <sheetName val="COP-LOAN"/>
      <sheetName val="ADV"/>
      <sheetName val="details confirmation Loan &amp; Adv"/>
      <sheetName val="Prepaid insurance (G2.1)"/>
      <sheetName val="cOVER INSURANCE (G.2.2)"/>
      <sheetName val="Plan &amp; insurance exp(U.4-9)"/>
      <sheetName val="Others asset (J)"/>
      <sheetName val="AP TRADE (N)"/>
      <sheetName val="Detail AP Supplier"/>
      <sheetName val="Detail AP Others"/>
      <sheetName val="subsequent payment"/>
      <sheetName val="ACCRUED (P)"/>
      <sheetName val="Accrued insurance(P.1)"/>
      <sheetName val="GR-IR"/>
      <sheetName val="TAXES PAYABLE (O)"/>
      <sheetName val="CAPITAL (T)"/>
      <sheetName val="REVENUE (U-1)"/>
      <sheetName val="Analytical Revenue"/>
      <sheetName val="Cut of sales"/>
      <sheetName val="COGS (U-2)"/>
      <sheetName val="Analitical COGS "/>
      <sheetName val="OPEX (U-3)"/>
      <sheetName val="analitical opex"/>
      <sheetName val="Detail COGS and OPEX USD"/>
      <sheetName val="Detail COGS and OPEX IDR"/>
      <sheetName val="OTHER INC (EXP) (U-4)"/>
      <sheetName val="Accrue interst income"/>
      <sheetName val="Gain(loss) forex"/>
      <sheetName val="PAJE "/>
      <sheetName val="CAJE "/>
      <sheetName val="Materiality IDR &amp; USD"/>
      <sheetName val="XXXXXXXX"/>
      <sheetName val="Ay080671"/>
      <sheetName val="Kapitalisasi"/>
      <sheetName val="Neraca (2)"/>
      <sheetName val="Prl-99 (2)"/>
      <sheetName val="Note to FS"/>
      <sheetName val="Prl-99"/>
      <sheetName val="Rugi-Laba"/>
      <sheetName val="WBS-trial"/>
      <sheetName val="WPL-trial"/>
      <sheetName val="WBS-March31,2005"/>
      <sheetName val="WPL-March31,2005"/>
      <sheetName val="Depre Test"/>
      <sheetName val="Depre Test adi"/>
      <sheetName val="Machinary yg depr tdk 9 bln"/>
      <sheetName val="Machinary 2006 (2)"/>
      <sheetName val="MAchenery 2005"/>
      <sheetName val="Off &amp; Komp USD full depr"/>
      <sheetName val="2002 komp IDR full depr"/>
      <sheetName val="2002 IDR full Depr equip"/>
      <sheetName val="add machinery"/>
      <sheetName val="add vehicle"/>
      <sheetName val="add office equip"/>
      <sheetName val="add office equip IDR"/>
      <sheetName val="add leasehold"/>
      <sheetName val="vouch addition"/>
      <sheetName val="Compare Saldo"/>
      <sheetName val="F.1 FG CKP"/>
      <sheetName val="F.1.1 CKP"/>
      <sheetName val="F.2 WIP CKP"/>
      <sheetName val="F.2.1 CKP"/>
      <sheetName val="F.3 RM CKP"/>
      <sheetName val="F.3.1 CKP"/>
      <sheetName val="F.1 FG BIC"/>
      <sheetName val="F.1.1 BIC "/>
      <sheetName val="F.2 WIP BIC"/>
      <sheetName val="F.2.1 BIC"/>
      <sheetName val="F.3 RM BIC"/>
      <sheetName val="F.3.1 BIC"/>
      <sheetName val="PM,TE &amp; SAD"/>
      <sheetName val="Deff Tax"/>
      <sheetName val="Rekon Fiskal"/>
      <sheetName val="Int Inc U.6-1"/>
      <sheetName val="vehicles"/>
      <sheetName val="DEPRESIASI"/>
      <sheetName val="LEAS"/>
      <sheetName val="AMOR"/>
      <sheetName val="DISPOSAL"/>
      <sheetName val="Review"/>
      <sheetName val="Loan Covenant"/>
      <sheetName val="Tran0104 (2)"/>
      <sheetName val="Tran0104"/>
      <sheetName val="9O 1.2 Tran0104 (2)"/>
      <sheetName val="9O 1.1"/>
      <sheetName val="C.3"/>
      <sheetName val="C.4"/>
      <sheetName val="F.5"/>
      <sheetName val="F.6"/>
      <sheetName val="G-1.3"/>
      <sheetName val="K.1"/>
      <sheetName val="K.2"/>
      <sheetName val="K.2.1"/>
      <sheetName val="K.2.2"/>
      <sheetName val="K.3"/>
      <sheetName val="K.4"/>
      <sheetName val="J.2"/>
      <sheetName val="N.3"/>
      <sheetName val="Pe"/>
      <sheetName val="Pen"/>
      <sheetName val="O.4"/>
      <sheetName val="U.1.1"/>
      <sheetName val="U.1.2"/>
      <sheetName val="U.1.3"/>
      <sheetName val="U.2.1"/>
      <sheetName val="U-3.1"/>
      <sheetName val="U.3.2"/>
      <sheetName val="Rekap SKP"/>
      <sheetName val="U-5.1"/>
      <sheetName val="Cross Check"/>
      <sheetName val="Cash on hand and in banks"/>
      <sheetName val="Short-term investment"/>
      <sheetName val="Accounts receivable"/>
      <sheetName val="Other receivable (payable)"/>
      <sheetName val="Prepaid exp, tax and advance"/>
      <sheetName val="Fixed Assets"/>
      <sheetName val="Other Assets"/>
      <sheetName val="Notes Payable"/>
      <sheetName val="AP trade"/>
      <sheetName val="Taxes payable"/>
      <sheetName val="Advance from customer"/>
      <sheetName val="Pension Fund"/>
      <sheetName val="Deferred tax liabilities"/>
      <sheetName val="Unrealized Gain on MF"/>
      <sheetName val="Other charges (income)"/>
      <sheetName val="L-Otr.Ast "/>
      <sheetName val="G.2.1 (PPh Ps 22)"/>
      <sheetName val="is-sum"/>
      <sheetName val="isdetail"/>
      <sheetName val="bs-sum"/>
      <sheetName val="bsdetail"/>
      <sheetName val="WBS I"/>
      <sheetName val="WBS II"/>
      <sheetName val="G.3"/>
      <sheetName val="G.4"/>
      <sheetName val="I.AR"/>
      <sheetName val="I.AP"/>
      <sheetName val="Memo Journal"/>
      <sheetName val="K (Dec)"/>
      <sheetName val="Predictive depre"/>
      <sheetName val="O Prepaid"/>
      <sheetName val="O Payable"/>
      <sheetName val="UA"/>
      <sheetName val="Sales Cut Off"/>
      <sheetName val="VA"/>
      <sheetName val="Purchase Cut Off"/>
      <sheetName val="VC"/>
      <sheetName val="VD"/>
      <sheetName val="Point to Do"/>
      <sheetName val="U.1 Lead"/>
      <sheetName val="U.1.1.1 Sales Cut Off AP"/>
      <sheetName val="U.1.1.2 Sales Cut Off WCP"/>
      <sheetName val="U.1.2.1 Test Recorded Sales AP"/>
      <sheetName val="U.1.2.2 Test Recorded Sales WCP"/>
      <sheetName val="U.2 Lead"/>
      <sheetName val="U.2.1 COGS Test - coba"/>
      <sheetName val="U.3 Lead"/>
      <sheetName val="U3.1 Breakdown"/>
      <sheetName val="U.4 Lead"/>
      <sheetName val="VB.1.1"/>
      <sheetName val="C.1 Forex Test"/>
      <sheetName val="C.2 Cut Off"/>
      <sheetName val="CC Confirmation Cash"/>
      <sheetName val="E.1 Aging AR"/>
      <sheetName val="E.2 Test Aging AR"/>
      <sheetName val="E.3 AR Turn Over"/>
      <sheetName val="E.4 Subsequent AR"/>
      <sheetName val="EE Conf. AR"/>
      <sheetName val="F.1 RM and WIP"/>
      <sheetName val="F.2 Finished Goods"/>
      <sheetName val="F.3 Material In Transit"/>
      <sheetName val="F.4 Provision Inventory"/>
      <sheetName val="F.4.1 Test Provision"/>
      <sheetName val="F.5 Inventory Turn Over"/>
      <sheetName val="F.6 Roll Forward"/>
      <sheetName val="F.7 Test Pricing Inventory"/>
      <sheetName val="F.8 Inventory Reconciliation"/>
      <sheetName val="A_4_2"/>
      <sheetName val="A_4_3"/>
      <sheetName val="Predictive0506"/>
      <sheetName val="Predictive0406"/>
      <sheetName val="SDE"/>
      <sheetName val="BLE"/>
      <sheetName val="KYE"/>
      <sheetName val="KCE"/>
      <sheetName val="SDF"/>
      <sheetName val="BLF"/>
      <sheetName val="KYF"/>
      <sheetName val="F.A yg dijual"/>
      <sheetName val="RINCIAN"/>
      <sheetName val="RINCIAN (2)"/>
      <sheetName val="DEC05 (2)"/>
      <sheetName val="Items 2005"/>
      <sheetName val="Items 0606"/>
      <sheetName val="Items 0706"/>
      <sheetName val="Items 0806"/>
      <sheetName val="Items 0906"/>
      <sheetName val="Items 1006 "/>
      <sheetName val="Items 1106 "/>
      <sheetName val="Items 1206"/>
      <sheetName val="Provision-2006"/>
      <sheetName val="PR0104"/>
      <sheetName val="PR0204"/>
      <sheetName val="PR0304"/>
      <sheetName val="PR0404"/>
      <sheetName val="PR0504"/>
      <sheetName val="PR0604"/>
      <sheetName val="PR0704"/>
      <sheetName val="PR0804"/>
      <sheetName val="PR0904"/>
      <sheetName val="PR1004"/>
      <sheetName val="PR1104"/>
      <sheetName val="PR1204"/>
      <sheetName val="PR0105"/>
      <sheetName val="PR0205"/>
      <sheetName val="PR0305"/>
      <sheetName val="PR0405"/>
      <sheetName val="PR0505"/>
      <sheetName val="PR0605"/>
      <sheetName val="PR0705"/>
      <sheetName val="PR0805"/>
      <sheetName val="PR0905"/>
      <sheetName val="PR1005"/>
      <sheetName val="PR1105"/>
      <sheetName val="PR1205"/>
      <sheetName val="PR0106"/>
      <sheetName val="PR0206"/>
      <sheetName val="PR0306"/>
      <sheetName val="PR0406"/>
      <sheetName val="PR0506"/>
      <sheetName val="PR0606"/>
      <sheetName val="PR0706"/>
      <sheetName val="PR0806"/>
      <sheetName val="PR0906"/>
      <sheetName val="PR1006"/>
      <sheetName val="PR1106"/>
      <sheetName val="PR1206"/>
      <sheetName val="Audit Issues"/>
      <sheetName val="A 3-1"/>
      <sheetName val="A 3-2"/>
      <sheetName val="A 3-3"/>
      <sheetName val="RL"/>
      <sheetName val="M.2 Lead - Due To"/>
      <sheetName val="M.2.1 Movement Due To"/>
      <sheetName val="MM Due to Confirm."/>
      <sheetName val="M.3 Advance Payable"/>
      <sheetName val="M.3.1 Advance Pay. AP"/>
      <sheetName val="M.3.2 Advance Pay. WCP"/>
      <sheetName val="O Lead - Tax Pay."/>
      <sheetName val="O.1 PPh art 21"/>
      <sheetName val="O.2 PPh art 23"/>
      <sheetName val="O.3 PPh art 26"/>
      <sheetName val="O.4 Vat out"/>
      <sheetName val="O.4.1 Recon Sales"/>
      <sheetName val="O.4.2 VAT - Installation"/>
      <sheetName val="O.4.3 Dasa"/>
      <sheetName val="O.4.4 DP Received"/>
      <sheetName val="O.4.5 Retur"/>
      <sheetName val="P.1 Lead - Other Pay."/>
      <sheetName val="P.1.1 OUCL"/>
      <sheetName val="P.2 Lead - Accrued Exp"/>
      <sheetName val="P.3 Lead - Employees' Benefit"/>
      <sheetName val="P.3.1 Movement PSAK 24"/>
      <sheetName val="P.3.2 Recon Actuary"/>
      <sheetName val="P.3.3 Individual PVO"/>
      <sheetName val="T Lead - SHE"/>
      <sheetName val="T.1 Recon RE"/>
      <sheetName val="TT Capital Conf."/>
      <sheetName val="Predictive FA Fiscal"/>
      <sheetName val="lre"/>
      <sheetName val="bre"/>
      <sheetName val="lrf"/>
      <sheetName val="FIXED FLOAT"/>
      <sheetName val="11493-FIX"/>
      <sheetName val="11499"/>
      <sheetName val="TRAV ADV"/>
      <sheetName val="OTHER ADV"/>
      <sheetName val="PREPAID EXP"/>
      <sheetName val="INSC EXP"/>
      <sheetName val="CURRENT LIAB"/>
      <sheetName val="PPh23$22"/>
      <sheetName val="AccList"/>
      <sheetName val="PnL"/>
      <sheetName val="Db"/>
      <sheetName val="TB_PL_02_03"/>
      <sheetName val="P_LFiskal"/>
      <sheetName val="BLS03"/>
      <sheetName val="Tmp"/>
      <sheetName val="OHDFIN"/>
      <sheetName val="OHDMGM"/>
      <sheetName val="OHDTRN"/>
      <sheetName val="OHDHRD"/>
      <sheetName val="OHDMKT"/>
      <sheetName val="OHDPS"/>
      <sheetName val="OHDSLS"/>
      <sheetName val="FI"/>
      <sheetName val="DbCC"/>
      <sheetName val="OHD-Proj"/>
      <sheetName val="OHD-CC"/>
      <sheetName val="LLItems"/>
      <sheetName val="FleetPurch"/>
      <sheetName val="CAPEX REKAP"/>
      <sheetName val="LL Calc"/>
      <sheetName val="Param"/>
      <sheetName val="SAPDb"/>
      <sheetName val="EwyAdj"/>
      <sheetName val="DbProj"/>
      <sheetName val="SAPAcc"/>
      <sheetName val="NEWCOPA"/>
      <sheetName val="COPA"/>
      <sheetName val="Copa2"/>
      <sheetName val="Margin Calc"/>
      <sheetName val="NewCopa2"/>
      <sheetName val="Reconstr"/>
      <sheetName val="SM"/>
      <sheetName val="OHD"/>
      <sheetName val="LL"/>
      <sheetName val="CAP"/>
      <sheetName val="SMb"/>
      <sheetName val="BSb"/>
      <sheetName val="CFb"/>
      <sheetName val="OHDb"/>
      <sheetName val="LLb"/>
      <sheetName val="CAPb"/>
      <sheetName val="PL1"/>
      <sheetName val="SM1"/>
      <sheetName val="BS1"/>
      <sheetName val="CF1"/>
      <sheetName val="OH1"/>
      <sheetName val="LL1"/>
      <sheetName val="CAP1"/>
      <sheetName val="PL2"/>
      <sheetName val="SM2"/>
      <sheetName val="BS2"/>
      <sheetName val="CF2"/>
      <sheetName val="OH2"/>
      <sheetName val="LL2"/>
      <sheetName val="CAP2"/>
      <sheetName val="TOP F-123 (2)"/>
      <sheetName val="F-123"/>
      <sheetName val="TOP F-123"/>
      <sheetName val="Contracts, Parts &amp; Tech"/>
      <sheetName val="CSARL File Location"/>
      <sheetName val="PPH21_Cal"/>
      <sheetName val="Equal"/>
      <sheetName val="Equal For Tax"/>
      <sheetName val="Rekap SPT_Per Des Ok"/>
      <sheetName val="1721 KIP"/>
      <sheetName val="1721 TED"/>
      <sheetName val="1721 BHI"/>
      <sheetName val="1721 SGT"/>
      <sheetName val="1721 SMD"/>
      <sheetName val="Lamp"/>
      <sheetName val="BenefitHouse"/>
      <sheetName val="BenefitHouse_new"/>
      <sheetName val=" K-1 PPE reporting "/>
      <sheetName val="2009"/>
      <sheetName val="asset dec'09 rEV2"/>
      <sheetName val="Asset Transaction09"/>
      <sheetName val="Mrt"/>
      <sheetName val="Apr"/>
      <sheetName val="May"/>
      <sheetName val="List by classs"/>
      <sheetName val="asset transaction08"/>
      <sheetName val="asset depreciation08"/>
      <sheetName val="tb08.02.02.09"/>
      <sheetName val="Asset sales"/>
      <sheetName val="Useful life"/>
      <sheetName val="111121105"/>
      <sheetName val="Penjelasan"/>
      <sheetName val="PMHD"/>
      <sheetName val="PLL"/>
      <sheetName val="INTRA"/>
      <sheetName val="HLL"/>
      <sheetName val="CAD PIUT"/>
      <sheetName val="BANK-INTRANSIT"/>
      <sheetName val="AR-INTRANSIT"/>
      <sheetName val="AUP"/>
      <sheetName val="TOP20"/>
      <sheetName val="JOURNAL-BDM"/>
      <sheetName val="Cisco"/>
      <sheetName val="Tax (2)"/>
      <sheetName val="Reklase"/>
      <sheetName val="WLS"/>
      <sheetName val="trf gl"/>
      <sheetName val="Sheet1 (4)"/>
      <sheetName val="Deposit POS"/>
      <sheetName val="212400100"/>
      <sheetName val="1105-B&amp;I-OK"/>
      <sheetName val="1106-M&amp;E"/>
      <sheetName val="1101-LR-OK"/>
      <sheetName val="1102-B&amp;I-OK"/>
      <sheetName val="1103-M&amp;E"/>
      <sheetName val="1104-M&amp;E"/>
      <sheetName val="1107-V&amp;T"/>
      <sheetName val="1108-V&amp;T"/>
      <sheetName val="1109-T&amp;O"/>
      <sheetName val=" Leasing"/>
      <sheetName val="KOMPARASI"/>
      <sheetName val="Sale-Leaseback"/>
      <sheetName val="jan04"/>
      <sheetName val="Sale-Leaseback (2)"/>
      <sheetName val="CRITERIA2"/>
      <sheetName val="Land Not Used-print"/>
      <sheetName val="Land Not Used"/>
      <sheetName val="HQ"/>
      <sheetName val="SUM-NAT"/>
      <sheetName val="Asset disposal"/>
      <sheetName val="Detail-SAP"/>
      <sheetName val="Summary (2)"/>
      <sheetName val="PPH GB"/>
      <sheetName val="INV"/>
      <sheetName val="INV (2)"/>
      <sheetName val="KEND"/>
      <sheetName val="KEND (2)"/>
      <sheetName val="jnrl reverse"/>
      <sheetName val="Depr-Inv"/>
      <sheetName val="Depr-Kend"/>
      <sheetName val="Depr-Bgn"/>
      <sheetName val="Jnrl Reklase"/>
      <sheetName val="Rev-ADP"/>
      <sheetName val="Saldo"/>
      <sheetName val="Tax Comp"/>
      <sheetName val="Detail DTA"/>
      <sheetName val="to FS"/>
      <sheetName val="PAJE-RJE"/>
      <sheetName val="CAJE-RJE"/>
      <sheetName val="CF Package Jun10"/>
      <sheetName val="CF report"/>
      <sheetName val="Tax Comp Juni 2010"/>
      <sheetName val="I-2"/>
      <sheetName val="Flow Loan"/>
      <sheetName val="VA-1(DL)"/>
      <sheetName val="VA-2(FOH)"/>
      <sheetName val="VC_Opex"/>
      <sheetName val="UB"/>
      <sheetName val="COGS_PBC"/>
      <sheetName val="TB as of 30.06.2010"/>
      <sheetName val="Tax payable(O)"/>
      <sheetName val="Tax21 (O-1)"/>
      <sheetName val="Tax23 (O-2)"/>
      <sheetName val="Tax25 (O-3)"/>
      <sheetName val="O-4 VAT"/>
      <sheetName val="O-4.1VAT Recon"/>
      <sheetName val="O-5 Tax 23 Prepaid"/>
      <sheetName val="BS+PL"/>
      <sheetName val="Trf-SAP"/>
      <sheetName val="PCA-SBG"/>
      <sheetName val="Reklase Intra"/>
      <sheetName val="XXXX"/>
      <sheetName val="TB Dec printed  29-02-08"/>
      <sheetName val="AssetDisp.Fiscal"/>
      <sheetName val="Sum_AssetDisp"/>
      <sheetName val="AssetDispComm"/>
      <sheetName val="Tetap&amp;Waktu"/>
      <sheetName val="TB2010"/>
      <sheetName val="Provisi"/>
      <sheetName val="Forex Leasing"/>
      <sheetName val="Leasing 2010 USD"/>
      <sheetName val="EmpHouseRent"/>
      <sheetName val="Analisa"/>
      <sheetName val="PPh25Prepaid_2010"/>
      <sheetName val="Asset Fiscal"/>
      <sheetName val="RekonPPh21"/>
      <sheetName val="Flow of COGS"/>
      <sheetName val="Company"/>
      <sheetName val="Detail Nov 09"/>
      <sheetName val="Leasing"/>
      <sheetName val="Asset data"/>
      <sheetName val="Dep1012"/>
      <sheetName val="Bal2010"/>
      <sheetName val="Sheet1 (5)"/>
      <sheetName val="Lease2009"/>
      <sheetName val="Dtl2009"/>
      <sheetName val="Dtl2010"/>
      <sheetName val="Dep2010"/>
      <sheetName val="Bal Dec 2010"/>
      <sheetName val="Dep10-12"/>
      <sheetName val="Sep2010"/>
      <sheetName val="Asset Acq Nov 2010"/>
      <sheetName val="asset trransfer"/>
      <sheetName val="SSP SPT 21 26"/>
      <sheetName val="SSP SPT 42"/>
      <sheetName val="SSP SPT 23 26"/>
      <sheetName val="POT 23 26"/>
      <sheetName val="DBP"/>
      <sheetName val="DBP2"/>
      <sheetName val="DBP3"/>
      <sheetName val="BP23"/>
      <sheetName val="BP23 (2)"/>
      <sheetName val="SSP SPT 22"/>
      <sheetName val="POT 42"/>
      <sheetName val="SSP SPT 25"/>
      <sheetName val="KODE"/>
      <sheetName val="DWP"/>
      <sheetName val="LOOKUP"/>
      <sheetName val="PM-PL"/>
      <sheetName val="Reports"/>
      <sheetName val="V"/>
      <sheetName val="VI"/>
      <sheetName val="1A"/>
      <sheetName val="2A"/>
      <sheetName val="3A"/>
      <sheetName val="4A"/>
      <sheetName val="5A"/>
      <sheetName val="6A"/>
      <sheetName val="7A"/>
      <sheetName val="III.1"/>
      <sheetName val="III.2"/>
      <sheetName val="C10a"/>
      <sheetName val="C10c"/>
      <sheetName val="CGS"/>
      <sheetName val="MKT"/>
      <sheetName val="Pos"/>
      <sheetName val="SK HTM"/>
      <sheetName val="TLKM-J"/>
      <sheetName val="N-TLKM"/>
      <sheetName val="Table Array"/>
      <sheetName val="Permanent info"/>
      <sheetName val="TU By Div (2)"/>
      <sheetName val="detail pph from tu"/>
      <sheetName val="INC"/>
      <sheetName val="MED"/>
      <sheetName val="ENT"/>
      <sheetName val="CUST"/>
      <sheetName val="Sum_1211120_30 &amp; 60"/>
      <sheetName val="1211120-Query"/>
      <sheetName val="1211130-Query"/>
      <sheetName val="1211160-Query"/>
      <sheetName val="Details GR_1211120,30 &amp; 60 "/>
      <sheetName val="7411230"/>
      <sheetName val="7411231"/>
      <sheetName val="7411240"/>
      <sheetName val="7411242"/>
      <sheetName val="7411242-GL"/>
      <sheetName val="7411250"/>
      <sheetName val="7411260"/>
      <sheetName val="7411260-GL"/>
      <sheetName val="7411268"/>
      <sheetName val="7411268-GL"/>
      <sheetName val="Detail Direct PO_ZSSBPOHIST (2)"/>
      <sheetName val="Sum_Direct Purchase"/>
      <sheetName val="Detail Direct PO_ZSSBPOHISTORY "/>
      <sheetName val="1"/>
      <sheetName val="1000"/>
      <sheetName val="2000"/>
      <sheetName val="Tax Comp 2010"/>
      <sheetName val="TB_Periode14"/>
      <sheetName val="cashflow Package_2010"/>
      <sheetName val="Direct CF_reporting"/>
      <sheetName val="K 2_1"/>
      <sheetName val="HS"/>
      <sheetName val="def tax"/>
      <sheetName val="LR Fiskal"/>
      <sheetName val="Rekon Fiscal"/>
      <sheetName val="CAJE-CRJE"/>
      <sheetName val="FA Fiskal"/>
      <sheetName val="List FA-Fis"/>
      <sheetName val="FA-Kom'04 (2)"/>
      <sheetName val="Addition FA"/>
      <sheetName val="FA Mutation"/>
      <sheetName val="CAJE and CRJE"/>
      <sheetName val="C "/>
      <sheetName val="I.1 AR"/>
      <sheetName val="I.2 AP"/>
      <sheetName val="K "/>
      <sheetName val="O.1 Prepaid"/>
      <sheetName val="O.2 Payable"/>
      <sheetName val="Point To Do SBY"/>
      <sheetName val="R.1 RECON FISCAL"/>
      <sheetName val="R.1 Def. Tax"/>
      <sheetName val="R.1.1 N.D.E"/>
      <sheetName val="Rental"/>
      <sheetName val="R.1.2 Interest Inc."/>
      <sheetName val="R.1.3 Vehicle depre."/>
      <sheetName val="R.1.4 Depreciation"/>
      <sheetName val="R.1.7 Leasing"/>
      <sheetName val="R.1.8 Disposal FA"/>
      <sheetName val="R.1.6 Amort."/>
      <sheetName val="R.1.5 Real Bad Stock"/>
      <sheetName val="LESIND"/>
      <sheetName val="RKIN"/>
      <sheetName val="SSM"/>
      <sheetName val="UA Jul - Oct"/>
      <sheetName val="Summary diff ARE"/>
      <sheetName val="Sum All"/>
      <sheetName val="IND"/>
      <sheetName val="BPW-Europe"/>
      <sheetName val="SING"/>
      <sheetName val="SRI L"/>
      <sheetName val="CBD"/>
      <sheetName val="MALE"/>
      <sheetName val="VIET"/>
      <sheetName val="Thai"/>
      <sheetName val="BPWI"/>
      <sheetName val="JV"/>
      <sheetName val="Main table"/>
      <sheetName val="Expats' Rental"/>
      <sheetName val="Booked Rentals"/>
      <sheetName val="Accrued Rentals"/>
      <sheetName val="Memo"/>
      <sheetName val="E.2 Lead"/>
      <sheetName val="E.2.1"/>
      <sheetName val="E.2.2"/>
      <sheetName val="E.2.2.1"/>
      <sheetName val="E.2.2.2"/>
      <sheetName val="E.2.3"/>
      <sheetName val="E.2.4"/>
      <sheetName val="E.2.4.1"/>
      <sheetName val="RETUR"/>
      <sheetName val="NET SALES"/>
      <sheetName val="SALESJAN'03"/>
      <sheetName val="SALESFEB'03"/>
      <sheetName val="SALESMRT'03"/>
      <sheetName val="SALESAPR'03"/>
      <sheetName val="SALESMEI'03"/>
      <sheetName val="SALESJUNI'03"/>
      <sheetName val="SALESJULI'03"/>
      <sheetName val="SALESAGT'03"/>
      <sheetName val="SALESSEP'03"/>
      <sheetName val="SALESOKT'03"/>
      <sheetName val="SALESNOP'03"/>
      <sheetName val="SALESDES'03"/>
      <sheetName val="SALESJAN_03"/>
      <sheetName val="SALESFEB_03"/>
      <sheetName val="SALESMRT_03"/>
      <sheetName val="SALESAPR_03"/>
      <sheetName val="SALESMEI_03"/>
      <sheetName val="SALESJUNI_03"/>
      <sheetName val="SALESJULI_03"/>
      <sheetName val="SALESAGT_03"/>
      <sheetName val="SALESSEP_03"/>
      <sheetName val="SALESOKT_03"/>
      <sheetName val="SALESNOP_03"/>
      <sheetName val="SALESDES_03"/>
      <sheetName val="printCDV"/>
      <sheetName val="LIST "/>
      <sheetName val="Pending Item"/>
      <sheetName val="BSPL Komersial"/>
      <sheetName val="AR PL"/>
      <sheetName val="Analytical Expl"/>
      <sheetName val="Fixed Assets Fiscal 2004"/>
      <sheetName val="PAJE-04"/>
      <sheetName val="PRJE-04"/>
      <sheetName val="CAJE(CRJE)-04"/>
      <sheetName val="E-3.Aging"/>
      <sheetName val="E-4.Analisa Aging"/>
      <sheetName val="E-5.Aging Afiliasi"/>
      <sheetName val="E-6.AR TO"/>
      <sheetName val="E-7"/>
      <sheetName val="Pallet dll"/>
      <sheetName val="Asuransi G-2.1.1"/>
      <sheetName val="G-2.1.2"/>
      <sheetName val="K-1.FA Movement"/>
      <sheetName val="K-2.FA Addition"/>
      <sheetName val="K-3.Predict.Test"/>
      <sheetName val="K-4.FA Register"/>
      <sheetName val="N-Subs Paym"/>
      <sheetName val="N-2"/>
      <sheetName val="O-1"/>
      <sheetName val="O-2"/>
      <sheetName val="O-3"/>
      <sheetName val="Q-1.Loan Mov."/>
      <sheetName val="Q-2.Loan Schedule"/>
      <sheetName val="U-1a"/>
      <sheetName val="U-1.2.Margin Analysis"/>
      <sheetName val="U-2.1"/>
      <sheetName val="Vouching Biaya"/>
      <sheetName val="U-4.2"/>
      <sheetName val="U-4.3"/>
      <sheetName val="U-4.4"/>
      <sheetName val="PL-fis"/>
      <sheetName val="BS-fis"/>
      <sheetName val="WBS-WPL"/>
      <sheetName val="PM and TE"/>
      <sheetName val="I.S. Fiscal"/>
      <sheetName val="CRJE"/>
      <sheetName val="Rest. 02"/>
      <sheetName val="PAJE(PRJE)03"/>
      <sheetName val="Cash Flow 2004"/>
      <sheetName val="G-1.4"/>
      <sheetName val="G-1.5"/>
      <sheetName val="G-1.6"/>
      <sheetName val="FA Register (K.1)"/>
      <sheetName val="Vouch Phase II (K.2)"/>
      <sheetName val="FA Fiscal (K.3)"/>
      <sheetName val="Ageing AP(N-1.1)"/>
      <sheetName val="Subs Payment AP(N-1.2)"/>
      <sheetName val="Att. O-2"/>
      <sheetName val="O-4"/>
      <sheetName val="O-5"/>
      <sheetName val="P-1.2"/>
      <sheetName val="Q-1.1"/>
      <sheetName val="Q-1.2"/>
      <sheetName val="Q-1.3"/>
      <sheetName val="(Bank Loan Mutation)Q-1.4"/>
      <sheetName val="Q-2"/>
      <sheetName val="R-1"/>
      <sheetName val="R-2"/>
      <sheetName val="R-2a"/>
      <sheetName val="JAMSOSTEK(R-2b)"/>
      <sheetName val="Pensiun fund(R-2c)"/>
      <sheetName val="U-1.1"/>
      <sheetName val="U-1.2"/>
      <sheetName val="U-1.3"/>
      <sheetName val="U-2.1(payroll)"/>
      <sheetName val="U-4a"/>
      <sheetName val="CAJE Fathun"/>
      <sheetName val="CAJEAR-Deny"/>
      <sheetName val="PPN OUT"/>
      <sheetName val="PPN OUT1"/>
      <sheetName val="PPN OUT2"/>
      <sheetName val="CN1"/>
      <sheetName val="CN2"/>
      <sheetName val="DN"/>
      <sheetName val="NO FAKTUR"/>
      <sheetName val="NPWP"/>
      <sheetName val="Product"/>
      <sheetName val="SRYDNCN"/>
      <sheetName val="List Inv"/>
      <sheetName val="1.Ageing AR"/>
      <sheetName val="2.1410"/>
      <sheetName val="3.1490"/>
      <sheetName val="4.1550-WIP"/>
      <sheetName val="5.(Art-23)"/>
      <sheetName val="6.(VAT-in)"/>
      <sheetName val="7.1.1830"/>
      <sheetName val="7.2.1831"/>
      <sheetName val="7.3.1832"/>
      <sheetName val="7.4.1860"/>
      <sheetName val="7.5.1861"/>
      <sheetName val="7.6.1870"/>
      <sheetName val="7.7.1880"/>
      <sheetName val="7.8.1881"/>
      <sheetName val="8.1420"/>
      <sheetName val="9.AP-ageing"/>
      <sheetName val="10.Loan GAC"/>
      <sheetName val="11a.2369"/>
      <sheetName val="11b.2302"/>
      <sheetName val="12.Revenue"/>
      <sheetName val="13.JobCost"/>
      <sheetName val="Ageing AR"/>
      <sheetName val="J (1420-Deposit)"/>
      <sheetName val="J (1490-Other AR)"/>
      <sheetName val="1881"/>
      <sheetName val="G-1.1(Art-23)"/>
      <sheetName val="G-1.2(VAT-in)"/>
      <sheetName val="1550-WIP"/>
      <sheetName val="2302.Accrued Tax"/>
      <sheetName val="2369.Accrued exp"/>
      <sheetName val="TICK MARK"/>
      <sheetName val="WB1"/>
      <sheetName val="P Lead"/>
      <sheetName val="Prep exp. 2003"/>
      <sheetName val="NN1"/>
      <sheetName val="AP Cut off"/>
      <sheetName val="O 1 "/>
      <sheetName val="O3"/>
      <sheetName val="R Lead"/>
      <sheetName val="T 1"/>
      <sheetName val="T 2"/>
      <sheetName val="JAMSOSTEK"/>
      <sheetName val="Pensiun fund"/>
      <sheetName val="Interest Income details"/>
      <sheetName val="Associates"/>
      <sheetName val="BOM"/>
      <sheetName val="BOM USD"/>
      <sheetName val="Assc bu"/>
      <sheetName val="C. Lead"/>
      <sheetName val="C.1 Cash &amp; Bank"/>
      <sheetName val="C.2 Cash Clearing"/>
      <sheetName val="CC.Confirmation Control"/>
      <sheetName val="Doc"/>
      <sheetName val="PPh21"/>
      <sheetName val="Payroll"/>
      <sheetName val="Address"/>
      <sheetName val="PPh23"/>
      <sheetName val="BP 04"/>
      <sheetName val="23 Summary"/>
      <sheetName val="PPh26"/>
      <sheetName val="26 Summary"/>
      <sheetName val="PPh25"/>
      <sheetName val="SEWA TB"/>
      <sheetName val="Pvt"/>
      <sheetName val="Vat GL"/>
      <sheetName val="Prepaid GL"/>
      <sheetName val="Sales GL"/>
      <sheetName val="Pvt Rev"/>
      <sheetName val="GL Rev Nov"/>
      <sheetName val="Ledger"/>
      <sheetName val="Credit"/>
      <sheetName val="Subsequent 2005"/>
      <sheetName val="SAP Running Repair - Swakelola"/>
      <sheetName val="Anggaran 2006"/>
      <sheetName val="Movement 2006"/>
      <sheetName val="Rekap Running 2006"/>
      <sheetName val="Kartu Anggaran 2005"/>
      <sheetName val="Rekap Budget 2006 to be vouched"/>
      <sheetName val="data request SAP Running 2006"/>
      <sheetName val="SAP Running Repair"/>
      <sheetName val="COST N SUM"/>
      <sheetName val="Hasil Vouching"/>
      <sheetName val="WP-Panu'02"/>
      <sheetName val="inven"/>
      <sheetName val="Neraca 1"/>
      <sheetName val="Neraca 2"/>
      <sheetName val="RUGI LABA"/>
      <sheetName val="Neraca per book"/>
      <sheetName val="P&amp;L per book"/>
      <sheetName val="P&amp;L detail per book"/>
      <sheetName val="Neraca detail per book"/>
      <sheetName val="Lain-lain detail per book"/>
      <sheetName val="XXXXXXXXXXX"/>
      <sheetName val="IS-USD"/>
      <sheetName val="IS-RP"/>
      <sheetName val="IS-USD Budget"/>
      <sheetName val="IS-USD Budget (Chart)"/>
      <sheetName val="IS-USD Budget (Chart) (2)"/>
      <sheetName val="Chart1"/>
      <sheetName val="IS-RP Budget"/>
      <sheetName val="IS-RP Budget (Chart)"/>
      <sheetName val="IS-RP Budget (Chart) (2)"/>
      <sheetName val="0702 - Backup IS Rp"/>
      <sheetName val="BS-RP"/>
      <sheetName val="CadUU13"/>
      <sheetName val="Distribusi"/>
      <sheetName val="PPIP"/>
      <sheetName val="Fak UU13"/>
      <sheetName val="Tabel Rek Ind"/>
      <sheetName val="Tabel Rek Ing"/>
      <sheetName val="Mort"/>
      <sheetName val="Dapes"/>
      <sheetName val="Rkn Bdn GSL 08"/>
      <sheetName val="Detail WBS - WPL"/>
      <sheetName val="C Cash in Bank"/>
      <sheetName val="C.6 Cut Off Cash"/>
      <sheetName val="Cut Off Cash"/>
      <sheetName val="Rekap FA kom (K-1)"/>
      <sheetName val="Tnh Bgn (K-1.1)"/>
      <sheetName val="Kend (K-1.2)"/>
      <sheetName val="Inv (K-1.3)"/>
      <sheetName val="ABJ (K-1.4)"/>
      <sheetName val="Penjualan (K-1.5)"/>
      <sheetName val="Rekap FA fis (K-2)"/>
      <sheetName val="Bgn (K-2.5)"/>
      <sheetName val="Kend (K-2.1)"/>
      <sheetName val="89-94 (K-2.1.1)"/>
      <sheetName val="95-00 (K-2.1.2)"/>
      <sheetName val="01-03 (K-2.1.3)"/>
      <sheetName val="BOKDR-04 (K-2.1.4)"/>
      <sheetName val="Inv (K-2.2)"/>
      <sheetName val="Inv HO (K-2.2.1)"/>
      <sheetName val="Inv BO (K-2.2.2)"/>
      <sheetName val="Inv 89-94 (K-2.2.3)"/>
      <sheetName val="ABJ fis (K-2.3)"/>
      <sheetName val="Penjualan (K-2.4)"/>
      <sheetName val="K-2.1.5"/>
      <sheetName val="GL Ytd 05"/>
      <sheetName val="ADMIN"/>
      <sheetName val="2h"/>
      <sheetName val="USD"/>
      <sheetName val="LC"/>
      <sheetName val="Top10-USD"/>
      <sheetName val="Top10-LC"/>
      <sheetName val="P-L Qtr"/>
      <sheetName val="Ratio"/>
      <sheetName val="KEY"/>
      <sheetName val="BSH (2)"/>
      <sheetName val="BSH"/>
      <sheetName val="rate"/>
      <sheetName val="BS final"/>
      <sheetName val="fiscal pl"/>
      <sheetName val="WPComSummary"/>
      <sheetName val="WBS"/>
      <sheetName val="RecPAybreport"/>
      <sheetName val="Others"/>
      <sheetName val="op.exp"/>
      <sheetName val="Selling"/>
      <sheetName val="Rec&amp;Payb-net"/>
      <sheetName val="Accruals"/>
      <sheetName val="SPT Masa_4(2) "/>
      <sheetName val="DBP_4(2)T&amp;B"/>
      <sheetName val="BP_4(2)T&amp;B "/>
      <sheetName val="SPT Masa"/>
      <sheetName val="DBP1"/>
      <sheetName val="DBP4"/>
      <sheetName val="DBP5"/>
      <sheetName val="DBP6"/>
      <sheetName val="DBP7"/>
      <sheetName val="DBP8"/>
      <sheetName val="DBP9"/>
      <sheetName val="Bukti Potong"/>
      <sheetName val="DPP"/>
      <sheetName val="GL 05"/>
      <sheetName val="Pivot"/>
      <sheetName val="BP 05"/>
      <sheetName val="Worksheet_03"/>
      <sheetName val="WP-SP-04"/>
      <sheetName val="PAJE '04"/>
      <sheetName val="PRJE '04"/>
      <sheetName val="CAJE-04"/>
      <sheetName val="CRJE-04"/>
      <sheetName val="G-3.1"/>
      <sheetName val="FA Reg"/>
      <sheetName val="Att N-1"/>
      <sheetName val="N-3"/>
      <sheetName val="Revenue cut-off"/>
      <sheetName val="NN "/>
      <sheetName val="EE "/>
      <sheetName val="XX"/>
      <sheetName val="Kep-150"/>
      <sheetName val="Perhitungan def. tax"/>
      <sheetName val="WP_SP_04"/>
      <sheetName val="Memo BS Sby&amp; G&amp;U"/>
      <sheetName val="Memo Uang Muka"/>
      <sheetName val="REKAP Ptgngjwbn BS"/>
      <sheetName val="Vouch BS"/>
      <sheetName val="25 ND aja"/>
      <sheetName val="Memo Affiliasi"/>
      <sheetName val="ia"/>
      <sheetName val="I "/>
      <sheetName val="memo Jaminan UM"/>
      <sheetName val="memo gENERAL&amp; Poijt TO dO"/>
      <sheetName val="100000000"/>
      <sheetName val="Predictive Depreciation Expense"/>
      <sheetName val="K-Mutation"/>
      <sheetName val="Fixed Assets Fiscal FY 2003"/>
      <sheetName val="Fixed Assets Fiscal-master"/>
      <sheetName val="Predict.Insurance Exp &amp; Assets"/>
      <sheetName val="Predict.Rental Exp &amp; Assets"/>
      <sheetName val="Predict.Office Exp &amp; Assets"/>
      <sheetName val="Handling"/>
      <sheetName val="List AP"/>
      <sheetName val="Pre. exp_TO G 1-3"/>
      <sheetName val="I baru"/>
      <sheetName val="fa_fiskal"/>
      <sheetName val="PAJE-PRJE-CAJE"/>
      <sheetName val="P&amp;LFromSUN"/>
      <sheetName val="P&amp;LCalculation"/>
      <sheetName val="J001"/>
      <sheetName val="EXPLJ102"/>
      <sheetName val="CSDTYTD"/>
      <sheetName val="TB98_oct99_sap99_WPL"/>
      <sheetName val="TB98,oct99&amp;sap99-WPL"/>
      <sheetName val="PL98"/>
      <sheetName val="RecoveredExternalLink1"/>
      <sheetName val="E_7_1"/>
      <sheetName val="ORIGINAL"/>
      <sheetName val="Contracts_ Parts _ Tech"/>
      <sheetName val="1771_2"/>
      <sheetName val="A4"/>
      <sheetName val="TB per Dec 08 Final 6feb09 7"/>
      <sheetName val="CAJE Lease 08"/>
      <sheetName val="U_1_2"/>
      <sheetName val="U_1_3"/>
      <sheetName val="U_1_5"/>
      <sheetName val="G_2"/>
      <sheetName val="G_1"/>
      <sheetName val="PAJE&amp;PRJE"/>
      <sheetName val="CAJE&amp;CRJE"/>
      <sheetName val="set PM&amp;TE"/>
      <sheetName val="WBS 1 &amp; 2, WPL"/>
      <sheetName val="Cash(C)"/>
      <sheetName val="FA(K)"/>
      <sheetName val="AR(E)"/>
      <sheetName val="AR OTHERS-TRADE ART 23 (E.3)"/>
      <sheetName val="Intercompany (I)"/>
      <sheetName val="Inv. (F)"/>
      <sheetName val="prepaid exp(J)"/>
      <sheetName val="AP(N)"/>
      <sheetName val="Accrued Payable(P-1)"/>
      <sheetName val="Leasing(Q)"/>
      <sheetName val="Unearned revenue(P-2)"/>
      <sheetName val="cap.stock(T)"/>
      <sheetName val="sales(U-1)"/>
      <sheetName val="Cost of revenues(U-2)"/>
      <sheetName val="Opex(U-3)"/>
      <sheetName val="Other inc.(U-4)"/>
      <sheetName val="gross profit"/>
      <sheetName val="Assets&amp;liab in foreign curr."/>
      <sheetName val="BS 2005"/>
      <sheetName val="LIAB 2005"/>
      <sheetName val="WPL 2005"/>
      <sheetName val="BS_DTA"/>
      <sheetName val="DIT 05 AUDIT"/>
      <sheetName val="Fiscal Comp 05"/>
      <sheetName val="Restatement 2004"/>
      <sheetName val="To Report (FS)"/>
      <sheetName val="cash flow 2005"/>
      <sheetName val="Fisc. Rec."/>
      <sheetName val="DIT BS"/>
      <sheetName val="DIT Flow"/>
      <sheetName val="Report Purposes"/>
      <sheetName val="1ST CLOSING"/>
      <sheetName val="Intercoy Reconciliation"/>
      <sheetName val="E-3-1 AFDA Analysis"/>
      <sheetName val="SOLAR ONLY"/>
      <sheetName val="sampling"/>
      <sheetName val="Leasing_"/>
      <sheetName val="M-1"/>
      <sheetName val="M-2"/>
      <sheetName val="M-3"/>
      <sheetName val="M-4"/>
      <sheetName val="N-2-1"/>
      <sheetName val="P-1.3"/>
      <sheetName val="P-1.9"/>
      <sheetName val="P-2-1"/>
      <sheetName val="CFI Balance"/>
      <sheetName val="CSUL"/>
      <sheetName val="U-1-1"/>
      <sheetName val="U-2-1"/>
      <sheetName val="U-2-1.1"/>
      <sheetName val="U-2-2"/>
      <sheetName val="U-2-2-1"/>
      <sheetName val="U-2-3"/>
      <sheetName val="U-2-3-1"/>
      <sheetName val="U-3-1"/>
      <sheetName val="U-3-1-1"/>
      <sheetName val="U-3-2"/>
      <sheetName val="U-3-2-1"/>
      <sheetName val="U-4-1"/>
      <sheetName val="AP reval"/>
      <sheetName val="Flow of Loan"/>
      <sheetName val="List AR"/>
      <sheetName val="not up date"/>
      <sheetName val="Analytical WBSWPL (not update)"/>
      <sheetName val="Leasing (not up date)"/>
      <sheetName val="Analytical (not up date)"/>
      <sheetName val="COS REV (not up date)"/>
      <sheetName val="OPEX (not up date)"/>
      <sheetName val="Other Inc Charges (not up date)"/>
      <sheetName val="COS RATE"/>
      <sheetName val="CE"/>
      <sheetName val="AdjAmount_311206"/>
      <sheetName val="Quantity Base"/>
      <sheetName val="Blc_QTY_aftrQADJ"/>
      <sheetName val="Inv_311206"/>
      <sheetName val="AdjQty_311206"/>
      <sheetName val="WIP"/>
      <sheetName val="MoveCurrAll"/>
      <sheetName val="moveaftervar"/>
      <sheetName val="Calculation"/>
      <sheetName val="VARMTN"/>
      <sheetName val="VAROVH"/>
      <sheetName val="VARFUEL"/>
      <sheetName val="VAREQP"/>
      <sheetName val="VARTYRE"/>
      <sheetName val="VARSI"/>
      <sheetName val="VARMPR"/>
      <sheetName val="VARSUB"/>
      <sheetName val="VAROTH"/>
      <sheetName val="Pst_akt"/>
      <sheetName val="MP"/>
      <sheetName val="TND"/>
      <sheetName val="03-07"/>
      <sheetName val="Move"/>
      <sheetName val="Aktuaria07"/>
      <sheetName val="Not Aktif 2008 (2)"/>
      <sheetName val="Not Aktif 2008"/>
      <sheetName val="Jubilee PT CK 2008"/>
      <sheetName val="DPTU ok"/>
      <sheetName val="DPLK"/>
      <sheetName val="NON DPTU &amp; DPLK"/>
      <sheetName val="DPTU ok (2)"/>
      <sheetName val="DPLK (2)"/>
      <sheetName val="NON DPTU &amp; DPLK (2)"/>
      <sheetName val="PM &amp; TE"/>
      <sheetName val="PAJE,PRJE"/>
      <sheetName val="Passed Adj"/>
      <sheetName val="T account"/>
      <sheetName val="ML Point"/>
      <sheetName val="E-1 (Aging)"/>
      <sheetName val="Sample Selection"/>
      <sheetName val="G-5"/>
      <sheetName val="G-6"/>
      <sheetName val="G-6.1"/>
      <sheetName val="H Lead"/>
      <sheetName val="H-5.1"/>
      <sheetName val="Status Tax"/>
      <sheetName val="J Memo"/>
      <sheetName val="I-1 Lead"/>
      <sheetName val="LS-Pajak dibyr Dimuka"/>
      <sheetName val="Inv2005-01"/>
      <sheetName val="Jan05"/>
      <sheetName val="WIP Rate"/>
      <sheetName val="COS Analysis"/>
      <sheetName val="Quantity Prod"/>
      <sheetName val="Adjustment on RE Parent"/>
      <sheetName val="CONSOL '09"/>
      <sheetName val="Restatement Entries"/>
      <sheetName val="Investment KE"/>
      <sheetName val="Investment IM"/>
      <sheetName val="Elimination 09"/>
      <sheetName val="CF 2007 Before restate"/>
      <sheetName val="Detail BS_PL"/>
      <sheetName val="Fixed Assets'09"/>
      <sheetName val="InterCo AR_AP"/>
      <sheetName val="(DTA)DIT"/>
      <sheetName val="T-Account "/>
      <sheetName val="PSAK 24 to Report"/>
      <sheetName val="InterCo Revenue_COGS"/>
      <sheetName val="COGS Details"/>
      <sheetName val="July 31, 2005 - WBS1"/>
      <sheetName val="July 31, 2005 - WBS2"/>
      <sheetName val="July 31, 2005 - WPL"/>
      <sheetName val="VAT"/>
      <sheetName val="PM TE"/>
      <sheetName val="C-Memo"/>
      <sheetName val="E-1.atch"/>
      <sheetName val="E-1.Subqnt"/>
      <sheetName val="Test Pricing"/>
      <sheetName val="G-atc"/>
      <sheetName val="N-atch"/>
      <sheetName val="U-3.2"/>
      <sheetName val="U-3.3"/>
      <sheetName val="U-3.4"/>
      <sheetName val="U-3.5"/>
      <sheetName val="U-3.5.1"/>
      <sheetName val="TOC Purc"/>
      <sheetName val="TOC Sales"/>
      <sheetName val="TotEx"/>
      <sheetName val="C(Cash&amp;bank)"/>
      <sheetName val="ADJ CODA TUS(S)PL"/>
      <sheetName val="ADJ CODA PTTU"/>
      <sheetName val="ADJ CODA TUS(S)PL (2)"/>
      <sheetName val="U4.2.1"/>
      <sheetName val="U4.2"/>
      <sheetName val="PPh23 th.04"/>
      <sheetName val="N  3"/>
      <sheetName val="N 4"/>
      <sheetName val="CC AP"/>
      <sheetName val="Sub Payment"/>
      <sheetName val="P-2.1 Def Income"/>
      <sheetName val="P3 LaborLaw"/>
      <sheetName val="O Taxes Payable"/>
      <sheetName val="O-1Art21"/>
      <sheetName val="O-3VATOut"/>
      <sheetName val="O-3.1 VAT Out Recon"/>
      <sheetName val="M1 ADJ KURS CB LOAN"/>
      <sheetName val="MM-Loan"/>
      <sheetName val="TT-Equity"/>
      <sheetName val="T Equity"/>
      <sheetName val="N.4"/>
      <sheetName val="N.5.1"/>
      <sheetName val="N.6.1"/>
      <sheetName val="N.6.3"/>
      <sheetName val="O4"/>
      <sheetName val="O4(2)"/>
      <sheetName val="O.5"/>
      <sheetName val="P2 (2)"/>
      <sheetName val="P2"/>
      <sheetName val="P5"/>
      <sheetName val="U1"/>
      <sheetName val="U2"/>
      <sheetName val="U3"/>
      <sheetName val="U4"/>
      <sheetName val="O.1 (Art 21)"/>
      <sheetName val="O.2 (Art 23)"/>
      <sheetName val="Person Incharge"/>
      <sheetName val="ELIM UCC"/>
      <sheetName val="CONSOL '08"/>
      <sheetName val="Reclass Entry07"/>
      <sheetName val="COGS (1)"/>
      <sheetName val="Reclass08"/>
      <sheetName val="Effect Tax Rate"/>
      <sheetName val="Fixed Assets'08"/>
      <sheetName val="Elimination InterCo"/>
      <sheetName val="InterCo_"/>
      <sheetName val="Movement for CF"/>
      <sheetName val="Reclassification FY07"/>
      <sheetName val="ELIM Sale of Asset"/>
      <sheetName val="RE Reconciliation"/>
      <sheetName val="Contribution Paid"/>
      <sheetName val="Natra Raya"/>
      <sheetName val="Equity Method"/>
      <sheetName val="Minority Interest"/>
      <sheetName val="PSAK 24"/>
      <sheetName val="Add inf CF"/>
      <sheetName val="COGS (2)"/>
      <sheetName val="all"/>
      <sheetName val="Sales Parameter"/>
      <sheetName val="22 Day"/>
      <sheetName val="22 Night"/>
      <sheetName val="23 Day"/>
      <sheetName val="23 Night"/>
      <sheetName val="24 Day"/>
      <sheetName val="24 Night"/>
      <sheetName val="25 Day"/>
      <sheetName val="25 Night"/>
      <sheetName val="26 Day"/>
      <sheetName val="26 Night"/>
      <sheetName val="27 Day"/>
      <sheetName val="27 Night"/>
      <sheetName val="28 Day"/>
      <sheetName val="28 Night"/>
      <sheetName val="SMU Unit"/>
      <sheetName val="CONSOL '07 &amp; 08"/>
      <sheetName val="Elimination 07"/>
      <sheetName val="Investment 07"/>
      <sheetName val="Elimination 08"/>
      <sheetName val="Investment 08"/>
      <sheetName val="Data Base"/>
      <sheetName val="JANUARI"/>
      <sheetName val="FEBRUARI"/>
      <sheetName val="JUNI"/>
      <sheetName val="JULI"/>
      <sheetName val="AGUSTUS"/>
      <sheetName val="SEPTEMBER"/>
      <sheetName val="OKTOBER"/>
      <sheetName val="NOVEMBER"/>
      <sheetName val="DESEMBER"/>
      <sheetName val="Colsolidasi"/>
      <sheetName val="TMT"/>
      <sheetName val="CK"/>
      <sheetName val="TU"/>
      <sheetName val="SSB"/>
      <sheetName val="CP"/>
      <sheetName val="MST"/>
      <sheetName val="CJ"/>
      <sheetName val="CKB"/>
      <sheetName val="CONSOL '05"/>
      <sheetName val="EJE '05"/>
      <sheetName val="AJE PSAK 4"/>
      <sheetName val="EJE to be added"/>
      <sheetName val="EJE to be deleted"/>
      <sheetName val="t acc 2005"/>
      <sheetName val="Fixed Assets'05"/>
      <sheetName val="CONSOL '06"/>
      <sheetName val="Fixed Assets'06"/>
      <sheetName val="RECON CJ SALES"/>
      <sheetName val="SALES USD (2)"/>
      <sheetName val="SALES IDR (2)"/>
      <sheetName val="SAP"/>
      <sheetName val="WHT Jan -Des 2010"/>
      <sheetName val="SALES USD"/>
      <sheetName val="SALES IDR"/>
      <sheetName val="SALES USD_CJ"/>
      <sheetName val="SALES IDR_CJ"/>
      <sheetName val="#REF!"/>
      <sheetName val="Summary Pengiriman Dist Sept 08"/>
      <sheetName val="CREDIT LIMIT"/>
      <sheetName val="Proyeksi Cash In"/>
      <sheetName val="AR OVD"/>
      <sheetName val="AR N_ OD"/>
      <sheetName val="PIC MKT"/>
      <sheetName val="Distributor"/>
      <sheetName val="Rekonsiliasi Aug_08"/>
      <sheetName val="Rekonsiliasi Juli_08"/>
      <sheetName val="Rekonsiliasi Juni_08"/>
      <sheetName val="Rekonsiliasi April _08"/>
      <sheetName val="Rekonsiliasi May_08"/>
      <sheetName val="Pengiriman Distri_ Aug 08"/>
      <sheetName val="Molasses _Juli 08"/>
      <sheetName val="Gudang _ Gula Murah08"/>
      <sheetName val="Tab DPA"/>
      <sheetName val="Spec"/>
      <sheetName val="Calc (Awal)"/>
      <sheetName val="AFTER 55"/>
      <sheetName val="VESTED"/>
      <sheetName val="TRANS"/>
      <sheetName val="DBvsLL(V)"/>
      <sheetName val="C-trans"/>
      <sheetName val="DBvsLL(T)"/>
      <sheetName val="DCvsLL(V)"/>
      <sheetName val="DCvsLL(T)"/>
      <sheetName val="DBvsLL(T) (2)"/>
      <sheetName val="List_DPvsLL (2)"/>
      <sheetName val="T Mortalita"/>
      <sheetName val="Fyos&lt;1"/>
      <sheetName val="Recap55"/>
      <sheetName val="List_13"/>
      <sheetName val="T LL"/>
      <sheetName val="List_DPvsLL"/>
      <sheetName val="List_indDP"/>
      <sheetName val="ProjBen"/>
      <sheetName val="T1_ValPF"/>
      <sheetName val="T_Pelu"/>
      <sheetName val="Tab_k150"/>
      <sheetName val="C-vested"/>
      <sheetName val="T1_Val150"/>
      <sheetName val="T2_Val150"/>
      <sheetName val="Tab_Ann"/>
      <sheetName val="T2_ValPF"/>
      <sheetName val="SummRecX55"/>
      <sheetName val="SummRec55"/>
      <sheetName val="Tab_Iuran"/>
      <sheetName val="KONS BID P_N"/>
      <sheetName val="KR_AMPEL"/>
      <sheetName val="SANGATA_BUNYU"/>
      <sheetName val="KP_DIT_HULU"/>
      <sheetName val="Giro"/>
      <sheetName val="U1 Sales"/>
      <sheetName val="Sales Cut-Off"/>
      <sheetName val="U2 COGS"/>
      <sheetName val="U-2.2"/>
      <sheetName val="U-2.3"/>
      <sheetName val="U-2.4"/>
      <sheetName val="U-2.5"/>
      <sheetName val="U-2.6"/>
      <sheetName val="U-2.7"/>
      <sheetName val="U3.1 Selling expenses"/>
      <sheetName val="U-3.1.1"/>
      <sheetName val="U3.2 G&amp;A expenses"/>
      <sheetName val="U4 Memo"/>
      <sheetName val="U-4.2 forex Pending"/>
      <sheetName val="Summary recon sd Nov 09"/>
      <sheetName val="Detail recon sd Nov 09"/>
      <sheetName val="Summary Jan-Nov 09"/>
      <sheetName val="Summary Jan-Des 09 "/>
      <sheetName val="AGS"/>
      <sheetName val="SAP USD - New"/>
      <sheetName val="WHT (PPh23) Monthly"/>
      <sheetName val="SAP IDR-New"/>
      <sheetName val="PPn Monthly"/>
      <sheetName val="whtax31des09"/>
      <sheetName val="SAP (USD)"/>
      <sheetName val="SAP (IDR)"/>
      <sheetName val="Intercoy"/>
      <sheetName val="CAJE CRJE"/>
      <sheetName val="CF 09"/>
      <sheetName val="Direct CF'09 "/>
      <sheetName val="Direct CF'08"/>
      <sheetName val="A4 Dec 2010"/>
      <sheetName val="C_1"/>
      <sheetName val="C_2"/>
      <sheetName val="C_3"/>
      <sheetName val="Corp_new"/>
      <sheetName val="DIT_FA"/>
      <sheetName val="VA_1"/>
      <sheetName val="VA_2"/>
      <sheetName val="VA_3"/>
      <sheetName val="VC_1"/>
      <sheetName val="VC_2"/>
      <sheetName val="VC_3"/>
      <sheetName val="TB201012"/>
      <sheetName val="TB201009"/>
      <sheetName val="Audited Balance 2008 - 2009"/>
      <sheetName val="TB YTD 3rd Closing"/>
      <sheetName val="TB After 2nd Draft"/>
      <sheetName val="Notes Reclassification "/>
      <sheetName val="Reclassification of Accounts"/>
      <sheetName val="For Reporting Purposes"/>
      <sheetName val="Rekonsiliasi Fiskal new TB"/>
      <sheetName val="P-1-2"/>
      <sheetName val="P-1-3"/>
      <sheetName val="P-1-4"/>
      <sheetName val="P-1.4.2"/>
      <sheetName val="P-1.4.3"/>
      <sheetName val="P-1-5"/>
      <sheetName val="P-1.5.2 Attch A."/>
      <sheetName val="P-1.5.2 Attch B"/>
      <sheetName val="P-1.5.3 &amp; 1.6.3"/>
      <sheetName val="P-1-6"/>
      <sheetName val="Diff"/>
      <sheetName val="Pred Test"/>
      <sheetName val="P-1.6.2"/>
      <sheetName val="Calc Prov"/>
      <sheetName val="P-1-7"/>
      <sheetName val="Mekanisme Jurnal Accrued"/>
      <sheetName val="movement awal"/>
      <sheetName val="P-1-8"/>
      <sheetName val="E-4 AFDA"/>
      <sheetName val="E-6 Aging"/>
      <sheetName val="E-7 Subs."/>
      <sheetName val="E-7.1"/>
      <sheetName val="E-8"/>
      <sheetName val="E (2)"/>
      <sheetName val="G-1 Lead"/>
      <sheetName val="G-Nature"/>
      <sheetName val="G-1.5.1"/>
      <sheetName val="Comparison with TMT Group"/>
      <sheetName val="CF Non Cash Activity"/>
      <sheetName val="DIT_BS"/>
      <sheetName val="DIT_PL 30_"/>
      <sheetName val="DIT_BS 30_"/>
      <sheetName val="CF 08"/>
      <sheetName val="PY PAJE PRJE"/>
      <sheetName val="J_1"/>
      <sheetName val="N_2"/>
      <sheetName val="Q_1"/>
      <sheetName val="Q_2"/>
      <sheetName val="U_2_2 "/>
      <sheetName val="S_1 CK"/>
      <sheetName val="U_1"/>
      <sheetName val="U_2_1"/>
      <sheetName val="U_2_3"/>
      <sheetName val="U_3_1"/>
      <sheetName val="U_3_2"/>
      <sheetName val="Due to Tax Rate"/>
      <sheetName val="DIT-FA"/>
      <sheetName val="DTA _WP"/>
      <sheetName val="For Rep Let "/>
      <sheetName val="Due to Tax Rate (2)"/>
      <sheetName val="DIT - EY BS 25%"/>
      <sheetName val="Rekonsiliasi Fiskal old"/>
      <sheetName val="TB 2009_Old"/>
      <sheetName val="TE"/>
      <sheetName val="A4-2002"/>
      <sheetName val="CF-2002"/>
      <sheetName val="CF supp-2002"/>
      <sheetName val="CF supp"/>
      <sheetName val="T-Acc"/>
      <sheetName val="LCM "/>
      <sheetName val="Rent"/>
      <sheetName val="Kdetail"/>
      <sheetName val="O-1-1"/>
      <sheetName val="O-1-2"/>
      <sheetName val="O-1-3"/>
      <sheetName val="O-1-4"/>
      <sheetName val="V1"/>
      <sheetName val="U-1 (2)"/>
      <sheetName val="quantity-sales"/>
      <sheetName val="GPA "/>
      <sheetName val="U-1 Analysis"/>
      <sheetName val="xport-cut"/>
      <sheetName val="local-cut (2)"/>
      <sheetName val="U-2 "/>
      <sheetName val="U2-1"/>
      <sheetName val="Costing-Test"/>
      <sheetName val="quantity-COGS"/>
      <sheetName val="purchase-cutoff"/>
      <sheetName val="U-3 (2)"/>
      <sheetName val="U-4 (2)"/>
      <sheetName val="U-5 (2)"/>
      <sheetName val="U-5-1"/>
      <sheetName val="i test"/>
      <sheetName val="C1"/>
      <sheetName val="Tax Rec"/>
      <sheetName val="NDE-i"/>
      <sheetName val="PPE-fis"/>
      <sheetName val="lease-forex"/>
      <sheetName val="FSC- Lease Rec"/>
      <sheetName val="monetary"/>
      <sheetName val="FPR"/>
      <sheetName val="PTTU P &amp; L 2002"/>
      <sheetName val="APX. 1 &amp; 5"/>
      <sheetName val="APX. 2 &amp; 3"/>
      <sheetName val="APX. 4"/>
      <sheetName val="APX. 6"/>
      <sheetName val="APX. 6 Addition (Audit)"/>
      <sheetName val="APX. 7"/>
      <sheetName val="APX. 8"/>
      <sheetName val="APX. 9"/>
      <sheetName val="APX.9 (Audit)"/>
      <sheetName val="APX. 10"/>
      <sheetName val="APX. 11"/>
      <sheetName val="APX. 12"/>
      <sheetName val="APX. 13"/>
      <sheetName val="APX. 14"/>
      <sheetName val="APX. 15"/>
      <sheetName val="APX. 16"/>
      <sheetName val="APX. 17"/>
      <sheetName val="Neraca 31 Des 2007"/>
      <sheetName val="SAA"/>
      <sheetName val="JU"/>
      <sheetName val="NR"/>
      <sheetName val="LR"/>
      <sheetName val="K-Memo"/>
      <sheetName val="K-Flow"/>
      <sheetName val="FA Addition"/>
      <sheetName val="K-1 Land"/>
      <sheetName val="K-2 CIP"/>
      <sheetName val="K-3 140,150,151 Motor veh own"/>
      <sheetName val="K-4 160 Computer"/>
      <sheetName val="K-5 170 &amp; 180 Office &amp; Equip"/>
      <sheetName val="K-6 Plant &amp; equip"/>
      <sheetName val="K-7 vehicle leased"/>
      <sheetName val="K-8 110 Plant &amp; equip"/>
      <sheetName val=" FA Sample"/>
      <sheetName val="2004 htm"/>
      <sheetName val="Balance end 2002"/>
      <sheetName val="Balance 30-06-03"/>
      <sheetName val="Ecr"/>
      <sheetName val="Selisih"/>
      <sheetName val="Grafik mesin"/>
      <sheetName val="Dapur"/>
      <sheetName val="Tiris"/>
      <sheetName val="Molen"/>
      <sheetName val="Packing"/>
      <sheetName val="mixer kanji"/>
      <sheetName val="Oven"/>
      <sheetName val="Juice bawang"/>
      <sheetName val="Bucket"/>
      <sheetName val="Roasting"/>
      <sheetName val="Mesin Ayak"/>
      <sheetName val="Lainnya"/>
      <sheetName val="Colloid mill"/>
      <sheetName val="Gotrok"/>
      <sheetName val="Grafik"/>
      <sheetName val="daftar"/>
      <sheetName val="harga"/>
      <sheetName val="Pack"/>
      <sheetName val="Roaster"/>
      <sheetName val="F.Drying"/>
      <sheetName val="hitung"/>
      <sheetName val="AA.6 Star Eastern"/>
      <sheetName val="AA.5.1"/>
      <sheetName val="AA.5 Artha Graha"/>
      <sheetName val="bunga Inv"/>
      <sheetName val="Bunga BKP (2)"/>
      <sheetName val="Bunga BKP"/>
      <sheetName val="AA.4.1 Bukopin"/>
      <sheetName val="AA.4 Bukopin"/>
      <sheetName val="bunga kmk"/>
      <sheetName val="AA.3.1.1"/>
      <sheetName val="AA.3.1"/>
      <sheetName val="AA.3 Bumiputera"/>
      <sheetName val="AA.2.1 Bukopin"/>
      <sheetName val="AA.2 Bukopin"/>
      <sheetName val="AA.1.1.1 BNI"/>
      <sheetName val="AA.1.1 BNI"/>
      <sheetName val="AA.1 BNI"/>
      <sheetName val="AA"/>
      <sheetName val="AA_1_1 BNI"/>
      <sheetName val="Exchange Rate"/>
      <sheetName val="Compta X - 2"/>
      <sheetName val="8500"/>
      <sheetName val="8500.1"/>
      <sheetName val="8500.1.2"/>
      <sheetName val="BIO DIESEL"/>
      <sheetName val="JURNAL"/>
      <sheetName val="8500.2"/>
      <sheetName val="8500.3"/>
      <sheetName val="8500.2.1 TOD"/>
      <sheetName val=" ARA"/>
      <sheetName val="Perincian HPP"/>
      <sheetName val="8500.1.3 JURNAL"/>
      <sheetName val="C2.1"/>
      <sheetName val="C2.2"/>
      <sheetName val="C2.3"/>
      <sheetName val="C3"/>
      <sheetName val="C4"/>
      <sheetName val="C5"/>
      <sheetName val="C5.1"/>
      <sheetName val="C6"/>
      <sheetName val="C7"/>
      <sheetName val="C8"/>
      <sheetName val="C.tod"/>
      <sheetName val="C.ARA"/>
      <sheetName val="HARGA_BKS"/>
      <sheetName val="AKHIR BKS"/>
      <sheetName val="HPP_JULI"/>
      <sheetName val="STOCK_AWAL"/>
      <sheetName val="BELI AGST"/>
      <sheetName val="HPP_NON_OPEN"/>
      <sheetName val="HPP_CPN"/>
      <sheetName val="HPP_SRG"/>
      <sheetName val="HPP_TGR_NEW"/>
      <sheetName val="HPP_BKS_NEW"/>
      <sheetName val="REFRES"/>
      <sheetName val="HPP_0803"/>
      <sheetName val="non"/>
      <sheetName val="cpn"/>
      <sheetName val="srg"/>
      <sheetName val="HPP_JUNI"/>
      <sheetName val="BELI JULI"/>
      <sheetName val="HAP"/>
      <sheetName val="Qunion_Penjualan_PerBULAN_JULI"/>
      <sheetName val="HPP PER UNIT"/>
      <sheetName val="Stock Akhir"/>
      <sheetName val="Jual per unit"/>
      <sheetName val="Beli &amp; Retur"/>
      <sheetName val="HPP PER UNIT CPN"/>
      <sheetName val="Stock Akhir CIPINANG"/>
      <sheetName val="Beli &amp; Retur CPN"/>
      <sheetName val="HPP_0503"/>
      <sheetName val="HPP_0503 CPN"/>
      <sheetName val="M_BARANG"/>
      <sheetName val="SALGO GS"/>
      <sheetName val="SALDO_GS_CPN"/>
      <sheetName val="BELI0503"/>
      <sheetName val="SLD AWAL"/>
      <sheetName val="KD_BELI WITH NPN"/>
      <sheetName val="HG_BEL"/>
      <sheetName val="DATAIL"/>
      <sheetName val="HPP_AGUSTUS"/>
      <sheetName val="BELI _SEPTEMBER"/>
      <sheetName val="COPY"/>
      <sheetName val="Qunion_penjualan"/>
      <sheetName val="JL_BEL"/>
      <sheetName val="DATA_JUALAN"/>
      <sheetName val="HPPNON"/>
      <sheetName val="HPPCPN"/>
      <sheetName val="HPPSRG"/>
      <sheetName val="HPPTGR"/>
      <sheetName val="HPPBKS"/>
      <sheetName val="REKAP_JUALAN"/>
      <sheetName val="PIVOT'TE"/>
      <sheetName val="HPP_0703"/>
      <sheetName val="DATA2"/>
      <sheetName val="JUALLAN"/>
      <sheetName val="MAS"/>
      <sheetName val="BALI"/>
      <sheetName val="JBR"/>
      <sheetName val="KDR"/>
      <sheetName val="MDR"/>
      <sheetName val="MLG"/>
      <sheetName val="PRB"/>
      <sheetName val="NGELOM"/>
      <sheetName val="LK"/>
      <sheetName val="GLOBAL"/>
      <sheetName val="S_AWAL-hpp"/>
      <sheetName val="S_AKHIR"/>
      <sheetName val="JUAL@RETUR"/>
      <sheetName val="DATA AWAL"/>
      <sheetName val="PABRIK"/>
      <sheetName val="SAMPEL"/>
      <sheetName val="BONUS"/>
      <sheetName val="BAD STOCK"/>
      <sheetName val="OPNAME GOOD STOCK"/>
      <sheetName val="OPNAME SALES"/>
      <sheetName val="OPNAME BAD STOCK"/>
      <sheetName val="SALDO GOOD STOCK"/>
      <sheetName val="SALDO BAD STOCK"/>
      <sheetName val="SheetGMP"/>
      <sheetName val="SheetGMT"/>
      <sheetName val="KKP13 50 Deb tentiv"/>
      <sheetName val="Lamp 11"/>
      <sheetName val="Lamp-II.2.2.3"/>
      <sheetName val="KKP-II.2.2.1.2"/>
      <sheetName val="KKP-II.2.2.2.1"/>
      <sheetName val="KKP-II.2.2.2.2"/>
      <sheetName val="KKP-II.2.2.2.3"/>
      <sheetName val="KKP-II.2.2.2.4"/>
      <sheetName val="KKP-II.2.2.2.5"/>
      <sheetName val="KKP-II.2.2.4.1"/>
      <sheetName val="KKP-II.2.2.3.1"/>
      <sheetName val="KKP-II.2.2.5.1"/>
      <sheetName val="KKP-II.2.2.6.1"/>
      <sheetName val="KKP-II.2.2.7.1"/>
      <sheetName val="KKP-II.2.2.8.1"/>
      <sheetName val="KKP-II.2.2.9.1"/>
      <sheetName val="KKP-II.2.2.10.1"/>
      <sheetName val="KKP-II.2.2.11.1"/>
      <sheetName val="Lamp 13"/>
      <sheetName val="Tabel-LHP"/>
      <sheetName val="CRJ-01"/>
      <sheetName val="Awalna"/>
      <sheetName val="Format Ngitung  "/>
      <sheetName val="Rul,m"/>
      <sheetName val="Rul,s"/>
      <sheetName val="NOTA"/>
      <sheetName val="INPUT "/>
      <sheetName val="ANAK HAYAM"/>
      <sheetName val="Parab Hayam 2003"/>
      <sheetName val="H.KONTRAK"/>
      <sheetName val="FARM "/>
      <sheetName val="SUPPLIER"/>
      <sheetName val="OM"/>
      <sheetName val="T5"/>
      <sheetName val="T4"/>
      <sheetName val="VROON"/>
      <sheetName val="L107"/>
      <sheetName val="ISMY"/>
      <sheetName val="TO"/>
      <sheetName val="OD"/>
      <sheetName val="AKUM-TB (2)"/>
      <sheetName val="AKUM-TB"/>
      <sheetName val="BTL"/>
      <sheetName val="Schedule Loan"/>
      <sheetName val="5200.15 Loan"/>
      <sheetName val="NSP-ANP"/>
      <sheetName val="Report Tax"/>
      <sheetName val="TPSF"/>
      <sheetName val="RJE TPSF"/>
      <sheetName val="PAJE TPSF "/>
      <sheetName val="WS2005"/>
      <sheetName val="TB 1205&amp;1206"/>
      <sheetName val="Investasi"/>
      <sheetName val="WS Konsolidasi"/>
      <sheetName val="TPS"/>
      <sheetName val="Tax-TPS Solo"/>
      <sheetName val="CAJE TPS"/>
      <sheetName val="PAJE TPS"/>
      <sheetName val="RJE TPS"/>
      <sheetName val="5300.85 Foreign. AP"/>
      <sheetName val="WS2006 PBC"/>
      <sheetName val="MTN "/>
      <sheetName val="Reclass "/>
      <sheetName val="Cash Flow."/>
      <sheetName val="SKP-STP"/>
      <sheetName val="Mata Uang Asing."/>
      <sheetName val="Segment."/>
      <sheetName val="Struktur Perusahaan Anak"/>
      <sheetName val="LPE"/>
      <sheetName val="Kas&amp;Bank"/>
      <sheetName val="Inv JP"/>
      <sheetName val="Perikatan"/>
      <sheetName val="HutangBank"/>
      <sheetName val="Hut Obligasi"/>
      <sheetName val="Hut Usaha"/>
      <sheetName val="Pajak"/>
      <sheetName val="BMHD"/>
      <sheetName val="HSGU"/>
      <sheetName val="Pinj Jk Panjang"/>
      <sheetName val="Modal Saham"/>
      <sheetName val="Beban Usaha"/>
      <sheetName val="Penjualan Bersih"/>
      <sheetName val="Pokok Penjualan"/>
      <sheetName val="Imbalan KErja"/>
      <sheetName val="BebabBunga"/>
      <sheetName val="Entitas Sepengendali"/>
      <sheetName val="EPS"/>
      <sheetName val="Rel PArties"/>
      <sheetName val="5100.00 Lead"/>
      <sheetName val="Konfirm leasing"/>
      <sheetName val="Cek Pembayaran Poko"/>
      <sheetName val="Schedule"/>
      <sheetName val="Lead 2"/>
      <sheetName val="SEP02"/>
      <sheetName val="AUG02"/>
      <sheetName val="Current"/>
      <sheetName val="NOV03"/>
      <sheetName val="OCT03"/>
      <sheetName val="SEP03"/>
      <sheetName val="AUG03"/>
      <sheetName val="MAR03"/>
      <sheetName val="DEC02"/>
      <sheetName val="NOV02"/>
      <sheetName val="OCT02"/>
      <sheetName val="ark"/>
      <sheetName val="Lamp tax calc"/>
      <sheetName val="Lamp tax calc 08"/>
      <sheetName val="Mata uang Asing"/>
      <sheetName val="Kas dan Setara"/>
      <sheetName val="Uang M dan Biaya Dibayar dimuka"/>
      <sheetName val="Beban Ditangguhkan"/>
      <sheetName val="Beban yg Masih H. Dibayar"/>
      <sheetName val="Pen. Ditangguhkan"/>
      <sheetName val="Uang Jaminan Penyewa"/>
      <sheetName val="Hutang Bank"/>
      <sheetName val="Hutang kpd P. Saham"/>
      <sheetName val="Pen. Jasa Pelayanan"/>
      <sheetName val="Pen. Usaha Lain-lain"/>
      <sheetName val="Pend. Beban Lain-lain"/>
      <sheetName val="Imbal Kerja"/>
      <sheetName val="Reklasifikasi"/>
      <sheetName val="Ged"/>
      <sheetName val="Mesin"/>
      <sheetName val="Partisi"/>
      <sheetName val="Tehnik"/>
      <sheetName val="HK"/>
      <sheetName val="Keamanan"/>
      <sheetName val="Kantor"/>
      <sheetName val="Rekonsiliasi"/>
      <sheetName val="HGB"/>
      <sheetName val="Properti Inv"/>
      <sheetName val="Per PT SD JULI "/>
      <sheetName val="PPh ps.4(2)"/>
      <sheetName val="2800.ARP"/>
      <sheetName val="2800"/>
      <sheetName val="2800.20"/>
      <sheetName val="2800.30"/>
      <sheetName val="2800.30.1"/>
      <sheetName val="2800.30.2"/>
      <sheetName val="2800.40"/>
      <sheetName val="2800.50"/>
      <sheetName val="2800.50.1"/>
      <sheetName val="Symbol"/>
      <sheetName val="NONBANGUNAN"/>
      <sheetName val="1771-II_1"/>
      <sheetName val="1771-II_2"/>
      <sheetName val="1771-II_3"/>
      <sheetName val="1771-V Bag A"/>
      <sheetName val="1771-V Bag B"/>
      <sheetName val="Daftar Kompensasi"/>
      <sheetName val="Attc 20"/>
      <sheetName val="Lap_cashflow"/>
      <sheetName val="Detial LapCashflow"/>
      <sheetName val="CF 2010"/>
      <sheetName val="PROYEKSI 2010"/>
      <sheetName val="CF 2010 Budget"/>
      <sheetName val="Detail CF 2010 Budget "/>
      <sheetName val="WIM1"/>
      <sheetName val="WIM2"/>
      <sheetName val="BIC"/>
      <sheetName val="JL INTAN"/>
      <sheetName val="KKP_II_2_2_1_2"/>
      <sheetName val="GLRCTB10"/>
      <sheetName val="ark 09"/>
      <sheetName val="ark 09New"/>
      <sheetName val="Lamp tax Calc09 280210"/>
      <sheetName val="summary DTA"/>
      <sheetName val="Prop Inv"/>
      <sheetName val="Aktiva Tetap old"/>
      <sheetName val="Pendptn Sewa + Rev Client"/>
      <sheetName val="Pdpt Sewa fr client"/>
      <sheetName val="Lamp tax calc 250209 Revs"/>
      <sheetName val="Lamp tax calc 250209"/>
      <sheetName val="lamp tax calc Old 150210"/>
      <sheetName val="COVER DRAFT "/>
      <sheetName val="BULAN PERIODE"/>
      <sheetName val="A.RATIO(1)"/>
      <sheetName val="NERACA(2)"/>
      <sheetName val="RL(3)"/>
      <sheetName val="ARUSKAS bulanan(4)"/>
      <sheetName val="ARUSKAS12BLN(5)"/>
      <sheetName val="PENJ.NRC(6-7)"/>
      <sheetName val="Pers Bahan Penunjang(8)"/>
      <sheetName val="AKT-TETAP(9)"/>
      <sheetName val="Lamp.UM Kernel(10)"/>
      <sheetName val="DP SUPPLIER(11)"/>
      <sheetName val="Lamp. Hut. Dagang kernel(12-13)"/>
      <sheetName val="Lamp. Hut Suplier(14-15)"/>
      <sheetName val="LAP PENJ REVISI(17)"/>
      <sheetName val="Rincian HPP(18)"/>
      <sheetName val="Laporan Laba Rugi(16)"/>
      <sheetName val="HPP(19)"/>
      <sheetName val="HPPENJ(20)"/>
      <sheetName val="STOCK(21)"/>
      <sheetName val="MP HPP"/>
      <sheetName val="KARTU PIUTANG "/>
      <sheetName val="Hutang Supplier Dll"/>
      <sheetName val="TBPEB05"/>
      <sheetName val="TB BIAYA2 LINK KE LAP LABA RUGI"/>
      <sheetName val="TB BPL &amp; BPTL LINK KE RINCI HPP"/>
      <sheetName val="Afiliasi"/>
      <sheetName val="INSURANCE"/>
      <sheetName val="ACCRUE ONGKOS ANGKUT PKO &amp; PKE"/>
      <sheetName val="FA Mar 05"/>
      <sheetName val="PEMBATAS"/>
      <sheetName val="DATA AP"/>
      <sheetName val="NERACA(TAHUNAN 2)"/>
      <sheetName val="RL(Tahunan 3)"/>
      <sheetName val="HPP KOMPARATIF"/>
      <sheetName val="REKON PPN KELUARAN"/>
      <sheetName val="PERTAMINA"/>
      <sheetName val="MP REV PENJ INV 069"/>
      <sheetName val="PERSEDIAAN BAHAN PENUNJANG"/>
      <sheetName val="HPP_19_"/>
      <sheetName val="AA.5-Atc"/>
      <sheetName val="AA.5.1-PBC"/>
      <sheetName val="Atch AA.4 "/>
      <sheetName val="Data Bunga BKP"/>
      <sheetName val="Atch AA.3 "/>
      <sheetName val="Atch. AA.2"/>
      <sheetName val="AA.2.1"/>
      <sheetName val="Atch. AA.1"/>
      <sheetName val="AA.1.1(2) BNI"/>
      <sheetName val="SHM-DES-2005"/>
      <sheetName val="DPS-KSEI-DES 05"/>
      <sheetName val="SHM1205"/>
      <sheetName val="judul"/>
      <sheetName val="Incst"/>
      <sheetName val="BS (2)"/>
      <sheetName val="Ekuitas"/>
      <sheetName val="Dtlbs"/>
      <sheetName val="share"/>
      <sheetName val="fxrlzd"/>
      <sheetName val="Kassetara"/>
      <sheetName val="sales affiliasi"/>
      <sheetName val="sumfxass"/>
      <sheetName val="fxasuicv"/>
      <sheetName val="fxass"/>
      <sheetName val="inf.segmen"/>
      <sheetName val="kwjbn moneter"/>
      <sheetName val="harga Satuan"/>
      <sheetName val="Biaya PIR"/>
      <sheetName val="Hsl-Pen"/>
      <sheetName val="sat-baru"/>
      <sheetName val="infras"/>
      <sheetName val="ASUMSI"/>
      <sheetName val="CHEK"/>
      <sheetName val="BMP"/>
      <sheetName val="Angsuran"/>
      <sheetName val="Cash-print"/>
      <sheetName val="BOT"/>
      <sheetName val="tt-biaya"/>
      <sheetName val="FISIK RAB 2000"/>
      <sheetName val="NOV_DEC98"/>
      <sheetName val="BUDGET_1999"/>
      <sheetName val="9NOP98"/>
      <sheetName val="NDS96_2000"/>
      <sheetName val="ocean voyage"/>
      <sheetName val="5y pm"/>
      <sheetName val="1y pm "/>
      <sheetName val="act plan 1y"/>
      <sheetName val="Name"/>
      <sheetName val="2T-4T"/>
      <sheetName val="Data Prod_Graf"/>
      <sheetName val="GRAFTANKOS"/>
      <sheetName val="Data SRL"/>
      <sheetName val="Data Cost1"/>
      <sheetName val="Dt Breakdown"/>
      <sheetName val="PK Olah"/>
      <sheetName val="PK RM"/>
      <sheetName val="Graf SRL"/>
      <sheetName val="KPI"/>
      <sheetName val="PCr"/>
      <sheetName val="Janload"/>
      <sheetName val="GRAF COST"/>
      <sheetName val="DATA COST"/>
      <sheetName val="CPO"/>
      <sheetName val="LA02"/>
      <sheetName val="LA03"/>
      <sheetName val="LAJan"/>
      <sheetName val="LAFeb"/>
      <sheetName val="LAMar"/>
      <sheetName val="Peta"/>
      <sheetName val="Slow"/>
      <sheetName val="Fast"/>
      <sheetName val="Dead"/>
      <sheetName val="Olah"/>
      <sheetName val="Bagan"/>
      <sheetName val="MONITOR"/>
      <sheetName val="BBM"/>
      <sheetName val="SOlar"/>
      <sheetName val="po-ho"/>
      <sheetName val="SPB-HO"/>
      <sheetName val="LAY"/>
      <sheetName val="per team"/>
      <sheetName val="SAROLANGUN"/>
      <sheetName val="hasil nilai"/>
      <sheetName val="BERITA ACARA"/>
      <sheetName val="TABEL"/>
      <sheetName val="AKHIR"/>
      <sheetName val="COV"/>
      <sheetName val="Form-1"/>
      <sheetName val="Form-2"/>
      <sheetName val="Form-3.1"/>
      <sheetName val="Form-3.2"/>
      <sheetName val="Form 3.3"/>
      <sheetName val="Form-3.4"/>
      <sheetName val="Form-3.4.1"/>
      <sheetName val="Form-3.5"/>
      <sheetName val="Form-3.6"/>
      <sheetName val="Form-3.7"/>
      <sheetName val="Form-3.8"/>
      <sheetName val="Form-3.9"/>
      <sheetName val="Form-4.1"/>
      <sheetName val="Form-6.1"/>
      <sheetName val="Form-7.1"/>
      <sheetName val="Form-7.2"/>
      <sheetName val="Form-7.3"/>
      <sheetName val="Form-7.3b"/>
      <sheetName val="Form-7.3c"/>
      <sheetName val="Form-7.4"/>
      <sheetName val="Form-7.4a"/>
      <sheetName val="Form-7.5"/>
      <sheetName val="Form-7.6"/>
      <sheetName val="Form-7.7"/>
      <sheetName val="Form-7.8"/>
      <sheetName val="Form-7.9"/>
      <sheetName val="Form-7.10"/>
      <sheetName val="Form-8.1"/>
      <sheetName val="Form-8.2"/>
      <sheetName val="Form-8.3"/>
      <sheetName val="Form-8.4"/>
      <sheetName val="HITAM ULU"/>
      <sheetName val="BELUM A tg"/>
      <sheetName val="REKAP SRL"/>
      <sheetName val="BELUM A  SAROLANGUN"/>
      <sheetName val="BELUM A  MERANGIN"/>
      <sheetName val="BELUM &quot;A&quot;"/>
      <sheetName val="REKAP MRG"/>
      <sheetName val="COVERR"/>
      <sheetName val="DAF-ISI"/>
      <sheetName val="ULAS"/>
      <sheetName val="01"/>
      <sheetName val="01a"/>
      <sheetName val="31"/>
      <sheetName val="32"/>
      <sheetName val="44"/>
      <sheetName val="45"/>
      <sheetName val="46"/>
      <sheetName val="47"/>
      <sheetName val="48"/>
      <sheetName val="49"/>
      <sheetName val="50"/>
      <sheetName val="51"/>
      <sheetName val="52"/>
      <sheetName val="New assumption"/>
      <sheetName val="Recovered_Sheet1"/>
      <sheetName val="AF (1)"/>
      <sheetName val="Peralatan juli 2009"/>
      <sheetName val="Data Pembanding"/>
      <sheetName val="List Mesin"/>
      <sheetName val="Sarana"/>
      <sheetName val="Hit Bangunan"/>
      <sheetName val="AF"/>
      <sheetName val="Nilai Tanah"/>
      <sheetName val="SRN PLKP"/>
      <sheetName val="Areal Tanam"/>
      <sheetName val="5R-B"/>
      <sheetName val="06"/>
      <sheetName val="1 - Laporan CILAKI  -  OK"/>
      <sheetName val="2 - cileles  -  ok"/>
      <sheetName val="3 - BAYAH  -  OK"/>
      <sheetName val="4 - TUGU  -  OK"/>
      <sheetName val="5 - CIKEMBAR  OK"/>
      <sheetName val="CIPARI - CILACAP"/>
      <sheetName val="REKAP NILAI"/>
      <sheetName val="DCF KARET"/>
      <sheetName val="SPL"/>
      <sheetName val="bang"/>
      <sheetName val="indks"/>
      <sheetName val="Income"/>
      <sheetName val="Produksi"/>
      <sheetName val="Data Tan"/>
      <sheetName val="Data Banding TNH"/>
      <sheetName val="D-f"/>
      <sheetName val="Revmari"/>
      <sheetName val="Commsize"/>
      <sheetName val="Fixset"/>
      <sheetName val="Amort"/>
      <sheetName val="Financing"/>
      <sheetName val="Loan"/>
      <sheetName val="Timedepo"/>
      <sheetName val="Valuation"/>
      <sheetName val="_x0000__x0000__x0000__x0000__x0000__x0000_"/>
      <sheetName val="Comp"/>
      <sheetName val="95-96-97"/>
      <sheetName val="Graph 98"/>
      <sheetName val="Tabel 97"/>
      <sheetName val="Tabel 98"/>
      <sheetName val="MA"/>
      <sheetName val="MA 1-7"/>
      <sheetName val="MA 1-8"/>
      <sheetName val="MA 1-9"/>
      <sheetName val="electromotor"/>
      <sheetName val="pump&amp;fan"/>
      <sheetName val="electrical"/>
      <sheetName val="INVESTASI (1)"/>
      <sheetName val="MAT-R.MILL"/>
      <sheetName val="MAT-PRESS"/>
      <sheetName val="MAT-SEPARATOR"/>
      <sheetName val="MAT-PURIFIER"/>
      <sheetName val="MAT-HYDROCYCLONE"/>
      <sheetName val="dosis pupuk"/>
      <sheetName val="taksasi prod"/>
      <sheetName val="rab94"/>
      <sheetName val="rab95"/>
      <sheetName val="rab98"/>
      <sheetName val="FISIK BARU"/>
      <sheetName val="BIAYA RAB 2000"/>
      <sheetName val="NON TANAMAN"/>
      <sheetName val="KPI (2)"/>
      <sheetName val="JANUARI 1"/>
      <sheetName val="JANUARI 2"/>
      <sheetName val="Mandays"/>
      <sheetName val="Rekap TBM"/>
      <sheetName val="PN"/>
      <sheetName val="CPT_TM_NORMA"/>
      <sheetName val="RAWAT"/>
      <sheetName val="Produksi Inti"/>
      <sheetName val="Field Cost_TM"/>
      <sheetName val="01_CWM  Circle Weeding Manual "/>
      <sheetName val="02_CPT Chemist"/>
      <sheetName val="03_Rawat Path Chemis"/>
      <sheetName val="04_Buat Path Manual"/>
      <sheetName val="05_Buat Rawat TPH Manual"/>
      <sheetName val="06_Weeding Gwg. Manual (DAK)"/>
      <sheetName val="07_Weeding Gwg Chemist"/>
      <sheetName val="08_Spot Lalang"/>
      <sheetName val="09_Wiping Lalang"/>
      <sheetName val="10_Prunning"/>
      <sheetName val="11_Kastrasi Ablasi"/>
      <sheetName val="12_Deteksi EWS"/>
      <sheetName val="13_Sensus Pokok"/>
      <sheetName val="14_Sensus Produksi"/>
      <sheetName val="15_Konsolidasi Pokok Doyong"/>
      <sheetName val="16_Pemupukan Ure_TSPdll"/>
      <sheetName val="17_Pemupukan Tan.Kos"/>
      <sheetName val="TBM 0"/>
      <sheetName val="hectarage"/>
      <sheetName val="CFBNGE"/>
      <sheetName val="CFDIV9"/>
      <sheetName val="CFDIV10"/>
      <sheetName val="CFDIV11"/>
      <sheetName val="CFDIV12"/>
      <sheetName val="crop"/>
      <sheetName val="PPPTPH"/>
      <sheetName val="AKAYU"/>
      <sheetName val="RENDAHAN"/>
      <sheetName val="Spot Spraying"/>
      <sheetName val="LALANG"/>
      <sheetName val="GAWANGAN"/>
      <sheetName val="SURVEY"/>
      <sheetName val="ALATTRANSPORT"/>
      <sheetName val="JALANUTAMA"/>
      <sheetName val="JALANKOLEKSI"/>
      <sheetName val="JEMBATAN"/>
      <sheetName val="GORONG"/>
      <sheetName val="TITIPANEN"/>
      <sheetName val="PARITUTAMA"/>
      <sheetName val="PARITKOLEKSI"/>
      <sheetName val="TERAS"/>
      <sheetName val="TAPAKKUDA"/>
      <sheetName val="SENSUSPOKOK"/>
      <sheetName val="SISIPAN"/>
      <sheetName val="TUNASRUTIN"/>
      <sheetName val="TUNASPINGGIRJALAN"/>
      <sheetName val="SENSUSHAMADAUN"/>
      <sheetName val="BERANTASHAMADAUN"/>
      <sheetName val="TIKUS"/>
      <sheetName val="HAMALAIN"/>
      <sheetName val="PENYAKIT"/>
      <sheetName val="ANALISADAUN"/>
      <sheetName val="SENSUSBBC"/>
      <sheetName val="PUPUK"/>
      <sheetName val="Pupuk Asli"/>
      <sheetName val="TIMBANG BRONDOLAN"/>
      <sheetName val="PANEN"/>
      <sheetName val="Daftar Isi"/>
      <sheetName val="HK Rawat"/>
      <sheetName val="Price List 2008Est"/>
      <sheetName val="NORMA PN"/>
      <sheetName val="Norma MN"/>
      <sheetName val="Norma TBM0"/>
      <sheetName val="LC Mekanis"/>
      <sheetName val="Infrastruktur"/>
      <sheetName val="TBM-0"/>
      <sheetName val="TBM-1"/>
      <sheetName val="TBM-2"/>
      <sheetName val="TBM-3"/>
      <sheetName val="RAB2008 Bukit"/>
      <sheetName val="LC(tidak dipakai)"/>
      <sheetName val="Norma LC (tidak dipakai)"/>
      <sheetName val="HK_08"/>
      <sheetName val="wlalang"/>
      <sheetName val="NormaTBM"/>
      <sheetName val="TBM0"/>
      <sheetName val="Norma CPT TBM"/>
      <sheetName val="Norma CPT TM"/>
      <sheetName val="OPENING"/>
      <sheetName val="NORMA_PN"/>
      <sheetName val="NORMA1_TBM"/>
      <sheetName val="CPT TM"/>
      <sheetName val="8B.Biaya Umum (2)"/>
      <sheetName val="10B.Asset Non Tanaman (2)"/>
      <sheetName val="1.SETUP"/>
      <sheetName val="2.1.Asumsi Dasar"/>
      <sheetName val="2.2.Asumsi Dasar BLA"/>
      <sheetName val="2B.Nursery (baru)"/>
      <sheetName val="2B.Nursery (baru) (2)"/>
      <sheetName val="2B.1.Nursery (Existing)"/>
      <sheetName val="2B.1.Nursery (Existing)1"/>
      <sheetName val="3.Areal Stetmen"/>
      <sheetName val="1B.Land Clearing"/>
      <sheetName val="3B.Immature"/>
      <sheetName val="4.Master Block LC"/>
      <sheetName val="4B.Mature"/>
      <sheetName val="5.Master Block Tanaman"/>
      <sheetName val="5B.Gaji MANDOR"/>
      <sheetName val="6.Organisasi"/>
      <sheetName val="6B.Gaji KEBUN"/>
      <sheetName val="7.Cost Center"/>
      <sheetName val="7B.Gaji NON KEBUN"/>
      <sheetName val="8.Kendaraan"/>
      <sheetName val="8B.Biaya Umum"/>
      <sheetName val="9.WORKSHOP"/>
      <sheetName val="9B.INFRASTRUKTUR"/>
      <sheetName val="10.Machine"/>
      <sheetName val="10B.Asset Non Tanaman"/>
      <sheetName val="11.Stasiun PKS"/>
      <sheetName val="11B.Material PKS"/>
      <sheetName val="12.Profil Produksi"/>
      <sheetName val="12.B.Pembebasan Lahan"/>
      <sheetName val="13.Sejarah Produksi"/>
      <sheetName val="13.B.Perizinan"/>
      <sheetName val="14.Yield Distribution "/>
      <sheetName val="14B.HK RAWAT"/>
      <sheetName val="16.Rekomendasi Pupuk Bibit"/>
      <sheetName val="17.Pupuk TBM"/>
      <sheetName val="18.Rekomendasi Pupuk TM"/>
      <sheetName val="19.PERUN &amp; JALAN"/>
      <sheetName val="20.PARIT"/>
      <sheetName val="21.JEMBATAN"/>
      <sheetName val="22.BANGUNAN"/>
      <sheetName val="23.FSLTS KEBUN"/>
      <sheetName val="24.STS PERUMAHAN"/>
      <sheetName val="25.STS SARANA HRD"/>
      <sheetName val="26.STS VH&amp;HE"/>
      <sheetName val="27.STATUS INFRA"/>
      <sheetName val="28.Bibitan KS"/>
      <sheetName val="29.Bibitan Karet"/>
      <sheetName val="30.Prod Oil Palm"/>
      <sheetName val="31.Prod Rubber"/>
      <sheetName val="32.1.Harga pupuk"/>
      <sheetName val="32.2.Harga agrochemical"/>
      <sheetName val="32.3.Harga tools"/>
      <sheetName val="33.Harga kontraktor"/>
      <sheetName val="BA-TAPAK RUMAH"/>
      <sheetName val="BA-KOLAM BBT.II"/>
      <sheetName val="BA-LUBANG TANAM"/>
      <sheetName val="REK ACTUAL BA JUN"/>
      <sheetName val="BA Umum"/>
      <sheetName val="BA 0540"/>
      <sheetName val="REK KEB 4"/>
      <sheetName val="REK KEB 3"/>
      <sheetName val="REK KEB 2"/>
      <sheetName val="REK KEB 1"/>
      <sheetName val="BA-RM.TEKNIK"/>
      <sheetName val="BA-RINTIS"/>
      <sheetName val="BA-JALAN"/>
      <sheetName val="BA-JEMBATAN"/>
      <sheetName val="BA-PARIT"/>
      <sheetName val="BA-PINTU AIR"/>
      <sheetName val="G10-03-04"/>
      <sheetName val="G10-05-06"/>
      <sheetName val="G10-07-08"/>
      <sheetName val="BAYAR-ARDES"/>
      <sheetName val="G10-11-12"/>
      <sheetName val="G10-13-14"/>
      <sheetName val="G10-15-16"/>
      <sheetName val="BAYAR-MUS"/>
      <sheetName val="Ba Bbt_01"/>
      <sheetName val="Ba Bbt_02"/>
      <sheetName val="REK KEB GBSM"/>
      <sheetName val="pl-cy ai"/>
      <sheetName val="coe detil 2003"/>
      <sheetName val="coe detil 2003 (2)"/>
      <sheetName val="coe detil 2003 (r 0)"/>
      <sheetName val="COE (r 1)"/>
      <sheetName val="Cover1"/>
      <sheetName val="Grand_Sum"/>
      <sheetName val="Pre"/>
      <sheetName val="Twin Flip"/>
      <sheetName val="Roller Coaster"/>
      <sheetName val="Daf. Isi "/>
      <sheetName val="An-Str "/>
      <sheetName val="An-Finsh"/>
      <sheetName val="Prelim"/>
      <sheetName val="Hrg Besi"/>
      <sheetName val="(I-2)1.2"/>
      <sheetName val="(I-4)1.4"/>
      <sheetName val="(I-2)1.2 (2)"/>
      <sheetName val="(1-1)1.1@ Pemutihan"/>
      <sheetName val="(I-4)1.4 (2)"/>
      <sheetName val="(I-3)1.3"/>
      <sheetName val="(II-2)2.2.1 (2)"/>
      <sheetName val="(II-2)2.2.1"/>
      <sheetName val="(II-6)2.2.6"/>
      <sheetName val="(II-6)2.2.7"/>
      <sheetName val="(II-1) 2.1"/>
      <sheetName val="(II-4)2.2.3"/>
      <sheetName val="(II-5)2.2.4 (2)"/>
      <sheetName val="(II-3)2.2.2"/>
      <sheetName val="(II-8)2.2.8"/>
      <sheetName val="(III-1)3.1"/>
      <sheetName val="(III-2)3.2"/>
      <sheetName val="(II-7)2.2.7"/>
      <sheetName val="(II-9)2.2.9"/>
      <sheetName val="(II-10)2.2.10"/>
      <sheetName val="(III-3)3.3"/>
      <sheetName val="(III-3)3.4"/>
      <sheetName val="(IV-1)4.1."/>
      <sheetName val="CALC_SHEET"/>
      <sheetName val="rekap versi cco"/>
      <sheetName val="Analisa (2)"/>
      <sheetName val="A.Pendahuluan"/>
      <sheetName val="A.Pekerjaan&amp;Umum"/>
      <sheetName val="B.Dam"/>
      <sheetName val="C.Intake"/>
      <sheetName val="D.Headrace"/>
      <sheetName val="E.Sandtrap"/>
      <sheetName val="F.Headpond"/>
      <sheetName val="G.Penstock"/>
      <sheetName val="H.Power House"/>
      <sheetName val="I.Tailrace"/>
      <sheetName val="J.Rumah Operator "/>
      <sheetName val="K.Jalan Akses"/>
      <sheetName val="RAB"/>
      <sheetName val="rekap progres"/>
      <sheetName val="projection sd sept 10"/>
      <sheetName val="RAB BARU"/>
      <sheetName val="uat orek2an (2)"/>
      <sheetName val="uat orek2an"/>
      <sheetName val="rekap buat hit"/>
      <sheetName val="rekap 1"/>
      <sheetName val="orek2an"/>
      <sheetName val="rekap  (3)"/>
      <sheetName val="rekap  (2)"/>
      <sheetName val="KONTROL"/>
      <sheetName val="s-curve"/>
      <sheetName val="s-c JAN"/>
      <sheetName val="s-curve (3)"/>
      <sheetName val="s-curve (2)"/>
      <sheetName val="daftar harsat"/>
      <sheetName val="daftar kuantitas"/>
      <sheetName val="projection sd sept 10 (2)"/>
      <sheetName val="RAB bend sd pembuang"/>
      <sheetName val="PO -PT HK"/>
      <sheetName val="PELUANG PENARIKAN"/>
      <sheetName val="PERBD. FSK,INV,PENG"/>
      <sheetName val="PENG. BIAYA"/>
      <sheetName val="REKAP INVES &amp; PENG. BIAYA - GAB"/>
      <sheetName val="REKAP PROG. FISIK-GABUNGAN"/>
      <sheetName val="REKAP PROG.FISIK-RAB BARU"/>
      <sheetName val="RINC. PROG. FISIK-RAB KONVERSI"/>
      <sheetName val="RINC. PROG. FISIK-RAB BARU (HK)"/>
      <sheetName val="RINC. PROG. FSK-RAB LAMA (ASLI)"/>
      <sheetName val="STD-Plasma"/>
      <sheetName val="STD-Inti "/>
      <sheetName val="Invest-inti"/>
      <sheetName val="Plasma"/>
      <sheetName val="Cempaga-Finance"/>
      <sheetName val="CAJE 2005"/>
      <sheetName val="Client Adj Gress"/>
      <sheetName val="BS-DTA"/>
      <sheetName val="BS-Others"/>
      <sheetName val="BS-Royalty"/>
      <sheetName val="AY-Bank"/>
      <sheetName val="AY-Machine"/>
      <sheetName val="AY-Reclass-add"/>
      <sheetName val="AY-Others"/>
      <sheetName val="MF-Reclass"/>
      <sheetName val="MF-Reval"/>
      <sheetName val="MF-Correction"/>
      <sheetName val="Sales-Incentive"/>
      <sheetName val="Client-Adj"/>
      <sheetName val="PO-COMMITMENT"/>
      <sheetName val="Final"/>
      <sheetName val="Discount"/>
      <sheetName val="CAJE 2005_not update"/>
      <sheetName val="Fwrd Ctr MM"/>
      <sheetName val="132006 Mkt Rights"/>
      <sheetName val="Loan Dec"/>
      <sheetName val="133004"/>
      <sheetName val="Refund Deposit"/>
      <sheetName val="TMF Aventis"/>
      <sheetName val="Sales N"/>
      <sheetName val="133005"/>
      <sheetName val="133001"/>
      <sheetName val="131002 Oth AR"/>
      <sheetName val="132001 Prepaid Rent"/>
      <sheetName val="132003 Prepaid Oth"/>
      <sheetName val="133002 Adv Empl"/>
      <sheetName val="132004 Prepaid Import"/>
      <sheetName val="235003 Accr Mkt Exp"/>
      <sheetName val="Prepaid Hrd &amp; Loan"/>
      <sheetName val="Acc Liab Inv"/>
      <sheetName val="126001-AR DVL"/>
      <sheetName val="Payroll Recon"/>
      <sheetName val="CIP FA 1"/>
      <sheetName val="Emma recon"/>
      <sheetName val="Disc Nov02"/>
      <sheetName val="Audit Aje#5"/>
      <sheetName val="Audit Aje"/>
      <sheetName val="Client Aje1"/>
      <sheetName val="Client Aje"/>
      <sheetName val="Royalty10"/>
      <sheetName val="JV Promo Comm10"/>
      <sheetName val="recon bca jkt"/>
      <sheetName val="By Adm BCA"/>
      <sheetName val="Temporary Receipt"/>
      <sheetName val="recl cc-FA"/>
      <sheetName val="sold rack steel"/>
      <sheetName val="settl PC-1459"/>
      <sheetName val="recl CC"/>
      <sheetName val="recl JV437"/>
      <sheetName val="SL1202"/>
      <sheetName val="PBC-Consol"/>
      <sheetName val="By currency"/>
      <sheetName val="PDN 1"/>
      <sheetName val="A4-Holding"/>
      <sheetName val="Report BS"/>
      <sheetName val="Report PL"/>
      <sheetName val="ATMR&amp;CAR"/>
      <sheetName val="KAP"/>
      <sheetName val="Cash flow-BO"/>
      <sheetName val="Cash flow-Consol"/>
      <sheetName val="BIIF jkt"/>
      <sheetName val="BII Fin HK-BS"/>
      <sheetName val="BII Fin HK-RL"/>
      <sheetName val="CLA"/>
      <sheetName val="Gov_Bonds"/>
      <sheetName val="MODAL &amp; CF"/>
      <sheetName val="Segment"/>
      <sheetName val="SegAktiva"/>
      <sheetName val="SegPasiva"/>
      <sheetName val="SegR-L"/>
      <sheetName val="RN"/>
      <sheetName val="AJE (old)"/>
      <sheetName val="Jurnal AAl &gt; cost ke equity"/>
      <sheetName val="jornal"/>
      <sheetName val="RL-PRINT"/>
      <sheetName val="RL-Product"/>
      <sheetName val="komp"/>
      <sheetName val="Inv-PT"/>
      <sheetName val="Segmen Usaha"/>
      <sheetName val="%"/>
      <sheetName val="Makro"/>
      <sheetName val="B4.1.4.3.3"/>
      <sheetName val="01-adm"/>
      <sheetName val="02"/>
      <sheetName val="03"/>
      <sheetName val="04"/>
      <sheetName val="05"/>
      <sheetName val="07"/>
      <sheetName val="09"/>
      <sheetName val="24"/>
      <sheetName val="26"/>
      <sheetName val="28"/>
      <sheetName val="29"/>
      <sheetName val="35"/>
      <sheetName val="36"/>
      <sheetName val="37"/>
      <sheetName val="38"/>
      <sheetName val="39"/>
      <sheetName val="4.1 Placement w.o.b"/>
      <sheetName val="4.2 Plc w.o.b Provision Movemnt"/>
      <sheetName val="5.2 Securities (commercial)"/>
      <sheetName val="5.2.1 List of Sale"/>
      <sheetName val="5.3 Bonds"/>
      <sheetName val="5.3.1 List of Sale"/>
      <sheetName val="16.1 Details of Sec Issued-GL"/>
      <sheetName val="16.2 FRN Issued"/>
      <sheetName val="16.3 Comm Papers Issued"/>
      <sheetName val="16.4 Bonds Issued"/>
      <sheetName val="17.1 Details of Fund Borrowing"/>
      <sheetName val="17.2 Call Money"/>
      <sheetName val="17.3 Time Deposit"/>
      <sheetName val="17.5 Exchange Offer"/>
      <sheetName val="17.7 Direct Offshore Loan"/>
      <sheetName val="17.9 Others"/>
      <sheetName val="22.1 Commitment Liabilities"/>
      <sheetName val="22.2 Contingencies Liabilities"/>
      <sheetName val="Int Acc"/>
      <sheetName val="Info"/>
      <sheetName val="K.2.2.1"/>
      <sheetName val="N.2.1"/>
      <sheetName val="U.2.1.1"/>
      <sheetName val="U.2.1.2 - old"/>
      <sheetName val="U.2.1.2"/>
      <sheetName val="P1"/>
      <sheetName val="U.2.1.3"/>
      <sheetName val="U.2.2"/>
      <sheetName val="U.2.2.1"/>
      <sheetName val="U.3.1"/>
      <sheetName val="Beginning Balance"/>
      <sheetName val="TB MYOB"/>
      <sheetName val="source"/>
      <sheetName val="TB0"/>
      <sheetName val="BalanceSheet"/>
      <sheetName val="IncomeStatement"/>
      <sheetName val="Corp Tax"/>
      <sheetName val="Bank Rec"/>
      <sheetName val="Prepaid 25.2"/>
      <sheetName val="Due From_Int. Co.2"/>
      <sheetName val="Prepaid VAT local.2"/>
      <sheetName val="Prepaid VAT import.2"/>
      <sheetName val="Prepaid 22.2"/>
      <sheetName val="Fiscal Tax.2"/>
      <sheetName val="Prepaid Expenses.2"/>
      <sheetName val="Deposits.2"/>
      <sheetName val="Fixed Assets.,2"/>
      <sheetName val="Inventory Dec"/>
      <sheetName val="AP.2"/>
      <sheetName val="OP-interco.1"/>
      <sheetName val="Accruals.2"/>
      <sheetName val="WHT PPh23.2"/>
      <sheetName val="Tax-others.2"/>
      <sheetName val="Accr-Tax 26"/>
      <sheetName val="VAT Payable.2"/>
      <sheetName val="Sales.2"/>
      <sheetName val="AR Dec.2"/>
      <sheetName val="Shareholder's Equity"/>
      <sheetName val="SW1"/>
      <sheetName val="COF-VOF"/>
      <sheetName val="TOR"/>
      <sheetName val="BIXY"/>
      <sheetName val="TP"/>
      <sheetName val="IRATE"/>
      <sheetName val="IRATE DD"/>
      <sheetName val="cadillac"/>
      <sheetName val="panther"/>
      <sheetName val="avanza"/>
      <sheetName val="Salary Allocation"/>
      <sheetName val="Piutang Sewa '05"/>
      <sheetName val="PDMK"/>
      <sheetName val="lists"/>
      <sheetName val="ChainData"/>
      <sheetName val="newrot3"/>
      <sheetName val="TP-MARKET"/>
      <sheetName val="TPSGD"/>
      <sheetName val="TMD"/>
      <sheetName val="HUB"/>
      <sheetName val="SWPPTS"/>
      <sheetName val="ratetype"/>
      <sheetName val="TibcoWosaTables"/>
      <sheetName val="updated"/>
      <sheetName val="savein"/>
      <sheetName val="printout"/>
      <sheetName val="CETAK_1"/>
      <sheetName val="Rollfwd"/>
      <sheetName val="opname sample"/>
      <sheetName val="Depreciation"/>
      <sheetName val="Additions"/>
      <sheetName val="TOD"/>
      <sheetName val="Disposals"/>
      <sheetName val="CONTENTS"/>
      <sheetName val="C.1 Bank Guarantee"/>
      <sheetName val="C.2 Revaluate test"/>
      <sheetName val="C.3 Cut Off Cash"/>
      <sheetName val="Customize Work Program"/>
      <sheetName val="Ref"/>
      <sheetName val="Pos326"/>
      <sheetName val="C RF - 1"/>
      <sheetName val="C RF - 2"/>
      <sheetName val="C Lead "/>
      <sheetName val="C.4.1"/>
      <sheetName val="C4.2"/>
      <sheetName val="C.5"/>
      <sheetName val="C.6"/>
      <sheetName val="Countries FIs"/>
      <sheetName val="By CFA Region"/>
      <sheetName val="4_1 Placement w_o_b"/>
      <sheetName val="ShareCapital "/>
      <sheetName val="Fiscal Computation"/>
      <sheetName val="FA_Dep"/>
      <sheetName val="FA SOLD"/>
      <sheetName val="FA_Buy(Sell)'06"/>
      <sheetName val="Software"/>
      <sheetName val="HHFN1030-300906"/>
      <sheetName val="CRI1"/>
      <sheetName val="BSHJE"/>
      <sheetName val="SCORE"/>
      <sheetName val="ICBS"/>
      <sheetName val="CONSOL"/>
      <sheetName val="WC_Boxes"/>
      <sheetName val="Working Capital P&amp;L"/>
      <sheetName val="Forecast"/>
      <sheetName val="WC Indirects"/>
      <sheetName val="WoCa Output"/>
      <sheetName val="BLO Working Capital"/>
      <sheetName val="WC_KPIa"/>
      <sheetName val="WoCa KPI sheet"/>
      <sheetName val="Indirect Adj."/>
      <sheetName val="Essbase Retrieve"/>
      <sheetName val="Cust Ops Retrieve"/>
      <sheetName val="GMW Retrieve"/>
      <sheetName val="WoCa Forecast"/>
      <sheetName val="S4-Lead All"/>
      <sheetName val="S4.1-Lead Accept Export"/>
      <sheetName val="S4.2-Lead Accept Import "/>
      <sheetName val="S4.1.1-Accept rec Ex per branch"/>
      <sheetName val="S4.2.1-Accept rec Imp per branc"/>
      <sheetName val="S4.1.1.1 Accept EXP Detail"/>
      <sheetName val="S4.2.1.1 Accept IMP Detail"/>
      <sheetName val="S4.2.1.2"/>
      <sheetName val="S4.2.1.3 GLvsDetail"/>
      <sheetName val="S4.3 Accept Pay per Branch"/>
      <sheetName val="GL KOREKSI"/>
      <sheetName val="glKA"/>
      <sheetName val="glTA"/>
      <sheetName val="MatProv"/>
      <sheetName val="S4.2.1.2 Accept UPAS Detail "/>
      <sheetName val="GLvsDetail"/>
      <sheetName val="S4-Memo"/>
      <sheetName val="S4.2.1.2 UPAS Detail"/>
      <sheetName val="HK Branch"/>
      <sheetName val="Report Form"/>
      <sheetName val="S4.4-PPAP"/>
      <sheetName val="S4.5-MatProv"/>
      <sheetName val="S4.6-Report Form Accept"/>
      <sheetName val="Interbank detail"/>
      <sheetName val="APP_2_3"/>
      <sheetName val="__TEU"/>
      <sheetName val="F-peng-dana_wanto"/>
      <sheetName val="tarippasif_wanto"/>
      <sheetName val="rumus"/>
      <sheetName val="F-cacat"/>
      <sheetName val="F-s-anak"/>
      <sheetName val="F-janda"/>
      <sheetName val="F-peng-dana_04"/>
      <sheetName val="F-SDIPERCEPAT"/>
      <sheetName val="F-NSMP_04"/>
      <sheetName val="trf ns_04"/>
      <sheetName val="tarippasif_04"/>
      <sheetName val="F-tunda56=1"/>
      <sheetName val="Tunda56=1_dodo"/>
      <sheetName val="CF-C"/>
      <sheetName val="CF-P"/>
      <sheetName val="Restructuring"/>
      <sheetName val="CAJE-CRJE BLOK I"/>
      <sheetName val="FA-C (2)"/>
      <sheetName val="Freeze Account"/>
      <sheetName val="GT_Custom"/>
      <sheetName val="trf multiple"/>
      <sheetName val="fns (2)"/>
      <sheetName val="fns"/>
      <sheetName val="HIT-PASIF"/>
      <sheetName val="dt-tunda05"/>
      <sheetName val="fak skl anak"/>
      <sheetName val="fak skl jnd"/>
      <sheetName val="fak skl pst"/>
      <sheetName val="trfakt sgl"/>
      <sheetName val="trfpsf sgl"/>
      <sheetName val="Kekayaan"/>
      <sheetName val="rekap (2)"/>
      <sheetName val="HIT-AKTIF"/>
      <sheetName val="HIT-PASIF (2)"/>
      <sheetName val="lamp1a (2)"/>
      <sheetName val="Lamp2-pasif"/>
      <sheetName val="dt-pasif05"/>
      <sheetName val="dt-aktif2005"/>
      <sheetName val="TblPajak"/>
      <sheetName val="dt-tunda"/>
      <sheetName val="lamp1a"/>
      <sheetName val="dt-aktif"/>
      <sheetName val="dt-pasif"/>
      <sheetName val="trf tunda"/>
      <sheetName val="tarif"/>
      <sheetName val="hint tunda"/>
      <sheetName val="rekap0 phdp"/>
      <sheetName val="dt31 des03"/>
      <sheetName val="lampir2"/>
      <sheetName val="p-000"/>
      <sheetName val="rkd"/>
      <sheetName val="mortalita"/>
      <sheetName val="tarip"/>
      <sheetName val="rekap-Dapen-PKT"/>
      <sheetName val="rekap-PKT"/>
      <sheetName val="rekap-YPK"/>
      <sheetName val="rekap-YRS"/>
      <sheetName val="Hit-PKT-aktif"/>
      <sheetName val="Hit-YPK-aktif"/>
      <sheetName val="Hit-YRS-aktif"/>
      <sheetName val="Hit-Tunda"/>
      <sheetName val="Middle, retail,Mikro&amp;credt card"/>
      <sheetName val="Middle"/>
      <sheetName val="Micro"/>
      <sheetName val="ChartData"/>
      <sheetName val="Major assumption"/>
      <sheetName val="fin-proj (KRW)_combined"/>
      <sheetName val="fin-proj (KRW)_HPH_Total"/>
      <sheetName val="fin-proj (KRW)_HJS_Total"/>
      <sheetName val="fin-proj (US$)_combined"/>
      <sheetName val="IRR calc_combined"/>
      <sheetName val="Equipment Loan_combined"/>
      <sheetName val="loan schedule_combined"/>
      <sheetName val="SF Return"/>
      <sheetName val="SF Project cost"/>
      <sheetName val="SF CF"/>
      <sheetName val="SF P&amp;L"/>
      <sheetName val="Sen table"/>
      <sheetName val="PIP"/>
      <sheetName val="Revenue_HJS_Gamman"/>
      <sheetName val="Costs HJS_Gamman"/>
      <sheetName val="capex &amp; asset_HJS_Gamman"/>
      <sheetName val="fin-proj (KRW)_HJS_Gamman"/>
      <sheetName val="Revenue_Gamcheon"/>
      <sheetName val="Costs_Gamcheon"/>
      <sheetName val="capex &amp; asset_Gamcheon"/>
      <sheetName val="fin-proj (KRW)_Gamcheon"/>
      <sheetName val="Revenue_HJS_KY"/>
      <sheetName val="Costs HJS_KY"/>
      <sheetName val="capex &amp; asset_HJS_KY"/>
      <sheetName val="fin-proj (US$)_HJS_Total"/>
      <sheetName val="IRR calc_HJS"/>
      <sheetName val="fin-proj (KRW)_HJS_KY"/>
      <sheetName val="Revenue_HPH_Gamman"/>
      <sheetName val="Costs HPH_Gamman"/>
      <sheetName val="capex &amp; asset_HPH_Gamman"/>
      <sheetName val="fin-proj (KRW)_HPH_Gamman"/>
      <sheetName val="Revenue_HBCT"/>
      <sheetName val="Costs HBCT"/>
      <sheetName val="capex &amp; asset_HBCT"/>
      <sheetName val="fin-proj (KRW)_HBCT"/>
      <sheetName val="Major assumption HPH"/>
      <sheetName val="Revenue_HPH_KY"/>
      <sheetName val="Costs HPH_KY"/>
      <sheetName val="capex &amp; asset_HPH_KY"/>
      <sheetName val="fin-proj (KRW)_HPH_KY"/>
      <sheetName val="fin-proj (US$)_HPH_Total"/>
      <sheetName val="IRR calc_HPH"/>
      <sheetName val="Equipment Loan HPH"/>
      <sheetName val="loan schedule_HPH"/>
      <sheetName val="mortality_yr_d"/>
      <sheetName val="mort_mth_d"/>
      <sheetName val="mortality_yr_i"/>
      <sheetName val="mort_mth_i"/>
      <sheetName val="mortality_yr_w"/>
      <sheetName val="mort_mth_w"/>
      <sheetName val="mort_mth_md"/>
      <sheetName val="MD_Tbl"/>
      <sheetName val="JHT"/>
      <sheetName val="Hit_Usia"/>
      <sheetName val="salary_factor"/>
      <sheetName val="Benefit_Tab_LSA_payment"/>
      <sheetName val="Benefit_Tab_LSA"/>
      <sheetName val="Benefit_Tab"/>
      <sheetName val="Parameter_text"/>
      <sheetName val="Data_kary"/>
      <sheetName val="Data_Analisa"/>
      <sheetName val="PSAK"/>
      <sheetName val="check_hasil_NKKIPt_1 to NKKIPt"/>
      <sheetName val="check_hasil_LSA"/>
      <sheetName val="Data_kary_NKKIP_ROR"/>
      <sheetName val="NKKIPt&amp;deltaBen"/>
      <sheetName val="NKKIP_ROR"/>
      <sheetName val="Data_kary_PSC"/>
      <sheetName val="PSC"/>
      <sheetName val="PSC_hasil"/>
      <sheetName val="data_berhenti 2005"/>
      <sheetName val="Payments"/>
      <sheetName val="Discl_present"/>
      <sheetName val="Disclosure"/>
      <sheetName val="AGL_presntn"/>
      <sheetName val="Discl_present_lsa"/>
      <sheetName val="Disclosure_LSA"/>
      <sheetName val="AGL_presntn_lsa"/>
      <sheetName val="Disclosure_Data"/>
      <sheetName val="Disclosure_PSC"/>
      <sheetName val="Bank Conf"/>
      <sheetName val="Detail AR"/>
      <sheetName val="Confir"/>
      <sheetName val="PSL 21 sept 2009"/>
      <sheetName val="PPh 25"/>
      <sheetName val="pasal 4 ayat (2)"/>
      <sheetName val="CIREBON"/>
      <sheetName val="Bandung"/>
      <sheetName val="BS BPKP"/>
      <sheetName val="PL BPKP"/>
      <sheetName val="ACC_CODE"/>
      <sheetName val="Saldo Awal"/>
      <sheetName val="Des"/>
      <sheetName val="Jurnal 2005"/>
      <sheetName val="Subtotal Akun"/>
      <sheetName val="Worksheet 2005"/>
      <sheetName val="Palopo Bermasalah"/>
      <sheetName val="Pere -Pare  Bermasalah"/>
      <sheetName val="Rekap Ptg"/>
      <sheetName val="Rincian Piutang"/>
      <sheetName val="Piutang"/>
      <sheetName val="Rekap Piutang Rincian"/>
      <sheetName val="Kode Nasabah"/>
      <sheetName val="Kumpul"/>
      <sheetName val="Data Sumber"/>
      <sheetName val="Rekap Piutang"/>
      <sheetName val="Rekap %"/>
      <sheetName val="Rekap Perwil"/>
      <sheetName val="Rkap"/>
      <sheetName val="Rekap Piutang Wil"/>
      <sheetName val="Rekap % 1"/>
      <sheetName val="% PaK Hsn"/>
      <sheetName val="Rkap (2)"/>
      <sheetName val="Rekap Piut"/>
      <sheetName val="Rekap2"/>
      <sheetName val="D Isi"/>
      <sheetName val="Targer &amp; Realisasi Penjualan"/>
      <sheetName val="Rencan &amp; Realisasi"/>
      <sheetName val="Perbandingan Penjualan"/>
      <sheetName val="Perbandinga Perbulan"/>
      <sheetName val="Realisasi Jual"/>
      <sheetName val="Ren Jual"/>
      <sheetName val="Analisa Cash &amp; Kredit"/>
      <sheetName val="Rekap posisi Piutang"/>
      <sheetName val="Rencana &amp; Realisasi Cash In"/>
      <sheetName val="STOCK DO (3)"/>
      <sheetName val="STOCK DO (2)"/>
      <sheetName val="STOCK DO"/>
      <sheetName val="REKAP PEND. NON OP &amp; BIA N AJUS"/>
      <sheetName val="REKAP BIAYA OPERASIONAL AJUST"/>
      <sheetName val="REKAP HPP AJUST"/>
      <sheetName val="REKAP LABA RUGI AJUST"/>
      <sheetName val="LABA RUGI WILAYAH AJUST"/>
      <sheetName val="LABA RUGI CETAK"/>
      <sheetName val="PERBANDINAGN 2001 2002"/>
      <sheetName val="GRAFIK PERCABANG AJUST"/>
      <sheetName val="GRAFIK PERCABANG"/>
      <sheetName val="GRAFIK PERBULAN AJUST"/>
      <sheetName val="GRAFIK PERBULAN"/>
      <sheetName val="REKAP PERBULAN AJUST"/>
      <sheetName val="REKAP PERCABANG AJUST"/>
      <sheetName val="REKAP BULAN BERJALAN AJUST"/>
      <sheetName val="REKAP BAHAN RAPAT KWARTAL I"/>
      <sheetName val="BAHAN RAPAT KWARTAL I"/>
      <sheetName val="SUL SEL KAMAL"/>
      <sheetName val="SUL SEL ARDI"/>
      <sheetName val="KOLAKA"/>
      <sheetName val="KENDARI"/>
      <sheetName val="MANADO"/>
      <sheetName val="GORONTALO"/>
      <sheetName val="SAMARINDA"/>
      <sheetName val="BALIKPAPAN"/>
      <sheetName val="BANYUWANGI"/>
      <sheetName val="SURABAYA setelah di ajust"/>
      <sheetName val="SURABAYA"/>
      <sheetName val="JAKARTA setelah di ajust"/>
      <sheetName val="DENPASAR"/>
      <sheetName val="SALES 04"/>
      <sheetName val="XXXXX"/>
      <sheetName val="XXXX0"/>
      <sheetName val="XXXX1"/>
      <sheetName val="XXXX2"/>
      <sheetName val="XXXX3"/>
      <sheetName val="Rugi"/>
      <sheetName val="Kashplo"/>
      <sheetName val="FA 06 (2)"/>
      <sheetName val="FA 06 OKE"/>
      <sheetName val="FA 06"/>
      <sheetName val="ASSETS05"/>
      <sheetName val="asset 2005"/>
      <sheetName val="ngitung akum. toniji"/>
      <sheetName val="chemcal"/>
      <sheetName val="gasses"/>
      <sheetName val="fuel"/>
      <sheetName val="lubricant"/>
      <sheetName val="blasting"/>
      <sheetName val="welding"/>
      <sheetName val="fire brick"/>
      <sheetName val="building maint"/>
      <sheetName val="infrastructure"/>
      <sheetName val="machinery maint"/>
      <sheetName val="heavy eq. maint"/>
      <sheetName val="hem"/>
      <sheetName val="tools maint"/>
      <sheetName val="vehicle maint"/>
      <sheetName val="elect.maint"/>
      <sheetName val="laboratory eq. main"/>
      <sheetName val="factory off.sup.maint"/>
      <sheetName val="external serv.maint"/>
      <sheetName val="factory suplies"/>
      <sheetName val="book, magazine "/>
      <sheetName val="fotocopy"/>
      <sheetName val="document mailing exp."/>
      <sheetName val="power consp."/>
      <sheetName val="factory comp. sup"/>
      <sheetName val="office suplies exp."/>
      <sheetName val="meeting exp."/>
      <sheetName val="catering "/>
      <sheetName val="transportation"/>
      <sheetName val="goods delivery exp."/>
      <sheetName val="foreign domestic"/>
      <sheetName val="quality control exp"/>
      <sheetName val="depletion"/>
      <sheetName val="amortisasi"/>
      <sheetName val="minig contri"/>
      <sheetName val="HE cost "/>
      <sheetName val="miscellaneous"/>
      <sheetName val="development exp"/>
      <sheetName val="printing"/>
      <sheetName val="register tambang"/>
      <sheetName val="refreshing &amp; sport"/>
      <sheetName val="f01"/>
      <sheetName val="MH CIVIL"/>
      <sheetName val="22"/>
      <sheetName val="27"/>
      <sheetName val="33"/>
      <sheetName val="34"/>
      <sheetName val="36_1"/>
      <sheetName val="36_2"/>
      <sheetName val="36_3"/>
      <sheetName val="36_4"/>
      <sheetName val="41"/>
      <sheetName val="42"/>
      <sheetName val="43"/>
      <sheetName val="53 "/>
      <sheetName val="54"/>
      <sheetName val="61"/>
      <sheetName val="62"/>
      <sheetName val="63"/>
      <sheetName val="64_1"/>
      <sheetName val="64_2"/>
      <sheetName val="64_3"/>
      <sheetName val="64_4"/>
      <sheetName val="64_5"/>
      <sheetName val="64_6"/>
      <sheetName val="64_14"/>
      <sheetName val="CRA-Det"/>
      <sheetName val="Marshal"/>
      <sheetName val="Loss recap"/>
      <sheetName val="Depr"/>
      <sheetName val="Data Per 19 Mei 2005"/>
      <sheetName val="SILICATE"/>
      <sheetName val="Sum Jan - Aug (New)"/>
      <sheetName val="Projected Gross Profit Vanemei "/>
      <sheetName val="Sum Jan - Aug (Old)"/>
      <sheetName val="Individual Gross Profit J - Aug"/>
      <sheetName val="PROFIT-LOSS"/>
      <sheetName val="COMP.ASSUMPTION"/>
      <sheetName val="Summ-Jan - Jun 2005"/>
      <sheetName val="Summ-GP"/>
      <sheetName val="Historical Vanamei Cost"/>
      <sheetName val="Nt"/>
      <sheetName val="BANK"/>
      <sheetName val="Sensitivity-Analysis"/>
      <sheetName val="DES'03"/>
      <sheetName val="PL-FARM-MON"/>
      <sheetName val="PL-FARM-VAN"/>
      <sheetName val="PL-FARM-MON (NIAGA)"/>
      <sheetName val="PL-FARM-VAN (NIAGA)"/>
      <sheetName val="PL-CSD"/>
      <sheetName val="Profit-Loss-xx1"/>
      <sheetName val="PL-CSD-JAN-DEC"/>
      <sheetName val="CAPEX-1"/>
      <sheetName val="Intrst+Man Fee-xx1"/>
      <sheetName val="Cash Flow-xx1"/>
      <sheetName val="TR_Coll-xx1"/>
      <sheetName val="TP-xx1"/>
      <sheetName val="Sales-xx1"/>
      <sheetName val="Cost-Rm-Csd-CONV"/>
      <sheetName val="Cost-xx1"/>
      <sheetName val="JURNAL-xx1"/>
      <sheetName val="BS-xx1"/>
      <sheetName val="&lt;&lt;&gt;&gt;"/>
      <sheetName val="  Analisa_Ratio"/>
      <sheetName val="DEPOSITO-ALOC"/>
      <sheetName val="Gain-(Loss)-Forex"/>
      <sheetName val="Forex-Journal-xx1"/>
      <sheetName val="Sch.CB-Niaga"/>
      <sheetName val="TR A (36Jt)"/>
      <sheetName val="Sch.CB-Prima"/>
      <sheetName val="Loan Payment-2003"/>
      <sheetName val="Loan Payment-2004"/>
      <sheetName val="Non Cash Exp"/>
      <sheetName val="Total-Pond-Mon-Van"/>
      <sheetName val="Farmer-Pond-Monodon"/>
      <sheetName val="Farmer-Pond-Vannamei"/>
      <sheetName val="Company-Pond-Monodon"/>
      <sheetName val="Company-Pond-Vannamei"/>
      <sheetName val="Target &amp; Budget 2 Year"/>
      <sheetName val="Budget Categories"/>
      <sheetName val="Budget Categories (2)"/>
      <sheetName val="Management  "/>
      <sheetName val="M &amp; E"/>
      <sheetName val="Technical Assistant  "/>
      <sheetName val="PSM"/>
      <sheetName val=" Central Level"/>
      <sheetName val="Unit Cost"/>
      <sheetName val="Unit Cost Advisory Team"/>
      <sheetName val="Definitions"/>
      <sheetName val="National"/>
      <sheetName val="DKI JAKARTA2 (2)"/>
      <sheetName val="SOUTH SUM2 (2)"/>
      <sheetName val="RIAU ISLAND2 (2)"/>
      <sheetName val="RIAU2 (2)"/>
      <sheetName val="NORTH SUM (2)"/>
      <sheetName val="WEST PAPUA2 (2)"/>
      <sheetName val="PAPUA2 (2)"/>
      <sheetName val="SOUTH SUL2 (2)"/>
      <sheetName val="BALI2 (2)"/>
      <sheetName val="EAST JAVA2 (2)"/>
      <sheetName val="CENTRAL JAVA2 (2)"/>
      <sheetName val="WEST JAVA2 (2)"/>
      <sheetName val="Technical Assistant"/>
      <sheetName val="Management"/>
      <sheetName val="M&amp;E"/>
      <sheetName val="Community Outreach"/>
      <sheetName val="TA"/>
      <sheetName val="Village"/>
      <sheetName val="Detail Budget Per Year"/>
      <sheetName val="bayar_04_fak"/>
      <sheetName val="bayar_04_cus"/>
      <sheetName val="Oracle"/>
      <sheetName val="EFECTIF"/>
      <sheetName val="RMS-PENSIUN"/>
      <sheetName val="RMS - STR"/>
      <sheetName val="Rekap Stru"/>
      <sheetName val="Rek Stru2"/>
      <sheetName val="struktur"/>
      <sheetName val="RMS FUNGSIONAL"/>
      <sheetName val="rek fung2"/>
      <sheetName val="fungsional"/>
      <sheetName val="rek"/>
      <sheetName val="non rek"/>
      <sheetName val="rek2"/>
      <sheetName val="non rek2"/>
      <sheetName val="rek2 (2)"/>
      <sheetName val="Data_lippo"/>
      <sheetName val="PAJE 08"/>
      <sheetName val="PAJE 09"/>
      <sheetName val="PARE"/>
      <sheetName val="Corporate Income tax"/>
      <sheetName val="Proof"/>
      <sheetName val="PN (2)"/>
      <sheetName val="MN (2)"/>
      <sheetName val="RAB2008 Mineral"/>
      <sheetName val="Rekap Harian"/>
      <sheetName val="OUT"/>
      <sheetName val="Ko.Mat (2)"/>
      <sheetName val="Master Barang"/>
      <sheetName val="Piut-karyawan"/>
      <sheetName val="DES 02"/>
      <sheetName val="AGT"/>
      <sheetName val="FS - US$"/>
      <sheetName val="Exch sheet"/>
      <sheetName val="BS Ayu 2005"/>
      <sheetName val="Assets Ayu 2005"/>
      <sheetName val="Liabilities+SHE Ayu 2005"/>
      <sheetName val="Profit Loss Ayu 2005"/>
      <sheetName val="RentalIncome&amp;TaxPayable-2005"/>
      <sheetName val="Road"/>
      <sheetName val="Housing"/>
      <sheetName val="Power Supply"/>
      <sheetName val="Vehicle"/>
      <sheetName val="TM"/>
      <sheetName val="Bibit"/>
      <sheetName val="G. Lead"/>
      <sheetName val="G.4.1"/>
      <sheetName val="G.5"/>
      <sheetName val="G.5.1"/>
      <sheetName val="G.6"/>
      <sheetName val="G.6.1"/>
      <sheetName val="G.7.1"/>
      <sheetName val="G.7.2"/>
      <sheetName val="G.8"/>
      <sheetName val="G.8.1"/>
      <sheetName val="G.9"/>
      <sheetName val="G.10 "/>
      <sheetName val="G.FISCAL"/>
      <sheetName val="G.Fiscal.1"/>
      <sheetName val="SAMPAH (Unused)"/>
      <sheetName val="D Lead"/>
      <sheetName val="D.4"/>
      <sheetName val="D Adjustment"/>
      <sheetName val="Data Sales tahunan"/>
      <sheetName val="Kalkulasi Loan"/>
      <sheetName val="UNIT"/>
      <sheetName val="RINCI-WPL"/>
      <sheetName val="Purchases"/>
      <sheetName val="D.5"/>
      <sheetName val="D.5.1"/>
      <sheetName val="D.5.2"/>
      <sheetName val="D.5.3"/>
      <sheetName val="D.6"/>
      <sheetName val="D.6.1"/>
      <sheetName val="D.6.2"/>
      <sheetName val="D.6.3"/>
      <sheetName val="D.6.4"/>
      <sheetName val="D.6.5"/>
      <sheetName val="Certification.Ltr"/>
      <sheetName val="0120A"/>
      <sheetName val="0282A"/>
      <sheetName val="0610A"/>
      <sheetName val="0800A"/>
      <sheetName val="0805A"/>
      <sheetName val="0860A"/>
      <sheetName val="0940A"/>
      <sheetName val="0960A"/>
      <sheetName val="0960Instruct"/>
      <sheetName val="1260A"/>
      <sheetName val="1320A"/>
      <sheetName val="1370A"/>
      <sheetName val="1600A"/>
      <sheetName val="1620A"/>
      <sheetName val="1730A"/>
      <sheetName val="1750D"/>
      <sheetName val="1900D.1"/>
      <sheetName val="1900D.2"/>
      <sheetName val="1900D.3"/>
      <sheetName val="1910D"/>
      <sheetName val="1920D"/>
      <sheetName val="1925D"/>
      <sheetName val="1930D.1 "/>
      <sheetName val="1930D.2"/>
      <sheetName val="1940D.1"/>
      <sheetName val="1940D.2"/>
      <sheetName val="1950D"/>
      <sheetName val="Scheds01SCHFILEExternalFDC"/>
      <sheetName val="Control Risk Apects"/>
      <sheetName val="kom&amp;Fis2003 "/>
      <sheetName val="Journal Fiskal"/>
      <sheetName val="Akun"/>
      <sheetName val="KK IDR"/>
      <sheetName val="KB IDR"/>
      <sheetName val="KB USD"/>
      <sheetName val="B IDR"/>
      <sheetName val="B USD"/>
      <sheetName val="JPb"/>
      <sheetName val="JPn"/>
      <sheetName val="JM"/>
      <sheetName val="NL"/>
      <sheetName val="area"/>
      <sheetName val="alk-ovh est"/>
      <sheetName val="alk-tbm"/>
      <sheetName val="RUGILABA"/>
      <sheetName val="Sbr"/>
      <sheetName val="TRANSAKSI"/>
      <sheetName val="BebanUsaha"/>
      <sheetName val="Master Data-In"/>
      <sheetName val="List PT"/>
      <sheetName val="Master Data-Out"/>
      <sheetName val="CF GAWI"/>
      <sheetName val="Uang Muka"/>
      <sheetName val="Alamat 21"/>
      <sheetName val="Alamat 23"/>
      <sheetName val="LAP PJK 21"/>
      <sheetName val="lap spm 23"/>
      <sheetName val="LAP PJK 23"/>
      <sheetName val="LAM SPM 21"/>
      <sheetName val="23f"/>
      <sheetName val="Undian"/>
      <sheetName val="bd_pph21"/>
      <sheetName val="HONDA"/>
      <sheetName val="BKL &amp; SR"/>
      <sheetName val="PSD"/>
      <sheetName val="TAP"/>
      <sheetName val="API"/>
      <sheetName val="CABANG"/>
      <sheetName val="List FA 2008"/>
      <sheetName val="GL 2008"/>
      <sheetName val="General Ledger Tahun APRIL 2008"/>
      <sheetName val="Piutang Karyawan"/>
      <sheetName val="Inventori Gudang Jan"/>
      <sheetName val="Lap Kas Tunai - 1"/>
      <sheetName val="Bank - 1"/>
      <sheetName val="KasBon - 1"/>
      <sheetName val="Lap Kas Tunai-2"/>
      <sheetName val="LKM Mggu 2 Jan 2009-2"/>
      <sheetName val="Bank-2"/>
      <sheetName val="KasBon-2"/>
      <sheetName val="Lap Kas Tunai-3"/>
      <sheetName val="LKM Mggu 2 Jan 2009-3"/>
      <sheetName val="Bank-3"/>
      <sheetName val="KasBon-3"/>
      <sheetName val="Lap Kas Tunai-4"/>
      <sheetName val="LKM Mggu 4 Jan 2009-4"/>
      <sheetName val="Bank-4"/>
      <sheetName val="KasBon-4"/>
      <sheetName val="DAT-NTN"/>
      <sheetName val="HGU"/>
      <sheetName val="BEBAN TANGGUHKAN"/>
      <sheetName val="Hutang pihak ke-3"/>
      <sheetName val="Hut Pemb Akt"/>
      <sheetName val="Hut Pemb. Akt."/>
      <sheetName val="Hutang Supplier"/>
      <sheetName val="Kebijakan Operasional FINAL"/>
      <sheetName val="REVISI Kebijakan Opr 090307"/>
      <sheetName val="Kebijakan Operasional (1)"/>
      <sheetName val="Rencana&amp;Tinjauan Kinerja HRM"/>
      <sheetName val="Rencana&amp;Tinjauan Kinerja HRD"/>
      <sheetName val="Rencana&amp;Tinjauan Kinerja HRDRev"/>
      <sheetName val="RenKer HRD-1"/>
      <sheetName val="RenKer HRD-2"/>
      <sheetName val="RenKer HRD-3"/>
      <sheetName val="Additional"/>
      <sheetName val="Holiday"/>
      <sheetName val="HONDA_DIV"/>
      <sheetName val="SR_AA"/>
      <sheetName val="SR_CBR"/>
      <sheetName val="BEKASI"/>
      <sheetName val="CIBITUNG"/>
      <sheetName val="TAMBUN"/>
      <sheetName val="CISALAK"/>
      <sheetName val="DEPOK"/>
      <sheetName val="API-BDG"/>
      <sheetName val="API-BKS"/>
      <sheetName val="Indr"/>
      <sheetName val="Cms"/>
      <sheetName val="Skbmi"/>
      <sheetName val="Subang"/>
      <sheetName val="Mjlk"/>
      <sheetName val="Tasik"/>
      <sheetName val="Cjr"/>
      <sheetName val="Kun"/>
      <sheetName val="Pwt"/>
      <sheetName val="Grt"/>
      <sheetName val="Smd"/>
      <sheetName val="CF FLT"/>
      <sheetName val="CVR"/>
      <sheetName val="Content"/>
      <sheetName val="BS-Combined-01"/>
      <sheetName val="Notes Inc"/>
      <sheetName val="PDE summary"/>
      <sheetName val="03 NP"/>
      <sheetName val="04 NP"/>
      <sheetName val="05 NP"/>
      <sheetName val="06 NP"/>
      <sheetName val="06 NP (1)"/>
      <sheetName val="06 NP (2)"/>
      <sheetName val="06 NP (3)"/>
      <sheetName val="07 NP"/>
      <sheetName val="07 NP (1)"/>
      <sheetName val="07 NP (2)"/>
      <sheetName val="07 NP (3)"/>
      <sheetName val="2007 NP"/>
      <sheetName val="BS-Combined"/>
      <sheetName val="Income - Combined"/>
      <sheetName val="Combined Note 1 to 6"/>
      <sheetName val="Combined Note 8 to 13"/>
      <sheetName val="TB-Cons"/>
      <sheetName val="Bal Sheet"/>
      <sheetName val="BS note 1-6"/>
      <sheetName val="BS Note 7"/>
      <sheetName val="BS Note 7b"/>
      <sheetName val="BS note 8-13"/>
      <sheetName val="Profit"/>
      <sheetName val="Profit Notes 1"/>
      <sheetName val="Profit Notes 2"/>
      <sheetName val="Overhead"/>
      <sheetName val="Detail OH (1)"/>
      <sheetName val="Detail OH (2)"/>
      <sheetName val="Detail OH (3)"/>
      <sheetName val="TB-Reg"/>
      <sheetName val="Bal Sheet (reg)"/>
      <sheetName val="BS note 1-6 (reg)"/>
      <sheetName val="BS Note 7 (reg)"/>
      <sheetName val="BS Note 7b (reg)"/>
      <sheetName val="BS note 8-13 (reg)"/>
      <sheetName val="Alo-GC (reg)"/>
      <sheetName val="TB-Est-1"/>
      <sheetName val="Profit (reg)"/>
      <sheetName val="Profit Notes (reg)"/>
      <sheetName val="Bal Sheet (1)"/>
      <sheetName val="BS note 1-6 (1)"/>
      <sheetName val="BS Note 7 (1)"/>
      <sheetName val="BS Note 7b (1)"/>
      <sheetName val="BS note 8-13 (1)"/>
      <sheetName val="TB-Est-2"/>
      <sheetName val="Profit (1)"/>
      <sheetName val="Profit Notes (1)"/>
      <sheetName val="PDE summary (1)"/>
      <sheetName val="Bal Sheet (2)"/>
      <sheetName val="BS note 1-6 (2)"/>
      <sheetName val="BS Note 7 (2)"/>
      <sheetName val="BS Note 7b (2)"/>
      <sheetName val="BS note 8-13 (2)"/>
      <sheetName val="TB-Est-3"/>
      <sheetName val="Profit (2)"/>
      <sheetName val="Profit Notes (2)"/>
      <sheetName val="PDE summary (2)"/>
      <sheetName val="Bal Sheet (3)"/>
      <sheetName val="BS note 1-6 (3)"/>
      <sheetName val="BS Note 7 (3)"/>
      <sheetName val="BS Note 7b (3)"/>
      <sheetName val="BS note 8-13 (3)"/>
      <sheetName val="Profit (3)"/>
      <sheetName val="Profit Notes (3)"/>
      <sheetName val="PDE summary (3)"/>
      <sheetName val="gltran"/>
      <sheetName val="revisi-gltran"/>
      <sheetName val="buku besar"/>
      <sheetName val="Planting"/>
      <sheetName val="Yield"/>
      <sheetName val="FFBSum"/>
      <sheetName val="MillCap"/>
      <sheetName val="FFBChart"/>
      <sheetName val="AgeProfile"/>
      <sheetName val="Replant"/>
      <sheetName val="FFBCalc"/>
      <sheetName val="AgeCalc"/>
      <sheetName val="workNR"/>
      <sheetName val="workRL"/>
      <sheetName val="rlak"/>
      <sheetName val="posner"/>
      <sheetName val="posrula"/>
      <sheetName val="1-persd"/>
      <sheetName val="2-akt"/>
      <sheetName val="2-akt (bulanan)"/>
      <sheetName val="2-aktcadangan"/>
      <sheetName val="3-penjek"/>
      <sheetName val="4-bpp"/>
      <sheetName val="5-pembl"/>
      <sheetName val="6-oprs"/>
      <sheetName val="7-wesel"/>
      <sheetName val="8-bunga"/>
      <sheetName val="9-tax"/>
      <sheetName val="S4.3-PPAP Accept"/>
      <sheetName val="S4.3.1-Accept rec detail"/>
      <sheetName val="Accept expired-Jkt"/>
      <sheetName val="Reclass to ALL"/>
      <sheetName val="Mat profile"/>
      <sheetName val="Accept exp"/>
      <sheetName val="PPAP Mov Rationale"/>
      <sheetName val="N2"/>
      <sheetName val="N3"/>
      <sheetName val="VD1"/>
      <sheetName val="VD2"/>
      <sheetName val="VD3"/>
      <sheetName val="Perubahan"/>
      <sheetName val="ANALISA_AR_SALES"/>
      <sheetName val="COMM_CV"/>
      <sheetName val="TEST TRANSAKSI BEBAN"/>
      <sheetName val="Psl 4(2)"/>
      <sheetName val="PPN'05"/>
      <sheetName val="Input_tables"/>
      <sheetName val="Data Karyawan"/>
      <sheetName val="PSC_Calc"/>
      <sheetName val="output"/>
      <sheetName val="summary_frm_output"/>
      <sheetName val="Presentation1"/>
      <sheetName val="Lap Akturia 2004"/>
      <sheetName val="discl_present_gab"/>
      <sheetName val="AG_presntn"/>
      <sheetName val="decr_table"/>
      <sheetName val="GraphBen"/>
      <sheetName val="PBC WBS1"/>
      <sheetName val="PBC WBS2"/>
      <sheetName val="PBC wpl"/>
      <sheetName val="PAJE-PRJE"/>
      <sheetName val="Restated-ga update"/>
      <sheetName val="E-2 Lead"/>
      <sheetName val="N-2 Lead"/>
      <sheetName val="N-1 Lead"/>
      <sheetName val="O.1.1"/>
      <sheetName val="O.1.2"/>
      <sheetName val="O.1 BKS"/>
      <sheetName val="O.1 SLTN"/>
      <sheetName val="O.1 BGR"/>
      <sheetName val="O.1 CKMPK"/>
      <sheetName val="O.1 SRG"/>
      <sheetName val="O-1.1"/>
      <sheetName val="O-1.1 (2)"/>
      <sheetName val="O.2.2"/>
      <sheetName val="O.2.1 (2)"/>
      <sheetName val="K.1.1"/>
      <sheetName val="K.1.2"/>
      <sheetName val="K.1.4"/>
      <sheetName val="K.5"/>
      <sheetName val="G- Lead"/>
      <sheetName val="O.2.2.1"/>
      <sheetName val="O.2.2.2"/>
      <sheetName val="O.2.2.3"/>
      <sheetName val="PM, TE , SAD"/>
      <sheetName val="FRP"/>
      <sheetName val="K-Combined"/>
      <sheetName val="PAJE-PRJE-CAJE-CRJE"/>
      <sheetName val="T Acc"/>
      <sheetName val="Pasiva"/>
      <sheetName val="BS &amp; PL Analytical SRM"/>
      <sheetName val="A3"/>
      <sheetName val="Statements of SHE"/>
      <sheetName val="Segment Information"/>
      <sheetName val="BS &amp; PL Analytical"/>
      <sheetName val="Summary of Insurance.1"/>
      <sheetName val="K-Combined-1"/>
      <sheetName val="Segment Information with JO"/>
      <sheetName val="Summary of Insurance"/>
      <sheetName val="K-Combined-final"/>
      <sheetName val="1997"/>
      <sheetName val="9899"/>
      <sheetName val="pusat"/>
      <sheetName val="operasional"/>
      <sheetName val="konsultan"/>
      <sheetName val="proyek"/>
      <sheetName val="Predictive test -HPJ "/>
      <sheetName val="Car list "/>
      <sheetName val="PAYROLL-PBC"/>
      <sheetName val="FOREX-PBC"/>
      <sheetName val="Summary FA"/>
      <sheetName val="G.7"/>
      <sheetName val="KMK"/>
      <sheetName val="KI-2A"/>
      <sheetName val="KI-2B"/>
      <sheetName val="KMKUSD"/>
      <sheetName val="KI2"/>
      <sheetName val="Brahm-KI3"/>
      <sheetName val="KI10M "/>
      <sheetName val="KI4"/>
      <sheetName val="KI11,8M"/>
      <sheetName val="KIexSIC"/>
      <sheetName val="KI8M ADM"/>
      <sheetName val="KI13,2M"/>
      <sheetName val="KI-1-SELESAI"/>
      <sheetName val="asli"/>
      <sheetName val="LANDBEK"/>
      <sheetName val="LANDBKS2"/>
      <sheetName val="gdgbks"/>
      <sheetName val="LSIBEK"/>
      <sheetName val="ISTBKS"/>
      <sheetName val="ISTVIT"/>
      <sheetName val="ISTIKO"/>
      <sheetName val="MIBPC"/>
      <sheetName val="MC"/>
      <sheetName val="PMBKS2"/>
      <sheetName val="PMBEK86"/>
      <sheetName val="PMB2"/>
      <sheetName val="PMEXBCL"/>
      <sheetName val="PMB1"/>
      <sheetName val="TDMBEK96"/>
      <sheetName val="TDMVIT"/>
      <sheetName val="TDMIKO"/>
      <sheetName val="TDMBEKAS"/>
      <sheetName val="TDMBEK"/>
      <sheetName val="MVKPS"/>
      <sheetName val="MVDTSBK"/>
      <sheetName val="MVCNG2"/>
      <sheetName val="MVBKS"/>
      <sheetName val="MVBEK"/>
      <sheetName val="MVPLSSD"/>
      <sheetName val="MVPLS"/>
      <sheetName val="FFAMJKT"/>
      <sheetName val="FFBKS"/>
      <sheetName val="FFATT"/>
      <sheetName val="FFDM"/>
      <sheetName val="FFBEKAS"/>
      <sheetName val="FFBKSGA"/>
      <sheetName val="FFBKS3"/>
      <sheetName val="FFBKS2"/>
      <sheetName val="FIKO"/>
      <sheetName val="FFEXBCL"/>
      <sheetName val="FFEDPGA"/>
      <sheetName val="FFT2ND"/>
      <sheetName val="FFT2FL"/>
      <sheetName val="FFSD"/>
      <sheetName val="FFPURCH"/>
      <sheetName val="FFLABBCR"/>
      <sheetName val="FFLAB"/>
      <sheetName val="FFT3FL"/>
      <sheetName val="FFWHBKS"/>
      <sheetName val="FFVIT"/>
      <sheetName val="FFTJLT"/>
      <sheetName val="FVITA"/>
      <sheetName val="FFTBANG"/>
      <sheetName val="ppbks"/>
      <sheetName val="PMBEK"/>
      <sheetName val="ppbks2"/>
      <sheetName val="EDPACCBK ok"/>
      <sheetName val="edpbks2 ok"/>
      <sheetName val="EDPPURC"/>
      <sheetName val="EDPLT3"/>
      <sheetName val="EDPGA"/>
      <sheetName val="EDPBKSWH"/>
      <sheetName val="edp2001"/>
      <sheetName val="4000"/>
      <sheetName val="total moh "/>
      <sheetName val="TB asli"/>
      <sheetName val="TB-2 JAN"/>
      <sheetName val="TB-2"/>
      <sheetName val="aging AP"/>
      <sheetName val="aging AR"/>
      <sheetName val="Intagible Asset"/>
      <sheetName val="HUTANG"/>
      <sheetName val="2-asi-00"/>
      <sheetName val="PAJE 06"/>
      <sheetName val="PARE (06)"/>
      <sheetName val="PAJE (05)"/>
      <sheetName val="Corporate Income Tax 2006"/>
      <sheetName val="PAJE-PARE-CAJE 2009"/>
      <sheetName val="PAJE-PARE-CAJE 2008"/>
      <sheetName val="PAJE-PARE-CAJE 2007"/>
      <sheetName val="WPL (2)"/>
      <sheetName val="C.1.3"/>
      <sheetName val="C.1.4"/>
      <sheetName val="C.1.5"/>
      <sheetName val="CRAM C"/>
      <sheetName val="W B S"/>
      <sheetName val="W P L"/>
      <sheetName val="Komersial VS Fiskal"/>
      <sheetName val="Common Size"/>
      <sheetName val="Financial Analysis"/>
      <sheetName val="PBC-WBS1"/>
      <sheetName val="PBC-WBS2"/>
      <sheetName val="PBC-wpl"/>
      <sheetName val="Cashflow Direct"/>
      <sheetName val="Ori Cry"/>
      <sheetName val="IK - Query Voucher Rows - GL 05"/>
      <sheetName val="IK - Query Voucher Rows - G (2)"/>
      <sheetName val="IK - Query Voucher Rows - G (6)"/>
      <sheetName val="Tendering Cost"/>
      <sheetName val="General Expense"/>
      <sheetName val="IK - Query Voucher Rows - G (4)"/>
      <sheetName val="IK - Query Voucher Rows - G (5)"/>
      <sheetName val="9U1.3"/>
      <sheetName val="PI"/>
      <sheetName val="PM-TE"/>
      <sheetName val="PTD 06"/>
      <sheetName val="A1"/>
      <sheetName val="C1.1"/>
      <sheetName val="C1.2 Cash Opname"/>
      <sheetName val="C1.2.1- Voucher"/>
      <sheetName val="C1.2.2-Bon Sementara"/>
      <sheetName val="EE2"/>
      <sheetName val="E3.1"/>
      <sheetName val="EE3"/>
      <sheetName val="EE4"/>
      <sheetName val="E4.1a"/>
      <sheetName val="E4.1b"/>
      <sheetName val="E4.1c"/>
      <sheetName val="E4.1d"/>
      <sheetName val="PM_SM"/>
      <sheetName val="RM_SM"/>
      <sheetName val="RM Move"/>
      <sheetName val="PM Move "/>
      <sheetName val="Calculation FG"/>
      <sheetName val="RoFo"/>
      <sheetName val="G3.1"/>
      <sheetName val="G4"/>
      <sheetName val="G5"/>
      <sheetName val="K - Lead"/>
      <sheetName val="K1.1"/>
      <sheetName val="List SGU, Predictive test"/>
      <sheetName val="K3.1"/>
      <sheetName val="FS _ US_"/>
      <sheetName val="Advance Payment"/>
      <sheetName val="F.1.1 UM-import"/>
      <sheetName val="F.1.2 UM-importvalas"/>
      <sheetName val="Prepaid Expenses &amp; Taxes"/>
      <sheetName val="F.2.1 - PPh 22"/>
      <sheetName val="F.2.1.1 - VAT IN PPh 22"/>
      <sheetName val="F.2.2 - PPh 25"/>
      <sheetName val="G.1.4"/>
      <sheetName val="Recovered_Sheet2"/>
      <sheetName val="Recovered_Sheet3"/>
      <sheetName val="Recovered_Sheet4"/>
      <sheetName val="Recovered_Sheet5"/>
      <sheetName val="Recovered_Sheet6"/>
      <sheetName val="20000"/>
      <sheetName val="30000"/>
      <sheetName val="NetSales"/>
      <sheetName val="topWBS2"/>
      <sheetName val="topWBS1"/>
      <sheetName val="Consolidated jurnal"/>
      <sheetName val="dtlE1"/>
      <sheetName val="TopPL"/>
      <sheetName val="dtlN1"/>
      <sheetName val="N1"/>
      <sheetName val="notused2"/>
      <sheetName val="notused"/>
      <sheetName val="notused1"/>
      <sheetName val="F1,2,3"/>
      <sheetName val="WS for Report-BS"/>
      <sheetName val="WS for Report-PL"/>
      <sheetName val="PRJE For Report Purposes"/>
      <sheetName val="Passed_adj"/>
      <sheetName val="DataCon"/>
      <sheetName val="A4.1"/>
      <sheetName val="A4.2"/>
      <sheetName val="A4.3"/>
      <sheetName val="O.1"/>
      <sheetName val="O.2"/>
      <sheetName val="O.3"/>
      <sheetName val="P.1.1"/>
      <sheetName val="U1.1"/>
      <sheetName val="U1.2"/>
      <sheetName val="U2.1"/>
      <sheetName val="U2.2"/>
      <sheetName val="U4.1"/>
      <sheetName val="U5"/>
      <sheetName val="U6"/>
      <sheetName val="U7"/>
      <sheetName val="INTEREST-PBC"/>
      <sheetName val="Purchases-PBC"/>
      <sheetName val="SALES-PBC"/>
      <sheetName val="wpl-PBC"/>
      <sheetName val="WBS1-PBC"/>
      <sheetName val="WBS2-PBC"/>
      <sheetName val="cashflow-PBC"/>
      <sheetName val="Liabilities"/>
      <sheetName val="Fiskal 2008"/>
      <sheetName val="FA-Fiskal 2007"/>
      <sheetName val="BS SRM"/>
      <sheetName val="PNL SRM"/>
      <sheetName val="Perhitungan Timing Depre"/>
      <sheetName val="PK02 add"/>
      <sheetName val="PK02 (2)"/>
      <sheetName val="LIST-ASET"/>
      <sheetName val="TB1206"/>
      <sheetName val="TB-asli"/>
      <sheetName val="TB -2"/>
      <sheetName val="MOH 2006"/>
      <sheetName val="GL0107"/>
      <sheetName val="Pembantu"/>
      <sheetName val="PLR"/>
      <sheetName val="PLC"/>
      <sheetName val="PLSE"/>
      <sheetName val="PLGA"/>
      <sheetName val="PLOEI"/>
      <sheetName val="E.3"/>
      <sheetName val="E.4"/>
      <sheetName val="E.5"/>
      <sheetName val="E.6"/>
      <sheetName val="E.7"/>
      <sheetName val="E.8"/>
      <sheetName val="E.9"/>
      <sheetName val="AAAA"/>
      <sheetName val="RK"/>
      <sheetName val="input"/>
      <sheetName val="working"/>
      <sheetName val="tan-int"/>
      <sheetName val="prod-exp"/>
      <sheetName val="Rev-Bul"/>
      <sheetName val="Qtrly-Bud"/>
      <sheetName val="Forc-Prod-1"/>
      <sheetName val="budgetsched1-17"/>
      <sheetName val="Form"/>
      <sheetName val="Form (2)"/>
      <sheetName val="2004outlook"/>
      <sheetName val="RIMAU2004forecast"/>
      <sheetName val="PalisadeFitLinks"/>
      <sheetName val="Rimau_Total_Forecast"/>
      <sheetName val="R Out UCL or LCL"/>
      <sheetName val="R 2 of 3 Zone A"/>
      <sheetName val="Range Chart"/>
      <sheetName val="Xbar Out UCL or LCL"/>
      <sheetName val="Xbar 2 of 3 Zone A"/>
      <sheetName val="Xbar Chart"/>
      <sheetName val="Rimau_Total"/>
      <sheetName val="KS"/>
      <sheetName val="KS BRF"/>
      <sheetName val="KSTAF"/>
      <sheetName val="KS TLS"/>
      <sheetName val="OldRImau"/>
      <sheetName val="form-ptn"/>
      <sheetName val="Layout"/>
      <sheetName val="Assumptions"/>
      <sheetName val="Consolidated_Actuals"/>
      <sheetName val="Sales_and_Collections"/>
      <sheetName val="Inventory_and_Purchases"/>
      <sheetName val="Operating_Expenses"/>
      <sheetName val="Consolidated_Forecast"/>
      <sheetName val="Consol_Forecast Quick &amp; Dirty"/>
      <sheetName val="Contribution_Margin"/>
      <sheetName val="Variance_Report"/>
      <sheetName val="How to"/>
      <sheetName val="A (Cash Top Schedule)"/>
      <sheetName val="A.1 (Cash On Hand)"/>
      <sheetName val="A.1.3 TF"/>
      <sheetName val="A.1.4 TF"/>
      <sheetName val="A.1.5 TF"/>
      <sheetName val="A.2 (Cash in Bank)"/>
      <sheetName val="A.TT"/>
      <sheetName val="A.2.CO"/>
      <sheetName val="A.3 (Time Deposit)"/>
      <sheetName val="A.3 TEST"/>
      <sheetName val="A.CRAM"/>
      <sheetName val="E.10"/>
      <sheetName val="penyusutan"/>
      <sheetName val="GS"/>
      <sheetName val="PS"/>
      <sheetName val="FO"/>
      <sheetName val="COE"/>
      <sheetName val="AHM"/>
      <sheetName val="QTY PRO"/>
      <sheetName val="Rp PRO"/>
      <sheetName val="QTY"/>
      <sheetName val="Amount"/>
      <sheetName val="TOTAL SBU3"/>
      <sheetName val="TOTAL SBU4"/>
      <sheetName val="TOTAL SBU3+4"/>
      <sheetName val="TOTAL existing+project"/>
      <sheetName val="Price Unit"/>
      <sheetName val="Amount (2)"/>
      <sheetName val="Financial_Ratios"/>
      <sheetName val="Dynamic_Charts"/>
      <sheetName val="Tornado_Charts"/>
      <sheetName val="Free_Cash_Flows"/>
      <sheetName val="Ph Fiskal"/>
      <sheetName val="P&amp;L Fiskal"/>
      <sheetName val="VAT out"/>
      <sheetName val="AE_DM"/>
      <sheetName val="PAK EKO"/>
      <sheetName val="WBS 1 Lead"/>
      <sheetName val="S lead"/>
      <sheetName val="U lead "/>
      <sheetName val="V lead"/>
      <sheetName val="U a Analisa U"/>
      <sheetName val="JUNK S lead"/>
      <sheetName val="L Lead"/>
      <sheetName val="M Lead"/>
      <sheetName val="Ex_Rate"/>
      <sheetName val="alamat"/>
      <sheetName val="co_data"/>
      <sheetName val="ACT Cashflow"/>
      <sheetName val="data_val"/>
      <sheetName val="Attachement"/>
      <sheetName val="NS"/>
      <sheetName val="Interdata"/>
      <sheetName val="Notes to BS"/>
      <sheetName val="Penyusutan Kendaraan"/>
      <sheetName val="PULP"/>
      <sheetName val="CHEM"/>
      <sheetName val="JM0111"/>
      <sheetName val="JM0412"/>
      <sheetName val="TO DO"/>
      <sheetName val="Exe sum"/>
      <sheetName val="PL Trend - SEA"/>
      <sheetName val="PL Trend - Brand"/>
      <sheetName val="PL Trend - DCED"/>
      <sheetName val="PL Trend - DITD"/>
      <sheetName val="BS Trend total"/>
      <sheetName val="BS Trend - st 2"/>
      <sheetName val="GM"/>
      <sheetName val="SALES BY CHANNEL-DCED"/>
      <sheetName val="SALES BY CHANNEL-DITD"/>
      <sheetName val="PL BY PROD"/>
      <sheetName val="INV.STATUS"/>
      <sheetName val="Top 30 Accts"/>
      <sheetName val="CB Status-DCED"/>
      <sheetName val="CB Status-DITD"/>
      <sheetName val="SALES PER PERSON"/>
      <sheetName val="ANALYSIS(2)"/>
      <sheetName val="Sales Trend"/>
      <sheetName val="stdce"/>
      <sheetName val="stdit"/>
      <sheetName val="stdit-is.oa"/>
      <sheetName val="INV(DCED &amp; DITD)"/>
      <sheetName val="AR(DCED &amp; DITD)"/>
      <sheetName val="BADINV"/>
      <sheetName val="INV AGING"/>
      <sheetName val="AR STATUS"/>
      <sheetName val="BADAR"/>
      <sheetName val="NON Trade GITS"/>
      <sheetName val="PL-TTL"/>
      <sheetName val="DCE"/>
      <sheetName val="BBuy AR"/>
      <sheetName val="DATASHT2"/>
      <sheetName val="moCommon"/>
      <sheetName val="실행(계획,실행)"/>
      <sheetName val="채권"/>
      <sheetName val="재고"/>
      <sheetName val="Market_Share"/>
      <sheetName val="Trends"/>
      <sheetName val="ASP "/>
      <sheetName val="Global Sh by Tech Wksht"/>
      <sheetName val="항목별"/>
      <sheetName val="요약"/>
      <sheetName val="요약1"/>
      <sheetName val="9495매손"/>
      <sheetName val="9495매손 (2)"/>
      <sheetName val="9345매손"/>
      <sheetName val="mm_son (계획)"/>
      <sheetName val="제품별(1103)"/>
      <sheetName val="mm_son"/>
      <sheetName val="STR_XLS1"/>
      <sheetName val="실행"/>
      <sheetName val="STR_XLS1(act)"/>
      <sheetName val="결산검증(실적)"/>
      <sheetName val="결산검증(계획)"/>
      <sheetName val="결산검증(실행)"/>
      <sheetName val="결산검증(계획_바여)"/>
      <sheetName val="결산검증(계획_바여) (2)"/>
      <sheetName val="지역별"/>
      <sheetName val="법인별"/>
      <sheetName val="법인재고(0324)"/>
      <sheetName val="피엘"/>
      <sheetName val="isd"/>
      <sheetName val="3개월"/>
      <sheetName val="ce&amp;is"/>
      <sheetName val="ced"/>
      <sheetName val="전사집계"/>
      <sheetName val="GPM별실적"/>
      <sheetName val="개발납기준수율(누적)"/>
      <sheetName val="97물량"/>
      <sheetName val="해외세목"/>
      <sheetName val="00년 계획전망"/>
      <sheetName val="별첨"/>
      <sheetName val="MEMORY"/>
      <sheetName val="사업부별"/>
      <sheetName val="해외법인"/>
      <sheetName val="표지"/>
      <sheetName val="Ⅰ편성방향"/>
      <sheetName val="Ⅱ99년"/>
      <sheetName val="99분석"/>
      <sheetName val="Ⅱ계정"/>
      <sheetName val="Ⅱ부서별계정"/>
      <sheetName val="Ⅱ부서별계정 (2)"/>
      <sheetName val="Ⅱ부서별계정 (3)"/>
      <sheetName val="Ⅲ세부"/>
      <sheetName val="★첨부(경비비목별실적)★"/>
      <sheetName val="★첨부(부서별)★"/>
      <sheetName val="기술료"/>
      <sheetName val="일반용역"/>
      <sheetName val="해외출장"/>
      <sheetName val="보험료"/>
      <sheetName val="Sheet6"/>
      <sheetName val="SET"/>
      <sheetName val="INDIRECT OEM"/>
      <sheetName val="특성DB"/>
      <sheetName val="Ⅰ요약"/>
      <sheetName val="Ⅱ01증감분석"/>
      <sheetName val="1. 5월계정별총실적"/>
      <sheetName val="2. 5월주요계정별실적"/>
      <sheetName val="팀별비상대책(案)-Ⅰ.요약"/>
      <sheetName val="Ⅱ.주요항목별-복리후생"/>
      <sheetName val="정책성"/>
      <sheetName val="일반운영"/>
      <sheetName val="관리불능"/>
      <sheetName val="일반비(연구소)"/>
      <sheetName val="주요비목"/>
      <sheetName val="경상연구비"/>
      <sheetName val="여비기준"/>
      <sheetName val="여비TABLE"/>
      <sheetName val="과제 진행 현황 정리"/>
      <sheetName val="참석자 List"/>
      <sheetName val="ARs"/>
      <sheetName val="양식"/>
      <sheetName val="2003개인별과제계획"/>
      <sheetName val="잠재프로젝트 입력 1 "/>
      <sheetName val="SSPLC대상3과제"/>
      <sheetName val="수정내역"/>
      <sheetName val="GR&amp;A"/>
      <sheetName val="Materials"/>
      <sheetName val="공수 방산원가 양식"/>
      <sheetName val="공수"/>
      <sheetName val="공수 raw data"/>
      <sheetName val="임률"/>
      <sheetName val="ODC"/>
      <sheetName val="ODC내역"/>
      <sheetName val="NFLIR_BOM"/>
      <sheetName val="NFLIR_FT"/>
      <sheetName val="국산화율"/>
      <sheetName val="국산화율 (2)"/>
      <sheetName val="ILS_시험장비 개발비용"/>
      <sheetName val="ILS_시험장비 개발 공수_재료비_경비"/>
      <sheetName val="CTV 02"/>
      <sheetName val="사용법"/>
      <sheetName val="ESON00"/>
      <sheetName val="Net OH_SEU"/>
      <sheetName val="Net OH_SEK"/>
      <sheetName val="화폐별"/>
      <sheetName val="商品企化和经营计划投资费"/>
      <sheetName val="총괄속보"/>
      <sheetName val="주E95711"/>
      <sheetName val="GBM연계기초"/>
      <sheetName val="자금수지('09)"/>
      <sheetName val="매출액(11년실적)"/>
      <sheetName val="경비_월별합계"/>
      <sheetName val="7L 도전목표"/>
      <sheetName val="7L 생산계획"/>
      <sheetName val="매출채권"/>
      <sheetName val="A01_FM00"/>
      <sheetName val="1. Supplier information"/>
      <sheetName val="96월경계 (2)"/>
      <sheetName val="월별손익"/>
      <sheetName val="order"/>
      <sheetName val="US"/>
      <sheetName val="APAC"/>
      <sheetName val="UK"/>
      <sheetName val="On Hold"/>
      <sheetName val="Upside"/>
      <sheetName val="US (2)"/>
      <sheetName val="Definition of stages"/>
      <sheetName val="Pipe details"/>
      <sheetName val="Pan European Actions"/>
      <sheetName val="Germany"/>
      <sheetName val="Spain"/>
      <sheetName val="Italy"/>
      <sheetName val="France"/>
      <sheetName val="VF Global"/>
      <sheetName val="Targets and Dashboard"/>
      <sheetName val="Customize Your Loan Manager"/>
      <sheetName val="Loan Data"/>
      <sheetName val="Loan Amortization Table"/>
      <sheetName val="Summary Graph"/>
      <sheetName val="ChgLoan"/>
      <sheetName val="Summary stuff-&gt;"/>
      <sheetName val="Summ Chart"/>
      <sheetName val="Qtr growth rate"/>
      <sheetName val="Cum. by solution"/>
      <sheetName val="Net add by solution"/>
      <sheetName val="Gross add table"/>
      <sheetName val="sub chartz"/>
      <sheetName val="ARPU"/>
      <sheetName val="ARPU chartz"/>
      <sheetName val="Inputs-&gt;"/>
      <sheetName val="Targets - by OpCo"/>
      <sheetName val="Attach rate chart"/>
      <sheetName val="Canalys Mkt Data"/>
      <sheetName val="Amer&amp;AP devices"/>
      <sheetName val="VF Soluton %"/>
      <sheetName val="Solution %"/>
      <sheetName val="Sub rates-LC"/>
      <sheetName val="Currency"/>
      <sheetName val="Outputs-&gt;"/>
      <sheetName val="Net add targets"/>
      <sheetName val="Month end targets"/>
      <sheetName val="Summ mo. end"/>
      <sheetName val="Summ qtr end"/>
      <sheetName val="Sub rates-USD"/>
      <sheetName val="Sub revenue-USD"/>
      <sheetName val="junk-&gt;"/>
      <sheetName val="howitworks"/>
      <sheetName val="VF only"/>
      <sheetName val="trend chart"/>
      <sheetName val="Summ mo. end-GROWTH"/>
      <sheetName val="Seats"/>
      <sheetName val="Solution breakout"/>
      <sheetName val="Historical Data"/>
      <sheetName val="C01"/>
      <sheetName val="C01.1 "/>
      <sheetName val="C05"/>
      <sheetName val="C06"/>
      <sheetName val="C10"/>
      <sheetName val="C11"/>
      <sheetName val="C12"/>
      <sheetName val="C13"/>
      <sheetName val="C14"/>
      <sheetName val="C15"/>
      <sheetName val="C16"/>
      <sheetName val="C17"/>
      <sheetName val="C18"/>
      <sheetName val="C19"/>
      <sheetName val="C20"/>
      <sheetName val="C21"/>
      <sheetName val="C22"/>
      <sheetName val="C23"/>
      <sheetName val="C24"/>
      <sheetName val="C25"/>
      <sheetName val="C30"/>
      <sheetName val="Mid-Quarter"/>
      <sheetName val="C30.1"/>
      <sheetName val="C31"/>
      <sheetName val="C30.1 (2)"/>
      <sheetName val="C32"/>
      <sheetName val="C35"/>
      <sheetName val="C40"/>
      <sheetName val="C45"/>
      <sheetName val="C47"/>
      <sheetName val="C95"/>
      <sheetName val="C100"/>
      <sheetName val="Worksheets not used ------&gt;"/>
      <sheetName val="bridge"/>
      <sheetName val="checks"/>
      <sheetName val="GAAP P&amp;L by Quarter"/>
      <sheetName val="Financials (qtr)-&gt;"/>
      <sheetName val="P&amp;L qtr"/>
      <sheetName val="P&amp;L qtr-Amer"/>
      <sheetName val="P&amp;L qtr-EMEA"/>
      <sheetName val="P&amp;L qtr-China"/>
      <sheetName val="BS qtr"/>
      <sheetName val="CF qtr"/>
      <sheetName val="Financials (mo)-&gt;"/>
      <sheetName val="P&amp;L mo"/>
      <sheetName val="P&amp;L mo-Amer"/>
      <sheetName val="P&amp;L mo-EMEA"/>
      <sheetName val="P&amp;L mo-AP"/>
      <sheetName val="BS mo"/>
      <sheetName val="CF mo"/>
      <sheetName val="HC-&gt;"/>
      <sheetName val="HC schedule"/>
      <sheetName val="HC by mo"/>
      <sheetName val="HC by mo-T"/>
      <sheetName val="HC chart"/>
      <sheetName val="Rev-&gt;"/>
      <sheetName val="Bookings &amp; Collections"/>
      <sheetName val="Seats summ"/>
      <sheetName val="ARPU-mo"/>
      <sheetName val="ARPU-qtr"/>
      <sheetName val="Seats-det"/>
      <sheetName val="Sub rev-USD"/>
      <sheetName val="Budget summs-&gt;"/>
      <sheetName val="FA EMEA all"/>
      <sheetName val="IM Ops-IT"/>
      <sheetName val="JT BD&amp;AP Sales"/>
      <sheetName val="Sterg PC-Dev-QA"/>
      <sheetName val="ME PS&amp;CSa-Sales&amp;SSa"/>
      <sheetName val="Marketing"/>
      <sheetName val="TC PD&amp;ADG"/>
      <sheetName val="SA G&amp;A"/>
      <sheetName val="China"/>
      <sheetName val="Japan"/>
      <sheetName val="COS-&gt;"/>
      <sheetName val="Ops"/>
      <sheetName val="Ops-Amer"/>
      <sheetName val="Ops-EMEA"/>
      <sheetName val="Ops-China"/>
      <sheetName val="Ops-JP"/>
      <sheetName val="CS-Amer"/>
      <sheetName val="CS-EMEA"/>
      <sheetName val="CS-China"/>
      <sheetName val="CS-JP"/>
      <sheetName val="PS-61"/>
      <sheetName val="PS-61-Amer"/>
      <sheetName val="PS-61-EMEA"/>
      <sheetName val="PS-61-China"/>
      <sheetName val="PS-61-JP"/>
      <sheetName val="PE-63"/>
      <sheetName val="PE-63-Amer"/>
      <sheetName val="PE-63-EMEA"/>
      <sheetName val="PE-63-China"/>
      <sheetName val="PE-63-JP"/>
      <sheetName val="Other COS"/>
      <sheetName val="Opex-&gt;"/>
      <sheetName val="Dev"/>
      <sheetName val="Dev-Amer"/>
      <sheetName val="Dev-EMEA xFR"/>
      <sheetName val="Dev-FRANCE"/>
      <sheetName val="Dev-China"/>
      <sheetName val="Dev-JP"/>
      <sheetName val="PD&amp;ADG"/>
      <sheetName val="PD&amp;ADG-Amer"/>
      <sheetName val="PD&amp;ADG-EMEA"/>
      <sheetName val="PD&amp;ADG-China"/>
      <sheetName val="PD&amp;ADG-JP"/>
      <sheetName val="QA"/>
      <sheetName val="QA-Amer"/>
      <sheetName val="QA-EMEA"/>
      <sheetName val="QA-China"/>
      <sheetName val="QA-JP"/>
      <sheetName val="Sales-Amer"/>
      <sheetName val="Sales-EMEA"/>
      <sheetName val="Sales-China"/>
      <sheetName val="Sales-JP"/>
      <sheetName val="Biz Dev"/>
      <sheetName val="Biz Dev-Amer"/>
      <sheetName val="Biz Dev-EMEA"/>
      <sheetName val="Comm&amp;Bonus"/>
      <sheetName val="Sales Sppt"/>
      <sheetName val="SS-Amer"/>
      <sheetName val="SS-EMEA"/>
      <sheetName val="SS-China"/>
      <sheetName val="SS-JP"/>
      <sheetName val="Mktg"/>
      <sheetName val="Mktg-Amer"/>
      <sheetName val="Mktg-EMEA"/>
      <sheetName val="Mktg-China"/>
      <sheetName val="Mktg-JP"/>
      <sheetName val="IT"/>
      <sheetName val="IT-Amer"/>
      <sheetName val="IT-EMEA"/>
      <sheetName val="IT-China"/>
      <sheetName val="IT-JP"/>
      <sheetName val="Exec&amp;Fin"/>
      <sheetName val="Exec&amp;Fin-Amer"/>
      <sheetName val="Exec&amp;Fin-EMEA"/>
      <sheetName val="Exec&amp;Fin-China"/>
      <sheetName val="Exec&amp;Fin-JP"/>
      <sheetName val="HR"/>
      <sheetName val="HR-Amer"/>
      <sheetName val="HR-EMEA"/>
      <sheetName val="HR-China"/>
      <sheetName val="HR-JP"/>
      <sheetName val="Legal"/>
      <sheetName val="Legal-Amer"/>
      <sheetName val="Legal-EMEA"/>
      <sheetName val="Legal-China"/>
      <sheetName val="Legal-JP"/>
      <sheetName val="Facilities"/>
      <sheetName val="Fac-Amer"/>
      <sheetName val="Fac-EMEA"/>
      <sheetName val="Fac-AP"/>
      <sheetName val="OIE"/>
      <sheetName val="IS sheets-&gt;"/>
      <sheetName val="Drop downs"/>
      <sheetName val="Driver summ"/>
      <sheetName val="BS sheets-&gt;"/>
      <sheetName val="Cash Flows"/>
      <sheetName val="AR&amp;AP"/>
      <sheetName val="Other Liabs"/>
      <sheetName val="Capex &amp; depr"/>
      <sheetName val="other-&gt;"/>
      <sheetName val="fcst exp"/>
      <sheetName val="sal&amp;related trend"/>
      <sheetName val="Assumptions-beta"/>
      <sheetName val="PART-1 COMPUTATION OF INCOME"/>
      <sheetName val="PwC Legend"/>
      <sheetName val="Library Procedures"/>
      <sheetName val="ToD Template"/>
      <sheetName val="Targeted Testing-1"/>
      <sheetName val="Non-Statistical Sampling-1"/>
      <sheetName val="Sample Selection Summary"/>
      <sheetName val="Sample Selection Detail "/>
      <sheetName val="Non-Stat Results Template "/>
      <sheetName val="Tax Attributes Results"/>
      <sheetName val="Temp Results Tab"/>
      <sheetName val="Target Temp Results 1"/>
      <sheetName val="Target Temp Results 2"/>
      <sheetName val="Menu Master"/>
      <sheetName val="Targeted Testing Master"/>
      <sheetName val="Non-Statistical Sampling Master"/>
      <sheetName val="Suppl Non-Stat Sample Master"/>
      <sheetName val="Two Step Revenue Testing Master"/>
      <sheetName val="Accept Reject Master"/>
      <sheetName val="First Sample Results Master"/>
      <sheetName val="Global Data"/>
      <sheetName val="12-31-13 BS"/>
      <sheetName val="12-31-13 IS"/>
      <sheetName val="Support --&gt;"/>
      <sheetName val="5.0 Total Defer"/>
      <sheetName val="5.1 Federal Defer"/>
      <sheetName val="5.2 State Defer"/>
      <sheetName val="5.3 Foreign Defer"/>
      <sheetName val="2.2 Deferreds by Geographyd"/>
      <sheetName val="5.0 Total Deferreds"/>
      <sheetName val="5.1 Federal Deferred"/>
      <sheetName val="5.2 State Deferred"/>
      <sheetName val="5.3 Foreign Deferred"/>
      <sheetName val="T1 - Accrued Employee Exp."/>
      <sheetName val="T3 - Accrued Commissions"/>
      <sheetName val="T5 - Accrued Vacation &amp; Holiday"/>
      <sheetName val="T6 - Accrued Professional Costs"/>
      <sheetName val="T7 - Accrued Taxes"/>
      <sheetName val="T9 - Miscellaneous Accruals"/>
      <sheetName val="T12 - Prepaid Expenses"/>
      <sheetName val="T10 - AR &amp; Restructure Reserves"/>
      <sheetName val="T15 - Transaction Costs"/>
      <sheetName val="P5 - Charitable Contributions"/>
      <sheetName val="T11 - Deferred Rev"/>
      <sheetName val="T13 - Unrealized FX GL"/>
      <sheetName val="T16 - Depreciation"/>
      <sheetName val="T18 - 163(j) Calculation"/>
      <sheetName val="T20 - Debt Issuance Costs"/>
      <sheetName val="Book Depreciation Detail"/>
      <sheetName val="Intangibles --&gt;"/>
      <sheetName val="A. Summary of Deferreds (USD)"/>
      <sheetName val="C. Book FS Rollforward USD"/>
      <sheetName val="E. Tax Amortization"/>
      <sheetName val="F. Brazil PPE"/>
      <sheetName val="Rates --&gt;"/>
      <sheetName val="Foreign Tax Rates"/>
      <sheetName val="BExRepositorySheet"/>
      <sheetName val="Summary Page"/>
      <sheetName val="RF adjustments - final"/>
      <sheetName val="AR TB"/>
      <sheetName val="AP TB"/>
      <sheetName val="Original AR Data"/>
      <sheetName val="Original AP Data"/>
      <sheetName val="Graph"/>
      <sheetName val="Ashtech LLC (US) - Opening Bala"/>
      <sheetName val="Rollforward (consol - USD)"/>
      <sheetName val="Summary (consolidated - USD)"/>
      <sheetName val="Rollforward detail - consol.USD"/>
      <sheetName val="Rollforward(local currency)"/>
      <sheetName val="Recon (local currency)"/>
      <sheetName val="12-31-14 FX Rates"/>
      <sheetName val="12-31-13 FX Rates"/>
      <sheetName val="2012"/>
      <sheetName val="2013"/>
      <sheetName val="Brazil LMS Intangibles"/>
      <sheetName val="Brazil Intangibles Amort"/>
      <sheetName val="Brazil Trade Name"/>
      <sheetName val="Utopy Intang. Amor."/>
      <sheetName val="Angel Intang.Amor"/>
      <sheetName val="Echopass"/>
      <sheetName val="Voran &amp; Vhome"/>
      <sheetName val="Voran Vhome Q3-2014 revaluation"/>
      <sheetName val="CanaPlus Singapore"/>
      <sheetName val="JCR 1ST &amp; 2ND QTR"/>
      <sheetName val="JNI 1ST &amp; 2ND QTR"/>
      <sheetName val="JNI 3RD &amp; 4TH QTR"/>
      <sheetName val="Summary 3.31.02"/>
      <sheetName val="Summary 2.28.02"/>
      <sheetName val="New Round"/>
      <sheetName val="Options &amp; Warrants"/>
      <sheetName val="Outstanding Shares"/>
      <sheetName val="Opt Alloc Scen"/>
      <sheetName val="Opt Alloc Det"/>
      <sheetName val="10XX"/>
      <sheetName val="COMPLN 1Q &amp; 2Q"/>
      <sheetName val="COMPLN Q3 &amp; Q4"/>
      <sheetName val="1300"/>
      <sheetName val="1320"/>
      <sheetName val="1320 susan"/>
      <sheetName val="1390"/>
      <sheetName val="1714&amp;1764"/>
      <sheetName val="1800"/>
      <sheetName val="1801"/>
      <sheetName val="1806"/>
      <sheetName val="XIII"/>
      <sheetName val="Add Adj"/>
      <sheetName val="Sale&amp;Receiving test"/>
      <sheetName val="Purchase&amp;disbursement test"/>
      <sheetName val="封面"/>
      <sheetName val="目录"/>
      <sheetName val="Z1-1"/>
      <sheetName val="Z1-2"/>
      <sheetName val="Z1-3"/>
      <sheetName val="Z1-4"/>
      <sheetName val="Z1-5"/>
      <sheetName val="Z1-6"/>
      <sheetName val="Z3-1"/>
      <sheetName val="Z3-8"/>
      <sheetName val="Z3-9"/>
      <sheetName val="Z3-10"/>
      <sheetName val="Z3-10-1"/>
      <sheetName val="Z3-10-2"/>
      <sheetName val="Z4-3"/>
      <sheetName val="M2"/>
      <sheetName val="M9"/>
      <sheetName val="M10"/>
      <sheetName val="M11"/>
      <sheetName val="M12"/>
      <sheetName val="M13"/>
      <sheetName val="M14"/>
      <sheetName val="资产负债表（未审计）"/>
      <sheetName val="损益表（未审计）"/>
      <sheetName val="现金流量表（未审计）"/>
      <sheetName val="资产试算平衡表（一）"/>
      <sheetName val="资产试算平衡表（二）"/>
      <sheetName val="负债及权益试算平衡表（一）"/>
      <sheetName val="负债及权益试算平衡表（二）"/>
      <sheetName val="损益类试算平衡表（一）"/>
      <sheetName val="损益类试算平衡表（二）"/>
      <sheetName val="横向趋势分析表"/>
      <sheetName val="资产分析表"/>
      <sheetName val="负债及权益分析表"/>
      <sheetName val="损益类分析表"/>
      <sheetName val="比率趋势分析表"/>
      <sheetName val="重要性水平"/>
      <sheetName val="科目代码"/>
      <sheetName val="调整分录表"/>
      <sheetName val="重分类分录表"/>
      <sheetName val="未调整不符事项汇总表"/>
      <sheetName val="资产负债表（审计后）"/>
      <sheetName val="损益表（审计后）"/>
      <sheetName val="现金流量表（审计后)"/>
      <sheetName val="R-3"/>
      <sheetName val="R-4"/>
      <sheetName val="R-5"/>
      <sheetName val="R-6"/>
      <sheetName val="R-7-1"/>
      <sheetName val="R-100"/>
      <sheetName val="R-110"/>
      <sheetName val="R-160"/>
      <sheetName val="R-200"/>
      <sheetName val="R-300"/>
      <sheetName val="R-310"/>
      <sheetName val="R-320"/>
      <sheetName val="R-312"/>
      <sheetName val="L-400"/>
      <sheetName val="Tax-1"/>
      <sheetName val="Tax-2"/>
      <sheetName val="Tax-3"/>
      <sheetName val="Tax-4"/>
      <sheetName val="Tax-5"/>
      <sheetName val="General Data"/>
      <sheetName val="Audit work plan"/>
      <sheetName val="Journal Adjustment"/>
      <sheetName val="==SECTION D=="/>
      <sheetName val="Summary of sales to related co"/>
      <sheetName val="D2-2"/>
      <sheetName val="==SECTION E=="/>
      <sheetName val="E1-1"/>
      <sheetName val="E1-2"/>
      <sheetName val="==SECTION G=="/>
      <sheetName val="==SECTION H=="/>
      <sheetName val="==SECTION I=="/>
      <sheetName val="Group Chart"/>
      <sheetName val="==SECTION J=="/>
      <sheetName val="==SECTION K=="/>
      <sheetName val="SCH 1"/>
      <sheetName val="SCH 2"/>
      <sheetName val="==SECTION L=="/>
      <sheetName val="L1-2"/>
      <sheetName val="ZW HW-stock"/>
      <sheetName val="ZY Marketing-stock"/>
      <sheetName val="C200"/>
      <sheetName val="C210"/>
      <sheetName val="C220"/>
      <sheetName val="C230"/>
      <sheetName val="aging analysis"/>
      <sheetName val="ZQHW-FA"/>
      <sheetName val="ZQ Marketing-FA"/>
      <sheetName val="E1100"/>
      <sheetName val="E1110"/>
      <sheetName val="E1200"/>
      <sheetName val="E1210"/>
      <sheetName val="update"/>
      <sheetName val="CS-support"/>
      <sheetName val="BS-930"/>
      <sheetName val="BS-formal"/>
      <sheetName val="BS-consolid."/>
      <sheetName val="IS-formal"/>
      <sheetName val="IS-consolid."/>
      <sheetName val="note 10 income tax "/>
      <sheetName val="IS-930"/>
      <sheetName val="930-aje"/>
      <sheetName val="630-aje"/>
      <sheetName val="imputed"/>
      <sheetName val="options"/>
      <sheetName val="DIT asset Sep 05"/>
      <sheetName val="weighted"/>
      <sheetName val="Income tax 2-1"/>
      <sheetName val="BS-2-1"/>
      <sheetName val="Purchase price-new"/>
      <sheetName val="21710101"/>
      <sheetName val="21710103"/>
      <sheetName val="21710105"/>
      <sheetName val="217103"/>
      <sheetName val="217112"/>
      <sheetName val="conso-arranged"/>
      <sheetName val="Conso"/>
      <sheetName val="Con Adj"/>
      <sheetName val="holding"/>
      <sheetName val="1.航空食品"/>
      <sheetName val="2.机场货运"/>
      <sheetName val="4.旅客服务"/>
      <sheetName val="5.机场广告"/>
      <sheetName val="6.园林物业"/>
      <sheetName val="7.凤凰物业"/>
      <sheetName val="8.九寰实业"/>
      <sheetName val="Consol Adj"/>
      <sheetName val="1.航食"/>
      <sheetName val="2.货运"/>
      <sheetName val="3.航空广告"/>
      <sheetName val="4.旅服"/>
      <sheetName val="6.园林"/>
      <sheetName val="7.物业"/>
      <sheetName val="8.九寰"/>
      <sheetName val="总公司2002.12.31"/>
      <sheetName val="３应收票据"/>
      <sheetName val="4应收账款明细表"/>
      <sheetName val="4A应收账龄分析"/>
      <sheetName val="5其他应收账龄分析"/>
      <sheetName val="6预付账龄分析"/>
      <sheetName val="９待摊费用明细表"/>
      <sheetName val="10长期投资明细表"/>
      <sheetName val="17应付票据明细表"/>
      <sheetName val="18应付账龄分析"/>
      <sheetName val="19预收账款明细表"/>
      <sheetName val="20其他应付款明细表"/>
      <sheetName val="20其他应付账龄分析"/>
      <sheetName val="26-26B 产品售后索赔统计表"/>
      <sheetName val="35销售收入成本毛利分析表"/>
      <sheetName val="36销售分地区"/>
      <sheetName val="37产品服务销售明细"/>
      <sheetName val="38采购明细表"/>
      <sheetName val="54B内部采购固定资产及在建工程"/>
      <sheetName val="00-01制造费用"/>
      <sheetName val="57关联公司往来"/>
      <sheetName val="Sheet18"/>
      <sheetName val="Sheet20"/>
      <sheetName val="BAND STUDY (2)"/>
      <sheetName val="CIP2003 movement"/>
      <sheetName val="Q100m"/>
      <sheetName val="Q200m"/>
      <sheetName val="辅助生产成本"/>
      <sheetName val="cut off"/>
      <sheetName val="transaction test"/>
      <sheetName val="G&amp;AU400 "/>
      <sheetName val="U401"/>
      <sheetName val="徐"/>
      <sheetName val="管理文件清单"/>
      <sheetName val="F-1 F-2"/>
      <sheetName val="F-9"/>
      <sheetName val="B "/>
      <sheetName val="B-3"/>
      <sheetName val="B-4"/>
      <sheetName val="B-10"/>
      <sheetName val="U-disc"/>
      <sheetName val="U "/>
      <sheetName val="BB-5"/>
      <sheetName val="CC-3"/>
      <sheetName val="FF-1"/>
      <sheetName val="FF-2"/>
      <sheetName val="FF-3"/>
      <sheetName val="FF-4"/>
      <sheetName val="10-1"/>
      <sheetName val="20 30"/>
      <sheetName val="30-1"/>
      <sheetName val="70 "/>
      <sheetName val="   Contents"/>
      <sheetName val="1 LeadSchedule"/>
      <sheetName val="2 Sec108"/>
      <sheetName val="3 P&amp;L - 4 Op.Exp"/>
      <sheetName val="3A Turnover 3B COS"/>
      <sheetName val="5 Analysis"/>
      <sheetName val="   Directors"/>
      <sheetName val="Shareholders"/>
      <sheetName val="Dividend"/>
      <sheetName val="ITA-RA"/>
      <sheetName val="Int-rest"/>
      <sheetName val="OTHER (2)"/>
      <sheetName val="(U3-2) Realised forex loss"/>
      <sheetName val="(U3) Unrealised forex gain-loss"/>
      <sheetName val="(U3-1) Realised forex gain"/>
      <sheetName val="Testing"/>
      <sheetName val="A3-1l2"/>
      <sheetName val="A3-3"/>
      <sheetName val="O "/>
      <sheetName val="U-1l2"/>
      <sheetName val="U-1l2-1"/>
      <sheetName val="Os"/>
      <sheetName val="BPR"/>
      <sheetName val="J1 AR"/>
      <sheetName val="J1-1 AR 0612"/>
      <sheetName val="J1-2 summary 04 to 0609"/>
      <sheetName val="J1-3 AR 0609"/>
      <sheetName val="J1-4 AR 05"/>
      <sheetName val="J1-5 AR 04"/>
      <sheetName val="XXXJ1-3 AR 0609 split"/>
      <sheetName val="1-Lead"/>
      <sheetName val="100-loans rec'b (2)"/>
      <sheetName val="100-loans rec'b"/>
      <sheetName val="L101"/>
      <sheetName val="200-interest rec'b (2)"/>
      <sheetName val="200-interest rec'b"/>
      <sheetName val="1000-Doc review"/>
      <sheetName val="2000-Test on loans &amp; int rec'b"/>
      <sheetName val="3000-Review on SP"/>
      <sheetName val="L3100-Loan OS"/>
      <sheetName val="L4000"/>
      <sheetName val="L110"/>
      <sheetName val="L120"/>
      <sheetName val="L130"/>
      <sheetName val="L140"/>
      <sheetName val="L150"/>
      <sheetName val="L160"/>
      <sheetName val="F410"/>
      <sheetName val="F420"/>
      <sheetName val="F430"/>
      <sheetName val="F440"/>
      <sheetName val="F450"/>
      <sheetName val="F460"/>
      <sheetName val="Loan analysis(X)"/>
      <sheetName val="Review on new customers(X)"/>
      <sheetName val="5000-Flow of loan(x)"/>
      <sheetName val="sample-dep R test (2)"/>
      <sheetName val="E110"/>
      <sheetName val="E221"/>
      <sheetName val="F810"/>
      <sheetName val="R110"/>
      <sheetName val="R120"/>
      <sheetName val="R130"/>
      <sheetName val="R210"/>
      <sheetName val="UB-61"/>
      <sheetName val="UB-62"/>
      <sheetName val="UB-63"/>
      <sheetName val="UB-64"/>
      <sheetName val="UB-65"/>
      <sheetName val="UB-66"/>
      <sheetName val="AA-10"/>
      <sheetName val="20-1"/>
      <sheetName val="BVI"/>
      <sheetName val="Group"/>
      <sheetName val="Exh"/>
      <sheetName val="Taiwan"/>
      <sheetName val="beijing"/>
      <sheetName val="A0"/>
      <sheetName val="附件7"/>
      <sheetName val="附件8"/>
      <sheetName val="附件9"/>
      <sheetName val="附件10"/>
      <sheetName val="sales cutoff 06Q2"/>
      <sheetName val="SF BP 06Q2"/>
      <sheetName val="MP service cost 06Q2"/>
      <sheetName val="SF MP-VAS China 06Q2"/>
      <sheetName val="SF MP VAS-others 06Q2"/>
      <sheetName val="MP Sifang 06Q2"/>
      <sheetName val="sifang 增 Q2"/>
      <sheetName val="销售收入、成本、费用、税金分析表"/>
      <sheetName val="销售收入、成本、费用、税金年度对比表"/>
      <sheetName val="销售收入、成本汇总表"/>
      <sheetName val="分产品销售收入、成本分析表"/>
      <sheetName val="Questions"/>
      <sheetName val="Ai"/>
      <sheetName val="Aop1"/>
      <sheetName val="Bi"/>
      <sheetName val="Bp"/>
      <sheetName val="B3.1"/>
      <sheetName val="B3.2"/>
      <sheetName val="B4"/>
      <sheetName val="B6"/>
      <sheetName val="B7"/>
      <sheetName val="B9"/>
      <sheetName val="Ci"/>
      <sheetName val="C5.1op"/>
      <sheetName val="C6.1"/>
      <sheetName val="C6.2"/>
      <sheetName val="C6.3"/>
      <sheetName val="C6.4"/>
      <sheetName val="C9.1"/>
      <sheetName val="C9.2"/>
      <sheetName val="C9.3"/>
      <sheetName val="C9.4"/>
      <sheetName val="C9.5"/>
      <sheetName val="Cop01"/>
      <sheetName val="Cop02"/>
      <sheetName val="Cop03"/>
      <sheetName val="Cop04"/>
      <sheetName val="Cop05"/>
      <sheetName val="Cop06"/>
      <sheetName val="Cop07"/>
      <sheetName val="Cop08"/>
      <sheetName val="Cop09"/>
      <sheetName val="Cop10"/>
      <sheetName val="Cop11"/>
      <sheetName val="Cop12"/>
      <sheetName val="Cop13"/>
      <sheetName val="Cop14"/>
      <sheetName val="Cop21"/>
      <sheetName val="Cop22"/>
      <sheetName val="Ds"/>
      <sheetName val="Ei"/>
      <sheetName val="Es"/>
      <sheetName val="Fssb"/>
      <sheetName val="Gi"/>
      <sheetName val="Hi"/>
      <sheetName val="I2"/>
      <sheetName val="I4"/>
      <sheetName val="Issb"/>
      <sheetName val="Iop01"/>
      <sheetName val="Iop02"/>
      <sheetName val="Ji"/>
      <sheetName val="Js"/>
      <sheetName val="J2"/>
      <sheetName val="Jop01"/>
      <sheetName val="Jop02"/>
      <sheetName val="Jssb"/>
      <sheetName val="Ki"/>
      <sheetName val="Li"/>
      <sheetName val="Ls"/>
      <sheetName val="Lop01"/>
      <sheetName val="Lop02"/>
      <sheetName val="Lssb"/>
      <sheetName val="Ms"/>
      <sheetName val="Ni"/>
      <sheetName val="Oi"/>
      <sheetName val="O2"/>
      <sheetName val="P3"/>
      <sheetName val="Qi"/>
      <sheetName val="Ri"/>
      <sheetName val="Rs"/>
      <sheetName val="R3.1"/>
      <sheetName val="R3.2"/>
      <sheetName val="Rop01"/>
      <sheetName val="Rop02"/>
      <sheetName val="Si"/>
      <sheetName val="S2"/>
      <sheetName val="S3"/>
      <sheetName val="S4"/>
      <sheetName val="Ti"/>
      <sheetName val="Ts"/>
      <sheetName val="T3.1"/>
      <sheetName val="Ui"/>
      <sheetName val="Vs"/>
      <sheetName val="V2"/>
      <sheetName val="V3"/>
      <sheetName val="WXi"/>
      <sheetName val="YZi"/>
      <sheetName val="PAF01"/>
      <sheetName val="PAF02"/>
      <sheetName val="PAF03"/>
      <sheetName val="PAF04"/>
      <sheetName val="PAF05"/>
      <sheetName val="PAF06"/>
      <sheetName val="PAF07"/>
      <sheetName val="PAF08"/>
      <sheetName val="PAF09"/>
      <sheetName val="03N"/>
      <sheetName val="02H、N"/>
      <sheetName val="01 SAD"/>
      <sheetName val="00 SAD"/>
      <sheetName val="99 SAD"/>
      <sheetName val="98 SAD"/>
      <sheetName val="SRM BS"/>
      <sheetName val="SRM P&amp;L"/>
      <sheetName val="AR-2003"/>
      <sheetName val="OR-2003"/>
      <sheetName val="AP-2003 "/>
      <sheetName val="OP-2003"/>
      <sheetName val="Overhead exp-2003"/>
      <sheetName val="G&amp;A-2003"/>
      <sheetName val="R&amp;D-2003"/>
      <sheetName val="Selling exp-2003"/>
      <sheetName val="Reserve"/>
      <sheetName val="Profit rec"/>
      <sheetName val="Consolidation June 2002"/>
      <sheetName val="CF wp"/>
      <sheetName val="Head quarter A300"/>
      <sheetName val="Advertising A300"/>
      <sheetName val="Advertising AA"/>
      <sheetName val="Travelling A300"/>
      <sheetName val="Travelling A500"/>
      <sheetName val="DFS A300"/>
      <sheetName val="DFS AA"/>
      <sheetName val="[A300述ԟ㨼ũ_x000b__x000b_ͼũ_x0019__x0000__x0000__x0000__x0000__x0000__x0000__x0000_"/>
      <sheetName val="内部投资抵销表"/>
      <sheetName val="工作表1"/>
      <sheetName val="A400"/>
      <sheetName val="A300"/>
      <sheetName val="分行营业部01-BS"/>
      <sheetName val="分行营业部01-PL"/>
      <sheetName val="分行营业部00-BS"/>
      <sheetName val="分行营业部00-PL"/>
      <sheetName val="A500"/>
      <sheetName val="A501"/>
      <sheetName val="A502"/>
      <sheetName val="A1000"/>
      <sheetName val="B100"/>
      <sheetName val="C300"/>
      <sheetName val="C400P"/>
      <sheetName val="E10"/>
      <sheetName val="E100"/>
      <sheetName val="E200"/>
      <sheetName val="E300"/>
      <sheetName val="E400P"/>
      <sheetName val="E500"/>
      <sheetName val="E600"/>
      <sheetName val="E700"/>
      <sheetName val="E701"/>
      <sheetName val="E800"/>
      <sheetName val="E900"/>
      <sheetName val="E1000"/>
      <sheetName val="核销01"/>
      <sheetName val="核销应收利息"/>
      <sheetName val="G100"/>
      <sheetName val="or"/>
      <sheetName val="委托01"/>
      <sheetName val="委托2000"/>
      <sheetName val="G200"/>
      <sheetName val="G300"/>
      <sheetName val="H10"/>
      <sheetName val="H100"/>
      <sheetName val="H200"/>
      <sheetName val="H300"/>
      <sheetName val="J100"/>
      <sheetName val="J200"/>
      <sheetName val="J300"/>
      <sheetName val="K100"/>
      <sheetName val="K100P"/>
      <sheetName val="K200"/>
      <sheetName val="K300"/>
      <sheetName val="L100"/>
      <sheetName val="L200P"/>
      <sheetName val="N10"/>
      <sheetName val="N100"/>
      <sheetName val="N200"/>
      <sheetName val="N300"/>
      <sheetName val="N400"/>
      <sheetName val="N500"/>
      <sheetName val="N600"/>
      <sheetName val="N700"/>
      <sheetName val="N800"/>
      <sheetName val="N900P"/>
      <sheetName val="N1000"/>
      <sheetName val="N1100"/>
      <sheetName val="n1200"/>
      <sheetName val="O100"/>
      <sheetName val="cit"/>
      <sheetName val="P100"/>
      <sheetName val="op"/>
      <sheetName val="P200"/>
      <sheetName val="P300"/>
      <sheetName val="P400"/>
      <sheetName val="P500"/>
      <sheetName val="P600"/>
      <sheetName val="P700"/>
      <sheetName val="P800"/>
      <sheetName val="P900"/>
      <sheetName val="Q100P"/>
      <sheetName val="Q200P"/>
      <sheetName val="Q300"/>
      <sheetName val="Q400"/>
      <sheetName val="Q500"/>
      <sheetName val="Q600"/>
      <sheetName val="Q700"/>
      <sheetName val="S-1"/>
      <sheetName val="S100"/>
      <sheetName val="S200"/>
      <sheetName val="T100"/>
      <sheetName val="T200"/>
      <sheetName val="T300"/>
      <sheetName val="U.detail"/>
      <sheetName val="u"/>
      <sheetName val="U100"/>
      <sheetName val="U200"/>
      <sheetName val="U201"/>
      <sheetName val="U210"/>
      <sheetName val="U300"/>
      <sheetName val="U400"/>
      <sheetName val="U500"/>
      <sheetName val="U600"/>
      <sheetName val="U700"/>
      <sheetName val="U800"/>
      <sheetName val="U900"/>
      <sheetName val="U1000"/>
      <sheetName val="U1100"/>
      <sheetName val="u1200"/>
      <sheetName val="U1300"/>
      <sheetName val="U1400"/>
      <sheetName val="V100"/>
      <sheetName val="V200"/>
      <sheetName val="V300"/>
      <sheetName val="OS Matters"/>
      <sheetName val="Standard audit marks"/>
      <sheetName val="Print Sheet"/>
      <sheetName val="Collateral"/>
      <sheetName val="Loan Info"/>
      <sheetName val="Comparable"/>
      <sheetName val="Residual(Condo)"/>
      <sheetName val="Residual(SF)"/>
      <sheetName val="Residual(Income)"/>
      <sheetName val="Disposition"/>
      <sheetName val="CF Projection"/>
      <sheetName val="Scenario A"/>
      <sheetName val="Scenario B"/>
      <sheetName val="Upload"/>
      <sheetName val="Print Macro"/>
      <sheetName val="U410"/>
      <sheetName val="U420"/>
      <sheetName val="U510"/>
      <sheetName val="PPCSecurityMacro"/>
      <sheetName val="Information"/>
      <sheetName val="Deposits in Transit"/>
      <sheetName val="Outstanding Checks"/>
      <sheetName val="U101 not used"/>
      <sheetName val="Orders"/>
      <sheetName val="Order-noPrepayment"/>
      <sheetName val="JV&amp;TC"/>
      <sheetName val="Class"/>
      <sheetName val="Offices"/>
      <sheetName val="ChT-F"/>
      <sheetName val="ChT-Q"/>
      <sheetName val="ChT-Area"/>
      <sheetName val="ALL_Chart"/>
      <sheetName val="BJ_Chart"/>
      <sheetName val="SC_Chart"/>
      <sheetName val="QD_Chart"/>
      <sheetName val="SH_Chart"/>
      <sheetName val="SY_Chart"/>
      <sheetName val="BJ"/>
      <sheetName val="SC"/>
      <sheetName val="QD"/>
      <sheetName val="SH"/>
      <sheetName val="SY"/>
      <sheetName val="base"/>
      <sheetName val="configuration"/>
      <sheetName val="K110"/>
      <sheetName val="K120"/>
      <sheetName val="K130"/>
      <sheetName val="K210"/>
      <sheetName val="K220"/>
      <sheetName val="K230"/>
      <sheetName val="K310"/>
      <sheetName val="K320"/>
      <sheetName val="K330"/>
      <sheetName val="L100-04"/>
      <sheetName val="L100-03"/>
      <sheetName val="L110-04"/>
      <sheetName val="L110-03"/>
      <sheetName val="L110-02"/>
      <sheetName val="Client Adj"/>
      <sheetName val="Audit Adj"/>
      <sheetName val="Reallocation"/>
      <sheetName val="Effect of unjusted error"/>
      <sheetName val="F6"/>
      <sheetName val="FX"/>
      <sheetName val="FXX"/>
      <sheetName val="J1"/>
      <sheetName val="Bank Recon"/>
      <sheetName val="Matching"/>
      <sheetName val="S1"/>
      <sheetName val="T1"/>
      <sheetName val="Y1"/>
      <sheetName val="Y2"/>
      <sheetName val="Y3"/>
      <sheetName val="Y4"/>
      <sheetName val="Y5"/>
      <sheetName val="Y6"/>
      <sheetName val="Y7"/>
      <sheetName val="Y8"/>
      <sheetName val="Y9"/>
      <sheetName val="SWPC-Further audit adjustments"/>
      <sheetName val="资产负债表"/>
      <sheetName val="利润表"/>
      <sheetName val="调整分录"/>
      <sheetName val="销售费用"/>
      <sheetName val="管理费用"/>
      <sheetName val="财务费用"/>
      <sheetName val="制造费用"/>
      <sheetName val="办事处费用明细"/>
      <sheetName val="研发费用"/>
      <sheetName val="应收账款"/>
      <sheetName val="坏帐准备"/>
      <sheetName val="其他应收款"/>
      <sheetName val="存货帐龄"/>
      <sheetName val="固定资产"/>
      <sheetName val="固定资产 (2)"/>
      <sheetName val="在建工程"/>
      <sheetName val="应付帐款"/>
      <sheetName val="递延资产"/>
      <sheetName val="长期待摊费用"/>
      <sheetName val="其他应付"/>
      <sheetName val="应付香港"/>
      <sheetName val="预提费用"/>
      <sheetName val="生产成本"/>
      <sheetName val="销售清单"/>
      <sheetName val="五大区域代理"/>
      <sheetName val="五大商务代理"/>
      <sheetName val="五大供应商"/>
      <sheetName val="销售统计"/>
      <sheetName val="销售收入统计"/>
      <sheetName val="销售成本统计"/>
      <sheetName val="预提返利"/>
      <sheetName val="已发货未开票"/>
      <sheetName val="已开票未发货"/>
      <sheetName val="H0-1 Lead Schedule-OE"/>
      <sheetName val="H1-1 Paid-in Capital"/>
      <sheetName val="盈余公积"/>
      <sheetName val="H3-1 Surplus reserve "/>
      <sheetName val="H4-1 Retained earning "/>
      <sheetName val="未分配利润"/>
      <sheetName val="E3-3"/>
      <sheetName val="E3-3-1"/>
      <sheetName val="E3-3-2"/>
      <sheetName val="E3-3-3"/>
      <sheetName val="E3-3-7"/>
      <sheetName val="Ref.E120"/>
      <sheetName val="Ref.E140"/>
      <sheetName val="E210"/>
      <sheetName val="E220"/>
      <sheetName val="E230"/>
      <sheetName val="E1300"/>
      <sheetName val="E3000"/>
      <sheetName val="E3010"/>
      <sheetName val="E3120"/>
      <sheetName val="E3130"/>
      <sheetName val="E3140"/>
      <sheetName val="E3141"/>
      <sheetName val="E3150"/>
      <sheetName val="E3200"/>
      <sheetName val="E3300"/>
      <sheetName val="E3310"/>
      <sheetName val="A100"/>
      <sheetName val="A102"/>
      <sheetName val="A100-E"/>
      <sheetName val="A100-F"/>
      <sheetName val="A100-A"/>
      <sheetName val="USGAAP-ZQHW"/>
      <sheetName val="PRC-ZQHW"/>
      <sheetName val="ZQHW-1"/>
      <sheetName val="A100-B"/>
      <sheetName val="USGAAP-Marketing"/>
      <sheetName val="Marketing-1"/>
      <sheetName val="ZQ market -PRC"/>
      <sheetName val="A100-C"/>
      <sheetName val="USGAAP-ZYHW"/>
      <sheetName val="PRC-ZYHW"/>
      <sheetName val="A100-D"/>
      <sheetName val="USGAAP-Noble"/>
      <sheetName val="PRC-Noble"/>
      <sheetName val="FA register-Noble"/>
      <sheetName val="Accumulated dep"/>
      <sheetName val="proceeds"/>
      <sheetName val="Noble-1"/>
      <sheetName val="CIP (DEC 31 2002)"/>
      <sheetName val="testing fee"/>
      <sheetName val="tech service fee"/>
      <sheetName val="os -mal"/>
      <sheetName val="R100"/>
      <sheetName val="R111"/>
      <sheetName val="R101"/>
      <sheetName val="R200"/>
      <sheetName val="R300"/>
      <sheetName val="R400"/>
      <sheetName val="R500"/>
      <sheetName val="R600"/>
      <sheetName val="R700"/>
      <sheetName val="R800"/>
      <sheetName val="E110(PBC)"/>
      <sheetName val="E111"/>
      <sheetName val="E120"/>
      <sheetName val="E211"/>
      <sheetName val="E240"/>
      <sheetName val="Earnings (Maturity)"/>
      <sheetName val="Earnings (Asset)"/>
      <sheetName val="Issuers"/>
      <sheetName val="Statement"/>
      <sheetName val="Performance"/>
      <sheetName val="PurchasesSales"/>
      <sheetName val="Disclaimers"/>
      <sheetName val="SORTING"/>
      <sheetName val="Compliance"/>
      <sheetName val="Policy"/>
      <sheetName val="Review-Inception"/>
      <sheetName val="Review-Yr"/>
      <sheetName val="Review-Qtr"/>
      <sheetName val="Rev Pivot IND"/>
      <sheetName val="Revenue India"/>
      <sheetName val="Revenue Working India"/>
      <sheetName val="Rev Pivot"/>
      <sheetName val="Total Revenue"/>
      <sheetName val="Reim income Pivot"/>
      <sheetName val="Reim income"/>
      <sheetName val="Revenue Working"/>
      <sheetName val="Nagpur Rev Pivot"/>
      <sheetName val="Nagpur center Revenue"/>
      <sheetName val="Nagpur Resources"/>
      <sheetName val="Pune Rev Pivot"/>
      <sheetName val="Pune Center Revenue"/>
      <sheetName val="Pune Resources"/>
      <sheetName val="UKR Rev Pivot"/>
      <sheetName val="UKR Revenue"/>
      <sheetName val="Ukraine Resources"/>
      <sheetName val="ZBD"/>
      <sheetName val="Total invoice value"/>
      <sheetName val="onsite resources Jan 2008"/>
      <sheetName val="ZTS current"/>
      <sheetName val="ZBD Total"/>
      <sheetName val="GAM Text"/>
      <sheetName val="BS SAC YS Ver 2.0"/>
      <sheetName val="P&amp;L SAC YS Ver 2.0"/>
      <sheetName val="BS SAC Ver 1.0"/>
      <sheetName val="P&amp;L SAC Ver 1.0"/>
      <sheetName val="YS SAC"/>
      <sheetName val="Schedule VI"/>
      <sheetName val="TB0602 final (2)"/>
      <sheetName val="TB0602 final"/>
      <sheetName val="Preface"/>
      <sheetName val="Auditor's Report"/>
      <sheetName val="Trial Bal"/>
      <sheetName val="dump"/>
      <sheetName val="1-2"/>
      <sheetName val="3-4"/>
      <sheetName val="6-7-8-9"/>
      <sheetName val="10-11-12"/>
      <sheetName val="13-14-15"/>
      <sheetName val="16-17-18"/>
      <sheetName val="19-20"/>
      <sheetName val="23-24"/>
      <sheetName val="25-26-27-28"/>
      <sheetName val="PL Grouping account wise"/>
      <sheetName val="Consumption-GROUP"/>
      <sheetName val="STOCKS - Group"/>
      <sheetName val="Current Assets,Loans - Group"/>
      <sheetName val="current liabilities - Group"/>
      <sheetName val="CWIP - Group"/>
      <sheetName val="debtors- Group"/>
      <sheetName val="loans- Group"/>
      <sheetName val="share capital - Group"/>
      <sheetName val="Reserves&amp; Surplus-Group"/>
      <sheetName val="misc. exp - Group"/>
      <sheetName val="PL lead Sch"/>
      <sheetName val="Current Liab_Lead"/>
      <sheetName val="Debtors_Lead"/>
      <sheetName val="Current Assets_Lead"/>
      <sheetName val="CashBank- Group"/>
      <sheetName val="Clearing"/>
      <sheetName val="Freight"/>
      <sheetName val="CashBank_Lead Sch"/>
      <sheetName val="Share Capital_Lead"/>
      <sheetName val="Stocks_Lead"/>
      <sheetName val="Members of NHI"/>
      <sheetName val="Adj Entries"/>
      <sheetName val="Ratios"/>
      <sheetName val="Borrowings"/>
      <sheetName val="E3.3"/>
      <sheetName val="Stock obsolescence"/>
      <sheetName val="DEPN 2002"/>
      <sheetName val="DEPN 2001"/>
      <sheetName val="Freezers"/>
      <sheetName val="Mach &amp; equip"/>
      <sheetName val="Comp equip"/>
      <sheetName val="FFE"/>
      <sheetName val="MV"/>
      <sheetName val="Amortization - (Cost){A}"/>
      <sheetName val="Amortization - (Accum.){A}"/>
      <sheetName val="Currency Gains &amp; Losses{A}"/>
      <sheetName val="Deferred Comp{A}"/>
      <sheetName val="Discontinued Operations Res{A}"/>
      <sheetName val="Foreign Taxes{C}"/>
      <sheetName val="Gain-Loss on Sale of Assets{A}"/>
      <sheetName val="Goodwill Amortization-(Cost){A}"/>
      <sheetName val="Goodwill Amortization(Accum){A}"/>
      <sheetName val="Non-Qual. Stock Option Plan{A}"/>
      <sheetName val="Other Reserves{A}"/>
      <sheetName val="R &amp; D Credit{A}"/>
      <sheetName val="State Franchise Taxes{C&amp;S}"/>
      <sheetName val="Officers and Directors"/>
      <sheetName val="Compensation of Officers"/>
      <sheetName val="Changes in Retained Earnings"/>
      <sheetName val="Capitalized Lease Exp-(Cost){A}"/>
      <sheetName val="Capitalized Lease Exp(Accum){A}"/>
      <sheetName val="Sales Fact Info - Sales"/>
      <sheetName val="SubPart F{C}"/>
      <sheetName val="Charitable Contributions{A}"/>
      <sheetName val="Accrued Pro Fees{A}"/>
      <sheetName val="263A Capitalization Adj.{A}"/>
      <sheetName val="Disconti"/>
      <sheetName val="Ann Model"/>
      <sheetName val="Non-Qualified Def Comp Plan{A}"/>
      <sheetName val="Officers' Life Premium{A}"/>
      <sheetName val="Royalties{A}"/>
      <sheetName val="Cluster Mapping"/>
      <sheetName val="Rate sheet"/>
      <sheetName val="Sales Wipro HCIT"/>
      <sheetName val="COS Wipro HCIT"/>
      <sheetName val="Support cost Wipro HCIT"/>
      <sheetName val="Manpower No. Wipro HCIT"/>
      <sheetName val="Support cost BPO-CPO"/>
      <sheetName val="COS  BPO-CPO"/>
      <sheetName val="Sales  BPO-CPO"/>
      <sheetName val="Support cost DD"/>
      <sheetName val="COS  DD"/>
      <sheetName val="Sales  DD"/>
      <sheetName val="Support cost LS"/>
      <sheetName val="COS LS"/>
      <sheetName val="Sales LS"/>
      <sheetName val="Sales HC"/>
      <sheetName val="COS HC"/>
      <sheetName val="Support cost HC"/>
      <sheetName val="FUNDFLOW"/>
      <sheetName val="PPT"/>
      <sheetName val="Corp Format"/>
      <sheetName val="P&amp;L Consol"/>
      <sheetName val="P&amp;L HC"/>
      <sheetName val="P&amp;L LS"/>
      <sheetName val="P&amp;L DD"/>
      <sheetName val="P&amp;L BPO-CPO"/>
      <sheetName val="P&amp;L Biomed"/>
      <sheetName val="P&amp;L Cen Sup"/>
      <sheetName val="P&amp;L Wipro HCIT"/>
      <sheetName val="Joydeep"/>
      <sheetName val="Cen Supp Costs"/>
      <sheetName val="Manpower Consol"/>
      <sheetName val="Manpower No. HC"/>
      <sheetName val="Manpower No. LS"/>
      <sheetName val="Manpower No. DD"/>
      <sheetName val="Manpower c Support"/>
      <sheetName val="Manpower No. BPO-CPO"/>
      <sheetName val="HRZ"/>
      <sheetName val="Manpower Cost"/>
      <sheetName val="Geo-Sal inv"/>
      <sheetName val="Rev,MM&amp;Rat sum"/>
      <sheetName val="Cont analy"/>
      <sheetName val="Ver-Geowise mm"/>
      <sheetName val="Ver-Geowise mm sum"/>
      <sheetName val="Business Visa"/>
      <sheetName val="Work Permit"/>
      <sheetName val="Intl cost"/>
      <sheetName val="Reco-KALM"/>
      <sheetName val="vertical"/>
      <sheetName val="Service Function"/>
      <sheetName val="DC"/>
      <sheetName val="891&amp;salesadj"/>
      <sheetName val="CONTNREPT"/>
      <sheetName val="Contrib-rawdata"/>
      <sheetName val="sales file"/>
      <sheetName val="Sales file $"/>
      <sheetName val="Sales file Rs."/>
      <sheetName val="loading"/>
      <sheetName val="Loading Details"/>
      <sheetName val="Loading Rawdata"/>
      <sheetName val="PDD Nov'01"/>
      <sheetName val="ME List"/>
      <sheetName val="PBT Reco"/>
      <sheetName val="Schedules BS"/>
      <sheetName val="Schedules PL"/>
      <sheetName val="Balance Sheet "/>
      <sheetName val="P&amp;L "/>
      <sheetName val="BS - Schedules"/>
      <sheetName val="P&amp;L Schedules"/>
      <sheetName val="sub-sch"/>
      <sheetName val="Groupings"/>
      <sheetName val="Computation"/>
      <sheetName val="Part IV"/>
      <sheetName val="TRIAL-GROUPING"/>
      <sheetName val="FIXED ASSETS FINAL (Rs. lacs)"/>
      <sheetName val="FIXEDASSET-MINERALS-FINAL"/>
      <sheetName val="PRVOSNL FA 0102"/>
      <sheetName val="FA - DEP SCH - ACCTS - 0102 "/>
      <sheetName val="Related Party Disclosure"/>
      <sheetName val="Cash Flow Statement"/>
      <sheetName val="workings - Assets"/>
      <sheetName val="MAT"/>
      <sheetName val="80IB"/>
      <sheetName val="Computation "/>
      <sheetName val="workings - liabilites"/>
      <sheetName val=" BS"/>
      <sheetName val=" P&amp;L"/>
      <sheetName val="Trail Balance"/>
      <sheetName val="Workings for P &amp; L"/>
      <sheetName val="Schedules to P&amp;L "/>
      <sheetName val="Schedules to BS "/>
      <sheetName val="Closing stock"/>
      <sheetName val="Audit entries"/>
      <sheetName val="Points to be con for final del."/>
      <sheetName val="groups"/>
      <sheetName val="misc.workings"/>
      <sheetName val="Computation  (2)"/>
      <sheetName val="80 IB"/>
      <sheetName val="Other income"/>
      <sheetName val="Working P &amp; L"/>
      <sheetName val="Curr liab Adv from customers"/>
      <sheetName val="Closing stock (2)"/>
      <sheetName val="Workings Cash flows"/>
      <sheetName val="Trail Balance 07-08"/>
      <sheetName val="Trial Balance 08-09"/>
      <sheetName val="Reasons"/>
      <sheetName val="Flash "/>
      <sheetName val="high"/>
      <sheetName val="PL "/>
      <sheetName val="FP"/>
      <sheetName val="VARIANCE ANALYSIS"/>
      <sheetName val="VAR"/>
      <sheetName val="VAR - ACT VS BUD"/>
      <sheetName val=" ACT VS BUD WORKINGS(YTD) "/>
      <sheetName val=" ACT VS PR.YEA WORKINGS(MONTH) "/>
      <sheetName val=" ACT VS BUD WORKINGS(MONTH) "/>
      <sheetName val="VAR - ACT VS BUD WORKINGS"/>
      <sheetName val="VAR - PREV YR VS ACT"/>
      <sheetName val="VAR - WORKINGS PREV YR VS ACT"/>
      <sheetName val="prod"/>
      <sheetName val="prodcost"/>
      <sheetName val="exp "/>
      <sheetName val="emp"/>
      <sheetName val="int"/>
      <sheetName val="wc"/>
      <sheetName val="drs"/>
      <sheetName val="grist comp"/>
      <sheetName val="production"/>
      <sheetName val="RM CONS"/>
      <sheetName val="RM CONS YTD"/>
      <sheetName val="CHEM CONS"/>
      <sheetName val="CHEM CONS YTD"/>
      <sheetName val="PM CONS"/>
      <sheetName val="PM CONS YTD"/>
      <sheetName val="consumption 1 2003"/>
      <sheetName val="CONSUMPTIONYTD"/>
      <sheetName val="WIP workings"/>
      <sheetName val="WORKINGS"/>
      <sheetName val="Royalty-cal"/>
      <sheetName val="SALES -monthly"/>
      <sheetName val="Depreication"/>
      <sheetName val="DEBTORS"/>
      <sheetName val="Creditor s"/>
      <sheetName val="Creditorss"/>
      <sheetName val="Debtors (2)"/>
      <sheetName val=" Creditors"/>
      <sheetName val="cost sheet based on brew"/>
      <sheetName val="COST SHEET"/>
      <sheetName val="Cost sheet based on brews YTD"/>
      <sheetName val="CL.STOCK"/>
      <sheetName val="COST SHEET YTD"/>
      <sheetName val="wastages"/>
      <sheetName val="monthly exp "/>
      <sheetName val="monthly  pl 01-02"/>
      <sheetName val="Monthly pl"/>
      <sheetName val="profitability"/>
      <sheetName val="DEC WAGES "/>
      <sheetName val="DEC  EXP "/>
      <sheetName val="Creditors "/>
      <sheetName val="Stock Statement"/>
      <sheetName val="ytd adj"/>
      <sheetName val="Reco YTD SEPT 02"/>
      <sheetName val="Exp-YTD SEPT  02"/>
      <sheetName val="Int,Salary YTD SEPT  02"/>
      <sheetName val="SHARE CAPITAL"/>
      <sheetName val="R &amp; s"/>
      <sheetName val="Res &amp; surplus"/>
      <sheetName val="SEC LOAN "/>
      <sheetName val="UN-SEC.LOAN"/>
      <sheetName val="CASHBANK"/>
      <sheetName val="LOANS-ADV"/>
      <sheetName val="OTHER INC."/>
      <sheetName val="Cons"/>
      <sheetName val="FinishedTraded Goods"/>
      <sheetName val="EXPENSES"/>
      <sheetName val="Int &amp; Fin chgs"/>
      <sheetName val="Extord-schedule"/>
      <sheetName val="Interunit"/>
      <sheetName val="Trial Bal 280203"/>
      <sheetName val="Monthly exp"/>
      <sheetName val="Billing Data"/>
      <sheetName val="WIP 280203"/>
      <sheetName val="Sch-7"/>
      <sheetName val="grouping"/>
      <sheetName val="PartIV"/>
      <sheetName val="TB07"/>
      <sheetName val="TB06"/>
      <sheetName val="TB05"/>
      <sheetName val="TB04"/>
      <sheetName val="TB03"/>
      <sheetName val="Sec 212"/>
      <sheetName val="IT Depn "/>
      <sheetName val="depre logic"/>
      <sheetName val="far pivot"/>
      <sheetName val="Fareg"/>
      <sheetName val="cap commitment"/>
      <sheetName val="DF"/>
      <sheetName val="DT"/>
      <sheetName val="abst _2_"/>
      <sheetName val="IBM C BLOCK"/>
      <sheetName val="fidelity"/>
      <sheetName val="IBM D BLOCK"/>
      <sheetName val="cherryhill"/>
      <sheetName val="anz"/>
      <sheetName val="Campus"/>
      <sheetName val="Pine Valley"/>
      <sheetName val="24 bar 7"/>
      <sheetName val="COVANSYS"/>
      <sheetName val="Signature"/>
      <sheetName val="Netapps"/>
      <sheetName val="EGL-FOODCOURT"/>
      <sheetName val="IBM C Block Fitout"/>
      <sheetName val="IBM D Block Fitout"/>
      <sheetName val="24bar7 (ICON)"/>
      <sheetName val="24bar7 phase 2"/>
      <sheetName val="LG Soft Fitout"/>
      <sheetName val="kirby"/>
      <sheetName val="kirby Gs"/>
      <sheetName val="ibm1"/>
      <sheetName val="ibm2"/>
      <sheetName val="ibm3"/>
      <sheetName val="misc"/>
      <sheetName val=""/>
      <sheetName val="AppA1-1"/>
      <sheetName val="AppA1-2"/>
      <sheetName val="AppA2-1"/>
      <sheetName val="AppA2-2"/>
      <sheetName val="AppA3"/>
      <sheetName val="AppA4"/>
      <sheetName val="July"/>
      <sheetName val="ES1"/>
      <sheetName val="ES2"/>
      <sheetName val="ES3"/>
      <sheetName val="ES4"/>
      <sheetName val="Contents (2)"/>
      <sheetName val="ES1 (2)"/>
      <sheetName val="ES3 (2)"/>
      <sheetName val="ES5"/>
      <sheetName val="ES6"/>
      <sheetName val="ES7"/>
      <sheetName val="PB"/>
      <sheetName val="P.CTN"/>
      <sheetName val="Total PL"/>
      <sheetName val="F-1(KL)"/>
      <sheetName val="F-2(KL)"/>
      <sheetName val="F-3(KL)"/>
      <sheetName val="F-4(KL)"/>
      <sheetName val="F-5(KL)"/>
      <sheetName val="F-22(KL)"/>
      <sheetName val="AP110"/>
      <sheetName val="A(KL)"/>
      <sheetName val="L(KL)"/>
      <sheetName val="M-MM(KL)"/>
      <sheetName val="N(KL)"/>
      <sheetName val="U(KL)"/>
      <sheetName val="U-1(KL)"/>
      <sheetName val="U-disclosure(KL)"/>
      <sheetName val="CC(KL)"/>
      <sheetName val="30(KL)"/>
      <sheetName val="Cost centre expenditure"/>
      <sheetName val="Interim --&gt; Top"/>
      <sheetName val="U-2_Sales Analysis"/>
      <sheetName val="U-1l2_Overall AR"/>
      <sheetName val="F-11"/>
      <sheetName val="F-11a"/>
      <sheetName val="F-22"/>
      <sheetName val="B-40"/>
      <sheetName val="B-50"/>
      <sheetName val="U-10"/>
      <sheetName val="U-30"/>
      <sheetName val="BB-30"/>
      <sheetName val="CC-30"/>
      <sheetName val="FF-4a"/>
      <sheetName val="FF-5"/>
      <sheetName val="FF-6"/>
      <sheetName val="FF-7"/>
      <sheetName val="FF-8"/>
      <sheetName val="DD-10"/>
      <sheetName val="FF-21(a)"/>
      <sheetName val="F-7"/>
      <sheetName val="F7wkg"/>
      <sheetName val="BPR balance sheet"/>
      <sheetName val="BPR profit &amp; loss"/>
      <sheetName val="BPR BS analysis"/>
      <sheetName val="BPR PL analysis"/>
      <sheetName val="A-22"/>
      <sheetName val="U-100"/>
      <sheetName val="FF-10"/>
      <sheetName val="FF-20"/>
      <sheetName val="CA"/>
      <sheetName val="FF-22(hp)"/>
      <sheetName val="FF-23(d)"/>
      <sheetName val="FF-30"/>
      <sheetName val="FF-31"/>
      <sheetName val="FF-40"/>
      <sheetName val="PP(spare)"/>
      <sheetName val="PP-20"/>
      <sheetName val="NN-12"/>
      <sheetName val="PP-30"/>
      <sheetName val="PP-31"/>
      <sheetName val="PP-40"/>
      <sheetName val="BPR-1"/>
      <sheetName val="B-30"/>
      <sheetName val="U-1 "/>
      <sheetName val="KK"/>
      <sheetName val="M&amp;MM"/>
      <sheetName val="Hypothesis"/>
      <sheetName val="Profitability Analysis"/>
      <sheetName val="FSA"/>
      <sheetName val="F-1&amp;2"/>
      <sheetName val="Purch cut off"/>
      <sheetName val="M&amp;MM-10"/>
      <sheetName val="pp-1"/>
      <sheetName val="40 (2)"/>
      <sheetName val="50 (2)"/>
      <sheetName val="60"/>
      <sheetName val="70"/>
      <sheetName val="BIF-collect"/>
      <sheetName val="BIF-OR"/>
      <sheetName val="Future"/>
      <sheetName val="30 "/>
      <sheetName val="Consol adjustments"/>
      <sheetName val="Goodwill"/>
      <sheetName val="Financial stats"/>
      <sheetName val="Segment - 2002 (new)"/>
      <sheetName val="Segment - 2002"/>
      <sheetName val="Changes in equity"/>
      <sheetName val="Inter-co"/>
      <sheetName val="Inter-co(subsidiary)"/>
      <sheetName val="FA-detailed"/>
      <sheetName val="P&amp;L-disclosure(2002)"/>
      <sheetName val="P&amp;L disclosure(2001)"/>
      <sheetName val="Cash flow -2001"/>
      <sheetName val="Consol cashflow"/>
      <sheetName val="URP"/>
      <sheetName val="Dev Expenditure"/>
      <sheetName val="CF-1 2-unused"/>
      <sheetName val="Associate"/>
      <sheetName val="FA movement "/>
      <sheetName val="FA-summary"/>
      <sheetName val="CF-13"/>
      <sheetName val="CF-10-unused"/>
      <sheetName val="CF-11- unused"/>
      <sheetName val="FACON- unused"/>
      <sheetName val="CF-3 1999 - unused"/>
      <sheetName val="CF-22- unused"/>
      <sheetName val="Sheet1- unused"/>
      <sheetName val="bhb0603"/>
      <sheetName val="BPR-PL "/>
      <sheetName val="BPR-BS"/>
      <sheetName val="F-1,2"/>
      <sheetName val="F-99"/>
      <sheetName val="A-10"/>
      <sheetName val="M MM "/>
      <sheetName val="U dis"/>
      <sheetName val="BB-10"/>
      <sheetName val="BB-17"/>
      <sheetName val="FIN297"/>
      <sheetName val="FF-4(a)"/>
      <sheetName val="10,20"/>
      <sheetName val="Bank Rec review"/>
      <sheetName val="C-10"/>
      <sheetName val="NRV-1"/>
      <sheetName val="NRV-2"/>
      <sheetName val="N-10"/>
      <sheetName val="N-11"/>
      <sheetName val="N-12"/>
      <sheetName val="N-20"/>
      <sheetName val="AA-3"/>
      <sheetName val="CC-24"/>
      <sheetName val="CC-50"/>
      <sheetName val="dr"/>
      <sheetName val="auditor"/>
      <sheetName val="acs"/>
      <sheetName val="fixed"/>
      <sheetName val="accumdeprn"/>
      <sheetName val="addl cost"/>
      <sheetName val="dev_exp (2)"/>
      <sheetName val="dev_exp"/>
      <sheetName val="Addl Dev Exp"/>
      <sheetName val="F-2 (2)"/>
      <sheetName val="CF-IS"/>
      <sheetName val="CF-SCE"/>
      <sheetName val="DIVIDENDS"/>
      <sheetName val="Profit anal"/>
      <sheetName val="F-1l F-2"/>
      <sheetName val="Statement of Equity"/>
      <sheetName val="Company Info"/>
      <sheetName val="Summary of Fixed Assets"/>
      <sheetName val="Hire Purchase"/>
      <sheetName val="Lease"/>
      <sheetName val="Controlled Transfer"/>
      <sheetName val="CA Comp"/>
      <sheetName val="IBA Comp "/>
      <sheetName val="FSL"/>
      <sheetName val="F-7B"/>
      <sheetName val="B-1."/>
      <sheetName val="20-2"/>
      <sheetName val="30-2"/>
      <sheetName val="30(old)"/>
      <sheetName val="F-8-20-1"/>
      <sheetName val="TB-gl"/>
      <sheetName val="OSM"/>
      <sheetName val="AWPs Template"/>
      <sheetName val="A2-1 CLA"/>
      <sheetName val="A2-2 RJE"/>
      <sheetName val="A2-3 SAD"/>
      <sheetName val="A8"/>
      <sheetName val="Review Recon"/>
      <sheetName val="Review Cash book"/>
      <sheetName val="E3 Recoverability"/>
      <sheetName val="E-1_Recoverability"/>
      <sheetName val="J-1 OSM"/>
      <sheetName val="J1 Devt costs breakdown"/>
      <sheetName val="J2 Budget &amp; Att profit"/>
      <sheetName val="J3 Actual 04"/>
      <sheetName val="J4  Lots sold report CHD"/>
      <sheetName val="J-1-1_Commission"/>
      <sheetName val="Recog Prof"/>
      <sheetName val="J-consol sv11"/>
      <sheetName val="J 1-1(2)"/>
      <sheetName val="Unrecorded"/>
      <sheetName val="O-1_Prov.Tax-2004"/>
      <sheetName val="Capital allowance"/>
      <sheetName val="P2A"/>
      <sheetName val="P2B"/>
      <sheetName val="P3A"/>
      <sheetName val="P3B"/>
      <sheetName val="P3C"/>
      <sheetName val="U-6"/>
      <sheetName val="U1 Salary resonableness"/>
      <sheetName val="U1_Rental"/>
      <sheetName val="U2_Total Salary"/>
      <sheetName val="CHSB Salary Allocation Summary"/>
      <sheetName val="MegaPalm salary Allocation"/>
      <sheetName val="U4_RCSLS Interest"/>
      <sheetName val="E-2_Recognition of sales 03 "/>
      <sheetName val="J-5_Pre-acq dev cost alloc 03"/>
      <sheetName val="J-3_Bgt 03"/>
      <sheetName val="J-2_% of compl_Final 03"/>
      <sheetName val="J-3_Puan Sri Comm 03"/>
      <sheetName val="J-4_Rebate reasona03"/>
      <sheetName val="Listing of CNs 03"/>
      <sheetName val="Fees 03"/>
      <sheetName val="MCMD95"/>
      <sheetName val="GL --&gt; Interim"/>
      <sheetName val="Top Summary"/>
      <sheetName val="GL Input Validations"/>
      <sheetName val="Scratchpad"/>
      <sheetName val="14 Column"/>
      <sheetName val="7 Column"/>
      <sheetName val="Cover "/>
      <sheetName val="Index "/>
      <sheetName val="Direct Report"/>
      <sheetName val="Dtr Rpt - 1 - 3"/>
      <sheetName val="Dtrs stmt - 4"/>
      <sheetName val="Aud Rpt - 5"/>
      <sheetName val="P&amp;L - 6"/>
      <sheetName val="BS - 7"/>
      <sheetName val="Equity - 8"/>
      <sheetName val="CF - 9"/>
      <sheetName val="Notes - 10 - 12"/>
      <sheetName val="Sch A"/>
      <sheetName val="Notes 2"/>
      <sheetName val="cashflowcomp"/>
      <sheetName val="cashflowcomp (2)"/>
      <sheetName val="A2l2"/>
      <sheetName val="SUMM"/>
      <sheetName val="OS list"/>
      <sheetName val="A3l1"/>
      <sheetName val="A3l1-1"/>
      <sheetName val="A2l1-RJE"/>
      <sheetName val="A2l2-CLA"/>
      <sheetName val="A2l3-SAD"/>
      <sheetName val="EA"/>
      <sheetName val="EC"/>
      <sheetName val="E1l1"/>
      <sheetName val="E7"/>
      <sheetName val="K3l1"/>
      <sheetName val="N8"/>
      <sheetName val="N9"/>
      <sheetName val="OA"/>
      <sheetName val="O2-CA"/>
      <sheetName val="O3-Disposal"/>
      <sheetName val="P1l2"/>
      <sheetName val="R1-Sch I"/>
      <sheetName val="R2-Sch IIa"/>
      <sheetName val="R3-Sch IIb"/>
      <sheetName val="R4-Sch III"/>
      <sheetName val="R5-NQA04"/>
      <sheetName val="R6-NQA03"/>
      <sheetName val="R1l1"/>
      <sheetName val="R1l2"/>
      <sheetName val="Issues"/>
      <sheetName val="SRM(final)"/>
      <sheetName val="SAD(not used)"/>
      <sheetName val="RJE(not used)"/>
      <sheetName val="A3|3"/>
      <sheetName val="E-2(not used)"/>
      <sheetName val="K(disclosure)"/>
      <sheetName val="K (2)"/>
      <sheetName val="K1-DepnReasonablenessTest"/>
      <sheetName val="N2 Prov for bonus(final)"/>
      <sheetName val="N3 Prov for audit fee(final)"/>
      <sheetName val="N4"/>
      <sheetName val="N5(final)"/>
      <sheetName val="O(final)"/>
      <sheetName val="O1(final)"/>
      <sheetName val="O2(final)"/>
      <sheetName val="R(final)"/>
      <sheetName val="R1(final)"/>
      <sheetName val="R2(final)"/>
      <sheetName val="UA-Disclosure items(final)"/>
      <sheetName val="U10|20"/>
      <sheetName val="U10|1"/>
      <sheetName val="U20|1"/>
      <sheetName val="Purchases cut off"/>
      <sheetName val="Payroll analysis(final)"/>
      <sheetName val="EPF(final)"/>
      <sheetName val="U-70"/>
      <sheetName val="PreM'sia(info)"/>
      <sheetName val="PreBrunei(info) (2)"/>
      <sheetName val="PreBrunei(info)"/>
      <sheetName val="F.G6-1 "/>
      <sheetName val="F.G6-2"/>
      <sheetName val="F.G7-1"/>
      <sheetName val="F.G7-2"/>
      <sheetName val="F.G8-1 "/>
      <sheetName val="F.G8-2"/>
      <sheetName val="Com(Brunei)"/>
      <sheetName val="Com(M'sia)"/>
      <sheetName val="H-lead"/>
      <sheetName val="H1_MGS"/>
      <sheetName val="H2_Cagamas"/>
      <sheetName val="H3_Debentures"/>
      <sheetName val="H4_Quoted Shares"/>
      <sheetName val="revised high demand"/>
      <sheetName val="BB-1 (2)"/>
      <sheetName val="Provision DD"/>
      <sheetName val="A8-2"/>
      <sheetName val="A8-5"/>
      <sheetName val="Form EYP 1"/>
      <sheetName val="FS - 1"/>
      <sheetName val="FS - 2"/>
      <sheetName val="FS - 3"/>
      <sheetName val="C2 FD"/>
      <sheetName val="G2-1 "/>
      <sheetName val="K1-2 Policy"/>
      <sheetName val="N7Accrual"/>
      <sheetName val="Q1-1"/>
      <sheetName val="U1income statm"/>
      <sheetName val="u1ar"/>
      <sheetName val="U2direct cost"/>
      <sheetName val="U3 fees reasonable"/>
      <sheetName val="U4 EPF &amp;staff"/>
      <sheetName val="U1 (2)"/>
      <sheetName val="U3 fees reasonable (2)"/>
      <sheetName val="U4 EPF &amp;staff (2)"/>
      <sheetName val="Capital Allowances"/>
      <sheetName val="PL Mapping"/>
      <sheetName val="download 06022002"/>
      <sheetName val="Tabelle3"/>
      <sheetName val="MV INS &amp; R.TAX EXP LIST"/>
      <sheetName val="EQMT INS EXP LIST"/>
      <sheetName val="PREPAID-INS,RTAX"/>
      <sheetName val="3 P&amp;L - 3A Op.Exp"/>
      <sheetName val="4 Analysis"/>
      <sheetName val="M, MM"/>
      <sheetName val=" BB-2"/>
      <sheetName val="CC-3-1"/>
      <sheetName val="PP-2"/>
      <sheetName val="RCD 5- (APPENDIX 1)"/>
      <sheetName val="k-Discl"/>
      <sheetName val="DM"/>
      <sheetName val="LABOUR,SUB-CON,LEASE"/>
      <sheetName val="ADM&amp; OHH INCOME"/>
      <sheetName val="S.OH"/>
      <sheetName val="BPR-Bloom"/>
      <sheetName val="F-4l5"/>
      <sheetName val="accounts"/>
      <sheetName val="stmt of equity"/>
      <sheetName val="auditors' report"/>
      <sheetName val="Attach"/>
      <sheetName val="Hypo"/>
      <sheetName val="AP110 sup"/>
      <sheetName val="AP110sup"/>
      <sheetName val="FF "/>
      <sheetName val="FF-2 (1)"/>
      <sheetName val="FF-2 (2)"/>
      <sheetName val="FF-2 (3)"/>
      <sheetName val="KK-1"/>
      <sheetName val="MM-1"/>
      <sheetName val="MM-10"/>
      <sheetName val="NN-1"/>
      <sheetName val="U dis (3)"/>
      <sheetName val="U dis (2)"/>
      <sheetName val="F-1,2 (2)"/>
      <sheetName val="F-3 (2)"/>
      <sheetName val="F-22 (2)"/>
      <sheetName val="F-1,2 (3)"/>
      <sheetName val="F-3 (3)"/>
      <sheetName val="F-22 (3)"/>
      <sheetName val="CF-4 "/>
      <sheetName val="CF-1,2"/>
      <sheetName val="CF-3"/>
      <sheetName val="CF-4"/>
      <sheetName val="ccf"/>
      <sheetName val="A5"/>
      <sheetName val="A5l1"/>
      <sheetName val="PPE"/>
      <sheetName val="**_x0000__x0000_"/>
      <sheetName val="CF-1"/>
      <sheetName val="CF-2"/>
      <sheetName val="BPR - Conclusion"/>
      <sheetName val="F-1l2"/>
      <sheetName val="F-8(FSA)"/>
      <sheetName val="F-9b"/>
      <sheetName val="F-9c"/>
      <sheetName val="F-21"/>
      <sheetName val="RCD-1-1"/>
      <sheetName val="C-6"/>
      <sheetName val="C-6a"/>
      <sheetName val="M MM"/>
      <sheetName val="Pnl-10"/>
      <sheetName val="10-2"/>
      <sheetName val="30-Note"/>
      <sheetName val="30a"/>
      <sheetName val="CF workings"/>
      <sheetName val="Pg7"/>
      <sheetName val="Turnover"/>
      <sheetName val="SumV2"/>
      <sheetName val="WRAP"/>
      <sheetName val="Pg8"/>
      <sheetName val="Actvs Bud"/>
      <sheetName val="Pg15"/>
      <sheetName val="Current Year"/>
      <sheetName val="Pg11"/>
      <sheetName val="OHDcom"/>
      <sheetName val="SRM"/>
      <sheetName val="A6-1l1"/>
      <sheetName val="A6-1l2"/>
      <sheetName val="A3-1"/>
      <sheetName val="A3-7"/>
      <sheetName val="E "/>
      <sheetName val="F "/>
      <sheetName val="G "/>
      <sheetName val="K-1 "/>
      <sheetName val="U1-1"/>
      <sheetName val="U3-1"/>
      <sheetName val="Waterfall"/>
      <sheetName val="Sources&amp;Apps"/>
      <sheetName val="Holdco"/>
      <sheetName val="SPV"/>
      <sheetName val="EMIR"/>
      <sheetName val="Consol FY08"/>
      <sheetName val="Consol FY09"/>
      <sheetName val="Prop.Summ"/>
      <sheetName val="Val.Sum"/>
      <sheetName val="Prop.Schedule"/>
      <sheetName val="Adjustments"/>
      <sheetName val="Depn"/>
      <sheetName val="(1) Pacific Dunes"/>
      <sheetName val="(2) Peach Tree"/>
      <sheetName val="(3) St.Andrews"/>
      <sheetName val="(4) Crystal Down"/>
      <sheetName val="(5) Augusta"/>
      <sheetName val="(6) Fairwinds"/>
      <sheetName val="(7-A) BlueBay"/>
      <sheetName val="(7-B) Fountain Head"/>
      <sheetName val="(8) Pine Valley"/>
      <sheetName val="(9) Eagle Ridge"/>
      <sheetName val="(10) Yahoo"/>
      <sheetName val="(11) Sunningdale"/>
      <sheetName val="(12) New Office"/>
      <sheetName val="(13) Cypress Point"/>
      <sheetName val="(14) Pine Hurst"/>
      <sheetName val="(15) Manyata Blk B"/>
      <sheetName val="(16) Manyata Blk D1"/>
      <sheetName val="(17) Manyata Blk D2"/>
      <sheetName val="(18) Manyata Blk D3"/>
      <sheetName val="Mkt.Rent"/>
      <sheetName val="Fitout.I"/>
      <sheetName val="Exist.RR"/>
      <sheetName val="New.RR"/>
      <sheetName val="Carpark.I"/>
      <sheetName val="Terrace.I"/>
      <sheetName val="Maint.I"/>
      <sheetName val="Misc.I"/>
      <sheetName val="Revenue by tenants"/>
      <sheetName val="Dep"/>
      <sheetName val="Depri Rates"/>
      <sheetName val="FA on 31.12.01"/>
      <sheetName val="FA on 31.3.02-Final"/>
      <sheetName val="FA on 31.12.02-Final"/>
      <sheetName val="FA Add 1.4.02 to 31.12.02"/>
      <sheetName val="FA on 31.12.02"/>
      <sheetName val="FA on 31.12.02 v 1.0"/>
      <sheetName val="Status"/>
      <sheetName val="Controls"/>
      <sheetName val="Sal Break up"/>
      <sheetName val="Segment Workings"/>
      <sheetName val="sal cost"/>
      <sheetName val="Deferred Tax "/>
      <sheetName val="Int on TDS Disallowance"/>
      <sheetName val="IT 09-10"/>
      <sheetName val="Debtors Ageing"/>
      <sheetName val="CFS"/>
      <sheetName val="Cash Flow working "/>
      <sheetName val="Schedules"/>
      <sheetName val="CFS Final"/>
      <sheetName val="CF workings - BSR"/>
      <sheetName val="ExistingRangeDetails"/>
      <sheetName val="IEDC"/>
      <sheetName val="FA- Sch"/>
      <sheetName val="Groupings BSR revised"/>
      <sheetName val="FA 2009 - 10"/>
      <sheetName val="IT_DEP "/>
      <sheetName val="Groupings IGAAP"/>
      <sheetName val="Depreciation  fINAL (2)"/>
      <sheetName val="Investments - 2009"/>
      <sheetName val="TB 2010"/>
      <sheetName val="Journals"/>
      <sheetName val="Investments details"/>
      <sheetName val="bs-abs"/>
      <sheetName val="fa 000"/>
      <sheetName val="FA_Sch 07-08 (2)"/>
      <sheetName val="C Flow Final"/>
      <sheetName val="212 (1) (e) (2)"/>
      <sheetName val="217(2A)"/>
      <sheetName val="CF Lead 2010"/>
      <sheetName val="CF Work 2010"/>
      <sheetName val="short term fund"/>
      <sheetName val="Linked TB-3Unit"/>
      <sheetName val="Linked TB-EoU"/>
      <sheetName val="fa rupee"/>
      <sheetName val="Warranty"/>
      <sheetName val="note def tax"/>
      <sheetName val="IT computation 05"/>
      <sheetName val="IT computation 04"/>
      <sheetName val="Dep-28.02.2010"/>
      <sheetName val="Depreciation  fINAL"/>
      <sheetName val="Veh sale"/>
      <sheetName val="symphony-08-09"/>
      <sheetName val="IT computaion 03"/>
      <sheetName val="FBT"/>
      <sheetName val="IT 07-08 Final"/>
      <sheetName val="TB 2005"/>
      <sheetName val="CF Lead 2008"/>
      <sheetName val="CF Work 2008"/>
      <sheetName val="FA_Sch-link to iggap"/>
      <sheetName val="depn schedule"/>
      <sheetName val="sale deed value"/>
      <sheetName val="land cost17000"/>
      <sheetName val="sales details-13808"/>
      <sheetName val="MergerAnalysis"/>
      <sheetName val="Contribution"/>
      <sheetName val="AcqShares"/>
      <sheetName val="TgtShares"/>
      <sheetName val="Acq IS"/>
      <sheetName val="Tgt IS"/>
      <sheetName val="PFIS"/>
      <sheetName val="SumStat"/>
      <sheetName val="BlankPage"/>
      <sheetName val="Counters"/>
      <sheetName val="TOP SHEET"/>
      <sheetName val="Sh cap"/>
      <sheetName val="Sec"/>
      <sheetName val="Unsec"/>
      <sheetName val="Inventory details"/>
      <sheetName val="Cash &amp; bank"/>
      <sheetName val="Loans &amp; Adv"/>
      <sheetName val="Current Liab &amp; prov "/>
      <sheetName val="Other exps"/>
      <sheetName val="tax year on year"/>
      <sheetName val="BSR"/>
      <sheetName val="BSR (2)"/>
      <sheetName val="Note on Revenue Recognition"/>
      <sheetName val="Sumarry"/>
      <sheetName val="Revenue workings"/>
      <sheetName val="POC"/>
      <sheetName val="TB 31.12.10"/>
      <sheetName val="Budget"/>
      <sheetName val="S3A - Office"/>
      <sheetName val="S3A - Retai"/>
      <sheetName val="S3B"/>
      <sheetName val="Total Pmts.(MRHPL)"/>
      <sheetName val="ExportVar"/>
      <sheetName val="Part A"/>
      <sheetName val="Business_Organisation"/>
      <sheetName val="Directors"/>
      <sheetName val="Subsidiary Companies"/>
      <sheetName val="Beneficial Owners"/>
      <sheetName val="Profit and Loss"/>
      <sheetName val="Other Information"/>
      <sheetName val="Principal Item -Trading"/>
      <sheetName val="Principal Item - Raw material"/>
      <sheetName val="Principal Item - Products"/>
      <sheetName val="Schedule TI"/>
      <sheetName val="Part C"/>
      <sheetName val="Bank Accounts"/>
      <sheetName val="Schedule HP"/>
      <sheetName val="Schedule BP"/>
      <sheetName val="Schedule DPM"/>
      <sheetName val="Schedule DOA"/>
      <sheetName val="Schedule DEP"/>
      <sheetName val="Schedule DCG"/>
      <sheetName val="Schedule ESR"/>
      <sheetName val="Schedule CG"/>
      <sheetName val="Schedule OS"/>
      <sheetName val="Schedule CFL"/>
      <sheetName val="Schedule 10"/>
      <sheetName val="Schedule 80G"/>
      <sheetName val="Schedule 80"/>
      <sheetName val="Schedule VIA"/>
      <sheetName val="SCHEDULE STTR"/>
      <sheetName val="Schedule SI"/>
      <sheetName val="Schedule EI"/>
      <sheetName val="Schedule MAT"/>
      <sheetName val="Schedule MATC"/>
      <sheetName val="Schedule DDT"/>
      <sheetName val="Schedule FB"/>
      <sheetName val="Schedule IT - Adv"/>
      <sheetName val="Schedule IT - Self"/>
      <sheetName val="Schedule FBT"/>
      <sheetName val="Schedule DDTP"/>
      <sheetName val="Schedule TDS2"/>
      <sheetName val="Schedule TCS"/>
      <sheetName val="Debentures"/>
      <sheetName val="P_L"/>
      <sheetName val="cash flow (2)"/>
      <sheetName val="Cash flow workings1"/>
      <sheetName val="BS Schedules"/>
      <sheetName val="Inc Tax"/>
      <sheetName val="FA schedule (08-09)"/>
      <sheetName val="P_L Schedules"/>
      <sheetName val="BS Groupings"/>
      <sheetName val="PL Groupings"/>
      <sheetName val="TrialBal"/>
      <sheetName val="EPS workings (2)"/>
      <sheetName val="Interest reco"/>
      <sheetName val="outside entries(Mukul)"/>
      <sheetName val="outside entries"/>
      <sheetName val="Regrouping of pr yr"/>
      <sheetName val="uncertified workings - creditor"/>
      <sheetName val="Audit fees"/>
      <sheetName val="Deferred tax (2)"/>
      <sheetName val="Micr small enterprises"/>
      <sheetName val="Enfield"/>
      <sheetName val="Notes changes"/>
      <sheetName val="FA Schedule (09-10)"/>
      <sheetName val="PROFIT_LOSS"/>
      <sheetName val="GENERAL2"/>
      <sheetName val="BS Print"/>
      <sheetName val="PrintManagerCode"/>
      <sheetName val="ReportManagerCode"/>
      <sheetName val="AdditionalPrintCode"/>
      <sheetName val="MainPrintCode"/>
      <sheetName val="__FDSCACHE__"/>
      <sheetName val="G to N"/>
      <sheetName val="LCIP"/>
      <sheetName val="LCIP Output"/>
      <sheetName val="Aggregate"/>
      <sheetName val="Crossover"/>
      <sheetName val="CJ Analysis"/>
      <sheetName val="IV Sen"/>
      <sheetName val="G to N Sens"/>
      <sheetName val="PWM Case"/>
      <sheetName val="Comp Cases"/>
      <sheetName val="Comp Sens"/>
      <sheetName val="MS Comp"/>
      <sheetName val="German"/>
      <sheetName val="Draper"/>
      <sheetName val="Scenario Analysis"/>
      <sheetName val="Tim's Proposal"/>
      <sheetName val="Hugh's Analysis"/>
      <sheetName val="Gross to Net- Majors"/>
      <sheetName val="Gross to Net-No Majors"/>
      <sheetName val="Comp Sens WSIB"/>
      <sheetName val="Non-Major"/>
      <sheetName val="CalPERS"/>
      <sheetName val="G to N CalPERS"/>
      <sheetName val="G to N for GM"/>
      <sheetName val="German Output"/>
      <sheetName val="German Sens"/>
      <sheetName val="CalSTRS"/>
      <sheetName val="US_Analysis Breakout"/>
      <sheetName val="US_Analysis"/>
      <sheetName val="Revised U.S. Fund"/>
      <sheetName val="U.S. Fund"/>
      <sheetName val="Model Guidance"/>
      <sheetName val="PL, BS, Cash Flow"/>
      <sheetName val="consorev"/>
      <sheetName val="Hyderabad"/>
      <sheetName val="Mumbai"/>
      <sheetName val="Bangalore"/>
      <sheetName val="delhi"/>
      <sheetName val="Personnel Exps &amp; Debt"/>
      <sheetName val="Detailed Rev Break up"/>
      <sheetName val="Prcost"/>
      <sheetName val="HopVizFin"/>
      <sheetName val="Expenses-personnel"/>
      <sheetName val="Bedcapplan"/>
      <sheetName val="Bang-Rev"/>
      <sheetName val="Mumbai-rev"/>
      <sheetName val="Delhi-rev"/>
      <sheetName val="IDC"/>
      <sheetName val="Shuttering"/>
      <sheetName val="Misc. points"/>
      <sheetName val="qty abst"/>
      <sheetName val="Programe"/>
      <sheetName val="boq"/>
      <sheetName val="P&amp;M"/>
      <sheetName val="LABOUR"/>
      <sheetName val="histogram"/>
      <sheetName val="basic "/>
      <sheetName val="bua"/>
      <sheetName val="topsheet"/>
      <sheetName val="Rate Analysis"/>
      <sheetName val="Adm97"/>
      <sheetName val="0000000000000000000000000"/>
      <sheetName val="1000000000000000000000000"/>
      <sheetName val="Receivable overview"/>
      <sheetName val="Non-US"/>
      <sheetName val="U&amp;P"/>
      <sheetName val="ALL DATA"/>
      <sheetName val="Global Control Svcs"/>
      <sheetName val="US - Aged"/>
      <sheetName val="Non-US - Aged"/>
      <sheetName val="U&amp;P - Aged"/>
      <sheetName val="Global Control Svcs - Aged"/>
      <sheetName val="JUNE DR11"/>
      <sheetName val="DR11 Load"/>
      <sheetName val="Line-Of-Sight"/>
      <sheetName val="Backlog backup"/>
      <sheetName val="Var Cost"/>
      <sheetName val="Base Cost"/>
      <sheetName val="Risks &amp; Opps"/>
      <sheetName val="Walk"/>
      <sheetName val="Q3 DR95"/>
      <sheetName val="1H Act &amp; Q3 YTD Op Plan"/>
      <sheetName val="QTD Actuals"/>
      <sheetName val="Last Estimate"/>
      <sheetName val="Var &amp; Base Cost detail"/>
      <sheetName val="R&amp;O Q4 Sydow 18-Oct"/>
      <sheetName val="R &amp; O q3"/>
      <sheetName val="R &amp; O Q4 Sydow  27-Oct"/>
      <sheetName val="R &amp; O Q4 Sydow 03-Nov"/>
      <sheetName val="R &amp; O M Sydow 17-Nov-2006"/>
      <sheetName val="R &amp; O M Sydow 20-Nov-2006"/>
      <sheetName val="R&amp;O M Sydow 28-Nov-2006"/>
      <sheetName val="R &amp;O 15 dec"/>
      <sheetName val="R &amp; O q4"/>
      <sheetName val="Q2 action plan"/>
      <sheetName val="Milestones CY2006"/>
      <sheetName val="Order Forecast"/>
      <sheetName val="SII"/>
      <sheetName val="Backlog"/>
      <sheetName val="IDV Breakdown"/>
      <sheetName val="Pivot Details "/>
      <sheetName val="MS  - Cash Flow"/>
      <sheetName val="Pivot 2"/>
      <sheetName val="Pivot 1"/>
      <sheetName val="BSHEET"/>
      <sheetName val="BCOST"/>
      <sheetName val="B COST DETAIL"/>
      <sheetName val="C&amp;B DETAIL"/>
      <sheetName val="ORDERS REPORT"/>
      <sheetName val="EMPLOYMENT"/>
      <sheetName val="AGENDA"/>
      <sheetName val="Nº DIASOP2000"/>
      <sheetName val="Nº DIAS2000"/>
      <sheetName val="Nº DIASOP2001"/>
      <sheetName val="Nº DIAS2001Act"/>
      <sheetName val="Nº DIAS2002Act"/>
      <sheetName val="Nº DIASOP2002"/>
      <sheetName val="Nº DIASOP2003"/>
      <sheetName val="Nº DIAS2003Act"/>
      <sheetName val="Nº DIASOP2004"/>
      <sheetName val="Nº DIAS2004Act"/>
      <sheetName val="GEPS time records- for 6 months"/>
      <sheetName val="salary data"/>
      <sheetName val="Sys Eng"/>
      <sheetName val="Snr Des"/>
      <sheetName val="IVC"/>
      <sheetName val="FunctionAnalytical"/>
      <sheetName val="Customer Past Dues - Pivot"/>
      <sheetName val="Listing"/>
      <sheetName val="VLOOKUP2"/>
      <sheetName val="VLOOKUP"/>
      <sheetName val="Bad Debts - WO"/>
      <sheetName val="Sheet G"/>
      <sheetName val="MY OFA 2"/>
      <sheetName val="Salient features"/>
      <sheetName val="Cashflow Workings"/>
      <sheetName val="ConsSched"/>
      <sheetName val="Indicators"/>
      <sheetName val="Summary (US $)"/>
      <sheetName val="PPR Summary"/>
      <sheetName val="PPR Summary (Manual)"/>
      <sheetName val="Project View"/>
      <sheetName val="Make Report"/>
      <sheetName val="Charts"/>
      <sheetName val="Overall Trends"/>
      <sheetName val="Trends  ARC Categories"/>
      <sheetName val="Trends - Number of NEW Disputes"/>
      <sheetName val="Regional Summary"/>
      <sheetName val="Region &amp; Subsegment"/>
      <sheetName val="Only I&amp;FS Raw Data"/>
      <sheetName val="Ops Owners"/>
      <sheetName val="mgmtentity"/>
      <sheetName val="All Raw Data"/>
      <sheetName val="depots to be removed"/>
      <sheetName val="mgmtentity-2"/>
      <sheetName val="Current ARC Responder"/>
      <sheetName val="Revised Norc code descrp"/>
      <sheetName val="region-pl"/>
      <sheetName val="Consolidated Regions"/>
      <sheetName val="Directions"/>
      <sheetName val="Shared &amp; Hedge"/>
      <sheetName val="PY YTD Act MR"/>
      <sheetName val="CY YTD Act MR"/>
      <sheetName val="SUMMARY BY PL"/>
      <sheetName val="Solution Comparison"/>
      <sheetName val="VCP by Plant"/>
      <sheetName val="Summary by Plant"/>
      <sheetName val="Review Mix Calc"/>
      <sheetName val="VCP Analysis"/>
      <sheetName val="Acctg Alloc"/>
      <sheetName val="PL Mix Calc in Total"/>
      <sheetName val="Mix adj to '02 Rates"/>
      <sheetName val="Solutions Calc"/>
      <sheetName val="Mtl Analysis"/>
      <sheetName val="GE Fanuc"/>
      <sheetName val="Labor &amp; OVC"/>
      <sheetName val="CM Waterfall"/>
      <sheetName val="Mtl"/>
      <sheetName val="PY Labor &amp; OVC Detail"/>
      <sheetName val="Plan"/>
      <sheetName val="Apr Est"/>
      <sheetName val="Jul Est"/>
      <sheetName val="Task Breakdown"/>
      <sheetName val="Cash-Flow"/>
      <sheetName val="Detailed Costs"/>
      <sheetName val="2 - RTU_HMI Eng"/>
      <sheetName val="3 - Instalation"/>
      <sheetName val="4 - Panels"/>
      <sheetName val="5 - RTU Parts"/>
      <sheetName val="6 - HMI"/>
      <sheetName val="7 - T&amp;L"/>
      <sheetName val="8 - Training"/>
      <sheetName val="9 - Transport"/>
      <sheetName val="10 - Import Taxes and Hedge"/>
      <sheetName val="11 - Spare Parts &amp; Tools"/>
      <sheetName val="12 - Special Development"/>
      <sheetName val="13 - Maintenance Agreement"/>
      <sheetName val="Price - Sheet"/>
      <sheetName val="A - Proposta"/>
      <sheetName val="B - Proposta"/>
      <sheetName val="C - Proposta"/>
      <sheetName val="Tabela de Preços"/>
      <sheetName val="Reduções de preço"/>
      <sheetName val="Cronograma de desembolso"/>
      <sheetName val="Cronograma de desembolso B"/>
      <sheetName val="5.1 - D20 Pricing - nao usar"/>
      <sheetName val="5.2 - D200 Pricing - nao usar"/>
      <sheetName val="5.3 - Redundant D200 nao usar"/>
      <sheetName val="cvc"/>
      <sheetName val="tra-vat-lieu"/>
      <sheetName val="PTDG(gia tri cu)"/>
      <sheetName val="PTDG (phan dieu chinh)"/>
      <sheetName val="dtct_GD1 (tong hop)"/>
      <sheetName val="dtct_GD1 (phan dieu chinh tang)"/>
      <sheetName val="dtct_GD1 (phan dieu chinh giam"/>
      <sheetName val="GTXL(P dieu chinh tang)"/>
      <sheetName val="GTXL(P dieu chinh giam)"/>
      <sheetName val="THGD1(P dieu chinh)"/>
      <sheetName val="THGD1(P dieu chinh) (2)"/>
      <sheetName val="kstk"/>
      <sheetName val="dtct_GD1"/>
      <sheetName val="GTXL. "/>
      <sheetName val="THGD1"/>
      <sheetName val="Tra_bang"/>
      <sheetName val="CPkhaithacdat"/>
      <sheetName val="DGKSKTTC"/>
      <sheetName val="DgiaksatDHC4,"/>
      <sheetName val="dongia"/>
      <sheetName val="dgGPMB"/>
      <sheetName val="KSGPMB"/>
      <sheetName val="DGKSKTTC (2)"/>
      <sheetName val="kstk (2)"/>
      <sheetName val="dongia (2)"/>
      <sheetName val="giaithich"/>
      <sheetName val="XL4Poppy"/>
      <sheetName val="daywork-nop"/>
      <sheetName val="Breadown-Nop"/>
      <sheetName val="daywork"/>
      <sheetName val="Breadown"/>
      <sheetName val="Final Summary"/>
      <sheetName val="Main Summary-Mecannical"/>
      <sheetName val="Treated Water Distribution"/>
      <sheetName val="Sewage Piping Systems"/>
      <sheetName val="Main Summary -Electric"/>
      <sheetName val="Switching Substations"/>
      <sheetName val="Power Distribution System"/>
      <sheetName val="Street Lighting Systems"/>
      <sheetName val="Telephone Distribution Systems"/>
      <sheetName val="tygia"/>
      <sheetName val="CPVUA"/>
      <sheetName val="1260"/>
      <sheetName val="ct"/>
      <sheetName val="Summary-Bridge"/>
      <sheetName val="Bridge A"/>
      <sheetName val="Bridge B"/>
      <sheetName val="Overpass Bridge"/>
      <sheetName val="Summary-Road"/>
      <sheetName val="Main Road A"/>
      <sheetName val="Main Road B1"/>
      <sheetName val="Main Road B 2"/>
      <sheetName val="Connecting Road"/>
      <sheetName val="Collector Road"/>
      <sheetName val="Connection Road"/>
      <sheetName val="Frontage &amp; Approach Road "/>
      <sheetName val="Utility Embankment"/>
      <sheetName val="Railway Crossing"/>
      <sheetName val="000000000000"/>
      <sheetName val="100000000000"/>
      <sheetName val="200000000000"/>
      <sheetName val="Breadown-Tham khao"/>
      <sheetName val="10000000"/>
      <sheetName val="Breadown_Tham khao"/>
      <sheetName val="Theo doi"/>
      <sheetName val="Xin cap gia VT"/>
      <sheetName val="M-Minh"/>
      <sheetName val="Nhap 1"/>
      <sheetName val="Coc KN"/>
      <sheetName val="Thanh F38"/>
      <sheetName val="DGCT"/>
      <sheetName val="Tong hop"/>
      <sheetName val="Names"/>
      <sheetName val="labor"/>
      <sheetName val="van khuon"/>
      <sheetName val="Material"/>
      <sheetName val="Equipment"/>
      <sheetName val="Equipment 1260"/>
      <sheetName val="CP vua"/>
      <sheetName val="20000000"/>
      <sheetName val="BS AR KPMG US GAAP"/>
      <sheetName val="P&amp;L AR KPMG US GAAP"/>
      <sheetName val="PACK Dec"/>
      <sheetName val="Schls"/>
      <sheetName val="Entries"/>
      <sheetName val="TB Jan-Mar"/>
      <sheetName val="TB 3 months"/>
      <sheetName val="TB Mar"/>
      <sheetName val="TB Dec"/>
      <sheetName val="PROFIT&amp;LOSS"/>
      <sheetName val="GUIDANCE NOTES"/>
      <sheetName val="JE"/>
      <sheetName val="TB final"/>
      <sheetName val="Int accured on Investment"/>
      <sheetName val="FDs Insti"/>
      <sheetName val="Standard assets provision"/>
      <sheetName val="Asset Classification"/>
      <sheetName val="Interest Accrued on Term loans"/>
      <sheetName val="Sch. 13"/>
      <sheetName val="part iv of Sch vi"/>
      <sheetName val="Dep-As per IT Act"/>
      <sheetName val="Dep-As per Companies"/>
      <sheetName val="Dep calculation"/>
      <sheetName val="IT Computation"/>
      <sheetName val="Contingent liability"/>
      <sheetName val="FA Schedule"/>
      <sheetName val="ConTB"/>
      <sheetName val="234B and 234C"/>
      <sheetName val="Vocher"/>
      <sheetName val="Notes (2)"/>
      <sheetName val="NAS"/>
      <sheetName val="Opening adjustment"/>
      <sheetName val="IE"/>
      <sheetName val="Sch 1-5"/>
      <sheetName val="Sch-6"/>
      <sheetName val="SCH 7-9"/>
      <sheetName val="SCH 10"/>
      <sheetName val="Sch-11"/>
      <sheetName val="Sch12-14"/>
      <sheetName val="SCH-15 2006"/>
      <sheetName val="Sch 16 2006"/>
      <sheetName val="Grouping_BS"/>
      <sheetName val="Grouping_IE"/>
      <sheetName val="Group_cash flow"/>
      <sheetName val="Total Provisions on Loans"/>
      <sheetName val="PAR total (R)"/>
      <sheetName val="tax calculations"/>
      <sheetName val="DepIT"/>
      <sheetName val="TDS GU2006"/>
      <sheetName val="NBFC"/>
      <sheetName val="NBFC working"/>
      <sheetName val="ABSTRACT"/>
      <sheetName val="Capital adeq 2006"/>
      <sheetName val="Capital adeq 2005"/>
      <sheetName val="SIDBI"/>
      <sheetName val="Dividend "/>
      <sheetName val="exchange risk"/>
      <sheetName val="Pr. &amp; Int (foreign)"/>
      <sheetName val="DL_FD_05-06"/>
      <sheetName val="Arrears total (R)"/>
      <sheetName val="Ageing Self &amp; MEL (R)"/>
      <sheetName val="Aging self+Managed loans(R)"/>
      <sheetName val="Aging self (R)"/>
      <sheetName val="ADDL JV"/>
      <sheetName val="Ageing  (MEL)"/>
      <sheetName val="Aging ICICI(R)"/>
      <sheetName val="Aging HDFC(R)"/>
      <sheetName val="Directors travel"/>
      <sheetName val="outstanding dif final jv"/>
      <sheetName val="Closing jv 05-06"/>
      <sheetName val="CONSOLIDATE_TB"/>
      <sheetName val="Control sheet"/>
      <sheetName val="ROUGH SHEET"/>
      <sheetName val="Notes with VN sir"/>
      <sheetName val="Comparison(I&amp;E)"/>
      <sheetName val="Comparison (B Sheet)"/>
      <sheetName val="NOF"/>
      <sheetName val="Anex 7 RBI annual return"/>
      <sheetName val="RBI Mar-09_Provisional"/>
      <sheetName val="SCH 12"/>
      <sheetName val="SCH 345"/>
      <sheetName val="SCH6"/>
      <sheetName val="SCH 78910"/>
      <sheetName val="SCH 11"/>
      <sheetName val="SCH12131415"/>
      <sheetName val="SCH16"/>
      <sheetName val="Groupings BS"/>
      <sheetName val="Annexure -2 Feb-09"/>
      <sheetName val="Groupings IE"/>
      <sheetName val="JVS"/>
      <sheetName val="Buyout-2,3,4,5"/>
      <sheetName val="Profit reconsl"/>
      <sheetName val="CONSOL TB"/>
      <sheetName val="IRR Glance for Finance dept"/>
      <sheetName val="Mar Irr"/>
      <sheetName val="Mar Flat"/>
      <sheetName val="Glance (2) Comp"/>
      <sheetName val="IRR all 2007-08"/>
      <sheetName val="Sold Assets"/>
      <sheetName val="Dep.IT"/>
      <sheetName val="Accounting Policies"/>
      <sheetName val="Notes to Accounts"/>
      <sheetName val="SCH 16"/>
      <sheetName val="SCH 15"/>
      <sheetName val="tax calculations "/>
      <sheetName val="Fixed assets (Add.del) "/>
      <sheetName val="Head Office"/>
      <sheetName val="Madhya Pradesh"/>
      <sheetName val="Rajasthan"/>
      <sheetName val="Uttar Pradesh"/>
      <sheetName val="Goa Group"/>
      <sheetName val="Jharkhand"/>
      <sheetName val="Gujrat Group"/>
      <sheetName val="Bihar Group"/>
      <sheetName val="West Bengal"/>
      <sheetName val="Tamilnadu"/>
      <sheetName val="Maharastra Group "/>
      <sheetName val="Orissa Group"/>
      <sheetName val="Karnataka Group"/>
      <sheetName val="Rangareddy Group"/>
      <sheetName val="Vishakapatnam Group"/>
      <sheetName val="W.G &amp; Krishna Group"/>
      <sheetName val="East Godavari Group"/>
      <sheetName val="Fixed assets (Add.del)"/>
      <sheetName val="Dep.Comp"/>
      <sheetName val="Scrap assets"/>
      <sheetName val="Br.Wise Assets"/>
      <sheetName val="Parametres"/>
      <sheetName val="Clients"/>
      <sheetName val="Credits"/>
      <sheetName val="Table.Facilites"/>
      <sheetName val="Table.Garanties"/>
      <sheetName val="Table.Pays"/>
      <sheetName val="YW"/>
      <sheetName val="YW (2)"/>
      <sheetName val="TY"/>
      <sheetName val="TY (2)"/>
      <sheetName val="TC"/>
      <sheetName val="TC (2)"/>
      <sheetName val="PC"/>
      <sheetName val="PC (2)"/>
      <sheetName val="KS (2)"/>
      <sheetName val="IBM"/>
      <sheetName val="IBM (3)"/>
      <sheetName val="Buphajit"/>
      <sheetName val="Buphajit (2)"/>
      <sheetName val="Capital (2)"/>
      <sheetName val="TIB"/>
      <sheetName val="TIB (2)"/>
      <sheetName val="SSIB"/>
      <sheetName val="SSIB (2)"/>
      <sheetName val="KC"/>
      <sheetName val="KC (2)"/>
      <sheetName val="SHP"/>
      <sheetName val="SHP (2)"/>
      <sheetName val="Philam"/>
      <sheetName val="Philam (2)"/>
      <sheetName val="Labuan"/>
      <sheetName val="Labuan (2)"/>
      <sheetName val="Menara"/>
      <sheetName val="Menara (2)"/>
      <sheetName val="JPM-PLA"/>
      <sheetName val="JPM-PLA (2)"/>
      <sheetName val="AKA"/>
      <sheetName val="AKA (3)"/>
      <sheetName val="AKA (2)"/>
      <sheetName val="PC2"/>
      <sheetName val="PC2 (2)"/>
      <sheetName val="MSP"/>
      <sheetName val="MSP (3)"/>
      <sheetName val="MSP (2)"/>
      <sheetName val="TKP"/>
      <sheetName val="TKP (4)"/>
      <sheetName val="TKP (3)"/>
      <sheetName val="TKP (2)"/>
      <sheetName val="Mafatlal"/>
      <sheetName val="PARA"/>
      <sheetName val="PARA (4)"/>
      <sheetName val="PARA (3)"/>
      <sheetName val="PARA (2)"/>
      <sheetName val="PARA_L6"/>
      <sheetName val="PARA_L6 (3)"/>
      <sheetName val="PARA_L6 (2)"/>
      <sheetName val="Mafatlal (2)"/>
      <sheetName val="GP"/>
      <sheetName val="GP (3)"/>
      <sheetName val="GP (2)"/>
      <sheetName val="AAP"/>
      <sheetName val="AAP (2)"/>
      <sheetName val="178NT"/>
      <sheetName val="178NT (2)"/>
      <sheetName val="367COL"/>
      <sheetName val="367COL (2)"/>
      <sheetName val="90COL"/>
      <sheetName val="90COL (2)"/>
      <sheetName val="Unbill India"/>
      <sheetName val="Playsheet"/>
      <sheetName val="Manualformat"/>
      <sheetName val="AutoFamisformat"/>
      <sheetName val="AutoAscii"/>
      <sheetName val="225"/>
      <sheetName val="225_PY"/>
      <sheetName val="JPMSI Bsheet"/>
      <sheetName val="225 BS"/>
      <sheetName val="225 BS PY"/>
      <sheetName val="Classification"/>
      <sheetName val="ING"/>
      <sheetName val="36(1)VIIa"/>
      <sheetName val="page1 revised"/>
      <sheetName val="Page 3 "/>
      <sheetName val="Page 9"/>
      <sheetName val="Page 9 "/>
      <sheetName val="Page 9 revised"/>
      <sheetName val="Page 10"/>
      <sheetName val="Ack1"/>
      <sheetName val="fac"/>
      <sheetName val="Investments_Position"/>
      <sheetName val="Report-FinSum"/>
      <sheetName val="Report-ExpAnal"/>
      <sheetName val="JPMSA"/>
      <sheetName val="JPMFI"/>
      <sheetName val="JPMIM"/>
      <sheetName val="FX hedge"/>
      <sheetName val="LE_cover"/>
      <sheetName val="FinSum"/>
      <sheetName val="Headcount Analysis"/>
      <sheetName val="MUMBAI_HC"/>
      <sheetName val="Headcount Details"/>
      <sheetName val="Expense Analysis"/>
      <sheetName val="P&amp;L MTD"/>
      <sheetName val="P&amp;L YTD"/>
      <sheetName val="Sum By Group"/>
      <sheetName val="SumMTD"/>
      <sheetName val="SumYTD"/>
      <sheetName val="p&amp;l-trend"/>
      <sheetName val="le_data"/>
      <sheetName val="le"/>
      <sheetName val="mg_data"/>
      <sheetName val="Dialog"/>
      <sheetName val="Import"/>
      <sheetName val="Utilities"/>
      <sheetName val="JPM SECURITIES"/>
      <sheetName val="JPM SERVICES"/>
      <sheetName val="225_PM"/>
      <sheetName val="260"/>
      <sheetName val="260_PM"/>
      <sheetName val="NOTES_DSB"/>
      <sheetName val="Check List"/>
      <sheetName val="Notes_FormA"/>
      <sheetName val="Fx Rates"/>
      <sheetName val="FX Reval."/>
      <sheetName val="New Form A"/>
      <sheetName val="New Form X"/>
      <sheetName val="DSB4"/>
      <sheetName val="DSB5"/>
      <sheetName val="DSB2"/>
      <sheetName val="DSB1"/>
      <sheetName val="NEW TB"/>
      <sheetName val="JV'S"/>
      <sheetName val="Form x"/>
      <sheetName val="call data"/>
      <sheetName val="Lendings"/>
      <sheetName val="Investment Reconciliation"/>
      <sheetName val="TRADNIG"/>
      <sheetName val="IRS"/>
      <sheetName val="CCIRS"/>
      <sheetName val="USD OIS &amp; IRS "/>
      <sheetName val="INR IRS"/>
      <sheetName val="FX DATA"/>
      <sheetName val="Guarantees"/>
      <sheetName val="Fixed Deposits"/>
      <sheetName val="Mapped Data"/>
      <sheetName val="SCA Table"/>
      <sheetName val="Dept Table"/>
      <sheetName val="GLS Ticket Upload"/>
      <sheetName val="Look up Category"/>
      <sheetName val="Movemsnt Category"/>
      <sheetName val="Rates assets"/>
      <sheetName val="LE Control-Summary-GAP"/>
      <sheetName val="LE Control-Summary "/>
      <sheetName val="Movement-Detail"/>
      <sheetName val="Movement by SCA"/>
      <sheetName val="Yesterday"/>
      <sheetName val="dept"/>
      <sheetName val="CRA_Detail"/>
      <sheetName val="no hub"/>
      <sheetName val="income-tax"/>
      <sheetName val="adv tax"/>
      <sheetName val="234B"/>
      <sheetName val="234C"/>
      <sheetName val="Tax Depreciation"/>
      <sheetName val="Misc income"/>
      <sheetName val="Misc exp"/>
      <sheetName val="PnL details"/>
      <sheetName val="FAR"/>
      <sheetName val="Assets &lt;50,000"/>
      <sheetName val="BPI 2004"/>
      <sheetName val="BPI 2003"/>
      <sheetName val="income_tax"/>
      <sheetName val="HPLINK_EXP"/>
      <sheetName val="SCH11-15"/>
      <sheetName val="Sch 3"/>
      <sheetName val="Sch 4"/>
      <sheetName val="Portfolio(Ownd&amp;managed) "/>
      <sheetName val="TAX 2006-07"/>
      <sheetName val="sch amort 2006"/>
      <sheetName val="income tax "/>
      <sheetName val="workings to Provisions"/>
      <sheetName val="IT DEP_2007"/>
      <sheetName val="int us 234c"/>
      <sheetName val="cash flow Final"/>
      <sheetName val="Portfolio as on 31 march"/>
      <sheetName val="CHT"/>
      <sheetName val="Maharashtra Group Company"/>
      <sheetName val="T-Y Group Company"/>
      <sheetName val="R-S Group Company"/>
      <sheetName val="L-P Group Company"/>
      <sheetName val="H-K Group Company"/>
      <sheetName val="C-G Group Company"/>
      <sheetName val="A-B Group Company"/>
      <sheetName val="READBAL"/>
      <sheetName val="nen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results"/>
      <sheetName val="Income-UG"/>
      <sheetName val="Income-IG"/>
      <sheetName val="Fund Flow"/>
      <sheetName val="segment (usd)"/>
      <sheetName val="Income-IG-Monthly"/>
      <sheetName val="Income-UG-Monthly"/>
      <sheetName val="FFS-Monthly"/>
      <sheetName val="BS-Monthly"/>
      <sheetName val="Quarterly-View"/>
      <sheetName val="Income-HNS, P&amp;S - Actual"/>
      <sheetName val="Income-HNS, P&amp;S - Forecast"/>
      <sheetName val="Addnl Inf"/>
      <sheetName val="invoicing"/>
      <sheetName val="Q1 segmental"/>
      <sheetName val="Q2 segmental"/>
      <sheetName val="Income-HNS,P&amp;S-Actual-2months"/>
      <sheetName val="Income-HNS, P&amp;S - Actual (2)"/>
      <sheetName val="Bu_Lookup"/>
      <sheetName val="GL_Lookup"/>
      <sheetName val="EAW Final Accounts - 99"/>
      <sheetName val="TB trend"/>
      <sheetName val="MAT calculation final"/>
      <sheetName val="details of brought forward dep "/>
      <sheetName val="operting "/>
      <sheetName val="ytd"/>
      <sheetName val="analyoperat"/>
      <sheetName val="purblresul"/>
      <sheetName val="published sheet"/>
      <sheetName val="earnshare"/>
      <sheetName val="pend ent"/>
      <sheetName val="Profit &amp; Loss"/>
      <sheetName val="Schd 1-4"/>
      <sheetName val="Schd -5"/>
      <sheetName val="Schd 5 "/>
      <sheetName val="Schd 6-9"/>
      <sheetName val="Schd 10-12"/>
      <sheetName val="Schd 13-15"/>
      <sheetName val="Schd 16-18"/>
      <sheetName val="subschp&amp;l"/>
      <sheetName val="subschbs"/>
      <sheetName val="prior period"/>
      <sheetName val="furn&amp;diesel"/>
      <sheetName val="s&amp;Cconsump"/>
      <sheetName val="julytojun'08"/>
      <sheetName val="to nov cons'07"/>
      <sheetName val="consudec'07"/>
      <sheetName val="consumption"/>
      <sheetName val="fifo"/>
      <sheetName val="consumjan12.02.08"/>
      <sheetName val="consumjune'08"/>
      <sheetName val="consum jan'08"/>
      <sheetName val="consanaly"/>
      <sheetName val="S 1"/>
      <sheetName val="S3a"/>
      <sheetName val="S 2b"/>
      <sheetName val="S 4"/>
      <sheetName val="S 5"/>
      <sheetName val="S 6 7"/>
      <sheetName val="S 8"/>
      <sheetName val="S 9 "/>
      <sheetName val="S 10"/>
      <sheetName val="S 11"/>
      <sheetName val="S 12"/>
      <sheetName val="S 13"/>
      <sheetName val="S 14"/>
      <sheetName val="s 15"/>
      <sheetName val="s16"/>
      <sheetName val="G.P."/>
      <sheetName val="Def Tax Rev"/>
      <sheetName val="IT-adj"/>
      <sheetName val="LOSS"/>
      <sheetName val="TDS-List"/>
      <sheetName val="IIC Deletion (3)"/>
      <sheetName val="MainPage"/>
      <sheetName val="DR-Anx"/>
      <sheetName val="CARO"/>
      <sheetName val="CAROApp"/>
      <sheetName val="BSSch"/>
      <sheetName val="FASch"/>
      <sheetName val="PLSch"/>
      <sheetName val="GR-BS"/>
      <sheetName val="GR-PL"/>
      <sheetName val="AS22"/>
      <sheetName val="115JB"/>
      <sheetName val="115JB-Anx"/>
      <sheetName val="3CA"/>
      <sheetName val="3CA-Anx"/>
      <sheetName val="3CD"/>
      <sheetName val="145A-Exclusive"/>
      <sheetName val="145-Incusive"/>
      <sheetName val="3CD-145A-Anx"/>
      <sheetName val="3CD-Dep-Anx"/>
      <sheetName val="3CD-40A(3)-Anx"/>
      <sheetName val="3CD-40A(2)(b)-Anx"/>
      <sheetName val="3CD-269SS-T-Anx"/>
      <sheetName val="3CD-CFLoss-Anx"/>
      <sheetName val="3CD-Ratios-Anx "/>
      <sheetName val="Masters"/>
      <sheetName val="Manual"/>
      <sheetName val="Messages"/>
      <sheetName val="REFERENCES"/>
      <sheetName val="OPERATING ST"/>
      <sheetName val="CASH FLOW ST"/>
      <sheetName val="FINANCIAL SIT"/>
      <sheetName val="1. MACRO AND OS"/>
      <sheetName val="1.1. MACROECONOMIC INFO"/>
      <sheetName val="1.2. OPERATING STATEMENT"/>
      <sheetName val="1.3.A OS BUSINESS BGT"/>
      <sheetName val="1.4 SALES VARIATION BREAKDOWN"/>
      <sheetName val="1.5. MARGIN VARIATION"/>
      <sheetName val="2. VOLUMES &amp; PRICES"/>
      <sheetName val="2.1 SALES &amp; PRODUCTION VOLU"/>
      <sheetName val="2.2 CHANGES SALES PRICE"/>
      <sheetName val="3. COSTS &amp; EXPENSES"/>
      <sheetName val="2.1 SALES &amp; PRODUCTION VOLU (2)"/>
      <sheetName val="2.1 SALES &amp; PRODUCTION VOLU (3)"/>
      <sheetName val="3.1.A PERSONNEL "/>
      <sheetName val="3.1.B Org.chart "/>
      <sheetName val="3.2. PRODUCTION COSTS ALWAR"/>
      <sheetName val="Cost Kg Analisys Alwar Plant"/>
      <sheetName val="3.2. PROD. COSTS DEWAS"/>
      <sheetName val="Cost Kg Analysis Dewas Plant"/>
      <sheetName val="3.2. PROD. COSTS PERUNDURAI"/>
      <sheetName val="Cost Kg Analy Perundurai Plant"/>
      <sheetName val="3.2. PROD. COSTS RANIPET"/>
      <sheetName val="Cost Kg Analysis Ranipet"/>
      <sheetName val="3.2. PROD. COSTS ALL PLANTS"/>
      <sheetName val="3.3. OTHER COSTS"/>
      <sheetName val="3.4. GNRL.PRODUCTION alwar "/>
      <sheetName val="3.4. GNRL.PRODUCTION Dewas"/>
      <sheetName val="3.4. GNRL.PRODUCTION Ranipet "/>
      <sheetName val="3.4. GNRL.PRODUCTION Perund"/>
      <sheetName val="3.4. GNRL.PRODUCTION HO"/>
      <sheetName val="3.5 MArketing &amp; Sales"/>
      <sheetName val="3.5.B. PROM &amp; ADV"/>
      <sheetName val="3.6 Managem &amp; Admin"/>
      <sheetName val="3.7. FINANCIAL EXPENSES"/>
      <sheetName val="3.8 A.R. VALUE ADJUSTMENT "/>
      <sheetName val="3.9 ATYPICAL"/>
      <sheetName val="3.10 TAX"/>
      <sheetName val="4. CASHFLOW "/>
      <sheetName val="4.1 CASHFLOW STATEM. &amp; FIN."/>
      <sheetName val="4.2 Investment Budget"/>
      <sheetName val="4.2.A INVEST BUDGET Alwar"/>
      <sheetName val="4.2.B INVEST BUDGET DEWAS"/>
      <sheetName val="4.2.C INVEST BUDGET Ranipet"/>
      <sheetName val="4.2.D INVEST BUDGET PERUNDURAI"/>
      <sheetName val="4.2.E INVEST BUDGET ALLIED PROD"/>
      <sheetName val="4.2.E INVEST BUDGET HO"/>
      <sheetName val="4.4. Working capital details"/>
      <sheetName val="4.5 WORKING CAPITAL RATIO"/>
      <sheetName val="4.6. ASSETS"/>
      <sheetName val="4.7. EQUITY &amp; LIABILITIES"/>
      <sheetName val="5. ANNEX"/>
      <sheetName val="5. 1 DETAIL INVESTMENTS"/>
      <sheetName val="5. 2 HEADCOUNT DETAIL"/>
      <sheetName val="5.2A YE HEADCOUNT DETAIL"/>
      <sheetName val="ALESSI"/>
      <sheetName val="LIVING"/>
      <sheetName val="PALOMBA"/>
      <sheetName val="CHULETA"/>
      <sheetName val="OPST"/>
      <sheetName val="Capital Expenditure"/>
      <sheetName val="WUPDATA"/>
      <sheetName val="Challan"/>
      <sheetName val="ACTIVO"/>
      <sheetName val="Cash payments _Rs_20_000"/>
      <sheetName val="Franchise Input"/>
      <sheetName val="OC5_Push Diag"/>
      <sheetName val="한계원가"/>
      <sheetName val="유통망계획"/>
      <sheetName val="RELACION REFERENCIAS"/>
      <sheetName val="_____"/>
      <sheetName val="Alw"/>
      <sheetName val="Dew"/>
      <sheetName val="Rpt"/>
      <sheetName val="Prd"/>
      <sheetName val="Otros Costes"/>
      <sheetName val=" GGP Alw"/>
      <sheetName val=" GGP Dew"/>
      <sheetName val=" GGP Prd"/>
      <sheetName val=" GGP Rpt"/>
      <sheetName val="Gastos Comerciales"/>
      <sheetName val="Gastos Generales"/>
      <sheetName val="INDICE "/>
      <sheetName val="OPERATING SIT."/>
      <sheetName val="CASHFLOW SIT."/>
      <sheetName val="FINANCIAL SIT."/>
      <sheetName val="1. MACROECONOMIC &amp; OPERATING ST"/>
      <sheetName val="1.1. MACROEC. INDICATORS"/>
      <sheetName val="MB"/>
      <sheetName val="A.1.3.A RESULTS BY BUS. (BGT)"/>
      <sheetName val="A.1.3.B RESULTS BY BUS.(F'CAST)"/>
      <sheetName val="KALE RESULTS BY BUS.(F'CAST)"/>
      <sheetName val="1.4. COMPAR. SALES ANALYSIS"/>
      <sheetName val="1.5. GROSS MARGIN VARIATION AN."/>
      <sheetName val="2.1. SALES &amp; PRODUCT. UTS"/>
      <sheetName val="3.1.B PERSONNEL - ORG. CHART"/>
      <sheetName val="3.2.A PRODUCTION COSTS RANIPET"/>
      <sheetName val="3.2.B PRODUCTION COSTS ALWAR"/>
      <sheetName val="3.2.C PRODUCTION COSTS DEWAS"/>
      <sheetName val="3.2.D PRODUCTION COSTS PERUND"/>
      <sheetName val="3.2.B. PURCHASED COSTS"/>
      <sheetName val="3.4.A GRAL PROD COSTS RANIPET "/>
      <sheetName val="3.4.B GRAL PROD COSTS ALWAR"/>
      <sheetName val="3.4.C GRAL PROD COSTS DEWAS"/>
      <sheetName val="3.4.D GRAL PROD COSTS PERUND"/>
      <sheetName val="3.5.A MARKETING &amp; SALES"/>
      <sheetName val="3.5.B PROMOTION &amp; ADVERTISING"/>
      <sheetName val="3.6. GNRL &amp; ADMIN."/>
      <sheetName val="3.8 A.R. VALUE ADJUSTMENT"/>
      <sheetName val="3.9 NON OPERAT. INCOME &amp; EXPS"/>
      <sheetName val="3.10 TAXES"/>
      <sheetName val="4. CASHFLOW"/>
      <sheetName val="4.1 CASHFL. STATEM &amp; FIN. SIT."/>
      <sheetName val="4.2.INVESTMENT BUDGET"/>
      <sheetName val="4.3. INVESTMENT F'CAST"/>
      <sheetName val="4.4. WORKING CAPITAL DETAIL"/>
      <sheetName val="4.5.A WORKING CAPITAL RATIOS"/>
      <sheetName val="4.5.2 WORKING CAPITAL BGT"/>
      <sheetName val="4.6 ASSETS"/>
      <sheetName val="4.7.EQUITY &amp; LIABILITIES"/>
      <sheetName val="GM COMMENTS"/>
      <sheetName val="322540-StaffWelfare"/>
      <sheetName val="IT_FBT_DDTP"/>
      <sheetName val="Gap Analysis "/>
      <sheetName val="wHist_Data"/>
      <sheetName val="wInit_Frct_Data"/>
      <sheetName val="wFinal_Frct_Data"/>
      <sheetName val="oracleTB"/>
      <sheetName val="ARD _ BS"/>
      <sheetName val="Blank"/>
      <sheetName val="Calculation (2)"/>
      <sheetName val="EVA1"/>
      <sheetName val="bajaj_copeland"/>
      <sheetName val="InQuart"/>
      <sheetName val="Financials"/>
      <sheetName val="Mico"/>
      <sheetName val="403"/>
      <sheetName val="405"/>
      <sheetName val="427"/>
      <sheetName val="499_1165"/>
      <sheetName val="Projects"/>
      <sheetName val="VSP PURCHASE CAPEX BLDG EXEMPTE"/>
      <sheetName val="VISION 2000"/>
      <sheetName val="1_OBJ98 "/>
      <sheetName val="1-OBJ98 "/>
      <sheetName val="WGE P&amp;E"/>
      <sheetName val="Actuals_by_Job"/>
      <sheetName val="Heads_Equiv_QI"/>
      <sheetName val="PT_Heads_SD"/>
      <sheetName val="Month"/>
      <sheetName val="Outlook"/>
      <sheetName val="Model"/>
      <sheetName val="Inputs &amp; Summary Output"/>
      <sheetName val="Broad Refresher Model"/>
      <sheetName val="AS-Inventory"/>
      <sheetName val="SBI"/>
      <sheetName val="BHANDUP"/>
      <sheetName val="ICICI"/>
      <sheetName val="HDFC"/>
      <sheetName val="CONTRN BY DISTRICT"/>
      <sheetName val="Setup"/>
      <sheetName val="FORM7"/>
      <sheetName val="MOE"/>
      <sheetName val="Scenarios"/>
      <sheetName val="Proc Plant com Seed Phy Vs SAP"/>
      <sheetName val="Proc Plants Commer SAP VS Phy"/>
      <sheetName val="Workings (4)"/>
      <sheetName val="Rem &amp; Loose"/>
      <sheetName val="FS Phy Vs SAP"/>
      <sheetName val="Workings (3)"/>
      <sheetName val="Packing material"/>
      <sheetName val="Packing material final"/>
      <sheetName val="Workings (2)"/>
      <sheetName val="C&amp;F SAP Vs Phy"/>
      <sheetName val="Intial"/>
      <sheetName val="Ref Table"/>
      <sheetName val="Seeds "/>
      <sheetName val="Note BS"/>
      <sheetName val="Note SPL"/>
      <sheetName val="TB Group"/>
      <sheetName val="Provisions"/>
      <sheetName val="Cust Ageing "/>
      <sheetName val="Sales Bifurcation"/>
      <sheetName val="Tours &amp; Travel Provision"/>
      <sheetName val="C&amp;F Exp Provision"/>
      <sheetName val="Insurance Schedule"/>
      <sheetName val="Fixed Asset Register"/>
      <sheetName val="Customer Recon "/>
      <sheetName val="Vendor Recon (2)"/>
      <sheetName val="S.D &amp; Int on S.D"/>
      <sheetName val="Employee Recon"/>
      <sheetName val="Vendor Recon"/>
      <sheetName val="Customer Recon"/>
      <sheetName val="Cls Stk Valuation"/>
      <sheetName val="Fright &amp; Handling Char "/>
      <sheetName val="Sales &amp; Discounts"/>
      <sheetName val="Wind Power Income"/>
      <sheetName val="Electricity"/>
      <sheetName val="Rent Schedule"/>
      <sheetName val="Cooling Charges"/>
      <sheetName val="Salary Summary."/>
      <sheetName val="Salary Payable."/>
      <sheetName val="Interest 234b &amp; 234C"/>
      <sheetName val="Dep workings"/>
      <sheetName val="Dep IT Co.s Act summary"/>
      <sheetName val="delelte aft checking"/>
      <sheetName val="SAP - TB DEC 13"/>
      <sheetName val="COGS &amp; Discountsl"/>
      <sheetName val="FIELD CROPS"/>
      <sheetName val="COTTON"/>
      <sheetName val="Creditors  Os."/>
      <sheetName val="Debtors O.S"/>
      <sheetName val="PABL TB 12-13 (300513)"/>
      <sheetName val="Gratuity &amp; ELs"/>
      <sheetName val="Wealth tax"/>
      <sheetName val="Dep IT"/>
      <sheetName val="Sales breakup"/>
      <sheetName val="Vend Bal 31.12.13"/>
      <sheetName val="F.23 Cust Bal."/>
      <sheetName val="Trait Fees"/>
      <sheetName val="Advt &amp; SP Provision"/>
      <sheetName val="Sheet17"/>
      <sheetName val="Sheet21"/>
      <sheetName val="Qty RECO with Valuation 29.0(2)"/>
      <sheetName val="Qty RECO with Valuation 29.07"/>
      <sheetName val="Qty RECO with Valuation Comm(2)"/>
      <sheetName val="Purchases &amp; Discounts June-14 "/>
      <sheetName val="Qty RECO with Valuation Commer"/>
      <sheetName val="Packing material Closing STK"/>
      <sheetName val="Foundation seed Cls stk"/>
      <sheetName val="NSL Vs YSPL"/>
      <sheetName val="Opening stock"/>
      <sheetName val="Purchase RECON"/>
      <sheetName val="NSL to be booked &amp; Reversed"/>
      <sheetName val="YSPL to be Booked"/>
      <sheetName val="Qty RECO with Valuation Origina"/>
      <sheetName val="GR IR"/>
      <sheetName val="Discounts"/>
      <sheetName val="Discount Provsion &amp; Sales Retur"/>
      <sheetName val="AXIS BANK BOOKS"/>
      <sheetName val="AXIS BOOKS  DR "/>
      <sheetName val="AXIS BOOKS CR"/>
      <sheetName val="BRS"/>
      <sheetName val="AXIS BANK"/>
      <sheetName val="AXIS BANK DR"/>
      <sheetName val="Axis bank cr"/>
      <sheetName val="Notes-BS"/>
      <sheetName val="Notes - P&amp;L"/>
      <sheetName val="GROUP TB"/>
      <sheetName val="Memo Entries"/>
      <sheetName val="Discount Provision"/>
      <sheetName val="Inventory Valuation"/>
      <sheetName val="Packing material Final Sep-14"/>
      <sheetName val="Foundation seed"/>
      <sheetName val="Sales-Bifurcation"/>
      <sheetName val="Customers Cr Bal Ageing"/>
      <sheetName val="Customers Dr Bal Ageing"/>
      <sheetName val="Vendor Ageing Dr Bal"/>
      <sheetName val="Vendor Ageing Cr Bal"/>
      <sheetName val="Employee Ageing Dr Bal "/>
      <sheetName val="Employee Ageing Cr Bal"/>
      <sheetName val="Depreciation workings"/>
      <sheetName val="Dep on additions till 30-Sep"/>
      <sheetName val="Depreciation on Deletions"/>
      <sheetName val="Sheet30"/>
      <sheetName val="Sheet29"/>
      <sheetName val="Disc Provision"/>
      <sheetName val="Employee ageing"/>
      <sheetName val="Security Deposit "/>
      <sheetName val="Dep.Working Final"/>
      <sheetName val="Interest on SD"/>
      <sheetName val="Purchase Summary"/>
      <sheetName val="mktshares"/>
      <sheetName val="graphs"/>
      <sheetName val="G1a"/>
      <sheetName val="G1b"/>
      <sheetName val="G4moma"/>
      <sheetName val="ind_mon"/>
      <sheetName val="seg_mon"/>
      <sheetName val="life"/>
      <sheetName val="graph_00"/>
      <sheetName val="graph_01"/>
      <sheetName val="smalls"/>
      <sheetName val="cos-nos"/>
      <sheetName val="cos-mshare"/>
      <sheetName val="exports"/>
      <sheetName val="CV_regions"/>
      <sheetName val="CV_mon"/>
      <sheetName val="CV_yearly"/>
      <sheetName val="telco_al"/>
      <sheetName val="telco"/>
      <sheetName val="ashok leyland"/>
      <sheetName val="m&amp;m"/>
      <sheetName val="eml"/>
      <sheetName val="sml"/>
      <sheetName val="Tatra"/>
      <sheetName val="Volvo"/>
      <sheetName val="bajajtempo"/>
      <sheetName val="daewoo"/>
      <sheetName val="hml"/>
      <sheetName val="maruti"/>
      <sheetName val="hyundai"/>
      <sheetName val="cars"/>
      <sheetName val="ford"/>
      <sheetName val="mercedes"/>
      <sheetName val="pal-p"/>
      <sheetName val="pal"/>
      <sheetName val="fiat"/>
      <sheetName val="toyota"/>
      <sheetName val="Skoda"/>
      <sheetName val="UVs"/>
      <sheetName val="UV_price"/>
      <sheetName val="Ankit"/>
      <sheetName val="value"/>
      <sheetName val="CV_goods_pass"/>
      <sheetName val="china_car"/>
      <sheetName val="Qty RECO with Valuation 31.07"/>
      <sheetName val="Dep.Working Final (2)"/>
      <sheetName val="Advance Reced from customers"/>
      <sheetName val="Debtors Ageing (2)"/>
      <sheetName val="Income Tax Computation"/>
      <sheetName val="IT Depreciation"/>
      <sheetName val="FRINGE_BENEFIT_INFO"/>
      <sheetName val="Sheet4 (2)"/>
      <sheetName val="FS Loose seed sale"/>
      <sheetName val="Asset File"/>
      <sheetName val="Corrupt SSCI"/>
      <sheetName val="Monthly Ship+Prod"/>
      <sheetName val="Perform"/>
      <sheetName val="Other Incentives"/>
      <sheetName val="Other exp"/>
      <sheetName val="Manual sales"/>
      <sheetName val="Pur &amp; Sales to booked"/>
      <sheetName val="Staff Recon"/>
      <sheetName val="Customer Debit Balances"/>
      <sheetName val="Customer Credit Balances"/>
      <sheetName val="Sheet36"/>
      <sheetName val="Discount Provision for Rabi"/>
      <sheetName val="Khariff Discounts"/>
      <sheetName val="Closing Stock Valuation"/>
      <sheetName val="Foundation seed Validation"/>
      <sheetName val="AS-15 Provision"/>
      <sheetName val="YSPL Budgeted P &amp; L"/>
      <sheetName val="Interest on Dealer Deposits"/>
      <sheetName val="COGS VS SAL(31.12.14)-Final"/>
      <sheetName val="COGS VS SAL(31.12.14)-Lenin"/>
      <sheetName val="COGS VS SAL(31.12.14) 14-15"/>
      <sheetName val="Opening Provision"/>
      <sheetName val="Closing provision"/>
      <sheetName val="COGS VS SAL 14-15"/>
      <sheetName val="Sales Vs COGS-Orginal (2)"/>
      <sheetName val="13-14 Goss sales"/>
      <sheetName val="Sales Vs COGS-LeninFinal"/>
      <sheetName val="Sales Vs COGS-Lenin_K-14 Ds Cha"/>
      <sheetName val="Sales Vs COGS-Lenin"/>
      <sheetName val="Sales Vs COGS-Orginal (3)"/>
      <sheetName val="Sales Vs COGS-Orginal"/>
      <sheetName val="Sales Vs COGS"/>
      <sheetName val="Sales Vs COGS-Ruf"/>
      <sheetName val="Profit Recon"/>
      <sheetName val="Discounts - NRV"/>
      <sheetName val="Sales BDC- FC"/>
      <sheetName val="Sales BDC - Cotton"/>
      <sheetName val="Approved Bud FC Qty"/>
      <sheetName val="Total Sales "/>
      <sheetName val="BDC - Exp Budget "/>
      <sheetName val="budget P&amp;L"/>
      <sheetName val="Closing stock Apr-15"/>
      <sheetName val="Summar PVT"/>
      <sheetName val="Cons-K"/>
      <sheetName val="Review_Aug06(sum)"/>
      <sheetName val="OCT 11-OB-PO's"/>
      <sheetName val="Fcst vs Budgets"/>
      <sheetName val="Customize Your Purchase Order"/>
      <sheetName val="Excess Calc"/>
      <sheetName val="NSLPOWER  LTD "/>
      <sheetName val="INDUR TDS_08_09"/>
      <sheetName val="MAT-09"/>
      <sheetName val="P&amp;L Extract-MIS"/>
      <sheetName val="P&amp;L schedule VI"/>
      <sheetName val="Price volume"/>
      <sheetName val="Annexure1"/>
      <sheetName val="PriceVol variance"/>
      <sheetName val="partywise detail yspl"/>
      <sheetName val="Changes"/>
      <sheetName val="Changes-Tax"/>
      <sheetName val="FAR 22.04.2015"/>
      <sheetName val="IT-ADDITIONS AND SALES"/>
      <sheetName val="IT Dep"/>
      <sheetName val="PBT break"/>
      <sheetName val="Demerger Exp."/>
      <sheetName val="Changes (2)"/>
      <sheetName val="Cash flow workings"/>
      <sheetName val="Sch BS Liab"/>
      <sheetName val="Loan Instalments"/>
      <sheetName val="Sch BS Assets"/>
      <sheetName val="Schedules - P&amp;L"/>
      <sheetName val="Sub Schedules-BS"/>
      <sheetName val="Sub Schedules-P&amp;L"/>
      <sheetName val="TB-Cust"/>
      <sheetName val="TB-Vend"/>
      <sheetName val="TB-SAP"/>
      <sheetName val="estimate revision"/>
      <sheetName val="Header"/>
      <sheetName val="Monthly (1)"/>
      <sheetName val="InqUpdate"/>
      <sheetName val="Incremental analysis"/>
      <sheetName val="Segment wise"/>
      <sheetName val="TOP LINE"/>
      <sheetName val="Subsidiaries"/>
      <sheetName val="Monthly"/>
      <sheetName val="InqRM"/>
      <sheetName val="Scorpio"/>
      <sheetName val="Refinements"/>
      <sheetName val="H1 FY2000"/>
      <sheetName val="Snapshot"/>
      <sheetName val="Home"/>
      <sheetName val="SUBSIDIARY DETAILS"/>
      <sheetName val="NATUREOFBUSINESS"/>
      <sheetName val="BALANCE_SHEET"/>
      <sheetName val="OTHER_INFORMATION"/>
      <sheetName val="QUANTITATIVE_DETAILS"/>
      <sheetName val="PART_B"/>
      <sheetName val="PART_C"/>
      <sheetName val="HOUSE_PROPERTY"/>
      <sheetName val="DPM_DOA"/>
      <sheetName val="DEP_DCG"/>
      <sheetName val="ESR"/>
      <sheetName val="CG_OS"/>
      <sheetName val="CYLA BFLA"/>
      <sheetName val="CFL"/>
      <sheetName val="10A"/>
      <sheetName val="80G"/>
      <sheetName val="80_"/>
      <sheetName val="IT_DDTP"/>
      <sheetName val="DDT_TDS_TCS"/>
      <sheetName val="Pre_XML"/>
      <sheetName val="Calculator"/>
      <sheetName val="Setoff"/>
      <sheetName val="TB QB"/>
      <sheetName val="TB-QB"/>
      <sheetName val="TB in DT format"/>
      <sheetName val="Break up-by DT"/>
      <sheetName val="Break up of exp"/>
      <sheetName val="Cost of Sales"/>
      <sheetName val="BS-"/>
      <sheetName val="Dep-2001"/>
      <sheetName val="Sales-Cus-US"/>
      <sheetName val="cash basis"/>
      <sheetName val="collection details"/>
      <sheetName val="April Analysts"/>
      <sheetName val="p-table"/>
      <sheetName val="YTD_Rpt_June"/>
      <sheetName val="MTD_Rpt_June"/>
      <sheetName val="SolahartIndustries"/>
      <sheetName val="AcqBS"/>
      <sheetName val="22 UK"/>
      <sheetName val="PRABHAT"/>
      <sheetName val="PRAVARDHAN"/>
      <sheetName val="Working of Returns Pro"/>
      <sheetName val="YAAGANTI"/>
      <sheetName val="FOUTNE"/>
      <sheetName val="ASIAN"/>
      <sheetName val="summ-all lenders"/>
      <sheetName val="Reco"/>
      <sheetName val="summ-ifci"/>
      <sheetName val="Sensitivity "/>
      <sheetName val="Terminal"/>
      <sheetName val="Product Slate"/>
      <sheetName val="Rev Working"/>
      <sheetName val="tax_caln"/>
      <sheetName val="Tier -ii"/>
      <sheetName val="npv"/>
      <sheetName val="Loan Master "/>
      <sheetName val="op.bal."/>
      <sheetName val="summ-icici"/>
      <sheetName val="summ-Banks&amp;Ofcd"/>
      <sheetName val="summ-idbi"/>
      <sheetName val="summ-LIC"/>
      <sheetName val="summ-GIC"/>
      <sheetName val="summ-ECBs&amp;l&amp;t"/>
      <sheetName val="ECBs &amp;l&amp;t"/>
      <sheetName val="banks &amp; ofcds"/>
      <sheetName val="gic"/>
      <sheetName val="ifci"/>
      <sheetName val="lic"/>
      <sheetName val="idbi"/>
      <sheetName val="sum"/>
      <sheetName val="Debtason Mar02"/>
      <sheetName val="IDC_Caln"/>
      <sheetName val="Sens_IDC"/>
      <sheetName val="RPL - Charges"/>
      <sheetName val="Agrmt_EOL-ESL"/>
      <sheetName val="Revs Proj_Mof"/>
      <sheetName val="Debt"/>
      <sheetName val="pa-mtly"/>
      <sheetName val="Adv-Ven-Rev"/>
      <sheetName val="Adv-Ven-Cap"/>
      <sheetName val="S Crds"/>
      <sheetName val="S Crds (Dom &amp; Ser)"/>
      <sheetName val="FE"/>
      <sheetName val="Int on Loans"/>
      <sheetName val="FD Int"/>
      <sheetName val="Vendor Balance"/>
      <sheetName val="1612.01A - Balance-Sheet"/>
      <sheetName val="1612.01B - TRFDIVS"/>
      <sheetName val="1612.01C - LOAN_SUM"/>
      <sheetName val="1612.01D - TERMLOANS "/>
      <sheetName val="1612.01E - UN_SECU.LOANS"/>
      <sheetName val="1612.01F - fixassets"/>
      <sheetName val="1612.01G - CWIP-SUMM"/>
      <sheetName val="1612.01H - CWIP"/>
      <sheetName val="1612.01I - EDC"/>
      <sheetName val="1612.01J - INVEST"/>
      <sheetName val="1612.01K - cur. assets"/>
      <sheetName val="1612.01L - loans_adv"/>
      <sheetName val="1612.01M - cur lia &amp; prov"/>
      <sheetName val="1612.01N - MISC.EXP"/>
      <sheetName val="1612.01O - land_dvp"/>
      <sheetName val="1612.01P - tech_fee"/>
      <sheetName val="DHS 1612.01P(1) PROCESS"/>
      <sheetName val="DHS 1612.01P(2) - PMC-F"/>
      <sheetName val="DHS 1612.01P(3) - PMC-I"/>
      <sheetName val="1612.01Q - pyt_emp"/>
      <sheetName val="1612.01R - travel"/>
      <sheetName val="1612.01S - commn."/>
      <sheetName val="1612.01T - printing"/>
      <sheetName val="1612.01U - pro_fee"/>
      <sheetName val="1612.01V - rent"/>
      <sheetName val="1612.01W - rate_tax"/>
      <sheetName val="1612.01X - repair"/>
      <sheetName val="1612.01Y - advt"/>
      <sheetName val="1612.01Z - veh_hire"/>
      <sheetName val="1612.01AA - fin_cha"/>
      <sheetName val="1612.01AB - insurance"/>
      <sheetName val="1612.01AC - sundry_exp"/>
      <sheetName val="1612.01AD - depreciation"/>
      <sheetName val="1612.01AE - audit_fee"/>
      <sheetName val="1612.01AF - INT&amp;MISC INC"/>
      <sheetName val="1612.01AG - staff_loan_adv"/>
      <sheetName val="1612.01AH - deposit&amp;grcomp"/>
      <sheetName val="TRIAL-BALANCE"/>
      <sheetName val="1612.01AJ -MANUAL ENTRY"/>
      <sheetName val="Master Sheet (2)"/>
      <sheetName val="MARTJVSORT"/>
      <sheetName val="WELFARE"/>
      <sheetName val="EDC - RECLASSIFIED"/>
      <sheetName val="1612.01AI -Main (CONTINGENCY) "/>
      <sheetName val="TBNOV41"/>
      <sheetName val="TBHEMANT"/>
      <sheetName val="FNLTB11"/>
      <sheetName val="Dec03Tb_Oct04TB"/>
      <sheetName val="tb1104Dt07Dec"/>
      <sheetName val="FEin CWIP"/>
      <sheetName val="1612.01AK -  DEBINT11"/>
      <sheetName val="1612.01 AK(1) - top"/>
      <sheetName val="1612.01AL - INT AM&amp;NIEP"/>
      <sheetName val="1612.01AM - TOP11"/>
      <sheetName val="1612.01AN - CONTINTABB"/>
      <sheetName val="1612.01AN(1) lgvintt "/>
      <sheetName val="1612.01AN(2) lcm-intt "/>
      <sheetName val="1612.01AN(3) lcl-int"/>
      <sheetName val="1612.01AN(4) Amex "/>
      <sheetName val="1612.01AN(5) -  amb amro"/>
      <sheetName val="1612.01AN(6) - NIEP"/>
      <sheetName val="1612.01AN(7) - Niep Tds Summary"/>
      <sheetName val="1612.01AN(8) - NIEP TDS DETAIL"/>
      <sheetName val="1612.01AO - SHAWGRP"/>
      <sheetName val="1612.01AP - frn bill"/>
      <sheetName val="security clause"/>
      <sheetName val="SECURITY"/>
      <sheetName val="summ_reclassification"/>
      <sheetName val="edc 6"/>
      <sheetName val="CWIp (comparison)"/>
      <sheetName val="EDC 9 MONTHS"/>
      <sheetName val="edc 9"/>
      <sheetName val="DETAILED SCHEDULE LIST"/>
      <sheetName val="Interest 30-11-01 not PA 7%"/>
      <sheetName val="x-rate"/>
      <sheetName val="VPCL-1000"/>
      <sheetName val="extra"/>
      <sheetName val="workingcapital"/>
      <sheetName val="Gradnsummary"/>
      <sheetName val="cfo meet"/>
      <sheetName val="note("/>
      <sheetName val="idbi_int"/>
      <sheetName val="assump"/>
      <sheetName val="exp_det"/>
      <sheetName val="Col"/>
      <sheetName val="Ltdeta"/>
      <sheetName val="Purch"/>
      <sheetName val="bank_p"/>
      <sheetName val="dp."/>
      <sheetName val="fcl"/>
      <sheetName val="sep01"/>
      <sheetName val="GUVNL "/>
      <sheetName val="CWIP-Naptha prj"/>
      <sheetName val="fixastsch"/>
      <sheetName val="F.Assets 140MW"/>
      <sheetName val="LIC-MF"/>
      <sheetName val="Notes to Accounts 08-09"/>
      <sheetName val="CWIP-Ph.2"/>
      <sheetName val="CA~CL Analysis"/>
      <sheetName val="LA"/>
      <sheetName val="CL"/>
      <sheetName val="Grp.Co."/>
      <sheetName val="Interest 08-09"/>
      <sheetName val="Creditors-normal"/>
      <sheetName val="Creditors-Sp.GL"/>
      <sheetName val="CWIP-Ph.3"/>
      <sheetName val="Capital Commitment"/>
      <sheetName val="sch III, IV"/>
      <sheetName val="HBI,HRC&amp;CORP SUMM"/>
      <sheetName val="corp"/>
      <sheetName val="HBI NCD"/>
      <sheetName val="HBI RTL"/>
      <sheetName val="HBI WC"/>
      <sheetName val="HRC - NCD, RTL, WCDL"/>
      <sheetName val="ncd14%"/>
      <sheetName val="HBI &amp; HRC - FCL"/>
      <sheetName val="HBI &amp; HRC - FCL (2)"/>
      <sheetName val="HBI WC (2)"/>
      <sheetName val="Supplier Data"/>
      <sheetName val="Call Center"/>
      <sheetName val="Data Programming"/>
      <sheetName val="Financial Services"/>
      <sheetName val="Transaction Processing"/>
      <sheetName val="FS OTC Project Deliverables"/>
      <sheetName val="Staffing Rate Card"/>
      <sheetName val="Staffing Rate Card (2)"/>
      <sheetName val="Price Inclexcl"/>
      <sheetName val="Analysis Sheet"/>
      <sheetName val="T&amp;C's"/>
      <sheetName val="Base Services"/>
      <sheetName val="Additional Services"/>
      <sheetName val="Geo-Allocation"/>
      <sheetName val="Desktop Refresh Cost"/>
      <sheetName val="Server Refresh cost"/>
      <sheetName val="Network REfresh cost"/>
      <sheetName val="Asset Pricing"/>
      <sheetName val="Risk Flow"/>
      <sheetName val="DC_Migration"/>
      <sheetName val="Transition"/>
      <sheetName val="Pricing"/>
      <sheetName val="ZD"/>
      <sheetName val="Dispatch"/>
      <sheetName val="Base Charges-Recurring"/>
      <sheetName val="Base Charges-One Time"/>
      <sheetName val="Termination"/>
      <sheetName val="Base Charges-After Adj"/>
      <sheetName val="Supplier Investment"/>
      <sheetName val="ARC-RRC"/>
      <sheetName val="Asset Count-Operations"/>
      <sheetName val="Shared on Device based pricing"/>
      <sheetName val="Onsite HR Costs"/>
      <sheetName val="Transition-Pricing"/>
      <sheetName val="FTE_Charge"/>
      <sheetName val="FTE_DC"/>
      <sheetName val="FTE_IDC"/>
      <sheetName val="BW &amp; othr charge"/>
      <sheetName val="Hardware cost"/>
      <sheetName val="Server Models"/>
      <sheetName val="Sparing Requirement"/>
      <sheetName val="Network Device Models"/>
      <sheetName val="Tools"/>
      <sheetName val="Third_Party"/>
      <sheetName val="Hosting"/>
      <sheetName val="Refresh Charges"/>
      <sheetName val="printing &amp; stationery1"/>
      <sheetName val="foxz"/>
      <sheetName val="details for LC (3)"/>
      <sheetName val="Cash Flow 04-05"/>
      <sheetName val="Treasury Flash"/>
      <sheetName val="ECB Cost Benefit Analysis"/>
      <sheetName val="ECBschedule 28.02.05"/>
      <sheetName val="ECB Cost Benefit Analysis 04-05"/>
      <sheetName val="ECB-Details"/>
      <sheetName val="EFC Ac"/>
      <sheetName val="Final Inflows given by Sumit"/>
      <sheetName val="Forex Cover"/>
      <sheetName val="Cash Flow03-04"/>
      <sheetName val="Inward receipts"/>
      <sheetName val="Uncleared"/>
      <sheetName val="Global Inflows by sumit"/>
      <sheetName val="LC SCHEDULE"/>
      <sheetName val="LIMIT"/>
      <sheetName val=" EFICENCY"/>
      <sheetName val="ECB Cost Analysis (Actual)"/>
      <sheetName val="CADDA"/>
      <sheetName val="PAID 2004-05"/>
      <sheetName val="PAID 2003-04"/>
      <sheetName val="Import projections"/>
      <sheetName val="FOREXFLOW"/>
      <sheetName val="CAD (2)"/>
      <sheetName val="US Branch Expenses"/>
      <sheetName val="TOT BG"/>
      <sheetName val="LIVE BG "/>
      <sheetName val="EXP IRED BG"/>
      <sheetName val="HOLD CADDA"/>
      <sheetName val="CAD (3)"/>
      <sheetName val="CAD"/>
      <sheetName val="FOREXPMT"/>
      <sheetName val="BG (2)"/>
      <sheetName val="BG (4)"/>
      <sheetName val="LIVE BG (3)"/>
      <sheetName val="BG"/>
      <sheetName val="EXP BG (2)"/>
      <sheetName val="EXP BG (4)"/>
      <sheetName val="EXP IRED BG (2)"/>
      <sheetName val="EXP BG"/>
      <sheetName val="CF FEBPLAN"/>
      <sheetName val="CF PLAN"/>
      <sheetName val="CASHTRAC"/>
      <sheetName val="CASHTRC"/>
      <sheetName val="CASHTRAC (3)"/>
      <sheetName val="CASH BANK"/>
      <sheetName val="Cash Monitor"/>
      <sheetName val="BOE"/>
      <sheetName val="EFFICENCY"/>
      <sheetName val="FORWARD COVER"/>
      <sheetName val="PAID 2002-03"/>
      <sheetName val="PAID 2001-02"/>
      <sheetName val="PAYMENT 2000-01"/>
      <sheetName val="Cash Flow02-03"/>
      <sheetName val="real (3)"/>
      <sheetName val="cost"/>
      <sheetName val="real"/>
      <sheetName val="lc register"/>
      <sheetName val="details for buyers credit"/>
      <sheetName val="forex cover "/>
      <sheetName val="DATA (2)"/>
      <sheetName val="DATA (4)"/>
      <sheetName val="For Pipeline"/>
      <sheetName val="SF 02Mar10 V3"/>
      <sheetName val="SF.com 02Feb10"/>
      <sheetName val="America"/>
      <sheetName val="EMEA"/>
      <sheetName val="India"/>
      <sheetName val="SE Asia"/>
      <sheetName val="FY0910 summary"/>
      <sheetName val="SF 02Mar10"/>
      <sheetName val="Table"/>
      <sheetName val="HCL-Axon Summary"/>
      <sheetName val="Axon Summary"/>
      <sheetName val="Orderbook Sepfx"/>
      <sheetName val="Pipeline Sepfx"/>
      <sheetName val="HCL Summary"/>
      <sheetName val="HCL SAP"/>
      <sheetName val="actual order"/>
      <sheetName val="pipeline"/>
      <sheetName val="Sales costs"/>
      <sheetName val="G &amp; A Costs"/>
      <sheetName val="Sales Cost Data"/>
      <sheetName val="G&amp;A Data"/>
      <sheetName val="bps US"/>
      <sheetName val="bps EMEA"/>
      <sheetName val="bps APAC"/>
      <sheetName val="Summary -QOQ &amp; YOY"/>
      <sheetName val="Order Book and Pipeline"/>
      <sheetName val="Summary - Profitability"/>
      <sheetName val="Summary Profit Normalised"/>
      <sheetName val="P &amp; L Overall HCL Axon-YTD"/>
      <sheetName val="P &amp; L HCL Axon -Region-wise YTD"/>
      <sheetName val="Jun -Uncontrollable Ind"/>
      <sheetName val="May -Uncontrollable Ind"/>
      <sheetName val="Apr -Uncontrollable Ind"/>
      <sheetName val="P &amp; L HCL Axon Europe"/>
      <sheetName val="P &amp; L HCL Axon US"/>
      <sheetName val="P &amp; L HCL Axon APAC"/>
      <sheetName val="P &amp; L Overall HCL Axon"/>
      <sheetName val="Financials Jul"/>
      <sheetName val="Financials May"/>
      <sheetName val="APAC allocations - May"/>
      <sheetName val="APAC allocations - Jun"/>
      <sheetName val="Mar &amp; AMJ Synergy"/>
      <sheetName val="P &amp; L HCL Axon US  -YTD"/>
      <sheetName val="P &amp; L HCL Axon Europe -YTD"/>
      <sheetName val="P &amp; L HCL Axon APAC-YTD"/>
      <sheetName val="APAC allocations - Apr"/>
      <sheetName val="Financials - Apr"/>
      <sheetName val="Financials Jun"/>
      <sheetName val="Bench split- June Final"/>
      <sheetName val="Bench split- June"/>
      <sheetName val="AMJ - HCL Axon"/>
      <sheetName val="CY Forecast"/>
      <sheetName val="Rev 2008 Vs. 2009"/>
      <sheetName val="HCL SAP Rev Jan 08 to Apr 09"/>
      <sheetName val="Axon Full Year Rev 2008"/>
      <sheetName val="Axon Full Year Rev 2009"/>
      <sheetName val="Full Year Forecast May Exc Rate"/>
      <sheetName val="APAC allocations - Mar"/>
      <sheetName val="Financials - Mar"/>
      <sheetName val="FINAL AMJ Axon Forecast"/>
      <sheetName val="Mar Uncontrollable Indirects"/>
      <sheetName val="APAC allocations - Feb"/>
      <sheetName val="Feb Synergy"/>
      <sheetName val="P &amp; L Axon sum of Regions"/>
      <sheetName val="P &amp; L Axon"/>
      <sheetName val="Financials - Feb"/>
      <sheetName val="Financials Dump"/>
      <sheetName val="APAC Allocation - Jan"/>
      <sheetName val="Sales Reallocations"/>
      <sheetName val="Revenue Waterfall Qtrly WIP"/>
      <sheetName val="Revenue Waterfall Monthly WIP"/>
      <sheetName val="Revenue Walk WIP"/>
      <sheetName val="EBIT Waterfall Monthly WIP"/>
      <sheetName val="APAC cust Rev walk - Feb09"/>
      <sheetName val="EMEA cust Rev walk - Feb09"/>
      <sheetName val="US cust Revenue walk - Feb'09"/>
      <sheetName val="Axon Rev walk - Feb09"/>
      <sheetName val="Revenue walk - YTD -Feb'09"/>
      <sheetName val="P &amp; L HCL Axon-OND vs.JFM"/>
      <sheetName val="Synergies"/>
      <sheetName val="Full Year Forecast- Apr exch"/>
      <sheetName val="Summary - Revenue"/>
      <sheetName val="HCL Non-SAP revenues"/>
      <sheetName val="Mar Unaccrued"/>
      <sheetName val="Feb Unaccrued"/>
      <sheetName val="Revenue dump"/>
      <sheetName val="Apr Forecast vs. Actuals"/>
      <sheetName val="Apr Unaccrued"/>
      <sheetName val="Jun Unaccrued"/>
      <sheetName val="May Unaccrued"/>
      <sheetName val="May vs. Jun - Total"/>
      <sheetName val="US May vs. Jun"/>
      <sheetName val="EMEA May vs. Jun"/>
      <sheetName val="APAC May vs. Jun"/>
      <sheetName val="Top 25 customers"/>
      <sheetName val="US - TOP 15 customers"/>
      <sheetName val="EMEA - TOP 10 customers"/>
      <sheetName val="HCL SAP - TOP Customers May 09"/>
      <sheetName val="HCL SAP - TOP customers Apr 09"/>
      <sheetName val="Type - Budget vs. Actual "/>
      <sheetName val="Impl. vs Support - HCL SAP Jun"/>
      <sheetName val="FPP v.s T &amp; M - HCL SAP Jun"/>
      <sheetName val="Impl. vs Support - Axon"/>
      <sheetName val="Type - JFM Vs. AMJ"/>
      <sheetName val="FPP v.s T &amp; M -Axon"/>
      <sheetName val="Utilisation with budget"/>
      <sheetName val="Budget -Delivery days"/>
      <sheetName val="Utilisation - May"/>
      <sheetName val="Utilisation - Axon"/>
      <sheetName val="Utilisation Region-wise split"/>
      <sheetName val="Util. data - Axon"/>
      <sheetName val="Utilisation - Axon - Jun"/>
      <sheetName val="Utilisation with budget - Jun"/>
      <sheetName val="Utilisation - Jun"/>
      <sheetName val="Util Region-wise split Jun"/>
      <sheetName val="Util. data - Axon - Jun"/>
      <sheetName val="Util-Jun"/>
      <sheetName val="Malaysia Util"/>
      <sheetName val="MY Util Non Chargeable"/>
      <sheetName val="MY DC Char"/>
      <sheetName val="Chargeability "/>
      <sheetName val="Contractor utilisation"/>
      <sheetName val="Apr contractor util."/>
      <sheetName val="JFM - contractor"/>
      <sheetName val="OND -contractor"/>
      <sheetName val="May contractor util."/>
      <sheetName val="Util - Apr"/>
      <sheetName val="Util - May"/>
      <sheetName val="Utilization"/>
      <sheetName val="Util- Mar"/>
      <sheetName val="OND Utilisation dump"/>
      <sheetName val="Utilization - HCL SAP"/>
      <sheetName val="HCL SAP JFM vs. OND"/>
      <sheetName val="Jan Actual"/>
      <sheetName val="Feb Actual"/>
      <sheetName val="Mar Budget"/>
      <sheetName val="Mar Actual"/>
      <sheetName val="Contractor Utilisation - Jun"/>
      <sheetName val="Jun Contractor Util"/>
      <sheetName val="BPS - HCL Axon APAC"/>
      <sheetName val="BPS -US"/>
      <sheetName val="BPS - EMEA"/>
      <sheetName val="BPS summary"/>
      <sheetName val="BPS -Over-all"/>
      <sheetName val="Volume Analysis -YTD-Jun 09"/>
      <sheetName val="Realisation -JFMAMJ"/>
      <sheetName val="Volume Analysis -JFM &amp; AMJ"/>
      <sheetName val="Realisation -JFM &amp; AMJ"/>
      <sheetName val="Realisation -YTD -Jun"/>
      <sheetName val="Volume Analysis -H109"/>
      <sheetName val="Resource cost -YTD -Mar"/>
      <sheetName val="Apr Actual"/>
      <sheetName val="Apr Budget"/>
      <sheetName val="Realisation - OND vs.JFM"/>
      <sheetName val="Realization &amp; Cost-Jan"/>
      <sheetName val="Volume Analysis - T&amp;M FPP"/>
      <sheetName val="US vs. Europe"/>
      <sheetName val="Impl. vs Support - HCL SAP"/>
      <sheetName val="FPP v.s T &amp; M - HCL SAP"/>
      <sheetName val="Jul - Project Exp"/>
      <sheetName val="Apr - Project exp"/>
      <sheetName val="Project expenses"/>
      <sheetName val="Summary - G &amp; A"/>
      <sheetName val="G&amp;A Region-wise May"/>
      <sheetName val="G&amp;A Region-wise Apr"/>
      <sheetName val="Impact of Free work"/>
      <sheetName val="Volume Analysis - Jan"/>
      <sheetName val="SAP Realisation and Cost"/>
      <sheetName val="Top 20 customers- YTD-May 1"/>
      <sheetName val="Top 20 customers- Apr"/>
      <sheetName val="HCL SAP Top 10 Customers"/>
      <sheetName val="Top 20 customers- May"/>
      <sheetName val="Summary DSO Apr 09"/>
      <sheetName val="Top 20 customers- Jun"/>
      <sheetName val="Top 20 customers- YTD-June"/>
      <sheetName val="Summary DSO Jun 09"/>
      <sheetName val="Volume Analysis -YTD-Jun"/>
      <sheetName val="Volume Analysis -JFMAMJ"/>
      <sheetName val="Jun Budget"/>
      <sheetName val="Jun Actual"/>
      <sheetName val="Axon - WIP Movement"/>
      <sheetName val="May Budget"/>
      <sheetName val="May Actual"/>
      <sheetName val="DSO"/>
      <sheetName val="Country wise Cost Details"/>
      <sheetName val="Country wise Cost"/>
      <sheetName val="Customer Wise Proj. Margin"/>
      <sheetName val="SAP Historical"/>
      <sheetName val="US BFSI"/>
      <sheetName val="US MALSH"/>
      <sheetName val="US TMPER"/>
      <sheetName val="US ADEUG"/>
      <sheetName val="US - All Verticals"/>
      <sheetName val="US Other Direct costs"/>
      <sheetName val="US G &amp; A Costs"/>
      <sheetName val="US Sales costs"/>
      <sheetName val="US Customers"/>
      <sheetName val="Europe Revenue Target"/>
      <sheetName val="Europe Budget Margin"/>
      <sheetName val="Europe See Through"/>
      <sheetName val="Europe Realisation -YTD -May"/>
      <sheetName val="Europe H109 T&amp;M MY resource"/>
      <sheetName val="Europe Costs H109"/>
      <sheetName val="Europe H109 Axon by Vertical"/>
      <sheetName val="Europe H109 T&amp;M UK resource"/>
      <sheetName val="Europe H109 contract type"/>
      <sheetName val="Europe LOB forecast"/>
      <sheetName val="Europe Current JAS fcast"/>
      <sheetName val="Europe Assumptions"/>
      <sheetName val="Europe BFSI"/>
      <sheetName val="Europe MALSH"/>
      <sheetName val="Europe TMPER"/>
      <sheetName val="Europe ADEUG"/>
      <sheetName val="Europe - All Verticals"/>
      <sheetName val="Europe Sales costs"/>
      <sheetName val="Europe Other Direct costs"/>
      <sheetName val="Europe G &amp; A Costs"/>
      <sheetName val="APAC BFSI"/>
      <sheetName val="APAC MALSH"/>
      <sheetName val="APAC TMPER"/>
      <sheetName val="APAC ADEUG"/>
      <sheetName val="APAC - All Verticals"/>
      <sheetName val="APAC Other Direct costs"/>
      <sheetName val="APAC G &amp; A Costs"/>
      <sheetName val="APAC Sales costs"/>
      <sheetName val="APAC Workings"/>
      <sheetName val="Delivery Days,Rev,Cost-India re"/>
      <sheetName val="Delivery Days,Rev,Cost"/>
      <sheetName val="Delivery P&amp;L India"/>
      <sheetName val="Delivery P&amp;L"/>
      <sheetName val="Delivery Payroll &amp; OH"/>
      <sheetName val="Slide Transfer cost - OH"/>
      <sheetName val="TC Table"/>
      <sheetName val="Delivery Headcount"/>
      <sheetName val="Delivery P&amp;L mly"/>
      <sheetName val="Delivery P&amp;L in '000"/>
      <sheetName val="All regions-Summary"/>
      <sheetName val="Final P&amp;L"/>
      <sheetName val="P &amp; L  for Steve"/>
      <sheetName val="Slide QOQ - Steve"/>
      <sheetName val="Waterfall - NM (2)"/>
      <sheetName val="BPS -Summary"/>
      <sheetName val="Waterfall - NM"/>
      <sheetName val="BPS"/>
      <sheetName val="Waterfall - Revenue"/>
      <sheetName val="Slide Average bill rate"/>
      <sheetName val="Slide Average resource cost"/>
      <sheetName val="Slide Bus Volume"/>
      <sheetName val="Slide Man-days -2"/>
      <sheetName val="APAC P &amp; L"/>
      <sheetName val="Europe Workings"/>
      <sheetName val="Europe P &amp; L"/>
      <sheetName val="US HCL Axon"/>
      <sheetName val="US Workings"/>
      <sheetName val="US P &amp; L"/>
      <sheetName val="Slide 1"/>
      <sheetName val="AMJ numbers"/>
      <sheetName val="AMJ normalised"/>
      <sheetName val="Slide FPP T &amp; M"/>
      <sheetName val="Slide offshoring"/>
      <sheetName val="Slide Sales costs"/>
      <sheetName val="Slide G &amp; A costs"/>
      <sheetName val="Slide Project expenses"/>
      <sheetName val="Slide Summary - Vertical"/>
      <sheetName val="Budget comparison"/>
      <sheetName val="Slide YOY performance excl. UCS"/>
      <sheetName val="Slide YOY performance"/>
      <sheetName val="Slide Summary - Vertical -corr."/>
      <sheetName val="BFSI -Summary P &amp; L"/>
      <sheetName val="MALSH-Summary P &amp; L"/>
      <sheetName val="TMPER -Summary P &amp; L"/>
      <sheetName val="ADEUG -Summary P &amp; L"/>
      <sheetName val="Slide BFSI P &amp; L- annex"/>
      <sheetName val="Slide MALSH P &amp; L-annex"/>
      <sheetName val="All regions - P &amp; L"/>
      <sheetName val="3 Yr Budget - incl. UCS"/>
      <sheetName val="3 Yr Budget -excl. UCS"/>
      <sheetName val="3 Yr Budget -UCS"/>
      <sheetName val="Slide TMPER P &amp; L-annex"/>
      <sheetName val="UCS numbers"/>
      <sheetName val="Slide ADEUG P &amp; L-annex"/>
      <sheetName val="Slide Ind &amp; mal Offshore Split"/>
      <sheetName val="Slide Grade mix - Ind &amp; Mal"/>
      <sheetName val="Slide - People cost savings 2"/>
      <sheetName val="Slide People cost savings"/>
      <sheetName val="Slide - Exchange rates"/>
      <sheetName val="Slide Orderbook,Pipeline - vert"/>
      <sheetName val="Slide Orderbook,Pipeline - Reg."/>
      <sheetName val="Slide Onsite Chargeability"/>
      <sheetName val="Slide (Revenue - resource cost)"/>
      <sheetName val="Slide Resource mix "/>
      <sheetName val="Slide -Consulting mix"/>
      <sheetName val="Slide Impl. support"/>
      <sheetName val="LOB forecast"/>
      <sheetName val="T&amp; M May"/>
      <sheetName val="Non T&amp;M May"/>
      <sheetName val="T &amp; M-Apr"/>
      <sheetName val="Non T &amp; M-Apr"/>
      <sheetName val="Jul Budget"/>
      <sheetName val="Jul Actual"/>
      <sheetName val="Non T &amp; M Jul "/>
      <sheetName val="T &amp; M Jul "/>
      <sheetName val="T &amp; M Jun"/>
      <sheetName val="Non T&amp;M Jun"/>
      <sheetName val="GDC P&amp;L"/>
      <sheetName val="Financials Nov 09"/>
      <sheetName val="Financials Oct 09"/>
      <sheetName val="Vertical PL Nov 09"/>
      <sheetName val="Vertical PL Oct 09"/>
      <sheetName val="Financials Sep 09"/>
      <sheetName val="Financials Aug 09"/>
      <sheetName val="Delivery Day - Actual-Nov 09"/>
      <sheetName val="Delivery Day - Actual-Oct 09"/>
      <sheetName val="Delivery Day - Actual-Sep 09"/>
      <sheetName val="Delivery Day - Actual-Aug 09"/>
      <sheetName val="Delivery Days - Actual-Jul"/>
      <sheetName val="MY GDC Costs"/>
      <sheetName val="HCL SAP PL Jul 09"/>
      <sheetName val="Manf Helthcare"/>
      <sheetName val="Public Services"/>
      <sheetName val="Consumer Service"/>
      <sheetName val="Financial Service"/>
      <sheetName val="P &amp; L Vertical + GDC"/>
      <sheetName val="Summary - Prof Region"/>
      <sheetName val="Summary - Prof Vertical"/>
      <sheetName val="HCL SAP PL 09-10"/>
      <sheetName val="UCS JAS 09"/>
      <sheetName val="Vertical - Budget '09-10"/>
      <sheetName val="Region- Budget"/>
      <sheetName val="Vertical - July"/>
      <sheetName val="Region- July"/>
      <sheetName val="Vertical PL Sep 09"/>
      <sheetName val="Vertical PL Aug 09"/>
      <sheetName val="UCS Yearly Budget"/>
      <sheetName val="Nov 09 -Uncontrollable Ind"/>
      <sheetName val="Oct 09 -Uncontrollable Ind"/>
      <sheetName val="Sep 09 -Uncontrollable Ind"/>
      <sheetName val="Aug 09 -Uncontrollable Ind"/>
      <sheetName val="Jul -Uncontrollable Ind"/>
      <sheetName val="Budgets"/>
      <sheetName val="MY Tr OH"/>
      <sheetName val="Vertical PL Jul 09"/>
      <sheetName val="CY Forecast Oct 09"/>
      <sheetName val="HCL SAP Oct 09"/>
      <sheetName val="Pipeline 1"/>
      <sheetName val="Full Year Forecast Aug 09"/>
      <sheetName val="Delivery Days - Forecast"/>
      <sheetName val="Full Year Forecast"/>
      <sheetName val="Realisation -Jul 09"/>
      <sheetName val="BPS -Budget vs. Actual"/>
      <sheetName val="BPS - summary"/>
      <sheetName val="Volume Analysis -Jul 09"/>
      <sheetName val="HCL SAP Customer Wise Revenue"/>
      <sheetName val="Util Region-wise split Jul"/>
      <sheetName val="Utilisation - Axon - Jul"/>
      <sheetName val="Util. data - Axon - Jul"/>
      <sheetName val="Util-Jul"/>
      <sheetName val="Utilisation with budget - Jul"/>
      <sheetName val="Contractor Utilisation - Jul"/>
      <sheetName val="Jul Contractor Util"/>
      <sheetName val="Top 20 customers- Aug"/>
      <sheetName val="Top 20 customers- YTD Aug"/>
      <sheetName val="Aug - Project exp"/>
      <sheetName val="Utilisation - Aug"/>
      <sheetName val="Utilisation With budget - Aug"/>
      <sheetName val="Util Region-wise split Aug"/>
      <sheetName val="Utilisation - Axon - Aug"/>
      <sheetName val="Util-Sep 09"/>
      <sheetName val="Util-Aug 09"/>
      <sheetName val="Sep 09 Contractor Util"/>
      <sheetName val="Aug 09 Contractor Util"/>
      <sheetName val="DSO Aug 09"/>
      <sheetName val="G&amp;A Region-wise Jun"/>
      <sheetName val="North America"/>
      <sheetName val="FY1011"/>
      <sheetName val="SF 31Mar10"/>
      <sheetName val="Non SAP Pipeline"/>
      <sheetName val="OU-NN-Pipeline"/>
      <sheetName val="OU-EN Pipeline"/>
      <sheetName val="Base ZARN"/>
      <sheetName val="1-Cover Page"/>
      <sheetName val="2-Summary Fees"/>
      <sheetName val="3-Detailed Base Charges"/>
      <sheetName val="4-ARC RRC Rates"/>
      <sheetName val="5-Pass-Through"/>
      <sheetName val="6- One-Time Transition"/>
      <sheetName val="7-Rate Card"/>
      <sheetName val="8-Supplier Investments"/>
      <sheetName val="9-Termination Fees"/>
      <sheetName val="9-Termination Fees Rev"/>
      <sheetName val="10-Intentionally Blank"/>
      <sheetName val="11- Lease &amp; HW &amp; SW"/>
      <sheetName val="12-Assumptions"/>
      <sheetName val="Business case in TPI format"/>
      <sheetName val="Standard Input"/>
      <sheetName val="Deal Summary"/>
      <sheetName val="Ramp Up"/>
      <sheetName val="P&amp;L Sales"/>
      <sheetName val="Base Case"/>
      <sheetName val="Rate Card Calc"/>
      <sheetName val="Salary Input"/>
      <sheetName val="Malaysia"/>
      <sheetName val="Base Case given by TPI"/>
      <sheetName val="Business Case Revised"/>
      <sheetName val="Salary Cost-rebadged employees"/>
      <sheetName val="Travel charges - Transition"/>
      <sheetName val="Tower-wise report"/>
      <sheetName val="Business Case"/>
      <sheetName val="Malaysia Assets list"/>
      <sheetName val="Mexico"/>
      <sheetName val="Rate Card"/>
      <sheetName val="Salary master"/>
      <sheetName val="Peru"/>
      <sheetName val="Chile"/>
      <sheetName val="Argentina"/>
      <sheetName val="Brazil"/>
      <sheetName val="Validation"/>
      <sheetName val="Rebadged"/>
      <sheetName val="Salary Details"/>
      <sheetName val="Critical Support Personnel"/>
      <sheetName val="Additional Assets data center"/>
      <sheetName val="TRW Salary cost"/>
      <sheetName val="HC Reco"/>
      <sheetName val="Interest workings"/>
      <sheetName val="Pricing Sheet CMIO MS"/>
      <sheetName val="Vendor Compliance Sheet"/>
      <sheetName val="Source (Bio)"/>
      <sheetName val="Server Information"/>
      <sheetName val="Skills Details"/>
      <sheetName val="POC Transformation- Total c (2)"/>
      <sheetName val="POC Transformation- Total cost"/>
      <sheetName val="Travel Calculator International"/>
      <sheetName val="POC Transformation"/>
      <sheetName val="EITF"/>
      <sheetName val="change form"/>
      <sheetName val="Head count"/>
      <sheetName val="P and L"/>
      <sheetName val="PL Non Comparative"/>
      <sheetName val="To Do's"/>
      <sheetName val="Department Summary"/>
      <sheetName val="New and Exist Rev"/>
      <sheetName val="Monthly Rev"/>
      <sheetName val="Revenue Summary"/>
      <sheetName val="HRLS new product"/>
      <sheetName val="HR Regression"/>
      <sheetName val="HR Sub"/>
      <sheetName val="HR Book"/>
      <sheetName val="Legal Regression"/>
      <sheetName val="Legal Sub."/>
      <sheetName val="Legal Book"/>
      <sheetName val="BDP 2002 Revenue Summary"/>
      <sheetName val="BDP OI Summary"/>
      <sheetName val="Follow-Up"/>
      <sheetName val="Monthly Budget"/>
      <sheetName val="HRLS Sub Royalties"/>
      <sheetName val="Mnthly Purchases"/>
      <sheetName val="Purchases By Media"/>
      <sheetName val="Distribution"/>
      <sheetName val="Publisher"/>
      <sheetName val="Salaries Publisher"/>
      <sheetName val="Editorial"/>
      <sheetName val="Salaries Editorial"/>
      <sheetName val="Director of Marketing"/>
      <sheetName val="Salaries Dir Mkting"/>
      <sheetName val="Mkting Mngt"/>
      <sheetName val="Salary Mkting Mngt"/>
      <sheetName val="Direct Marketing"/>
      <sheetName val="Direct Mkting Legal"/>
      <sheetName val="Direct Mkting HR"/>
      <sheetName val="Direct Mkting Int"/>
      <sheetName val="Direct Mkting Training"/>
      <sheetName val="Director Bus Dev"/>
      <sheetName val="Salary Dir Bus Dev"/>
      <sheetName val="External Sales Manager"/>
      <sheetName val="Salary External Sales Manager"/>
      <sheetName val="External Sales"/>
      <sheetName val="Salaries External Sales"/>
      <sheetName val="Internal Sales"/>
      <sheetName val="Salaries Internal Sales"/>
      <sheetName val="Pub Resource"/>
      <sheetName val="Salaries Publishing Resource"/>
      <sheetName val="RTB Business Case 10 Years (2)"/>
      <sheetName val="RTB Business Case 10 Years"/>
      <sheetName val="RTB Business Case 7 Years"/>
      <sheetName val="Terms &amp; Conditions"/>
      <sheetName val="Key Financial Considerations"/>
      <sheetName val="Portfolio Scope"/>
      <sheetName val="Years Beyond Steady State -RDA"/>
      <sheetName val="Year 1 FTEs- Steady State ADM"/>
      <sheetName val="Year 1 FTEs Steady State Infra"/>
      <sheetName val="Transition FTEs ADM"/>
      <sheetName val="INFRA FTE Transition"/>
      <sheetName val="Executive Summary Apps"/>
      <sheetName val="Executive Summary Infra"/>
      <sheetName val="Saving Summary"/>
      <sheetName val="Overall Pricing 1"/>
      <sheetName val="Overall Pricing 2"/>
      <sheetName val="Opex Labor"/>
      <sheetName val="Capex Labor"/>
      <sheetName val="Infra Unit Charges"/>
      <sheetName val="Mainframe"/>
      <sheetName val="mainframe summary"/>
      <sheetName val="Opex Non-Labor"/>
      <sheetName val="Asset Refresh"/>
      <sheetName val="L Summary"/>
      <sheetName val="C Summary"/>
      <sheetName val="ADM Base and Discrete Capacity"/>
      <sheetName val="Price Inclusion Exclusion"/>
      <sheetName val="RTB CTB View"/>
      <sheetName val="Configurator"/>
      <sheetName val="SMMS"/>
      <sheetName val="Hardware"/>
      <sheetName val="Network"/>
      <sheetName val="Installation"/>
      <sheetName val="Ops-ISM"/>
      <sheetName val="Ops-ETS"/>
      <sheetName val="Ops-ETS breakout"/>
      <sheetName val="Service Calls"/>
      <sheetName val="Development"/>
      <sheetName val="Revision Notes"/>
      <sheetName val="Cost Input in USD"/>
      <sheetName val="Sensitivities"/>
      <sheetName val="XRATES"/>
      <sheetName val="Cost Summary by Start Month"/>
      <sheetName val="Cost Rollout"/>
      <sheetName val="Device Count"/>
      <sheetName val="MPLS BCM Input"/>
      <sheetName val="MPLS Cost by Start Month"/>
      <sheetName val="MPLS Revenue-Cost Rollout"/>
      <sheetName val="IA BCM Input"/>
      <sheetName val="IA Cost by Start Month"/>
      <sheetName val="IA Revenue-Cost Rollout"/>
      <sheetName val="Check Bals"/>
      <sheetName val="Budget Analysis"/>
      <sheetName val="Payroll Analysis"/>
      <sheetName val="JNL CC Internal"/>
      <sheetName val="JNL CC External"/>
      <sheetName val="JNL CER External"/>
      <sheetName val="JNL CER Internal"/>
      <sheetName val="CER Codes"/>
      <sheetName val="TRS Data"/>
      <sheetName val="TRS Download"/>
      <sheetName val="Zero rated"/>
      <sheetName val="P&amp;L and Cash Flow Baseline"/>
      <sheetName val="Cash Flow Graph"/>
      <sheetName val="IRR Dashboard"/>
      <sheetName val="Individual FIT Changes"/>
      <sheetName val="FTE Reduction Analysis"/>
      <sheetName val="Sensitivity Analysis"/>
      <sheetName val="Implementation Expense"/>
      <sheetName val="Implementation Capital"/>
      <sheetName val="Operation Expenses"/>
      <sheetName val="Severance"/>
      <sheetName val="Upgrade Costs"/>
      <sheetName val="Benefits"/>
      <sheetName val="SSC Costs"/>
      <sheetName val="R-01"/>
      <sheetName val="R-02"/>
      <sheetName val="E-01"/>
      <sheetName val="E-03"/>
      <sheetName val="M-01"/>
      <sheetName val="T-01"/>
      <sheetName val="I-01"/>
      <sheetName val="E-01 (NHQ)"/>
      <sheetName val="E-03 (NHQ)"/>
      <sheetName val="M-01 (NHQ)"/>
      <sheetName val="Source (NHQ)"/>
      <sheetName val="Project Labor Costs"/>
      <sheetName val="Summary Benefits Schedule "/>
      <sheetName val="FIT Master"/>
      <sheetName val="I-02"/>
      <sheetName val="Summaries"/>
      <sheetName val="Summary-Benefits Calc"/>
      <sheetName val="T-01 (NHQ)"/>
      <sheetName val="ROI w-o Depreciation"/>
      <sheetName val="ROI with Depreciation"/>
      <sheetName val="Cash Flow (PSoft)"/>
      <sheetName val="NPV Graph (PSoft)"/>
      <sheetName val="Capital Cost Depreciation"/>
      <sheetName val="Total PeopleSoft"/>
      <sheetName val="Delta"/>
      <sheetName val="Activity Guidelines"/>
      <sheetName val="Activity Individual"/>
      <sheetName val="Activity Map"/>
      <sheetName val="Activity Function Map"/>
      <sheetName val="Activity Glossary "/>
      <sheetName val="FTE Cost Map Guidelines"/>
      <sheetName val="FTE Cost Map"/>
      <sheetName val="3rd Party Supplier Costs"/>
      <sheetName val="Other Finance Costs"/>
      <sheetName val="Key Volumes  "/>
      <sheetName val="IT Inventory "/>
      <sheetName val="Key Volumes "/>
      <sheetName val="Key Volumes Glossary"/>
      <sheetName val="Process List"/>
      <sheetName val="Activity List"/>
      <sheetName val="Key Volumes UF "/>
      <sheetName val="Key Volumes  ICF"/>
      <sheetName val="Key Volumes HPC"/>
      <sheetName val="Key Volumes Spain"/>
      <sheetName val="Cost Center"/>
      <sheetName val="Profit Center Rollup"/>
      <sheetName val="CC History"/>
      <sheetName val="Month by month"/>
      <sheetName val="Acct Level"/>
      <sheetName val="Rollups"/>
      <sheetName val="Rollups (2)"/>
      <sheetName val="Sum by Rollup"/>
      <sheetName val="Consol Summary"/>
      <sheetName val="CC LU"/>
      <sheetName val="Sum HC"/>
      <sheetName val="HC as of 9-22"/>
      <sheetName val="Liaison"/>
      <sheetName val="template"/>
      <sheetName val="owner"/>
      <sheetName val="departments"/>
      <sheetName val="Read Me"/>
      <sheetName val="Job Grade Groupings"/>
      <sheetName val="Noida"/>
      <sheetName val="SCHDGRP"/>
      <sheetName val="Q&amp;A Template"/>
      <sheetName val="Lookup Tables"/>
      <sheetName val="MIS Report -1st Feb"/>
      <sheetName val="User Inputs"/>
      <sheetName val="Resourcing Summary"/>
      <sheetName val="2004 Actual MMR_Mo_act_frcst"/>
      <sheetName val="Mth Compare to budget"/>
      <sheetName val="YTD Act_budget"/>
      <sheetName val="Inergi "/>
      <sheetName val="NHSS"/>
      <sheetName val="Combined"/>
      <sheetName val="Condensed WBSE Report"/>
      <sheetName val="NHSS Other cost Analysis"/>
      <sheetName val="Pivot by acct Feb YTD"/>
      <sheetName val="Reconciliation to Laura"/>
      <sheetName val="Pivot by account MTH"/>
      <sheetName val="Notes on Jan"/>
      <sheetName val="Data POC removed"/>
      <sheetName val="Time Entry by Employee"/>
      <sheetName val="Time Entry by WBSE"/>
      <sheetName val="2004 Budget MTH"/>
      <sheetName val="2004 BudgetYTD"/>
      <sheetName val="Account Mapping "/>
      <sheetName val="Data "/>
      <sheetName val="ALVXXL01"/>
      <sheetName val="APPS"/>
      <sheetName val="Mid-Tier Systems Software"/>
      <sheetName val="Mainframe Systems Software"/>
      <sheetName val="ZFBS-US GAAP"/>
      <sheetName val="ZFPL-US GAAP"/>
      <sheetName val="ZFCF-USGAAP"/>
      <sheetName val="ZFBS-IGAAP"/>
      <sheetName val="ZFPL-IGAAP"/>
      <sheetName val="ZFCF-IGAAP"/>
      <sheetName val="Base Data"/>
      <sheetName val="Invest., Sh. Cap"/>
      <sheetName val="Invest, Sec"/>
      <sheetName val="Disclosures"/>
      <sheetName val="Emp benefits _description"/>
      <sheetName val="Emp benefits"/>
      <sheetName val="AS-15 Disclosure"/>
      <sheetName val="Lineofcredit&amp;shortermBorrowings"/>
      <sheetName val="Long term borrowings"/>
      <sheetName val="Contingencies"/>
      <sheetName val="INVESTMENT SECURITIES"/>
      <sheetName val="Disclosure_IGAAP"/>
      <sheetName val="Addtional Info"/>
      <sheetName val="Micro &amp; Small Scale"/>
      <sheetName val="Addendum"/>
      <sheetName val="USD USA"/>
      <sheetName val="B3 Sales ctrls test"/>
      <sheetName val="B4 Payment test of controls"/>
      <sheetName val="2001"/>
      <sheetName val="P&amp;L1 "/>
      <sheetName val="P&amp;L GHD"/>
      <sheetName val="OPEX1"/>
      <sheetName val="Cashflow1"/>
      <sheetName val="BSheet1"/>
      <sheetName val="p&amp;l 0304"/>
      <sheetName val="p&amp;l 0405"/>
      <sheetName val="p&amp;l 0506"/>
      <sheetName val="***00"/>
      <sheetName val="TAworkings"/>
      <sheetName val="CF-7"/>
      <sheetName val="interbal"/>
      <sheetName val="segmental"/>
      <sheetName val="NTA"/>
      <sheetName val="seg-turnover"/>
      <sheetName val="dato-turnover"/>
      <sheetName val="dato-pbt"/>
      <sheetName val="Assoc_byco"/>
      <sheetName val="highlights"/>
      <sheetName val="consolpl"/>
      <sheetName val="GKTJV"/>
      <sheetName val="protover"/>
      <sheetName val="GESB"/>
      <sheetName val="GMMJV"/>
      <sheetName val="protoMP"/>
      <sheetName val="presegmental"/>
      <sheetName val="Project"/>
      <sheetName val="Proof of Associate"/>
      <sheetName val="BPR1"/>
      <sheetName val="BPR2"/>
      <sheetName val="OS 1(FOR CLIENT DISTRIBUTION)"/>
      <sheetName val="A3-1-1"/>
      <sheetName val="A3-1-2"/>
      <sheetName val="A3-1-3"/>
      <sheetName val="A2 - 5"/>
      <sheetName val="A2 - 6"/>
      <sheetName val="Inter- Company Reconciliation"/>
      <sheetName val="Outstanding Matters (2)"/>
      <sheetName val="A2 - 5 (2)"/>
      <sheetName val="A8-6 (1)"/>
      <sheetName val="A8-2(1)"/>
      <sheetName val="A3-1-4"/>
      <sheetName val="A3 - 3"/>
      <sheetName val="A3 - 4"/>
      <sheetName val="10-3"/>
      <sheetName val="BPR summary"/>
      <sheetName val="os client"/>
      <sheetName val="RCD 300"/>
      <sheetName val="FEM(NA)"/>
      <sheetName val="Matters for discussion(NA)"/>
      <sheetName val="FEM APPENDIX 1"/>
      <sheetName val="FEM APPENDIX 2"/>
      <sheetName val="F-1&amp;2 adj"/>
      <sheetName val="F-3 adj"/>
      <sheetName val="10-20"/>
      <sheetName val="F-9-1"/>
      <sheetName val="F-9 SS"/>
      <sheetName val="F-14"/>
      <sheetName val="M|MM"/>
      <sheetName val="U Disclosure"/>
      <sheetName val="U-8"/>
      <sheetName val="U-9"/>
      <sheetName val="U-7"/>
      <sheetName val="DD-5"/>
      <sheetName val="FF-1 Tax Comp"/>
      <sheetName val="FF-2 DT"/>
      <sheetName val="FF-3 CA"/>
      <sheetName val="FF-4 Proof"/>
      <sheetName val="FF-6 (2)"/>
      <sheetName val="30-4"/>
      <sheetName val="FSA-Bloom"/>
      <sheetName val="F -4"/>
      <sheetName val="F-25"/>
      <sheetName val="J-70"/>
      <sheetName val="M|MM "/>
      <sheetName val="U-Dis"/>
      <sheetName val="U-20"/>
      <sheetName val="BB-3"/>
      <sheetName val="BB - 7"/>
      <sheetName val="FF - 6"/>
      <sheetName val="AF-Notes"/>
      <sheetName val="oustanding]"/>
      <sheetName val="BBK- J74"/>
      <sheetName val="F-10"/>
      <sheetName val="F-14-1"/>
      <sheetName val="DD-1MBF"/>
      <sheetName val="DD-1 EON"/>
      <sheetName val="FF-1 (2)"/>
      <sheetName val="Cashflow (3)"/>
      <sheetName val="AP 110-F-4"/>
      <sheetName val="AP 110-F-5"/>
      <sheetName val="Cor"/>
      <sheetName val="Dir"/>
      <sheetName val="Acc"/>
      <sheetName val="Stat"/>
      <sheetName val="Aud1"/>
      <sheetName val="Aud2"/>
      <sheetName val="Annx1"/>
      <sheetName val="Annx3"/>
      <sheetName val="Annx4"/>
      <sheetName val="Annx2"/>
      <sheetName val="EXT TB-MULTI"/>
      <sheetName val="PC &amp; VR Budget and Actual Units"/>
      <sheetName val="VR VARIANCE ANALYSIS"/>
      <sheetName val="DailyInput_Domestic"/>
      <sheetName val="Std Tickmarks"/>
      <sheetName val="AP (110)"/>
      <sheetName val="F-1|2"/>
      <sheetName val="Udisc"/>
      <sheetName val="AA-1"/>
      <sheetName val="July Posting"/>
      <sheetName val="June Accrual"/>
      <sheetName val="WIP0724"/>
      <sheetName val="ShippedNotInvoiced"/>
      <sheetName val="sch1"/>
      <sheetName val="A2-1 Adj"/>
      <sheetName val="A3-1 BS"/>
      <sheetName val="A3-2 IS"/>
      <sheetName val="Key Ratios"/>
      <sheetName val="BPR (2)"/>
      <sheetName val="F-1 (2)"/>
      <sheetName val="payroll - to insert 20.11.01"/>
      <sheetName val="Rev"/>
      <sheetName val="Debtors Testing Cycle"/>
      <sheetName val="F-1,F-2"/>
      <sheetName val="Outstanding"/>
      <sheetName val="2-6"/>
      <sheetName val="EmployeeDbase"/>
      <sheetName val="Reimbursements"/>
      <sheetName val="Linked JV"/>
      <sheetName val="Alex"/>
      <sheetName val="Alan"/>
      <sheetName val="Alicia"/>
      <sheetName val="Anna"/>
      <sheetName val="Brian"/>
      <sheetName val="ChenKok"/>
      <sheetName val="ChunKiat"/>
      <sheetName val="Daphne"/>
      <sheetName val="Damien"/>
      <sheetName val="Francis"/>
      <sheetName val="David"/>
      <sheetName val="Eric"/>
      <sheetName val="FuiSuan"/>
      <sheetName val="HuaiNing"/>
      <sheetName val="Huey Shee"/>
      <sheetName val="HuiPeng"/>
      <sheetName val="Ian"/>
      <sheetName val="Jimmy"/>
      <sheetName val="Jezamin"/>
      <sheetName val="JuneHow"/>
      <sheetName val="Kwan"/>
      <sheetName val="Luanne"/>
      <sheetName val="Michelle"/>
      <sheetName val="Naomi"/>
      <sheetName val="Nic"/>
      <sheetName val="Nik"/>
      <sheetName val="Penny"/>
      <sheetName val="PooGeok"/>
      <sheetName val="Saufil"/>
      <sheetName val="Sean"/>
      <sheetName val="ShuErn"/>
      <sheetName val="SuetLI"/>
      <sheetName val="Tan"/>
      <sheetName val="Terrence"/>
      <sheetName val="Tony"/>
      <sheetName val="TzeKhay"/>
      <sheetName val="WoanNing"/>
      <sheetName val="WenSing"/>
      <sheetName val="YinSeong"/>
      <sheetName val="Zaleha"/>
      <sheetName val="WP-A"/>
      <sheetName val="WP-B"/>
      <sheetName val="WP-C"/>
      <sheetName val="WP-L"/>
      <sheetName val="WP-D"/>
      <sheetName val="WP-MlMM"/>
      <sheetName val="WP-N"/>
      <sheetName val="WP-R"/>
      <sheetName val="WP-U"/>
      <sheetName val="WP-AA"/>
      <sheetName val="WP-BB"/>
      <sheetName val="WP-CC"/>
      <sheetName val="WP-DD"/>
      <sheetName val="WP-NN"/>
      <sheetName val="WP-FF"/>
      <sheetName val="WP-10l20"/>
      <sheetName val="WP-30"/>
      <sheetName val="WP-70"/>
      <sheetName val="4th cos"/>
      <sheetName val="F_Stock Lead Schedule "/>
      <sheetName val="F1_Purchased FG"/>
      <sheetName val="F1 _1Purchased FG "/>
      <sheetName val="F2_1_Purchased FG"/>
      <sheetName val="F1_Manufactured FG &amp; GIP"/>
      <sheetName val="F3_1Raw Material  "/>
      <sheetName val="F1_1Manufactured FG &amp; GIP"/>
      <sheetName val="F1-1 Double Entries"/>
      <sheetName val="F1_2_Direct Labour Cost"/>
      <sheetName val="F1_3_Production Overhead"/>
      <sheetName val="F1_4_Energy Cost"/>
      <sheetName val="F3_Raw Material"/>
      <sheetName val="F3_2Prov for Raw Mat stock loss"/>
      <sheetName val="F4_Packing Material"/>
      <sheetName val="F4_1 Packing Material"/>
      <sheetName val="F5_ Good In Transit"/>
      <sheetName val="F5-1_GIT Purchased FG"/>
      <sheetName val="F5-2_GIT Raw Material"/>
      <sheetName val="F6_Engineering , A&amp; Promotion"/>
      <sheetName val="F7"/>
      <sheetName val="F7-1_Sales CUt-Off"/>
      <sheetName val="F8"/>
      <sheetName val="F8-1_Purchase Cut Off"/>
      <sheetName val="F9"/>
      <sheetName val="F9-1_RawMat"/>
      <sheetName val="F9-2_PurchasedFinGoods"/>
      <sheetName val="F9-3_Prod FG &amp; GIP"/>
      <sheetName val="F9-3~1_Soiled"/>
      <sheetName val="F9-4_Packing Material"/>
      <sheetName val="C (2)"/>
      <sheetName val="31072001"/>
      <sheetName val="31082001"/>
      <sheetName val="30092001"/>
      <sheetName val="31102001"/>
      <sheetName val="30112001"/>
      <sheetName val="A8 PM"/>
      <sheetName val="AP110 (supp)"/>
      <sheetName val="BS PNL"/>
      <sheetName val="App I"/>
      <sheetName val="App II"/>
      <sheetName val="App III"/>
      <sheetName val="Appendix IV"/>
      <sheetName val="Appx V"/>
      <sheetName val="App VI"/>
      <sheetName val="Appendix VII"/>
      <sheetName val="5Signoff"/>
      <sheetName val="Planng Materiality"/>
      <sheetName val=" App IV workings"/>
      <sheetName val="OSM-PCSB"/>
      <sheetName val="FSA (Attach)"/>
      <sheetName val="BPR."/>
      <sheetName val="RCD-LAD"/>
      <sheetName val="F123"/>
      <sheetName val="B2.1-1"/>
      <sheetName val="B3.1-1"/>
      <sheetName val="B3.2-1"/>
      <sheetName val="monthly2002"/>
      <sheetName val="A2 Cash flow"/>
      <sheetName val="y"/>
      <sheetName val="&lt;F&gt;"/>
      <sheetName val="FSA-Attached"/>
      <sheetName val="U-RCD6"/>
      <sheetName val="CC-60"/>
      <sheetName val="CC-Recon"/>
      <sheetName val="80"/>
      <sheetName val="90"/>
      <sheetName val="100"/>
      <sheetName val="Msge1"/>
      <sheetName val="Dialog2"/>
      <sheetName val="Dialog1"/>
      <sheetName val="AUTOMOD"/>
      <sheetName val="Mod1 - print"/>
      <sheetName val="Mod2 - goto"/>
      <sheetName val="EXPORTMOD"/>
      <sheetName val="Entity Data"/>
      <sheetName val="Sch40"/>
      <sheetName val="Sch45"/>
      <sheetName val="Sch50"/>
      <sheetName val="Sch55"/>
      <sheetName val="U-ADD"/>
      <sheetName val="U-DISP"/>
      <sheetName val="RA"/>
      <sheetName val="Sch150"/>
      <sheetName val="Sch160"/>
      <sheetName val="Sch170-180"/>
      <sheetName val="Sch185"/>
      <sheetName val="Sch190"/>
      <sheetName val="Sch340"/>
      <sheetName val="BPR-BRD"/>
      <sheetName val="FSA-BRD"/>
      <sheetName val="F-12"/>
      <sheetName val="F-3a"/>
      <sheetName val="Appx A"/>
      <sheetName val="Circular-A"/>
      <sheetName val="Appx B"/>
      <sheetName val="Circular-B"/>
      <sheetName val="Appx C"/>
      <sheetName val="Appx D"/>
      <sheetName val="Appx E"/>
      <sheetName val="Appx F"/>
      <sheetName val="Allocation"/>
      <sheetName val="C-14"/>
      <sheetName val="C-15"/>
      <sheetName val="C-16"/>
      <sheetName val="C-17"/>
      <sheetName val="C-18"/>
      <sheetName val="C-19"/>
      <sheetName val="C-20"/>
      <sheetName val="C-21"/>
      <sheetName val="C-22"/>
      <sheetName val="D-5"/>
      <sheetName val="D-9"/>
      <sheetName val="20-3"/>
      <sheetName val="**"/>
      <sheetName val="LMSportfolio descriptions for p"/>
      <sheetName val="MCS"/>
      <sheetName val="Q4 CURRENCY"/>
      <sheetName val="Summary Data"/>
      <sheetName val="WWPull"/>
      <sheetName val="Funnel"/>
      <sheetName val="1) Revenue Proposal"/>
      <sheetName val="AP wo Japan"/>
      <sheetName val="YTD Actual"/>
      <sheetName val="Super Region"/>
      <sheetName val="Region"/>
      <sheetName val="SSDGrowth"/>
      <sheetName val="APwoJapan"/>
      <sheetName val="P&amp;G"/>
      <sheetName val="Agilent"/>
      <sheetName val="Ericsson"/>
      <sheetName val="Nokia"/>
      <sheetName val="JP"/>
      <sheetName val="H1'04 Actual v ASPIRE"/>
      <sheetName val="Agilent0330"/>
      <sheetName val="Nokia0329"/>
      <sheetName val="Ericsson0407"/>
      <sheetName val="PG0402"/>
      <sheetName val="AMS"/>
      <sheetName val="Planet.by.GBU0050405wTriatonGD"/>
      <sheetName val="Entries (2)"/>
      <sheetName val="Entries passed in corporate"/>
      <sheetName val="Disclosure_India-PSO"/>
      <sheetName val="Transaction-PSO-DN for exp"/>
      <sheetName val="PSO Knocking Off Entries"/>
      <sheetName val="HCL Insys integration"/>
      <sheetName val="Group Company-PSO"/>
      <sheetName val="Base Data-PSO-060803"/>
      <sheetName val="PSO-Scedule-6"/>
      <sheetName val="Base Data-India"/>
      <sheetName val="BS and PL "/>
      <sheetName val="Fixed Assets-Sch"/>
      <sheetName val="Share Cap "/>
      <sheetName val="Comparison-Frpm pawan"/>
      <sheetName val="Exp format-Auditors"/>
      <sheetName val="Schedule-Dec01"/>
      <sheetName val="Exp-Analysis-OND02"/>
      <sheetName val="Exp format"/>
      <sheetName val="Schedule-Mar02"/>
      <sheetName val="BR-Ageing"/>
      <sheetName val="REVENUE BREAK UP"/>
      <sheetName val="cost of rev basis"/>
      <sheetName val="revenue basis"/>
      <sheetName val="Bank-31.03.00"/>
      <sheetName val="Schedule+PL+BS-Appl-Format"/>
      <sheetName val="Debit Note-AMJ99"/>
      <sheetName val="Debit notes-Jul-Mar00"/>
      <sheetName val="CIF-Jun"/>
      <sheetName val="CIFupto May"/>
      <sheetName val="Annual Plan 2002-03"/>
      <sheetName val="Imp Papers"/>
      <sheetName val="Alcatel"/>
      <sheetName val="STC(2)"/>
      <sheetName val="IOC"/>
      <sheetName val="Official"/>
      <sheetName val="TWOL"/>
      <sheetName val="BL"/>
      <sheetName val="STC"/>
      <sheetName val="Leave"/>
      <sheetName val="Version Control"/>
      <sheetName val="Key Info seeking form"/>
      <sheetName val="GRA Input"/>
      <sheetName val="Deal Won Summary"/>
      <sheetName val="Audit Checklist"/>
      <sheetName val="T&amp;C"/>
      <sheetName val="FP Invoicing"/>
      <sheetName val="P&amp;L-US GAAP"/>
      <sheetName val="Tower wise P&amp;L"/>
      <sheetName val="Tower wise P&amp;L (2)"/>
      <sheetName val="Rate Card Analysis"/>
      <sheetName val="Inc-Exc Matrix"/>
      <sheetName val="WH Tax"/>
      <sheetName val="Norms-check before use"/>
      <sheetName val="COLA Report"/>
      <sheetName val="Skill Categories for US Expat"/>
      <sheetName val="Standard Capex items"/>
      <sheetName val="Zone Classification"/>
      <sheetName val="Discussion"/>
      <sheetName val="Gangadharan's Cost"/>
      <sheetName val="Pricing matrix- As per Merck"/>
      <sheetName val="Title Page"/>
      <sheetName val="Provider Instructions"/>
      <sheetName val="Personnel"/>
      <sheetName val="Actions"/>
      <sheetName val="Description of costs"/>
      <sheetName val="Description of Captial Items"/>
      <sheetName val="WAR Run cost Increase"/>
      <sheetName val="Cost by branch"/>
      <sheetName val="increase sq foot cost "/>
      <sheetName val="Monthly View"/>
      <sheetName val="Risk Amount"/>
      <sheetName val="New Termination View"/>
      <sheetName val="TRN &amp; TFM"/>
      <sheetName val="CoverSheet"/>
      <sheetName val="ChangeLog"/>
      <sheetName val="ModelHealth"/>
      <sheetName val="ForexRates"/>
      <sheetName val="IBM-Plan Rates"/>
      <sheetName val="IBM-Termination Calculations"/>
      <sheetName val="IBM-Inflation Calculations"/>
      <sheetName val="IBM-Disaggregation"/>
      <sheetName val="IBM-Service Calculations"/>
      <sheetName val="IBM - Service Pivots"/>
      <sheetName val="IBM-Revenue Summary"/>
      <sheetName val="IBM-GEO Summary"/>
      <sheetName val="IBM-AP07 Analysis"/>
      <sheetName val="SummaryChargesbyServiceBundle"/>
      <sheetName val="SummaryChargesbyServiceLine"/>
      <sheetName val="SummaryCharges"/>
      <sheetName val="ToolsTowerCalc"/>
      <sheetName val="GlobalClientCalc"/>
      <sheetName val="CollaborativeCalc"/>
      <sheetName val="OneTimeCalc"/>
      <sheetName val="TransitionCalc"/>
      <sheetName val="TransformationCalc"/>
      <sheetName val="FieldServicesCalc"/>
      <sheetName val="ServiceDeskCalc"/>
      <sheetName val="PCRU-Americas"/>
      <sheetName val="PCRU-Europe"/>
      <sheetName val="PCRU-UKRegion"/>
      <sheetName val="PCRU-MoW"/>
      <sheetName val="PrinterRU-DataAll"/>
      <sheetName val="PrinterPivotCount"/>
      <sheetName val="PrinterPivotInstalls"/>
      <sheetName val="PrinterPivotDisposals"/>
      <sheetName val="PrinterPivotMoves"/>
      <sheetName val="SDRU-Americas"/>
      <sheetName val="SDRU-Europe"/>
      <sheetName val="SDRU-UKRegion"/>
      <sheetName val="SDRU-MoW"/>
      <sheetName val="LeveragedRU"/>
      <sheetName val="FS-PCSupport-UnitAnalysis"/>
      <sheetName val="FS-PCIMACD-UnitAnalysis"/>
      <sheetName val="FS-PrinterSupport-UnitAnalysis"/>
      <sheetName val="FS-PrinterIMD-UnitAnalysis"/>
      <sheetName val="ServiceDesk-UnitAnalysis"/>
      <sheetName val="IST-Summary"/>
      <sheetName val="ISTFieldServices-Calc"/>
      <sheetName val="ISTServiceDesk-Calc"/>
      <sheetName val="ISTTransitionCalc"/>
      <sheetName val="ISTTransformationCalc"/>
      <sheetName val="IST-OTC"/>
      <sheetName val="IST-FS-RUs"/>
      <sheetName val="IST-SD-RUs"/>
      <sheetName val="Sheet22 (5)"/>
      <sheetName val="Welcome"/>
      <sheetName val="FactSheet"/>
      <sheetName val="AP Factsheet"/>
      <sheetName val="TRN Factsheet"/>
      <sheetName val="Tower Test"/>
      <sheetName val="TRN (BCP)"/>
      <sheetName val="TRN (Markdown)"/>
      <sheetName val="TRN IBM Cash Flow"/>
      <sheetName val="TRN Services Summary"/>
      <sheetName val="BCP IE"/>
      <sheetName val="BCP PL"/>
      <sheetName val="Deal BCP IE"/>
      <sheetName val="IBM Costs"/>
      <sheetName val="Coml Cost Bkdwn"/>
      <sheetName val="Services Summary"/>
      <sheetName val="IBM Cflow"/>
      <sheetName val="Cap Sum"/>
      <sheetName val="Servs IE"/>
      <sheetName val="Tow IE"/>
      <sheetName val="TRN (BCP) Work"/>
      <sheetName val="TRN (Mkdn) Work"/>
      <sheetName val="ExtractsLbr"/>
      <sheetName val="Physicals"/>
      <sheetName val="IBM Costs Bkdwn"/>
      <sheetName val="Ren Service IE"/>
      <sheetName val="Orig Service IE"/>
      <sheetName val="Ren Capital"/>
      <sheetName val="Orig Capital"/>
      <sheetName val="Orig IBM Costs"/>
      <sheetName val="Ren Deal BCP PL"/>
      <sheetName val="Orig BCP PL"/>
      <sheetName val="Comp Cost Bkdwn"/>
      <sheetName val="Orig BCP IE"/>
      <sheetName val="ExtractsHdw"/>
      <sheetName val="ExtractsSft"/>
      <sheetName val="ExtractsOthCst"/>
      <sheetName val="ExtractsOther"/>
      <sheetName val="Variables"/>
      <sheetName val="Emea Specific"/>
      <sheetName val="TRN Cash Flow"/>
      <sheetName val="RangeNamesInputs"/>
      <sheetName val="SheetNames"/>
      <sheetName val="Emp Demographics"/>
      <sheetName val="Emp List"/>
      <sheetName val="Contractor List"/>
      <sheetName val="Title"/>
      <sheetName val="Supplier Instructions"/>
      <sheetName val="TOT"/>
      <sheetName val="T&amp;T"/>
      <sheetName val="Alternative T&amp;T"/>
      <sheetName val="EUS Totals"/>
      <sheetName val="EUS P"/>
      <sheetName val="EUS AQ"/>
      <sheetName val="EUS SQ"/>
      <sheetName val="ITSS"/>
      <sheetName val="STAFF"/>
      <sheetName val="TERM"/>
      <sheetName val="FXCOLA"/>
      <sheetName val="Discounted Cash Flow"/>
      <sheetName val="04 Tax Provision"/>
      <sheetName val="Federal Cum"/>
      <sheetName val="State Cum"/>
      <sheetName val="Cum Def Rev Lead"/>
      <sheetName val="Rev&amp;BookgsSpecman"/>
      <sheetName val="Platform Rev Recognition"/>
      <sheetName val="DTL"/>
      <sheetName val="03 Tax Provision"/>
      <sheetName val="03 return workpaper"/>
      <sheetName val="payments after 3_31_04"/>
      <sheetName val="payments before 3_31_04"/>
      <sheetName val="Axis NOL &amp; R&amp;D carryover"/>
      <sheetName val="TWF Footnote"/>
      <sheetName val="FY07 Summary"/>
      <sheetName val="TW Footnote "/>
      <sheetName val="TW AJE"/>
      <sheetName val="Journal Entries"/>
      <sheetName val="TWR Rate Rec."/>
      <sheetName val="Tax Prov Summary with option"/>
      <sheetName val="Tax Prov Summary wo option"/>
      <sheetName val="TWC Current"/>
      <sheetName val="TWD Deferred"/>
      <sheetName val="TW ST State Tax Calcs"/>
      <sheetName val="REG NOL"/>
      <sheetName val="AMT NOL"/>
      <sheetName val="TWFR Foreign"/>
      <sheetName val="TWFC Forecast"/>
      <sheetName val="TW TD Temp Diff Calcs"/>
      <sheetName val="TW TD 2 Accrued Vac Support"/>
      <sheetName val="TW TD 3 Intangible rollforward"/>
      <sheetName val="TW TD 4 Transactional Cost"/>
      <sheetName val="TWME Meals and Ent"/>
      <sheetName val="TWP Penalties"/>
      <sheetName val="Intangible Sch"/>
      <sheetName val="TW STK STOCK OPTIONS"/>
      <sheetName val="NIBT RECON"/>
      <sheetName val="TWDLT LONG TERM DEFERRED"/>
      <sheetName val="TW FTGR"/>
      <sheetName val="TW 861-8R"/>
      <sheetName val="TW ETI"/>
      <sheetName val="TW QPI"/>
      <sheetName val="SOK Intangibles"/>
      <sheetName val="TWWH Withholding Tax"/>
      <sheetName val="TW PRC Shanghai China"/>
      <sheetName val="State TrueUps"/>
      <sheetName val="TW RP Fed P2R"/>
      <sheetName val=" P2R True Up- Fed,State"/>
      <sheetName val="CA P2R True-up"/>
      <sheetName val="Non CA State RP True Up"/>
      <sheetName val="TW FTC"/>
      <sheetName val="EY Federal R&amp;D Credit"/>
      <sheetName val="EY CA R&amp;D Credit"/>
      <sheetName val="TW R&amp;D - Superseded"/>
      <sheetName val="R&amp;D Addtnl Reserves Pre FY 07"/>
      <sheetName val="Pre FY 07 R&amp;D Cr True up"/>
      <sheetName val="YE TAX AJEs"/>
      <sheetName val="APB 23"/>
      <sheetName val="DQSO ETR"/>
      <sheetName val="TW FAS 5"/>
      <sheetName val="Canada FY 07 Prov"/>
      <sheetName val="BS Tax Pivot"/>
      <sheetName val="P&amp;L Tax Pivot '07"/>
      <sheetName val="With Disq. Disposition"/>
      <sheetName val="Without Disq. Disposition"/>
      <sheetName val="Fed true-up"/>
      <sheetName val="R&amp;D Reserve"/>
      <sheetName val="R&amp;D True-up"/>
      <sheetName val="Port Summ"/>
      <sheetName val="MM Valuation"/>
      <sheetName val="Perf"/>
      <sheetName val="AFOP"/>
      <sheetName val="Rec"/>
      <sheetName val="Purch,Sales, Mats"/>
      <sheetName val="Mat Schedule"/>
      <sheetName val="WAM"/>
      <sheetName val="Footnote"/>
      <sheetName val="T2 - Current"/>
      <sheetName val="T3 - Deferred"/>
      <sheetName val="T5 - Rate Rec"/>
      <sheetName val="T7- Fixed assets"/>
      <sheetName val="T8-NOTES"/>
      <sheetName val="Year end schedule"/>
      <sheetName val="109"/>
      <sheetName val="Return to Prov."/>
      <sheetName val="Cushion"/>
      <sheetName val="State Tax"/>
      <sheetName val="Rate Rec"/>
      <sheetName val="FA-RF"/>
      <sheetName val="Unearned Income"/>
      <sheetName val="Payroll by State"/>
      <sheetName val="end 12.31.02"/>
      <sheetName val="YTD B.S."/>
      <sheetName val="YTD I.S."/>
      <sheetName val="Cash Flow Stmt"/>
      <sheetName val="Ann I"/>
      <sheetName val="Ann II"/>
      <sheetName val="Annexure - I"/>
      <sheetName val="Annexure - II"/>
      <sheetName val="Annexure - III"/>
      <sheetName val="Annexure - IV"/>
      <sheetName val="Annexure - V"/>
      <sheetName val="Annexure - VI"/>
      <sheetName val="Annexure - VII"/>
      <sheetName val="sept'05"/>
      <sheetName val="Annx IF"/>
      <sheetName val="Annx-IIF"/>
      <sheetName val="Annx-IIIF"/>
      <sheetName val="Annx-IVF"/>
      <sheetName val="Annx VF"/>
      <sheetName val="Ann clause16(b)F"/>
      <sheetName val="Annx VI"/>
      <sheetName val="Annx-VIA"/>
      <sheetName val="Annx-VIB1"/>
      <sheetName val="Annx-VIB2"/>
      <sheetName val="AnnxVII"/>
      <sheetName val="Annx-VIIF"/>
      <sheetName val="Annx- clause 18F"/>
      <sheetName val="Annx-IX"/>
      <sheetName val="Annx- X"/>
      <sheetName val="Ann-XI"/>
      <sheetName val="Annex-X IA"/>
      <sheetName val="AnnexI work"/>
      <sheetName val="Ann- XI work"/>
      <sheetName val="Annx- XII"/>
      <sheetName val="Annx- XIII"/>
      <sheetName val="Annx-XIIIA"/>
      <sheetName val="AnnxXIIIB1"/>
      <sheetName val="AnnxXIIIB2"/>
      <sheetName val="Annx-XIV"/>
      <sheetName val="AnnxClause 24F"/>
      <sheetName val="Annx-Clause 24F"/>
      <sheetName val="Annx Clause 26F"/>
      <sheetName val="Annx clause 27F"/>
      <sheetName val="Annx clause 28F"/>
      <sheetName val="Annx XIX"/>
      <sheetName val="Annx XX"/>
      <sheetName val="old_serial no."/>
      <sheetName val="tot_ass_9697"/>
      <sheetName val="R&amp;D"/>
      <sheetName val="S&amp;M"/>
      <sheetName val="CCIPL"/>
      <sheetName val="S&amp;M TALLY"/>
      <sheetName val="R&amp;D TALLY"/>
      <sheetName val="CCIPL TALLY"/>
      <sheetName val="Query"/>
      <sheetName val="Updated NBV- In Oracle"/>
      <sheetName val="Revsd NPV-Sale Valuation-CCE"/>
      <sheetName val="Controllo valori sett budget"/>
      <sheetName val="Foglio1"/>
      <sheetName val="XXXXXXXXXXXX"/>
      <sheetName val="Sheet24"/>
      <sheetName val="203310"/>
      <sheetName val="203322"/>
      <sheetName val="203323"/>
      <sheetName val="Sheet32"/>
      <sheetName val="203313"/>
      <sheetName val="203320"/>
      <sheetName val="DELETE"/>
      <sheetName val=".xls)203324"/>
      <sheetName val=".xls)203325"/>
      <sheetName val="203323-M"/>
      <sheetName val="Sheet33"/>
      <sheetName val="EXC_DIF"/>
      <sheetName val="203625"/>
      <sheetName val="203130"/>
      <sheetName val="203157"/>
      <sheetName val="203159"/>
      <sheetName val="203161"/>
      <sheetName val="203637"/>
      <sheetName val="203624"/>
      <sheetName val="203628"/>
      <sheetName val="203629"/>
      <sheetName val="204282"/>
      <sheetName val="204220"/>
      <sheetName val="205440"/>
      <sheetName val="Sheet35"/>
      <sheetName val="203632"/>
      <sheetName val="203639"/>
      <sheetName val="203641"/>
      <sheetName val="204240"/>
      <sheetName val="OLD220"/>
      <sheetName val="410"/>
      <sheetName val="ADJ-1"/>
      <sheetName val="LAB-OFFICER"/>
      <sheetName val="BONUS00-01"/>
      <sheetName val="ADJ-205410"/>
      <sheetName val="Resigned-emp"/>
      <sheetName val="BONUS01-02"/>
      <sheetName val="Sheet27"/>
      <sheetName val="Sheet25"/>
      <sheetName val="Sheet28"/>
      <sheetName val="205410"/>
      <sheetName val="lst-yr"/>
      <sheetName val="curr-yr-1"/>
      <sheetName val="curr-yr-2"/>
      <sheetName val="440"/>
      <sheetName val="L-com(00-01)summ"/>
      <sheetName val="GAN-0001"/>
      <sheetName val="DIFF-0001"/>
      <sheetName val="Sheet31"/>
      <sheetName val="partwise-ms"/>
      <sheetName val="L-com(99-00)"/>
      <sheetName val="L-com(00-01)"/>
      <sheetName val="L-com(01-02)"/>
      <sheetName val="L-com(01-02"/>
      <sheetName val="Sheet23"/>
      <sheetName val="L-com(02-03)"/>
      <sheetName val="PAI"/>
      <sheetName val="L-com(03-04)"/>
      <sheetName val="L-com(03-04)s"/>
      <sheetName val="E-COM"/>
      <sheetName val="E-COM0304"/>
      <sheetName val="205450"/>
      <sheetName val="MAR-AGENT"/>
      <sheetName val="450-ORI"/>
      <sheetName val="DD-INT"/>
      <sheetName val="Sheet22"/>
      <sheetName val="422"/>
      <sheetName val="421"/>
      <sheetName val="423"/>
      <sheetName val="Sheet19"/>
      <sheetName val="Sheet26"/>
      <sheetName val="NOC-BIF"/>
      <sheetName val="205430"/>
      <sheetName val="205650"/>
      <sheetName val="COM03"/>
      <sheetName val="206200"/>
      <sheetName val="206201"/>
      <sheetName val="206203"/>
      <sheetName val="206400"/>
      <sheetName val="206410"/>
      <sheetName val="206420-2"/>
      <sheetName val="206430"/>
      <sheetName val="450"/>
      <sheetName val="DON"/>
      <sheetName val="OS-COMM"/>
      <sheetName val="OLD205450"/>
      <sheetName val="409010"/>
      <sheetName val="SVK1"/>
      <sheetName val="PRTWS03"/>
      <sheetName val="SVK"/>
      <sheetName val="RECO02"/>
      <sheetName val="PRTWS11"/>
      <sheetName val="PRTWS12"/>
      <sheetName val="PRTWS09"/>
      <sheetName val="205649"/>
      <sheetName val="IMPORTANT"/>
      <sheetName val="Accounting policy"/>
      <sheetName val="Explanatory Notes"/>
      <sheetName val="Explanatory Notes(cont.)"/>
      <sheetName val="AUS FA"/>
      <sheetName val="303222 MISC INCOME(NON OP)"/>
      <sheetName val="303221 MISC. INCOME (OP)"/>
      <sheetName val="101002 GOODWILL (ASSET)"/>
      <sheetName val="109141 "/>
      <sheetName val="542090OTHER BANK CHARGES"/>
      <sheetName val="541333 OTHER BORROWING COST"/>
      <sheetName val="600026 ADV. TO IMPORT SUPPLIER"/>
      <sheetName val="600046 CAPITAL ADVANCES "/>
      <sheetName val="202111 OCI ADJUSTMENT"/>
      <sheetName val="416008 MOVE. IN CASH FLOW HEDGE"/>
      <sheetName val="526142 LR ON INT FREE DEPPSIT"/>
      <sheetName val="108043 REMEAS OF KREBS DEPOSIT"/>
      <sheetName val="303232 REMEASURE. OF FIN ASSET"/>
      <sheetName val="303231INT RECO ON INT FREE LOAN"/>
      <sheetName val="104054INT RECO ON INT FREE LOAN"/>
      <sheetName val="205456GRATUITY CONTRI. PAYABLE"/>
      <sheetName val="506010GRATUITY LIC PREM(E'YEE)"/>
      <sheetName val="415000 DEPRECIATION (EXPENSES)"/>
      <sheetName val="600018 GOODWILL (ASSET) "/>
      <sheetName val="303242 PROFIT,L ON SALE OF MF"/>
      <sheetName val="303243 MTM GAIN ON MUTUAL FUNDS"/>
      <sheetName val="102032INVESTMENT IN MUTUAL FUND"/>
      <sheetName val="303241PROFIT ON SALE OF INVEST."/>
      <sheetName val="204261 COMM. PAPER DEF UP. FEE "/>
      <sheetName val="541336 OTHER BORROWING COST"/>
      <sheetName val="409023 PROV FOR DOUBTFUL DEBT"/>
      <sheetName val="206421 PROV FOR DOUBTFUL DEBT"/>
      <sheetName val="409022PROV FOR DOUBTFUL DEBT"/>
      <sheetName val="301152SALES RETURN LOCAL PHARMA"/>
      <sheetName val="205908PROV FOR SALES RETURN-EXP"/>
      <sheetName val="301502  SALES RETURN EXPORT API"/>
      <sheetName val="205907 PROV FOR SALES RETURN "/>
      <sheetName val="205906 PROV FOR EXPIRY-LOCAL"/>
      <sheetName val="552022  DATE EXPIRY LOCAL"/>
      <sheetName val="552031 BREAKAGE,DAMAGED,EXPIRY"/>
      <sheetName val="552011BREAKAGE DAMAGED EXP"/>
      <sheetName val="202044 FCTR"/>
      <sheetName val="416000 OCI COLUMBIA RESTATEMENT"/>
      <sheetName val="410000 LOSS ON EX. (EXPENSES)"/>
      <sheetName val="420002FINAL DIVIDEND (EXPENSES)"/>
      <sheetName val="422002TAX ON FINAL DIVIDEND EXP"/>
      <sheetName val="303130 PROFIT ON EX. INCOME "/>
      <sheetName val="204241 SECURITY DEPOSIT NON FIN"/>
      <sheetName val="204240 DEALER DEPOSIT ACCOUNT "/>
      <sheetName val="107222PREPAID RENT ACCOUNT"/>
      <sheetName val="107227PREPAID RENT ACCOUNT"/>
      <sheetName val="107726 REMEASUREMENT OF LT LOAN"/>
      <sheetName val="102023INVESTMENT IN UK LOAN"/>
      <sheetName val="202045 REMEASUREMENT OF EMP DBP"/>
      <sheetName val="102020 INVESTMENTS ACCOUNT "/>
      <sheetName val="202110 RETAINED EARNINGS "/>
      <sheetName val="102022IPCA USA GUARANTEE CHARGE"/>
      <sheetName val="204301 CR KOTAK DEF UPFRONT FEE"/>
      <sheetName val="203171UOB DEFERRED UPFRONT FEES"/>
      <sheetName val="203170 HSBS M. DEF UPFRONT FEE"/>
      <sheetName val="203169ECB DBS SINGAPORE-DEF UPF"/>
      <sheetName val="203167DEBENTURE DEF UPFRONT FEE"/>
      <sheetName val="Opening AS grouping"/>
      <sheetName val="203701 CURRENT DEF UPFRONT FEE"/>
      <sheetName val="107225 CAPITAL ADVANCE"/>
      <sheetName val="upto march'15"/>
      <sheetName val="sept'2015"/>
      <sheetName val="upto march'2016"/>
      <sheetName val="107226 ADVANCE TO SUPPLIER"/>
      <sheetName val="104011EXCHANGE DIFF ON ADVANCE "/>
      <sheetName val="206422PROV FOR DOUBTFUL DEBT"/>
      <sheetName val="205905 PROV FOR BREAKAGE,DAMAGE"/>
      <sheetName val="205904 PROV FOR BREAKAGE,DAMAGE"/>
      <sheetName val="202114 Retained Earning"/>
      <sheetName val="206101 tax prov on P FD"/>
      <sheetName val="206100 Proposed final Dividend"/>
      <sheetName val="416007 other comp. income (2)"/>
      <sheetName val="416006 other comp. income"/>
      <sheetName val="qtr JV"/>
      <sheetName val="Sheet75"/>
      <sheetName val="CF Work"/>
      <sheetName val="Investments"/>
      <sheetName val="Borowings"/>
      <sheetName val="Fixed Asset Schedule"/>
      <sheetName val="RPD Standalone(STATEMENT 1)"/>
      <sheetName val="Loans &amp; Investment (STATEMENT2)"/>
      <sheetName val="Result_Mar'16(Standalone)"/>
      <sheetName val="Result_Mar'16(Consol)"/>
      <sheetName val="Result_Mar'16(Consol_note)"/>
      <sheetName val="Publish_Result"/>
      <sheetName val="quarter_wise_2015-16"/>
      <sheetName val="akj_qtrwise_1516"/>
      <sheetName val="HIGHLIGHT_MAR'16"/>
      <sheetName val="MARGIN_MAR'16"/>
      <sheetName val="ratio(DSCR_ISCR)"/>
      <sheetName val="Result_Mar'16(Main)"/>
      <sheetName val="Total Debtors"/>
      <sheetName val="Ratio Working"/>
      <sheetName val="Effects to be taken"/>
      <sheetName val="March'15 Sale"/>
      <sheetName val="Adjustment JVs"/>
      <sheetName val="Brekage June'15 Qtr"/>
      <sheetName val="Breakage June'16 Qtr"/>
      <sheetName val="Brekage-local -15-16 (F)"/>
      <sheetName val="Sales return Local 15-16 (F)"/>
      <sheetName val="Brekage-Export -15-16 (F) "/>
      <sheetName val="Sales returnAPI Exprt 15-16 (F)"/>
      <sheetName val="Expiry Local 15-16 (F)"/>
      <sheetName val="Expiry export 15-16 (F)"/>
      <sheetName val="Bad debts 15-16 (F)"/>
      <sheetName val="Working _ Expiry _prov 15-16 "/>
      <sheetName val="Working _ Expiry _prov 16-17"/>
      <sheetName val="Working for Sales return15-16"/>
      <sheetName val="Breakage-Local (2016-17)"/>
      <sheetName val="Breakage-Expiry-export (16-17)"/>
      <sheetName val="Final combined "/>
      <sheetName val="quarter_wise_2015-16 (2)"/>
      <sheetName val="Amount of provision_16-17"/>
      <sheetName val="Qtr '16 Sale"/>
      <sheetName val="March'16 Provision amount"/>
      <sheetName val="March'16"/>
      <sheetName val="SALE"/>
      <sheetName val="W block"/>
      <sheetName val="Table 41"/>
      <sheetName val="Table 9"/>
      <sheetName val="Table11"/>
      <sheetName val="Table 1"/>
      <sheetName val="Table 2"/>
      <sheetName val="Table 3"/>
      <sheetName val="Table 4"/>
      <sheetName val="Table 5"/>
      <sheetName val="Table 6"/>
      <sheetName val="DOT-Customer-data"/>
      <sheetName val="Fund Utilisation"/>
      <sheetName val="Hyderabad_NLA"/>
      <sheetName val="Silokhera_NLA"/>
      <sheetName val="Cyber City_NLA"/>
      <sheetName val="Chennai_NLA"/>
      <sheetName val="Chennai "/>
      <sheetName val="Tenant-Chennai"/>
      <sheetName val="Tanent-W Block"/>
      <sheetName val="W block (2)"/>
      <sheetName val="Silokhera"/>
      <sheetName val="Table 7"/>
      <sheetName val="Project Data"/>
      <sheetName val="Unleased area"/>
      <sheetName val="Pivot (2)"/>
      <sheetName val="Building Matrix"/>
      <sheetName val="Related - Construction"/>
      <sheetName val="TB31.12.2008"/>
      <sheetName val="BS &amp; PL"/>
      <sheetName val="BS Schedule"/>
      <sheetName val="Sch 4 FA Sch"/>
      <sheetName val="Sch 5- Investment"/>
      <sheetName val="P&amp;L Schedule"/>
      <sheetName val="POCM - 31.12.08"/>
      <sheetName val="Final - Plots  "/>
      <sheetName val="Final - Town Houses"/>
      <sheetName val="Deferred  Tax"/>
      <sheetName val="Tax Provision"/>
      <sheetName val="Dep As per IT act "/>
      <sheetName val="FBT-Working "/>
      <sheetName val="Details "/>
      <sheetName val="Fixed Assets Register"/>
      <sheetName val="ICD- interest Income  "/>
      <sheetName val="Interest CCD- Expenses"/>
      <sheetName val="Group -31.12.2008"/>
      <sheetName val="Interest Allocation "/>
      <sheetName val="DTA &amp; C TAX"/>
      <sheetName val="One Pager"/>
      <sheetName val="P &amp; L Schedule"/>
      <sheetName val="Grouping Sheet"/>
      <sheetName val="Revised TB Ramco"/>
      <sheetName val="TB 31.03.10"/>
      <sheetName val="Ramco TB"/>
      <sheetName val="Pocm Sheet"/>
      <sheetName val="Q-1 Sale"/>
      <sheetName val="Project Summary"/>
      <sheetName val="Fixed Assets "/>
      <sheetName val="IT -Assets"/>
      <sheetName val="Furniture &amp; Fixture"/>
      <sheetName val="office equipment"/>
      <sheetName val="Leasehold"/>
      <sheetName val="Development Rights"/>
      <sheetName val="PF Details"/>
      <sheetName val="DRDL Int ICD"/>
      <sheetName val="DCDL Int ICD"/>
      <sheetName val="DHDL Int. CCD"/>
      <sheetName val="Clogs Int.CCD"/>
      <sheetName val="Epop Working"/>
      <sheetName val="Rent Equalization"/>
      <sheetName val="????(?????)"/>
      <sheetName val="????"/>
      <sheetName val="?????"/>
      <sheetName val="writt off"/>
      <sheetName val="ITDprn"/>
      <sheetName val="MAPPINGS"/>
      <sheetName val="Sch BS"/>
      <sheetName val="BS-203"/>
      <sheetName val="Sch_FA"/>
      <sheetName val="Bal_Gr"/>
      <sheetName val="P&amp;L_Gr"/>
      <sheetName val="CON_TB"/>
      <sheetName val="Mod_RSATB"/>
      <sheetName val="FAC_TB"/>
      <sheetName val="Mod_CorTB"/>
      <sheetName val="Cor_TB"/>
      <sheetName val="RSA_TB"/>
      <sheetName val="MODCSATB"/>
      <sheetName val="CSATB"/>
      <sheetName val="fgval"/>
      <sheetName val="revenue recognition "/>
      <sheetName val="ochre pur04-05"/>
      <sheetName val="amber exp 04-05"/>
      <sheetName val="Russet 04-05"/>
      <sheetName val="touchdown 04-05"/>
      <sheetName val="Nusa Dua - Whitefield"/>
      <sheetName val="dummy"/>
      <sheetName val=" Depn income tax"/>
      <sheetName val="Capx Summary in Yen"/>
      <sheetName val="Overheads"/>
      <sheetName val="Staff "/>
      <sheetName val="Capital expenditure detail"/>
      <sheetName val="Temps"/>
      <sheetName val="Annex for SD (TB)"/>
      <sheetName val="P L"/>
      <sheetName val="Sch PL"/>
      <sheetName val="Groupings P L"/>
      <sheetName val="Fix assets"/>
      <sheetName val="FLAP"/>
      <sheetName val="Borrowing Cost"/>
      <sheetName val=" Depn income tax "/>
      <sheetName val="Depreciation Additions"/>
      <sheetName val="tax details"/>
      <sheetName val="servicetax"/>
      <sheetName val="TrialBal (2)"/>
      <sheetName val="Sundry-Exps"/>
      <sheetName val="DEC PIVOT"/>
      <sheetName val="Op Plan Sales"/>
      <sheetName val="TB 07-08 Chennai"/>
      <sheetName val="TB 07-08 Bangalore"/>
      <sheetName val="TB 07-08 Group"/>
      <sheetName val="IT Deprn"/>
      <sheetName val="STI"/>
      <sheetName val="Un Billed Revenue"/>
      <sheetName val="Schedule 1"/>
      <sheetName val="Schedule 2"/>
      <sheetName val="Schedule 3-6"/>
      <sheetName val="Schedule 7-9"/>
      <sheetName val="BS Abstract"/>
      <sheetName val="Audit JV"/>
      <sheetName val="Groupings-PL"/>
      <sheetName val="Groupings-BS"/>
      <sheetName val="TB 06-07"/>
      <sheetName val="Cash flow Rs"/>
      <sheetName val="Tbal"/>
      <sheetName val="FA "/>
      <sheetName val="US format BS"/>
      <sheetName val="US Grp BS"/>
      <sheetName val="FA US"/>
      <sheetName val="US grp PL"/>
      <sheetName val="USD Cash flow "/>
      <sheetName val="Depreciation (2)"/>
      <sheetName val="Final Depn"/>
      <sheetName val="List of assets"/>
      <sheetName val="US format"/>
      <sheetName val="FA  USD"/>
      <sheetName val="Grp  US"/>
      <sheetName val="US Grp BS "/>
      <sheetName val="Cash Flow $"/>
      <sheetName val="Project Ignite"/>
      <sheetName val="Recruiters"/>
      <sheetName val="Ali - Dec 8"/>
      <sheetName val="Kirit - Dec 8"/>
      <sheetName val="India - Startup"/>
      <sheetName val="India - Employees"/>
      <sheetName val="India - Jay Setup Costs"/>
      <sheetName val="Jay Post SJ Headcount"/>
      <sheetName val="Jay Headcount Detail"/>
      <sheetName val="Overhead Expenses"/>
      <sheetName val="Jay Twyford"/>
      <sheetName val="SP Sales Staff Budget"/>
      <sheetName val="SP Overview"/>
      <sheetName val="SP Costs"/>
      <sheetName val="SP All India Budget"/>
      <sheetName val="SP Kar"/>
      <sheetName val="SP West"/>
      <sheetName val="SP East"/>
      <sheetName val="SP Tamil Nadu"/>
      <sheetName val="SP North India"/>
      <sheetName val="SP Kerala"/>
      <sheetName val="SP AP"/>
      <sheetName val="Co.26 Unfinished P&amp;E"/>
      <sheetName val="PBC"/>
      <sheetName val="Interco. balances"/>
      <sheetName val="Secured loan"/>
      <sheetName val="Debtors confirmations"/>
      <sheetName val="cust wise break up"/>
      <sheetName val="Creditor balance"/>
      <sheetName val="Creditors confirmations"/>
      <sheetName val="Advance From Customers"/>
      <sheetName val="Retention Deposit"/>
      <sheetName val=" TDS Receivable"/>
      <sheetName val="BRS top sheet"/>
      <sheetName val="CWIP"/>
      <sheetName val="Dep logic"/>
      <sheetName val="Salary MOM"/>
      <sheetName val="Recon - Payroll"/>
      <sheetName val="TDS and PF"/>
      <sheetName val="Recon - PF"/>
      <sheetName val="Increment"/>
      <sheetName val="Travel Charges"/>
      <sheetName val="Travel"/>
      <sheetName val="Telephone charges"/>
      <sheetName val="Service tax"/>
      <sheetName val="Other expenses"/>
      <sheetName val="외상매입금"/>
      <sheetName val="관계외상매입"/>
      <sheetName val="지급어음"/>
      <sheetName val="단기차입금"/>
      <sheetName val="미지급금"/>
      <sheetName val="어음미지급"/>
      <sheetName val="선수금"/>
      <sheetName val="예수금"/>
      <sheetName val="미지급비용"/>
      <sheetName val="장기차입금"/>
      <sheetName val="금융리스"/>
      <sheetName val="충당금"/>
      <sheetName val="매출액"/>
      <sheetName val="제조원가"/>
      <sheetName val="용역원가"/>
      <sheetName val="감가상각비"/>
      <sheetName val="영업외수익"/>
      <sheetName val="영업외비용"/>
      <sheetName val="고정자산처분"/>
      <sheetName val="자본금"/>
      <sheetName val="부동산"/>
      <sheetName val="이사회결의서"/>
      <sheetName val="감사의견서"/>
      <sheetName val="주주명부&lt;끝&gt;"/>
      <sheetName val="Lookups"/>
      <sheetName val="gen ledger data"/>
      <sheetName val="IG Allowance Form"/>
      <sheetName val="Annexure"/>
      <sheetName val="Reference Data"/>
      <sheetName val="BU_name"/>
      <sheetName val="DWH1"/>
      <sheetName val="DWH2"/>
      <sheetName val="iPMS Project List"/>
      <sheetName val="Own Asset"/>
      <sheetName val="SBU &amp; BU wise Annualized%"/>
      <sheetName val="GJ1"/>
      <sheetName val="GXH4"/>
      <sheetName val="AISIN"/>
      <sheetName val="AISIN EUROPE"/>
      <sheetName val="ASE TEKNIK"/>
      <sheetName val="AUTO"/>
      <sheetName val="BARIA-VUNGTAU"/>
      <sheetName val="BASIT ASIF &amp; BROTHERS"/>
      <sheetName val="BUS &amp; TRUCK"/>
      <sheetName val="CHAIN FAR"/>
      <sheetName val="CHIYODA"/>
      <sheetName val="CYRIC"/>
      <sheetName val="DOBAC"/>
      <sheetName val="DUNOPIE"/>
      <sheetName val="EBONIS"/>
      <sheetName val="GENERAL AUTOMOBILES"/>
      <sheetName val="GENUINE MOTORS"/>
      <sheetName val="GHAFFAR"/>
      <sheetName val="HAFEEZ"/>
      <sheetName val="IKAE"/>
      <sheetName val="INDAMERICA"/>
      <sheetName val="INTIMEX"/>
      <sheetName val="ITO"/>
      <sheetName val="K.M.MOTORS"/>
      <sheetName val="KTE"/>
      <sheetName val="MECPAC"/>
      <sheetName val="MUNIR"/>
      <sheetName val="NEC"/>
      <sheetName val="NIPPON PILLAR"/>
      <sheetName val="PBR"/>
      <sheetName val="PBR(M)"/>
      <sheetName val="PREMIER"/>
      <sheetName val="PT.INDOPRIMA"/>
      <sheetName val="PT.KONAN"/>
      <sheetName val="SLS"/>
      <sheetName val="TBJ"/>
      <sheetName val="THAI CAPITAL"/>
      <sheetName val="THAI NKK"/>
      <sheetName val="THAI POLY"/>
      <sheetName val="VALFLON"/>
      <sheetName val="NIPPON"/>
      <sheetName val="ZIP INT'L"/>
      <sheetName val="BS details"/>
      <sheetName val="OCT2"/>
      <sheetName val="NOV (2)"/>
      <sheetName val="DEC (2)"/>
      <sheetName val="JAN (2)"/>
      <sheetName val="FEB (2)"/>
      <sheetName val="Main comptn"/>
      <sheetName val="Detailed P&amp;L"/>
      <sheetName val="Sch 1-Underwriting P&amp;L"/>
      <sheetName val="Sch1A-Pre Acs"/>
      <sheetName val="Sch1B-Claims Acs"/>
      <sheetName val="Sch2-Com Allow Exp"/>
      <sheetName val="Sch3-All of Com Exp"/>
      <sheetName val="Sch4-Net Invest Inc"/>
      <sheetName val="Sch4A-Tax Invest Inc"/>
      <sheetName val="Sch5-Int fr FD&amp;CA"/>
      <sheetName val="Sch6-Int fr Gov Secur"/>
      <sheetName val="Sch7-Int Bonds"/>
      <sheetName val="Sch8A-Div Inc"/>
      <sheetName val="Sch9-Write Back of Prov"/>
      <sheetName val="Sch10-Gain&amp;Loss on Invest"/>
      <sheetName val="Sch11-Mgmt Exp"/>
      <sheetName val="Sch12-Exc Gain&amp;Loss"/>
      <sheetName val="Sch13&amp;14"/>
      <sheetName val="Sch15 TO 17"/>
      <sheetName val="Sch18-Bad debts wo"/>
      <sheetName val="Sch 19A-offshore bad debts"/>
      <sheetName val="Sch19B-Onshore bad debts"/>
      <sheetName val="Sch20-Prov for d debts"/>
      <sheetName val="Sch 21-Add to FA"/>
      <sheetName val="Sch 22-Add to FA (SEC 24)"/>
      <sheetName val="Sch22-Disp of FA"/>
      <sheetName val="Sch23-Comptn of BA&amp;BC"/>
      <sheetName val="Sch24-W&amp;T"/>
      <sheetName val="Sch25-Expt-Sec 13B"/>
      <sheetName val="Sch 26-Expt Sec 13E"/>
      <sheetName val="SUAD"/>
      <sheetName val="AJE "/>
      <sheetName val="ARE"/>
      <sheetName val="ExchangeRate"/>
      <sheetName val="GB 1"/>
      <sheetName val="GB 2"/>
      <sheetName val="GB 3"/>
      <sheetName val="GC 1"/>
      <sheetName val="GD 1"/>
      <sheetName val="GE 1"/>
      <sheetName val="GE2"/>
      <sheetName val="GG 1"/>
      <sheetName val="GH 1"/>
      <sheetName val="GJ 1"/>
      <sheetName val="GL 1"/>
      <sheetName val="GN 1"/>
      <sheetName val="GQ 1"/>
      <sheetName val="GQ7"/>
      <sheetName val="GW"/>
      <sheetName val="GW2"/>
      <sheetName val="GW3"/>
      <sheetName val="GW4"/>
      <sheetName val="GW5"/>
      <sheetName val="GW5.1"/>
      <sheetName val="DistributionGX1"/>
      <sheetName val="OthersGX2"/>
      <sheetName val="AdminGX3"/>
      <sheetName val="CPF"/>
      <sheetName val="InvP"/>
      <sheetName val="P&amp;L Statement"/>
      <sheetName val="GQ5 Purchase cut off"/>
      <sheetName val="GJ10_01_Jan01"/>
      <sheetName val="B4 - Balance Sheet (2)"/>
      <sheetName val="GHH 2"/>
      <sheetName val="GHH1"/>
      <sheetName val="GRH 1"/>
      <sheetName val="GRH 2"/>
      <sheetName val="GHX 1.2 Sales Comm RT (2)"/>
      <sheetName val="GLH1"/>
      <sheetName val="GJ3.2 Bank Conf control (2)"/>
      <sheetName val="GJH1"/>
      <sheetName val="GB4 Perusal of rep&amp;mainte (2)"/>
      <sheetName val="GBH3 Add &amp; Disp"/>
      <sheetName val="GBH2 Reasonableness"/>
      <sheetName val="GBH3 Existence"/>
      <sheetName val="GBH2 Dep RT"/>
      <sheetName val="GBH1 Fixed Assets"/>
      <sheetName val="Cost of Sales Schedule"/>
      <sheetName val="GE3.1 Aging (2)"/>
      <sheetName val="GE3.1.1 Aging Samples (2)"/>
      <sheetName val="Covenants1"/>
      <sheetName val="Audit Guage"/>
      <sheetName val="B10.2 Audit Reclass"/>
      <sheetName val="GDH1"/>
      <sheetName val="GDH 2"/>
      <sheetName val="GE3.2 Collectibility"/>
      <sheetName val="GEH2"/>
      <sheetName val="GEH1"/>
      <sheetName val="GE1a"/>
      <sheetName val="GEH1-1"/>
      <sheetName val="GQH1"/>
      <sheetName val="GQH2"/>
      <sheetName val="GW 1.1 AR"/>
      <sheetName val="GW1.2 GPM Actual (2)"/>
      <sheetName val="GW1.2 GPM Actual"/>
      <sheetName val="Draft"/>
      <sheetName val="GWH1A"/>
      <sheetName val="GWH1"/>
      <sheetName val="GXH1"/>
      <sheetName val="GXH 1.1 OOE"/>
      <sheetName val="GHX1.1 (3)"/>
      <sheetName val="B3 SUAD"/>
      <sheetName val="GX 2.1 OOE AR  (2)"/>
      <sheetName val="Salaries Reasonableness AD"/>
      <sheetName val="GX 1.3 Salaries RT (2)"/>
      <sheetName val="GX 1.4 CPF Reasonableness (2)"/>
      <sheetName val="GX 2.2 Rental RT (2)"/>
      <sheetName val="GXH 5.1Rental NAC"/>
      <sheetName val="GXH 5.2 V.rental EP"/>
      <sheetName val="InvoiceList"/>
      <sheetName val="A201"/>
      <sheetName val="A601"/>
      <sheetName val="A602"/>
      <sheetName val="H101"/>
      <sheetName val="I101"/>
      <sheetName val="I102"/>
      <sheetName val="T101"/>
      <sheetName val="T201"/>
      <sheetName val="271101"/>
      <sheetName val="281101"/>
      <sheetName val="BS AR-overall"/>
      <sheetName val="P &amp; L Overall AR "/>
      <sheetName val="D100 "/>
      <sheetName val="E1 Fraud "/>
      <sheetName val="GB100"/>
      <sheetName val="GD100"/>
      <sheetName val="GD101"/>
      <sheetName val="NRV"/>
      <sheetName val="Stk costing test"/>
      <sheetName val="Obsolescence"/>
      <sheetName val="GE100"/>
      <sheetName val="GE101"/>
      <sheetName val="GE001"/>
      <sheetName val="GE500 - sale walkthrough"/>
      <sheetName val="GE900"/>
      <sheetName val="GF100"/>
      <sheetName val="GH100"/>
      <sheetName val="GH100.1"/>
      <sheetName val="GH900"/>
      <sheetName val="GJ100"/>
      <sheetName val="GJ900"/>
      <sheetName val="GJ900 (2)"/>
      <sheetName val="GL100"/>
      <sheetName val="GN100"/>
      <sheetName val="GQ100"/>
      <sheetName val="GQ100.1"/>
      <sheetName val="GQ100.2"/>
      <sheetName val="GQ101 "/>
      <sheetName val="GQ111samples"/>
      <sheetName val="GQ111-1Cut off summary"/>
      <sheetName val="GQ203"/>
      <sheetName val="GQ204"/>
      <sheetName val="GQ205"/>
      <sheetName val="GQ001"/>
      <sheetName val="Walkthrough"/>
      <sheetName val="GQ900"/>
      <sheetName val="GR100"/>
      <sheetName val="GW100"/>
      <sheetName val="GW100.1"/>
      <sheetName val="GW100.2"/>
      <sheetName val="GW101"/>
      <sheetName val="GW202"/>
      <sheetName val="GW203 - GM"/>
      <sheetName val="Revenue vouching "/>
      <sheetName val="GX100"/>
      <sheetName val="GD5"/>
      <sheetName val="GD5.1"/>
      <sheetName val="GD6"/>
      <sheetName val="GD6.1"/>
      <sheetName val="GD7"/>
      <sheetName val="GD7.1"/>
      <sheetName val="GD8"/>
      <sheetName val="GD8.1"/>
      <sheetName val="GD9A"/>
      <sheetName val="Surgery - Inpatient"/>
      <sheetName val="Ancilliary Procedures"/>
      <sheetName val="SOC Attendances"/>
      <sheetName val="Day Surgery"/>
      <sheetName val="Day Surgery - Outpatient"/>
      <sheetName val="A &amp; E Attendance"/>
      <sheetName val="Day Surgery Subsidy"/>
      <sheetName val="RPT 71-VOLUME DATA-PCI "/>
      <sheetName val="Bokks vs. records (2)"/>
      <sheetName val="Bokks vs. records"/>
      <sheetName val="Service tax payments"/>
      <sheetName val="Interest - Corporation bank"/>
      <sheetName val="ICICI &amp; TMBL interest"/>
      <sheetName val="Gratuity"/>
      <sheetName val="PL-paid (given by Bodena Sir)"/>
      <sheetName val="bodenna-sales-2008"/>
      <sheetName val="Form 1"/>
      <sheetName val="Form 2"/>
      <sheetName val="Form 3"/>
      <sheetName val="Form 4"/>
      <sheetName val="Form 5"/>
      <sheetName val="Form 6"/>
      <sheetName val="Form 7"/>
      <sheetName val="Form 8"/>
      <sheetName val="Form 9"/>
      <sheetName val="Form 10"/>
      <sheetName val="Form 11"/>
      <sheetName val="S0 Key dates"/>
      <sheetName val="S1BOQ"/>
      <sheetName val="S2groupcode"/>
      <sheetName val="S3workplanqty"/>
      <sheetName val="S3workplanamt"/>
      <sheetName val="S4timecycle"/>
      <sheetName val="S5escalation"/>
      <sheetName val="S6MATqty-code"/>
      <sheetName val="S7MATqty-grp"/>
      <sheetName val="S8MATexp-code"/>
      <sheetName val="S9wastage"/>
      <sheetName val="S10bomat"/>
      <sheetName val="S11EQPnorm"/>
      <sheetName val="S12EQPhrs"/>
      <sheetName val="S13cons"/>
      <sheetName val="S14spares"/>
      <sheetName val="S15POL"/>
      <sheetName val="S16Elec"/>
      <sheetName val="S17power"/>
      <sheetName val="S18EQPplan"/>
      <sheetName val="S19cap"/>
      <sheetName val="S20MSE Items"/>
      <sheetName val="S21Subcon"/>
      <sheetName val="S22PRW"/>
      <sheetName val="S23ManNos"/>
      <sheetName val="S24Mancost"/>
      <sheetName val="S25EQPrep"/>
      <sheetName val="S26EQPhire"/>
      <sheetName val="S27EQPlease"/>
      <sheetName val="S28Rev"/>
      <sheetName val="S29Prelitem"/>
      <sheetName val="S30Prelplant"/>
      <sheetName val="S31Prelitemdet"/>
      <sheetName val="S32Prelexp"/>
      <sheetName val="S33Prelexpdet"/>
      <sheetName val="S34Dircost"/>
      <sheetName val="S35Indircost"/>
      <sheetName val="S36Prelimcost"/>
      <sheetName val="S37UnitCost"/>
      <sheetName val="S38stock"/>
      <sheetName val="S39liab"/>
      <sheetName val="S40Milestones"/>
      <sheetName val="S41-1MATqty-code"/>
      <sheetName val="S41MATProcurement"/>
      <sheetName val="S41-2MATexp-code"/>
      <sheetName val="S42HSE"/>
      <sheetName val="S43Taxation"/>
      <sheetName val="Note 14 (4)"/>
      <sheetName val="Fin P&amp;L"/>
      <sheetName val="notes to balancesheet and P&amp;L"/>
      <sheetName val="Fin BS"/>
      <sheetName val="NCL-fsv"/>
      <sheetName val="Significant ACing Policies"/>
      <sheetName val="Fixed Assets Schedule"/>
      <sheetName val="CASH FLOW WORKING"/>
      <sheetName val="NCA as on 31.03.2012"/>
      <sheetName val="NCA "/>
      <sheetName val="BC as on 31.03.2012"/>
      <sheetName val="BC As on 31.03.2011"/>
      <sheetName val="NCL as on 31.03.2012"/>
      <sheetName val="SL_TB 2011"/>
      <sheetName val="Borrowings-sch.(31.12.2011)"/>
      <sheetName val="list of FDs kept as security"/>
      <sheetName val="status of Borrowings dec'11"/>
      <sheetName val="Note 14"/>
      <sheetName val="DLP status"/>
      <sheetName val="IDBI 3 Receipts Accrued"/>
      <sheetName val="Loans-CL and NCL"/>
      <sheetName val="exchange diff(31.12.2011)"/>
      <sheetName val="FD-YEs Bank"/>
      <sheetName val="UBI"/>
      <sheetName val="SBH"/>
      <sheetName val="IOB"/>
      <sheetName val="canara"/>
      <sheetName val="final 3 receipts"/>
      <sheetName val="Tirupur Court IDBI FD"/>
      <sheetName val="IDBI-GOMTI FD"/>
      <sheetName val="FIN"/>
      <sheetName val="S.4.1_Auditors Remuneration"/>
      <sheetName val="S.4.2_Billing details"/>
      <sheetName val="S.4.3_SAP Dump"/>
      <sheetName val="S.3.1_Managerial Remuneration"/>
      <sheetName val="S.3.2_Ravi Uppal Compensation"/>
      <sheetName val="S.3.3_SRU Working"/>
      <sheetName val="S.3.4_Directors Fees"/>
      <sheetName val="S.3.5_Commission - Non Exec Dir"/>
      <sheetName val="S.3.6_GL Dump"/>
      <sheetName val="BS-ARP"/>
      <sheetName val=" -P&amp;L -ARP"/>
      <sheetName val="P&amp;L-ARP"/>
      <sheetName val="Deprn -reasonability"/>
      <sheetName val="Sub-Schedules"/>
      <sheetName val="TB Dec 2003"/>
      <sheetName val="TB Dec 2002"/>
      <sheetName val="Basic Details"/>
      <sheetName val="PL variance"/>
      <sheetName val="BS variance"/>
      <sheetName val="FA Additions"/>
      <sheetName val="FA Deletions"/>
      <sheetName val="Interunit transfers"/>
      <sheetName val="FA Dep logic"/>
      <sheetName val="Capital advance"/>
      <sheetName val="Prepayments"/>
      <sheetName val="Loans and advances"/>
      <sheetName val="ED on closing stock"/>
      <sheetName val="Qty recon"/>
      <sheetName val="Overhead Rate"/>
      <sheetName val="Overhead loading "/>
      <sheetName val="OSL"/>
      <sheetName val="PF"/>
      <sheetName val="ESI"/>
      <sheetName val="TDS"/>
      <sheetName val="Excise duty recon"/>
      <sheetName val="COGS Analysis"/>
      <sheetName val="Payroll variance"/>
      <sheetName val="Casual Labour Variance"/>
      <sheetName val="Freight Logic Test"/>
      <sheetName val="Excise duty balance"/>
      <sheetName val="Sales tax return"/>
      <sheetName val="Tieup unit"/>
      <sheetName val="SPPR"/>
      <sheetName val="Accrual for schemes"/>
      <sheetName val="RECO (2)"/>
      <sheetName val="RECO (3)"/>
      <sheetName val="comparsion"/>
      <sheetName val="EXP TRIAL FACT"/>
      <sheetName val="final fact trial"/>
      <sheetName val="B.S.-Groupings"/>
      <sheetName val="P.L.-Groupings"/>
      <sheetName val="BS Schdl- 1 &amp; 2"/>
      <sheetName val="Reserve &amp; Surplus"/>
      <sheetName val="Secured Loans"/>
      <sheetName val="Unsecured Loans"/>
      <sheetName val="BS Schdl-3-Fixed Assets"/>
      <sheetName val="Other current assets"/>
      <sheetName val="Misc. Expenditure"/>
      <sheetName val="BS Schdl-4 to 10"/>
      <sheetName val="PL Schdl- 11 to 15"/>
      <sheetName val="PENDING JV's"/>
      <sheetName val="trial (2)"/>
      <sheetName val="Assumptions (08-09)"/>
      <sheetName val="Plant Operating Plan"/>
      <sheetName val="Expenditure Summary"/>
      <sheetName val="Index Reference"/>
      <sheetName val="Communication"/>
      <sheetName val="Internet &amp; Services"/>
      <sheetName val="R &amp; M Furniture"/>
      <sheetName val="H.Keeping"/>
      <sheetName val="Mag &amp; Subs"/>
      <sheetName val="Postage &amp; Shipping"/>
      <sheetName val="Print &amp; Stationery"/>
      <sheetName val="Training"/>
      <sheetName val="Recruitment"/>
      <sheetName val="Pantry Exp"/>
      <sheetName val="Staff Welfare"/>
      <sheetName val="Audit"/>
      <sheetName val="Permits &amp; Licences"/>
      <sheetName val="Pooja Exp"/>
      <sheetName val="Cash Purchase"/>
      <sheetName val="Taxi Hire Charges"/>
      <sheetName val="EHS"/>
      <sheetName val="LAB"/>
      <sheetName val="Consumables"/>
      <sheetName val="Stores &amp; Spares"/>
      <sheetName val="Equipment Hire"/>
      <sheetName val="R &amp; M Equipment"/>
      <sheetName val="Fuel&amp; Maint for qup &amp; Vehicles"/>
      <sheetName val="Waste Removal"/>
      <sheetName val="R &amp; M Buildg"/>
      <sheetName val="R &amp; M Roads"/>
      <sheetName val="R &amp; M Plant"/>
      <sheetName val="Services Eng"/>
      <sheetName val="Services Skilled"/>
      <sheetName val="Entertainment"/>
      <sheetName val="O&amp;M Contract(07-08)"/>
      <sheetName val="S I Exp"/>
      <sheetName val="Capital Budget."/>
      <sheetName val="Contingency"/>
      <sheetName val="Guest House"/>
      <sheetName val="57"/>
      <sheetName val="Debt Profile"/>
      <sheetName val="B&amp;S"/>
      <sheetName val="GE charges"/>
      <sheetName val="Income from Subsidiaries-Group "/>
      <sheetName val="Sch B"/>
      <sheetName val="Sch C-G"/>
      <sheetName val="BSA"/>
      <sheetName val="Sch H - Notes"/>
      <sheetName val="Data_Large"/>
      <sheetName val="WIP Notes"/>
      <sheetName val="KPI Reporting"/>
      <sheetName val="Master Alert"/>
      <sheetName val="Large"/>
      <sheetName val="Small"/>
      <sheetName val="Bots"/>
      <sheetName val="WIP CF"/>
      <sheetName val="Data_Small"/>
      <sheetName val="WIP CF Small"/>
      <sheetName val="i-c accruals"/>
      <sheetName val="PSD INVOICES"/>
      <sheetName val="PSD CREDIT NOTES"/>
      <sheetName val="mkd 10"/>
      <sheetName val="mkd 11"/>
      <sheetName val="JNL Pivot"/>
      <sheetName val="JNL TEMLATE"/>
      <sheetName val="JNL TEMLATE BOTS"/>
      <sheetName val="WIP Calc"/>
      <sheetName val="Large HC"/>
      <sheetName val="Small HC"/>
      <sheetName val="Dec09 v Feb10"/>
      <sheetName val="list to artc"/>
      <sheetName val="Validation Tables"/>
      <sheetName val="Market Regions - 2010 Snapshot"/>
      <sheetName val="Market Regions - Summary"/>
      <sheetName val="Market Regions - Jul Month End"/>
      <sheetName val="Market Regions - Details"/>
      <sheetName val="DATABASE MU4"/>
      <sheetName val="RawData"/>
      <sheetName val="New Tables"/>
      <sheetName val="Old Tables"/>
      <sheetName val="Julie's Request Form"/>
      <sheetName val="SCR L_E 2002"/>
      <sheetName val="BIMP 13th August"/>
      <sheetName val="cash workings final (2)"/>
      <sheetName val="cash workings final"/>
      <sheetName val="depcal2006-07"/>
      <sheetName val="Ann to Form 3CD"/>
      <sheetName val="ANN-I-list of books"/>
      <sheetName val="ANN-II-145A "/>
      <sheetName val="ANN-II-Depn under IT"/>
      <sheetName val="ANN-II-Depn under IT(final)"/>
      <sheetName val="ANN-IIA-additions to assets"/>
      <sheetName val="ANN-IV Section 35 D"/>
      <sheetName val="ANN-III-ESI"/>
      <sheetName val="ANN-IV-40 A 2 b"/>
      <sheetName val="ANN-V-43 B"/>
      <sheetName val="ANN-VII-43 B PF,ESI"/>
      <sheetName val="Ann VI Modvat"/>
      <sheetName val="ANN-VII-bf loss"/>
      <sheetName val="ANN-XI-TDS delay (full)"/>
      <sheetName val="Appendix VIII"/>
      <sheetName val="ANN-X-Ac ratios"/>
      <sheetName val="Leave Encashment"/>
      <sheetName val="FBT details"/>
      <sheetName val="ADV TDS details"/>
      <sheetName val="Database"/>
      <sheetName val="Growth"/>
      <sheetName val="Lead Sheet"/>
      <sheetName val="Target Test"/>
      <sheetName val="RANSP - Service"/>
      <sheetName val="RANSP - Gift Articles"/>
      <sheetName val="LANSP - Schemes"/>
      <sheetName val="DIS Corporate"/>
      <sheetName val="10006"/>
      <sheetName val="10005"/>
      <sheetName val="15470"/>
      <sheetName val="15410"/>
      <sheetName val="15400"/>
      <sheetName val="15420"/>
      <sheetName val="15490"/>
      <sheetName val="15725"/>
      <sheetName val="15500"/>
      <sheetName val="15501"/>
      <sheetName val="15730"/>
      <sheetName val="19100"/>
      <sheetName val="22000 &amp; 22003"/>
      <sheetName val="22030"/>
      <sheetName val="23000"/>
      <sheetName val="23404"/>
      <sheetName val="23054"/>
      <sheetName val="23510"/>
      <sheetName val="23512"/>
      <sheetName val="23511"/>
      <sheetName val="23860"/>
      <sheetName val="24308"/>
      <sheetName val="24267"/>
      <sheetName val="24800"/>
      <sheetName val="24810"/>
      <sheetName val="24820"/>
      <sheetName val="24990"/>
      <sheetName val="Journal 1"/>
      <sheetName val="15723 Oct "/>
      <sheetName val="Ad ageing tempOct05"/>
      <sheetName val="remittance"/>
      <sheetName val="15723 Sep"/>
      <sheetName val="Sept excess accrual"/>
      <sheetName val="Ann.II"/>
      <sheetName val="vendor listing (2)"/>
      <sheetName val="Clause-21"/>
      <sheetName val="IDF (APCC)"/>
      <sheetName val="IDF Internal Orders (APCC)"/>
      <sheetName val="APCC"/>
      <sheetName val="GIT (APCC)"/>
      <sheetName val="SBI (APCC)"/>
      <sheetName val="GIT SBI (APCC)"/>
      <sheetName val="IDF Anomalies (APCC)"/>
      <sheetName val="Recon Data (APCC)"/>
      <sheetName val="ASR Details"/>
      <sheetName val="CN"/>
      <sheetName val="Bad debt summary"/>
      <sheetName val="Summary (Actual)"/>
      <sheetName val="Calc USD"/>
      <sheetName val="Hyperion(1)"/>
      <sheetName val="Calc LC$"/>
      <sheetName val="India Adjustment"/>
      <sheetName val="bs-sch"/>
      <sheetName val="pl-sch"/>
      <sheetName val="stock-sub"/>
      <sheetName val="fa-own"/>
      <sheetName val="bs-sub"/>
      <sheetName val="exp"/>
      <sheetName val="IT Depre - HAL"/>
      <sheetName val="Sheet2 (2)"/>
      <sheetName val="Depre"/>
      <sheetName val="Eval Historical Trend"/>
      <sheetName val="FYR"/>
      <sheetName val="Eval Ageing"/>
      <sheetName val="Evals Units"/>
      <sheetName val="Units REL"/>
      <sheetName val="All-REL"/>
      <sheetName val="All-HSMB"/>
      <sheetName val="Units HSMB"/>
      <sheetName val="SG"/>
      <sheetName val="MY "/>
      <sheetName val="TH"/>
      <sheetName val="TW"/>
      <sheetName val="SADMG"/>
      <sheetName val="TWPAD"/>
      <sheetName val="TH PAD"/>
      <sheetName val="MY &amp; SG PAD"/>
      <sheetName val="MY &amp; SG BSDR"/>
      <sheetName val="MY &amp; SG GCP"/>
      <sheetName val="EBC &amp; Others"/>
      <sheetName val="Stages"/>
      <sheetName val="Bs-grp (2)"/>
      <sheetName val="bs-sch2"/>
      <sheetName val="212"/>
      <sheetName val="FAREGS"/>
      <sheetName val="own-assets-corp"/>
      <sheetName val="own-assets-dep"/>
      <sheetName val="LTA"/>
      <sheetName val="II A"/>
      <sheetName val="VII"/>
      <sheetName val="VIII"/>
      <sheetName val="P&amp;L- Paste"/>
      <sheetName val="Net Income - Paste"/>
      <sheetName val="LTC-Blore"/>
      <sheetName val="Bonus-Blore"/>
      <sheetName val="Lunch Exps-Blore"/>
      <sheetName val="Staff Welfare -Blore"/>
      <sheetName val="Medical Exps-Blore"/>
      <sheetName val="Salary and Wages"/>
      <sheetName val="Variation"/>
      <sheetName val="Reasonability"/>
      <sheetName val="Gratuity and Leave Encashment"/>
      <sheetName val="Authentication"/>
      <sheetName val="CREXPORT1"/>
      <sheetName val="SAR"/>
      <sheetName val="Appointment"/>
      <sheetName val="SAL"/>
      <sheetName val="ESI-Blore"/>
      <sheetName val="BLR"/>
      <sheetName val="KOL"/>
      <sheetName val="Hyd bc"/>
      <sheetName val="EOU"/>
      <sheetName val="Baroda"/>
      <sheetName val="HO"/>
      <sheetName val="Savli"/>
      <sheetName val="SAR-Retirement Benefits"/>
      <sheetName val="Retirement Benefits"/>
      <sheetName val="SAR-Payroll"/>
      <sheetName val="GRP"/>
      <sheetName val="Working-FA"/>
      <sheetName val="App II Mar 05"/>
      <sheetName val="Working App II Mar 05"/>
      <sheetName val="App II Mar 06"/>
      <sheetName val="Working FA-250"/>
      <sheetName val="Working -301"/>
      <sheetName val="Aust"/>
      <sheetName val="ICBILL"/>
      <sheetName val="Aust_aging (2)"/>
      <sheetName val="Australia (SK)"/>
      <sheetName val="Aust-NZ"/>
      <sheetName val="SGP-Australia"/>
      <sheetName val="Aust-HK"/>
      <sheetName val="Aust-India"/>
      <sheetName val="SRN"/>
      <sheetName val="TNT"/>
      <sheetName val="Unisys"/>
      <sheetName val="P &amp; L (2)"/>
      <sheetName val="IT Cal"/>
      <sheetName val="Annex-7"/>
      <sheetName val="B S"/>
      <sheetName val="P &amp; L (3)"/>
      <sheetName val="BS Abs"/>
      <sheetName val="Cash Flow-final"/>
      <sheetName val="SCH3"/>
      <sheetName val="SCH 5"/>
      <sheetName val="SCH 6(ii)"/>
      <sheetName val="SCH 7 (iii)"/>
      <sheetName val="SCH 7 (v)"/>
      <sheetName val="SCH 7 (vi)"/>
      <sheetName val="SCH 7 (vii)"/>
      <sheetName val="SCH 7 (iv)"/>
      <sheetName val="SCH 8 (A)(i)"/>
      <sheetName val="SCH 8 (A)(ii)"/>
      <sheetName val="SCH 8(A) (iii)"/>
      <sheetName val="SCH 8 (A)(iv)"/>
      <sheetName val="SCH 8 (A)(v)"/>
      <sheetName val="SCH 8 A(vi)"/>
      <sheetName val="SCH 13"/>
      <sheetName val="FA DET"/>
      <sheetName val="Asset Sale"/>
      <sheetName val="Asset W Off"/>
      <sheetName val="Dep Cal"/>
      <sheetName val="Existing Asset"/>
      <sheetName val="Existing Asset-1"/>
      <sheetName val="Comp Annex-1"/>
      <sheetName val="Comp Annex-2"/>
      <sheetName val="Capital Gains Workings"/>
      <sheetName val="Form 3CD"/>
      <sheetName val="TA Annex I"/>
      <sheetName val="TA Annex II"/>
      <sheetName val="TDS Receivable"/>
      <sheetName val="Annex-1"/>
      <sheetName val="Annex 1A"/>
      <sheetName val="Annex 2"/>
      <sheetName val="Annex 2A"/>
      <sheetName val="Annex-3"/>
      <sheetName val="Annex-3A"/>
      <sheetName val="Annex-4"/>
      <sheetName val="Annex-5"/>
      <sheetName val="Annex 4A"/>
      <sheetName val="Annex-5A"/>
      <sheetName val="Annex 4B"/>
      <sheetName val="Annex-6"/>
      <sheetName val="Annex-8A"/>
      <sheetName val="Annex-8B"/>
      <sheetName val="Annex-8C"/>
      <sheetName val="Annex-8D"/>
      <sheetName val="Annex-8E"/>
      <sheetName val="Annex-9"/>
      <sheetName val="Annex-10"/>
      <sheetName val="Carried Losses"/>
      <sheetName val="FA IT"/>
      <sheetName val="IT additions"/>
      <sheetName val="Computation (2)"/>
      <sheetName val="MAT (2)"/>
      <sheetName val="Pay Details"/>
      <sheetName val="269 SS Annexure"/>
      <sheetName val="269T Annexure"/>
      <sheetName val="Entertainment tax"/>
      <sheetName val="DP &amp;MSO"/>
      <sheetName val="PSR"/>
      <sheetName val="Ad&amp; PT"/>
      <sheetName val="GE charges "/>
      <sheetName val="Annexure "/>
      <sheetName val="Anne 2"/>
      <sheetName val="Dep - IT"/>
      <sheetName val="Annexure II"/>
      <sheetName val="SDEBTORS"/>
      <sheetName val="SCreditors"/>
      <sheetName val="Annexure to Form 3CD"/>
      <sheetName val="Profit Loss"/>
      <sheetName val="T D S Deducted"/>
      <sheetName val="ACCOUNT RATIOS"/>
      <sheetName val=" Schedules"/>
      <sheetName val="Clause 14"/>
      <sheetName val="SCH G"/>
      <sheetName val="Revised Computation"/>
      <sheetName val="Networth"/>
      <sheetName val="BS Analysis"/>
      <sheetName val="Cash Flow as on 31st Jan"/>
      <sheetName val="BS SCH"/>
      <sheetName val="fixed assets revised"/>
      <sheetName val="P&amp;L SCH"/>
      <sheetName val="current assets"/>
      <sheetName val="current liabilities"/>
      <sheetName val="dIRECT EXP"/>
      <sheetName val="INDIRECTEXP"/>
      <sheetName val="Cash Flow as on 31st March"/>
      <sheetName val="Cash Flow Workings (2)"/>
      <sheetName val="Trust BS"/>
      <sheetName val="Trust PL AC"/>
      <sheetName val="Rectification entry"/>
      <sheetName val="P&amp;L Analysis"/>
      <sheetName val="CORP_FA"/>
      <sheetName val="BLR_FA"/>
      <sheetName val="bby_fa"/>
      <sheetName val="CALCUTTA_FA"/>
      <sheetName val="Bal Sh Analysis"/>
      <sheetName val="Index1"/>
      <sheetName val="BS and PL"/>
      <sheetName val="BS Schedule IGAAP"/>
      <sheetName val="PL Schedule IGAAP"/>
      <sheetName val="BS Grouping IGAAP"/>
      <sheetName val="PL Grouping IGAAP"/>
      <sheetName val="Share Capital and EPS"/>
      <sheetName val="Sales variance"/>
      <sheetName val="Tie up units"/>
      <sheetName val="Qty recon (RM &amp; PM)"/>
      <sheetName val="Qty recon (FG)"/>
      <sheetName val="pcBookData"/>
      <sheetName val="pcQueryData"/>
      <sheetName val="_pcSlicerSheet"/>
      <sheetName val="_pcHiddenSheet1"/>
      <sheetName val="kpmg format"/>
      <sheetName val="PL sched"/>
      <sheetName val="bs scd"/>
      <sheetName val="P&amp;L_Grouping"/>
      <sheetName val="BS_Grouping"/>
      <sheetName val="_pcSlicerSheet1"/>
      <sheetName val="_pcHiddenSheet2"/>
      <sheetName val="FASSET"/>
      <sheetName val="R1 IZ_Zuari"/>
      <sheetName val="Intra Group C_C"/>
      <sheetName val="Input schedule"/>
      <sheetName val="Hub Inputs"/>
      <sheetName val="Inida"/>
      <sheetName val="EPS "/>
      <sheetName val="adjustments 09"/>
      <sheetName val="Adjustment 10"/>
      <sheetName val="BS grp"/>
      <sheetName val="PL grp"/>
      <sheetName val="CF workings 1"/>
      <sheetName val="Consumption workings"/>
      <sheetName val="CARO disclosure workings"/>
      <sheetName val="Employment of capital"/>
      <sheetName val="EVA"/>
      <sheetName val="Country"/>
      <sheetName val="Minorities"/>
      <sheetName val="FA LB"/>
      <sheetName val="Working capital"/>
      <sheetName val="US Engg"/>
      <sheetName val="Merlin"/>
      <sheetName val="nMR"/>
      <sheetName val="Horizon"/>
      <sheetName val="C&amp;B"/>
      <sheetName val="T&amp;L"/>
      <sheetName val="Exchange"/>
      <sheetName val="DefaultSettings"/>
      <sheetName val="MOR JAN  03"/>
      <sheetName val="0"/>
      <sheetName val="BS_Notes"/>
      <sheetName val="Sh app"/>
      <sheetName val="Non Current_FA"/>
      <sheetName val="PL_Notes"/>
      <sheetName val="IT DEP SCH"/>
      <sheetName val="DEP SCH"/>
      <sheetName val="BS GROUPING"/>
      <sheetName val="PL GROUPING"/>
      <sheetName val="Trial Balance "/>
      <sheetName val="TB_V1"/>
      <sheetName val="TB_31122011"/>
      <sheetName val="non current Inv"/>
      <sheetName val="Current Inv1"/>
      <sheetName val="Other BS Notes"/>
      <sheetName val="Stammdaten"/>
      <sheetName val="Bilanz"/>
      <sheetName val="Bewegungsbilanz"/>
      <sheetName val="Kennzahlen"/>
      <sheetName val="BeweBil2"/>
      <sheetName val="Bilanz-IDL"/>
      <sheetName val="GuV-IDL"/>
      <sheetName val="KennZ-Daten"/>
      <sheetName val="your region"/>
      <sheetName val="P&amp;E Cost"/>
      <sheetName val="GCO 2002 P &amp; E"/>
      <sheetName val="WGE Base Cost "/>
      <sheetName val="GSC 2002  Base Cost"/>
      <sheetName val="GCO 2002  Base Cost"/>
      <sheetName val="GSC 2002 P &amp; E"/>
      <sheetName val="Example of SII Plan by Regions"/>
      <sheetName val="Regions Actual SII"/>
      <sheetName val="QFD Key"/>
      <sheetName val="SEBI BS"/>
      <sheetName val="Op_Non Link"/>
      <sheetName val="Op_Non SEBI"/>
      <sheetName val="SEBI MM"/>
      <sheetName val="Op_Non Break"/>
      <sheetName val="SEBI Crores YTD"/>
      <sheetName val="SEBI Crores Stan-alone+TimNwRom"/>
      <sheetName val="SEBI Crores Stan-alone %"/>
      <sheetName val="SEBI Crores Stan-alone"/>
      <sheetName val="SEBI 08-09 Lakh"/>
      <sheetName val=" Cashflow"/>
      <sheetName val="Sch E"/>
      <sheetName val="Sch A to C"/>
      <sheetName val="Sch D FA"/>
      <sheetName val="Sch F to M"/>
      <sheetName val="Sch N to S"/>
      <sheetName val="TB Grouping"/>
      <sheetName val="Pivot FAssets"/>
      <sheetName val="Pivot Investments"/>
      <sheetName val="Pivot Cash and bank pivot"/>
      <sheetName val="Pivot Vendor"/>
      <sheetName val="BS-Schedule3"/>
      <sheetName val="Diluted_EPS"/>
      <sheetName val="Pivot-Other expenses"/>
      <sheetName val="BASE REAL"/>
      <sheetName val="KenZ-Daten"/>
      <sheetName val="EF-Daten"/>
      <sheetName val="Sales &amp; Marketing Dashboard"/>
      <sheetName val="Sales Exec by Stage"/>
      <sheetName val="Key Deals"/>
      <sheetName val="Closed Deals"/>
      <sheetName val="History Summary"/>
      <sheetName val="Oppty Data"/>
      <sheetName val="Oppty History Data"/>
      <sheetName val="Quota Forecast"/>
      <sheetName val="Forecast Sales Model"/>
      <sheetName val="Severity"/>
      <sheetName val="Region Input Position"/>
      <sheetName val="PCDW Position"/>
      <sheetName val="Position 3Q02"/>
      <sheetName val="Position2Q02"/>
      <sheetName val="Position3Q01"/>
      <sheetName val="Jul SRO"/>
      <sheetName val="Salden"/>
      <sheetName val="IC-Salden"/>
      <sheetName val="Anlagenbew"/>
      <sheetName val="Ruckstbew"/>
      <sheetName val="Kapitalbew"/>
      <sheetName val="F 1"/>
      <sheetName val="L 1"/>
      <sheetName val="A 1"/>
      <sheetName val="A 2"/>
      <sheetName val="A 1 Local"/>
      <sheetName val="A 2 Local"/>
      <sheetName val="R 1"/>
      <sheetName val="R 2"/>
      <sheetName val="PL Y"/>
      <sheetName val="BS Y"/>
      <sheetName val="CF Y"/>
      <sheetName val="Dateneingabe MIS"/>
      <sheetName val="Start"/>
      <sheetName val="BSY PLY"/>
      <sheetName val="EXPLOT AGUA PVC"/>
      <sheetName val="Temp"/>
      <sheetName val="SysMargin"/>
      <sheetName val="Len"/>
      <sheetName val="RevV1"/>
      <sheetName val="RevV2"/>
      <sheetName val="RevV3"/>
      <sheetName val="MarV1"/>
      <sheetName val="MarV2"/>
      <sheetName val="MarV3"/>
      <sheetName val="Margin1"/>
      <sheetName val="Margin2"/>
      <sheetName val="Margin3"/>
      <sheetName val="00Act"/>
      <sheetName val="01Act"/>
      <sheetName val="02ACT"/>
      <sheetName val="03Plan"/>
      <sheetName val="FebSRO-V5"/>
      <sheetName val="OctSRO@"/>
      <sheetName val="OctSRO2@"/>
      <sheetName val="OctSRO3@"/>
      <sheetName val="OctSRO4@"/>
      <sheetName val="AugSRO@"/>
      <sheetName val="02Act@"/>
      <sheetName val="03Act@"/>
      <sheetName val="03ACT"/>
      <sheetName val="NovSRO"/>
      <sheetName val="S2 w Pitts HQ"/>
      <sheetName val="SII3@"/>
      <sheetName val="SII3 no HQ no Pitts"/>
      <sheetName val="SII4@"/>
      <sheetName val="SII5@"/>
      <sheetName val="ADS 04 Target"/>
      <sheetName val="INQVAR PY"/>
      <sheetName val="Mapping table"/>
      <sheetName val="Pacific"/>
      <sheetName val="north south baroda"/>
      <sheetName val="12-19-00"/>
      <sheetName val="Comparisions"/>
      <sheetName val="July SRO "/>
      <sheetName val="Year 2003 Actuals"/>
      <sheetName val="Year 2002 Actuals"/>
      <sheetName val="Feb SRO"/>
      <sheetName val="DM 2003"/>
      <sheetName val="DM 2002"/>
      <sheetName val="DM Feb SRO"/>
      <sheetName val="Noryl"/>
      <sheetName val="Sys Sum"/>
      <sheetName val="GM Credit"/>
      <sheetName val="GM Credit (2)"/>
      <sheetName val="OP Sum"/>
      <sheetName val="VCP"/>
      <sheetName val="Act v Est"/>
      <sheetName val="Contractors"/>
      <sheetName val="Indirect"/>
      <sheetName val="Action"/>
      <sheetName val="R&amp;O "/>
      <sheetName val="AvgTxpx"/>
      <sheetName val="SRO v OP"/>
      <sheetName val="SRO v 02"/>
      <sheetName val="R&amp;O"/>
      <sheetName val="AvgCostVerify"/>
      <sheetName val="WC (2)"/>
      <sheetName val="Cur"/>
      <sheetName val="Est"/>
      <sheetName val="Pri"/>
      <sheetName val="MonthCur"/>
      <sheetName val="MonthPri"/>
      <sheetName val="RevCur"/>
      <sheetName val="RevEst"/>
      <sheetName val="RevPri"/>
      <sheetName val="CostCur"/>
      <sheetName val="CostEst"/>
      <sheetName val="CostPri"/>
      <sheetName val="Manu"/>
      <sheetName val="C&amp;B Template"/>
      <sheetName val="SOP"/>
      <sheetName val="1998"/>
      <sheetName val="Part B"/>
      <sheetName val="Schedule 1 - Computation"/>
      <sheetName val="Schedule 2 - Capital Gains"/>
      <sheetName val="Schedule 2 - STCG"/>
      <sheetName val="Schedule  - LTCG"/>
      <sheetName val="Schedule 3 - Depreciation"/>
      <sheetName val="Schedule 4 - House Property"/>
      <sheetName val="Schedule 5 - Other Sources"/>
      <sheetName val="Schedule 6"/>
      <sheetName val="Schedule 7"/>
      <sheetName val="Schedule 8"/>
      <sheetName val="Schedule 9 - Deductions Sec. 10"/>
      <sheetName val="Schedule 10 - Deductions Ch VIA"/>
      <sheetName val="Schedule 11 - Rate Purpose"/>
      <sheetName val="Schedule 12 -Tax @ special rate"/>
      <sheetName val="Schedule 13 - Exempt Income"/>
      <sheetName val="Schedule 14 - Rebate"/>
      <sheetName val="Schedule 15 - tax Sec 115JB"/>
      <sheetName val="Schedule 16- Distributed Profit"/>
      <sheetName val="Schedule 17 - Value of FBT"/>
      <sheetName val="Schedule 18 - Bank Accounts"/>
      <sheetName val="Schedule 19 - Advance Tax"/>
      <sheetName val="Schedule 20 - Self Assmnt Tax"/>
      <sheetName val="Schedule 21 - Dividend Tax"/>
      <sheetName val="Schedule 22 - Advance FBT"/>
      <sheetName val="Schedule 23 - FBT Self Assmnt"/>
      <sheetName val="Schedule 24 - TDS"/>
      <sheetName val="Schedule 25 - TCS"/>
      <sheetName val="Ack"/>
      <sheetName val="Daily Report"/>
      <sheetName val="f.oil dec"/>
      <sheetName val="hsd"/>
      <sheetName val="Ut 03-04"/>
      <sheetName val="powerdec"/>
      <sheetName val="water"/>
      <sheetName val="ravi"/>
      <sheetName val="downtime"/>
      <sheetName val="sakthi dec"/>
      <sheetName val="R&amp;M consolidated"/>
      <sheetName val="spares"/>
      <sheetName val="work orders"/>
      <sheetName val="PC'S"/>
      <sheetName val="nh3 comp"/>
      <sheetName val="Profit-%"/>
      <sheetName val="FP-M"/>
      <sheetName val="CF-M"/>
      <sheetName val="DIRECT LABOUR"/>
      <sheetName val="Raw Matl"/>
      <sheetName val="NPV &amp; IRR"/>
      <sheetName val="COSTSHEET"/>
      <sheetName val="pack.matl"/>
      <sheetName val="consumption sheet"/>
      <sheetName val="Production &amp; Sales"/>
      <sheetName val="Monthly Cons"/>
      <sheetName val="TFR PRICE"/>
      <sheetName val="INT &amp; LEASE"/>
      <sheetName val="INTEREST CAL"/>
      <sheetName val="Salary Comp"/>
      <sheetName val="Wage Comp"/>
      <sheetName val="Est. Profits"/>
      <sheetName val="OVERHEAD WORKINGS"/>
      <sheetName val="Excise Est"/>
      <sheetName val="Repairs &amp; Maint"/>
      <sheetName val="Travelling Details"/>
      <sheetName val="Evc&amp;Cforms"/>
      <sheetName val="SCRAP"/>
      <sheetName val="Cap Proj."/>
      <sheetName val="Slow Mov."/>
      <sheetName val="Sal. tax &amp; inc. tax"/>
      <sheetName val="Non-perf. assets"/>
      <sheetName val="wast &amp; eff"/>
      <sheetName val="Mat. prices"/>
      <sheetName val="EXPL.AGUA"/>
      <sheetName val="Cash flow "/>
      <sheetName val="Cash flows breakup"/>
      <sheetName val="General "/>
      <sheetName val="Account balances"/>
      <sheetName val="IC-account balances"/>
      <sheetName val="Fixed assets transactions"/>
      <sheetName val="Capital transactions"/>
      <sheetName val="Provision transactions"/>
      <sheetName val="Inventories IC-stocks"/>
      <sheetName val="Financial Transaction"/>
      <sheetName val="Setup &amp; Nav"/>
      <sheetName val="SCP Conceptual Map"/>
      <sheetName val="SCP checklist"/>
      <sheetName val="SCP output Cover"/>
      <sheetName val="Market Overview"/>
      <sheetName val="EoD Macro &amp; Demographic"/>
      <sheetName val="EoD Bev Sector"/>
      <sheetName val="EoS Ind Chain Economics"/>
      <sheetName val="PVM00e"/>
      <sheetName val="IdvExp"/>
      <sheetName val="PVM_ACT"/>
      <sheetName val="PVM_EST"/>
      <sheetName val="Ext_ACT"/>
      <sheetName val="Ext_PY"/>
      <sheetName val="Int_ACT"/>
      <sheetName val="Int_EST"/>
      <sheetName val="Int_PY"/>
      <sheetName val="31.08.10 uniworld"/>
      <sheetName val="interest on secured loan"/>
      <sheetName val="Consol feed"/>
      <sheetName val="gldi template-SEP02"/>
      <sheetName val="gldi template-JUN"/>
      <sheetName val="HypMGMT-NaturalAcct"/>
      <sheetName val="India Mapping"/>
      <sheetName val="Consol feed (2)"/>
      <sheetName val="gldi template"/>
      <sheetName val="Details of Clause 14 (Addition)"/>
      <sheetName val="Details of clause 28"/>
      <sheetName val="Kontensalden"/>
      <sheetName val="IC-Unterkontensalden"/>
      <sheetName val="Anlagenbewegungen"/>
      <sheetName val="Kapitalbewegungen"/>
      <sheetName val="Rückstellungsbewegungen"/>
      <sheetName val="Finanzschuldenspiegel"/>
      <sheetName val="md's discussion page1"/>
      <sheetName val="md's discussion page2"/>
      <sheetName val="md's discussion page3"/>
      <sheetName val="Performance vs plan"/>
      <sheetName val="M2a"/>
      <sheetName val="M2 Americas"/>
      <sheetName val="M2A-R"/>
      <sheetName val="Latin M2A-A$"/>
      <sheetName val="M2A USA"/>
      <sheetName val="M2A USA LC"/>
      <sheetName val="M4 USA"/>
      <sheetName val="M4-Latin Am"/>
      <sheetName val="M4 Canada"/>
      <sheetName val="M2 Canada"/>
      <sheetName val="M8-R"/>
      <sheetName val="M11-R"/>
      <sheetName val="M14-R"/>
      <sheetName val="SalesPeriodic"/>
      <sheetName val="SP NA"/>
      <sheetName val="SP LA"/>
      <sheetName val="SP Eur"/>
      <sheetName val="WC_to_Sales"/>
      <sheetName val="WC_AP"/>
      <sheetName val="WC_NA"/>
      <sheetName val="WC_LA"/>
      <sheetName val="WC_Eur"/>
      <sheetName val="DP_to_Sales"/>
      <sheetName val="DP_AP"/>
      <sheetName val="DP_NA"/>
      <sheetName val="DP_LA"/>
      <sheetName val="DP_Eur"/>
      <sheetName val="Sales Ref"/>
      <sheetName val="Region%"/>
      <sheetName val="Reg_Exp%"/>
      <sheetName val="Per%"/>
      <sheetName val="Pro%"/>
      <sheetName val="Occ%"/>
      <sheetName val="Cost 93-112 CLD "/>
      <sheetName val="Cost 93-212 CLD CE"/>
      <sheetName val="Fixed and Variable"/>
      <sheetName val="Product Cost"/>
      <sheetName val="p.1 "/>
      <sheetName val="p.2 "/>
      <sheetName val="p.3 "/>
      <sheetName val="p.4 "/>
      <sheetName val="S5"/>
      <sheetName val="KPI CHARTS"/>
      <sheetName val="F4-USD"/>
      <sheetName val="Q1-Q2"/>
      <sheetName val="Q3-Q4"/>
      <sheetName val="F4-forecast detail"/>
      <sheetName val="S3-USD"/>
      <sheetName val="S4-USD"/>
      <sheetName val="FY04-Fcst S4"/>
      <sheetName val="Variance Analysis -USD"/>
      <sheetName val="Production Units"/>
      <sheetName val="nbud6104"/>
      <sheetName val="p. 1"/>
      <sheetName val="p. 2"/>
      <sheetName val="p. 3"/>
      <sheetName val="p. 4"/>
      <sheetName val="F4Condoms"/>
      <sheetName val="F4LocalCurrency"/>
      <sheetName val="F4NitraTouch"/>
      <sheetName val="F4LocalCurrencyNT"/>
      <sheetName val="F4Consolidated"/>
      <sheetName val="F4LocalCurrencyConsolidate"/>
      <sheetName val="S3 Update"/>
      <sheetName val="S3 Update (2)"/>
      <sheetName val="S3 Update (3)"/>
      <sheetName val="S3 KPI #1"/>
      <sheetName val="S3 KPI #2"/>
      <sheetName val="S3 KPI #3"/>
      <sheetName val="S3 KPI #4"/>
      <sheetName val="S3 KPI #5"/>
      <sheetName val="S3 KPI #6"/>
      <sheetName val="S3 KPI #7"/>
      <sheetName val="S3 KPI #8"/>
      <sheetName val="S3 KPI #9"/>
      <sheetName val="S4 (2)"/>
      <sheetName val="S4 (3)"/>
      <sheetName val="Consolidated"/>
      <sheetName val="Europe"/>
      <sheetName val="Latin America"/>
      <sheetName val="Canada"/>
      <sheetName val="USA"/>
      <sheetName val="Suretex"/>
      <sheetName val="Rest of Asia"/>
      <sheetName val="Australasia"/>
      <sheetName val="Frontend"/>
      <sheetName val="M2aa"/>
      <sheetName val="M4"/>
      <sheetName val="M8"/>
      <sheetName val="M11a"/>
      <sheetName val="M14a"/>
      <sheetName val="M0"/>
      <sheetName val="M1a-1"/>
      <sheetName val="M1a-2"/>
      <sheetName val="M1a-3"/>
      <sheetName val="M2 USA"/>
      <sheetName val="M2 Can"/>
      <sheetName val="M4 Can"/>
      <sheetName val="M4a-1"/>
      <sheetName val="M4a-2"/>
      <sheetName val="M8A "/>
      <sheetName val="M10 USA"/>
      <sheetName val="M10-Can"/>
      <sheetName val="M14-1USA"/>
      <sheetName val="M14-1Can"/>
      <sheetName val="K1 USA"/>
      <sheetName val="EBIT"/>
      <sheetName val="K1 Can"/>
      <sheetName val="Rates Used"/>
      <sheetName val="M1a"/>
      <sheetName val="M1b"/>
      <sheetName val="M3 (3)"/>
      <sheetName val="M3a"/>
      <sheetName val="M3"/>
      <sheetName val="M4a-3"/>
      <sheetName val="M4a-4"/>
      <sheetName val="M4a-cost"/>
      <sheetName val="M4b-1"/>
      <sheetName val="M4b-2"/>
      <sheetName val="M4b-3"/>
      <sheetName val="M4b-4"/>
      <sheetName val="M4D-1C"/>
      <sheetName val="M4D-2C"/>
      <sheetName val="M8 A"/>
      <sheetName val="M8 B"/>
      <sheetName val="M2C$"/>
      <sheetName val="M4C$"/>
      <sheetName val="M4a-1C$"/>
      <sheetName val="M4a-2C$"/>
      <sheetName val="M4a-3C$"/>
      <sheetName val="M4a-4C$"/>
      <sheetName val="M4a-costC$"/>
      <sheetName val="M4b-1C$"/>
      <sheetName val="M4b-2C$"/>
      <sheetName val="M4b-3C$"/>
      <sheetName val="M4b-4C$"/>
      <sheetName val="M5"/>
      <sheetName val="M6"/>
      <sheetName val="M7"/>
      <sheetName val="M8b"/>
      <sheetName val="M10 Prof"/>
      <sheetName val="M4b-costC$"/>
      <sheetName val="M11C$"/>
      <sheetName val="M14C$"/>
      <sheetName val="M15"/>
      <sheetName val="Clause 13(a)"/>
      <sheetName val="tax clearance"/>
      <sheetName val="IT comp"/>
      <sheetName val="Deff Tax "/>
      <sheetName val="3Cd Report"/>
      <sheetName val="3cd Ann"/>
      <sheetName val="Annex -1"/>
      <sheetName val="Supp for Ann II"/>
      <sheetName val="Anne-2"/>
      <sheetName val="Annex - 3"/>
      <sheetName val="Annex - 3A"/>
      <sheetName val="Software EHTP"/>
      <sheetName val="Software STP"/>
      <sheetName val="Annex - 4"/>
      <sheetName val="Annex - 5"/>
      <sheetName val="Annex - 6"/>
      <sheetName val="Annex - 7"/>
      <sheetName val="Annexure VIII"/>
      <sheetName val="Annex - 8"/>
      <sheetName val="Annex - 9"/>
      <sheetName val="Annex - 10"/>
      <sheetName val="Ann-11"/>
      <sheetName val="Annex - 12"/>
      <sheetName val="LOCAL XRAY (2)"/>
      <sheetName val="CARM"/>
      <sheetName val="LOCAL XRAY"/>
      <sheetName val="G-1 Lead Sheet"/>
      <sheetName val="TB Summary"/>
      <sheetName val="Ack (2)"/>
      <sheetName val="Page1"/>
      <sheetName val="Page2"/>
      <sheetName val="Page3"/>
      <sheetName val="Page4"/>
      <sheetName val="Page5"/>
      <sheetName val="Page6"/>
      <sheetName val="Page7"/>
      <sheetName val="Page8"/>
      <sheetName val="Page9"/>
      <sheetName val="Page10"/>
      <sheetName val="Ack "/>
      <sheetName val="Page8 "/>
      <sheetName val="Page10 "/>
      <sheetName val="TAX INCOME"/>
      <sheetName val="Discussion points "/>
      <sheetName val="TDS AR RECO"/>
      <sheetName val="TDS ACTUAL RECEIPTS"/>
      <sheetName val="TDS p years "/>
      <sheetName val="TDS RECEIVABLE 02 - 03 actuals"/>
      <sheetName val="TDS not accounted"/>
      <sheetName val="Tax balance breakup"/>
      <sheetName val="Deprecaition for Tax"/>
      <sheetName val="Defered Tax"/>
      <sheetName val="Profitandloss"/>
      <sheetName val="Currentassetsliabilities"/>
      <sheetName val="Apr 99 - Dec 1999"/>
      <sheetName val="Jan 00 - Dec 00"/>
      <sheetName val="80HHE Jan-Mar"/>
      <sheetName val="80HHE"/>
      <sheetName val="TAX INCOME LEASEHOLD"/>
      <sheetName val="Jan 00 - Dec 00 LEASEHOLD"/>
      <sheetName val="80HHE LEASEHOLD JAN-MAR"/>
      <sheetName val="80HHE LEASEHOLD Apr-Dec"/>
      <sheetName val="MAT LEASEHOLD"/>
      <sheetName val="INTEREST LEASEHOLD"/>
      <sheetName val="Apr 99- Mar 00"/>
      <sheetName val="Apr 00 - Mar 01"/>
      <sheetName val="BRS Final"/>
      <sheetName val="TL 31.03.07"/>
      <sheetName val="Lead Schedule"/>
      <sheetName val="N1.1"/>
      <sheetName val="N1.3"/>
      <sheetName val="N1.6"/>
      <sheetName val="N.2.13"/>
      <sheetName val="N1.8"/>
      <sheetName val="Publication"/>
      <sheetName val="segment working sheet"/>
      <sheetName val="SEBI Format"/>
      <sheetName val="Notes "/>
      <sheetName val="SEBI Format Dec 2008"/>
      <sheetName val="Segment Workings (2)"/>
      <sheetName val="Notes Dec 2008"/>
      <sheetName val="SEBI Format Dec 2008 (2)"/>
      <sheetName val="Profit &amp; Loss Account"/>
      <sheetName val="Balance Sheet Sch"/>
      <sheetName val="PL Sch"/>
      <sheetName val="SOAD Entries"/>
      <sheetName val="UK Reco Entries"/>
      <sheetName val="kolkatta "/>
      <sheetName val="Hyderabad "/>
      <sheetName val="Delhi "/>
      <sheetName val="Cover page"/>
      <sheetName val="Top sheet-Rev"/>
      <sheetName val="Non cur liab"/>
      <sheetName val="Annexure-I"/>
      <sheetName val="FA-Annexure-II"/>
      <sheetName val="III-(i)"/>
      <sheetName val="III-(ii)"/>
      <sheetName val="III-(iii)"/>
      <sheetName val="III-(iv)"/>
      <sheetName val="Security deposit"/>
      <sheetName val="III-(v)"/>
      <sheetName val="LT L&amp;A"/>
      <sheetName val="Trade rec"/>
      <sheetName val="Annexure-IV"/>
      <sheetName val="ST L&amp;A"/>
      <sheetName val="TDS - Form 16A (2)"/>
      <sheetName val="TDS - Form 16A"/>
      <sheetName val="TCS"/>
      <sheetName val="Login"/>
      <sheetName val="pay Register"/>
      <sheetName val="Bs2005"/>
      <sheetName val="9899 runrate"/>
      <sheetName val="HEAD"/>
      <sheetName val="Rent exps logic"/>
      <sheetName val="CFS (2)"/>
      <sheetName val="FA 2008 - 09"/>
      <sheetName val="PT,PF"/>
      <sheetName val="Index Sheet"/>
      <sheetName val="P&amp;L(Monthly) -FCR"/>
      <sheetName val="P&amp;L(Monthly) - INR"/>
      <sheetName val="BS Sub"/>
      <sheetName val="P&amp;L Sub"/>
      <sheetName val="Revenue Backup - FCR"/>
      <sheetName val="Debtors-FCR-as on June'07"/>
      <sheetName val="Debtors-FCR SEP'07"/>
      <sheetName val="Debtors-FCR"/>
      <sheetName val="Unbilled-FCR"/>
      <sheetName val="Consolidation TB (Qtr)"/>
      <sheetName val="Related Party Details sEP 07"/>
      <sheetName val="Related Party Details"/>
      <sheetName val="Consolidation TB (Annual)"/>
      <sheetName val="CF working"/>
      <sheetName val="BS - Varinace"/>
      <sheetName val="P&amp;L - Variance"/>
      <sheetName val="Grpng Dtls"/>
      <sheetName val="LOC to LOC"/>
      <sheetName val="-ve AR"/>
      <sheetName val="Loss acc 342k"/>
      <sheetName val="Vacant Rent"/>
      <sheetName val="Vacant  IGAAP "/>
      <sheetName val="Vacant USGAAP vs IGAAP"/>
      <sheetName val="Vacant"/>
      <sheetName val="Translation Rate"/>
      <sheetName val="LRM"/>
      <sheetName val="Q1 08 IGAAP"/>
      <sheetName val="Q2 08 IGAAP"/>
      <sheetName val="Q3 08 IGAAP"/>
      <sheetName val="Dan TB Q3 08"/>
      <sheetName val="Journals Q3 08"/>
      <sheetName val="USA - TB (Dan) Q208"/>
      <sheetName val="Journals Q208"/>
      <sheetName val="Mar07  IGAAP"/>
      <sheetName val="AUS - Inter"/>
      <sheetName val="Loss Accts-Summary"/>
      <sheetName val="Prepaid Marketing"/>
      <sheetName val="USA - Original"/>
      <sheetName val="Retained Reco"/>
      <sheetName val="Cash Forecast"/>
      <sheetName val="PART A - GENERAL"/>
      <sheetName val="PARTB - TI - TTI"/>
      <sheetName val="CG-OS"/>
      <sheetName val="CYLA-BFLA"/>
      <sheetName val="VIA"/>
      <sheetName val="SPI - SI"/>
      <sheetName val="FSI"/>
      <sheetName val="TR_FA"/>
      <sheetName val="SCH5A"/>
      <sheetName val="AL"/>
      <sheetName val="PARTB - TI - TTI - SAL"/>
      <sheetName val="SPI - SI - IF"/>
      <sheetName val="UD"/>
      <sheetName val="AMTC"/>
      <sheetName val="FBI_FB"/>
      <sheetName val="TDS_TCS"/>
      <sheetName val="FTP"/>
      <sheetName val="CalculateTR"/>
      <sheetName val="XXXXXXX"/>
      <sheetName val="XXXXXX0"/>
      <sheetName val="XXXXXX1"/>
      <sheetName val="XXXXXX2"/>
      <sheetName val="XXXXXX3"/>
      <sheetName val="dividend inputs"/>
      <sheetName val="2005 Q4"/>
      <sheetName val="Book Income"/>
      <sheetName val="Bus Obj"/>
      <sheetName val="Model for Deferreds"/>
      <sheetName val="Purch Acct Adj"/>
      <sheetName val="Projected income"/>
      <sheetName val="Sum of Jurisdictions"/>
      <sheetName val="APO Q3"/>
      <sheetName val="LAO Q3"/>
      <sheetName val="Europe Q3"/>
      <sheetName val="NA Q3"/>
      <sheetName val="Stock Comp Amortization "/>
      <sheetName val="BV gross-up"/>
      <sheetName val="FAS 109"/>
      <sheetName val="P_F18 Dec prov"/>
      <sheetName val="P1_Dec TB"/>
      <sheetName val="P3_05 TR"/>
      <sheetName val="P2_SRED"/>
      <sheetName val="P5_Reserves"/>
      <sheetName val="P5.1_06 Def Rev"/>
      <sheetName val="Sales Performance"/>
      <sheetName val="General Sales Order List"/>
      <sheetName val="Geral"/>
      <sheetName val="Thiago"/>
      <sheetName val="Resumo"/>
      <sheetName val="2131"/>
      <sheetName val="BRAZIL - Comm"/>
      <sheetName val="MK"/>
      <sheetName val="Acum 2005"/>
      <sheetName val="Q1-2005"/>
      <sheetName val="Q2-2005"/>
      <sheetName val="EMEA A2P Roster"/>
      <sheetName val="BUS OBJ YTD OCT 2006"/>
      <sheetName val="(A) LIC REV BUS OBJ YTD OCT 06"/>
      <sheetName val="A01 CS&amp;S and PS Expenses"/>
      <sheetName val="(D) R&amp;D dept data tie ext r&amp;d"/>
      <sheetName val="(E) R&amp;D dept data"/>
      <sheetName val="Lic Rev Account Lookup Table"/>
      <sheetName val="R&amp;D Department Lookup Table"/>
      <sheetName val="Entity Lookup Table"/>
      <sheetName val="F64 LC P&amp;L"/>
      <sheetName val="(C) F18 LC P&amp;L"/>
      <sheetName val="F18 LC by Dept"/>
      <sheetName val="F18 Mgmt Dept"/>
      <sheetName val="(B) F11 LC P&amp;L"/>
      <sheetName val="F40 LC Depts"/>
      <sheetName val="GL Queries"/>
      <sheetName val="Div YTD"/>
      <sheetName val="(F) F18 LC by Dept"/>
      <sheetName val="(G) F40 LC Depts"/>
      <sheetName val="(H) F18 Mgmt Dept"/>
      <sheetName val="(I) Indirect Costs f Allocation"/>
      <sheetName val="(J) F11 P&amp;L by Dept"/>
      <sheetName val="R&amp;D dept data tie to ext r&amp;d"/>
      <sheetName val="R&amp;D dept data"/>
      <sheetName val="F18 LC P&amp;L"/>
      <sheetName val="F11 LC P&amp;L"/>
      <sheetName val="(E) F11 P&amp;L by Dept"/>
      <sheetName val="MainComp"/>
      <sheetName val="TotalSalary"/>
      <sheetName val="Allowances"/>
      <sheetName val="Perquisites"/>
      <sheetName val="IFOS"/>
      <sheetName val="Chapter VIA"/>
      <sheetName val="Sal conv"/>
      <sheetName val="ALLPLANTS"/>
      <sheetName val="TALSTOCKVAL"/>
      <sheetName val="BKCSTOCKVAL"/>
      <sheetName val="MAHSTOCKVAL"/>
      <sheetName val="BAL (2)"/>
      <sheetName val="P&amp;F (2)"/>
      <sheetName val="BAL"/>
      <sheetName val="P&amp;F"/>
      <sheetName val="scd1,2"/>
      <sheetName val="scd3"/>
      <sheetName val="scd 6"/>
      <sheetName val="SCH 7"/>
      <sheetName val="SCH 8"/>
      <sheetName val="SCD 9"/>
      <sheetName val="scd 11"/>
      <sheetName val="sch12"/>
      <sheetName val="sch 13 actual"/>
      <sheetName val="SCH 14"/>
      <sheetName val="SCHD 16"/>
      <sheetName val="scd 16 cont"/>
      <sheetName val="scd 17"/>
      <sheetName val="Scd-17cont"/>
      <sheetName val="Scd-17 cont"/>
      <sheetName val="Scd-17 contd"/>
      <sheetName val="sch-17 contd."/>
      <sheetName val="Cash Flow (round)"/>
      <sheetName val="sch 5 2nd copy"/>
      <sheetName val="GROUPINGS(Assets &amp; Liabilities)"/>
      <sheetName val="GROUPIMGS(SALES) "/>
      <sheetName val="GROUPINGS( EXPS)"/>
      <sheetName val="GROUPIMGS( EXCISE)"/>
      <sheetName val="TRIAL BALANCE 31.03.08"/>
      <sheetName val="scd1,2 "/>
      <sheetName val="scd 5(FBD)"/>
      <sheetName val="sch5(DB)"/>
      <sheetName val="scd5(DEL)"/>
      <sheetName val="scd8 "/>
      <sheetName val="SCD10 "/>
      <sheetName val="personnel cost &amp; other exps."/>
      <sheetName val="other misc. exps."/>
      <sheetName val="FBT 07-08"/>
      <sheetName val="Sale Vs prod.07-08 "/>
      <sheetName val="GROUPING(INTEREST) "/>
      <sheetName val="SECURITY DEPOSIT  RECD "/>
      <sheetName val="SECURITY DEPOSIT Paid"/>
      <sheetName val="FOB 07-08(final)"/>
      <sheetName val="Prepaid,Ins,Rates&amp;taxes, etc."/>
      <sheetName val="FAR (FARIDABAD) 31.03.08"/>
      <sheetName val="Additions assets FBD(31.03.08)"/>
      <sheetName val="CWIP(PLANT)"/>
      <sheetName val="CWIP(TUBEWELL)"/>
      <sheetName val="CWIP(WATER CH.)"/>
      <sheetName val=" PROJECT EXPS"/>
      <sheetName val="POWER &amp; FUEL"/>
      <sheetName val="WATCH &amp; WARD"/>
      <sheetName val="Security Deposit FBD"/>
      <sheetName val="PROFESSIONAL CHARGES"/>
      <sheetName val="NAME OF LAWERS"/>
      <sheetName val="EXP.PAYABLE"/>
      <sheetName val="scd 16"/>
      <sheetName val="Scd-16cont"/>
      <sheetName val="Scd-16 cont"/>
      <sheetName val="Scd-16 contd"/>
      <sheetName val="scd-16 contd."/>
      <sheetName val="Cash Flow(consolidated)"/>
      <sheetName val="PROVISION BONUS 07-08(FBD)"/>
      <sheetName val="FDRS(31.03.08)"/>
      <sheetName val="HELLA INTT.(FINAL)06-07"/>
      <sheetName val="HELLA INTT e-mail"/>
      <sheetName val="HELLA loan payable(Mar'08)"/>
      <sheetName val="FBD DEBTORS"/>
      <sheetName val="scd 5"/>
      <sheetName val="scd 4"/>
      <sheetName val="scd 5(Pollution )"/>
      <sheetName val="scd7 "/>
      <sheetName val="OTHER LIABILITY (AS A WHOLE)"/>
      <sheetName val="scd12"/>
      <sheetName val="scd13"/>
      <sheetName val="scd14"/>
      <sheetName val="Scd15"/>
      <sheetName val="scd 15 cont"/>
      <sheetName val="bal sheet "/>
      <sheetName val="scd3 and 4"/>
      <sheetName val="scd5"/>
      <sheetName val="sch.no.7 contd."/>
      <sheetName val="Sch no.8"/>
      <sheetName val="Sch 9 &amp; 10"/>
      <sheetName val="Sch 11,12"/>
      <sheetName val="ED"/>
      <sheetName val="Mat'l "/>
      <sheetName val="SEBI"/>
      <sheetName val="Net Worth"/>
      <sheetName val="SCH-A-M"/>
      <sheetName val="Original Trial-29"/>
      <sheetName val="MIS- RECO."/>
      <sheetName val="Adjusted Trial"/>
      <sheetName val="CODE CHECK"/>
      <sheetName val="Grouped Trial"/>
      <sheetName val="BS Schdl-4 to 11"/>
      <sheetName val="PL Schdl- 12 to 16"/>
      <sheetName val="Fixed Assets-Last year"/>
      <sheetName val="Statement of Income"/>
      <sheetName val="GDR"/>
      <sheetName val="Div-details"/>
      <sheetName val="Enclosure 1"/>
      <sheetName val="Enclosure 2"/>
      <sheetName val="Enclosure 3"/>
      <sheetName val="Enclosure 4"/>
      <sheetName val="Enclosure 4A"/>
      <sheetName val="add dep"/>
      <sheetName val="Enclosure 5"/>
      <sheetName val="Enclosure 5A"/>
      <sheetName val="not reqd"/>
      <sheetName val="Enclosure 6"/>
      <sheetName val="Enclosure 7"/>
      <sheetName val="Enclosure 8 "/>
      <sheetName val="Enclosure 9"/>
      <sheetName val="not reqd-1"/>
      <sheetName val="Enclosure 10"/>
      <sheetName val="Enclosure 11"/>
      <sheetName val="Enclosure 12"/>
      <sheetName val="Enclosure 13"/>
      <sheetName val="Details of Payments"/>
      <sheetName val="Raw Mat IAM"/>
      <sheetName val="RM Derabassi"/>
      <sheetName val="VAT &amp; CST on sale"/>
      <sheetName val="Dera Bassi Logic Test"/>
      <sheetName val="Sales Tax IAM (2)"/>
      <sheetName val="FBD Logic TEst"/>
      <sheetName val="Vat Set"/>
      <sheetName val="Consol."/>
      <sheetName val="Working IAM"/>
      <sheetName val="DRB ED AS PER EXCISE 09-10"/>
      <sheetName val="Working Fbd"/>
      <sheetName val="Sales Tax IAM"/>
      <sheetName val="Enclosure 4. (PBC)"/>
      <sheetName val="Enc. XXX"/>
      <sheetName val="Enclosure-4"/>
      <sheetName val="Enclosure 4A "/>
      <sheetName val="Enclosure 5A "/>
      <sheetName val="Enclosure 5B"/>
      <sheetName val="Enclosure- 8"/>
      <sheetName val="Enclosure 8"/>
      <sheetName val="Enclosure-11"/>
      <sheetName val="Enclosure 11-A"/>
      <sheetName val="Enclosure 14"/>
      <sheetName val="BONUS FARIDABAD"/>
      <sheetName val="BONUS DERABASSI"/>
      <sheetName val="Encl. 1"/>
      <sheetName val="Encl 2 "/>
      <sheetName val="Encl. 3"/>
      <sheetName val="Encl. 4 "/>
      <sheetName val="Encl. 4A"/>
      <sheetName val="Encl. 5"/>
      <sheetName val="Encl 6"/>
      <sheetName val="Encl 7"/>
      <sheetName val="Encl. 8"/>
      <sheetName val="Encl. 9A"/>
      <sheetName val="Encl. 9B"/>
      <sheetName val="Encl. 10"/>
      <sheetName val="Encl 11"/>
      <sheetName val="Encl. 12"/>
      <sheetName val="Encl. 13"/>
      <sheetName val="Encl. 14"/>
      <sheetName val="Encl.14 contd"/>
      <sheetName val="Enclosure 15"/>
      <sheetName val="Plntmach final"/>
      <sheetName val="Furnfix"/>
      <sheetName val="NRbldg"/>
      <sheetName val="Enclosure 2 old"/>
      <sheetName val="P&amp;M add dep"/>
      <sheetName val="Payable"/>
      <sheetName val="Cenvat reco"/>
      <sheetName val="CASH FLOW 03-08"/>
      <sheetName val="phy cycle (2)"/>
      <sheetName val="phy cycle"/>
      <sheetName val="Revenue Inputs"/>
      <sheetName val="Business Revenues"/>
      <sheetName val="Cost Inputs"/>
      <sheetName val="Roll out plan"/>
      <sheetName val="Fibre plan"/>
      <sheetName val="ULL costs"/>
      <sheetName val="Summary of roll-out plan"/>
      <sheetName val="S C H E M A"/>
      <sheetName val="1 Sites and Lines"/>
      <sheetName val="2 Revenue"/>
      <sheetName val="3 Minutes"/>
      <sheetName val="4 Summary"/>
      <sheetName val="Inputs from PSTN Model"/>
      <sheetName val="All Codes"/>
      <sheetName val=".BS"/>
      <sheetName val="BA_1"/>
      <sheetName val="BA_2"/>
      <sheetName val="BA_3"/>
      <sheetName val="LineMacros"/>
      <sheetName val="Summary Macros"/>
      <sheetName val="BuildGroup"/>
      <sheetName val="BuildBook"/>
      <sheetName val="GroupMod"/>
      <sheetName val="GBDialog"/>
      <sheetName val="PrintDialog"/>
      <sheetName val="LineDialog"/>
      <sheetName val="PCodeDialog"/>
      <sheetName val="Splash"/>
      <sheetName val="PCs"/>
      <sheetName val="MCL"/>
      <sheetName val="PrintCommands"/>
      <sheetName val="Sicom (2)"/>
      <sheetName val="SICOM99-00"/>
      <sheetName val="sicom"/>
      <sheetName val="Summ98-99"/>
      <sheetName val="Summ99TO2000"/>
      <sheetName val="rough"/>
      <sheetName val="Revenue Breakout"/>
      <sheetName val="valn"/>
      <sheetName val="valn2"/>
      <sheetName val="capex-BWA"/>
      <sheetName val="capex-NWA"/>
      <sheetName val="capex-ISP+CLEC"/>
      <sheetName val="capex-other"/>
      <sheetName val="Inter_Menu"/>
      <sheetName val="interconnect"/>
      <sheetName val="opex-it"/>
      <sheetName val="opex-custSvc"/>
      <sheetName val="opex-G&amp;A"/>
      <sheetName val="opex-S&amp;Mktg"/>
      <sheetName val="cos-Urguay"/>
      <sheetName val="deprec"/>
      <sheetName val="by_city"/>
      <sheetName val="rev-BWA"/>
      <sheetName val="rev-BWA (Uruguay)"/>
      <sheetName val="Uruguay"/>
      <sheetName val="rev-NWA"/>
      <sheetName val="rev-ISP+CLEC"/>
      <sheetName val="DSL"/>
      <sheetName val="Int2_2001"/>
      <sheetName val="Int2_traf_2001"/>
      <sheetName val="Int2_tra_2001_2"/>
      <sheetName val="Prices_Interurban"/>
      <sheetName val="C-TM1"/>
      <sheetName val="SendToTM1"/>
      <sheetName val="PeriodFunction"/>
      <sheetName val="SAP Data 291204"/>
      <sheetName val="SEAT "/>
      <sheetName val="CARPET AND CARMATS "/>
      <sheetName val="DT &amp; OTHERS-01.04.04-31.12.04"/>
      <sheetName val="PRO AND SALE -APRIL-04-JAN-05"/>
      <sheetName val="PRO AND TURNOVER-APRIL-MARCH-05"/>
      <sheetName val="PRODUCTION -DIES"/>
      <sheetName val="PRODUCTION-JIG AND FIXURES"/>
      <sheetName val="PRODUCTION -MOULDS"/>
      <sheetName val="IS-BS-FF-FY09"/>
      <sheetName val="IS-BS-FF -FY10"/>
      <sheetName val="IS-DIvwise"/>
      <sheetName val="FA Register "/>
      <sheetName val="Cash flow for Apr to Jul"/>
      <sheetName val="FY11"/>
      <sheetName val="FY12"/>
      <sheetName val="depreciation Summary"/>
      <sheetName val="FA Register (2)"/>
      <sheetName val="indus"/>
      <sheetName val="Veh (Alto)"/>
      <sheetName val="Motor Cycle"/>
      <sheetName val="Veh (WR)"/>
      <sheetName val="Veh (Zen)"/>
      <sheetName val="Veh (Esteem)"/>
      <sheetName val="Veh (M 800) 1"/>
      <sheetName val="Veh (M 800) 2"/>
      <sheetName val="Veh (SX4)"/>
      <sheetName val="Veh (DZire)"/>
      <sheetName val="Veh (AStar)"/>
      <sheetName val="EECO"/>
      <sheetName val="RITZ"/>
      <sheetName val="VERSA (MSV)"/>
      <sheetName val="Swift"/>
      <sheetName val="Veh (MOS)"/>
      <sheetName val="UPS"/>
      <sheetName val="Sign Board"/>
      <sheetName val="Elec Equip"/>
      <sheetName val="Generator"/>
      <sheetName val="F&amp;F"/>
      <sheetName val="Bldgs"/>
      <sheetName val="Digi Cam"/>
      <sheetName val="Low Temp Drier"/>
      <sheetName val="Auto Lift"/>
      <sheetName val="Display Board"/>
      <sheetName val="Paint Booth"/>
      <sheetName val="Water Cooler"/>
      <sheetName val="Remarks"/>
      <sheetName val="Offer"/>
      <sheetName val="OVER HEADS"/>
      <sheetName val="Product Costing Format"/>
      <sheetName val="931Mh based"/>
      <sheetName val="CS14"/>
      <sheetName val="933Mh based"/>
      <sheetName val="936Mh based"/>
      <sheetName val="Sales return after Mar-07"/>
      <sheetName val="FIXASET"/>
      <sheetName val="BS Schedule 1-4"/>
      <sheetName val="MAINT,QP,COMM"/>
      <sheetName val="SUPPORTING"/>
      <sheetName val="PLGroupings"/>
      <sheetName val="PLAN 01-02"/>
      <sheetName val="Price updates"/>
      <sheetName val="LANGUAGE"/>
      <sheetName val="PART_DISCOUNT"/>
      <sheetName val="7470 MSP (1)"/>
      <sheetName val="7470 MSP (2)"/>
      <sheetName val="7470 MSP (3)"/>
      <sheetName val="7470 MSP (4)"/>
      <sheetName val="7470 MSP (5)"/>
      <sheetName val="7470 MSP (6)"/>
      <sheetName val="7470 MSP (7)"/>
      <sheetName val="7470 MSP (8)"/>
      <sheetName val="7470 MSP (9)"/>
      <sheetName val="7470 MSP (10)"/>
      <sheetName val="7470 MSP (11)"/>
      <sheetName val="7470 MSP (12)"/>
      <sheetName val="7470 MSP (13)"/>
      <sheetName val="7470 MSP (14)"/>
      <sheetName val="7470 MSP (15)"/>
      <sheetName val="7470 MSP (16)"/>
      <sheetName val="7470 MSP (17)"/>
      <sheetName val="7470 MSP (18)"/>
      <sheetName val="7470 MSP (19)"/>
      <sheetName val="7470 MSP (20)"/>
      <sheetName val="7470 MSP Matrix"/>
      <sheetName val="CATEGORY_DISCOUNT"/>
      <sheetName val="Data Graph"/>
      <sheetName val="MIS-PL"/>
      <sheetName val="gn-div"/>
      <sheetName val="UB-p&amp;L"/>
      <sheetName val="prestn"/>
      <sheetName val="Data File"/>
      <sheetName val="publi"/>
      <sheetName val="Inc Dec - Stock"/>
      <sheetName val="MIS-OH"/>
      <sheetName val="C-COHs"/>
      <sheetName val="ub-BS"/>
      <sheetName val="C-Misc Income"/>
      <sheetName val="Presnt-2"/>
      <sheetName val="Raw TB"/>
      <sheetName val="consTB"/>
      <sheetName val="TBrow"/>
      <sheetName val="PC "/>
      <sheetName val="progrs"/>
      <sheetName val="LLCMIS"/>
      <sheetName val="Q03-04"/>
      <sheetName val="c f Final"/>
      <sheetName val="Q04-05"/>
      <sheetName val="mainBS"/>
      <sheetName val="sc3,4,5 (New)"/>
      <sheetName val="sch-21-mbi1"/>
      <sheetName val="sch-21-mbi2"/>
      <sheetName val="SC-21(1)"/>
      <sheetName val="SC21(2)"/>
      <sheetName val="sc1,2"/>
      <sheetName val="sc3,4"/>
      <sheetName val="sc5"/>
      <sheetName val="sc6,7,8,9"/>
      <sheetName val="sc10,11,12"/>
      <sheetName val="sc13,14,15"/>
      <sheetName val="sc16,17,18,19"/>
      <sheetName val="pwc-cash flow"/>
      <sheetName val="Dep-CON"/>
      <sheetName val="dep-GN"/>
      <sheetName val="dep-A164"/>
      <sheetName val="dep-RTDM"/>
      <sheetName val="dep-HO"/>
      <sheetName val="dep-NEPZ"/>
      <sheetName val="dep-AV"/>
      <sheetName val="dep-B17"/>
      <sheetName val="dep-TR"/>
      <sheetName val="dep-B4"/>
      <sheetName val="dep-MET"/>
      <sheetName val="a164"/>
      <sheetName val="gn"/>
      <sheetName val="av"/>
      <sheetName val="rtd"/>
      <sheetName val="nepz"/>
      <sheetName val="B17"/>
      <sheetName val="met"/>
      <sheetName val="tr"/>
      <sheetName val="In-De GN"/>
      <sheetName val="IU"/>
      <sheetName val="Q02-03"/>
      <sheetName val="PreQs"/>
      <sheetName val="working03-04"/>
      <sheetName val="Cons-working03-04"/>
      <sheetName val="Optical PL-04-05"/>
      <sheetName val="Eurooptic05-06 PL"/>
      <sheetName val="Eurooptic05-06BS"/>
      <sheetName val="Eurooptic OpticalBS-04-05"/>
      <sheetName val="GDM 0506"/>
      <sheetName val="GDM 0405"/>
      <sheetName val="MBPVL-BS"/>
      <sheetName val="P&amp;L (2)"/>
      <sheetName val="GDM Reco AM"/>
      <sheetName val="ConsBS"/>
      <sheetName val="ConsP&amp;L"/>
      <sheetName val="Conssc1,2"/>
      <sheetName val="Conssc3,4"/>
      <sheetName val="Conssc5"/>
      <sheetName val="Conssc6,7,8,9"/>
      <sheetName val="Conssc10,11,12"/>
      <sheetName val="Conssc13,14,15"/>
      <sheetName val="Conssc16,17,18"/>
      <sheetName val="Cons-pwc-cash flow"/>
      <sheetName val="Cons-Working"/>
      <sheetName val="GDM0405"/>
      <sheetName val="trial balance 30092003"/>
      <sheetName val="Old Sep-03TB"/>
      <sheetName val="Yen Loan-Original"/>
      <sheetName val="_REF"/>
      <sheetName val="Monthwise sale"/>
      <sheetName val="LTA PROVISON AUGUST'10"/>
      <sheetName val="Med. AUGUST'10"/>
      <sheetName val="Transmittal Front Page"/>
      <sheetName val="#"/>
      <sheetName val="new summary"/>
      <sheetName val="Pilotage"/>
      <sheetName val="Details 2"/>
      <sheetName val="PL Depn"/>
      <sheetName val="INTERNAL REPORT"/>
      <sheetName val="DUE DELIGENCE"/>
      <sheetName val="IPO"/>
      <sheetName val="Wdv"/>
      <sheetName val="RFDETAIL"/>
      <sheetName val="Agency BS"/>
      <sheetName val="SCH4"/>
      <sheetName val="SCH2"/>
      <sheetName val="SCH3R"/>
      <sheetName val="2266957"/>
      <sheetName val="wdr bldg"/>
      <sheetName val="1. Prepaid Expenses"/>
      <sheetName val="OZ000105IRS"/>
      <sheetName val="SCH-E,F,G,H,I"/>
      <sheetName val="EMPMAST"/>
      <sheetName val="agrolist"/>
      <sheetName val="Unmatched"/>
      <sheetName val="Matched"/>
      <sheetName val="G.P. Provision - Jan05"/>
      <sheetName val="Summary -Jan05"/>
      <sheetName val="Provision - Dec04"/>
      <sheetName val="Parked Actual"/>
      <sheetName val="Parked Bhawna"/>
      <sheetName val="summary "/>
      <sheetName val="9中ｖｓ基本予算委託研・経費（業務管理BL）"/>
      <sheetName val="Code表"/>
      <sheetName val="☆81連結☆"/>
      <sheetName val="☆82連結☆"/>
      <sheetName val="HM_81ki"/>
      <sheetName val="HM_82ki"/>
      <sheetName val="ASH_82ki"/>
      <sheetName val="TH_82ki"/>
      <sheetName val="ASH_81ki"/>
      <sheetName val="TH_81ki"/>
      <sheetName val="タイ単独元ネタ"/>
      <sheetName val="HVN 04 BrD"/>
      <sheetName val="HVN_2005"/>
      <sheetName val="HVN_2006"/>
      <sheetName val="HVN_2007"/>
      <sheetName val="9MT_ASH_model"/>
      <sheetName val="9MT_ash_PL"/>
      <sheetName val="81Asean配賦"/>
      <sheetName val="81HMまとめ"/>
      <sheetName val="81HM"/>
      <sheetName val="船積台数"/>
      <sheetName val="コスト"/>
      <sheetName val="ﾓﾃﾞﾙ別収益"/>
      <sheetName val="まとめ表"/>
      <sheetName val="枠外・設備・技指料・CBU"/>
      <sheetName val="差異分析"/>
      <sheetName val="差異分析 (3)"/>
      <sheetName val="JM MORGAN -JAN"/>
      <sheetName val="Kotak Liquid-JANM"/>
      <sheetName val="PRUDENTIAL LIQUID-JAN"/>
      <sheetName val="DSP ML LIQUID-JAN"/>
      <sheetName val="Birla Liquid-jan"/>
      <sheetName val="Prudential Floater"/>
      <sheetName val="PP_TOTAL _ ALLIED % increase"/>
      <sheetName val="ALLIED_cash flow"/>
      <sheetName val="ALLIED_WC"/>
      <sheetName val="PP_TOTAL _ ALLIED"/>
      <sheetName val="AHC_PP_FINAL (HO)"/>
      <sheetName val="DGN _ P P"/>
      <sheetName val="RFCL _ PP"/>
      <sheetName val="Barr Laboratories"/>
      <sheetName val="King"/>
      <sheetName val="Pliva USD"/>
      <sheetName val="Pliva - HRK"/>
      <sheetName val="Mylan Labs"/>
      <sheetName val="Watson Pharma"/>
      <sheetName val="Consolidated Sheet"/>
      <sheetName val="Teva"/>
      <sheetName val="Creditors- March11"/>
      <sheetName val="Creditor ageing"/>
      <sheetName val="Summary- Creditors"/>
      <sheetName val="Crditors listing- MArch 2011"/>
      <sheetName val="Creditors ageing- final"/>
      <sheetName val="Verification of subsequent"/>
      <sheetName val="Cr. Ageing"/>
      <sheetName val="Expense payable"/>
      <sheetName val="Expense payable "/>
      <sheetName val="Confirmation floated"/>
      <sheetName val="Security deposit-Land"/>
      <sheetName val="Security deposit - Works"/>
      <sheetName val="Sec deposit works- March"/>
      <sheetName val="Salary payable"/>
      <sheetName val="Salary payable- March"/>
      <sheetName val="Provision for Demob."/>
      <sheetName val="Adv. from customers"/>
      <sheetName val="Adv. from customers March"/>
      <sheetName val="Stale Cheque-291210"/>
      <sheetName val="Stale cheques"/>
      <sheetName val="gr ir clearing 28feb2011"/>
      <sheetName val="Other Liabilities"/>
      <sheetName val="Service Tax details"/>
      <sheetName val="Provident Fund Payment- March"/>
      <sheetName val="Provident Fund Payment "/>
      <sheetName val="Professional tax "/>
      <sheetName val="CST Payable"/>
      <sheetName val="Work Contract Tax"/>
      <sheetName val="VAT Payment Details"/>
      <sheetName val="Payment Checking"/>
      <sheetName val="Creditors All"/>
      <sheetName val="Samples"/>
      <sheetName val="Professional tax  (2)"/>
      <sheetName val="Royality &amp; PLP"/>
      <sheetName val="CST Payable (2)"/>
      <sheetName val="VAT Payment Details (2)"/>
      <sheetName val="Vat Input Output details"/>
      <sheetName val="Schedules 10-11 WCT"/>
      <sheetName val="Service Tax details (2)"/>
      <sheetName val="TDS NR"/>
      <sheetName val="TDS Professional"/>
      <sheetName val="TDS Commision"/>
      <sheetName val="TDS Contractor"/>
      <sheetName val="TDS rent"/>
      <sheetName val="TDS Salary"/>
      <sheetName val="Provvion WT"/>
      <sheetName val="Wealth tax apayble"/>
      <sheetName val="cl.stk"/>
      <sheetName val="S2(D)"/>
      <sheetName val="S3(I)"/>
      <sheetName val="S6"/>
      <sheetName val="BS&amp;PL"/>
      <sheetName val="Capital Gains"/>
      <sheetName val="SubSch"/>
      <sheetName val="12 March Onwards"/>
      <sheetName val="Ass&amp;Returns"/>
      <sheetName val="Scenario 1"/>
      <sheetName val="SUPPORT"/>
      <sheetName val="Triggers"/>
      <sheetName val="qtr on qtr"/>
      <sheetName val="comp&amp;sw"/>
      <sheetName val="Sample"/>
      <sheetName val="Break Up"/>
      <sheetName val="Managerial"/>
      <sheetName val="Prodn. sale  summ"/>
      <sheetName val="State level Sales"/>
      <sheetName val="Input sheet"/>
      <sheetName val="HLCL-P&amp;L"/>
      <sheetName val="Fertilizers - P&amp;L"/>
      <sheetName val="Chemicals - P&amp;L"/>
      <sheetName val="RMAssumptions"/>
      <sheetName val="Sub-Cal"/>
      <sheetName val="Subsidy summary"/>
      <sheetName val="avaS"/>
      <sheetName val="Pdt.wise  contn-Fert"/>
      <sheetName val=" Fertilizers productwise"/>
      <sheetName val="DAP Flow"/>
      <sheetName val="NDAP Flow"/>
      <sheetName val="NPK10 Flow"/>
      <sheetName val="NPK12 Flow"/>
      <sheetName val="NPK15 Flow"/>
      <sheetName val="Pdt.wise  contn-Chem"/>
      <sheetName val="MOP Flow"/>
      <sheetName val="NSSP Flow"/>
      <sheetName val="Chemicals Productwise"/>
      <sheetName val="STPP"/>
      <sheetName val="SULPHURIC ACID"/>
      <sheetName val="SULPHONIC"/>
      <sheetName val="GYPSUM"/>
      <sheetName val="RM ASSM FERT"/>
      <sheetName val="RM ASSM CHEM"/>
      <sheetName val="Fin Dep(in Rs)"/>
      <sheetName val="Fin Dep"/>
      <sheetName val="IPP"/>
      <sheetName val="OHs"/>
      <sheetName val="DAP"/>
      <sheetName val="Chem Intermediates"/>
      <sheetName val="NPK"/>
      <sheetName val="Dist Cost"/>
      <sheetName val="Mop"/>
      <sheetName val="Stk"/>
      <sheetName val="Crs"/>
      <sheetName val="MAP"/>
      <sheetName val="p2o5"/>
      <sheetName val="NH3"/>
      <sheetName val="Rock-HG"/>
      <sheetName val="Rock-LG"/>
      <sheetName val="Sulphur"/>
      <sheetName val="MOP-arrsal"/>
      <sheetName val="MOP-arrRM"/>
      <sheetName val="MFg P2O5"/>
      <sheetName val="RM Clg"/>
      <sheetName val="Prod. Sch"/>
      <sheetName val="Other Cost Chem"/>
      <sheetName val="Other Cost Fert"/>
      <sheetName val="mdlRoutines"/>
      <sheetName val="ProdGrouped"/>
      <sheetName val="TPM 1-Qtr"/>
      <sheetName val="TPM Tot"/>
      <sheetName val="ICVBreakDown"/>
      <sheetName val="StdMarginQtrReg"/>
      <sheetName val="StdMarginRegQtr"/>
      <sheetName val="SalesByRegnByQtr"/>
      <sheetName val="SalesByQtrByRegn"/>
      <sheetName val="Summary Q1"/>
      <sheetName val="Summary Q2"/>
      <sheetName val="Summary Q3"/>
      <sheetName val="Summary Q4"/>
      <sheetName val="Summary a"/>
      <sheetName val="SalesQtrReg Global Feb-05"/>
      <sheetName val="Region Sumry GEMSA Feb-05 (4)"/>
      <sheetName val="Region Sumry GEMSE Feb-05 (4)"/>
      <sheetName val="Region Sumry GEMSAM Feb-05 (4)"/>
      <sheetName val="Region Sumry GEMSA Feb-05 (3)"/>
      <sheetName val="Region Sumry GEMSE Feb-05 (3)"/>
      <sheetName val="Region Sumry GEMSAM Feb-05 (3)"/>
      <sheetName val="Region Sumry GEMSA Feb-05 (2)"/>
      <sheetName val="Region Sumry GEMSE Feb-05 (2)"/>
      <sheetName val="Region Sumry GEMSAM Feb-05 (2)"/>
      <sheetName val="Region Sumry GEMSA Feb-05"/>
      <sheetName val="Region Sumry GEMSE Feb-05"/>
      <sheetName val="Region Sumry GEMSAM Feb-05"/>
      <sheetName val="SalesQtrReg GEMSA Feb-05"/>
      <sheetName val="SalesQtrReg GEMSE Feb-05"/>
      <sheetName val="SalesQtrReg GEMSAM Feb-05"/>
      <sheetName val="SalesQtrReg ROA Feb-05"/>
      <sheetName val="SalesQtrReg Japan Feb-05"/>
      <sheetName val="SalesQtrReg Res Feb-05"/>
      <sheetName val="SalesQtrReg Canada Feb-05"/>
      <sheetName val="SalesQtrReg Lat Feb-05"/>
      <sheetName val="SalesQtrReg USA Feb-05"/>
      <sheetName val="CompSales"/>
      <sheetName val="CAndDemo"/>
      <sheetName val="PricesPSIG"/>
      <sheetName val="PricesComp"/>
      <sheetName val="PSIGSales"/>
      <sheetName val="PSIGDetails"/>
      <sheetName val="CompProduction"/>
      <sheetName val="SalesByPole2FCast"/>
      <sheetName val="SalesByPole"/>
      <sheetName val="ShipmentsByPole4FCast"/>
      <sheetName val="ShipmentsByPole2FCast"/>
      <sheetName val="ShipmentsByPole"/>
      <sheetName val="IOPlanBalances"/>
      <sheetName val="IOPlan"/>
      <sheetName val="IOPlan Regn"/>
      <sheetName val="BlockISales"/>
      <sheetName val="InternalSales"/>
      <sheetName val="ForecastCompModalities"/>
      <sheetName val="GlobalPSIPlanSummary"/>
      <sheetName val="GlobalInventoryOrSales"/>
      <sheetName val="GlobalInternalSales"/>
      <sheetName val="SalesByRegionWithDelta"/>
      <sheetName val="GlobalSAndIByPole"/>
      <sheetName val="대리점리스트"/>
      <sheetName val="Slow Moving"/>
      <sheetName val="INV-512"/>
      <sheetName val="grootboekrek"/>
      <sheetName val="connectivity-b"/>
      <sheetName val="capex "/>
      <sheetName val="pre-operative Exps"/>
      <sheetName val="capex_comp_yoy"/>
      <sheetName val="basic_assumptions"/>
      <sheetName val="p&amp;l_comp_yoy"/>
      <sheetName val="Pre-operative Exps_original"/>
      <sheetName val="cf_comp_yoy"/>
      <sheetName val="connectivity"/>
      <sheetName val="premises"/>
      <sheetName val="distribution Revenues"/>
      <sheetName val="Trans Assump"/>
      <sheetName val="SDG"/>
      <sheetName val="GUCCI $$"/>
      <sheetName val="Australia"/>
      <sheetName val="Brunei"/>
      <sheetName val="Guam"/>
      <sheetName val="HongKong"/>
      <sheetName val="Indonesia"/>
      <sheetName val="Korea"/>
      <sheetName val="NewZealand"/>
      <sheetName val="Philippines"/>
      <sheetName val="Singapore"/>
      <sheetName val="Thailand"/>
      <sheetName val="TCL-Input"/>
      <sheetName val="DIV"/>
      <sheetName val="Div Accounts-Rs. Cr"/>
      <sheetName val="Other Analysis"/>
      <sheetName val="Sch-VI"/>
      <sheetName val="Div-SEBI"/>
      <sheetName val="SEBI (2)-Final"/>
      <sheetName val="SEBI-Segment"/>
      <sheetName val="Seg-working"/>
      <sheetName val="AS-17 Segment"/>
      <sheetName val="EPS Final"/>
      <sheetName val="BEBP"/>
      <sheetName val="Inter unit"/>
      <sheetName val="Q3 end genesis balances"/>
      <sheetName val="Targets By Plant"/>
      <sheetName val="Q3 End"/>
      <sheetName val="Inv Orgs"/>
      <sheetName val="Modality Summary"/>
      <sheetName val="Input Page"/>
      <sheetName val="Letter"/>
      <sheetName val="MORTGAGE"/>
      <sheetName val="By Salesman"/>
      <sheetName val="By Product"/>
      <sheetName val="By Qtr"/>
      <sheetName val="Sold Accounts"/>
      <sheetName val="Dropped"/>
      <sheetName val="2nd Qtr 2003"/>
      <sheetName val="04.11"/>
      <sheetName val="PE CHARGES"/>
      <sheetName val="SL GL REco"/>
      <sheetName val="HEad count reco"/>
      <sheetName val="PF ESI Logic"/>
      <sheetName val="Joiners TOC"/>
      <sheetName val="Leavers TOC"/>
      <sheetName val="Process"/>
      <sheetName val="Salary ledger breakup"/>
      <sheetName val="PF ESI ledger breakup"/>
      <sheetName val="April 2010 HO Project"/>
      <sheetName val="June to Sep 2010 - Paywhiz"/>
      <sheetName val="Tumkur"/>
      <sheetName val="criteria"/>
      <sheetName val="UA-04"/>
      <sheetName val="R&amp;D - S&amp;M"/>
      <sheetName val="Revenue wrkgs"/>
      <sheetName val="Service Income"/>
      <sheetName val="salex tax"/>
      <sheetName val="UA-1_Lead"/>
      <sheetName val="UA1.1_Sales register"/>
      <sheetName val="UA-1.2_Month on Month"/>
      <sheetName val="UA-1.3_Recon_Register vs GL"/>
      <sheetName val="UA-1.4_Sales Classification"/>
      <sheetName val="UA-1.5_Sales Rationalisation"/>
      <sheetName val="UA-1.6_Customer wise Sales"/>
      <sheetName val="UA-1.7_Stock Trf analysis"/>
      <sheetName val="UA-1.8_Sale to APSRTC"/>
      <sheetName val="UA-1.9_Margin Analysis"/>
      <sheetName val="Part wise sale"/>
      <sheetName val="Factory Stock trf Agst Form F"/>
      <sheetName val="Factory to Warehouse Bangalore"/>
      <sheetName val="Stock trf between warehouses"/>
      <sheetName val="TRIALBALANCE (4)"/>
      <sheetName val="TRIALBALANCE (3)"/>
      <sheetName val="TRIALBALANCE (2)"/>
      <sheetName val="TB_DET"/>
      <sheetName val="TRIALBALANCE"/>
      <sheetName val="cover note"/>
      <sheetName val="Sch P_L"/>
      <sheetName val="Pur"/>
      <sheetName val="SDRS"/>
      <sheetName val="L_A"/>
      <sheetName val="OCA"/>
      <sheetName val="MNGRP"/>
      <sheetName val="Int on WC Oct to Mar"/>
      <sheetName val="bsvertical"/>
      <sheetName val="sch5"/>
      <sheetName val="sch6-btd"/>
      <sheetName val="sch8,9,10,11"/>
      <sheetName val="sch12,13,14"/>
      <sheetName val="B Sheet"/>
      <sheetName val="PreOp"/>
      <sheetName val="DET0900"/>
      <sheetName val="414000 UPDATED INSURANCE"/>
      <sheetName val="16862"/>
      <sheetName val="DIRECTORS DETAILS"/>
      <sheetName val="UPDATED ON 23 07 01"/>
      <sheetName val="Detail Sheet"/>
      <sheetName val="laroux"/>
      <sheetName val="BAL S"/>
      <sheetName val="BAL SHEET 12 april 02"/>
      <sheetName val="TALLY "/>
      <sheetName val="429400"/>
      <sheetName val="429400 june"/>
      <sheetName val="PROF"/>
      <sheetName val="JUNE   "/>
      <sheetName val="425230 june"/>
      <sheetName val="Bal Sheet Aug 01 (15.9.01)  (2)"/>
      <sheetName val="GIST"/>
      <sheetName val="D 1"/>
      <sheetName val="D 3"/>
      <sheetName val="D 4"/>
      <sheetName val="D 5"/>
      <sheetName val="D 6"/>
      <sheetName val="Balance Sheet upto Sept., 2001"/>
      <sheetName val="D 7"/>
      <sheetName val="D 7.1"/>
      <sheetName val="D 2"/>
      <sheetName val="D 8"/>
      <sheetName val="425230 apr may 01"/>
      <sheetName val="D 9"/>
      <sheetName val="D 10"/>
      <sheetName val="D 10.1"/>
      <sheetName val="D 10.2"/>
      <sheetName val="D 10.3"/>
      <sheetName val="D 11"/>
      <sheetName val="D 12"/>
      <sheetName val="D 13"/>
      <sheetName val="E.3.1"/>
      <sheetName val="E.3.2"/>
      <sheetName val="E.3.3"/>
      <sheetName val="425229 apr may 01"/>
      <sheetName val="415030(APR01)"/>
      <sheetName val="410010"/>
      <sheetName val="COVERPAGE"/>
      <sheetName val="mis - reports"/>
      <sheetName val="p&amp;l  "/>
      <sheetName val="PBIDT-GROUP"/>
      <sheetName val="CONTRACT"/>
      <sheetName val="EMP-LOAN"/>
      <sheetName val="INCENTIVE-1"/>
      <sheetName val="INITIATIVE-SUMM"/>
      <sheetName val="CANTEEN-SUM"/>
      <sheetName val="HIRD_VEH"/>
      <sheetName val="PROFF"/>
      <sheetName val="HRD&amp;GS"/>
      <sheetName val="REBATE"/>
      <sheetName val="W.CAP"/>
      <sheetName val="STK OP.SUPPLIES"/>
      <sheetName val="STK.SPARES"/>
      <sheetName val="STK.SIP"/>
      <sheetName val="DISC.ROLL"/>
      <sheetName val="DR.BAL-HSM"/>
      <sheetName val="DR.BAL-SIP"/>
      <sheetName val="LEFT-EMP "/>
      <sheetName val="FREE ISSUE"/>
      <sheetName val="DRS COM"/>
      <sheetName val="SCHE-12-SIP"/>
      <sheetName val="SCH_12-HSM"/>
      <sheetName val="SCH13HSM"/>
      <sheetName val="SCH13SIP"/>
      <sheetName val="FUND REP"/>
      <sheetName val="IIL-IMIL"/>
      <sheetName val="Emp loan"/>
      <sheetName val="RECOVERY LIST"/>
      <sheetName val="INITIATIVES"/>
      <sheetName val="ElectInst"/>
      <sheetName val="Plan&amp;Mach"/>
      <sheetName val="Railway"/>
      <sheetName val="Buildings"/>
      <sheetName val="Dep-Tally"/>
      <sheetName val="Final-Asset-Depre-SKG"/>
      <sheetName val="AssetMaster-Final"/>
      <sheetName val="Sch-3-fixedAssets"/>
      <sheetName val="Final-Allocation-SKG"/>
      <sheetName val="fluct-2yrs"/>
      <sheetName val="Frgn-Exch-Diff"/>
      <sheetName val="CWIP-Tally"/>
      <sheetName val="cwip-proj"/>
      <sheetName val="CWIP-remain"/>
      <sheetName val="CWIP-detl-AUC"/>
      <sheetName val="details for cwip remain"/>
      <sheetName val="Final data for DEP."/>
      <sheetName val="Main data for Dep"/>
      <sheetName val="Final Allocation Summary"/>
      <sheetName val="SINTER+CHFES+COAL INJ."/>
      <sheetName val="Tally with SAP"/>
      <sheetName val="ORIGINAL Sint+CHFES+Coal Inj"/>
      <sheetName val="NMDC Porf"/>
      <sheetName val="Heat Cons"/>
      <sheetName val="Indg"/>
      <sheetName val="Cost_ Sheet Coal"/>
      <sheetName val="Cost sheet CokeFines-Imp"/>
      <sheetName val="Cost-Sheet-ImpCoke"/>
      <sheetName val="July.01"/>
      <sheetName val="Aug.01"/>
      <sheetName val="Sept.01"/>
      <sheetName val="Oct'01"/>
      <sheetName val="Nov'01"/>
      <sheetName val="Dec'01"/>
      <sheetName val="Jan'02"/>
      <sheetName val="Feb'02"/>
      <sheetName val="March'02"/>
      <sheetName val="April'02"/>
      <sheetName val="May'02"/>
      <sheetName val="June'02"/>
      <sheetName val="July'02"/>
      <sheetName val="Quality July'02"/>
      <sheetName val="slip Aug."/>
      <sheetName val="Interest on Bank Borrowings"/>
      <sheetName val="Hire Purchase &amp; Interest"/>
      <sheetName val="Orix 1.1"/>
      <sheetName val="Orix 1.2"/>
      <sheetName val="Orix2"/>
      <sheetName val="Orix3"/>
      <sheetName val="Orix 4"/>
      <sheetName val="Orix 5"/>
      <sheetName val="Orix 6"/>
      <sheetName val="Orix 7"/>
      <sheetName val="Orix 8"/>
      <sheetName val="Orix 9"/>
      <sheetName val="Orix 10"/>
      <sheetName val="Orix 11"/>
      <sheetName val="Orix 12"/>
      <sheetName val="ICICI(1)"/>
      <sheetName val="ICICI (3)"/>
      <sheetName val="ICICI (4)"/>
      <sheetName val="ICICI (5)"/>
      <sheetName val="ICICI (6)"/>
      <sheetName val="ICICI (7)"/>
      <sheetName val="ICICI (10)"/>
      <sheetName val="ICICI (11)"/>
      <sheetName val="ICICI(12)"/>
      <sheetName val="ICICI(13)"/>
      <sheetName val="ICICI(14)"/>
      <sheetName val="ICICI(15)"/>
      <sheetName val="HDFC 1"/>
      <sheetName val="HDFC (2)"/>
      <sheetName val="Kotak(1)"/>
      <sheetName val="Kotak(2)"/>
      <sheetName val="Kotak(3)"/>
      <sheetName val="working for bc fcs"/>
      <sheetName val="tallied with TB"/>
      <sheetName val="as 11 working"/>
      <sheetName val="Merged"/>
      <sheetName val="SecurityNote"/>
      <sheetName val="Reclass"/>
      <sheetName val="Sch-  5"/>
      <sheetName val="OracleTB (Rs Crs)"/>
      <sheetName val="RatioAnalysis(Standalone)"/>
      <sheetName val="Ratioworking(Standalone)"/>
      <sheetName val="PrevYearReclass"/>
      <sheetName val="9CrudeProp"/>
      <sheetName val="Selprices1"/>
      <sheetName val="SOLUT008"/>
      <sheetName val="April 06 Interest"/>
      <sheetName val="May06 Interest"/>
      <sheetName val="June06 Int"/>
      <sheetName val="Int on FDs"/>
      <sheetName val="Local FD Prov"/>
      <sheetName val="Results (2)"/>
      <sheetName val="Consolidate  Note 7- 16 Rev acc"/>
      <sheetName val="CONSOLIDATION QUERIES"/>
      <sheetName val="Consolidated note 2-6 acc"/>
      <sheetName val="Consolidated note 2-6"/>
      <sheetName val="Consolidate  Note 7- 16 Revised"/>
      <sheetName val="Finance Lease Note 13"/>
      <sheetName val="Expenditure in Foreign Currency"/>
      <sheetName val="FC- other"/>
      <sheetName val="FC- EXC diff"/>
      <sheetName val="Exchange diff on forward"/>
      <sheetName val="BASLECHGS- SEBI"/>
      <sheetName val="cl stock"/>
      <sheetName val="war"/>
      <sheetName val="expless6months"/>
      <sheetName val="expmore6months"/>
      <sheetName val="diffbetphy&amp;stock"/>
      <sheetName val="HeaderDetails"/>
      <sheetName val="SynLE"/>
      <sheetName val="DataValidation"/>
      <sheetName val="dlgCollectionSelection"/>
      <sheetName val="YTD Reference"/>
      <sheetName val="Year To Do Calculation"/>
      <sheetName val="dlgOutputType"/>
      <sheetName val="dlgExchangeRateCalculator"/>
      <sheetName val="MenuandButtonControl"/>
      <sheetName val="dlgDisplayLists"/>
      <sheetName val="DisplayLists"/>
      <sheetName val="dlgHeader"/>
      <sheetName val="CloseSub"/>
      <sheetName val="OutputModule"/>
      <sheetName val="AutoCorrections"/>
      <sheetName val="DialogControl"/>
      <sheetName val="YearToDo"/>
      <sheetName val="AdminTasks"/>
      <sheetName val="LEAKY EXPIRY PROV-mar2005 "/>
      <sheetName val="leakages"/>
      <sheetName val="expired"/>
      <sheetName val="diff bet phy &amp; stock"/>
      <sheetName val="PARAMS"/>
      <sheetName val="Tally Data"/>
      <sheetName val="Tally_Exl_Ctrl"/>
      <sheetName val="FA_SCH"/>
      <sheetName val="INDIAN ACCOUNTS GROUPED"/>
      <sheetName val="DETAILED TB"/>
      <sheetName val="MONTHLY TB"/>
      <sheetName val="DEP CALC"/>
      <sheetName val="EMD_Breakup"/>
      <sheetName val="ADVANCES_BREAKUP"/>
      <sheetName val="SALES_31.12.2001"/>
      <sheetName val="RAW.MAT_31.12.2001"/>
      <sheetName val="TALLY GROUPED"/>
      <sheetName val="TALLY TB"/>
      <sheetName val="Salary Advance"/>
      <sheetName val="OL"/>
      <sheetName val="BAWISEBS (2)"/>
      <sheetName val="BAWISEBS"/>
      <sheetName val="INV_BACK"/>
      <sheetName val="BSBACK"/>
      <sheetName val="liab"/>
      <sheetName val="NWC_04"/>
      <sheetName val="NWC_MAY04"/>
      <sheetName val="NWC (3)"/>
      <sheetName val="NWC"/>
      <sheetName val="NWC_BUD04"/>
      <sheetName val="NWC03"/>
      <sheetName val="NWC02"/>
      <sheetName val="Rate_working"/>
      <sheetName val="gl_acc_"/>
      <sheetName val="pk-pur-bags (2)"/>
      <sheetName val="pk-pur-bags"/>
      <sheetName val="Actual issues"/>
      <sheetName val="gl_acc_ (2)"/>
      <sheetName val="PACK1"/>
      <sheetName val="pack-purchase-total (2)"/>
      <sheetName val="cloth bag"/>
      <sheetName val="MB5L"/>
      <sheetName val="pack-purchase-total"/>
      <sheetName val="PPV"/>
      <sheetName val="sum_pac_acc"/>
      <sheetName val="printing_stich"/>
      <sheetName val="pack-purchase"/>
      <sheetName val="DURGESH"/>
      <sheetName val="3001100463"/>
      <sheetName val="INV _VARIANCE"/>
      <sheetName val="3001100463 (2)"/>
      <sheetName val="durgesh1"/>
      <sheetName val="P_L Ac"/>
      <sheetName val="detailed"/>
      <sheetName val="schedule1,3-10"/>
      <sheetName val="schedule -5"/>
      <sheetName val="balsheetmar03"/>
      <sheetName val="ExpsApr02Mar03"/>
      <sheetName val="Grouping Sch"/>
      <sheetName val="working for ratios"/>
      <sheetName val="SUM-WDV"/>
      <sheetName val="SUM-SLM-OLD"/>
      <sheetName val="list of No.life"/>
      <sheetName val="OLDSLM-NEWSLM"/>
      <sheetName val="PWC"/>
      <sheetName val="BKC"/>
      <sheetName val="Comp Soft"/>
      <sheetName val="Bldg"/>
      <sheetName val="VM"/>
      <sheetName val="P &amp; M"/>
      <sheetName val="HVAC"/>
      <sheetName val="Elec"/>
      <sheetName val="LabE"/>
      <sheetName val="OffA"/>
      <sheetName val="F &amp; F"/>
      <sheetName val="Aircon"/>
      <sheetName val="Vech"/>
      <sheetName val="Ins Cover"/>
      <sheetName val="Room List"/>
      <sheetName val="CCSUM"/>
      <sheetName val="Abbreviations"/>
      <sheetName val="F1_VALUATION"/>
      <sheetName val="INV_PROV"/>
      <sheetName val="STOCK_TOBEINVOICED"/>
      <sheetName val="MATERIALLEVEL"/>
      <sheetName val="production-total"/>
      <sheetName val="STDCOST_300605"/>
      <sheetName val="CHEMICALRATE_FINAL"/>
      <sheetName val="CHEMICAL_RATE"/>
      <sheetName val="purchases_F1"/>
      <sheetName val="OPSTOCK010105"/>
      <sheetName val="CD"/>
      <sheetName val="PRODUCTION_SUBCONTRACTING"/>
      <sheetName val="COGS_300605_OLD"/>
      <sheetName val="OPRNRATE"/>
      <sheetName val="COGP"/>
      <sheetName val="RAW1"/>
      <sheetName val="CLEAN1"/>
      <sheetName val="TREAT1"/>
      <sheetName val="YPL_RATE1"/>
      <sheetName val="YPL_FLS"/>
      <sheetName val="YPL_RATE"/>
      <sheetName val="PACK1 (2)"/>
      <sheetName val="KOBIOL"/>
      <sheetName val="THIRAM"/>
      <sheetName val="other chem"/>
      <sheetName val="YPL_PROCESSING"/>
      <sheetName val="ACTIVITYRATES_JUNE2005"/>
      <sheetName val="MB5L (2)"/>
      <sheetName val="material_group"/>
      <sheetName val="STDCOST_CLEAN"/>
      <sheetName val="SRY"/>
      <sheetName val="F1_OPSTOCK"/>
      <sheetName val="MASTERDATA"/>
      <sheetName val="OP STOCK"/>
      <sheetName val="INVENTORY GROUPING"/>
      <sheetName val="Journal Entry Reserve Ledger R_"/>
      <sheetName val="FA (2)"/>
      <sheetName val="Working-MAR05 "/>
      <sheetName val="cash flow-MAR05"/>
      <sheetName val="CC_Exp_Mar'04"/>
      <sheetName val="Amount due to the supplier"/>
      <sheetName val="TB_Mar04"/>
      <sheetName val="BS1-3"/>
      <sheetName val="FA_X"/>
      <sheetName val="BS5-6"/>
      <sheetName val="FA Final"/>
      <sheetName val="BS-4"/>
      <sheetName val="BS5-7"/>
      <sheetName val="BS8-11"/>
      <sheetName val="PL12-14"/>
      <sheetName val="PL15-17"/>
      <sheetName val="TB Mar05"/>
      <sheetName val="OPExp"/>
      <sheetName val="Prov"/>
      <sheetName val="Com"/>
      <sheetName val="Exc&amp;Int"/>
      <sheetName val="Expmar03"/>
      <sheetName val="CCEXP"/>
      <sheetName val="TB-BS"/>
      <sheetName val="SchTax"/>
      <sheetName val="CExpMar04"/>
      <sheetName val="INDIA SALES MAR'04"/>
      <sheetName val="Annexure 1"/>
      <sheetName val="Annexure 2"/>
      <sheetName val="Annexure 3"/>
      <sheetName val="Annexure 4"/>
      <sheetName val="Annexure 5 Pend"/>
      <sheetName val="Annexure 6"/>
      <sheetName val="Annexure 7"/>
      <sheetName val="Annexure P 8"/>
      <sheetName val="AnnexureP 9"/>
      <sheetName val="Annexure  P10"/>
      <sheetName val="Annexure P 11"/>
      <sheetName val="Annexure 12"/>
      <sheetName val="Annexure 13"/>
      <sheetName val="Annexure 14"/>
      <sheetName val="Annexure 15"/>
      <sheetName val="Annexure 16"/>
      <sheetName val="Annexure NA 17"/>
      <sheetName val="Annexure  NA18"/>
      <sheetName val="Annexure 19"/>
      <sheetName val="Annexure 20"/>
      <sheetName val="Leave encashmentt"/>
      <sheetName val="Annexure 9(to delete)"/>
      <sheetName val="Additions 2003-04"/>
      <sheetName val="Schedule IAS"/>
      <sheetName val="Schedule Stat"/>
      <sheetName val="Additions 2004"/>
      <sheetName val="Additions 2003"/>
      <sheetName val="P&amp;M-2001"/>
      <sheetName val="P&amp;M-2002"/>
      <sheetName val="Factory &amp; Nonfactory"/>
      <sheetName val="Furniture &amp; Fixtures-2001"/>
      <sheetName val="Furniture &amp; Fixtures-2002"/>
      <sheetName val="Office Equipments-2001"/>
      <sheetName val="Office Equipments-2002"/>
      <sheetName val="SAP Financials-Apr-08 to Mar 09"/>
      <sheetName val="Additions to FA"/>
      <sheetName val="Depn to FA"/>
      <sheetName val="Apr 08 to Dec 08"/>
      <sheetName val="Jan - Mar 09"/>
      <sheetName val="OOB Adjustment"/>
      <sheetName val="Off Equ Dep"/>
      <sheetName val="P &amp; M Depre"/>
      <sheetName val="DB Loan"/>
      <sheetName val="Retain Ear Reco"/>
      <sheetName val="OOB Adjustment_Indranil"/>
      <sheetName val="Directors Report"/>
      <sheetName val="OOB Adjustment_PH Comments"/>
      <sheetName val="tax status"/>
      <sheetName val="Computer"/>
      <sheetName val="tax closing entry"/>
      <sheetName val="P&amp;L_31.12.2009_HB1_2_29.01. (2)"/>
      <sheetName val="P&amp;L_31.12.2009_HB1_2_29.01.2010"/>
      <sheetName val="Addtions (2)"/>
      <sheetName val="Defered tax (2)"/>
      <sheetName val="Cash flow - Client"/>
      <sheetName val="SAP TB Apr-09 to Dec 09"/>
      <sheetName val="Schedule 3 - 6"/>
      <sheetName val="Schedule 9 - 12"/>
      <sheetName val="Schedule 13 - 14"/>
      <sheetName val="Schedule 15 - 18"/>
      <sheetName val="Addition_21.01.10"/>
      <sheetName val="Addtions"/>
      <sheetName val="Depri_Apr09_Dec09"/>
      <sheetName val="Depri"/>
      <sheetName val="Depri BS_Apr 09_Dec 09"/>
      <sheetName val="Asset Writeoff"/>
      <sheetName val="P &amp; L_Apr 09_Dec 09_Dump_26.01."/>
      <sheetName val="Policies"/>
      <sheetName val="Consol Notes"/>
      <sheetName val="IC Incomes"/>
      <sheetName val="Capital Commitments"/>
      <sheetName val="BG 31102009"/>
      <sheetName val="PF Payment"/>
      <sheetName val="ESIC"/>
      <sheetName val="Operating Lease"/>
      <sheetName val="Creditor"/>
      <sheetName val="Debrors"/>
      <sheetName val="Managerial Remu"/>
      <sheetName val="MSMED"/>
      <sheetName val="IC Exp"/>
      <sheetName val="IC Exp_1"/>
      <sheetName val="FC Income_3rd Party"/>
      <sheetName val="Expenditure 3rd Party"/>
      <sheetName val="IC_AR_31.12.09"/>
      <sheetName val="IC_AP_31.12.09"/>
      <sheetName val="Operating Lease (2)"/>
      <sheetName val="3rd_AR_31.12.09"/>
      <sheetName val="3rd_AP_31.12.09"/>
      <sheetName val="AR_31.03.09"/>
      <sheetName val="AP_31.03.09"/>
      <sheetName val="IC Income_31.03.09"/>
      <sheetName val="IC_Exp_31.03.09"/>
      <sheetName val="Segment (2)"/>
      <sheetName val="ZKU_PC_2004S_ERGUEBERSICHT 1 "/>
      <sheetName val="Asset Add_Apr09_Dec09"/>
      <sheetName val="Asset Segment_Dec 09 (2)"/>
      <sheetName val="Asset Segment_Dec 09"/>
      <sheetName val="TUV_KPMG Format"/>
      <sheetName val="Group books"/>
      <sheetName val="Stat books"/>
      <sheetName val="IT dep."/>
      <sheetName val="P&amp;L_9 Months"/>
      <sheetName val="Dep. IT"/>
      <sheetName val="IFRS P&amp;L_2009"/>
      <sheetName val="Test Results"/>
      <sheetName val="CUB"/>
      <sheetName val="Regu"/>
      <sheetName val="Final Annexure"/>
      <sheetName val="bobudget"/>
      <sheetName val="Rec Statement"/>
      <sheetName val="Y-1-FY04_23200 ESPP"/>
      <sheetName val="GL-23200"/>
      <sheetName val="Email"/>
      <sheetName val="BODINPUT"/>
      <sheetName val="vb 9&amp;10"/>
      <sheetName val="vb 9_10"/>
      <sheetName val="data_Page1_1_1"/>
      <sheetName val="Returns"/>
      <sheetName val="Cntmrs-Recruit"/>
      <sheetName val="mp_rev"/>
      <sheetName val="Recon"/>
      <sheetName val="Sydney"/>
      <sheetName val="Pay 2 Pro 2"/>
      <sheetName val="Pay2Pro 1"/>
      <sheetName val="Tai khoan"/>
      <sheetName val="ND"/>
      <sheetName val="VL"/>
      <sheetName val="Vehicle loan"/>
      <sheetName val="Staff Loans"/>
      <sheetName val="Utensil loan"/>
      <sheetName val="Branches Assets Register"/>
      <sheetName val="Helmat loan"/>
      <sheetName val="Calculator loan"/>
      <sheetName val="8.Sch-6 (2)"/>
      <sheetName val="WDV Calc"/>
      <sheetName val="HO Assets Register"/>
      <sheetName val="Sale_07-08"/>
      <sheetName val="Sale_06-07"/>
      <sheetName val="F.Assets"/>
      <sheetName val="SMLTB "/>
      <sheetName val="icici tb"/>
      <sheetName val="sml tb"/>
      <sheetName val="SML FINANCIAL -2005"/>
      <sheetName val="SIML FIN STA"/>
      <sheetName val="requirement"/>
      <sheetName val="rough tb"/>
      <sheetName val="MEL LOANS"/>
      <sheetName val="Mon.Work.Done. "/>
      <sheetName val="Ince"/>
      <sheetName val="F.S"/>
      <sheetName val="T.A"/>
      <sheetName val="H.O T.A"/>
      <sheetName val="W.D"/>
      <sheetName val="BM TA"/>
      <sheetName val="REQ"/>
      <sheetName val="Reliving"/>
      <sheetName val="C.M Visit"/>
      <sheetName val="Closing"/>
      <sheetName val="Post Audit"/>
      <sheetName val="Description"/>
      <sheetName val="T.B, P&amp;L,Balance Sheet"/>
      <sheetName val="H.O Remittence"/>
      <sheetName val="Loan from MBT"/>
      <sheetName val="Costof funds"/>
      <sheetName val="Interest Reconciliation"/>
      <sheetName val="lic Premium"/>
      <sheetName val="Tr Stipend"/>
      <sheetName val="Salary Particulars"/>
      <sheetName val="Leave "/>
      <sheetName val="Net Members"/>
      <sheetName val="Provident Fund"/>
      <sheetName val="Finance Requirement"/>
      <sheetName val="D.M.Visit Particulars"/>
      <sheetName val="AM.Visit Particulars"/>
      <sheetName val="Incentive Statement"/>
      <sheetName val="staff particulars"/>
      <sheetName val="Staff insurance particulars"/>
      <sheetName val="4a_4b_4c (profit)"/>
      <sheetName val="Financial Statements (loss)"/>
      <sheetName val="staff achive&amp; perform"/>
      <sheetName val="Assets Part"/>
      <sheetName val="Vehicle Loans"/>
      <sheetName val="staff loan"/>
      <sheetName val="helmet loan"/>
      <sheetName val="AV LOAN"/>
      <sheetName val="staff salary"/>
      <sheetName val="Trainee staff staifund"/>
      <sheetName val="icici st.loan"/>
      <sheetName val="staloan(icici)Format"/>
      <sheetName val="B.R.S"/>
      <sheetName val="h.o.r.staff "/>
      <sheetName val="Leave particular"/>
      <sheetName val="costof fund"/>
      <sheetName val="H.O.REMITTENCE"/>
      <sheetName val="Attendence Report"/>
      <sheetName val="CONSULTATION"/>
      <sheetName val="SALARY"/>
      <sheetName val="FA_Audit Procedures"/>
      <sheetName val="Summary of Testing"/>
      <sheetName val="FA Additions testing BO"/>
      <sheetName val="FA Additions testing HO"/>
      <sheetName val="Testing of LossProfit"/>
      <sheetName val="Structure"/>
      <sheetName val="Blocks, Depr rec. with BS's"/>
      <sheetName val="Below Rs.5000 Assets"/>
      <sheetName val="Summary of Bank Accounts"/>
      <sheetName val="Significant items in BRS"/>
      <sheetName val="Agra"/>
      <sheetName val="Ahemabad"/>
      <sheetName val="Bhagalpur"/>
      <sheetName val="Bhopal"/>
      <sheetName val="Bhubaneswar"/>
      <sheetName val="Dehradoon"/>
      <sheetName val="Dharward"/>
      <sheetName val="Ernakulam"/>
      <sheetName val="Gulbarga"/>
      <sheetName val="Jaipur"/>
      <sheetName val="Karimnagar"/>
      <sheetName val="Kolkata"/>
      <sheetName val="Kurnool"/>
      <sheetName val="Lucknow"/>
      <sheetName val="Nagpur"/>
      <sheetName val="Patna"/>
      <sheetName val="Pune"/>
      <sheetName val="Raipur"/>
      <sheetName val="Ranchi"/>
      <sheetName val="Siliguri"/>
      <sheetName val="Varanasi"/>
      <sheetName val="Vijaywada"/>
      <sheetName val="Bank Control Chart "/>
      <sheetName val="No. of bank accounts"/>
      <sheetName val="Controle Sheet"/>
      <sheetName val="Sch-1 to 3"/>
      <sheetName val="Sch 4 to 6"/>
      <sheetName val="Sch 8 to 11"/>
      <sheetName val="Sch 12,13"/>
      <sheetName val="Sch 14 to 17"/>
      <sheetName val="Sch 18 to 20"/>
      <sheetName val="Groupings_BS"/>
      <sheetName val="Groupings_P&amp;L"/>
      <sheetName val="Consolidate TB_SML"/>
      <sheetName val="Reconcilation IRR Vs falt  "/>
      <sheetName val="HO Mel Loans March 2009"/>
      <sheetName val="NPA Provision 2009"/>
      <sheetName val="Fixed Deposits 2008-09"/>
      <sheetName val="FD Withdrawn 08-09"/>
      <sheetName val="Buy out_HDFC"/>
      <sheetName val="Buy out_ICICI"/>
      <sheetName val="EPS working"/>
      <sheetName val="32. Sweat Equity Valution"/>
      <sheetName val="Audit Proceedures"/>
      <sheetName val="Prepaid Expense"/>
      <sheetName val="Prepaid insurance"/>
      <sheetName val="Advance for exp EY final"/>
      <sheetName val="Advance for exp EY"/>
      <sheetName val="0. Control sheet"/>
      <sheetName val="1. Bs"/>
      <sheetName val="2.P&amp;L"/>
      <sheetName val="3.Cashflow "/>
      <sheetName val="4.Sch 1-3"/>
      <sheetName val="5.Sch 4-6 "/>
      <sheetName val="6.Sch-7A &amp; 7B"/>
      <sheetName val="7.SCH 8-11"/>
      <sheetName val="8.SCH 12-13"/>
      <sheetName val="9. Sch14-17"/>
      <sheetName val="10.Sch 18-20"/>
      <sheetName val="11.ABSTRACT"/>
      <sheetName val="12. Sch-21 Secured loans"/>
      <sheetName val="13. Sch-22 Un Secured loans"/>
      <sheetName val="14.Group_cash flow"/>
      <sheetName val="15. Grouping_BS"/>
      <sheetName val="16. Grouping_IE"/>
      <sheetName val="17. FBT"/>
      <sheetName val=" 17b Provision for FBT (vipraw)"/>
      <sheetName val="18. EPS Working"/>
      <sheetName val="19. Closing JV"/>
      <sheetName val="20. CONSOLIDATE_TB"/>
      <sheetName val="21. Depr - IT WDV Calc"/>
      <sheetName val="22 GTAS - Current Tax EY approv"/>
      <sheetName val="22b. tax calcul for DTL only "/>
      <sheetName val="23. Int on Tax ap 234 B &amp; C"/>
      <sheetName val="24. E&amp;Y Portfolio rec"/>
      <sheetName val="25. GFFAmortization07-08 "/>
      <sheetName val="26. GFF-IRR Amortization2006-07"/>
      <sheetName val="26.Portfolio IRR Mar 08 EYfinal"/>
      <sheetName val="27. Fixed Deposits Mar 08"/>
      <sheetName val="28. SIDBI"/>
      <sheetName val="29. Fresh Capital"/>
      <sheetName val="30. Foreign CPayments"/>
      <sheetName val="31. ICICI Reco"/>
      <sheetName val="Reconcilation IRR Vs falt "/>
      <sheetName val="Notes to Accounts final"/>
      <sheetName val="EDP BS Breakups mar 08"/>
      <sheetName val="Int &amp; Loans Repayments "/>
      <sheetName val="Taxprovisonadjustments"/>
      <sheetName val="FD Interest Adjust"/>
      <sheetName val="Mel Loans 2008 - Ho"/>
      <sheetName val="Frauds Detail"/>
      <sheetName val="Secured Loans 2007-08"/>
      <sheetName val="Unsecured Loans 2007-08"/>
      <sheetName val="Guidelines"/>
      <sheetName val="ImportSheet"/>
      <sheetName val="March 31 2008"/>
      <sheetName val="Glance Top Sheet-Mar2008 Detail"/>
      <sheetName val="1 INPUT"/>
      <sheetName val="sec provision"/>
      <sheetName val="80LA CIT method"/>
      <sheetName val="spl reserve- AO method"/>
      <sheetName val="finance items"/>
      <sheetName val="Calculation of gp ratio"/>
      <sheetName val="gp ratio"/>
      <sheetName val="ibank gains"/>
      <sheetName val="5. TI"/>
      <sheetName val="6. MAT"/>
      <sheetName val="8.TAXES"/>
      <sheetName val="9 .BINC"/>
      <sheetName val="10.chap via"/>
      <sheetName val="11.UNABL"/>
      <sheetName val="12.TDSSUM"/>
      <sheetName val="14.GINFO"/>
      <sheetName val="16.CHAPIV"/>
      <sheetName val="17.DEP"/>
      <sheetName val="Woff in books"/>
      <sheetName val="18.annx III meger expense"/>
      <sheetName val="19.ero"/>
      <sheetName val="20.special reserve"/>
      <sheetName val="20.SPLRES2"/>
      <sheetName val="Spl Reserve CIT(A) method "/>
      <sheetName val="21.Woff"/>
      <sheetName val="23.36(1)(viia)"/>
      <sheetName val="24-chap.3"/>
      <sheetName val="25.10(23g) CITA"/>
      <sheetName val="26.AS 19"/>
      <sheetName val="28.Tax Cap gain summary"/>
      <sheetName val="29.Summary TMOG  Cap gain"/>
      <sheetName val="Dividend summary"/>
      <sheetName val="28.DONS"/>
      <sheetName val="33.Dividend mar 2005"/>
      <sheetName val="34.Woff wbackbooks"/>
      <sheetName val="35.Wbackbd"/>
      <sheetName val="36.CGBK book profit"/>
      <sheetName val="37.P.l. on sale of assets"/>
      <sheetName val="Subsidiary"/>
      <sheetName val="partywise sheet spf prov"/>
      <sheetName val="specific provision wback"/>
      <sheetName val=".INTNA"/>
      <sheetName val="Dividend mar 2005"/>
      <sheetName val="AS 19"/>
      <sheetName val="sec 14A"/>
      <sheetName val="spl reserve_ AO method"/>
      <sheetName val="5_ TI"/>
      <sheetName val="6_ MAT"/>
      <sheetName val="8_TAXES"/>
      <sheetName val="9 _BINC"/>
      <sheetName val="10_chap via"/>
      <sheetName val="11_UNABL"/>
      <sheetName val="12_TDSSUM"/>
      <sheetName val="14_GINFO"/>
      <sheetName val="16_CHAPIV"/>
      <sheetName val="17_DEP"/>
      <sheetName val="18_annx III meger expense"/>
      <sheetName val="19_ero"/>
      <sheetName val="20_special reserve"/>
      <sheetName val="20_SPLRES2"/>
      <sheetName val="Spl Reserve CIT_A_ method "/>
      <sheetName val="21_Woff"/>
      <sheetName val="23_36_1__viia_"/>
      <sheetName val="24_chap_3"/>
      <sheetName val="25_10_23g_ CITA"/>
      <sheetName val="26_AS 19"/>
      <sheetName val="28_Tax Cap gain summary"/>
      <sheetName val="29_Summary TMOG  Cap gain"/>
      <sheetName val="28_DONS"/>
      <sheetName val="33_Dividend mar 2005"/>
      <sheetName val="34_Woff wbackbooks"/>
      <sheetName val="35_Wbackbd"/>
      <sheetName val="36_CGBK book profit"/>
      <sheetName val="37_P_l_ on sale of assets"/>
      <sheetName val="_INTNA"/>
      <sheetName val="._NTNA"/>
      <sheetName val="Bhopal &amp; ahmedabad"/>
      <sheetName val="Dhaward"/>
      <sheetName val="Dehradun"/>
      <sheetName val="Patna "/>
      <sheetName val="Bus Comp"/>
      <sheetName val="Dec Audit Adjustments"/>
      <sheetName val="BS USD"/>
      <sheetName val="PL USD"/>
      <sheetName val="Accpac Download"/>
      <sheetName val="Fund (A)"/>
      <sheetName val="Imprest(B)"/>
      <sheetName val="FD(C)"/>
      <sheetName val="Accr Int (D)"/>
      <sheetName val="WHT recd(E)"/>
      <sheetName val="Deal receiv (F)"/>
      <sheetName val="S Deposit( G)"/>
      <sheetName val="FA (H)"/>
      <sheetName val="Position Rec (I)"/>
      <sheetName val="AP (J)"/>
      <sheetName val="FCD(K)"/>
      <sheetName val="Accrued EXP (L)"/>
      <sheetName val="Wages Payable (M)"/>
      <sheetName val="Accrued Audit Fee (N)"/>
      <sheetName val="Due to Grp Cos(O)"/>
      <sheetName val="Capital(P)"/>
      <sheetName val="WHT PAYABLE(Q)"/>
      <sheetName val="Def tax wkg (R)"/>
      <sheetName val="Valuations"/>
      <sheetName val="OH"/>
      <sheetName val="Merged Branches Details"/>
      <sheetName val="ALR Reconcilation"/>
      <sheetName val="Loan Oustanding Reconsilation"/>
      <sheetName val="R_P"/>
      <sheetName val="Day Wise LD Details "/>
      <sheetName val="Day wise Recovery"/>
      <sheetName val="Branch Transfers"/>
      <sheetName val="Vehicle Maintenance Allowance "/>
      <sheetName val="Staff Family Shifting Charges  "/>
      <sheetName val="BM Advances Details"/>
      <sheetName val="50th Week BM Advance Details"/>
      <sheetName val="Cash Deposit Charges"/>
      <sheetName val="Sale of Gunny Bags"/>
      <sheetName val="General Advances Details"/>
      <sheetName val="Salary Advances Details"/>
      <sheetName val="Rent Advances"/>
      <sheetName val="Rent Paid Details"/>
      <sheetName val="TDS Details"/>
      <sheetName val="DRRA"/>
      <sheetName val="ICS "/>
      <sheetName val="Salaries Reconsilation"/>
      <sheetName val="TA Paid Details "/>
      <sheetName val="Dropout salaries"/>
      <sheetName val="Telephone Deposit"/>
      <sheetName val="Refeshment for Guest"/>
      <sheetName val="Maintenance Charges"/>
      <sheetName val="Courier charges"/>
      <sheetName val="Xerox &amp; Scaning"/>
      <sheetName val="Cartridge Refilling Charges "/>
      <sheetName val="Transport Charges"/>
      <sheetName val="Commercial Establishment"/>
      <sheetName val="Computer Equipments"/>
      <sheetName val="Other  Income"/>
      <sheetName val="Miscellaneous expenditure"/>
      <sheetName val="Thefts"/>
      <sheetName val="Frauds"/>
      <sheetName val="Cash Deposit in Court"/>
      <sheetName val="Advance refunded to Dealer"/>
      <sheetName val="Tractor Sezing Exp"/>
      <sheetName val="Un_Cleared Cheque Details"/>
      <sheetName val="Stock Request Form"/>
      <sheetName val="Part A General"/>
      <sheetName val="Subsidiary Co Details"/>
      <sheetName val="MD, Dir, Co. secy"/>
      <sheetName val="Beneficial_owners"/>
      <sheetName val="Other Info"/>
      <sheetName val="Stock details"/>
      <sheetName val="Sch 1 Bus"/>
      <sheetName val="Sch 2 CG"/>
      <sheetName val="Sch 3 Depr"/>
      <sheetName val="Sch 4 HP"/>
      <sheetName val="Sch 5 OS"/>
      <sheetName val="Sch 6 Setoff"/>
      <sheetName val="Sch 7 Bf Setoff"/>
      <sheetName val="Sch 8 Cf Losses"/>
      <sheetName val="Sch 9 Dedns"/>
      <sheetName val="Sch 10 VIA-Sch 11"/>
      <sheetName val="Sch 12-Sch 13"/>
      <sheetName val="Sch 14 88E-Sch 15 115B"/>
      <sheetName val="Sch 16 Div"/>
      <sheetName val="Sch 17 FB"/>
      <sheetName val="Sch 18 Bank"/>
      <sheetName val="Sch 19, 20 Taxes"/>
      <sheetName val="Sch 21 Div Tax"/>
      <sheetName val="Sch 22, 23 FBT"/>
      <sheetName val="Sch 24 TDS"/>
      <sheetName val="Sch 25 TCS"/>
      <sheetName val="T1. INDEX "/>
      <sheetName val="T2. Tax Comp - Annex A"/>
      <sheetName val="T3. FBT Comp - Annex B"/>
      <sheetName val="(T3 1). int us 115WJ fbt"/>
      <sheetName val="(T2 1). int Us 234b"/>
      <sheetName val="(T2 2). int us 234c"/>
      <sheetName val="(T4 1). Exp details Q wise"/>
      <sheetName val="(T4 2). FBT Summary"/>
      <sheetName val="(T4 3). FBT Details 2009"/>
      <sheetName val="T4. Form 16A TDS 2008-09"/>
      <sheetName val="T5. Advance Tax - TDS Annex C"/>
      <sheetName val="T6. Advance Tax -IT Annex D"/>
      <sheetName val="T7. Advance Tax - FBT Annex E"/>
      <sheetName val="T8. Annex 2 Depr as per IT"/>
      <sheetName val="T9. Amortised Expenses Annex F"/>
      <sheetName val="T10.  prelim exp Anex G "/>
      <sheetName val="T11. BOD Mar 09 - Anex I"/>
      <sheetName val="T12. Branches list_Mar-09"/>
      <sheetName val="T13. Annex-I"/>
      <sheetName val="T14. Annex-II FBT of 3CD"/>
      <sheetName val="T15. Annex 1"/>
      <sheetName val="Annex 3"/>
      <sheetName val="Annex 4_44A2b"/>
      <sheetName val="Annex 5"/>
      <sheetName val="Annex 6A"/>
      <sheetName val="Annex 6B"/>
      <sheetName val="Wealth tax 2009 EY hyd"/>
      <sheetName val="FBT 2009 EY hyd"/>
      <sheetName val="Compatibility Report"/>
      <sheetName val="2. P&amp;L"/>
      <sheetName val="3. Cash Flow"/>
      <sheetName val="4. Sch-1 to 3"/>
      <sheetName val="5. Sch 4 to 6"/>
      <sheetName val="6. Sch 7"/>
      <sheetName val="7. Sch 8 to 11"/>
      <sheetName val="8. Sch 12,13"/>
      <sheetName val="9. Sch 14 to 17"/>
      <sheetName val="10. Sch 18 to 20"/>
      <sheetName val="11. Abstract"/>
      <sheetName val="A. Sch-21 Secured loans"/>
      <sheetName val="B. Sch-22 Un Secured loans"/>
      <sheetName val="C. Groupings_BS"/>
      <sheetName val="D. Groupings_P&amp;L"/>
      <sheetName val="E. Group_cash flow"/>
      <sheetName val="F. NOF Mar 2009"/>
      <sheetName val="G. Contingent liability 2009"/>
      <sheetName val="H. Consolidate TB_SML"/>
      <sheetName val="I. JVs"/>
      <sheetName val="J. NPA Provision 2009"/>
      <sheetName val="K. Reconcilation IRR Vs falt  "/>
      <sheetName val="L. HO Mel Loans March 2009"/>
      <sheetName val="M. Tax Liablities &amp; prov 2009"/>
      <sheetName val="N. HO Active FD"/>
      <sheetName val="N. H.o Active FD "/>
      <sheetName val="O. HO Closed 08-09"/>
      <sheetName val="FBT OLD"/>
      <sheetName val="O. HO Closed FD"/>
      <sheetName val="P. EPS working"/>
      <sheetName val="Q. Sweat Equity Valution"/>
      <sheetName val="R. Provision for Exp mar 2009"/>
      <sheetName val="SBM WCDL"/>
      <sheetName val="Vijaya Bank WCDL"/>
      <sheetName val="Kotak"/>
      <sheetName val="SBP"/>
      <sheetName val="Vijaya"/>
      <sheetName val="DLB"/>
      <sheetName val="LVB"/>
      <sheetName val="Cent"/>
      <sheetName val="SBM"/>
      <sheetName val="Allaha"/>
      <sheetName val="Andhra Bank"/>
      <sheetName val="Dena Bank"/>
      <sheetName val="ICICI "/>
      <sheetName val="Consolidated Sheets"/>
      <sheetName val="EFPL top sheet"/>
      <sheetName val="EFPL liquidity"/>
      <sheetName val="EFPL_DWR"/>
      <sheetName val=" EFPL Cash Credit"/>
      <sheetName val="EFPL Borrowings"/>
      <sheetName val="Portfolio Sale"/>
      <sheetName val="EFPL_CC"/>
      <sheetName val="EFPL FD"/>
      <sheetName val="EFPL MF"/>
      <sheetName val="Cash Projection"/>
      <sheetName val="A-Issuer Details"/>
      <sheetName val="B-Existing C Additional Details"/>
      <sheetName val="Disbursement Details"/>
      <sheetName val="Recon sheet"/>
      <sheetName val="Buildings-III (2)"/>
      <sheetName val="cap-gas (31-3-02) (2)"/>
      <sheetName val="sch 4 (2)"/>
      <sheetName val="dep on exch -fluct (2)"/>
      <sheetName val="offshore spares"/>
      <sheetName val="FC (2)"/>
      <sheetName val="CIF VALUE "/>
      <sheetName val="Prro.for Tax (R) (2)"/>
      <sheetName val="sch 1,2"/>
      <sheetName val="sch 5 "/>
      <sheetName val="sch 6,7,8,9,10,11"/>
      <sheetName val="sch 12,13,14,15"/>
      <sheetName val="TB - 31.03.02"/>
      <sheetName val="Computation of Tax "/>
      <sheetName val="MAT CAL"/>
      <sheetName val="Restate-Crs"/>
      <sheetName val="Reinst - FCL"/>
      <sheetName val="Computers"/>
      <sheetName val="OE"/>
      <sheetName val="oe-1"/>
      <sheetName val="Leasehold Premises"/>
      <sheetName val="dep on exch -fluct"/>
      <sheetName val="buidlings - I"/>
      <sheetName val="buildings - II"/>
      <sheetName val="Buildings-III"/>
      <sheetName val="ONSHORE-EQUIP"/>
      <sheetName val="Offshore Equipment"/>
      <sheetName val="cap-gas (31-3-02)"/>
      <sheetName val="GAS"/>
      <sheetName val="NAPHTHA"/>
      <sheetName val="Int.Cal "/>
      <sheetName val="Guarantee Commn."/>
      <sheetName val="Prro.for Tax (R)"/>
      <sheetName val="Prov.for Tax"/>
      <sheetName val="FC"/>
      <sheetName val="APTRANSCO-Dr"/>
      <sheetName val="APTRANSCO-Sales"/>
      <sheetName val="Int.Receivable-BreakUp"/>
      <sheetName val="Hire charges"/>
      <sheetName val="Break up of o.s.liability &amp; TDS"/>
      <sheetName val="POCM Working"/>
      <sheetName val="Q-2 Revised Sale Report"/>
      <sheetName val="Q2 Sale Report"/>
      <sheetName val="Q1 Sale Report "/>
      <sheetName val="Q3 Sale report"/>
      <sheetName val="Development Right"/>
      <sheetName val="Personnel expenses"/>
      <sheetName val="Kakanad"/>
      <sheetName val="Sriperamathur"/>
      <sheetName val="OMR - II"/>
      <sheetName val="Constructions Expenses"/>
      <sheetName val="Management expenses"/>
      <sheetName val="Project Management Expenses"/>
      <sheetName val="Financial expenses"/>
      <sheetName val="Interest allocation June 10"/>
      <sheetName val="Interest allocation Mar 2010"/>
      <sheetName val="._ls___ls___ls_Site Detail"/>
      <sheetName val="._ls_._ls_._ls_Site Detail"/>
      <sheetName val="po"/>
      <sheetName val="landed cost tower cranes"/>
      <sheetName val="Tender Summary"/>
      <sheetName val="Markup"/>
      <sheetName val="CCS"/>
      <sheetName val="Non-Rec"/>
      <sheetName val="Prelims"/>
      <sheetName val="Bill1"/>
      <sheetName val="1.1 Staff"/>
      <sheetName val="3.1 Labour"/>
      <sheetName val="4.1 Site_Offices"/>
      <sheetName val="6.1 Plant"/>
      <sheetName val="6.5.1 Ext Scaffold"/>
      <sheetName val="6.5.2 Int Scaffold"/>
      <sheetName val="POCM"/>
      <sheetName val="POCM - Entries"/>
      <sheetName val="POCM - working"/>
      <sheetName val="Inventory Main sheet"/>
      <sheetName val="Construction"/>
      <sheetName val="Approval Cost"/>
      <sheetName val="EDC IDC"/>
      <sheetName val="EDC &amp; IDC 118.562"/>
      <sheetName val="EDC &amp; IDC 34.01"/>
      <sheetName val="Loans"/>
      <sheetName val="Loans - Other Details"/>
      <sheetName val="Long Term Advances"/>
      <sheetName val="Short Term"/>
      <sheetName val="Other Info. 2"/>
      <sheetName val="ESOP"/>
      <sheetName val="AS"/>
      <sheetName val="AS (2)"/>
      <sheetName val="Summ."/>
      <sheetName val="Uniuon Bank"/>
      <sheetName val="Allocation Of Funds"/>
      <sheetName val="Table Of Contents(Ply)"/>
      <sheetName val="Basic Assumption (Pa)"/>
      <sheetName val="Basic Assumption(Ply)"/>
      <sheetName val="Base(Plywood)"/>
      <sheetName val="Cost &amp; Means (C)"/>
      <sheetName val="Cost &amp; Means (Pa)"/>
      <sheetName val="Cost &amp; Means (Ply)"/>
      <sheetName val="Land &amp; Site Development(Pa)"/>
      <sheetName val="Land &amp; Site Development(pLY)"/>
      <sheetName val="Civil Const(Pa)."/>
      <sheetName val="Civil Const(Ply)"/>
      <sheetName val="Summary of Plant &amp; Machinery(Pa"/>
      <sheetName val="Summary of Plant &amp; Machinery(PL"/>
      <sheetName val="Miscellaneous(Pa)"/>
      <sheetName val="Miscellaneous(Ply)"/>
      <sheetName val="Contingencies(Pa)"/>
      <sheetName val="Contingencies(Ply)"/>
      <sheetName val="Preliminary &amp; preoperative(Pa)"/>
      <sheetName val="Preliminary &amp; preoperative(Ply)"/>
      <sheetName val="Working Results(Pa)"/>
      <sheetName val="Working Results(PLy)"/>
      <sheetName val="Sales(Pa)"/>
      <sheetName val="Sales(Ply)"/>
      <sheetName val="Working Capital(Pa)"/>
      <sheetName val="Working Capital(Ply)"/>
      <sheetName val="COP(Pa)"/>
      <sheetName val="COP(Ply)"/>
      <sheetName val="Raw Materials(Pa)"/>
      <sheetName val="Raw Material(Ply)"/>
      <sheetName val="Raw M"/>
      <sheetName val="Power &amp; Fuel(Pa)"/>
      <sheetName val="Power &amp; Fuel(Ply)"/>
      <sheetName val="Salary &amp; Wages(Pa)"/>
      <sheetName val="Salary &amp; Wages(Ply)"/>
      <sheetName val="Factory Overheads(Pa)"/>
      <sheetName val="Factory Overheads(Ply)"/>
      <sheetName val="Depreciation(Pa)"/>
      <sheetName val="Depreciation(ply)"/>
      <sheetName val="Term Loan(Pa)"/>
      <sheetName val="Term Loan(Ply)"/>
      <sheetName val="Income Tax Con"/>
      <sheetName val="Income Tax(Pa)"/>
      <sheetName val="Income Tax"/>
      <sheetName val="Cash Flow(Con)"/>
      <sheetName val="Cash Flow(Pa)"/>
      <sheetName val="Cash Flow(Ply)"/>
      <sheetName val="Balance Sheet(Con)"/>
      <sheetName val="Balance Sheet(Pa)"/>
      <sheetName val="Balance Sheet(PLY)"/>
      <sheetName val="Internal Rate(c)"/>
      <sheetName val="Internal Rate(Pa)"/>
      <sheetName val="Internal Rate(Ply)"/>
      <sheetName val="DSCR(Con)"/>
      <sheetName val="DSCR(Pa)"/>
      <sheetName val="DSCR(Ply)"/>
      <sheetName val="Breakeven (c)"/>
      <sheetName val="Break Even(Pa)"/>
      <sheetName val="Break Even(Ply)"/>
      <sheetName val="CAS Operating Statement(Pa)"/>
      <sheetName val="CAS Operating Statement(PLY)"/>
      <sheetName val="CAS Operating Statement(Uttr)"/>
      <sheetName val="CAS Balance Sheet(Pa)"/>
      <sheetName val="CAS Balance Sheet(PLY)"/>
      <sheetName val="CA &amp; CL(Pa)"/>
      <sheetName val="CA &amp; CL(PLY)"/>
      <sheetName val="MPBF (Uttr)"/>
      <sheetName val="MPBF(Pa)"/>
      <sheetName val="MPBF(PLY)"/>
      <sheetName val="CAS Fund Flow(Uttr)"/>
      <sheetName val="F-I"/>
      <sheetName val="F-IV"/>
      <sheetName val="F-V"/>
      <sheetName val="Qty1"/>
      <sheetName val="CA &amp; CL(com)"/>
      <sheetName val="MPBF (Com)"/>
      <sheetName val="BS Wkg"/>
      <sheetName val="CAS Fund Flow(com)"/>
      <sheetName val="COP (C)"/>
      <sheetName val="CAS Balance Sheet(Uttr)"/>
      <sheetName val="Debt - Plywood"/>
      <sheetName val="Debt - Particle Board"/>
      <sheetName val="CA &amp; CL(Uttr)"/>
      <sheetName val="P-L WPL"/>
      <sheetName val="P&amp;l Uttar"/>
      <sheetName val="p&amp;l existing"/>
      <sheetName val="Working Capital(C)"/>
      <sheetName val="B-S WPL"/>
      <sheetName val="CAS Balance Sheet(com)"/>
      <sheetName val="Loans consolidated"/>
      <sheetName val="Balance Sheet (Co whole)"/>
      <sheetName val="Cash(Co whole)"/>
      <sheetName val="p+l co whole"/>
      <sheetName val="CMA 1 (2)"/>
      <sheetName val="CMA 2 (2)"/>
      <sheetName val="CMA 3 (2)"/>
      <sheetName val="CMA 4 (2)"/>
      <sheetName val="CMA 5 (2)"/>
      <sheetName val="CMA 6 (2)"/>
      <sheetName val="CMA 7 (2)"/>
      <sheetName val="CMA 1"/>
      <sheetName val="CMA 2"/>
      <sheetName val="CMA 3"/>
      <sheetName val="CMA 4"/>
      <sheetName val="CMA 5"/>
      <sheetName val="CMA 6"/>
      <sheetName val="CMA 7"/>
      <sheetName val="CAS Fund Flow(Pa)"/>
      <sheetName val="CAS Fund Flow(PLY)"/>
      <sheetName val="Power _ Fuel_Pa_"/>
      <sheetName val="Power _ Fuel_Ply_"/>
      <sheetName val="Cal of dividend"/>
      <sheetName val="General Reserve"/>
      <sheetName val="DRR "/>
      <sheetName val="cashflow -PWC"/>
      <sheetName val="cashflow-LKPPL"/>
      <sheetName val="cashflow -final"/>
      <sheetName val="sch 3 "/>
      <sheetName val="sch 5,6,7,8,9,10"/>
      <sheetName val="sch 11,12,13,14"/>
      <sheetName val="Groupings 10.6.05"/>
      <sheetName val="TB - 10.6.05"/>
      <sheetName val="Fin.Summary (2)"/>
      <sheetName val="Fin.Summary"/>
      <sheetName val="PAT"/>
      <sheetName val="Prov.for Tax "/>
      <sheetName val="Pro.for Tax "/>
      <sheetName val="Cal of 234(C) "/>
      <sheetName val="Cal. of Bonus"/>
      <sheetName val="Sales 10-6-05 "/>
      <sheetName val="Sales (2005-06 )"/>
      <sheetName val="Comfort fees"/>
      <sheetName val="Ex.fluct.on rept.FCL"/>
      <sheetName val="ONSHORE-EQUIP "/>
      <sheetName val="cap-gas "/>
      <sheetName val="dep on exch -fluct   "/>
      <sheetName val="Gas Bills"/>
      <sheetName val="HSD &amp; Naptha"/>
      <sheetName val="Interest-2005"/>
      <sheetName val="Loans-2005"/>
      <sheetName val="bud-act (4)"/>
      <sheetName val="bud-act (3)"/>
      <sheetName val="bud-act (2)"/>
      <sheetName val="dep on exch -fluct "/>
      <sheetName val="capital payments (2)"/>
      <sheetName val="Variance-July"/>
      <sheetName val="bud-act"/>
      <sheetName val="Act02-03(Workings)"/>
      <sheetName val="Actuals"/>
      <sheetName val="LTMA"/>
      <sheetName val="LTAPSA"/>
      <sheetName val="generation(bud -Act)"/>
      <sheetName val="intincome -act"/>
      <sheetName val="Act-Interest"/>
      <sheetName val="Status-27-31.5"/>
      <sheetName val="Status-2002-03"/>
      <sheetName val="cashflows"/>
      <sheetName val="cashflows (breaf)"/>
      <sheetName val="capital payments"/>
      <sheetName val="O&amp;M Consumtions-Ser"/>
      <sheetName val="o&amp;M forecast -march"/>
      <sheetName val="RTL"/>
      <sheetName val="PAT (USD)"/>
      <sheetName val="forecast-mar"/>
      <sheetName val="ASSU-NOTES"/>
      <sheetName val="GC"/>
      <sheetName val="tra"/>
      <sheetName val="cash budget"/>
      <sheetName val="operating budget"/>
      <sheetName val="Cashflows (2)"/>
      <sheetName val="Revenue "/>
      <sheetName val="FCOSTS"/>
      <sheetName val="fx_interest"/>
      <sheetName val="re_interest"/>
      <sheetName val="Term Loans"/>
      <sheetName val="Mis."/>
      <sheetName val="interest1"/>
      <sheetName val="Additions-2001-02 "/>
      <sheetName val="4 FAssets-onshore(corrected)"/>
      <sheetName val="otheritems-dep"/>
      <sheetName val="CIVIL DEP"/>
      <sheetName val="ONSHORE-DEP"/>
      <sheetName val="OFFSHORE-DEP"/>
      <sheetName val="int-mar"/>
      <sheetName val="int-oct"/>
      <sheetName val="fcl-disb"/>
      <sheetName val="stocks-naptha"/>
      <sheetName val="stocks-hsd"/>
      <sheetName val="cashflows (april)"/>
      <sheetName val="bud-act (april)"/>
      <sheetName val="books"/>
      <sheetName val="gasprice(Feb)"/>
      <sheetName val="gasprice(Jan)"/>
      <sheetName val="gasprice(Dec)"/>
      <sheetName val="gasprice"/>
      <sheetName val="Establishment Prov."/>
      <sheetName val="bud-act(SEP)"/>
      <sheetName val="bud-act (OCT)"/>
      <sheetName val="gas price(Nov)"/>
      <sheetName val="wc-int"/>
      <sheetName val="bud-act(Jan) (2)"/>
      <sheetName val="bud-act(Feb)"/>
      <sheetName val="cap-actuals"/>
      <sheetName val="depciation"/>
      <sheetName val="assu"/>
      <sheetName val="fuel (2)"/>
      <sheetName val="KOTAK SETTLED CASE REFUND"/>
      <sheetName val="HGL-MEMO"/>
      <sheetName val=" DEP99"/>
      <sheetName val="rent 1415"/>
      <sheetName val="SHARED SERVICE"/>
      <sheetName val="GL 1415"/>
      <sheetName val="GL From Nov"/>
      <sheetName val="GLMAST"/>
      <sheetName val="31032008"/>
      <sheetName val="Cement"/>
      <sheetName val="Minerals TB"/>
      <sheetName val="Infotech"/>
      <sheetName val="Designs"/>
      <sheetName val="MERGER ENTRIES"/>
      <sheetName val="TB_Merged"/>
      <sheetName val="PLG"/>
      <sheetName val="BLG"/>
      <sheetName val="pl schedules"/>
      <sheetName val="PL_REV"/>
      <sheetName val="TAX MEMO"/>
      <sheetName val="anx2-REVISED"/>
      <sheetName val="anx9-REVISED"/>
      <sheetName val="IT Dep Apr08-Mar09"/>
      <sheetName val="FA Summary as per Financials"/>
      <sheetName val="Acct Reco Reserve for Add Dt"/>
      <sheetName val="Asst WorkBench for Description"/>
      <sheetName val="RETIRE"/>
      <sheetName val="Retire 5 months"/>
      <sheetName val="Foundry Assets"/>
      <sheetName val="India___Income_Tax_Act_Fixed_A_"/>
      <sheetName val="IT Dep Mar08"/>
      <sheetName val="Apr08-Mar09 Income Tax Act FA"/>
      <sheetName val="Asset_Retirements_Report_120909"/>
      <sheetName val="Deletion 5 months"/>
      <sheetName val="LINKED INPUTS"/>
      <sheetName val="sch 5 (2)"/>
      <sheetName val="14A"/>
      <sheetName val="anx1"/>
      <sheetName val="anx2"/>
      <sheetName val="anx2 "/>
      <sheetName val="anx3"/>
      <sheetName val="anx3a"/>
      <sheetName val="anx3b"/>
      <sheetName val="anx3c"/>
      <sheetName val="ann4"/>
      <sheetName val="anx4a "/>
      <sheetName val="anx4b"/>
      <sheetName val="anx5"/>
      <sheetName val="anx6"/>
      <sheetName val="anx7"/>
      <sheetName val="anx8 dhs"/>
      <sheetName val="anx8a"/>
      <sheetName val="anx9 "/>
      <sheetName val="anx10"/>
      <sheetName val="anx8"/>
      <sheetName val="anx9"/>
      <sheetName val="anx11"/>
      <sheetName val="Part A&amp;B Annx I"/>
      <sheetName val="anx12"/>
      <sheetName val="Invstmnt schedule"/>
      <sheetName val="anx3c "/>
      <sheetName val="Part A&amp;B Annx I (2)"/>
      <sheetName val="anx12 (2)"/>
      <sheetName val="Annexure 1 - Clause 9"/>
      <sheetName val="Annexur 2 - Clause 14 "/>
      <sheetName val="Annexure 2a - Clause 14"/>
      <sheetName val="Annexure 2b - Clause 14"/>
      <sheetName val="Annexure 3 - Clause 16"/>
      <sheetName val="Annexure 3a(i) - Clause 16-Mum"/>
      <sheetName val="Annexure 3a(ii)-Clause 16-Hyd"/>
      <sheetName val="Annexure 3a(iii)-Clause 16"/>
      <sheetName val="Annexure 4 - Clause 17"/>
      <sheetName val="Annexure 5 - Clause 18"/>
      <sheetName val="Annexure 6a- Clause 21"/>
      <sheetName val="Annexure 6b - Clause 21"/>
      <sheetName val="Annexure 7 - Clause 22(a)"/>
      <sheetName val="Annexure 8-Clause 27(ii)"/>
      <sheetName val="Annexure II - FBT"/>
      <sheetName val="Annexure 2 - Clause 12"/>
      <sheetName val="Annexure 3 - Clause 14"/>
      <sheetName val="Annexur 3 - Clause 14"/>
      <sheetName val="Annexure 3a - Clause 14"/>
      <sheetName val="Annexure 3b - Clause 14"/>
      <sheetName val="Annexure 3c - Clause 14"/>
      <sheetName val="Annexure 4 - Clause 16"/>
      <sheetName val="Annexure 4a - Clause 16"/>
      <sheetName val="Club exp - Clause 17"/>
      <sheetName val="Annexure 5 - Clause 17"/>
      <sheetName val="Annexure 6 - Clause 18"/>
      <sheetName val="Annexure 7 - Clause 20"/>
      <sheetName val="Annexure 8 - Clause 21"/>
      <sheetName val="Annexure 8a - Clause 21"/>
      <sheetName val="Annexure 9 - Clause 22"/>
      <sheetName val="anx13"/>
      <sheetName val="Annexure 10 - Clause 28"/>
      <sheetName val="Annexure 9a-Clause 22-B(iii)"/>
      <sheetName val="Annexure 9b-Clause 27-a"/>
      <sheetName val="Annexure 10 - Clause 32"/>
      <sheetName val="for emm"/>
      <sheetName val="Warranty including automation"/>
      <sheetName val="Warranty 171007"/>
      <sheetName val="Warranty Groupact"/>
      <sheetName val="Warranty 250909"/>
      <sheetName val="fls disallowed warranty details"/>
      <sheetName val="Automation workings"/>
      <sheetName val="anx3c - office"/>
      <sheetName val="More than 180days"/>
      <sheetName val="Less than 180days"/>
      <sheetName val="Other Valuation"/>
      <sheetName val="DCF Valuation"/>
      <sheetName val="International"/>
      <sheetName val="GE Upload"/>
      <sheetName val="Record"/>
      <sheetName val="KD"/>
      <sheetName val="GE 2"/>
      <sheetName val="GE3"/>
      <sheetName val="AGBAR"/>
      <sheetName val="consol proj cash flows"/>
      <sheetName val="EMFPL_Proj cash flows"/>
      <sheetName val="EFPL_Proj cash flows"/>
      <sheetName val="CONSOL top sheet"/>
      <sheetName val="EMFPL top sheet"/>
      <sheetName val="EHPL top sheet"/>
      <sheetName val="EMFPL liquidity"/>
      <sheetName val="20-June-14"/>
      <sheetName val="21-June-14"/>
      <sheetName val="EMFPL term loans"/>
      <sheetName val="EMFPL_DWR"/>
      <sheetName val="EMFPL Cost of Borrowings"/>
      <sheetName val="EMFPL portfolio sale"/>
      <sheetName val="EMFPL NCD"/>
      <sheetName val="NCD_DWR"/>
      <sheetName val="NCD_Int Cal"/>
      <sheetName val="EMFPL FD"/>
      <sheetName val="EMFPL ICD"/>
      <sheetName val="EMFPL MF"/>
      <sheetName val="EMFPL CG to EDK"/>
      <sheetName val="EMFPL Avg Bank Balance"/>
      <sheetName val=" EFPL term loans"/>
      <sheetName val="EFPL NCD"/>
      <sheetName val="EFPL_Dhan Bank"/>
      <sheetName val="EFPL_ICICI 5387"/>
      <sheetName val="EFPL_ICICI 6926 "/>
      <sheetName val="EFPL IDBI"/>
      <sheetName val="EFPL AXIS 902"/>
      <sheetName val="EFPL AXIS 892"/>
      <sheetName val="EFPL AXIS 118"/>
      <sheetName val="EFPL SBI"/>
      <sheetName val="EFPL HDFC"/>
      <sheetName val="EFPL_ HDFC AP"/>
      <sheetName val="EFPL_SBM"/>
      <sheetName val="EFPL IDBI CC"/>
      <sheetName val="EFPL SBI CC"/>
      <sheetName val="EFPL_SBM CC"/>
      <sheetName val="EFPL_UCO CC"/>
      <sheetName val="EFPL_VIJAYA CC"/>
      <sheetName val="EFPL_SBP CC"/>
      <sheetName val="EFPL_LVB CC"/>
      <sheetName val="EFPL_SBH CC"/>
      <sheetName val="EFPL_Corp CC"/>
      <sheetName val="EFPL_Allahabad CC"/>
      <sheetName val="EFPL_CBI CC"/>
      <sheetName val="EFPL_DLB CC"/>
      <sheetName val="EHPL liquidity"/>
      <sheetName val="EHPL FD"/>
      <sheetName val="EHPL MF"/>
      <sheetName val="EHPL loans to sub"/>
      <sheetName val="EHPL CG to EMFPL"/>
      <sheetName val="EHPL CG to EFPL"/>
      <sheetName val="08-May-14"/>
      <sheetName val="09-May-14"/>
      <sheetName val="12-May-14"/>
      <sheetName val="CF Model"/>
      <sheetName val="DCF"/>
      <sheetName val="DEVA"/>
      <sheetName val="Comps Summary Sheet"/>
      <sheetName val="FF Data"/>
      <sheetName val="OC Summary"/>
      <sheetName val="OC CF"/>
      <sheetName val="Equip"/>
      <sheetName val="Fixed ADRs"/>
      <sheetName val="Euro Fixed"/>
      <sheetName val="RecoveredExternalLink21"/>
      <sheetName val="Manager"/>
      <sheetName val="Stats"/>
      <sheetName val="NetLayer"/>
      <sheetName val="OptLayer"/>
      <sheetName val="OptDiv"/>
      <sheetName val="PhotDiv"/>
      <sheetName val="NIM"/>
      <sheetName val="NMS"/>
      <sheetName val="ATS"/>
      <sheetName val="NOS"/>
      <sheetName val="NQS"/>
      <sheetName val="OPL"/>
      <sheetName val="ONT"/>
      <sheetName val="ONS"/>
      <sheetName val="OTT"/>
      <sheetName val="PLI"/>
      <sheetName val="AspOpt"/>
      <sheetName val="AspNtw"/>
      <sheetName val="BSDrivers"/>
      <sheetName val="OptLayerQ"/>
      <sheetName val="NetLayerQ"/>
      <sheetName val="GISQTRLY"/>
      <sheetName val="Inputs 03"/>
      <sheetName val="GIS 2Q03"/>
      <sheetName val="GIS 1Q03"/>
      <sheetName val="GIS1Q"/>
      <sheetName val="GIS2Q"/>
      <sheetName val="GIS3Q"/>
      <sheetName val="GIS 4Q"/>
      <sheetName val="new"/>
      <sheetName val="historical-pf"/>
      <sheetName val="GIS1Q01"/>
      <sheetName val="GIS2Q01"/>
      <sheetName val="GIS3Q01"/>
      <sheetName val="GIS4Q01"/>
      <sheetName val="GIS1Q00"/>
      <sheetName val="GIS2Q00"/>
      <sheetName val="GIS3Q00"/>
      <sheetName val="GIS4Q00"/>
      <sheetName val="GISQTRLY (OLD)"/>
      <sheetName val="GIS3Q99"/>
      <sheetName val="MARGINS"/>
      <sheetName val="SHARES"/>
      <sheetName val="FAME Persistence"/>
      <sheetName val="GIS4Q"/>
      <sheetName val=".csv]mfb_genemill_12_fdmx_dolla"/>
      <sheetName val="GIS4Q03A"/>
      <sheetName val="GIS4Q03E"/>
      <sheetName val="reclass cogs"/>
      <sheetName val="GIS3Q03"/>
      <sheetName val="GIS2004"/>
      <sheetName val="Structure Summary"/>
      <sheetName val="ConsAssumptions"/>
      <sheetName val="DCF Inputs"/>
      <sheetName val="DCF Matrix"/>
      <sheetName val="LBO IRR"/>
      <sheetName val="Trading Val Calc"/>
      <sheetName val="TranSumm"/>
      <sheetName val="Membership Assumps"/>
      <sheetName val="ConFins"/>
      <sheetName val="Assumps Resin"/>
      <sheetName val="Resin Systems New Products"/>
      <sheetName val="Resin"/>
      <sheetName val="Assumps Adhes"/>
      <sheetName val="Adhes"/>
      <sheetName val="Assumps Elec"/>
      <sheetName val="Electr"/>
      <sheetName val="Asset Exclusions"/>
      <sheetName val="Assumps Rolls RoW"/>
      <sheetName val="Rolls Row"/>
      <sheetName val="DCFLBO Code"/>
      <sheetName val="MainPrint Code"/>
      <sheetName val="AdditionalPrint Code"/>
      <sheetName val=".csv_mfb_genemill_12_fdmx_dolla"/>
      <sheetName val="KPN"/>
      <sheetName val="Imports"/>
      <sheetName val="H-BY-H"/>
      <sheetName val="REVENUES"/>
      <sheetName val="FIXDCF"/>
      <sheetName val="STARTUPS"/>
      <sheetName val="NEWMODEL"/>
      <sheetName val="MOBILE"/>
      <sheetName val="MOBDCF"/>
      <sheetName val="NEWP&amp;L"/>
      <sheetName val="NEWCASH"/>
      <sheetName val="COC"/>
      <sheetName val="KPNQuest"/>
      <sheetName val="MobileAdds"/>
      <sheetName val="Analytics"/>
      <sheetName val="BBEURO"/>
      <sheetName val="Datapage"/>
      <sheetName val="MRS data"/>
      <sheetName val="report imports"/>
      <sheetName val="POSTVAL"/>
      <sheetName val="KPNSUM"/>
      <sheetName val="KPNCASH"/>
      <sheetName val="KPNMODEL"/>
      <sheetName val="TELDCF"/>
      <sheetName val="EURO"/>
      <sheetName val="Millennium_Equities(H@KPN)"/>
      <sheetName val="HillSamuel"/>
      <sheetName val="Export"/>
      <sheetName val="Basic Assumption(C)"/>
      <sheetName val="Cost &amp; Means(c)"/>
      <sheetName val="Working Results(c)"/>
      <sheetName val="Cost of Production(c)"/>
      <sheetName val="Raw Materials(c)"/>
      <sheetName val="Power &amp; Fuel(c)"/>
      <sheetName val="Salary &amp; Wages(c)"/>
      <sheetName val="Factory Overheads(c)"/>
      <sheetName val="Depreciation(c)"/>
      <sheetName val="Sales(c)"/>
      <sheetName val="Term Loan(c)"/>
      <sheetName val="Internal Rate"/>
      <sheetName val="DSCR"/>
      <sheetName val="Break Even"/>
      <sheetName val="CAS Operating Statement"/>
      <sheetName val="CAS Balance Sheet"/>
      <sheetName val="CA &amp; CL"/>
      <sheetName val="MPBF"/>
      <sheetName val="CAS Fund Flow"/>
      <sheetName val="Power _ Fuel_c_"/>
      <sheetName val="Trading (Food)"/>
      <sheetName val="Operating and Credit (Food)"/>
      <sheetName val="Trading (D-I-Y)"/>
      <sheetName val="Operating and Credit (D-I-Y)"/>
      <sheetName val="Trading (Department Store)"/>
      <sheetName val="Operating &amp; Credit (Dept Store)"/>
      <sheetName val="Trading (Gloucester)"/>
      <sheetName val="Operating &amp; Credit (Gloucester)"/>
      <sheetName val="For Gucci"/>
      <sheetName val="Chart w_premia"/>
      <sheetName val="Chart 2 wo_premia"/>
      <sheetName val="Chart w_premia (2)"/>
      <sheetName val="Target Summary"/>
      <sheetName val="TIexTIM"/>
      <sheetName val="TI Val"/>
      <sheetName val="TC Val"/>
      <sheetName val="Oliv Val"/>
      <sheetName val="Intl Ass Sum Val"/>
      <sheetName val="Int Ass Val"/>
      <sheetName val="Intl Ass Acq Cost"/>
      <sheetName val="Portfolio Data"/>
      <sheetName val="Set Up"/>
      <sheetName val="Outreach"/>
      <sheetName val="WWB APU"/>
      <sheetName val="Network Standards"/>
      <sheetName val="WebQuery"/>
      <sheetName val="Trading Multiples _2_"/>
      <sheetName val="Trading Multiples calendarised"/>
      <sheetName val="Trading Multiples (1)"/>
      <sheetName val="Trading Multiples (2)"/>
      <sheetName val="Operating and Credit Statistics"/>
      <sheetName val="WACC"/>
      <sheetName val="Info-Sheet"/>
      <sheetName val="Factset"/>
      <sheetName val="Sidebyside"/>
      <sheetName val="FFsum"/>
      <sheetName val="Drill"/>
      <sheetName val="DCredit"/>
      <sheetName val="LSensInp"/>
      <sheetName val="Level"/>
      <sheetName val="LCredit"/>
      <sheetName val="LevelLBO"/>
      <sheetName val="LBOPFBS"/>
      <sheetName val="LBOSum"/>
      <sheetName val="LBOoutput"/>
      <sheetName val="DCFOut"/>
      <sheetName val="LDCF"/>
      <sheetName val="LDCFinp"/>
      <sheetName val="DDCF"/>
      <sheetName val="DDCFinp"/>
      <sheetName val="SourceUse"/>
      <sheetName val="BSadj"/>
      <sheetName val="PFCredit"/>
      <sheetName val="CemPriceSens"/>
      <sheetName val="PriceSens"/>
      <sheetName val="FinMixSens"/>
      <sheetName val="PFVM"/>
      <sheetName val="IntInfo"/>
      <sheetName val="mminp"/>
      <sheetName val="accdil"/>
      <sheetName val="mmsum"/>
      <sheetName val="mmcalc"/>
      <sheetName val="acq"/>
      <sheetName val="-- FAME Look Up --"/>
      <sheetName val="Longterm"/>
      <sheetName val="Quarterly"/>
      <sheetName val="Detail Qtrly"/>
      <sheetName val="ForPublication"/>
      <sheetName val="Return On Equity"/>
      <sheetName val="Financials &amp; Ratios"/>
      <sheetName val="Sally Comps"/>
      <sheetName val="NoteExpress"/>
      <sheetName val="DCF (S-o-P)"/>
      <sheetName val="Model (Copy)"/>
      <sheetName val="Model (Master)"/>
      <sheetName val="Input Financials"/>
      <sheetName val="Deal Structure &amp; Control Page"/>
      <sheetName val="Module5"/>
      <sheetName val="Module6"/>
      <sheetName val="Output &amp; Financial Statements"/>
      <sheetName val="IRR Calculation"/>
      <sheetName val="S-of-P deals"/>
      <sheetName val="S-of-P trading"/>
      <sheetName val="S-of-P deals (New Star)"/>
      <sheetName val="Public comps"/>
      <sheetName val="Deal Structure _ Control Page"/>
      <sheetName val="legend4"/>
      <sheetName val="Legend"/>
      <sheetName val="legend2"/>
      <sheetName val="legend3"/>
      <sheetName val="legend5"/>
      <sheetName val="legend6"/>
      <sheetName val="SQLSheet"/>
      <sheetName val="xDBCalls"/>
      <sheetName val="xUpdate"/>
      <sheetName val="xShowUpdates"/>
      <sheetName val="xAddCompany"/>
      <sheetName val="xVersionControl"/>
      <sheetName val="xUtilities"/>
      <sheetName val="Financial Summary"/>
      <sheetName val="*****ÿ_x0000_"/>
      <sheetName val="monci"/>
      <sheetName val="monci_2"/>
      <sheetName val="EMI HMV P&amp;L"/>
      <sheetName val="Interims &amp; quarter"/>
      <sheetName val="Geography"/>
      <sheetName val="EMI growth"/>
      <sheetName val="Market growth"/>
      <sheetName val="Market shares"/>
      <sheetName val="Prices"/>
      <sheetName val="*****ÿ?"/>
      <sheetName val="_____ÿ"/>
      <sheetName val="_____ÿ_"/>
      <sheetName val="Assume"/>
      <sheetName val="Annexure 5"/>
      <sheetName val="FV"/>
      <sheetName val="Projected Revenues"/>
      <sheetName val="Book Value"/>
      <sheetName val="Shareholding "/>
      <sheetName val="OUTPUT - multiples for buyers"/>
      <sheetName val="Update Macro"/>
      <sheetName val="Sabroe ProForma"/>
      <sheetName val="OUTPUT -groups"/>
      <sheetName val="Proforma"/>
      <sheetName val="Gartmore (2)"/>
      <sheetName val="Gartmore"/>
      <sheetName val="Benchmarking"/>
      <sheetName val="Business mix"/>
      <sheetName val="Metrics"/>
      <sheetName val="Raw"/>
      <sheetName val="AMG"/>
      <sheetName val="AC"/>
      <sheetName val="BLK"/>
      <sheetName val="EV"/>
      <sheetName val="FII"/>
      <sheetName val="BEN"/>
      <sheetName val="GBL"/>
      <sheetName val="JNS"/>
      <sheetName val="JNC"/>
      <sheetName val="TROW"/>
      <sheetName val="WDR"/>
      <sheetName val="CNS"/>
      <sheetName val="LM"/>
      <sheetName val="CLMS"/>
      <sheetName val="US EBITDA"/>
      <sheetName val="ADN"/>
      <sheetName val="AVZ"/>
      <sheetName val="FCAM"/>
      <sheetName val="LIO"/>
      <sheetName val="EMG"/>
      <sheetName val="RAT"/>
      <sheetName val="RBG"/>
      <sheetName val="SDR"/>
      <sheetName val="NSAM"/>
      <sheetName val="HGI"/>
      <sheetName val="UK EBITDA"/>
      <sheetName val="Prototype"/>
      <sheetName val="__APW_ACTIVE_FIELD_RESTORE__"/>
      <sheetName val="xUpdate2"/>
      <sheetName val="xUpdate3"/>
      <sheetName val="oldcode"/>
      <sheetName val="v1_01"/>
      <sheetName val="xStartup"/>
      <sheetName val="xMakeODBC"/>
      <sheetName val="WizStep2"/>
      <sheetName val="GE 3 MINIMUM"/>
      <sheetName val="CSCCincSKR"/>
      <sheetName val="Borrowings-Term Loan"/>
      <sheetName val="-- FAME Data Look Up --"/>
      <sheetName val="KSUM"/>
      <sheetName val="POTS"/>
      <sheetName val="Dutch Mobile"/>
      <sheetName val="EPlus"/>
      <sheetName val="Intl Mobile"/>
      <sheetName val="KPNMobile"/>
      <sheetName val="CompsExport"/>
      <sheetName val="Interactive export"/>
      <sheetName val="Financial Summary Template"/>
      <sheetName val="Rating"/>
      <sheetName val="Group DCF"/>
      <sheetName val="Fully Consol"/>
      <sheetName val="Fixed Stats"/>
      <sheetName val="KPN Mobile"/>
      <sheetName val="Mob Stats (NETH)"/>
      <sheetName val="Mob Stats (GERM)"/>
      <sheetName val="Domestic-Mobile"/>
      <sheetName val="E-Plus"/>
      <sheetName val="DATA IP"/>
      <sheetName val="Capex and depreciation"/>
      <sheetName val="Affiliates"/>
      <sheetName val="International Interests"/>
      <sheetName val="Fully diluted shares"/>
      <sheetName val="AdditionalCalcs"/>
      <sheetName val="Link"/>
      <sheetName val="RI-data"/>
      <sheetName val="RI-forecasts"/>
      <sheetName val="RI-charts"/>
      <sheetName val="gearing"/>
      <sheetName val="Main Inputs _ Cases"/>
      <sheetName val="P+L EURO - Cash flow"/>
      <sheetName val="Main Inputs &amp; Cases"/>
      <sheetName val="Comps"/>
      <sheetName val="WACC (2)"/>
      <sheetName val="Whit WACC"/>
      <sheetName val="Value Map"/>
      <sheetName val="TED"/>
      <sheetName val="Greenalls"/>
      <sheetName val="regression"/>
      <sheetName val="regression (2)"/>
      <sheetName val="Multiple changes"/>
      <sheetName val="Plan comptable complet"/>
      <sheetName val="90_1"/>
      <sheetName val="90_2"/>
      <sheetName val="90_3"/>
      <sheetName val="90_4"/>
      <sheetName val="90_5"/>
      <sheetName val="91"/>
      <sheetName val="91_1"/>
      <sheetName val="95"/>
      <sheetName val="96"/>
      <sheetName val="96_1"/>
      <sheetName val="96_2"/>
      <sheetName val="96_3"/>
      <sheetName val="90-1"/>
      <sheetName val="90-1A"/>
      <sheetName val="90-2"/>
      <sheetName val="90-3"/>
      <sheetName val="90-4"/>
      <sheetName val="90-5"/>
      <sheetName val="91-1"/>
      <sheetName val="96-1"/>
      <sheetName val="96-2"/>
      <sheetName val="96-3"/>
      <sheetName val="401"/>
      <sheetName val="FAME Persistence2"/>
      <sheetName val="RANK"/>
      <sheetName val="EBITDAMargins"/>
      <sheetName val="BAL SHT"/>
      <sheetName val="CASH EPS"/>
      <sheetName val="WEEKLY"/>
      <sheetName val="Int coverage"/>
      <sheetName val="Trading"/>
      <sheetName val="x_rates"/>
      <sheetName val="Credit_N"/>
      <sheetName val="Credit_FCX"/>
      <sheetName val="Billiton_Matrix"/>
      <sheetName val="Cu WACC"/>
      <sheetName val="Min WACC"/>
      <sheetName val="Credit_CYM"/>
      <sheetName val="book_cap"/>
      <sheetName val="Analyst Certification"/>
      <sheetName val="CY Oper Cash Flow"/>
      <sheetName val="Reporting (2)"/>
      <sheetName val="test"/>
      <sheetName val="MSResearch"/>
      <sheetName val="NewBid"/>
      <sheetName val="PEPS"/>
      <sheetName val="Bid Structure"/>
      <sheetName val="CPG Impact"/>
      <sheetName val="Prop R"/>
      <sheetName val="Tier1 Pref SGP"/>
      <sheetName val="Rev. Losses"/>
      <sheetName val="Tier1 Pref SBP"/>
      <sheetName val="CVRs SGP"/>
      <sheetName val="CVRs"/>
      <sheetName val="Tier&amp;ROE"/>
      <sheetName val="PacMan2"/>
      <sheetName val="3Way"/>
      <sheetName val="Impact"/>
      <sheetName val="Repurchase"/>
      <sheetName val="Recap"/>
      <sheetName val="Tier1"/>
      <sheetName val="Alloc"/>
      <sheetName val="SoP SGP2"/>
      <sheetName val="StockWatch"/>
      <sheetName val="Bids"/>
      <sheetName val="Value Map (2)"/>
      <sheetName val="PacMan"/>
      <sheetName val="CVG"/>
      <sheetName val="Module7"/>
      <sheetName val="Module8"/>
      <sheetName val="Rev_ Losses"/>
      <sheetName val="Personnel 1998"/>
      <sheetName val="TEC&amp;OL"/>
      <sheetName val="TEC&amp;OL(2)"/>
      <sheetName val="Olivetti shares"/>
      <sheetName val="OLIVETTI-P&amp;L"/>
      <sheetName val="OLIVETTINAV"/>
      <sheetName val="TECNAV(diluted)OLD"/>
      <sheetName val="TECNAV"/>
      <sheetName val="OLIVETTINAV-Scenarios"/>
      <sheetName val="CFEXPORT"/>
      <sheetName val="TIWS"/>
      <sheetName val="WIRELINE"/>
      <sheetName val="FORECAST ADJ"/>
      <sheetName val="Q-BY-Q"/>
      <sheetName val="INTVALUE"/>
      <sheetName val="SEAT"/>
      <sheetName val="TIMINPUT"/>
      <sheetName val="WIREDCF"/>
      <sheetName val="Q-BY-Q(LIT)"/>
      <sheetName val="TIWIRE(LIT)"/>
      <sheetName val="Datapage (EURO)"/>
      <sheetName val="TIGROUP(LIT)"/>
      <sheetName val="REVENUES(LIT)"/>
      <sheetName val="FIXMOB"/>
      <sheetName val="ADSL"/>
      <sheetName val="VOLHISTORY"/>
      <sheetName val="Millennium_Equities(I@TI)"/>
      <sheetName val="SofP-Export"/>
      <sheetName val="Comps Export"/>
      <sheetName val="Web - CoView"/>
      <sheetName val="Web - OpComp"/>
      <sheetName val="BELL"/>
      <sheetName val="Tecnost"/>
      <sheetName val="Market charts"/>
      <sheetName val="TIWIRE_LIT_"/>
      <sheetName val="TIGROUP_LIT_"/>
      <sheetName val="IRR"/>
      <sheetName val="CapCost"/>
      <sheetName val="MoF"/>
      <sheetName val="DrawDown"/>
      <sheetName val="KM 42"/>
      <sheetName val="Border"/>
      <sheetName val="Airport"/>
      <sheetName val="Major Maintenance"/>
      <sheetName val="Cochin Invoice File"/>
      <sheetName val="Provision Adjustment"/>
      <sheetName val="Disc summary-MIS"/>
      <sheetName val="Disc summary-MIS-NT"/>
      <sheetName val="Sales Summary"/>
      <sheetName val="Sales &amp; Discount"/>
      <sheetName val="Sales &amp; Discount-NT"/>
      <sheetName val="Tyre NRV"/>
      <sheetName val="Cochin Sales"/>
      <sheetName val="Cochin Despatches"/>
      <sheetName val="Kerala Warehouse Sale"/>
      <sheetName val="ALLFIXED"/>
      <sheetName val="UPDATING"/>
      <sheetName val="Fixed (Nicky right)"/>
      <sheetName val="Cellular  (Hannah working)"/>
      <sheetName val="Fixed US-L.Amer-Asian Comps"/>
      <sheetName val="Fixed Comparisons"/>
      <sheetName val="Euro Cellular"/>
      <sheetName val="Cellular "/>
      <sheetName val="Cellular ADRs"/>
      <sheetName val="Cell US-Lat.Amer-Asian Comps"/>
      <sheetName val="Cellular Comparisons"/>
      <sheetName val="Euro Equip"/>
      <sheetName val="Equip ADRs"/>
      <sheetName val="Recomms"/>
      <sheetName val="PUREFIX"/>
      <sheetName val="CoC-DCF"/>
      <sheetName val="Equipment Comparison"/>
      <sheetName val="Fixed &amp; Cellular Comparisons"/>
      <sheetName val="Keys to Value"/>
      <sheetName val="Fixed Comparisons Old"/>
      <sheetName val="DAILY RCF MIS 18 MAY 2012"/>
      <sheetName val="RecoveredExternalLink16"/>
      <sheetName val="Intercon"/>
      <sheetName val="Tariffs-99"/>
      <sheetName val="MktShareActuals"/>
      <sheetName val="QbyQ-DM"/>
      <sheetName val="HbyH"/>
      <sheetName val="BUs"/>
      <sheetName val="FORECASTCHANGES"/>
      <sheetName val="DEUTSCHE"/>
      <sheetName val="DEUTSCHE-DM"/>
      <sheetName val="P&amp;L-OldConsol-EUR"/>
      <sheetName val="MOB-GP"/>
      <sheetName val="MOB-DOM"/>
      <sheetName val="MOB-INT"/>
      <sheetName val="121"/>
      <sheetName val="MaxMobil"/>
      <sheetName val="FixedDCF"/>
      <sheetName val="DATA-IP"/>
      <sheetName val="Voicestream &amp; Powertel"/>
      <sheetName val="ValueIncVstream"/>
      <sheetName val="INT(1)"/>
      <sheetName val="Consol-EUR"/>
      <sheetName val="SplitFixMobInt"/>
      <sheetName val="CABLE"/>
      <sheetName val="CABLE(1)"/>
      <sheetName val="SumProj"/>
      <sheetName val="Blue box"/>
      <sheetName val="BBEuros"/>
      <sheetName val="FORECASTCHANGE"/>
      <sheetName val="GRAPHICS"/>
      <sheetName val="T-Online"/>
      <sheetName val="ENTRANTS"/>
      <sheetName val="Millennium_Equities(D@DTE)"/>
      <sheetName val="Web ouput - market forecasts"/>
      <sheetName val="Voicestream"/>
      <sheetName val="Web Output - Performance"/>
      <sheetName val="Web contents - financial"/>
      <sheetName val="1999Detail"/>
      <sheetName val="QbyQ"/>
      <sheetName val="Exceptionals"/>
      <sheetName val="Value-Cable"/>
      <sheetName val="Comp to Deutche"/>
      <sheetName val="Cellular"/>
      <sheetName val="Media"/>
      <sheetName val="VSTR sensitivity"/>
      <sheetName val="MOFIN"/>
      <sheetName val="MOQTR"/>
      <sheetName val="MOEPS"/>
      <sheetName val="Global Consumer Link Sheet"/>
      <sheetName val="KRAFTFIN"/>
      <sheetName val="KraftIPO"/>
      <sheetName val="SumParts"/>
      <sheetName val="MO Quarterly Volume Breakdown"/>
      <sheetName val="Cases Asda"/>
      <sheetName val="ASDA"/>
      <sheetName val="VALMAT"/>
      <sheetName val="Intro"/>
      <sheetName val="M.Assump"/>
      <sheetName val="O.Assump"/>
      <sheetName val="Wrk-CF"/>
      <sheetName val="A.Ratio"/>
      <sheetName val="Comparables"/>
      <sheetName val="Valuation Summary"/>
      <sheetName val="Cap Req"/>
      <sheetName val="Capital Structure"/>
      <sheetName val="Excess Return"/>
      <sheetName val="Cap Str"/>
      <sheetName val="pROFITABILITY cHART"/>
      <sheetName val="cASH_fLOW"/>
      <sheetName val="Wrk-IS"/>
      <sheetName val="Wrk-BS"/>
      <sheetName val="Branch establishment Cost"/>
      <sheetName val="equity_Structure"/>
      <sheetName val="New Customer Acquisitions"/>
      <sheetName val="Repeat Customer Acquisitions"/>
      <sheetName val="Interest Recognition"/>
      <sheetName val="Other Revenue"/>
      <sheetName val="EMI Chart"/>
      <sheetName val="Interest Cost"/>
      <sheetName val="Prov for Irrecoverables"/>
      <sheetName val="Prompt &amp; Centre Leader Fees"/>
      <sheetName val="Other Cost"/>
      <sheetName val="M.Ratios"/>
      <sheetName val="CE-Beta"/>
      <sheetName val="Competitor comparison"/>
      <sheetName val="Agro  Dairy Customers"/>
      <sheetName val="Interest Recognition Agro"/>
      <sheetName val="Other Revenue Agro"/>
      <sheetName val="EMI Chart Agro"/>
      <sheetName val="Profitability_Macro"/>
      <sheetName val="Balance Sheet Macro"/>
      <sheetName val="Customer Acquisiton_Macro"/>
      <sheetName val="EMI_Macro"/>
      <sheetName val="Interest Recognition_Macro"/>
      <sheetName val="Other Revenue _ Macro"/>
      <sheetName val="Other Cost_ Macro"/>
      <sheetName val="Cash Flow_Macro "/>
      <sheetName val="Interest Cost Macro"/>
      <sheetName val="Interest Macro"/>
      <sheetName val="Capacity "/>
      <sheetName val="Inter Transfer"/>
      <sheetName val="base(I)"/>
      <sheetName val="Base (E)"/>
      <sheetName val="COP CPP"/>
      <sheetName val="Basic Assumption"/>
      <sheetName val="COP"/>
      <sheetName val="Cost &amp; Means"/>
      <sheetName val="Land &amp; Site Development"/>
      <sheetName val="Civil Const."/>
      <sheetName val="Plant &amp; Machinery"/>
      <sheetName val="Summary of Plant &amp; Machinery"/>
      <sheetName val="Preliminary &amp; preoperative"/>
      <sheetName val="Term Loan"/>
      <sheetName val="Term Loan (CPP)"/>
      <sheetName val="Term Loan(EAF)"/>
      <sheetName val="Term Loan(S)"/>
      <sheetName val="Term Loan(m)"/>
      <sheetName val="Raw Materials"/>
      <sheetName val="Power &amp; Fuel (S)"/>
      <sheetName val="Power &amp; Fuel(SMS)"/>
      <sheetName val="Power &amp; Fuel(MBF)"/>
      <sheetName val="Power &amp; Fuel(E)"/>
      <sheetName val="Salary Wages (S)"/>
      <sheetName val="Salary &amp; Wages(M)"/>
      <sheetName val="Salary &amp; Wages(E)"/>
      <sheetName val="Salary &amp; Wages(P)"/>
      <sheetName val="Factory Overheads (S)"/>
      <sheetName val="Factory Overheads(M)"/>
      <sheetName val="Factory Overheads(E)"/>
      <sheetName val="Depreciation (S)"/>
      <sheetName val="Decmbf"/>
      <sheetName val="Depreciation(E)"/>
      <sheetName val="Depreciation(M)"/>
      <sheetName val="Depreciation(CPP)"/>
      <sheetName val="Power _ Fuel_SMS_"/>
      <sheetName val="Power _ Fuel_E_"/>
      <sheetName val="Rev Dist %"/>
      <sheetName val="Rev Dist - Value"/>
      <sheetName val="WCap"/>
      <sheetName val="P_L GNPL"/>
      <sheetName val="Pricing Graph"/>
      <sheetName val="Assm. GNPL"/>
      <sheetName val="P&amp;L GNPL"/>
      <sheetName val="CF GNPL"/>
      <sheetName val="BS GNPL"/>
      <sheetName val="Dep GNPL"/>
      <sheetName val="Amort GNPL"/>
      <sheetName val="Loan GNPL"/>
      <sheetName val="WC GNPL"/>
      <sheetName val="Val. Summary"/>
      <sheetName val="FACR"/>
      <sheetName val="Peer Val."/>
      <sheetName val="Peer Est."/>
      <sheetName val="Valo SG"/>
      <sheetName val="Valo BNP"/>
      <sheetName val="Valo SG Comps"/>
      <sheetName val="Valo SGP"/>
      <sheetName val="Hostile"/>
      <sheetName val="TransacValue"/>
      <sheetName val="SoP SG"/>
      <sheetName val="SoP SGP"/>
      <sheetName val="SoP BNP"/>
      <sheetName val="SG Forecasts"/>
      <sheetName val="DDM"/>
      <sheetName val="ValMatrixSG"/>
      <sheetName val="ValMatrixBNP"/>
      <sheetName val="Parity"/>
      <sheetName val="SRobey"/>
      <sheetName val="Styles"/>
      <sheetName val="Merger"/>
      <sheetName val="Merge Output"/>
      <sheetName val="Bidders"/>
      <sheetName val="Switch"/>
      <sheetName val="Pot Bidders"/>
      <sheetName val="ValMatrix"/>
      <sheetName val="ISQ"/>
      <sheetName val="IAS"/>
      <sheetName val="Prepaids"/>
      <sheetName val="historic eps"/>
      <sheetName val="CMG Sensitivities"/>
      <sheetName val="valuation Matrix"/>
      <sheetName val="calcs"/>
      <sheetName val="atos"/>
      <sheetName val="cmg"/>
      <sheetName val="fx lookup"/>
      <sheetName val="Arctic"/>
      <sheetName val="Co A"/>
      <sheetName val="Co B"/>
      <sheetName val="SI2"/>
      <sheetName val="IPO Sens"/>
      <sheetName val="IPO Rev Sens"/>
      <sheetName val="IPO (2)"/>
      <sheetName val="Transaction Matrix"/>
      <sheetName val="DEV New"/>
      <sheetName val="PF Fin"/>
      <sheetName val="Revenues Dilution"/>
      <sheetName val="EPS Dilution"/>
      <sheetName val="ER"/>
      <sheetName val="RC"/>
      <sheetName val="PFE"/>
      <sheetName val="PFR"/>
      <sheetName val="BU"/>
      <sheetName val="SV-T"/>
      <sheetName val="DEVR-T"/>
      <sheetName val="DEV-T"/>
      <sheetName val="PI2"/>
      <sheetName val="PIR2"/>
      <sheetName val="PIR3"/>
      <sheetName val="PFEQ"/>
      <sheetName val="PFRQ"/>
      <sheetName val="Unused"/>
      <sheetName val="DEVR-A"/>
      <sheetName val="DEV-A"/>
      <sheetName val="TM2"/>
      <sheetName val="Transaction"/>
      <sheetName val="Summary TIM Non Conso"/>
      <sheetName val="Pro Forma Bal. Sheet at Merger"/>
      <sheetName val="Summary TIM Conso"/>
      <sheetName val="Oper. Proj. TI"/>
      <sheetName val="Oper. Proj. TIM &amp; Conso"/>
      <sheetName val="Oper. Proj. Tecnost"/>
      <sheetName val="Pro Forma Post Tender"/>
      <sheetName val="1999 Stub Period"/>
      <sheetName val="1999 Consolidated"/>
      <sheetName val="Pro Forma Projections"/>
      <sheetName val="Debt Schedule"/>
      <sheetName val="Tax 2"/>
      <sheetName val="CONSOLIDATO ICO"/>
      <sheetName val="Covenant Test"/>
      <sheetName val="SFS"/>
      <sheetName val="SFS ppaids"/>
      <sheetName val="Internet Brokerage"/>
      <sheetName val="Asset Management"/>
      <sheetName val="Side-by-side"/>
      <sheetName val="Sent WDR"/>
      <sheetName val="IB"/>
      <sheetName val="Templ Sheet"/>
      <sheetName val="SFS Val"/>
      <sheetName val="Global Spain"/>
      <sheetName val="Hispamer"/>
      <sheetName val="Bansafina"/>
      <sheetName val="Gestarsa"/>
      <sheetName val="CC-Group"/>
      <sheetName val="AM Val"/>
      <sheetName val="AM"/>
      <sheetName val="Latam"/>
      <sheetName val="RESTO"/>
      <sheetName val="Internet&amp;Ebanking"/>
      <sheetName val="User Board"/>
      <sheetName val="Inflation Case &amp; EBIT Split"/>
      <sheetName val="Operating Assumptions"/>
      <sheetName val="Term Loan - Amort. Schedule"/>
      <sheetName val="Covenants"/>
      <sheetName val="Covenants - Sub debt"/>
      <sheetName val="Margin Ratchets"/>
      <sheetName val="Consolidated Financials"/>
      <sheetName val="Debt Allocation"/>
      <sheetName val="Tax Calculation"/>
      <sheetName val="EBITDA &amp; Turnover"/>
      <sheetName val="Aerospace"/>
      <sheetName val="Specialty Fasteners"/>
      <sheetName val="Vehicle Components"/>
      <sheetName val="Engineered Plastics"/>
      <sheetName val="Divestitures"/>
      <sheetName val="Disclaimer"/>
      <sheetName val="Valuation SOP"/>
      <sheetName val="Divisions Quarterly"/>
      <sheetName val="Consumer Quarterly"/>
      <sheetName val="Associates Quarterly "/>
      <sheetName val="Ratio Analysis"/>
      <sheetName val="Assets Quarterly"/>
      <sheetName val="Valuation - DCF"/>
      <sheetName val="Cost of Equity"/>
      <sheetName val="Stock Analysis"/>
      <sheetName val="GE Upload1"/>
      <sheetName val="Bedrift"/>
      <sheetName val="Privat"/>
      <sheetName val="Nett"/>
      <sheetName val="Installasjon"/>
      <sheetName val="-Wireline-"/>
      <sheetName val="Mobil"/>
      <sheetName val="Plus"/>
      <sheetName val="Nextel"/>
      <sheetName val="Other Domestic"/>
      <sheetName val="Int'l"/>
      <sheetName val="ConsDCF"/>
      <sheetName val="SoParts"/>
      <sheetName val="BrkDown"/>
      <sheetName val="VERSIONS"/>
      <sheetName val="Zimbabwe"/>
      <sheetName val="Ashanti"/>
      <sheetName val="LHG"/>
      <sheetName val="Anglo"/>
      <sheetName val="GFL"/>
      <sheetName val="abx"/>
      <sheetName val="NCM"/>
      <sheetName val="Norm"/>
      <sheetName val="Buen"/>
      <sheetName val="eco"/>
      <sheetName val="cbj"/>
      <sheetName val="tvx"/>
      <sheetName val="acacia"/>
      <sheetName val="Green"/>
      <sheetName val="bmg"/>
      <sheetName val="prime"/>
      <sheetName val="glam"/>
      <sheetName val="getch"/>
      <sheetName val="KGC"/>
      <sheetName val="amx"/>
      <sheetName val="Agnico"/>
      <sheetName val="Meridian"/>
      <sheetName val="Royal"/>
      <sheetName val="SBS_MDG"/>
      <sheetName val="SBS_NDY"/>
      <sheetName val="SBS_KGC"/>
      <sheetName val="SBS_HM"/>
      <sheetName val="InitialPrintDialog"/>
      <sheetName val="PrintManager"/>
      <sheetName val="LBO Inputs"/>
      <sheetName val="LBO Cover"/>
      <sheetName val="LBO Financials"/>
      <sheetName val="Divisional Analysis"/>
      <sheetName val="IRR Analysis"/>
      <sheetName val="Covenants - Senior Debt"/>
      <sheetName val="Amortization Schedule"/>
      <sheetName val="Output for 2 pager"/>
      <sheetName val="North"/>
      <sheetName val="EAST"/>
      <sheetName val="NewCo Pre Synergies"/>
      <sheetName val="DCF_inputs "/>
      <sheetName val="DCF "/>
      <sheetName val="valmatrix "/>
      <sheetName val="Simple Output"/>
      <sheetName val="Retail vs. Trade"/>
      <sheetName val="Comps Valuation"/>
      <sheetName val="DCF_inputs"/>
      <sheetName val="NA"/>
      <sheetName val="A-NA"/>
      <sheetName val="A-E"/>
      <sheetName val="A-J"/>
      <sheetName val="A-O"/>
      <sheetName val="I-NA"/>
      <sheetName val="I-E"/>
      <sheetName val="I-O"/>
      <sheetName val="Module9"/>
      <sheetName val="Brokers"/>
      <sheetName val="EBITDACAGR"/>
      <sheetName val="H + K Financial"/>
      <sheetName val="Comp H+K Financials"/>
      <sheetName val="Group Structure"/>
      <sheetName val="Summary Output (2)"/>
      <sheetName val="Summary Output 050601"/>
      <sheetName val="Summary Output"/>
      <sheetName val="Summary Valuation"/>
      <sheetName val="Group Financials Breakdown"/>
      <sheetName val="Group Financials Breakdown (00-"/>
      <sheetName val="Group Debt Schedule"/>
      <sheetName val="Group DCF + Val Mat"/>
      <sheetName val="Group DCF + Val Mat Output"/>
      <sheetName val="Group Comps"/>
      <sheetName val="Group Comps Output"/>
      <sheetName val="Fixed Line Output"/>
      <sheetName val="Proteus Output"/>
      <sheetName val="Bear Output"/>
      <sheetName val="Eircom Prepaid Output"/>
      <sheetName val="Eircom Prepaid Input"/>
      <sheetName val="Net Debt &amp; Pension"/>
      <sheetName val="US vs B GAAP"/>
      <sheetName val="Fixed Line + Data"/>
      <sheetName val="Fixed Line + Data DCF + Val Mat"/>
      <sheetName val="Fixed Line + Data Comps"/>
      <sheetName val="Fixed Line DCF Output"/>
      <sheetName val="Fixed Line + Data Comps Output"/>
      <sheetName val="Proteus"/>
      <sheetName val="Proteus DCF + Val Mat"/>
      <sheetName val="Proteus DCF Output"/>
      <sheetName val="Proteus Comps"/>
      <sheetName val="Proteus Comps Output"/>
      <sheetName val="Wireless Implied Multiple Analy"/>
      <sheetName val="Bear"/>
      <sheetName val="Bear DCF + Val Mat"/>
      <sheetName val="Bear DCF Output "/>
      <sheetName val="Bear Comps"/>
      <sheetName val="Bear Comps Output"/>
      <sheetName val="Bear Prepaid"/>
      <sheetName val="Ingrid"/>
      <sheetName val="Ingrid DCF"/>
      <sheetName val="Ingrid DCF Output"/>
      <sheetName val="Ingrid Comps"/>
      <sheetName val="Ingrid Comps Output"/>
      <sheetName val="Ingrid France"/>
      <sheetName val="Ingrid France DCF"/>
      <sheetName val="Ingrid France Comps"/>
      <sheetName val="Skip"/>
      <sheetName val="Skip DCF"/>
      <sheetName val="Skip Comps"/>
      <sheetName val="Internet Market Cap"/>
      <sheetName val="X.com"/>
      <sheetName val="France DCF"/>
      <sheetName val="France Comps"/>
      <sheetName val="AT Prepaid Output"/>
      <sheetName val="AT Prepaid Input"/>
      <sheetName val="Directories"/>
      <sheetName val="Directories DCF + Val Mat"/>
      <sheetName val="Directories DCF Output"/>
      <sheetName val="Directories Comps"/>
      <sheetName val="Directories Comps Output"/>
      <sheetName val="Security DCF + Val Mat"/>
      <sheetName val="Security DCF Output"/>
      <sheetName val="Security Comps"/>
      <sheetName val="Security Comps Output"/>
      <sheetName val="LBO Output"/>
      <sheetName val="Businessplan"/>
      <sheetName val="Senior A - Amort.  Schedule"/>
      <sheetName val="Financing Cost &amp; IRR"/>
      <sheetName val="Subs. Cycles"/>
      <sheetName val="Macro Cycles"/>
      <sheetName val="MPM Group"/>
      <sheetName val="MPM Group Cases"/>
      <sheetName val="Cases"/>
      <sheetName val="Billion Cases"/>
      <sheetName val="Billion Model"/>
      <sheetName val="KMK Cases"/>
      <sheetName val="KMK Model"/>
      <sheetName val="VDD Cases"/>
      <sheetName val="VDD Model"/>
      <sheetName val="Berstorff Cases"/>
      <sheetName val="Berstorff Model"/>
      <sheetName val="DET Cases"/>
      <sheetName val="DET Model"/>
      <sheetName val="Netstal Cases"/>
      <sheetName val="Netstal Model"/>
      <sheetName val="Operating Model"/>
      <sheetName val="Mobile Paste"/>
      <sheetName val="Proforma Cover"/>
      <sheetName val="MB Group Scenario"/>
      <sheetName val="MB Mobile"/>
      <sheetName val="OtherMobile"/>
      <sheetName val="MB Group Debt Schedule"/>
      <sheetName val="Domestic Fixed MSLB"/>
      <sheetName val="MB DomesticMobile MSLB"/>
      <sheetName val="K2 MSLB"/>
      <sheetName val="DataIP MSLB"/>
      <sheetName val=" ICM MSLB"/>
      <sheetName val="Bullet Group Scenario"/>
      <sheetName val="Switchboard"/>
      <sheetName val="NewCo Funds Flow"/>
      <sheetName val="Bullet Sop Fair 30082001"/>
      <sheetName val="Bullet Sop Fair"/>
      <sheetName val="Mont-Blanc Sop Fair 30082001"/>
      <sheetName val="Mont-Blanc Sop Fair"/>
      <sheetName val="MS Bullet SoP Neg"/>
      <sheetName val="MS Mont-Blanc SoP Neg"/>
      <sheetName val="Summary Disposals Valuation"/>
      <sheetName val="Bullet Fixed Line DCF"/>
      <sheetName val="Bullet Mobile DCF"/>
      <sheetName val="Bullet France DCF"/>
      <sheetName val="Market Cap"/>
      <sheetName val="BrokerTargets"/>
      <sheetName val="DebtChart"/>
      <sheetName val="Mont-Blanc Debt"/>
      <sheetName val="Pension"/>
      <sheetName val="MBMobile Debt"/>
      <sheetName val="K2 Debt"/>
      <sheetName val="MB Comps"/>
      <sheetName val="Bullet Comps"/>
      <sheetName val="Bullet Comps 30082001"/>
      <sheetName val="GS Comps Analysis30082001"/>
      <sheetName val="MB Fixed Comp"/>
      <sheetName val="MB Fixed DCF"/>
      <sheetName val="MB Fixed Brokers"/>
      <sheetName val="MB K2 Comp"/>
      <sheetName val="MB K2 DCF"/>
      <sheetName val="MB K2 RoamDCF"/>
      <sheetName val="MB K2 Brokers"/>
      <sheetName val="MB DomMobile Comp"/>
      <sheetName val="MB DomMobile DCF"/>
      <sheetName val="MB DomMobile Brokers"/>
      <sheetName val="MB Eifel Comp"/>
      <sheetName val="MB Eifel DCF"/>
      <sheetName val="MB Eifel Brokers"/>
      <sheetName val="MB Eifel PPaids"/>
      <sheetName val="MB Him3G Brokers"/>
      <sheetName val="DataIPValMatrix"/>
      <sheetName val="MB Rocky Comp"/>
      <sheetName val="MB Rocky DCF"/>
      <sheetName val="MB Rocky Mkt"/>
      <sheetName val="MB Rocky Brokers"/>
      <sheetName val="MB Lambda Comp"/>
      <sheetName val="MB Lamda DCF"/>
      <sheetName val="MB Lambda Brokers"/>
      <sheetName val="MB ISP Comp"/>
      <sheetName val="MB ICM Brokers"/>
      <sheetName val="MB ICM ex SNT Brokers"/>
      <sheetName val="MB ISP Brokers"/>
      <sheetName val="MB SNT Mkt"/>
      <sheetName val="MB SNT Brokers"/>
      <sheetName val="MB Disposals Brokers"/>
      <sheetName val="MB UMC Comp"/>
      <sheetName val="MB UMC Brokers"/>
      <sheetName val="MB Telkomsel Comp"/>
      <sheetName val="MB Telkomsel Brokers"/>
      <sheetName val="MB TelkomselPPaids"/>
      <sheetName val="MB InEWeb Mkt"/>
      <sheetName val="MB PanTel Comp"/>
      <sheetName val="MB Pantel Brokers"/>
      <sheetName val="MB EircomCT Mkt"/>
      <sheetName val="MB Eircom Brokers"/>
      <sheetName val="MB CT Brokers"/>
      <sheetName val="MB Satcom PPaids"/>
      <sheetName val="MB Satcoms12 Brokers"/>
      <sheetName val="END"/>
      <sheetName val="GS Bullet SoP"/>
      <sheetName val="GS Mont-Blanc SoP"/>
      <sheetName val="MS Mont-Blanc SoP Con"/>
      <sheetName val="Projection Comparison"/>
      <sheetName val="MB Group Comparison MSLB"/>
      <sheetName val="MB Plan"/>
      <sheetName val="Mkt values"/>
      <sheetName val="PropRev"/>
      <sheetName val="SbyS"/>
      <sheetName val="Sensitivity 200701"/>
      <sheetName val="Sensitivity 200801"/>
      <sheetName val="PropEBITDA"/>
      <sheetName val="PropEBITDA 30082001"/>
      <sheetName val="Mgt Business Plan"/>
      <sheetName val="Buy Back"/>
      <sheetName val="Comps Summary"/>
      <sheetName val="Sandvik"/>
      <sheetName val="SKF"/>
      <sheetName val="Atlas Copco"/>
      <sheetName val="Cummins"/>
      <sheetName val="Historical Analysis"/>
      <sheetName val="Drafts"/>
      <sheetName val="User"/>
      <sheetName val="225 DKK @ 10x"/>
      <sheetName val="225 DKK @ 10.6x"/>
      <sheetName val="215 DKK @ 10x"/>
      <sheetName val="Summary Cases"/>
      <sheetName val="New input"/>
      <sheetName val="Mgmt Case Sales and EBITDA"/>
      <sheetName val="LBO Inputs and period"/>
      <sheetName val="Mgmt CaseDepr and capex "/>
      <sheetName val="Mgmt CaseDepr and capex  (2)"/>
      <sheetName val="Summary Mgmt case"/>
      <sheetName val="Bluebook"/>
      <sheetName val="Rentokil Stake"/>
      <sheetName val="Repurchase Programme"/>
      <sheetName val="Control Page"/>
      <sheetName val="DCF_inputs- New"/>
      <sheetName val="DCF New"/>
      <sheetName val="Fees"/>
      <sheetName val="Meetings"/>
      <sheetName val="HSBC_SellSide"/>
      <sheetName val="SponsorSummary-DO NOT ADJUST&gt;&gt;&gt;"/>
      <sheetName val="Apax"/>
      <sheetName val="Bain"/>
      <sheetName val="BC Partners"/>
      <sheetName val="Candover"/>
      <sheetName val="CDR"/>
      <sheetName val="Charterhouse"/>
      <sheetName val="Cinven"/>
      <sheetName val="DH"/>
      <sheetName val="Investcorp"/>
      <sheetName val="KKR"/>
      <sheetName val="Montagu"/>
      <sheetName val="Permira"/>
      <sheetName val="TPG"/>
      <sheetName val="WP"/>
      <sheetName val="GroupRevenue"/>
      <sheetName val="DivOpModels&gt;&gt;"/>
      <sheetName val="O&amp;A"/>
      <sheetName val="Consol&gt;&gt;"/>
      <sheetName val="OpModel"/>
      <sheetName val="FincStms"/>
      <sheetName val="TaxSchedule"/>
      <sheetName val="Valn&gt;&gt;"/>
      <sheetName val="AVP"/>
      <sheetName val="Options&amp;Warrants"/>
      <sheetName val="Brokers&gt;&gt;"/>
      <sheetName val="CSFB_DCF"/>
      <sheetName val="DataNetworks&gt;&gt;&gt;"/>
      <sheetName val="DN_OpModel"/>
      <sheetName val="DN_Summary"/>
      <sheetName val="DN_DCF"/>
      <sheetName val="Group&gt;&gt;&gt;"/>
      <sheetName val="TransactionValueCalc"/>
      <sheetName val="Warrants"/>
      <sheetName val="Addressable Market"/>
      <sheetName val="EXHIBITS"/>
      <sheetName val="SUMREV"/>
      <sheetName val="OLDMKTSH"/>
      <sheetName val="OLDPOTS"/>
      <sheetName val="FTMI"/>
      <sheetName val="GLOBALONE"/>
      <sheetName val="PFRC"/>
      <sheetName val="VOLCOMPS"/>
      <sheetName val="DEMAND"/>
      <sheetName val="MS comps"/>
      <sheetName val="FranceTel"/>
      <sheetName val="FT-Orange"/>
      <sheetName val="FS - FFFr"/>
      <sheetName val="FS - EUR"/>
      <sheetName val="H-BY-Hold"/>
      <sheetName val="Q-BY-Qold"/>
      <sheetName val="CABLEVAL"/>
      <sheetName val="NTL"/>
      <sheetName val="NEWINT"/>
      <sheetName val="INTL"/>
      <sheetName val="Millennium_Equities(F@FTEL)"/>
      <sheetName val="FIXDCF (2)"/>
      <sheetName val="CoC (2)"/>
      <sheetName val="H-BY-H (2)"/>
      <sheetName val="Q-BY-Q (2)"/>
      <sheetName val="SUMREV (2)"/>
      <sheetName val="REVENUES (2)"/>
      <sheetName val="OLDMKTSH (2)"/>
      <sheetName val="OLDPOTS (2)"/>
      <sheetName val="MOBILE (2)"/>
      <sheetName val="MOBDCF (2)"/>
      <sheetName val="ANALYTICS (2)"/>
      <sheetName val="VALUE (2)"/>
      <sheetName val="INT'L (2)"/>
      <sheetName val="FTMI (2)"/>
      <sheetName val="GLOBALONE (2)"/>
      <sheetName val="SHARES (2)"/>
      <sheetName val="DATAPAGE (2)"/>
      <sheetName val="PFRC (2)"/>
      <sheetName val="VOLCOMPS (2)"/>
      <sheetName val="DEMAND (2)"/>
      <sheetName val="MS comps (2)"/>
      <sheetName val="CHARTS (2)"/>
      <sheetName val="Q1 2000"/>
      <sheetName val="H1 2000"/>
      <sheetName val="Data-Rev"/>
      <sheetName val="Data-Tariffs"/>
      <sheetName val="DataOpCap"/>
      <sheetName val="Data-Comp"/>
      <sheetName val="BlueWindow"/>
      <sheetName val="Data-Mobile"/>
      <sheetName val="Data-Macroeconomic"/>
      <sheetName val="MobileSubs"/>
      <sheetName val="Projections"/>
      <sheetName val="P&amp;L-Scom alone"/>
      <sheetName val="Debitel"/>
      <sheetName val="P&amp;L-Scom+Debitel"/>
      <sheetName val="BALSHEET"/>
      <sheetName val="Cablecom"/>
      <sheetName val="Revisions0200"/>
      <sheetName val="DataSheet"/>
      <sheetName val="Charts&amp;Tables"/>
      <sheetName val="Ex-Revs"/>
      <sheetName val="Ex-OpexCapex"/>
      <sheetName val="Ex-Fin"/>
      <sheetName val="Millennium_Equities(S@SCMN)"/>
      <sheetName val="ISP-Valns"/>
      <sheetName val="Web output - market forecasts"/>
      <sheetName val="Web output - financial"/>
      <sheetName val="Q100"/>
      <sheetName val="Swisscom"/>
      <sheetName val="Acquis"/>
      <sheetName val="CRT"/>
      <sheetName val="Rights"/>
      <sheetName val="Volumes"/>
      <sheetName val="TdE"/>
      <sheetName val="97revs"/>
      <sheetName val="1997 inv."/>
      <sheetName val="TdE DCF"/>
      <sheetName val="TISA mkt"/>
      <sheetName val="TISA valuation"/>
      <sheetName val="valn ex TISA"/>
      <sheetName val="TISA SVA"/>
      <sheetName val="RevRec"/>
      <sheetName val="OpRec"/>
      <sheetName val="TSM"/>
      <sheetName val="Q1 1998"/>
      <sheetName val="Quarterlies (2)"/>
      <sheetName val="Quarterlies"/>
      <sheetName val="Qs"/>
      <sheetName val="WorldCom deal"/>
      <sheetName val="Data Page"/>
      <sheetName val="Data Page (EURO)"/>
      <sheetName val="RevBdown"/>
      <sheetName val="FY99Expected"/>
      <sheetName val="1999"/>
      <sheetName val="RevSplit"/>
      <sheetName val="TarChange"/>
      <sheetName val="TSM-eliminations"/>
      <sheetName val="DomesticOnly"/>
      <sheetName val="P&amp;LTISAasAssoc"/>
      <sheetName val="TISA-Consol"/>
      <sheetName val="DomData"/>
      <sheetName val="TefMobile"/>
      <sheetName val="TefData"/>
      <sheetName val="TefFixed"/>
      <sheetName val="ByBusiness"/>
      <sheetName val="OtherConsol"/>
      <sheetName val="Terra"/>
      <sheetName val="Medios"/>
      <sheetName val="TISAVal"/>
      <sheetName val="NewVal"/>
      <sheetName val="Rpt-Charts"/>
      <sheetName val="CTC"/>
      <sheetName val="TASA"/>
      <sheetName val="TefdePeru"/>
      <sheetName val="TelesP"/>
      <sheetName val="TeleLeste"/>
      <sheetName val="TeleSudeste"/>
      <sheetName val="TelespCel"/>
      <sheetName val="CRTCelular"/>
      <sheetName val="POPS"/>
      <sheetName val="Data(Euro)"/>
      <sheetName val="Millennium_Equities(E@TEF)"/>
      <sheetName val="EURO BB"/>
      <sheetName val="TfData"/>
      <sheetName val="Interactiva"/>
      <sheetName val="TISA FS"/>
      <sheetName val="Competitors"/>
      <sheetName val="Q199"/>
      <sheetName val="T'FONICA"/>
      <sheetName val="LatAm tenders"/>
      <sheetName val="Amex export"/>
      <sheetName val="Amex P&amp;L"/>
      <sheetName val="Amex Cashflow"/>
      <sheetName val="German UMTS dilution"/>
      <sheetName val="German New Entrant "/>
      <sheetName val="German 3G  - LB Nos"/>
      <sheetName val="Spanish UMTS"/>
      <sheetName val="Sponsor Case Description"/>
      <sheetName val="Background_Cases_B2B"/>
      <sheetName val="Lookup On Structures"/>
      <sheetName val="LBO_Analysis"/>
      <sheetName val="% of Sales &amp; EBITDA"/>
      <sheetName val="Growth &amp; Margins"/>
      <sheetName val="Senior A - Amort.  Schedule "/>
      <sheetName val="Historicals"/>
      <sheetName val="IRR Matrix"/>
      <sheetName val="Scenarios Healthcare"/>
      <sheetName val="Conso Healthcare"/>
      <sheetName val="Scenarios B2B"/>
      <sheetName val="Conso B2B"/>
      <sheetName val="GISI"/>
      <sheetName val="Moniteur"/>
      <sheetName val="Agri"/>
      <sheetName val="Exposium"/>
      <sheetName val="Cadre"/>
      <sheetName val="Internet"/>
      <sheetName val="Normative"/>
      <sheetName val="Accretion"/>
      <sheetName val="DERMIK Summary"/>
      <sheetName val="DERMIK DCF"/>
      <sheetName val="DERMIK"/>
      <sheetName val="DERMIK Synergies"/>
      <sheetName val="DERMIK Cases"/>
      <sheetName val="DERMIK 94 Plan"/>
      <sheetName val="DERMIK Historicals"/>
      <sheetName val="DERMIK Sensitivities"/>
      <sheetName val="DERMIK Multiples"/>
      <sheetName val="DERMIK Matrix"/>
      <sheetName val="Aruba"/>
      <sheetName val="MatrixAruba"/>
      <sheetName val="DCFAruba"/>
      <sheetName val="SENSAruba"/>
      <sheetName val="SUMMARYAruba"/>
      <sheetName val="ARUBA Historicals"/>
      <sheetName val="Pro Forma Pharma"/>
      <sheetName val="eps analysis"/>
      <sheetName val="Pro Forma"/>
      <sheetName val="Genentech"/>
      <sheetName val="Interlopers"/>
      <sheetName val="Matrices"/>
      <sheetName val="Trad_2"/>
      <sheetName val="Oper_2"/>
      <sheetName val="output2"/>
      <sheetName val="Maps"/>
      <sheetName val="Position"/>
      <sheetName val="Matrices (2)"/>
      <sheetName val="Ass"/>
      <sheetName val="CHECK"/>
      <sheetName val="ConsAll"/>
      <sheetName val="LBO BS"/>
      <sheetName val="ConsNew"/>
      <sheetName val="ProForma BS"/>
      <sheetName val="BS SBUs"/>
      <sheetName val="Ventures"/>
      <sheetName val="Asset Mgt"/>
      <sheetName val="MT"/>
      <sheetName val="Corp&amp;Cons"/>
      <sheetName val="Mult"/>
      <sheetName val="Pumps"/>
      <sheetName val="PumpsDCF"/>
      <sheetName val="SMDFC"/>
      <sheetName val="TSDCF"/>
      <sheetName val="CTDFC"/>
      <sheetName val="TDCF"/>
      <sheetName val="MSB"/>
      <sheetName val="MSBDFC"/>
      <sheetName val="Infra"/>
      <sheetName val="InfraDFC"/>
      <sheetName val="TX"/>
      <sheetName val="TXDFC"/>
      <sheetName val="INCENTIVE HP"/>
      <sheetName val="P&amp;L SBUs"/>
      <sheetName val="FrontPage"/>
      <sheetName val="datastream"/>
      <sheetName val="aggregation"/>
      <sheetName val="analysts"/>
      <sheetName val="Acqns"/>
      <sheetName val="BTAT&amp;T"/>
      <sheetName val="More charts"/>
      <sheetName val="Charts for report"/>
      <sheetName val="Consolsummary"/>
      <sheetName val="WS &amp; RT"/>
      <sheetName val="Concert"/>
      <sheetName val="Yell"/>
      <sheetName val="Ignite"/>
      <sheetName val="Openworld"/>
      <sheetName val="Wireless"/>
      <sheetName val="BTCellnet"/>
      <sheetName val="ESAT"/>
      <sheetName val="P&amp;L-reported"/>
      <sheetName val="P&amp;L-preConcert"/>
      <sheetName val="BTMAIN"/>
      <sheetName val="BTCASH"/>
      <sheetName val="QBYQ-reported"/>
      <sheetName val="Concert rec."/>
      <sheetName val="QBYQ-preConcert"/>
      <sheetName val="BT-QTR"/>
      <sheetName val="US Partners"/>
      <sheetName val="Internet Ent Grwth"/>
      <sheetName val="Millennium_Equities(BT)"/>
      <sheetName val="Technology"/>
      <sheetName val="GP analysis"/>
      <sheetName val="YB"/>
      <sheetName val="ISP subs"/>
      <sheetName val="PRICE"/>
      <sheetName val="NEWQBYQ"/>
      <sheetName val="BUYBACKS"/>
      <sheetName val="BTMCI"/>
      <sheetName val="BT"/>
      <sheetName val="Detailed DCF Valuation"/>
      <sheetName val="Detail_'sumptions"/>
      <sheetName val="Exit_M"/>
      <sheetName val="Client Mult"/>
      <sheetName val="PAT Mult"/>
      <sheetName val="VC VAL"/>
      <sheetName val="Capital requirements"/>
      <sheetName val="CashBal"/>
      <sheetName val="RegDCF"/>
      <sheetName val="MSDCF"/>
      <sheetName val="CFROI"/>
      <sheetName val="RoE Calc"/>
      <sheetName val="Real_Option"/>
      <sheetName val="BB. 94-95"/>
      <sheetName val="1998 (2)"/>
      <sheetName val="BB. 95-96"/>
      <sheetName val="KONTRAKT"/>
      <sheetName val="BB. 96-97"/>
      <sheetName val="BB 97-98"/>
      <sheetName val="BB_ 94_95"/>
      <sheetName val="Multiples"/>
      <sheetName val="Value Analysis"/>
      <sheetName val="SVJ Comments"/>
      <sheetName val="Historical PL"/>
      <sheetName val="Historical BS"/>
      <sheetName val="Projected PL"/>
      <sheetName val="Projected BS"/>
      <sheetName val="Net Free Cash Flows"/>
      <sheetName val="DCF Value"/>
      <sheetName val="NBV"/>
      <sheetName val="Depreciation working"/>
      <sheetName val="Employee Cost"/>
      <sheetName val="Core valuation"/>
      <sheetName val="Discount rate analysis"/>
      <sheetName val="Dividend growth model"/>
      <sheetName val="Trading multiples"/>
      <sheetName val="Sum of parts"/>
      <sheetName val="Historical financial ratios"/>
      <sheetName val="Interest calculations"/>
      <sheetName val="Scenario inputs"/>
      <sheetName val="Divisional forecasts"/>
      <sheetName val="Sce. 1 P&amp;L and FCF"/>
      <sheetName val="Sce. 2 P&amp;L and FCF"/>
      <sheetName val="Sce. 3 P&amp;L and FCF"/>
      <sheetName val="Sce. 4 P&amp;L and FCF"/>
      <sheetName val="Warranty profits"/>
      <sheetName val="ALW Financial Model_Intellecap"/>
      <sheetName val="Discount Rate"/>
      <sheetName val="Data Sheet"/>
      <sheetName val="Customize Your Planner"/>
      <sheetName val="Data Chart"/>
      <sheetName val="Asset Chart"/>
      <sheetName val="Income Chart"/>
      <sheetName val="Cash Flow Sheet"/>
      <sheetName val="172.18"/>
      <sheetName val=" Top sheet"/>
      <sheetName val="liquidity Sheet"/>
      <sheetName val="Borrowings sheet"/>
      <sheetName val="EHFPL_DWR"/>
      <sheetName val="EHFPL FD"/>
      <sheetName val="EHFPL MF"/>
      <sheetName val="Datewise Commitment"/>
      <sheetName val="MF Folios"/>
      <sheetName val="EFPL Apr12"/>
      <sheetName val="EHF Apr12"/>
      <sheetName val="EDK Apr12"/>
      <sheetName val="EDIT Apr 12"/>
      <sheetName val="EFPL BSSR Apr'12"/>
      <sheetName val="EFPL HO SS Apr'12"/>
      <sheetName val="EHF HO SS Apr'12"/>
      <sheetName val="EFPL May12"/>
      <sheetName val="EHF May12"/>
      <sheetName val="EDK May12"/>
      <sheetName val="EDIT May 12"/>
      <sheetName val="EFPL BSSR May'12"/>
      <sheetName val="EHF BSSR May'12"/>
      <sheetName val="EFPL HO SS May'12"/>
      <sheetName val="EHF HO SS May'12"/>
      <sheetName val="EFPL JUNE12"/>
      <sheetName val="EHF JUNE12"/>
      <sheetName val="EDK JUNE12"/>
      <sheetName val="EDIT JUNE12"/>
      <sheetName val="FIXED ASSET TRANSFER - SINGHIVI"/>
      <sheetName val="EFPL JULY12"/>
      <sheetName val="EHF JULY12 (2)"/>
      <sheetName val="EDIT JULY12 (2)"/>
      <sheetName val="EDK JULY12"/>
      <sheetName val="EFPL Aug (2)"/>
      <sheetName val="EHF Aug12"/>
      <sheetName val="EDK Aug12 (2)"/>
      <sheetName val="EHF Staffloan AUG'12"/>
      <sheetName val="EFPL Mobil rem  Aug"/>
      <sheetName val="EHF Mobil rem Aug12"/>
      <sheetName val="EDK Mobil rem Aug12"/>
      <sheetName val="EDIT Mobil rem Aug12"/>
      <sheetName val="EFPL BSSR Aug12"/>
      <sheetName val="EHF BSSR July12"/>
      <sheetName val="EFPL HO SS July12"/>
      <sheetName val="EHF HO SS July12"/>
      <sheetName val="asset tranfer"/>
      <sheetName val="EFPL  sep12"/>
      <sheetName val="EHF sep12"/>
      <sheetName val="EDK sep12"/>
      <sheetName val="EDIT  sep12"/>
      <sheetName val="EFPL Oct12"/>
      <sheetName val="EHF Oct 12"/>
      <sheetName val="EDK Oct 12"/>
      <sheetName val="EDIT Oct 12"/>
      <sheetName val="EFPL Oct12 Day"/>
      <sheetName val="EHF Oct 12 Day ex"/>
      <sheetName val="EDK Oct 12 Dat exp"/>
      <sheetName val="EDIT Oct 12 Day Exp"/>
      <sheetName val="EFPL BSSR Sep12"/>
      <sheetName val="EHF BSSR Sep12"/>
      <sheetName val="EFPL HO SS Sep12"/>
      <sheetName val="EHF HO SS Sep12_2"/>
      <sheetName val="EFPL Nov 12"/>
      <sheetName val="EHF Nov 12_2"/>
      <sheetName val="EDK Nov 12"/>
      <sheetName val="EDIT Nov 12"/>
      <sheetName val="EFPL BSSR Nov12"/>
      <sheetName val="EHF BSSR Nov12"/>
      <sheetName val="EFPL HO SS Nov 12"/>
      <sheetName val="EHF HO SS Nov12"/>
      <sheetName val="EFPL Dec 12"/>
      <sheetName val="EHF Dec 12"/>
      <sheetName val="EDK Dec 12"/>
      <sheetName val="EDIT Dec 12"/>
      <sheetName val="EFPL BSSR DEC12"/>
      <sheetName val="EHF BSSR DEC12"/>
      <sheetName val="EFPL HO SS DEC12"/>
      <sheetName val="EHF HO SS DEC12"/>
      <sheetName val="EDK Staff loan jan'13"/>
      <sheetName val="EFPL JAN13"/>
      <sheetName val="EHF JAN13"/>
      <sheetName val="EDK JAN13"/>
      <sheetName val="EDIT JAN13"/>
      <sheetName val="EHF HO SS JAN13"/>
      <sheetName val="EFPL Staff loan Feb'13"/>
      <sheetName val="EFPL FEB13"/>
      <sheetName val="EHF FEB13"/>
      <sheetName val="EDK FEB13"/>
      <sheetName val="EDIT FEB13"/>
      <sheetName val="EFPL FEB13 Insurance"/>
      <sheetName val="EHF FEB13 Insurance"/>
      <sheetName val="EDK FEB13 Insurance"/>
      <sheetName val="EHF Inverter Trns  FEB13"/>
      <sheetName val="EDK Vehicle trns  FEB13"/>
      <sheetName val="EFPL BSSR Feb13"/>
      <sheetName val="EHF BSSR FEB13"/>
      <sheetName val="EFPL HO SS FEB13"/>
      <sheetName val="EHF HO SS FEB13"/>
      <sheetName val="EFPL Mar13"/>
      <sheetName val="EHF Mar13"/>
      <sheetName val="EDIT Mar13"/>
      <sheetName val="HOLD CCS MAR13"/>
      <sheetName val="EDK MAAR13"/>
      <sheetName val="EFPL BSSR Mar13"/>
      <sheetName val="EHF BSSR Mar13"/>
      <sheetName val="EFPL HO SS MAR13"/>
      <sheetName val="EHF HO SS MAR13"/>
      <sheetName val="vualt -17th"/>
      <sheetName val="Radiant pending"/>
      <sheetName val="Ban k pending"/>
      <sheetName val=" EXCISE  reco summary"/>
      <sheetName val=" EXCISE  OVERALL RECO"/>
      <sheetName val=" EXCISE RECO OCT FINAL"/>
      <sheetName val="reco -FINAL"/>
      <sheetName val="annex 1"/>
      <sheetName val="ANNEX 4"/>
      <sheetName val="Pyrl.Accrual"/>
      <sheetName val="LINK GAP"/>
      <sheetName val="Provision01.09.01"/>
      <sheetName val="P&amp;L 01.09.01"/>
      <sheetName val="MAT01.09.01"/>
      <sheetName val="PointNo.4"/>
      <sheetName val="PointNo.5"/>
      <sheetName val="PointNo.6"/>
      <sheetName val="ADI Journal Tab"/>
      <sheetName val="CM GTS DR4"/>
      <sheetName val="1999-2000"/>
      <sheetName val="1999-2002 "/>
      <sheetName val="Business Wise"/>
      <sheetName val="cut2 to cut4"/>
      <sheetName val="BUSINESS P&amp; L'S"/>
      <sheetName val="SUMMARYS"/>
      <sheetName val="Rev &amp; FTE O-L"/>
      <sheetName val="HCOP"/>
      <sheetName val="SUPPORT HC"/>
      <sheetName val="P&amp;L+BS-US$"/>
      <sheetName val="At a Glance"/>
      <sheetName val="Chart4"/>
      <sheetName val="Chart5"/>
      <sheetName val="Chart2"/>
      <sheetName val="Chart3"/>
      <sheetName val="Chart7"/>
      <sheetName val="Chart8"/>
      <sheetName val="Chart6"/>
      <sheetName val="Chart9"/>
      <sheetName val="BEP"/>
      <sheetName val="B-S"/>
      <sheetName val="Commn."/>
      <sheetName val="S-1 - 2"/>
      <sheetName val="S-3"/>
      <sheetName val="S- 4 - 9"/>
      <sheetName val="S- 10 - 16"/>
      <sheetName val="Formatted TB"/>
      <sheetName val="Client TB"/>
      <sheetName val="Deferred tax computation"/>
      <sheetName val="FAR rounded"/>
      <sheetName val=" BS-sch 1-4"/>
      <sheetName val="BS-sch 6 &amp; 7"/>
      <sheetName val="BS-sch 8 &amp; 9"/>
      <sheetName val="PL-sch 10, 11 &amp; 12"/>
      <sheetName val="PL-sch 13, 14 &amp; 15"/>
      <sheetName val="GP Margin"/>
      <sheetName val="Clause 12 (b)"/>
      <sheetName val="pl-excl"/>
      <sheetName val="pl-incl"/>
      <sheetName val="FA-Sum"/>
      <sheetName val="FA-Detail"/>
      <sheetName val="Pending-Accts"/>
      <sheetName val="FA-PPE"/>
      <sheetName val="SAPBEXqueries"/>
      <sheetName val="SAPBEXfilters"/>
      <sheetName val="BS PL"/>
      <sheetName val="Vendor Branches"/>
      <sheetName val="stock valuation"/>
      <sheetName val="Current ac"/>
      <sheetName val="operation BC"/>
      <sheetName val="TB Dec-09-10"/>
      <sheetName val="ADVANCES CASH IN KIND (3)"/>
      <sheetName val="ADVANCES CASH IN KIND (2)"/>
      <sheetName val="ADVANCES CASH IN KIND"/>
      <sheetName val="memo WROK summary  (2)"/>
      <sheetName val="81"/>
      <sheetName val="Correction Require "/>
      <sheetName val="Debtor summary"/>
      <sheetName val="BS Detail Sheet"/>
      <sheetName val="INT SEC 18 "/>
      <sheetName val="BS PL "/>
      <sheetName val="memo  summary OTHER THAN IOT"/>
      <sheetName val="CWIP SECHUDELE"/>
      <sheetName val="cAPITAL adv &amp; cRS"/>
      <sheetName val="SUMMARY MEMO IOT"/>
      <sheetName val="PL Detail Sheet JSLO"/>
      <sheetName val="Debit  1 loans"/>
      <sheetName val="DEP Sec 5 BS "/>
      <sheetName val="PL FOR HO "/>
      <sheetName val="PL Interest Paid"/>
      <sheetName val="PL SAP TB "/>
      <sheetName val="BS SAP TB "/>
      <sheetName val="P-Admin"/>
      <sheetName val="Final MEMO"/>
      <sheetName val="PL.Schedules"/>
      <sheetName val="Power Plant"/>
      <sheetName val="Exch Fluct"/>
      <sheetName val="other expens"/>
      <sheetName val="P-Sales"/>
      <sheetName val="Selling Exp "/>
      <sheetName val="Project power"/>
      <sheetName val="Contractor"/>
      <sheetName val="Raw mat cons"/>
      <sheetName val="buyers credit"/>
      <sheetName val="FREIGHT INWARD INDIGENOUS"/>
      <sheetName val="Final BS PL March 11 "/>
      <sheetName val="dEPR 10-11"/>
      <sheetName val="Fin BS Detail Sheet MARCH 11"/>
      <sheetName val="Capital  Vendor  Final"/>
      <sheetName val="Acceptance"/>
      <sheetName val="Exch Flucat"/>
      <sheetName val="IUT"/>
      <sheetName val="Trail  Pr 11.05.11 "/>
      <sheetName val="Capital Advance "/>
      <sheetName val="Stock 31.03.11"/>
      <sheetName val="Opeartion BC"/>
      <sheetName val="Trail 11.05.11"/>
      <sheetName val="Final BS PL Dec  qUATERWISD"/>
      <sheetName val="Reconciliation 4th Quarter"/>
      <sheetName val="Nov FITL Intt"/>
      <sheetName val="ECB Interest"/>
      <sheetName val="FCCB Interest Calculation "/>
      <sheetName val="P&amp;L up to Nov 10"/>
      <sheetName val="DEP "/>
      <sheetName val="Ph I Int Term Loan &amp; ECB"/>
      <sheetName val="DPS Power"/>
      <sheetName val="Selling Exp"/>
      <sheetName val="Sales Reco with TB"/>
      <sheetName val="other manufct exp"/>
      <sheetName val="Transport"/>
      <sheetName val="wroking capital "/>
      <sheetName val="Exch Fluct "/>
      <sheetName val="power"/>
      <sheetName val="Jan 08.Trial"/>
      <sheetName val="TB 30.11.10"/>
      <sheetName val="Consum Chrome Friable"/>
      <sheetName val="Memo Entry"/>
      <sheetName val="wrok rough "/>
      <sheetName val="Nov Consu"/>
      <sheetName val="Raw mat cons Nov"/>
      <sheetName val="Dep. &amp; Intt."/>
      <sheetName val="Prov Dec-09"/>
      <sheetName val="Tally"/>
      <sheetName val="Trial. Dec 07"/>
      <sheetName val="Ope_Trial"/>
      <sheetName val="FG Val"/>
      <sheetName val="SFG val"/>
      <sheetName val="Rm-TISCo"/>
      <sheetName val="YEAR"/>
      <sheetName val="P List 870"/>
      <sheetName val="material detail Indonesia"/>
      <sheetName val="PIVOT-MATERIAL INDIA"/>
      <sheetName val="Material Detail- india"/>
      <sheetName val="Material Summary"/>
      <sheetName val="Money Summary"/>
      <sheetName val="QUALITY COM"/>
      <sheetName val="Monthly P&amp;L"/>
      <sheetName val="July 03"/>
      <sheetName val="Aug 03"/>
      <sheetName val="Sep 03"/>
      <sheetName val="Oct 03"/>
      <sheetName val="Nov 03"/>
      <sheetName val="CDR Ratios "/>
      <sheetName val="Other Ratios"/>
      <sheetName val="TOL CDR"/>
      <sheetName val="Secured Borrowings"/>
      <sheetName val="Current Ratio"/>
      <sheetName val="Interface"/>
      <sheetName val="IRR 1 year"/>
      <sheetName val="IRR with 2 years"/>
      <sheetName val="R&amp;C"/>
      <sheetName val="2008-09"/>
      <sheetName val="Qtr debt profile"/>
      <sheetName val="CONS(F)-Final"/>
      <sheetName val="Overall Summary"/>
      <sheetName val="Debt 31.03.10"/>
      <sheetName val="Monthly repayments"/>
      <sheetName val="Sacrifice"/>
      <sheetName val="Existing loan sch"/>
      <sheetName val="Lender wise 2"/>
      <sheetName val="Lender-wise"/>
      <sheetName val="Sacrifice backup"/>
      <sheetName val="Rs Crore-JSL Ratios"/>
      <sheetName val="Presentation slides"/>
      <sheetName val="try"/>
      <sheetName val="sbicap"/>
      <sheetName val="Operations"/>
      <sheetName val="JSL - Financials"/>
      <sheetName val="phase II"/>
      <sheetName val="Consolidated (Try)"/>
      <sheetName val="OSL - Financials"/>
      <sheetName val="Inv. Sch."/>
      <sheetName val="CONS(F)"/>
      <sheetName val="Capacity &amp; Cost"/>
      <sheetName val="consolidated IT Cal"/>
      <sheetName val="CMA (rough)"/>
      <sheetName val="Old DP"/>
      <sheetName val="Selling Prices"/>
      <sheetName val="Sales Mix"/>
      <sheetName val="Raw Material Costs"/>
      <sheetName val="Consolidated Qtr"/>
      <sheetName val="Spec. Consumptions"/>
      <sheetName val="ProcessYields"/>
      <sheetName val="Chemistry"/>
      <sheetName val="R&amp;C Impact"/>
      <sheetName val="Capital Cost"/>
      <sheetName val="addon4"/>
      <sheetName val="addon3"/>
      <sheetName val="addon2"/>
      <sheetName val="addon1"/>
      <sheetName val="Ration"/>
      <sheetName val="JSS-STOCK TALLY"/>
      <sheetName val="JSW-STOCK TALLY"/>
      <sheetName val="B. Sheet Abstract "/>
      <sheetName val="JSN-STOCK TALLY"/>
      <sheetName val="B. S. 2009-2010 "/>
      <sheetName val="JSN-Ageing"/>
      <sheetName val="JSW-Ageing"/>
      <sheetName val="JSS-Cust-Ageing"/>
      <sheetName val="JSS-FG Valuation"/>
      <sheetName val="JSS-Scrap"/>
      <sheetName val="(JSS) Inc-Dec. "/>
      <sheetName val="JSN-WIP Valuation"/>
      <sheetName val="JSN-Scrap Valuation"/>
      <sheetName val="JSN INC-DEC WORKING"/>
      <sheetName val="Notes to ac part B"/>
      <sheetName val="Gratuity P.no 12"/>
      <sheetName val="B. S. 09-10"/>
      <sheetName val="Ann B"/>
      <sheetName val="F.Assets Consolidated"/>
      <sheetName val="Working Cash flow"/>
      <sheetName val="Cap. Commitment"/>
      <sheetName val="CIF VALUE DETAIL"/>
      <sheetName val="JSN- Vendor"/>
      <sheetName val="JSW-Vendor"/>
      <sheetName val="JSS-VENDOR"/>
      <sheetName val="Schedule-5(Consolidated)"/>
      <sheetName val="JSN-DEP"/>
      <sheetName val="JSW-DEP"/>
      <sheetName val="JSS-DEP"/>
      <sheetName val="JSSS_Dep"/>
      <sheetName val="TB Chennai"/>
      <sheetName val="TB Mumbai"/>
      <sheetName val="TB Gurgaon"/>
      <sheetName val="D. Tax Liability Cal. 09-10"/>
      <sheetName val="I. Tax Prov. 09-10"/>
      <sheetName val="JSN-Cons. Sheet"/>
      <sheetName val="JSW-Cons. Sheet"/>
      <sheetName val="JSS-Cons. Sheet"/>
      <sheetName val="JSN-FG Valuation"/>
      <sheetName val="JSN-Sales Return"/>
      <sheetName val="JSW-FG (31.03.10)"/>
      <sheetName val="JSW-Scrap(31.03.10)"/>
      <sheetName val="JSW-Sales Return"/>
      <sheetName val="JSS-Sales Return"/>
      <sheetName val="INT RECD. JSW"/>
      <sheetName val="JSW-Inc-Dec. Working"/>
      <sheetName val="JSN-Interest Received Detail"/>
      <sheetName val="CRP Kasag &amp; Korting"/>
      <sheetName val="CRP COPMP."/>
      <sheetName val="Civil Details"/>
      <sheetName val="BifurIndP&amp;M"/>
      <sheetName val="BifurImpP&amp;M"/>
      <sheetName val="Utility Calculations"/>
      <sheetName val="Prod1"/>
      <sheetName val="D&amp;C"/>
      <sheetName val="Wages"/>
      <sheetName val="Stores"/>
      <sheetName val="Preop Expenses"/>
      <sheetName val="Admn"/>
      <sheetName val="useless"/>
      <sheetName val="Disallowance us 14A"/>
      <sheetName val="Depreciation as per IT"/>
      <sheetName val="Mutual fund movement"/>
      <sheetName val="CARO Clause 4(iii)"/>
      <sheetName val="CARO Clause 4(X)"/>
      <sheetName val="CARO Clause 4(XVII)"/>
      <sheetName val="Back up Cash flow"/>
      <sheetName val="ASPERLEDGER"/>
      <sheetName val="P20"/>
      <sheetName val="Indo-Tech "/>
      <sheetName val="Intangibles Amort Sched"/>
      <sheetName val="MOR-GAP"/>
      <sheetName val="QE31-Mar-10"/>
      <sheetName val="Sch 1to4"/>
      <sheetName val="FA Sch 5"/>
      <sheetName val="Sch 6 Inv"/>
      <sheetName val="Inv Details"/>
      <sheetName val="Sch 7 CA"/>
      <sheetName val="Sch 7 LA, 8"/>
      <sheetName val="Sch 9,10,11"/>
      <sheetName val="Sch 16,17"/>
      <sheetName val="Grp Sch"/>
      <sheetName val="Tax, Def Tax"/>
      <sheetName val="IT Depn"/>
      <sheetName val="Wealth Tax workings"/>
      <sheetName val="Debtors Analysis"/>
      <sheetName val="Provision for bad debts"/>
      <sheetName val="BG Status"/>
      <sheetName val="C-Form status"/>
      <sheetName val="Saidapet asset sale"/>
      <sheetName val="Marco template"/>
      <sheetName val="TY est as of Jan"/>
      <sheetName val="PROFIT AND LOSS (2)"/>
      <sheetName val="Summary Presentation"/>
      <sheetName val="Shari's Estimates"/>
      <sheetName val="Top 25 - External"/>
      <sheetName val="FW 15 External"/>
      <sheetName val="FW15 Internal"/>
      <sheetName val="FW 15 External Workings"/>
      <sheetName val="Top 25 Orders"/>
      <sheetName val="GECARS Open Items Report - Dec"/>
      <sheetName val="Debit bal transfer - BRIO - Dec"/>
      <sheetName val="Brio - not due - Dec"/>
      <sheetName val="CRMPS raw"/>
      <sheetName val="CRMPS Summary"/>
      <sheetName val="December OFA raw"/>
      <sheetName val="December OFA summary"/>
      <sheetName val=" Summary"/>
      <sheetName val="BHA Receivables Overview"/>
      <sheetName val="GEIS Receivables Overview"/>
      <sheetName val="xtab"/>
      <sheetName val="OP TB April 10"/>
      <sheetName val="OCTOBER PROVISION"/>
      <sheetName val="Expense details"/>
      <sheetName val="contract Labour"/>
      <sheetName val="PF&amp;ESI CONT"/>
      <sheetName val="ROYALTY"/>
      <sheetName val="PR"/>
      <sheetName val="S2G"/>
      <sheetName val="Press release"/>
      <sheetName val="Sch 7 8 9"/>
      <sheetName val="Sch 10 11 12"/>
      <sheetName val="Sch 14,15.16"/>
      <sheetName val="Sch 17"/>
      <sheetName val="TB "/>
      <sheetName val="IT Prov"/>
      <sheetName val="AS 11 "/>
      <sheetName val="Sales Register"/>
      <sheetName val="anx3_old"/>
      <sheetName val="anx3_vkr"/>
      <sheetName val="anx8 dhs format"/>
      <sheetName val="anx8a dhs format"/>
      <sheetName val="club 08"/>
      <sheetName val="Work done"/>
      <sheetName val="AK - Wk - Summary"/>
      <sheetName val="Arakkonam - Credit movem."/>
      <sheetName val="AK - Summary"/>
      <sheetName val="AK -FOUNDRY - movement"/>
      <sheetName val="CCCL- Summary"/>
      <sheetName val="CCCL- Credit movement"/>
      <sheetName val="ORIENT - Summary"/>
      <sheetName val="ORIENT - Movement"/>
      <sheetName val="ZUARI - summary"/>
      <sheetName val="ZUARI - Movement"/>
      <sheetName val="Pivot unissued"/>
      <sheetName val="unissued stock ageing"/>
      <sheetName val="Aging summary"/>
      <sheetName val="Imports Samples"/>
      <sheetName val="Local Samples"/>
      <sheetName val="Stock Listing"/>
      <sheetName val="Rate Anal"/>
      <sheetName val="Dec 08"/>
      <sheetName val="Mar 09"/>
      <sheetName val="Ageing Analysis"/>
      <sheetName val="Physically verify"/>
      <sheetName val="Steel Dec09 Backup"/>
      <sheetName val="Stock summary sheet"/>
      <sheetName val="Aluminium"/>
      <sheetName val="Steel Dec09"/>
      <sheetName val="Consumable STOCK"/>
      <sheetName val="Cons samples"/>
      <sheetName val="RM Samples-09"/>
      <sheetName val="Imports Samples-Mar 09"/>
      <sheetName val="Local Samples-Mar 09"/>
      <sheetName val="Phy verification Aluminium"/>
      <sheetName val="Ageing pivot"/>
      <sheetName val="Suppliers"/>
      <sheetName val="Ageing"/>
      <sheetName val="Phy verified_Steel samples"/>
      <sheetName val="Phy CONSUMABLES"/>
      <sheetName val="Rate analysis_2009"/>
      <sheetName val="Rate analysis_2008"/>
      <sheetName val="RM-Receipt"/>
      <sheetName val="Imported-Receipt"/>
      <sheetName val="Steel-2009"/>
      <sheetName val="Trial Balance 2011-12"/>
      <sheetName val="TRIAL BAL 10-11 "/>
      <sheetName val="DEFTAX &amp;WORKINGS"/>
      <sheetName val="Control Chart"/>
      <sheetName val="U_Instructions CFIAT"/>
      <sheetName val="U-1_SGA BLock Reconciliation"/>
      <sheetName val="U-2_SGA Inventory Tally"/>
      <sheetName val="U-3_Depreciation Reasonability"/>
      <sheetName val="U-4_Investments &amp; FD"/>
      <sheetName val="U-5_Raw Materials Tally"/>
      <sheetName val="U-6_Yield Analysis-RMPM"/>
      <sheetName val="U-7_Finished Goods Tally"/>
      <sheetName val="U-8_Schedule VI-FG Tally &amp; RM"/>
      <sheetName val="U-9_NRV Testing-FG"/>
      <sheetName val="U-10_Container Reconciliation"/>
      <sheetName val="U-11_Finished Goods Excise Duty"/>
      <sheetName val="U-12_Accrued Expenses Turnover"/>
      <sheetName val="U-13_Excise Duty Reasonability"/>
      <sheetName val="U-14_Sales Tax Reconciliation"/>
      <sheetName val="Sales Tax Reco-Working"/>
      <sheetName val="U-15_Sales Tax Incentive"/>
      <sheetName val="U-16_OAR-Balance Sheet"/>
      <sheetName val="U-17_GP Reconciliation"/>
      <sheetName val="U-18_Qty &amp; Rate Variance_GP, NP"/>
      <sheetName val="U-19_NP Reconciliation"/>
      <sheetName val="U-20_Payroll Expense"/>
      <sheetName val="U-21_Power &amp; Fuel Expense"/>
      <sheetName val="U-22_OAR-P&amp;L Account"/>
      <sheetName val="U-23_Contingent Liabilities"/>
      <sheetName val="U-24_Ratios Chart"/>
      <sheetName val="U-25_Balance Sheet_2004"/>
      <sheetName val="U-26_P&amp;L Account_2004"/>
      <sheetName val="U-27_Schedules_2004"/>
      <sheetName val="U-28_Ross TB_2004"/>
      <sheetName val="U-29_FA Schedule_2004"/>
      <sheetName val="U-30_Additional Info_2004"/>
      <sheetName val="U-31_Miscellaneous Info_2004"/>
      <sheetName val="U-32_Inter Unit Sales-FG_2004"/>
      <sheetName val="U-33_Balance Sheet_2003"/>
      <sheetName val="U-34_P&amp;L Account_2003"/>
      <sheetName val="U-35_Schedules_2003"/>
      <sheetName val="U-36_Ross TB_2003"/>
      <sheetName val="U-37_FA Schedule_2003"/>
      <sheetName val="U-38_Additional Info_2003"/>
      <sheetName val="U-39_Miscellaneous Info_2003"/>
      <sheetName val="INDORAMA Group June 02"/>
      <sheetName val="Sheet Index"/>
      <sheetName val="ENGG"/>
      <sheetName val="420604"/>
      <sheetName val="410112"/>
      <sheetName val="420305"/>
      <sheetName val="420306"/>
      <sheetName val="420322"/>
      <sheetName val="410329"/>
      <sheetName val="410311"/>
      <sheetName val="410302"/>
      <sheetName val="410320"/>
      <sheetName val="410319"/>
      <sheetName val="explanation"/>
      <sheetName val="Act Tb"/>
      <sheetName val="2A &amp; 2B FA"/>
      <sheetName val="Supp 1"/>
      <sheetName val="Supp 2"/>
      <sheetName val="Supp 3"/>
      <sheetName val="CIF Value &amp; Fx Exposures"/>
      <sheetName val="Summary Al seggregation"/>
      <sheetName val="Al seggregation Tech JV"/>
      <sheetName val="MF Summary Schedule"/>
      <sheetName val="MF1 BSL"/>
      <sheetName val="MF3 ICICI"/>
      <sheetName val="MF2 Axis"/>
      <sheetName val="MF4 SBI"/>
      <sheetName val="MF5 JP Morgan"/>
      <sheetName val="MF6 L&amp;T"/>
      <sheetName val="MF7 UTI"/>
      <sheetName val="MF8 Sundaram"/>
      <sheetName val="MF9 Reliance"/>
      <sheetName val="MF10 Axis"/>
      <sheetName val="MF11 Reliance "/>
      <sheetName val="MF12 Reliance"/>
      <sheetName val="MF13 Reliance "/>
      <sheetName val="MF14JPMorgan "/>
      <sheetName val="MF15 Kotak"/>
      <sheetName val="MF16 BSL FRF"/>
      <sheetName val="MF17 BSL Cash Plus"/>
      <sheetName val="MF18 L&amp;T Liquid"/>
      <sheetName val="MF19 Sundaram Money"/>
      <sheetName val="MF20 Axis"/>
      <sheetName val="MF21IDFC"/>
      <sheetName val="MF22Birla"/>
      <sheetName val="MF23Axis"/>
      <sheetName val="MF24UTI"/>
      <sheetName val="MF25Birla"/>
      <sheetName val="MF26ICICI"/>
      <sheetName val="MF27Kotak"/>
      <sheetName val="MF28UTI"/>
      <sheetName val="MF29SBIMagnum"/>
      <sheetName val="MF30Reliance"/>
      <sheetName val="MF31Sundaram"/>
      <sheetName val="MF32Kotak"/>
      <sheetName val="MF33Birla"/>
      <sheetName val="Defined fields"/>
      <sheetName val="Price Schedule (FCA)"/>
      <sheetName val="Price Schedule (CIF)"/>
      <sheetName val="Node Summary Total (FCA)"/>
      <sheetName val="Node Summary Total (CIF)"/>
      <sheetName val="Eqpt. Unpriced BOM- Summary"/>
      <sheetName val="Eqpt. Unpriced BOM- Circlewise"/>
      <sheetName val="Civil Infra Unpriced BOM"/>
      <sheetName val="NMC(R) Unpriced BOM"/>
      <sheetName val="MW Unpriced BOM"/>
      <sheetName val="Services Price"/>
      <sheetName val="O &amp; M ; AMC"/>
      <sheetName val="Civil Infra (Price)"/>
      <sheetName val="Comverse IN-Optional (CIF)"/>
      <sheetName val="EBR"/>
      <sheetName val="BTS"/>
      <sheetName val="Expansion BTS"/>
      <sheetName val="BSC 1 cage "/>
      <sheetName val="BSC 2 cage"/>
      <sheetName val="BSC 3 cage"/>
      <sheetName val="BSC 4 cage"/>
      <sheetName val="XCDR 840 TCH"/>
      <sheetName val="XCDR 1680 TCH"/>
      <sheetName val="OMCR"/>
      <sheetName val="PCU"/>
      <sheetName val="NMC(R)"/>
      <sheetName val="GPRS with USP2"/>
      <sheetName val="GPRS Core"/>
      <sheetName val="BTS (Old)"/>
      <sheetName val="BSC RXCDR (Old)"/>
      <sheetName val="OMCR (Old)"/>
      <sheetName val="Siemens MSC"/>
      <sheetName val="Siemens IN"/>
      <sheetName val="Comverse IN-Optional (FCA)"/>
      <sheetName val="BTS ANE"/>
      <sheetName val="BSC ANE"/>
      <sheetName val="XCDR ANE"/>
      <sheetName val="PCU ANE"/>
      <sheetName val="ANTENNA"/>
      <sheetName val="Civil Infra (Cost)"/>
      <sheetName val="Power System- City"/>
      <sheetName val="Power System- Highway"/>
      <sheetName val="Siemens MW"/>
      <sheetName val="TXN Summary"/>
      <sheetName val="Siemens LOM(Ext ADM)"/>
      <sheetName val="Siemens BB NMS"/>
      <sheetName val="6D VMS Pricing (Phase I)"/>
      <sheetName val="Comverse VMS"/>
      <sheetName val="Jatayu MMSC &amp; WAP Gateway"/>
      <sheetName val="Jatayu MMS"/>
      <sheetName val="6D SMSC Pricing (Phase I)"/>
      <sheetName val="SMSC Software (2)"/>
      <sheetName val="SMS HW"/>
      <sheetName val="MMS Transcoder HW"/>
      <sheetName val="MMSC SW"/>
      <sheetName val="MMS HW"/>
      <sheetName val="Comverse IN-Optional (Cost)"/>
      <sheetName val="Services Cost"/>
      <sheetName val="Subs Rollout"/>
      <sheetName val="Services (Price)-for Cust Sheet"/>
      <sheetName val="O &amp; M ; AMC for Cust Sheet"/>
      <sheetName val="NEC PDH (1+0) System"/>
      <sheetName val="NEC PDH (1+1) System"/>
      <sheetName val="NEC Paso+ 7G SDH"/>
      <sheetName val="NEC PNMS"/>
      <sheetName val="DWDM_DB"/>
      <sheetName val="MSI"/>
      <sheetName val="SDH"/>
      <sheetName val="Spares_DWDM"/>
      <sheetName val="Spares_SDH"/>
      <sheetName val="Spares_MSI"/>
      <sheetName val="LCT"/>
      <sheetName val="Clock"/>
      <sheetName val="Optional_OADM"/>
      <sheetName val="Optional"/>
      <sheetName val="TNMS"/>
      <sheetName val="TNMS_Op2"/>
      <sheetName val="TNMS_Item-wise"/>
      <sheetName val="Services"/>
      <sheetName val="Factor Sheet"/>
      <sheetName val="DWDM"/>
      <sheetName val="DCU"/>
      <sheetName val="SDH (2)"/>
      <sheetName val="TNMS incr."/>
      <sheetName val="Ordering configs"/>
      <sheetName val="Total Hutch India requirement"/>
      <sheetName val="High level P&amp;L for Subodh"/>
      <sheetName val="EBR summary"/>
      <sheetName val="Margin analysis-SD EDGE"/>
      <sheetName val="BSC"/>
      <sheetName val="XCDR"/>
      <sheetName val="BSC-XCDR Combo"/>
      <sheetName val="AMC"/>
      <sheetName val="Summary for $ per Erl"/>
      <sheetName val="Mum $ per Erl"/>
      <sheetName val="Del $ per Erl"/>
      <sheetName val="Kol $ per Erl"/>
      <sheetName val="Punj $ per Erl"/>
      <sheetName val="3Yr BSS eqpt requirement"/>
      <sheetName val="Bom, Del, Ccu, Punj P&amp;L with SD"/>
      <sheetName val="BSS_consolidated SD EDGE"/>
      <sheetName val="Bom, Del, Ccu, Punj P&amp;L with DD"/>
      <sheetName val="BSS_consolidated DD EDGE"/>
      <sheetName val="Discount &amp; conversion factors"/>
      <sheetName val="Horizon-II ID BTS Pricing"/>
      <sheetName val="Horizon-II OD BTS Pricing"/>
      <sheetName val="H-II mini"/>
      <sheetName val="BSC Consolidated"/>
      <sheetName val="XCDR Consolidated"/>
      <sheetName val="PCU Consoludated"/>
      <sheetName val="Risks &amp; Enhancements"/>
      <sheetName val="TRX Expansions"/>
      <sheetName val="PCU ANE "/>
      <sheetName val="Services costing"/>
      <sheetName val="Summary price $ per Erl"/>
      <sheetName val="List(FOB)"/>
      <sheetName val="SBS155622H"/>
      <sheetName val="Document"/>
      <sheetName val="Summary(CIF)"/>
      <sheetName val="List(CIF)"/>
      <sheetName val="OptiX 155622H (Metro1000)"/>
      <sheetName val="OptiX 2500+"/>
      <sheetName val="Spare"/>
      <sheetName val="Tool &amp; Document"/>
      <sheetName val="Training (2)"/>
      <sheetName val="DDF and ODF"/>
      <sheetName val="OptiX 155622"/>
      <sheetName val="OptiX 2500+(Metro3000)"/>
      <sheetName val="NMS - RMS"/>
      <sheetName val="NMS - T2000"/>
      <sheetName val="NMS - T2100"/>
      <sheetName val="INSTRUMENT"/>
      <sheetName val="Price Target comparision"/>
      <sheetName val="EBR-2008"/>
      <sheetName val="EBR-2007"/>
      <sheetName val="EBR-2006"/>
      <sheetName val="TEMP EBR-2006"/>
      <sheetName val="Summary 3-Year EBR"/>
      <sheetName val="$200K FOC Spare cards"/>
      <sheetName val="$1.8M FOC Eqpt"/>
      <sheetName val="Discounts &amp; GM% factors"/>
      <sheetName val="Summary GM Analysis-2006"/>
      <sheetName val="Summary GM Analysis-2007"/>
      <sheetName val="Summary GM Analysis-2008"/>
      <sheetName val="MP_CS"/>
      <sheetName val="BIHAR_CS"/>
      <sheetName val="WEST BENGAL_CS"/>
      <sheetName val="ORISSA_CS"/>
      <sheetName val="ASSAM_CS"/>
      <sheetName val="NE_CS"/>
      <sheetName val="HP_CS"/>
      <sheetName val="KOLKATA_CS"/>
      <sheetName val="Horizon-II ID BTS P&amp;L"/>
      <sheetName val="BSC P&amp;L"/>
      <sheetName val="XCDR P&amp;L"/>
      <sheetName val="PCU P&amp;L"/>
      <sheetName val="UMTS Summary"/>
      <sheetName val="Node B"/>
      <sheetName val="RNC"/>
      <sheetName val="ANE"/>
      <sheetName val="OD BTS costs"/>
      <sheetName val="OD BTS with intermediate BBU"/>
      <sheetName val="OD BTS with external BBU"/>
      <sheetName val="OMCRNBI"/>
      <sheetName val="BSC-RXCDR-PCU ANENew"/>
      <sheetName val=" BTS ANENew"/>
      <sheetName val="MW Summary"/>
      <sheetName val="MW 15G STM-1(1+0)"/>
      <sheetName val="MW 7GHZ STM-1(1+0)"/>
      <sheetName val="MW 7GHZ STM-1(1+1)"/>
      <sheetName val="MW 15GHZ PDH 16E1"/>
      <sheetName val="MW NMS-Option"/>
      <sheetName val="MW SPARES"/>
      <sheetName val="MSC (IP)"/>
      <sheetName val="MGW (IP)"/>
      <sheetName val="HLR (IP)"/>
      <sheetName val="MISC (IP)"/>
      <sheetName val="NSS OMC IP"/>
      <sheetName val="MSC (TDM)"/>
      <sheetName val="MGW (TDM)"/>
      <sheetName val="HLR (TDM)"/>
      <sheetName val="MISC (TDM)"/>
      <sheetName val="NSS OMC TDM"/>
      <sheetName val="LI detailed BoM"/>
      <sheetName val="OEM BOM and Quotation"/>
      <sheetName val="WAP GW"/>
      <sheetName val="SGSN"/>
      <sheetName val="GGSN"/>
      <sheetName val="CG"/>
      <sheetName val="NAU"/>
      <sheetName val="BSS Spares"/>
      <sheetName val="Services Unit Pricing"/>
      <sheetName val="Unit Costs"/>
      <sheetName val="Revised assumptions"/>
      <sheetName val="O&amp;M"/>
      <sheetName val="Customs Clearance"/>
      <sheetName val="Air Rates"/>
      <sheetName val="Warehousing"/>
      <sheetName val="Secondary Transportation"/>
      <sheetName val="Primary-TRANSPORTATION"/>
      <sheetName val="Dimensions"/>
      <sheetName val="General Info 2"/>
      <sheetName val="Power 7M Option-1"/>
      <sheetName val="Power 7M Option-2"/>
      <sheetName val="Power 7M+Delta Option-1"/>
      <sheetName val="Power 7M+Delta Option-2"/>
      <sheetName val="Power Unit Prices- BTS"/>
      <sheetName val="FLASH"/>
      <sheetName val="Results BS"/>
      <sheetName val="Results PL"/>
      <sheetName val="Invst"/>
      <sheetName val="FA Print"/>
      <sheetName val="Notes2"/>
      <sheetName val="AdInfo"/>
      <sheetName val="Analysis Wo Delhi"/>
      <sheetName val="Analysis withDelhi"/>
      <sheetName val="Part 4"/>
      <sheetName val="branch"/>
      <sheetName val="Abfl vs. pih"/>
      <sheetName val="AdInfo 99-00"/>
      <sheetName val="Sonarpur"/>
      <sheetName val="Bal Sheet 2 Col"/>
      <sheetName val="표제"/>
      <sheetName val="목차"/>
      <sheetName val="운영방침"/>
      <sheetName val="판매총괄"/>
      <sheetName val="제품별판매계획"/>
      <sheetName val="환율변동"/>
      <sheetName val="지점별판매계획"/>
      <sheetName val="영업전략CA(1)"/>
      <sheetName val="영업전략PPC(2)"/>
      <sheetName val="경쟁사동향및대응전략(카)"/>
      <sheetName val="경쟁사동향(OA)"/>
      <sheetName val="시장점유계획"/>
      <sheetName val="가격운영계획"/>
      <sheetName val="표지 "/>
      <sheetName val="인건비 예산 편성 기준"/>
      <sheetName val="산출기준(파견전산실)"/>
      <sheetName val="Profit &amp; Loss Ac"/>
      <sheetName val="Schedules - BS"/>
      <sheetName val="PL Schedule"/>
      <sheetName val="TB-310311"/>
      <sheetName val="Entries passed subsequently"/>
      <sheetName val="excessbudgeted"/>
      <sheetName val="POC@March"/>
      <sheetName val="POC Journals"/>
      <sheetName val="SOI"/>
      <sheetName val="MAT Format"/>
      <sheetName val="Billing in excess of revenue"/>
      <sheetName val="Adv Tax &amp; Prov"/>
      <sheetName val="Other Expenses details"/>
      <sheetName val="3cd2(A) (2)"/>
      <sheetName val="3cd2(A)"/>
      <sheetName val="Add &amp; del for tax audit  CY"/>
      <sheetName val="IT dep CY"/>
      <sheetName val="Comp act dep CY"/>
      <sheetName val="Add &amp; Del(Apr-Mar)"/>
      <sheetName val="Ann II IT Deprn(PY)"/>
      <sheetName val="PY"/>
      <sheetName val="IT "/>
      <sheetName val="Dep Sch(PY)"/>
      <sheetName val="Dep Comp Jan to July"/>
      <sheetName val="Dep Comp J to D (old)"/>
      <sheetName val="FA Addition 3 months from tally"/>
      <sheetName val="Electrical insulation"/>
      <sheetName val="Dep-Sch-Dec-12"/>
      <sheetName val="Machine &amp; Equipments"/>
      <sheetName val="Tool life"/>
      <sheetName val="Chandru tool chart"/>
      <sheetName val="Chandru tools Jan'11"/>
      <sheetName val="Machine &amp; Equipment"/>
      <sheetName val="Addition-Jan-11toDec-11"/>
      <sheetName val="Sub-Cont-Tool-Nov-11"/>
      <sheetName val="Addition-Upto-Sep-11"/>
      <sheetName val="Foundry-Tools-Jan-11-Till-11"/>
      <sheetName val="Furnitures"/>
      <sheetName val="Computers &amp; Softwares"/>
      <sheetName val="Electrical insulation-Final"/>
      <sheetName val="Telephones"/>
      <sheetName val="Intangible asset"/>
      <sheetName val="GDC TOOLS Mar12"/>
      <sheetName val="Ser.Tax-to be reversed"/>
      <sheetName val="NBS"/>
      <sheetName val="NPL"/>
      <sheetName val="FA_Final"/>
      <sheetName val="Other Note"/>
      <sheetName val="3 CD Anex II"/>
      <sheetName val="IT Final"/>
      <sheetName val="consumption diff"/>
      <sheetName val="PL Grpings"/>
      <sheetName val="BS_Grpngs"/>
      <sheetName val="EPS &amp; Ratios"/>
      <sheetName val="FA JE"/>
      <sheetName val="NP Reco"/>
      <sheetName val="WF_Ref"/>
      <sheetName val="Annex II"/>
      <sheetName val="Other Notes"/>
      <sheetName val="تدفقات و مدفوعات"/>
      <sheetName val="WORK COV"/>
      <sheetName val="اجور .ف1"/>
      <sheetName val="سلعيه"/>
      <sheetName val="خدمى"/>
      <sheetName val="مقاولين"/>
      <sheetName val="تحو"/>
      <sheetName val="تخصيصيه"/>
      <sheetName val="اهلاك"/>
      <sheetName val="معد .خ"/>
      <sheetName val="معد .ث"/>
      <sheetName val="Total Collection"/>
      <sheetName val="??? .?"/>
      <sheetName val="B2826"/>
      <sheetName val="Shadow BOQ"/>
      <sheetName val="Season Dircost"/>
      <sheetName val="Chart-2"/>
      <sheetName val="02.06.07 (2)"/>
      <sheetName val="B2753"/>
      <sheetName val="Page-1"/>
      <sheetName val="page-2"/>
      <sheetName val="Page-3"/>
      <sheetName val="Page-4"/>
      <sheetName val="Page-5"/>
      <sheetName val="Page-6"/>
      <sheetName val="30-7"/>
      <sheetName val="BORING "/>
      <sheetName val="LINER"/>
      <sheetName val="EXPANSION JOINT"/>
      <sheetName val="CIS MAIN BERTH-1"/>
      <sheetName val="BOQ 725-769"/>
      <sheetName val="EVM-INDEX"/>
      <sheetName val="Flow Chart"/>
      <sheetName val="EVM1-Proj1"/>
      <sheetName val="EVM2-Proj1"/>
      <sheetName val="EVM2-Proj2"/>
      <sheetName val="EVM2-Proj3"/>
      <sheetName val="EVM3"/>
      <sheetName val="EVM4"/>
      <sheetName val="Performance Graph"/>
      <sheetName val="Format"/>
      <sheetName val="cost Format"/>
      <sheetName val="CJPC   "/>
      <sheetName val="Abstract "/>
      <sheetName val="Piling MB"/>
      <sheetName val="Abs of Pile Rein"/>
      <sheetName val="Reinforcement "/>
      <sheetName val="Pre cast Beam M.B"/>
      <sheetName val="Abs of Beam"/>
      <sheetName val="Pre cast Beam BBS"/>
      <sheetName val="C.In Situ Muff M.B."/>
      <sheetName val="P.C.Muff M.B"/>
      <sheetName val="Abs.of Muff"/>
      <sheetName val="Pre &amp; cast  Muff  BBS"/>
      <sheetName val="Abs. Cross Beam "/>
      <sheetName val="BBS CROSS Beam"/>
      <sheetName val="Cross Beam M.B. "/>
      <sheetName val="Con.Pedstal M.B."/>
      <sheetName val="BBS C.B.P."/>
      <sheetName val="Total Abstract"/>
      <sheetName val="Reco_1"/>
      <sheetName val="Reco_2"/>
      <sheetName val="Walk-way M.B."/>
      <sheetName val="concrete"/>
      <sheetName val="Con Rate"/>
      <sheetName val="concrete detail"/>
      <sheetName val="CJPC"/>
      <sheetName val="Table of Contents (2)"/>
      <sheetName val="Abstract-Cert"/>
      <sheetName val="Meas-1"/>
      <sheetName val="Meas-2"/>
      <sheetName val="Meas-3"/>
      <sheetName val="Meas-4"/>
      <sheetName val="Meas-5"/>
      <sheetName val="Meas-6"/>
      <sheetName val="Extra Item"/>
      <sheetName val="1.04-1"/>
      <sheetName val="2.01(a)-1"/>
      <sheetName val="G-13 2.01-2"/>
      <sheetName val="G-13 2.01-3"/>
      <sheetName val="G-13 2.01-4"/>
      <sheetName val="R-2 2.01-5"/>
      <sheetName val="MRR-1 2.01-6"/>
      <sheetName val="G-13 2.01-7"/>
      <sheetName val="2.01-b-II-1"/>
      <sheetName val="2.01-b-II-2"/>
      <sheetName val="2.01-b-II-3"/>
      <sheetName val="2.07-1"/>
      <sheetName val="2.07-2"/>
      <sheetName val="2.07-3"/>
      <sheetName val="2.07-4"/>
      <sheetName val="2.07-5"/>
      <sheetName val="2.07-6"/>
      <sheetName val="3.01-1"/>
      <sheetName val="3.01-2"/>
      <sheetName val="3.01-3"/>
      <sheetName val="3.01-4"/>
      <sheetName val="3.01-5"/>
      <sheetName val="3.02-1"/>
      <sheetName val="3.02-2"/>
      <sheetName val="3.02-3"/>
      <sheetName val="3.02-4"/>
      <sheetName val="3.02-5"/>
      <sheetName val="3.02-6"/>
      <sheetName val="3.02-7"/>
      <sheetName val="3.02-8"/>
      <sheetName val="3.02-9"/>
      <sheetName val="3.02-10"/>
      <sheetName val="3.02-11"/>
      <sheetName val="3.02-13"/>
      <sheetName val="4.01-1"/>
      <sheetName val="4.02-1"/>
      <sheetName val="4.04-1"/>
      <sheetName val="4.04-2"/>
      <sheetName val="E03-1"/>
      <sheetName val="E03-2"/>
      <sheetName val="E12-1"/>
      <sheetName val="Rock Filling"/>
      <sheetName val="Cement Reconciliation"/>
      <sheetName val="Bitumen Reconciliation"/>
      <sheetName val="Steel"/>
      <sheetName val="Bitumen"/>
      <sheetName val="Bitumen-Consumption"/>
      <sheetName val="Prime Coat"/>
      <sheetName val="Tack Coat"/>
      <sheetName val="BM"/>
      <sheetName val="DBM"/>
      <sheetName val="Gate Pass"/>
      <sheetName val="Meas"/>
      <sheetName val="CJPC (2)"/>
      <sheetName val="Proj Details"/>
      <sheetName val="."/>
      <sheetName val="Final Tender"/>
      <sheetName val="Sch A-Viaduct"/>
      <sheetName val="Sch A - Typ Station "/>
      <sheetName val="Q-Abstract"/>
      <sheetName val="FOB"/>
      <sheetName val=","/>
      <sheetName val=";"/>
      <sheetName val="Strip Plan"/>
      <sheetName val="Major Items"/>
      <sheetName val="Cost of equip,fabrication"/>
      <sheetName val="Late start"/>
      <sheetName val="early start"/>
      <sheetName val="Q-INP"/>
      <sheetName val="Q Baricade"/>
      <sheetName val="Q-Pil"/>
      <sheetName val="Q-PC"/>
      <sheetName val="Q-Pier"/>
      <sheetName val="Q-Seg"/>
      <sheetName val="Q-Para"/>
      <sheetName val="Q-CB"/>
      <sheetName val="Q-Be"/>
      <sheetName val="Q-HTS"/>
      <sheetName val="Q-CT"/>
      <sheetName val="Q-OS"/>
      <sheetName val="Q HR"/>
      <sheetName val="R-Mat"/>
      <sheetName val="R-Subcon"/>
      <sheetName val="R-Hire"/>
      <sheetName val="Equip Depl"/>
      <sheetName val="R-Con"/>
      <sheetName val="R-Stations"/>
      <sheetName val="R-Pil"/>
      <sheetName val="R-PC"/>
      <sheetName val="R-Pier"/>
      <sheetName val="R-Void Slab"/>
      <sheetName val="R-Seg"/>
      <sheetName val="R-Prest"/>
      <sheetName val="R-Laun"/>
      <sheetName val="R-OS"/>
      <sheetName val="R-SKB"/>
      <sheetName val="R-Bear"/>
      <sheetName val="R-CB"/>
      <sheetName val="R-Para"/>
      <sheetName val="R - portal"/>
      <sheetName val="R CLC"/>
      <sheetName val="R-CT"/>
      <sheetName val="P-Summary"/>
      <sheetName val="P-Ins &amp; Bonds"/>
      <sheetName val="P-Finance"/>
      <sheetName val="P-Salary"/>
      <sheetName val="P Staff fac"/>
      <sheetName val="P-Site fac"/>
      <sheetName val="P-Clients fac"/>
      <sheetName val="P-others"/>
      <sheetName val="P-Travel"/>
      <sheetName val="P-Admn"/>
      <sheetName val="P-Lab"/>
      <sheetName val="P Cash Flow"/>
      <sheetName val="DMRC3"/>
      <sheetName val="RA-markate"/>
      <sheetName val="PROFIT RECO"/>
      <sheetName val="Aptuit Laurus (2)"/>
      <sheetName val="Aptuit Laurus"/>
      <sheetName val="F.A MAR 05 Co (2)"/>
      <sheetName val="Depr-coact (2)"/>
      <sheetName val="TB as on March 2009"/>
      <sheetName val="P&amp;L Account"/>
      <sheetName val="Audited Financial Report for ye"/>
      <sheetName val="3CD_Off_copy"/>
      <sheetName val="Annexures"/>
      <sheetName val="Depreciation_Annex_2"/>
      <sheetName val="F.Assets_Additions_Annex2.1"/>
      <sheetName val="F.Assets_sold_Annex2.2"/>
      <sheetName val="F.Software-purchase_Annex2.1(2)"/>
      <sheetName val="cfs1"/>
      <sheetName val="Schedules 1 to 3"/>
      <sheetName val="Schedule 4"/>
      <sheetName val="Schedule 5 to 10"/>
      <sheetName val="Schedules 11 to 12"/>
      <sheetName val="Schedule 13 to 14"/>
      <sheetName val="Schedule 15 to 17"/>
      <sheetName val="Tax Computation08-09"/>
      <sheetName val="Main Sheet"/>
      <sheetName val="K02.02-Additions"/>
      <sheetName val="Deletions"/>
      <sheetName val="Vehicles-Motor Lorries"/>
      <sheetName val="Vehicles - Motorcars,Cyles"/>
      <sheetName val="Furniture &amp; Fixtures"/>
      <sheetName val="Lab Equipment"/>
      <sheetName val="Electrical Equipment"/>
      <sheetName val="Improvements to Leaseholds"/>
      <sheetName val="Office Equipment (Ac's)"/>
      <sheetName val="Trial bal 0607"/>
      <sheetName val="Trial 0607"/>
      <sheetName val="Sch-Fixed Assets"/>
      <sheetName val="CASHFLOWRECO"/>
      <sheetName val="Trial Balance-0809"/>
      <sheetName val="Groupings-1"/>
      <sheetName val="Trial Balance-0708"/>
      <sheetName val="Rectification entries"/>
      <sheetName val="Misc expenses"/>
      <sheetName val="DATA 91-98"/>
      <sheetName val="$KWD9198"/>
      <sheetName val="$DEM9198 "/>
      <sheetName val="$JPY9198"/>
      <sheetName val="$JPY9198 (3)"/>
      <sheetName val="$GBP9198"/>
      <sheetName val="$AUD9198"/>
      <sheetName val="$KRW9198 "/>
      <sheetName val="KWD.KRW9198"/>
      <sheetName val="$KWDJULY98YTD"/>
      <sheetName val="$DEMJUL98YTD"/>
      <sheetName val="$JPYJUL98YTD"/>
      <sheetName val="$GBPJUL98YTD"/>
      <sheetName val="DATA 91_98"/>
      <sheetName val="List of Tabs "/>
      <sheetName val="Budget vs Actuals"/>
      <sheetName val="Monthly Report"/>
      <sheetName val="QB Dump - P &amp; L Account"/>
      <sheetName val="QB Dump - Balance Sheet"/>
      <sheetName val="TB Diff between Nov and Oct-06"/>
      <sheetName val="TB as on 30th Nov-06"/>
      <sheetName val="Chart of Accounts"/>
      <sheetName val="LBO Analysis"/>
      <sheetName val="Standalone"/>
      <sheetName val="Titan US"/>
      <sheetName val="Rollup"/>
      <sheetName val="Kiosk"/>
      <sheetName val="Billboards"/>
      <sheetName val="30 Sheets"/>
      <sheetName val="Banners"/>
      <sheetName val="All Vision"/>
      <sheetName val="NJT"/>
      <sheetName val="SEPTA"/>
      <sheetName val="KCM"/>
      <sheetName val="MBTA"/>
      <sheetName val="OC"/>
      <sheetName val="CIE"/>
      <sheetName val="Titan UK"/>
      <sheetName val="MRollup"/>
      <sheetName val="Roadside"/>
      <sheetName val="Rail"/>
      <sheetName val="Primesight Separator"/>
      <sheetName val="PrimeSight"/>
      <sheetName val="Divider"/>
      <sheetName val="LBO"/>
      <sheetName val="Monthly Report - Oct-06"/>
      <sheetName val="TS Customers"/>
      <sheetName val="TS Summary"/>
      <sheetName val="Product Requirements"/>
      <sheetName val="Summary April12"/>
      <sheetName val="EIP Savings"/>
      <sheetName val="EIP summary"/>
      <sheetName val="Summary June12"/>
      <sheetName val="Budget Vs. Actual June 12"/>
      <sheetName val="Summary May12"/>
      <sheetName val="Budget Vs. Actual May12"/>
      <sheetName val="Budget Vs. Actual April12"/>
      <sheetName val="ELT INT with actual CCs"/>
      <sheetName val="ELT Int  with Budget CCs"/>
      <sheetName val="Val Addn Summary"/>
      <sheetName val="Procurement prices"/>
      <sheetName val="Pur.price as per 09-10 Purchase"/>
      <sheetName val="Stagewise Movement Summary"/>
      <sheetName val="Moving Avg Rates_R&amp;D"/>
      <sheetName val="Moving Avg Rates_vsp"/>
      <sheetName val="Stage wise cost sheets_Mar'08"/>
      <sheetName val="Jan'08- EVT 302 "/>
      <sheetName val="Feb'08- EVT 302"/>
      <sheetName val="Feb'08-Monte"/>
      <sheetName val="Jan'08-Monte"/>
      <sheetName val="STAGEWISE COSTING _OCT 07"/>
      <sheetName val="STAGEWISE COSTING _NOV 07"/>
      <sheetName val="STAGEWISE COSTING _DEC 07"/>
      <sheetName val="STAGEWISE COSTING _JAN08"/>
      <sheetName val="STAGEWISE COSTING - Feb'08"/>
      <sheetName val="Stage wise cost sheets-Mar'08"/>
      <sheetName val="R&amp;D HYD Mkt rates Vs Moving Avg"/>
      <sheetName val="Stage wise cost sheets_May'08"/>
      <sheetName val="Depreciation Chart"/>
      <sheetName val="Electricity Chart"/>
      <sheetName val="Internet Chart"/>
      <sheetName val="travel chart"/>
      <sheetName val="SFG&amp;FG Inv.Ageing"/>
      <sheetName val="Moving Avg.Rate_VSP_Nov'08"/>
      <sheetName val="Lab Chemicals 08-09 Avg.rate"/>
      <sheetName val="Recovery Statement given by PGN"/>
      <sheetName val="PTCP received qty from Monarch "/>
      <sheetName val="Productwise Analysis"/>
      <sheetName val="Productwise Inventory Details"/>
      <sheetName val="RM at Stores"/>
      <sheetName val="Lab chemicals at Labs"/>
      <sheetName val="Lab Chemicals at Stores"/>
      <sheetName val="SFG Valuation at Stores"/>
      <sheetName val="WIP RMS at Kilolab"/>
      <sheetName val="Pharma Stage at Stores&amp;KiloLab"/>
      <sheetName val="WIP SFG Valuation_Kilolab"/>
      <sheetName val="Packing Material at Stores"/>
      <sheetName val="PTCP Purchases"/>
      <sheetName val="PTCP Recovery"/>
      <sheetName val="R&amp;D Consumables"/>
      <sheetName val="Moving Avg.Rate _Oct'08"/>
      <sheetName val="costsheet_oct'08"/>
      <sheetName val="Cost sheet Dec'08"/>
      <sheetName val="SFG&amp;FG Moving Avg.Rate"/>
      <sheetName val="Moving Avg.Rate _Dec'08"/>
      <sheetName val="Costsheets_Nov'08"/>
      <sheetName val="CYCLE TIME VS O.HS"/>
      <sheetName val="Moving Avg.Rate Pkg.R&amp;D "/>
      <sheetName val="Cost sheet_Sept'08"/>
      <sheetName val="SPE.GRA"/>
      <sheetName val="final for moving"/>
      <sheetName val="Moving Avg.Rate"/>
      <sheetName val="Moving Avg.Rates_VSP"/>
      <sheetName val="Lab Chemicals at Labs Sub Total"/>
      <sheetName val="CYCLE TIME VS O.HS _101008"/>
      <sheetName val="Oxaliplatin (2)"/>
      <sheetName val="Carboplatin"/>
      <sheetName val="Oxaliplatin"/>
      <sheetName val="ACB"/>
      <sheetName val="ACP"/>
      <sheetName val="PTCP Mls data at kilo lab"/>
      <sheetName val="Rev- CF (2)"/>
      <sheetName val="Informatics TB"/>
      <sheetName val="R &amp; D"/>
      <sheetName val="P&amp;L Summary (Rs)"/>
      <sheetName val="P&amp;L Summary ($)"/>
      <sheetName val="Revenue Details (Rs)"/>
      <sheetName val="Revenue Details ($)"/>
      <sheetName val="Opx Sch (Rs)"/>
      <sheetName val="Opx Sch ($)"/>
      <sheetName val="Balance Sheet (Rs)"/>
      <sheetName val="Balance Sheet ($)"/>
      <sheetName val="WC (Rs)"/>
      <sheetName val="WC ($)"/>
      <sheetName val="Historical Cash Flow"/>
      <sheetName val="Projected Cash Flow (Rs)"/>
      <sheetName val="Projected Cash Flow ($)"/>
      <sheetName val="FCF Reconciliation (Rs)"/>
      <sheetName val="FCF Reconciliation ($)"/>
      <sheetName val="Backlog and Volume"/>
      <sheetName val="Backlog Detail (Rs)"/>
      <sheetName val="Backlog Detail"/>
      <sheetName val="Top 15 prods val addn"/>
      <sheetName val="Capacity_VSP"/>
      <sheetName val="Cap Structure"/>
      <sheetName val="Capital Structure (Rs)"/>
      <sheetName val="Equity Table"/>
      <sheetName val="SBI covenants"/>
      <sheetName val="FTE Details "/>
      <sheetName val="INT ON MM"/>
      <sheetName val="terms-loans"/>
      <sheetName val="EX-FLU"/>
      <sheetName val="EXIMINT REFUND"/>
      <sheetName val="MUT"/>
      <sheetName val="M M"/>
      <sheetName val="SCH INT TL"/>
      <sheetName val="INTEREST ON TERM LOAN"/>
      <sheetName val="INT TL"/>
      <sheetName val="STALE CHQ"/>
      <sheetName val="INT ACCURED"/>
      <sheetName val="INT WC"/>
      <sheetName val="PROV EXP"/>
      <sheetName val="FLC-DEC"/>
      <sheetName val="EPC"/>
      <sheetName val="PCFC-DEC"/>
      <sheetName val="EEFCFLU"/>
      <sheetName val="EBD"/>
      <sheetName val="EBD-DEC"/>
      <sheetName val="BG-DEC"/>
      <sheetName val="TBNS"/>
      <sheetName val="PNB"/>
      <sheetName val="SCB"/>
      <sheetName val="AB"/>
      <sheetName val="CURRENT ACCOUNT"/>
      <sheetName val="HDFC-FDCL"/>
      <sheetName val="HDFC-EOU"/>
      <sheetName val="HDFC-VER"/>
      <sheetName val="SBH-MEDIKON"/>
      <sheetName val="AB-MEDIKON"/>
      <sheetName val="ABN"/>
      <sheetName val="HSBC"/>
      <sheetName val="HDFC-EOU-3.2"/>
      <sheetName val="HDFC-EOU-3.1"/>
      <sheetName val="Shri Lekha Interest  (3)"/>
      <sheetName val="Sriram Chits (4)"/>
      <sheetName val="RGMS Interest (3)"/>
      <sheetName val="Syntokem"/>
      <sheetName val="Syntokem (2)"/>
      <sheetName val="Vera (2)"/>
      <sheetName val="Vera (3)"/>
      <sheetName val="FDCL"/>
      <sheetName val="vera"/>
      <sheetName val="Vera OA"/>
      <sheetName val="FDCL (2)"/>
      <sheetName val="Sriram Chits"/>
      <sheetName val="Sriram Chits (2)"/>
      <sheetName val="RGMS Interest"/>
      <sheetName val="RGMS Interest (2)"/>
      <sheetName val="Shri Lekha Interest"/>
      <sheetName val="Shri Lekha Interest (2)"/>
      <sheetName val="CTB"/>
      <sheetName val="Dep CA"/>
      <sheetName val="IT COMP "/>
      <sheetName val="Asset Recon"/>
      <sheetName val="Defd tax"/>
      <sheetName val="Related Parties"/>
      <sheetName val="VARIANCE ANALYSIS "/>
      <sheetName val="Sch 1-4"/>
      <sheetName val="Sch-5"/>
      <sheetName val="Sch-6-11"/>
      <sheetName val="Sch 12 &amp;13"/>
      <sheetName val="P&amp;L Sch 14-16"/>
      <sheetName val="P&amp;L Sch 17-19"/>
      <sheetName val="Data Entry"/>
      <sheetName val="TRIAL BALANCE (2)"/>
      <sheetName val="TB Download"/>
      <sheetName val="TBdownload-2002"/>
      <sheetName val="CC wise Download"/>
      <sheetName val="SIF P&amp;L BS"/>
      <sheetName val="SIF P&amp;L"/>
      <sheetName val="SIF Workings"/>
      <sheetName val="SIF Results Back up"/>
      <sheetName val="sch-IV"/>
      <sheetName val="Debt Rollforward"/>
      <sheetName val="Loan #46237 Amortization Table"/>
      <sheetName val="Loan #46234 Amortization Table"/>
      <sheetName val="Loan #56539 Amortization Table"/>
      <sheetName val="Interest Expense"/>
      <sheetName val="Payments (2)"/>
      <sheetName val="SIFGROUPINGS"/>
      <sheetName val="P &amp; L Approach(OB)"/>
      <sheetName val="P &amp; L Approach(CB) "/>
      <sheetName val="AS-22"/>
      <sheetName val="Nagar provisions"/>
      <sheetName val="CL PROVISION"/>
      <sheetName val="SIF R20&amp;R30 "/>
      <sheetName val="SIF-Sent to France"/>
      <sheetName val="TBM ANALYSIS"/>
      <sheetName val="PL &amp; BS"/>
      <sheetName val="Note - 1 &amp; 2"/>
      <sheetName val="Note 11 &amp; 12"/>
      <sheetName val="Note- 3 to 10"/>
      <sheetName val="Note - 13 to 23"/>
      <sheetName val="Note 26 to 41"/>
      <sheetName val="Additinal information"/>
      <sheetName val="PY TB"/>
      <sheetName val=" Ref BS"/>
      <sheetName val="Ref P&amp;L"/>
      <sheetName val="Ref BS Sch"/>
      <sheetName val="Ref P&amp;l Sch"/>
      <sheetName val="differd tax"/>
      <sheetName val="TAX -DEP"/>
      <sheetName val="Audited Financial Report "/>
      <sheetName val="Other Payments"/>
      <sheetName val="HR Comp Data"/>
      <sheetName val="FB- Feb06"/>
      <sheetName val="Audatex - HR Mumbai"/>
      <sheetName val="Audatex Comp"/>
      <sheetName val="JUN 06 PAY REGISTER"/>
      <sheetName val="FTE Comp"/>
      <sheetName val="Bankstaff "/>
      <sheetName val="Tax_Calc"/>
      <sheetName val="Plan 37"/>
      <sheetName val="Payslip-Mar05"/>
      <sheetName val="Plan 38"/>
      <sheetName val="Sodexho"/>
      <sheetName val="Payslip Feb05"/>
      <sheetName val="Tax Calc2005-2006"/>
      <sheetName val="Fcst vs Budget - summary"/>
      <sheetName val="budget + mapping"/>
      <sheetName val="July, 1999 - June, 2000"/>
      <sheetName val="HC"/>
      <sheetName val="secondments"/>
      <sheetName val="base+pb"/>
      <sheetName val="v8-budget + mapping"/>
      <sheetName val="adp-budget"/>
      <sheetName val="forecast impact"/>
      <sheetName val="curr tb"/>
      <sheetName val="FA SCH."/>
      <sheetName val="PnL GROUPINGS"/>
      <sheetName val="STOCK "/>
      <sheetName val="PnL SCHEDULES"/>
      <sheetName val="IT CALUCLATION"/>
      <sheetName val="CV Financials"/>
      <sheetName val="Car Financials"/>
      <sheetName val="CH PMTS"/>
      <sheetName val="Adv CH PMTS"/>
      <sheetName val="FUNDS TRS"/>
      <sheetName val="ADV FUNDS TRS "/>
      <sheetName val="WCT"/>
      <sheetName val="WCT RATE"/>
      <sheetName val="Smt.ASHA LATHA"/>
      <sheetName val="Profitability-Consol"/>
      <sheetName val="Corporate Budget"/>
      <sheetName val="Overhead Expenses -Final"/>
      <sheetName val="Consumables-Forging"/>
      <sheetName val="Consumables -Operations"/>
      <sheetName val="Electricity Charges"/>
      <sheetName val="Rejection "/>
      <sheetName val="raw mat."/>
      <sheetName val="Travel Plan"/>
      <sheetName val="Summary- HSE"/>
      <sheetName val="Details-HSE "/>
      <sheetName val="IT-Expenses"/>
      <sheetName val="HR-Details-New"/>
      <sheetName val="Manpower Budget-Revised "/>
      <sheetName val="HR-Details-Old"/>
      <sheetName val="Quality Exps"/>
      <sheetName val="Packing Cost"/>
      <sheetName val="Consumables HTF-Revised"/>
      <sheetName val="Repairs &amp; Maintenance"/>
      <sheetName val="Dep.-Revised"/>
      <sheetName val="observation"/>
      <sheetName val="RM Rates"/>
      <sheetName val="Sheet3 (2)"/>
      <sheetName val="Sand Rqt."/>
      <sheetName val="Dep-IT-VDR"/>
      <sheetName val="Capex-Mar09"/>
      <sheetName val="Transaction with Sub"/>
      <sheetName val="Cashflow Stat"/>
      <sheetName val="BS PL  ANNXURE"/>
      <sheetName val="RELATED"/>
      <sheetName val="FIXED ASSET Cos Act"/>
      <sheetName val="JV Dep NCU P&amp;M"/>
      <sheetName val="F.A-IT"/>
      <sheetName val="FA REGISTER CPU"/>
      <sheetName val="FA REGISTER NCU"/>
      <sheetName val="Deffered Tax 06-07"/>
      <sheetName val="DTLNCU"/>
      <sheetName val="Deffered Tax 04-05"/>
      <sheetName val="I-4 Domestic Subs &amp; ICDS-Mar6"/>
      <sheetName val="TDS Certis List"/>
      <sheetName val="Acc.Interest cal."/>
      <sheetName val="Omni Tech"/>
      <sheetName val="TAX AUDIT"/>
      <sheetName val="FA Reco in IT and Cos Act"/>
      <sheetName val="Option-2"/>
      <sheetName val="Expansion"/>
      <sheetName val="EXPANSION PROJECT"/>
      <sheetName val="LAMINATION PROJECT"/>
      <sheetName val="SEL requirement"/>
      <sheetName val="Personnel cost Summary"/>
      <sheetName val="techniscian cost"/>
      <sheetName val="QC Exp"/>
      <sheetName val="Manpowerdependcost"/>
      <sheetName val="Ohbreakup"/>
      <sheetName val="Ohbreakup (euro)"/>
      <sheetName val="Term Loan &amp; Dep"/>
      <sheetName val="Term Loan &amp; Dep -euro"/>
      <sheetName val="Manpowerbreakupctc"/>
      <sheetName val="BOARD MEET"/>
      <sheetName val="FFR-I"/>
      <sheetName val="FFR-II"/>
      <sheetName val="EX SUM"/>
      <sheetName val="MIS IN RS"/>
      <sheetName val="ACTUAL"/>
      <sheetName val="NEXT YEAR PRICING"/>
      <sheetName val="COGS SUMMARY"/>
      <sheetName val="ITFORMAT"/>
      <sheetName val="RPD"/>
      <sheetName val="PROFIT ELE"/>
      <sheetName val="SALE APR TO JAN"/>
      <sheetName val="mat assset"/>
      <sheetName val="elin"/>
      <sheetName val="Cash flow - 01.11.09"/>
      <sheetName val="Cash Flow. (2)"/>
      <sheetName val="Projection till March 2010"/>
      <sheetName val="Cash Flow Sep 09 - Mar 10 rev 2"/>
      <sheetName val="Cash Flow Sep 09 - Mar 10 rec"/>
      <sheetName val="TL"/>
      <sheetName val="Cash Flow Sep - Nov"/>
      <sheetName val="SBP TL Utilisation"/>
      <sheetName val="FDY new"/>
      <sheetName val="mach shop new"/>
      <sheetName val="H2 Plan"/>
      <sheetName val="Cash Flow revised upto Sep"/>
      <sheetName val="FDY"/>
      <sheetName val="mach shop"/>
      <sheetName val="Fix &amp; patt"/>
      <sheetName val="Cash Flow revised"/>
      <sheetName val="Cash Flow-28.7.09"/>
      <sheetName val="PNB - 12.5"/>
      <sheetName val="Cash Flow -Jul-Sep09-28.7.09"/>
      <sheetName val="BC Liab 100709"/>
      <sheetName val=" LC Liab 100709"/>
      <sheetName val="Cash Flow - July 09"/>
      <sheetName val="Foundry"/>
      <sheetName val="Machine Shop"/>
      <sheetName val="Admin &amp; RM"/>
      <sheetName val="PnL "/>
      <sheetName val="Cash Flow - Feb 10"/>
      <sheetName val="CF- Sep 10"/>
      <sheetName val="CF- Aug 10"/>
      <sheetName val="CF- Jul 10"/>
      <sheetName val="CF- Jun 10"/>
      <sheetName val="CF - May 10"/>
      <sheetName val="BC"/>
      <sheetName val="CF- Apr 10 "/>
      <sheetName val="CF - Mar 10"/>
      <sheetName val="Cash Flow - Jan 10"/>
      <sheetName val="Cash Flow - Dec 09"/>
      <sheetName val="Event"/>
      <sheetName val="Travelling"/>
      <sheetName val="Grade wise"/>
      <sheetName val="Manpower-Working"/>
      <sheetName val="HR Budget"/>
      <sheetName val="Capex &amp; Revenue"/>
      <sheetName val="Explanations"/>
      <sheetName val="H_Schedule"/>
      <sheetName val="H_MAIN"/>
      <sheetName val="Schedule to PL cfs"/>
      <sheetName val="TRT-Data"/>
      <sheetName val="High lights  -1"/>
      <sheetName val=" PL 2005-06(Absolute)"/>
      <sheetName val=" PL 2005-06 in MW"/>
      <sheetName val="Financials P&amp;L- in Value"/>
      <sheetName val="Financials P&amp;L - in %"/>
      <sheetName val="Presentation Working (2)"/>
      <sheetName val="BS Absolute"/>
      <sheetName val="Net Worth &amp; Debt "/>
      <sheetName val="Reco Sales Sel vs CFS"/>
      <sheetName val="Reduct Working Capital"/>
      <sheetName val="Foreign Risk"/>
      <sheetName val="31.03.05"/>
      <sheetName val="June 05 Summary"/>
      <sheetName val="Out of March 05 Prepaid"/>
      <sheetName val=" PrepaidMarch 05"/>
      <sheetName val="Prepaid Acct. June 05"/>
      <sheetName val="Insurance June 05"/>
      <sheetName val="June 05 SAP data Prepaid Acct."/>
      <sheetName val="04-05"/>
      <sheetName val="working JD"/>
      <sheetName val="wtg cost"/>
      <sheetName val="wtg cost (2)"/>
      <sheetName val="3000330"/>
      <sheetName val="1.3.05"/>
      <sheetName val="GJ"/>
      <sheetName val="MH"/>
      <sheetName val="Proje PL Found"/>
      <sheetName val="Product Costing"/>
      <sheetName val="23813- Realistic"/>
      <sheetName val="Sales Graph Foundry"/>
      <sheetName val="Sales Graph"/>
      <sheetName val="Sales Plan"/>
      <sheetName val="Sales Analysis"/>
      <sheetName val="KEY Mterics"/>
      <sheetName val="Budget -Suzlon Consolidation"/>
      <sheetName val="Interest-Summary"/>
      <sheetName val="Working- interest"/>
      <sheetName val="Working Details"/>
      <sheetName val="Month Wise Cash Flow"/>
      <sheetName val="3 year Plans"/>
      <sheetName val="Profitability-VDR"/>
      <sheetName val="Profitability-VDR (2)"/>
      <sheetName val="non use"/>
      <sheetName val="Slide -8 Capex (2)"/>
      <sheetName val="Slide-1-Ex.Summary"/>
      <sheetName val="Slide-2- Profitability"/>
      <sheetName val="Slide-3-Expenses"/>
      <sheetName val="Slide -4-Sales"/>
      <sheetName val="Slide-5-Break Even"/>
      <sheetName val="Slide-6-Fund Flow"/>
      <sheetName val="Slide 7-Working Capital"/>
      <sheetName val="Slide -9 Assumption"/>
      <sheetName val="Slide-10-Core Team"/>
      <sheetName val="Slide-11 BS"/>
      <sheetName val="Slide-IDFC"/>
      <sheetName val="Slide-Payback Period"/>
      <sheetName val="Slide -8 Capex"/>
      <sheetName val="Mthly-BS"/>
      <sheetName val="Mthly Cash Flow"/>
      <sheetName val="Mthly-Fund flow"/>
      <sheetName val="Mthly-Profitability"/>
      <sheetName val="Admin Cost- Others"/>
      <sheetName val="Consumbales-HTF"/>
      <sheetName val="Quality"/>
      <sheetName val="Consumables Mat Lab "/>
      <sheetName val="Consumables-Forging "/>
      <sheetName val="Machine Shop-I"/>
      <sheetName val="IT-Expenses "/>
      <sheetName val="Ch Summary Forging"/>
      <sheetName val="ch summary foundry"/>
      <sheetName val="Chnge Summry"/>
      <sheetName val="Sales Comparison"/>
      <sheetName val="FA schedule final"/>
      <sheetName val="1002"/>
      <sheetName val="1003"/>
      <sheetName val="1004"/>
      <sheetName val="1005"/>
      <sheetName val="1006"/>
      <sheetName val="1007"/>
      <sheetName val="1009"/>
      <sheetName val="1203"/>
      <sheetName val="1102"/>
      <sheetName val="TP Shift_1005"/>
      <sheetName val="Production Rejection Review (2)"/>
      <sheetName val="BS PL ABS (2)"/>
      <sheetName val="Schedule EY (2)"/>
      <sheetName val="Consolidated - Financials"/>
      <sheetName val="Forging Financials"/>
      <sheetName val="Forging - Operations"/>
      <sheetName val="Foundry Financials"/>
      <sheetName val="Foundry - Operations "/>
      <sheetName val="Executive Summary-Forging"/>
      <sheetName val="Cash Profitability-VDR"/>
      <sheetName val="Marketing Update"/>
      <sheetName val="Scrap-Marketing"/>
      <sheetName val="NOWC-VDR"/>
      <sheetName val="Cat Master"/>
      <sheetName val="Capital Advance V&amp;C"/>
      <sheetName val="CAS Working"/>
      <sheetName val="Con. V&amp;C New"/>
      <sheetName val="5. FA -C"/>
      <sheetName val="5. FA -V"/>
      <sheetName val="Audbs"/>
      <sheetName val="audsc-bs"/>
      <sheetName val="aud sch pl"/>
      <sheetName val="FA -FINAL"/>
      <sheetName val="Workpapers for CF IN Rs"/>
      <sheetName val="audwork"/>
      <sheetName val="wtd avg shares'08"/>
      <sheetName val="de"/>
      <sheetName val="FS MAR 06 EY RD"/>
      <sheetName val="SCH MAR 06 EY RD"/>
      <sheetName val="Linked CF - RD FINAL"/>
      <sheetName val="c-14-4-07"/>
      <sheetName val="Wtd avg no of shares"/>
      <sheetName val="c+14-4-07"/>
      <sheetName val="Sept-10"/>
      <sheetName val="Sales Collection"/>
      <sheetName val="Forging-100%"/>
      <sheetName val="LC BC Collection"/>
      <sheetName val="Synefra-Payment Schedule"/>
      <sheetName val="Write Up"/>
      <sheetName val="Summary Debtors"/>
      <sheetName val="catcmb"/>
      <sheetName val="catvdr"/>
      <sheetName val="fflow"/>
      <sheetName val="pivot templ"/>
      <sheetName val="Vdr FA"/>
      <sheetName val="coimb FA"/>
      <sheetName val="sefl FA"/>
      <sheetName val="Cash flow EY"/>
      <sheetName val="Workpapers for cash flow"/>
      <sheetName val="l&amp;a"/>
      <sheetName val="Comp Code"/>
      <sheetName val="Traded Goods"/>
      <sheetName val="List of creditors"/>
      <sheetName val="Debtors with ageing"/>
      <sheetName val="l &amp; a BRE UP"/>
      <sheetName val="L&amp;A break up"/>
      <sheetName val="Account Break Up"/>
      <sheetName val="FD Break up"/>
      <sheetName val="Executive Summary-Forging-Revis"/>
      <sheetName val="CBTR-Capex"/>
      <sheetName val="IDFC Forging Financials"/>
      <sheetName val="IDFC Forging - Operations"/>
      <sheetName val="Head Counts Forging"/>
      <sheetName val="Head Counts Foundry"/>
      <sheetName val="Foundry Order Highlights"/>
      <sheetName val="Forging order Highlights"/>
      <sheetName val="Cust Status Foundry"/>
      <sheetName val="Cust Status Forging"/>
      <sheetName val="Cust Outlook"/>
      <sheetName val="Sales Order Foundry"/>
      <sheetName val="Forging order Apr-Mar"/>
      <sheetName val="EHS Foundry"/>
      <sheetName val="Production Rejection-Foundry"/>
      <sheetName val="Production Rejection-Forging"/>
      <sheetName val="Consol-Balance Sheet"/>
      <sheetName val="Budget- Detailed-Linked "/>
      <sheetName val="Profitability-CBTR"/>
      <sheetName val="Profitability-consoliodated"/>
      <sheetName val="cash profit-CBTR"/>
      <sheetName val="cash profit-Consol"/>
      <sheetName val="Cost Reduction"/>
      <sheetName val="Executive Summary-Foundry"/>
      <sheetName val="BS, P&amp;L"/>
      <sheetName val="RM Consumption"/>
      <sheetName val="Cash flow -cbtr"/>
      <sheetName val="NOwc-CBTR"/>
      <sheetName val="NOWC-Consol"/>
      <sheetName val="Project Cost - Final"/>
      <sheetName val="Key Operation Metrics-R"/>
      <sheetName val="RM Procurement"/>
      <sheetName val="HR Metrics"/>
      <sheetName val="Statutory, Business Challenges"/>
      <sheetName val="Other Customers"/>
      <sheetName val="Executive Sumary"/>
      <sheetName val="Foundry Cum Prod"/>
      <sheetName val="Sales plan vs actuals"/>
      <sheetName val="Up-load"/>
      <sheetName val="Sales Order Summary"/>
      <sheetName val="NOWC-CBTR "/>
      <sheetName val="BS, P&amp;L - Dec 09"/>
      <sheetName val="Statutory, Business Challen "/>
      <sheetName val="Profitability (21)"/>
      <sheetName val="Profitability (20)"/>
      <sheetName val="Profitability (24)"/>
      <sheetName val="Profitability (30)"/>
      <sheetName val="pessimistic"/>
      <sheetName val="realistic"/>
      <sheetName val="optimistic"/>
      <sheetName val="Admin Cost"/>
      <sheetName val="HT-'10-'11"/>
      <sheetName val="issues &amp; concerns  (2)"/>
      <sheetName val="Balance sheet and PL"/>
      <sheetName val="revised template"/>
      <sheetName val="dta sales"/>
      <sheetName val="dec09"/>
      <sheetName val="l5,7"/>
      <sheetName val="l6"/>
      <sheetName val="L9 BC"/>
      <sheetName val="lead curr liab"/>
      <sheetName val="statutory"/>
      <sheetName val="cap prov"/>
      <sheetName val="SAP format"/>
      <sheetName val="restate crs"/>
      <sheetName val="grn prov"/>
      <sheetName val="lbbw loan"/>
      <sheetName val="LTRB"/>
      <sheetName val="crs movmt"/>
      <sheetName val="Apr-Dec Billing"/>
      <sheetName val="Jan-Mar 05"/>
      <sheetName val="extended O&amp;M"/>
      <sheetName val="RAj"/>
      <sheetName val="Guj"/>
      <sheetName val="Mah"/>
      <sheetName val="As Per Model F.S."/>
      <sheetName val="Sub Lead- Loans to Subsidiaries"/>
      <sheetName val="Adv. Recd in cash or Kind"/>
      <sheetName val="Sub Lead- ICD"/>
      <sheetName val="Sub lead - Deposits others "/>
      <sheetName val="Doubtful loans and advances"/>
      <sheetName val="LOANS TO SUB"/>
      <sheetName val="Other loans &amp; advances"/>
      <sheetName val="Share application money "/>
      <sheetName val="Advance Income tax"/>
      <sheetName val="Rent &amp; EMD "/>
      <sheetName val="Govt Deposit "/>
      <sheetName val="Working June 05"/>
      <sheetName val="Tel &amp; Other"/>
      <sheetName val="loan-SE GMBH"/>
      <sheetName val="Loan-AERH"/>
      <sheetName val="Loan-SWECO"/>
      <sheetName val="Loan-SEAUSTRAILIA"/>
      <sheetName val="Loan-SWSL"/>
      <sheetName val="Loan-SGPL"/>
      <sheetName val="ICD-SGWL"/>
      <sheetName val="ICD-SRPL"/>
      <sheetName val="ICD-SSPL"/>
      <sheetName val="ICD-SDPL"/>
      <sheetName val="Service Tax Inpur credit March "/>
      <sheetName val="Advance Tax  and  TDS"/>
      <sheetName val="Share Application Money"/>
      <sheetName val="Adv tax and tds March 05"/>
      <sheetName val=" BS SCH"/>
      <sheetName val=" BS &amp; F Flow"/>
      <sheetName val="Sales Budget"/>
      <sheetName val="Scrap Sale"/>
      <sheetName val="RM_Cost"/>
      <sheetName val="Cons_Melting"/>
      <sheetName val="Cons_Moulding"/>
      <sheetName val="Cons_Fettling"/>
      <sheetName val="Other Production overheads"/>
      <sheetName val="Fixed overheads"/>
      <sheetName val="Interest &amp; fin chrs"/>
      <sheetName val="Repairs"/>
      <sheetName val="Mc shop"/>
      <sheetName val=" Base data"/>
      <sheetName val="Slides 1"/>
      <sheetName val="Slides 2"/>
      <sheetName val="Slides 3"/>
      <sheetName val="Slide 4"/>
      <sheetName val="slide 5"/>
      <sheetName val="Cash Flow-CBTR"/>
      <sheetName val="basic assu"/>
      <sheetName val="IO Norms"/>
      <sheetName val="Price assumptions"/>
      <sheetName val="Project Cost"/>
      <sheetName val="Procurement RM"/>
      <sheetName val="Cost RM"/>
      <sheetName val="Mat Bal"/>
      <sheetName val="Project Depreciation"/>
      <sheetName val="Project Debt"/>
      <sheetName val="Existing Depreciation"/>
      <sheetName val="Existing Debt"/>
      <sheetName val="Existing Debt - Unsecured"/>
      <sheetName val="Key Financials"/>
      <sheetName val="Format S Tables"/>
      <sheetName val="Capital Items"/>
      <sheetName val="NCU -Rev 1"/>
      <sheetName val="RBU - Rev 1"/>
      <sheetName val="bhuj"/>
      <sheetName val="capex comparison"/>
      <sheetName val="major eqpt"/>
      <sheetName val="Detailed - RBU"/>
      <sheetName val="Total Cost-RBU"/>
      <sheetName val="RBU"/>
      <sheetName val="CAPEX Comparision RBU"/>
      <sheetName val="parametri"/>
      <sheetName val="1.Highlights"/>
      <sheetName val="2.TdB(sintesi)"/>
      <sheetName val="3.TdB(dett.paese)"/>
      <sheetName val="4.AnalisiScost"/>
      <sheetName val="5.EfficienzaInd.le"/>
      <sheetName val="6.KPI(1)"/>
      <sheetName val="7.KPI(2)"/>
      <sheetName val="8.KPI(3)"/>
      <sheetName val="9.VariazioneCIN"/>
      <sheetName val="10.PrevEcoQuadr"/>
      <sheetName val="11.PrevFinQuadr"/>
      <sheetName val="12.PrevCilQuadr"/>
      <sheetName val="13.Analisi Costi"/>
      <sheetName val="14.C. Economico"/>
      <sheetName val="15.Patrimoniale"/>
      <sheetName val="16.Previsioni Ricavi"/>
      <sheetName val="17.Previsioni R.O."/>
      <sheetName val="18.Previsioni C.I.L."/>
      <sheetName val="19.AnalisiScost OUTLOOK"/>
      <sheetName val="20.Highlights OUTLOOK"/>
      <sheetName val="SINTESI"/>
      <sheetName val="SINTESI PIANO"/>
      <sheetName val="VARIANZE PIANO"/>
      <sheetName val="EBITDA budget"/>
      <sheetName val="EBITDA piano"/>
      <sheetName val="EBITDA 2002"/>
      <sheetName val="EBITDA 2003"/>
      <sheetName val="EBITDA 2004"/>
      <sheetName val="EBITDA 2005"/>
      <sheetName val="ITALIA"/>
      <sheetName val="ESTERO"/>
      <sheetName val="ITALIA PIANO"/>
      <sheetName val="ESTERO PIANO"/>
      <sheetName val="VETTURE PER STABILIMENTO"/>
      <sheetName val="MIX FATTURATO"/>
      <sheetName val="MIX M.D.C."/>
      <sheetName val="Riepilogo Italia per Vettura"/>
      <sheetName val="Piano Auto"/>
      <sheetName val="Vetture x stab. Bdg -20%"/>
      <sheetName val="RIEP1"/>
      <sheetName val="RIEP2"/>
      <sheetName val="FATT"/>
      <sheetName val="R.O.1"/>
      <sheetName val="R.O.2"/>
      <sheetName val="CAPFUNZ1"/>
      <sheetName val="CAPFUNZ2"/>
      <sheetName val="POSFIN"/>
      <sheetName val="ONFIN"/>
      <sheetName val="R.O.MENS"/>
      <sheetName val="MONAT"/>
      <sheetName val="CH_REP"/>
      <sheetName val="ZO_REP"/>
      <sheetName val="Cartel1"/>
      <sheetName val="MASTER FIAT"/>
      <sheetName val="2 bis.TdB(dett.business) "/>
      <sheetName val="10.C. Economico"/>
      <sheetName val="11.Patrimoniale"/>
      <sheetName val="2.TdB(dett.paese)"/>
      <sheetName val="4.EfficienzaInd.le"/>
      <sheetName val="5.KPI(1)"/>
      <sheetName val="8.VariazioneCIN"/>
      <sheetName val="9.Analisi Costi"/>
      <sheetName val="#RIF"/>
      <sheetName val="Form-E1"/>
      <sheetName val="Vendite"/>
      <sheetName val="Dealer"/>
      <sheetName val="MIX FATT PO04"/>
      <sheetName val="% aumento list itd cambio resa"/>
      <sheetName val="ASSUNZIONI PO3"/>
      <sheetName val="MIX FATT BDG"/>
      <sheetName val="GIORNI LAVORATIVI"/>
      <sheetName val="ORGANICI"/>
      <sheetName val="MOD MOI RIVALTA PO04"/>
      <sheetName val="MOD MOI MIRAF PO04"/>
      <sheetName val="MOD MOI TOT NORD PO04"/>
      <sheetName val="delta scorte budget 2006"/>
      <sheetName val="delta scorte cns"/>
      <sheetName val="CE NORD - UDC FCT 2006"/>
      <sheetName val="FONDO GARANZIA"/>
      <sheetName val="MIRAFIORI E RIVALTA EFF MOI BDG"/>
      <sheetName val="Vendite Intersez. -OTL"/>
      <sheetName val="VOLUMI PO5"/>
      <sheetName val="RIEPILOGO FATT x fascicolo"/>
      <sheetName val="fatturato"/>
      <sheetName val="fatt. x cliente "/>
      <sheetName val="FATT PER RIEPILOGO"/>
      <sheetName val="MENSILIZZ SP FIX"/>
      <sheetName val="SPESE VARIABILI"/>
      <sheetName val="ACQ ITD NORD"/>
      <sheetName val="CE ANALITICO"/>
      <sheetName val="CE NORD RICLAS BDG 06"/>
      <sheetName val="ce FLASH_ CNS"/>
      <sheetName val="CE CNS PO04 X MARCO"/>
      <sheetName val="CE SINTETICO X UDC"/>
      <sheetName val="CESSIONE MIRAF MDC"/>
      <sheetName val="BUSI 30 06 2006"/>
      <sheetName val="COSTO LAV-INDIR-MENS."/>
      <sheetName val="COSTO LAV-DIR-MENS"/>
      <sheetName val="CE NORD BDG X UDC RICL"/>
      <sheetName val="bdg x flash"/>
      <sheetName val="ONERI E PROVENTI"/>
      <sheetName val="AMMORT. MENS BDG_CNS"/>
      <sheetName val="piano amm croci"/>
      <sheetName val="MENS AMMTI RICALCOLATI"/>
      <sheetName val="486 SIMULAZIONE AMMORTAMENTI"/>
      <sheetName val="358 SIMULAZIONE AMMORTAMENTI"/>
      <sheetName val="VOL-PREZZI"/>
      <sheetName val="C-E ANALITICO"/>
      <sheetName val="BUSI 31 05 2006"/>
      <sheetName val="copertina"/>
      <sheetName val="1.CAMBI"/>
      <sheetName val="2.VOLUME"/>
      <sheetName val="3-DATI FONDAM"/>
      <sheetName val="3.A-DATI FONDAM_E"/>
      <sheetName val="4-Highlights"/>
      <sheetName val="4.A-Highlights_E"/>
      <sheetName val="5.Conto"/>
      <sheetName val="5.A-Conto_E"/>
      <sheetName val="6.VARIANZE PIANO"/>
      <sheetName val="6.A-VARIANZE PIANO_E"/>
      <sheetName val="7.Patr"/>
      <sheetName val="7.A-Patr (E)"/>
      <sheetName val="8-CASH FLOW"/>
      <sheetName val="8.A-CASH FLOW_E"/>
      <sheetName val="9-Investimento"/>
      <sheetName val="10-Eficiências"/>
      <sheetName val="INDICE"/>
      <sheetName val="CHIUSURA"/>
      <sheetName val="MMCAS_1"/>
      <sheetName val="MMCAS_2"/>
      <sheetName val="MMCAS_3"/>
      <sheetName val="PER BUYER"/>
      <sheetName val="Foglio2"/>
      <sheetName val="PER ART MM"/>
      <sheetName val="PER ART LIM"/>
      <sheetName val="PER FORN ALFABETICO"/>
      <sheetName val="PER FORN ABC"/>
      <sheetName val="CONSOLIDADO AMERICA"/>
      <sheetName val="INDICES AMS"/>
      <sheetName val="INDICES AMS KINGSPORT"/>
      <sheetName val="INDICES SINTERIZADOS"/>
      <sheetName val="INDICES CAMISAS"/>
      <sheetName val="INDICES BAND"/>
      <sheetName val="DiretoAmsCV"/>
      <sheetName val="DiretoSintCV "/>
      <sheetName val="DiretoCamCV"/>
      <sheetName val="DiretoBandCV"/>
      <sheetName val="DiretoAmsCV (2)"/>
      <sheetName val="DiretoSintCV  (2)"/>
      <sheetName val="DiretoCamCV (2)"/>
      <sheetName val="DiretoBandCV (2)"/>
      <sheetName val="DiretoCamCV  SEM MOLIBDENIO"/>
      <sheetName val="kINGSPORT FORECAST"/>
      <sheetName val="distinta"/>
      <sheetName val="Tariffe_"/>
      <sheetName val="Costi"/>
      <sheetName val="C.E."/>
      <sheetName val="CIN"/>
      <sheetName val="montanti"/>
      <sheetName val="dri"/>
      <sheetName val="dett"/>
      <sheetName val="volumi"/>
      <sheetName val="sprzedaż"/>
      <sheetName val="materiały"/>
      <sheetName val="CE mensilizzato"/>
      <sheetName val="CE mensilizzato prog."/>
      <sheetName val="SP"/>
      <sheetName val="SP mensilizzato"/>
      <sheetName val="g pag."/>
      <sheetName val="aggregazione"/>
      <sheetName val="konta"/>
      <sheetName val="servomezzi"/>
      <sheetName val="lavoro"/>
      <sheetName val="altri"/>
      <sheetName val="rischi"/>
      <sheetName val="magazzini"/>
      <sheetName val="analisi varianze"/>
      <sheetName val="analisi vendita"/>
      <sheetName val="analisi vendita mens."/>
      <sheetName val="efficienze"/>
      <sheetName val="tariffe"/>
      <sheetName val="BV256 Graphic"/>
      <sheetName val="BV226 Graphic"/>
      <sheetName val="BV226 (R$)"/>
      <sheetName val="BV256 (R$)"/>
      <sheetName val="Roadmap Actions - BV226"/>
      <sheetName val="Roadmap Actions - BV256"/>
      <sheetName val="Risk - Opportunities"/>
      <sheetName val="F&amp;T"/>
      <sheetName val="BV256 R$"/>
      <sheetName val="BV226 R$"/>
      <sheetName val="BV256 $"/>
      <sheetName val="BV226 $"/>
      <sheetName val="Control Model to Average"/>
      <sheetName val="Lookahead"/>
      <sheetName val="Detail-Worksheet"/>
      <sheetName val="Break-up"/>
      <sheetName val="Casings"/>
      <sheetName val="Other Costs"/>
      <sheetName val="Notes &amp; Instructions"/>
      <sheetName val="Days vs Depth"/>
      <sheetName val="Time breakdown"/>
      <sheetName val="Additional events risk"/>
      <sheetName val="P.50 Budget"/>
      <sheetName val="P.10 Budget"/>
      <sheetName val="P.90 Budget"/>
      <sheetName val="ATT 2 Wellhead"/>
      <sheetName val="ATT 4 Casing Access"/>
      <sheetName val="ATT 5 Liners"/>
      <sheetName val="ATT 6 Cement"/>
      <sheetName val="ATT 7A Anadrill"/>
      <sheetName val="wellhead"/>
      <sheetName val="ATT Waste Mnmgt"/>
      <sheetName val="ATT 8 Tubular running"/>
      <sheetName val="ATT Coring"/>
      <sheetName val="Rig Mob"/>
      <sheetName val="36&quot;"/>
      <sheetName val="Agency BS Expl-17A"/>
      <sheetName val="Agency BS Expl-17B"/>
      <sheetName val="Agency PL variance-17A"/>
      <sheetName val="Agency PL"/>
      <sheetName val="KPI-july 2001"/>
      <sheetName val="Agency PL variance-17B"/>
      <sheetName val="Agency-Cash Flow"/>
      <sheetName val="Group BS"/>
      <sheetName val="Group PL"/>
      <sheetName val="Budget-2001 to 2005"/>
      <sheetName val="Estimate 2001"/>
      <sheetName val="Actual-2000"/>
      <sheetName val="Sheet1 _2_"/>
      <sheetName val="RANGE"/>
      <sheetName val="kiranlist"/>
      <sheetName val="EMPSTA"/>
      <sheetName val="2529"/>
      <sheetName val="5321"/>
      <sheetName val="5322"/>
      <sheetName val="5323"/>
      <sheetName val="5325"/>
      <sheetName val="5327"/>
      <sheetName val="5329"/>
      <sheetName val="Schedule 1 ,2 &amp; 3"/>
      <sheetName val="Schedule 5"/>
      <sheetName val="Schedule 6 "/>
      <sheetName val="Schedule 8 &amp; 9"/>
      <sheetName val="Schedule 10 &amp; 11 "/>
      <sheetName val="P&amp;L- Grouping"/>
      <sheetName val="BS-Grouping"/>
      <sheetName val="TB310309"/>
      <sheetName val="Trial Bal."/>
      <sheetName val="CF Tax Workings"/>
      <sheetName val="Workings for Cash Flow"/>
      <sheetName val="CARO Workings"/>
      <sheetName val="Tax Reco"/>
      <sheetName val="ITDEPAY0809"/>
      <sheetName val="Depn workings"/>
      <sheetName val="Workingsfor cash paid"/>
      <sheetName val="Effective Capital"/>
      <sheetName val="FBT DCCL"/>
      <sheetName val="Formats"/>
      <sheetName val="02-03"/>
      <sheetName val="03-04"/>
      <sheetName val="Dump from SAP"/>
      <sheetName val="Intial "/>
      <sheetName val="Sales Vs COGS June-15 (2)"/>
      <sheetName val="Sales Vs COGS June-15"/>
      <sheetName val="Sales Vs COGS (2)"/>
      <sheetName val="MAIN BS &amp; P&amp;L"/>
      <sheetName val="Pur RECO Links Broken"/>
      <sheetName val="Pur RECO "/>
      <sheetName val="Profile"/>
      <sheetName val="P&amp;L-Std-CY-v-PY"/>
      <sheetName val="P&amp;L reco"/>
      <sheetName val="PV - CY-v-PY"/>
      <sheetName val="Std-PBT Reco - CY v PY"/>
      <sheetName val="Other Expenses-Std - CY-PY"/>
      <sheetName val="for PPT"/>
      <sheetName val="Ratios - std"/>
      <sheetName val="Receivables"/>
      <sheetName val="Customer showing credit bal"/>
      <sheetName val="Std-Inventory composition"/>
      <sheetName val="Std-Inventory Ageing"/>
      <sheetName val="FA-O"/>
      <sheetName val="P&amp;L-Std-B-v-A"/>
      <sheetName val="PV - B-v-A"/>
      <sheetName val="Std-PBT Reco - B v A"/>
      <sheetName val="Other Expenses-Std - B v A"/>
      <sheetName val="Qty - Bgt"/>
      <sheetName val="Veg-FY14 dec"/>
      <sheetName val="dlrs"/>
      <sheetName val="Cases Pending at stages"/>
      <sheetName val="Payments recd Bank wise"/>
      <sheetName val="Cases Logged in bank"/>
      <sheetName val="Bank wise Pending Adv"/>
      <sheetName val="Age of advances"/>
      <sheetName val="Days"/>
      <sheetName val="date"/>
      <sheetName val="codes"/>
      <sheetName val="Bank Names"/>
      <sheetName val="KHAZMAD05"/>
      <sheetName val="STOCK WORKING05"/>
      <sheetName val="GRATUITY'04-05"/>
      <sheetName val="FIXEDASSETS05"/>
      <sheetName val="KHAZMAD44AB04"/>
      <sheetName val="KHAZMADCASHFLOW05"/>
      <sheetName val="MB51"/>
      <sheetName val="API (2)"/>
      <sheetName val="Mvt.Type"/>
      <sheetName val="Products"/>
      <sheetName val="Buyer"/>
      <sheetName val="Mat.Group"/>
      <sheetName val="Apr05"/>
      <sheetName val="Apr06"/>
      <sheetName val="Apr07"/>
      <sheetName val="Apr 08"/>
      <sheetName val="Sup"/>
      <sheetName val="53"/>
      <sheetName val="55"/>
      <sheetName val="56"/>
      <sheetName val="58"/>
      <sheetName val="59"/>
      <sheetName val="64"/>
      <sheetName val="65"/>
      <sheetName val="66"/>
      <sheetName val="67"/>
      <sheetName val="68"/>
      <sheetName val="69"/>
      <sheetName val="71"/>
      <sheetName val="72"/>
      <sheetName val="73"/>
      <sheetName val="74"/>
      <sheetName val="75"/>
      <sheetName val="76"/>
      <sheetName val="77"/>
      <sheetName val="78"/>
      <sheetName val="79"/>
      <sheetName val="82"/>
      <sheetName val="83"/>
      <sheetName val="84"/>
      <sheetName val="85"/>
      <sheetName val="86"/>
      <sheetName val="87"/>
      <sheetName val="88"/>
      <sheetName val="89"/>
      <sheetName val="92"/>
      <sheetName val="93"/>
      <sheetName val="94"/>
      <sheetName val="97"/>
      <sheetName val="98"/>
      <sheetName val="99"/>
      <sheetName val="101"/>
      <sheetName val="102"/>
      <sheetName val="103"/>
      <sheetName val="104"/>
      <sheetName val="105"/>
      <sheetName val="106"/>
      <sheetName val="107"/>
      <sheetName val="108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226"/>
      <sheetName val="227"/>
      <sheetName val="228"/>
      <sheetName val="229"/>
      <sheetName val="230"/>
      <sheetName val="Prod."/>
      <sheetName val="FA-TA"/>
      <sheetName val="FA-IA"/>
      <sheetName val="Invst."/>
      <sheetName val="PL Notes"/>
      <sheetName val="RP"/>
      <sheetName val="Work CY"/>
      <sheetName val="Work PY"/>
      <sheetName val="Grps CY"/>
      <sheetName val="Grps PY"/>
      <sheetName val="TB CY"/>
      <sheetName val="TB PY"/>
      <sheetName val="Forex Cap Detail"/>
      <sheetName val="PY regrouping"/>
      <sheetName val="SHP &amp; Dir"/>
      <sheetName val="NP EDC"/>
      <sheetName val="ICBC"/>
      <sheetName val="Form 16"/>
      <sheetName val="mac"/>
      <sheetName val="Form12BA"/>
      <sheetName val="TotalSalary (3)"/>
      <sheetName val="Perquisites (2)"/>
      <sheetName val="SalaryConv (1)"/>
      <sheetName val="for challans"/>
      <sheetName val="Sorted"/>
      <sheetName val="Annexure I-TB"/>
      <sheetName val="I-Books_Appendix I"/>
      <sheetName val="II-Depn_Appendix II"/>
      <sheetName val="Business-Wise Depn_Appendix II "/>
      <sheetName val="DEP Backup"/>
      <sheetName val="FA workings DS India"/>
      <sheetName val="Summary(STI)"/>
      <sheetName val="Appendix IIA(STI)"/>
      <sheetName val="SSSC_AssetsMar10With Addn"/>
      <sheetName val="III-35D "/>
      <sheetName val="PF Appendix III"/>
      <sheetName val="Appendix (residual)"/>
      <sheetName val="Appendix IV - Cap Exp"/>
      <sheetName val="Appendix IV (ii)"/>
      <sheetName val="Appendix V - Exp at clubs"/>
      <sheetName val="Appendix VI - Inadm Exp"/>
      <sheetName val="Back-up Inadm Exp"/>
      <sheetName val="Appendix VII 17(k)"/>
      <sheetName val="Appendix VIII - 40A(2)(b)"/>
      <sheetName val="Final_Appendix IX - 43B (2)"/>
      <sheetName val="Appendix-X"/>
      <sheetName val="Back-up_Appendix-X "/>
      <sheetName val="Appendix XI A-Clause 24(a)"/>
      <sheetName val="Apendix XI-B -clause 24(b)"/>
      <sheetName val="Appendix XII -BF Loss-Dep"/>
      <sheetName val="Appendix XIII TDS"/>
      <sheetName val="Appendix XIII"/>
      <sheetName val="Appendix XIV -TDS  Delay"/>
      <sheetName val="Appendix-XV-A-traded Qty 28(a)"/>
      <sheetName val="Appendix XV-B-Raw Mat Trd"/>
      <sheetName val="Appendix XV-C Qty Dtl Fin Pro"/>
      <sheetName val="Appendix XVI-ratios"/>
      <sheetName val="Appendix XIII (2)"/>
      <sheetName val="Appendix XIII (3)"/>
      <sheetName val="FG Ratio Working"/>
      <sheetName val="Appendix XV - 13e"/>
      <sheetName val="IV-PF "/>
      <sheetName val="VIII-Loans or deposits"/>
      <sheetName val="Appendix XIV."/>
      <sheetName val="FA workings"/>
      <sheetName val="FY 2009-10Annexure IIA"/>
      <sheetName val="SCE"/>
      <sheetName val="1-4.14"/>
      <sheetName val="5-5.3"/>
      <sheetName val="6-29.2"/>
      <sheetName val="30-33"/>
      <sheetName val="34-38.2"/>
      <sheetName val="39-43"/>
      <sheetName val="TB Copy"/>
      <sheetName val=" TB Old"/>
      <sheetName val="TB New"/>
      <sheetName val="TB Diff"/>
      <sheetName val="PL Wkg"/>
      <sheetName val="StEquity"/>
      <sheetName val="US_147"/>
      <sheetName val="151_FIB"/>
      <sheetName val="151_2A"/>
      <sheetName val="153_1"/>
      <sheetName val="150_Divd"/>
      <sheetName val="50_7E"/>
      <sheetName val="MipurAK"/>
      <sheetName val="LOCAL STUDENTS"/>
      <sheetName val="Repayment "/>
      <sheetName val="AKUH"/>
      <sheetName val="AKU"/>
      <sheetName val="SON"/>
      <sheetName val="BScN Local Students"/>
      <sheetName val="BScN Generic Students"/>
      <sheetName val="EPI Masters"/>
      <sheetName val="GN Foreign Students"/>
      <sheetName val="HPM Students"/>
      <sheetName val="Medical Foreign"/>
      <sheetName val="Medical Students - Withdrawn"/>
      <sheetName val="Medical Students - Graduates"/>
      <sheetName val="Medical Students - Local"/>
      <sheetName val="MSCN Students"/>
      <sheetName val="PhD Students"/>
      <sheetName val="RN Local"/>
      <sheetName val="RN Foreign"/>
      <sheetName val="SON Withdrawn"/>
      <sheetName val="AUH"/>
      <sheetName val="AUH-MPE"/>
      <sheetName val="HNZ"/>
      <sheetName val="HM （ローカルスタッフ）"/>
      <sheetName val="HM (駐在員データ)"/>
      <sheetName val="Writeoff"/>
      <sheetName val="RM - Karachi"/>
      <sheetName val="RM - Kotri"/>
      <sheetName val="RM - Mandra"/>
      <sheetName val="RM - Sahiwal"/>
      <sheetName val="Using this Template"/>
      <sheetName val="Drop Down"/>
      <sheetName val="Template Calculation Sheet"/>
      <sheetName val="Guide Card"/>
      <sheetName val="Analytics Summary"/>
      <sheetName val="Disaggregated revenue"/>
      <sheetName val="AU329 Guidance"/>
      <sheetName val="Summarize"/>
      <sheetName val="THIRD PARTY "/>
      <sheetName val="INTERCO "/>
      <sheetName val="Pharma - Regu"/>
      <sheetName val="Pharma - Govt"/>
      <sheetName val="Current Status"/>
      <sheetName val="AFrench"/>
      <sheetName val="TOP Sheet consolidatedLONG T"/>
      <sheetName val="Compilation"/>
      <sheetName val="TOP Sheet LONG Term FHS -PK"/>
      <sheetName val="TOP Sheet LONG Term Uganda"/>
      <sheetName val="TOP Sheet LONG Term IED"/>
      <sheetName val="Top sheet consolidated short te"/>
      <sheetName val="Compilation (2)"/>
      <sheetName val="TOP Sheet Short Term FHS-PK"/>
      <sheetName val="Short Term Uganda, kenya, UK"/>
      <sheetName val="TOP-SHEET short term IED"/>
      <sheetName val="sowd"/>
      <sheetName val="100042"/>
      <sheetName val="10004210000"/>
      <sheetName val="200042"/>
      <sheetName val="100082"/>
      <sheetName val="10008600000"/>
      <sheetName val="10008611550"/>
      <sheetName val="Tawana"/>
      <sheetName val="ADVANCE MC"/>
      <sheetName val="SUBS. ADV. AKUH (2005)"/>
      <sheetName val="SUBS. ADV. AKUH (2006)"/>
      <sheetName val="Bifurcation of car loan MC"/>
      <sheetName val="Car loan"/>
      <sheetName val="Top sheet (full figures)"/>
      <sheetName val="Yearly Summary"/>
      <sheetName val="Additions "/>
      <sheetName val="Dep(CAl)"/>
      <sheetName val="Cost Centre"/>
      <sheetName val="Cranes"/>
      <sheetName val="Port equipment &amp; facilities"/>
      <sheetName val="Computer &amp; other equipment"/>
      <sheetName val="Computer software"/>
      <sheetName val="Raw material-Analysis"/>
      <sheetName val="Packing material-Analysis"/>
      <sheetName val="Repayment-BSCn Foreingn (2)"/>
      <sheetName val="REPAYMENTS-SON GENERIC  (2)"/>
      <sheetName val="Repayment-RN DIP FORN (2)"/>
      <sheetName val="REPAYMENTS-RN LOCAL (3)"/>
      <sheetName val="REPAYMENTS-RN LOCAL (2)"/>
      <sheetName val="Repayment-HPM (2)"/>
      <sheetName val="Repayment-EP MASTER PROGRAM (2)"/>
      <sheetName val="Repayment-MBBS FOREIGN (2)"/>
      <sheetName val="Statistic of workdone"/>
      <sheetName val="Summary of Work Done"/>
      <sheetName val="Current Maturity--MC LOCAL"/>
      <sheetName val="Current Maturity-MC GRADUATE"/>
      <sheetName val="Repayment-MBBS FOREIGN"/>
      <sheetName val="Repayment-EP MASTER PROGRAM"/>
      <sheetName val="Repayment-HPM"/>
      <sheetName val="REPAYMENT-PHD"/>
      <sheetName val="REPAYMENTS-RN LOCAL"/>
      <sheetName val="Repayment-RN DIP FORN"/>
      <sheetName val="REPAYMENTS-SON GENERIC "/>
      <sheetName val="Repayment-BSCn Foreingn"/>
      <sheetName val="Current Maturity-BSCN"/>
      <sheetName val="Repayment-MSCN "/>
      <sheetName val="Summary-Aging mc"/>
      <sheetName val="MC withdrawn"/>
      <sheetName val="Aging MC local"/>
      <sheetName val="MBBS FORI AGING"/>
      <sheetName val="Aging EPI"/>
      <sheetName val="Aging HPM"/>
      <sheetName val="Summary-Aging SON"/>
      <sheetName val="Aging BSCN"/>
      <sheetName val="Aging RN local"/>
      <sheetName val="Aging RN Foreign"/>
      <sheetName val="Aging-Generic"/>
      <sheetName val="Provision of doubtful debts-MC"/>
      <sheetName val="LOAN_INTEREST-MBBS"/>
      <sheetName val="LOAN_INTEREST-RN DIP FORN"/>
      <sheetName val="Current Maturity-RN DIP FORN"/>
      <sheetName val="LOAN INTEREST-PHD "/>
      <sheetName val="LOAN_INTEREST-MSCN"/>
      <sheetName val="Repayment-MC LOCAL"/>
      <sheetName val="LOCAL STUDENTS-MC LOCAL"/>
      <sheetName val="Current Maturity-MBBS"/>
      <sheetName val="LOAN INTEREST-HPM"/>
      <sheetName val="Current Maturity-HPM"/>
      <sheetName val="LOAN_INTEREST-BSCn Foreingn"/>
      <sheetName val="Current Maturity-BSCn Foreingn"/>
      <sheetName val="LOAN INTEREST-EP MASTER PROGRAM"/>
      <sheetName val="Current Maturity-Ep Master Prog"/>
      <sheetName val="LOAN GRANTED-SON GENERIC"/>
      <sheetName val="Current Maturity-SON GENERIC"/>
      <sheetName val="Repayment"/>
      <sheetName val="LOAN_INTEREST"/>
      <sheetName val="Current Maturity-RN LOCAL"/>
      <sheetName val="LOAN GRANTED-RN LOCAL"/>
      <sheetName val="Top-sheet"/>
      <sheetName val="Summary sheet"/>
      <sheetName val="Receivable from AKES"/>
      <sheetName val="me05"/>
      <sheetName val="me08"/>
      <sheetName val="RCVB FM MED7"/>
      <sheetName val="RCVB FM ME06"/>
      <sheetName val="JS01"/>
      <sheetName val="PH01"/>
      <sheetName val="Mackinons Travel"/>
      <sheetName val="AKES Uganda"/>
      <sheetName val="IIS"/>
      <sheetName val="General Receivable"/>
      <sheetName val="Walijis Travel"/>
      <sheetName val="RCVBL-PDCN"/>
      <sheetName val="21-20000"/>
      <sheetName val="Circulization"/>
      <sheetName val="331-10000"/>
      <sheetName val="Revised PNSC"/>
      <sheetName val="Revised top sheet "/>
      <sheetName val="Revised Incre PNSC"/>
      <sheetName val="Revised Cost model PNSC"/>
      <sheetName val="Incremental Depreciation Subsid"/>
      <sheetName val="surp on rev subs"/>
      <sheetName val="PTR &amp; NON PTR"/>
      <sheetName val="dep at valuation"/>
      <sheetName val="Cost model subsidiaries"/>
      <sheetName val="Con"/>
      <sheetName val="Cost model PNSC"/>
      <sheetName val="PNSC"/>
      <sheetName val="Incremental Depreciation PNSC"/>
      <sheetName val="Incremental Depreciation Pcliet"/>
      <sheetName val="Control Test Documentation"/>
      <sheetName val="Detailed Control Testing"/>
      <sheetName val="SmallSamp"/>
      <sheetName val="Check_Spell"/>
      <sheetName val="NS - Whole sale discount"/>
      <sheetName val="Targeted Testing"/>
      <sheetName val="NS - Efficiency discount"/>
      <sheetName val="NS - Wholesale discount"/>
      <sheetName val="NS - Other discounts"/>
      <sheetName val="Non-Statistical Sampling"/>
      <sheetName val="Accept Reject"/>
      <sheetName val="AR Drop Downs"/>
      <sheetName val="ARLU"/>
      <sheetName val="First Sample Results"/>
      <sheetName val="DropDown"/>
      <sheetName val="Tobacco Purchase"/>
      <sheetName val="sales anal"/>
      <sheetName val="sale_dec"/>
      <sheetName val="recon-pharma"/>
      <sheetName val="recon-cons"/>
      <sheetName val="Beecham"/>
      <sheetName val="Beecham (3)"/>
      <sheetName val="Beecham (5)"/>
      <sheetName val="Beecham Det"/>
      <sheetName val="TB-June"/>
      <sheetName val="SKF_Sales_Gross"/>
      <sheetName val="Manu Crss"/>
      <sheetName val="admin cross"/>
      <sheetName val="Recon {pbc}"/>
      <sheetName val="Confirm"/>
      <sheetName val="Allow {pbc}"/>
      <sheetName val="Statistics {pbc}"/>
      <sheetName val="modRollFWD"/>
      <sheetName val="Profit ^ Loss Consolidated"/>
      <sheetName val="REV VAR INC"/>
      <sheetName val="PROD VAR INC "/>
      <sheetName val="VAR ABS"/>
      <sheetName val="REV VAR ABS"/>
      <sheetName val="1-3"/>
      <sheetName val="3.1"/>
      <sheetName val="3.1.1-3.1.2"/>
      <sheetName val="3.1.3-3.2"/>
      <sheetName val="4-7.1"/>
      <sheetName val="7.2-12"/>
      <sheetName val="13-17.2"/>
      <sheetName val="18-18.9"/>
      <sheetName val="19-33.1"/>
      <sheetName val="34-35.1"/>
      <sheetName val="35.2-36"/>
      <sheetName val="37-38"/>
      <sheetName val="39-41 end"/>
      <sheetName val="PL analysis"/>
      <sheetName val="Tax Charge current"/>
      <sheetName val="Deferred Tax - 10"/>
      <sheetName val="Effective tax Rate"/>
      <sheetName val="Old Liablities (2)"/>
      <sheetName val="Woking WWF &amp; WPPF"/>
      <sheetName val="Stck reasononk - link file (2)"/>
      <sheetName val="CFW"/>
      <sheetName val="Segment disclosure"/>
      <sheetName val="Investment IFRS - 7"/>
      <sheetName val="Debtor"/>
      <sheetName val="Share capital link"/>
      <sheetName val="Remuneration"/>
      <sheetName val="corresponding figures"/>
      <sheetName val="Recon CA loan"/>
      <sheetName val="cwip-link3"/>
      <sheetName val="Old Liablities"/>
      <sheetName val="Tax dep"/>
      <sheetName val="provision for gratuity"/>
      <sheetName val="provsion for bad bedts"/>
      <sheetName val="provision for stores and spares"/>
      <sheetName val="BS 3 comparatives"/>
      <sheetName val="Note 1-7"/>
      <sheetName val="Note 8-12"/>
      <sheetName val="BS Notes"/>
      <sheetName val="opex note"/>
      <sheetName val="BS-cflow comp AS style - June"/>
      <sheetName val="Acquisition date values"/>
      <sheetName val="BS - AS style December"/>
      <sheetName val="BS-cshflow comparatv"/>
      <sheetName val="cash generated"/>
      <sheetName val="Recon of consol reserves"/>
      <sheetName val="GSKPPL BS-cshflow comparatv"/>
      <sheetName val="Cashflow working 2010"/>
      <sheetName val="FA note"/>
      <sheetName val="RP link sheet"/>
      <sheetName val="Cashflow working"/>
      <sheetName val="Cashflow working 2009"/>
      <sheetName val="BMS -TB"/>
      <sheetName val="Differences"/>
      <sheetName val="Leasehold Land"/>
      <sheetName val="Freehold building"/>
      <sheetName val="Buildings on Leasehold Land"/>
      <sheetName val="Plant and machinery Services"/>
      <sheetName val="Plant and machinery Prod"/>
      <sheetName val="IT Equipments"/>
      <sheetName val="Furniture and fixture"/>
      <sheetName val="Complete FAR"/>
      <sheetName val="Additions for the Year Final"/>
      <sheetName val="Addition sep'08"/>
      <sheetName val="Disposals for the year Final"/>
      <sheetName val="Deletions sep'08"/>
      <sheetName val=" Plant and Machinery"/>
      <sheetName val="office equipment details"/>
      <sheetName val="OE(Computer and IT Eqp)"/>
      <sheetName val="Investigation of P n M"/>
      <sheetName val="FAR ALL SEP'08"/>
      <sheetName val="FAR 31 dec 07"/>
      <sheetName val="Minutes"/>
      <sheetName val="PANEL"/>
      <sheetName val="DATA (old)"/>
      <sheetName val="KEY DATA"/>
      <sheetName val="PROFIT &amp; LOSS WORKING"/>
      <sheetName val="BS FOR PRINT"/>
      <sheetName val="P&amp;L FOR PRINT"/>
      <sheetName val="CHANGE IN EQUITY"/>
      <sheetName val="NOTES TO THE ACCOUNTS"/>
      <sheetName val="CASH GEN"/>
      <sheetName val="NOTES TO THE ACCOUNT-1"/>
      <sheetName val="NOTES TO THE ACCOUNTS-2"/>
      <sheetName val="875"/>
      <sheetName val="810"/>
      <sheetName val="808"/>
      <sheetName val="804"/>
      <sheetName val="803"/>
      <sheetName val="802"/>
      <sheetName val="801"/>
      <sheetName val="593"/>
      <sheetName val="592"/>
      <sheetName val="591"/>
      <sheetName val="585"/>
      <sheetName val="583"/>
      <sheetName val="582"/>
      <sheetName val="581"/>
      <sheetName val="580"/>
      <sheetName val="575"/>
      <sheetName val="574"/>
      <sheetName val="572"/>
      <sheetName val="571"/>
      <sheetName val="561"/>
      <sheetName val="543"/>
      <sheetName val="542"/>
      <sheetName val="541"/>
      <sheetName val="536"/>
      <sheetName val="535"/>
      <sheetName val="527"/>
      <sheetName val="525"/>
      <sheetName val="524"/>
      <sheetName val="523"/>
      <sheetName val="522"/>
      <sheetName val="521"/>
      <sheetName val="520"/>
      <sheetName val="514"/>
      <sheetName val="513"/>
      <sheetName val="CC Summary"/>
      <sheetName val="NatAcct Summary"/>
      <sheetName val="System Security Message"/>
      <sheetName val="CC Exp Summary"/>
      <sheetName val="2002Bgt"/>
      <sheetName val="2002RevEst"/>
      <sheetName val="2003Bgt"/>
      <sheetName val="2004Bgt"/>
      <sheetName val="SOCI"/>
      <sheetName val="Indrirect Cashflow - will go"/>
      <sheetName val="Note 1- 2.17"/>
      <sheetName val="Note 3 -4.1"/>
      <sheetName val="Note 5 - 5.9"/>
      <sheetName val="Note 6- 7.1"/>
      <sheetName val="Note 8 - 10"/>
      <sheetName val="Alternate sales."/>
      <sheetName val="Note 12.4 - 14"/>
      <sheetName val="Note 21.1 to 28.1"/>
      <sheetName val="Note 29"/>
      <sheetName val="Note 31-32"/>
      <sheetName val="Notes 32-35END"/>
      <sheetName val="Gratuity shot"/>
      <sheetName val="IFRS-8 Segment - link sheets"/>
      <sheetName val="share GSK"/>
      <sheetName val="BS-cflow comp AS style - June S"/>
      <sheetName val="Fixed assets note shot"/>
      <sheetName val="CF Working BMS SLP"/>
      <sheetName val="Stiefel"/>
      <sheetName val="BMS 11 months"/>
      <sheetName val="WPPF-WWF calc"/>
      <sheetName val="long term loans shot"/>
      <sheetName val="note 30 shot"/>
      <sheetName val="cwip NOTE SHOT"/>
      <sheetName val="direct-Cashflow"/>
      <sheetName val="IOP"/>
      <sheetName val="Selection"/>
      <sheetName val="Split"/>
      <sheetName val="Verification"/>
      <sheetName val="4-20"/>
      <sheetName val="Seprator"/>
      <sheetName val="TRIAL"/>
      <sheetName val="Liab Nts"/>
      <sheetName val="Asts Nts"/>
      <sheetName val="FAsts"/>
      <sheetName val="SALES (2)"/>
      <sheetName val="Augbkp98"/>
      <sheetName val="Computer Equipment_GT"/>
      <sheetName val="1996"/>
      <sheetName val="1995"/>
      <sheetName val="1994"/>
      <sheetName val="1993"/>
      <sheetName val="1992"/>
      <sheetName val="1991"/>
      <sheetName val="1990"/>
      <sheetName val="1989"/>
      <sheetName val="1988"/>
      <sheetName val="1987"/>
      <sheetName val="1986"/>
      <sheetName val="1985"/>
      <sheetName val="Depreciation@s"/>
      <sheetName val="Worksheet-Audit"/>
      <sheetName val="OCT_99_N-InterCo."/>
      <sheetName val="OCT 99"/>
      <sheetName val="OCT 99 (3)"/>
      <sheetName val="Jan99"/>
      <sheetName val="DEC98"/>
      <sheetName val="Feb 99"/>
      <sheetName val="Mar 99"/>
      <sheetName val="Apr 99"/>
      <sheetName val="May 99 "/>
      <sheetName val="June 99  "/>
      <sheetName val="July 99   "/>
      <sheetName val="Aug 99   "/>
      <sheetName val="OCT_Sept&amp;Oct Addi."/>
      <sheetName val="OCT 99 (2)"/>
      <sheetName val="vouching fvir-shares"/>
      <sheetName val="vouching fvir-DEBT"/>
      <sheetName val="Sample selection-fvir-add"/>
      <sheetName val="Sample selection-fvir-del"/>
      <sheetName val="TSheet"/>
      <sheetName val="Cut-off Test"/>
      <sheetName val="Movement"/>
      <sheetName val="SWD"/>
      <sheetName val="RFV"/>
      <sheetName val="Redisual Value"/>
      <sheetName val="Reasonableness Testing"/>
      <sheetName val="Depreciation Charrge"/>
      <sheetName val="Additions - vouching"/>
      <sheetName val="Diposals - vouching"/>
      <sheetName val="Electrical Installation"/>
      <sheetName val="Machinery"/>
      <sheetName val="Assets Under Finance Lease"/>
      <sheetName val="Telephone"/>
      <sheetName val="Computer Equpiment"/>
      <sheetName val="Sale and Lease back"/>
      <sheetName val="Consignee"/>
      <sheetName val="Sheet 1"/>
      <sheetName val="KICT"/>
      <sheetName val="MTO"/>
      <sheetName val="aboe 100 (3)"/>
      <sheetName val="KICT (2)"/>
      <sheetName val="Disclo"/>
      <sheetName val="Movement - Investment"/>
      <sheetName val="Sale, Purchase Verification"/>
      <sheetName val="Statistics of Workdone"/>
      <sheetName val="travelling and conveyance"/>
      <sheetName val="rent expense"/>
      <sheetName val="fuel, water &amp; power"/>
      <sheetName val="repairs and maintenance"/>
      <sheetName val="Fuel, Water and Power"/>
      <sheetName val="Travelling And Conveyence - P"/>
      <sheetName val="Repair &amp; Maintenance"/>
      <sheetName val="Advertisement Expenses"/>
      <sheetName val="Advertisement - P"/>
      <sheetName val="Advertisement - Global"/>
      <sheetName val="Advertisement (FF)"/>
      <sheetName val="Freight &amp; Handling"/>
      <sheetName val="RM adjustments"/>
      <sheetName val="PM adjustments"/>
      <sheetName val="Solvency"/>
      <sheetName val="Efficiency"/>
      <sheetName val="PROFIT AND LOSS ACCOUNT"/>
      <sheetName val="Income certification"/>
      <sheetName val="Distribution statement"/>
      <sheetName val="UHF"/>
      <sheetName val="Notes 8-15"/>
      <sheetName val="Notes 1 - 7.1.1"/>
      <sheetName val="Notes 7.1.4 - 5"/>
      <sheetName val="Note 7.1.2-7.1.3.1"/>
      <sheetName val="Notes 16-19"/>
      <sheetName val="Notes 7.1.2-7"/>
      <sheetName val="Notes 7.1.1.1-2"/>
      <sheetName val="Adjust-entry"/>
      <sheetName val="Notes 19.1"/>
      <sheetName val="Note 20-21"/>
      <sheetName val="Note 22-25"/>
      <sheetName val="Notes 27-28"/>
      <sheetName val="pl (s&amp;p)"/>
      <sheetName val="n5"/>
      <sheetName val="n6"/>
      <sheetName val="n7"/>
      <sheetName val="n11"/>
      <sheetName val="n12"/>
      <sheetName val="n13"/>
      <sheetName val="n14"/>
      <sheetName val="n14 (s&amp;p)"/>
      <sheetName val="n15"/>
      <sheetName val="n16"/>
      <sheetName val="n17"/>
      <sheetName val="n18"/>
      <sheetName val="n19"/>
      <sheetName val="n20"/>
      <sheetName val="B.S"/>
      <sheetName val="C.F"/>
      <sheetName val="Note; 1-6"/>
      <sheetName val="Note; 7 &amp; 13"/>
      <sheetName val="Note; 14 - 15"/>
      <sheetName val="Note; 16 &amp; 17"/>
      <sheetName val="Note; 18 -22 "/>
      <sheetName val="CSH. F. W"/>
      <sheetName val="Padmn"/>
      <sheetName val="s&amp;s"/>
      <sheetName val="stintr"/>
      <sheetName val="td"/>
      <sheetName val="cd "/>
      <sheetName val="adp&amp;or"/>
      <sheetName val="ca&amp;ol"/>
      <sheetName val="wastg"/>
      <sheetName val="me"/>
      <sheetName val="se"/>
      <sheetName val="Margin%"/>
      <sheetName val="Notes 1-4"/>
      <sheetName val="Note 5-11"/>
      <sheetName val="Note 12-20"/>
      <sheetName val="Note 21"/>
      <sheetName val="Note 22"/>
      <sheetName val="Tax Provision - KPMG"/>
      <sheetName val="Depreciation schedule Taxation"/>
      <sheetName val="Working for deferred tax"/>
      <sheetName val="WWF"/>
      <sheetName val="Working for deferred tax recon"/>
      <sheetName val="DEP-DIVIDE"/>
      <sheetName val="WDV-06"/>
      <sheetName val="WDV-05"/>
      <sheetName val="6%"/>
      <sheetName val="add"/>
      <sheetName val="G-ASSETS"/>
      <sheetName val="NOTE 15.4"/>
      <sheetName val="TANGIBLE"/>
      <sheetName val="UC"/>
      <sheetName val="QTA"/>
      <sheetName val="MMP"/>
      <sheetName val="DIPOSAL"/>
      <sheetName val="DEP..RATES"/>
      <sheetName val="new15 to 15.3"/>
      <sheetName val="15 to 15.3"/>
      <sheetName val="fixed assets summary"/>
      <sheetName val="Motor vehicle"/>
      <sheetName val="Computer Softwares (2)"/>
      <sheetName val="Computer Hardware (2)"/>
      <sheetName val="Reasonableness"/>
      <sheetName val="Curent Pur_Jan"/>
      <sheetName val="Curent Pur_Dec"/>
      <sheetName val="Sales_Jan"/>
      <sheetName val="Working file 3"/>
      <sheetName val="Working file 2"/>
      <sheetName val="Working file 1"/>
      <sheetName val="Working file"/>
      <sheetName val="FIFO-NRV Compare"/>
      <sheetName val="GSAP_I_EAST_SCMI016_2007010 (2)"/>
      <sheetName val="P&amp;L-Co"/>
      <sheetName val="P&amp;L-Gr"/>
      <sheetName val="ConF-1"/>
      <sheetName val="ConF-2"/>
      <sheetName val="ConF-3"/>
      <sheetName val="CPAJE"/>
      <sheetName val="WRK"/>
      <sheetName val="A-MEMO"/>
      <sheetName val="N-5"/>
      <sheetName val="U-Gr"/>
      <sheetName val="U-Sh"/>
      <sheetName val="U-ShG"/>
      <sheetName val="U-Aril"/>
      <sheetName val="U-Gen"/>
      <sheetName val="U-Fam"/>
      <sheetName val="Leasehold improvement"/>
      <sheetName val="10 -1"/>
      <sheetName val="10 -2"/>
      <sheetName val="10 -3"/>
      <sheetName val="10 -4"/>
      <sheetName val="L-7"/>
      <sheetName val="CC-5"/>
      <sheetName val="Finstat"/>
      <sheetName val="Igw Model"/>
      <sheetName val="Mich"/>
      <sheetName val="ToDo"/>
      <sheetName val="Dividers"/>
      <sheetName val="Initial Valuation"/>
      <sheetName val="LandFee Yr1"/>
      <sheetName val="LandFee Yr2"/>
      <sheetName val="Routes30minYr1KL"/>
      <sheetName val="Routes30minYr2JB"/>
      <sheetName val="Routes45minYr1"/>
      <sheetName val="Routes45minYr2"/>
      <sheetName val="Flight duration KL"/>
      <sheetName val="Traffic comparison"/>
      <sheetName val="Flight duration JB"/>
      <sheetName val="Ticket RevYr1"/>
      <sheetName val="Ticket RevYr2"/>
      <sheetName val="Meal Rev Yr1"/>
      <sheetName val="Meal Rev Yr2"/>
      <sheetName val="Monthly P&amp;L Yr1"/>
      <sheetName val="Monthly P&amp;L Yr2"/>
      <sheetName val="Costs&amp;Outflow"/>
      <sheetName val="Personnel Yr1"/>
      <sheetName val="Personnel Yr2"/>
      <sheetName val="Year 1 PL"/>
      <sheetName val="Year 2 PL"/>
      <sheetName val=" PL 5 Years"/>
      <sheetName val="Year 1 CF"/>
      <sheetName val="Year 2 CF"/>
      <sheetName val="CF 5 Years"/>
      <sheetName val="P&amp;L format"/>
      <sheetName val="AirFares"/>
      <sheetName val="Time Zones"/>
      <sheetName val="MSTA"/>
      <sheetName val="Revenue  _KL_"/>
      <sheetName val="Key Assumptions"/>
      <sheetName val="Financial Highlights"/>
      <sheetName val="flights"/>
      <sheetName val="M_2 Discounted"/>
      <sheetName val="General Info - Input"/>
      <sheetName val="Current Tax Calc"/>
      <sheetName val="ETR Recon"/>
      <sheetName val="Provision Movements"/>
      <sheetName val="Deferred Tax Calc"/>
      <sheetName val="Tax Postings"/>
      <sheetName val="Asset Acquisitons"/>
      <sheetName val="Non Q Assets "/>
      <sheetName val="Ramp"/>
      <sheetName val="Ground ops"/>
      <sheetName val="Distri"/>
      <sheetName val="CEO Fin &amp; Admin"/>
      <sheetName val="Mktg advert &amp; promo"/>
      <sheetName val="purchasing &amp; supplies"/>
      <sheetName val="business dev"/>
      <sheetName val="M-1 B4 Discount"/>
      <sheetName val="M-1Discounted"/>
      <sheetName val="M-2 B4 Discount"/>
      <sheetName val="M-2 Discounted"/>
      <sheetName val="Transactions"/>
      <sheetName val="OU Segmented Data"/>
      <sheetName val="Dual Reporter"/>
      <sheetName val="Retail Cards"/>
      <sheetName val="Commercial Cards"/>
      <sheetName val="Comm-Sales"/>
      <sheetName val="Natural Gas"/>
      <sheetName val="Lubes Supply Chain"/>
      <sheetName val="Lubes-Sales CE"/>
      <sheetName val="LPG Distrib"/>
      <sheetName val="Marine"/>
      <sheetName val="MSD Financials"/>
      <sheetName val="Manufacturing"/>
      <sheetName val="Supply"/>
      <sheetName val="vbaFaster"/>
      <sheetName val="Appendix IX - 43B"/>
      <sheetName val="I-Books"/>
      <sheetName val="Clause 12 - Appendix II _1"/>
      <sheetName val="Clause 12 -  Annx 2_2_3"/>
      <sheetName val="Clause 12 - Annx2_4_5"/>
      <sheetName val="Appendix-III 15(b)"/>
      <sheetName val="IV - PF-console 16(b)"/>
      <sheetName val="PF SSSC + Retail"/>
      <sheetName val="V - PF-Lubes"/>
      <sheetName val="V -PF- Bitumen"/>
      <sheetName val="V-PF-SIPL"/>
      <sheetName val="V -PF- SSSC"/>
      <sheetName val="V-PF-Retail"/>
      <sheetName val="V- 17(a)"/>
      <sheetName val="VI 17(d) - club"/>
      <sheetName val="VII-40A 17(f)"/>
      <sheetName val="VI-40a - Bit"/>
      <sheetName val="V-40a - bit"/>
      <sheetName val="Clause 17(f)(SSSC)"/>
      <sheetName val="App-VI-40A"/>
      <sheetName val="VIII-40A(2)(b) - 18"/>
      <sheetName val="VIII - 43B old cons"/>
      <sheetName val="IX- 43B console 21(i)"/>
      <sheetName val="VI -43B BIT "/>
      <sheetName val="VI-43B-IDT."/>
      <sheetName val="VII - 43B SIPL "/>
      <sheetName val="VIII 43 B SSSC"/>
      <sheetName val="App-VIII-Sec 43B retail"/>
      <sheetName val="X-.Clause 22(a) cons"/>
      <sheetName val="VII-.Clause 22(a)-Bit"/>
      <sheetName val="Clause 22(a) SSSC"/>
      <sheetName val="App-IX-clause 22 a retail"/>
      <sheetName val="Clause 22 a"/>
      <sheetName val="XI-A clause 24a-lub"/>
      <sheetName val="XI-B clause 24b-lub"/>
      <sheetName val="XI--BFLoss Lubes"/>
      <sheetName val="XI-Bit_BFLoss"/>
      <sheetName val="App-XI-retail-BFLoss"/>
      <sheetName val="XII-25(b)"/>
      <sheetName val="App-XII-BF Loss-console 25(a)"/>
      <sheetName val="XIII Tds Delay 27(a)"/>
      <sheetName val="XIV-TDS 27(b)"/>
      <sheetName val="IX-TDS  SIPL"/>
      <sheetName val="IX-TDS  bit"/>
      <sheetName val="tds (SSSC)"/>
      <sheetName val="App-XI--TDS  Delay"/>
      <sheetName val="App-XV-A-traded Qty 28(a)"/>
      <sheetName val="XV-B-raw material 28(b)"/>
      <sheetName val="clause 28(b) lubes "/>
      <sheetName val="XV-C-FG 28(c)"/>
      <sheetName val="X-B-FG details"/>
      <sheetName val="X-A-raw material details"/>
      <sheetName val="XIII-A-traded Qty Details"/>
      <sheetName val="XVI-ratios 32"/>
      <sheetName val="Annexure II-FBT- console"/>
      <sheetName val="FBT retail"/>
      <sheetName val="Annexure FBT(SSSC) "/>
      <sheetName val="SIPL FBT"/>
      <sheetName val="FBT- bit"/>
      <sheetName val="BSL FBT"/>
      <sheetName val="Ann XV"/>
      <sheetName val="P &amp; M Blk"/>
      <sheetName val="P &amp; M Factor"/>
      <sheetName val="Fur &amp; Fix"/>
      <sheetName val="Fur &amp; Fix Blk"/>
      <sheetName val="Fur &amp; Fix Factor"/>
      <sheetName val="Veh"/>
      <sheetName val="Veh Blk"/>
      <sheetName val="Equip Blk"/>
      <sheetName val="Equp Factor"/>
      <sheetName val="Comp Blk"/>
      <sheetName val="Comp Factor"/>
      <sheetName val="Indexed Cost"/>
      <sheetName val="CII"/>
      <sheetName val="June to Aug 08"/>
      <sheetName val="Sep to Nov 08"/>
      <sheetName val="Dec-Feb 2009"/>
      <sheetName val="FBT Calculation"/>
      <sheetName val="Super annuation"/>
      <sheetName val="SSSC data"/>
      <sheetName val="SSSC March 09"/>
      <sheetName val="EMPMASTER"/>
      <sheetName val="2526SUM"/>
      <sheetName val="2526"/>
      <sheetName val="2532SUM"/>
      <sheetName val="2532"/>
      <sheetName val="2552SUM"/>
      <sheetName val="2552"/>
      <sheetName val="0889-Retire"/>
      <sheetName val="0889-Addi (2)"/>
      <sheetName val="0889-Addi"/>
      <sheetName val="Tax Block"/>
      <sheetName val="1870"/>
      <sheetName val="1871"/>
      <sheetName val="40(a)(ia)"/>
      <sheetName val="Eff Tax rate"/>
      <sheetName val="Form 15"/>
      <sheetName val="Tax Provision - BMS"/>
      <sheetName val="Def Tax Rec - BMS"/>
      <sheetName val="Mand Info"/>
      <sheetName val="Annexure XI"/>
      <sheetName val="FAsset rou"/>
      <sheetName val="FAssets Rs"/>
      <sheetName val="CURRENT MONTH"/>
      <sheetName val="Comp-code-master"/>
      <sheetName val="PBCLIST"/>
      <sheetName val="Accounts payable "/>
      <sheetName val="SWCREPORT"/>
      <sheetName val="ARDetails"/>
      <sheetName val="ARSummary"/>
      <sheetName val="100152"/>
      <sheetName val="100143"/>
      <sheetName val="100142"/>
      <sheetName val="100152 (2)"/>
      <sheetName val="100143 (2)"/>
      <sheetName val="100142 (2)"/>
      <sheetName val="trend summary (OLD)"/>
      <sheetName val="trend summary"/>
      <sheetName val="mar13prov"/>
      <sheetName val="mar13 actuals"/>
      <sheetName val="mar12actual warranty spent"/>
      <sheetName val="Billing Summary"/>
      <sheetName val="OPE"/>
      <sheetName val="Attendance Sheet"/>
      <sheetName val="Rmx sale"/>
      <sheetName val="Retirement Jan 07 - March 07"/>
      <sheetName val="RET_IGAAP_DEC 07"/>
      <sheetName val="RET_IGAAP_DEC 07 (2)"/>
      <sheetName val="SALES JAN to MARCH 08"/>
      <sheetName val="RETIREMENT B.A_MAR 08_INCL RMX"/>
      <sheetName val="Spin off"/>
      <sheetName val="Kwh and O2 bal"/>
      <sheetName val="summ_10022002"/>
      <sheetName val="variable cost-details"/>
      <sheetName val="Direct Cost"/>
      <sheetName val="Production-capacity"/>
      <sheetName val="Sales-calculations"/>
      <sheetName val="variable cost-details (temp)"/>
      <sheetName val="vc-scnerios"/>
      <sheetName val="vc-transferatvc"/>
      <sheetName val="Key-Inputs"/>
      <sheetName val="P &amp; L Power"/>
      <sheetName val="BS-CPP"/>
      <sheetName val="Fixed Assets-CPP"/>
      <sheetName val="Notes to Mgmt"/>
      <sheetName val="RPA"/>
      <sheetName val=" Exp (Unit)"/>
      <sheetName val="Sebi-MD (1)"/>
      <sheetName val="Sebi (G+N)"/>
      <sheetName val="Sebi-MD"/>
      <sheetName val="Sebi (G)"/>
      <sheetName val="Sebi (N)"/>
      <sheetName val="PJM"/>
      <sheetName val="Regrouping"/>
      <sheetName val="Asset&amp;Liab"/>
      <sheetName val="Profit-Summary"/>
      <sheetName val="GGG"/>
      <sheetName val="Sch-F"/>
      <sheetName val="I.Unit"/>
      <sheetName val="Sch-E"/>
      <sheetName val="Gaj"/>
      <sheetName val="Consl"/>
      <sheetName val="Amb"/>
      <sheetName val="Amb-Mumbai"/>
      <sheetName val="Amb-Site"/>
      <sheetName val="Grossing Up"/>
      <sheetName val="Amb-Ahd"/>
      <sheetName val="Amb-Cal"/>
      <sheetName val="Amb-Tut"/>
      <sheetName val="Amb-Mlr"/>
      <sheetName val="Amb-Cohin"/>
      <sheetName val="Amb-Delhi"/>
      <sheetName val="Gaj-Site"/>
      <sheetName val="Gaj-HO"/>
      <sheetName val="Gaj-Ahd"/>
      <sheetName val="Bct"/>
      <sheetName val="Panvel"/>
      <sheetName val="Bct-Mdk"/>
      <sheetName val="Surat"/>
      <sheetName val="Sch-E-Him"/>
      <sheetName val="BS-Him"/>
      <sheetName val="Him"/>
      <sheetName val="Him-Ropar"/>
      <sheetName val="Him-Darla"/>
      <sheetName val="Him-Bht"/>
      <sheetName val="Him-Delhi"/>
      <sheetName val="Sch-E MCW"/>
      <sheetName val="BS-Maratha"/>
      <sheetName val="Proj"/>
      <sheetName val="Mar-Site"/>
      <sheetName val="Mar-Rso"/>
      <sheetName val="C.Flow (Print)"/>
      <sheetName val="Cash Flow - Q"/>
      <sheetName val="Cash Flow - Y"/>
      <sheetName val="MD"/>
      <sheetName val="Eps - Note"/>
      <sheetName val="Corp Exp"/>
      <sheetName val="W.Cap Int"/>
      <sheetName val="Consolidation"/>
      <sheetName val="Amb_A'nagar"/>
      <sheetName val="Gaj_A'nagar"/>
      <sheetName val="Gaj_lineII"/>
      <sheetName val="Gaj_CPP"/>
      <sheetName val="BCT_Muld"/>
      <sheetName val="BCT_MuldII"/>
      <sheetName val="Suli"/>
      <sheetName val="Ropar"/>
      <sheetName val="Ropar_CPP"/>
      <sheetName val="Bathinda"/>
      <sheetName val="MCW"/>
      <sheetName val="MCW_CPP"/>
      <sheetName val="rabriyawas"/>
      <sheetName val="Dadri"/>
      <sheetName val="Amb_Ahmd."/>
      <sheetName val="Gaj_Ahmd."/>
      <sheetName val="D.fund_reco"/>
      <sheetName val="GrossNet_Block"/>
      <sheetName val="dep.comparison"/>
      <sheetName val="Majoradd_del"/>
      <sheetName val="80_IA"/>
      <sheetName val="BCT Muld"/>
      <sheetName val="BCT Muld II"/>
      <sheetName val="Segregation"/>
      <sheetName val="Trfd Out 2009"/>
      <sheetName val="Adjustment-Apr-July-08"/>
      <sheetName val="Trft In-out Apr to July-08"/>
      <sheetName val="Addition Apr to July-08"/>
      <sheetName val="GL Code Wise Addition "/>
      <sheetName val="Addition Aug-March-09"/>
      <sheetName val="Total Addition"/>
      <sheetName val="Trf In-Out Aug-March-09"/>
      <sheetName val="Total Trf In"/>
      <sheetName val="Adjsmt Aug-Mar 09"/>
      <sheetName val="Adjustment-Mar 09"/>
      <sheetName val="Addition Mar-09"/>
      <sheetName val="Sap Sch"/>
      <sheetName val="SCHE-E feb(2)"/>
      <sheetName val="Total Addition (2)"/>
      <sheetName val="No of Personnel"/>
      <sheetName val="Group-Associates-TP"/>
      <sheetName val="Sales volumes"/>
      <sheetName val="Factor"/>
      <sheetName val="CIS"/>
      <sheetName val="CR"/>
      <sheetName val="Cas1to3"/>
      <sheetName val="Cas4"/>
      <sheetName val="Cas5"/>
      <sheetName val="Det"/>
      <sheetName val="NOA"/>
      <sheetName val="B1a"/>
      <sheetName val="B1b"/>
      <sheetName val="B2a"/>
      <sheetName val="B2b"/>
      <sheetName val="D2a"/>
      <sheetName val="D2b"/>
      <sheetName val="E6"/>
      <sheetName val="H1a"/>
      <sheetName val="H1b"/>
      <sheetName val="H2a"/>
      <sheetName val="H2b"/>
      <sheetName val="H3"/>
      <sheetName val="H4"/>
      <sheetName val="I1"/>
      <sheetName val="I3"/>
      <sheetName val="I5"/>
      <sheetName val="I6"/>
      <sheetName val="K4K5"/>
      <sheetName val="K6a"/>
      <sheetName val="K6b"/>
      <sheetName val="L1L2L3"/>
      <sheetName val="CEM_cc1"/>
      <sheetName val="CEM_cc2"/>
      <sheetName val="CEM_cc3"/>
      <sheetName val="CEM_cc4"/>
      <sheetName val="CEM_cc5"/>
      <sheetName val="CEM_mic1"/>
      <sheetName val="CEM_mic2"/>
      <sheetName val="CEM_mic3"/>
      <sheetName val="CEM_mic4"/>
      <sheetName val="CEM_mic5"/>
      <sheetName val="CEM_trcem1"/>
      <sheetName val="CEM_trcem2"/>
      <sheetName val="CEM_trcem3"/>
      <sheetName val="CEM_trcem4"/>
      <sheetName val="CEM_trcem5"/>
      <sheetName val="AGG_aggr1"/>
      <sheetName val="AGG_aggr2"/>
      <sheetName val="AGG_aggr3"/>
      <sheetName val="AGG_aggr4"/>
      <sheetName val="AGG_aggr5"/>
      <sheetName val="AGG_rmc1"/>
      <sheetName val="AGG_rmc2"/>
      <sheetName val="AGG_rmc3"/>
      <sheetName val="AGG_rmc4"/>
      <sheetName val="AGG_rmc5"/>
      <sheetName val="AGG_conc1"/>
      <sheetName val="AGG_conc2"/>
      <sheetName val="AGG_conc3"/>
      <sheetName val="AGG_conc4"/>
      <sheetName val="AGG_conc5"/>
      <sheetName val="OPR_spec1"/>
      <sheetName val="OPR_spec2"/>
      <sheetName val="OPR_spec3"/>
      <sheetName val="OPR_spec4"/>
      <sheetName val="OPR_spec5"/>
      <sheetName val="OPR_open1"/>
      <sheetName val="OPR_open2"/>
      <sheetName val="OPR_open3"/>
      <sheetName val="OPR_open4"/>
      <sheetName val="OPR_open5"/>
      <sheetName val="OPR_tropr1"/>
      <sheetName val="OPR_tropr2"/>
      <sheetName val="OPR_tropr3"/>
      <sheetName val="OPR_tropr4"/>
      <sheetName val="OPR_tropr5"/>
      <sheetName val="SPA1"/>
      <sheetName val="SPA2"/>
      <sheetName val="SPA3"/>
      <sheetName val="SPA4"/>
      <sheetName val="SPA5"/>
      <sheetName val="SPA6"/>
      <sheetName val="SPA7"/>
      <sheetName val="SPA8"/>
      <sheetName val="GMR"/>
      <sheetName val="P_Prt"/>
      <sheetName val="P_Par"/>
      <sheetName val="Def"/>
      <sheetName val="P_CUR"/>
      <sheetName val="Periodes"/>
      <sheetName val="P_ID"/>
      <sheetName val="CFT Bal"/>
      <sheetName val="CFT Inc"/>
      <sheetName val="CFT A1"/>
      <sheetName val="CFT A2"/>
      <sheetName val="CFT A3"/>
      <sheetName val="CFT B1a"/>
      <sheetName val="CFT B1b"/>
      <sheetName val="CFT B1c"/>
      <sheetName val="CFT E3"/>
      <sheetName val="CFT E4"/>
      <sheetName val="CFT E5"/>
      <sheetName val="CFT E6"/>
      <sheetName val="CFT I1a"/>
      <sheetName val="CFT I1b"/>
      <sheetName val="CFT I1c"/>
      <sheetName val="CFT I2"/>
      <sheetName val="CFT I3"/>
      <sheetName val="CFT I4"/>
      <sheetName val="CFT O2a"/>
      <sheetName val="CFT O2b"/>
      <sheetName val="CFT O2c"/>
      <sheetName val="CFT P1a"/>
      <sheetName val="CFT P1b"/>
      <sheetName val="CFT P2a"/>
      <sheetName val="CFT CrLn"/>
      <sheetName val="CFT Intra_Test"/>
      <sheetName val="CFT Inter_Test"/>
      <sheetName val="CFT FRP_Test"/>
      <sheetName val="CFT P_Country"/>
      <sheetName val="CFT P_InstrumentType"/>
      <sheetName val="CFT P_Counterparty"/>
      <sheetName val="CFT P_Format"/>
      <sheetName val="BS(P Sh)"/>
      <sheetName val="p&amp;l(P Sh)"/>
      <sheetName val="Income st -GACL"/>
      <sheetName val="Elec &amp; depn"/>
      <sheetName val="Inventory working"/>
      <sheetName val="AKS"/>
      <sheetName val="Data reqd"/>
      <sheetName val="Chagne in inventory"/>
      <sheetName val="Cash Milnet"/>
      <sheetName val="Amb-B.S."/>
      <sheetName val="GACL MATRIX"/>
      <sheetName val="P&amp;L-Consl"/>
      <sheetName val="CC3"/>
      <sheetName val="Shipping stn"/>
      <sheetName val="GACL consl-15A"/>
      <sheetName val="P&amp;L-CACL"/>
      <sheetName val="CACL-TB"/>
      <sheetName val="Indo-P&amp;L"/>
      <sheetName val="Indo-TB"/>
      <sheetName val="MCW-15A"/>
      <sheetName val="Mcw-P&amp;L"/>
      <sheetName val="Mcw-Site-60-P&amp;L"/>
      <sheetName val="Mcw-Site-60-TB"/>
      <sheetName val="Mcw-Rso-61-P&amp;L"/>
      <sheetName val="Mcw-Rso-61-TB"/>
      <sheetName val="Rab-TB-Dadri"/>
      <sheetName val="Rab-Bht-15A"/>
      <sheetName val="Rab-P&amp;L-Bht-50"/>
      <sheetName val="Rab-TB-Bht-50"/>
      <sheetName val="Rab-Site-15A"/>
      <sheetName val="Rab-Site-71-P&amp;L"/>
      <sheetName val="Rab-Site-71-TB"/>
      <sheetName val="North-P&amp;L-Utt"/>
      <sheetName val="North-TB-Utt"/>
      <sheetName val="North -Rop-15A"/>
      <sheetName val="North-P&amp;L-Rop-40"/>
      <sheetName val="North-TB-Rop-40"/>
      <sheetName val="North-Darla-15A"/>
      <sheetName val="North-P&amp;L-Darla-30"/>
      <sheetName val="North-TB-Darla"/>
      <sheetName val="Amb-15a"/>
      <sheetName val="Amb Ng P&amp;L"/>
      <sheetName val="Amb site-15A"/>
      <sheetName val="Amb-site-11-P&amp;L"/>
      <sheetName val="Amb-Site-TB"/>
      <sheetName val="Amb-Mum-15-P&amp;L"/>
      <sheetName val="Amb-Mum-15-TB"/>
      <sheetName val="Amb-Delhi-12-P&amp;L"/>
      <sheetName val="Amb-Delhi-12-TB"/>
      <sheetName val="Amb-Ahd-13-P&amp;L"/>
      <sheetName val="Amb-Ahd-13-TB"/>
      <sheetName val="Amb-Corp-16-P&amp;L"/>
      <sheetName val="Amb-Corp-16-TB"/>
      <sheetName val="Amb-Cal-17-P&amp;L"/>
      <sheetName val="Amb-Cal-17-TB"/>
      <sheetName val="Gaj Site-21-P&amp;L"/>
      <sheetName val="Gaj-Site-21-TB"/>
      <sheetName val="Gaj-Ahd-28-P&amp;L"/>
      <sheetName val="Gaj-Ahd-28-TB"/>
      <sheetName val="Gaj-Surat Grind-TB"/>
      <sheetName val="Gaj-Mum-25-P&amp;L"/>
      <sheetName val="Gaj-Mum-25-TB"/>
      <sheetName val="Gaj-TPP-TB"/>
      <sheetName val="BCT-Mul-22-P&amp;L"/>
      <sheetName val="BCT-Mul-22-TB"/>
      <sheetName val="BCT-Pan-24-P&amp;L"/>
      <sheetName val="BCT-Pan-24-TB"/>
      <sheetName val="BCT-Srt-23-P&amp;L"/>
      <sheetName val="BCT-Srt-23-TB"/>
      <sheetName val="ERP_CC"/>
      <sheetName val="HARP_CC"/>
      <sheetName val="HARP_GL_CC_Valid_Combination"/>
      <sheetName val="ERP_HARP_GL_LINK"/>
      <sheetName val="ERP_HARP_CC_LINK"/>
      <sheetName val="ERP_GL"/>
      <sheetName val="Rab-Ahd-P&amp;L "/>
      <sheetName val="Rab-Ahd-TB"/>
      <sheetName val="Actual Month"/>
      <sheetName val="Actual YTD"/>
      <sheetName val="Budget Month"/>
      <sheetName val="Budget YTD"/>
      <sheetName val="Forecast Year"/>
      <sheetName val="Plant Actual Month"/>
      <sheetName val="Plant Actual YTD"/>
      <sheetName val="Plant Budget Month"/>
      <sheetName val="Plant Budget YTD"/>
      <sheetName val="Plant Forecast"/>
      <sheetName val="PICode"/>
      <sheetName val="0410"/>
      <sheetName val="0510"/>
      <sheetName val="0610"/>
      <sheetName val="0710"/>
      <sheetName val="0810"/>
      <sheetName val="0910"/>
      <sheetName val="1010"/>
      <sheetName val="1110"/>
      <sheetName val="1210"/>
      <sheetName val="0111"/>
      <sheetName val="0211"/>
      <sheetName val="0311"/>
      <sheetName val="Apr'10 to Mar'11"/>
      <sheetName val="Fuel&amp; Qty"/>
      <sheetName val="DG"/>
      <sheetName val="TG-I"/>
      <sheetName val="TG-II"/>
      <sheetName val="TG-I&amp;II "/>
      <sheetName val="Elect. Bill details"/>
      <sheetName val="14(d)add"/>
      <sheetName val="Summary Of Fund"/>
      <sheetName val="RAVIPONATHSCHEDULE"/>
      <sheetName val="VOUCHER"/>
      <sheetName val="SCHE-E"/>
      <sheetName val="MJV"/>
      <sheetName val="SCHE-E MJV"/>
      <sheetName val="Fa recoS"/>
      <sheetName val="Fa reco"/>
      <sheetName val="Dep of Ropar assets"/>
      <sheetName val="WorkShop Machinery"/>
      <sheetName val="Air Condition"/>
      <sheetName val="Adjustment-Dec 07"/>
      <sheetName val="SCHE-E Chd"/>
      <sheetName val="chandigarh Assets"/>
      <sheetName val="Upto Date Additions"/>
      <sheetName val="Loss on Sale of Assets "/>
      <sheetName val="TRFIN"/>
      <sheetName val="TRFOUT"/>
      <sheetName val="Profit on Sale of Assets"/>
      <sheetName val="Commi System"/>
      <sheetName val="Computer31ST March2001"/>
      <sheetName val="F &amp; F-Elect6.33%"/>
      <sheetName val="Computer3oth June2002"/>
      <sheetName val="Computer3oth June2003"/>
      <sheetName val="Trfd Out"/>
      <sheetName val="Computer "/>
      <sheetName val="Loss on Sale of Assets"/>
      <sheetName val="Additions_GACL(Bhatapara)"/>
      <sheetName val="Deletions_GACL(Bhatapara)"/>
      <sheetName val="Dep (2)"/>
      <sheetName val="Additions (2)"/>
      <sheetName val="Transfer In-Out"/>
      <sheetName val="FA-Reco"/>
      <sheetName val="dep-She-TPP"/>
      <sheetName val="Ambuja_reco"/>
      <sheetName val="Gajambuja_reco"/>
      <sheetName val="Gaj_line2_reco"/>
      <sheetName val="Bathinda_reco"/>
      <sheetName val="14(d)addition"/>
      <sheetName val="14(d)Deletion"/>
      <sheetName val="Transfer in out "/>
      <sheetName val="Additions_GACL"/>
      <sheetName val="Deletions_GACL"/>
      <sheetName val="Additions_CPP"/>
      <sheetName val="Addln Dep. F"/>
      <sheetName val="Addln Dep. CPP"/>
      <sheetName val="CPP_WDV"/>
      <sheetName val="CPP_WDV AMBUJA"/>
      <sheetName val="CPP_WDV BHATAPARA"/>
      <sheetName val="CPP_WDV RABRIYAWAS"/>
      <sheetName val="CPP_WDV KODINAR TPP"/>
      <sheetName val="CPP_SLM"/>
      <sheetName val="CPP_SLM AMBUJA"/>
      <sheetName val="CPP_SLM ROPAR"/>
      <sheetName val="CPP_SLM MCW"/>
      <sheetName val="Roorkee WDV 80IA"/>
      <sheetName val="Summary_CPP"/>
      <sheetName val="CPP_SLM AMB"/>
      <sheetName val="CPP_SLM GAJ II"/>
      <sheetName val="Rab STG-DG Consl"/>
      <sheetName val="Rab DG"/>
      <sheetName val="Rab STG 1"/>
      <sheetName val="Rab STG 2"/>
      <sheetName val="BHATA TG Consl"/>
      <sheetName val="BHATA TG 1"/>
      <sheetName val="BHATA TG 2"/>
      <sheetName val="Additions_Roorkee"/>
      <sheetName val="Deletions_GACL (2)"/>
      <sheetName val="Addln Dep. Roorkee"/>
      <sheetName val="Transfer In"/>
      <sheetName val="Transfer out"/>
      <sheetName val="Unit_Reco"/>
      <sheetName val="FA-ADD-Reco"/>
      <sheetName val="FA-Del-Reco"/>
      <sheetName val="Corporate"/>
      <sheetName val="Other Exp (2)"/>
      <sheetName val="Sebi (MD)"/>
      <sheetName val="Sebi (G+N+M)"/>
      <sheetName val="East-Bhata"/>
      <sheetName val="BS-Mcw"/>
      <sheetName val="BS-East"/>
      <sheetName val="BS-Corp"/>
      <sheetName val="BS-Guj"/>
      <sheetName val="BS-Rab"/>
      <sheetName val="Sch C - Loan"/>
      <sheetName val="periodic_cashflow"/>
      <sheetName val="cashflowworkingqtrly"/>
      <sheetName val="Sch-E Unit"/>
      <sheetName val="ESOS"/>
      <sheetName val="Mcw-Site"/>
      <sheetName val="Mcw-Rso"/>
      <sheetName val="Rab-Site"/>
      <sheetName val="Rab-Dadri"/>
      <sheetName val="Rab-Bht"/>
      <sheetName val="EPS-BS"/>
      <sheetName val="Him-Utt"/>
      <sheetName val="Sebi (MD-1)"/>
      <sheetName val="Gaj-Power"/>
      <sheetName val="Gaj-Surat"/>
      <sheetName val="Corporate-Mumbai"/>
      <sheetName val="Corporate-Delhi"/>
      <sheetName val="Corporate-Cal"/>
      <sheetName val="Ne21 "/>
      <sheetName val="Ne12 "/>
      <sheetName val="Schedule E"/>
      <sheetName val="Sch - Loan"/>
      <sheetName val="Mcw-HO"/>
      <sheetName val="ACRL"/>
      <sheetName val="ACRL-SITE"/>
      <sheetName val="Acrl-Dadri"/>
      <sheetName val="Acrl-Ahd"/>
      <sheetName val="Him - Uttr"/>
      <sheetName val="Amb-South"/>
      <sheetName val="June"/>
      <sheetName val="TRFOUT IT Vcr 115JB"/>
      <sheetName val="TRFOUT-2007"/>
      <sheetName val="TRFOUT IT Vcr"/>
      <sheetName val="write-off"/>
      <sheetName val="w off chd ass"/>
      <sheetName val="Addition Non-CPP-TAR (2)"/>
      <sheetName val="Depn.CPP-SLM"/>
      <sheetName val="Depn.Non-CPP"/>
      <sheetName val="Additional Dep"/>
      <sheetName val="Addl Dep"/>
      <sheetName val="Non CPP Addition"/>
      <sheetName val="CPP addn"/>
      <sheetName val="additional depreciation"/>
      <sheetName val="deletion detail-block wise"/>
      <sheetName val="delen Reco"/>
      <sheetName val="Reco Addn"/>
      <sheetName val="Re-non-cpp"/>
      <sheetName val="Re-deletion"/>
      <sheetName val="Asset Not owned"/>
      <sheetName val="Excess Prov"/>
      <sheetName val="Lk CPP"/>
      <sheetName val="Ky CPP"/>
      <sheetName val="HO-cons"/>
      <sheetName val="16(b) f"/>
      <sheetName val="final-consol"/>
      <sheetName val="pf trust all location"/>
      <sheetName val="rauri"/>
      <sheetName val="sankrail"/>
      <sheetName val="farakka nil"/>
      <sheetName val="roorkee"/>
      <sheetName val="nalaghar"/>
      <sheetName val="cochin-nil"/>
      <sheetName val="bhatinda"/>
      <sheetName val="bhatapara"/>
      <sheetName val="Ahmedabad"/>
      <sheetName val="gajambuja"/>
      <sheetName val="ambujanagar"/>
      <sheetName val="Monthly Sales"/>
      <sheetName val="Maratha - HO"/>
      <sheetName val="Maratha - Site"/>
      <sheetName val="Maratha Rso"/>
      <sheetName val="SEBI_2"/>
      <sheetName val="Comprasion"/>
      <sheetName val="With Esos"/>
      <sheetName val="Amb-Corp"/>
      <sheetName val="Bct-Surat"/>
      <sheetName val="Bct-Panvel"/>
      <sheetName val="B1101"/>
      <sheetName val="Dep(Farakka)"/>
      <sheetName val="Additions_GACL(Farakka)"/>
      <sheetName val="Dep AY 6-7"/>
      <sheetName val="Add dep (2)"/>
      <sheetName val="Additions_GACL (2)"/>
      <sheetName val="Additions_unitswise"/>
      <sheetName val="Deletion_Unitwise"/>
      <sheetName val="Dep (3)"/>
      <sheetName val="Dep Deff "/>
      <sheetName val="CPP_SLM (2)"/>
      <sheetName val="CPP_WDV (2)"/>
      <sheetName val="Deletion_CPP"/>
      <sheetName val="others_reco"/>
      <sheetName val="MCW_reco"/>
      <sheetName val="Ambuja Reco"/>
      <sheetName val="Ropar_reco"/>
      <sheetName val="Himachal_reco"/>
      <sheetName val="Reco_Bhatinda"/>
      <sheetName val="ACRL_reco"/>
      <sheetName val="Power_Plant_reco"/>
      <sheetName val="Sebi (M)"/>
      <sheetName val="Sebi (R)"/>
      <sheetName val="Mar-HO"/>
      <sheetName val="9(b)"/>
      <sheetName val="9(c)"/>
      <sheetName val="12(a)"/>
      <sheetName val="12(b)"/>
      <sheetName val="13(e)"/>
      <sheetName val="14(d)Del"/>
      <sheetName val="16(b)"/>
      <sheetName val="17(a)"/>
      <sheetName val="17(d)"/>
      <sheetName val="17(e)"/>
      <sheetName val="17(f)"/>
      <sheetName val="17(h)"/>
      <sheetName val="17(j)"/>
      <sheetName val="17(l)"/>
      <sheetName val="17(m)"/>
      <sheetName val="18-40A(2)(b)"/>
      <sheetName val="20-41(1) - new"/>
      <sheetName val="41(1)-PFDD"/>
      <sheetName val="21(i)A-43B"/>
      <sheetName val="21(i)B-43B"/>
      <sheetName val="43B-Leave Enchmn"/>
      <sheetName val="22(a)Cenvat"/>
      <sheetName val="22(b) prior"/>
      <sheetName val="24(a)"/>
      <sheetName val="25(a)"/>
      <sheetName val="26-80G"/>
      <sheetName val="27-i-not "/>
      <sheetName val="27-ii-short"/>
      <sheetName val="27-iii-Late"/>
      <sheetName val="27-iv-Delay"/>
      <sheetName val="28(b)-A"/>
      <sheetName val="28(b)-B"/>
      <sheetName val="mthpft0302"/>
      <sheetName val="Main (1)"/>
      <sheetName val="Amb - Working"/>
      <sheetName val="Him - Working"/>
      <sheetName val="Other Working"/>
      <sheetName val="DR CR (6)"/>
      <sheetName val="Cover-Act."/>
      <sheetName val="Act V Act (7)"/>
      <sheetName val="Bhatinda-Working"/>
      <sheetName val="Amb- VC"/>
      <sheetName val="Him-VC"/>
      <sheetName val="Note (2-5)"/>
      <sheetName val="Cst-Ldgr"/>
      <sheetName val="Cst-Sht"/>
      <sheetName val="Prof-D"/>
      <sheetName val="Prof-E"/>
      <sheetName val="Prof-Export"/>
      <sheetName val="Prof-Self Cons"/>
      <sheetName val="INV-VAL"/>
      <sheetName val="Dumpstock"/>
      <sheetName val="PWR"/>
      <sheetName val="Clinker"/>
      <sheetName val="Excise Entries"/>
      <sheetName val="Stk-Rpt"/>
      <sheetName val="Sale &amp; Selling Exp"/>
      <sheetName val="VC-PL"/>
      <sheetName val="Check-RM"/>
      <sheetName val="Holcim"/>
      <sheetName val="ERP"/>
      <sheetName val="Cost_hierarchy"/>
      <sheetName val="New_SAP_Link"/>
      <sheetName val="PL_UPD"/>
      <sheetName val="Grinding_UPD"/>
      <sheetName val="Rso_Rmo"/>
      <sheetName val="PL_Ambuja"/>
      <sheetName val="PL_Gajambuja"/>
      <sheetName val="PL_Maratha"/>
      <sheetName val="PL_Darla"/>
      <sheetName val="PL_Rabriyawas"/>
      <sheetName val="PL_Bhatapara"/>
      <sheetName val="Grinding_Ropar"/>
      <sheetName val="Grinding_Sankrail"/>
      <sheetName val="Grinding_Bathinda"/>
      <sheetName val="Grinding_Uttaranchal"/>
      <sheetName val="Grinding_Surat"/>
      <sheetName val="Grinding_Dadri"/>
      <sheetName val="Grinding_Farakka"/>
      <sheetName val="Muldwarka"/>
      <sheetName val="Other Income -For FRP"/>
      <sheetName val="Investment-For FRP"/>
      <sheetName val="Investment Summary"/>
      <sheetName val="Profit Summary"/>
      <sheetName val="Profit Details"/>
      <sheetName val="Int- FD"/>
      <sheetName val="Div-Int"/>
      <sheetName val="Application &amp; FDR"/>
      <sheetName val="Int Deb-Receivable"/>
      <sheetName val="Prd - Clinker"/>
      <sheetName val="Prd - Cement"/>
      <sheetName val="OAR  March  2008"/>
      <sheetName val="MD II"/>
      <sheetName val="MD Report"/>
      <sheetName val="Schedule "/>
      <sheetName val="RM 6 Months "/>
      <sheetName val="RM- 12  Months "/>
      <sheetName val="RM VAR March  Quarter "/>
      <sheetName val="RM VARoldsixmonth"/>
      <sheetName val="Var June 2007 Vs June 2006 "/>
      <sheetName val="RM 9 Months "/>
      <sheetName val="Yearly 12-18 RM "/>
      <sheetName val="Variances March 08 Quarter "/>
      <sheetName val="Dec 2007 VS. Dec. 2006 18 Mth"/>
      <sheetName val="Dec 2006 ( 18 Months )"/>
      <sheetName val="Rab Group  APRIL 08 TO July 08 "/>
      <sheetName val="Dadri "/>
      <sheetName val="Adv. "/>
      <sheetName val="cLOSING iNVENTORY "/>
      <sheetName val="22(a) Cenvat"/>
      <sheetName val="Ann 28"/>
      <sheetName val="Annexure 29"/>
      <sheetName val="Working ann28"/>
      <sheetName val="TRUST-."/>
      <sheetName val="R.MAT."/>
      <sheetName val="F.GOODS"/>
      <sheetName val="Giudelines"/>
      <sheetName val="FBT Comp"/>
      <sheetName val="List of Deduction"/>
      <sheetName val="membership fees"/>
      <sheetName val="clubs"/>
      <sheetName val="vehicle expenses"/>
      <sheetName val="pooja  festival"/>
      <sheetName val="recruitment  hiring exp"/>
      <sheetName val="relocation"/>
      <sheetName val="other third party services"/>
      <sheetName val="emp welfare exp"/>
      <sheetName val="ticket cancellation charges"/>
      <sheetName val="scholarship expenses"/>
      <sheetName val="sustainable community developme"/>
      <sheetName val="Promotion"/>
      <sheetName val="Sales Incentives (Exp.)"/>
      <sheetName val="NPG(5&amp;6)"/>
      <sheetName val="NPG (3)"/>
      <sheetName val="NPG (4)"/>
      <sheetName val="Stock (15-17)"/>
      <sheetName val="ALK (6&amp;7)"/>
      <sheetName val="NPG (1)"/>
      <sheetName val="NPG (2)"/>
      <sheetName val="Prd Sal (13-14)"/>
      <sheetName val="ALK (5)"/>
      <sheetName val="ALK (3)"/>
      <sheetName val="Profit-Summary (10)"/>
      <sheetName val="ALK (4)"/>
      <sheetName val="Mcw-Data"/>
      <sheetName val="ALK (1)"/>
      <sheetName val="ALK (2)"/>
      <sheetName val="Ropar-Data"/>
      <sheetName val="Mcw-Working"/>
      <sheetName val="Mcw-VC"/>
      <sheetName val="Him-Working"/>
      <sheetName val="Darla-Data"/>
      <sheetName val="Rab-Data"/>
      <sheetName val="Rab-VC"/>
      <sheetName val="Bht-VC"/>
      <sheetName val="Bht-Data"/>
      <sheetName val="Rab-Working"/>
      <sheetName val="Amb-Working"/>
      <sheetName val="Amb-Data"/>
      <sheetName val="Bht-Working"/>
      <sheetName val="Act Vs Budget"/>
      <sheetName val="Trend (11)"/>
      <sheetName val="Trend (12)"/>
      <sheetName val="Page 7(a)"/>
      <sheetName val="Qty Variance"/>
      <sheetName val="Profit Changes (6)"/>
      <sheetName val="Act V Act (9)"/>
      <sheetName val="Upto Month (3)"/>
      <sheetName val="Note (4,5,7)"/>
      <sheetName val="DR CR (8)"/>
      <sheetName val="Qty. Summary"/>
      <sheetName val="For the Month (2)"/>
      <sheetName val="Estimates"/>
      <sheetName val="Graphic Notes"/>
      <sheetName val="Cover-Est."/>
      <sheetName val="Notes-Est"/>
      <sheetName val="Dec 06 V Sep 06"/>
      <sheetName val="Dec 06 V Dec 05"/>
      <sheetName val="Calender Year3 (a)"/>
      <sheetName val="WDV TRIAL _31.3.2008"/>
      <sheetName val="OP. TRIAL 1.4.2008"/>
      <sheetName val="HO RECO "/>
      <sheetName val="4 MONTHS DRIVED WORKING"/>
      <sheetName val="AM Control sheet_Ne05"/>
      <sheetName val="ADDITIONAL GL TILL DEC 08"/>
      <sheetName val="AM Control sheet NE24"/>
      <sheetName val="OP.+4 MONTHS"/>
      <sheetName val="HARP"/>
      <sheetName val="Final March 2008"/>
      <sheetName val="Instruction"/>
      <sheetName val="VD-1"/>
      <sheetName val="Staff Welfare Others"/>
      <sheetName val="Mar08"/>
      <sheetName val="Apr08_Mar09 "/>
      <sheetName val="Feb'09"/>
      <sheetName val="DEC08"/>
      <sheetName val="NE24"/>
      <sheetName val="NE05"/>
      <sheetName val="NE05+NE24"/>
      <sheetName val="defsum"/>
      <sheetName val="Defdepn"/>
      <sheetName val="Taxprov."/>
      <sheetName val="Dep AY3-4"/>
      <sheetName val="AY 4-5 "/>
      <sheetName val="GAJ-II"/>
      <sheetName val="CHP"/>
      <sheetName val="Tot-DGDEP"/>
      <sheetName val="SLMDG"/>
      <sheetName val="WDVDG"/>
      <sheetName val="Main Notes"/>
      <sheetName val="MD &amp; WTD"/>
      <sheetName val="Comments"/>
      <sheetName val="Good Debtors"/>
      <sheetName val="Good Receivables"/>
      <sheetName val="Comm Paper"/>
      <sheetName val="AUC"/>
      <sheetName val="SUB NO."/>
      <sheetName val="Plant details"/>
      <sheetName val="Cost_center"/>
      <sheetName val="location"/>
      <sheetName val="Hac_code"/>
      <sheetName val="Howard Park-Agra-IP format"/>
      <sheetName val="ITC-All locations-IP format"/>
      <sheetName val="details of BGs"/>
      <sheetName val="Reco of Remuneration"/>
      <sheetName val="Data-IFRS Actual"/>
      <sheetName val="Data-IFRS-Budget"/>
      <sheetName val="Data-IGAAP"/>
      <sheetName val="RICCO-1"/>
      <sheetName val="Summary-2"/>
      <sheetName val="For the Month-3"/>
      <sheetName val="Cover-Act.-NPG"/>
      <sheetName val="Cover-Act.-ALK"/>
      <sheetName val="Gujarat(Amb+Gaj)"/>
      <sheetName val="Ambuja Cement"/>
      <sheetName val="Amb Anagar"/>
      <sheetName val="Cochin"/>
      <sheetName val="Corp.Mumbai"/>
      <sheetName val="Kolkatta Corp"/>
      <sheetName val="Gaj + BCT"/>
      <sheetName val="Gaj Ambuja "/>
      <sheetName val="Gaj Ambnagar"/>
      <sheetName val="GajlineII"/>
      <sheetName val="Gaj CPP"/>
      <sheetName val="Gaj Bombay"/>
      <sheetName val="Gaj Ahmd"/>
      <sheetName val="Gaj-Sur-Grind"/>
      <sheetName val="Gaj TPP"/>
      <sheetName val="BCT Panvel"/>
      <sheetName val="BCT Surat"/>
      <sheetName val="Northern"/>
      <sheetName val="Darlaghat"/>
      <sheetName val="Ropar CPP"/>
      <sheetName val="Uttranchal"/>
      <sheetName val="Maratha"/>
      <sheetName val="Site + CPP"/>
      <sheetName val="MCW Site"/>
      <sheetName val="MCW CPP"/>
      <sheetName val="MCW RSO"/>
      <sheetName val="Rabriywas"/>
      <sheetName val="Dadri+Indo Nipo"/>
      <sheetName val="Bhatapara_TPP"/>
      <sheetName val="Thermal"/>
      <sheetName val="Sankrail+Kolkatta"/>
      <sheetName val="mUNDWA"/>
      <sheetName val="Barh"/>
      <sheetName val="Farraka"/>
      <sheetName val="2010"/>
      <sheetName val="Upto the Month-4"/>
      <sheetName val="Unit Break-up-FM-5"/>
      <sheetName val="Unit Break-up-UP-6"/>
      <sheetName val="VersionControl"/>
      <sheetName val="Navigation"/>
      <sheetName val="IstActPerAllTye"/>
      <sheetName val="IstActYtdAllTye"/>
      <sheetName val="IstBdgPerAllTye"/>
      <sheetName val="IstFocYtdAllTye"/>
      <sheetName val="IstActYtdAllLpe"/>
      <sheetName val="IstActYtdAllLye"/>
      <sheetName val="BasActPerAllTye"/>
      <sheetName val="BasActYtdAllTye"/>
      <sheetName val="IstBdgYtdAllTye"/>
      <sheetName val="Ratio-1 "/>
      <sheetName val="BasBdgPerAllTye"/>
      <sheetName val="BasBdgYtdAllTye"/>
      <sheetName val="BasFocYtdAllTye"/>
      <sheetName val="BasActYtdAllLpe"/>
      <sheetName val="BasActYtdAllLye"/>
      <sheetName val="CafActPerAllTye"/>
      <sheetName val="CafActYtdAllTye"/>
      <sheetName val="CafBdgPerAllTye"/>
      <sheetName val="CafFocYtdAllTye"/>
      <sheetName val="CafActYtdAllLpe"/>
      <sheetName val="CafActYtdAllLye"/>
      <sheetName val="VanActPerAllTye"/>
      <sheetName val="VanActYtdAllTye"/>
      <sheetName val="VanBdgPerAllTye"/>
      <sheetName val="VanBdgYtdAllTye"/>
      <sheetName val="VanFocYtdAllTye"/>
      <sheetName val="VanActYtdAllLpe"/>
      <sheetName val="VanActYtdAllLye"/>
      <sheetName val="GenActPerCemTye"/>
      <sheetName val="GenActYtdCemTye"/>
      <sheetName val="CafBdgYtdAllTye"/>
      <sheetName val="GenBdgPerCemTye"/>
      <sheetName val="GenFocYtdCemTye"/>
      <sheetName val="GenActYtdCemLpe"/>
      <sheetName val="GenActYtdCemLye"/>
      <sheetName val="GenActPerClcTye"/>
      <sheetName val="GenActYtdClcTye"/>
      <sheetName val="GenBdgYtdCemTye"/>
      <sheetName val="GenBdgPerClcTye"/>
      <sheetName val="GenFocYtdClcTye"/>
      <sheetName val="GenActYtdClcLpe"/>
      <sheetName val="GenActYtdClcLye"/>
      <sheetName val="GenActPerMicTye"/>
      <sheetName val="GenActYtdMicTye"/>
      <sheetName val="GenBdgYtdClcTye"/>
      <sheetName val="GenBdgPerMicTye"/>
      <sheetName val="GenBdgYtdMicTye"/>
      <sheetName val="GenFocYtdMicTye"/>
      <sheetName val="GenActYtdMicLpe"/>
      <sheetName val="GenActYtdMicLye"/>
      <sheetName val="GenActPerAggTye"/>
      <sheetName val="GenActYtdAggTye"/>
      <sheetName val="GenBdgPerAggTye"/>
      <sheetName val="GenBdgYtdAggTye"/>
      <sheetName val="GenFocYtdAggTye"/>
      <sheetName val="GenActYtdAggLpe"/>
      <sheetName val="GenActYtdAggLye"/>
      <sheetName val="GenActPerRmxTye"/>
      <sheetName val="GenActYtdRmxTye"/>
      <sheetName val="GenBdgPerRmxTye"/>
      <sheetName val="GenBdgYtdRmxTye"/>
      <sheetName val="GenFocYtdRmxTye"/>
      <sheetName val="GenActYtdRmxLpe"/>
      <sheetName val="GenActYtdRmxLye"/>
      <sheetName val="GenActPerAspTye"/>
      <sheetName val="GenActYtdAspTye"/>
      <sheetName val="GenBdgPerAspTye"/>
      <sheetName val="GenBdgYtdAspTye"/>
      <sheetName val="20-41(1)"/>
      <sheetName val="Prov. wrirtten back -NP"/>
      <sheetName val="23A -Cap-NP"/>
      <sheetName val="23A - ST-NP"/>
      <sheetName val="22(a)Cenvat "/>
      <sheetName val="80IC-Roorkee"/>
      <sheetName val="TB 2007-08"/>
      <sheetName val="TB 08-09"/>
      <sheetName val="28(b)-A-NP"/>
      <sheetName val="28(b)-A-Tr. in "/>
      <sheetName val="29-1150"/>
      <sheetName val="32-Ratio"/>
      <sheetName val="ED - Exempt"/>
      <sheetName val="Parle-Patalganaga"/>
      <sheetName val="Frooti Bevreges-Chennai"/>
      <sheetName val="Frooti-Banglore"/>
      <sheetName val="Parle-Bhopal"/>
      <sheetName val=" Explict-Ghaziabad"/>
      <sheetName val="Explict -Delhi"/>
      <sheetName val="Parle-Hydrabad"/>
      <sheetName val="FORM B1(PE &amp; IS)"/>
      <sheetName val="FORM B1(PE) "/>
      <sheetName val="FORM B1(IS)"/>
      <sheetName val="FORM B1(HQ)"/>
      <sheetName val="FORM B1(HEALTHCARE SYS)"/>
      <sheetName val="FORM B1(AID)"/>
      <sheetName val="FORM B1(DATACOM)"/>
      <sheetName val="FORM B1(TMID)"/>
      <sheetName val="FORM B1(IPSD)"/>
      <sheetName val="FORM B1(DT)"/>
      <sheetName val="FORM B1(NDT)"/>
      <sheetName val="Form B2 Capital Employed"/>
      <sheetName val="Form B2 Capital Employed HEALTH"/>
      <sheetName val="Form B2 Capital Employed AID"/>
      <sheetName val="Form B2 Capital Employed DCD"/>
      <sheetName val="Form B2 Capital Employed TMID"/>
      <sheetName val="Form B2 Capital Employed IPSD"/>
      <sheetName val="Form B2 Capital Employed NDT"/>
      <sheetName val="Form B3 Capex &amp; Disc Exp"/>
      <sheetName val="Form B4 Collections"/>
      <sheetName val="Form B4 Collections HEALTHCARE"/>
      <sheetName val="Form B4 Collections TMID"/>
      <sheetName val="Form B4 Collections IPSD"/>
      <sheetName val="Form B4 Collections NDT "/>
      <sheetName val="Form B5 Issues_Concerns"/>
      <sheetName val="Form B6_C Forms &amp; TDS"/>
      <sheetName val="Form B6_C Forms &amp; TDS HEALTHCA "/>
      <sheetName val="Form B6_C Forms &amp; TDS TMID"/>
      <sheetName val="Form B6_C Forms &amp; TDS IPSD"/>
      <sheetName val="Form B6_C Forms &amp; TDS NDT"/>
      <sheetName val="Annexure I"/>
      <sheetName val="Attachment 2 "/>
      <sheetName val="Attachment 3 "/>
      <sheetName val="Attachment 3B (2)"/>
      <sheetName val="Attachment 4A - Superceded"/>
      <sheetName val="Attachmant 4B - Superceded"/>
      <sheetName val="Attachment 3"/>
      <sheetName val="Attachment 3A Final FY1213"/>
      <sheetName val="Attachment 3B (3)"/>
      <sheetName val="Attachment 4"/>
      <sheetName val="Attachment 5A"/>
      <sheetName val="Attachment 5B_ESIC"/>
      <sheetName val="Attachment 5B_LWF"/>
      <sheetName val="Attachment6"/>
      <sheetName val="Attach 7"/>
      <sheetName val="Attach 8"/>
      <sheetName val="clause 21(i)B"/>
      <sheetName val="Attachment7a"/>
      <sheetName val="Attachment 7"/>
      <sheetName val="Attach 9"/>
      <sheetName val="Attach 10"/>
      <sheetName val="Attachment 10"/>
      <sheetName val="Attachment10_old"/>
      <sheetName val="Attachment_10 ctd"/>
      <sheetName val="Attach 11A"/>
      <sheetName val="Attachment 11B"/>
      <sheetName val="Attachment_12"/>
      <sheetName val="Attachment  13"/>
      <sheetName val="Attachment 14"/>
      <sheetName val="Attachment 7 C"/>
      <sheetName val="others-dont print -1"/>
      <sheetName val="others dont print-2"/>
      <sheetName val="others -dont print 3"/>
      <sheetName val="Annexure-donet print-h"/>
      <sheetName val="Attachment 3B Sale FY1213"/>
      <sheetName val="EMPG"/>
      <sheetName val="FBT Paid"/>
      <sheetName val="FBT CAL-Summary"/>
      <sheetName val="Exps Trial"/>
      <sheetName val="trial- Expenses Details"/>
      <sheetName val="Preop-BW"/>
      <sheetName val="Preop-PEB-BW "/>
      <sheetName val="PREOP -PEB-DL"/>
      <sheetName val="522104"/>
      <sheetName val="BW"/>
      <sheetName val="CW"/>
      <sheetName val="KW"/>
      <sheetName val="LW"/>
      <sheetName val="PW"/>
      <sheetName val="EZ"/>
      <sheetName val="NZ"/>
      <sheetName val="CZ"/>
      <sheetName val="WZ"/>
      <sheetName val="SZ"/>
      <sheetName val="PEB"/>
      <sheetName val="22(a)Cenvat(w)"/>
      <sheetName val="22(a)Cenvat(f)"/>
      <sheetName val="145A-F"/>
      <sheetName val="Ann-23"/>
      <sheetName val="94XXXX"/>
      <sheetName val="9_b_"/>
      <sheetName val="9_c_"/>
      <sheetName val="12_a_"/>
      <sheetName val="12_b_"/>
      <sheetName val="12_b_1"/>
      <sheetName val="13_e_"/>
      <sheetName val="14_d_add"/>
      <sheetName val="14_d_Del"/>
      <sheetName val="Transfer In_Out"/>
      <sheetName val="FA_Reco"/>
      <sheetName val="16_b_"/>
      <sheetName val="17_a_"/>
      <sheetName val="17_d_"/>
      <sheetName val="17_j_"/>
      <sheetName val="22_a_Cenvat"/>
      <sheetName val="22_a_1"/>
      <sheetName val="22_a_2"/>
      <sheetName val="22_a_3"/>
      <sheetName val="Exhibit I"/>
      <sheetName val="Exhibit II"/>
      <sheetName val="Exhibit II Cd"/>
      <sheetName val="Exhibit III"/>
      <sheetName val="Exhibit IV"/>
      <sheetName val="Exhibit V"/>
      <sheetName val="Exhibit VI"/>
      <sheetName val="Exhibit VII"/>
      <sheetName val="EXHIBIT VIII"/>
      <sheetName val="Exhibit IX"/>
      <sheetName val="Exhibit X"/>
      <sheetName val="Exhibit X Cd"/>
      <sheetName val="Exhibit XI"/>
      <sheetName val="Exhibit XII"/>
      <sheetName val="Exhibit XIII"/>
      <sheetName val="Exhibit XIV"/>
      <sheetName val="22(a)Cenvat -NP"/>
      <sheetName val="145A "/>
      <sheetName val="OB 1-4-09"/>
      <sheetName val="12(b)1"/>
      <sheetName val="SUMMARY Mar.09"/>
      <sheetName val="FBT APRIL 08-MARCH09"/>
      <sheetName val="FBT CALN-Summary"/>
      <sheetName val="HO Exps Trial"/>
      <sheetName val="FBT CAL"/>
      <sheetName val="FBT RECO"/>
      <sheetName val="trial-Head office"/>
      <sheetName val="Pr Op(BW)-Sheeting  plant"/>
      <sheetName val="PEB-Pre-2"/>
      <sheetName val="PEB-Pre-1"/>
      <sheetName val="PEBEXP-Ho(q3)"/>
      <sheetName val="PEB-HO-Q4"/>
      <sheetName val="XREF"/>
      <sheetName val="12(b) f"/>
      <sheetName val="12(b) w"/>
      <sheetName val="13(e) "/>
      <sheetName val="16(b) w"/>
      <sheetName val="17(a) f"/>
      <sheetName val="17(a) w"/>
      <sheetName val="17(d) f"/>
      <sheetName val="17(d) w"/>
      <sheetName val="17(e) f"/>
      <sheetName val="17(e) w"/>
      <sheetName val="17(f) f"/>
      <sheetName val="17(f) w"/>
      <sheetName val="17(j) f"/>
      <sheetName val="17(j) w"/>
      <sheetName val="18-40A(2)(b)s"/>
      <sheetName val="20-41(f)"/>
      <sheetName val="20-41(w)"/>
      <sheetName val="21(i)B-43B(w)"/>
      <sheetName val="21(i)A-43B f"/>
      <sheetName val="21(i)B-43B f"/>
      <sheetName val="21(i)A-43B w"/>
      <sheetName val="Leave working"/>
      <sheetName val="26-80G (f)"/>
      <sheetName val="26-80G (w)"/>
      <sheetName val="27-i-not f"/>
      <sheetName val="27-i-not w"/>
      <sheetName val="27-ii-short f"/>
      <sheetName val="27-ii-short w"/>
      <sheetName val="27-iii-Late f"/>
      <sheetName val="27-iii-Late w"/>
      <sheetName val="27-iv-Delay f"/>
      <sheetName val="27-iv-Delay w"/>
      <sheetName val="28(b)-A (f) "/>
      <sheetName val="28(b)-A (w) "/>
      <sheetName val="28(b)-B (f) "/>
      <sheetName val="28(b)-B (w) "/>
      <sheetName val="Ann-1"/>
      <sheetName val="Ann-2"/>
      <sheetName val="Ann-3"/>
      <sheetName val="Ann-4 "/>
      <sheetName val="Ann-6"/>
      <sheetName val="Ann-7"/>
      <sheetName val="Ann-7 -Work"/>
      <sheetName val="Ann-8"/>
      <sheetName val="Club"/>
      <sheetName val="Ann-9"/>
      <sheetName val="Ann-10."/>
      <sheetName val="Ann -11."/>
      <sheetName val="Ann-12."/>
      <sheetName val="Ann-13 -WS"/>
      <sheetName val="41(1)-PFDD-NP"/>
      <sheetName val="Ann-13."/>
      <sheetName val="A-13 - WS-NP"/>
      <sheetName val="Ann- 14"/>
      <sheetName val="A-13-WS-NP"/>
      <sheetName val="43B-Leave Encashment"/>
      <sheetName val="Ann- 15"/>
      <sheetName val="Ann-14"/>
      <sheetName val="Ann-15 -Excise "/>
      <sheetName val="Ann-15 - Not final"/>
      <sheetName val="Ann- 16"/>
      <sheetName val="Ann- 17"/>
      <sheetName val="Ann-18 "/>
      <sheetName val="Ann-18-Ex-1"/>
      <sheetName val="Ann-18-Ex-2-Work"/>
      <sheetName val="Ann-18-Ex-2"/>
      <sheetName val="Ann-18-EX-3-Work"/>
      <sheetName val="Ann-18-EX-3"/>
      <sheetName val="Ann-19."/>
      <sheetName val="Ann-20."/>
      <sheetName val="Ann-20 -Work"/>
      <sheetName val="Ann-21.. "/>
      <sheetName val="Ann-22-Work"/>
      <sheetName val="Ann-22.."/>
      <sheetName val="Ann-22"/>
      <sheetName val="Ann-23 "/>
      <sheetName val="Ann-24"/>
      <sheetName val="26-FG"/>
      <sheetName val="24-25 work"/>
      <sheetName val="Ann-25."/>
      <sheetName val="Ann - 26"/>
      <sheetName val="Ann - 23-Kunal"/>
      <sheetName val="FA-Addition"/>
      <sheetName val="Deletion f"/>
      <sheetName val="Annexure 1- New Contract"/>
      <sheetName val="Annexure 2- POC&gt;100%"/>
      <sheetName val="Annexure 3- Changes in PM"/>
      <sheetName val="Annexure 4- Top Projects"/>
      <sheetName val="Annex 6- No Customer Invoicing"/>
      <sheetName val="Annexure 7- Neg Rev Ctrl"/>
      <sheetName val="Annexure 8"/>
      <sheetName val="Annex A &amp; B"/>
      <sheetName val="ANNEX c &amp; D"/>
      <sheetName val="Annex C-H"/>
      <sheetName val="Annex I-K"/>
      <sheetName val="PFReport"/>
      <sheetName val="Settlement Sheet"/>
      <sheetName val="due from company "/>
      <sheetName val="int-due"/>
      <sheetName val="Redemption"/>
      <sheetName val="Interest Paid on curr liabiliti"/>
      <sheetName val="Unclamied"/>
      <sheetName val="HDFC BANK"/>
      <sheetName val="ABN BANK"/>
      <sheetName val="YES BANK (2)"/>
      <sheetName val="ACRPG"/>
      <sheetName val="ACRSD"/>
      <sheetName val="PE &amp; IS"/>
      <sheetName val="IBG"/>
      <sheetName val="WATER PURIFIER"/>
      <sheetName val="MFG GROUP"/>
      <sheetName val="EMPG DIV"/>
      <sheetName val="DIRECT PRODUCT SALES"/>
      <sheetName val="REGIONAL SERVICES"/>
      <sheetName val="CMGT"/>
      <sheetName val="ACRPG DIV"/>
      <sheetName val="ACRSD DIV"/>
      <sheetName val="PE &amp; IS DIV"/>
      <sheetName val="SCM Breakup"/>
      <sheetName val="Expenses_2003 &amp; 2004"/>
      <sheetName val="Sales 2003 upto Oct"/>
      <sheetName val="OUTLOOK-2004-0."/>
      <sheetName val="FI320"/>
      <sheetName val="FI205"/>
      <sheetName val="HE Parameters"/>
      <sheetName val="FI183"/>
      <sheetName val="FI300"/>
      <sheetName val="FI100"/>
      <sheetName val="FI105"/>
      <sheetName val="FI110"/>
      <sheetName val="FI111"/>
      <sheetName val="FI135"/>
      <sheetName val="FI150"/>
      <sheetName val="FI160"/>
      <sheetName val="FI163"/>
      <sheetName val="FI166"/>
      <sheetName val="FI170"/>
      <sheetName val="FI173"/>
      <sheetName val="FI180"/>
      <sheetName val="FI190"/>
      <sheetName val="FI220"/>
      <sheetName val="FI240"/>
      <sheetName val="FI310"/>
      <sheetName val="FI350"/>
      <sheetName val="FI360"/>
      <sheetName val="FI400"/>
      <sheetName val="FI470"/>
      <sheetName val="FI480"/>
      <sheetName val="fi300 support New"/>
      <sheetName val="Grouping-New"/>
      <sheetName val="Cost entries"/>
      <sheetName val="Dev-Copa"/>
      <sheetName val="olk-actuals"/>
      <sheetName val="FI300 working"/>
      <sheetName val="Core Meet"/>
      <sheetName val="VPC-PPC"/>
      <sheetName val="B-SHEET"/>
      <sheetName val="NOTE_2 TO 21(B)"/>
      <sheetName val="FI100-Dec-03"/>
      <sheetName val="Sec.IV Pl"/>
      <sheetName val="Piping"/>
      <sheetName val="Ducting"/>
      <sheetName val="BOD"/>
      <sheetName val="BOD-2"/>
      <sheetName val="GF-1"/>
      <sheetName val="GF-2"/>
      <sheetName val="GF-3"/>
      <sheetName val="SF-1"/>
      <sheetName val="SF-2"/>
      <sheetName val="SF-3"/>
      <sheetName val="SF-4"/>
      <sheetName val="SF-5"/>
      <sheetName val="SF-6"/>
      <sheetName val="5F1"/>
      <sheetName val="5F2"/>
      <sheetName val="5F3"/>
      <sheetName val="5F4"/>
      <sheetName val="5F5"/>
      <sheetName val="S ramakrishna payemtn due"/>
      <sheetName val="LC opening and Advance Payment"/>
      <sheetName val="BSME $ Account"/>
      <sheetName val="BSME EURO Account "/>
      <sheetName val="BSME AED Account "/>
      <sheetName val="CashflowSRamakrishna "/>
      <sheetName val="CashflowSRamakrishna(2)"/>
      <sheetName val="Status of Pending Shipment"/>
      <sheetName val="Texas"/>
      <sheetName val="Honey well"/>
      <sheetName val="WesterRegion complete"/>
      <sheetName val="Convergys"/>
      <sheetName val="Billing as on March"/>
      <sheetName val="Shipping documents"/>
      <sheetName val=" Pending Shipment "/>
      <sheetName val=" Pending Shipment  (2)"/>
      <sheetName val="SPSA2013"/>
      <sheetName val="Dec TB"/>
      <sheetName val="FS groupings"/>
      <sheetName val="CLE 2013"/>
      <sheetName val="Statement of changes in Equity"/>
      <sheetName val="CLE entries"/>
      <sheetName val="N1-N4"/>
      <sheetName val="N1-N4 W1"/>
      <sheetName val="N1-N4W2"/>
      <sheetName val="N1-N4 W4"/>
      <sheetName val="N1-N4W5"/>
      <sheetName val="N7 - W1"/>
      <sheetName val="N8 - W1"/>
      <sheetName val="N9-W1"/>
      <sheetName val="N11-W1"/>
      <sheetName val="N12 - W1"/>
      <sheetName val="N12 - W2"/>
      <sheetName val="N13 - W1"/>
      <sheetName val="N13-W2"/>
      <sheetName val="N14 - W1"/>
      <sheetName val="N15 - W2"/>
      <sheetName val="N15-W1"/>
      <sheetName val="N16-W1"/>
      <sheetName val="N18- W1"/>
      <sheetName val="N20-W1"/>
      <sheetName val="N20-W2"/>
      <sheetName val="N20 - W3"/>
      <sheetName val="N21"/>
      <sheetName val="TB Sep'12 &amp; Sep'11"/>
      <sheetName val="Raw TB Sep'12 &amp; Sep'11"/>
      <sheetName val="Reminder-IR"/>
      <sheetName val="G-50 -1-IR"/>
      <sheetName val="G-50 -2-IR"/>
      <sheetName val="UB-20-IR"/>
      <sheetName val="UB-21-IR"/>
      <sheetName val="RCD -401-IR"/>
      <sheetName val="RCD-402-IR"/>
      <sheetName val="Materiality-IR"/>
      <sheetName val="Cashflow-IR"/>
      <sheetName val="BPR balance sheet-IR"/>
      <sheetName val="BPR profit &amp; loss-IR"/>
      <sheetName val="BPR BS analysis-IR"/>
      <sheetName val="BPR PL analysis-IR"/>
      <sheetName val="B-1-IR"/>
      <sheetName val="BB-1-IR"/>
      <sheetName val="A8-IR"/>
      <sheetName val="F-4-IR"/>
      <sheetName val="OSM-Prefinal"/>
      <sheetName val="OSM-Feb05"/>
      <sheetName val="B7|1"/>
      <sheetName val="B7|2"/>
      <sheetName val="B10|1"/>
      <sheetName val="B10|2"/>
      <sheetName val="B11|1"/>
      <sheetName val="B11|2"/>
      <sheetName val="A3-2"/>
      <sheetName val="F-8(na)"/>
      <sheetName val="E-6|1"/>
      <sheetName val="E - APS Debt"/>
      <sheetName val="Inter Co"/>
      <sheetName val="I-1|1"/>
      <sheetName val="N (IR)"/>
      <sheetName val="N-Note"/>
      <sheetName val="Sum-Proll"/>
      <sheetName val="WHT"/>
      <sheetName val="Maint"/>
      <sheetName val="BBA"/>
      <sheetName val="Words"/>
      <sheetName val="HP-03"/>
      <sheetName val="bond 2"/>
      <sheetName val="bond"/>
      <sheetName val="Stks"/>
      <sheetName val="vouch"/>
      <sheetName val="Aircft"/>
      <sheetName val="HP"/>
      <sheetName val="FA_Rec"/>
      <sheetName val="SCH 4 - 7"/>
      <sheetName val="AP110(SUP)"/>
      <sheetName val="APP110"/>
      <sheetName val="APP(4)"/>
      <sheetName val="B-20"/>
      <sheetName val="RCD(2)"/>
      <sheetName val="APP(3)"/>
      <sheetName val="C-50"/>
      <sheetName val="C-51"/>
      <sheetName val="L-100"/>
      <sheetName val="M-20"/>
      <sheetName val="APP-2"/>
      <sheetName val="BB-100"/>
      <sheetName val="CC-20"/>
      <sheetName val="CC-21"/>
      <sheetName val="FF-1b"/>
      <sheetName val="kk-10"/>
      <sheetName val="kk-20"/>
      <sheetName val="PP "/>
      <sheetName val="PP-10"/>
      <sheetName val="APP(5)"/>
      <sheetName val="L-12"/>
      <sheetName val="BA"/>
      <sheetName val="BB-20"/>
      <sheetName val="NN-10"/>
      <sheetName val="NN-20"/>
      <sheetName val="FF-50"/>
      <sheetName val="ODint"/>
      <sheetName val="A2|1"/>
      <sheetName val="A3|1"/>
      <sheetName val="F3|1"/>
      <sheetName val="FF1"/>
      <sheetName val="FF2"/>
      <sheetName val="K1-K9"/>
      <sheetName val="OS "/>
      <sheetName val="G-4-2"/>
      <sheetName val="J-71"/>
      <sheetName val="J-72"/>
      <sheetName val="J-73"/>
      <sheetName val="F-8 (FSL)"/>
      <sheetName val="F-8 (MASB)-Recon"/>
      <sheetName val="M-MM"/>
      <sheetName val="G-35"/>
      <sheetName val="G-35-1"/>
      <sheetName val="G-35-2"/>
      <sheetName val="G-35-3"/>
      <sheetName val="UTB"/>
      <sheetName val="BIS LIST-C1 21 (2)"/>
      <sheetName val="BIS LIST-C1 20 (2)"/>
      <sheetName val="BIS LIST-C2 18"/>
      <sheetName val="BIS LIST-C2 19"/>
      <sheetName val="BIS LIST-C2 20"/>
      <sheetName val="BIS LIST-C2 21"/>
      <sheetName val="BIS LIST-NTH 18"/>
      <sheetName val="BIS LIST-NTH 19"/>
      <sheetName val="BIS LIST-NTH 20"/>
      <sheetName val="BIS LIST-NTH 21"/>
      <sheetName val="BIS LIST-NTH 19 (2)"/>
      <sheetName val="BIS LIST-NTH 18 (2)"/>
      <sheetName val="BIS LIST-STH 20 (2)"/>
      <sheetName val="BIS LIST-STH 21 (2)"/>
      <sheetName val="BIS LIST-C1 18 (2)"/>
      <sheetName val="BIS LIST-C1 19 (2)"/>
      <sheetName val="BIS LIST-C1 19 (3)"/>
      <sheetName val="BIS LIST-EC 18 (2)"/>
      <sheetName val="BIS LIST-EC 19 (2)"/>
      <sheetName val="BIS LIST-STH 18 (2)"/>
      <sheetName val="BIS LIST-EC 20 (2)"/>
      <sheetName val="BIS LIST-EC 21 (2)"/>
      <sheetName val="GVF"/>
      <sheetName val=" IB-PL-GROUP"/>
      <sheetName val=" IB-PL-YTD VS BGT"/>
      <sheetName val="DCA"/>
      <sheetName val="GFS"/>
      <sheetName val="GFA"/>
      <sheetName val=" IB-PL-MONTH"/>
      <sheetName val=" IB-PL-YTD"/>
      <sheetName val="IBBS"/>
      <sheetName val="inter-co Calculation"/>
      <sheetName val=" IB-PL-4CAST"/>
      <sheetName val="IBBS-4CAST"/>
      <sheetName val="GOPEX"/>
      <sheetName val="GMVF "/>
      <sheetName val="GPS"/>
      <sheetName val="CONSOLFULL"/>
      <sheetName val="inter-co full"/>
      <sheetName val="ITSB"/>
      <sheetName val="ADTRANTZ"/>
      <sheetName val="SPSSB"/>
      <sheetName val="GCF"/>
      <sheetName val="CF BY CO"/>
      <sheetName val="GCF BY CO"/>
      <sheetName val=" IB-PL-YTD IND"/>
      <sheetName val="A3-1&amp;2"/>
      <sheetName val="A3-5"/>
      <sheetName val="A3-71"/>
      <sheetName val="A20"/>
      <sheetName val="K Disclosure"/>
      <sheetName val="K-10"/>
      <sheetName val="U10&amp;20"/>
      <sheetName val="U10-1"/>
      <sheetName val="U30"/>
      <sheetName val="U30-1"/>
      <sheetName val="MV of 2001"/>
      <sheetName val="MV of 2002"/>
      <sheetName val="MV of 2003"/>
      <sheetName val="O-6"/>
      <sheetName val="O-7"/>
      <sheetName val="A3-7A"/>
      <sheetName val="Interim ___ Top"/>
      <sheetName val="P12.4"/>
      <sheetName val="6A CA"/>
      <sheetName val="lead "/>
      <sheetName val="BlSheet"/>
      <sheetName val="PLOSS"/>
      <sheetName val="CRA"/>
      <sheetName val="A3-1(a)"/>
      <sheetName val="A3-1(b)"/>
      <sheetName val="&lt;K2&gt;"/>
      <sheetName val="Purchases cut-off"/>
      <sheetName val="U-notes"/>
      <sheetName val="stock-not in used"/>
      <sheetName val="Salary (2)-not in used"/>
      <sheetName val="Salary (3)-not in used"/>
      <sheetName val="Sales cut-off (2) - not in used"/>
      <sheetName val="Sch4t"/>
      <sheetName val="BPCOR DETAILS"/>
      <sheetName val="BPMKT DETAILS"/>
      <sheetName val="OEquip"/>
      <sheetName val="bldg-cost"/>
      <sheetName val="DV"/>
      <sheetName val="&lt;G3&gt; Prepayment"/>
      <sheetName val="tax-ss"/>
      <sheetName val="A3-2-1"/>
      <sheetName val="A3-2-2"/>
      <sheetName val="CF (SHAREHOLDERS)"/>
      <sheetName val=" D"/>
      <sheetName val="ACEB"/>
      <sheetName val="1A TaxComp (pi)"/>
      <sheetName val="B- 1"/>
      <sheetName val="Sundry"/>
      <sheetName val="EBC"/>
      <sheetName val="O2 TC"/>
      <sheetName val="O4 CA"/>
      <sheetName val="Interim_--&gt;_Top"/>
      <sheetName val="Interim_____Top"/>
      <sheetName val="GL_--&gt;_Interim"/>
      <sheetName val="Top_Summary"/>
      <sheetName val="GL_Input_Validations"/>
      <sheetName val="M_MM"/>
      <sheetName val="P12_4"/>
      <sheetName val="BPCOR_DETAILS"/>
      <sheetName val="BPMKT_DETAILS"/>
      <sheetName val="6A_CA"/>
      <sheetName val="FF-2_(1)"/>
      <sheetName val="1_LeadSchedule"/>
      <sheetName val="&lt;G3&gt;_Prepayment"/>
      <sheetName val="B-_1"/>
      <sheetName val="CF_(SHAREHOLDERS)"/>
      <sheetName val="_D"/>
      <sheetName val="CORRECTION"/>
      <sheetName val="UB-20"/>
      <sheetName val="P &amp; L EP"/>
      <sheetName val="P&amp;L JB"/>
      <sheetName val="CA Sheet"/>
      <sheetName val="Main orig"/>
      <sheetName val="60f_itc"/>
      <sheetName val="itc"/>
      <sheetName val="N2-1F"/>
      <sheetName val="jul97"/>
      <sheetName val="O2_TC"/>
      <sheetName val="O4_CA"/>
      <sheetName val="CA_Comp"/>
      <sheetName val="Company_Info"/>
      <sheetName val="24100 Accr Liab"/>
      <sheetName val="CBO0497"/>
      <sheetName val="Cost Allocation"/>
      <sheetName val="DRG"/>
      <sheetName val="EMR"/>
      <sheetName val="GNR"/>
      <sheetName val="JDE"/>
      <sheetName val="LGR"/>
      <sheetName val="MTU"/>
      <sheetName val="RBW"/>
      <sheetName val="RBY"/>
      <sheetName val="RSL"/>
      <sheetName val="SVR"/>
      <sheetName val="TDR"/>
      <sheetName val="Daily Valuation"/>
      <sheetName val="F2-3-6 OH absorbtion rate "/>
      <sheetName val="O5_IBA"/>
      <sheetName val="Weights"/>
      <sheetName val="U-13-2(disc)"/>
      <sheetName val="YSt(D)"/>
      <sheetName val="CEGrid(Grp)"/>
      <sheetName val="YSt -Disclosure"/>
      <sheetName val="GROUP Budget"/>
      <sheetName val="K5-1"/>
      <sheetName val="3 P&amp;L "/>
      <sheetName val="C Flow"/>
      <sheetName val="Rationalisation"/>
      <sheetName val="U (2)"/>
      <sheetName val="aje98"/>
      <sheetName val="rje98"/>
      <sheetName val="exch rates"/>
      <sheetName val="purch testing"/>
      <sheetName val="sales testing"/>
      <sheetName val="rcpt testing"/>
      <sheetName val="pymt testing"/>
      <sheetName val="roundsums"/>
      <sheetName val="PBD98"/>
      <sheetName val="PBD981"/>
      <sheetName val="Tax97"/>
      <sheetName val="Draft taxcomp 97"/>
      <sheetName val="Draft taxcomp 98"/>
      <sheetName val="Capital Allowances97"/>
      <sheetName val="CA98"/>
      <sheetName val="Deferred tax97"/>
      <sheetName val="Deferredtax98"/>
      <sheetName val="Handuk Korea"/>
      <sheetName val="Korea acc97"/>
      <sheetName val="Korea Acc98"/>
      <sheetName val="epf97"/>
      <sheetName val="epf98"/>
      <sheetName val="Sales97"/>
      <sheetName val="Sales98"/>
      <sheetName val="Stock-purch97"/>
      <sheetName val="Stock-purch98"/>
      <sheetName val="nrv98"/>
      <sheetName val="nrv97"/>
      <sheetName val="E1 "/>
      <sheetName val="N-final"/>
      <sheetName val="N1-f"/>
      <sheetName val="N1l1-f"/>
      <sheetName val="N2-1-f"/>
      <sheetName val="N-F"/>
      <sheetName val="N1-1"/>
      <sheetName val="N2-F"/>
      <sheetName val="Issue"/>
      <sheetName val="WCGW_not used"/>
      <sheetName val="Funding"/>
      <sheetName val="Depn1"/>
      <sheetName val="DSS1&amp;2"/>
      <sheetName val="JSN (with coupon) 15 yrs"/>
      <sheetName val="JSN (with coupon) 10 yrs"/>
      <sheetName val="New bonds"/>
      <sheetName val="BOND (with coupon)"/>
      <sheetName val="F-8"/>
      <sheetName val="AP-110SUP(June)"/>
      <sheetName val="G-4-3."/>
      <sheetName val="G-4-4"/>
      <sheetName val="G-4-5."/>
      <sheetName val="G-4-6"/>
      <sheetName val="FF-2-not used"/>
      <sheetName val="F-1|F-2"/>
      <sheetName val="F-4 "/>
      <sheetName val="U(1)"/>
      <sheetName val="FF-2(CYA)"/>
      <sheetName val="SRM 1"/>
      <sheetName val="SRM 2"/>
      <sheetName val="FAD"/>
      <sheetName val="Q-2-2"/>
      <sheetName val="O_Taxmovement "/>
      <sheetName val="A "/>
      <sheetName val="B-5"/>
      <sheetName val="U - BC disc"/>
      <sheetName val="BB "/>
      <sheetName val="10|20"/>
      <sheetName val="20 (2)"/>
      <sheetName val="31 (2)"/>
      <sheetName val="OS (2)"/>
      <sheetName val="Jadual 3"/>
      <sheetName val="Jadual 3A"/>
      <sheetName val="Jadual 3B"/>
      <sheetName val="Jadual 3C"/>
      <sheetName val="Bill"/>
      <sheetName val="OSM-ccf"/>
      <sheetName val="OSM to client"/>
      <sheetName val="Further queries"/>
      <sheetName val="CFW99"/>
      <sheetName val="A6-2"/>
      <sheetName val="A7-10a"/>
      <sheetName val="E3-1"/>
      <sheetName val="ReviewDN-CN"/>
      <sheetName val="Consol Note"/>
      <sheetName val="K2-ss"/>
      <sheetName val="O-ss"/>
      <sheetName val="O 1(Sche I)"/>
      <sheetName val="O 2(Sche IIa)"/>
      <sheetName val="O 2 (Sche IIb)"/>
      <sheetName val="Schedule IIc"/>
      <sheetName val="O 3(Sche III)"/>
      <sheetName val="O 4 (working)"/>
      <sheetName val="B-11"/>
      <sheetName val="For 02 tax recon purposes only"/>
      <sheetName val="Schedule I"/>
      <sheetName val="Schedule IIa"/>
      <sheetName val="Schedule IIb"/>
      <sheetName val="Schedule III"/>
      <sheetName val="indx"/>
      <sheetName val="O|1"/>
      <sheetName val="R1 (2)"/>
      <sheetName val="R1_DT Movement"/>
      <sheetName val="R2_DT Proof"/>
      <sheetName val="R|1"/>
      <sheetName val="R2|1"/>
      <sheetName val="R2|2"/>
      <sheetName val="R2|3"/>
      <sheetName val="A2_1_AJE"/>
      <sheetName val="A2_2_RJE"/>
      <sheetName val="G1|1"/>
      <sheetName val="I1|1 "/>
      <sheetName val="N|1"/>
      <sheetName val="P1-1"/>
      <sheetName val="U2|1"/>
      <sheetName val="market"/>
      <sheetName val="margin"/>
      <sheetName val="daily mgn"/>
      <sheetName val="org supp"/>
      <sheetName val="stk cap"/>
      <sheetName val="com inv"/>
      <sheetName val="CA-O7"/>
      <sheetName val="Accn"/>
      <sheetName val="BP-BREAK"/>
      <sheetName val="daily_mgn"/>
      <sheetName val="supp_1"/>
      <sheetName val="org_supp"/>
      <sheetName val="stk_cap"/>
      <sheetName val="com_inv"/>
      <sheetName val="Asset List"/>
      <sheetName val="AR APR'02"/>
      <sheetName val="U4-Recruitment"/>
      <sheetName val="LOOSECHKLIST"/>
      <sheetName val="DFA"/>
      <sheetName val="IBACOMP.XLS"/>
      <sheetName val="AFA"/>
      <sheetName val="K10-1 "/>
      <sheetName val="devt"/>
      <sheetName val="INFO_PAGE"/>
      <sheetName val="CONTACTS"/>
      <sheetName val="CTRL_PAGE"/>
      <sheetName val="ERR_PAGE"/>
      <sheetName val="CHECKLIST"/>
      <sheetName val="ISSUM"/>
      <sheetName val="IS2"/>
      <sheetName val="ISREV"/>
      <sheetName val="ISCOR"/>
      <sheetName val="PCGCOR"/>
      <sheetName val="ISSND"/>
      <sheetName val="ISPRODCOST"/>
      <sheetName val="ISGOE"/>
      <sheetName val="ISOINCEXP"/>
      <sheetName val="ISDIV"/>
      <sheetName val="SOASVSP"/>
      <sheetName val="SOAPVCOST"/>
      <sheetName val="SOAPLANT"/>
      <sheetName val="SOAOTH"/>
      <sheetName val="SOAENP"/>
      <sheetName val="SBS"/>
      <sheetName val="STBSHT"/>
      <sheetName val="STFA"/>
      <sheetName val="STFACOST"/>
      <sheetName val="STFACCDEPT"/>
      <sheetName val="STISC"/>
      <sheetName val="STIAC"/>
      <sheetName val="STINGAS"/>
      <sheetName val="STINGASCOST"/>
      <sheetName val="STINGASAMORT"/>
      <sheetName val="STINGASIMP"/>
      <sheetName val="STOTHINV"/>
      <sheetName val="STDREVASSETS"/>
      <sheetName val="STPREPAY"/>
      <sheetName val="STSTOCK"/>
      <sheetName val="STPROPDV"/>
      <sheetName val="STTRDODEBT"/>
      <sheetName val="STCASH"/>
      <sheetName val="STEQTY"/>
      <sheetName val="STTERMLOAN"/>
      <sheetName val="STDEFLIAB"/>
      <sheetName val="STDREVLIAB"/>
      <sheetName val="STTRDOPAY"/>
      <sheetName val="CAPEX_US"/>
      <sheetName val="CAPEX_LR"/>
      <sheetName val="XS_Cash"/>
      <sheetName val="VBM_Valuation"/>
      <sheetName val="VBM_Continuing"/>
      <sheetName val="WRITEUP_PNL"/>
      <sheetName val="WRITEUP_SOA"/>
      <sheetName val="WRITEUP_BS"/>
      <sheetName val="WRITEUP_CF"/>
      <sheetName val="WRITEUP_CAPEX"/>
      <sheetName val="G_DATA"/>
      <sheetName val="Config"/>
      <sheetName val="LOG"/>
      <sheetName val="OSM  client"/>
      <sheetName val="Required from the client"/>
      <sheetName val="A2 (old)"/>
      <sheetName val="A2-1l1"/>
      <sheetName val="A2-4 (old)"/>
      <sheetName val="A7-40"/>
      <sheetName val="sumdepn01"/>
      <sheetName val="APCODE"/>
      <sheetName val="A3-1b"/>
      <sheetName val="A2-1 App"/>
      <sheetName val="A8-B"/>
      <sheetName val="U1-a"/>
      <sheetName val="U4-1"/>
      <sheetName val="P~not used"/>
      <sheetName val="P1~not used"/>
      <sheetName val="U3~old"/>
      <sheetName val="U4~old"/>
      <sheetName val="U5~old"/>
      <sheetName val="F (2)"/>
      <sheetName val="O-2 (2)"/>
      <sheetName val="P&amp;L 2002"/>
      <sheetName val="A4-TB DEC 02 (2)"/>
      <sheetName val="PSSB-Oct 2002"/>
      <sheetName val="SRM-minature"/>
      <sheetName val="PSSB-Determination of sig acc"/>
      <sheetName val="Cfinal"/>
      <sheetName val="C1final"/>
      <sheetName val="C2 final"/>
      <sheetName val="C3-Review of bank recon"/>
      <sheetName val="E1-Parts&amp;Lubs(Dec2002)"/>
      <sheetName val="E2-Vehicle(Dec2002)"/>
      <sheetName val="E4-Review of credit note"/>
      <sheetName val="F1-1 Export"/>
      <sheetName val="F2-EY sample compilation"/>
      <sheetName val="F3-audit prog Valuation 2002"/>
      <sheetName val="F3-1 Valuation samples  2002"/>
      <sheetName val="Vehicle stk listing with date"/>
      <sheetName val="Export stocks "/>
      <sheetName val="Production mvt in 28 to 31"/>
      <sheetName val="F3-2 Accs&amp; Spareparts"/>
      <sheetName val="F4 - Provision for slow moving "/>
      <sheetName val="G final"/>
      <sheetName val="k-Disclosure"/>
      <sheetName val="Recon TB to AWP"/>
      <sheetName val="Balance Sheet 2002"/>
      <sheetName val="A4-TB DEC 02"/>
      <sheetName val="EY assessment on warranty"/>
      <sheetName val="warranty report"/>
      <sheetName val="O  final (2)"/>
      <sheetName val="O  final"/>
      <sheetName val="R  2002"/>
      <sheetName val="Assessment of over-under prov"/>
      <sheetName val="U-disclosure"/>
      <sheetName val="Ufinal"/>
      <sheetName val="U-1final"/>
      <sheetName val="U-1(a)final"/>
      <sheetName val="Contribution summ U-1(a-1)fina "/>
      <sheetName val="Contribution analysis U-1(b)fin"/>
      <sheetName val="Monthly GP final"/>
      <sheetName val="cut off test U-1-1"/>
      <sheetName val="COS-U2 final"/>
      <sheetName val="Other operating costs-U3final"/>
      <sheetName val="Payroll costs"/>
      <sheetName val="Rental(branch)U3-2"/>
      <sheetName val="H1-Investments"/>
      <sheetName val="A3-1&amp;2 BC"/>
      <sheetName val="B9-1"/>
      <sheetName val="M-10"/>
      <sheetName val="U-10-1"/>
      <sheetName val="U-30-1"/>
      <sheetName val="A3-BS"/>
      <sheetName val="R2R2"/>
      <sheetName val="RR2"/>
      <sheetName val="A3-IS"/>
      <sheetName val="ProdSpec"/>
      <sheetName val="MnInfra"/>
      <sheetName val="InPhInfra"/>
      <sheetName val="BldgCost"/>
      <sheetName val="LandCost"/>
      <sheetName val="SalesRev"/>
      <sheetName val="MASB"/>
      <sheetName val="AP110-sub"/>
      <sheetName val="FSL-UB80"/>
      <sheetName val="K3|1"/>
      <sheetName val="dirlist"/>
      <sheetName val="I (2)"/>
      <sheetName val="F-1&amp;2  (2)"/>
      <sheetName val="F-3  (2)"/>
      <sheetName val="B-BB"/>
      <sheetName val="F-1&amp;2 "/>
      <sheetName val="F-3 "/>
      <sheetName val="F-8 (Notes)"/>
      <sheetName val="L -1"/>
      <sheetName val="BSBPR"/>
      <sheetName val="Eqty"/>
      <sheetName val="K-4l1 (OS)"/>
      <sheetName val="U10"/>
      <sheetName val="U20"/>
      <sheetName val="U21"/>
      <sheetName val="U70"/>
      <sheetName val="AP110(sub)"/>
      <sheetName val="CWC"/>
      <sheetName val="Stationeries"/>
      <sheetName val="Discount Structure"/>
      <sheetName val="Validation Table"/>
      <sheetName val="Oracle Training"/>
      <sheetName val="Aging KLM"/>
      <sheetName val="Recon-KLM"/>
      <sheetName val="Ageing Analysis (2)"/>
      <sheetName val="Trade receivable  (2)"/>
      <sheetName val="Aging KLM2"/>
      <sheetName val="P&amp;L Summary"/>
      <sheetName val="Detail P&amp;L"/>
      <sheetName val="AR P&amp;L"/>
      <sheetName val="Revenue analysis"/>
      <sheetName val="Msia"/>
      <sheetName val="payroll "/>
      <sheetName val="K_lead_PPE"/>
      <sheetName val="Depn reasonableness test"/>
      <sheetName val="NBV-nov 04"/>
      <sheetName val="Zero NBV - nov 04"/>
      <sheetName val="AIP"/>
      <sheetName val="Fixed asset sighting"/>
      <sheetName val="Intercompany"/>
      <sheetName val="Trade receivable "/>
      <sheetName val="Other debtor"/>
      <sheetName val="deferred cost  Nov 04"/>
      <sheetName val="Other payables"/>
      <sheetName val="other debtor 2"/>
      <sheetName val="cash and cash equivalent"/>
      <sheetName val="Cash Held"/>
      <sheetName val="Trade payables"/>
      <sheetName val="Summary(Palm)"/>
      <sheetName val="Summary(Gateway)"/>
      <sheetName val="NRV test"/>
      <sheetName val="post bal. sheet"/>
      <sheetName val="o - nov"/>
      <sheetName val="FSA "/>
      <sheetName val="BPR(1)"/>
      <sheetName val="U-50"/>
      <sheetName val="U-60"/>
      <sheetName val="KK-2"/>
      <sheetName val="PMA"/>
      <sheetName val="PMB"/>
      <sheetName val="PMA (2)"/>
      <sheetName val="elec 1"/>
      <sheetName val="FTF"/>
      <sheetName val="AP110sup-b"/>
      <sheetName val="F-7-1"/>
      <sheetName val="F-22-1"/>
      <sheetName val="L-10"/>
      <sheetName val="U-110"/>
      <sheetName val="U-111"/>
      <sheetName val="U-120"/>
      <sheetName val="U-130"/>
      <sheetName val="CC-10"/>
      <sheetName val="CC-30 Membership"/>
      <sheetName val="FF-10 A"/>
      <sheetName val="FF-20 A"/>
      <sheetName val="FF-30 A"/>
      <sheetName val="KK1"/>
      <sheetName val="20 GOLFING summary"/>
      <sheetName val="30 F &amp; B"/>
      <sheetName val="40 S &amp; R"/>
      <sheetName val="50 ROOMS"/>
      <sheetName val="61 HR"/>
      <sheetName val="62 SEC"/>
      <sheetName val="63 M &amp; E"/>
      <sheetName val="64 S &amp; M"/>
      <sheetName val="65 FINANCE"/>
      <sheetName val="SUMM 02"/>
      <sheetName val="FORMC94"/>
      <sheetName val="MFA99"/>
      <sheetName val="AFA99"/>
      <sheetName val="HP-94"/>
      <sheetName val="DFA95"/>
      <sheetName val="AE99"/>
      <sheetName val="BSI94"/>
      <sheetName val="CA199"/>
      <sheetName val="C94"/>
      <sheetName val="Part O and P"/>
      <sheetName val="Part R"/>
      <sheetName val="CONT"/>
      <sheetName val="BSI"/>
      <sheetName val="com98"/>
      <sheetName val="FDINT98"/>
      <sheetName val="COVER94"/>
      <sheetName val="Part P and Q"/>
      <sheetName val="S33(2)"/>
      <sheetName val="MFA"/>
      <sheetName val="IBA"/>
      <sheetName val="FF-3nul"/>
      <sheetName val="FF-4nul"/>
      <sheetName val="WCF"/>
      <sheetName val="WCF (99)"/>
      <sheetName val="CoCF"/>
      <sheetName val="BS00"/>
      <sheetName val="CF99"/>
      <sheetName val="WCF99"/>
      <sheetName val="CF98"/>
      <sheetName val="WCF98"/>
      <sheetName val="F22"/>
      <sheetName val="CT 3-Process AR"/>
      <sheetName val="B2.2"/>
      <sheetName val="WP 3"/>
      <sheetName val="WP 4"/>
      <sheetName val="CT 4-Process AP"/>
      <sheetName val="CASHFLOW2"/>
      <sheetName val="BB-Memo"/>
      <sheetName val="1 Lead Sch"/>
      <sheetName val="2 108"/>
      <sheetName val="Sch 3A"/>
      <sheetName val="Sch 3B"/>
      <sheetName val="Sch 3C"/>
      <sheetName val="5 FA Sum "/>
      <sheetName val="Sch 5A"/>
      <sheetName val="5B Other"/>
      <sheetName val="5C Recon"/>
      <sheetName val="Dirlist_2002"/>
      <sheetName val="Detail-PL"/>
      <sheetName val="LampiranA"/>
      <sheetName val="Lampiran D"/>
      <sheetName val="LampiranC"/>
      <sheetName val="working-cf"/>
      <sheetName val="Lampiran B"/>
      <sheetName val="BPR - Summary Hypothesis"/>
      <sheetName val="exesummary"/>
      <sheetName val="Appendix A _BPR"/>
      <sheetName val="IncomeStatements"/>
      <sheetName val="Ekuiti"/>
      <sheetName val=" CashFlows"/>
      <sheetName val="C1- Cash and Banks"/>
      <sheetName val="U1 IncomeStatement"/>
      <sheetName val="K1 Property, Plant&amp;Equipment"/>
      <sheetName val="K1-1 PropertyPlantEquip"/>
      <sheetName val="E1 TradeReceivables"/>
      <sheetName val="F1 Inventories"/>
      <sheetName val="P1- ShortTermLoan"/>
      <sheetName val="M1 TradePayables"/>
      <sheetName val="M2 TrPayablelist"/>
      <sheetName val="N1 OtherPayables"/>
      <sheetName val="O1Taxation"/>
      <sheetName val="O2Taxation "/>
      <sheetName val="ddebtlist"/>
      <sheetName val="receivablelist"/>
      <sheetName val="U1IncomeStatement"/>
      <sheetName val="F - 1|2"/>
      <sheetName val="F - 3"/>
      <sheetName val="DetailP&amp;L"/>
      <sheetName val="CFlowOne"/>
      <sheetName val="CFlow2"/>
      <sheetName val="DetIStament"/>
      <sheetName val="Cash&amp;Bank - A"/>
      <sheetName val="TDebtors-B"/>
      <sheetName val="TD-B-1"/>
      <sheetName val="TD-B-2"/>
      <sheetName val="Other debtors-C"/>
      <sheetName val="Stocks-D"/>
      <sheetName val="RelatedCos-E"/>
      <sheetName val="Lease (E-1)"/>
      <sheetName val="Tradecreditors-F"/>
      <sheetName val="OtherCreditors-G"/>
      <sheetName val="Termloan-H"/>
      <sheetName val="FAssets-I"/>
      <sheetName val="IntAssets-J"/>
      <sheetName val="HP-L"/>
      <sheetName val="DeferredExp-K"/>
      <sheetName val="Revenue - VI"/>
      <sheetName val="Taxation-N"/>
      <sheetName val="DetailISatatement"/>
      <sheetName val="WP-9 IncomeStatement"/>
      <sheetName val="PenyataPendapatan"/>
      <sheetName val="CFlow"/>
      <sheetName val="SummaryEntries"/>
      <sheetName val="WP-1 Property, Plant"/>
      <sheetName val="WP-1-1"/>
      <sheetName val="WP-2 ShortTermInvestment"/>
      <sheetName val="WP-3  Inventories"/>
      <sheetName val="WP-4 Trade receivables"/>
      <sheetName val="WP-5 Other Rec'bles "/>
      <sheetName val="WP-6  Cash&amp;bank"/>
      <sheetName val="WP-7  Trade&amp;OtherPayables"/>
      <sheetName val="WP-8 ShortTermBorrowing"/>
      <sheetName val="WP-9-1 Cut off"/>
      <sheetName val="WP-10 Taxation"/>
      <sheetName val="Appendix"/>
      <sheetName val="Disposed"/>
      <sheetName val="HPasset"/>
      <sheetName val="Sch5C"/>
      <sheetName val="Sch5B2"/>
      <sheetName val="Sch5B1"/>
      <sheetName val="Sch5A1"/>
      <sheetName val="Sch5A2"/>
      <sheetName val="SCH1D"/>
      <sheetName val="SCH1A"/>
      <sheetName val="SCH1B"/>
      <sheetName val="SCH1C"/>
      <sheetName val="SCH2A"/>
      <sheetName val="SCH2B"/>
      <sheetName val="SCH2C"/>
      <sheetName val="SCH2D"/>
      <sheetName val="SCH2E"/>
      <sheetName val="SCH2F"/>
      <sheetName val="SCH2G"/>
      <sheetName val="SCH2H"/>
      <sheetName val="SCH4A"/>
      <sheetName val="SCH4B"/>
      <sheetName val="SCH4C"/>
      <sheetName val="SCH4D"/>
      <sheetName val="Qualify - HP"/>
      <sheetName val="5A CA (New)"/>
      <sheetName val="5B CA (Old)"/>
      <sheetName val="5C IBA"/>
      <sheetName val="U2 - Sales"/>
      <sheetName val="U3-1 - Purchases(Raw Mat)"/>
      <sheetName val="U3-2 - Purchases(Container) "/>
      <sheetName val="U3-3 - Purchases(FGs)"/>
      <sheetName val="U5-1 Direct Labour"/>
      <sheetName val="U5-2 Indirect wages"/>
      <sheetName val="U5-3 Staff salary"/>
      <sheetName val="U5-4 Directors' emoluments"/>
      <sheetName val="U5-5 EPF Reasonableness Test"/>
      <sheetName val="U6 Legal &amp; Professional fees"/>
      <sheetName val="U10 Rental Charges"/>
      <sheetName val="prov dd"/>
      <sheetName val="A2|1- BS"/>
      <sheetName val="O1.1. CA Sheet"/>
      <sheetName val="Acc1"/>
      <sheetName val="N2 Detailed Listing (Pre-final)"/>
      <sheetName val="G401"/>
      <sheetName val="Library"/>
      <sheetName val="Activity Price"/>
      <sheetName val="Significant Processes"/>
      <sheetName val="Pack St Val 95 (Local)"/>
      <sheetName val="FG2540"/>
      <sheetName val="M101 Creditors lead"/>
      <sheetName val="C4-Petty cash"/>
      <sheetName val="E1(a)-Review of debtors' ageing"/>
      <sheetName val="E5-forex"/>
      <sheetName val="total stocks with date"/>
      <sheetName val="F-RCD201-1"/>
      <sheetName val="F-RCD303-1"/>
      <sheetName val="U-1(a)"/>
      <sheetName val="Contribution summ U-1(a-1) "/>
      <sheetName val="Contribution analysis U-1(b)"/>
      <sheetName val="COS-U2"/>
      <sheetName val="Other operating costs-U3"/>
      <sheetName val="Payroll costsU3-1"/>
      <sheetName val="U-1(a)Contn analysis - SS"/>
      <sheetName val="U-1(b) SS"/>
      <sheetName val="TB DEC 02"/>
      <sheetName val="U1-Contribution summ U-1(a)"/>
      <sheetName val="U-(b)Contribution analysis "/>
      <sheetName val="Other operating costs U3"/>
      <sheetName val="M-MM "/>
      <sheetName val="NEG02"/>
      <sheetName val="ACT"/>
      <sheetName val="BUD"/>
      <sheetName val="L-print"/>
      <sheetName val="U- FINAL (2)"/>
      <sheetName val="U-2 FINAL"/>
      <sheetName val="U-FINAL"/>
      <sheetName val="tHINGS TO DO"/>
      <sheetName val="A3 PY2004"/>
      <sheetName val="A8l1-1"/>
      <sheetName val="U1l1"/>
      <sheetName val="U1l2"/>
      <sheetName val="U3l1"/>
      <sheetName val="F(final)"/>
      <sheetName val="detailed I.S"/>
      <sheetName val="Internal Reclass"/>
      <sheetName val="Client Late Adjustment"/>
      <sheetName val="Mscb97"/>
      <sheetName val="P "/>
      <sheetName val="P1|1"/>
      <sheetName val="P1|2"/>
      <sheetName val="P1l3"/>
      <sheetName val="K-movement"/>
      <sheetName val="App 1 (issue)"/>
      <sheetName val="U30l1"/>
      <sheetName val="App 2 (SAD)"/>
      <sheetName val="U10|20-1"/>
      <sheetName val="Dstar"/>
      <sheetName val="File cover"/>
      <sheetName val="A2-1 AJE"/>
      <sheetName val="A2-2 CJE"/>
      <sheetName val="A2 RJE"/>
      <sheetName val=" A3-1"/>
      <sheetName val="C2a"/>
      <sheetName val="E3-NIU"/>
      <sheetName val="E4-NIU"/>
      <sheetName val="F10"/>
      <sheetName val="Pss"/>
      <sheetName val="P1-2"/>
      <sheetName val="P6ss"/>
      <sheetName val="Qss"/>
      <sheetName val="U1-2"/>
      <sheetName val="U2-2"/>
      <sheetName val="U13"/>
      <sheetName val="U14"/>
      <sheetName val="U3 (2)"/>
      <sheetName val="Guidance"/>
      <sheetName val="Schedule IIb-2004"/>
      <sheetName val="CA_2005"/>
      <sheetName val="Amalgamation BS"/>
      <sheetName val="Amalgamation PL"/>
      <sheetName val="Detailed PL"/>
      <sheetName val="&lt;COS 2004&gt;"/>
      <sheetName val="&lt;COS 2003-For Ref&gt;"/>
      <sheetName val="PRE-ACQ"/>
      <sheetName val="Income Statement &amp; BS - Mar'07"/>
      <sheetName val="IKSB"/>
      <sheetName val="IS &amp; BS (FV to Cost) - Mar'07"/>
      <sheetName val="ADJ 1"/>
      <sheetName val="ADJ 2"/>
      <sheetName val="FRS Adj Cost Model"/>
      <sheetName val="FRS CONVERSION-2004"/>
      <sheetName val="FRS CONV-Mkt Val 2007 "/>
      <sheetName val="Arena Johan RE Variance"/>
      <sheetName val="FRS Adjustments"/>
      <sheetName val="ADJ ASSOC"/>
      <sheetName val="INTERCO P&amp;L"/>
      <sheetName val="INTERCO BS"/>
      <sheetName val="Summary FS-Segments"/>
      <sheetName val="Segments by Quarters"/>
      <sheetName val="Summary FS-Month"/>
      <sheetName val="Q2Q"/>
      <sheetName val="Summary P&amp;L"/>
      <sheetName val="Proforma P&amp;L"/>
      <sheetName val="BS-Attach"/>
      <sheetName val="P&amp;L-Attach"/>
      <sheetName val="Segment info"/>
      <sheetName val="Consol CF"/>
      <sheetName val="Timecost(Mar)"/>
      <sheetName val="Timecost(Dec)"/>
      <sheetName val="CFworking"/>
      <sheetName val="D-"/>
      <sheetName val="I-10(F)"/>
      <sheetName val="IP "/>
      <sheetName val="LHD"/>
      <sheetName val="IP and LHD"/>
      <sheetName val="Var Mth"/>
      <sheetName val="Var YTD"/>
      <sheetName val="Commercial"/>
      <sheetName val="Exec Summ"/>
      <sheetName val="Rev &amp; GP"/>
      <sheetName val="Tbg Hj"/>
      <sheetName val="CLA2"/>
      <sheetName val="President Rpt"/>
      <sheetName val="Summ Balance Sheet"/>
      <sheetName val="Inc Stat "/>
      <sheetName val="PjH"/>
      <sheetName val="Subs"/>
      <sheetName val="Notes-Inc Stat"/>
      <sheetName val="Temp Adj"/>
      <sheetName val="Perm Adj"/>
      <sheetName val="Interco elim"/>
      <sheetName val="IS Bgt"/>
      <sheetName val="FRS111"/>
      <sheetName val="BS-Wrkg"/>
      <sheetName val="BS-Notes"/>
      <sheetName val="IP"/>
      <sheetName val="PDE"/>
      <sheetName val="Summ cashflow"/>
      <sheetName val="CF Bgt"/>
      <sheetName val="GOE"/>
      <sheetName val="Unwind int-FV"/>
      <sheetName val="Assoc"/>
      <sheetName val="interco matrix"/>
      <sheetName val="BS Bgt"/>
      <sheetName val="GDC (2)"/>
      <sheetName val="GDC-interco"/>
      <sheetName val="(Ua) I&amp;E"/>
      <sheetName val="I&amp;E"/>
      <sheetName val="cash flow (R)"/>
      <sheetName val="cash flow (R) (2)"/>
      <sheetName val="Commitments"/>
      <sheetName val="Commitments (1)"/>
      <sheetName val="}"/>
      <sheetName val="A3|2"/>
      <sheetName val="A3-9"/>
      <sheetName val="K-1-1"/>
      <sheetName val="P-3(not used)"/>
      <sheetName val="O-2 "/>
      <sheetName val="U|1"/>
      <sheetName val="U1|1"/>
      <sheetName val="U|2"/>
      <sheetName val="U|3"/>
      <sheetName val="U3|1"/>
      <sheetName val="U|4"/>
      <sheetName val="f-asset"/>
      <sheetName val="cos-sales"/>
      <sheetName val="de&amp;jv"/>
      <sheetName val="bs-cons"/>
      <sheetName val="story"/>
      <sheetName val="TL CHRT"/>
      <sheetName val="PEROFM"/>
      <sheetName val="m.powera1"/>
      <sheetName val="c-flow"/>
      <sheetName val="explain"/>
      <sheetName val="v-status"/>
      <sheetName val="C.Journal"/>
      <sheetName val="C.Lead"/>
      <sheetName val="C.CF"/>
      <sheetName val="C.CFWorking"/>
      <sheetName val="Disposal Dis."/>
      <sheetName val="Workings-Fudex-ss"/>
      <sheetName val="Profit-ss"/>
      <sheetName val="MI-ss"/>
      <sheetName val="A101 Consol BS"/>
      <sheetName val="A102 Notes to consol BS"/>
      <sheetName val="A103 Consol P&amp;L"/>
      <sheetName val="A104 Notes to IS"/>
      <sheetName val="A105 Consol Adj"/>
      <sheetName val="A106 Consol Adj Work"/>
      <sheetName val="A107 CLA&amp;RJE"/>
      <sheetName val="ACTIVE JOB- REGEN"/>
      <sheetName val="CF % of completion"/>
      <sheetName val="Active Projects"/>
      <sheetName val="Dec2001"/>
      <sheetName val="Dec2000"/>
      <sheetName val="Closed Dec 2001"/>
      <sheetName val="C-9"/>
      <sheetName val="C-8"/>
      <sheetName val="Note1 "/>
      <sheetName val="J3"/>
      <sheetName val="J4"/>
      <sheetName val="J5"/>
      <sheetName val="CA-PRE(P)"/>
      <sheetName val="MMIP(JU)"/>
      <sheetName val="F-1&amp;F-2"/>
      <sheetName val="FF_1"/>
      <sheetName val="Commitments (2)"/>
      <sheetName val="B1-receipts"/>
      <sheetName val="B1.1-receipts test"/>
      <sheetName val="B2-payments"/>
      <sheetName val="B2.1-payments test"/>
      <sheetName val="C-cash"/>
      <sheetName val="C1-cash in hand"/>
      <sheetName val="C7-review cash &amp; bank"/>
      <sheetName val="C8-bank recon"/>
      <sheetName val="F-Stocks"/>
      <sheetName val="G-Other Dr"/>
      <sheetName val="G1-Normal dr"/>
      <sheetName val="G2-Other Dr"/>
      <sheetName val="G3-Rental Deposit"/>
      <sheetName val="G4-prepayment"/>
      <sheetName val="K-PPE"/>
      <sheetName val="K.1-JB"/>
      <sheetName val="K.2-EP"/>
      <sheetName val="K1-MV listing"/>
      <sheetName val="K4-insurance"/>
      <sheetName val="K5-depn"/>
      <sheetName val="N3-1"/>
      <sheetName val="N3.1"/>
      <sheetName val="N3.1.2"/>
      <sheetName val="N3.1.1"/>
      <sheetName val="N3.2"/>
      <sheetName val="N 5"/>
      <sheetName val="O1-Tax comp (0)"/>
      <sheetName val="O1.1-fa recon"/>
      <sheetName val="O1.2-cap allowance"/>
      <sheetName val="Q1.2"/>
      <sheetName val="Q1.2.1"/>
      <sheetName val="Q2-Parents' loans"/>
      <sheetName val="Q3.1"/>
      <sheetName val="Q4.1"/>
      <sheetName val="T-funds"/>
      <sheetName val="T1-building levy"/>
      <sheetName val="U1.1-Tuition fees"/>
      <sheetName val="U1.2-Free tuition"/>
      <sheetName val="U1.3-Discount tuition"/>
      <sheetName val="U2-Salaries"/>
      <sheetName val="U2.1-Salary Reasonableness"/>
      <sheetName val="U2.2-Rent allowance"/>
      <sheetName val="U2.3-Overseas allowance"/>
      <sheetName val="U3-Employment Cost"/>
      <sheetName val="U5-Education Resources"/>
      <sheetName val="U6-Upkeep"/>
      <sheetName val="U7-Gen admin"/>
      <sheetName val="U8-Enrolment"/>
      <sheetName val="U9-forfeit deposit"/>
      <sheetName val="U10-FD receipts"/>
      <sheetName val="U10.1-fd interest"/>
      <sheetName val="U11-Sundry Receipts"/>
      <sheetName val="U12-Finance charges"/>
      <sheetName val="Q3.1(0)"/>
      <sheetName val="Q1.4(0)"/>
      <sheetName val="N3.1.1 (0)"/>
      <sheetName val="Salary Reasonableness(0)"/>
      <sheetName val="N (2)"/>
      <sheetName val="F-8(FSL)"/>
      <sheetName val="F-22(2)"/>
      <sheetName val="MM-2"/>
      <sheetName val="30-3"/>
      <sheetName val="G-4-2-not used"/>
      <sheetName val="Marcom promotion"/>
      <sheetName val="Marcom sales by products"/>
      <sheetName val="I-Marcom GP analysis"/>
      <sheetName val="I-Marcom 2000"/>
      <sheetName val="I-Aircond GP trend"/>
      <sheetName val="I-Marcom Expenses 2000"/>
      <sheetName val="I-Marcom payroll costs 2000"/>
      <sheetName val="I-Marcom 2000 charts"/>
      <sheetName val="I-Silicon GP"/>
      <sheetName val="I-Silicon Sales"/>
      <sheetName val="I-Silicon  Expenses"/>
      <sheetName val="Summary AR"/>
      <sheetName val="Payment Date"/>
      <sheetName val="AR-2006-2007-2008"/>
      <sheetName val="TB Mapping"/>
      <sheetName val="Product and Dept Mapping"/>
      <sheetName val="GoTo"/>
      <sheetName val="Causal"/>
      <sheetName val="macroinfo"/>
      <sheetName val="LFCST"/>
      <sheetName val="LYEAR"/>
      <sheetName val="SumD"/>
      <sheetName val="bu2001"/>
      <sheetName val="HYPE"/>
      <sheetName val="FNCL_DET"/>
      <sheetName val="BL_TAX"/>
      <sheetName val="SCORE_RC_Code"/>
      <sheetName val="CAPEX-TC"/>
      <sheetName val="CAPEX-ZS"/>
      <sheetName val="Capex-Dis&amp;SVC"/>
      <sheetName val="CAPEX &amp; Softwr HQ &amp;SVC"/>
      <sheetName val="CAPEX &amp; Softwr HQ"/>
      <sheetName val="CAPEX &amp; Softwr SVC"/>
      <sheetName val="CAPEX-HQ Details"/>
      <sheetName val="ytd rollup edis"/>
      <sheetName val="BACKLOG REPORT"/>
      <sheetName val="Sheet2 (3)"/>
      <sheetName val="SOBKL.RPT (2)"/>
      <sheetName val="SOBKL.RPT"/>
      <sheetName val="BACKLOG RECON"/>
      <sheetName val="Pv Order"/>
      <sheetName val="JIP old"/>
      <sheetName val="Blue remarks "/>
      <sheetName val="FLOW JIP"/>
      <sheetName val="Rekap JIP 2008"/>
      <sheetName val="JO should 0 fr 07"/>
      <sheetName val="COGS From Late job"/>
      <sheetName val="Sales recognised in 2008"/>
      <sheetName val="Duplicate No"/>
      <sheetName val="TB2012"/>
      <sheetName val="OPI"/>
      <sheetName val="A3. BS"/>
      <sheetName val="RELATED-CO (AR) "/>
      <sheetName val="RELATED-CO (AP) "/>
      <sheetName val="C4.ReviewCashBook(to_tidy_up)"/>
      <sheetName val="UA final"/>
      <sheetName val="Ul1"/>
      <sheetName val="U8"/>
      <sheetName val="U9"/>
      <sheetName val="U11"/>
      <sheetName val="U8 vouch"/>
      <sheetName val="Client"/>
      <sheetName val="Job cost"/>
      <sheetName val="UB-80"/>
      <sheetName val="A-3|1"/>
      <sheetName val="A-3|2"/>
      <sheetName val="F- 3(MASB)"/>
      <sheetName val="F- 9"/>
      <sheetName val="C- 3"/>
      <sheetName val="C- 4"/>
      <sheetName val="C- 5"/>
      <sheetName val="M- 1"/>
      <sheetName val="U|1-2"/>
      <sheetName val="U|2-1"/>
      <sheetName val="B - 1"/>
      <sheetName val="Apportionment"/>
      <sheetName val="osUPDP"/>
      <sheetName val="BPR(2)"/>
      <sheetName val="F-1F-2"/>
      <sheetName val="F-3(bc)"/>
      <sheetName val="AP-110"/>
      <sheetName val="B-2 Review"/>
      <sheetName val="Standard Tickmarks"/>
      <sheetName val="G-4-3"/>
      <sheetName val="G-4-3-1"/>
      <sheetName val="G-4-3-2"/>
      <sheetName val="G-4-3-3"/>
      <sheetName val="F-4|5"/>
      <sheetName val="F-7(disclosure)"/>
      <sheetName val="C-1-4"/>
      <sheetName val="C-1-5"/>
      <sheetName val="G-52-1"/>
      <sheetName val="BB -1"/>
      <sheetName val="C-2(x)"/>
      <sheetName val="M|MM-2(x)"/>
      <sheetName val="CC-1(x)"/>
      <sheetName val="10(x)"/>
      <sheetName val="30-1(interim)"/>
      <sheetName val="**pl"/>
      <sheetName val="P&amp;L-Dec"/>
      <sheetName val="BS-Dec"/>
      <sheetName val="CF-3-1"/>
      <sheetName val="CF-5"/>
      <sheetName val="CF-9"/>
      <sheetName val="CF-22"/>
      <sheetName val="U AMal"/>
      <sheetName val="U(Brunei)"/>
      <sheetName val="RCD201"/>
      <sheetName val="RCD201-1"/>
      <sheetName val="RCD201-2"/>
      <sheetName val="RCD101"/>
      <sheetName val="RCD101-3"/>
      <sheetName val="20 "/>
      <sheetName val="30-1 "/>
      <sheetName val="WHT2526-Q1|1"/>
      <sheetName val="WHS6482-Q1|2"/>
      <sheetName val="WHX7692 Q1|3"/>
      <sheetName val="WHN7289-sold"/>
      <sheetName val="&lt;Q&gt;"/>
      <sheetName val=" B-1"/>
      <sheetName val="BPR3"/>
      <sheetName val="BPR-PL"/>
      <sheetName val="F-1lF-2"/>
      <sheetName val="U-3pg3"/>
      <sheetName val="RR"/>
      <sheetName val="EPF(final_x0016_"/>
      <sheetName val="WH_x001d_"/>
      <sheetName val="sum-JantoJun'03"/>
      <sheetName val="2b"/>
      <sheetName val="2c"/>
      <sheetName val="2d"/>
      <sheetName val="2e"/>
      <sheetName val="4b"/>
      <sheetName val="5b"/>
      <sheetName val="6c"/>
      <sheetName val="6d"/>
      <sheetName val="7b"/>
      <sheetName val="BB-4(IBNR)"/>
      <sheetName val="BB-5(Fire)"/>
      <sheetName val="BB-6(MO)"/>
      <sheetName val="BB-7(ACT)"/>
      <sheetName val="BB-8(PA)"/>
      <sheetName val="BB-9(Hull)"/>
      <sheetName val="BB-10(Cargo)"/>
      <sheetName val="BB-11(CAR)"/>
      <sheetName val="BB-12(WC)"/>
      <sheetName val="BB-13(liabilities)"/>
      <sheetName val="BB-14(other)"/>
      <sheetName val="BB-15(treaty)"/>
      <sheetName val="CA summ"/>
      <sheetName val="D-tax"/>
      <sheetName val="YY "/>
      <sheetName val="Mix growth"/>
      <sheetName val="70-1 "/>
      <sheetName val="70-2 "/>
      <sheetName val="Ced out "/>
      <sheetName val="Ced in "/>
      <sheetName val="Claims ratio "/>
      <sheetName val="Commission"/>
      <sheetName val="A3-2.U1-1"/>
      <sheetName val="Filing protocol"/>
      <sheetName val="Filing protocol (2)"/>
      <sheetName val="CF(not used)"/>
      <sheetName val="A3-1&amp;2(FSA)"/>
      <sheetName val="A3-4"/>
      <sheetName val="FSA(not used)"/>
      <sheetName val="Client-KLS"/>
      <sheetName val="K-4(not used)"/>
      <sheetName val="U-2-1Compound"/>
      <sheetName val="U-2-2 "/>
      <sheetName val="U-5(Salary)"/>
      <sheetName val="31(not used)"/>
      <sheetName val="Sch B (2)"/>
      <sheetName val="Sch C"/>
      <sheetName val="Sch D"/>
      <sheetName val="Sch F"/>
      <sheetName val="Sch H"/>
      <sheetName val="P&amp;L-Prop"/>
      <sheetName val="P&amp;L-Prop (2)"/>
      <sheetName val="N-Search"/>
      <sheetName val="U3|1-1"/>
      <sheetName val="U3|2-1"/>
      <sheetName val="U3|3-1"/>
      <sheetName val="SS_C5"/>
      <sheetName val="10mths"/>
      <sheetName val="Matters"/>
      <sheetName val="OSM (2)"/>
      <sheetName val="&lt;IA&gt; Geographical (2)"/>
      <sheetName val="&lt;IAl1&gt; Business (2)"/>
      <sheetName val="n7-e"/>
      <sheetName val="A2-1 (2)"/>
      <sheetName val="CF USD"/>
      <sheetName val="FF_21_a_"/>
      <sheetName val="FD-22(hp)"/>
      <sheetName val="FF!31"/>
      <sheetName val="Riskk"/>
      <sheetName val="InterFund"/>
      <sheetName val="InTB"/>
      <sheetName val="NewUnit"/>
      <sheetName val="InStock"/>
      <sheetName val="U301"/>
      <sheetName val="NTM2000"/>
      <sheetName val="NTM2001"/>
      <sheetName val="MFA00"/>
      <sheetName val="KS CONSO"/>
      <sheetName val="KHSX"/>
      <sheetName val="TAXCOM96"/>
      <sheetName val="FF_2_1_"/>
      <sheetName val="A3-4-1"/>
      <sheetName val="C-40"/>
      <sheetName val="E-11"/>
      <sheetName val="E-12"/>
      <sheetName val="E50"/>
      <sheetName val="F-20"/>
      <sheetName val="F-30"/>
      <sheetName val="F-40"/>
      <sheetName val="G-10"/>
      <sheetName val="G-20"/>
      <sheetName val="G-40"/>
      <sheetName val="K20"/>
      <sheetName val="Ka"/>
      <sheetName val="K-6"/>
      <sheetName val="L-20"/>
      <sheetName val="M-2-1"/>
      <sheetName val="O-8"/>
      <sheetName val="O-9"/>
      <sheetName val="O-10"/>
      <sheetName val="P-4"/>
      <sheetName val="Q "/>
      <sheetName val="Q-3"/>
      <sheetName val="U11-2"/>
      <sheetName val="U11-3"/>
      <sheetName val="U40"/>
      <sheetName val="U50"/>
      <sheetName val="U-25 rawmat consumption"/>
      <sheetName val="FF_2 _1_"/>
      <sheetName val="Inventory M"/>
      <sheetName val="CAPEX M"/>
      <sheetName val="Cust, Vend M"/>
      <sheetName val="KAP SG&amp;A Q"/>
      <sheetName val="Consult Q"/>
      <sheetName val="AUC_Total"/>
      <sheetName val="Interim NWA converted in Dec02"/>
      <sheetName val="Representation "/>
      <sheetName val="AREA OF FOCUS "/>
      <sheetName val="SCHEDULE 5 - OTHER LONG TERM AS"/>
      <sheetName val="SCHEDULE 8 - TRADE PAYABLES"/>
      <sheetName val="SCHEDULE 9 - OTHER PAYABLES AND"/>
      <sheetName val="SCHEDULE 9(a)"/>
      <sheetName val="zero"/>
      <sheetName val="Interim NWA converted Dec02~Bal"/>
      <sheetName val="Auc-total"/>
      <sheetName val="REPRESENTATION"/>
      <sheetName val="Schedule 6 Fixed Assets"/>
      <sheetName val="SCHEDULE 8 - TRADE PAYABLES "/>
      <sheetName val="Sch 9a"/>
      <sheetName val="Sch 9b"/>
      <sheetName val="Schedule 12"/>
      <sheetName val="AREA OF FOCUS"/>
      <sheetName val="INCOME STATEMENT "/>
      <sheetName val="SCH1-CASH AND SHORT TERM INV"/>
      <sheetName val="SCH3-INTERCOMPANY "/>
      <sheetName val="SCH4-INVENTORIES"/>
      <sheetName val="SCH5-OTHER RECEIVABLE AND P"/>
      <sheetName val="SCH6-OTHER LONG TERM ASSETS"/>
      <sheetName val="SCH7-PROPERTY,PLANT &amp; EQUIPMENT"/>
      <sheetName val="Sch 7A - PP&amp;E"/>
      <sheetName val="Sch 7B - AuC"/>
      <sheetName val="SCH9-TRADE PAYABLES"/>
      <sheetName val="SCH10-OTHER PAYABLES AND AC"/>
      <sheetName val="SCHEDULE 10a"/>
      <sheetName val="SCHEDULE 10b"/>
      <sheetName val="SCHEDULE 10c"/>
      <sheetName val="SCHEDULE 10d"/>
      <sheetName val="SCHEDULE 10e"/>
      <sheetName val="SCH11-SHORT TERM, LTD AND LEASE"/>
      <sheetName val="SCH 12 Income Tax"/>
      <sheetName val="SCH13-AMD"/>
      <sheetName val="AUTHORISED SIGNATORY"/>
      <sheetName val="IS Contd                       "/>
      <sheetName val="IS Contd"/>
      <sheetName val="Nov27"/>
      <sheetName val="Issue Nov25-Dec27"/>
      <sheetName val="SZ Nov day sum "/>
      <sheetName val="Credit-Debit Request"/>
      <sheetName val="Adjusted"/>
      <sheetName val="Checklists"/>
      <sheetName val="SCHEDULE 3"/>
      <sheetName val="Deferred Translation "/>
      <sheetName val="Off Books Journal Entries"/>
      <sheetName val="Rate Set"/>
      <sheetName val="Service Type Aliases"/>
      <sheetName val="Service Level Aliases"/>
      <sheetName val="City Aliases"/>
      <sheetName val="Accessorials"/>
      <sheetName val="Rate Table Selector"/>
      <sheetName val="PR Accruals"/>
      <sheetName val="21101001 set07_COMPOSIÇÃO"/>
      <sheetName val="21101001 set07_Em aberto"/>
      <sheetName val="09 07 Planilha Acerto Geral"/>
      <sheetName val="0907 - 21101001 - DIVERSOS "/>
      <sheetName val="Reclassificação Diverso-1"/>
      <sheetName val="Reclassificação Diverso-2"/>
      <sheetName val="Reclassificação Diverso-3"/>
      <sheetName val="Reclassificação Diverso-4"/>
      <sheetName val="Reclassificação Diverso-5"/>
      <sheetName val="Reclassificação Diverso-6"/>
      <sheetName val="Reclassificação Diverso-7"/>
      <sheetName val="Gain Loss"/>
      <sheetName val="Inventoryxx"/>
      <sheetName val="Inventory p01"/>
      <sheetName val="Step by Step"/>
      <sheetName val="Earnings check"/>
      <sheetName val="FirstCare"/>
      <sheetName val="HMO USA"/>
      <sheetName val="CIGNA"/>
      <sheetName val="Aetna"/>
      <sheetName val="Intergroup"/>
      <sheetName val="United"/>
      <sheetName val="PacifiCare"/>
      <sheetName val="Kaiser"/>
      <sheetName val="Prudential"/>
      <sheetName val="SelectCare"/>
      <sheetName val="HealthPartners"/>
      <sheetName val="Principal Health"/>
      <sheetName val="Yellowstone"/>
      <sheetName val="UHC Midlands"/>
      <sheetName val="Hometown"/>
      <sheetName val="Health Care Plan"/>
      <sheetName val="Independent Health"/>
      <sheetName val="Harris Methodist"/>
      <sheetName val="Primecare"/>
      <sheetName val="Greater LaCrosse"/>
      <sheetName val="sga"/>
      <sheetName val="domestic"/>
      <sheetName val="off-on"/>
      <sheetName val="roll12rev"/>
      <sheetName val="yr0506-analysis"/>
      <sheetName val="BUPR"/>
      <sheetName val="key-cust"/>
      <sheetName val="proj-rev-q2"/>
      <sheetName val="proj-rev-q1"/>
      <sheetName val="summary-q"/>
      <sheetName val="dashboard - q"/>
      <sheetName val="dashboard - m"/>
      <sheetName val="GeoRevGrowth"/>
      <sheetName val="BURevGrowth"/>
      <sheetName val="BUFTEGrowth"/>
      <sheetName val="CompRevGrowth"/>
      <sheetName val="BU-rev-mth"/>
      <sheetName val="BU-fte-mth"/>
      <sheetName val="BU-rate-mth"/>
      <sheetName val="BU-Geo-Comp"/>
      <sheetName val="BU-Geo-Comp-fte"/>
      <sheetName val="BU-Geo-Comp-rate"/>
      <sheetName val="cust-rev-mth"/>
      <sheetName val="cust-fte-mth"/>
      <sheetName val="revenue info"/>
      <sheetName val="fte info"/>
      <sheetName val="revenue - on-off"/>
      <sheetName val="fte billed - on-off"/>
      <sheetName val="fte available on-off"/>
      <sheetName val="billed rate - on-off"/>
      <sheetName val="CustRevGrowth-y"/>
      <sheetName val="CustFTEGrowth"/>
      <sheetName val="value-off"/>
      <sheetName val="value-on"/>
      <sheetName val="dashboard1"/>
      <sheetName val="dashboard3"/>
      <sheetName val="dashboard3-0506"/>
      <sheetName val="cust-rates"/>
      <sheetName val="cust-rev"/>
      <sheetName val="cust-hrs"/>
      <sheetName val="bill0506"/>
      <sheetName val="may05"/>
      <sheetName val="jun05"/>
      <sheetName val="jul05"/>
      <sheetName val="aug05"/>
      <sheetName val="sep05"/>
      <sheetName val="oct05"/>
      <sheetName val="nov05"/>
      <sheetName val="dec05"/>
      <sheetName val="jan06"/>
      <sheetName val="feb06"/>
      <sheetName val="mar06"/>
      <sheetName val="spectrum"/>
      <sheetName val="projmaster"/>
      <sheetName val="summary-rev"/>
      <sheetName val="PopCache"/>
      <sheetName val="BneWorkBookProperties"/>
      <sheetName val="Reclass working"/>
      <sheetName val="Advance tax approval"/>
      <sheetName val="Mail Approval"/>
      <sheetName val="SUN Interest approval"/>
      <sheetName val="Alias"/>
      <sheetName val="Product Requirement"/>
      <sheetName val="JE Matrix FY13"/>
      <sheetName val="Tier"/>
      <sheetName val="PRINTS"/>
      <sheetName val="INC NP-NNP"/>
      <sheetName val="CASH New"/>
      <sheetName val="CASH PRINT"/>
      <sheetName val="CAL"/>
      <sheetName val="NNP"/>
      <sheetName val="NP"/>
      <sheetName val=" 2000"/>
      <sheetName val="SAM Upload"/>
      <sheetName val="FIN-YTD"/>
      <sheetName val="Mill´s presentation"/>
      <sheetName val="jnl"/>
      <sheetName val="Buttons"/>
      <sheetName val="Sen-Sub"/>
      <sheetName val="Journal - Sen-Sub"/>
      <sheetName val="Voucher($295)"/>
      <sheetName val="Sub Debt $295"/>
      <sheetName val="Voucher($150)"/>
      <sheetName val="Sub Debt $150"/>
      <sheetName val="Voucher P.A.E"/>
      <sheetName val="PAE May-01"/>
      <sheetName val="PAE Jun-01"/>
      <sheetName val="PAE Jul-01"/>
      <sheetName val="PAE SEPT"/>
      <sheetName val="PAE Aug-01"/>
      <sheetName val="Journal PAE"/>
      <sheetName val="PAE Jul-2001"/>
      <sheetName val="Journal - Sub$295  1-15"/>
      <sheetName val="Journal - Sub$295  16-30"/>
      <sheetName val="Voucher($200)"/>
      <sheetName val="Sub Debt $200"/>
      <sheetName val="Journal - Sub 200"/>
      <sheetName val="Journal - Sub 200 16-30"/>
      <sheetName val="Voucher($445)"/>
      <sheetName val=" Loan 445"/>
      <sheetName val="Journal - Int Paid $445 "/>
      <sheetName val="Voucher($275)"/>
      <sheetName val=" Loan 275"/>
      <sheetName val="Journal - IBJ $275"/>
      <sheetName val="Journal - IBJ $275 16-30"/>
      <sheetName val="IBJ New 275  Interest Paid"/>
      <sheetName val="Sub $295"/>
      <sheetName val="Sub $300"/>
      <sheetName val="Sub $200"/>
      <sheetName val="caratula"/>
      <sheetName val="Rec Interest"/>
      <sheetName val="Rec Principals"/>
      <sheetName val="Journal - Sen-Sub 16-30"/>
      <sheetName val="Journal - Int Acc $445 1-24"/>
      <sheetName val="Journal - New Sub 16-31"/>
      <sheetName val="Sub Sch"/>
      <sheetName val="Sen Sch"/>
      <sheetName val="Sen-Sub (2)"/>
      <sheetName val="Nota 15"/>
      <sheetName val="Reconciliation (2)"/>
      <sheetName val="IBJ 275 Int Acc 1-15"/>
      <sheetName val="Ajustes"/>
      <sheetName val="Loan US$295"/>
      <sheetName val="Journal - Loan US$295"/>
      <sheetName val="Journal - Loan US$200"/>
      <sheetName val="Rec Interest (2)"/>
      <sheetName val="AFP"/>
      <sheetName val="OTROS"/>
      <sheetName val="Mar02"/>
      <sheetName val="April02"/>
      <sheetName val="May02"/>
      <sheetName val="June02"/>
      <sheetName val="July02"/>
      <sheetName val="Sept02"/>
      <sheetName val="Oct 02"/>
      <sheetName val="Jan03"/>
      <sheetName val="Feb03"/>
      <sheetName val="Oxide"/>
      <sheetName val="Reports 1-2"/>
      <sheetName val="Reports 3-6"/>
      <sheetName val="Report 7"/>
      <sheetName val="FUNB PRIME - Report 8"/>
      <sheetName val="FUNB LIBOR - Report 8   3 of 3"/>
      <sheetName val="CITICORP - Report 8"/>
      <sheetName val="FUNB - Investment Activity  R10"/>
      <sheetName val="Report 11 - Month End Debt"/>
      <sheetName val="BSLATEMP"/>
      <sheetName val="BSLA"/>
      <sheetName val="Balances"/>
      <sheetName val="Cash Management"/>
      <sheetName val="Invoices"/>
      <sheetName val="Invoice Drill"/>
      <sheetName val="Journal Drill"/>
      <sheetName val="ARInvoice"/>
      <sheetName val="Property on hand"/>
      <sheetName val="Property Sold"/>
      <sheetName val="Sec.on Hand"/>
      <sheetName val="Sec.Sold"/>
      <sheetName val="Others Sold"/>
      <sheetName val="Tax cal_2009"/>
      <sheetName val="TB-JM201"/>
      <sheetName val="Post YE entries"/>
      <sheetName val="Adj&amp;Rje 2008"/>
      <sheetName val="ADJ2009"/>
      <sheetName val="RJE2009"/>
      <sheetName val="Recon of RE with Stat accs"/>
      <sheetName val="SS1"/>
      <sheetName val="SS2"/>
      <sheetName val="SS3"/>
      <sheetName val="G-1000"/>
      <sheetName val="P-1000"/>
      <sheetName val="Z-1000"/>
      <sheetName val="Z-1100"/>
      <sheetName val="OO-1000"/>
      <sheetName val="RR-1000"/>
      <sheetName val="RR-1100"/>
      <sheetName val="I1-1000"/>
      <sheetName val="L-1000"/>
      <sheetName val="PP-1000"/>
      <sheetName val="PP-1100"/>
      <sheetName val="LL-1000"/>
      <sheetName val="LL-2000"/>
      <sheetName val="YY-1000"/>
      <sheetName val="ZA-1000"/>
      <sheetName val="ZB-1000"/>
      <sheetName val="ZJ-1000"/>
      <sheetName val="ZM-1000"/>
      <sheetName val="ZS-1000"/>
      <sheetName val="ZT-1000"/>
      <sheetName val="Trn_0109 to 1209"/>
      <sheetName val="RJE_RE"/>
      <sheetName val="Excite accruals"/>
      <sheetName val="Adj&amp;Rje 2007"/>
      <sheetName val="Adj&amp;Rje 2006"/>
      <sheetName val="ZJ-1100"/>
      <sheetName val="ZJ-1300"/>
      <sheetName val="GCF Balances Fast"/>
      <sheetName val="TB-JM299"/>
      <sheetName val="TB-JM201 (2)"/>
      <sheetName val="Withholding tax"/>
      <sheetName val="TB-2005"/>
      <sheetName val="320"/>
      <sheetName val="A-006"/>
      <sheetName val="A-007"/>
      <sheetName val="L-010"/>
      <sheetName val="OO-1200"/>
      <sheetName val="YY-1000 (2)"/>
      <sheetName val="A-009"/>
      <sheetName val="A-010"/>
      <sheetName val="L-017"/>
      <sheetName val="L-014-17"/>
      <sheetName val="L-023"/>
      <sheetName val="320099001"/>
      <sheetName val="572002001"/>
      <sheetName val="Foreign WHT"/>
      <sheetName val="eT&amp;L-wk50 (Adjustment)"/>
      <sheetName val="Q107 vs Q108 YoY Summary"/>
      <sheetName val="US Summary"/>
      <sheetName val="US Fcst"/>
      <sheetName val="UK &amp; Italy Summary"/>
      <sheetName val="UK Fcst"/>
      <sheetName val="Japan BTS Summary"/>
      <sheetName val="FY08 YTD"/>
      <sheetName val="YoY "/>
      <sheetName val="WoW "/>
      <sheetName val="FY08 Weekly Data"/>
      <sheetName val="BW Total Sales"/>
      <sheetName val="FY07 P1-P9 Weekly Data"/>
      <sheetName val="FY07 P10-P12 Weekly Data"/>
      <sheetName val="FY06 Wkly"/>
      <sheetName val="US iPod Attach"/>
      <sheetName val="Japan iPod Attach"/>
      <sheetName val="11217000"/>
      <sheetName val="11217010"/>
      <sheetName val="11357000"/>
      <sheetName val="11357001"/>
      <sheetName val="1560"/>
      <sheetName val="23107000"/>
      <sheetName val="2340 &amp; 2341"/>
      <sheetName val="2350"/>
      <sheetName val="2430"/>
      <sheetName val="24300016"/>
      <sheetName val="FG"/>
      <sheetName val="Sample Costing"/>
      <sheetName val="Sept03"/>
      <sheetName val="Schedule 10 Page 1"/>
      <sheetName val="Schedule 10 Page 2 "/>
      <sheetName val="Schedule 10 Page 3"/>
      <sheetName val="Schedule 10 Page 4"/>
      <sheetName val="Schedule 10 Page 5"/>
      <sheetName val="Schedule 10 Page 6 "/>
      <sheetName val="Schedule 10 Page 7"/>
      <sheetName val="Schedule 10 Page 8"/>
      <sheetName val="ATV 12 Def Rev"/>
      <sheetName val="VF48"/>
      <sheetName val="ZF804 (ST LT)"/>
      <sheetName val="GL23150023"/>
      <sheetName val="GL26910000"/>
      <sheetName val="BRec P3"/>
      <sheetName val="BRec"/>
      <sheetName val="Forecasting"/>
      <sheetName val="SAP_TH_P5"/>
      <sheetName val="Def Rev"/>
      <sheetName val="Def COGS"/>
      <sheetName val="JV Reclass."/>
      <sheetName val="JV Auto rev."/>
      <sheetName val="Total Claims Received"/>
      <sheetName val="Workfile-Do not delete"/>
      <sheetName val="Div 64 CONTROL Sheet"/>
      <sheetName val="20300000_GL"/>
      <sheetName val="20370001_GL"/>
      <sheetName val="64-20390001"/>
      <sheetName val="20400000_GL"/>
      <sheetName val="20467000_GL"/>
      <sheetName val="64-20610000"/>
      <sheetName val="64-20610001"/>
      <sheetName val="20610003_GL"/>
      <sheetName val="64-20620001"/>
      <sheetName val="64-20630001"/>
      <sheetName val="21900000"/>
      <sheetName val="21940000_GL"/>
      <sheetName val="22000000"/>
      <sheetName val="22100000_GL"/>
      <sheetName val="22200000"/>
      <sheetName val="22207002"/>
      <sheetName val="22207003"/>
      <sheetName val="22207004"/>
      <sheetName val="22207005"/>
      <sheetName val="22550000_GL"/>
      <sheetName val="22700000_GL"/>
      <sheetName val="22707002_GL"/>
      <sheetName val="23107000_GL"/>
      <sheetName val="23131000"/>
      <sheetName val="23131001"/>
      <sheetName val="23140000"/>
      <sheetName val="23140002"/>
      <sheetName val="23140004"/>
      <sheetName val="23150006"/>
      <sheetName val="23150010"/>
      <sheetName val="23150023 &amp; 26910000"/>
      <sheetName val="23180001_GL"/>
      <sheetName val="23200062 &amp; 27540062"/>
      <sheetName val="23400000 &amp; 23410000"/>
      <sheetName val="234400xx"/>
      <sheetName val="23450000_GL"/>
      <sheetName val="23500000_GL"/>
      <sheetName val="23600000_GL"/>
      <sheetName val="23650000_GL "/>
      <sheetName val="23750000_GL"/>
      <sheetName val="23850000_GL"/>
      <sheetName val="23900000_GL"/>
      <sheetName val="24300000_GL"/>
      <sheetName val="15427000 and 24807000_GL"/>
      <sheetName val="27010xxx &amp; 27510xxx"/>
      <sheetName val="JASP Template"/>
      <sheetName val="B3_SUAD"/>
      <sheetName val="B10.1_AA24"/>
      <sheetName val="B10.2_AA25"/>
      <sheetName val="B10.2_AA25 (2)"/>
      <sheetName val="B1.3_B"/>
      <sheetName val="B1.4_C"/>
      <sheetName val="B1.5_D"/>
      <sheetName val="B1.6_E"/>
      <sheetName val="B1.7_F"/>
      <sheetName val="B1.7.1_F"/>
      <sheetName val="B1.8_H"/>
      <sheetName val="B1.9_J"/>
      <sheetName val="B1.11_Q"/>
      <sheetName val="B1.11.1_Q"/>
      <sheetName val="B1.12_N"/>
      <sheetName val="B1.13_R"/>
      <sheetName val="B1.10_L"/>
      <sheetName val="B1.10.1_L"/>
      <sheetName val="B1.14_W1"/>
      <sheetName val="B1.15_X"/>
      <sheetName val="B1.15.1_X"/>
      <sheetName val="B1.15.3_X"/>
      <sheetName val="B1.15.4_X"/>
      <sheetName val="B1.15.5_X"/>
      <sheetName val="B1.16_X"/>
      <sheetName val="B1.17"/>
      <sheetName val="Summary of contracts"/>
      <sheetName val="Summary of reclassification "/>
      <sheetName val="Lactasoy 22"/>
      <sheetName val="Lactasoy 26"/>
      <sheetName val="Lactasoy 27 "/>
      <sheetName val="PTUJ 29"/>
      <sheetName val=" PTUJ 29 discounted cashflow"/>
      <sheetName val="PTUJ 29 discount AR"/>
      <sheetName val="CFD 30"/>
      <sheetName val="Lactasoy 33"/>
      <sheetName val="Lactasoy 39 "/>
      <sheetName val="Lactasoy 35"/>
      <sheetName val="Lactasoy 38"/>
      <sheetName val="Tipco 43  "/>
      <sheetName val="Lactasoy 48"/>
      <sheetName val="Lactasoy 46  "/>
      <sheetName val="Discount cash flow LS 46"/>
      <sheetName val="Lactasoy 46 discount AR"/>
      <sheetName val="Lactasoy 45 line 1"/>
      <sheetName val="Discount cashflow LS 45 line 1"/>
      <sheetName val="Lactasoy 45 discount AR line 1"/>
      <sheetName val="Lactasoy 45 # 2 "/>
      <sheetName val="Discount cashflow LS 45 #2"/>
      <sheetName val="LS 45#2 discount AR"/>
      <sheetName val="Lac 46"/>
      <sheetName val="Lac 46 discount CF"/>
      <sheetName val="Lac 46 discount AR"/>
      <sheetName val="Lactasoy 50"/>
      <sheetName val="Discount cashflow LS 50"/>
      <sheetName val="LS 50 discount AR"/>
      <sheetName val="Lactasoy 51"/>
      <sheetName val="Discount cashflow LS 51"/>
      <sheetName val="LS 51 discount AR"/>
      <sheetName val="Note BOI"/>
      <sheetName val="PL before allocate mfc"/>
      <sheetName val="PL after allocate mfc"/>
      <sheetName val="Trial balance 2005"/>
      <sheetName val="Details AR &amp; AP"/>
      <sheetName val="Trial balances 2006"/>
      <sheetName val="A 4"/>
      <sheetName val="Dep-Co Act"/>
      <sheetName val="Dep-IT Mar'05"/>
      <sheetName val="Dep Mar'05"/>
      <sheetName val="Dep test"/>
      <sheetName val="Dep-IT Mar'03"/>
      <sheetName val="Dep-IT Mar'04"/>
      <sheetName val="Depn Sch"/>
      <sheetName val="architect fees"/>
      <sheetName val="Depreciation Lease"/>
      <sheetName val="FE Gain (Negative Dep)"/>
      <sheetName val="FE Loss (dep)"/>
      <sheetName val="Asset Deletion"/>
      <sheetName val="Deletion"/>
      <sheetName val=" Lease Hold Improvements"/>
      <sheetName val="Eureka"/>
      <sheetName val="Asset Card"/>
      <sheetName val="Sch A&amp;B"/>
      <sheetName val="Depr07"/>
      <sheetName val="Sch E-H"/>
      <sheetName val="Sch I -K"/>
      <sheetName val="Sch C-old"/>
      <sheetName val="Depr06-old"/>
      <sheetName val="CARO.1, Service.Tax"/>
      <sheetName val="2.1, PF.Delays"/>
      <sheetName val="2.1, TDS.Delays"/>
      <sheetName val="2.3, Service.Tax.Delays"/>
      <sheetName val="2.4, ESI.Liab.Qualificaiton.Sum"/>
      <sheetName val="detailed asset report"/>
      <sheetName val="Computer hardware"/>
      <sheetName val="Electrical Fittings"/>
      <sheetName val="Interior Decoartions"/>
      <sheetName val="Office Equipments"/>
      <sheetName val="Staff House Electrical Fittings"/>
      <sheetName val="Staff House Equipments"/>
      <sheetName val="Staff House Furniture &amp; Fitting"/>
      <sheetName val="Macro.Classificaiton"/>
      <sheetName val="Cash.Flow"/>
      <sheetName val="BS.Sch"/>
      <sheetName val="PL.Sch"/>
      <sheetName val="FA09"/>
      <sheetName val="DT.Sch"/>
      <sheetName val="Detailed.Grouping.Master"/>
      <sheetName val="Segment.Revised"/>
      <sheetName val="anne 1 cont"/>
      <sheetName val="anne 1 con"/>
      <sheetName val="NBS 7"/>
      <sheetName val="cap adeqacy"/>
      <sheetName val="risk weightage (2)"/>
      <sheetName val="Adjustment entries"/>
      <sheetName val="Book overdraft"/>
      <sheetName val="revaluation"/>
      <sheetName val="Regrouping Sch"/>
      <sheetName val="RPT.Disclosures"/>
      <sheetName val="Annex.IT.Comp"/>
      <sheetName val="Wealth tax comp"/>
      <sheetName val="Segement.Allocation.Expense"/>
      <sheetName val="FC.Exposure"/>
      <sheetName val="BAL MOV1"/>
      <sheetName val="trial 2009"/>
      <sheetName val="Audit fee"/>
      <sheetName val="FA08"/>
      <sheetName val="eff tax reco"/>
      <sheetName val="TB 2008"/>
      <sheetName val="INCMFFMC"/>
      <sheetName val="Ticket-Incm"/>
      <sheetName val="MT-Inc"/>
      <sheetName val="Other-Incm"/>
      <sheetName val="Insu-Incm"/>
      <sheetName val="Adv-Rec-cash&amp;CWIP"/>
      <sheetName val="S.Drs"/>
      <sheetName val="Tax&amp; Dep"/>
      <sheetName val="Business.Profits"/>
      <sheetName val="Reinstatment"/>
      <sheetName val="Grat.LE.Reco"/>
      <sheetName val="45IA"/>
      <sheetName val="FA 1"/>
      <sheetName val="BS.ARP"/>
      <sheetName val="PL.ARP"/>
      <sheetName val="IT BASE COST"/>
      <sheetName val="Consolidation _$"/>
      <sheetName val="Consolidation _Rs"/>
      <sheetName val="Travel &amp; Living"/>
      <sheetName val="18_4_10 pm"/>
      <sheetName val="ADJ_TB"/>
      <sheetName val="Pub-res"/>
      <sheetName val="AR-BS"/>
      <sheetName val="AR-P&amp;L"/>
      <sheetName val="SCH 1_2"/>
      <sheetName val="SCH _3"/>
      <sheetName val="SCH_4"/>
      <sheetName val="SCH 5 (N)"/>
      <sheetName val=" SCH 6_7 "/>
      <sheetName val=" SCH 8 9 10 11"/>
      <sheetName val="SCH121314"/>
      <sheetName val="SCH 1516"/>
      <sheetName val="SCH1718"/>
      <sheetName val="SCH19"/>
      <sheetName val="wkg cflo"/>
      <sheetName val="8PSCH66A-NA"/>
      <sheetName val="TRDG PROFIT"/>
      <sheetName val="sub"/>
      <sheetName val="Entity List"/>
      <sheetName val="Udaipur"/>
      <sheetName val="Sales to schenider"/>
      <sheetName val="Sales Regr 2011-12"/>
      <sheetName val="YS"/>
      <sheetName val="Consolidated excl pz&amp;gw"/>
      <sheetName val="1.1 Cashflow analysis"/>
      <sheetName val="1.2 Secured loans"/>
      <sheetName val="1.3 Fixed Assets"/>
      <sheetName val="1.4 Debtors"/>
      <sheetName val="1.5 Loans and advances"/>
      <sheetName val="Shareholders fund"/>
      <sheetName val="Margin analysis"/>
      <sheetName val="Sales mfg"/>
      <sheetName val="Sales Trd"/>
      <sheetName val="3.3 Employee costs"/>
      <sheetName val="1.2 Inventory"/>
      <sheetName val="3.1 Sales mfg"/>
      <sheetName val="3.1 Sales Trd"/>
      <sheetName val="3.1 Other Income"/>
      <sheetName val="3.2 CoM"/>
      <sheetName val="3.4 Other operating expenses"/>
      <sheetName val="Payables"/>
      <sheetName val="Sephora"/>
      <sheetName val="Actual Results"/>
      <sheetName val="Original Forecast"/>
      <sheetName val="Updated Consolidated TB 1.7.12 "/>
      <sheetName val="Revenue Split Information"/>
      <sheetName val="Buy-In Estimate"/>
      <sheetName val="Site Ops - Full Year Allocation"/>
      <sheetName val="Cost Sharing - Full Year Alloc."/>
      <sheetName val="SBC Pivot by CC Orig"/>
      <sheetName val="Allocation Model"/>
      <sheetName val="Management Fee Allocation"/>
      <sheetName val="Online Ops allocation summary"/>
      <sheetName val="2011 US TB by CC"/>
      <sheetName val="US Opex by CC Adj"/>
      <sheetName val="2011 US TB by CC Adj"/>
      <sheetName val="US HC File - Raw Data"/>
      <sheetName val="US HC by CC"/>
      <sheetName val="3rd Party Costs - Pivot"/>
      <sheetName val="JE's Proposed ---&gt;"/>
      <sheetName val="Management Fee Entry"/>
      <sheetName val="Cost Sharing Fee Entry"/>
      <sheetName val="Revised License (EUR)"/>
      <sheetName val="SBC Adj Support --&gt;"/>
      <sheetName val="SBC By CC US Only - Adj"/>
      <sheetName val="SBC by CC US Only Original"/>
      <sheetName val="SBC Pivot by CC Adj"/>
      <sheetName val="Prelim Consolidated TB Before A"/>
      <sheetName val="C.O.S.S."/>
      <sheetName val="PAUL ROTELLA"/>
      <sheetName val=" ROLLUP "/>
      <sheetName val="NFL"/>
      <sheetName val=" SWFL "/>
      <sheetName val=" CFL "/>
      <sheetName val="  ME  "/>
      <sheetName val="  MW "/>
      <sheetName val=" VA "/>
      <sheetName val="  NC  "/>
      <sheetName val="PA-NJ"/>
      <sheetName val="OH-IN"/>
      <sheetName val="  LV "/>
      <sheetName val="DSM Scale"/>
      <sheetName val="DM-1 Scale"/>
      <sheetName val="DM-2 Scale"/>
      <sheetName val="Retained Professionals"/>
      <sheetName val="Table for vlookup"/>
      <sheetName val="E31 Amort of Intangibles"/>
      <sheetName val="E31.1"/>
      <sheetName val="E31.15"/>
      <sheetName val="E31.16"/>
      <sheetName val="E31.20"/>
      <sheetName val="RHDInc Q2"/>
      <sheetName val="Pace Periods"/>
      <sheetName val="RHDInc Q1"/>
      <sheetName val="Leases"/>
      <sheetName val="Power Sched"/>
      <sheetName val="Review Notes"/>
      <sheetName val="A1 Book to Tax Reconciliation"/>
      <sheetName val="B1 Trial Balance"/>
      <sheetName val="B1.1 Liabilities Subj to Comp"/>
      <sheetName val="B2 Fresh Start Entries"/>
      <sheetName val="B2 DOS Trial Balance Allocation"/>
      <sheetName val="C1 Tax Basis Balance Sheet"/>
      <sheetName val="D1 M&amp;E"/>
      <sheetName val="D2 Penalties"/>
      <sheetName val="D4 Dues"/>
      <sheetName val="D4.1_ Dues Detail"/>
      <sheetName val="D6 Impairment Exp"/>
      <sheetName val="E1 Bad Debts"/>
      <sheetName val="E2 Prepaid Deposits"/>
      <sheetName val="E3 Deferred Directory"/>
      <sheetName val="E4 Unbilled AR"/>
      <sheetName val="E5 Fair Value Adjustment"/>
      <sheetName val="E6 Lease Agreement"/>
      <sheetName val="E12 Federal Tax Depreciation"/>
      <sheetName val="E12.1 Depreciation Proof Detail"/>
      <sheetName val="E12.2 Estim. CY Depr on Adds"/>
      <sheetName val="E12.3-1 FA &amp; AD Rollfrwd Jan 10"/>
      <sheetName val="E12.3-2 FA &amp; AD Rollfrwd Dec 10"/>
      <sheetName val="E12.4-1 Depr on Jan Adds"/>
      <sheetName val="E12.4-2"/>
      <sheetName val="E12.4-3 Depr on Feb-Dec Adds"/>
      <sheetName val="E12.2 Estimate of CY Dep on Add"/>
      <sheetName val="E12.3 Work.com Depreciation"/>
      <sheetName val="E16 GL on Disposal"/>
      <sheetName val="E16.1 Est Disposal Detail"/>
      <sheetName val="E20 Internally Dev Software"/>
      <sheetName val="E31 Intangible Amortization"/>
      <sheetName val="E31.1 Book Amortization"/>
      <sheetName val="E31.27 LL Goodwill Tax"/>
      <sheetName val="E31.28 Non-Comp Agmt Tax"/>
      <sheetName val="E31.29 Tradename Tax"/>
      <sheetName val="E31.30 Ad Agmts Tax"/>
      <sheetName val="E31.31 Cust Relations Loc Tax"/>
      <sheetName val="E31.32 Patent Tax"/>
      <sheetName val="E31 Intangibles"/>
      <sheetName val="E31.10 Amortization"/>
      <sheetName val="E31.1 Book Amortization - OLD"/>
      <sheetName val="E31.34 TBBS Summary"/>
      <sheetName val="E31.33 TBBS Intangibles"/>
      <sheetName val="E31.20 Internet Domain Name"/>
      <sheetName val="E31.21 URL Acquisition"/>
      <sheetName val="E31.22 _06 Domains"/>
      <sheetName val="E31.23 _06 PSGS"/>
      <sheetName val="E31.24 _06 Writers"/>
      <sheetName val="E31.25_06 Bizfest"/>
      <sheetName val="E31.25_01-07 Writers"/>
      <sheetName val="E31.25_02-07 Writers"/>
      <sheetName val="E31.25_03-07 Writers"/>
      <sheetName val="E31.25_04-07 Writers"/>
      <sheetName val="E31.25_05-07 Writers"/>
      <sheetName val="E31.25_06-07 Writers"/>
      <sheetName val="E31.25_07-07 Writers"/>
      <sheetName val="E31.25_08-01-07 Writers"/>
      <sheetName val="E31.25_08-31-07 Writers"/>
      <sheetName val="E31.25_09-30-07 Writers"/>
      <sheetName val="E31.25_10-31-07 Writers"/>
      <sheetName val="E31.25_11-30-07 Writers"/>
      <sheetName val="E31.25_12-31-07 Writers"/>
      <sheetName val="E31.25_03-01-07 Bizfest"/>
      <sheetName val="E31.25_07-20-07 IP"/>
      <sheetName val="E60 NonCapitalized E&amp;F"/>
      <sheetName val="E60.1"/>
      <sheetName val="E60.2"/>
      <sheetName val="F1 IBNR"/>
      <sheetName val="F3 Accrued Bonus"/>
      <sheetName val="F4 Accrued Vacation"/>
      <sheetName val="F6 Accrued Legal"/>
      <sheetName val="F7 Restructuring Reserve"/>
      <sheetName val="F8 Audit Fees"/>
      <sheetName val="F10 Month End Accruals"/>
      <sheetName val="F10.1_Dec '10 4030 Detail"/>
      <sheetName val="F12 Deferred Revenue"/>
      <sheetName val="F13 Imputed Interest"/>
      <sheetName val="F13.1 _ Imputed Interest Sum"/>
      <sheetName val="F26 Deferred Rent"/>
      <sheetName val="G1 Contribution Limitation"/>
      <sheetName val="G20 Stock Compensation"/>
      <sheetName val="G20.1 Cancelled Options"/>
      <sheetName val="J1 State Taxes"/>
      <sheetName val="J1.1 Q4 2010 Cash Tax Payments"/>
      <sheetName val="J2 Professional Fees BDC"/>
      <sheetName val="J2.1 Prof Fees"/>
      <sheetName val="J2.2 Prof Fees"/>
      <sheetName val="J2.1 Capital'd Prof Fees Amort"/>
      <sheetName val="Q4 2010"/>
      <sheetName val="Q3 2010"/>
      <sheetName val="Q2 2010"/>
      <sheetName val="Q1 2010"/>
      <sheetName val="YTD 2010"/>
      <sheetName val="Dex West Debt Rollfoward Dec-10"/>
      <sheetName val="General-Entry"/>
      <sheetName val="Graph2"/>
      <sheetName val="COMBINED_BS"/>
      <sheetName val="COMBINED_IS"/>
      <sheetName val="HAS_GETS"/>
      <sheetName val="TRANS_SUM"/>
      <sheetName val="DTEnKR0TDQcZESMvHzMlBwsvHTUlP0A"/>
      <sheetName val="Quota Setting"/>
      <sheetName val="5-Yr Data"/>
      <sheetName val="Jan-June"/>
      <sheetName val="By Indices"/>
      <sheetName val="Line graph"/>
      <sheetName val="Graph1"/>
      <sheetName val="By Quarters"/>
      <sheetName val="ETR Adjustment"/>
      <sheetName val="PA~1~GL~JK"/>
      <sheetName val="Final TB"/>
      <sheetName val="Final GL"/>
      <sheetName val="TB Pivot"/>
      <sheetName val="GL Pivot"/>
      <sheetName val="15190"/>
      <sheetName val="22004"/>
      <sheetName val="13100-13101"/>
      <sheetName val="15190 iCrossing"/>
      <sheetName val="22004RHD-22005LL"/>
      <sheetName val="8066_8315 DexIC Direct Bill chg"/>
      <sheetName val="all client IDs"/>
      <sheetName val="AT&amp;T Summary"/>
      <sheetName val="Tracking"/>
      <sheetName val="Detail Summary"/>
      <sheetName val="Printing Forecast"/>
      <sheetName val="Postage"/>
      <sheetName val="Secondary"/>
      <sheetName val="Sched"/>
      <sheetName val="Decision Tree"/>
      <sheetName val="New Factors"/>
      <sheetName val="TPI"/>
      <sheetName val="Magnets"/>
      <sheetName val="Paper"/>
      <sheetName val="Minibook Factors"/>
      <sheetName val="2009 Summary"/>
      <sheetName val="AT&amp;T"/>
      <sheetName val="Dex Summary"/>
      <sheetName val="Tax Query"/>
      <sheetName val="Page Forecast"/>
      <sheetName val="RRD Print &amp; Paper"/>
      <sheetName val="Queb Print &amp; Paper"/>
      <sheetName val="RRD Factors"/>
      <sheetName val="CPC Pricing"/>
      <sheetName val="Queb Core Pricing 8.3"/>
      <sheetName val="Queb Plus Pricing8.2"/>
      <sheetName val="Queb Core Pricing 8.1"/>
      <sheetName val="Queb Plus Pricing8.4"/>
      <sheetName val="Queb Tip-On &amp; Blow In Pricing"/>
      <sheetName val="Queb Cover Paper Factors"/>
      <sheetName val="Queb Gatefold Cover"/>
      <sheetName val="Tax Rates"/>
      <sheetName val="Queb Text Paper Factors"/>
      <sheetName val="Queb Cover Sheet Size"/>
      <sheetName val="Queb Tab Paper Factors"/>
      <sheetName val="RRD E-Brite Factors"/>
      <sheetName val="New Res Guide Pricing"/>
      <sheetName val="2009 Initial"/>
      <sheetName val="SUMMARIZED_RESULTS"/>
      <sheetName val="TX13_130"/>
      <sheetName val="Denver Distribute"/>
      <sheetName val="East Input from Mina"/>
      <sheetName val="pubmos0207"/>
      <sheetName val="2007Budget"/>
      <sheetName val="Minnesota"/>
      <sheetName val="NYPSA to ZIP"/>
      <sheetName val="ZIP to Tax Rates"/>
      <sheetName val="DirNo to RC"/>
      <sheetName val="new sched2006"/>
      <sheetName val="Changes made to ws"/>
      <sheetName val="SOUTH"/>
      <sheetName val="WEST"/>
      <sheetName val="Denver Dist  008260"/>
      <sheetName val="Denver Dist  008259"/>
      <sheetName val="Denver Dist suburbs "/>
      <sheetName val="TWIN PORTS MN DIST-print"/>
      <sheetName val="TWIN PORTS MN DIST-X"/>
      <sheetName val="Cover &amp; Assumption"/>
      <sheetName val="100% Vest on Grant to non-emp."/>
      <sheetName val="Vesting options to non-emp."/>
      <sheetName val="Warrant"/>
      <sheetName val="Beneficial Conversion"/>
      <sheetName val="Accel Amort 25% 4yr"/>
      <sheetName val="Accel Amort 25% Im."/>
      <sheetName val="Accel Amort 48mo"/>
      <sheetName val="Accel Amort 36mo"/>
      <sheetName val="Accel Amort 24mo"/>
      <sheetName val="Accel Amort 12mo"/>
      <sheetName val="Series D warrants"/>
      <sheetName val="je 2007"/>
      <sheetName val="JE 0108"/>
      <sheetName val="JE 0208"/>
      <sheetName val="JE 0308"/>
      <sheetName val="JE 0408"/>
      <sheetName val="JE 0508"/>
      <sheetName val="JE 0608"/>
      <sheetName val="Cover_Confirmation"/>
      <sheetName val="Checklist_Contracts"/>
      <sheetName val="Anniversary Provision"/>
      <sheetName val="Severance Payment Provision"/>
      <sheetName val="Pension Provision"/>
      <sheetName val="Tax reconciliation"/>
      <sheetName val="Intercompany-receivables"/>
      <sheetName val="Intercompany-payables"/>
      <sheetName val="Intercompany-BS"/>
      <sheetName val="Intercompany-income"/>
      <sheetName val="Intercompany-expense-interest"/>
      <sheetName val="Split_Positions_Other"/>
      <sheetName val="Variances_HB"/>
      <sheetName val="Notes_Cover"/>
      <sheetName val="notes lease"/>
      <sheetName val="Inventories (IAS 2)"/>
      <sheetName val="Impairment (IAS 36_IFRS 3)"/>
      <sheetName val="Government Grants (IAS 20)"/>
      <sheetName val="Intang. Assets (IAS 38)"/>
      <sheetName val="Tang. Assets (IAS 16)"/>
      <sheetName val="Provisions (IAS 37)"/>
      <sheetName val="Employee Benefits (IAS 19)"/>
      <sheetName val="IAS 39 - Notes"/>
      <sheetName val="IFRS 7"/>
      <sheetName val="BW_IFRS7"/>
      <sheetName val="FV_IFRS7"/>
      <sheetName val="Criteria_FV_Calculation"/>
      <sheetName val="Valuation allowance"/>
      <sheetName val="Sales_ABCanalysis"/>
      <sheetName val="Maturities"/>
      <sheetName val="Notes-Currency"/>
      <sheetName val="notes warranty"/>
      <sheetName val="Elim IC profit inventory"/>
      <sheetName val="Companies"/>
      <sheetName val="BALANZA"/>
      <sheetName val="100205 conc"/>
      <sheetName val="100205 edo cta"/>
      <sheetName val="100207 conc"/>
      <sheetName val="100207 edo cta"/>
      <sheetName val="100209"/>
      <sheetName val="110100"/>
      <sheetName val="119032"/>
      <sheetName val="130038"/>
      <sheetName val="135001"/>
      <sheetName val="139152"/>
      <sheetName val="140141"/>
      <sheetName val="140173"/>
      <sheetName val="140175"/>
      <sheetName val="142006"/>
      <sheetName val="145001"/>
      <sheetName val="148011"/>
      <sheetName val="148013"/>
      <sheetName val="148023"/>
      <sheetName val="154002"/>
      <sheetName val="154003"/>
      <sheetName val="171100"/>
      <sheetName val="172111"/>
      <sheetName val="222200"/>
      <sheetName val="232200"/>
      <sheetName val="222206"/>
      <sheetName val="222208"/>
      <sheetName val="222500"/>
      <sheetName val="232500"/>
      <sheetName val="232208 hardware"/>
      <sheetName val="232208 Software"/>
      <sheetName val="310137"/>
      <sheetName val="310138"/>
      <sheetName val="320701"/>
      <sheetName val="367101"/>
      <sheetName val="369222"/>
      <sheetName val="369600"/>
      <sheetName val="369605"/>
      <sheetName val="369606"/>
      <sheetName val="378954 SYMBOL TECH INC DIC"/>
      <sheetName val="379012"/>
      <sheetName val="Quote"/>
      <sheetName val="Logging PL"/>
      <sheetName val="License Summary"/>
      <sheetName val="Licensed Software"/>
      <sheetName val="Interface Software"/>
      <sheetName val="NetRMS Software"/>
      <sheetName val="Radio IP"/>
      <sheetName val="Server Hardware"/>
      <sheetName val="Other HW_SW"/>
      <sheetName val="Project Labor"/>
      <sheetName val="3rd Party Partners"/>
      <sheetName val="Product List"/>
      <sheetName val="CIG"/>
      <sheetName val="LF Lists"/>
      <sheetName val="IMS Profiles"/>
      <sheetName val="Asset depreciation"/>
      <sheetName val="100% prices"/>
      <sheetName val="EMEA INSS W41"/>
      <sheetName val="378999 Reconciliation"/>
      <sheetName val="Retreive 1"/>
      <sheetName val="FTT Lists"/>
      <sheetName val="CostDrivers"/>
      <sheetName val="Years of support (3)"/>
      <sheetName val="Years of support (5)"/>
      <sheetName val="Years of support (9)"/>
      <sheetName val="Optional Services 1 Year"/>
      <sheetName val="EBR P&amp;L USD - QGC MA"/>
      <sheetName val="EBR CashflowUSD- QGC MA"/>
      <sheetName val="MotCare &amp; Selex (3)"/>
      <sheetName val="MotCare &amp; Selex (5)"/>
      <sheetName val="P&amp;L 3 Years"/>
      <sheetName val="P&amp;L 5 Years"/>
      <sheetName val="P&amp;L 9 Years"/>
      <sheetName val="SparesList"/>
      <sheetName val="AvailabilityCalc"/>
      <sheetName val=" Format "/>
      <sheetName val=" Format  (2)"/>
      <sheetName val=" Format  (3)"/>
      <sheetName val=" Format  (4)"/>
      <sheetName val=" Format  (5)"/>
      <sheetName val=" Format  (6)"/>
      <sheetName val=" Format  (7)"/>
      <sheetName val="Process Flow - Current"/>
      <sheetName val="Process Flow - Potential"/>
      <sheetName val="PRT_VAR Potential"/>
      <sheetName val="Regional"/>
      <sheetName val="Inv Summary"/>
      <sheetName val="Inv by Tech"/>
      <sheetName val="LTB Inv"/>
      <sheetName val="E&amp;O Calculation"/>
      <sheetName val="Root Cause Pareto"/>
      <sheetName val="Scrub Trend"/>
      <sheetName val="Biz Mitigation"/>
      <sheetName val="Reserve Pareto"/>
      <sheetName val="E&amp;O P&amp;L Allo"/>
      <sheetName val="Major Issues"/>
      <sheetName val="PCR  Excess"/>
      <sheetName val="AAD Excess"/>
      <sheetName val="AAD LTB"/>
      <sheetName val="Wavenet "/>
      <sheetName val="R&amp;R LTB"/>
      <sheetName val="R&amp;R Excess"/>
      <sheetName val="Mesh"/>
      <sheetName val="Vertex_radio"/>
      <sheetName val="Vertex_AAD"/>
      <sheetName val="Kani_TSD"/>
      <sheetName val="Resumen draft"/>
      <sheetName val="Capacidad 2001"/>
      <sheetName val="Installed 2001"/>
      <sheetName val="Jerarquia"/>
      <sheetName val="Capacidad FWA"/>
      <sheetName val="TOTAL CAP FWA"/>
      <sheetName val="resumen CAPACIDAD FWA"/>
      <sheetName val="Assump Op"/>
      <sheetName val="New Churn"/>
      <sheetName val="Total Captura"/>
      <sheetName val="INTERNET DED"/>
      <sheetName val="LP"/>
      <sheetName val="Web Net"/>
      <sheetName val="VAS"/>
      <sheetName val="Forecast 2002"/>
      <sheetName val="NAC2000"/>
      <sheetName val="Consumos"/>
      <sheetName val="Dif vs Oct"/>
      <sheetName val="Promo 300"/>
      <sheetName val="+ x -"/>
      <sheetName val="ABCDE"/>
      <sheetName val="Micro-Small"/>
      <sheetName val="Med-LC-Whls"/>
      <sheetName val="Revenue by month"/>
      <sheetName val="STOP BILLING"/>
      <sheetName val="Rev x segmento"/>
      <sheetName val="Assumtions"/>
      <sheetName val="WHLS MXO"/>
      <sheetName val="Rev Adic. UNE"/>
      <sheetName val="Forecast new"/>
      <sheetName val="Forecast Inteligente y rbs"/>
      <sheetName val="Forecast MOUs Calls"/>
      <sheetName val="Razones desconex"/>
      <sheetName val="Questionaire"/>
      <sheetName val="Site Dimensioning"/>
      <sheetName val="BSC Design"/>
      <sheetName val="RXCDR Design"/>
      <sheetName val="BSC FNE"/>
      <sheetName val="RXCDR FNE"/>
      <sheetName val="Spares List"/>
      <sheetName val="DUALRATE.XLM"/>
      <sheetName val="ERLANGB.XLM"/>
      <sheetName val="GETLINK.XLM"/>
      <sheetName val="SPAREM.XLM"/>
      <sheetName val="ORDER6.XLM"/>
      <sheetName val="DETAIL REPORT"/>
      <sheetName val="DO NOT TOUCH"/>
      <sheetName val="Q209 Roll Forward Report - Dec "/>
      <sheetName val="PO Commitment 813"/>
      <sheetName val="IAC Q205 Component Price List"/>
      <sheetName val="Inventec - 8-Ball - P80730US"/>
      <sheetName val="Inventec - 8-Ball - P80730ML3"/>
      <sheetName val="Inventec - 8-Ball - P80732US"/>
      <sheetName val="Inventec - Cheetah - P80880US"/>
      <sheetName val="Inventec - Cheetah -P80880US-BP"/>
      <sheetName val="Inventec - Cheetah - P80880ML3"/>
      <sheetName val="Inventec Cheetah - P80880ML3-BP"/>
      <sheetName val="Inventec - Cheetah - P80880CN"/>
      <sheetName val="Cheetah - P80880ROW-BP"/>
      <sheetName val="Cheetah - P80880ROW-BP1"/>
      <sheetName val="Cheetah - P80880ROW-BP2"/>
      <sheetName val="Inventec - Bengal - P80708US"/>
      <sheetName val="Inventec - Bengal -P80708US-BP1"/>
      <sheetName val="Inventec - Bengal- P80708ML1"/>
      <sheetName val="Inventec - Bengal - 1041NA"/>
      <sheetName val="Inventec - Bengal -P80708US-BP2"/>
      <sheetName val="A1. 10.03 T.I. Calculation"/>
      <sheetName val="A2. 10.03 Estimated Tax Pmt"/>
      <sheetName val="C2. LT Restr. Res."/>
      <sheetName val="C3. Accd Vac and Bonuses"/>
      <sheetName val="C4. Inventory Reserve"/>
      <sheetName val="C5. Bad Debt Reserve"/>
      <sheetName val="C6. Accd Liab PCS"/>
      <sheetName val="C7. ST and LT Warranty Reserve"/>
      <sheetName val="C8. Accd Prod Ret Res"/>
      <sheetName val="C9. Deferred Income"/>
      <sheetName val="C10. Deferred Income SW"/>
      <sheetName val="C11. Accrued Legal Expenses"/>
      <sheetName val="G1. 10.03 Deferred Inc Balances"/>
      <sheetName val="US_103103"/>
      <sheetName val="Canada_103103"/>
      <sheetName val="Brazil_103103"/>
      <sheetName val="NAsia_103103"/>
      <sheetName val="HKPRC_103103"/>
      <sheetName val="Australia_1031"/>
      <sheetName val="Italy_103103"/>
      <sheetName val="India72_103103"/>
      <sheetName val="Taiwan_103103"/>
      <sheetName val="ELI _10.31.03"/>
      <sheetName val="WP F2.  Inc Tax Payable Rollfwd"/>
      <sheetName val="WP G.  DTL Rollfwd"/>
      <sheetName val="C1. 10.03 New Floor"/>
      <sheetName val="Palm Q402 Price File"/>
      <sheetName val="MSL Combined BOM's"/>
      <sheetName val="Palm Targets"/>
      <sheetName val="Savings Summary"/>
      <sheetName val="Material Cost by Sku"/>
      <sheetName val="PART MASTER DATA"/>
      <sheetName val="Q204 Palm Controlled Pricing"/>
      <sheetName val="Inventec Q204 Pricing File"/>
      <sheetName val="Inventec - Panther 180-4784C-US"/>
      <sheetName val="Inventec - Panther180-4784D-ROW"/>
      <sheetName val="Inventec - Panther - P80720CN"/>
      <sheetName val="Inventec - Panther - P80720ML3"/>
      <sheetName val="Inventec - Zire - P80707US"/>
      <sheetName val="Inventec - Zire - P80707ML3"/>
      <sheetName val="Inventec - 8-Ball - P80731US"/>
      <sheetName val="Inventec - Cheetah - P80881ML"/>
      <sheetName val="Inventec - Cheetah - P80882US"/>
      <sheetName val="Doumen Q204 Pricing File"/>
      <sheetName val="Doumen Q204 Pricing Summary"/>
      <sheetName val="Doumen - M500 - 180-2054D-CN"/>
      <sheetName val="Doumen - M500 - 180-2054-D-US"/>
      <sheetName val="Doumen - M500 -180-2054-D-EFIG1"/>
      <sheetName val="Doumen - Pacific 180-4392D-INTL"/>
      <sheetName val="Doumen - Pacific - 180-6201A-DE"/>
      <sheetName val="Doumen - Pacific 180-6201A-INTL"/>
      <sheetName val="Doumen - Pacific - 180-4392D-DE"/>
      <sheetName val="Doumen - Pacific - 180-4392D-FR"/>
      <sheetName val="Doumen - T2 - 180-4854A-EFIG3"/>
      <sheetName val="Doumen - T2 - 180-4854A-US"/>
      <sheetName val="Asustek Q204 Pricing File"/>
      <sheetName val="Asustek - Arizona - 180-5027A"/>
      <sheetName val="Asustek - Arizona - P80870ML3"/>
      <sheetName val="Asustek - Arizona - P80870CN"/>
      <sheetName val="Asustek - Montana 180-4547C-ROW"/>
      <sheetName val="Asustek - Montana - P80900CN"/>
      <sheetName val="Asustek - Montana - P80900ML3"/>
      <sheetName val="Flex Log Nash Q204 Pricing File"/>
      <sheetName val="Flex Nash Q204 Pricing Summary"/>
      <sheetName val="Flex Nash - M500 - 3C80800U"/>
      <sheetName val="Flex Nash - M500 - P80800ROW"/>
      <sheetName val="Flex Nash - M500 - P80800CN"/>
      <sheetName val="Flex Nash - ArizoP80870ML3Rev A"/>
      <sheetName val="Flex Nash - ArizoP80870ML3Rev B"/>
      <sheetName val="Flex Nash - ArizoP80870US Rev A"/>
      <sheetName val="Flex Nash - ArizP80870US Rev B"/>
      <sheetName val="Flex Nash - Montana - P80900ML3"/>
      <sheetName val="Flex Nash - Montana - P80900US"/>
      <sheetName val="Flex Nash - Pacific -P80505ATUS"/>
      <sheetName val="Flex Nash - Pacfici P80505CLRBR"/>
      <sheetName val="Flex Nash - Pacific - P80505DE"/>
      <sheetName val="Flex Nash - Pacific - P80505FR"/>
      <sheetName val="Flex Nash - Pacific P80505IEEUR"/>
      <sheetName val="Flex Nash - Pacific P80505IEROW"/>
      <sheetName val="Flex Nash - Pacific P80505ORGFR"/>
      <sheetName val="Flex Nash - Pacific -P80505RGRS"/>
      <sheetName val="Flex Nash - Pacific -P80505TLCL"/>
      <sheetName val="Flex Nash - Panther - P50233US"/>
      <sheetName val="Flex Nash - Panther - P50623US"/>
      <sheetName val="Flex Nash - Panther - P80720ML3"/>
      <sheetName val="Flex Nash - Panther - P80720US"/>
      <sheetName val="Flex Nash - T2 - P80860ML3"/>
      <sheetName val="Flex Nash - T2 - P80860US"/>
      <sheetName val="Flex Nash - P50829U"/>
      <sheetName val="Flex Nash - P50830U"/>
      <sheetName val="E&amp;O"/>
      <sheetName val="Non E&amp;O"/>
      <sheetName val="Mat'l PIR"/>
      <sheetName val="Closed EO"/>
      <sheetName val="Closed Non EO"/>
      <sheetName val="Closed Mat'l PIR"/>
      <sheetName val="Cat 1"/>
      <sheetName val="China - M550 - 180-4256A-US (2)"/>
      <sheetName val="China - M550 - 180-4256A-RO (2)"/>
      <sheetName val="China Fargo Bom (2)"/>
      <sheetName val="Palm Q203 Master List (2)"/>
      <sheetName val="Action Plan"/>
      <sheetName val="Q307"/>
      <sheetName val="Finance SOX"/>
      <sheetName val="Product Pricing"/>
      <sheetName val="MVA"/>
      <sheetName val="Discrepancies"/>
      <sheetName val="Cost Review"/>
      <sheetName val="Price book Q3 demand"/>
      <sheetName val="Price book Q3 price"/>
      <sheetName val="Inv-dd-070507-to-VF"/>
      <sheetName val="stock &amp; wip_Finance-140507"/>
      <sheetName val="#BusinessQuery#"/>
      <sheetName val="Component price list"/>
      <sheetName val="Boms - Sample B"/>
      <sheetName val="Wongs"/>
      <sheetName val="Brasil"/>
      <sheetName val="Shanghai"/>
      <sheetName val="Kunshan"/>
      <sheetName val="XPLR006"/>
      <sheetName val="XPLR008"/>
      <sheetName val="XPLR119S"/>
      <sheetName val="XPLR125"/>
      <sheetName val="XPLR126"/>
      <sheetName val="XPLR132"/>
      <sheetName val="xpbs016"/>
      <sheetName val="xpbs015"/>
      <sheetName val="xpbs014"/>
      <sheetName val="xpbs011"/>
      <sheetName val="xpbs010"/>
      <sheetName val="xpbs008"/>
      <sheetName val="XLST001"/>
      <sheetName val="XLST003"/>
      <sheetName val="XSYS004"/>
      <sheetName val="XSYS007"/>
      <sheetName val="XSYS111"/>
      <sheetName val="XSYS112"/>
      <sheetName val="XSYS117"/>
      <sheetName val="XSYS118"/>
      <sheetName val="XSYS120"/>
      <sheetName val="XSYS124"/>
      <sheetName val="XSYS125"/>
      <sheetName val="XLBS013"/>
      <sheetName val="XPRS006"/>
      <sheetName val="XPRS007"/>
      <sheetName val="XPRS019"/>
      <sheetName val="XPRS028"/>
      <sheetName val="XPRS034"/>
      <sheetName val="XTHS1XX"/>
      <sheetName val="xpbs003"/>
      <sheetName val="Sheet0"/>
      <sheetName val="BOm checks"/>
      <sheetName val="Pivot VFi"/>
      <sheetName val="BOM_Explosion_Report 2 "/>
      <sheetName val="BOM Matrix"/>
      <sheetName val="VF"/>
      <sheetName val="Verifone"/>
      <sheetName val="PDL"/>
      <sheetName val="Cost Review-Princy"/>
      <sheetName val="Reserve Summary"/>
      <sheetName val="SummaryTracker - PIR"/>
      <sheetName val="Mth End Report - Jul"/>
      <sheetName val="Mth End Report - Jun"/>
      <sheetName val="Mth End Report - May"/>
      <sheetName val="Inventory Summary"/>
      <sheetName val="Cust Inventory (1)"/>
      <sheetName val="Cust Inventory (2)"/>
      <sheetName val="SRO# 60014088_60014159"/>
      <sheetName val="SRO# 60014211 13th June_"/>
      <sheetName val="SRO- 60014234 12th July"/>
      <sheetName val="SRO-60014278 26th July"/>
      <sheetName val="Input Screen"/>
      <sheetName val="Subsidiary Summary"/>
      <sheetName val="Revenue per Product"/>
      <sheetName val="Aging Receivables"/>
      <sheetName val="Approvals"/>
      <sheetName val="GL ACCOUNTS"/>
      <sheetName val="RECEIVED"/>
      <sheetName val="SHIPMENT"/>
      <sheetName val="Board Tebrau C"/>
      <sheetName val="TM42XX"/>
      <sheetName val="L4150"/>
      <sheetName val="PWA Ship Plan"/>
      <sheetName val="Sum Sept'11 TL Build Plan"/>
      <sheetName val="PWA"/>
      <sheetName val="HUB-15Sep"/>
      <sheetName val="Ttl issue TL-14Sep"/>
      <sheetName val="RMA-15Sep"/>
      <sheetName val="Combo"/>
      <sheetName val="ESSBASE-Overview"/>
      <sheetName val="ESSBASE-DIV"/>
      <sheetName val="OT"/>
      <sheetName val="GL 0304"/>
      <sheetName val="P&amp;LSEPG (2)"/>
      <sheetName val="P&amp;LSEPG"/>
      <sheetName val="SEPG BY SUPPLIER (2)"/>
      <sheetName val="Sale2003"/>
      <sheetName val="SEPG2004"/>
      <sheetName val="JerryCans"/>
      <sheetName val="Can Parts"/>
      <sheetName val="PrintingOrder"/>
      <sheetName val="TinPlatePrice"/>
      <sheetName val="SquareCans"/>
      <sheetName val="RoundCans"/>
      <sheetName val="APP I (outstanding)"/>
      <sheetName val="App IV"/>
      <sheetName val="P_LSEPG"/>
      <sheetName val="Sales Analysis (2)"/>
      <sheetName val="GProfit"/>
      <sheetName val="Superelectronics"/>
      <sheetName val="DD1"/>
      <sheetName val="HH1"/>
      <sheetName val="CC7"/>
      <sheetName val="ageing bracket"/>
      <sheetName val="FF2.1 underlying data test"/>
      <sheetName val="FF200"/>
      <sheetName val="GG1"/>
      <sheetName val="GG2"/>
      <sheetName val="GG3"/>
      <sheetName val="Treshold"/>
      <sheetName val="MM1"/>
      <sheetName val="MM2"/>
      <sheetName val="MM2-1"/>
      <sheetName val="MM2-2"/>
      <sheetName val="EE1"/>
      <sheetName val="EE1-1"/>
      <sheetName val="EE1-2"/>
      <sheetName val="EE1-3"/>
      <sheetName val="EE3-1"/>
      <sheetName val="EE3-2"/>
      <sheetName val="EE7"/>
      <sheetName val="(1 A~B)"/>
      <sheetName val="(1C~D)"/>
      <sheetName val="(1E~F)"/>
      <sheetName val="(1G)"/>
      <sheetName val="(1H)"/>
      <sheetName val="(1I)"/>
      <sheetName val="(1J)"/>
      <sheetName val="(1K)"/>
      <sheetName val="(1L)"/>
      <sheetName val="(1M)"/>
      <sheetName val="(1N)"/>
      <sheetName val="(1O)"/>
      <sheetName val="(1P)"/>
      <sheetName val="(1Q)"/>
      <sheetName val="(1R)"/>
      <sheetName val="(2)"/>
      <sheetName val="(3)"/>
      <sheetName val="(4)"/>
      <sheetName val="(5)"/>
      <sheetName val="(6)"/>
      <sheetName val="( 7 )"/>
      <sheetName val="(8)"/>
      <sheetName val="(9)"/>
      <sheetName val="(10)"/>
      <sheetName val="(11)"/>
      <sheetName val="(12)"/>
      <sheetName val="(13)"/>
      <sheetName val="(14)"/>
      <sheetName val="(15)"/>
      <sheetName val="(16)"/>
      <sheetName val="(17)"/>
      <sheetName val="(18)"/>
      <sheetName val="(19)"/>
      <sheetName val="(20)"/>
      <sheetName val="(21)"/>
      <sheetName val="(22)"/>
      <sheetName val="(23)"/>
      <sheetName val="(24)"/>
      <sheetName val="(25)"/>
      <sheetName val="(26)"/>
      <sheetName val="(27)"/>
      <sheetName val="( 1 )"/>
      <sheetName val="( 2 )"/>
      <sheetName val="(7)"/>
      <sheetName val="( 10 )"/>
      <sheetName val="( 11 )"/>
      <sheetName val="( 13 )"/>
      <sheetName val="( 14 )"/>
      <sheetName val="( 15 )"/>
      <sheetName val="( 16 )"/>
      <sheetName val="( 17 )"/>
      <sheetName val="( 18 )"/>
      <sheetName val="( 19 )"/>
      <sheetName val="( 20 )"/>
      <sheetName val="( 21 )"/>
      <sheetName val="( 22 )"/>
      <sheetName val="( 23 )"/>
      <sheetName val="( 24 )"/>
      <sheetName val="( 25 )"/>
      <sheetName val="( 26 )"/>
      <sheetName val="A5-1"/>
      <sheetName val="A13"/>
      <sheetName val="E-TOC"/>
      <sheetName val="B1(a)"/>
      <sheetName val="B1-1(V)"/>
      <sheetName val="B1-1 (Q)"/>
      <sheetName val="B5"/>
      <sheetName val="E1-3"/>
      <sheetName val="FG listing"/>
      <sheetName val="RM listing"/>
      <sheetName val="PnL commentaries"/>
      <sheetName val="ESTIMATE-P&amp;L-PMV"/>
      <sheetName val="Forecast P&amp;L-PAL"/>
      <sheetName val="ESTIMATE P&amp;L99-GROUP"/>
      <sheetName val="Forecast P&amp;L-PMV"/>
      <sheetName val="Forecast P&amp;L-PMT"/>
      <sheetName val="SCH-GP"/>
      <sheetName val="FORECAST-GP"/>
      <sheetName val="P&amp;L YR99"/>
      <sheetName val="CONSUL-P&amp;L99"/>
      <sheetName val="P&amp;L YR99 (3)"/>
      <sheetName val="NN1(a)"/>
      <sheetName val="NN5-3"/>
      <sheetName val="LL1-1"/>
      <sheetName val="P.T. Daya Manunggal"/>
      <sheetName val="LL1-3"/>
      <sheetName val="LL1-4"/>
      <sheetName val="LL1-5"/>
      <sheetName val="LL1-6"/>
      <sheetName val="LL1-7.1"/>
      <sheetName val="LL1-7.2"/>
      <sheetName val="LL3"/>
      <sheetName val="EE5.1"/>
      <sheetName val="EE5-1"/>
      <sheetName val="EE9.1"/>
      <sheetName val="Inventories Control List"/>
      <sheetName val="LL4"/>
      <sheetName val="Significant OS"/>
      <sheetName val="OS Final"/>
      <sheetName val="OS-Focal"/>
      <sheetName val="OS- KSS"/>
      <sheetName val="Sheet 1 (2)"/>
      <sheetName val="B1-2-1"/>
      <sheetName val="B6-1-2"/>
      <sheetName val="B6-1-3"/>
      <sheetName val="NPS&amp;NFM"/>
      <sheetName val="totmal"/>
      <sheetName val="workcap"/>
      <sheetName val="excp"/>
      <sheetName val="Tax related exp"/>
      <sheetName val="fty-foe"/>
      <sheetName val="22.4-NPS"/>
      <sheetName val="22.4-NFM"/>
      <sheetName val="Nfm sales aff"/>
      <sheetName val="OPL2001TP"/>
      <sheetName val="Opl01cs"/>
      <sheetName val="Bpkitem"/>
      <sheetName val="Validation-co"/>
      <sheetName val="NESMAL (int only)"/>
      <sheetName val="NESMAL"/>
      <sheetName val="S6OF"/>
      <sheetName val="Int-sch4"/>
      <sheetName val="Tax N Audit"/>
      <sheetName val="Taxprov"/>
      <sheetName val="14.0 (loc)"/>
      <sheetName val="14.0"/>
      <sheetName val="14.1"/>
      <sheetName val="37.0"/>
      <sheetName val="3410"/>
      <sheetName val="3420"/>
      <sheetName val="3421"/>
      <sheetName val="CONSOL-TAX"/>
      <sheetName val="deftax"/>
      <sheetName val="14.0 con"/>
      <sheetName val="22.4con"/>
      <sheetName val="22.5 con"/>
      <sheetName val="3400-con"/>
      <sheetName val="3410-con"/>
      <sheetName val="3421-con"/>
      <sheetName val="3425-con"/>
      <sheetName val="3426-con"/>
      <sheetName val="3427-con"/>
      <sheetName val="M1 "/>
      <sheetName val="BB1"/>
      <sheetName val="BB2-1"/>
      <sheetName val="BB2"/>
      <sheetName val="NOT TO PRINT"/>
      <sheetName val="ADMIN SALARY"/>
      <sheetName val="DIV-Net period"/>
      <sheetName val="B5(BS)_Revise"/>
      <sheetName val="B5(BS)"/>
      <sheetName val="B5_IS"/>
      <sheetName val="BB2.1"/>
      <sheetName val="BB4"/>
      <sheetName val="FF300"/>
      <sheetName val="JJ1"/>
      <sheetName val="MM1-1"/>
      <sheetName val="KK1-1-Tech"/>
      <sheetName val="KK2-tech(revised)"/>
      <sheetName val="KK2-1"/>
      <sheetName val="KK3(m)-Tech"/>
      <sheetName val="KK3(r)-1"/>
      <sheetName val="KK4"/>
      <sheetName val="Tec-dd"/>
      <sheetName val="KK1-Tech"/>
      <sheetName val="FB1 (2)"/>
      <sheetName val="BS (3)"/>
      <sheetName val="D1 (3)"/>
      <sheetName val="E1  (3)"/>
      <sheetName val="F1  (3)"/>
      <sheetName val="G1  (3)"/>
      <sheetName val="J1 (3)"/>
      <sheetName val="J3 (3)"/>
      <sheetName val="M1 (3)"/>
      <sheetName val="M1-1 (3)"/>
      <sheetName val="M1-2 (3)"/>
      <sheetName val="N1 (3)"/>
      <sheetName val="PBSE BS"/>
      <sheetName val="comp of re pack"/>
      <sheetName val="CF Statements"/>
      <sheetName val="FB1"/>
      <sheetName val="FB2"/>
      <sheetName val="FB3"/>
      <sheetName val="PBSE PL"/>
      <sheetName val="FB4 Sch9 Disclosure"/>
      <sheetName val="HCC1"/>
      <sheetName val="HCC4"/>
      <sheetName val="HCC5"/>
      <sheetName val="HHH1"/>
      <sheetName val="D1-1"/>
      <sheetName val="FE3"/>
      <sheetName val="FE3-1"/>
      <sheetName val="HLL1"/>
      <sheetName val="HE1"/>
      <sheetName val="HE2-1"/>
      <sheetName val="HE2"/>
      <sheetName val="F1 "/>
      <sheetName val="G1 "/>
      <sheetName val="M1-2"/>
      <sheetName val="General info (2)"/>
      <sheetName val="CF Statements (2)"/>
      <sheetName val="Stmt of equity (2)"/>
      <sheetName val="D1 (2)"/>
      <sheetName val="D1-1 (2)"/>
      <sheetName val="E1  (2)"/>
      <sheetName val="F1  (2)"/>
      <sheetName val="G1  (2)"/>
      <sheetName val="J1 (2)"/>
      <sheetName val="J3 (2)"/>
      <sheetName val="L1 (2)"/>
      <sheetName val="M1 (2)"/>
      <sheetName val="M1-1 (2)"/>
      <sheetName val="M1-2 (2)"/>
      <sheetName val="N1 (2)"/>
      <sheetName val="B1-4"/>
      <sheetName val="B1-5"/>
      <sheetName val="B1-6"/>
      <sheetName val="B3"/>
      <sheetName val="B3-1"/>
      <sheetName val="B6-1"/>
      <sheetName val="B6-2"/>
      <sheetName val="B6-3"/>
      <sheetName val="B6-4"/>
      <sheetName val="E2-1.2"/>
      <sheetName val="WIP-Prod"/>
      <sheetName val="E6-1"/>
      <sheetName val="E6-1.1"/>
      <sheetName val="E6-2"/>
      <sheetName val="E6-2.1"/>
      <sheetName val="B2-1"/>
      <sheetName val="BS'09"/>
      <sheetName val="BS (revised)"/>
      <sheetName val="PL (revised)"/>
      <sheetName val="PPE (revised)"/>
      <sheetName val="Journal (revised)"/>
      <sheetName val="PPE(1)"/>
      <sheetName val="Journal"/>
      <sheetName val="PPE (2)"/>
      <sheetName val="CSF (2)"/>
      <sheetName val="CSF"/>
      <sheetName val="INTERCO-nontrade"/>
      <sheetName val="interco(1)"/>
      <sheetName val="INTERCO-TRADE"/>
      <sheetName val="Disposal of PPE"/>
      <sheetName val="Hist cost"/>
      <sheetName val="CF Recon"/>
      <sheetName val="Int.Rates"/>
      <sheetName val="MI share"/>
      <sheetName val="Comp of int"/>
      <sheetName val="Cashflow by subsi"/>
      <sheetName val="BB2-3"/>
      <sheetName val="FF4-1"/>
      <sheetName val="NO.0"/>
      <sheetName val="NO.1"/>
      <sheetName val="NO.2-1"/>
      <sheetName val="NO.2-2"/>
      <sheetName val="NO.2-3"/>
      <sheetName val="NO.2-4"/>
      <sheetName val="NO.3-1"/>
      <sheetName val="NO.3-2"/>
      <sheetName val="NO.4"/>
      <sheetName val="NO.5-1"/>
      <sheetName val="NO.5-2"/>
      <sheetName val="NO.5-3"/>
      <sheetName val="NO.6-1"/>
      <sheetName val="NO.6-2"/>
      <sheetName val="NO.7"/>
      <sheetName val="NO.8"/>
      <sheetName val="NO.8-1"/>
      <sheetName val="NO.9"/>
      <sheetName val="NO.9-1"/>
      <sheetName val="NO.10"/>
      <sheetName val="NO.11"/>
      <sheetName val="NO.12"/>
      <sheetName val="NO.13"/>
      <sheetName val="NO.14"/>
      <sheetName val="NO.15"/>
      <sheetName val="NO.16"/>
      <sheetName val="NO.17"/>
      <sheetName val="NO.18"/>
      <sheetName val="NO.19"/>
      <sheetName val="NO.20"/>
      <sheetName val="NO.21"/>
      <sheetName val="NO.22"/>
      <sheetName val="NO.23"/>
      <sheetName val="NO.24"/>
      <sheetName val="NO.25"/>
      <sheetName val="NO.26 (1)"/>
      <sheetName val="NO.26 (2)"/>
      <sheetName val="NO.27(1)"/>
      <sheetName val="NO.27(2)"/>
      <sheetName val="NO.28"/>
      <sheetName val="NO.29 "/>
      <sheetName val="NO.30"/>
      <sheetName val="NO.31"/>
      <sheetName val="ATTCH.1"/>
      <sheetName val="ATTCH.2"/>
      <sheetName val="CIF&amp;FOB"/>
      <sheetName val="Consignment"/>
      <sheetName val="DDU term"/>
      <sheetName val="PnL (Details) - May'08"/>
      <sheetName val="BB2-1.1"/>
      <sheetName val="BB2.4"/>
      <sheetName val="BB6"/>
      <sheetName val="BB2-2"/>
      <sheetName val="BB6.1"/>
      <sheetName val="SMT"/>
      <sheetName val="FF6"/>
      <sheetName val="損益分析"/>
      <sheetName val="損益表說明"/>
      <sheetName val="存貨跌價及呆滯損失"/>
      <sheetName val="資產負債表"/>
      <sheetName val="損益表"/>
      <sheetName val="試算表累計"/>
      <sheetName val="試算表當月"/>
      <sheetName val="銷貨成本表-GPP"/>
      <sheetName val="銷貨成本附表"/>
      <sheetName val="R銷貨成本表-GMP"/>
      <sheetName val="製造直接費用明細表"/>
      <sheetName val="管理費用明細表"/>
      <sheetName val="銷售費用明細表--"/>
      <sheetName val="研發費用明細表"/>
      <sheetName val="宿舍費用明細表"/>
      <sheetName val="五力分析"/>
      <sheetName val="背書保證事項記錄"/>
      <sheetName val="內部銷售"/>
      <sheetName val="營運槓桿度"/>
      <sheetName val="BS,Equity"/>
      <sheetName val="AA13"/>
      <sheetName val="A17"/>
      <sheetName val="BB1(A)"/>
      <sheetName val="BB1-1"/>
      <sheetName val="BB3"/>
      <sheetName val="CC2"/>
      <sheetName val="CC4"/>
      <sheetName val="CC6"/>
      <sheetName val="EE5-5"/>
      <sheetName val="EE6"/>
      <sheetName val="EE6-1"/>
      <sheetName val="FF-TOC"/>
      <sheetName val="FF3"/>
      <sheetName val="LL-TOC"/>
      <sheetName val="MM5"/>
      <sheetName val="KK2"/>
      <sheetName val="KK3"/>
      <sheetName val="KK6"/>
      <sheetName val="KK1 (2)"/>
      <sheetName val="KK2 (2)"/>
      <sheetName val="KK3 (2)"/>
      <sheetName val="KK4 (2)"/>
      <sheetName val="KK6 (2)"/>
      <sheetName val="KK6 (unused)"/>
      <sheetName val="Portrait"/>
      <sheetName val="Portrait (2)"/>
      <sheetName val="CC1"/>
      <sheetName val="CC4a"/>
      <sheetName val="Landscape"/>
      <sheetName val="SiGnS"/>
      <sheetName val="Formulae"/>
      <sheetName val="CIG+OV"/>
      <sheetName val="INPCUSA"/>
      <sheetName val="BASIC DATA"/>
      <sheetName val="CETES PROMEDIOS"/>
      <sheetName val="CETES 1990"/>
      <sheetName val="CETES 1991"/>
      <sheetName val="CETES 1992"/>
      <sheetName val="CETES 1993"/>
      <sheetName val="CETES 1994"/>
      <sheetName val="CETES 1995"/>
      <sheetName val="CETES 1996"/>
      <sheetName val="CETES 1997"/>
      <sheetName val="CETES 1998"/>
      <sheetName val="CETES 1999"/>
      <sheetName val="CETES 2000"/>
      <sheetName val="CETES 2001"/>
      <sheetName val="CETES 2002"/>
      <sheetName val="CETES 2003"/>
      <sheetName val="CETES 2004"/>
      <sheetName val="CETES 2005"/>
      <sheetName val="CETES 2006"/>
      <sheetName val="CETES 2007"/>
      <sheetName val="CETES 2008"/>
      <sheetName val="CETES 2009"/>
      <sheetName val="CETES 2010"/>
      <sheetName val="CETES 2011"/>
      <sheetName val="Hoja16"/>
      <sheetName val="PROMEDIO ANUAL 1820-1988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2011"/>
      <sheetName val="resumen por concepto OPENHR"/>
      <sheetName val="PIVOT incid"/>
      <sheetName val="base incid"/>
      <sheetName val="resumen conceptos"/>
      <sheetName val="PwC_sal diarios TS"/>
      <sheetName val="nómina GC PROYECTO revisión"/>
      <sheetName val="MAESTR de empleado"/>
      <sheetName val="PNOR proyecto 2007"/>
      <sheetName val="VALES-FONDO Proyecto2007"/>
      <sheetName val="COMEDOR Proyecto2007"/>
      <sheetName val="PAL2_40131  Gamboa Sollano"/>
      <sheetName val="Incidencias PROYECTO 2007"/>
      <sheetName val="BENEFLEX  Proyecto"/>
      <sheetName val="IMSS Proyecto 2007"/>
      <sheetName val="INFONAVIT (DPIE)"/>
      <sheetName val="ISR mensual PROYECTO"/>
      <sheetName val="40188 Bono GC"/>
      <sheetName val="GUY_11 COMPLEM40188"/>
      <sheetName val="nómina GC Noviem07 revisión"/>
      <sheetName val="ISR mensual NOVIEMBRE2007"/>
      <sheetName val="Octubre07 nómina"/>
      <sheetName val="maes empl"/>
      <sheetName val="COMEDOR noviem2007"/>
      <sheetName val="IMSS Noviembre 2007"/>
      <sheetName val="BENEFLEX"/>
      <sheetName val="Incidencias NOV 2007"/>
      <sheetName val="PNOR noviembre 2007"/>
      <sheetName val="VALES-FONDO noviembre2007"/>
      <sheetName val="Altas"/>
      <sheetName val="GUY 2a DIC  BASE"/>
      <sheetName val="GUY 2a (31DIC) revisión"/>
      <sheetName val="empleados MENSUAL Nvos sueldos"/>
      <sheetName val="ISR ANUAL 2007 estimado"/>
      <sheetName val="PNOR 31dic"/>
      <sheetName val="BOPU mail"/>
      <sheetName val="cálculo AGUINALDO2007 Nvo Sdo"/>
      <sheetName val="VALES-FONDO 2a DIC2007"/>
      <sheetName val="Incidencias"/>
      <sheetName val="COMEDOR 31dic2007"/>
      <sheetName val="IMSS   31DICIEMBRE 2007"/>
      <sheetName val="ISR 2a DIC 2007"/>
      <sheetName val="GUYH_1aNOM"/>
      <sheetName val="GUYH_1A"/>
      <sheetName val="Nom 12DIC revisión"/>
      <sheetName val="Incidencias  12DIC"/>
      <sheetName val="ISR mensual DIC y AGUIN 2007"/>
      <sheetName val="Noviem07"/>
      <sheetName val="maes empl  MENSUAL"/>
      <sheetName val="PNOR 12dic"/>
      <sheetName val="cálculo AGUINALDO2007 Diciembre"/>
      <sheetName val="Aguinaldo JUNIO07"/>
      <sheetName val="PRIMA VAC"/>
      <sheetName val="IMSS   12DICEMBRE 2007"/>
      <sheetName val="INFONAVIT (DPIE)  12Dic"/>
      <sheetName val="ISR anual 2008"/>
      <sheetName val="acum por empleado 2008"/>
      <sheetName val="anual ESTIMADAS"/>
      <sheetName val="Finiquitos por concepto 2007"/>
      <sheetName val="PIVOT finiquitos (2)"/>
      <sheetName val="PIVOT finiquitos"/>
      <sheetName val="base PIVOT"/>
      <sheetName val="base finiquitos 2007"/>
      <sheetName val="resumen finiquitos 2007"/>
      <sheetName val="Resumen finiq 2007 empleado"/>
      <sheetName val="PIVOT finiquitos concepto val"/>
      <sheetName val="PIVOT finiquitos concepto"/>
      <sheetName val="base PIVOT2 por concepto"/>
      <sheetName val="PIVOT finiquitos por empleado"/>
      <sheetName val="resumen finiq 2007 por empleado"/>
      <sheetName val="Finiquitos 2007 por empleado"/>
      <sheetName val="Calculo ISR"/>
      <sheetName val="Tablas"/>
      <sheetName val="Póliza nuevos CC (2)"/>
      <sheetName val="sueldo ALBERT FISCHL ABRIL 2009"/>
      <sheetName val="tipo de cambio 07-abril-09"/>
      <sheetName val="soporte  07 abril 2009 GUY"/>
      <sheetName val="por bancos"/>
      <sheetName val="compara netos"/>
      <sheetName val="nómina SEPTIEMBRE2008 revisión"/>
      <sheetName val="maestro SEPTIEMBRE 2008"/>
      <sheetName val="nómina AGOSTO pagada"/>
      <sheetName val="Incidencias  SEPT 2008"/>
      <sheetName val="PNOR SEPTIEMBRE 2008"/>
      <sheetName val="Vales y Fondo  SEPTIEMBRE 08"/>
      <sheetName val="Prima Vacacion SEPTIEMBRE 2008"/>
      <sheetName val="FACTORES"/>
      <sheetName val="IMSS SEPTIEMBRE 2008"/>
      <sheetName val="ISR mensual SEPTIEMBRE 2008"/>
      <sheetName val="COMEDOR SEPTIEMBRE 2008"/>
      <sheetName val="BENEFLEX  SEPTIEMBRE 2008"/>
      <sheetName val="INFONAVIT (DPIE) SEPTIEMBRE08"/>
      <sheetName val="pensión aliment SEPTIEMBRE 08"/>
      <sheetName val="nómina JUNIO 2008 revisión"/>
      <sheetName val="maestro JUNIO 2008"/>
      <sheetName val="nómina MAYO 2008"/>
      <sheetName val="PNOR JUNIO 2008"/>
      <sheetName val="VALES-FONDO Junio 2008"/>
      <sheetName val="SIUC"/>
      <sheetName val="Aguinaldo anticipo 2008"/>
      <sheetName val="PTU 2007 pagos"/>
      <sheetName val="ISR mensual JUNIO 2008"/>
      <sheetName val="BENEFLEX  Junio 2008"/>
      <sheetName val="INFONAVIT (DPIE) JUNIO 2008"/>
      <sheetName val="IMSS  JUNIO 2008"/>
      <sheetName val="NOMHOR08"/>
      <sheetName val="sanchez izquierdo"/>
      <sheetName val="nómina AGOSTO 2008 revisión"/>
      <sheetName val="maestro AGOSTO 2008"/>
      <sheetName val="nómina JULIO 2008 pagada"/>
      <sheetName val="Incidencias AGOSTO 2008"/>
      <sheetName val="PNOR AGOSTO 2008"/>
      <sheetName val="VALES-FONDO  AGOSTO 2008"/>
      <sheetName val="PRIMA VACACIONAL  AGOSTO 2008"/>
      <sheetName val="Pago extemporáneo Jul 08"/>
      <sheetName val="ISR mensual AGOSTO 2008"/>
      <sheetName val="BENEFLEX  AGOSTO 2008"/>
      <sheetName val="COMEDOR AGOSTO 2008"/>
      <sheetName val="INFONAVIT (DPIE) AGOSTO 2008"/>
      <sheetName val="pensión alimenticia AGOSTO 2008"/>
      <sheetName val="IMSS  AGOSTO 2008"/>
      <sheetName val="Population"/>
      <sheetName val="MEX"/>
      <sheetName val="Application"/>
      <sheetName val="RawData2"/>
      <sheetName val="RawData1"/>
      <sheetName val="HC REC"/>
      <sheetName val="JR"/>
      <sheetName val="Nom MARZO 2009 revisión"/>
      <sheetName val="empleados MARZO 2009 CAS"/>
      <sheetName val="Nom FEBRERO 2009 pagada"/>
      <sheetName val="compara sueldos MARZO2009"/>
      <sheetName val="Incidencias MARZO2009"/>
      <sheetName val="vacaciones MARZO2009"/>
      <sheetName val="Car Allowances MARZO2009"/>
      <sheetName val="Car Allowances Mariano Malanco"/>
      <sheetName val="BONO Francisco Argüelles"/>
      <sheetName val="Prima Vacacion MARZO2009"/>
      <sheetName val="vacaciones y Prima MENSUAL"/>
      <sheetName val="February09"/>
      <sheetName val="Bonos Brasil"/>
      <sheetName val="Fondo de ahorro MARZO2009"/>
      <sheetName val="IMSS MARZO2009"/>
      <sheetName val="ISR mensual  MARZO2009"/>
      <sheetName val="INFONAVIT MARZO2009"/>
      <sheetName val="Anticipos MARZO2009"/>
      <sheetName val="Descuento anticipo Mariano Mala"/>
      <sheetName val="empl total"/>
      <sheetName val="NOMINA DIC"/>
      <sheetName val="NOMINA Dic07 CONFIDENCIAL"/>
      <sheetName val="nómina BASE incorrecta"/>
      <sheetName val="Nom CA Feb 2008  DEF"/>
      <sheetName val="ISR 2008 mensual"/>
      <sheetName val="DESCUENTOS"/>
      <sheetName val="COMISIONES"/>
      <sheetName val="PRENOMINA"/>
      <sheetName val="enero2008_pagada"/>
      <sheetName val="compara sueldos"/>
      <sheetName val="VACACIONES"/>
      <sheetName val="Prima vacacional"/>
      <sheetName val="CAR ALLOWANCES"/>
      <sheetName val="Fondo de ahorro"/>
      <sheetName val="ANTICIPOS QUINCENALES"/>
      <sheetName val="Nom CA Feb 2008"/>
      <sheetName val="nómina BASE"/>
      <sheetName val="empleados ABRIL 2009"/>
      <sheetName val="SEM 45 revisión nom"/>
      <sheetName val="maestro TOTAL"/>
      <sheetName val="Sem44 revisión"/>
      <sheetName val="maestro SEMANA45"/>
      <sheetName val="PAL1"/>
      <sheetName val="INTE  sem45"/>
      <sheetName val="INCAPACIDADES"/>
      <sheetName val="FALTAS CONCENTRADO"/>
      <sheetName val="PDOM"/>
      <sheetName val="PRIMA DOMINICAL VARIABLE"/>
      <sheetName val="PDFI  semanal sem45"/>
      <sheetName val="Tiempo Extra"/>
      <sheetName val="PASI sem45"/>
      <sheetName val="PREMIO DE ASISTENCIA"/>
      <sheetName val="PNOR sem45"/>
      <sheetName val="BAJAS"/>
      <sheetName val="ME_07"/>
      <sheetName val="maestro julio"/>
      <sheetName val="IMSS  mensual"/>
      <sheetName val="MENS_6"/>
      <sheetName val="PPME"/>
      <sheetName val="FONACOT E INFONAVIT"/>
      <sheetName val="varios"/>
      <sheetName val="OPTICAS LUX"/>
      <sheetName val="club social"/>
      <sheetName val="VACACIONES1"/>
      <sheetName val="nómina 1aABRIL 2009 revis"/>
      <sheetName val="Tipo de cambio 13abr09 DOF"/>
      <sheetName val="nom 1a FEB 09 pagada"/>
      <sheetName val="INCIDENC_Primera Qna. Mar. 2009"/>
      <sheetName val="SUELDOS quincenales 1aABR09"/>
      <sheetName val="PVAC reportada  ABRIL2009"/>
      <sheetName val="PVAC por aniversario ABRIL2009"/>
      <sheetName val="IMSS 1a ABRIL2009"/>
      <sheetName val="ISR quincenal ABRIL2009"/>
      <sheetName val="INFONAVIT(DPIE) ABRIL2009"/>
      <sheetName val="FONACOT Marzo 2009"/>
      <sheetName val="ADM 2aQUIN con cambios DEF"/>
      <sheetName val="ISR 2008 quincena"/>
      <sheetName val="maestro"/>
      <sheetName val="bono PAM"/>
      <sheetName val="gasolina"/>
      <sheetName val="despensa"/>
      <sheetName val="1a QUIN"/>
      <sheetName val="ADM 2aQUIN previa"/>
      <sheetName val="Satmex Admon INCIDENCIAS 2aquin"/>
      <sheetName val="SUELDO quincenal"/>
      <sheetName val="Voluntarias Fondo de ahorro"/>
      <sheetName val="F Ahorro_quincenal"/>
      <sheetName val="01012008  SDI Admon"/>
      <sheetName val="PRIMA VAC quincenal"/>
      <sheetName val="Categorías ADMON"/>
      <sheetName val="INCAPACIDAD  pendiente"/>
      <sheetName val="INFONAVIT quincenal"/>
      <sheetName val="1a. Qna. de Mar 09"/>
      <sheetName val="horas extras DOBLES ABRIL09"/>
      <sheetName val="Primas DOMINICALES Abril 2009"/>
      <sheetName val="días de Descanso ABRIL09"/>
      <sheetName val="Dobles Turnos ABRIL09"/>
      <sheetName val="CEM ADMON NETOS  1aMAY"/>
      <sheetName val="JCA"/>
      <sheetName val="nómina  1aMAY  revis"/>
      <sheetName val="empleados   1aMAY"/>
      <sheetName val="ADMON  2aABR pagada"/>
      <sheetName val="INCIDENCIAS RECIBIDAS"/>
      <sheetName val="SUELDOS quincenales   1aMAY"/>
      <sheetName val="vacaciones   1aMAY"/>
      <sheetName val="Prima Vacacional   1aMAY"/>
      <sheetName val="horas extras DOBLES   1aMAY"/>
      <sheetName val="horas ext TRIPLES  1aMAY"/>
      <sheetName val="Prima DOMINICAL   1aMAY"/>
      <sheetName val="Descanso Trabajado   1aMAY"/>
      <sheetName val="FESTIVO Trabajado   1aMAY"/>
      <sheetName val="GRATIFICACIÓN     1aMAY"/>
      <sheetName val="DEVOLUCIÓN    1aMAY"/>
      <sheetName val="IMSS    1aMAY"/>
      <sheetName val="SDI 01mayo  ADMON"/>
      <sheetName val="ISR quincenal   1aMAY"/>
      <sheetName val="INFONAVIT(DPIE)   1aMAY"/>
      <sheetName val="PTU 2009 pago en 2010 CEM"/>
      <sheetName val="ISR mensual  2010 con PTU"/>
      <sheetName val="ISR mensual  2010 de sueldos"/>
      <sheetName val="cálculo PTU 2009 pago en 2010"/>
      <sheetName val="tipo de cambio"/>
      <sheetName val="sueldos DSS 2009"/>
      <sheetName val="faltas e incap enferm EMPL"/>
      <sheetName val="faltas e incapacidad enfermedad"/>
      <sheetName val="empleados MAYO 201O CEM"/>
      <sheetName val="soporte PTU 2009 CEM"/>
      <sheetName val="Interes"/>
      <sheetName val="Concil"/>
      <sheetName val="Nómina (2)"/>
      <sheetName val="Nómina"/>
      <sheetName val="recibos"/>
      <sheetName val="Nómina cheques"/>
      <sheetName val="Nómina cheques (2)"/>
      <sheetName val="retroactivos"/>
      <sheetName val="ISR"/>
      <sheetName val="IMSSempl"/>
      <sheetName val="IMSS patr"/>
      <sheetName val="Subsidio"/>
      <sheetName val="Base e Isr  + Prima Vacacional"/>
      <sheetName val="Base e Isr "/>
      <sheetName val="Nomina"/>
      <sheetName val="Nomina (2)"/>
      <sheetName val="Chqs y póliza"/>
      <sheetName val="Chqs y póliza (2)"/>
      <sheetName val="IMSS emp"/>
      <sheetName val=" IMSS "/>
      <sheetName val="RCV Inf "/>
      <sheetName val="2.5% "/>
      <sheetName val="2.5%  (2)"/>
      <sheetName val="Recibos (2)"/>
      <sheetName val="PAGOS PROV"/>
      <sheetName val="2%"/>
      <sheetName val="TODOS"/>
      <sheetName val="CAT"/>
      <sheetName val="POR EMPLEADO"/>
      <sheetName val="INPC 1950-2009"/>
      <sheetName val="INPC 1886-1949"/>
      <sheetName val="ANEXO"/>
      <sheetName val="Tabla de Amortización"/>
      <sheetName val="FACTURAS"/>
      <sheetName val="DATANX"/>
      <sheetName val="Solicitud de Recursos"/>
      <sheetName val="COSTO_ARR"/>
      <sheetName val="COSTO_BANCO"/>
      <sheetName val="Hoja2"/>
      <sheetName val="EURO-99"/>
      <sheetName val="EURO-2000"/>
      <sheetName val="EURO-2001"/>
      <sheetName val="EURO-2002"/>
      <sheetName val="EURO-2003"/>
      <sheetName val="EURO-2004"/>
      <sheetName val="EURO-2005"/>
      <sheetName val="EURO-2006"/>
      <sheetName val="EURO-2007"/>
      <sheetName val="EURO-2008"/>
      <sheetName val="EURO-2009"/>
      <sheetName val="EURO-2010"/>
      <sheetName val="EURO-2011"/>
      <sheetName val="EURO-2012"/>
      <sheetName val="EURO-2013"/>
      <sheetName val="EQUIV1972"/>
      <sheetName val="EQUIV1973"/>
      <sheetName val="EQUIV1974"/>
      <sheetName val="EQUIV1975"/>
      <sheetName val="EQUIV1976"/>
      <sheetName val="EQUIV1977"/>
      <sheetName val="EQUIV1978"/>
      <sheetName val="EQUIV1979"/>
      <sheetName val="EQUIV1980"/>
      <sheetName val="EQUIV1981"/>
      <sheetName val="EQUIV1982"/>
      <sheetName val="EQUIV1983"/>
      <sheetName val="EQUIV1984"/>
      <sheetName val="EQUIV1985"/>
      <sheetName val="EQUIV1986"/>
      <sheetName val="EQUIV1987"/>
      <sheetName val="EQUIV1988"/>
      <sheetName val="EQUIV1989"/>
      <sheetName val="EQUIV1990"/>
      <sheetName val="EQUIV1991"/>
      <sheetName val="EQUIV92"/>
      <sheetName val="EQUIV93"/>
      <sheetName val="EQUIV94"/>
      <sheetName val="EQUIV95"/>
      <sheetName val="EQUIV96"/>
      <sheetName val="EQUIV97"/>
      <sheetName val="EQUIV98"/>
      <sheetName val="EQUIV99"/>
      <sheetName val="EQUIV2000"/>
      <sheetName val="EQUIV2001"/>
      <sheetName val="EQUIV2002"/>
      <sheetName val="EQUIV2003"/>
      <sheetName val="EQUIV2004"/>
      <sheetName val="EQUIV2005"/>
      <sheetName val="EQUIV2006"/>
      <sheetName val="EQUIV2007"/>
      <sheetName val="EQUIV2008"/>
      <sheetName val="EQUIV2009"/>
      <sheetName val="EQUIV2010"/>
      <sheetName val="EQUIV2011"/>
      <sheetName val="EQUIV2012"/>
      <sheetName val="EQUIV2013"/>
      <sheetName val="BD"/>
      <sheetName val="GASS"/>
      <sheetName val="INICIO"/>
      <sheetName val="CONSECUTIVO"/>
      <sheetName val="RESUMEN"/>
      <sheetName val="ENE"/>
      <sheetName val="ABR"/>
      <sheetName val="AGO"/>
      <sheetName val="DIC"/>
      <sheetName val="ANUAL"/>
      <sheetName val="Movimientos"/>
      <sheetName val="Movimientos (2)"/>
      <sheetName val="BASE PARTES RELACIONADAS"/>
      <sheetName val="VALUACION"/>
      <sheetName val="Base consol"/>
      <sheetName val="Balance - 2008"/>
      <sheetName val="RES_CON_2008"/>
      <sheetName val="BALANCE GRAL"/>
      <sheetName val="BALANCE COMPARATIVO"/>
      <sheetName val="RESULT"/>
      <sheetName val="RESULTADOS"/>
      <sheetName val="RESUl commesual"/>
      <sheetName val="RESUl comacumulado"/>
      <sheetName val="EDO VAR CAP"/>
      <sheetName val="VAR_CON_2008"/>
      <sheetName val="Flujo "/>
      <sheetName val="Cambios"/>
      <sheetName val="Notas"/>
      <sheetName val="1B"/>
      <sheetName val="2 B"/>
      <sheetName val="3B"/>
      <sheetName val="4 B"/>
      <sheetName val="4 B1"/>
      <sheetName val="4B2"/>
      <sheetName val="5 B"/>
      <sheetName val="6 B"/>
      <sheetName val="7 B"/>
      <sheetName val="8 B"/>
      <sheetName val="9 B"/>
      <sheetName val="10 B"/>
      <sheetName val="11 B"/>
      <sheetName val="12 B"/>
      <sheetName val="13 B"/>
      <sheetName val="14 B"/>
      <sheetName val="15 B"/>
      <sheetName val="16 B"/>
      <sheetName val="17 B"/>
      <sheetName val="18 B"/>
      <sheetName val="19 B"/>
      <sheetName val="20 B"/>
      <sheetName val="21 B"/>
      <sheetName val="22 B"/>
      <sheetName val="23 B"/>
      <sheetName val="24 B"/>
      <sheetName val="1 RO"/>
      <sheetName val="1 ROX7"/>
      <sheetName val="1 RO (comparativo)"/>
      <sheetName val="2RO MEN"/>
      <sheetName val="2RO AC"/>
      <sheetName val="3RO"/>
      <sheetName val="4 RO MEN"/>
      <sheetName val="4 RO AC"/>
      <sheetName val="5 RO"/>
      <sheetName val="6 RO"/>
      <sheetName val="1 IV"/>
      <sheetName val="Consolidación"/>
      <sheetName val=" INTEGRACIONES"/>
      <sheetName val="n?mina GC PROYECTO revisi?n"/>
      <sheetName val="n?mina GC Noviem07 revisi?n"/>
      <sheetName val="Octubre07 n?mina"/>
      <sheetName val="GUY 2a (31DIC) revisi?n"/>
      <sheetName val="c?lculo AGUINALDO2007 Nvo Sdo"/>
      <sheetName val="Nom 12DIC revisi?n"/>
      <sheetName val="c?lculo AGUINALDO2007 Diciembre"/>
      <sheetName val="P?liza nuevos CC (2)"/>
      <sheetName val="n?mina SEPTIEMBRE2008 revisi?n"/>
      <sheetName val="n?mina AGOSTO pagada"/>
      <sheetName val="pensi?n aliment SEPTIEMBRE 08"/>
      <sheetName val="n?mina JUNIO 2008 revisi?n"/>
      <sheetName val="n?mina MAYO 2008"/>
      <sheetName val="n?mina AGOSTO 2008 revisi?n"/>
      <sheetName val="n?mina JULIO 2008 pagada"/>
      <sheetName val="Pago extempor?neo Jul 08"/>
      <sheetName val="pensi?n alimenticia AGOSTO 2008"/>
      <sheetName val="Nom MARZO 2009 revisi?n"/>
      <sheetName val="BONO Francisco Arg?elles"/>
      <sheetName val="n?mina BASE incorrecta"/>
      <sheetName val="n?mina BASE"/>
      <sheetName val="SEM 45 revisi?n nom"/>
      <sheetName val="Sem44 revisi?n"/>
      <sheetName val="n?mina 1aABRIL 2009 revis"/>
      <sheetName val="Categor?as ADMON"/>
      <sheetName val="d?as de Descanso ABRIL09"/>
      <sheetName val="n?mina  1aMAY  revis"/>
      <sheetName val="GRATIFICACI?N     1aMAY"/>
      <sheetName val="DEVOLUCI?N    1aMAY"/>
      <sheetName val="Maestro empleados"/>
      <sheetName val="Maestro empleados (B&amp;L)"/>
      <sheetName val="TARIFA ACTUAL"/>
      <sheetName val="TARIFA ACTUAL1"/>
      <sheetName val="Pago Mayo"/>
      <sheetName val="Pago Junio"/>
      <sheetName val="ACUMULADO"/>
      <sheetName val="Cálculos"/>
      <sheetName val="Marcas"/>
      <sheetName val="X.1"/>
      <sheetName val="X.4"/>
      <sheetName val="X.4.1"/>
      <sheetName val="X.5"/>
      <sheetName val="X.6"/>
      <sheetName val="X.2"/>
      <sheetName val="X.1.1"/>
      <sheetName val="ISR Controladas"/>
      <sheetName val="X.3"/>
      <sheetName val="balanza cia"/>
      <sheetName val="X.8"/>
      <sheetName val="X.8.1"/>
      <sheetName val="X.8.2"/>
      <sheetName val="X.9"/>
      <sheetName val="X.10"/>
      <sheetName val="X.11"/>
      <sheetName val="X.12"/>
      <sheetName val="X.13"/>
      <sheetName val="X.14"/>
      <sheetName val="X.14 Consolidadas"/>
      <sheetName val="X.15"/>
      <sheetName val="X.16"/>
      <sheetName val="T.C."/>
      <sheetName val="INPC"/>
      <sheetName val="CMSA A18 DF "/>
      <sheetName val="CMSA A30 DF"/>
      <sheetName val="CET A18 DF"/>
      <sheetName val="CET A30 DF"/>
      <sheetName val="XY A18 DF"/>
      <sheetName val="XY A30 DF"/>
      <sheetName val="IC A18 DF"/>
      <sheetName val="IC A30DF"/>
      <sheetName val="ME A30 DF"/>
      <sheetName val="ME A18 DF"/>
      <sheetName val="MC A18DF"/>
      <sheetName val="MC A30DF"/>
      <sheetName val="WT A18DF"/>
      <sheetName val="WT A30DF"/>
      <sheetName val="Contribuyente"/>
      <sheetName val="Contador"/>
      <sheetName val="Representante"/>
      <sheetName val="Generales"/>
      <sheetName val="33.1"/>
      <sheetName val="CDF"/>
      <sheetName val="CMPT"/>
      <sheetName val="Oculta"/>
      <sheetName val="Procesar"/>
      <sheetName val="Declaratoria"/>
      <sheetName val="Opinion"/>
      <sheetName val="Informe"/>
      <sheetName val="Información Adicional"/>
      <sheetName val="Lista"/>
      <sheetName val="Documentation"/>
      <sheetName val="I. Determinación"/>
      <sheetName val="II. Vaciado PP"/>
      <sheetName val="III. ISR retenido"/>
      <sheetName val="IV. Coeficiente Ut"/>
      <sheetName val="V. Perdidas Fiscales"/>
      <sheetName val="VI. Inv. Acumulable"/>
      <sheetName val="VII. Ingresos Controladas"/>
      <sheetName val="Ganancia Cambiaria"/>
      <sheetName val="VIII. Otros Ingresos"/>
      <sheetName val="ConsultaIVA"/>
      <sheetName val="iva"/>
      <sheetName val="polizas (2)"/>
      <sheetName val="IVA_FEB"/>
      <sheetName val="Determinacion"/>
      <sheetName val="Calc Iva Feb 2003"/>
      <sheetName val="Calc Complemento"/>
      <sheetName val="CONCENE-FEB"/>
      <sheetName val="AFIJOFEB"/>
      <sheetName val="MISFEB"/>
      <sheetName val="DESPFEB"/>
      <sheetName val="INTERCFEB"/>
      <sheetName val="COMPFEB"/>
      <sheetName val="CONC-DIC02-FEB03"/>
      <sheetName val="CONC-COMP-ENE-MZO03"/>
      <sheetName val="Cuentas de Mayor CMSA"/>
      <sheetName val="IVA_MAR"/>
      <sheetName val="CONC-FEBMZO"/>
      <sheetName val="efec-mzo"/>
      <sheetName val="CONC-MZO-ABR"/>
      <sheetName val="Calc Iva Mar 2003"/>
      <sheetName val="AFIJO-MZO"/>
      <sheetName val="MIS-MZO"/>
      <sheetName val="DESP-MZO"/>
      <sheetName val="INTER-MZO"/>
      <sheetName val="COMP-MZO"/>
      <sheetName val="iva_cmsa_jun"/>
      <sheetName val="JUN03"/>
      <sheetName val="Determinacion-Junio"/>
      <sheetName val="Calc Iva-Junio 2003"/>
      <sheetName val="CONC-MAY-JUN03"/>
      <sheetName val="DESP-JUN"/>
      <sheetName val="AFIJO-JUN"/>
      <sheetName val="MISTT-JUN"/>
      <sheetName val="MIS-JUN"/>
      <sheetName val="INTER-JUN"/>
      <sheetName val="COMP-JUN"/>
      <sheetName val="OTROS-ING-CATO"/>
      <sheetName val="OTROS-INGRESOS-CATO-JUN"/>
      <sheetName val="Información"/>
      <sheetName val="Balanzas"/>
      <sheetName val="Resultado"/>
      <sheetName val="I.S.R."/>
      <sheetName val="Conciliación"/>
      <sheetName val="Deducciones"/>
      <sheetName val="Cto.Vts."/>
      <sheetName val="Rotación"/>
      <sheetName val="Inv.Base"/>
      <sheetName val="Acumulación"/>
      <sheetName val="Pérdidas"/>
      <sheetName val="Ajuste"/>
      <sheetName val="Cuca"/>
      <sheetName val="Cufin"/>
      <sheetName val="Coeficiente"/>
      <sheetName val="A.F."/>
      <sheetName val="Edificios"/>
      <sheetName val="MyE"/>
      <sheetName val="MyEO"/>
      <sheetName val="ETRA"/>
      <sheetName val="ETRAO"/>
      <sheetName val="MLA"/>
      <sheetName val="IMPAC"/>
      <sheetName val="AYD F"/>
      <sheetName val="Terrenos"/>
      <sheetName val="ID"/>
      <sheetName val="I.N.P.C."/>
      <sheetName val="Tasas"/>
      <sheetName val="X.4.2"/>
      <sheetName val="X.6.1"/>
      <sheetName val="X.10.1"/>
      <sheetName val="X.10.2"/>
      <sheetName val="IETU"/>
      <sheetName val="X.15.1"/>
      <sheetName val="X.15.2"/>
      <sheetName val="X.15.2.1"/>
      <sheetName val="X.15.3"/>
      <sheetName val="T.C. 2009"/>
      <sheetName val="U.2.1 AMARRE"/>
      <sheetName val="U.2 COSTEO ABSORBENTE"/>
      <sheetName val="U.2.2 GF Y MOD"/>
      <sheetName val="U.2.3 ND"/>
      <sheetName val="U.2.4 SUM-COMPRAS"/>
      <sheetName val="I. Determinación (2)"/>
      <sheetName val="PyG"/>
      <sheetName val="VII. Otros Ingresos"/>
      <sheetName val="Summary ver 2005"/>
      <sheetName val="Tax consolidation summary 05"/>
      <sheetName val="Tax consolidation summary 04"/>
      <sheetName val="Rollforward 2005"/>
      <sheetName val="Rollforward 2004"/>
      <sheetName val="Equity Reconciliatión "/>
      <sheetName val="Temporary Analysis "/>
      <sheetName val="Book tax reconciliation 05"/>
      <sheetName val="Book tax reconciliation ver 2"/>
      <sheetName val="Book tax reconciliation 04"/>
      <sheetName val="Trial Balance without HWS HACS"/>
      <sheetName val="Fixed Asset Tax Rates"/>
      <sheetName val="Trial Balance at dic.31.04"/>
      <sheetName val="Resumen de provisiones 05"/>
      <sheetName val="Other Provisions"/>
      <sheetName val="XII. Bal consol Dic'05 final"/>
      <sheetName val="NOL's carryforward Individual"/>
      <sheetName val="NOL's carryforward consolidated"/>
      <sheetName val="Deferred tax 2004"/>
      <sheetName val="CONC. CONT. FISC."/>
      <sheetName val="SDOS. PROM. I.S.R."/>
      <sheetName val="COMP. INF."/>
      <sheetName val="DEP FISCAL"/>
      <sheetName val="AMORT SEGUROS"/>
      <sheetName val="COSTO DE VENTAS 05"/>
      <sheetName val="Prueba global E&amp;Y"/>
      <sheetName val="Prueba global E&amp;Y (23mzo)"/>
      <sheetName val="SDOS INV. "/>
      <sheetName val="CLASIFICACION"/>
      <sheetName val="MOD GAMO 551 05"/>
      <sheetName val="MOD GAMO 05"/>
      <sheetName val="Comparativo Proyectos 04vs05"/>
      <sheetName val="Comparativo Compras 551 04vs05"/>
      <sheetName val="Comparativo compras 725 04vs05"/>
      <sheetName val="Hoja Control de compras 2005"/>
      <sheetName val="Compras 551 2005"/>
      <sheetName val="Compras de Proyectos 2005"/>
      <sheetName val="Compras 725 2005"/>
      <sheetName val="Compras totales 2005"/>
      <sheetName val="CONC-A30-AGOSTO-2007"/>
      <sheetName val="CONC-A30-JULIO-2007 (C)"/>
      <sheetName val="G1-ENE-JUL-2007"/>
      <sheetName val="G1-ENE-JUL-2007 (2)"/>
      <sheetName val="CONC-A30-MAYO-2007"/>
      <sheetName val="CATO-CORR-FISCAL-2007"/>
      <sheetName val="A3072089"/>
      <sheetName val="Calc IVA-AGOSTO-2007"/>
      <sheetName val="CT-IVA-VTAS-AGOSTO-2007"/>
      <sheetName val="Calc IVA-JULIO-2007"/>
      <sheetName val="CATO-P_PROV.ISR-2007 (2)"/>
      <sheetName val="COBRANZA-AGOSTO-2007 (2)"/>
      <sheetName val="CONC-9300-AGOSTO-2008"/>
      <sheetName val="OPEN-VTS-AGOSTO-2007"/>
      <sheetName val="CATO CONC-2007(AGOSTO-2007)"/>
      <sheetName val="CATO CONC. AÑOS ANT (AGOSTO-07)"/>
      <sheetName val="COBRANZA-AGOSTO-2007"/>
      <sheetName val="CONC-A30-JULIO-2007 (2)"/>
      <sheetName val="CT-COBRADO-JUL-2007XCUENTA"/>
      <sheetName val="CONC-A30-JULIO-2007"/>
      <sheetName val="CT-COBRADO-JUL-2007XMES"/>
      <sheetName val="CATO CONC. AÑOS ANT (JUL-2007)"/>
      <sheetName val="IVAS_G1747001_TOR_JUL07"/>
      <sheetName val="CATO CONC-2007(JUL-2007)"/>
      <sheetName val="statement (2)"/>
      <sheetName val="COBRANZA  JUL-07"/>
      <sheetName val="CONC-A30-JUNIO-2007"/>
      <sheetName val="JUNIOXCUENTA"/>
      <sheetName val="CATO-COBR-ABRIL-2007"/>
      <sheetName val="CATO-COBR-ABRIL-2007 (2)"/>
      <sheetName val="CIFUNSA ABRIL-2007"/>
      <sheetName val="CONC-A30-ABRIL-2007"/>
      <sheetName val="CT-G1-COBR-MZO-2007XMES"/>
      <sheetName val="CONC-A30-MARZO-2007"/>
      <sheetName val="CT-G1-COBR-MZO-2007X CTA"/>
      <sheetName val="CT-G1-MZO07"/>
      <sheetName val="CATO CONC. AÑOS ANT (MZO-2007)"/>
      <sheetName val="CT-VENTAS-MZO-2007"/>
      <sheetName val="CATO CONC-2006(MZO-2007)"/>
      <sheetName val="CTO COBR-MZO07 (09may07)"/>
      <sheetName val="CATO CONC. AÑOS ANT (FEB-2007)"/>
      <sheetName val="CATO CONC-2006(FEB-07)"/>
      <sheetName val="CTO COBR-MZO07"/>
      <sheetName val="CATO-IVA COMPRAS FEBRERO-20 (2)"/>
      <sheetName val="CATO-IVA-IMPORT-FEB-2007 (2)"/>
      <sheetName val="Calc IVA-FEBRERO-2007"/>
      <sheetName val="CONC-A30-FEBRERO-2007"/>
      <sheetName val="CATO-IVA COMPRAS FEBRERO-2007"/>
      <sheetName val="X.7"/>
      <sheetName val="X.22"/>
      <sheetName val="X.8.1.6"/>
      <sheetName val="X.9.1"/>
      <sheetName val="X.11.1"/>
      <sheetName val="X.20 "/>
      <sheetName val="X.23"/>
      <sheetName val="X.30"/>
      <sheetName val="Otras Divisas"/>
      <sheetName val="X.4.1 2009"/>
      <sheetName val="Amarre Costo por Cuentas"/>
      <sheetName val="ADVANCES"/>
      <sheetName val="ANTICIPOS"/>
      <sheetName val="OCTOBER"/>
      <sheetName val="AGO 03"/>
      <sheetName val="JUL 03"/>
      <sheetName val="JUN 03"/>
      <sheetName val="MAY 03"/>
      <sheetName val="APRIL 03"/>
      <sheetName val="MARCH 03"/>
      <sheetName val="FEBRUARY  03"/>
      <sheetName val="JANUARY 03"/>
      <sheetName val="DECEMBER 2002"/>
      <sheetName val="NOVEMBER 2002"/>
      <sheetName val="C.U. 07 ok"/>
      <sheetName val="10 P"/>
      <sheetName val="10|1"/>
      <sheetName val="10|1-1"/>
      <sheetName val="10|2"/>
      <sheetName val="10-3|1"/>
      <sheetName val="10-4"/>
      <sheetName val="10-5"/>
      <sheetName val="10-6"/>
      <sheetName val="10-7"/>
      <sheetName val="10-8"/>
      <sheetName val="10-9"/>
      <sheetName val="10-10"/>
      <sheetName val="20-4"/>
      <sheetName val="20-5"/>
      <sheetName val="30-5"/>
      <sheetName val="30-6"/>
      <sheetName val="30-8"/>
      <sheetName val="30-9"/>
      <sheetName val="30-10"/>
      <sheetName val="40-1"/>
      <sheetName val="40-2"/>
      <sheetName val="40-3"/>
      <sheetName val="40-4"/>
      <sheetName val="50-1"/>
      <sheetName val="50-1-1"/>
      <sheetName val="50-1-2"/>
      <sheetName val="50-2"/>
      <sheetName val="50-2-2"/>
      <sheetName val="50-2-2F"/>
      <sheetName val="50-2-2_1"/>
      <sheetName val="50-2-2_2"/>
      <sheetName val="50-2-2_3"/>
      <sheetName val="60-1"/>
      <sheetName val="60-2"/>
      <sheetName val="60-3"/>
      <sheetName val="60-4"/>
      <sheetName val="60-5"/>
      <sheetName val="Gral"/>
      <sheetName val="Sector Plan"/>
      <sheetName val="Evolución"/>
      <sheetName val="Con gas"/>
      <sheetName val="Calculo Costes"/>
      <sheetName val="Ratios acometida clientes"/>
      <sheetName val="Mercado Doméstico-Base"/>
      <sheetName val="Mercado Doméstico-Optimista"/>
      <sheetName val="Mercado Doméstico-Pesimista"/>
      <sheetName val="Notas 06.06.05"/>
      <sheetName val="M.Domestico-Base 06.06.05 satur"/>
      <sheetName val="M. Doméstico-Escenario 3"/>
      <sheetName val="M. Doméstico-Escenario 1 Red"/>
      <sheetName val="Mercado Comercial"/>
      <sheetName val="Infraestructura"/>
      <sheetName val="Notas 8.11.04"/>
      <sheetName val="Mercado Potencial"/>
      <sheetName val="Datos MP EPA Attiki"/>
      <sheetName val="Grados dia Atenas"/>
      <sheetName val="Grados Dia españa"/>
      <sheetName val="Tasa de Recargos"/>
      <sheetName val="CFO&amp;M-ESA FORM XXX"/>
      <sheetName val="CFO&amp;M-ESA FORM (2)"/>
      <sheetName val="Relación de Notas"/>
      <sheetName val="GTOS DIC 03"/>
      <sheetName val="MOVTOS (2)"/>
      <sheetName val="AGRPXRUB"/>
      <sheetName val="ANEXO 2.1"/>
      <sheetName val="ANEXO 2.2"/>
      <sheetName val="ANEXO 2.3"/>
      <sheetName val="ANEXO 2.4"/>
      <sheetName val="ANEXO 2.5"/>
      <sheetName val="ANEXO 3.1"/>
      <sheetName val="ANEXO 3.2"/>
      <sheetName val="ANEXO 3.3.1"/>
      <sheetName val="ANEXO 3.3.2"/>
      <sheetName val="ANEXO 3.2.1"/>
      <sheetName val="ANEXO 3.3"/>
      <sheetName val="ANEXO 4.1"/>
      <sheetName val="ANEXO 4.2"/>
      <sheetName val="ANEXO 4.3"/>
      <sheetName val="ANEXO 5.1"/>
      <sheetName val="ANEXO 5.2"/>
      <sheetName val="ANEXO 6.1"/>
      <sheetName val="ANEXO 6.2"/>
      <sheetName val="ANEXO 6.3"/>
      <sheetName val="ANEXO 6.4"/>
      <sheetName val="ANEXO 6.5"/>
      <sheetName val="ANEXO 6.6"/>
      <sheetName val="ANEXO 6.7"/>
      <sheetName val="ANEXO 6.8"/>
      <sheetName val="ANEXO 6.9"/>
      <sheetName val="ANEXO 7.1 "/>
      <sheetName val="ANEXO 7.2"/>
      <sheetName val="ANEXO 8.1"/>
      <sheetName val="ANEXO 8.2"/>
      <sheetName val="ANEXO 8.3"/>
      <sheetName val="ANEXO 8.4"/>
      <sheetName val="ANEXO 8.5"/>
      <sheetName val="ANEXO 8.6"/>
      <sheetName val="ANEXO 8.7"/>
      <sheetName val="ANEXO 11.1"/>
      <sheetName val="ANEXO 12.1"/>
      <sheetName val="ANEXO 13.1"/>
      <sheetName val="ANEXO 14.1"/>
      <sheetName val="IMPUESTO  A FAVOR "/>
      <sheetName val="RESUMEN  PAGOS  PROVISIONAL (2)"/>
      <sheetName val="IVA AGOSTO"/>
      <sheetName val="ANEXO 3.1 "/>
      <sheetName val="DETALLE"/>
      <sheetName val="ACUMULADO SEP"/>
      <sheetName val="IVA TRASL COL"/>
      <sheetName val="IVA ACRED COL"/>
      <sheetName val="IVA TRASL CHIH"/>
      <sheetName val="IVA ACRED CHIH"/>
      <sheetName val="IVA TRASL LAR"/>
      <sheetName val="IVA ACRED LAR"/>
      <sheetName val="IVA TRASL CAN"/>
      <sheetName val="IVA ACRED CAN"/>
      <sheetName val="IVA TRASL PUEB"/>
      <sheetName val="IVA ACRED PUEB"/>
      <sheetName val="IVA ACRED TOR"/>
      <sheetName val="IVA TRASL TIJ"/>
      <sheetName val="IVA ACRED TIJ"/>
      <sheetName val="IVA TRASL QRO"/>
      <sheetName val="IVA ACRED QRO"/>
      <sheetName val="IVA TRASL SN MG"/>
      <sheetName val="IVA ACRED SN MG"/>
      <sheetName val="ISI MATR ACRED"/>
      <sheetName val="RESUMEN IVA ACRED MATRIZ"/>
      <sheetName val="IVA TRASL MATRIZ"/>
      <sheetName val="IVA ACREDITABLE TORR"/>
      <sheetName val="IVA TRASLADADO"/>
      <sheetName val="IVA TRASL HERM"/>
      <sheetName val="IVA ACRED HERM"/>
      <sheetName val="RETENC HERM"/>
      <sheetName val="edo flujo"/>
      <sheetName val="EDO DE CAMBIOS"/>
      <sheetName val="edo variaciones"/>
      <sheetName val="1RO  (2)"/>
      <sheetName val="Edo de Variaciones ISI"/>
      <sheetName val="1AB"/>
      <sheetName val="2AB"/>
      <sheetName val="3AB"/>
      <sheetName val="4AB"/>
      <sheetName val="5AB"/>
      <sheetName val="5AB-4"/>
      <sheetName val="6AB"/>
      <sheetName val="6AB NO UTILIZAR"/>
      <sheetName val="6 AB-1"/>
      <sheetName val="7 AB"/>
      <sheetName val="14AB"/>
      <sheetName val="8AB"/>
      <sheetName val="9AB"/>
      <sheetName val="10AB"/>
      <sheetName val="11 AB"/>
      <sheetName val="12 AB"/>
      <sheetName val="13AB"/>
      <sheetName val="15 AB"/>
      <sheetName val="14 AB"/>
      <sheetName val="16AB"/>
      <sheetName val="17AB"/>
      <sheetName val="18AB"/>
      <sheetName val="Anexos RES"/>
      <sheetName val="COLIMA"/>
      <sheetName val="NLAR "/>
      <sheetName val="CHI "/>
      <sheetName val="CNC "/>
      <sheetName val="HILLO"/>
      <sheetName val="PUEB "/>
      <sheetName val="TORREON "/>
      <sheetName val="TIJ "/>
      <sheetName val="WEB "/>
      <sheetName val="QUERETARO "/>
      <sheetName val="SN MIGUEL "/>
      <sheetName val="ACUMULADO OCT-08 (2)"/>
      <sheetName val="noviembre"/>
      <sheetName val="CANAL 28 "/>
      <sheetName val="COLIMA (2)"/>
      <sheetName val="NLAR  (2)"/>
      <sheetName val="CHI  (2)"/>
      <sheetName val="CNC  (2)"/>
      <sheetName val="HILLO (2)"/>
      <sheetName val="PUEB  (2)"/>
      <sheetName val="TORREON  (2)"/>
      <sheetName val="TIJ  (2)"/>
      <sheetName val="WEB  (2)"/>
      <sheetName val="QUERETARO  (2)"/>
      <sheetName val="SN MIGUEL  (2)"/>
      <sheetName val="4 RO"/>
      <sheetName val="6RO OK"/>
      <sheetName val="6RO OKOK"/>
      <sheetName val="EDO RESUL OK"/>
      <sheetName val="ACUMULADO FEBRERO"/>
      <sheetName val="ENERO"/>
      <sheetName val="FEBRERO"/>
      <sheetName val="COLIMA "/>
      <sheetName val="NVO LAREDO"/>
      <sheetName val="CHIHUAHUA"/>
      <sheetName val="CANCUN"/>
      <sheetName val="HERMOSILLO"/>
      <sheetName val="PUEBLA"/>
      <sheetName val="TORREON"/>
      <sheetName val="TIJUANA"/>
      <sheetName val="WEB"/>
      <sheetName val="QUERETARO"/>
      <sheetName val="SAN MIGUEL"/>
      <sheetName val="BBVA"/>
      <sheetName val="Hoja3"/>
      <sheetName val="Hoja1"/>
      <sheetName val="BALANCE  CONDENSADO"/>
      <sheetName val="H.T. BALANCE"/>
      <sheetName val="Edo. de Resultados"/>
      <sheetName val="H.T.  RESULTADOS"/>
      <sheetName val="Edo. Flujo Efectivo"/>
      <sheetName val="PT Edo. Flujos Efectivo"/>
      <sheetName val="Variaciones Cap Cont"/>
      <sheetName val="VAL. INVERSIONES"/>
      <sheetName val="CIRCULANTE"/>
      <sheetName val="CXC OPERACION"/>
      <sheetName val="OTRAS CTAS X COB"/>
      <sheetName val="IMPTOS X RECUPERAR"/>
      <sheetName val="INVENTARIOS"/>
      <sheetName val="INMUEBLES"/>
      <sheetName val="ARRENADOS"/>
      <sheetName val="INVS.ASOC."/>
      <sheetName val="DIFERIDOS"/>
      <sheetName val="CR.MERC"/>
      <sheetName val="PASIVO CP"/>
      <sheetName val="ELIMINACIONES  CXC y CXP"/>
      <sheetName val="IMPTOS X PAGAR"/>
      <sheetName val="PASIVO LP"/>
      <sheetName val="CXP RELAC NETO"/>
      <sheetName val="CXC Rel."/>
      <sheetName val="CXp Rel. "/>
      <sheetName val="CAP. SOC."/>
      <sheetName val="OPERACIONES  PARTES RELAC"/>
      <sheetName val="OPERACIONES  PARTES RELAC (2)"/>
      <sheetName val="ACTUALIZ."/>
      <sheetName val="promedio de bancos en m.ext"/>
      <sheetName val="PROM ISR"/>
      <sheetName val="PROM IA"/>
      <sheetName val="CAPTURA"/>
      <sheetName val="NO DED DEP AMORT"/>
      <sheetName val="CAPT DEPREC"/>
      <sheetName val="ACTUALIZ"/>
      <sheetName val="DEPR IA"/>
      <sheetName val="VTA AF"/>
      <sheetName val="DEPREC."/>
      <sheetName val="EDO. RESULT."/>
      <sheetName val="COSTO"/>
      <sheetName val="RESFIS"/>
      <sheetName val="CONC RES CON FIS"/>
      <sheetName val="I.A.E."/>
      <sheetName val="DEDUCC.INV."/>
      <sheetName val="P.F.E.A."/>
      <sheetName val="FAM"/>
      <sheetName val="RESUMEN BANCOS"/>
      <sheetName val="PROM CRED Y DEUD SIST FIN"/>
      <sheetName val="CREDITOS"/>
      <sheetName val="DEUDAS"/>
      <sheetName val="PROM CRED"/>
      <sheetName val="PROM DEUD"/>
      <sheetName val="TERRENOS I.A."/>
      <sheetName val="MULTIVA "/>
      <sheetName val="IVA ACREDITABLE"/>
      <sheetName val="IVA ACRED"/>
      <sheetName val="DIOT"/>
      <sheetName val="DIOT FINAL"/>
      <sheetName val="EDO CTA"/>
      <sheetName val="Blz Defintit."/>
      <sheetName val="PROMEDIOS"/>
      <sheetName val="ACUMULADO DIC-08"/>
      <sheetName val="diciembre"/>
      <sheetName val="MATRIZ bancomer"/>
      <sheetName val="Matriz Multiva"/>
      <sheetName val="ANEXO 2.3 "/>
      <sheetName val="ANEXO 2.6"/>
      <sheetName val="ANEXO 3.3.1 "/>
      <sheetName val="ANEXO  3.3.3"/>
      <sheetName val="ANEXO  15.1"/>
      <sheetName val="ANEXO 15.2"/>
      <sheetName val="DEP FIS "/>
      <sheetName val="Edo. Result  (2)"/>
      <sheetName val="CONJUNTO"/>
      <sheetName val="OPERATIVAS"/>
      <sheetName val="CONDESADO"/>
      <sheetName val="CHICAS"/>
      <sheetName val="RESUMEN  PAGOS  PROVISIONALES"/>
      <sheetName val="Citlalli"/>
      <sheetName val="PT"/>
      <sheetName val="Aux Sep07"/>
      <sheetName val="SDO A CARGO-REAL dic"/>
      <sheetName val="462"/>
      <sheetName val="DADE"/>
      <sheetName val="CxC 462H"/>
      <sheetName val="SAP 44110098"/>
      <sheetName val="SAP 44110000"/>
      <sheetName val="SAP 44110030"/>
      <sheetName val="balanza ene_09 para provision"/>
      <sheetName val="balanza feb_09 para provision"/>
      <sheetName val="balanza mar_09 para provision"/>
      <sheetName val="balanza abril para provision"/>
      <sheetName val="balanza mayo para provision"/>
      <sheetName val="balanza junio para provision 33"/>
      <sheetName val="balanza julio_09 bis"/>
      <sheetName val="balanza oct-ago para provision"/>
      <sheetName val="932"/>
      <sheetName val="933"/>
      <sheetName val="934"/>
      <sheetName val="935"/>
      <sheetName val="936"/>
      <sheetName val="937"/>
      <sheetName val="938"/>
      <sheetName val="939"/>
      <sheetName val="940"/>
      <sheetName val="941"/>
      <sheetName val="942"/>
      <sheetName val="945"/>
      <sheetName val="946"/>
      <sheetName val="947"/>
      <sheetName val="948"/>
      <sheetName val="949"/>
      <sheetName val="950"/>
      <sheetName val="951"/>
      <sheetName val="952"/>
      <sheetName val="953"/>
      <sheetName val="954"/>
      <sheetName val="955"/>
      <sheetName val="956"/>
      <sheetName val="957"/>
      <sheetName val="958"/>
      <sheetName val="959"/>
      <sheetName val="962"/>
      <sheetName val="Facturación"/>
      <sheetName val="Facturación (2)"/>
      <sheetName val="Base de Datos"/>
      <sheetName val="960"/>
      <sheetName val="cta"/>
      <sheetName val="Madasa Aspel to SAP Map (2)"/>
      <sheetName val="madasa"/>
      <sheetName val="cta (3)"/>
      <sheetName val="cta (2)"/>
      <sheetName val="Bendix Aspel to SAP map"/>
      <sheetName val="2014"/>
      <sheetName val="Ingresos"/>
      <sheetName val="Gastos"/>
      <sheetName val="Cálculo"/>
      <sheetName val="Agosto"/>
      <sheetName val="Septiembre"/>
      <sheetName val="Omisiones"/>
      <sheetName val="INPC2002"/>
      <sheetName val="Saldo a favor isr 02"/>
      <sheetName val="CONFIS"/>
      <sheetName val="COMPIN"/>
      <sheetName val="ACTIVO FIJO"/>
      <sheetName val="PROM INTERCIAS"/>
      <sheetName val="ING - GTOS"/>
      <sheetName val="VENTAS  ACTIVO FIJO"/>
      <sheetName val="CU"/>
      <sheetName val="PTU"/>
      <sheetName val="RESCONT"/>
      <sheetName val="Rva Prima Vacacional"/>
      <sheetName val="Hoja4"/>
      <sheetName val="Hoja5"/>
      <sheetName val="NVAS SANT"/>
      <sheetName val="Lease Commitment Sch Q4'12"/>
      <sheetName val="US BRidge"/>
      <sheetName val="Sun, GE, EMC, Mac Quarie bridge"/>
      <sheetName val="MTM Bridge"/>
      <sheetName val="Accrual bridge"/>
      <sheetName val="IBM &amp; Dell Bridge"/>
      <sheetName val="Tab 1_IBM_1.31.12"/>
      <sheetName val="Tab 2_DELL_1.31.12"/>
      <sheetName val="Tab 3_Mac Quarie_1.31.12"/>
      <sheetName val="Tab 4_EMC_1.31.12"/>
      <sheetName val="Tab 5_GE_1.31.12"/>
      <sheetName val="Tab 6_Sun_1.31.12"/>
      <sheetName val="MTM Leases at 1.31.12"/>
      <sheetName val="Accrual Estimates at 1.31.12"/>
      <sheetName val="VLookup Table - lastpymtduedate"/>
      <sheetName val="VLookup Table - # of mos remain"/>
      <sheetName val="FX RATES Jan-12"/>
      <sheetName val="IBM Buyouts - TechOps MTM's"/>
      <sheetName val="SUN Buy Outs"/>
      <sheetName val="SUN (GE) SEPT-TERM BUYOUTS"/>
      <sheetName val="TECHOPS_SUN (GE) DOWNLOAD 0811"/>
      <sheetName val="IBM Assets - Nov 2010"/>
      <sheetName val="All Oracle SUN PO's Final"/>
      <sheetName val="Customer_all"/>
      <sheetName val="FINAL_CONSOLIDATED (5) QUOTES"/>
      <sheetName val="I OBSERVACIONES"/>
      <sheetName val="II CCF"/>
      <sheetName val="II CCF E&amp;Y"/>
      <sheetName val="III EDO RESULTADOS"/>
      <sheetName val="IV AAI"/>
      <sheetName val="IV.A CXC ME"/>
      <sheetName val="IV.B CXP ME"/>
      <sheetName val="IV.C Resumen PP"/>
      <sheetName val="IV.D 2% Nómina"/>
      <sheetName val="IV.E IMSS Y37"/>
      <sheetName val="IV.F IMSS Y54"/>
      <sheetName val="VI FLUCT CAMB"/>
      <sheetName val="VII DEP CONTABLE"/>
      <sheetName val="IX PROVISIONES"/>
      <sheetName val="IX.A VACACIONES"/>
      <sheetName val="IX.B PENSIONES APORTACIÓN"/>
      <sheetName val="IX.C PENSIONES IGUALA"/>
      <sheetName val="IX.D PLAN PENSIONES 5%"/>
      <sheetName val="IX.E HON AUDITORÍA"/>
      <sheetName val="IX.F HON DICTAMEN"/>
      <sheetName val="IX.G HON CÁL ACTUARIAL"/>
      <sheetName val="IX.H IMPTOS OTROS"/>
      <sheetName val="IX.I HON LEGALES"/>
      <sheetName val="IX.J FEST DIC"/>
      <sheetName val="IX.K HON PRECIOS TRANSF"/>
      <sheetName val="IX.L HON DECL ANUAL"/>
      <sheetName val="IX.M HON 2%"/>
      <sheetName val="IX.N HON PP"/>
      <sheetName val="IX.Ñ EQ CÓMP"/>
      <sheetName val="IX.O GTOS VIAJE"/>
      <sheetName val="IX.P SEG Y FIANZAS"/>
      <sheetName val="IX.Q CAP Y ENTREN"/>
      <sheetName val="IX.R OBLIG LABORALES"/>
      <sheetName val="IX.S COMEDOR"/>
      <sheetName val="X GTO ND"/>
      <sheetName val="X.A RECARGOS"/>
      <sheetName val="X.B MTTO AUTOS"/>
      <sheetName val="XI OTROS GTO ND"/>
      <sheetName val="XII DEP FISCAL"/>
      <sheetName val="XIII PF NP"/>
      <sheetName val="XIV ING MISC"/>
      <sheetName val="XVIII PAG PROV"/>
      <sheetName val="XIX BALANZA 06"/>
      <sheetName val="XX BALANZA 05"/>
      <sheetName val="XXII CU"/>
      <sheetName val="XXIII AMARRE DE INGRESOS"/>
      <sheetName val="XXIII.A FACTURACIÓN"/>
      <sheetName val="XXIV IMPAC"/>
      <sheetName val="XXIV.A ACT FIN Y DEUDAS"/>
      <sheetName val="sumarias"/>
      <sheetName val="Records"/>
      <sheetName val="ACSA TRAVEL"/>
      <sheetName val="MOODYS TRAVEL"/>
      <sheetName val="MOODYS"/>
      <sheetName val="ACSA"/>
      <sheetName val="Viajes Detalle"/>
      <sheetName val="Resumen Deuda"/>
      <sheetName val="Resumen Inversiones"/>
      <sheetName val="Resumen cxc"/>
      <sheetName val="Cash_Monthend_Recon_BankBal_DC."/>
      <sheetName val="CXP DebtMXNBanks"/>
      <sheetName val="CXC DebtMXNSubs"/>
      <sheetName val="Depr_Autos"/>
      <sheetName val="FX FORWARD"/>
      <sheetName val="FX SPOT"/>
      <sheetName val="LOAN IAM-MXN-BANK"/>
      <sheetName val="LOAN-IAM-MXN"/>
      <sheetName val="LOAN-IAM-MXN-SUBS"/>
      <sheetName val="LOAN-IAM-USD"/>
      <sheetName val="LOAN-IAM-USD-BANK"/>
      <sheetName val="LOAN FIXED -MXN"/>
      <sheetName val="LOAN FIXED-MXN SUB"/>
      <sheetName val="DEPOSIT-IAM-MXN-SUB"/>
      <sheetName val="DEPOSIT FIXED-USD INT"/>
      <sheetName val="DEPOSIT IAM-USD-SUB"/>
      <sheetName val="DEPOSIT-IAM-USD-BANK"/>
      <sheetName val="DRAWDOWN-FIXED"/>
      <sheetName val="DRAWDOWN-IAM-USD"/>
      <sheetName val="IR-SWAP-CC-FX-FX"/>
      <sheetName val="IR-SWAP-IR-FX-FL"/>
      <sheetName val="VAT AND WHT IN TREMA"/>
      <sheetName val="Abril"/>
      <sheetName val="BALANCE GENERAL"/>
      <sheetName val="ESTADO DE RESULTADOS"/>
      <sheetName val="VARIACIONES EN CAPITAL CONTABLE"/>
      <sheetName val="CAMBIOS EN LA SITUACION FINAN"/>
      <sheetName val="DISPONIBILIDADES"/>
      <sheetName val="INSTRUMENTOS FINANCIEROS"/>
      <sheetName val="CARTERA DE CREDITO NETA"/>
      <sheetName val="OTRAS CUENTAS POR COBRAR"/>
      <sheetName val="INMUEBLES, MOBILIARIO Y EQUIPO"/>
      <sheetName val="OTROS ACTIVOS Y CARGOS DIFERIDS"/>
      <sheetName val="PRESTAMOS BANCARIOS"/>
      <sheetName val="ISR Y PTU POR PAGAR"/>
      <sheetName val="ACREEDORES DIVERSOS"/>
      <sheetName val="CAPITAL CONTABLE"/>
      <sheetName val="BALANZA AÑO ACTUAL CONSOLIDADA"/>
      <sheetName val="ASIENTOS DE AJUSTE"/>
      <sheetName val="BALANZA AÑO ACTUAL DOLARES"/>
      <sheetName val="BALANZA AÑO ACTUAL PESOS"/>
      <sheetName val="BALANZA AÑO ACTUAL PESOS CON AJ"/>
      <sheetName val="BALANZA AÑO ACTUAL DLS CON AJ"/>
      <sheetName val="BALANZA AÑO ANTERIOR"/>
      <sheetName val="datos"/>
      <sheetName val="PREOPERATIVOS"/>
      <sheetName val="dPN_ISR_Impac"/>
      <sheetName val="Libro Mayor"/>
      <sheetName val="Balanzas de Comprobación"/>
      <sheetName val="0-1 Hoja de Trabajo"/>
      <sheetName val="O-1-1 GMM"/>
      <sheetName val="O-2 conc. cont-fisc normal"/>
      <sheetName val="O-2-1 Resumen Declaraciones"/>
      <sheetName val="O-3 PTU "/>
      <sheetName val="O-3-1 Perd.Cam.Dev.Np"/>
      <sheetName val="0-4 Ingresos por Maquila"/>
      <sheetName val="O-5 AAI"/>
      <sheetName val="O-5-1 PTU pendiente de cobro"/>
      <sheetName val="O-5-2 Aguinaldo V.Pv."/>
      <sheetName val="0-6 Impac"/>
      <sheetName val="O-7 IMPAC Prom de Cred y deuda "/>
      <sheetName val="0-8 Saldos a Favor para AAI"/>
      <sheetName val="0-9 Efecto Neto"/>
      <sheetName val="0-12 Integración de Pasivo"/>
      <sheetName val="O-13 No Deducibles"/>
      <sheetName val="O-14 Otros Ingresos"/>
      <sheetName val="O-15 BENEFICIO 6.9%"/>
      <sheetName val="O-16 A.F. del Residente Ext."/>
      <sheetName val="RESUMEN A.F."/>
      <sheetName val="Activos Fijos"/>
      <sheetName val="Bajas AF"/>
      <sheetName val="meses depreciación acumulada"/>
      <sheetName val="INPC_ACTIVOS_MEXICANOS"/>
      <sheetName val="meses de depreciación anual"/>
      <sheetName val="Adjsum"/>
      <sheetName val="Tech"/>
      <sheetName val="Legrit"/>
      <sheetName val="IC"/>
      <sheetName val="HB"/>
      <sheetName val="ZJ"/>
      <sheetName val="Invest income"/>
      <sheetName val="NCI"/>
      <sheetName val="sp-99"/>
      <sheetName val="schedule (2)"/>
      <sheetName val="Lead schedul"/>
      <sheetName val="Confirmation Check list"/>
      <sheetName val="out standing"/>
      <sheetName val="sale commission"/>
      <sheetName val="Service COGS"/>
      <sheetName val="NB"/>
      <sheetName val="F- Stock-Cut off"/>
      <sheetName val="F- Stock-Cut off-WH1"/>
      <sheetName val="F- Stock-Cut off-WH3"/>
      <sheetName val="F- Stock-Cut off-WH4"/>
      <sheetName val="Aging_stock"/>
      <sheetName val="Local sale"/>
      <sheetName val="Bilanz Aktiva"/>
      <sheetName val="Bilanz Passiva"/>
      <sheetName val="Sonst. Rueckstellungen"/>
      <sheetName val="GuV Kurz"/>
      <sheetName val="GuV Kurz VA"/>
      <sheetName val="Zusatz"/>
      <sheetName val="Nicht operative Posit."/>
      <sheetName val="Kurzuebersicht JA"/>
      <sheetName val="Bilanz Aktiva JA"/>
      <sheetName val="Bilanz Passiva JA"/>
      <sheetName val="GuV JA"/>
      <sheetName val="GuV GKV JA"/>
      <sheetName val="Fristenspiegel JA"/>
      <sheetName val="Ergebnisrechnung JA"/>
      <sheetName val="Kosten JA"/>
      <sheetName val="Vorraete JA"/>
      <sheetName val="Sonst. Rueckstellungen JA"/>
      <sheetName val="Entw. Rueckstellungen JA"/>
      <sheetName val="U-Erloese Länder JA"/>
      <sheetName val="A-Eingang Laender JA"/>
      <sheetName val="Cash-Flow JA"/>
      <sheetName val="Rendite JA"/>
      <sheetName val="Rendite VA JA"/>
      <sheetName val="Ergebnis (VA) JA"/>
      <sheetName val="Arbeitsspeicher"/>
      <sheetName val="Version"/>
      <sheetName val="Output B"/>
      <sheetName val="Output C"/>
      <sheetName val="Output E"/>
      <sheetName val="Dialog Konzernverkehr"/>
      <sheetName val="Fristenspiegel (offen)"/>
      <sheetName val="U-Erloese Laender(ändert)"/>
      <sheetName val="A-Eingang Laender (ändert)"/>
      <sheetName val="Cash-Flow (offen)"/>
      <sheetName val="ACNO"/>
      <sheetName val="GH1 1"/>
      <sheetName val="GH1 2"/>
      <sheetName val="GH1 3"/>
      <sheetName val="GH1 4"/>
      <sheetName val="GH1-1"/>
      <sheetName val="GH1-1-1"/>
      <sheetName val="2003 cash advance"/>
      <sheetName val="2002 cash advance"/>
      <sheetName val="2001 cash advance "/>
      <sheetName val="2003.12.31 revised"/>
      <sheetName val="2002.12.31 "/>
      <sheetName val="2001.12.31"/>
      <sheetName val="GH1-2"/>
      <sheetName val="GH1-2-1"/>
      <sheetName val="system-bank in"/>
      <sheetName val="system-bank out"/>
      <sheetName val="GH2 1"/>
      <sheetName val="GH2"/>
      <sheetName val="GH2-1"/>
      <sheetName val="L1(2)"/>
      <sheetName val="O3(2)"/>
      <sheetName val="O5"/>
      <sheetName val="Package"/>
      <sheetName val="IAS KJA"/>
      <sheetName val="PRC JA"/>
      <sheetName val="PRC SAD"/>
      <sheetName val="IAS SAD"/>
      <sheetName val="Spread sheet"/>
      <sheetName val="cash flow-indirect"/>
      <sheetName val="DEPN TAMARINDOS"/>
      <sheetName val="CONCENTRADO"/>
      <sheetName val="Cédulas "/>
      <sheetName val="Bravo consumo"/>
      <sheetName val="Dep. x Depto."/>
      <sheetName val="Póliza Dep."/>
      <sheetName val="F.A. (Vistakon)"/>
      <sheetName val="(Consumer S.A.)"/>
      <sheetName val="F.A. (SPLENDA)"/>
      <sheetName val="AMARRE BPCS"/>
      <sheetName val="Dep T ACUARIO"/>
      <sheetName val="H.M."/>
      <sheetName val="Depsa 4 Pizarrones &amp; Persianas "/>
      <sheetName val="BRAVO SPLEND"/>
      <sheetName val="(McNeil)"/>
      <sheetName val="BRAVO VTK"/>
      <sheetName val="CIP05 PROYECTO TORRE ACUARIO"/>
      <sheetName val="WORKSTATIONS"/>
      <sheetName val="S.A."/>
      <sheetName val="C DE LOS N"/>
      <sheetName val="Distrib T.A."/>
      <sheetName val="PopCache_Sheet1"/>
      <sheetName val="Sources_Uses"/>
      <sheetName val="PF_Cap"/>
      <sheetName val="PF_Inc"/>
      <sheetName val="DebtPay"/>
      <sheetName val="W_Model"/>
      <sheetName val="W_Build"/>
      <sheetName val="Transaction_Adj"/>
      <sheetName val="Comparison"/>
      <sheetName val="MLPVal"/>
      <sheetName val="SumInc"/>
      <sheetName val="StockImpact"/>
      <sheetName val="G_Model"/>
      <sheetName val="G_Build"/>
      <sheetName val="H_Model"/>
      <sheetName val="H_Build"/>
      <sheetName val="Template (2)"/>
      <sheetName val="Site Information"/>
      <sheetName val="LT Debt HardCode"/>
      <sheetName val="Equity-NII-Country"/>
      <sheetName val="LT Debt HardCode-toNCI"/>
      <sheetName val="LT Debt HardCode-toNII"/>
      <sheetName val="PS HardCode"/>
      <sheetName val="PS HardCode-toNCI"/>
      <sheetName val="PS HardCode-toNII"/>
      <sheetName val="Tower Financing"/>
      <sheetName val="VendorF HardCode"/>
      <sheetName val="danb-q"/>
      <sheetName val="ROIC"/>
      <sheetName val="Unit Ec"/>
      <sheetName val="unitecon"/>
      <sheetName val="rev-mix"/>
      <sheetName val="danbbspf"/>
      <sheetName val="DANB-IS"/>
      <sheetName val="danbispf"/>
      <sheetName val="RAPID2"/>
      <sheetName val="Industrial"/>
      <sheetName val="USS % OF 2006 SALES"/>
      <sheetName val="USS Employees"/>
      <sheetName val="Relationships"/>
      <sheetName val="Mgmt"/>
      <sheetName val="Pie Chart DATA"/>
      <sheetName val="Sales by Region"/>
      <sheetName val="Zemex Facility Breakdown"/>
      <sheetName val="Zemex Operations"/>
      <sheetName val="USS END MARKETS"/>
      <sheetName val="SU &amp; Cap"/>
      <sheetName val="GSCAP Suppliers"/>
      <sheetName val="USS Suppliers"/>
      <sheetName val="Sales To"/>
      <sheetName val="Revised Sales To "/>
      <sheetName val="Reserves (2)"/>
      <sheetName val="Employees -Green River"/>
      <sheetName val="Soda Ash Consumption"/>
      <sheetName val="GCSAP Sales Volume"/>
      <sheetName val="Global Soda Ash Market"/>
      <sheetName val="Consumption v. Exports"/>
      <sheetName val="Supply v. Demand"/>
      <sheetName val="Market Share"/>
      <sheetName val="Financial Projection Graphs"/>
      <sheetName val="Capacity"/>
      <sheetName val="Pro Forma EBITDA"/>
      <sheetName val="GCIP EBITDA &amp; Vol"/>
      <sheetName val="Pro Forma FCF"/>
      <sheetName val="Mkt Share"/>
      <sheetName val="SU &amp; Cap (2)"/>
      <sheetName val="Effective Capacity"/>
      <sheetName val="Synd Strategy"/>
      <sheetName val="Syndication Strategy"/>
      <sheetName val="Pricing Grid (from Term Sheet)"/>
      <sheetName val="Existing vs. Proposed"/>
      <sheetName val="Acquiror Historicals"/>
      <sheetName val="Bank Group "/>
      <sheetName val="Target Historicals"/>
      <sheetName val="RO1-1298"/>
      <sheetName val="RO1-1199"/>
      <sheetName val="VZZ1-1298"/>
      <sheetName val="Graf3"/>
      <sheetName val="Graf4"/>
      <sheetName val="VZZ1-1199"/>
      <sheetName val="ROplan99"/>
      <sheetName val="VZZplan99"/>
      <sheetName val="Analýza1"/>
      <sheetName val="Analýza2"/>
      <sheetName val="Pohl 1"/>
      <sheetName val="Pohl 2"/>
      <sheetName val="Pohl 3"/>
      <sheetName val="tržby_kumul"/>
      <sheetName val="tržby_měs"/>
      <sheetName val="Struk_akt"/>
      <sheetName val="Struk_pas"/>
      <sheetName val="Pohl 1 (2)"/>
      <sheetName val="Graf1"/>
      <sheetName val="Graf2"/>
      <sheetName val="pokus"/>
      <sheetName val="Databaze"/>
      <sheetName val="%CORPTAX_DATA_CACHE%"/>
      <sheetName val="CorpTax_Formula_Upload"/>
      <sheetName val="TRIAL BALANCE_old"/>
      <sheetName val="Trial_Balance"/>
      <sheetName val="Property &amp; Rent Expense"/>
      <sheetName val="Prop &amp; Rent Variance"/>
      <sheetName val="Other Receipts"/>
      <sheetName val="Intercompany Sales"/>
      <sheetName val="DRM-CTX-SWFT"/>
      <sheetName val="DRM_CTX_INDIRECT"/>
      <sheetName val="TOTAL Sales"/>
      <sheetName val="Service_Destination_Sales"/>
      <sheetName val="Origin State -1"/>
      <sheetName val="Origin State -2"/>
      <sheetName val="Origin State -3"/>
      <sheetName val="Origin State -4"/>
      <sheetName val="Origin State -5"/>
      <sheetName val="Origin State -6"/>
      <sheetName val="Origin State -7"/>
      <sheetName val="Origin State -8"/>
      <sheetName val="Origin State -9"/>
      <sheetName val="Origin State -10"/>
      <sheetName val="Origin State -11"/>
      <sheetName val="Origin State -12"/>
      <sheetName val="Origin State -13"/>
      <sheetName val="Origin State -14"/>
      <sheetName val="Origin State -15"/>
      <sheetName val="Origin State -16"/>
      <sheetName val="Origin State -17"/>
      <sheetName val="Origin State -18"/>
      <sheetName val="Origin State -19"/>
      <sheetName val="Origin State -20"/>
      <sheetName val="Cities - KY"/>
      <sheetName val="Cities - MI"/>
      <sheetName val="Cities - MO"/>
      <sheetName val="Cities - NY"/>
      <sheetName val="Cities - OH"/>
      <sheetName val="Cities - OR"/>
      <sheetName val="Cities - PA"/>
      <sheetName val="UTC TAX ONLY"/>
      <sheetName val="CC LIST"/>
      <sheetName val="TW Info"/>
      <sheetName val="LMPS"/>
      <sheetName val="NON-FACTORY"/>
      <sheetName val="A conserver"/>
      <sheetName val="HTC STEP1"/>
      <sheetName val="HTC NS 6xx5"/>
      <sheetName val="NovaScale Servers Prices"/>
      <sheetName val="Bull NovaScale Range"/>
      <sheetName val="NS doc."/>
      <sheetName val="NS 6085 quick"/>
      <sheetName val="NS 6000 Spec"/>
      <sheetName val="FDA Spec"/>
      <sheetName val="NS Warranty"/>
      <sheetName val="NS 6xx5 Rack"/>
      <sheetName val="NS 6085 1-P Drawing"/>
      <sheetName val="NS 6085 2-P Drawing"/>
      <sheetName val="HTC NS 4040"/>
      <sheetName val="NS 4040 quick"/>
      <sheetName val="NS 4040 Spec"/>
      <sheetName val="NS  Warranty"/>
      <sheetName val="NS 4040 Racks"/>
      <sheetName val="NS 4040 Drawer"/>
      <sheetName val="NS 4040 - JBOD"/>
      <sheetName val="NS 4040 - RAID int"/>
      <sheetName val="NS 4040 - RAID ext1"/>
      <sheetName val="NS 4040 - RAID ext2"/>
      <sheetName val="NS 4040 - Tape ext"/>
      <sheetName val="NS 4040 - KVM -LCD"/>
      <sheetName val="NS 4040 -15&quot;- 17&quot;"/>
      <sheetName val="DEPARTMENT NAMES"/>
      <sheetName val="PNL by Region"/>
      <sheetName val="Material Cost Preclose bridge"/>
      <sheetName val="PLANO DE CONTAS_AVSA"/>
      <sheetName val="IR_CSSL - AMCEL - 07'2002"/>
      <sheetName val="IR-PJ-CHF - 2002"/>
      <sheetName val="IRPJ"/>
      <sheetName val="IRPJ PwC"/>
      <sheetName val="Base Desp."/>
      <sheetName val="Desp_Veiculos"/>
      <sheetName val="Depr_Ipc90"/>
      <sheetName val="Provisões"/>
      <sheetName val="IRRF compensar"/>
      <sheetName val="IRPJ JUROS COMPENSAR"/>
      <sheetName val="CSLL JUROS COMPENSAR"/>
      <sheetName val="14.5"/>
      <sheetName val="14.4"/>
      <sheetName val="14.3"/>
      <sheetName val="14.2"/>
      <sheetName val="cfg"/>
      <sheetName val="inf"/>
      <sheetName val="drawback"/>
      <sheetName val="13.1"/>
      <sheetName val="SELIC"/>
      <sheetName val="PIS COFINS bh"/>
      <sheetName val="PIS COFINS SO"/>
      <sheetName val="6.1"/>
      <sheetName val="6.2"/>
      <sheetName val="6.3"/>
      <sheetName val="Fev"/>
      <sheetName val="Mai"/>
      <sheetName val="Dez"/>
      <sheetName val="ACESFEV"/>
      <sheetName val="ACESMAR"/>
      <sheetName val="ACESABR"/>
      <sheetName val="ACESMAIO"/>
      <sheetName val="ACESJUN"/>
      <sheetName val="ACESJUL"/>
      <sheetName val="ACESAGO"/>
      <sheetName val="ACESSET"/>
      <sheetName val="ACESOUT"/>
      <sheetName val="ACESNOV"/>
      <sheetName val="ACESDEZ"/>
      <sheetName val="ATUALIZA"/>
      <sheetName val="Janeiro"/>
      <sheetName val="fevereiro"/>
      <sheetName val="Março"/>
      <sheetName val="Maio"/>
      <sheetName val="Junho"/>
      <sheetName val="Julho"/>
      <sheetName val="costs BUDGET"/>
      <sheetName val="CC Structure"/>
      <sheetName val="Inventario"/>
      <sheetName val="Summary Movem Assets"/>
      <sheetName val="Summarized table fixed asset"/>
      <sheetName val="Cost+Profit+CC BUDGET"/>
      <sheetName val="Salaries"/>
      <sheetName val="Result Statement BUDGET"/>
      <sheetName val="Detail Results Budget"/>
      <sheetName val="samples overall BUDGET"/>
      <sheetName val="Planning Traded Goods"/>
      <sheetName val="Inventory by product series"/>
      <sheetName val="Production Planning &amp; Costs"/>
      <sheetName val="Calc. Transfer Price US"/>
      <sheetName val="Workday Statistic and others"/>
      <sheetName val="Sales vs Manufacturing"/>
      <sheetName val="Labor Cost Delilah PTC"/>
      <sheetName val="Raw Material Cost PTC"/>
      <sheetName val="Sales budget by prod series"/>
      <sheetName val="KTR (2)"/>
      <sheetName val="KTR"/>
      <sheetName val="DRE mensal"/>
      <sheetName val="Balanço (2)"/>
      <sheetName val="DRE (2)"/>
      <sheetName val="DRE CONCILIAÇÃO"/>
      <sheetName val="Entrada"/>
      <sheetName val="Dados"/>
      <sheetName val="Plan1"/>
      <sheetName val="Plan2"/>
      <sheetName val="DOAR"/>
      <sheetName val="Mutações"/>
      <sheetName val="Balanço"/>
      <sheetName val="Balanço (mês a mês)"/>
      <sheetName val="DRE"/>
      <sheetName val="DRE (mês a mês)"/>
      <sheetName val="Balanço KGiro"/>
      <sheetName val="analise  CGO"/>
      <sheetName val="IR e CS LR SAP"/>
      <sheetName val="IR e CS LR SAP para Price"/>
      <sheetName val="IR e CS Dif SAP"/>
      <sheetName val="IR e CS Est SAP"/>
      <sheetName val="PIS MP66 "/>
      <sheetName val="Cofins e Pis SAP"/>
      <sheetName val=" Cofins"/>
      <sheetName val="B SAP"/>
      <sheetName val="B SAP REVISADO"/>
      <sheetName val="O SAP"/>
      <sheetName val="J SAP"/>
      <sheetName val="K SAP"/>
      <sheetName val="K (2) SAP"/>
      <sheetName val="IR CS + Selic"/>
      <sheetName val="I SAP"/>
      <sheetName val="Pos. Acion."/>
      <sheetName val="LALUR A"/>
      <sheetName val="LALUR B"/>
      <sheetName val="Contas a pagar diversas"/>
      <sheetName val="P01"/>
      <sheetName val="P02"/>
      <sheetName val="P03"/>
      <sheetName val="P04"/>
      <sheetName val="P05"/>
      <sheetName val="P06"/>
      <sheetName val="P07"/>
      <sheetName val="P08"/>
      <sheetName val="Datas"/>
      <sheetName val="DIRECTV SKY Comments"/>
      <sheetName val="GRADIENTE SP Comments"/>
      <sheetName val="KODAK KAM_KBL Comments"/>
      <sheetName val="KODAK MANAUS Comments"/>
      <sheetName val="LENOVO Comments (2)"/>
      <sheetName val="LUCENT Comments (2)"/>
      <sheetName val="LG PHILIPS Comments"/>
      <sheetName val="NOKIA NETW (CASTELO) Comments"/>
      <sheetName val="NOKIA MOBILE (MANAUS) Comments"/>
      <sheetName val="NOKIA ALPHAVILLE Comments (2)"/>
      <sheetName val="PHILIPS LIGHT. (ENTR.) Comments"/>
      <sheetName val="PHILIPS PEN Comments (2)"/>
      <sheetName val="PHILIPS MEDICAL Comments"/>
      <sheetName val="PHILIPS SERVICE Comments (2)"/>
      <sheetName val="PHILIPS TELECOM Comments"/>
      <sheetName val="PHILIPS DAP Comments"/>
      <sheetName val="PHILIPS REATORES Comments"/>
      <sheetName val="SAMSUNG MAO Comments"/>
      <sheetName val="SAMSUNG SP Comments"/>
      <sheetName val="SIEMENS Comments (2)"/>
      <sheetName val="SONY Comments (2)"/>
      <sheetName val="TIM Comments (2)"/>
      <sheetName val="SYN"/>
      <sheetName val="CENTRAL Comments (2)"/>
      <sheetName val="Bridge Tech Sector WH"/>
      <sheetName val="HP LOUVEIRA Comments"/>
      <sheetName val="HP EXODUS Comments"/>
      <sheetName val="NOKIA Comments"/>
      <sheetName val="NOKIA ALPHAVILLE Comments"/>
      <sheetName val="NOKIA ALPHAVILLE DAP Comments"/>
      <sheetName val="NOKIA AM Comments"/>
      <sheetName val="SKY Comments"/>
      <sheetName val="DIRECTV Comments"/>
      <sheetName val="SAMSUNG SPB Comments"/>
      <sheetName val="SAMSUNG AM Comments"/>
      <sheetName val="GRADIENTE Comments"/>
      <sheetName val="LENOVO Comments"/>
      <sheetName val="UNISYS Comments"/>
      <sheetName val="PMS Comments"/>
      <sheetName val="PHILIPS SERVICE Comments"/>
      <sheetName val="TELECOM Comments"/>
      <sheetName val="PHILIPS LIGHT Comments"/>
      <sheetName val="PHILIPS PEN Comments"/>
      <sheetName val="PHILIPS LIGHT. (PE) Comments"/>
      <sheetName val="MEDICAL SYSTEM (PE) Comments"/>
      <sheetName val="REATORES Comments"/>
      <sheetName val="DAP Comments"/>
      <sheetName val="LG ELECTRONICS MAO Comments"/>
      <sheetName val="LG Displays Brasil Comments"/>
      <sheetName val="LG DISPLAYS AM Comments"/>
      <sheetName val="KODAK Comments"/>
      <sheetName val="KODAK KPG Comments"/>
      <sheetName val="ERICSSON Comments"/>
      <sheetName val="SONY Comments"/>
      <sheetName val="LUCENT Comments"/>
      <sheetName val="SIEMENS Comments"/>
      <sheetName val="TIM Comments"/>
      <sheetName val="BELMONT Comments"/>
      <sheetName val="WHIRLPOOL Comments"/>
      <sheetName val="VALE DO PARAÍBA Comments"/>
      <sheetName val="SEG. TRAB. MG Comments"/>
      <sheetName val="SEG. PATR. BARUERI Comments"/>
      <sheetName val="VACANCY AUTAZ Comments"/>
      <sheetName val="VACANCY COROADO Comments"/>
      <sheetName val="VACANCY BURITI Comments"/>
      <sheetName val="VACANCY BARUERI Comments"/>
      <sheetName val="CENTRAL DHL Comments"/>
      <sheetName val="CENTRAL EXEL Comments"/>
      <sheetName val="P&amp;L 1325"/>
      <sheetName val="P&amp;L 1331"/>
      <sheetName val="P&amp;L 1332"/>
      <sheetName val="P&amp;L 1338"/>
      <sheetName val="BS CECI 1332"/>
      <sheetName val="BS BRASILIA 1325"/>
      <sheetName val="BS ARAUCARIA 1338"/>
      <sheetName val="BS PAVUNA_RJ 1331"/>
      <sheetName val="Custos"/>
      <sheetName val="Mensal"/>
      <sheetName val="Acum"/>
      <sheetName val="Gráficos"/>
      <sheetName val="CAPEX 2005"/>
      <sheetName val="Introduction - PLEASE READ"/>
      <sheetName val="Motorola Reconciliation (Dec)"/>
      <sheetName val="Tax Expense Allocation (Dec)"/>
      <sheetName val="Unit List"/>
      <sheetName val="Step 1 - PBT"/>
      <sheetName val="Step 1a PBT Rec"/>
      <sheetName val="Step 2 - Tax Rates"/>
      <sheetName val="Step 3 - Perm Diffs"/>
      <sheetName val="Step 4 - Tax Adjs"/>
      <sheetName val="Step 6 - Liabilities"/>
      <sheetName val="Step 6.1 - Tax Liabilities"/>
      <sheetName val="Step 7 - Questionnaire"/>
      <sheetName val="Carryforwards"/>
      <sheetName val="Deferred Summary"/>
      <sheetName val="Temp Items (Accounts)"/>
      <sheetName val="Pension Workpaper"/>
      <sheetName val="Step 8 - Temp Diffs"/>
      <sheetName val="Step 9 - Provision Summary IRPJ"/>
      <sheetName val="Step 9 - Provision Summary CSLL"/>
      <sheetName val="Step 10 - Sign Off"/>
      <sheetName val="UNITS SUBMISSIONS OCT-00"/>
      <sheetName val="CUST ACTIV REP OCT-00 PIVOT "/>
      <sheetName val="GL OCT SALES"/>
      <sheetName val="CC_LIST"/>
      <sheetName val="TW_Info"/>
      <sheetName val="A_conserver"/>
      <sheetName val="HTC_STEP1"/>
      <sheetName val="HTC_NS_6xx5"/>
      <sheetName val="NovaScale_Servers_Prices"/>
      <sheetName val="Bull_NovaScale_Range"/>
      <sheetName val="NS_doc_"/>
      <sheetName val="NS_6085_quick"/>
      <sheetName val="NS_6000_Spec"/>
      <sheetName val="FDA_Spec"/>
      <sheetName val="NS_Warranty"/>
      <sheetName val="NS_6xx5_Rack"/>
      <sheetName val="NS_6085_1-P_Drawing"/>
      <sheetName val="NS_6085_2-P_Drawing"/>
      <sheetName val="HTC_NS_4040"/>
      <sheetName val="NS_4040_quick"/>
      <sheetName val="NS_4040_Spec"/>
      <sheetName val="NS__Warranty"/>
      <sheetName val="NS_4040_Racks"/>
      <sheetName val="NS_4040_Drawer"/>
      <sheetName val="NS_4040_-_JBOD"/>
      <sheetName val="NS_4040_-_RAID_int"/>
      <sheetName val="NS_4040_-_RAID_ext1"/>
      <sheetName val="NS_4040_-_RAID_ext2"/>
      <sheetName val="NS_4040_-_Tape_ext"/>
      <sheetName val="NS_4040_-_KVM_-LCD"/>
      <sheetName val="NS_4040_-15&quot;-_17&quot;"/>
      <sheetName val="100205_conc"/>
      <sheetName val="100205_edo_cta"/>
      <sheetName val="100207_conc"/>
      <sheetName val="100207_edo_cta"/>
      <sheetName val="232208_hardware"/>
      <sheetName val="232208_Software"/>
      <sheetName val="378954_SYMBOL_TECH_INC_DIC"/>
      <sheetName val="DEPARTMENT_NAMES"/>
      <sheetName val="PNL_by_Region"/>
      <sheetName val="CC_Summary"/>
      <sheetName val="Material_Cost_Preclose_bridge"/>
      <sheetName val="PLANO_DE_CONTAS_AVSA"/>
      <sheetName val="IR_CSSL_-_AMCEL_-_07'2002"/>
      <sheetName val="IR-PJ-CHF_-_2002"/>
      <sheetName val="IRPJ_PwC"/>
      <sheetName val="Base_Desp_"/>
      <sheetName val="IRRF_compensar"/>
      <sheetName val="IRPJ_JUROS_COMPENSAR"/>
      <sheetName val="CSLL_JUROS_COMPENSAR"/>
      <sheetName val="14_5"/>
      <sheetName val="14_4"/>
      <sheetName val="14_3"/>
      <sheetName val="14_2"/>
      <sheetName val="14_1"/>
      <sheetName val="13_1"/>
      <sheetName val="PIS_COFINS_bh"/>
      <sheetName val="PIS_COFINS_SO"/>
      <sheetName val="6_1"/>
      <sheetName val="6_2"/>
      <sheetName val="6_3"/>
      <sheetName val="costs_BUDGET"/>
      <sheetName val="CC_Structure"/>
      <sheetName val="Summary_Movem_Assets"/>
      <sheetName val="Summarized_table_fixed_asset"/>
      <sheetName val="Cost+Profit+CC_BUDGET"/>
      <sheetName val="Result_Statement_BUDGET"/>
      <sheetName val="Detail_Results_Budget"/>
      <sheetName val="samples_overall_BUDGET"/>
      <sheetName val="Planning_Traded_Goods"/>
      <sheetName val="Inventory_by_product_series"/>
      <sheetName val="Production_Planning_&amp;_Costs"/>
      <sheetName val="Calc__Transfer_Price_US"/>
      <sheetName val="Workday_Statistic_and_others"/>
      <sheetName val="Sales_vs_Manufacturing"/>
      <sheetName val="Labor_Cost_Delilah_PTC"/>
      <sheetName val="Raw_Material_Cost_PTC"/>
      <sheetName val="Sales_budget_by_prod_series"/>
      <sheetName val="KTR_(2)"/>
      <sheetName val="DRE_mensal"/>
      <sheetName val="Balanço_(2)"/>
      <sheetName val="DRE_(2)"/>
      <sheetName val="DRE_CONCILIAÇÃO"/>
      <sheetName val="Balanço_(mês_a_mês)"/>
      <sheetName val="DRE_(mês_a_mês)"/>
      <sheetName val="Balanço_KGiro"/>
      <sheetName val="analise__CGO"/>
      <sheetName val="IR_e_CS_LR_SAP"/>
      <sheetName val="IR_e_CS_LR_SAP_para_Price"/>
      <sheetName val="IR_e_CS_Dif_SAP"/>
      <sheetName val="IR_e_CS_Est_SAP"/>
      <sheetName val="PIS_MP66_"/>
      <sheetName val="Cofins_e_Pis_SAP"/>
      <sheetName val="_Cofins"/>
      <sheetName val="B_SAP"/>
      <sheetName val="B_SAP_REVISADO"/>
      <sheetName val="O_SAP"/>
      <sheetName val="J_SAP"/>
      <sheetName val="K_SAP"/>
      <sheetName val="K_(2)_SAP"/>
      <sheetName val="IR_CS_+_Selic"/>
      <sheetName val="I_SAP"/>
      <sheetName val="Pos__Acion_"/>
      <sheetName val="LALUR_A"/>
      <sheetName val="LALUR_B"/>
      <sheetName val="Contas_a_pagar_diversas"/>
      <sheetName val="DIRECTV_SKY_Comments"/>
      <sheetName val="GRADIENTE_SP_Comments"/>
      <sheetName val="KODAK_KAM_KBL_Comments"/>
      <sheetName val="KODAK_MANAUS_Comments"/>
      <sheetName val="LENOVO_Comments_(2)"/>
      <sheetName val="LUCENT_Comments_(2)"/>
      <sheetName val="LG_PHILIPS_Comments"/>
      <sheetName val="NOKIA_NETW_(CASTELO)_Comments"/>
      <sheetName val="NOKIA_MOBILE_(MANAUS)_Comments"/>
      <sheetName val="NOKIA_ALPHAVILLE_Comments_(2)"/>
      <sheetName val="PHILIPS_LIGHT__(ENTR_)_Comments"/>
      <sheetName val="PHILIPS_PEN_Comments_(2)"/>
      <sheetName val="PHILIPS_MEDICAL_Comments"/>
      <sheetName val="PHILIPS_SERVICE_Comments_(2)"/>
      <sheetName val="PHILIPS_TELECOM_Comments"/>
      <sheetName val="PHILIPS_DAP_Comments"/>
      <sheetName val="PHILIPS_REATORES_Comments"/>
      <sheetName val="SAMSUNG_MAO_Comments"/>
      <sheetName val="SAMSUNG_SP_Comments"/>
      <sheetName val="SIEMENS_Comments_(2)"/>
      <sheetName val="SONY_Comments_(2)"/>
      <sheetName val="TIM_Comments_(2)"/>
      <sheetName val="CENTRAL_Comments_(2)"/>
      <sheetName val="Bridge_Tech_Sector_WH"/>
      <sheetName val="HP_LOUVEIRA_Comments"/>
      <sheetName val="HP_EXODUS_Comments"/>
      <sheetName val="NOKIA_Comments"/>
      <sheetName val="NOKIA_ALPHAVILLE_Comments"/>
      <sheetName val="NOKIA_ALPHAVILLE_DAP_Comments"/>
      <sheetName val="NOKIA_AM_Comments"/>
      <sheetName val="SKY_Comments"/>
      <sheetName val="DIRECTV_Comments"/>
      <sheetName val="SAMSUNG_SPB_Comments"/>
      <sheetName val="SAMSUNG_AM_Comments"/>
      <sheetName val="GRADIENTE_Comments"/>
      <sheetName val="LENOVO_Comments"/>
      <sheetName val="UNISYS_Comments"/>
      <sheetName val="PMS_Comments"/>
      <sheetName val="PHILIPS_SERVICE_Comments"/>
      <sheetName val="TELECOM_Comments"/>
      <sheetName val="PHILIPS_LIGHT_Comments"/>
      <sheetName val="PHILIPS_PEN_Comments"/>
      <sheetName val="PHILIPS_LIGHT__(PE)_Comments"/>
      <sheetName val="MEDICAL_SYSTEM_(PE)_Comments"/>
      <sheetName val="REATORES_Comments"/>
      <sheetName val="DAP_Comments"/>
      <sheetName val="LG_ELECTRONICS_MAO_Comments"/>
      <sheetName val="LG_Displays_Brasil_Comments"/>
      <sheetName val="LG_DISPLAYS_AM_Comments"/>
      <sheetName val="KODAK_Comments"/>
      <sheetName val="KODAK_KPG_Comments"/>
      <sheetName val="ERICSSON_Comments"/>
      <sheetName val="SONY_Comments"/>
      <sheetName val="LUCENT_Comments"/>
      <sheetName val="SIEMENS_Comments"/>
      <sheetName val="TIM_Comments"/>
      <sheetName val="BELMONT_Comments"/>
      <sheetName val="WHIRLPOOL_Comments"/>
      <sheetName val="VALE_DO_PARAÍBA_Comments"/>
      <sheetName val="SEG__TRAB__MG_Comments"/>
      <sheetName val="SEG__PATR__BARUERI_Comments"/>
      <sheetName val="VACANCY_AUTAZ_Comments"/>
      <sheetName val="VACANCY_COROADO_Comments"/>
      <sheetName val="VACANCY_BURITI_Comments"/>
      <sheetName val="VACANCY_BARUERI_Comments"/>
      <sheetName val="CENTRAL_DHL_Comments"/>
      <sheetName val="CENTRAL_EXEL_Comments"/>
      <sheetName val="P&amp;L_1325"/>
      <sheetName val="P&amp;L_1331"/>
      <sheetName val="P&amp;L_1332"/>
      <sheetName val="P&amp;L_1338"/>
      <sheetName val="BS_CECI_1332"/>
      <sheetName val="BS_BRASILIA_1325"/>
      <sheetName val="BS_ARAUCARIA_1338"/>
      <sheetName val="BS_PAVUNA_RJ_1331"/>
      <sheetName val="CAPEX_2005"/>
      <sheetName val="Introduction_-_PLEASE_READ"/>
      <sheetName val="Motorola_Reconciliation_(Dec)"/>
      <sheetName val="Tax_Expense_Allocation_(Dec)"/>
      <sheetName val="Unit_List"/>
      <sheetName val="Step_1_-_PBT"/>
      <sheetName val="Step_1a_PBT_Rec"/>
      <sheetName val="Step_2_-_Tax_Rates"/>
      <sheetName val="Step_3_-_Perm_Diffs"/>
      <sheetName val="Step_4_-_Tax_Adjs"/>
      <sheetName val="Step_6_-_Liabilities"/>
      <sheetName val="Step_6_1_-_Tax_Liabilities"/>
      <sheetName val="Step_7_-_Questionnaire"/>
      <sheetName val="Deferred_Summary"/>
      <sheetName val="Temp_Items_(Accounts)"/>
      <sheetName val="Pension_Workpaper"/>
      <sheetName val="Step_8_-_Temp_Diffs"/>
      <sheetName val="Step_9_-_Provision_Summary_IRPJ"/>
      <sheetName val="Step_9_-_Provision_Summary_CSLL"/>
      <sheetName val="Step_10_-_Sign_Off"/>
      <sheetName val="UNITS_SUBMISSIONS_OCT-00"/>
      <sheetName val="CUST_ACTIV_REP_OCT-00_PIVOT_"/>
      <sheetName val="GL_OCT_SALES"/>
      <sheetName val="CC_LIST1"/>
      <sheetName val="TW_Info1"/>
      <sheetName val="A_conserver1"/>
      <sheetName val="HTC_STEP11"/>
      <sheetName val="HTC_NS_6xx51"/>
      <sheetName val="NovaScale_Servers_Prices1"/>
      <sheetName val="Bull_NovaScale_Range1"/>
      <sheetName val="NS_doc_1"/>
      <sheetName val="NS_6085_quick1"/>
      <sheetName val="NS_6000_Spec1"/>
      <sheetName val="FDA_Spec1"/>
      <sheetName val="NS_Warranty1"/>
      <sheetName val="NS_6xx5_Rack1"/>
      <sheetName val="NS_6085_1-P_Drawing1"/>
      <sheetName val="NS_6085_2-P_Drawing1"/>
      <sheetName val="HTC_NS_40401"/>
      <sheetName val="NS_4040_quick1"/>
      <sheetName val="NS_4040_Spec1"/>
      <sheetName val="NS__Warranty1"/>
      <sheetName val="NS_4040_Racks1"/>
      <sheetName val="NS_4040_Drawer1"/>
      <sheetName val="NS_4040_-_JBOD1"/>
      <sheetName val="NS_4040_-_RAID_int1"/>
      <sheetName val="NS_4040_-_RAID_ext11"/>
      <sheetName val="NS_4040_-_RAID_ext21"/>
      <sheetName val="NS_4040_-_Tape_ext1"/>
      <sheetName val="NS_4040_-_KVM_-LCD1"/>
      <sheetName val="NS_4040_-15&quot;-_17&quot;1"/>
      <sheetName val="100205_conc1"/>
      <sheetName val="100205_edo_cta1"/>
      <sheetName val="100207_conc1"/>
      <sheetName val="100207_edo_cta1"/>
      <sheetName val="232208_hardware1"/>
      <sheetName val="232208_Software1"/>
      <sheetName val="378954_SYMBOL_TECH_INC_DIC1"/>
      <sheetName val="DEPARTMENT_NAMES1"/>
      <sheetName val="PNL_by_Region1"/>
      <sheetName val="CC_Summary1"/>
      <sheetName val="Material_Cost_Preclose_bridge1"/>
      <sheetName val="PLANO_DE_CONTAS_AVSA1"/>
      <sheetName val="IR_CSSL_-_AMCEL_-_07'20021"/>
      <sheetName val="IR-PJ-CHF_-_20021"/>
      <sheetName val="IRPJ_PwC1"/>
      <sheetName val="Base_Desp_1"/>
      <sheetName val="IRRF_compensar1"/>
      <sheetName val="IRPJ_JUROS_COMPENSAR1"/>
      <sheetName val="CSLL_JUROS_COMPENSAR1"/>
      <sheetName val="14_51"/>
      <sheetName val="14_41"/>
      <sheetName val="14_31"/>
      <sheetName val="14_21"/>
      <sheetName val="14_11"/>
      <sheetName val="13_11"/>
      <sheetName val="PIS_COFINS_bh1"/>
      <sheetName val="PIS_COFINS_SO1"/>
      <sheetName val="6_11"/>
      <sheetName val="6_21"/>
      <sheetName val="6_31"/>
      <sheetName val="costs_BUDGET1"/>
      <sheetName val="CC_Structure1"/>
      <sheetName val="Summary_Movem_Assets1"/>
      <sheetName val="Summarized_table_fixed_asset1"/>
      <sheetName val="Cost+Profit+CC_BUDGET1"/>
      <sheetName val="Result_Statement_BUDGET1"/>
      <sheetName val="Detail_Results_Budget1"/>
      <sheetName val="samples_overall_BUDGET1"/>
      <sheetName val="Planning_Traded_Goods1"/>
      <sheetName val="Inventory_by_product_series1"/>
      <sheetName val="Production_Planning_&amp;_Costs1"/>
      <sheetName val="Calc__Transfer_Price_US1"/>
      <sheetName val="Workday_Statistic_and_others1"/>
      <sheetName val="Sales_vs_Manufacturing1"/>
      <sheetName val="Labor_Cost_Delilah_PTC1"/>
      <sheetName val="Raw_Material_Cost_PTC1"/>
      <sheetName val="Sales_budget_by_prod_series1"/>
      <sheetName val="KTR_(2)1"/>
      <sheetName val="DRE_mensal1"/>
      <sheetName val="Balanço_(2)1"/>
      <sheetName val="DRE_(2)1"/>
      <sheetName val="DRE_CONCILIAÇÃO1"/>
      <sheetName val="Balanço_(mês_a_mês)1"/>
      <sheetName val="DRE_(mês_a_mês)1"/>
      <sheetName val="Balanço_KGiro1"/>
      <sheetName val="analise__CGO1"/>
      <sheetName val="IR_e_CS_LR_SAP1"/>
      <sheetName val="IR_e_CS_LR_SAP_para_Price1"/>
      <sheetName val="IR_e_CS_Dif_SAP1"/>
      <sheetName val="IR_e_CS_Est_SAP1"/>
      <sheetName val="PIS_MP66_1"/>
      <sheetName val="Cofins_e_Pis_SAP1"/>
      <sheetName val="_Cofins1"/>
      <sheetName val="B_SAP1"/>
      <sheetName val="B_SAP_REVISADO1"/>
      <sheetName val="O_SAP1"/>
      <sheetName val="J_SAP1"/>
      <sheetName val="K_SAP1"/>
      <sheetName val="K_(2)_SAP1"/>
      <sheetName val="IR_CS_+_Selic1"/>
      <sheetName val="I_SAP1"/>
      <sheetName val="Pos__Acion_1"/>
      <sheetName val="LALUR_A1"/>
      <sheetName val="LALUR_B1"/>
      <sheetName val="Contas_a_pagar_diversas1"/>
      <sheetName val="DIRECTV_SKY_Comments1"/>
      <sheetName val="GRADIENTE_SP_Comments1"/>
      <sheetName val="KODAK_KAM_KBL_Comments1"/>
      <sheetName val="KODAK_MANAUS_Comments1"/>
      <sheetName val="LENOVO_Comments_(2)1"/>
      <sheetName val="LUCENT_Comments_(2)1"/>
      <sheetName val="LG_PHILIPS_Comments1"/>
      <sheetName val="NOKIA_NETW_(CASTELO)_Comments1"/>
      <sheetName val="NOKIA_MOBILE_(MANAUS)_Comments1"/>
      <sheetName val="NOKIA_ALPHAVILLE_Comments_(2)1"/>
      <sheetName val="PHILIPS_LIGHT__(ENTR_)_Comment1"/>
      <sheetName val="PHILIPS_PEN_Comments_(2)1"/>
      <sheetName val="PHILIPS_MEDICAL_Comments1"/>
      <sheetName val="PHILIPS_SERVICE_Comments_(2)1"/>
      <sheetName val="PHILIPS_TELECOM_Comments1"/>
      <sheetName val="PHILIPS_DAP_Comments1"/>
      <sheetName val="PHILIPS_REATORES_Comments1"/>
      <sheetName val="SAMSUNG_MAO_Comments1"/>
      <sheetName val="SAMSUNG_SP_Comments1"/>
      <sheetName val="SIEMENS_Comments_(2)1"/>
      <sheetName val="SONY_Comments_(2)1"/>
      <sheetName val="TIM_Comments_(2)1"/>
      <sheetName val="CENTRAL_Comments_(2)1"/>
      <sheetName val="Bridge_Tech_Sector_WH1"/>
      <sheetName val="HP_LOUVEIRA_Comments1"/>
      <sheetName val="HP_EXODUS_Comments1"/>
      <sheetName val="NOKIA_Comments1"/>
      <sheetName val="NOKIA_ALPHAVILLE_Comments1"/>
      <sheetName val="NOKIA_ALPHAVILLE_DAP_Comments1"/>
      <sheetName val="NOKIA_AM_Comments1"/>
      <sheetName val="SKY_Comments1"/>
      <sheetName val="DIRECTV_Comments1"/>
      <sheetName val="SAMSUNG_SPB_Comments1"/>
      <sheetName val="SAMSUNG_AM_Comments1"/>
      <sheetName val="GRADIENTE_Comments1"/>
      <sheetName val="LENOVO_Comments1"/>
      <sheetName val="UNISYS_Comments1"/>
      <sheetName val="PMS_Comments1"/>
      <sheetName val="PHILIPS_SERVICE_Comments1"/>
      <sheetName val="TELECOM_Comments1"/>
      <sheetName val="PHILIPS_LIGHT_Comments1"/>
      <sheetName val="PHILIPS_PEN_Comments1"/>
      <sheetName val="PHILIPS_LIGHT__(PE)_Comments1"/>
      <sheetName val="MEDICAL_SYSTEM_(PE)_Comments1"/>
      <sheetName val="REATORES_Comments1"/>
      <sheetName val="DAP_Comments1"/>
      <sheetName val="LG_ELECTRONICS_MAO_Comments1"/>
      <sheetName val="LG_Displays_Brasil_Comments1"/>
      <sheetName val="LG_DISPLAYS_AM_Comments1"/>
      <sheetName val="KODAK_Comments1"/>
      <sheetName val="KODAK_KPG_Comments1"/>
      <sheetName val="ERICSSON_Comments1"/>
      <sheetName val="SONY_Comments1"/>
      <sheetName val="LUCENT_Comments1"/>
      <sheetName val="SIEMENS_Comments1"/>
      <sheetName val="TIM_Comments1"/>
      <sheetName val="BELMONT_Comments1"/>
      <sheetName val="WHIRLPOOL_Comments1"/>
      <sheetName val="VALE_DO_PARAÍBA_Comments1"/>
      <sheetName val="SEG__TRAB__MG_Comments1"/>
      <sheetName val="SEG__PATR__BARUERI_Comments1"/>
      <sheetName val="VACANCY_AUTAZ_Comments1"/>
      <sheetName val="VACANCY_COROADO_Comments1"/>
      <sheetName val="VACANCY_BURITI_Comments1"/>
      <sheetName val="VACANCY_BARUERI_Comments1"/>
      <sheetName val="CENTRAL_DHL_Comments1"/>
      <sheetName val="CENTRAL_EXEL_Comments1"/>
      <sheetName val="P&amp;L_13251"/>
      <sheetName val="P&amp;L_13311"/>
      <sheetName val="P&amp;L_13321"/>
      <sheetName val="P&amp;L_13381"/>
      <sheetName val="BS_CECI_13321"/>
      <sheetName val="BS_BRASILIA_13251"/>
      <sheetName val="BS_ARAUCARIA_13381"/>
      <sheetName val="BS_PAVUNA_RJ_13311"/>
      <sheetName val="CAPEX_20051"/>
      <sheetName val="Introduction_-_PLEASE_READ1"/>
      <sheetName val="Motorola_Reconciliation_(Dec)1"/>
      <sheetName val="Tax_Expense_Allocation_(Dec)1"/>
      <sheetName val="Unit_List1"/>
      <sheetName val="Step_1_-_PBT1"/>
      <sheetName val="Step_1a_PBT_Rec1"/>
      <sheetName val="Step_2_-_Tax_Rates1"/>
      <sheetName val="Step_3_-_Perm_Diffs1"/>
      <sheetName val="Step_4_-_Tax_Adjs1"/>
      <sheetName val="Step_6_-_Liabilities1"/>
      <sheetName val="Step_6_1_-_Tax_Liabilities1"/>
      <sheetName val="Step_7_-_Questionnaire1"/>
      <sheetName val="Deferred_Summary1"/>
      <sheetName val="Temp_Items_(Accounts)1"/>
      <sheetName val="Pension_Workpaper1"/>
      <sheetName val="Step_8_-_Temp_Diffs1"/>
      <sheetName val="Step_9_-_Provision_Summary_IRP1"/>
      <sheetName val="Step_9_-_Provision_Summary_CSL1"/>
      <sheetName val="Step_10_-_Sign_Off1"/>
      <sheetName val="UNITS_SUBMISSIONS_OCT-001"/>
      <sheetName val="CUST_ACTIV_REP_OCT-00_PIVOT_1"/>
      <sheetName val="GL_OCT_SALES1"/>
      <sheetName val="1.) Schedule Cover Page"/>
      <sheetName val="2.) Major Planning Assumptions"/>
      <sheetName val="3.) 2010 Est - 2011 Budget"/>
      <sheetName val="4.) Summary of Cost Changes"/>
      <sheetName val="5.a) Plant Expense by Category"/>
      <sheetName val="5.b) Plant Expense by Function"/>
      <sheetName val="5.c) Operations Restructuring"/>
      <sheetName val="5.d) Enabling Functions"/>
      <sheetName val="6.) Purchased Material"/>
      <sheetName val="7.) Volume Absorption"/>
      <sheetName val="7.) Volume Absorption (old)"/>
      <sheetName val="8.a) Product Cost Change (Old)"/>
      <sheetName val="8.a) Product Cost Change by MPG"/>
      <sheetName val="8.a) APIConcat"/>
      <sheetName val="8.b) Product Cost Change by SKU"/>
      <sheetName val="Blend Worksheet"/>
      <sheetName val="9.) Prod. Sourcing Change-Blend"/>
      <sheetName val="10.a) Inventory"/>
      <sheetName val="10.b) Inventory Analysis"/>
      <sheetName val="11.) Inventory Revisions"/>
      <sheetName val="12.) Staffing"/>
      <sheetName val="13.) CIPs"/>
      <sheetName val="14.) Capacity"/>
      <sheetName val="15.) Capital Investment"/>
      <sheetName val="16.) Sensitivities"/>
      <sheetName val="17.) Submission Tracking"/>
      <sheetName val="18.) Op. Plan Presentation"/>
      <sheetName val="Schedule Validation"/>
      <sheetName val="external links&gt;&gt;&gt;"/>
      <sheetName val="rx summary"/>
      <sheetName val="chc summary"/>
      <sheetName val="ah summary"/>
      <sheetName val="diag summary"/>
      <sheetName val="pcs summary"/>
      <sheetName val="irr cash flows"/>
      <sheetName val="Assumptions and Inputs"/>
      <sheetName val="wara"/>
      <sheetName val="adj bal sht"/>
      <sheetName val="hist bs"/>
      <sheetName val="irr&gt;&gt;&gt;"/>
      <sheetName val="dcf summary"/>
      <sheetName val="dcf (2)"/>
      <sheetName val="dcf (3)"/>
      <sheetName val="trade name"/>
      <sheetName val="charges&gt;&gt;&gt;"/>
      <sheetName val="charges"/>
      <sheetName val="workforce"/>
      <sheetName val="fixed asset detail"/>
      <sheetName val="not used&gt;&gt;&gt;"/>
      <sheetName val="revenues (not used)"/>
      <sheetName val="Print Macros"/>
      <sheetName val="RX other"/>
      <sheetName val="CHC other"/>
      <sheetName val="AH other"/>
      <sheetName val="external links 1"/>
      <sheetName val="external links 2"/>
      <sheetName val="external links 3"/>
      <sheetName val="le summaries&gt;&gt;&gt;"/>
      <sheetName val="allocations&gt;&gt;&gt;"/>
      <sheetName val="chc"/>
      <sheetName val="ah"/>
      <sheetName val="diag"/>
      <sheetName val="mapping&gt;&gt;&gt;"/>
      <sheetName val="CHC map"/>
      <sheetName val="AH map"/>
      <sheetName val="CHC all other map"/>
      <sheetName val="AH all other map"/>
      <sheetName val="DIAG map"/>
      <sheetName val="PCS map"/>
      <sheetName val="unidentified"/>
      <sheetName val="sales data&gt;&gt;&gt;"/>
      <sheetName val="CHC&gt;&gt;"/>
      <sheetName val="P7801"/>
      <sheetName val="P7802"/>
      <sheetName val="P7803"/>
      <sheetName val="P7804"/>
      <sheetName val="P7805"/>
      <sheetName val="P7806"/>
      <sheetName val="P7807"/>
      <sheetName val="P7808"/>
      <sheetName val="P7809"/>
      <sheetName val="S8801"/>
      <sheetName val="AH&gt;&gt;"/>
      <sheetName val="P7700"/>
      <sheetName val="P7701"/>
      <sheetName val="P7702"/>
      <sheetName val="S8601"/>
      <sheetName val="DIAG&lt;"/>
      <sheetName val="PCS&gt;&gt;"/>
      <sheetName val="P7111"/>
      <sheetName val="S8505"/>
      <sheetName val="S8506"/>
      <sheetName val="PCS Sales By LE"/>
      <sheetName val="P7100"/>
      <sheetName val="sales by LE"/>
      <sheetName val="le lookup"/>
      <sheetName val="amort summary"/>
      <sheetName val="rx amort"/>
      <sheetName val="chc amort"/>
      <sheetName val="ah amort"/>
      <sheetName val="diag amort"/>
      <sheetName val="pcs amort"/>
      <sheetName val="DIAG LE spilt"/>
      <sheetName val="Record of Changes"/>
      <sheetName val="Print Options"/>
      <sheetName val="Historical Performance"/>
      <sheetName val="Business Valuation"/>
      <sheetName val="R&amp;D Project Matrices"/>
      <sheetName val="Master Product List"/>
      <sheetName val="Patent Expiration"/>
      <sheetName val="Cost to Complete"/>
      <sheetName val="Revenue Detail"/>
      <sheetName val="Product A"/>
      <sheetName val="Product B"/>
      <sheetName val="Product C"/>
      <sheetName val="Product D"/>
      <sheetName val="Product E"/>
      <sheetName val="Product F"/>
      <sheetName val="Product G"/>
      <sheetName val="Product H"/>
      <sheetName val="Product I"/>
      <sheetName val="Product J"/>
      <sheetName val="Product K"/>
      <sheetName val="Product L"/>
      <sheetName val="Product M"/>
      <sheetName val="Product N"/>
      <sheetName val="Product O"/>
      <sheetName val="Product P"/>
      <sheetName val="Product Q"/>
      <sheetName val="Product R"/>
      <sheetName val="Product S"/>
      <sheetName val="Product T"/>
      <sheetName val="Patents"/>
      <sheetName val="Trademark and Trade Name"/>
      <sheetName val="Contributory Assets Detail"/>
      <sheetName val="Summary of Tech Values"/>
      <sheetName val="Summary of Values"/>
      <sheetName val="WACC and WARA"/>
      <sheetName val="Template Spreadsheet"/>
      <sheetName val="PRIOR MONTH"/>
      <sheetName val="CURRENT MONTH (2)"/>
      <sheetName val="PRIOR MONTH (2)"/>
      <sheetName val="Diagnostic"/>
      <sheetName val="Summary of Value"/>
      <sheetName val="Normalized Cash Flow"/>
      <sheetName val="Terminal Value"/>
      <sheetName val="Balance Sheet Data"/>
      <sheetName val="Sensitivity Table"/>
      <sheetName val="Capitalization of Earnings"/>
      <sheetName val="Historical Financials"/>
      <sheetName val="Inputs&gt;&gt;&gt;"/>
      <sheetName val="367(b) Inputs"/>
      <sheetName val="D &amp; C - 355 Details"/>
      <sheetName val="US Tax Attributes"/>
      <sheetName val="HoldCo Subsidiaries"/>
      <sheetName val="367(b) Inputs &gt;&gt;"/>
      <sheetName val="M2E - Lux &amp; CV Chain to US"/>
      <sheetName val="2T4 --&gt;"/>
      <sheetName val="2T4"/>
      <sheetName val="2A5 Subs --&gt;"/>
      <sheetName val="2A5 Subs - Summary"/>
      <sheetName val="Brazil - 367(b)"/>
      <sheetName val="Czech Repub - 367(b)"/>
      <sheetName val="Turkey - 367(b)"/>
      <sheetName val="2J1 Subs --&gt;"/>
      <sheetName val="New Zealand - 367(b)"/>
      <sheetName val="South Africa - 367(b)"/>
      <sheetName val="CFCs to US --&gt;"/>
      <sheetName val="Taiwan - 367(b)"/>
      <sheetName val="Thailand - 367(b)"/>
      <sheetName val="Chile - 367(b)"/>
      <sheetName val="Italy - 367(b)"/>
      <sheetName val="Peru - 367(b)"/>
      <sheetName val="Spain - 367(b)"/>
      <sheetName val="Canada - 367(b)"/>
      <sheetName val="Ireland - 367(b)"/>
      <sheetName val="Mexico to 164 to 2T5 - 367(b)"/>
      <sheetName val="Summary - 357(c)"/>
      <sheetName val="M2E - 2A5 - 357(c)"/>
      <sheetName val="M2E - 2J1_Oceania - 357(c)"/>
      <sheetName val="M2E - 2H7 - 357(c)"/>
      <sheetName val="M2E - 716 - 357(c)"/>
      <sheetName val="M2E - 2T4 - 357(c)"/>
      <sheetName val="Brazil - 577 - 357(c)"/>
      <sheetName val="Brazil - 7H3 - 357(c)"/>
      <sheetName val="Canada - 357(c)"/>
      <sheetName val="BS in USD - MEXICO &amp; CANADA"/>
      <sheetName val="Chile - 357(c)"/>
      <sheetName val="Czech Republic - 357(c)"/>
      <sheetName val="France - 17.9 &amp; 17.10 - 357(c)"/>
      <sheetName val="Ireland - 357(c)"/>
      <sheetName val="Italy - 357(c)"/>
      <sheetName val="Mexico - 357(c)"/>
      <sheetName val="New Zealand - 357(c)"/>
      <sheetName val="Peru - 357(c)"/>
      <sheetName val="South Africa - 357(c)"/>
      <sheetName val="Spain - 357(c)"/>
      <sheetName val="Taiwan - 7Y7 - 357(c)"/>
      <sheetName val="Thailand - 357(c)"/>
      <sheetName val="Turkey - 357(c)"/>
      <sheetName val="Opening Day BS &gt;&gt;"/>
      <sheetName val="Argentina 3G7_2017"/>
      <sheetName val="Australia BS_LC 6Q8 2938"/>
      <sheetName val="Australia BS_LC 6A3_7903"/>
      <sheetName val="Brazil_7H3_2116"/>
      <sheetName val="Bulgaria 6K5_7995"/>
      <sheetName val="China 858_7104"/>
      <sheetName val="China 861_7113"/>
      <sheetName val="Chile 6B3_7913"/>
      <sheetName val="Czech Republic 6C2.7922"/>
      <sheetName val="Ireland 6D8_7938"/>
      <sheetName val="France 6C8_7928"/>
      <sheetName val="France 6Q7_2937"/>
      <sheetName val="Italy 6E2_7942"/>
      <sheetName val="Italy BS_LC 6E1_7941"/>
      <sheetName val="New Zealand BS_LC Z53_7553"/>
      <sheetName val="Peru 6F7_7957"/>
      <sheetName val="Poland 6F9.7959"/>
      <sheetName val="Portugal 6G1_7961"/>
      <sheetName val="Russia 7Y9_4914"/>
      <sheetName val="Spain BS_LC S95_5007"/>
      <sheetName val="Spain_7R3_5076"/>
      <sheetName val="South Africa 6G5_7965"/>
      <sheetName val="Slovakia 6K9.7999"/>
      <sheetName val="Slovenia 6K0_7900"/>
      <sheetName val="Taiwan 6G8.7808"/>
      <sheetName val="Thailand 6G0_7970"/>
      <sheetName val="Turkey 6H2.7972"/>
      <sheetName val="Interco Data &gt;&gt;"/>
      <sheetName val="IC_6Q7_2937 (France)"/>
      <sheetName val="AP09 2012 IC_577_2100"/>
      <sheetName val="Q2 Interco_761_2520"/>
      <sheetName val="Q2 Interco_2V2_4908 (USD)"/>
      <sheetName val="Alternatives Summaries --&gt;"/>
      <sheetName val="Alternative 1 Summary"/>
      <sheetName val="Alternative 2A Summary"/>
      <sheetName val="Alternative 2B Summary"/>
      <sheetName val="Alternative 2C Summary"/>
      <sheetName val="Alternative Calculations --&gt;"/>
      <sheetName val="Alternative 1"/>
      <sheetName val="Alternative 2A"/>
      <sheetName val="Alternative 2B"/>
      <sheetName val="Alternative 2C"/>
      <sheetName val="Inputs --&gt;"/>
      <sheetName val="Calculations --&gt;"/>
      <sheetName val="Notes &amp; Assumptions"/>
      <sheetName val="Entity 2A5 PTI Summary"/>
      <sheetName val="Boot within Gain Limitation"/>
      <sheetName val="Focus Group 4"/>
      <sheetName val="Austria"/>
      <sheetName val="Egypt"/>
      <sheetName val="Hungary"/>
      <sheetName val="Hong Kong"/>
      <sheetName val="Poland"/>
      <sheetName val="Portugal 2"/>
      <sheetName val="Portugal"/>
      <sheetName val="Russia"/>
      <sheetName val="South Africa"/>
      <sheetName val="UAE"/>
      <sheetName val="Attribute Inputs"/>
      <sheetName val="FMV Inputs by Entity"/>
      <sheetName val="US Tax Basis Inputs"/>
      <sheetName val="Portugal Inputs"/>
      <sheetName val="UK - Boot Relaxation"/>
      <sheetName val="Canada Attribute Inputs"/>
      <sheetName val="Gabapentin"/>
      <sheetName val="Entity Tables (2)"/>
      <sheetName val="P7022"/>
      <sheetName val="Expense charge back Jan&amp; Feb"/>
      <sheetName val="Board PPT Forecast vs Forecast"/>
      <sheetName val="Board PPT Forecast vs Target"/>
      <sheetName val="USER GUIDE"/>
      <sheetName val="Dividend estimate"/>
      <sheetName val="EARNINGS PROJECTION"/>
      <sheetName val="Sep TB"/>
      <sheetName val="calc_roy"/>
      <sheetName val="228_09"/>
      <sheetName val="ICOSALES_9"/>
      <sheetName val="Samples analysis"/>
      <sheetName val="calc_prod"/>
      <sheetName val="Total by Prod"/>
      <sheetName val="Distributor_Prod"/>
      <sheetName val="Mkt_Intg_Actual"/>
      <sheetName val="Global Forecast 2002"/>
      <sheetName val="R&amp;D Analysis"/>
      <sheetName val="ADMIN analysis"/>
      <sheetName val="MS&amp;R analysis"/>
      <sheetName val="Forecast by BUSINESS"/>
      <sheetName val="Cogs other line2002"/>
      <sheetName val="Cogs other line2001"/>
      <sheetName val="2007 Events"/>
      <sheetName val=" Dividend Income Analysis"/>
      <sheetName val=" POX Reserve"/>
      <sheetName val="POX-Cork Xal &amp; Onc Sales"/>
      <sheetName val="Irish Partnership Credit"/>
      <sheetName val="2007 PIP Foecast"/>
      <sheetName val="Other 901"/>
      <sheetName val=" Italy Tax Amortization"/>
      <sheetName val=" Sourcing  "/>
      <sheetName val=" Div By US Entity"/>
      <sheetName val="FTC -Financial Statement "/>
      <sheetName val="FTC Post-Audit"/>
      <sheetName val="239"/>
      <sheetName val="2A2"/>
      <sheetName val="2A4"/>
      <sheetName val="2A5"/>
      <sheetName val="2B5"/>
      <sheetName val="2A6"/>
      <sheetName val="PIC"/>
      <sheetName val="2H7"/>
      <sheetName val="Swedish FBCSI"/>
      <sheetName val="2J1"/>
      <sheetName val="2K6"/>
      <sheetName val="2N4"/>
      <sheetName val="2S8"/>
      <sheetName val="2W9"/>
      <sheetName val="300"/>
      <sheetName val="319"/>
      <sheetName val="331"/>
      <sheetName val="334"/>
      <sheetName val="358"/>
      <sheetName val="369"/>
      <sheetName val="373"/>
      <sheetName val="385"/>
      <sheetName val="4C5"/>
      <sheetName val="611"/>
      <sheetName val="674"/>
      <sheetName val="697"/>
      <sheetName val="714"/>
      <sheetName val="716 "/>
      <sheetName val="907 - Interest Expense"/>
      <sheetName val="907 - Interest Income"/>
      <sheetName val="06 Disposals through 01 28 07"/>
      <sheetName val="720"/>
      <sheetName val="722"/>
      <sheetName val="729"/>
      <sheetName val="745"/>
      <sheetName val="761"/>
      <sheetName val="767"/>
      <sheetName val="791"/>
      <sheetName val="792"/>
      <sheetName val="821"/>
      <sheetName val="851"/>
      <sheetName val="872"/>
      <sheetName val="880"/>
      <sheetName val="883"/>
      <sheetName val="893"/>
      <sheetName val="901"/>
      <sheetName val="919"/>
      <sheetName val="922"/>
      <sheetName val="931"/>
      <sheetName val="967"/>
      <sheetName val="968"/>
      <sheetName val="992"/>
      <sheetName val="996"/>
      <sheetName val="S01"/>
      <sheetName val="S30"/>
      <sheetName val="S35"/>
      <sheetName val="S72"/>
      <sheetName val="S74"/>
      <sheetName val="S76"/>
      <sheetName val="S83"/>
      <sheetName val="S84"/>
      <sheetName val="S85"/>
      <sheetName val="T09"/>
      <sheetName val="238"/>
      <sheetName val="253"/>
      <sheetName val="265"/>
      <sheetName val="266"/>
      <sheetName val="268"/>
      <sheetName val="270"/>
      <sheetName val="271"/>
      <sheetName val="278"/>
      <sheetName val="280"/>
      <sheetName val="292"/>
      <sheetName val="293"/>
      <sheetName val="294"/>
      <sheetName val="295"/>
      <sheetName val="296"/>
      <sheetName val="298"/>
      <sheetName val="2F9"/>
      <sheetName val="2J5"/>
      <sheetName val="2J6"/>
      <sheetName val="2J7"/>
      <sheetName val="2K1"/>
      <sheetName val="2K4"/>
      <sheetName val="2L5"/>
      <sheetName val="2L7"/>
      <sheetName val="2M4"/>
      <sheetName val="2M5"/>
      <sheetName val="2M6"/>
      <sheetName val="2M9"/>
      <sheetName val="2P3"/>
      <sheetName val="2Q3"/>
      <sheetName val="2Q4"/>
      <sheetName val="2Q5"/>
      <sheetName val="2Q9"/>
      <sheetName val="2R3"/>
      <sheetName val="2S4"/>
      <sheetName val="2S6"/>
      <sheetName val="2S9"/>
      <sheetName val="2S7"/>
      <sheetName val="2V1"/>
      <sheetName val="316"/>
      <sheetName val="324"/>
      <sheetName val="329"/>
      <sheetName val="332"/>
      <sheetName val="337"/>
      <sheetName val="338"/>
      <sheetName val="339"/>
      <sheetName val="341"/>
      <sheetName val="366"/>
      <sheetName val="371"/>
      <sheetName val="372"/>
      <sheetName val="383"/>
      <sheetName val="389"/>
      <sheetName val="390"/>
      <sheetName val="396"/>
      <sheetName val="433"/>
      <sheetName val="449"/>
      <sheetName val="463"/>
      <sheetName val="464"/>
      <sheetName val="479"/>
      <sheetName val="526"/>
      <sheetName val="532"/>
      <sheetName val="546"/>
      <sheetName val="601"/>
      <sheetName val="624"/>
      <sheetName val="631"/>
      <sheetName val="634"/>
      <sheetName val="648"/>
      <sheetName val="650"/>
      <sheetName val="657"/>
      <sheetName val="660"/>
      <sheetName val="666"/>
      <sheetName val="671"/>
      <sheetName val="672"/>
      <sheetName val="689"/>
      <sheetName val="691"/>
      <sheetName val="693"/>
      <sheetName val="694"/>
      <sheetName val="701"/>
      <sheetName val="704"/>
      <sheetName val="721"/>
      <sheetName val="741"/>
      <sheetName val="742"/>
      <sheetName val="754"/>
      <sheetName val="756"/>
      <sheetName val="759"/>
      <sheetName val="760"/>
      <sheetName val="765"/>
      <sheetName val="777"/>
      <sheetName val="780"/>
      <sheetName val="786"/>
      <sheetName val="794"/>
      <sheetName val="813"/>
      <sheetName val="822"/>
      <sheetName val="831"/>
      <sheetName val="832"/>
      <sheetName val="833"/>
      <sheetName val="834"/>
      <sheetName val="839"/>
      <sheetName val="854"/>
      <sheetName val="856"/>
      <sheetName val="860"/>
      <sheetName val="862"/>
      <sheetName val="865"/>
      <sheetName val="885"/>
      <sheetName val="896"/>
      <sheetName val="897"/>
      <sheetName val="898"/>
      <sheetName val="905"/>
      <sheetName val="908"/>
      <sheetName val="909"/>
      <sheetName val="965"/>
      <sheetName val="970"/>
      <sheetName val="974"/>
      <sheetName val="997"/>
      <sheetName val="998"/>
      <sheetName val="S10"/>
      <sheetName val="S14"/>
      <sheetName val="S15"/>
      <sheetName val="S32"/>
      <sheetName val="S39"/>
      <sheetName val="S64"/>
      <sheetName val="S65"/>
      <sheetName val="S69"/>
      <sheetName val="S82"/>
      <sheetName val="S88"/>
      <sheetName val="S93"/>
      <sheetName val="S95"/>
      <sheetName val="S97"/>
      <sheetName val="T11"/>
      <sheetName val="T17"/>
      <sheetName val="T20"/>
      <sheetName val="T25"/>
      <sheetName val="Y79"/>
      <sheetName val="NC25"/>
      <sheetName val="NC30"/>
      <sheetName val="NC171"/>
      <sheetName val="Parnerships"/>
      <sheetName val="Pship Income Allocations"/>
      <sheetName val="PTI "/>
      <sheetName val="PTI Estimate for Treasurers"/>
      <sheetName val="Puerto Rico"/>
      <sheetName val="CFC List"/>
      <sheetName val="Unremmitted Earnings"/>
      <sheetName val="PCH DTL"/>
      <sheetName val="PCH Gain Calculation"/>
      <sheetName val="Pre 1987 E&amp;P"/>
      <sheetName val="211 (2)"/>
      <sheetName val="PCH Draft Allocation"/>
      <sheetName val="M-1 Summary"/>
      <sheetName val="1065 Sched M-1"/>
      <sheetName val="1065-Lines 7&amp;20"/>
      <sheetName val="1065-M-2 Statement"/>
      <sheetName val="PPLLC M-2"/>
      <sheetName val="CSTA"/>
      <sheetName val="140 Offsets"/>
      <sheetName val="148 Offsets "/>
      <sheetName val="185 Offsets "/>
      <sheetName val="FISCAL PL 9-30-04"/>
      <sheetName val="97-3850,96-2827 "/>
      <sheetName val=" M&amp;E "/>
      <sheetName val="74-2953 "/>
      <sheetName val="Reverse Profit Split "/>
      <sheetName val="Reverse Cost Sharing "/>
      <sheetName val="96-2821,96-2822 "/>
      <sheetName val="93-2855  "/>
      <sheetName val="93-272P  "/>
      <sheetName val="Employment Lit Reserve "/>
      <sheetName val="Interco Profit in Inv"/>
      <sheetName val="IPI - 140"/>
      <sheetName val="IPI - 185"/>
      <sheetName val="Unrealized Gain &amp; Loss"/>
      <sheetName val="Stock Options"/>
      <sheetName val="Depreciation "/>
      <sheetName val="Gain or Loss on FA "/>
      <sheetName val="Goodwill Adjustment"/>
      <sheetName val="Reverse 2004 Offset Adjustment"/>
      <sheetName val="Bextra Impairment"/>
      <sheetName val="Rezulin Insurance Adj"/>
      <sheetName val="Rezulin Fin 48"/>
      <sheetName val="Profit Split Adj"/>
      <sheetName val="Cost Sharing Adj"/>
      <sheetName val="Profit Split"/>
      <sheetName val="PPLLC Income Oct 2004-Sep 2005 "/>
      <sheetName val="9-04 118 Sales&amp;COGS"/>
      <sheetName val="12-04 118 Sales&amp;COGS"/>
      <sheetName val="9-05 118 Sales&amp;COGS"/>
      <sheetName val="STOCK OPTIONS "/>
      <sheetName val="R&amp;D U. K."/>
      <sheetName val="PPI INTEREST"/>
      <sheetName val="PI Inventory"/>
      <sheetName val="185 PGP Balance- September 2004"/>
      <sheetName val="185 PGP Balance - Sep. 2005"/>
      <sheetName val="Searle &amp; Co INTEREST"/>
      <sheetName val="PPI 5735P-CS"/>
      <sheetName val="Searle &amp; Co. 5735P-CS"/>
      <sheetName val="Carve-Out "/>
      <sheetName val="Capital Accounts"/>
      <sheetName val="Cap Acct Amort"/>
      <sheetName val="1065 Sched L"/>
      <sheetName val="1065 Sched A Line 5"/>
      <sheetName val="PPI Share"/>
      <sheetName val="Searle &amp; Co Share"/>
      <sheetName val="10-E192 118"/>
      <sheetName val="M-1 Summary (2)"/>
      <sheetName val="US STOCK OPTIONS"/>
      <sheetName val="5735P-CS"/>
      <sheetName val="119 Trial Balance"/>
      <sheetName val="Federal Tax Provision"/>
      <sheetName val="P.R. Tax Provision"/>
      <sheetName val="Business M&amp;E"/>
      <sheetName val="Disposal of Fixed Assets"/>
      <sheetName val="Pension Accrual"/>
      <sheetName val="Reverse 2003 Profit Split"/>
      <sheetName val="Reverse 2003 Cost Sharing"/>
      <sheetName val="Tax Exempt Interest"/>
      <sheetName val="Dividend Income"/>
      <sheetName val="PPLLC Partnership Dist."/>
      <sheetName val="93-3702"/>
      <sheetName val="95-5A09"/>
      <sheetName val="48-V431"/>
      <sheetName val=" 2004 Profit Split Adj "/>
      <sheetName val=" 2004 Cost Sharing Adj"/>
      <sheetName val="P.R. Tax Deduction"/>
      <sheetName val="STAR Report"/>
      <sheetName val="97-3850 10-12"/>
      <sheetName val="97-3850 1-9"/>
      <sheetName val="M&amp;E 10-12"/>
      <sheetName val=" M&amp;E 1-9"/>
      <sheetName val="74-2953 1-9"/>
      <sheetName val="Reverse Profit Split 1-9"/>
      <sheetName val="Pie Chart"/>
      <sheetName val="DT Man-hours Chart"/>
      <sheetName val="HL Summary"/>
      <sheetName val="HL Attribution"/>
      <sheetName val="HL Company Sorts"/>
      <sheetName val="HL Company Summary"/>
      <sheetName val="HL IRR"/>
      <sheetName val="HL Value Creation"/>
      <sheetName val="HL Charts"/>
      <sheetName val="Adj Postings"/>
      <sheetName val="N SI"/>
      <sheetName val="4810 - 4375"/>
      <sheetName val="Total BAL"/>
      <sheetName val="CRU OPU Orders"/>
      <sheetName val=" 6095.COR"/>
      <sheetName val="CRU OPU PL"/>
      <sheetName val="CRU OPU BAL"/>
      <sheetName val="SI-Report"/>
      <sheetName val="SAPWDE"/>
      <sheetName val="A_WDE"/>
      <sheetName val="HYPFILEOPU"/>
      <sheetName val="HYPFILECRU"/>
      <sheetName val="USDRAT06"/>
      <sheetName val="EURO Kurse"/>
      <sheetName val="EURO f. SAP"/>
      <sheetName val="EURO für REQ-Form"/>
      <sheetName val="History"/>
      <sheetName val="ISO-Tabelle"/>
      <sheetName val="Mandantory Manual Input"/>
      <sheetName val="Exceptional Adjustm. Opex"/>
      <sheetName val="Calc P&amp;L by BU"/>
      <sheetName val="Hyperion Load VDC"/>
      <sheetName val="Hyp Load CB"/>
      <sheetName val="Hyp Load DLC"/>
      <sheetName val="Hyp Load TS"/>
      <sheetName val="Hyp Load Car"/>
      <sheetName val="Hyp Load Serv"/>
      <sheetName val="Hyp Load Other"/>
      <sheetName val="OPEX_PLAN2005"/>
      <sheetName val="Other_income"/>
      <sheetName val="WH&amp;Distribution"/>
      <sheetName val="combined MW + non MW"/>
      <sheetName val=" nonMWJV tax impact"/>
      <sheetName val="Margin Reconc. MC"/>
      <sheetName val="nonMWJV summary"/>
      <sheetName val="MWJV tax impact"/>
      <sheetName val="MWJV total unearned profit"/>
      <sheetName val="Q4 2013"/>
      <sheetName val="SC1"/>
      <sheetName val="SC2"/>
      <sheetName val="SC3"/>
      <sheetName val="SC4"/>
      <sheetName val="SC5 A"/>
      <sheetName val="SC6"/>
      <sheetName val="SC6 A"/>
      <sheetName val="SC6 B"/>
      <sheetName val="SC7"/>
      <sheetName val="SC11"/>
      <sheetName val="SC13"/>
      <sheetName val="Inc Stmt - Raw w Flash (2)"/>
      <sheetName val="Volkl Std Gross Profit"/>
      <sheetName val="Group &amp; Review"/>
      <sheetName val="Subtotal"/>
      <sheetName val="Prep for Subtotal"/>
      <sheetName val="Inc Stmt - Raw w Flash"/>
      <sheetName val="CY 2006"/>
      <sheetName val="TAS_A&amp;A template"/>
      <sheetName val="Property Payroll &amp; Other Income"/>
      <sheetName val="Fixed asset disposals"/>
      <sheetName val="Product Sales - Total"/>
      <sheetName val="Product Sales - Non-Affiliates"/>
      <sheetName val="Sales Apport - Non-Affililiates"/>
      <sheetName val="Product Sales - Affiliates"/>
      <sheetName val="Sales Apport - Affiliates"/>
      <sheetName val="New York sales by zip code"/>
      <sheetName val="zip codes &amp; cities"/>
      <sheetName val="2013 State nexus questionnaire"/>
      <sheetName val="INQ"/>
      <sheetName val="INQ Shareholders"/>
      <sheetName val="BS Con"/>
      <sheetName val="CWST"/>
      <sheetName val="AcqIS"/>
      <sheetName val="AcqBSCF"/>
      <sheetName val="ConsolIS"/>
      <sheetName val="Acq_IS"/>
      <sheetName val="Lg-Cap &amp; Int'l"/>
      <sheetName val="TransAssumptions"/>
      <sheetName val="PURCHAS1"/>
      <sheetName val="Sens"/>
      <sheetName val="PriceSyn"/>
      <sheetName val="KENLBOPK"/>
      <sheetName val="Humminbird IS"/>
      <sheetName val="Gen Ass"/>
      <sheetName val="Absorption Variance"/>
      <sheetName val="Dev to FCST Summary"/>
      <sheetName val="Dev to Prior Forecast"/>
      <sheetName val="Total P&amp;L"/>
      <sheetName val="30 series Cost"/>
      <sheetName val="30 series ProductionSchedule"/>
      <sheetName val="conversion"/>
      <sheetName val="line rate"/>
      <sheetName val="CSH's"/>
      <sheetName val="Labor&amp;Burden per CSH"/>
      <sheetName val="Total P&amp;L Dec"/>
      <sheetName val="30 series Cost Dec"/>
      <sheetName val="30 series ProductionSchedul Dec"/>
      <sheetName val="conversion Dec"/>
      <sheetName val="line rate Dec"/>
      <sheetName val="CSH's Dec"/>
      <sheetName val="Feb &amp; Mar variance"/>
      <sheetName val="Total P&amp;L 2002"/>
      <sheetName val="Total P&amp;L 2003 Plan"/>
      <sheetName val="Total Absorption"/>
      <sheetName val="Labor Absorption"/>
      <sheetName val="Units"/>
      <sheetName val="AR Confirmation Log Master"/>
      <sheetName val="Fixed Asset Additions Master"/>
      <sheetName val="Fixed Asset Disposals Master"/>
      <sheetName val="Unrecord Liab - Pd Inv Master"/>
      <sheetName val="Unrecord Liab - Unpd Inv Master"/>
      <sheetName val="Testing Detail Master"/>
      <sheetName val="Procedures"/>
      <sheetName val="Accept Reject testing(Loan)"/>
      <sheetName val="Loan Summary"/>
      <sheetName val="PBC-DAILY BORROWING"/>
      <sheetName val="PBC-BANK TRANSACTIONS "/>
      <sheetName val="REVOLVER ALLOCATION"/>
      <sheetName val="WHITNEY"/>
      <sheetName val="CAPITAL ONE"/>
      <sheetName val="WACHOVIA SOUTH DAKOTA"/>
      <sheetName val="NEBRASKA"/>
      <sheetName val="INTEREST "/>
      <sheetName val="INTEREST  PRIVATE PLACEMENT"/>
      <sheetName val="RM list (in transit)"/>
      <sheetName val="RM list"/>
      <sheetName val="Peel"/>
      <sheetName val="Assumptions Used"/>
      <sheetName val="Operational Metrics"/>
      <sheetName val="Historical Data for TIR purpose"/>
      <sheetName val="Dollars"/>
      <sheetName val="Percentages"/>
      <sheetName val="Historical SG&amp;A"/>
      <sheetName val="Historical payroll"/>
      <sheetName val="Historical SG_A"/>
      <sheetName val="Historical &amp; 2009 SG&amp;A"/>
      <sheetName val="Addaline"/>
      <sheetName val="Historical Revenue"/>
      <sheetName val="Historical COS"/>
      <sheetName val="Historical Rev"/>
      <sheetName val="TIR"/>
      <sheetName val="EIL"/>
      <sheetName val="Cons. P&amp;L"/>
      <sheetName val="TIR P&amp;L"/>
      <sheetName val="EIL P&amp;L"/>
      <sheetName val="SH P&amp;L"/>
      <sheetName val="Mthly Cons."/>
      <sheetName val="Mthly TIR"/>
      <sheetName val="Mthly EIL"/>
      <sheetName val="Mthly SH"/>
      <sheetName val="Roll TIR vs budget"/>
      <sheetName val="Roll TIR vs last month"/>
      <sheetName val="Roll EIL"/>
      <sheetName val="Roll SH"/>
      <sheetName val="Exp Rollup"/>
      <sheetName val="Rev Var"/>
      <sheetName val="COS Var"/>
      <sheetName val="SG&amp;A Var"/>
      <sheetName val="COS Sum"/>
      <sheetName val="SG&amp;A"/>
      <sheetName val="Formulas"/>
      <sheetName val="GL Master"/>
      <sheetName val="SG&amp;A Copy"/>
      <sheetName val="R&amp;M"/>
      <sheetName val="Aurora"/>
      <sheetName val="Etob"/>
      <sheetName val="TIR Operations 2009"/>
      <sheetName val="TIR Operations 2010"/>
      <sheetName val="TIR Operations Variance"/>
      <sheetName val="TIR Detail 2009"/>
      <sheetName val="TIR Detail 2010"/>
      <sheetName val="Automotive 2009"/>
      <sheetName val="Automotive 2010"/>
      <sheetName val="Automotive Variance"/>
      <sheetName val="Commercial 2009"/>
      <sheetName val="Commercial 2010"/>
      <sheetName val="Commercial Variance"/>
      <sheetName val="Combined P&amp;TS 2009"/>
      <sheetName val="Combined P&amp;TS 2010"/>
      <sheetName val="Combined P&amp;TS Var"/>
      <sheetName val="Transfer Station 2009"/>
      <sheetName val="Transfer Station 2010"/>
      <sheetName val="Transfer Station Variance"/>
      <sheetName val="Plant 2009"/>
      <sheetName val="Plant 2010"/>
      <sheetName val="Plant Variance"/>
      <sheetName val="Leamington 2009"/>
      <sheetName val="Leamington 2010"/>
      <sheetName val="Leamington Variance"/>
      <sheetName val="Aurora 2009"/>
      <sheetName val="Aurora 2010"/>
      <sheetName val="Aurora Variance"/>
      <sheetName val="Etobicoke 2009"/>
      <sheetName val="Etobicoke 2010"/>
      <sheetName val="Etobicoke Variance"/>
      <sheetName val="Peel 2009"/>
      <sheetName val="Peel 2010"/>
      <sheetName val="LOB Month"/>
      <sheetName val="LOB YTD"/>
      <sheetName val="Waste"/>
      <sheetName val="Recycling"/>
      <sheetName val="PD"/>
      <sheetName val="Commodities"/>
      <sheetName val="ETS"/>
      <sheetName val="ICI"/>
      <sheetName val="Municipal"/>
      <sheetName val="Leam"/>
      <sheetName val="Consolidated Summary"/>
      <sheetName val="DTRF Summary"/>
      <sheetName val="SDR Summary"/>
      <sheetName val="Stmt Operations"/>
      <sheetName val="Sch 1.REV"/>
      <sheetName val="Sch 2.EXP (2)"/>
      <sheetName val="Sch 3.COGS"/>
      <sheetName val="Sch 4.PAYROLL"/>
      <sheetName val="SandhillPL"/>
      <sheetName val="Sandhill Rev Schedules to PL"/>
      <sheetName val="Sandhill COS Schedules to PL"/>
      <sheetName val="Sandhill Exp Schedules to P (2)"/>
      <sheetName val="DUFF ORG"/>
      <sheetName val="ENH REC"/>
      <sheetName val="EG"/>
      <sheetName val="MONO"/>
      <sheetName val="ORV"/>
      <sheetName val="ELGV"/>
      <sheetName val="AMAR"/>
      <sheetName val="FE GAR"/>
      <sheetName val="FE OCC"/>
      <sheetName val="RO"/>
      <sheetName val="MRO"/>
      <sheetName val="Total Payroll "/>
      <sheetName val="CAPEX (2)"/>
      <sheetName val="Outstanding list"/>
      <sheetName val="BS (A-3-2)"/>
      <sheetName val="C1.2"/>
      <sheetName val="C1.3"/>
      <sheetName val="Uld-Loan"/>
      <sheetName val="Top-Loan"/>
      <sheetName val="Movement of Provision"/>
      <sheetName val="Income&amp;Exp Mon"/>
      <sheetName val="K-2-1"/>
      <sheetName val="K-2-2"/>
      <sheetName val="IS_U"/>
      <sheetName val="U5-1"/>
      <sheetName val="U5-2"/>
      <sheetName val="U5-3"/>
      <sheetName val="U5-4"/>
      <sheetName val="A301"/>
      <sheetName val="A302"/>
      <sheetName val="A303"/>
      <sheetName val="A304 AJE "/>
      <sheetName val="A305 RJE"/>
      <sheetName val="Borluulalt"/>
      <sheetName val="30-AR"/>
      <sheetName val="F-5 "/>
      <sheetName val="F-23"/>
      <sheetName val="B-21"/>
      <sheetName val="U-Depn"/>
      <sheetName val="HP Disc"/>
      <sheetName val="HH-11"/>
      <sheetName val="HH-12"/>
      <sheetName val="HH-13"/>
      <sheetName val="HH-14"/>
      <sheetName val="HH-14-1"/>
      <sheetName val="HH-15"/>
      <sheetName val="HH-15-1"/>
      <sheetName val="FF-11"/>
      <sheetName val="FF-11 (old)"/>
      <sheetName val="FF-30 (old)"/>
      <sheetName val="PVJV review"/>
      <sheetName val="NN-21"/>
      <sheetName val="BS_related Co"/>
      <sheetName val="FF_2"/>
      <sheetName val="FF_11"/>
      <sheetName val="disfa"/>
      <sheetName val="HPASS.XLS"/>
      <sheetName val="LEAASS.XLS"/>
      <sheetName val="movtfa"/>
      <sheetName val="Share of ret. profit"/>
      <sheetName val="Share of current profit"/>
      <sheetName val="Page 2 "/>
      <sheetName val="ROD"/>
      <sheetName val="A3-22"/>
      <sheetName val="A6-10"/>
      <sheetName val="A8-1"/>
      <sheetName val="SCHEDULE 3A"/>
      <sheetName val="SCHEDULE 3B"/>
      <sheetName val="SCHEDULE 3C"/>
      <sheetName val="SCHEDULE 4A"/>
      <sheetName val="SCHEDULE 5A"/>
      <sheetName val="SCHEDULE 9"/>
      <sheetName val="INT2"/>
      <sheetName val="15100 Prepayment"/>
      <sheetName val="Things to check"/>
      <sheetName val="content &amp; corp"/>
      <sheetName val="SoCE"/>
      <sheetName val="PPE(2007)"/>
      <sheetName val="RM1-FC risk"/>
      <sheetName val="RM2-Liquidity risk1"/>
      <sheetName val="RM2-1-Liquidity risk"/>
      <sheetName val="RM3-Int rate risk"/>
      <sheetName val="Summary of FA (Sch 5)"/>
      <sheetName val="Addition to FA (Sch 5A)"/>
      <sheetName val="CA computation (Sch 5B)"/>
      <sheetName val="OS (KL)"/>
      <sheetName val="A-50"/>
      <sheetName val="L-30 "/>
      <sheetName val="L-40 "/>
      <sheetName val="L-50 "/>
      <sheetName val="L-60"/>
      <sheetName val="L-70"/>
      <sheetName val="u(M)"/>
      <sheetName val="X-10"/>
      <sheetName val="CC-22"/>
      <sheetName val="CC-23"/>
      <sheetName val="FF-50 "/>
      <sheetName val="NN-5"/>
      <sheetName val="30AR"/>
      <sheetName val="corp "/>
      <sheetName val="Seg info"/>
      <sheetName val="K001"/>
      <sheetName val="K201"/>
      <sheetName val="K400"/>
      <sheetName val="Corp. Information"/>
      <sheetName val="SoFP"/>
      <sheetName val="SoCF"/>
      <sheetName val="Note 17(e)"/>
      <sheetName val="G001"/>
      <sheetName val="A3-1 wif amor"/>
      <sheetName val="A3-2 wif amor"/>
      <sheetName val="A3-1'05 wif amor"/>
      <sheetName val="A3-2'05 wif amor"/>
      <sheetName val="A3-4 S of C in E"/>
      <sheetName val="A5-4-1 Profit recon"/>
      <sheetName val="A3-1'04"/>
      <sheetName val="A3-2'04"/>
      <sheetName val="K700"/>
      <sheetName val="K701"/>
      <sheetName val="JV Review"/>
      <sheetName val="PV Review"/>
      <sheetName val="U37"/>
      <sheetName val="CF-1|2"/>
      <sheetName val="CF-5-1"/>
      <sheetName val="CF-5-2"/>
      <sheetName val="CF-6"/>
      <sheetName val="CF-6-1"/>
      <sheetName val="CF-6-2"/>
      <sheetName val="CF-7-1"/>
      <sheetName val="CF-8"/>
      <sheetName val="CF8-1"/>
      <sheetName val="CF-7 "/>
      <sheetName val="AP110(L)"/>
      <sheetName val="HH-10"/>
      <sheetName val="HH-20"/>
      <sheetName val="HH-30"/>
      <sheetName val="FTT"/>
      <sheetName val="Income Stat"/>
      <sheetName val="98 - 1"/>
      <sheetName val="98 - 2 "/>
      <sheetName val="98 - 3"/>
      <sheetName val="98 - 3A"/>
      <sheetName val="ATTACHMENT (1)"/>
      <sheetName val="ATTACHMENT (2)"/>
      <sheetName val="Attachment-5"/>
      <sheetName val="Attachment -6"/>
      <sheetName val="A304"/>
      <sheetName val="A305"/>
      <sheetName val="A306"/>
      <sheetName val="Sch.4"/>
      <sheetName val="Sch.5"/>
      <sheetName val="WIS"/>
      <sheetName val="CWP_Admin"/>
      <sheetName val="CWP_Payroll"/>
      <sheetName val="VD001"/>
      <sheetName val="VD100"/>
      <sheetName val="VD200"/>
      <sheetName val="VD300"/>
      <sheetName val="VD301"/>
      <sheetName val="VD302"/>
      <sheetName val="VD303"/>
      <sheetName val="VD304"/>
      <sheetName val="VD305"/>
      <sheetName val="VD400"/>
      <sheetName val="VD401"/>
      <sheetName val="VD402"/>
      <sheetName val="VD403"/>
      <sheetName val="Overheads - Summary"/>
      <sheetName val="CS-Total"/>
      <sheetName val="CS-US1571"/>
      <sheetName val="CS-US1572"/>
      <sheetName val="CS-US1573"/>
      <sheetName val="CS-US1576"/>
      <sheetName val="CS-US1578"/>
      <sheetName val="Auto-US1310"/>
      <sheetName val="Exe-US1010"/>
      <sheetName val="Mktg-US1480"/>
      <sheetName val="Quality Total"/>
      <sheetName val="Quality US1133"/>
      <sheetName val="Quality US1124"/>
      <sheetName val="Quality US1574"/>
      <sheetName val="SC- Total"/>
      <sheetName val="SC-Admin US1600"/>
      <sheetName val="SC-Miller Total"/>
      <sheetName val="SC-Miller US1118"/>
      <sheetName val="SC-Miller US1120"/>
      <sheetName val="SC-Miller US1121"/>
      <sheetName val="SC-Miller US1122"/>
      <sheetName val="SC-Miller US1125"/>
      <sheetName val="SC-Miller US1126"/>
      <sheetName val="SC-Miller US1128"/>
      <sheetName val="SC-Heil Total"/>
      <sheetName val="SC-Heil US1130"/>
      <sheetName val="SC-Heil US1135"/>
      <sheetName val="SC-Heil US1142"/>
      <sheetName val="SC-Heil US1144"/>
      <sheetName val="SC-Heil-US1115"/>
      <sheetName val="SC-Jacoby Total"/>
      <sheetName val="SC-Jacoby US1119"/>
      <sheetName val="SC-Jacoby US1432"/>
      <sheetName val="SC-Jacoby US1620"/>
      <sheetName val="SC-Jacoby US1640"/>
      <sheetName val="SC-Jacoby US1641"/>
      <sheetName val="SC-Jacoby US1642"/>
      <sheetName val="Sales-Total"/>
      <sheetName val="NBD Total"/>
      <sheetName val="NBD US1424"/>
      <sheetName val="NBD US1427"/>
      <sheetName val="NBD US1428"/>
      <sheetName val="NBD US1429"/>
      <sheetName val="NBD US1431"/>
      <sheetName val="NBD US1434"/>
      <sheetName val="NBD US1425"/>
      <sheetName val="Dist Sales-Jordan Total"/>
      <sheetName val="NBD-Jordan US1419"/>
      <sheetName val="NBD-Jordan US1421"/>
      <sheetName val="NBD-Jordan US1422"/>
      <sheetName val="NBD-Jordan US1417"/>
      <sheetName val="NBD-Jordan US1416"/>
      <sheetName val="NBD-Jordan US1418"/>
      <sheetName val="Emitter - TOTAL"/>
      <sheetName val="Emitter-US1410"/>
      <sheetName val="Emitter-US1411"/>
      <sheetName val="Emitter US1413"/>
      <sheetName val="Emitter-US1414"/>
      <sheetName val="Emitter US1415"/>
      <sheetName val="Emitter US1423"/>
      <sheetName val="Emitter-US1412"/>
      <sheetName val="Finance-Total"/>
      <sheetName val="Fin-US1031"/>
      <sheetName val="Fin-US1034"/>
      <sheetName val="Fin-US1036"/>
      <sheetName val="Fin-US1037"/>
      <sheetName val="Fin-US1633"/>
      <sheetName val="Fin-US1635"/>
      <sheetName val="Finance-Control"/>
      <sheetName val="Fin-US1021"/>
      <sheetName val="Fin-US1022"/>
      <sheetName val="Fin-US1024"/>
      <sheetName val="Fin-US1025"/>
      <sheetName val="Fin-US1030"/>
      <sheetName val="Fin-US1032"/>
      <sheetName val="HR-TOTAL"/>
      <sheetName val="HR-US1018"/>
      <sheetName val="HR-US1019"/>
      <sheetName val="HR-US1020"/>
      <sheetName val="JE Accrual"/>
      <sheetName val="CREDIT MEMO"/>
      <sheetName val="SHIPMENT DETAIL"/>
      <sheetName val="TABLE 1.1"/>
      <sheetName val="TABLE 1.2"/>
      <sheetName val="TABLE 1.3"/>
      <sheetName val="US60 cover sheet"/>
      <sheetName val="US60 upload"/>
      <sheetName val="US10 cover sheet"/>
      <sheetName val="US10 upload"/>
      <sheetName val="US10-Batch742"/>
      <sheetName val="US10-Batch752"/>
      <sheetName val="ADP DETAIL Batch742-US10"/>
      <sheetName val="ADP DETAIL Batch752-US10"/>
    </sheetNames>
    <sheetDataSet>
      <sheetData sheetId="0">
        <row r="6">
          <cell r="K6">
            <v>0</v>
          </cell>
        </row>
      </sheetData>
      <sheetData sheetId="1" refreshError="1"/>
      <sheetData sheetId="2">
        <row r="7">
          <cell r="C7" t="str">
            <v>Susan Breaux</v>
          </cell>
        </row>
      </sheetData>
      <sheetData sheetId="3">
        <row r="6">
          <cell r="K6">
            <v>0</v>
          </cell>
        </row>
        <row r="11">
          <cell r="K11">
            <v>0</v>
          </cell>
        </row>
        <row r="12">
          <cell r="K12">
            <v>0</v>
          </cell>
        </row>
        <row r="13">
          <cell r="K13">
            <v>0</v>
          </cell>
        </row>
        <row r="14">
          <cell r="K14">
            <v>0</v>
          </cell>
        </row>
        <row r="15">
          <cell r="K15">
            <v>0</v>
          </cell>
        </row>
        <row r="16">
          <cell r="K16">
            <v>0</v>
          </cell>
        </row>
        <row r="17">
          <cell r="K17">
            <v>0</v>
          </cell>
        </row>
        <row r="18">
          <cell r="K18">
            <v>0</v>
          </cell>
        </row>
        <row r="19">
          <cell r="K19">
            <v>0</v>
          </cell>
        </row>
        <row r="20">
          <cell r="K20">
            <v>0</v>
          </cell>
        </row>
        <row r="21">
          <cell r="K21">
            <v>0</v>
          </cell>
        </row>
        <row r="22">
          <cell r="K22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26">
          <cell r="K26">
            <v>0</v>
          </cell>
        </row>
        <row r="27">
          <cell r="K27">
            <v>0</v>
          </cell>
        </row>
        <row r="28">
          <cell r="K28">
            <v>0</v>
          </cell>
        </row>
        <row r="29">
          <cell r="K29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  <row r="33">
          <cell r="K33">
            <v>0</v>
          </cell>
        </row>
        <row r="34">
          <cell r="K34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K40">
            <v>0</v>
          </cell>
        </row>
        <row r="41">
          <cell r="K41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46">
          <cell r="K46">
            <v>0</v>
          </cell>
        </row>
        <row r="47">
          <cell r="K47">
            <v>0</v>
          </cell>
        </row>
        <row r="48">
          <cell r="K48">
            <v>0</v>
          </cell>
        </row>
        <row r="49">
          <cell r="K49">
            <v>0</v>
          </cell>
        </row>
        <row r="50">
          <cell r="K50">
            <v>0</v>
          </cell>
        </row>
        <row r="51">
          <cell r="K51">
            <v>0</v>
          </cell>
        </row>
        <row r="52">
          <cell r="K52">
            <v>0</v>
          </cell>
        </row>
        <row r="53">
          <cell r="K53">
            <v>0</v>
          </cell>
        </row>
        <row r="54">
          <cell r="K54">
            <v>0</v>
          </cell>
        </row>
        <row r="55">
          <cell r="K55">
            <v>0</v>
          </cell>
        </row>
        <row r="56">
          <cell r="K56">
            <v>0</v>
          </cell>
        </row>
      </sheetData>
      <sheetData sheetId="4">
        <row r="7">
          <cell r="C7" t="str">
            <v>Susan Breaux</v>
          </cell>
        </row>
      </sheetData>
      <sheetData sheetId="5"/>
      <sheetData sheetId="6"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G9" t="str">
            <v>N/A</v>
          </cell>
          <cell r="I9" t="str">
            <v>No</v>
          </cell>
          <cell r="K9">
            <v>0</v>
          </cell>
          <cell r="P9">
            <v>0.5</v>
          </cell>
        </row>
        <row r="10">
          <cell r="I10" t="str">
            <v>No</v>
          </cell>
          <cell r="K10">
            <v>0</v>
          </cell>
          <cell r="P10">
            <v>0.5</v>
          </cell>
        </row>
        <row r="11">
          <cell r="G11" t="str">
            <v>N/A</v>
          </cell>
          <cell r="I11" t="str">
            <v>No</v>
          </cell>
          <cell r="K11">
            <v>0</v>
          </cell>
          <cell r="P11">
            <v>0.5</v>
          </cell>
        </row>
        <row r="12">
          <cell r="G12" t="str">
            <v>N/A</v>
          </cell>
          <cell r="I12" t="str">
            <v>No</v>
          </cell>
          <cell r="K12">
            <v>0</v>
          </cell>
          <cell r="P12">
            <v>0.5</v>
          </cell>
        </row>
        <row r="13">
          <cell r="G13" t="str">
            <v>G</v>
          </cell>
          <cell r="I13" t="str">
            <v>No</v>
          </cell>
          <cell r="K13">
            <v>0</v>
          </cell>
          <cell r="P13">
            <v>0.7</v>
          </cell>
        </row>
        <row r="14">
          <cell r="G14" t="str">
            <v>N/A</v>
          </cell>
          <cell r="I14" t="str">
            <v>No</v>
          </cell>
          <cell r="K14">
            <v>0</v>
          </cell>
          <cell r="P14">
            <v>0.7</v>
          </cell>
        </row>
        <row r="15">
          <cell r="G15" t="str">
            <v>N/A</v>
          </cell>
          <cell r="I15" t="str">
            <v>No</v>
          </cell>
          <cell r="K15">
            <v>0</v>
          </cell>
          <cell r="P15">
            <v>0.5</v>
          </cell>
        </row>
        <row r="16">
          <cell r="G16" t="str">
            <v>N/A</v>
          </cell>
          <cell r="I16" t="str">
            <v>No</v>
          </cell>
          <cell r="K16">
            <v>0</v>
          </cell>
          <cell r="P16">
            <v>0.5</v>
          </cell>
        </row>
        <row r="17">
          <cell r="G17" t="str">
            <v>B</v>
          </cell>
          <cell r="I17" t="str">
            <v>No</v>
          </cell>
          <cell r="K17">
            <v>0</v>
          </cell>
          <cell r="P17">
            <v>0.5</v>
          </cell>
        </row>
        <row r="18">
          <cell r="G18" t="str">
            <v>N/A</v>
          </cell>
          <cell r="I18" t="str">
            <v>No</v>
          </cell>
          <cell r="K18">
            <v>0</v>
          </cell>
          <cell r="P18">
            <v>0.5</v>
          </cell>
        </row>
        <row r="19">
          <cell r="G19" t="str">
            <v>N/A</v>
          </cell>
          <cell r="I19" t="str">
            <v>No</v>
          </cell>
          <cell r="K19">
            <v>0</v>
          </cell>
          <cell r="P19">
            <v>0.5</v>
          </cell>
        </row>
        <row r="20">
          <cell r="G20" t="str">
            <v>N/A</v>
          </cell>
          <cell r="I20" t="str">
            <v>No</v>
          </cell>
          <cell r="K20">
            <v>0</v>
          </cell>
          <cell r="P20">
            <v>0.5</v>
          </cell>
        </row>
        <row r="21">
          <cell r="G21" t="str">
            <v>N/A</v>
          </cell>
          <cell r="I21" t="str">
            <v>No</v>
          </cell>
          <cell r="K21">
            <v>0</v>
          </cell>
          <cell r="P21">
            <v>0.5</v>
          </cell>
        </row>
        <row r="22">
          <cell r="G22" t="str">
            <v>N/A</v>
          </cell>
          <cell r="I22" t="str">
            <v>No</v>
          </cell>
          <cell r="K22">
            <v>0</v>
          </cell>
          <cell r="P22">
            <v>0.5</v>
          </cell>
        </row>
        <row r="23">
          <cell r="G23" t="str">
            <v>N/A</v>
          </cell>
          <cell r="I23" t="str">
            <v>No</v>
          </cell>
          <cell r="K23">
            <v>0</v>
          </cell>
          <cell r="P23">
            <v>0.5</v>
          </cell>
        </row>
        <row r="24">
          <cell r="G24" t="str">
            <v>B</v>
          </cell>
          <cell r="I24" t="str">
            <v>No</v>
          </cell>
          <cell r="K24">
            <v>0</v>
          </cell>
          <cell r="P24">
            <v>0.5</v>
          </cell>
        </row>
        <row r="25">
          <cell r="G25" t="str">
            <v>B</v>
          </cell>
          <cell r="I25" t="str">
            <v>No</v>
          </cell>
          <cell r="K25">
            <v>0</v>
          </cell>
          <cell r="P25">
            <v>0.5</v>
          </cell>
        </row>
        <row r="26">
          <cell r="G26" t="str">
            <v>N/A</v>
          </cell>
          <cell r="I26" t="str">
            <v>Yes</v>
          </cell>
          <cell r="K26">
            <v>0</v>
          </cell>
          <cell r="P26">
            <v>0.5</v>
          </cell>
        </row>
        <row r="27">
          <cell r="G27" t="str">
            <v>N/A</v>
          </cell>
          <cell r="I27" t="str">
            <v>Yes</v>
          </cell>
          <cell r="K27">
            <v>0</v>
          </cell>
          <cell r="P27">
            <v>0.5</v>
          </cell>
        </row>
        <row r="28">
          <cell r="G28" t="str">
            <v>B</v>
          </cell>
          <cell r="I28" t="str">
            <v>Yes</v>
          </cell>
          <cell r="K28">
            <v>0</v>
          </cell>
          <cell r="P28">
            <v>0.65</v>
          </cell>
        </row>
        <row r="29">
          <cell r="G29" t="str">
            <v>N/A</v>
          </cell>
          <cell r="I29" t="str">
            <v>No</v>
          </cell>
          <cell r="K29">
            <v>0</v>
          </cell>
          <cell r="P29">
            <v>0.5</v>
          </cell>
        </row>
        <row r="30">
          <cell r="G30" t="str">
            <v>N/A</v>
          </cell>
          <cell r="I30" t="str">
            <v>No</v>
          </cell>
          <cell r="K30">
            <v>0</v>
          </cell>
          <cell r="P30">
            <v>0.5</v>
          </cell>
        </row>
        <row r="31">
          <cell r="G31" t="str">
            <v>B</v>
          </cell>
          <cell r="I31" t="str">
            <v>No</v>
          </cell>
          <cell r="K31">
            <v>0</v>
          </cell>
          <cell r="P31">
            <v>0.5</v>
          </cell>
        </row>
        <row r="32">
          <cell r="G32" t="str">
            <v>B</v>
          </cell>
          <cell r="I32" t="str">
            <v>Yes</v>
          </cell>
          <cell r="K32">
            <v>0</v>
          </cell>
          <cell r="P32">
            <v>0.5</v>
          </cell>
        </row>
        <row r="33">
          <cell r="G33" t="str">
            <v>N/A</v>
          </cell>
          <cell r="I33" t="str">
            <v>No</v>
          </cell>
          <cell r="K33">
            <v>0</v>
          </cell>
          <cell r="P33">
            <v>0.5</v>
          </cell>
        </row>
        <row r="34">
          <cell r="G34" t="str">
            <v>N/A</v>
          </cell>
          <cell r="I34" t="str">
            <v>No</v>
          </cell>
          <cell r="K34">
            <v>0</v>
          </cell>
          <cell r="P34">
            <v>0.5</v>
          </cell>
        </row>
        <row r="35">
          <cell r="G35" t="str">
            <v>N/A</v>
          </cell>
          <cell r="I35" t="str">
            <v>N/A</v>
          </cell>
          <cell r="K35">
            <v>0</v>
          </cell>
          <cell r="P35">
            <v>0</v>
          </cell>
        </row>
        <row r="36">
          <cell r="G36" t="str">
            <v>N/A</v>
          </cell>
          <cell r="I36" t="str">
            <v>No</v>
          </cell>
          <cell r="K36">
            <v>0</v>
          </cell>
          <cell r="P36">
            <v>0.6</v>
          </cell>
        </row>
        <row r="37">
          <cell r="G37" t="str">
            <v>B</v>
          </cell>
          <cell r="I37" t="str">
            <v>No</v>
          </cell>
          <cell r="K37">
            <v>0</v>
          </cell>
          <cell r="P37">
            <v>0.5</v>
          </cell>
        </row>
        <row r="38">
          <cell r="G38" t="str">
            <v>B</v>
          </cell>
          <cell r="I38" t="str">
            <v>No</v>
          </cell>
          <cell r="K38">
            <v>0</v>
          </cell>
          <cell r="P38">
            <v>0.5</v>
          </cell>
        </row>
        <row r="39">
          <cell r="G39" t="str">
            <v>G</v>
          </cell>
          <cell r="I39" t="str">
            <v>No</v>
          </cell>
          <cell r="K39">
            <v>0</v>
          </cell>
          <cell r="P39">
            <v>0.5</v>
          </cell>
        </row>
        <row r="40">
          <cell r="G40" t="str">
            <v>B</v>
          </cell>
          <cell r="I40" t="str">
            <v>No</v>
          </cell>
          <cell r="K40">
            <v>0</v>
          </cell>
          <cell r="P40">
            <v>0.5</v>
          </cell>
        </row>
        <row r="41">
          <cell r="G41" t="str">
            <v>N/A</v>
          </cell>
          <cell r="I41" t="str">
            <v>No</v>
          </cell>
          <cell r="K41">
            <v>0</v>
          </cell>
          <cell r="P41">
            <v>0.5</v>
          </cell>
        </row>
        <row r="42">
          <cell r="G42" t="str">
            <v>G</v>
          </cell>
          <cell r="I42" t="str">
            <v>No</v>
          </cell>
          <cell r="K42">
            <v>0</v>
          </cell>
          <cell r="P42">
            <v>0</v>
          </cell>
        </row>
        <row r="43">
          <cell r="G43" t="str">
            <v>B</v>
          </cell>
          <cell r="I43" t="str">
            <v>No</v>
          </cell>
          <cell r="K43">
            <v>0</v>
          </cell>
          <cell r="P43">
            <v>0.5</v>
          </cell>
        </row>
        <row r="44">
          <cell r="G44" t="str">
            <v>N/A</v>
          </cell>
          <cell r="I44" t="str">
            <v>No</v>
          </cell>
          <cell r="K44">
            <v>0</v>
          </cell>
          <cell r="P44">
            <v>0.5</v>
          </cell>
        </row>
        <row r="45">
          <cell r="G45" t="str">
            <v>B</v>
          </cell>
          <cell r="I45" t="str">
            <v>No</v>
          </cell>
          <cell r="K45">
            <v>0</v>
          </cell>
          <cell r="P45">
            <v>0.5</v>
          </cell>
        </row>
        <row r="46">
          <cell r="G46" t="str">
            <v>N/A</v>
          </cell>
          <cell r="I46" t="str">
            <v>No</v>
          </cell>
          <cell r="K46">
            <v>0</v>
          </cell>
          <cell r="P46">
            <v>1</v>
          </cell>
        </row>
        <row r="47">
          <cell r="G47" t="str">
            <v>B</v>
          </cell>
          <cell r="I47" t="str">
            <v>No</v>
          </cell>
          <cell r="K47">
            <v>0</v>
          </cell>
          <cell r="P47">
            <v>0.5</v>
          </cell>
        </row>
        <row r="48">
          <cell r="G48" t="str">
            <v>N/A</v>
          </cell>
          <cell r="I48" t="str">
            <v>N/A</v>
          </cell>
          <cell r="K48">
            <v>0</v>
          </cell>
          <cell r="P48">
            <v>0</v>
          </cell>
        </row>
        <row r="49">
          <cell r="G49" t="str">
            <v>B</v>
          </cell>
          <cell r="I49" t="str">
            <v>No</v>
          </cell>
          <cell r="K49">
            <v>0</v>
          </cell>
          <cell r="P49">
            <v>0.5</v>
          </cell>
        </row>
        <row r="50">
          <cell r="G50" t="str">
            <v>G</v>
          </cell>
          <cell r="I50" t="str">
            <v>No</v>
          </cell>
          <cell r="K50">
            <v>0</v>
          </cell>
          <cell r="P50">
            <v>0</v>
          </cell>
        </row>
        <row r="51">
          <cell r="G51" t="str">
            <v>N/A</v>
          </cell>
          <cell r="I51" t="str">
            <v>No</v>
          </cell>
          <cell r="K51">
            <v>0</v>
          </cell>
          <cell r="P51">
            <v>0.5</v>
          </cell>
        </row>
        <row r="52">
          <cell r="G52" t="str">
            <v>N/A</v>
          </cell>
          <cell r="I52" t="str">
            <v>Yes</v>
          </cell>
          <cell r="K52">
            <v>0</v>
          </cell>
          <cell r="P52">
            <v>0.5</v>
          </cell>
        </row>
        <row r="53">
          <cell r="G53" t="str">
            <v>N/A</v>
          </cell>
          <cell r="I53" t="str">
            <v>Yes</v>
          </cell>
          <cell r="K53">
            <v>0</v>
          </cell>
          <cell r="P53">
            <v>0.5</v>
          </cell>
        </row>
        <row r="54">
          <cell r="G54" t="str">
            <v>N/A</v>
          </cell>
          <cell r="I54" t="str">
            <v>N/A</v>
          </cell>
          <cell r="K54">
            <v>0</v>
          </cell>
          <cell r="P54">
            <v>0</v>
          </cell>
        </row>
        <row r="55">
          <cell r="G55" t="str">
            <v>B</v>
          </cell>
          <cell r="I55" t="str">
            <v>No</v>
          </cell>
          <cell r="K55">
            <v>0</v>
          </cell>
          <cell r="P55">
            <v>0.5</v>
          </cell>
        </row>
        <row r="56">
          <cell r="G56" t="str">
            <v>N/A</v>
          </cell>
          <cell r="I56" t="str">
            <v>No</v>
          </cell>
          <cell r="K56">
            <v>0</v>
          </cell>
          <cell r="P56">
            <v>0.5</v>
          </cell>
        </row>
      </sheetData>
      <sheetData sheetId="7">
        <row r="7">
          <cell r="C7" t="str">
            <v>Susan Breaux</v>
          </cell>
          <cell r="D7" t="str">
            <v>New Orleans</v>
          </cell>
          <cell r="E7">
            <v>36580</v>
          </cell>
          <cell r="G7" t="str">
            <v>B</v>
          </cell>
          <cell r="I7" t="str">
            <v>No</v>
          </cell>
          <cell r="J7" t="str">
            <v>A</v>
          </cell>
          <cell r="O7">
            <v>0.25</v>
          </cell>
          <cell r="P7">
            <v>0.5</v>
          </cell>
          <cell r="Q7">
            <v>0.75</v>
          </cell>
          <cell r="R7">
            <v>1</v>
          </cell>
          <cell r="S7">
            <v>1</v>
          </cell>
          <cell r="T7">
            <v>1.25</v>
          </cell>
          <cell r="W7">
            <v>0.05</v>
          </cell>
          <cell r="X7">
            <v>0</v>
          </cell>
          <cell r="Y7" t="str">
            <v>No</v>
          </cell>
          <cell r="AA7">
            <v>1</v>
          </cell>
          <cell r="AB7">
            <v>1</v>
          </cell>
          <cell r="AC7">
            <v>1</v>
          </cell>
          <cell r="AE7" t="str">
            <v>Yes</v>
          </cell>
          <cell r="AF7" t="str">
            <v>Yes</v>
          </cell>
          <cell r="AG7" t="str">
            <v>Yes</v>
          </cell>
          <cell r="AH7" t="str">
            <v>No</v>
          </cell>
          <cell r="AI7" t="str">
            <v>Yes</v>
          </cell>
          <cell r="AJ7" t="str">
            <v>Yes</v>
          </cell>
          <cell r="AK7" t="str">
            <v>Yes</v>
          </cell>
          <cell r="AL7" t="str">
            <v>Yes</v>
          </cell>
          <cell r="AM7" t="str">
            <v>No</v>
          </cell>
          <cell r="AO7" t="str">
            <v>Yes</v>
          </cell>
          <cell r="AP7" t="str">
            <v>Yes</v>
          </cell>
          <cell r="AQ7" t="str">
            <v>Yes</v>
          </cell>
          <cell r="AR7" t="str">
            <v>Yes</v>
          </cell>
          <cell r="AS7" t="str">
            <v>Yes</v>
          </cell>
          <cell r="AT7" t="str">
            <v>No</v>
          </cell>
          <cell r="AV7" t="str">
            <v>AV</v>
          </cell>
          <cell r="AW7" t="str">
            <v>OC</v>
          </cell>
          <cell r="AX7" t="str">
            <v>AV</v>
          </cell>
          <cell r="AY7" t="str">
            <v>AV</v>
          </cell>
          <cell r="AZ7" t="str">
            <v>AV</v>
          </cell>
          <cell r="BA7">
            <v>8</v>
          </cell>
          <cell r="BD7" t="str">
            <v>No</v>
          </cell>
          <cell r="BE7" t="str">
            <v>N/A</v>
          </cell>
          <cell r="BF7" t="str">
            <v>N/A</v>
          </cell>
          <cell r="BI7">
            <v>3.0000000000000001E-3</v>
          </cell>
          <cell r="BJ7">
            <v>110</v>
          </cell>
          <cell r="BL7">
            <v>1</v>
          </cell>
          <cell r="BM7">
            <v>1</v>
          </cell>
          <cell r="BN7">
            <v>1</v>
          </cell>
          <cell r="BP7" t="str">
            <v>E</v>
          </cell>
          <cell r="BR7" t="str">
            <v>Yes</v>
          </cell>
          <cell r="BS7" t="str">
            <v>Yes</v>
          </cell>
          <cell r="BT7" t="str">
            <v>Yes</v>
          </cell>
          <cell r="BU7" t="str">
            <v>No</v>
          </cell>
          <cell r="BV7" t="str">
            <v>No</v>
          </cell>
          <cell r="BW7" t="str">
            <v>No</v>
          </cell>
          <cell r="BX7" t="str">
            <v>No</v>
          </cell>
          <cell r="BY7" t="str">
            <v>Yes</v>
          </cell>
          <cell r="BZ7" t="str">
            <v>No</v>
          </cell>
          <cell r="CA7" t="str">
            <v>No</v>
          </cell>
          <cell r="CB7" t="str">
            <v>No</v>
          </cell>
          <cell r="CC7" t="str">
            <v>Yes</v>
          </cell>
          <cell r="CD7" t="str">
            <v>No</v>
          </cell>
          <cell r="CE7" t="str">
            <v>No</v>
          </cell>
          <cell r="CH7">
            <v>110</v>
          </cell>
          <cell r="CI7" t="str">
            <v>Permit Fee ($100),  Annual Report Fee ($10)</v>
          </cell>
        </row>
        <row r="8">
          <cell r="C8" t="str">
            <v>Kevin B. Peckham</v>
          </cell>
          <cell r="D8" t="str">
            <v>Houston</v>
          </cell>
          <cell r="E8">
            <v>36301</v>
          </cell>
          <cell r="G8" t="str">
            <v>N/A</v>
          </cell>
          <cell r="I8" t="str">
            <v>No</v>
          </cell>
          <cell r="J8" t="str">
            <v>A</v>
          </cell>
          <cell r="O8">
            <v>0.25</v>
          </cell>
          <cell r="P8">
            <v>0.5</v>
          </cell>
          <cell r="Q8">
            <v>0.75</v>
          </cell>
          <cell r="R8">
            <v>1</v>
          </cell>
          <cell r="S8">
            <v>1</v>
          </cell>
          <cell r="T8">
            <v>1.25</v>
          </cell>
          <cell r="W8">
            <v>9.4E-2</v>
          </cell>
          <cell r="X8">
            <v>0</v>
          </cell>
          <cell r="Y8" t="str">
            <v>No</v>
          </cell>
          <cell r="AA8">
            <v>1</v>
          </cell>
          <cell r="AB8">
            <v>1</v>
          </cell>
          <cell r="AC8">
            <v>1</v>
          </cell>
          <cell r="AE8" t="str">
            <v>Yes</v>
          </cell>
          <cell r="AF8" t="str">
            <v>Yes</v>
          </cell>
          <cell r="AG8" t="str">
            <v>Yes</v>
          </cell>
          <cell r="AH8" t="str">
            <v>No</v>
          </cell>
          <cell r="AI8" t="str">
            <v>No</v>
          </cell>
          <cell r="AJ8" t="str">
            <v>Yes</v>
          </cell>
          <cell r="AK8" t="str">
            <v>Yes</v>
          </cell>
          <cell r="AL8" t="str">
            <v>Yes</v>
          </cell>
          <cell r="AM8" t="str">
            <v>No</v>
          </cell>
          <cell r="AO8" t="str">
            <v>Yes</v>
          </cell>
          <cell r="AP8" t="str">
            <v>Yes</v>
          </cell>
          <cell r="AQ8" t="str">
            <v>No</v>
          </cell>
          <cell r="AR8" t="str">
            <v>Yes</v>
          </cell>
          <cell r="AS8" t="str">
            <v>Yes</v>
          </cell>
          <cell r="AT8" t="str">
            <v>No</v>
          </cell>
          <cell r="AV8" t="str">
            <v>AV</v>
          </cell>
          <cell r="AW8" t="str">
            <v>OC</v>
          </cell>
          <cell r="AX8" t="str">
            <v>AV</v>
          </cell>
          <cell r="AY8" t="str">
            <v>N/A</v>
          </cell>
          <cell r="AZ8" t="str">
            <v>AV</v>
          </cell>
          <cell r="BA8">
            <v>8</v>
          </cell>
          <cell r="BD8" t="str">
            <v>Yes</v>
          </cell>
          <cell r="BE8" t="str">
            <v>Yes</v>
          </cell>
          <cell r="BF8">
            <v>0.18</v>
          </cell>
          <cell r="BI8" t="str">
            <v>N/A</v>
          </cell>
          <cell r="BJ8" t="str">
            <v>N/A</v>
          </cell>
          <cell r="BL8">
            <v>0</v>
          </cell>
          <cell r="BM8">
            <v>0</v>
          </cell>
          <cell r="BN8">
            <v>0</v>
          </cell>
          <cell r="BP8" t="str">
            <v>N/A</v>
          </cell>
          <cell r="BR8" t="str">
            <v>N/A</v>
          </cell>
          <cell r="BS8" t="str">
            <v>N/A</v>
          </cell>
          <cell r="BT8" t="str">
            <v>N/A</v>
          </cell>
          <cell r="BU8" t="str">
            <v>N/A</v>
          </cell>
          <cell r="BV8" t="str">
            <v>N/A</v>
          </cell>
          <cell r="BW8" t="str">
            <v>N/A</v>
          </cell>
          <cell r="BX8" t="str">
            <v>N/A</v>
          </cell>
          <cell r="BY8" t="str">
            <v>N/A</v>
          </cell>
          <cell r="BZ8" t="str">
            <v>N/A</v>
          </cell>
          <cell r="CA8" t="str">
            <v>N/A</v>
          </cell>
          <cell r="CB8" t="str">
            <v>N/A</v>
          </cell>
          <cell r="CC8" t="str">
            <v>N/A</v>
          </cell>
          <cell r="CD8" t="str">
            <v>N/A</v>
          </cell>
          <cell r="CE8" t="str">
            <v>N/A</v>
          </cell>
        </row>
        <row r="9">
          <cell r="C9" t="str">
            <v>Kevin B. Peckham</v>
          </cell>
          <cell r="D9" t="str">
            <v>Houston</v>
          </cell>
          <cell r="E9">
            <v>36301</v>
          </cell>
          <cell r="G9" t="str">
            <v>N/A</v>
          </cell>
          <cell r="I9" t="str">
            <v>No</v>
          </cell>
          <cell r="J9" t="str">
            <v>A</v>
          </cell>
          <cell r="O9">
            <v>0.25</v>
          </cell>
          <cell r="P9">
            <v>0.5</v>
          </cell>
          <cell r="Q9">
            <v>0.75</v>
          </cell>
          <cell r="R9">
            <v>1</v>
          </cell>
          <cell r="S9">
            <v>1</v>
          </cell>
          <cell r="T9">
            <v>1.25</v>
          </cell>
          <cell r="W9">
            <v>0.09</v>
          </cell>
          <cell r="X9">
            <v>50</v>
          </cell>
          <cell r="Y9" t="str">
            <v>No</v>
          </cell>
          <cell r="AA9">
            <v>2</v>
          </cell>
          <cell r="AB9">
            <v>1</v>
          </cell>
          <cell r="AC9">
            <v>1</v>
          </cell>
          <cell r="AE9" t="str">
            <v>Yes</v>
          </cell>
          <cell r="AF9" t="str">
            <v>Yes</v>
          </cell>
          <cell r="AG9" t="str">
            <v>Yes</v>
          </cell>
          <cell r="AH9" t="str">
            <v>No</v>
          </cell>
          <cell r="AI9" t="str">
            <v>Yes</v>
          </cell>
          <cell r="AJ9" t="str">
            <v>Yes</v>
          </cell>
          <cell r="AK9" t="str">
            <v>Yes</v>
          </cell>
          <cell r="AL9" t="str">
            <v>Yes</v>
          </cell>
          <cell r="AM9" t="str">
            <v>No</v>
          </cell>
          <cell r="AO9" t="str">
            <v>Yes</v>
          </cell>
          <cell r="AP9" t="str">
            <v>No</v>
          </cell>
          <cell r="AQ9" t="str">
            <v>No</v>
          </cell>
          <cell r="AR9" t="str">
            <v>No</v>
          </cell>
          <cell r="AS9" t="str">
            <v>No</v>
          </cell>
          <cell r="AT9" t="str">
            <v>No</v>
          </cell>
          <cell r="AV9" t="str">
            <v>AV</v>
          </cell>
          <cell r="AW9" t="str">
            <v>OC</v>
          </cell>
          <cell r="AX9" t="str">
            <v>AV</v>
          </cell>
          <cell r="AY9" t="str">
            <v>N/A</v>
          </cell>
          <cell r="AZ9" t="str">
            <v>AV</v>
          </cell>
          <cell r="BA9">
            <v>8</v>
          </cell>
          <cell r="BD9" t="str">
            <v>No</v>
          </cell>
          <cell r="BE9" t="str">
            <v>N/A</v>
          </cell>
          <cell r="BF9" t="str">
            <v>N/A</v>
          </cell>
          <cell r="BI9" t="str">
            <v>N/A</v>
          </cell>
          <cell r="BJ9" t="str">
            <v>N/A</v>
          </cell>
          <cell r="BL9">
            <v>0</v>
          </cell>
          <cell r="BM9">
            <v>0</v>
          </cell>
          <cell r="BN9">
            <v>0</v>
          </cell>
          <cell r="BP9" t="str">
            <v>N/A</v>
          </cell>
          <cell r="BR9" t="str">
            <v>N/A</v>
          </cell>
          <cell r="BS9" t="str">
            <v>N/A</v>
          </cell>
          <cell r="BT9" t="str">
            <v>N/A</v>
          </cell>
          <cell r="BU9" t="str">
            <v>N/A</v>
          </cell>
          <cell r="BV9" t="str">
            <v>N/A</v>
          </cell>
          <cell r="BW9" t="str">
            <v>N/A</v>
          </cell>
          <cell r="BX9" t="str">
            <v>N/A</v>
          </cell>
          <cell r="BY9" t="str">
            <v>N/A</v>
          </cell>
          <cell r="BZ9" t="str">
            <v>N/A</v>
          </cell>
          <cell r="CA9" t="str">
            <v>N/A</v>
          </cell>
          <cell r="CB9" t="str">
            <v>N/A</v>
          </cell>
          <cell r="CC9" t="str">
            <v>N/A</v>
          </cell>
          <cell r="CD9" t="str">
            <v>N/A</v>
          </cell>
          <cell r="CE9" t="str">
            <v>N/A</v>
          </cell>
        </row>
        <row r="10">
          <cell r="C10" t="str">
            <v>Kevin B. Peckham</v>
          </cell>
          <cell r="D10" t="str">
            <v>Houston</v>
          </cell>
          <cell r="E10">
            <v>36301</v>
          </cell>
          <cell r="I10" t="str">
            <v>No</v>
          </cell>
          <cell r="J10" t="str">
            <v>A</v>
          </cell>
          <cell r="O10">
            <v>0.25</v>
          </cell>
          <cell r="P10">
            <v>0.5</v>
          </cell>
          <cell r="Q10">
            <v>0.75</v>
          </cell>
          <cell r="R10">
            <v>1</v>
          </cell>
          <cell r="S10">
            <v>1</v>
          </cell>
          <cell r="T10">
            <v>1.25</v>
          </cell>
          <cell r="W10">
            <v>6.5000000000000002E-2</v>
          </cell>
          <cell r="X10">
            <v>0</v>
          </cell>
          <cell r="Y10" t="str">
            <v>Yes</v>
          </cell>
          <cell r="AA10">
            <v>2</v>
          </cell>
          <cell r="AB10">
            <v>1</v>
          </cell>
          <cell r="AC10">
            <v>1</v>
          </cell>
          <cell r="AE10" t="str">
            <v>Yes</v>
          </cell>
          <cell r="AF10" t="str">
            <v>Yes</v>
          </cell>
          <cell r="AG10" t="str">
            <v>Yes</v>
          </cell>
          <cell r="AH10" t="str">
            <v>Yes</v>
          </cell>
          <cell r="AI10" t="str">
            <v>Yes</v>
          </cell>
          <cell r="AJ10" t="str">
            <v>Yes</v>
          </cell>
          <cell r="AK10" t="str">
            <v>Yes</v>
          </cell>
          <cell r="AL10" t="str">
            <v>Yes</v>
          </cell>
          <cell r="AM10" t="str">
            <v>No</v>
          </cell>
          <cell r="AO10" t="str">
            <v>Yes</v>
          </cell>
          <cell r="AP10" t="str">
            <v>No</v>
          </cell>
          <cell r="AQ10" t="str">
            <v>No</v>
          </cell>
          <cell r="AR10" t="str">
            <v>No</v>
          </cell>
          <cell r="AS10" t="str">
            <v>No</v>
          </cell>
          <cell r="AT10" t="str">
            <v>No</v>
          </cell>
          <cell r="AV10" t="str">
            <v>AV</v>
          </cell>
          <cell r="AW10" t="str">
            <v>OC</v>
          </cell>
          <cell r="AX10" t="str">
            <v>AV</v>
          </cell>
          <cell r="AY10" t="str">
            <v>N/A</v>
          </cell>
          <cell r="AZ10" t="str">
            <v>AV</v>
          </cell>
          <cell r="BA10">
            <v>8</v>
          </cell>
          <cell r="BD10" t="str">
            <v>No</v>
          </cell>
          <cell r="BE10" t="str">
            <v>N/A</v>
          </cell>
          <cell r="BF10" t="str">
            <v>N/A</v>
          </cell>
          <cell r="BL10">
            <v>2</v>
          </cell>
          <cell r="BM10">
            <v>1</v>
          </cell>
          <cell r="BN10">
            <v>1</v>
          </cell>
          <cell r="BP10" t="str">
            <v>N/A</v>
          </cell>
          <cell r="BR10" t="str">
            <v>N/A</v>
          </cell>
          <cell r="BS10" t="str">
            <v>N/A</v>
          </cell>
          <cell r="BT10" t="str">
            <v>N/A</v>
          </cell>
          <cell r="BU10" t="str">
            <v>N/A</v>
          </cell>
          <cell r="BV10" t="str">
            <v>N/A</v>
          </cell>
          <cell r="BW10" t="str">
            <v>N/A</v>
          </cell>
          <cell r="BX10" t="str">
            <v>N/A</v>
          </cell>
          <cell r="BY10" t="str">
            <v>N/A</v>
          </cell>
          <cell r="BZ10" t="str">
            <v>N/A</v>
          </cell>
          <cell r="CA10" t="str">
            <v>N/A</v>
          </cell>
          <cell r="CB10" t="str">
            <v>N/A</v>
          </cell>
          <cell r="CC10" t="str">
            <v>N/A</v>
          </cell>
          <cell r="CD10" t="str">
            <v>N/A</v>
          </cell>
          <cell r="CE10" t="str">
            <v>N/A</v>
          </cell>
        </row>
        <row r="11">
          <cell r="C11" t="str">
            <v>Kevin B. Peckham</v>
          </cell>
          <cell r="D11" t="str">
            <v>Houston</v>
          </cell>
          <cell r="E11">
            <v>36301</v>
          </cell>
          <cell r="G11" t="str">
            <v>N/A</v>
          </cell>
          <cell r="I11" t="str">
            <v>No</v>
          </cell>
          <cell r="J11" t="str">
            <v>A</v>
          </cell>
          <cell r="O11">
            <v>0.25</v>
          </cell>
          <cell r="P11">
            <v>0.5</v>
          </cell>
          <cell r="Q11">
            <v>0.75</v>
          </cell>
          <cell r="R11">
            <v>1</v>
          </cell>
          <cell r="S11">
            <v>1</v>
          </cell>
          <cell r="T11">
            <v>1.25</v>
          </cell>
          <cell r="W11">
            <v>8.8400000000000006E-2</v>
          </cell>
          <cell r="X11">
            <v>800</v>
          </cell>
          <cell r="Y11" t="str">
            <v>No</v>
          </cell>
          <cell r="AA11">
            <v>2</v>
          </cell>
          <cell r="AB11">
            <v>1</v>
          </cell>
          <cell r="AC11">
            <v>1</v>
          </cell>
          <cell r="AE11" t="str">
            <v>Yes</v>
          </cell>
          <cell r="AF11" t="str">
            <v>Yes</v>
          </cell>
          <cell r="AG11" t="str">
            <v>Yes</v>
          </cell>
          <cell r="AH11" t="str">
            <v>Yes</v>
          </cell>
          <cell r="AI11" t="str">
            <v>Yes</v>
          </cell>
          <cell r="AJ11" t="str">
            <v>Yes</v>
          </cell>
          <cell r="AK11" t="str">
            <v>Yes</v>
          </cell>
          <cell r="AL11" t="str">
            <v>Yes</v>
          </cell>
          <cell r="AM11" t="str">
            <v>No</v>
          </cell>
          <cell r="AO11" t="str">
            <v>Yes</v>
          </cell>
          <cell r="AP11" t="str">
            <v>Yes</v>
          </cell>
          <cell r="AQ11" t="str">
            <v>Yes</v>
          </cell>
          <cell r="AR11" t="str">
            <v>Yes</v>
          </cell>
          <cell r="AS11" t="str">
            <v>Yes</v>
          </cell>
          <cell r="AT11" t="str">
            <v>No</v>
          </cell>
          <cell r="AV11" t="str">
            <v>AV</v>
          </cell>
          <cell r="AW11" t="str">
            <v>OC</v>
          </cell>
          <cell r="AX11" t="str">
            <v>AV</v>
          </cell>
          <cell r="AY11" t="str">
            <v>AV</v>
          </cell>
          <cell r="AZ11" t="str">
            <v>AV</v>
          </cell>
          <cell r="BA11">
            <v>8</v>
          </cell>
          <cell r="BD11" t="str">
            <v>Yes</v>
          </cell>
          <cell r="BE11" t="str">
            <v>No</v>
          </cell>
          <cell r="BF11">
            <v>7.0000000000000007E-2</v>
          </cell>
          <cell r="BI11" t="str">
            <v>N/A</v>
          </cell>
          <cell r="BJ11" t="str">
            <v>N/A</v>
          </cell>
          <cell r="BL11">
            <v>0</v>
          </cell>
          <cell r="BM11">
            <v>0</v>
          </cell>
          <cell r="BN11">
            <v>0</v>
          </cell>
          <cell r="BP11" t="str">
            <v>N/A</v>
          </cell>
          <cell r="BR11" t="str">
            <v>N/A</v>
          </cell>
          <cell r="BS11" t="str">
            <v>N/A</v>
          </cell>
          <cell r="BT11" t="str">
            <v>N/A</v>
          </cell>
          <cell r="BU11" t="str">
            <v>N/A</v>
          </cell>
          <cell r="BV11" t="str">
            <v>N/A</v>
          </cell>
          <cell r="BW11" t="str">
            <v>N/A</v>
          </cell>
          <cell r="BX11" t="str">
            <v>N/A</v>
          </cell>
          <cell r="BY11" t="str">
            <v>N/A</v>
          </cell>
          <cell r="BZ11" t="str">
            <v>N/A</v>
          </cell>
          <cell r="CA11" t="str">
            <v>N/A</v>
          </cell>
          <cell r="CB11" t="str">
            <v>N/A</v>
          </cell>
          <cell r="CC11" t="str">
            <v>N/A</v>
          </cell>
          <cell r="CD11" t="str">
            <v>N/A</v>
          </cell>
          <cell r="CE11" t="str">
            <v>N/A</v>
          </cell>
        </row>
        <row r="12">
          <cell r="C12" t="str">
            <v>Kevin B. Peckham</v>
          </cell>
          <cell r="D12" t="str">
            <v>Houston</v>
          </cell>
          <cell r="E12">
            <v>36301</v>
          </cell>
          <cell r="G12" t="str">
            <v>N/A</v>
          </cell>
          <cell r="I12" t="str">
            <v>No</v>
          </cell>
          <cell r="J12" t="str">
            <v>A</v>
          </cell>
          <cell r="O12">
            <v>0.25</v>
          </cell>
          <cell r="P12">
            <v>0.5</v>
          </cell>
          <cell r="Q12">
            <v>0.75</v>
          </cell>
          <cell r="R12">
            <v>1</v>
          </cell>
          <cell r="S12">
            <v>1</v>
          </cell>
          <cell r="T12">
            <v>1.25</v>
          </cell>
          <cell r="W12">
            <v>0.05</v>
          </cell>
          <cell r="X12">
            <v>0</v>
          </cell>
          <cell r="Y12" t="str">
            <v>Yes</v>
          </cell>
          <cell r="AA12">
            <v>1</v>
          </cell>
          <cell r="AB12">
            <v>1</v>
          </cell>
          <cell r="AC12">
            <v>1</v>
          </cell>
          <cell r="AE12" t="str">
            <v>Yes</v>
          </cell>
          <cell r="AF12" t="str">
            <v>Yes</v>
          </cell>
          <cell r="AG12" t="str">
            <v>Yes</v>
          </cell>
          <cell r="AH12" t="str">
            <v>Yes</v>
          </cell>
          <cell r="AI12" t="str">
            <v>Yes</v>
          </cell>
          <cell r="AJ12" t="str">
            <v>Yes</v>
          </cell>
          <cell r="AK12" t="str">
            <v>Yes</v>
          </cell>
          <cell r="AL12" t="str">
            <v>Yes</v>
          </cell>
          <cell r="AM12" t="str">
            <v>No</v>
          </cell>
          <cell r="AO12" t="str">
            <v>Yes</v>
          </cell>
          <cell r="AP12" t="str">
            <v>Yes</v>
          </cell>
          <cell r="AQ12" t="str">
            <v>No</v>
          </cell>
          <cell r="AR12" t="str">
            <v>No</v>
          </cell>
          <cell r="AS12" t="str">
            <v>Yes</v>
          </cell>
          <cell r="AT12" t="str">
            <v>No</v>
          </cell>
          <cell r="AV12" t="str">
            <v>AV</v>
          </cell>
          <cell r="AW12" t="str">
            <v>OC</v>
          </cell>
          <cell r="AX12" t="str">
            <v>AV</v>
          </cell>
          <cell r="AY12" t="str">
            <v>N/A</v>
          </cell>
          <cell r="AZ12" t="str">
            <v>AV</v>
          </cell>
          <cell r="BA12">
            <v>8</v>
          </cell>
          <cell r="BD12" t="str">
            <v>No</v>
          </cell>
          <cell r="BE12" t="str">
            <v>N/A</v>
          </cell>
          <cell r="BF12" t="str">
            <v>N/A</v>
          </cell>
          <cell r="BI12" t="str">
            <v>N/A</v>
          </cell>
          <cell r="BJ12" t="str">
            <v>N/A</v>
          </cell>
          <cell r="BL12">
            <v>0</v>
          </cell>
          <cell r="BM12">
            <v>0</v>
          </cell>
          <cell r="BN12">
            <v>0</v>
          </cell>
          <cell r="BP12" t="str">
            <v>N/A</v>
          </cell>
          <cell r="BR12" t="str">
            <v>N/A</v>
          </cell>
          <cell r="BS12" t="str">
            <v>N/A</v>
          </cell>
          <cell r="BT12" t="str">
            <v>N/A</v>
          </cell>
          <cell r="BU12" t="str">
            <v>N/A</v>
          </cell>
          <cell r="BV12" t="str">
            <v>N/A</v>
          </cell>
          <cell r="BW12" t="str">
            <v>N/A</v>
          </cell>
          <cell r="BX12" t="str">
            <v>N/A</v>
          </cell>
          <cell r="BY12" t="str">
            <v>N/A</v>
          </cell>
          <cell r="BZ12" t="str">
            <v>N/A</v>
          </cell>
          <cell r="CA12" t="str">
            <v>N/A</v>
          </cell>
          <cell r="CB12" t="str">
            <v>N/A</v>
          </cell>
          <cell r="CC12" t="str">
            <v>N/A</v>
          </cell>
          <cell r="CD12" t="str">
            <v>N/A</v>
          </cell>
          <cell r="CE12" t="str">
            <v>N/A</v>
          </cell>
        </row>
        <row r="13">
          <cell r="C13" t="str">
            <v>Kevin B. Peckham</v>
          </cell>
          <cell r="D13" t="str">
            <v>Houston</v>
          </cell>
          <cell r="E13">
            <v>36301</v>
          </cell>
          <cell r="G13" t="str">
            <v>G</v>
          </cell>
          <cell r="I13" t="str">
            <v>No</v>
          </cell>
          <cell r="J13" t="str">
            <v>A</v>
          </cell>
          <cell r="O13">
            <v>0.3</v>
          </cell>
          <cell r="P13">
            <v>0.7</v>
          </cell>
          <cell r="Q13">
            <v>0.8</v>
          </cell>
          <cell r="R13">
            <v>1</v>
          </cell>
          <cell r="S13">
            <v>1</v>
          </cell>
          <cell r="T13">
            <v>1.3</v>
          </cell>
          <cell r="W13">
            <v>9.5000000000000001E-2</v>
          </cell>
          <cell r="X13">
            <v>250</v>
          </cell>
          <cell r="Y13" t="str">
            <v>No</v>
          </cell>
          <cell r="AA13">
            <v>2</v>
          </cell>
          <cell r="AB13">
            <v>1</v>
          </cell>
          <cell r="AC13">
            <v>1</v>
          </cell>
          <cell r="AE13" t="str">
            <v>Yes</v>
          </cell>
          <cell r="AF13" t="str">
            <v>Yes</v>
          </cell>
          <cell r="AG13" t="str">
            <v>Yes</v>
          </cell>
          <cell r="AH13" t="str">
            <v>No</v>
          </cell>
          <cell r="AI13" t="str">
            <v>Yes</v>
          </cell>
          <cell r="AJ13" t="str">
            <v>No</v>
          </cell>
          <cell r="AK13" t="str">
            <v>Yes</v>
          </cell>
          <cell r="AL13" t="str">
            <v>No</v>
          </cell>
          <cell r="AM13" t="str">
            <v>Yes</v>
          </cell>
          <cell r="AO13" t="str">
            <v>Yes</v>
          </cell>
          <cell r="AP13" t="str">
            <v>Yes</v>
          </cell>
          <cell r="AQ13" t="str">
            <v>Yes</v>
          </cell>
          <cell r="AR13" t="str">
            <v>Yes</v>
          </cell>
          <cell r="AS13" t="str">
            <v>Yes</v>
          </cell>
          <cell r="AT13" t="str">
            <v>No</v>
          </cell>
          <cell r="AV13" t="str">
            <v>AV</v>
          </cell>
          <cell r="AW13" t="str">
            <v>NBV</v>
          </cell>
          <cell r="AX13" t="str">
            <v>AV</v>
          </cell>
          <cell r="AY13" t="str">
            <v>AV</v>
          </cell>
          <cell r="AZ13" t="str">
            <v>AV</v>
          </cell>
          <cell r="BA13">
            <v>8</v>
          </cell>
          <cell r="BD13" t="str">
            <v>No</v>
          </cell>
          <cell r="BE13" t="str">
            <v>N/A</v>
          </cell>
          <cell r="BF13" t="str">
            <v>N/A</v>
          </cell>
          <cell r="BI13">
            <v>3.0999999999999999E-3</v>
          </cell>
          <cell r="BJ13">
            <v>0</v>
          </cell>
          <cell r="BL13">
            <v>0</v>
          </cell>
          <cell r="BM13">
            <v>0</v>
          </cell>
          <cell r="BN13">
            <v>1</v>
          </cell>
          <cell r="BP13" t="str">
            <v>B</v>
          </cell>
          <cell r="BR13" t="str">
            <v>Yes</v>
          </cell>
          <cell r="BS13" t="str">
            <v>Yes</v>
          </cell>
          <cell r="BT13" t="str">
            <v>Yes</v>
          </cell>
          <cell r="BU13" t="str">
            <v>Yes</v>
          </cell>
          <cell r="BV13" t="str">
            <v>Yes</v>
          </cell>
          <cell r="BW13" t="str">
            <v>No</v>
          </cell>
          <cell r="BX13" t="str">
            <v>No</v>
          </cell>
          <cell r="BY13" t="str">
            <v>No</v>
          </cell>
          <cell r="BZ13" t="str">
            <v>No</v>
          </cell>
          <cell r="CA13" t="str">
            <v>No</v>
          </cell>
          <cell r="CB13" t="str">
            <v>No</v>
          </cell>
          <cell r="CC13" t="str">
            <v>No</v>
          </cell>
          <cell r="CD13" t="str">
            <v>No</v>
          </cell>
          <cell r="CE13" t="str">
            <v>No</v>
          </cell>
        </row>
        <row r="14">
          <cell r="C14" t="str">
            <v>Kevin B. Peckham</v>
          </cell>
          <cell r="D14" t="str">
            <v>Houston</v>
          </cell>
          <cell r="E14">
            <v>36301</v>
          </cell>
          <cell r="G14" t="str">
            <v>N/A</v>
          </cell>
          <cell r="I14" t="str">
            <v>No</v>
          </cell>
          <cell r="J14" t="str">
            <v>B</v>
          </cell>
          <cell r="O14">
            <v>0.5</v>
          </cell>
          <cell r="P14">
            <v>0.7</v>
          </cell>
          <cell r="Q14">
            <v>0.9</v>
          </cell>
          <cell r="R14">
            <v>1</v>
          </cell>
          <cell r="S14">
            <v>1</v>
          </cell>
          <cell r="T14">
            <v>1.5</v>
          </cell>
          <cell r="W14">
            <v>8.6999999999999994E-2</v>
          </cell>
          <cell r="X14">
            <v>0</v>
          </cell>
          <cell r="Y14" t="str">
            <v>No</v>
          </cell>
          <cell r="AA14">
            <v>1</v>
          </cell>
          <cell r="AB14">
            <v>1</v>
          </cell>
          <cell r="AC14">
            <v>1</v>
          </cell>
          <cell r="AE14" t="str">
            <v>Yes</v>
          </cell>
          <cell r="AF14" t="str">
            <v>Yes</v>
          </cell>
          <cell r="AG14" t="str">
            <v>No</v>
          </cell>
          <cell r="AH14" t="str">
            <v>Yes</v>
          </cell>
          <cell r="AI14" t="str">
            <v>No</v>
          </cell>
          <cell r="AJ14" t="str">
            <v>Yes</v>
          </cell>
          <cell r="AK14" t="str">
            <v>No</v>
          </cell>
          <cell r="AL14" t="str">
            <v>No</v>
          </cell>
          <cell r="AM14" t="str">
            <v>Yes</v>
          </cell>
          <cell r="AO14" t="str">
            <v>Yes</v>
          </cell>
          <cell r="AP14" t="str">
            <v>No</v>
          </cell>
          <cell r="AQ14" t="str">
            <v>Yes</v>
          </cell>
          <cell r="AR14" t="str">
            <v>Yes</v>
          </cell>
          <cell r="AS14" t="str">
            <v>Yes</v>
          </cell>
          <cell r="AT14" t="str">
            <v>No</v>
          </cell>
          <cell r="AV14" t="str">
            <v>AV</v>
          </cell>
          <cell r="AW14" t="str">
            <v>OC</v>
          </cell>
          <cell r="AX14" t="str">
            <v>AV</v>
          </cell>
          <cell r="AY14" t="str">
            <v>N/A</v>
          </cell>
          <cell r="AZ14" t="str">
            <v>AV</v>
          </cell>
          <cell r="BA14">
            <v>8</v>
          </cell>
          <cell r="BD14" t="str">
            <v>No</v>
          </cell>
          <cell r="BE14" t="str">
            <v>N/A</v>
          </cell>
          <cell r="BF14" t="str">
            <v>N/A</v>
          </cell>
          <cell r="BI14" t="str">
            <v>N/A</v>
          </cell>
          <cell r="BJ14" t="str">
            <v>N/A</v>
          </cell>
          <cell r="BL14">
            <v>0</v>
          </cell>
          <cell r="BM14">
            <v>0</v>
          </cell>
          <cell r="BN14">
            <v>0</v>
          </cell>
          <cell r="BP14" t="str">
            <v>N/A</v>
          </cell>
          <cell r="BR14" t="str">
            <v>N/A</v>
          </cell>
          <cell r="BS14" t="str">
            <v>N/A</v>
          </cell>
          <cell r="BT14" t="str">
            <v>N/A</v>
          </cell>
          <cell r="BU14" t="str">
            <v>N/A</v>
          </cell>
          <cell r="BV14" t="str">
            <v>N/A</v>
          </cell>
          <cell r="BW14" t="str">
            <v>N/A</v>
          </cell>
          <cell r="BX14" t="str">
            <v>N/A</v>
          </cell>
          <cell r="BY14" t="str">
            <v>N/A</v>
          </cell>
          <cell r="BZ14" t="str">
            <v>N/A</v>
          </cell>
          <cell r="CA14" t="str">
            <v>N/A</v>
          </cell>
          <cell r="CB14" t="str">
            <v>N/A</v>
          </cell>
          <cell r="CC14" t="str">
            <v>N/A</v>
          </cell>
          <cell r="CD14" t="str">
            <v>N/A</v>
          </cell>
          <cell r="CE14" t="str">
            <v>N/A</v>
          </cell>
        </row>
        <row r="15">
          <cell r="C15" t="str">
            <v>Kevin B. Peckham</v>
          </cell>
          <cell r="D15" t="str">
            <v>Houston</v>
          </cell>
          <cell r="E15">
            <v>36301</v>
          </cell>
          <cell r="G15" t="str">
            <v>N/A</v>
          </cell>
          <cell r="I15" t="str">
            <v>No</v>
          </cell>
          <cell r="J15" t="str">
            <v>B</v>
          </cell>
          <cell r="O15">
            <v>0.25</v>
          </cell>
          <cell r="P15">
            <v>0.5</v>
          </cell>
          <cell r="Q15">
            <v>0.75</v>
          </cell>
          <cell r="R15">
            <v>1</v>
          </cell>
          <cell r="S15">
            <v>1</v>
          </cell>
          <cell r="T15">
            <v>1.25</v>
          </cell>
          <cell r="W15">
            <v>9.9750000000000005E-2</v>
          </cell>
          <cell r="X15">
            <v>100</v>
          </cell>
          <cell r="Y15" t="str">
            <v>No</v>
          </cell>
          <cell r="AA15">
            <v>1</v>
          </cell>
          <cell r="AB15">
            <v>1</v>
          </cell>
          <cell r="AC15">
            <v>1</v>
          </cell>
          <cell r="AE15" t="str">
            <v>Yes</v>
          </cell>
          <cell r="AF15" t="str">
            <v>Yes</v>
          </cell>
          <cell r="AG15" t="str">
            <v>Yes</v>
          </cell>
          <cell r="AH15" t="str">
            <v>Yes</v>
          </cell>
          <cell r="AI15" t="str">
            <v>Yes</v>
          </cell>
          <cell r="AJ15" t="str">
            <v>Yes</v>
          </cell>
          <cell r="AK15" t="str">
            <v>Yes</v>
          </cell>
          <cell r="AL15" t="str">
            <v>Yes</v>
          </cell>
          <cell r="AM15" t="str">
            <v>No</v>
          </cell>
          <cell r="AO15" t="str">
            <v>Yes</v>
          </cell>
          <cell r="AP15" t="str">
            <v>Yes</v>
          </cell>
          <cell r="AQ15" t="str">
            <v>Yes</v>
          </cell>
          <cell r="AR15" t="str">
            <v>No</v>
          </cell>
          <cell r="AS15" t="str">
            <v>Yes</v>
          </cell>
          <cell r="AT15" t="str">
            <v>No</v>
          </cell>
          <cell r="AV15" t="str">
            <v>AV</v>
          </cell>
          <cell r="AW15" t="str">
            <v>OC</v>
          </cell>
          <cell r="AX15" t="str">
            <v>AV</v>
          </cell>
          <cell r="AY15" t="str">
            <v>N/A</v>
          </cell>
          <cell r="AZ15" t="str">
            <v>AV</v>
          </cell>
          <cell r="BA15">
            <v>8</v>
          </cell>
          <cell r="BD15" t="str">
            <v>No</v>
          </cell>
          <cell r="BE15" t="str">
            <v>N/A</v>
          </cell>
          <cell r="BF15" t="str">
            <v>N/A</v>
          </cell>
          <cell r="BI15" t="str">
            <v>N/A</v>
          </cell>
          <cell r="BJ15" t="str">
            <v>N/A</v>
          </cell>
          <cell r="BL15">
            <v>0</v>
          </cell>
          <cell r="BM15">
            <v>0</v>
          </cell>
          <cell r="BN15">
            <v>0</v>
          </cell>
          <cell r="BP15" t="str">
            <v>N/A</v>
          </cell>
          <cell r="BR15" t="str">
            <v>N/A</v>
          </cell>
          <cell r="BS15" t="str">
            <v>N/A</v>
          </cell>
          <cell r="BT15" t="str">
            <v>N/A</v>
          </cell>
          <cell r="BU15" t="str">
            <v>N/A</v>
          </cell>
          <cell r="BV15" t="str">
            <v>N/A</v>
          </cell>
          <cell r="BW15" t="str">
            <v>N/A</v>
          </cell>
          <cell r="BX15" t="str">
            <v>N/A</v>
          </cell>
          <cell r="BY15" t="str">
            <v>N/A</v>
          </cell>
          <cell r="BZ15" t="str">
            <v>N/A</v>
          </cell>
          <cell r="CA15" t="str">
            <v>N/A</v>
          </cell>
          <cell r="CB15" t="str">
            <v>N/A</v>
          </cell>
          <cell r="CC15" t="str">
            <v>N/A</v>
          </cell>
          <cell r="CD15" t="str">
            <v>N/A</v>
          </cell>
          <cell r="CE15" t="str">
            <v>N/A</v>
          </cell>
        </row>
        <row r="16">
          <cell r="C16" t="str">
            <v>Kevin B. Peckham</v>
          </cell>
          <cell r="D16" t="str">
            <v>Houston</v>
          </cell>
          <cell r="E16">
            <v>36301</v>
          </cell>
          <cell r="G16" t="str">
            <v>N/A</v>
          </cell>
          <cell r="I16" t="str">
            <v>No</v>
          </cell>
          <cell r="J16" t="str">
            <v>A</v>
          </cell>
          <cell r="O16">
            <v>0.25</v>
          </cell>
          <cell r="P16">
            <v>0.5</v>
          </cell>
          <cell r="Q16">
            <v>0.75</v>
          </cell>
          <cell r="R16">
            <v>1</v>
          </cell>
          <cell r="S16">
            <v>1</v>
          </cell>
          <cell r="T16">
            <v>1.25</v>
          </cell>
          <cell r="W16">
            <v>5.5E-2</v>
          </cell>
          <cell r="X16">
            <v>0</v>
          </cell>
          <cell r="Y16" t="str">
            <v>No</v>
          </cell>
          <cell r="AA16">
            <v>2</v>
          </cell>
          <cell r="AB16">
            <v>1</v>
          </cell>
          <cell r="AC16">
            <v>1</v>
          </cell>
          <cell r="AE16" t="str">
            <v>Yes</v>
          </cell>
          <cell r="AF16" t="str">
            <v>Yes</v>
          </cell>
          <cell r="AG16" t="str">
            <v>Yes</v>
          </cell>
          <cell r="AH16" t="str">
            <v>Yes</v>
          </cell>
          <cell r="AI16" t="str">
            <v>No</v>
          </cell>
          <cell r="AJ16" t="str">
            <v>Yes</v>
          </cell>
          <cell r="AK16" t="str">
            <v>Yes</v>
          </cell>
          <cell r="AL16" t="str">
            <v>Yes</v>
          </cell>
          <cell r="AM16" t="str">
            <v>No</v>
          </cell>
          <cell r="AO16" t="str">
            <v>Yes</v>
          </cell>
          <cell r="AP16" t="str">
            <v>Yes</v>
          </cell>
          <cell r="AQ16" t="str">
            <v>Yes</v>
          </cell>
          <cell r="AR16" t="str">
            <v>Yes</v>
          </cell>
          <cell r="AS16" t="str">
            <v>Yes</v>
          </cell>
          <cell r="AT16" t="str">
            <v>No</v>
          </cell>
          <cell r="AV16" t="str">
            <v>AV</v>
          </cell>
          <cell r="AW16" t="str">
            <v>OC</v>
          </cell>
          <cell r="AX16" t="str">
            <v>AV</v>
          </cell>
          <cell r="AY16" t="str">
            <v>N/A</v>
          </cell>
          <cell r="AZ16" t="str">
            <v>AV</v>
          </cell>
          <cell r="BA16">
            <v>8</v>
          </cell>
          <cell r="BD16" t="str">
            <v>Yes</v>
          </cell>
          <cell r="BE16" t="str">
            <v>No</v>
          </cell>
          <cell r="BF16">
            <v>3.3000000000000002E-2</v>
          </cell>
          <cell r="BI16" t="str">
            <v>N/A</v>
          </cell>
          <cell r="BJ16" t="str">
            <v>N/A</v>
          </cell>
          <cell r="BL16">
            <v>0</v>
          </cell>
          <cell r="BM16">
            <v>0</v>
          </cell>
          <cell r="BN16">
            <v>0</v>
          </cell>
          <cell r="BP16" t="str">
            <v>N/A</v>
          </cell>
          <cell r="BR16" t="str">
            <v>N/A</v>
          </cell>
          <cell r="BS16" t="str">
            <v>N/A</v>
          </cell>
          <cell r="BT16" t="str">
            <v>N/A</v>
          </cell>
          <cell r="BU16" t="str">
            <v>N/A</v>
          </cell>
          <cell r="BV16" t="str">
            <v>N/A</v>
          </cell>
          <cell r="BW16" t="str">
            <v>N/A</v>
          </cell>
          <cell r="BX16" t="str">
            <v>N/A</v>
          </cell>
          <cell r="BY16" t="str">
            <v>N/A</v>
          </cell>
          <cell r="BZ16" t="str">
            <v>N/A</v>
          </cell>
          <cell r="CA16" t="str">
            <v>N/A</v>
          </cell>
          <cell r="CB16" t="str">
            <v>N/A</v>
          </cell>
          <cell r="CC16" t="str">
            <v>N/A</v>
          </cell>
          <cell r="CD16" t="str">
            <v>N/A</v>
          </cell>
          <cell r="CE16" t="str">
            <v>N/A</v>
          </cell>
        </row>
        <row r="17">
          <cell r="C17" t="str">
            <v>Susan Breaux</v>
          </cell>
          <cell r="D17" t="str">
            <v>New Orleans</v>
          </cell>
          <cell r="E17">
            <v>36580</v>
          </cell>
          <cell r="G17" t="str">
            <v>B</v>
          </cell>
          <cell r="I17" t="str">
            <v>No</v>
          </cell>
          <cell r="J17" t="str">
            <v>A</v>
          </cell>
          <cell r="O17">
            <v>0.25</v>
          </cell>
          <cell r="P17">
            <v>0.5</v>
          </cell>
          <cell r="Q17">
            <v>0.75</v>
          </cell>
          <cell r="R17">
            <v>1</v>
          </cell>
          <cell r="S17">
            <v>1</v>
          </cell>
          <cell r="T17">
            <v>1.25</v>
          </cell>
          <cell r="W17">
            <v>0.06</v>
          </cell>
          <cell r="X17">
            <v>0</v>
          </cell>
          <cell r="Y17" t="str">
            <v>No</v>
          </cell>
          <cell r="AA17">
            <v>2</v>
          </cell>
          <cell r="AB17">
            <v>1</v>
          </cell>
          <cell r="AC17">
            <v>1</v>
          </cell>
          <cell r="AE17" t="str">
            <v>Yes</v>
          </cell>
          <cell r="AF17" t="str">
            <v>Yes</v>
          </cell>
          <cell r="AG17" t="str">
            <v>Yes</v>
          </cell>
          <cell r="AH17" t="str">
            <v>No</v>
          </cell>
          <cell r="AI17" t="str">
            <v>No</v>
          </cell>
          <cell r="AJ17" t="str">
            <v>No</v>
          </cell>
          <cell r="AK17" t="str">
            <v>Yes</v>
          </cell>
          <cell r="AL17" t="str">
            <v>No</v>
          </cell>
          <cell r="AM17" t="str">
            <v>No</v>
          </cell>
          <cell r="AO17" t="str">
            <v>Yes</v>
          </cell>
          <cell r="AP17" t="str">
            <v>Yes</v>
          </cell>
          <cell r="AQ17" t="str">
            <v>Yes</v>
          </cell>
          <cell r="AR17" t="str">
            <v>Yes</v>
          </cell>
          <cell r="AS17" t="str">
            <v>Yes</v>
          </cell>
          <cell r="AT17" t="str">
            <v>No</v>
          </cell>
          <cell r="AV17" t="str">
            <v>AV</v>
          </cell>
          <cell r="AW17" t="str">
            <v>OC</v>
          </cell>
          <cell r="AX17" t="str">
            <v>AV</v>
          </cell>
          <cell r="AY17" t="str">
            <v>N/A</v>
          </cell>
          <cell r="AZ17" t="str">
            <v>AV</v>
          </cell>
          <cell r="BA17">
            <v>8</v>
          </cell>
          <cell r="BD17" t="str">
            <v>No</v>
          </cell>
          <cell r="BE17" t="str">
            <v>N/A</v>
          </cell>
          <cell r="BF17" t="str">
            <v>N/A</v>
          </cell>
          <cell r="BL17">
            <v>1</v>
          </cell>
          <cell r="BM17">
            <v>0</v>
          </cell>
          <cell r="BN17">
            <v>1</v>
          </cell>
          <cell r="BP17" t="str">
            <v>E</v>
          </cell>
          <cell r="BR17" t="str">
            <v>Yes</v>
          </cell>
          <cell r="BS17" t="str">
            <v>Yes</v>
          </cell>
          <cell r="BT17" t="str">
            <v>Yes</v>
          </cell>
          <cell r="BU17" t="str">
            <v>No</v>
          </cell>
          <cell r="BV17" t="str">
            <v>No</v>
          </cell>
          <cell r="BW17" t="str">
            <v>No</v>
          </cell>
          <cell r="BX17" t="str">
            <v>No</v>
          </cell>
          <cell r="BY17" t="str">
            <v>No</v>
          </cell>
          <cell r="BZ17" t="str">
            <v>No</v>
          </cell>
          <cell r="CA17" t="str">
            <v>No</v>
          </cell>
          <cell r="CB17" t="str">
            <v>No</v>
          </cell>
          <cell r="CC17" t="str">
            <v>No</v>
          </cell>
          <cell r="CD17" t="str">
            <v>No</v>
          </cell>
          <cell r="CE17" t="str">
            <v>No</v>
          </cell>
        </row>
        <row r="18">
          <cell r="C18" t="str">
            <v>Kevin B. Peckham</v>
          </cell>
          <cell r="D18" t="str">
            <v>Houston</v>
          </cell>
          <cell r="E18">
            <v>36301</v>
          </cell>
          <cell r="G18" t="str">
            <v>N/A</v>
          </cell>
          <cell r="I18" t="str">
            <v>No</v>
          </cell>
          <cell r="J18" t="str">
            <v>A</v>
          </cell>
          <cell r="O18">
            <v>0.25</v>
          </cell>
          <cell r="P18">
            <v>0.5</v>
          </cell>
          <cell r="Q18">
            <v>0.75</v>
          </cell>
          <cell r="R18">
            <v>1</v>
          </cell>
          <cell r="S18">
            <v>1</v>
          </cell>
          <cell r="T18">
            <v>1.25</v>
          </cell>
          <cell r="W18">
            <v>6.4000000000000001E-2</v>
          </cell>
          <cell r="X18">
            <v>0</v>
          </cell>
          <cell r="Y18" t="str">
            <v>Yes</v>
          </cell>
          <cell r="AA18">
            <v>1</v>
          </cell>
          <cell r="AB18">
            <v>1</v>
          </cell>
          <cell r="AC18">
            <v>1</v>
          </cell>
          <cell r="AE18" t="str">
            <v>Yes</v>
          </cell>
          <cell r="AF18" t="str">
            <v>Yes</v>
          </cell>
          <cell r="AG18" t="str">
            <v>Yes</v>
          </cell>
          <cell r="AH18" t="str">
            <v>Yes</v>
          </cell>
          <cell r="AI18" t="str">
            <v>Yes</v>
          </cell>
          <cell r="AJ18" t="str">
            <v>Yes</v>
          </cell>
          <cell r="AK18" t="str">
            <v>Yes</v>
          </cell>
          <cell r="AL18" t="str">
            <v>No</v>
          </cell>
          <cell r="AM18" t="str">
            <v>Yes</v>
          </cell>
          <cell r="AO18" t="str">
            <v>Yes</v>
          </cell>
          <cell r="AP18" t="str">
            <v>Yes</v>
          </cell>
          <cell r="AQ18" t="str">
            <v>Yes</v>
          </cell>
          <cell r="AR18" t="str">
            <v>Yes</v>
          </cell>
          <cell r="AS18" t="str">
            <v>Yes</v>
          </cell>
          <cell r="AT18" t="str">
            <v>No</v>
          </cell>
          <cell r="AV18" t="str">
            <v>AV</v>
          </cell>
          <cell r="AW18" t="str">
            <v>OC</v>
          </cell>
          <cell r="AX18" t="str">
            <v>AV</v>
          </cell>
          <cell r="AY18" t="str">
            <v>N/A</v>
          </cell>
          <cell r="AZ18" t="str">
            <v>AV</v>
          </cell>
          <cell r="BA18">
            <v>8</v>
          </cell>
          <cell r="BD18" t="str">
            <v>No</v>
          </cell>
          <cell r="BE18" t="str">
            <v>N/A</v>
          </cell>
          <cell r="BF18" t="str">
            <v>N/A</v>
          </cell>
          <cell r="BI18" t="str">
            <v>N/A</v>
          </cell>
          <cell r="BJ18" t="str">
            <v>N/A</v>
          </cell>
          <cell r="BL18">
            <v>0</v>
          </cell>
          <cell r="BM18">
            <v>0</v>
          </cell>
          <cell r="BN18">
            <v>0</v>
          </cell>
          <cell r="BP18" t="str">
            <v>N/A</v>
          </cell>
          <cell r="BR18" t="str">
            <v>N/A</v>
          </cell>
          <cell r="BS18" t="str">
            <v>N/A</v>
          </cell>
          <cell r="BT18" t="str">
            <v>N/A</v>
          </cell>
          <cell r="BU18" t="str">
            <v>N/A</v>
          </cell>
          <cell r="BV18" t="str">
            <v>N/A</v>
          </cell>
          <cell r="BW18" t="str">
            <v>N/A</v>
          </cell>
          <cell r="BX18" t="str">
            <v>N/A</v>
          </cell>
          <cell r="BY18" t="str">
            <v>N/A</v>
          </cell>
          <cell r="BZ18" t="str">
            <v>N/A</v>
          </cell>
          <cell r="CA18" t="str">
            <v>N/A</v>
          </cell>
          <cell r="CB18" t="str">
            <v>N/A</v>
          </cell>
          <cell r="CC18" t="str">
            <v>N/A</v>
          </cell>
          <cell r="CD18" t="str">
            <v>N/A</v>
          </cell>
          <cell r="CE18" t="str">
            <v>N/A</v>
          </cell>
        </row>
        <row r="19">
          <cell r="C19" t="str">
            <v>Kevin B. Peckham</v>
          </cell>
          <cell r="D19" t="str">
            <v>Houston</v>
          </cell>
          <cell r="E19">
            <v>36301</v>
          </cell>
          <cell r="G19" t="str">
            <v>N/A</v>
          </cell>
          <cell r="I19" t="str">
            <v>No</v>
          </cell>
          <cell r="J19" t="str">
            <v>A</v>
          </cell>
          <cell r="O19">
            <v>0.25</v>
          </cell>
          <cell r="P19">
            <v>0.5</v>
          </cell>
          <cell r="Q19">
            <v>0.75</v>
          </cell>
          <cell r="R19">
            <v>1</v>
          </cell>
          <cell r="S19">
            <v>1</v>
          </cell>
          <cell r="T19">
            <v>1.25</v>
          </cell>
          <cell r="W19">
            <v>0.08</v>
          </cell>
          <cell r="X19">
            <v>30</v>
          </cell>
          <cell r="Y19" t="str">
            <v>No</v>
          </cell>
          <cell r="AA19">
            <v>2</v>
          </cell>
          <cell r="AB19">
            <v>1</v>
          </cell>
          <cell r="AC19">
            <v>1</v>
          </cell>
          <cell r="AE19" t="str">
            <v>Yes</v>
          </cell>
          <cell r="AF19" t="str">
            <v>Yes</v>
          </cell>
          <cell r="AG19" t="str">
            <v>Yes</v>
          </cell>
          <cell r="AH19" t="str">
            <v>Yes</v>
          </cell>
          <cell r="AI19" t="str">
            <v>Yes</v>
          </cell>
          <cell r="AJ19" t="str">
            <v>Yes</v>
          </cell>
          <cell r="AK19" t="str">
            <v>Yes</v>
          </cell>
          <cell r="AL19" t="str">
            <v>Yes</v>
          </cell>
          <cell r="AM19" t="str">
            <v>No</v>
          </cell>
          <cell r="AO19" t="str">
            <v>Yes</v>
          </cell>
          <cell r="AP19" t="str">
            <v>Yes</v>
          </cell>
          <cell r="AQ19" t="str">
            <v>Yes</v>
          </cell>
          <cell r="AR19" t="str">
            <v>Yes</v>
          </cell>
          <cell r="AS19" t="str">
            <v>Yes</v>
          </cell>
          <cell r="AT19" t="str">
            <v>No</v>
          </cell>
          <cell r="AV19" t="str">
            <v>AV</v>
          </cell>
          <cell r="AW19" t="str">
            <v>OC</v>
          </cell>
          <cell r="AX19" t="str">
            <v>AV</v>
          </cell>
          <cell r="AY19" t="str">
            <v>N/A</v>
          </cell>
          <cell r="AZ19" t="str">
            <v>AV</v>
          </cell>
          <cell r="BA19">
            <v>8</v>
          </cell>
          <cell r="BD19" t="str">
            <v>No</v>
          </cell>
          <cell r="BE19" t="str">
            <v>N/A</v>
          </cell>
          <cell r="BF19" t="str">
            <v>N/A</v>
          </cell>
          <cell r="BI19" t="str">
            <v>N/A</v>
          </cell>
          <cell r="BJ19" t="str">
            <v>N/A</v>
          </cell>
          <cell r="BL19">
            <v>0</v>
          </cell>
          <cell r="BM19">
            <v>0</v>
          </cell>
          <cell r="BN19">
            <v>0</v>
          </cell>
          <cell r="BP19" t="str">
            <v>N/A</v>
          </cell>
          <cell r="BR19" t="str">
            <v>N/A</v>
          </cell>
          <cell r="BS19" t="str">
            <v>N/A</v>
          </cell>
          <cell r="BT19" t="str">
            <v>N/A</v>
          </cell>
          <cell r="BU19" t="str">
            <v>N/A</v>
          </cell>
          <cell r="BV19" t="str">
            <v>N/A</v>
          </cell>
          <cell r="BW19" t="str">
            <v>N/A</v>
          </cell>
          <cell r="BX19" t="str">
            <v>N/A</v>
          </cell>
          <cell r="BY19" t="str">
            <v>N/A</v>
          </cell>
          <cell r="BZ19" t="str">
            <v>N/A</v>
          </cell>
          <cell r="CA19" t="str">
            <v>N/A</v>
          </cell>
          <cell r="CB19" t="str">
            <v>N/A</v>
          </cell>
          <cell r="CC19" t="str">
            <v>N/A</v>
          </cell>
          <cell r="CD19" t="str">
            <v>N/A</v>
          </cell>
          <cell r="CE19" t="str">
            <v>N/A</v>
          </cell>
        </row>
        <row r="20">
          <cell r="C20" t="str">
            <v>Kevin B. Peckham</v>
          </cell>
          <cell r="D20" t="str">
            <v>Houston</v>
          </cell>
          <cell r="E20">
            <v>36301</v>
          </cell>
          <cell r="G20" t="str">
            <v>N/A</v>
          </cell>
          <cell r="I20" t="str">
            <v>No</v>
          </cell>
          <cell r="J20" t="str">
            <v>A</v>
          </cell>
          <cell r="O20">
            <v>0.25</v>
          </cell>
          <cell r="P20">
            <v>0.5</v>
          </cell>
          <cell r="Q20">
            <v>0.75</v>
          </cell>
          <cell r="R20">
            <v>1</v>
          </cell>
          <cell r="S20">
            <v>1</v>
          </cell>
          <cell r="T20">
            <v>1.25</v>
          </cell>
          <cell r="W20">
            <v>7.3000000000000009E-2</v>
          </cell>
          <cell r="X20">
            <v>0</v>
          </cell>
          <cell r="Y20" t="str">
            <v>Yes</v>
          </cell>
          <cell r="AA20">
            <v>0.83340000000000003</v>
          </cell>
          <cell r="AB20">
            <v>8.3299999999999999E-2</v>
          </cell>
          <cell r="AC20">
            <v>8.3299999999999999E-2</v>
          </cell>
          <cell r="AE20" t="str">
            <v>Yes</v>
          </cell>
          <cell r="AF20" t="str">
            <v>Yes</v>
          </cell>
          <cell r="AG20" t="str">
            <v>Yes</v>
          </cell>
          <cell r="AH20" t="str">
            <v>Yes</v>
          </cell>
          <cell r="AI20" t="str">
            <v>Yes</v>
          </cell>
          <cell r="AJ20" t="str">
            <v>Yes</v>
          </cell>
          <cell r="AK20" t="str">
            <v>Yes</v>
          </cell>
          <cell r="AL20" t="str">
            <v>No</v>
          </cell>
          <cell r="AM20" t="str">
            <v>No</v>
          </cell>
          <cell r="AO20" t="str">
            <v>Yes</v>
          </cell>
          <cell r="AP20" t="str">
            <v>Yes</v>
          </cell>
          <cell r="AQ20" t="str">
            <v>Yes</v>
          </cell>
          <cell r="AR20" t="str">
            <v>Yes</v>
          </cell>
          <cell r="AS20" t="str">
            <v>Yes</v>
          </cell>
          <cell r="AT20" t="str">
            <v>No</v>
          </cell>
          <cell r="AV20" t="str">
            <v>AV</v>
          </cell>
          <cell r="AW20" t="str">
            <v>OC</v>
          </cell>
          <cell r="AX20" t="str">
            <v>AV</v>
          </cell>
          <cell r="AY20" t="str">
            <v>N/A</v>
          </cell>
          <cell r="AZ20" t="str">
            <v>AV</v>
          </cell>
          <cell r="BA20">
            <v>8</v>
          </cell>
          <cell r="BD20" t="str">
            <v>No</v>
          </cell>
          <cell r="BE20" t="str">
            <v>N/A</v>
          </cell>
          <cell r="BF20" t="str">
            <v>N/A</v>
          </cell>
          <cell r="BI20" t="str">
            <v>N/A</v>
          </cell>
          <cell r="BJ20" t="str">
            <v>N/A</v>
          </cell>
          <cell r="BL20">
            <v>0</v>
          </cell>
          <cell r="BM20">
            <v>0</v>
          </cell>
          <cell r="BN20">
            <v>0</v>
          </cell>
          <cell r="BP20" t="str">
            <v>N/A</v>
          </cell>
          <cell r="BR20" t="str">
            <v>N/A</v>
          </cell>
          <cell r="BS20" t="str">
            <v>N/A</v>
          </cell>
          <cell r="BT20" t="str">
            <v>N/A</v>
          </cell>
          <cell r="BU20" t="str">
            <v>N/A</v>
          </cell>
          <cell r="BV20" t="str">
            <v>N/A</v>
          </cell>
          <cell r="BW20" t="str">
            <v>N/A</v>
          </cell>
          <cell r="BX20" t="str">
            <v>N/A</v>
          </cell>
          <cell r="BY20" t="str">
            <v>N/A</v>
          </cell>
          <cell r="BZ20" t="str">
            <v>N/A</v>
          </cell>
          <cell r="CA20" t="str">
            <v>N/A</v>
          </cell>
          <cell r="CB20" t="str">
            <v>N/A</v>
          </cell>
          <cell r="CC20" t="str">
            <v>N/A</v>
          </cell>
          <cell r="CD20" t="str">
            <v>N/A</v>
          </cell>
          <cell r="CE20" t="str">
            <v>N/A</v>
          </cell>
        </row>
        <row r="21">
          <cell r="C21" t="str">
            <v>Kevin B. Peckham</v>
          </cell>
          <cell r="D21" t="str">
            <v>Houston</v>
          </cell>
          <cell r="E21">
            <v>36301</v>
          </cell>
          <cell r="G21" t="str">
            <v>N/A</v>
          </cell>
          <cell r="I21" t="str">
            <v>No</v>
          </cell>
          <cell r="J21" t="str">
            <v>A</v>
          </cell>
          <cell r="O21">
            <v>0.25</v>
          </cell>
          <cell r="P21">
            <v>0.5</v>
          </cell>
          <cell r="Q21">
            <v>0.75</v>
          </cell>
          <cell r="R21">
            <v>1</v>
          </cell>
          <cell r="S21">
            <v>1</v>
          </cell>
          <cell r="T21">
            <v>1.25</v>
          </cell>
          <cell r="W21">
            <v>3.4000000000000002E-2</v>
          </cell>
          <cell r="X21">
            <v>0</v>
          </cell>
          <cell r="Y21" t="str">
            <v>No</v>
          </cell>
          <cell r="AA21">
            <v>2</v>
          </cell>
          <cell r="AB21">
            <v>1</v>
          </cell>
          <cell r="AC21">
            <v>1</v>
          </cell>
          <cell r="AE21" t="str">
            <v>Yes</v>
          </cell>
          <cell r="AF21" t="str">
            <v>Yes</v>
          </cell>
          <cell r="AG21" t="str">
            <v>Yes</v>
          </cell>
          <cell r="AH21" t="str">
            <v>Yes</v>
          </cell>
          <cell r="AI21" t="str">
            <v>Yes</v>
          </cell>
          <cell r="AJ21" t="str">
            <v>Yes</v>
          </cell>
          <cell r="AK21" t="str">
            <v>Yes</v>
          </cell>
          <cell r="AL21" t="str">
            <v>Yes</v>
          </cell>
          <cell r="AM21" t="str">
            <v>No</v>
          </cell>
          <cell r="AO21" t="str">
            <v>Yes</v>
          </cell>
          <cell r="AP21" t="str">
            <v>Yes</v>
          </cell>
          <cell r="AQ21" t="str">
            <v>Yes</v>
          </cell>
          <cell r="AR21" t="str">
            <v>Yes</v>
          </cell>
          <cell r="AS21" t="str">
            <v>Yes</v>
          </cell>
          <cell r="AT21" t="str">
            <v>No</v>
          </cell>
          <cell r="AV21" t="str">
            <v>AV</v>
          </cell>
          <cell r="AW21" t="str">
            <v>OC</v>
          </cell>
          <cell r="AX21" t="str">
            <v>AV</v>
          </cell>
          <cell r="AY21" t="str">
            <v>N/A</v>
          </cell>
          <cell r="AZ21" t="str">
            <v>AV</v>
          </cell>
          <cell r="BA21">
            <v>8</v>
          </cell>
          <cell r="BD21" t="str">
            <v>No</v>
          </cell>
          <cell r="BE21" t="str">
            <v>N/A</v>
          </cell>
          <cell r="BF21" t="str">
            <v>N/A</v>
          </cell>
          <cell r="BI21" t="str">
            <v>N/A</v>
          </cell>
          <cell r="BJ21" t="str">
            <v>N/A</v>
          </cell>
          <cell r="BL21">
            <v>0</v>
          </cell>
          <cell r="BM21">
            <v>0</v>
          </cell>
          <cell r="BN21">
            <v>0</v>
          </cell>
          <cell r="BP21" t="str">
            <v>N/A</v>
          </cell>
          <cell r="BR21" t="str">
            <v>N/A</v>
          </cell>
          <cell r="BS21" t="str">
            <v>N/A</v>
          </cell>
          <cell r="BT21" t="str">
            <v>N/A</v>
          </cell>
          <cell r="BU21" t="str">
            <v>N/A</v>
          </cell>
          <cell r="BV21" t="str">
            <v>N/A</v>
          </cell>
          <cell r="BW21" t="str">
            <v>N/A</v>
          </cell>
          <cell r="BX21" t="str">
            <v>N/A</v>
          </cell>
          <cell r="BY21" t="str">
            <v>N/A</v>
          </cell>
          <cell r="BZ21" t="str">
            <v>N/A</v>
          </cell>
          <cell r="CA21" t="str">
            <v>N/A</v>
          </cell>
          <cell r="CB21" t="str">
            <v>N/A</v>
          </cell>
          <cell r="CC21" t="str">
            <v>N/A</v>
          </cell>
          <cell r="CD21" t="str">
            <v>N/A</v>
          </cell>
          <cell r="CE21" t="str">
            <v>N/A</v>
          </cell>
        </row>
        <row r="22">
          <cell r="C22" t="str">
            <v>Kevin B. Peckham</v>
          </cell>
          <cell r="D22" t="str">
            <v>Houston</v>
          </cell>
          <cell r="E22">
            <v>36301</v>
          </cell>
          <cell r="G22" t="str">
            <v>N/A</v>
          </cell>
          <cell r="I22" t="str">
            <v>No</v>
          </cell>
          <cell r="J22" t="str">
            <v>A</v>
          </cell>
          <cell r="O22">
            <v>0.25</v>
          </cell>
          <cell r="P22">
            <v>0.5</v>
          </cell>
          <cell r="Q22">
            <v>0.75</v>
          </cell>
          <cell r="R22">
            <v>1</v>
          </cell>
          <cell r="S22">
            <v>1</v>
          </cell>
          <cell r="T22">
            <v>1.25</v>
          </cell>
          <cell r="W22">
            <v>0.12</v>
          </cell>
          <cell r="X22">
            <v>0</v>
          </cell>
          <cell r="Y22" t="str">
            <v>Yes</v>
          </cell>
          <cell r="AA22">
            <v>1</v>
          </cell>
          <cell r="AB22">
            <v>0</v>
          </cell>
          <cell r="AC22">
            <v>0</v>
          </cell>
          <cell r="AE22" t="str">
            <v>Yes</v>
          </cell>
          <cell r="AF22" t="str">
            <v>Yes</v>
          </cell>
          <cell r="AG22" t="str">
            <v>Yes</v>
          </cell>
          <cell r="AH22" t="str">
            <v>Yes</v>
          </cell>
          <cell r="AI22" t="str">
            <v>Yes</v>
          </cell>
          <cell r="AJ22" t="str">
            <v>Yes</v>
          </cell>
          <cell r="AK22" t="str">
            <v>Yes</v>
          </cell>
          <cell r="AL22" t="str">
            <v>No</v>
          </cell>
          <cell r="AM22" t="str">
            <v>Yes</v>
          </cell>
          <cell r="AO22" t="str">
            <v>N/A</v>
          </cell>
          <cell r="AP22" t="str">
            <v>N/A</v>
          </cell>
          <cell r="AQ22" t="str">
            <v>N/A</v>
          </cell>
          <cell r="AR22" t="str">
            <v>N/A</v>
          </cell>
          <cell r="AS22" t="str">
            <v>N/A</v>
          </cell>
          <cell r="AT22" t="str">
            <v>N/A</v>
          </cell>
          <cell r="AV22" t="str">
            <v>N/A</v>
          </cell>
          <cell r="AW22" t="str">
            <v>N/A</v>
          </cell>
          <cell r="AX22" t="str">
            <v>N/A</v>
          </cell>
          <cell r="AY22" t="str">
            <v>N/A</v>
          </cell>
          <cell r="AZ22" t="str">
            <v>N/A</v>
          </cell>
          <cell r="BA22" t="str">
            <v>N/A</v>
          </cell>
          <cell r="BD22" t="str">
            <v>Yes</v>
          </cell>
          <cell r="BE22" t="str">
            <v>Yes</v>
          </cell>
          <cell r="BF22">
            <v>7.1999999999999995E-2</v>
          </cell>
          <cell r="BI22" t="str">
            <v>N/A</v>
          </cell>
          <cell r="BJ22" t="str">
            <v>N/A</v>
          </cell>
          <cell r="BL22">
            <v>0</v>
          </cell>
          <cell r="BM22">
            <v>0</v>
          </cell>
          <cell r="BN22">
            <v>0</v>
          </cell>
          <cell r="BP22" t="str">
            <v>N/A</v>
          </cell>
          <cell r="BR22" t="str">
            <v>N/A</v>
          </cell>
          <cell r="BS22" t="str">
            <v>N/A</v>
          </cell>
          <cell r="BT22" t="str">
            <v>N/A</v>
          </cell>
          <cell r="BU22" t="str">
            <v>N/A</v>
          </cell>
          <cell r="BV22" t="str">
            <v>N/A</v>
          </cell>
          <cell r="BW22" t="str">
            <v>N/A</v>
          </cell>
          <cell r="BX22" t="str">
            <v>N/A</v>
          </cell>
          <cell r="BY22" t="str">
            <v>N/A</v>
          </cell>
          <cell r="BZ22" t="str">
            <v>N/A</v>
          </cell>
          <cell r="CA22" t="str">
            <v>N/A</v>
          </cell>
          <cell r="CB22" t="str">
            <v>N/A</v>
          </cell>
          <cell r="CC22" t="str">
            <v>N/A</v>
          </cell>
          <cell r="CD22" t="str">
            <v>N/A</v>
          </cell>
          <cell r="CE22" t="str">
            <v>N/A</v>
          </cell>
        </row>
        <row r="23">
          <cell r="C23" t="str">
            <v>Kevin B. Peckham</v>
          </cell>
          <cell r="D23" t="str">
            <v>Houston</v>
          </cell>
          <cell r="E23">
            <v>36301</v>
          </cell>
          <cell r="G23" t="str">
            <v>N/A</v>
          </cell>
          <cell r="I23" t="str">
            <v>No</v>
          </cell>
          <cell r="J23" t="str">
            <v>A</v>
          </cell>
          <cell r="O23">
            <v>0.25</v>
          </cell>
          <cell r="P23">
            <v>0.5</v>
          </cell>
          <cell r="Q23">
            <v>0.75</v>
          </cell>
          <cell r="R23">
            <v>1</v>
          </cell>
          <cell r="S23">
            <v>1</v>
          </cell>
          <cell r="T23">
            <v>1.25</v>
          </cell>
          <cell r="W23">
            <v>7.350000000000001E-2</v>
          </cell>
          <cell r="X23">
            <v>0</v>
          </cell>
          <cell r="Y23" t="str">
            <v>No</v>
          </cell>
          <cell r="AA23">
            <v>1</v>
          </cell>
          <cell r="AB23">
            <v>1</v>
          </cell>
          <cell r="AC23">
            <v>1</v>
          </cell>
          <cell r="AE23" t="str">
            <v>Yes</v>
          </cell>
          <cell r="AF23" t="str">
            <v>Yes</v>
          </cell>
          <cell r="AG23" t="str">
            <v>Yes</v>
          </cell>
          <cell r="AH23" t="str">
            <v>Yes</v>
          </cell>
          <cell r="AI23" t="str">
            <v>Yes</v>
          </cell>
          <cell r="AJ23" t="str">
            <v>Yes</v>
          </cell>
          <cell r="AK23" t="str">
            <v>Yes</v>
          </cell>
          <cell r="AL23" t="str">
            <v>Yes</v>
          </cell>
          <cell r="AM23" t="str">
            <v>No</v>
          </cell>
          <cell r="AO23" t="str">
            <v>Yes</v>
          </cell>
          <cell r="AP23" t="str">
            <v>Yes</v>
          </cell>
          <cell r="AQ23" t="str">
            <v>Yes</v>
          </cell>
          <cell r="AR23" t="str">
            <v>Yes</v>
          </cell>
          <cell r="AS23" t="str">
            <v>Yes</v>
          </cell>
          <cell r="AT23" t="str">
            <v>No</v>
          </cell>
          <cell r="AV23" t="str">
            <v>AV</v>
          </cell>
          <cell r="AW23" t="str">
            <v>OC</v>
          </cell>
          <cell r="AX23" t="str">
            <v>AV</v>
          </cell>
          <cell r="AY23" t="str">
            <v>N/A</v>
          </cell>
          <cell r="AZ23" t="str">
            <v>AV</v>
          </cell>
          <cell r="BA23">
            <v>8</v>
          </cell>
          <cell r="BD23" t="str">
            <v>No</v>
          </cell>
          <cell r="BE23" t="str">
            <v>N/A</v>
          </cell>
          <cell r="BF23" t="str">
            <v>N/A</v>
          </cell>
          <cell r="BI23" t="str">
            <v>N/A</v>
          </cell>
          <cell r="BJ23" t="str">
            <v>N/A</v>
          </cell>
          <cell r="BL23">
            <v>0</v>
          </cell>
          <cell r="BM23">
            <v>0</v>
          </cell>
          <cell r="BN23">
            <v>0</v>
          </cell>
          <cell r="BP23" t="str">
            <v>N/A</v>
          </cell>
          <cell r="BR23" t="str">
            <v>N/A</v>
          </cell>
          <cell r="BS23" t="str">
            <v>N/A</v>
          </cell>
          <cell r="BT23" t="str">
            <v>N/A</v>
          </cell>
          <cell r="BU23" t="str">
            <v>N/A</v>
          </cell>
          <cell r="BV23" t="str">
            <v>N/A</v>
          </cell>
          <cell r="BW23" t="str">
            <v>N/A</v>
          </cell>
          <cell r="BX23" t="str">
            <v>N/A</v>
          </cell>
          <cell r="BY23" t="str">
            <v>N/A</v>
          </cell>
          <cell r="BZ23" t="str">
            <v>N/A</v>
          </cell>
          <cell r="CA23" t="str">
            <v>N/A</v>
          </cell>
          <cell r="CB23" t="str">
            <v>N/A</v>
          </cell>
          <cell r="CC23" t="str">
            <v>N/A</v>
          </cell>
          <cell r="CD23" t="str">
            <v>N/A</v>
          </cell>
          <cell r="CE23" t="str">
            <v>N/A</v>
          </cell>
        </row>
        <row r="24">
          <cell r="C24" t="str">
            <v>Susan Breaux</v>
          </cell>
          <cell r="D24" t="str">
            <v>New Orleans</v>
          </cell>
          <cell r="E24">
            <v>36580</v>
          </cell>
          <cell r="G24" t="str">
            <v>B</v>
          </cell>
          <cell r="I24" t="str">
            <v>No</v>
          </cell>
          <cell r="J24" t="str">
            <v>A</v>
          </cell>
          <cell r="O24">
            <v>0</v>
          </cell>
          <cell r="P24">
            <v>0.5</v>
          </cell>
          <cell r="Q24">
            <v>0.75</v>
          </cell>
          <cell r="R24">
            <v>1</v>
          </cell>
          <cell r="S24">
            <v>1</v>
          </cell>
          <cell r="T24">
            <v>1</v>
          </cell>
          <cell r="W24">
            <v>8.2500000000000004E-2</v>
          </cell>
          <cell r="X24">
            <v>0</v>
          </cell>
          <cell r="Y24" t="str">
            <v>No</v>
          </cell>
          <cell r="AA24">
            <v>2</v>
          </cell>
          <cell r="AB24">
            <v>1</v>
          </cell>
          <cell r="AC24">
            <v>1</v>
          </cell>
          <cell r="AE24" t="str">
            <v>Yes</v>
          </cell>
          <cell r="AF24" t="str">
            <v>Yes</v>
          </cell>
          <cell r="AG24" t="str">
            <v>Yes</v>
          </cell>
          <cell r="AH24" t="str">
            <v>No</v>
          </cell>
          <cell r="AI24" t="str">
            <v>Yes</v>
          </cell>
          <cell r="AJ24" t="str">
            <v>Yes</v>
          </cell>
          <cell r="AK24" t="str">
            <v>Yes</v>
          </cell>
          <cell r="AL24" t="str">
            <v>Yes</v>
          </cell>
          <cell r="AM24" t="str">
            <v>No</v>
          </cell>
          <cell r="AO24" t="str">
            <v>Yes</v>
          </cell>
          <cell r="AP24" t="str">
            <v>Yes</v>
          </cell>
          <cell r="AQ24" t="str">
            <v>Yes</v>
          </cell>
          <cell r="AR24" t="str">
            <v>Yes</v>
          </cell>
          <cell r="AS24" t="str">
            <v>Yes</v>
          </cell>
          <cell r="AT24" t="str">
            <v>No</v>
          </cell>
          <cell r="AV24" t="str">
            <v>AV</v>
          </cell>
          <cell r="AW24" t="str">
            <v>OC</v>
          </cell>
          <cell r="AX24" t="str">
            <v>AV</v>
          </cell>
          <cell r="AY24" t="str">
            <v>N/A</v>
          </cell>
          <cell r="AZ24" t="str">
            <v>AV</v>
          </cell>
          <cell r="BA24">
            <v>8</v>
          </cell>
          <cell r="BD24" t="str">
            <v>No</v>
          </cell>
          <cell r="BE24" t="str">
            <v>N/A</v>
          </cell>
          <cell r="BF24" t="str">
            <v>N/A</v>
          </cell>
          <cell r="BI24">
            <v>2.0999999999999999E-3</v>
          </cell>
          <cell r="BJ24">
            <v>30</v>
          </cell>
          <cell r="BL24">
            <v>2</v>
          </cell>
          <cell r="BM24">
            <v>1</v>
          </cell>
          <cell r="BN24">
            <v>1</v>
          </cell>
          <cell r="BP24" t="str">
            <v>E</v>
          </cell>
          <cell r="BR24" t="str">
            <v>Yes</v>
          </cell>
          <cell r="BS24" t="str">
            <v>Yes</v>
          </cell>
          <cell r="BT24" t="str">
            <v>Yes</v>
          </cell>
          <cell r="BU24" t="str">
            <v>No</v>
          </cell>
          <cell r="BV24" t="str">
            <v>No</v>
          </cell>
          <cell r="BW24" t="str">
            <v>No</v>
          </cell>
          <cell r="BX24" t="str">
            <v>Yes</v>
          </cell>
          <cell r="BY24" t="str">
            <v>No</v>
          </cell>
          <cell r="BZ24" t="str">
            <v>Yes</v>
          </cell>
          <cell r="CA24" t="str">
            <v>No</v>
          </cell>
          <cell r="CB24" t="str">
            <v>No</v>
          </cell>
          <cell r="CC24" t="str">
            <v>Yes</v>
          </cell>
          <cell r="CD24" t="str">
            <v>No</v>
          </cell>
          <cell r="CE24" t="str">
            <v>No</v>
          </cell>
        </row>
        <row r="25">
          <cell r="C25" t="str">
            <v>Kevin B. Peckham</v>
          </cell>
          <cell r="D25" t="str">
            <v>Houston</v>
          </cell>
          <cell r="E25">
            <v>36301</v>
          </cell>
          <cell r="G25" t="str">
            <v>B</v>
          </cell>
          <cell r="I25" t="str">
            <v>No</v>
          </cell>
          <cell r="J25" t="str">
            <v>A</v>
          </cell>
          <cell r="O25">
            <v>0.25</v>
          </cell>
          <cell r="P25">
            <v>0.5</v>
          </cell>
          <cell r="Q25">
            <v>0.75</v>
          </cell>
          <cell r="R25">
            <v>1</v>
          </cell>
          <cell r="S25">
            <v>1</v>
          </cell>
          <cell r="T25">
            <v>1.25</v>
          </cell>
          <cell r="W25">
            <v>0.08</v>
          </cell>
          <cell r="X25">
            <v>0</v>
          </cell>
          <cell r="Y25" t="str">
            <v>Yes</v>
          </cell>
          <cell r="AA25">
            <v>2</v>
          </cell>
          <cell r="AB25">
            <v>1</v>
          </cell>
          <cell r="AC25">
            <v>1</v>
          </cell>
          <cell r="AE25" t="str">
            <v>Yes</v>
          </cell>
          <cell r="AF25" t="str">
            <v>No</v>
          </cell>
          <cell r="AG25" t="str">
            <v>No</v>
          </cell>
          <cell r="AH25" t="str">
            <v>No</v>
          </cell>
          <cell r="AI25" t="str">
            <v>No</v>
          </cell>
          <cell r="AJ25" t="str">
            <v>Yes</v>
          </cell>
          <cell r="AK25" t="str">
            <v>No</v>
          </cell>
          <cell r="AL25" t="str">
            <v>No</v>
          </cell>
          <cell r="AM25" t="str">
            <v>No</v>
          </cell>
          <cell r="AO25" t="str">
            <v>Yes</v>
          </cell>
          <cell r="AP25" t="str">
            <v>Yes</v>
          </cell>
          <cell r="AQ25" t="str">
            <v>Yes</v>
          </cell>
          <cell r="AR25" t="str">
            <v>No</v>
          </cell>
          <cell r="AS25" t="str">
            <v>Yes</v>
          </cell>
          <cell r="AT25" t="str">
            <v>No</v>
          </cell>
          <cell r="AV25" t="str">
            <v>AV</v>
          </cell>
          <cell r="AW25" t="str">
            <v>NBV</v>
          </cell>
          <cell r="AX25" t="str">
            <v>AV</v>
          </cell>
          <cell r="AY25" t="str">
            <v>AV</v>
          </cell>
          <cell r="AZ25" t="str">
            <v>AV</v>
          </cell>
          <cell r="BA25" t="str">
            <v>N/A</v>
          </cell>
          <cell r="BD25" t="str">
            <v>No</v>
          </cell>
          <cell r="BE25" t="str">
            <v>N/A</v>
          </cell>
          <cell r="BF25" t="str">
            <v>N/A</v>
          </cell>
          <cell r="BI25">
            <v>3.0000000000000001E-3</v>
          </cell>
          <cell r="BJ25">
            <v>10</v>
          </cell>
          <cell r="BL25">
            <v>2</v>
          </cell>
          <cell r="BM25">
            <v>1</v>
          </cell>
          <cell r="BN25">
            <v>1</v>
          </cell>
          <cell r="BP25" t="str">
            <v>B</v>
          </cell>
          <cell r="BR25" t="str">
            <v>Yes</v>
          </cell>
          <cell r="BS25" t="str">
            <v>Yes</v>
          </cell>
          <cell r="BT25" t="str">
            <v>Yes</v>
          </cell>
          <cell r="BU25" t="str">
            <v>Yes</v>
          </cell>
          <cell r="BV25" t="str">
            <v>Yes</v>
          </cell>
          <cell r="BW25" t="str">
            <v>Yes</v>
          </cell>
          <cell r="BX25" t="str">
            <v>Yes</v>
          </cell>
          <cell r="BY25" t="str">
            <v>Yes</v>
          </cell>
          <cell r="BZ25" t="str">
            <v>No</v>
          </cell>
          <cell r="CA25" t="str">
            <v>No</v>
          </cell>
          <cell r="CB25" t="str">
            <v>No</v>
          </cell>
          <cell r="CC25" t="str">
            <v>Yes</v>
          </cell>
          <cell r="CD25" t="str">
            <v>No</v>
          </cell>
          <cell r="CE25" t="str">
            <v>No</v>
          </cell>
        </row>
        <row r="26">
          <cell r="C26" t="str">
            <v>Kevin B. Peckham</v>
          </cell>
          <cell r="D26" t="str">
            <v>Houston</v>
          </cell>
          <cell r="E26">
            <v>36301</v>
          </cell>
          <cell r="G26" t="str">
            <v>N/A</v>
          </cell>
          <cell r="I26" t="str">
            <v>Yes</v>
          </cell>
          <cell r="J26" t="str">
            <v>N/A</v>
          </cell>
          <cell r="O26">
            <v>0.25</v>
          </cell>
          <cell r="P26">
            <v>0.5</v>
          </cell>
          <cell r="Q26">
            <v>0.75</v>
          </cell>
          <cell r="R26">
            <v>1</v>
          </cell>
          <cell r="S26">
            <v>1</v>
          </cell>
          <cell r="T26">
            <v>1.25</v>
          </cell>
          <cell r="W26">
            <v>8.9300000000000004E-2</v>
          </cell>
          <cell r="X26">
            <v>0</v>
          </cell>
          <cell r="Y26" t="str">
            <v>No</v>
          </cell>
          <cell r="AA26">
            <v>2</v>
          </cell>
          <cell r="AB26">
            <v>1</v>
          </cell>
          <cell r="AC26">
            <v>1</v>
          </cell>
          <cell r="AE26" t="str">
            <v>Yes</v>
          </cell>
          <cell r="AF26" t="str">
            <v>Yes</v>
          </cell>
          <cell r="AG26" t="str">
            <v>Yes</v>
          </cell>
          <cell r="AH26" t="str">
            <v>Yes</v>
          </cell>
          <cell r="AI26" t="str">
            <v>Yes</v>
          </cell>
          <cell r="AJ26" t="str">
            <v>Yes</v>
          </cell>
          <cell r="AK26" t="str">
            <v>Yes</v>
          </cell>
          <cell r="AL26" t="str">
            <v>Yes</v>
          </cell>
          <cell r="AM26" t="str">
            <v>No</v>
          </cell>
          <cell r="AO26" t="str">
            <v>Yes</v>
          </cell>
          <cell r="AP26" t="str">
            <v>Yes</v>
          </cell>
          <cell r="AQ26" t="str">
            <v>Yes</v>
          </cell>
          <cell r="AR26" t="str">
            <v>Yes</v>
          </cell>
          <cell r="AS26" t="str">
            <v>Yes</v>
          </cell>
          <cell r="AT26" t="str">
            <v>No</v>
          </cell>
          <cell r="AV26" t="str">
            <v>AV</v>
          </cell>
          <cell r="AW26" t="str">
            <v>OC</v>
          </cell>
          <cell r="AX26" t="str">
            <v>AV</v>
          </cell>
          <cell r="AY26" t="str">
            <v>N/A</v>
          </cell>
          <cell r="AZ26" t="str">
            <v>AV</v>
          </cell>
          <cell r="BA26">
            <v>8</v>
          </cell>
          <cell r="BD26" t="str">
            <v>Yes</v>
          </cell>
          <cell r="BE26" t="str">
            <v>Yes</v>
          </cell>
          <cell r="BF26">
            <v>0.27</v>
          </cell>
          <cell r="BI26" t="str">
            <v>N/A</v>
          </cell>
          <cell r="BJ26" t="str">
            <v>N/A</v>
          </cell>
          <cell r="BL26">
            <v>2</v>
          </cell>
          <cell r="BM26">
            <v>1</v>
          </cell>
          <cell r="BN26">
            <v>1</v>
          </cell>
          <cell r="BP26" t="str">
            <v>N/A</v>
          </cell>
          <cell r="BR26" t="str">
            <v>N/A</v>
          </cell>
          <cell r="BS26" t="str">
            <v>N/A</v>
          </cell>
          <cell r="BT26" t="str">
            <v>N/A</v>
          </cell>
          <cell r="BU26" t="str">
            <v>N/A</v>
          </cell>
          <cell r="BV26" t="str">
            <v>N/A</v>
          </cell>
          <cell r="BW26" t="str">
            <v>N/A</v>
          </cell>
          <cell r="BX26" t="str">
            <v>N/A</v>
          </cell>
          <cell r="BY26" t="str">
            <v>N/A</v>
          </cell>
          <cell r="BZ26" t="str">
            <v>N/A</v>
          </cell>
          <cell r="CA26" t="str">
            <v>N/A</v>
          </cell>
          <cell r="CB26" t="str">
            <v>N/A</v>
          </cell>
          <cell r="CC26" t="str">
            <v>N/A</v>
          </cell>
          <cell r="CD26" t="str">
            <v>N/A</v>
          </cell>
          <cell r="CE26" t="str">
            <v>N/A</v>
          </cell>
        </row>
        <row r="27">
          <cell r="C27" t="str">
            <v>Kevin B. Peckham</v>
          </cell>
          <cell r="D27" t="str">
            <v>Houston</v>
          </cell>
          <cell r="E27">
            <v>36301</v>
          </cell>
          <cell r="G27" t="str">
            <v>N/A</v>
          </cell>
          <cell r="I27" t="str">
            <v>Yes</v>
          </cell>
          <cell r="J27" t="str">
            <v>N/A</v>
          </cell>
          <cell r="O27">
            <v>0.25</v>
          </cell>
          <cell r="P27">
            <v>0.5</v>
          </cell>
          <cell r="Q27">
            <v>0.75</v>
          </cell>
          <cell r="R27">
            <v>1</v>
          </cell>
          <cell r="S27">
            <v>1</v>
          </cell>
          <cell r="T27">
            <v>1.25</v>
          </cell>
          <cell r="W27">
            <v>7.0000000000000007E-2</v>
          </cell>
          <cell r="X27">
            <v>0</v>
          </cell>
          <cell r="Y27" t="str">
            <v>No</v>
          </cell>
          <cell r="AA27">
            <v>2</v>
          </cell>
          <cell r="AB27">
            <v>1</v>
          </cell>
          <cell r="AC27">
            <v>1</v>
          </cell>
          <cell r="AE27" t="str">
            <v>Yes</v>
          </cell>
          <cell r="AF27" t="str">
            <v>Yes</v>
          </cell>
          <cell r="AG27" t="str">
            <v>Yes</v>
          </cell>
          <cell r="AH27" t="str">
            <v>Yes</v>
          </cell>
          <cell r="AI27" t="str">
            <v>Yes</v>
          </cell>
          <cell r="AJ27" t="str">
            <v>Yes</v>
          </cell>
          <cell r="AK27" t="str">
            <v>Yes</v>
          </cell>
          <cell r="AL27" t="str">
            <v>No</v>
          </cell>
          <cell r="AM27" t="str">
            <v>Yes</v>
          </cell>
          <cell r="AO27" t="str">
            <v>Yes</v>
          </cell>
          <cell r="AP27" t="str">
            <v>Yes</v>
          </cell>
          <cell r="AQ27" t="str">
            <v>Yes</v>
          </cell>
          <cell r="AR27" t="str">
            <v>No</v>
          </cell>
          <cell r="AS27" t="str">
            <v>Yes</v>
          </cell>
          <cell r="AT27" t="str">
            <v>No</v>
          </cell>
          <cell r="AV27" t="str">
            <v>AV</v>
          </cell>
          <cell r="AW27" t="str">
            <v>OC</v>
          </cell>
          <cell r="AX27" t="str">
            <v>AV</v>
          </cell>
          <cell r="AY27" t="str">
            <v>N/A</v>
          </cell>
          <cell r="AZ27" t="str">
            <v>AV</v>
          </cell>
          <cell r="BA27">
            <v>8</v>
          </cell>
          <cell r="BD27" t="str">
            <v>No</v>
          </cell>
          <cell r="BE27" t="str">
            <v>N/A</v>
          </cell>
          <cell r="BF27" t="str">
            <v>N/A</v>
          </cell>
          <cell r="BI27" t="str">
            <v>N/A</v>
          </cell>
          <cell r="BJ27" t="str">
            <v>N/A</v>
          </cell>
          <cell r="BL27">
            <v>0</v>
          </cell>
          <cell r="BM27">
            <v>0</v>
          </cell>
          <cell r="BN27">
            <v>0</v>
          </cell>
          <cell r="BP27" t="str">
            <v>N/A</v>
          </cell>
          <cell r="BR27" t="str">
            <v>N/A</v>
          </cell>
          <cell r="BS27" t="str">
            <v>N/A</v>
          </cell>
          <cell r="BT27" t="str">
            <v>N/A</v>
          </cell>
          <cell r="BU27" t="str">
            <v>N/A</v>
          </cell>
          <cell r="BV27" t="str">
            <v>N/A</v>
          </cell>
          <cell r="BW27" t="str">
            <v>N/A</v>
          </cell>
          <cell r="BX27" t="str">
            <v>N/A</v>
          </cell>
          <cell r="BY27" t="str">
            <v>N/A</v>
          </cell>
          <cell r="BZ27" t="str">
            <v>N/A</v>
          </cell>
          <cell r="CA27" t="str">
            <v>N/A</v>
          </cell>
          <cell r="CB27" t="str">
            <v>N/A</v>
          </cell>
          <cell r="CC27" t="str">
            <v>N/A</v>
          </cell>
          <cell r="CD27" t="str">
            <v>N/A</v>
          </cell>
          <cell r="CE27" t="str">
            <v>N/A</v>
          </cell>
        </row>
        <row r="28">
          <cell r="C28" t="str">
            <v>Kevin B. Peckham</v>
          </cell>
          <cell r="D28" t="str">
            <v>Houston</v>
          </cell>
          <cell r="E28">
            <v>36301</v>
          </cell>
          <cell r="G28" t="str">
            <v>B</v>
          </cell>
          <cell r="I28" t="str">
            <v>Yes</v>
          </cell>
          <cell r="J28" t="str">
            <v>N/A</v>
          </cell>
          <cell r="O28">
            <v>0.4</v>
          </cell>
          <cell r="P28">
            <v>0.65</v>
          </cell>
          <cell r="Q28">
            <v>0.9</v>
          </cell>
          <cell r="R28">
            <v>1</v>
          </cell>
          <cell r="S28">
            <v>1</v>
          </cell>
          <cell r="T28">
            <v>1.4</v>
          </cell>
          <cell r="W28">
            <v>9.5000000000000001E-2</v>
          </cell>
          <cell r="X28">
            <v>456</v>
          </cell>
          <cell r="Y28" t="str">
            <v>No</v>
          </cell>
          <cell r="AA28">
            <v>2</v>
          </cell>
          <cell r="AB28">
            <v>1</v>
          </cell>
          <cell r="AC28">
            <v>1</v>
          </cell>
          <cell r="AE28" t="str">
            <v>Yes</v>
          </cell>
          <cell r="AF28" t="str">
            <v>Yes</v>
          </cell>
          <cell r="AG28" t="str">
            <v>Yes</v>
          </cell>
          <cell r="AH28" t="str">
            <v>No</v>
          </cell>
          <cell r="AI28" t="str">
            <v>No</v>
          </cell>
          <cell r="AJ28" t="str">
            <v>Yes</v>
          </cell>
          <cell r="AK28" t="str">
            <v>Yes</v>
          </cell>
          <cell r="AL28" t="str">
            <v>Yes</v>
          </cell>
          <cell r="AM28" t="str">
            <v>No</v>
          </cell>
          <cell r="AO28" t="str">
            <v>Yes</v>
          </cell>
          <cell r="AP28" t="str">
            <v>Yes</v>
          </cell>
          <cell r="AQ28" t="str">
            <v>Yes</v>
          </cell>
          <cell r="AR28" t="str">
            <v>No</v>
          </cell>
          <cell r="AS28" t="str">
            <v>Yes</v>
          </cell>
          <cell r="AT28" t="str">
            <v>No</v>
          </cell>
          <cell r="AV28" t="str">
            <v>AV</v>
          </cell>
          <cell r="AW28" t="str">
            <v>OC</v>
          </cell>
          <cell r="AX28" t="str">
            <v>AV</v>
          </cell>
          <cell r="AY28" t="str">
            <v>AV</v>
          </cell>
          <cell r="AZ28" t="str">
            <v>AV</v>
          </cell>
          <cell r="BA28">
            <v>8</v>
          </cell>
          <cell r="BD28" t="str">
            <v>No</v>
          </cell>
          <cell r="BE28" t="str">
            <v>N/A</v>
          </cell>
          <cell r="BF28" t="str">
            <v>N/A</v>
          </cell>
          <cell r="BI28">
            <v>2.5999999999999999E-3</v>
          </cell>
          <cell r="BJ28" t="str">
            <v>N/A</v>
          </cell>
          <cell r="BL28">
            <v>2</v>
          </cell>
          <cell r="BM28">
            <v>1</v>
          </cell>
          <cell r="BN28">
            <v>1</v>
          </cell>
          <cell r="BP28" t="str">
            <v>E</v>
          </cell>
          <cell r="BR28" t="str">
            <v>Yes</v>
          </cell>
          <cell r="BS28" t="str">
            <v>Yes</v>
          </cell>
          <cell r="BT28" t="str">
            <v>Yes</v>
          </cell>
          <cell r="BU28" t="str">
            <v>Yes</v>
          </cell>
          <cell r="BV28" t="str">
            <v>No</v>
          </cell>
          <cell r="BW28" t="str">
            <v>No</v>
          </cell>
          <cell r="BX28" t="str">
            <v>No</v>
          </cell>
          <cell r="BY28" t="str">
            <v>No</v>
          </cell>
          <cell r="BZ28" t="str">
            <v>No</v>
          </cell>
          <cell r="CA28" t="str">
            <v>No</v>
          </cell>
          <cell r="CB28" t="str">
            <v>No</v>
          </cell>
          <cell r="CC28" t="str">
            <v>No</v>
          </cell>
          <cell r="CD28" t="str">
            <v>No</v>
          </cell>
          <cell r="CE28" t="str">
            <v>No</v>
          </cell>
        </row>
        <row r="29">
          <cell r="C29" t="str">
            <v>Kevin B. Peckham</v>
          </cell>
          <cell r="D29" t="str">
            <v>Houston</v>
          </cell>
          <cell r="E29">
            <v>36301</v>
          </cell>
          <cell r="G29" t="str">
            <v>N/A</v>
          </cell>
          <cell r="I29" t="str">
            <v>No</v>
          </cell>
          <cell r="J29" t="str">
            <v>N/A</v>
          </cell>
          <cell r="O29">
            <v>0.25</v>
          </cell>
          <cell r="P29">
            <v>0.5</v>
          </cell>
          <cell r="Q29">
            <v>0.75</v>
          </cell>
          <cell r="R29">
            <v>1</v>
          </cell>
          <cell r="S29">
            <v>1</v>
          </cell>
          <cell r="T29">
            <v>1.25</v>
          </cell>
          <cell r="W29">
            <v>2.3E-2</v>
          </cell>
          <cell r="X29">
            <v>0</v>
          </cell>
          <cell r="Y29" t="str">
            <v>No</v>
          </cell>
          <cell r="AA29">
            <v>0.8</v>
          </cell>
          <cell r="AB29">
            <v>0.1</v>
          </cell>
          <cell r="AC29">
            <v>0.1</v>
          </cell>
          <cell r="AE29" t="str">
            <v>Yes</v>
          </cell>
          <cell r="AF29" t="str">
            <v>Yes</v>
          </cell>
          <cell r="AG29" t="str">
            <v>No</v>
          </cell>
          <cell r="AH29" t="str">
            <v>No</v>
          </cell>
          <cell r="AI29" t="str">
            <v>No</v>
          </cell>
          <cell r="AJ29" t="str">
            <v>Yes</v>
          </cell>
          <cell r="AK29" t="str">
            <v>No</v>
          </cell>
          <cell r="AL29" t="str">
            <v>No</v>
          </cell>
          <cell r="AM29" t="str">
            <v>No</v>
          </cell>
          <cell r="AO29" t="str">
            <v>Yes</v>
          </cell>
          <cell r="AP29" t="str">
            <v>Yes</v>
          </cell>
          <cell r="AQ29" t="str">
            <v>Yes</v>
          </cell>
          <cell r="AR29" t="str">
            <v>Yes</v>
          </cell>
          <cell r="AS29" t="str">
            <v>Yes</v>
          </cell>
          <cell r="AT29" t="str">
            <v>No</v>
          </cell>
          <cell r="AV29" t="str">
            <v>AV</v>
          </cell>
          <cell r="AW29" t="str">
            <v>OC</v>
          </cell>
          <cell r="AX29" t="str">
            <v>AV</v>
          </cell>
          <cell r="AY29" t="str">
            <v>AV</v>
          </cell>
          <cell r="AZ29" t="str">
            <v>AV</v>
          </cell>
          <cell r="BA29">
            <v>8</v>
          </cell>
          <cell r="BD29" t="str">
            <v>No</v>
          </cell>
          <cell r="BE29" t="str">
            <v>N/A</v>
          </cell>
          <cell r="BF29" t="str">
            <v>N/A</v>
          </cell>
          <cell r="BI29" t="str">
            <v>N/A</v>
          </cell>
          <cell r="BJ29" t="str">
            <v>N/A</v>
          </cell>
          <cell r="BL29">
            <v>0</v>
          </cell>
          <cell r="BM29">
            <v>0</v>
          </cell>
          <cell r="BN29">
            <v>0</v>
          </cell>
          <cell r="BP29" t="str">
            <v>N/A</v>
          </cell>
          <cell r="BR29" t="str">
            <v>N/A</v>
          </cell>
          <cell r="BS29" t="str">
            <v>N/A</v>
          </cell>
          <cell r="BT29" t="str">
            <v>N/A</v>
          </cell>
          <cell r="BU29" t="str">
            <v>N/A</v>
          </cell>
          <cell r="BV29" t="str">
            <v>N/A</v>
          </cell>
          <cell r="BW29" t="str">
            <v>N/A</v>
          </cell>
          <cell r="BX29" t="str">
            <v>N/A</v>
          </cell>
          <cell r="BY29" t="str">
            <v>N/A</v>
          </cell>
          <cell r="BZ29" t="str">
            <v>N/A</v>
          </cell>
          <cell r="CA29" t="str">
            <v>N/A</v>
          </cell>
          <cell r="CB29" t="str">
            <v>N/A</v>
          </cell>
          <cell r="CC29" t="str">
            <v>N/A</v>
          </cell>
          <cell r="CD29" t="str">
            <v>N/A</v>
          </cell>
          <cell r="CE29" t="str">
            <v>N/A</v>
          </cell>
        </row>
        <row r="30">
          <cell r="C30" t="str">
            <v>Susan Breaux</v>
          </cell>
          <cell r="D30" t="str">
            <v>New Orleans</v>
          </cell>
          <cell r="E30">
            <v>36576</v>
          </cell>
          <cell r="G30" t="str">
            <v>N/A</v>
          </cell>
          <cell r="I30" t="str">
            <v>No</v>
          </cell>
          <cell r="J30" t="str">
            <v>A</v>
          </cell>
          <cell r="O30">
            <v>0.25</v>
          </cell>
          <cell r="P30">
            <v>0.5</v>
          </cell>
          <cell r="Q30">
            <v>0.75</v>
          </cell>
          <cell r="R30">
            <v>1</v>
          </cell>
          <cell r="S30">
            <v>1</v>
          </cell>
          <cell r="T30">
            <v>1.25</v>
          </cell>
          <cell r="W30">
            <v>9.8000000000000004E-2</v>
          </cell>
          <cell r="X30">
            <v>0</v>
          </cell>
          <cell r="Y30" t="str">
            <v>No</v>
          </cell>
          <cell r="AA30">
            <v>0.75</v>
          </cell>
          <cell r="AB30">
            <v>0.125</v>
          </cell>
          <cell r="AC30">
            <v>0.125</v>
          </cell>
          <cell r="AE30" t="str">
            <v>Yes</v>
          </cell>
          <cell r="AF30" t="str">
            <v>Yes</v>
          </cell>
          <cell r="AG30" t="str">
            <v>Yes</v>
          </cell>
          <cell r="AH30" t="str">
            <v>No</v>
          </cell>
          <cell r="AI30" t="str">
            <v>No</v>
          </cell>
          <cell r="AJ30" t="str">
            <v>Yes</v>
          </cell>
          <cell r="AK30" t="str">
            <v>Yes</v>
          </cell>
          <cell r="AL30" t="str">
            <v>No</v>
          </cell>
          <cell r="AM30" t="str">
            <v>No</v>
          </cell>
          <cell r="AO30" t="str">
            <v>Yes</v>
          </cell>
          <cell r="AP30" t="str">
            <v>Yes</v>
          </cell>
          <cell r="AQ30" t="str">
            <v>Yes</v>
          </cell>
          <cell r="AR30" t="str">
            <v>Yes</v>
          </cell>
          <cell r="AS30" t="str">
            <v>Yes</v>
          </cell>
          <cell r="AT30" t="str">
            <v>No</v>
          </cell>
          <cell r="AV30" t="str">
            <v>AV</v>
          </cell>
          <cell r="AW30" t="str">
            <v>OC</v>
          </cell>
          <cell r="AX30" t="str">
            <v>AV</v>
          </cell>
          <cell r="AY30" t="str">
            <v>N/A</v>
          </cell>
          <cell r="AZ30" t="str">
            <v>AV</v>
          </cell>
          <cell r="BA30">
            <v>8</v>
          </cell>
          <cell r="BD30" t="str">
            <v>Yes</v>
          </cell>
          <cell r="BE30" t="str">
            <v>No</v>
          </cell>
          <cell r="BF30">
            <v>5.8000000000000003E-2</v>
          </cell>
          <cell r="BI30" t="str">
            <v>N/A</v>
          </cell>
          <cell r="BJ30" t="str">
            <v>N/A</v>
          </cell>
          <cell r="BL30">
            <v>0</v>
          </cell>
          <cell r="BM30">
            <v>0</v>
          </cell>
          <cell r="BN30">
            <v>0</v>
          </cell>
          <cell r="BP30" t="str">
            <v>N/A</v>
          </cell>
          <cell r="BR30" t="str">
            <v>N/A</v>
          </cell>
          <cell r="BS30" t="str">
            <v>N/A</v>
          </cell>
          <cell r="BT30" t="str">
            <v>N/A</v>
          </cell>
          <cell r="BU30" t="str">
            <v>N/A</v>
          </cell>
          <cell r="BV30" t="str">
            <v>N/A</v>
          </cell>
          <cell r="BW30" t="str">
            <v>N/A</v>
          </cell>
          <cell r="BX30" t="str">
            <v>N/A</v>
          </cell>
          <cell r="BY30" t="str">
            <v>N/A</v>
          </cell>
          <cell r="BZ30" t="str">
            <v>N/A</v>
          </cell>
          <cell r="CA30" t="str">
            <v>N/A</v>
          </cell>
          <cell r="CB30" t="str">
            <v>N/A</v>
          </cell>
          <cell r="CC30" t="str">
            <v>N/A</v>
          </cell>
          <cell r="CD30" t="str">
            <v>N/A</v>
          </cell>
          <cell r="CE30" t="str">
            <v>N/A</v>
          </cell>
        </row>
        <row r="31">
          <cell r="C31" t="str">
            <v>Kevin B. Peckham</v>
          </cell>
          <cell r="D31" t="str">
            <v>Houston</v>
          </cell>
          <cell r="E31">
            <v>36301</v>
          </cell>
          <cell r="G31" t="str">
            <v>B</v>
          </cell>
          <cell r="I31" t="str">
            <v>No</v>
          </cell>
          <cell r="J31" t="str">
            <v>A</v>
          </cell>
          <cell r="O31">
            <v>0.25</v>
          </cell>
          <cell r="P31">
            <v>0.5</v>
          </cell>
          <cell r="Q31">
            <v>0.75</v>
          </cell>
          <cell r="R31">
            <v>1</v>
          </cell>
          <cell r="S31">
            <v>1</v>
          </cell>
          <cell r="T31">
            <v>1.25</v>
          </cell>
          <cell r="W31">
            <v>0.05</v>
          </cell>
          <cell r="X31">
            <v>0</v>
          </cell>
          <cell r="Y31" t="str">
            <v>No</v>
          </cell>
          <cell r="AA31">
            <v>1</v>
          </cell>
          <cell r="AB31">
            <v>1</v>
          </cell>
          <cell r="AC31">
            <v>1</v>
          </cell>
          <cell r="AE31" t="str">
            <v>Yes</v>
          </cell>
          <cell r="AF31" t="str">
            <v>Yes</v>
          </cell>
          <cell r="AG31" t="str">
            <v>Yes</v>
          </cell>
          <cell r="AH31" t="str">
            <v>No</v>
          </cell>
          <cell r="AI31" t="str">
            <v>No</v>
          </cell>
          <cell r="AJ31" t="str">
            <v>Yes</v>
          </cell>
          <cell r="AK31" t="str">
            <v>Yes</v>
          </cell>
          <cell r="AL31" t="str">
            <v>No</v>
          </cell>
          <cell r="AM31" t="str">
            <v>Yes</v>
          </cell>
          <cell r="AO31" t="str">
            <v>Yes</v>
          </cell>
          <cell r="AP31" t="str">
            <v>No</v>
          </cell>
          <cell r="AQ31" t="str">
            <v>No</v>
          </cell>
          <cell r="AR31" t="str">
            <v>Yes</v>
          </cell>
          <cell r="AS31" t="str">
            <v>No</v>
          </cell>
          <cell r="AT31" t="str">
            <v>No</v>
          </cell>
          <cell r="AV31" t="str">
            <v>AV</v>
          </cell>
          <cell r="AW31" t="str">
            <v>NBV</v>
          </cell>
          <cell r="AX31" t="str">
            <v>AV</v>
          </cell>
          <cell r="AY31" t="str">
            <v>N/A</v>
          </cell>
          <cell r="AZ31" t="str">
            <v>AV</v>
          </cell>
          <cell r="BA31">
            <v>8</v>
          </cell>
          <cell r="BD31" t="str">
            <v>No</v>
          </cell>
          <cell r="BE31" t="str">
            <v>N/A</v>
          </cell>
          <cell r="BF31" t="str">
            <v>N/A</v>
          </cell>
          <cell r="BI31">
            <v>2.5000000000000001E-3</v>
          </cell>
          <cell r="BJ31">
            <v>25</v>
          </cell>
          <cell r="BL31">
            <v>1</v>
          </cell>
          <cell r="BM31">
            <v>0</v>
          </cell>
          <cell r="BN31">
            <v>1</v>
          </cell>
          <cell r="BP31" t="str">
            <v>E</v>
          </cell>
          <cell r="BR31" t="str">
            <v>Yes</v>
          </cell>
          <cell r="BS31" t="str">
            <v>Yes</v>
          </cell>
          <cell r="BT31" t="str">
            <v>Yes</v>
          </cell>
          <cell r="BU31" t="str">
            <v>Yes</v>
          </cell>
          <cell r="BV31" t="str">
            <v>Yes</v>
          </cell>
          <cell r="BW31" t="str">
            <v>Yes</v>
          </cell>
          <cell r="BX31" t="str">
            <v>No</v>
          </cell>
          <cell r="BY31" t="str">
            <v>No</v>
          </cell>
          <cell r="BZ31" t="str">
            <v>No</v>
          </cell>
          <cell r="CA31" t="str">
            <v>No</v>
          </cell>
          <cell r="CB31" t="str">
            <v>No</v>
          </cell>
          <cell r="CC31" t="str">
            <v>Yes</v>
          </cell>
          <cell r="CD31" t="str">
            <v>No</v>
          </cell>
          <cell r="CE31" t="str">
            <v>No</v>
          </cell>
        </row>
        <row r="32">
          <cell r="C32" t="str">
            <v>Kevin B. Peckham</v>
          </cell>
          <cell r="D32" t="str">
            <v>Houston</v>
          </cell>
          <cell r="E32">
            <v>36301</v>
          </cell>
          <cell r="G32" t="str">
            <v>B</v>
          </cell>
          <cell r="I32" t="str">
            <v>Yes</v>
          </cell>
          <cell r="J32" t="str">
            <v>N/A</v>
          </cell>
          <cell r="O32">
            <v>0.25</v>
          </cell>
          <cell r="P32">
            <v>0.5</v>
          </cell>
          <cell r="Q32">
            <v>0.75</v>
          </cell>
          <cell r="R32">
            <v>1</v>
          </cell>
          <cell r="S32">
            <v>1</v>
          </cell>
          <cell r="T32">
            <v>1.25</v>
          </cell>
          <cell r="W32">
            <v>6.25E-2</v>
          </cell>
          <cell r="X32">
            <v>0</v>
          </cell>
          <cell r="Y32" t="str">
            <v>No</v>
          </cell>
          <cell r="AA32">
            <v>1</v>
          </cell>
          <cell r="AB32">
            <v>1</v>
          </cell>
          <cell r="AC32">
            <v>1</v>
          </cell>
          <cell r="AE32" t="str">
            <v>Yes</v>
          </cell>
          <cell r="AF32" t="str">
            <v>Yes</v>
          </cell>
          <cell r="AG32" t="str">
            <v>Yes</v>
          </cell>
          <cell r="AH32" t="str">
            <v>Yes</v>
          </cell>
          <cell r="AI32" t="str">
            <v>No</v>
          </cell>
          <cell r="AJ32" t="str">
            <v>Yes</v>
          </cell>
          <cell r="AK32" t="str">
            <v>Yes</v>
          </cell>
          <cell r="AL32" t="str">
            <v>No</v>
          </cell>
          <cell r="AM32" t="str">
            <v>Yes</v>
          </cell>
          <cell r="AO32" t="str">
            <v>Yes</v>
          </cell>
          <cell r="AP32" t="str">
            <v>Yes</v>
          </cell>
          <cell r="AQ32" t="str">
            <v>Yes</v>
          </cell>
          <cell r="AR32" t="str">
            <v>No</v>
          </cell>
          <cell r="AS32" t="str">
            <v>No</v>
          </cell>
          <cell r="AT32" t="str">
            <v>No</v>
          </cell>
          <cell r="AV32" t="str">
            <v>AV</v>
          </cell>
          <cell r="AW32" t="str">
            <v>OC</v>
          </cell>
          <cell r="AX32" t="str">
            <v>AV</v>
          </cell>
          <cell r="AY32" t="str">
            <v>N/A</v>
          </cell>
          <cell r="AZ32" t="str">
            <v>AV</v>
          </cell>
          <cell r="BA32">
            <v>8</v>
          </cell>
          <cell r="BD32" t="str">
            <v>No</v>
          </cell>
          <cell r="BE32" t="str">
            <v>N/A</v>
          </cell>
          <cell r="BF32" t="str">
            <v>N/A</v>
          </cell>
          <cell r="BI32">
            <v>5.0000000000000001E-4</v>
          </cell>
          <cell r="BJ32">
            <v>0</v>
          </cell>
          <cell r="BL32">
            <v>0</v>
          </cell>
          <cell r="BM32">
            <v>0</v>
          </cell>
          <cell r="BN32">
            <v>1</v>
          </cell>
          <cell r="BP32" t="str">
            <v>E</v>
          </cell>
          <cell r="BR32" t="str">
            <v>No</v>
          </cell>
          <cell r="BS32" t="str">
            <v>No</v>
          </cell>
          <cell r="BT32" t="str">
            <v>No</v>
          </cell>
          <cell r="BU32" t="str">
            <v>No</v>
          </cell>
          <cell r="BV32" t="str">
            <v>No</v>
          </cell>
          <cell r="BW32" t="str">
            <v>No</v>
          </cell>
          <cell r="BX32" t="str">
            <v>No</v>
          </cell>
          <cell r="BY32" t="str">
            <v>No</v>
          </cell>
          <cell r="BZ32" t="str">
            <v>No</v>
          </cell>
          <cell r="CA32" t="str">
            <v>Yes</v>
          </cell>
          <cell r="CB32" t="str">
            <v>No</v>
          </cell>
          <cell r="CC32" t="str">
            <v>No</v>
          </cell>
          <cell r="CD32" t="str">
            <v>No</v>
          </cell>
          <cell r="CE32" t="str">
            <v>No</v>
          </cell>
        </row>
        <row r="33">
          <cell r="C33" t="str">
            <v>Kevin B. Peckham</v>
          </cell>
          <cell r="D33" t="str">
            <v>Houston</v>
          </cell>
          <cell r="E33">
            <v>36301</v>
          </cell>
          <cell r="G33" t="str">
            <v>N/A</v>
          </cell>
          <cell r="I33" t="str">
            <v>No</v>
          </cell>
          <cell r="J33" t="str">
            <v>A</v>
          </cell>
          <cell r="O33">
            <v>0.25</v>
          </cell>
          <cell r="P33">
            <v>0.5</v>
          </cell>
          <cell r="Q33">
            <v>0.75</v>
          </cell>
          <cell r="R33">
            <v>1</v>
          </cell>
          <cell r="S33">
            <v>1</v>
          </cell>
          <cell r="T33">
            <v>1.25</v>
          </cell>
          <cell r="W33">
            <v>6.7500000000000004E-2</v>
          </cell>
          <cell r="X33">
            <v>50</v>
          </cell>
          <cell r="Y33" t="str">
            <v>No</v>
          </cell>
          <cell r="AA33">
            <v>1</v>
          </cell>
          <cell r="AB33">
            <v>1</v>
          </cell>
          <cell r="AC33">
            <v>1</v>
          </cell>
          <cell r="AE33" t="str">
            <v>Yes</v>
          </cell>
          <cell r="AF33" t="str">
            <v>Yes</v>
          </cell>
          <cell r="AG33" t="str">
            <v>Yes</v>
          </cell>
          <cell r="AH33" t="str">
            <v>Yes</v>
          </cell>
          <cell r="AI33" t="str">
            <v>Yes</v>
          </cell>
          <cell r="AJ33" t="str">
            <v>Yes</v>
          </cell>
          <cell r="AK33" t="str">
            <v>Yes</v>
          </cell>
          <cell r="AL33" t="str">
            <v>No</v>
          </cell>
          <cell r="AM33" t="str">
            <v>Yes</v>
          </cell>
          <cell r="AO33" t="str">
            <v>Yes</v>
          </cell>
          <cell r="AP33" t="str">
            <v>Yes</v>
          </cell>
          <cell r="AQ33" t="str">
            <v>Yes</v>
          </cell>
          <cell r="AR33" t="str">
            <v>Yes</v>
          </cell>
          <cell r="AS33" t="str">
            <v>Yes</v>
          </cell>
          <cell r="AT33" t="str">
            <v>No</v>
          </cell>
          <cell r="AV33" t="str">
            <v>AV</v>
          </cell>
          <cell r="AW33" t="str">
            <v>OC</v>
          </cell>
          <cell r="AX33" t="str">
            <v>AV</v>
          </cell>
          <cell r="AY33" t="str">
            <v>N/A</v>
          </cell>
          <cell r="AZ33" t="str">
            <v>AV</v>
          </cell>
          <cell r="BA33">
            <v>8</v>
          </cell>
          <cell r="BD33" t="str">
            <v>No</v>
          </cell>
          <cell r="BE33" t="str">
            <v>N/A</v>
          </cell>
          <cell r="BF33" t="str">
            <v>N/A</v>
          </cell>
          <cell r="BI33" t="str">
            <v>N/A</v>
          </cell>
          <cell r="BJ33" t="str">
            <v>N/A</v>
          </cell>
          <cell r="BL33">
            <v>0</v>
          </cell>
          <cell r="BM33">
            <v>0</v>
          </cell>
          <cell r="BN33">
            <v>0</v>
          </cell>
          <cell r="BP33" t="str">
            <v>N/A</v>
          </cell>
          <cell r="BR33" t="str">
            <v>N/A</v>
          </cell>
          <cell r="BS33" t="str">
            <v>N/A</v>
          </cell>
          <cell r="BT33" t="str">
            <v>N/A</v>
          </cell>
          <cell r="BU33" t="str">
            <v>N/A</v>
          </cell>
          <cell r="BV33" t="str">
            <v>N/A</v>
          </cell>
          <cell r="BW33" t="str">
            <v>N/A</v>
          </cell>
          <cell r="BX33" t="str">
            <v>N/A</v>
          </cell>
          <cell r="BY33" t="str">
            <v>N/A</v>
          </cell>
          <cell r="BZ33" t="str">
            <v>N/A</v>
          </cell>
          <cell r="CA33" t="str">
            <v>N/A</v>
          </cell>
          <cell r="CB33" t="str">
            <v>N/A</v>
          </cell>
          <cell r="CC33" t="str">
            <v>N/A</v>
          </cell>
          <cell r="CD33" t="str">
            <v>N/A</v>
          </cell>
          <cell r="CE33" t="str">
            <v>N/A</v>
          </cell>
        </row>
        <row r="34">
          <cell r="C34" t="str">
            <v>Kevin B. Peckham</v>
          </cell>
          <cell r="D34" t="str">
            <v>Houston</v>
          </cell>
          <cell r="E34">
            <v>36301</v>
          </cell>
          <cell r="G34" t="str">
            <v>N/A</v>
          </cell>
          <cell r="I34" t="str">
            <v>No</v>
          </cell>
          <cell r="J34" t="str">
            <v>A</v>
          </cell>
          <cell r="O34">
            <v>0.25</v>
          </cell>
          <cell r="P34">
            <v>0.5</v>
          </cell>
          <cell r="Q34">
            <v>0.75</v>
          </cell>
          <cell r="R34">
            <v>1</v>
          </cell>
          <cell r="S34">
            <v>1</v>
          </cell>
          <cell r="T34">
            <v>1.25</v>
          </cell>
          <cell r="W34">
            <v>5.5800000000000002E-2</v>
          </cell>
          <cell r="X34">
            <v>0</v>
          </cell>
          <cell r="Y34" t="str">
            <v>Yes</v>
          </cell>
          <cell r="AA34">
            <v>1</v>
          </cell>
          <cell r="AB34">
            <v>0</v>
          </cell>
          <cell r="AC34">
            <v>0</v>
          </cell>
          <cell r="AE34" t="str">
            <v>Yes</v>
          </cell>
          <cell r="AF34" t="str">
            <v>Yes</v>
          </cell>
          <cell r="AG34" t="str">
            <v>Yes</v>
          </cell>
          <cell r="AH34" t="str">
            <v>Yes</v>
          </cell>
          <cell r="AI34" t="str">
            <v>Yes</v>
          </cell>
          <cell r="AJ34" t="str">
            <v>Yes</v>
          </cell>
          <cell r="AK34" t="str">
            <v>Yes</v>
          </cell>
          <cell r="AL34" t="str">
            <v>No</v>
          </cell>
          <cell r="AM34" t="str">
            <v>Yes</v>
          </cell>
          <cell r="AO34" t="str">
            <v>No</v>
          </cell>
          <cell r="AP34" t="str">
            <v>No</v>
          </cell>
          <cell r="AQ34" t="str">
            <v>No</v>
          </cell>
          <cell r="AR34" t="str">
            <v>No</v>
          </cell>
          <cell r="AS34" t="str">
            <v>No</v>
          </cell>
          <cell r="AT34" t="str">
            <v>No</v>
          </cell>
          <cell r="AV34" t="str">
            <v>N/A</v>
          </cell>
          <cell r="AW34" t="str">
            <v>OC</v>
          </cell>
          <cell r="AX34" t="str">
            <v>N/A</v>
          </cell>
          <cell r="AY34" t="str">
            <v>N/A</v>
          </cell>
          <cell r="AZ34" t="str">
            <v>N/A</v>
          </cell>
          <cell r="BA34">
            <v>8</v>
          </cell>
          <cell r="BD34" t="str">
            <v>No</v>
          </cell>
          <cell r="BE34" t="str">
            <v>N/A</v>
          </cell>
          <cell r="BF34" t="str">
            <v>N/A</v>
          </cell>
          <cell r="BI34" t="str">
            <v>N/A</v>
          </cell>
          <cell r="BJ34" t="str">
            <v>N/A</v>
          </cell>
          <cell r="BL34">
            <v>0</v>
          </cell>
          <cell r="BM34">
            <v>0</v>
          </cell>
          <cell r="BN34">
            <v>0</v>
          </cell>
          <cell r="BP34" t="str">
            <v>N/A</v>
          </cell>
          <cell r="BR34" t="str">
            <v>N/A</v>
          </cell>
          <cell r="BS34" t="str">
            <v>N/A</v>
          </cell>
          <cell r="BT34" t="str">
            <v>N/A</v>
          </cell>
          <cell r="BU34" t="str">
            <v>N/A</v>
          </cell>
          <cell r="BV34" t="str">
            <v>N/A</v>
          </cell>
          <cell r="BW34" t="str">
            <v>N/A</v>
          </cell>
          <cell r="BX34" t="str">
            <v>N/A</v>
          </cell>
          <cell r="BY34" t="str">
            <v>N/A</v>
          </cell>
          <cell r="BZ34" t="str">
            <v>N/A</v>
          </cell>
          <cell r="CA34" t="str">
            <v>N/A</v>
          </cell>
          <cell r="CB34" t="str">
            <v>N/A</v>
          </cell>
          <cell r="CC34" t="str">
            <v>N/A</v>
          </cell>
          <cell r="CD34" t="str">
            <v>N/A</v>
          </cell>
          <cell r="CE34" t="str">
            <v>N/A</v>
          </cell>
        </row>
        <row r="35">
          <cell r="C35" t="str">
            <v>Kevin B. Peckham</v>
          </cell>
          <cell r="D35" t="str">
            <v>Houston</v>
          </cell>
          <cell r="E35">
            <v>36301</v>
          </cell>
          <cell r="G35" t="str">
            <v>N/A</v>
          </cell>
          <cell r="I35" t="str">
            <v>N/A</v>
          </cell>
          <cell r="J35" t="str">
            <v>N/A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1</v>
          </cell>
          <cell r="W35" t="str">
            <v>N/A</v>
          </cell>
          <cell r="X35">
            <v>0</v>
          </cell>
          <cell r="Y35" t="str">
            <v>N/A</v>
          </cell>
          <cell r="AA35">
            <v>0</v>
          </cell>
          <cell r="AB35">
            <v>0</v>
          </cell>
          <cell r="AC35">
            <v>0</v>
          </cell>
          <cell r="AE35" t="str">
            <v>N/A</v>
          </cell>
          <cell r="AF35" t="str">
            <v>N/A</v>
          </cell>
          <cell r="AG35" t="str">
            <v>N/A</v>
          </cell>
          <cell r="AH35" t="str">
            <v>N/A</v>
          </cell>
          <cell r="AI35" t="str">
            <v>N/A</v>
          </cell>
          <cell r="AJ35" t="str">
            <v>N/A</v>
          </cell>
          <cell r="AK35" t="str">
            <v>N/A</v>
          </cell>
          <cell r="AL35" t="str">
            <v>N/A</v>
          </cell>
          <cell r="AM35" t="str">
            <v>N/A</v>
          </cell>
          <cell r="AO35" t="str">
            <v>N/A</v>
          </cell>
          <cell r="AP35" t="str">
            <v>N/A</v>
          </cell>
          <cell r="AQ35" t="str">
            <v>N/A</v>
          </cell>
          <cell r="AR35" t="str">
            <v>N/A</v>
          </cell>
          <cell r="AS35" t="str">
            <v>N/A</v>
          </cell>
          <cell r="AT35" t="str">
            <v>N/A</v>
          </cell>
          <cell r="AV35" t="str">
            <v>N/A</v>
          </cell>
          <cell r="AW35" t="str">
            <v>N/A</v>
          </cell>
          <cell r="AX35" t="str">
            <v>N/A</v>
          </cell>
          <cell r="AY35" t="str">
            <v>N/A</v>
          </cell>
          <cell r="AZ35" t="str">
            <v>N/A</v>
          </cell>
          <cell r="BA35" t="str">
            <v>N/A</v>
          </cell>
          <cell r="BD35" t="str">
            <v>No</v>
          </cell>
          <cell r="BE35" t="str">
            <v>N/A</v>
          </cell>
          <cell r="BF35" t="str">
            <v>N/A</v>
          </cell>
          <cell r="BI35" t="str">
            <v>N/A</v>
          </cell>
          <cell r="BJ35" t="str">
            <v>N/A</v>
          </cell>
          <cell r="BL35">
            <v>0</v>
          </cell>
          <cell r="BM35">
            <v>0</v>
          </cell>
          <cell r="BN35">
            <v>0</v>
          </cell>
          <cell r="BP35" t="str">
            <v>N/A</v>
          </cell>
          <cell r="BR35" t="str">
            <v>N/A</v>
          </cell>
          <cell r="BS35" t="str">
            <v>N/A</v>
          </cell>
          <cell r="BT35" t="str">
            <v>N/A</v>
          </cell>
          <cell r="BU35" t="str">
            <v>N/A</v>
          </cell>
          <cell r="BV35" t="str">
            <v>N/A</v>
          </cell>
          <cell r="BW35" t="str">
            <v>N/A</v>
          </cell>
          <cell r="BX35" t="str">
            <v>N/A</v>
          </cell>
          <cell r="BY35" t="str">
            <v>N/A</v>
          </cell>
          <cell r="BZ35" t="str">
            <v>N/A</v>
          </cell>
          <cell r="CA35" t="str">
            <v>N/A</v>
          </cell>
          <cell r="CB35" t="str">
            <v>N/A</v>
          </cell>
          <cell r="CC35" t="str">
            <v>N/A</v>
          </cell>
          <cell r="CD35" t="str">
            <v>N/A</v>
          </cell>
          <cell r="CE35" t="str">
            <v>N/A</v>
          </cell>
        </row>
        <row r="36">
          <cell r="C36" t="str">
            <v>Kevin B. Peckham</v>
          </cell>
          <cell r="D36" t="str">
            <v>Houston</v>
          </cell>
          <cell r="E36">
            <v>36301</v>
          </cell>
          <cell r="G36" t="str">
            <v>N/A</v>
          </cell>
          <cell r="I36" t="str">
            <v>No</v>
          </cell>
          <cell r="J36" t="str">
            <v>B</v>
          </cell>
          <cell r="O36">
            <v>0.3</v>
          </cell>
          <cell r="P36">
            <v>0.6</v>
          </cell>
          <cell r="Q36">
            <v>0.8</v>
          </cell>
          <cell r="R36">
            <v>1</v>
          </cell>
          <cell r="S36">
            <v>1</v>
          </cell>
          <cell r="T36">
            <v>1.3</v>
          </cell>
          <cell r="W36">
            <v>7.0000000000000007E-2</v>
          </cell>
          <cell r="X36">
            <v>0</v>
          </cell>
          <cell r="Y36" t="str">
            <v>No</v>
          </cell>
          <cell r="AA36">
            <v>1.5</v>
          </cell>
          <cell r="AB36">
            <v>1</v>
          </cell>
          <cell r="AC36">
            <v>1</v>
          </cell>
          <cell r="AE36" t="str">
            <v>Yes</v>
          </cell>
          <cell r="AF36" t="str">
            <v>Yes</v>
          </cell>
          <cell r="AG36" t="str">
            <v>Yes</v>
          </cell>
          <cell r="AH36" t="str">
            <v>Yes</v>
          </cell>
          <cell r="AI36" t="str">
            <v>Yes</v>
          </cell>
          <cell r="AJ36" t="str">
            <v>Yes</v>
          </cell>
          <cell r="AK36" t="str">
            <v>Yes</v>
          </cell>
          <cell r="AL36" t="str">
            <v>No</v>
          </cell>
          <cell r="AM36" t="str">
            <v>Yes</v>
          </cell>
          <cell r="AO36" t="str">
            <v>Yes</v>
          </cell>
          <cell r="AP36" t="str">
            <v>Yes</v>
          </cell>
          <cell r="AQ36" t="str">
            <v>Yes</v>
          </cell>
          <cell r="AR36" t="str">
            <v>Yes</v>
          </cell>
          <cell r="AS36" t="str">
            <v>Yes</v>
          </cell>
          <cell r="AT36" t="str">
            <v>Yes</v>
          </cell>
          <cell r="AV36" t="str">
            <v>AV</v>
          </cell>
          <cell r="AW36" t="str">
            <v>OC</v>
          </cell>
          <cell r="AX36" t="str">
            <v>AV</v>
          </cell>
          <cell r="AY36" t="str">
            <v>N/A</v>
          </cell>
          <cell r="AZ36" t="str">
            <v>AV</v>
          </cell>
          <cell r="BA36">
            <v>8</v>
          </cell>
          <cell r="BD36" t="str">
            <v>No</v>
          </cell>
          <cell r="BE36" t="str">
            <v>N/A</v>
          </cell>
          <cell r="BF36" t="str">
            <v>N/A</v>
          </cell>
          <cell r="BI36" t="str">
            <v>N/A</v>
          </cell>
          <cell r="BJ36" t="str">
            <v>N/A</v>
          </cell>
          <cell r="BL36">
            <v>0</v>
          </cell>
          <cell r="BM36">
            <v>0</v>
          </cell>
          <cell r="BN36">
            <v>0</v>
          </cell>
          <cell r="BP36" t="str">
            <v>N/A</v>
          </cell>
          <cell r="BR36" t="str">
            <v>N/A</v>
          </cell>
          <cell r="BS36" t="str">
            <v>N/A</v>
          </cell>
          <cell r="BT36" t="str">
            <v>N/A</v>
          </cell>
          <cell r="BU36" t="str">
            <v>N/A</v>
          </cell>
          <cell r="BV36" t="str">
            <v>N/A</v>
          </cell>
          <cell r="BW36" t="str">
            <v>N/A</v>
          </cell>
          <cell r="BX36" t="str">
            <v>N/A</v>
          </cell>
          <cell r="BY36" t="str">
            <v>N/A</v>
          </cell>
          <cell r="BZ36" t="str">
            <v>N/A</v>
          </cell>
          <cell r="CA36" t="str">
            <v>N/A</v>
          </cell>
          <cell r="CB36" t="str">
            <v>N/A</v>
          </cell>
          <cell r="CC36" t="str">
            <v>N/A</v>
          </cell>
          <cell r="CD36" t="str">
            <v>N/A</v>
          </cell>
          <cell r="CE36" t="str">
            <v>N/A</v>
          </cell>
        </row>
        <row r="37">
          <cell r="C37" t="str">
            <v>Susan Breaux</v>
          </cell>
          <cell r="D37" t="str">
            <v>New Orleans</v>
          </cell>
          <cell r="E37">
            <v>36580</v>
          </cell>
          <cell r="G37" t="str">
            <v>B</v>
          </cell>
          <cell r="I37" t="str">
            <v>No</v>
          </cell>
          <cell r="J37" t="str">
            <v>B</v>
          </cell>
          <cell r="O37">
            <v>0.25</v>
          </cell>
          <cell r="P37">
            <v>0.5</v>
          </cell>
          <cell r="Q37">
            <v>0.75</v>
          </cell>
          <cell r="R37">
            <v>1</v>
          </cell>
          <cell r="S37">
            <v>1.5</v>
          </cell>
          <cell r="T37">
            <v>1.5</v>
          </cell>
          <cell r="W37">
            <v>0.09</v>
          </cell>
          <cell r="X37">
            <v>240</v>
          </cell>
          <cell r="Y37" t="str">
            <v>No</v>
          </cell>
          <cell r="AA37">
            <v>1</v>
          </cell>
          <cell r="AB37">
            <v>1</v>
          </cell>
          <cell r="AC37">
            <v>1</v>
          </cell>
          <cell r="AE37" t="str">
            <v>Yes</v>
          </cell>
          <cell r="AF37" t="str">
            <v>Yes</v>
          </cell>
          <cell r="AG37" t="str">
            <v>Yes</v>
          </cell>
          <cell r="AH37" t="str">
            <v>Yes</v>
          </cell>
          <cell r="AI37" t="str">
            <v>Yes</v>
          </cell>
          <cell r="AJ37" t="str">
            <v>Yes</v>
          </cell>
          <cell r="AK37" t="str">
            <v>Yes</v>
          </cell>
          <cell r="AL37" t="str">
            <v>No</v>
          </cell>
          <cell r="AM37" t="str">
            <v>Yes</v>
          </cell>
          <cell r="AO37" t="str">
            <v>Yes</v>
          </cell>
          <cell r="AP37" t="str">
            <v>Yes</v>
          </cell>
          <cell r="AQ37" t="str">
            <v>No</v>
          </cell>
          <cell r="AR37" t="str">
            <v>No</v>
          </cell>
          <cell r="AS37" t="str">
            <v>No</v>
          </cell>
          <cell r="AT37" t="str">
            <v>No</v>
          </cell>
          <cell r="AV37" t="str">
            <v>AV</v>
          </cell>
          <cell r="AW37" t="str">
            <v>NBV</v>
          </cell>
          <cell r="AX37" t="str">
            <v>AV</v>
          </cell>
          <cell r="AY37" t="str">
            <v>N/A</v>
          </cell>
          <cell r="AZ37" t="str">
            <v>AV</v>
          </cell>
          <cell r="BA37">
            <v>8</v>
          </cell>
          <cell r="BD37" t="str">
            <v>No</v>
          </cell>
          <cell r="BE37" t="str">
            <v>N/A</v>
          </cell>
          <cell r="BF37" t="str">
            <v>N/A</v>
          </cell>
          <cell r="BI37" t="str">
            <v>N/A</v>
          </cell>
          <cell r="BJ37" t="str">
            <v>N/A</v>
          </cell>
          <cell r="BL37">
            <v>0</v>
          </cell>
          <cell r="BM37">
            <v>0</v>
          </cell>
          <cell r="BN37">
            <v>0</v>
          </cell>
          <cell r="BP37" t="str">
            <v>N/A</v>
          </cell>
          <cell r="BR37" t="str">
            <v>N/A</v>
          </cell>
          <cell r="BS37" t="str">
            <v>N/A</v>
          </cell>
          <cell r="BT37" t="str">
            <v>N/A</v>
          </cell>
          <cell r="BU37" t="str">
            <v>N/A</v>
          </cell>
          <cell r="BV37" t="str">
            <v>N/A</v>
          </cell>
          <cell r="BW37" t="str">
            <v>N/A</v>
          </cell>
          <cell r="BX37" t="str">
            <v>N/A</v>
          </cell>
          <cell r="BY37" t="str">
            <v>N/A</v>
          </cell>
          <cell r="BZ37" t="str">
            <v>N/A</v>
          </cell>
          <cell r="CA37" t="str">
            <v>N/A</v>
          </cell>
          <cell r="CB37" t="str">
            <v>N/A</v>
          </cell>
          <cell r="CC37" t="str">
            <v>N/A</v>
          </cell>
          <cell r="CD37" t="str">
            <v>N/A</v>
          </cell>
          <cell r="CE37" t="str">
            <v>N/A</v>
          </cell>
        </row>
        <row r="38">
          <cell r="C38" t="str">
            <v>Kevin B. Peckham</v>
          </cell>
          <cell r="D38" t="str">
            <v>Houston</v>
          </cell>
          <cell r="E38">
            <v>36301</v>
          </cell>
          <cell r="G38" t="str">
            <v>B</v>
          </cell>
          <cell r="I38" t="str">
            <v>No</v>
          </cell>
          <cell r="J38" t="str">
            <v>B</v>
          </cell>
          <cell r="O38">
            <v>0.25</v>
          </cell>
          <cell r="P38">
            <v>0.5</v>
          </cell>
          <cell r="Q38">
            <v>0.75</v>
          </cell>
          <cell r="R38">
            <v>1</v>
          </cell>
          <cell r="S38">
            <v>1</v>
          </cell>
          <cell r="T38">
            <v>1.25</v>
          </cell>
          <cell r="W38">
            <v>7.5999999999999998E-2</v>
          </cell>
          <cell r="X38">
            <v>0</v>
          </cell>
          <cell r="Y38" t="str">
            <v>Yes</v>
          </cell>
          <cell r="AA38">
            <v>1</v>
          </cell>
          <cell r="AB38">
            <v>1</v>
          </cell>
          <cell r="AC38">
            <v>1</v>
          </cell>
          <cell r="AE38" t="str">
            <v>Yes</v>
          </cell>
          <cell r="AF38" t="str">
            <v>Yes</v>
          </cell>
          <cell r="AG38" t="str">
            <v>Yes</v>
          </cell>
          <cell r="AH38" t="str">
            <v>Yes</v>
          </cell>
          <cell r="AI38" t="str">
            <v>Yes</v>
          </cell>
          <cell r="AJ38" t="str">
            <v>Yes</v>
          </cell>
          <cell r="AK38" t="str">
            <v>Yes</v>
          </cell>
          <cell r="AL38" t="str">
            <v>Yes</v>
          </cell>
          <cell r="AM38" t="str">
            <v>No</v>
          </cell>
          <cell r="AO38" t="str">
            <v>Yes</v>
          </cell>
          <cell r="AP38" t="str">
            <v>Yes</v>
          </cell>
          <cell r="AQ38" t="str">
            <v>No</v>
          </cell>
          <cell r="AR38" t="str">
            <v>No</v>
          </cell>
          <cell r="AS38" t="str">
            <v>No</v>
          </cell>
          <cell r="AT38" t="str">
            <v>No</v>
          </cell>
          <cell r="AV38" t="str">
            <v>AV</v>
          </cell>
          <cell r="AW38" t="str">
            <v>OC</v>
          </cell>
          <cell r="AX38" t="str">
            <v>AV</v>
          </cell>
          <cell r="AY38" t="str">
            <v>N/A</v>
          </cell>
          <cell r="AZ38" t="str">
            <v>AV</v>
          </cell>
          <cell r="BA38">
            <v>8</v>
          </cell>
          <cell r="BD38" t="str">
            <v>No</v>
          </cell>
          <cell r="BE38" t="str">
            <v>N/A</v>
          </cell>
          <cell r="BF38" t="str">
            <v>N/A</v>
          </cell>
          <cell r="BI38" t="str">
            <v>N/A</v>
          </cell>
          <cell r="BJ38">
            <v>50</v>
          </cell>
          <cell r="BL38">
            <v>0</v>
          </cell>
          <cell r="BM38">
            <v>0</v>
          </cell>
          <cell r="BN38">
            <v>0</v>
          </cell>
          <cell r="BP38" t="str">
            <v>N/A</v>
          </cell>
          <cell r="BR38" t="str">
            <v>N/A</v>
          </cell>
          <cell r="BS38" t="str">
            <v>N/A</v>
          </cell>
          <cell r="BT38" t="str">
            <v>N/A</v>
          </cell>
          <cell r="BU38" t="str">
            <v>N/A</v>
          </cell>
          <cell r="BV38" t="str">
            <v>N/A</v>
          </cell>
          <cell r="BW38" t="str">
            <v>N/A</v>
          </cell>
          <cell r="BX38" t="str">
            <v>N/A</v>
          </cell>
          <cell r="BY38" t="str">
            <v>N/A</v>
          </cell>
          <cell r="BZ38" t="str">
            <v>N/A</v>
          </cell>
          <cell r="CA38" t="str">
            <v>N/A</v>
          </cell>
          <cell r="CB38" t="str">
            <v>N/A</v>
          </cell>
          <cell r="CC38" t="str">
            <v>N/A</v>
          </cell>
          <cell r="CD38" t="str">
            <v>N/A</v>
          </cell>
          <cell r="CE38" t="str">
            <v>N/A</v>
          </cell>
        </row>
        <row r="39">
          <cell r="C39" t="str">
            <v>Kevin B. Peckham</v>
          </cell>
          <cell r="D39" t="str">
            <v>Houston</v>
          </cell>
          <cell r="E39">
            <v>36301</v>
          </cell>
          <cell r="G39" t="str">
            <v>G</v>
          </cell>
          <cell r="I39" t="str">
            <v>No</v>
          </cell>
          <cell r="J39" t="str">
            <v>B</v>
          </cell>
          <cell r="O39">
            <v>0.25</v>
          </cell>
          <cell r="P39">
            <v>0.5</v>
          </cell>
          <cell r="Q39">
            <v>0.75</v>
          </cell>
          <cell r="R39">
            <v>1</v>
          </cell>
          <cell r="S39">
            <v>1</v>
          </cell>
          <cell r="T39">
            <v>1.25</v>
          </cell>
          <cell r="W39">
            <v>0.09</v>
          </cell>
          <cell r="X39">
            <v>1500</v>
          </cell>
          <cell r="Y39" t="str">
            <v>No</v>
          </cell>
          <cell r="AA39">
            <v>2</v>
          </cell>
          <cell r="AB39">
            <v>1</v>
          </cell>
          <cell r="AC39">
            <v>1</v>
          </cell>
          <cell r="AE39" t="str">
            <v>Yes</v>
          </cell>
          <cell r="AF39" t="str">
            <v>Yes</v>
          </cell>
          <cell r="AG39" t="str">
            <v>Yes</v>
          </cell>
          <cell r="AH39" t="str">
            <v>No</v>
          </cell>
          <cell r="AI39" t="str">
            <v>Yes</v>
          </cell>
          <cell r="AJ39" t="str">
            <v>Yes</v>
          </cell>
          <cell r="AK39" t="str">
            <v>Yes</v>
          </cell>
          <cell r="AL39" t="str">
            <v>No</v>
          </cell>
          <cell r="AM39" t="str">
            <v>No</v>
          </cell>
          <cell r="AO39" t="str">
            <v>Yes</v>
          </cell>
          <cell r="AP39" t="str">
            <v>No</v>
          </cell>
          <cell r="AQ39" t="str">
            <v>Yes</v>
          </cell>
          <cell r="AR39" t="str">
            <v>Yes</v>
          </cell>
          <cell r="AS39" t="str">
            <v>Yes</v>
          </cell>
          <cell r="AT39" t="str">
            <v>No</v>
          </cell>
          <cell r="AV39" t="str">
            <v>AV</v>
          </cell>
          <cell r="AW39" t="str">
            <v>NBV</v>
          </cell>
          <cell r="AX39" t="str">
            <v>AV</v>
          </cell>
          <cell r="AY39" t="str">
            <v>AV</v>
          </cell>
          <cell r="AZ39" t="str">
            <v>AV</v>
          </cell>
          <cell r="BA39">
            <v>8</v>
          </cell>
          <cell r="BD39" t="str">
            <v>Yes</v>
          </cell>
          <cell r="BE39" t="str">
            <v>No</v>
          </cell>
          <cell r="BF39">
            <v>3.5000000000000003E-2</v>
          </cell>
          <cell r="BI39">
            <v>1.7799999999999999E-3</v>
          </cell>
          <cell r="BJ39">
            <v>0</v>
          </cell>
          <cell r="BL39">
            <v>2</v>
          </cell>
          <cell r="BM39">
            <v>1</v>
          </cell>
          <cell r="BN39">
            <v>1</v>
          </cell>
          <cell r="BP39" t="str">
            <v>B</v>
          </cell>
          <cell r="BR39" t="str">
            <v>Yes</v>
          </cell>
          <cell r="BS39" t="str">
            <v>Yes</v>
          </cell>
          <cell r="BT39" t="str">
            <v>Yes</v>
          </cell>
          <cell r="BU39" t="str">
            <v>Yes</v>
          </cell>
          <cell r="BV39" t="str">
            <v>No</v>
          </cell>
          <cell r="BW39" t="str">
            <v>No</v>
          </cell>
          <cell r="BX39" t="str">
            <v>No</v>
          </cell>
          <cell r="BY39" t="str">
            <v>No</v>
          </cell>
          <cell r="BZ39" t="str">
            <v>No</v>
          </cell>
          <cell r="CA39" t="str">
            <v>No</v>
          </cell>
          <cell r="CB39" t="str">
            <v>No</v>
          </cell>
          <cell r="CC39" t="str">
            <v>No</v>
          </cell>
          <cell r="CD39" t="str">
            <v>N/A</v>
          </cell>
          <cell r="CE39" t="str">
            <v>N/A</v>
          </cell>
        </row>
        <row r="40">
          <cell r="C40" t="str">
            <v>Susan Breaux</v>
          </cell>
          <cell r="D40" t="str">
            <v>New Orleans</v>
          </cell>
          <cell r="E40">
            <v>36580</v>
          </cell>
          <cell r="G40" t="str">
            <v>B</v>
          </cell>
          <cell r="I40" t="str">
            <v>No</v>
          </cell>
          <cell r="J40" t="str">
            <v>A</v>
          </cell>
          <cell r="O40">
            <v>0.25</v>
          </cell>
          <cell r="P40">
            <v>0.5</v>
          </cell>
          <cell r="Q40">
            <v>0.75</v>
          </cell>
          <cell r="R40">
            <v>1</v>
          </cell>
          <cell r="S40">
            <v>1</v>
          </cell>
          <cell r="T40">
            <v>1.25</v>
          </cell>
          <cell r="W40">
            <v>7.2499999999999995E-2</v>
          </cell>
          <cell r="X40">
            <v>0</v>
          </cell>
          <cell r="Y40" t="str">
            <v>No</v>
          </cell>
          <cell r="AA40">
            <v>2</v>
          </cell>
          <cell r="AB40">
            <v>1</v>
          </cell>
          <cell r="AC40">
            <v>1</v>
          </cell>
          <cell r="AE40" t="str">
            <v>Yes</v>
          </cell>
          <cell r="AF40" t="str">
            <v>Yes</v>
          </cell>
          <cell r="AG40" t="str">
            <v>Yes</v>
          </cell>
          <cell r="AH40" t="str">
            <v>Yes</v>
          </cell>
          <cell r="AI40" t="str">
            <v>Yes</v>
          </cell>
          <cell r="AJ40" t="str">
            <v>Yes</v>
          </cell>
          <cell r="AK40" t="str">
            <v>Yes</v>
          </cell>
          <cell r="AL40" t="str">
            <v>No</v>
          </cell>
          <cell r="AM40" t="str">
            <v>Yes</v>
          </cell>
          <cell r="AO40" t="str">
            <v>Yes</v>
          </cell>
          <cell r="AP40" t="str">
            <v>No</v>
          </cell>
          <cell r="AQ40" t="str">
            <v>Yes</v>
          </cell>
          <cell r="AR40" t="str">
            <v>Yes</v>
          </cell>
          <cell r="AS40" t="str">
            <v>No</v>
          </cell>
          <cell r="AT40" t="str">
            <v>No</v>
          </cell>
          <cell r="AV40" t="str">
            <v>AV</v>
          </cell>
          <cell r="AW40" t="str">
            <v>OC</v>
          </cell>
          <cell r="AX40" t="str">
            <v>AV</v>
          </cell>
          <cell r="AY40" t="str">
            <v>N/A</v>
          </cell>
          <cell r="AZ40" t="str">
            <v>AV</v>
          </cell>
          <cell r="BA40">
            <v>8</v>
          </cell>
          <cell r="BD40" t="str">
            <v>No</v>
          </cell>
          <cell r="BE40" t="str">
            <v>N/A</v>
          </cell>
          <cell r="BF40" t="str">
            <v>N/A</v>
          </cell>
          <cell r="BI40">
            <v>1.5E-3</v>
          </cell>
          <cell r="BJ40">
            <v>55</v>
          </cell>
          <cell r="BL40">
            <v>2</v>
          </cell>
          <cell r="BM40">
            <v>1</v>
          </cell>
          <cell r="BN40">
            <v>1</v>
          </cell>
          <cell r="BP40" t="str">
            <v>E</v>
          </cell>
          <cell r="BR40" t="str">
            <v>Yes</v>
          </cell>
          <cell r="BS40" t="str">
            <v>Yes</v>
          </cell>
          <cell r="BT40" t="str">
            <v>Yes</v>
          </cell>
          <cell r="BU40" t="str">
            <v>Yes</v>
          </cell>
          <cell r="BV40" t="str">
            <v>Yes</v>
          </cell>
          <cell r="BW40" t="str">
            <v>Yes</v>
          </cell>
          <cell r="BX40" t="str">
            <v>No</v>
          </cell>
          <cell r="BY40" t="str">
            <v>No</v>
          </cell>
          <cell r="BZ40" t="str">
            <v>No</v>
          </cell>
          <cell r="CA40" t="str">
            <v>No</v>
          </cell>
          <cell r="CB40" t="str">
            <v>No</v>
          </cell>
          <cell r="CC40" t="str">
            <v>No</v>
          </cell>
          <cell r="CD40" t="str">
            <v>Yes</v>
          </cell>
          <cell r="CE40" t="str">
            <v>No</v>
          </cell>
        </row>
        <row r="41">
          <cell r="C41" t="str">
            <v>Kevin B. Peckham</v>
          </cell>
          <cell r="D41" t="str">
            <v>Houston</v>
          </cell>
          <cell r="E41">
            <v>36301</v>
          </cell>
          <cell r="G41" t="str">
            <v>N/A</v>
          </cell>
          <cell r="I41" t="str">
            <v>No</v>
          </cell>
          <cell r="J41" t="str">
            <v>A</v>
          </cell>
          <cell r="O41">
            <v>0.25</v>
          </cell>
          <cell r="P41">
            <v>0.5</v>
          </cell>
          <cell r="Q41">
            <v>0.75</v>
          </cell>
          <cell r="R41">
            <v>1</v>
          </cell>
          <cell r="S41">
            <v>1</v>
          </cell>
          <cell r="T41">
            <v>1.25</v>
          </cell>
          <cell r="W41">
            <v>0.105</v>
          </cell>
          <cell r="X41">
            <v>50</v>
          </cell>
          <cell r="Y41" t="str">
            <v>No</v>
          </cell>
          <cell r="AA41">
            <v>1</v>
          </cell>
          <cell r="AB41">
            <v>1</v>
          </cell>
          <cell r="AC41">
            <v>1</v>
          </cell>
          <cell r="AE41" t="str">
            <v>Yes</v>
          </cell>
          <cell r="AF41" t="str">
            <v>Yes</v>
          </cell>
          <cell r="AG41" t="str">
            <v>No</v>
          </cell>
          <cell r="AH41" t="str">
            <v>Yes</v>
          </cell>
          <cell r="AI41" t="str">
            <v>Yes</v>
          </cell>
          <cell r="AJ41" t="str">
            <v>Yes</v>
          </cell>
          <cell r="AK41" t="str">
            <v>No</v>
          </cell>
          <cell r="AL41" t="str">
            <v>No</v>
          </cell>
          <cell r="AM41" t="str">
            <v>Yes</v>
          </cell>
          <cell r="AO41" t="str">
            <v>Yes</v>
          </cell>
          <cell r="AP41" t="str">
            <v>Yes</v>
          </cell>
          <cell r="AQ41" t="str">
            <v>Yes</v>
          </cell>
          <cell r="AR41" t="str">
            <v>Yes</v>
          </cell>
          <cell r="AS41" t="str">
            <v>Yes</v>
          </cell>
          <cell r="AT41" t="str">
            <v>No</v>
          </cell>
          <cell r="AV41" t="str">
            <v>AV</v>
          </cell>
          <cell r="AW41" t="str">
            <v>OC</v>
          </cell>
          <cell r="AX41" t="str">
            <v>AV</v>
          </cell>
          <cell r="AY41" t="str">
            <v>N/A</v>
          </cell>
          <cell r="AZ41" t="str">
            <v>AV</v>
          </cell>
          <cell r="BA41">
            <v>8</v>
          </cell>
          <cell r="BD41" t="str">
            <v>No</v>
          </cell>
          <cell r="BE41" t="str">
            <v>N/A</v>
          </cell>
          <cell r="BF41" t="str">
            <v>N/A</v>
          </cell>
          <cell r="BI41" t="str">
            <v>N/A</v>
          </cell>
          <cell r="BJ41" t="str">
            <v>N/A</v>
          </cell>
          <cell r="BL41">
            <v>0</v>
          </cell>
          <cell r="BM41">
            <v>0</v>
          </cell>
          <cell r="BN41">
            <v>0</v>
          </cell>
          <cell r="BP41" t="str">
            <v>N/A</v>
          </cell>
          <cell r="BR41" t="str">
            <v>N/A</v>
          </cell>
          <cell r="BS41" t="str">
            <v>N/A</v>
          </cell>
          <cell r="BT41" t="str">
            <v>N/A</v>
          </cell>
          <cell r="BU41" t="str">
            <v>N/A</v>
          </cell>
          <cell r="BV41" t="str">
            <v>N/A</v>
          </cell>
          <cell r="BW41" t="str">
            <v>N/A</v>
          </cell>
          <cell r="BX41" t="str">
            <v>N/A</v>
          </cell>
          <cell r="BY41" t="str">
            <v>N/A</v>
          </cell>
          <cell r="BZ41" t="str">
            <v>N/A</v>
          </cell>
          <cell r="CA41" t="str">
            <v>N/A</v>
          </cell>
          <cell r="CB41" t="str">
            <v>N/A</v>
          </cell>
          <cell r="CC41" t="str">
            <v>N/A</v>
          </cell>
          <cell r="CD41" t="str">
            <v>N/A</v>
          </cell>
          <cell r="CE41" t="str">
            <v>N/A</v>
          </cell>
        </row>
        <row r="42">
          <cell r="C42" t="str">
            <v>Kevin B. Peckham</v>
          </cell>
          <cell r="D42" t="str">
            <v>Houston</v>
          </cell>
          <cell r="E42">
            <v>36301</v>
          </cell>
          <cell r="G42" t="str">
            <v>G</v>
          </cell>
          <cell r="I42" t="str">
            <v>No</v>
          </cell>
          <cell r="J42" t="str">
            <v>A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0.33333333333333331</v>
          </cell>
          <cell r="T42">
            <v>0.33333333333333331</v>
          </cell>
          <cell r="W42">
            <v>8.8999999999999996E-2</v>
          </cell>
          <cell r="X42">
            <v>0</v>
          </cell>
          <cell r="Y42" t="str">
            <v>Yes</v>
          </cell>
          <cell r="AA42">
            <v>2</v>
          </cell>
          <cell r="AB42">
            <v>1</v>
          </cell>
          <cell r="AC42">
            <v>1</v>
          </cell>
          <cell r="AE42" t="str">
            <v>Yes</v>
          </cell>
          <cell r="AF42" t="str">
            <v>No</v>
          </cell>
          <cell r="AG42" t="str">
            <v>No</v>
          </cell>
          <cell r="AH42" t="str">
            <v>No</v>
          </cell>
          <cell r="AI42" t="str">
            <v>No</v>
          </cell>
          <cell r="AJ42" t="str">
            <v>Yes</v>
          </cell>
          <cell r="AK42" t="str">
            <v>No</v>
          </cell>
          <cell r="AL42" t="str">
            <v>No</v>
          </cell>
          <cell r="AM42" t="str">
            <v>No</v>
          </cell>
          <cell r="AO42" t="str">
            <v>Yes</v>
          </cell>
          <cell r="AP42" t="str">
            <v>Yes</v>
          </cell>
          <cell r="AQ42" t="str">
            <v>Yes</v>
          </cell>
          <cell r="AR42" t="str">
            <v>Yes</v>
          </cell>
          <cell r="AS42" t="str">
            <v>Yes</v>
          </cell>
          <cell r="AT42" t="str">
            <v>No</v>
          </cell>
          <cell r="AV42" t="str">
            <v>AV</v>
          </cell>
          <cell r="AW42" t="str">
            <v>OC</v>
          </cell>
          <cell r="AX42" t="str">
            <v>AV</v>
          </cell>
          <cell r="AY42" t="str">
            <v>AV</v>
          </cell>
          <cell r="AZ42" t="str">
            <v>AV</v>
          </cell>
          <cell r="BA42">
            <v>8</v>
          </cell>
          <cell r="BD42" t="str">
            <v>No</v>
          </cell>
          <cell r="BE42" t="str">
            <v>N/A</v>
          </cell>
          <cell r="BF42" t="str">
            <v>N/A</v>
          </cell>
          <cell r="BI42">
            <v>5.96E-3</v>
          </cell>
          <cell r="BJ42">
            <v>50</v>
          </cell>
          <cell r="BL42">
            <v>2</v>
          </cell>
          <cell r="BM42">
            <v>1</v>
          </cell>
          <cell r="BN42">
            <v>1</v>
          </cell>
          <cell r="BP42" t="str">
            <v>E</v>
          </cell>
          <cell r="BR42" t="str">
            <v>Yes</v>
          </cell>
          <cell r="BS42" t="str">
            <v>Yes</v>
          </cell>
          <cell r="BT42" t="str">
            <v>Yes</v>
          </cell>
          <cell r="BU42" t="str">
            <v>Yes</v>
          </cell>
          <cell r="BV42" t="str">
            <v>Yes</v>
          </cell>
          <cell r="BW42" t="str">
            <v>Yes</v>
          </cell>
          <cell r="BX42" t="str">
            <v>No</v>
          </cell>
          <cell r="BY42" t="str">
            <v>No</v>
          </cell>
          <cell r="BZ42" t="str">
            <v>No</v>
          </cell>
          <cell r="CA42" t="str">
            <v>No</v>
          </cell>
          <cell r="CB42" t="str">
            <v>No</v>
          </cell>
          <cell r="CC42" t="str">
            <v>No</v>
          </cell>
          <cell r="CD42" t="str">
            <v>No</v>
          </cell>
          <cell r="CE42" t="str">
            <v>No</v>
          </cell>
        </row>
        <row r="43">
          <cell r="C43" t="str">
            <v>Kevin B. Peckham</v>
          </cell>
          <cell r="D43" t="str">
            <v>Houston</v>
          </cell>
          <cell r="E43">
            <v>36301</v>
          </cell>
          <cell r="G43" t="str">
            <v>B</v>
          </cell>
          <cell r="I43" t="str">
            <v>No</v>
          </cell>
          <cell r="J43" t="str">
            <v>A</v>
          </cell>
          <cell r="O43">
            <v>0.25</v>
          </cell>
          <cell r="P43">
            <v>0.5</v>
          </cell>
          <cell r="Q43">
            <v>0.75</v>
          </cell>
          <cell r="R43">
            <v>1</v>
          </cell>
          <cell r="S43">
            <v>1</v>
          </cell>
          <cell r="T43">
            <v>1.25</v>
          </cell>
          <cell r="W43">
            <v>0.06</v>
          </cell>
          <cell r="X43">
            <v>0</v>
          </cell>
          <cell r="Y43" t="str">
            <v>No</v>
          </cell>
          <cell r="AA43">
            <v>1</v>
          </cell>
          <cell r="AB43">
            <v>1</v>
          </cell>
          <cell r="AC43">
            <v>1</v>
          </cell>
          <cell r="AE43" t="str">
            <v>Yes</v>
          </cell>
          <cell r="AF43" t="str">
            <v>No</v>
          </cell>
          <cell r="AG43" t="str">
            <v>No</v>
          </cell>
          <cell r="AH43" t="str">
            <v>No</v>
          </cell>
          <cell r="AI43" t="str">
            <v>No</v>
          </cell>
          <cell r="AJ43" t="str">
            <v>No</v>
          </cell>
          <cell r="AK43" t="str">
            <v>No</v>
          </cell>
          <cell r="AL43" t="str">
            <v>No</v>
          </cell>
          <cell r="AM43" t="str">
            <v>No</v>
          </cell>
          <cell r="AO43" t="str">
            <v>Yes</v>
          </cell>
          <cell r="AP43" t="str">
            <v>No</v>
          </cell>
          <cell r="AQ43" t="str">
            <v>Yes</v>
          </cell>
          <cell r="AR43" t="str">
            <v>No</v>
          </cell>
          <cell r="AS43" t="str">
            <v>Yes</v>
          </cell>
          <cell r="AT43" t="str">
            <v>No</v>
          </cell>
          <cell r="AV43" t="str">
            <v>AV</v>
          </cell>
          <cell r="AW43" t="str">
            <v>OC</v>
          </cell>
          <cell r="AX43" t="str">
            <v>AV</v>
          </cell>
          <cell r="AY43" t="str">
            <v>AV</v>
          </cell>
          <cell r="AZ43" t="str">
            <v>AV</v>
          </cell>
          <cell r="BA43">
            <v>8</v>
          </cell>
          <cell r="BD43" t="str">
            <v>No</v>
          </cell>
          <cell r="BE43" t="str">
            <v>N/A</v>
          </cell>
          <cell r="BF43" t="str">
            <v>N/A</v>
          </cell>
          <cell r="BI43">
            <v>1.25E-3</v>
          </cell>
          <cell r="BJ43">
            <v>10</v>
          </cell>
          <cell r="BL43">
            <v>0</v>
          </cell>
          <cell r="BM43">
            <v>0</v>
          </cell>
          <cell r="BN43">
            <v>1</v>
          </cell>
          <cell r="BP43" t="str">
            <v>E</v>
          </cell>
          <cell r="BR43" t="str">
            <v>Yes</v>
          </cell>
          <cell r="BS43" t="str">
            <v>Yes</v>
          </cell>
          <cell r="BT43" t="str">
            <v>Yes</v>
          </cell>
          <cell r="BU43" t="str">
            <v>Yes</v>
          </cell>
          <cell r="BV43" t="str">
            <v>No</v>
          </cell>
          <cell r="BW43" t="str">
            <v>No</v>
          </cell>
          <cell r="BX43" t="str">
            <v>Yes</v>
          </cell>
          <cell r="BY43" t="str">
            <v>Yes</v>
          </cell>
          <cell r="BZ43" t="str">
            <v>Yes</v>
          </cell>
          <cell r="CA43" t="str">
            <v>No</v>
          </cell>
          <cell r="CB43" t="str">
            <v>No</v>
          </cell>
          <cell r="CC43" t="str">
            <v>No</v>
          </cell>
          <cell r="CD43" t="str">
            <v>No</v>
          </cell>
          <cell r="CE43" t="str">
            <v>No</v>
          </cell>
        </row>
        <row r="44">
          <cell r="C44" t="str">
            <v>Kevin B. Peckham</v>
          </cell>
          <cell r="D44" t="str">
            <v>Houston</v>
          </cell>
          <cell r="E44">
            <v>36301</v>
          </cell>
          <cell r="G44" t="str">
            <v>N/A</v>
          </cell>
          <cell r="I44" t="str">
            <v>No</v>
          </cell>
          <cell r="J44" t="str">
            <v>A</v>
          </cell>
          <cell r="O44">
            <v>0.25</v>
          </cell>
          <cell r="P44">
            <v>0.5</v>
          </cell>
          <cell r="Q44">
            <v>0.75</v>
          </cell>
          <cell r="R44">
            <v>1</v>
          </cell>
          <cell r="S44">
            <v>1</v>
          </cell>
          <cell r="T44">
            <v>1.25</v>
          </cell>
          <cell r="W44">
            <v>6.6000000000000003E-2</v>
          </cell>
          <cell r="X44">
            <v>10</v>
          </cell>
          <cell r="Y44" t="str">
            <v>No</v>
          </cell>
          <cell r="AA44">
            <v>2</v>
          </cell>
          <cell r="AB44">
            <v>1</v>
          </cell>
          <cell r="AC44">
            <v>1</v>
          </cell>
          <cell r="AE44" t="str">
            <v>Yes</v>
          </cell>
          <cell r="AF44" t="str">
            <v>Yes</v>
          </cell>
          <cell r="AG44" t="str">
            <v>Yes</v>
          </cell>
          <cell r="AH44" t="str">
            <v>Yes</v>
          </cell>
          <cell r="AI44" t="str">
            <v>Yes</v>
          </cell>
          <cell r="AJ44" t="str">
            <v>Yes</v>
          </cell>
          <cell r="AK44" t="str">
            <v>Yes</v>
          </cell>
          <cell r="AL44" t="str">
            <v>Yes</v>
          </cell>
          <cell r="AM44" t="str">
            <v>No</v>
          </cell>
          <cell r="AO44" t="str">
            <v>Yes</v>
          </cell>
          <cell r="AP44" t="str">
            <v>Yes</v>
          </cell>
          <cell r="AQ44" t="str">
            <v>Yes</v>
          </cell>
          <cell r="AR44" t="str">
            <v>Yes</v>
          </cell>
          <cell r="AS44" t="str">
            <v>Yes</v>
          </cell>
          <cell r="AT44" t="str">
            <v>No</v>
          </cell>
          <cell r="AV44" t="str">
            <v>AV</v>
          </cell>
          <cell r="AW44" t="str">
            <v>OC</v>
          </cell>
          <cell r="AX44" t="str">
            <v>AV</v>
          </cell>
          <cell r="AY44" t="str">
            <v>AV</v>
          </cell>
          <cell r="AZ44" t="str">
            <v>AV</v>
          </cell>
          <cell r="BA44">
            <v>8</v>
          </cell>
          <cell r="BD44" t="str">
            <v>No</v>
          </cell>
          <cell r="BE44" t="str">
            <v>N/A</v>
          </cell>
          <cell r="BF44" t="str">
            <v>N/A</v>
          </cell>
          <cell r="BI44" t="str">
            <v>N/A</v>
          </cell>
          <cell r="BJ44" t="str">
            <v>N/A</v>
          </cell>
          <cell r="BL44">
            <v>0</v>
          </cell>
          <cell r="BM44">
            <v>0</v>
          </cell>
          <cell r="BN44">
            <v>0</v>
          </cell>
          <cell r="BP44" t="str">
            <v>N/A</v>
          </cell>
          <cell r="BR44" t="str">
            <v>N/A</v>
          </cell>
          <cell r="BS44" t="str">
            <v>N/A</v>
          </cell>
          <cell r="BT44" t="str">
            <v>N/A</v>
          </cell>
          <cell r="BU44" t="str">
            <v>N/A</v>
          </cell>
          <cell r="BV44" t="str">
            <v>N/A</v>
          </cell>
          <cell r="BW44" t="str">
            <v>N/A</v>
          </cell>
          <cell r="BX44" t="str">
            <v>N/A</v>
          </cell>
          <cell r="BY44" t="str">
            <v>N/A</v>
          </cell>
          <cell r="BZ44" t="str">
            <v>N/A</v>
          </cell>
          <cell r="CA44" t="str">
            <v>N/A</v>
          </cell>
          <cell r="CB44" t="str">
            <v>N/A</v>
          </cell>
          <cell r="CC44" t="str">
            <v>N/A</v>
          </cell>
          <cell r="CD44" t="str">
            <v>N/A</v>
          </cell>
          <cell r="CE44" t="str">
            <v>N/A</v>
          </cell>
        </row>
        <row r="45">
          <cell r="C45" t="str">
            <v>Susan Breaux</v>
          </cell>
          <cell r="D45" t="str">
            <v>New Orleans</v>
          </cell>
          <cell r="E45">
            <v>36576</v>
          </cell>
          <cell r="G45" t="str">
            <v>B</v>
          </cell>
          <cell r="I45" t="str">
            <v>No</v>
          </cell>
          <cell r="J45" t="str">
            <v>A</v>
          </cell>
          <cell r="O45">
            <v>0.25</v>
          </cell>
          <cell r="P45">
            <v>0.5</v>
          </cell>
          <cell r="Q45">
            <v>0.75</v>
          </cell>
          <cell r="R45">
            <v>1</v>
          </cell>
          <cell r="S45">
            <v>1</v>
          </cell>
          <cell r="T45">
            <v>1.25</v>
          </cell>
          <cell r="W45">
            <v>9.9900000000000003E-2</v>
          </cell>
          <cell r="X45">
            <v>0</v>
          </cell>
          <cell r="Y45" t="str">
            <v>No</v>
          </cell>
          <cell r="AA45">
            <v>0.6</v>
          </cell>
          <cell r="AB45">
            <v>0.2</v>
          </cell>
          <cell r="AC45">
            <v>0.2</v>
          </cell>
          <cell r="AE45" t="str">
            <v>Yes</v>
          </cell>
          <cell r="AF45" t="str">
            <v>Yes</v>
          </cell>
          <cell r="AG45" t="str">
            <v>Yes</v>
          </cell>
          <cell r="AH45" t="str">
            <v>No</v>
          </cell>
          <cell r="AI45" t="str">
            <v>Yes</v>
          </cell>
          <cell r="AJ45" t="str">
            <v>Yes</v>
          </cell>
          <cell r="AK45" t="str">
            <v>Yes</v>
          </cell>
          <cell r="AL45" t="str">
            <v>Yes</v>
          </cell>
          <cell r="AM45" t="str">
            <v>No</v>
          </cell>
          <cell r="AO45" t="str">
            <v>Yes</v>
          </cell>
          <cell r="AP45" t="str">
            <v>Yes</v>
          </cell>
          <cell r="AQ45" t="str">
            <v>Yes</v>
          </cell>
          <cell r="AR45" t="str">
            <v>No</v>
          </cell>
          <cell r="AS45" t="str">
            <v>Yes</v>
          </cell>
          <cell r="AT45" t="str">
            <v>No</v>
          </cell>
          <cell r="AV45" t="str">
            <v>AV</v>
          </cell>
          <cell r="AW45" t="str">
            <v>OC</v>
          </cell>
          <cell r="AX45" t="str">
            <v>AV</v>
          </cell>
          <cell r="AY45" t="str">
            <v>N/A</v>
          </cell>
          <cell r="AZ45" t="str">
            <v>AV</v>
          </cell>
          <cell r="BA45">
            <v>8</v>
          </cell>
          <cell r="BD45" t="str">
            <v>No</v>
          </cell>
          <cell r="BE45" t="str">
            <v>N/A</v>
          </cell>
          <cell r="BF45" t="str">
            <v>N/A</v>
          </cell>
          <cell r="BI45">
            <v>1.2749999999999999E-2</v>
          </cell>
          <cell r="BJ45">
            <v>300</v>
          </cell>
          <cell r="BL45">
            <v>2</v>
          </cell>
          <cell r="BM45">
            <v>1</v>
          </cell>
          <cell r="BN45">
            <v>1</v>
          </cell>
          <cell r="BP45" t="str">
            <v>N/A</v>
          </cell>
          <cell r="BR45" t="str">
            <v>N/A</v>
          </cell>
          <cell r="BS45" t="str">
            <v>N/A</v>
          </cell>
          <cell r="BT45" t="str">
            <v>N/A</v>
          </cell>
          <cell r="BU45" t="str">
            <v>N/A</v>
          </cell>
          <cell r="BV45" t="str">
            <v>N/A</v>
          </cell>
          <cell r="BW45" t="str">
            <v>N/A</v>
          </cell>
          <cell r="BX45" t="str">
            <v>N/A</v>
          </cell>
          <cell r="BY45" t="str">
            <v>N/A</v>
          </cell>
          <cell r="BZ45" t="str">
            <v>N/A</v>
          </cell>
          <cell r="CA45" t="str">
            <v>N/A</v>
          </cell>
          <cell r="CB45" t="str">
            <v>N/A</v>
          </cell>
          <cell r="CC45" t="str">
            <v>N/A</v>
          </cell>
          <cell r="CD45" t="str">
            <v>N/A</v>
          </cell>
          <cell r="CE45" t="str">
            <v>N/A</v>
          </cell>
        </row>
        <row r="46">
          <cell r="C46" t="str">
            <v>Susan Breaux</v>
          </cell>
          <cell r="D46" t="str">
            <v>New Orleans</v>
          </cell>
          <cell r="E46">
            <v>36586</v>
          </cell>
          <cell r="G46" t="str">
            <v>N/A</v>
          </cell>
          <cell r="I46" t="str">
            <v>No</v>
          </cell>
          <cell r="J46" t="str">
            <v>B</v>
          </cell>
          <cell r="O46">
            <v>0.4</v>
          </cell>
          <cell r="P46">
            <v>1</v>
          </cell>
          <cell r="Q46">
            <v>1</v>
          </cell>
          <cell r="R46">
            <v>1</v>
          </cell>
          <cell r="S46">
            <v>1</v>
          </cell>
          <cell r="T46">
            <v>1.4</v>
          </cell>
          <cell r="W46">
            <v>0.09</v>
          </cell>
          <cell r="X46">
            <v>250</v>
          </cell>
          <cell r="Y46" t="str">
            <v>Yes</v>
          </cell>
          <cell r="AA46">
            <v>1</v>
          </cell>
          <cell r="AB46">
            <v>1</v>
          </cell>
          <cell r="AC46">
            <v>1</v>
          </cell>
          <cell r="AE46" t="str">
            <v>Yes</v>
          </cell>
          <cell r="AF46" t="str">
            <v>No</v>
          </cell>
          <cell r="AG46" t="str">
            <v>No</v>
          </cell>
          <cell r="AH46" t="str">
            <v>No</v>
          </cell>
          <cell r="AI46" t="str">
            <v>No</v>
          </cell>
          <cell r="AJ46" t="str">
            <v>Yes</v>
          </cell>
          <cell r="AK46" t="str">
            <v>No</v>
          </cell>
          <cell r="AL46" t="str">
            <v>No</v>
          </cell>
          <cell r="AM46" t="str">
            <v>No</v>
          </cell>
          <cell r="AO46" t="str">
            <v>Yes</v>
          </cell>
          <cell r="AP46" t="str">
            <v>Yes</v>
          </cell>
          <cell r="AQ46" t="str">
            <v>No</v>
          </cell>
          <cell r="AR46" t="str">
            <v>No</v>
          </cell>
          <cell r="AS46" t="str">
            <v>No</v>
          </cell>
          <cell r="AT46" t="str">
            <v>No</v>
          </cell>
          <cell r="AV46" t="str">
            <v>AV</v>
          </cell>
          <cell r="AW46" t="str">
            <v>NBV</v>
          </cell>
          <cell r="AX46" t="str">
            <v>AV</v>
          </cell>
          <cell r="AY46" t="str">
            <v>AV</v>
          </cell>
          <cell r="AZ46" t="str">
            <v>AV</v>
          </cell>
          <cell r="BA46">
            <v>8</v>
          </cell>
          <cell r="BD46" t="str">
            <v>No</v>
          </cell>
          <cell r="BE46" t="str">
            <v>N/A</v>
          </cell>
          <cell r="BF46" t="str">
            <v>N/A</v>
          </cell>
          <cell r="BI46" t="str">
            <v>N/A</v>
          </cell>
          <cell r="BJ46" t="str">
            <v>N/A</v>
          </cell>
          <cell r="BL46">
            <v>0</v>
          </cell>
          <cell r="BM46">
            <v>0</v>
          </cell>
          <cell r="BN46">
            <v>0</v>
          </cell>
          <cell r="BP46" t="str">
            <v>N/A</v>
          </cell>
          <cell r="BR46" t="str">
            <v>N/A</v>
          </cell>
          <cell r="BS46" t="str">
            <v>N/A</v>
          </cell>
          <cell r="BT46" t="str">
            <v>N/A</v>
          </cell>
          <cell r="BU46" t="str">
            <v>N/A</v>
          </cell>
          <cell r="BV46" t="str">
            <v>N/A</v>
          </cell>
          <cell r="BW46" t="str">
            <v>N/A</v>
          </cell>
          <cell r="BX46" t="str">
            <v>N/A</v>
          </cell>
          <cell r="BY46" t="str">
            <v>N/A</v>
          </cell>
          <cell r="BZ46" t="str">
            <v>N/A</v>
          </cell>
          <cell r="CA46" t="str">
            <v>N/A</v>
          </cell>
          <cell r="CB46" t="str">
            <v>N/A</v>
          </cell>
          <cell r="CC46" t="str">
            <v>N/A</v>
          </cell>
          <cell r="CD46" t="str">
            <v>N/A</v>
          </cell>
          <cell r="CE46" t="str">
            <v>N/A</v>
          </cell>
        </row>
        <row r="47">
          <cell r="C47" t="str">
            <v>Susan Breaux</v>
          </cell>
          <cell r="D47" t="str">
            <v>New Orleans</v>
          </cell>
          <cell r="E47">
            <v>36586</v>
          </cell>
          <cell r="G47" t="str">
            <v>B</v>
          </cell>
          <cell r="I47" t="str">
            <v>No</v>
          </cell>
          <cell r="J47" t="str">
            <v>A</v>
          </cell>
          <cell r="O47">
            <v>0.25</v>
          </cell>
          <cell r="P47">
            <v>0.5</v>
          </cell>
          <cell r="Q47">
            <v>0.75</v>
          </cell>
          <cell r="R47">
            <v>1</v>
          </cell>
          <cell r="S47">
            <v>1</v>
          </cell>
          <cell r="T47">
            <v>1.25</v>
          </cell>
          <cell r="W47">
            <v>0.05</v>
          </cell>
          <cell r="X47">
            <v>0</v>
          </cell>
          <cell r="Y47" t="str">
            <v>No</v>
          </cell>
          <cell r="AA47">
            <v>2</v>
          </cell>
          <cell r="AB47">
            <v>1</v>
          </cell>
          <cell r="AC47">
            <v>1</v>
          </cell>
          <cell r="AE47" t="str">
            <v>Yes</v>
          </cell>
          <cell r="AF47" t="str">
            <v>Yes</v>
          </cell>
          <cell r="AG47" t="str">
            <v>Yes</v>
          </cell>
          <cell r="AH47" t="str">
            <v>No</v>
          </cell>
          <cell r="AI47" t="str">
            <v>Yes</v>
          </cell>
          <cell r="AJ47" t="str">
            <v>Yes</v>
          </cell>
          <cell r="AK47" t="str">
            <v>Yes</v>
          </cell>
          <cell r="AL47" t="str">
            <v>No</v>
          </cell>
          <cell r="AM47" t="str">
            <v>Yes</v>
          </cell>
          <cell r="AO47" t="str">
            <v>Yes</v>
          </cell>
          <cell r="AP47" t="str">
            <v>No</v>
          </cell>
          <cell r="AQ47" t="str">
            <v>No</v>
          </cell>
          <cell r="AR47" t="str">
            <v>No</v>
          </cell>
          <cell r="AS47" t="str">
            <v>No</v>
          </cell>
          <cell r="AT47" t="str">
            <v>No</v>
          </cell>
          <cell r="AV47" t="str">
            <v>AV</v>
          </cell>
          <cell r="AW47" t="str">
            <v>OC</v>
          </cell>
          <cell r="AX47" t="str">
            <v>AV</v>
          </cell>
          <cell r="AY47" t="str">
            <v>N/A</v>
          </cell>
          <cell r="AZ47" t="str">
            <v>AV</v>
          </cell>
          <cell r="BA47">
            <v>8</v>
          </cell>
          <cell r="BD47" t="str">
            <v>No</v>
          </cell>
          <cell r="BE47" t="str">
            <v>N/A</v>
          </cell>
          <cell r="BF47" t="str">
            <v>N/A</v>
          </cell>
          <cell r="BI47">
            <v>1E-3</v>
          </cell>
          <cell r="BJ47">
            <v>25</v>
          </cell>
          <cell r="BL47">
            <v>2</v>
          </cell>
          <cell r="BM47">
            <v>1</v>
          </cell>
          <cell r="BN47">
            <v>1</v>
          </cell>
          <cell r="BP47" t="str">
            <v>E</v>
          </cell>
          <cell r="BR47" t="str">
            <v>Yes</v>
          </cell>
          <cell r="BS47" t="str">
            <v>Yes</v>
          </cell>
          <cell r="BT47" t="str">
            <v>No</v>
          </cell>
          <cell r="BU47" t="str">
            <v>No</v>
          </cell>
          <cell r="BV47" t="str">
            <v>No</v>
          </cell>
          <cell r="BW47" t="str">
            <v>No</v>
          </cell>
          <cell r="BX47" t="str">
            <v>No</v>
          </cell>
          <cell r="BY47" t="str">
            <v>No</v>
          </cell>
          <cell r="BZ47" t="str">
            <v>No</v>
          </cell>
          <cell r="CA47" t="str">
            <v>No</v>
          </cell>
          <cell r="CB47" t="str">
            <v>No</v>
          </cell>
          <cell r="CC47" t="str">
            <v>No</v>
          </cell>
          <cell r="CD47" t="str">
            <v>No</v>
          </cell>
          <cell r="CE47" t="str">
            <v>No</v>
          </cell>
        </row>
        <row r="48">
          <cell r="C48" t="str">
            <v>Kevin B. Peckham</v>
          </cell>
          <cell r="D48" t="str">
            <v>Houston</v>
          </cell>
          <cell r="E48">
            <v>36301</v>
          </cell>
          <cell r="G48" t="str">
            <v>N/A</v>
          </cell>
          <cell r="I48" t="str">
            <v>N/A</v>
          </cell>
          <cell r="J48" t="str">
            <v>N/A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1</v>
          </cell>
          <cell r="T48">
            <v>1</v>
          </cell>
          <cell r="W48">
            <v>0</v>
          </cell>
          <cell r="X48">
            <v>0</v>
          </cell>
          <cell r="Y48" t="str">
            <v>No</v>
          </cell>
          <cell r="AA48">
            <v>1</v>
          </cell>
          <cell r="AB48">
            <v>1</v>
          </cell>
          <cell r="AC48">
            <v>1</v>
          </cell>
          <cell r="AE48" t="str">
            <v>N/A</v>
          </cell>
          <cell r="AF48" t="str">
            <v>N/A</v>
          </cell>
          <cell r="AG48" t="str">
            <v>N/A</v>
          </cell>
          <cell r="AH48" t="str">
            <v>N/A</v>
          </cell>
          <cell r="AI48" t="str">
            <v>N/A</v>
          </cell>
          <cell r="AJ48" t="str">
            <v>N/A</v>
          </cell>
          <cell r="AK48" t="str">
            <v>N/A</v>
          </cell>
          <cell r="AL48" t="str">
            <v>N/A</v>
          </cell>
          <cell r="AM48" t="str">
            <v>N/A</v>
          </cell>
          <cell r="AO48" t="str">
            <v>N/A</v>
          </cell>
          <cell r="AP48" t="str">
            <v>N/A</v>
          </cell>
          <cell r="AQ48" t="str">
            <v>N/A</v>
          </cell>
          <cell r="AR48" t="str">
            <v>N/A</v>
          </cell>
          <cell r="AS48" t="str">
            <v>N/A</v>
          </cell>
          <cell r="AT48" t="str">
            <v>N/A</v>
          </cell>
          <cell r="AV48" t="str">
            <v>N/A</v>
          </cell>
          <cell r="AW48" t="str">
            <v>N/A</v>
          </cell>
          <cell r="AX48" t="str">
            <v>N/A</v>
          </cell>
          <cell r="AY48" t="str">
            <v>N/A</v>
          </cell>
          <cell r="AZ48" t="str">
            <v>N/A</v>
          </cell>
          <cell r="BA48" t="str">
            <v>N/A</v>
          </cell>
          <cell r="BD48" t="str">
            <v>No</v>
          </cell>
          <cell r="BE48" t="str">
            <v>N/A</v>
          </cell>
          <cell r="BF48" t="str">
            <v>N/A</v>
          </cell>
          <cell r="BI48" t="str">
            <v>N/A</v>
          </cell>
          <cell r="BJ48" t="str">
            <v>N/A</v>
          </cell>
          <cell r="BL48">
            <v>0</v>
          </cell>
          <cell r="BM48">
            <v>0</v>
          </cell>
          <cell r="BN48">
            <v>0</v>
          </cell>
          <cell r="BP48" t="str">
            <v>N/A</v>
          </cell>
          <cell r="BR48" t="str">
            <v>N/A</v>
          </cell>
          <cell r="BS48" t="str">
            <v>N/A</v>
          </cell>
          <cell r="BT48" t="str">
            <v>N/A</v>
          </cell>
          <cell r="BU48" t="str">
            <v>N/A</v>
          </cell>
          <cell r="BV48" t="str">
            <v>N/A</v>
          </cell>
          <cell r="BW48" t="str">
            <v>N/A</v>
          </cell>
          <cell r="BX48" t="str">
            <v>N/A</v>
          </cell>
          <cell r="BY48" t="str">
            <v>N/A</v>
          </cell>
          <cell r="BZ48" t="str">
            <v>N/A</v>
          </cell>
          <cell r="CA48" t="str">
            <v>N/A</v>
          </cell>
          <cell r="CB48" t="str">
            <v>N/A</v>
          </cell>
          <cell r="CC48" t="str">
            <v>N/A</v>
          </cell>
          <cell r="CD48" t="str">
            <v>N/A</v>
          </cell>
          <cell r="CE48" t="str">
            <v>N/A</v>
          </cell>
        </row>
        <row r="49">
          <cell r="C49" t="str">
            <v>Kevin B. Peckham</v>
          </cell>
          <cell r="D49" t="str">
            <v>Houston</v>
          </cell>
          <cell r="E49">
            <v>36301</v>
          </cell>
          <cell r="G49" t="str">
            <v>B</v>
          </cell>
          <cell r="I49" t="str">
            <v>No</v>
          </cell>
          <cell r="J49" t="str">
            <v>A</v>
          </cell>
          <cell r="O49">
            <v>0.25</v>
          </cell>
          <cell r="P49">
            <v>0.5</v>
          </cell>
          <cell r="Q49">
            <v>0.75</v>
          </cell>
          <cell r="R49">
            <v>1</v>
          </cell>
          <cell r="S49">
            <v>1</v>
          </cell>
          <cell r="T49">
            <v>1.25</v>
          </cell>
          <cell r="W49">
            <v>0.06</v>
          </cell>
          <cell r="X49">
            <v>0</v>
          </cell>
          <cell r="Y49" t="str">
            <v>Yes</v>
          </cell>
          <cell r="AA49">
            <v>1.5</v>
          </cell>
          <cell r="AB49">
            <v>1</v>
          </cell>
          <cell r="AC49">
            <v>1</v>
          </cell>
          <cell r="AE49" t="str">
            <v>Yes</v>
          </cell>
          <cell r="AF49" t="str">
            <v>Yes</v>
          </cell>
          <cell r="AG49" t="str">
            <v>Yes</v>
          </cell>
          <cell r="AH49" t="str">
            <v>Yes</v>
          </cell>
          <cell r="AI49" t="str">
            <v>Yes</v>
          </cell>
          <cell r="AJ49" t="str">
            <v>Yes</v>
          </cell>
          <cell r="AK49" t="str">
            <v>Yes</v>
          </cell>
          <cell r="AL49" t="str">
            <v>No</v>
          </cell>
          <cell r="AM49" t="str">
            <v>Yes</v>
          </cell>
          <cell r="AO49" t="str">
            <v>Yes</v>
          </cell>
          <cell r="AP49" t="str">
            <v>Yes</v>
          </cell>
          <cell r="AQ49" t="str">
            <v>Yes</v>
          </cell>
          <cell r="AR49" t="str">
            <v>No</v>
          </cell>
          <cell r="AS49" t="str">
            <v>No</v>
          </cell>
          <cell r="AT49" t="str">
            <v>No</v>
          </cell>
          <cell r="AV49" t="str">
            <v>AV</v>
          </cell>
          <cell r="AW49" t="str">
            <v>OC</v>
          </cell>
          <cell r="AX49" t="str">
            <v>AV</v>
          </cell>
          <cell r="AY49" t="str">
            <v>N/A</v>
          </cell>
          <cell r="AZ49" t="str">
            <v>AV</v>
          </cell>
          <cell r="BA49">
            <v>8</v>
          </cell>
          <cell r="BD49" t="str">
            <v>No</v>
          </cell>
          <cell r="BE49" t="str">
            <v>N/A</v>
          </cell>
          <cell r="BF49" t="str">
            <v>N/A</v>
          </cell>
          <cell r="BI49">
            <v>2.5000000000000001E-3</v>
          </cell>
          <cell r="BJ49">
            <v>10</v>
          </cell>
          <cell r="BL49">
            <v>1.5</v>
          </cell>
          <cell r="BM49">
            <v>1</v>
          </cell>
          <cell r="BN49">
            <v>1</v>
          </cell>
          <cell r="BP49" t="str">
            <v>E</v>
          </cell>
          <cell r="BR49" t="str">
            <v>Yes</v>
          </cell>
          <cell r="BS49" t="str">
            <v>Yes</v>
          </cell>
          <cell r="BT49" t="str">
            <v>Yes</v>
          </cell>
          <cell r="BU49" t="str">
            <v>Yes</v>
          </cell>
          <cell r="BV49" t="str">
            <v>Yes</v>
          </cell>
          <cell r="BW49" t="str">
            <v>Yes</v>
          </cell>
          <cell r="BX49" t="str">
            <v>No</v>
          </cell>
          <cell r="BY49" t="str">
            <v>No</v>
          </cell>
          <cell r="BZ49" t="str">
            <v>No</v>
          </cell>
          <cell r="CA49" t="str">
            <v>No</v>
          </cell>
          <cell r="CB49" t="str">
            <v>No</v>
          </cell>
          <cell r="CC49" t="str">
            <v>Yes</v>
          </cell>
          <cell r="CD49" t="str">
            <v>No</v>
          </cell>
          <cell r="CE49" t="str">
            <v>No</v>
          </cell>
        </row>
        <row r="50">
          <cell r="C50" t="str">
            <v>Kevin B. Peckham</v>
          </cell>
          <cell r="D50" t="str">
            <v>Houston</v>
          </cell>
          <cell r="E50">
            <v>36301</v>
          </cell>
          <cell r="G50" t="str">
            <v>G</v>
          </cell>
          <cell r="I50" t="str">
            <v>No</v>
          </cell>
          <cell r="J50" t="str">
            <v>A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1</v>
          </cell>
          <cell r="T50">
            <v>1</v>
          </cell>
          <cell r="W50">
            <v>4.4999999999999998E-2</v>
          </cell>
          <cell r="X50">
            <v>0</v>
          </cell>
          <cell r="Y50" t="str">
            <v>Yes</v>
          </cell>
          <cell r="AA50">
            <v>1</v>
          </cell>
          <cell r="AB50">
            <v>0</v>
          </cell>
          <cell r="AC50">
            <v>0</v>
          </cell>
          <cell r="AE50" t="str">
            <v>Yes</v>
          </cell>
          <cell r="AF50" t="str">
            <v>Yes</v>
          </cell>
          <cell r="AG50" t="str">
            <v>Yes</v>
          </cell>
          <cell r="AH50" t="str">
            <v>Yes</v>
          </cell>
          <cell r="AI50" t="str">
            <v>Yes</v>
          </cell>
          <cell r="AJ50" t="str">
            <v>Yes</v>
          </cell>
          <cell r="AK50" t="str">
            <v>Yes</v>
          </cell>
          <cell r="AL50" t="str">
            <v>No</v>
          </cell>
          <cell r="AM50" t="str">
            <v>Yes</v>
          </cell>
          <cell r="AO50" t="str">
            <v>N/A</v>
          </cell>
          <cell r="AP50" t="str">
            <v>N/A</v>
          </cell>
          <cell r="AQ50" t="str">
            <v>N/A</v>
          </cell>
          <cell r="AR50" t="str">
            <v>N/A</v>
          </cell>
          <cell r="AS50" t="str">
            <v>N/A</v>
          </cell>
          <cell r="AT50" t="str">
            <v>N/A</v>
          </cell>
          <cell r="AV50" t="str">
            <v>N/A</v>
          </cell>
          <cell r="AW50" t="str">
            <v>N/A</v>
          </cell>
          <cell r="AX50" t="str">
            <v>N/A</v>
          </cell>
          <cell r="AY50" t="str">
            <v>N/A</v>
          </cell>
          <cell r="AZ50" t="str">
            <v>N/A</v>
          </cell>
          <cell r="BA50" t="str">
            <v>N/A</v>
          </cell>
          <cell r="BD50" t="str">
            <v>No</v>
          </cell>
          <cell r="BE50" t="str">
            <v>N/A</v>
          </cell>
          <cell r="BF50" t="str">
            <v>N/A</v>
          </cell>
          <cell r="BI50">
            <v>2.5000000000000001E-3</v>
          </cell>
          <cell r="BJ50">
            <v>0</v>
          </cell>
          <cell r="BL50">
            <v>1</v>
          </cell>
          <cell r="BM50">
            <v>0</v>
          </cell>
          <cell r="BN50">
            <v>0</v>
          </cell>
          <cell r="BP50" t="str">
            <v>E</v>
          </cell>
          <cell r="BR50" t="str">
            <v>Yes</v>
          </cell>
          <cell r="BS50" t="str">
            <v>Yes</v>
          </cell>
          <cell r="BT50" t="str">
            <v>Yes</v>
          </cell>
          <cell r="BU50" t="str">
            <v>Yes</v>
          </cell>
          <cell r="BV50" t="str">
            <v>Yes</v>
          </cell>
          <cell r="BW50" t="str">
            <v>Yes</v>
          </cell>
          <cell r="BX50" t="str">
            <v>No</v>
          </cell>
          <cell r="BY50" t="str">
            <v>No</v>
          </cell>
          <cell r="BZ50" t="str">
            <v>No</v>
          </cell>
          <cell r="CA50" t="str">
            <v>No</v>
          </cell>
          <cell r="CB50" t="str">
            <v>No</v>
          </cell>
          <cell r="CC50" t="str">
            <v>Yes</v>
          </cell>
          <cell r="CD50" t="str">
            <v>No</v>
          </cell>
          <cell r="CE50" t="str">
            <v>No</v>
          </cell>
        </row>
        <row r="51">
          <cell r="C51" t="str">
            <v>Kevin B. Peckham</v>
          </cell>
          <cell r="D51" t="str">
            <v>Houston</v>
          </cell>
          <cell r="E51">
            <v>36301</v>
          </cell>
          <cell r="G51" t="str">
            <v>N/A</v>
          </cell>
          <cell r="I51" t="str">
            <v>No</v>
          </cell>
          <cell r="J51" t="str">
            <v>A</v>
          </cell>
          <cell r="O51">
            <v>0.25</v>
          </cell>
          <cell r="P51">
            <v>0.5</v>
          </cell>
          <cell r="Q51">
            <v>0.75</v>
          </cell>
          <cell r="R51">
            <v>1</v>
          </cell>
          <cell r="S51">
            <v>1</v>
          </cell>
          <cell r="T51">
            <v>1.25</v>
          </cell>
          <cell r="W51">
            <v>0.05</v>
          </cell>
          <cell r="X51">
            <v>100</v>
          </cell>
          <cell r="Y51" t="str">
            <v>No</v>
          </cell>
          <cell r="AA51">
            <v>1</v>
          </cell>
          <cell r="AB51">
            <v>1</v>
          </cell>
          <cell r="AC51">
            <v>1</v>
          </cell>
          <cell r="AE51" t="str">
            <v>Yes</v>
          </cell>
          <cell r="AF51" t="str">
            <v>Yes</v>
          </cell>
          <cell r="AG51" t="str">
            <v>Yes</v>
          </cell>
          <cell r="AH51" t="str">
            <v>No</v>
          </cell>
          <cell r="AI51" t="str">
            <v>Yes</v>
          </cell>
          <cell r="AJ51" t="str">
            <v>Yes</v>
          </cell>
          <cell r="AK51" t="str">
            <v>Yes</v>
          </cell>
          <cell r="AL51" t="str">
            <v>No</v>
          </cell>
          <cell r="AM51" t="str">
            <v>Yes</v>
          </cell>
          <cell r="AO51" t="str">
            <v>Yes</v>
          </cell>
          <cell r="AP51" t="str">
            <v>Yes</v>
          </cell>
          <cell r="AQ51" t="str">
            <v>Yes</v>
          </cell>
          <cell r="AR51" t="str">
            <v>No</v>
          </cell>
          <cell r="AS51" t="str">
            <v>Yes</v>
          </cell>
          <cell r="AT51" t="str">
            <v>No</v>
          </cell>
          <cell r="AV51" t="str">
            <v>AV</v>
          </cell>
          <cell r="AW51" t="str">
            <v>OC</v>
          </cell>
          <cell r="AX51" t="str">
            <v>AV</v>
          </cell>
          <cell r="AY51" t="str">
            <v>N/A</v>
          </cell>
          <cell r="AZ51" t="str">
            <v>AV</v>
          </cell>
          <cell r="BA51">
            <v>8</v>
          </cell>
          <cell r="BD51" t="str">
            <v>No</v>
          </cell>
          <cell r="BE51" t="str">
            <v>N/A</v>
          </cell>
          <cell r="BF51" t="str">
            <v>N/A</v>
          </cell>
          <cell r="BI51" t="str">
            <v>N/A</v>
          </cell>
          <cell r="BJ51" t="str">
            <v>N/A</v>
          </cell>
          <cell r="BL51">
            <v>0</v>
          </cell>
          <cell r="BM51">
            <v>0</v>
          </cell>
          <cell r="BN51">
            <v>0</v>
          </cell>
          <cell r="BP51" t="str">
            <v>N/A</v>
          </cell>
          <cell r="BR51" t="str">
            <v>N/A</v>
          </cell>
          <cell r="BS51" t="str">
            <v>N/A</v>
          </cell>
          <cell r="BT51" t="str">
            <v>N/A</v>
          </cell>
          <cell r="BU51" t="str">
            <v>N/A</v>
          </cell>
          <cell r="BV51" t="str">
            <v>N/A</v>
          </cell>
          <cell r="BW51" t="str">
            <v>N/A</v>
          </cell>
          <cell r="BX51" t="str">
            <v>N/A</v>
          </cell>
          <cell r="BY51" t="str">
            <v>N/A</v>
          </cell>
          <cell r="BZ51" t="str">
            <v>N/A</v>
          </cell>
          <cell r="CA51" t="str">
            <v>N/A</v>
          </cell>
          <cell r="CB51" t="str">
            <v>N/A</v>
          </cell>
          <cell r="CC51" t="str">
            <v>N/A</v>
          </cell>
          <cell r="CD51" t="str">
            <v>N/A</v>
          </cell>
          <cell r="CE51" t="str">
            <v>N/A</v>
          </cell>
        </row>
        <row r="52">
          <cell r="C52" t="str">
            <v>Kevin B. Peckham</v>
          </cell>
          <cell r="D52" t="str">
            <v>Houston</v>
          </cell>
          <cell r="E52">
            <v>36301</v>
          </cell>
          <cell r="G52" t="str">
            <v>N/A</v>
          </cell>
          <cell r="I52" t="str">
            <v>Yes</v>
          </cell>
          <cell r="J52" t="str">
            <v>N/A</v>
          </cell>
          <cell r="O52">
            <v>0.25</v>
          </cell>
          <cell r="P52">
            <v>0.5</v>
          </cell>
          <cell r="Q52">
            <v>0.75</v>
          </cell>
          <cell r="R52">
            <v>1</v>
          </cell>
          <cell r="S52">
            <v>1</v>
          </cell>
          <cell r="T52">
            <v>1.25</v>
          </cell>
          <cell r="W52">
            <v>9.7500000000000003E-2</v>
          </cell>
          <cell r="X52">
            <v>250</v>
          </cell>
          <cell r="Y52" t="str">
            <v>No</v>
          </cell>
          <cell r="AA52">
            <v>1</v>
          </cell>
          <cell r="AB52">
            <v>1</v>
          </cell>
          <cell r="AC52">
            <v>1</v>
          </cell>
          <cell r="AE52" t="str">
            <v>Yes</v>
          </cell>
          <cell r="AF52" t="str">
            <v>Yes</v>
          </cell>
          <cell r="AG52" t="str">
            <v>Yes</v>
          </cell>
          <cell r="AH52" t="str">
            <v>No</v>
          </cell>
          <cell r="AI52" t="str">
            <v>Yes</v>
          </cell>
          <cell r="AJ52" t="str">
            <v>Yes</v>
          </cell>
          <cell r="AK52" t="str">
            <v>Yes</v>
          </cell>
          <cell r="AL52" t="str">
            <v>No</v>
          </cell>
          <cell r="AM52" t="str">
            <v>Yes</v>
          </cell>
          <cell r="AO52" t="str">
            <v>Yes</v>
          </cell>
          <cell r="AP52" t="str">
            <v>Yes</v>
          </cell>
          <cell r="AQ52" t="str">
            <v>Yes</v>
          </cell>
          <cell r="AR52" t="str">
            <v>Yes</v>
          </cell>
          <cell r="AS52" t="str">
            <v>No</v>
          </cell>
          <cell r="AT52" t="str">
            <v>No</v>
          </cell>
          <cell r="AV52" t="str">
            <v>AV</v>
          </cell>
          <cell r="AW52" t="str">
            <v>NBV</v>
          </cell>
          <cell r="AX52" t="str">
            <v>AV</v>
          </cell>
          <cell r="AY52" t="str">
            <v>N/A</v>
          </cell>
          <cell r="AZ52" t="str">
            <v>AV</v>
          </cell>
          <cell r="BA52">
            <v>8</v>
          </cell>
          <cell r="BD52" t="str">
            <v>No</v>
          </cell>
          <cell r="BE52" t="str">
            <v>N/A</v>
          </cell>
          <cell r="BF52" t="str">
            <v>N/A</v>
          </cell>
          <cell r="BI52" t="str">
            <v>N/A</v>
          </cell>
          <cell r="BJ52" t="str">
            <v>N/A</v>
          </cell>
          <cell r="BL52">
            <v>0</v>
          </cell>
          <cell r="BM52">
            <v>0</v>
          </cell>
          <cell r="BN52">
            <v>0</v>
          </cell>
          <cell r="BP52" t="str">
            <v>N/A</v>
          </cell>
          <cell r="BR52" t="str">
            <v>N/A</v>
          </cell>
          <cell r="BS52" t="str">
            <v>N/A</v>
          </cell>
          <cell r="BT52" t="str">
            <v>N/A</v>
          </cell>
          <cell r="BU52" t="str">
            <v>N/A</v>
          </cell>
          <cell r="BV52" t="str">
            <v>N/A</v>
          </cell>
          <cell r="BW52" t="str">
            <v>N/A</v>
          </cell>
          <cell r="BX52" t="str">
            <v>N/A</v>
          </cell>
          <cell r="BY52" t="str">
            <v>N/A</v>
          </cell>
          <cell r="BZ52" t="str">
            <v>N/A</v>
          </cell>
          <cell r="CA52" t="str">
            <v>N/A</v>
          </cell>
          <cell r="CB52" t="str">
            <v>N/A</v>
          </cell>
          <cell r="CC52" t="str">
            <v>N/A</v>
          </cell>
          <cell r="CD52" t="str">
            <v>N/A</v>
          </cell>
          <cell r="CE52" t="str">
            <v>N/A</v>
          </cell>
        </row>
        <row r="53">
          <cell r="C53" t="str">
            <v>Susan Breaux</v>
          </cell>
          <cell r="D53" t="str">
            <v>New Orleans</v>
          </cell>
          <cell r="E53">
            <v>36576</v>
          </cell>
          <cell r="G53" t="str">
            <v>N/A</v>
          </cell>
          <cell r="I53" t="str">
            <v>Yes</v>
          </cell>
          <cell r="J53" t="str">
            <v>N/A</v>
          </cell>
          <cell r="O53">
            <v>0.25</v>
          </cell>
          <cell r="P53">
            <v>0.5</v>
          </cell>
          <cell r="Q53">
            <v>0.75</v>
          </cell>
          <cell r="R53">
            <v>1</v>
          </cell>
          <cell r="S53">
            <v>1</v>
          </cell>
          <cell r="T53">
            <v>1.25</v>
          </cell>
          <cell r="W53">
            <v>0.06</v>
          </cell>
          <cell r="X53">
            <v>0</v>
          </cell>
          <cell r="Y53" t="str">
            <v>No</v>
          </cell>
          <cell r="AA53">
            <v>2</v>
          </cell>
          <cell r="AB53">
            <v>1</v>
          </cell>
          <cell r="AC53">
            <v>1</v>
          </cell>
          <cell r="AE53" t="str">
            <v>Yes</v>
          </cell>
          <cell r="AF53" t="str">
            <v>Yes</v>
          </cell>
          <cell r="AG53" t="str">
            <v>Yes</v>
          </cell>
          <cell r="AH53" t="str">
            <v>No</v>
          </cell>
          <cell r="AI53" t="str">
            <v>Yes</v>
          </cell>
          <cell r="AJ53" t="str">
            <v>Yes</v>
          </cell>
          <cell r="AK53" t="str">
            <v>Yes</v>
          </cell>
          <cell r="AL53" t="str">
            <v>No</v>
          </cell>
          <cell r="AM53" t="str">
            <v>Yes</v>
          </cell>
          <cell r="AO53" t="str">
            <v>Yes</v>
          </cell>
          <cell r="AP53" t="str">
            <v>Yes</v>
          </cell>
          <cell r="AQ53" t="str">
            <v>No</v>
          </cell>
          <cell r="AR53" t="str">
            <v>No</v>
          </cell>
          <cell r="AS53" t="str">
            <v>No</v>
          </cell>
          <cell r="AT53" t="str">
            <v>No</v>
          </cell>
          <cell r="AV53" t="str">
            <v>AV</v>
          </cell>
          <cell r="AW53" t="str">
            <v>OC</v>
          </cell>
          <cell r="AX53" t="str">
            <v>AV</v>
          </cell>
          <cell r="AY53" t="str">
            <v>N/A</v>
          </cell>
          <cell r="AZ53" t="str">
            <v>AV</v>
          </cell>
          <cell r="BA53">
            <v>8</v>
          </cell>
          <cell r="BD53" t="str">
            <v>No</v>
          </cell>
          <cell r="BE53" t="str">
            <v>N/A</v>
          </cell>
          <cell r="BF53" t="str">
            <v>N/A</v>
          </cell>
          <cell r="BI53" t="str">
            <v>N/A</v>
          </cell>
          <cell r="BJ53" t="str">
            <v>N/A</v>
          </cell>
          <cell r="BL53">
            <v>0</v>
          </cell>
          <cell r="BM53">
            <v>0</v>
          </cell>
          <cell r="BN53">
            <v>0</v>
          </cell>
          <cell r="BP53" t="str">
            <v>N/A</v>
          </cell>
          <cell r="BR53" t="str">
            <v>N/A</v>
          </cell>
          <cell r="BS53" t="str">
            <v>N/A</v>
          </cell>
          <cell r="BT53" t="str">
            <v>N/A</v>
          </cell>
          <cell r="BU53" t="str">
            <v>N/A</v>
          </cell>
          <cell r="BV53" t="str">
            <v>N/A</v>
          </cell>
          <cell r="BW53" t="str">
            <v>N/A</v>
          </cell>
          <cell r="BX53" t="str">
            <v>N/A</v>
          </cell>
          <cell r="BY53" t="str">
            <v>N/A</v>
          </cell>
          <cell r="BZ53" t="str">
            <v>N/A</v>
          </cell>
          <cell r="CA53" t="str">
            <v>N/A</v>
          </cell>
          <cell r="CB53" t="str">
            <v>N/A</v>
          </cell>
          <cell r="CC53" t="str">
            <v>N/A</v>
          </cell>
          <cell r="CD53" t="str">
            <v>N/A</v>
          </cell>
          <cell r="CE53" t="str">
            <v>N/A</v>
          </cell>
        </row>
        <row r="54">
          <cell r="C54" t="str">
            <v>Kevin B. Peckham</v>
          </cell>
          <cell r="D54" t="str">
            <v>Houston</v>
          </cell>
          <cell r="E54">
            <v>36301</v>
          </cell>
          <cell r="G54" t="str">
            <v>N/A</v>
          </cell>
          <cell r="I54" t="str">
            <v>N/A</v>
          </cell>
          <cell r="J54" t="str">
            <v>N/A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1</v>
          </cell>
          <cell r="T54">
            <v>1</v>
          </cell>
          <cell r="W54">
            <v>0</v>
          </cell>
          <cell r="X54">
            <v>0</v>
          </cell>
          <cell r="Y54" t="str">
            <v>N/A</v>
          </cell>
          <cell r="AA54">
            <v>0</v>
          </cell>
          <cell r="AB54">
            <v>0</v>
          </cell>
          <cell r="AC54">
            <v>0</v>
          </cell>
          <cell r="AE54" t="str">
            <v>N/A</v>
          </cell>
          <cell r="AF54" t="str">
            <v>N/A</v>
          </cell>
          <cell r="AG54" t="str">
            <v>N/A</v>
          </cell>
          <cell r="AH54" t="str">
            <v>N/A</v>
          </cell>
          <cell r="AI54" t="str">
            <v>N/A</v>
          </cell>
          <cell r="AJ54" t="str">
            <v>N/A</v>
          </cell>
          <cell r="AK54" t="str">
            <v>N/A</v>
          </cell>
          <cell r="AL54" t="str">
            <v>N/A</v>
          </cell>
          <cell r="AM54" t="str">
            <v>N/A</v>
          </cell>
          <cell r="AO54" t="str">
            <v>N/A</v>
          </cell>
          <cell r="AP54" t="str">
            <v>N/A</v>
          </cell>
          <cell r="AQ54" t="str">
            <v>N/A</v>
          </cell>
          <cell r="AR54" t="str">
            <v>N/A</v>
          </cell>
          <cell r="AS54" t="str">
            <v>N/A</v>
          </cell>
          <cell r="AT54" t="str">
            <v>N/A</v>
          </cell>
          <cell r="AV54" t="str">
            <v>N/A</v>
          </cell>
          <cell r="AW54" t="str">
            <v>N/A</v>
          </cell>
          <cell r="AX54" t="str">
            <v>N/A</v>
          </cell>
          <cell r="AY54" t="str">
            <v>N/A</v>
          </cell>
          <cell r="AZ54" t="str">
            <v>N/A</v>
          </cell>
          <cell r="BA54" t="str">
            <v>N/A</v>
          </cell>
          <cell r="BD54" t="str">
            <v>No</v>
          </cell>
          <cell r="BE54" t="str">
            <v>N/A</v>
          </cell>
          <cell r="BF54" t="str">
            <v>N/A</v>
          </cell>
          <cell r="BI54" t="str">
            <v>N/A</v>
          </cell>
          <cell r="BJ54" t="str">
            <v>N/A</v>
          </cell>
          <cell r="BL54">
            <v>0</v>
          </cell>
          <cell r="BM54">
            <v>0</v>
          </cell>
          <cell r="BN54">
            <v>0</v>
          </cell>
          <cell r="BP54" t="str">
            <v>N/A</v>
          </cell>
          <cell r="BR54" t="str">
            <v>N/A</v>
          </cell>
          <cell r="BS54" t="str">
            <v>N/A</v>
          </cell>
          <cell r="BT54" t="str">
            <v>N/A</v>
          </cell>
          <cell r="BU54" t="str">
            <v>N/A</v>
          </cell>
          <cell r="BV54" t="str">
            <v>N/A</v>
          </cell>
          <cell r="BW54" t="str">
            <v>N/A</v>
          </cell>
          <cell r="BX54" t="str">
            <v>N/A</v>
          </cell>
          <cell r="BY54" t="str">
            <v>N/A</v>
          </cell>
          <cell r="BZ54" t="str">
            <v>N/A</v>
          </cell>
          <cell r="CA54" t="str">
            <v>N/A</v>
          </cell>
          <cell r="CB54" t="str">
            <v>N/A</v>
          </cell>
          <cell r="CC54" t="str">
            <v>N/A</v>
          </cell>
          <cell r="CD54" t="str">
            <v>N/A</v>
          </cell>
          <cell r="CE54" t="str">
            <v>N/A</v>
          </cell>
        </row>
        <row r="55">
          <cell r="C55" t="str">
            <v>Kevin B. Peckham</v>
          </cell>
          <cell r="D55" t="str">
            <v>Houston</v>
          </cell>
          <cell r="E55">
            <v>36301</v>
          </cell>
          <cell r="G55" t="str">
            <v>B</v>
          </cell>
          <cell r="I55" t="str">
            <v>No</v>
          </cell>
          <cell r="J55" t="str">
            <v>A</v>
          </cell>
          <cell r="O55">
            <v>0.25</v>
          </cell>
          <cell r="P55">
            <v>0.5</v>
          </cell>
          <cell r="Q55">
            <v>0.75</v>
          </cell>
          <cell r="R55">
            <v>1</v>
          </cell>
          <cell r="S55">
            <v>1</v>
          </cell>
          <cell r="T55">
            <v>1.25</v>
          </cell>
          <cell r="W55">
            <v>0.09</v>
          </cell>
          <cell r="X55">
            <v>0</v>
          </cell>
          <cell r="Y55" t="str">
            <v>No</v>
          </cell>
          <cell r="AA55">
            <v>2</v>
          </cell>
          <cell r="AB55">
            <v>1</v>
          </cell>
          <cell r="AC55">
            <v>1</v>
          </cell>
          <cell r="AE55" t="str">
            <v>Yes</v>
          </cell>
          <cell r="AF55" t="str">
            <v>Yes</v>
          </cell>
          <cell r="AG55" t="str">
            <v>Yes</v>
          </cell>
          <cell r="AH55" t="str">
            <v>Yes</v>
          </cell>
          <cell r="AI55" t="str">
            <v>Yes</v>
          </cell>
          <cell r="AJ55" t="str">
            <v>Yes</v>
          </cell>
          <cell r="AK55" t="str">
            <v>Yes</v>
          </cell>
          <cell r="AL55" t="str">
            <v>No</v>
          </cell>
          <cell r="AM55" t="str">
            <v>Yes</v>
          </cell>
          <cell r="AO55" t="str">
            <v>Yes</v>
          </cell>
          <cell r="AP55" t="str">
            <v>Yes</v>
          </cell>
          <cell r="AQ55" t="str">
            <v>Yes</v>
          </cell>
          <cell r="AR55" t="str">
            <v>Yes</v>
          </cell>
          <cell r="AS55" t="str">
            <v>Yes</v>
          </cell>
          <cell r="AT55" t="str">
            <v>No</v>
          </cell>
          <cell r="AV55" t="str">
            <v>AV</v>
          </cell>
          <cell r="AW55" t="str">
            <v>OC</v>
          </cell>
          <cell r="AX55" t="str">
            <v>AV</v>
          </cell>
          <cell r="AY55" t="str">
            <v>N/A</v>
          </cell>
          <cell r="AZ55" t="str">
            <v>AV</v>
          </cell>
          <cell r="BA55">
            <v>8</v>
          </cell>
          <cell r="BD55" t="str">
            <v>No</v>
          </cell>
          <cell r="BE55" t="str">
            <v>N/A</v>
          </cell>
          <cell r="BF55" t="str">
            <v>N/A</v>
          </cell>
          <cell r="BI55">
            <v>7.0000000000000001E-3</v>
          </cell>
          <cell r="BJ55">
            <v>50</v>
          </cell>
          <cell r="BL55">
            <v>2</v>
          </cell>
          <cell r="BM55">
            <v>1</v>
          </cell>
          <cell r="BN55">
            <v>1</v>
          </cell>
          <cell r="BP55" t="str">
            <v>B</v>
          </cell>
          <cell r="BR55" t="str">
            <v>Yes</v>
          </cell>
          <cell r="BS55" t="str">
            <v>Yes</v>
          </cell>
          <cell r="BT55" t="str">
            <v>Yes</v>
          </cell>
          <cell r="BU55" t="str">
            <v>Yes</v>
          </cell>
          <cell r="BV55" t="str">
            <v>No</v>
          </cell>
          <cell r="BW55" t="str">
            <v>No</v>
          </cell>
          <cell r="BX55" t="str">
            <v>No</v>
          </cell>
          <cell r="BY55" t="str">
            <v>No</v>
          </cell>
          <cell r="BZ55" t="str">
            <v>No</v>
          </cell>
          <cell r="CA55" t="str">
            <v>No</v>
          </cell>
          <cell r="CB55" t="str">
            <v>No</v>
          </cell>
          <cell r="CC55" t="str">
            <v>No</v>
          </cell>
          <cell r="CD55" t="str">
            <v>No</v>
          </cell>
          <cell r="CE55" t="str">
            <v>No</v>
          </cell>
        </row>
        <row r="56">
          <cell r="C56" t="str">
            <v>Kevin B. Peckham</v>
          </cell>
          <cell r="D56" t="str">
            <v>Houston</v>
          </cell>
          <cell r="E56">
            <v>36301</v>
          </cell>
          <cell r="G56" t="str">
            <v>N/A</v>
          </cell>
          <cell r="I56" t="str">
            <v>No</v>
          </cell>
          <cell r="J56" t="str">
            <v>A</v>
          </cell>
          <cell r="O56">
            <v>0.25</v>
          </cell>
          <cell r="P56">
            <v>0.5</v>
          </cell>
          <cell r="Q56">
            <v>0.75</v>
          </cell>
          <cell r="R56">
            <v>1</v>
          </cell>
          <cell r="S56">
            <v>1</v>
          </cell>
          <cell r="T56">
            <v>1.25</v>
          </cell>
          <cell r="W56">
            <v>7.9000000000000001E-2</v>
          </cell>
          <cell r="X56">
            <v>0</v>
          </cell>
          <cell r="Y56" t="str">
            <v>No</v>
          </cell>
          <cell r="AA56">
            <v>2</v>
          </cell>
          <cell r="AB56">
            <v>1</v>
          </cell>
          <cell r="AC56">
            <v>1</v>
          </cell>
          <cell r="AE56" t="str">
            <v>Yes</v>
          </cell>
          <cell r="AF56" t="str">
            <v>Yes</v>
          </cell>
          <cell r="AG56" t="str">
            <v>Yes</v>
          </cell>
          <cell r="AH56" t="str">
            <v>No</v>
          </cell>
          <cell r="AI56" t="str">
            <v>Yes</v>
          </cell>
          <cell r="AJ56" t="str">
            <v>Yes</v>
          </cell>
          <cell r="AK56" t="str">
            <v>Yes</v>
          </cell>
          <cell r="AL56" t="str">
            <v>No</v>
          </cell>
          <cell r="AM56" t="str">
            <v>No</v>
          </cell>
          <cell r="AO56" t="str">
            <v>Yes</v>
          </cell>
          <cell r="AP56" t="str">
            <v>Yes</v>
          </cell>
          <cell r="AQ56" t="str">
            <v>Yes</v>
          </cell>
          <cell r="AR56" t="str">
            <v>No</v>
          </cell>
          <cell r="AS56" t="str">
            <v>Yes</v>
          </cell>
          <cell r="AT56" t="str">
            <v>No</v>
          </cell>
          <cell r="AV56" t="str">
            <v>AV</v>
          </cell>
          <cell r="AW56" t="str">
            <v>OC</v>
          </cell>
          <cell r="AX56" t="str">
            <v>AV</v>
          </cell>
          <cell r="AY56" t="str">
            <v>N/A</v>
          </cell>
          <cell r="AZ56" t="str">
            <v>AV</v>
          </cell>
          <cell r="BA56">
            <v>8</v>
          </cell>
          <cell r="BD56" t="str">
            <v>No</v>
          </cell>
          <cell r="BE56" t="str">
            <v>N/A</v>
          </cell>
          <cell r="BF56" t="str">
            <v>N/A</v>
          </cell>
          <cell r="BI56" t="str">
            <v>N/A</v>
          </cell>
          <cell r="BJ56" t="str">
            <v>N/A</v>
          </cell>
          <cell r="BL56">
            <v>0</v>
          </cell>
          <cell r="BM56">
            <v>0</v>
          </cell>
          <cell r="BN56">
            <v>0</v>
          </cell>
          <cell r="BP56" t="str">
            <v>N/A</v>
          </cell>
          <cell r="BR56" t="str">
            <v>N/A</v>
          </cell>
          <cell r="BS56" t="str">
            <v>N/A</v>
          </cell>
          <cell r="BT56" t="str">
            <v>N/A</v>
          </cell>
          <cell r="BU56" t="str">
            <v>N/A</v>
          </cell>
          <cell r="BV56" t="str">
            <v>N/A</v>
          </cell>
          <cell r="BW56" t="str">
            <v>N/A</v>
          </cell>
          <cell r="BX56" t="str">
            <v>N/A</v>
          </cell>
          <cell r="BY56" t="str">
            <v>N/A</v>
          </cell>
          <cell r="BZ56" t="str">
            <v>N/A</v>
          </cell>
          <cell r="CA56" t="str">
            <v>N/A</v>
          </cell>
          <cell r="CB56" t="str">
            <v>N/A</v>
          </cell>
          <cell r="CC56" t="str">
            <v>N/A</v>
          </cell>
          <cell r="CD56" t="str">
            <v>N/A</v>
          </cell>
          <cell r="CE56" t="str">
            <v>N/A</v>
          </cell>
        </row>
        <row r="57">
          <cell r="C57" t="str">
            <v>Kevin B. Peckham</v>
          </cell>
          <cell r="D57" t="str">
            <v>Houston</v>
          </cell>
          <cell r="E57">
            <v>36301</v>
          </cell>
          <cell r="G57" t="str">
            <v>N/A</v>
          </cell>
          <cell r="I57" t="str">
            <v>N/A</v>
          </cell>
          <cell r="J57" t="str">
            <v>N/A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1</v>
          </cell>
          <cell r="T57">
            <v>1</v>
          </cell>
          <cell r="W57">
            <v>0</v>
          </cell>
          <cell r="X57">
            <v>0</v>
          </cell>
          <cell r="Y57" t="str">
            <v>N/A</v>
          </cell>
          <cell r="AA57">
            <v>0</v>
          </cell>
          <cell r="AB57">
            <v>0</v>
          </cell>
          <cell r="AC57">
            <v>0</v>
          </cell>
          <cell r="AE57" t="str">
            <v>N/A</v>
          </cell>
          <cell r="AF57" t="str">
            <v>N/A</v>
          </cell>
          <cell r="AG57" t="str">
            <v>N/A</v>
          </cell>
          <cell r="AH57" t="str">
            <v>N/A</v>
          </cell>
          <cell r="AI57" t="str">
            <v>N/A</v>
          </cell>
          <cell r="AJ57" t="str">
            <v>N/A</v>
          </cell>
          <cell r="AK57" t="str">
            <v>N/A</v>
          </cell>
          <cell r="AL57" t="str">
            <v>N/A</v>
          </cell>
          <cell r="AM57" t="str">
            <v>N/A</v>
          </cell>
          <cell r="AO57" t="str">
            <v>N/A</v>
          </cell>
          <cell r="AP57" t="str">
            <v>N/A</v>
          </cell>
          <cell r="AQ57" t="str">
            <v>N/A</v>
          </cell>
          <cell r="AR57" t="str">
            <v>N/A</v>
          </cell>
          <cell r="AS57" t="str">
            <v>N/A</v>
          </cell>
          <cell r="AT57" t="str">
            <v>N/A</v>
          </cell>
          <cell r="AV57" t="str">
            <v>N/A</v>
          </cell>
          <cell r="AW57" t="str">
            <v>N/A</v>
          </cell>
          <cell r="AX57" t="str">
            <v>N/A</v>
          </cell>
          <cell r="AY57" t="str">
            <v>N/A</v>
          </cell>
          <cell r="AZ57" t="str">
            <v>N/A</v>
          </cell>
          <cell r="BA57" t="str">
            <v>N/A</v>
          </cell>
          <cell r="BD57" t="str">
            <v>No</v>
          </cell>
          <cell r="BE57" t="str">
            <v>N/A</v>
          </cell>
          <cell r="BF57" t="str">
            <v>N/A</v>
          </cell>
          <cell r="BI57" t="str">
            <v>N/A</v>
          </cell>
          <cell r="BJ57" t="str">
            <v>N/A</v>
          </cell>
          <cell r="BL57">
            <v>0</v>
          </cell>
          <cell r="BM57">
            <v>0</v>
          </cell>
          <cell r="BN57">
            <v>0</v>
          </cell>
          <cell r="BP57" t="str">
            <v>N/A</v>
          </cell>
          <cell r="BR57" t="str">
            <v>N/A</v>
          </cell>
          <cell r="BS57" t="str">
            <v>N/A</v>
          </cell>
          <cell r="BT57" t="str">
            <v>N/A</v>
          </cell>
          <cell r="BU57" t="str">
            <v>N/A</v>
          </cell>
          <cell r="BV57" t="str">
            <v>N/A</v>
          </cell>
          <cell r="BW57" t="str">
            <v>N/A</v>
          </cell>
          <cell r="BX57" t="str">
            <v>N/A</v>
          </cell>
          <cell r="BY57" t="str">
            <v>N/A</v>
          </cell>
          <cell r="BZ57" t="str">
            <v>N/A</v>
          </cell>
          <cell r="CA57" t="str">
            <v>N/A</v>
          </cell>
          <cell r="CB57" t="str">
            <v>N/A</v>
          </cell>
          <cell r="CC57" t="str">
            <v>N/A</v>
          </cell>
          <cell r="CD57" t="str">
            <v>N/A</v>
          </cell>
          <cell r="CE57" t="str">
            <v>N/A</v>
          </cell>
        </row>
      </sheetData>
      <sheetData sheetId="8" refreshError="1"/>
      <sheetData sheetId="9" refreshError="1">
        <row r="7">
          <cell r="C7" t="str">
            <v>Susan Breaux</v>
          </cell>
        </row>
        <row r="9">
          <cell r="C9" t="str">
            <v>Kevin B. Peckham</v>
          </cell>
          <cell r="D9" t="str">
            <v>Houston</v>
          </cell>
          <cell r="E9">
            <v>36301</v>
          </cell>
          <cell r="G9" t="str">
            <v>N/A</v>
          </cell>
          <cell r="I9" t="str">
            <v>No</v>
          </cell>
          <cell r="P9">
            <v>0.5</v>
          </cell>
        </row>
        <row r="10">
          <cell r="C10" t="str">
            <v>Kevin B. Peckham</v>
          </cell>
          <cell r="D10" t="str">
            <v>Houston</v>
          </cell>
          <cell r="E10">
            <v>36301</v>
          </cell>
          <cell r="I10" t="str">
            <v>No</v>
          </cell>
          <cell r="P10">
            <v>0.5</v>
          </cell>
        </row>
        <row r="11">
          <cell r="C11" t="str">
            <v>Kevin B. Peckham</v>
          </cell>
          <cell r="D11" t="str">
            <v>Houston</v>
          </cell>
          <cell r="E11">
            <v>36301</v>
          </cell>
          <cell r="G11" t="str">
            <v>N/A</v>
          </cell>
          <cell r="I11" t="str">
            <v>No</v>
          </cell>
          <cell r="P11">
            <v>0.5</v>
          </cell>
        </row>
        <row r="12">
          <cell r="C12" t="str">
            <v>Kevin B. Peckham</v>
          </cell>
          <cell r="D12" t="str">
            <v>Houston</v>
          </cell>
          <cell r="E12">
            <v>36301</v>
          </cell>
          <cell r="G12" t="str">
            <v>N/A</v>
          </cell>
          <cell r="I12" t="str">
            <v>No</v>
          </cell>
          <cell r="P12">
            <v>0.5</v>
          </cell>
        </row>
        <row r="13">
          <cell r="C13" t="str">
            <v>Kevin B. Peckham</v>
          </cell>
          <cell r="D13" t="str">
            <v>Houston</v>
          </cell>
          <cell r="E13">
            <v>36301</v>
          </cell>
          <cell r="G13" t="str">
            <v>G</v>
          </cell>
          <cell r="I13" t="str">
            <v>No</v>
          </cell>
          <cell r="P13">
            <v>0.7</v>
          </cell>
        </row>
        <row r="14">
          <cell r="C14" t="str">
            <v>Kevin B. Peckham</v>
          </cell>
          <cell r="D14" t="str">
            <v>Houston</v>
          </cell>
          <cell r="E14">
            <v>36301</v>
          </cell>
          <cell r="G14" t="str">
            <v>N/A</v>
          </cell>
          <cell r="I14" t="str">
            <v>No</v>
          </cell>
          <cell r="P14">
            <v>0.7</v>
          </cell>
        </row>
        <row r="15">
          <cell r="C15" t="str">
            <v>Kevin B. Peckham</v>
          </cell>
          <cell r="D15" t="str">
            <v>Houston</v>
          </cell>
          <cell r="E15">
            <v>36301</v>
          </cell>
          <cell r="G15" t="str">
            <v>N/A</v>
          </cell>
          <cell r="I15" t="str">
            <v>No</v>
          </cell>
          <cell r="P15">
            <v>0.5</v>
          </cell>
        </row>
        <row r="16">
          <cell r="C16" t="str">
            <v>Kevin B. Peckham</v>
          </cell>
          <cell r="D16" t="str">
            <v>Houston</v>
          </cell>
          <cell r="E16">
            <v>36301</v>
          </cell>
          <cell r="G16" t="str">
            <v>N/A</v>
          </cell>
          <cell r="I16" t="str">
            <v>No</v>
          </cell>
          <cell r="P16">
            <v>0.5</v>
          </cell>
        </row>
        <row r="17">
          <cell r="C17" t="str">
            <v>Susan Breaux</v>
          </cell>
          <cell r="D17" t="str">
            <v>New Orleans</v>
          </cell>
          <cell r="E17">
            <v>36580</v>
          </cell>
          <cell r="G17" t="str">
            <v>B</v>
          </cell>
          <cell r="I17" t="str">
            <v>No</v>
          </cell>
          <cell r="P17">
            <v>0.5</v>
          </cell>
        </row>
        <row r="18">
          <cell r="C18" t="str">
            <v>Kevin B. Peckham</v>
          </cell>
          <cell r="D18" t="str">
            <v>Houston</v>
          </cell>
          <cell r="E18">
            <v>36301</v>
          </cell>
          <cell r="G18" t="str">
            <v>N/A</v>
          </cell>
          <cell r="I18" t="str">
            <v>No</v>
          </cell>
          <cell r="P18">
            <v>0.5</v>
          </cell>
        </row>
        <row r="19">
          <cell r="C19" t="str">
            <v>Kevin B. Peckham</v>
          </cell>
          <cell r="D19" t="str">
            <v>Houston</v>
          </cell>
          <cell r="E19">
            <v>36301</v>
          </cell>
          <cell r="G19" t="str">
            <v>N/A</v>
          </cell>
          <cell r="I19" t="str">
            <v>No</v>
          </cell>
          <cell r="P19">
            <v>0.5</v>
          </cell>
        </row>
        <row r="20">
          <cell r="C20" t="str">
            <v>Kevin B. Peckham</v>
          </cell>
          <cell r="D20" t="str">
            <v>Houston</v>
          </cell>
          <cell r="E20">
            <v>36301</v>
          </cell>
          <cell r="G20" t="str">
            <v>N/A</v>
          </cell>
          <cell r="I20" t="str">
            <v>No</v>
          </cell>
          <cell r="P20">
            <v>0.5</v>
          </cell>
        </row>
        <row r="21">
          <cell r="C21" t="str">
            <v>Kevin B. Peckham</v>
          </cell>
          <cell r="D21" t="str">
            <v>Houston</v>
          </cell>
          <cell r="E21">
            <v>36301</v>
          </cell>
          <cell r="G21" t="str">
            <v>N/A</v>
          </cell>
          <cell r="I21" t="str">
            <v>No</v>
          </cell>
          <cell r="P21">
            <v>0.5</v>
          </cell>
        </row>
        <row r="22">
          <cell r="C22" t="str">
            <v>Kevin B. Peckham</v>
          </cell>
          <cell r="D22" t="str">
            <v>Houston</v>
          </cell>
          <cell r="E22">
            <v>36301</v>
          </cell>
          <cell r="G22" t="str">
            <v>N/A</v>
          </cell>
          <cell r="I22" t="str">
            <v>No</v>
          </cell>
          <cell r="P22">
            <v>0.5</v>
          </cell>
        </row>
        <row r="23">
          <cell r="C23" t="str">
            <v>Kevin B. Peckham</v>
          </cell>
          <cell r="D23" t="str">
            <v>Houston</v>
          </cell>
          <cell r="E23">
            <v>36301</v>
          </cell>
          <cell r="G23" t="str">
            <v>N/A</v>
          </cell>
          <cell r="I23" t="str">
            <v>No</v>
          </cell>
          <cell r="P23">
            <v>0.5</v>
          </cell>
        </row>
        <row r="24">
          <cell r="C24" t="str">
            <v>Susan Breaux</v>
          </cell>
          <cell r="D24" t="str">
            <v>New Orleans</v>
          </cell>
          <cell r="E24">
            <v>36580</v>
          </cell>
          <cell r="G24" t="str">
            <v>B</v>
          </cell>
          <cell r="I24" t="str">
            <v>No</v>
          </cell>
          <cell r="P24">
            <v>0.5</v>
          </cell>
        </row>
        <row r="25">
          <cell r="C25" t="str">
            <v>Kevin B. Peckham</v>
          </cell>
          <cell r="D25" t="str">
            <v>Houston</v>
          </cell>
          <cell r="E25">
            <v>36301</v>
          </cell>
          <cell r="G25" t="str">
            <v>B</v>
          </cell>
          <cell r="I25" t="str">
            <v>No</v>
          </cell>
          <cell r="P25">
            <v>0.5</v>
          </cell>
        </row>
        <row r="26">
          <cell r="C26" t="str">
            <v>Kevin B. Peckham</v>
          </cell>
          <cell r="D26" t="str">
            <v>Houston</v>
          </cell>
          <cell r="E26">
            <v>36301</v>
          </cell>
          <cell r="G26" t="str">
            <v>N/A</v>
          </cell>
          <cell r="I26" t="str">
            <v>Yes</v>
          </cell>
          <cell r="P26">
            <v>0.5</v>
          </cell>
        </row>
        <row r="27">
          <cell r="C27" t="str">
            <v>Kevin B. Peckham</v>
          </cell>
          <cell r="D27" t="str">
            <v>Houston</v>
          </cell>
          <cell r="E27">
            <v>36301</v>
          </cell>
          <cell r="G27" t="str">
            <v>N/A</v>
          </cell>
          <cell r="I27" t="str">
            <v>Yes</v>
          </cell>
          <cell r="P27">
            <v>0.5</v>
          </cell>
        </row>
        <row r="28">
          <cell r="C28" t="str">
            <v>Kevin B. Peckham</v>
          </cell>
          <cell r="D28" t="str">
            <v>Houston</v>
          </cell>
          <cell r="E28">
            <v>36301</v>
          </cell>
          <cell r="G28" t="str">
            <v>B</v>
          </cell>
          <cell r="I28" t="str">
            <v>Yes</v>
          </cell>
          <cell r="P28">
            <v>0.65</v>
          </cell>
        </row>
        <row r="29">
          <cell r="C29" t="str">
            <v>Kevin B. Peckham</v>
          </cell>
          <cell r="D29" t="str">
            <v>Houston</v>
          </cell>
          <cell r="E29">
            <v>36301</v>
          </cell>
          <cell r="G29" t="str">
            <v>N/A</v>
          </cell>
          <cell r="I29" t="str">
            <v>No</v>
          </cell>
          <cell r="P29">
            <v>0.5</v>
          </cell>
        </row>
        <row r="30">
          <cell r="C30" t="str">
            <v>Susan Breaux</v>
          </cell>
          <cell r="D30" t="str">
            <v>New Orleans</v>
          </cell>
          <cell r="E30">
            <v>36576</v>
          </cell>
          <cell r="G30" t="str">
            <v>N/A</v>
          </cell>
          <cell r="I30" t="str">
            <v>No</v>
          </cell>
          <cell r="P30">
            <v>0.5</v>
          </cell>
        </row>
        <row r="31">
          <cell r="C31" t="str">
            <v>Kevin B. Peckham</v>
          </cell>
          <cell r="D31" t="str">
            <v>Houston</v>
          </cell>
          <cell r="E31">
            <v>36301</v>
          </cell>
          <cell r="G31" t="str">
            <v>B</v>
          </cell>
          <cell r="I31" t="str">
            <v>No</v>
          </cell>
          <cell r="P31">
            <v>0.5</v>
          </cell>
        </row>
        <row r="32">
          <cell r="C32" t="str">
            <v>Kevin B. Peckham</v>
          </cell>
          <cell r="D32" t="str">
            <v>Houston</v>
          </cell>
          <cell r="E32">
            <v>36301</v>
          </cell>
          <cell r="G32" t="str">
            <v>B</v>
          </cell>
          <cell r="I32" t="str">
            <v>Yes</v>
          </cell>
          <cell r="P32">
            <v>0.5</v>
          </cell>
        </row>
        <row r="33">
          <cell r="C33" t="str">
            <v>Kevin B. Peckham</v>
          </cell>
          <cell r="D33" t="str">
            <v>Houston</v>
          </cell>
          <cell r="E33">
            <v>36301</v>
          </cell>
          <cell r="G33" t="str">
            <v>N/A</v>
          </cell>
          <cell r="I33" t="str">
            <v>No</v>
          </cell>
          <cell r="P33">
            <v>0.5</v>
          </cell>
        </row>
        <row r="34">
          <cell r="C34" t="str">
            <v>Kevin B. Peckham</v>
          </cell>
          <cell r="D34" t="str">
            <v>Houston</v>
          </cell>
          <cell r="E34">
            <v>36301</v>
          </cell>
          <cell r="G34" t="str">
            <v>N/A</v>
          </cell>
          <cell r="I34" t="str">
            <v>No</v>
          </cell>
          <cell r="P34">
            <v>0.5</v>
          </cell>
        </row>
        <row r="35">
          <cell r="C35" t="str">
            <v>Kevin B. Peckham</v>
          </cell>
          <cell r="D35" t="str">
            <v>Houston</v>
          </cell>
          <cell r="E35">
            <v>36301</v>
          </cell>
          <cell r="G35" t="str">
            <v>N/A</v>
          </cell>
          <cell r="I35" t="str">
            <v>N/A</v>
          </cell>
          <cell r="P35">
            <v>0</v>
          </cell>
        </row>
        <row r="36">
          <cell r="C36" t="str">
            <v>Kevin B. Peckham</v>
          </cell>
          <cell r="D36" t="str">
            <v>Houston</v>
          </cell>
          <cell r="E36">
            <v>36301</v>
          </cell>
          <cell r="G36" t="str">
            <v>N/A</v>
          </cell>
          <cell r="I36" t="str">
            <v>No</v>
          </cell>
          <cell r="P36">
            <v>0.6</v>
          </cell>
        </row>
        <row r="37">
          <cell r="C37" t="str">
            <v>Susan Breaux</v>
          </cell>
          <cell r="D37" t="str">
            <v>New Orleans</v>
          </cell>
          <cell r="E37">
            <v>36580</v>
          </cell>
          <cell r="G37" t="str">
            <v>B</v>
          </cell>
          <cell r="I37" t="str">
            <v>No</v>
          </cell>
          <cell r="P37">
            <v>0.5</v>
          </cell>
        </row>
        <row r="38">
          <cell r="C38" t="str">
            <v>Kevin B. Peckham</v>
          </cell>
          <cell r="D38" t="str">
            <v>Houston</v>
          </cell>
          <cell r="E38">
            <v>36301</v>
          </cell>
          <cell r="G38" t="str">
            <v>B</v>
          </cell>
          <cell r="I38" t="str">
            <v>No</v>
          </cell>
          <cell r="P38">
            <v>0.5</v>
          </cell>
        </row>
        <row r="39">
          <cell r="C39" t="str">
            <v>Kevin B. Peckham</v>
          </cell>
          <cell r="D39" t="str">
            <v>Houston</v>
          </cell>
          <cell r="E39">
            <v>36301</v>
          </cell>
          <cell r="G39" t="str">
            <v>G</v>
          </cell>
          <cell r="I39" t="str">
            <v>No</v>
          </cell>
          <cell r="P39">
            <v>0.5</v>
          </cell>
        </row>
        <row r="40">
          <cell r="C40" t="str">
            <v>Susan Breaux</v>
          </cell>
          <cell r="D40" t="str">
            <v>New Orleans</v>
          </cell>
          <cell r="E40">
            <v>36580</v>
          </cell>
          <cell r="G40" t="str">
            <v>B</v>
          </cell>
          <cell r="I40" t="str">
            <v>No</v>
          </cell>
          <cell r="P40">
            <v>0.5</v>
          </cell>
        </row>
        <row r="41">
          <cell r="C41" t="str">
            <v>Kevin B. Peckham</v>
          </cell>
          <cell r="D41" t="str">
            <v>Houston</v>
          </cell>
          <cell r="E41">
            <v>36301</v>
          </cell>
          <cell r="G41" t="str">
            <v>N/A</v>
          </cell>
          <cell r="I41" t="str">
            <v>No</v>
          </cell>
          <cell r="P41">
            <v>0.5</v>
          </cell>
        </row>
        <row r="42">
          <cell r="C42" t="str">
            <v>Kevin B. Peckham</v>
          </cell>
          <cell r="D42" t="str">
            <v>Houston</v>
          </cell>
          <cell r="E42">
            <v>36301</v>
          </cell>
          <cell r="G42" t="str">
            <v>G</v>
          </cell>
          <cell r="I42" t="str">
            <v>No</v>
          </cell>
          <cell r="P42">
            <v>0</v>
          </cell>
        </row>
        <row r="43">
          <cell r="C43" t="str">
            <v>Kevin B. Peckham</v>
          </cell>
          <cell r="D43" t="str">
            <v>Houston</v>
          </cell>
          <cell r="E43">
            <v>36301</v>
          </cell>
          <cell r="G43" t="str">
            <v>B</v>
          </cell>
          <cell r="I43" t="str">
            <v>No</v>
          </cell>
          <cell r="P43">
            <v>0.5</v>
          </cell>
        </row>
        <row r="44">
          <cell r="C44" t="str">
            <v>Kevin B. Peckham</v>
          </cell>
          <cell r="D44" t="str">
            <v>Houston</v>
          </cell>
          <cell r="E44">
            <v>36301</v>
          </cell>
          <cell r="G44" t="str">
            <v>N/A</v>
          </cell>
          <cell r="I44" t="str">
            <v>No</v>
          </cell>
          <cell r="P44">
            <v>0.5</v>
          </cell>
        </row>
        <row r="45">
          <cell r="C45" t="str">
            <v>Susan Breaux</v>
          </cell>
          <cell r="D45" t="str">
            <v>New Orleans</v>
          </cell>
          <cell r="E45">
            <v>36576</v>
          </cell>
          <cell r="G45" t="str">
            <v>B</v>
          </cell>
          <cell r="I45" t="str">
            <v>No</v>
          </cell>
          <cell r="P45">
            <v>0.5</v>
          </cell>
        </row>
        <row r="46">
          <cell r="C46" t="str">
            <v>Susan Breaux</v>
          </cell>
          <cell r="D46" t="str">
            <v>New Orleans</v>
          </cell>
          <cell r="E46">
            <v>36586</v>
          </cell>
          <cell r="G46" t="str">
            <v>N/A</v>
          </cell>
          <cell r="I46" t="str">
            <v>No</v>
          </cell>
          <cell r="P46">
            <v>1</v>
          </cell>
        </row>
        <row r="47">
          <cell r="C47" t="str">
            <v>Susan Breaux</v>
          </cell>
          <cell r="D47" t="str">
            <v>New Orleans</v>
          </cell>
          <cell r="E47">
            <v>36586</v>
          </cell>
          <cell r="G47" t="str">
            <v>B</v>
          </cell>
          <cell r="I47" t="str">
            <v>No</v>
          </cell>
          <cell r="P47">
            <v>0.5</v>
          </cell>
        </row>
        <row r="48">
          <cell r="C48" t="str">
            <v>Kevin B. Peckham</v>
          </cell>
          <cell r="D48" t="str">
            <v>Houston</v>
          </cell>
          <cell r="E48">
            <v>36301</v>
          </cell>
          <cell r="G48" t="str">
            <v>N/A</v>
          </cell>
          <cell r="I48" t="str">
            <v>N/A</v>
          </cell>
          <cell r="P48">
            <v>0</v>
          </cell>
        </row>
        <row r="49">
          <cell r="C49" t="str">
            <v>Kevin B. Peckham</v>
          </cell>
          <cell r="D49" t="str">
            <v>Houston</v>
          </cell>
          <cell r="E49">
            <v>36301</v>
          </cell>
          <cell r="G49" t="str">
            <v>B</v>
          </cell>
          <cell r="I49" t="str">
            <v>No</v>
          </cell>
          <cell r="P49">
            <v>0.5</v>
          </cell>
        </row>
        <row r="50">
          <cell r="C50" t="str">
            <v>Kevin B. Peckham</v>
          </cell>
          <cell r="D50" t="str">
            <v>Houston</v>
          </cell>
          <cell r="E50">
            <v>36301</v>
          </cell>
          <cell r="G50" t="str">
            <v>G</v>
          </cell>
          <cell r="I50" t="str">
            <v>No</v>
          </cell>
          <cell r="P50">
            <v>0</v>
          </cell>
        </row>
        <row r="51">
          <cell r="C51" t="str">
            <v>Kevin B. Peckham</v>
          </cell>
          <cell r="D51" t="str">
            <v>Houston</v>
          </cell>
          <cell r="E51">
            <v>36301</v>
          </cell>
          <cell r="G51" t="str">
            <v>N/A</v>
          </cell>
          <cell r="I51" t="str">
            <v>No</v>
          </cell>
          <cell r="P51">
            <v>0.5</v>
          </cell>
        </row>
        <row r="52">
          <cell r="C52" t="str">
            <v>Kevin B. Peckham</v>
          </cell>
          <cell r="D52" t="str">
            <v>Houston</v>
          </cell>
          <cell r="E52">
            <v>36301</v>
          </cell>
          <cell r="G52" t="str">
            <v>N/A</v>
          </cell>
          <cell r="I52" t="str">
            <v>Yes</v>
          </cell>
          <cell r="P52">
            <v>0.5</v>
          </cell>
        </row>
        <row r="53">
          <cell r="C53" t="str">
            <v>Susan Breaux</v>
          </cell>
          <cell r="D53" t="str">
            <v>New Orleans</v>
          </cell>
          <cell r="E53">
            <v>36576</v>
          </cell>
          <cell r="G53" t="str">
            <v>N/A</v>
          </cell>
          <cell r="I53" t="str">
            <v>Yes</v>
          </cell>
          <cell r="P53">
            <v>0.5</v>
          </cell>
        </row>
        <row r="54">
          <cell r="C54" t="str">
            <v>Kevin B. Peckham</v>
          </cell>
          <cell r="D54" t="str">
            <v>Houston</v>
          </cell>
          <cell r="E54">
            <v>36301</v>
          </cell>
          <cell r="G54" t="str">
            <v>N/A</v>
          </cell>
          <cell r="I54" t="str">
            <v>N/A</v>
          </cell>
          <cell r="P54">
            <v>0</v>
          </cell>
        </row>
        <row r="55">
          <cell r="C55" t="str">
            <v>Kevin B. Peckham</v>
          </cell>
          <cell r="D55" t="str">
            <v>Houston</v>
          </cell>
          <cell r="E55">
            <v>36301</v>
          </cell>
          <cell r="G55" t="str">
            <v>B</v>
          </cell>
          <cell r="I55" t="str">
            <v>No</v>
          </cell>
          <cell r="P55">
            <v>0.5</v>
          </cell>
        </row>
        <row r="56">
          <cell r="C56" t="str">
            <v>Kevin B. Peckham</v>
          </cell>
          <cell r="D56" t="str">
            <v>Houston</v>
          </cell>
          <cell r="E56">
            <v>36301</v>
          </cell>
          <cell r="G56" t="str">
            <v>N/A</v>
          </cell>
          <cell r="I56" t="str">
            <v>No</v>
          </cell>
          <cell r="P56">
            <v>0.5</v>
          </cell>
        </row>
        <row r="57">
          <cell r="C57" t="str">
            <v>Kevin B. Peckham</v>
          </cell>
          <cell r="D57" t="str">
            <v>Houston</v>
          </cell>
          <cell r="E57">
            <v>36301</v>
          </cell>
          <cell r="G57" t="str">
            <v>N/A</v>
          </cell>
          <cell r="I57" t="str">
            <v>N/A</v>
          </cell>
          <cell r="P57">
            <v>0</v>
          </cell>
        </row>
      </sheetData>
      <sheetData sheetId="10">
        <row r="7">
          <cell r="C7" t="str">
            <v>Susan Breaux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>
        <row r="8">
          <cell r="A8" t="str">
            <v>1011-000</v>
          </cell>
        </row>
      </sheetData>
      <sheetData sheetId="94">
        <row r="8">
          <cell r="A8" t="str">
            <v>1011-000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>
        <row r="201">
          <cell r="E201">
            <v>3792584698</v>
          </cell>
        </row>
      </sheetData>
      <sheetData sheetId="117">
        <row r="1">
          <cell r="A1" t="str">
            <v>ASSET_NUMBER</v>
          </cell>
        </row>
      </sheetData>
      <sheetData sheetId="118"/>
      <sheetData sheetId="119"/>
      <sheetData sheetId="120" refreshError="1"/>
      <sheetData sheetId="121" refreshError="1"/>
      <sheetData sheetId="122"/>
      <sheetData sheetId="123"/>
      <sheetData sheetId="124">
        <row r="626">
          <cell r="D626">
            <v>-7005925</v>
          </cell>
        </row>
      </sheetData>
      <sheetData sheetId="125"/>
      <sheetData sheetId="126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  <sheetData sheetId="173"/>
      <sheetData sheetId="174" refreshError="1"/>
      <sheetData sheetId="175"/>
      <sheetData sheetId="176" refreshError="1"/>
      <sheetData sheetId="177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16">
          <cell r="C16" t="str">
            <v>SUN</v>
          </cell>
        </row>
      </sheetData>
      <sheetData sheetId="342">
        <row r="1">
          <cell r="H1" t="str">
            <v>Adjusted</v>
          </cell>
        </row>
      </sheetData>
      <sheetData sheetId="343"/>
      <sheetData sheetId="344">
        <row r="6">
          <cell r="B6" t="str">
            <v>73-065</v>
          </cell>
        </row>
      </sheetData>
      <sheetData sheetId="345"/>
      <sheetData sheetId="346">
        <row r="5">
          <cell r="B5">
            <v>0.13</v>
          </cell>
        </row>
      </sheetData>
      <sheetData sheetId="347"/>
      <sheetData sheetId="348"/>
      <sheetData sheetId="349">
        <row r="16">
          <cell r="C16" t="str">
            <v>SUN</v>
          </cell>
        </row>
      </sheetData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>
        <row r="16">
          <cell r="C16" t="str">
            <v>SUN</v>
          </cell>
        </row>
      </sheetData>
      <sheetData sheetId="361"/>
      <sheetData sheetId="362"/>
      <sheetData sheetId="363"/>
      <sheetData sheetId="364">
        <row r="5">
          <cell r="B5">
            <v>0.13</v>
          </cell>
        </row>
      </sheetData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/>
      <sheetData sheetId="520" refreshError="1"/>
      <sheetData sheetId="521"/>
      <sheetData sheetId="522"/>
      <sheetData sheetId="523"/>
      <sheetData sheetId="524" refreshError="1"/>
      <sheetData sheetId="525" refreshError="1"/>
      <sheetData sheetId="526"/>
      <sheetData sheetId="527"/>
      <sheetData sheetId="528"/>
      <sheetData sheetId="529">
        <row r="6">
          <cell r="I6">
            <v>10000000</v>
          </cell>
        </row>
      </sheetData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 refreshError="1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 refreshError="1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>
        <row r="4">
          <cell r="A4" t="str">
            <v>00A0</v>
          </cell>
        </row>
      </sheetData>
      <sheetData sheetId="943" refreshError="1"/>
      <sheetData sheetId="944"/>
      <sheetData sheetId="945"/>
      <sheetData sheetId="946"/>
      <sheetData sheetId="947"/>
      <sheetData sheetId="948"/>
      <sheetData sheetId="949"/>
      <sheetData sheetId="950">
        <row r="4">
          <cell r="A4" t="str">
            <v>00A0</v>
          </cell>
        </row>
      </sheetData>
      <sheetData sheetId="951"/>
      <sheetData sheetId="952">
        <row r="22">
          <cell r="G22" t="str">
            <v>Credit Card #1</v>
          </cell>
        </row>
      </sheetData>
      <sheetData sheetId="953"/>
      <sheetData sheetId="954"/>
      <sheetData sheetId="955"/>
      <sheetData sheetId="956">
        <row r="3">
          <cell r="A3" t="str">
            <v>FINV_NUM</v>
          </cell>
        </row>
      </sheetData>
      <sheetData sheetId="957"/>
      <sheetData sheetId="958"/>
      <sheetData sheetId="959"/>
      <sheetData sheetId="960">
        <row r="4">
          <cell r="C4">
            <v>39599</v>
          </cell>
        </row>
      </sheetData>
      <sheetData sheetId="961">
        <row r="11">
          <cell r="W11" t="str">
            <v>Fitted</v>
          </cell>
        </row>
      </sheetData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/>
      <sheetData sheetId="1063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 refreshError="1"/>
      <sheetData sheetId="1075">
        <row r="25">
          <cell r="N25">
            <v>-10868195191</v>
          </cell>
        </row>
      </sheetData>
      <sheetData sheetId="1076"/>
      <sheetData sheetId="1077"/>
      <sheetData sheetId="1078"/>
      <sheetData sheetId="1079"/>
      <sheetData sheetId="1080">
        <row r="23">
          <cell r="E23" t="str">
            <v>P</v>
          </cell>
        </row>
      </sheetData>
      <sheetData sheetId="1081"/>
      <sheetData sheetId="1082"/>
      <sheetData sheetId="1083"/>
      <sheetData sheetId="1084"/>
      <sheetData sheetId="1085"/>
      <sheetData sheetId="1086"/>
      <sheetData sheetId="1087">
        <row r="6">
          <cell r="C6">
            <v>8.0744000000000007</v>
          </cell>
        </row>
      </sheetData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>
        <row r="3">
          <cell r="A3" t="str">
            <v>FINV_NUM</v>
          </cell>
        </row>
      </sheetData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/>
      <sheetData sheetId="1382"/>
      <sheetData sheetId="1383" refreshError="1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>
        <row r="1">
          <cell r="H1" t="str">
            <v>Adjusted</v>
          </cell>
        </row>
      </sheetData>
      <sheetData sheetId="1411">
        <row r="9">
          <cell r="B9" t="str">
            <v>AS OF DECEMBER 31, 2012</v>
          </cell>
        </row>
      </sheetData>
      <sheetData sheetId="1412">
        <row r="5">
          <cell r="A5" t="str">
            <v>Acc</v>
          </cell>
        </row>
      </sheetData>
      <sheetData sheetId="1413">
        <row r="10">
          <cell r="AM10" t="str">
            <v>EX7918</v>
          </cell>
        </row>
      </sheetData>
      <sheetData sheetId="1414">
        <row r="4">
          <cell r="C4">
            <v>39599</v>
          </cell>
        </row>
      </sheetData>
      <sheetData sheetId="1415">
        <row r="12">
          <cell r="J12" t="str">
            <v>PT WIDATRA BHAKTI</v>
          </cell>
        </row>
      </sheetData>
      <sheetData sheetId="1416">
        <row r="6">
          <cell r="I6">
            <v>10000000</v>
          </cell>
        </row>
      </sheetData>
      <sheetData sheetId="1417">
        <row r="29">
          <cell r="F29">
            <v>-584.01</v>
          </cell>
        </row>
      </sheetData>
      <sheetData sheetId="1418"/>
      <sheetData sheetId="1419">
        <row r="30">
          <cell r="N30">
            <v>54750000000</v>
          </cell>
        </row>
      </sheetData>
      <sheetData sheetId="1420">
        <row r="38">
          <cell r="M38">
            <v>89963369240</v>
          </cell>
        </row>
      </sheetData>
      <sheetData sheetId="1421" refreshError="1"/>
      <sheetData sheetId="1422"/>
      <sheetData sheetId="1423">
        <row r="4">
          <cell r="A4" t="str">
            <v>00A0</v>
          </cell>
        </row>
      </sheetData>
      <sheetData sheetId="1424">
        <row r="231">
          <cell r="N231">
            <v>425653430</v>
          </cell>
        </row>
      </sheetData>
      <sheetData sheetId="1425">
        <row r="12">
          <cell r="F12">
            <v>113113937.00024414</v>
          </cell>
        </row>
      </sheetData>
      <sheetData sheetId="1426">
        <row r="201">
          <cell r="E201">
            <v>3792584698</v>
          </cell>
        </row>
      </sheetData>
      <sheetData sheetId="1427">
        <row r="15">
          <cell r="F15">
            <v>0</v>
          </cell>
        </row>
      </sheetData>
      <sheetData sheetId="1428">
        <row r="123">
          <cell r="D123">
            <v>170110953039</v>
          </cell>
        </row>
      </sheetData>
      <sheetData sheetId="1429"/>
      <sheetData sheetId="1430"/>
      <sheetData sheetId="1431"/>
      <sheetData sheetId="1432"/>
      <sheetData sheetId="1433" refreshError="1"/>
      <sheetData sheetId="1434" refreshError="1"/>
      <sheetData sheetId="1435" refreshError="1"/>
      <sheetData sheetId="1436" refreshError="1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 refreshError="1"/>
      <sheetData sheetId="1470" refreshError="1"/>
      <sheetData sheetId="1471" refreshError="1"/>
      <sheetData sheetId="1472" refreshError="1"/>
      <sheetData sheetId="1473"/>
      <sheetData sheetId="1474"/>
      <sheetData sheetId="1475"/>
      <sheetData sheetId="1476"/>
      <sheetData sheetId="1477">
        <row r="6">
          <cell r="B6" t="str">
            <v>73-065</v>
          </cell>
        </row>
      </sheetData>
      <sheetData sheetId="1478"/>
      <sheetData sheetId="1479">
        <row r="5">
          <cell r="B5">
            <v>0.13</v>
          </cell>
        </row>
      </sheetData>
      <sheetData sheetId="1480">
        <row r="8">
          <cell r="A8" t="str">
            <v>1011-000</v>
          </cell>
        </row>
      </sheetData>
      <sheetData sheetId="1481">
        <row r="8">
          <cell r="A8" t="str">
            <v>1011-000</v>
          </cell>
        </row>
      </sheetData>
      <sheetData sheetId="1482">
        <row r="8">
          <cell r="A8" t="str">
            <v>1011-000</v>
          </cell>
        </row>
      </sheetData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>
        <row r="8">
          <cell r="A8" t="str">
            <v>1011-000</v>
          </cell>
        </row>
      </sheetData>
      <sheetData sheetId="1489">
        <row r="11">
          <cell r="D11" t="str">
            <v>AKTIVA</v>
          </cell>
        </row>
      </sheetData>
      <sheetData sheetId="1490"/>
      <sheetData sheetId="1491"/>
      <sheetData sheetId="1492"/>
      <sheetData sheetId="1493">
        <row r="16">
          <cell r="C16" t="str">
            <v>SUN</v>
          </cell>
        </row>
      </sheetData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>
        <row r="767">
          <cell r="B767">
            <v>739</v>
          </cell>
        </row>
      </sheetData>
      <sheetData sheetId="1517">
        <row r="626">
          <cell r="D626">
            <v>-7005925</v>
          </cell>
        </row>
      </sheetData>
      <sheetData sheetId="1518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/>
      <sheetData sheetId="2300">
        <row r="11">
          <cell r="D11" t="str">
            <v>AKTIVA</v>
          </cell>
        </row>
      </sheetData>
      <sheetData sheetId="2301"/>
      <sheetData sheetId="2302"/>
      <sheetData sheetId="2303"/>
      <sheetData sheetId="2304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  <sheetData sheetId="3349" refreshError="1"/>
      <sheetData sheetId="3350" refreshError="1"/>
      <sheetData sheetId="3351" refreshError="1"/>
      <sheetData sheetId="3352" refreshError="1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 refreshError="1"/>
      <sheetData sheetId="3485" refreshError="1"/>
      <sheetData sheetId="3486" refreshError="1"/>
      <sheetData sheetId="3487" refreshError="1"/>
      <sheetData sheetId="3488" refreshError="1"/>
      <sheetData sheetId="3489" refreshError="1"/>
      <sheetData sheetId="3490" refreshError="1"/>
      <sheetData sheetId="3491" refreshError="1"/>
      <sheetData sheetId="3492" refreshError="1"/>
      <sheetData sheetId="3493" refreshError="1"/>
      <sheetData sheetId="3494" refreshError="1"/>
      <sheetData sheetId="3495" refreshError="1"/>
      <sheetData sheetId="3496" refreshError="1"/>
      <sheetData sheetId="3497" refreshError="1"/>
      <sheetData sheetId="3498" refreshError="1"/>
      <sheetData sheetId="3499" refreshError="1"/>
      <sheetData sheetId="3500" refreshError="1"/>
      <sheetData sheetId="3501" refreshError="1"/>
      <sheetData sheetId="3502" refreshError="1"/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 refreshError="1"/>
      <sheetData sheetId="3514" refreshError="1"/>
      <sheetData sheetId="3515" refreshError="1"/>
      <sheetData sheetId="3516" refreshError="1"/>
      <sheetData sheetId="3517" refreshError="1"/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 refreshError="1"/>
      <sheetData sheetId="3542" refreshError="1"/>
      <sheetData sheetId="3543" refreshError="1"/>
      <sheetData sheetId="3544" refreshError="1"/>
      <sheetData sheetId="3545" refreshError="1"/>
      <sheetData sheetId="3546" refreshError="1"/>
      <sheetData sheetId="3547" refreshError="1"/>
      <sheetData sheetId="3548" refreshError="1"/>
      <sheetData sheetId="3549" refreshError="1"/>
      <sheetData sheetId="3550" refreshError="1"/>
      <sheetData sheetId="3551" refreshError="1"/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 refreshError="1"/>
      <sheetData sheetId="3617" refreshError="1"/>
      <sheetData sheetId="3618" refreshError="1"/>
      <sheetData sheetId="3619" refreshError="1"/>
      <sheetData sheetId="3620" refreshError="1"/>
      <sheetData sheetId="3621" refreshError="1"/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 refreshError="1"/>
      <sheetData sheetId="3827" refreshError="1"/>
      <sheetData sheetId="3828" refreshError="1"/>
      <sheetData sheetId="3829" refreshError="1"/>
      <sheetData sheetId="3830" refreshError="1"/>
      <sheetData sheetId="3831" refreshError="1"/>
      <sheetData sheetId="3832" refreshError="1"/>
      <sheetData sheetId="3833" refreshError="1"/>
      <sheetData sheetId="3834" refreshError="1"/>
      <sheetData sheetId="3835" refreshError="1"/>
      <sheetData sheetId="3836" refreshError="1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 refreshError="1"/>
      <sheetData sheetId="3851" refreshError="1"/>
      <sheetData sheetId="3852" refreshError="1"/>
      <sheetData sheetId="3853" refreshError="1"/>
      <sheetData sheetId="3854" refreshError="1"/>
      <sheetData sheetId="3855" refreshError="1"/>
      <sheetData sheetId="3856" refreshError="1"/>
      <sheetData sheetId="3857" refreshError="1"/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 refreshError="1"/>
      <sheetData sheetId="3865" refreshError="1"/>
      <sheetData sheetId="3866" refreshError="1"/>
      <sheetData sheetId="3867" refreshError="1"/>
      <sheetData sheetId="3868" refreshError="1"/>
      <sheetData sheetId="3869" refreshError="1"/>
      <sheetData sheetId="3870" refreshError="1"/>
      <sheetData sheetId="3871" refreshError="1"/>
      <sheetData sheetId="3872" refreshError="1"/>
      <sheetData sheetId="3873" refreshError="1"/>
      <sheetData sheetId="3874" refreshError="1"/>
      <sheetData sheetId="3875" refreshError="1"/>
      <sheetData sheetId="3876" refreshError="1"/>
      <sheetData sheetId="3877" refreshError="1"/>
      <sheetData sheetId="3878" refreshError="1"/>
      <sheetData sheetId="3879" refreshError="1"/>
      <sheetData sheetId="3880" refreshError="1"/>
      <sheetData sheetId="3881" refreshError="1"/>
      <sheetData sheetId="3882" refreshError="1"/>
      <sheetData sheetId="3883" refreshError="1"/>
      <sheetData sheetId="3884" refreshError="1"/>
      <sheetData sheetId="3885" refreshError="1"/>
      <sheetData sheetId="3886" refreshError="1"/>
      <sheetData sheetId="3887" refreshError="1"/>
      <sheetData sheetId="3888" refreshError="1"/>
      <sheetData sheetId="3889" refreshError="1"/>
      <sheetData sheetId="3890" refreshError="1"/>
      <sheetData sheetId="3891" refreshError="1"/>
      <sheetData sheetId="3892" refreshError="1"/>
      <sheetData sheetId="3893" refreshError="1"/>
      <sheetData sheetId="3894" refreshError="1"/>
      <sheetData sheetId="3895" refreshError="1"/>
      <sheetData sheetId="3896" refreshError="1"/>
      <sheetData sheetId="3897" refreshError="1"/>
      <sheetData sheetId="3898" refreshError="1"/>
      <sheetData sheetId="3899" refreshError="1"/>
      <sheetData sheetId="3900" refreshError="1"/>
      <sheetData sheetId="3901" refreshError="1"/>
      <sheetData sheetId="3902" refreshError="1"/>
      <sheetData sheetId="3903" refreshError="1"/>
      <sheetData sheetId="3904" refreshError="1"/>
      <sheetData sheetId="3905" refreshError="1"/>
      <sheetData sheetId="3906" refreshError="1"/>
      <sheetData sheetId="3907" refreshError="1"/>
      <sheetData sheetId="3908" refreshError="1"/>
      <sheetData sheetId="3909" refreshError="1"/>
      <sheetData sheetId="3910" refreshError="1"/>
      <sheetData sheetId="3911" refreshError="1"/>
      <sheetData sheetId="3912" refreshError="1"/>
      <sheetData sheetId="3913" refreshError="1"/>
      <sheetData sheetId="3914" refreshError="1"/>
      <sheetData sheetId="3915" refreshError="1"/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 refreshError="1"/>
      <sheetData sheetId="4009" refreshError="1"/>
      <sheetData sheetId="4010" refreshError="1"/>
      <sheetData sheetId="4011" refreshError="1"/>
      <sheetData sheetId="4012" refreshError="1"/>
      <sheetData sheetId="4013" refreshError="1"/>
      <sheetData sheetId="4014" refreshError="1"/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 refreshError="1"/>
      <sheetData sheetId="4024" refreshError="1"/>
      <sheetData sheetId="4025" refreshError="1"/>
      <sheetData sheetId="4026" refreshError="1"/>
      <sheetData sheetId="4027" refreshError="1"/>
      <sheetData sheetId="4028" refreshError="1"/>
      <sheetData sheetId="4029" refreshError="1"/>
      <sheetData sheetId="4030" refreshError="1"/>
      <sheetData sheetId="4031" refreshError="1"/>
      <sheetData sheetId="4032" refreshError="1"/>
      <sheetData sheetId="4033" refreshError="1"/>
      <sheetData sheetId="4034" refreshError="1"/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 refreshError="1"/>
      <sheetData sheetId="4043" refreshError="1"/>
      <sheetData sheetId="4044" refreshError="1"/>
      <sheetData sheetId="4045" refreshError="1"/>
      <sheetData sheetId="4046" refreshError="1"/>
      <sheetData sheetId="4047" refreshError="1"/>
      <sheetData sheetId="4048" refreshError="1"/>
      <sheetData sheetId="4049" refreshError="1"/>
      <sheetData sheetId="4050" refreshError="1"/>
      <sheetData sheetId="4051" refreshError="1"/>
      <sheetData sheetId="4052" refreshError="1"/>
      <sheetData sheetId="4053" refreshError="1"/>
      <sheetData sheetId="4054" refreshError="1"/>
      <sheetData sheetId="4055" refreshError="1"/>
      <sheetData sheetId="4056" refreshError="1"/>
      <sheetData sheetId="4057" refreshError="1"/>
      <sheetData sheetId="4058" refreshError="1"/>
      <sheetData sheetId="4059" refreshError="1"/>
      <sheetData sheetId="4060" refreshError="1"/>
      <sheetData sheetId="4061" refreshError="1"/>
      <sheetData sheetId="4062" refreshError="1"/>
      <sheetData sheetId="4063" refreshError="1"/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 refreshError="1"/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 refreshError="1"/>
      <sheetData sheetId="4095" refreshError="1"/>
      <sheetData sheetId="4096" refreshError="1"/>
      <sheetData sheetId="4097" refreshError="1"/>
      <sheetData sheetId="4098" refreshError="1"/>
      <sheetData sheetId="4099" refreshError="1"/>
      <sheetData sheetId="4100" refreshError="1"/>
      <sheetData sheetId="4101" refreshError="1"/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 refreshError="1"/>
      <sheetData sheetId="4114" refreshError="1"/>
      <sheetData sheetId="4115" refreshError="1"/>
      <sheetData sheetId="4116" refreshError="1"/>
      <sheetData sheetId="4117" refreshError="1"/>
      <sheetData sheetId="4118" refreshError="1"/>
      <sheetData sheetId="4119" refreshError="1"/>
      <sheetData sheetId="4120" refreshError="1"/>
      <sheetData sheetId="4121" refreshError="1"/>
      <sheetData sheetId="4122" refreshError="1"/>
      <sheetData sheetId="4123" refreshError="1"/>
      <sheetData sheetId="4124" refreshError="1"/>
      <sheetData sheetId="4125" refreshError="1"/>
      <sheetData sheetId="4126" refreshError="1"/>
      <sheetData sheetId="4127" refreshError="1"/>
      <sheetData sheetId="4128" refreshError="1"/>
      <sheetData sheetId="4129" refreshError="1"/>
      <sheetData sheetId="4130" refreshError="1"/>
      <sheetData sheetId="4131" refreshError="1"/>
      <sheetData sheetId="4132" refreshError="1"/>
      <sheetData sheetId="4133" refreshError="1"/>
      <sheetData sheetId="4134" refreshError="1"/>
      <sheetData sheetId="4135" refreshError="1"/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 refreshError="1"/>
      <sheetData sheetId="4147" refreshError="1"/>
      <sheetData sheetId="4148" refreshError="1"/>
      <sheetData sheetId="4149" refreshError="1"/>
      <sheetData sheetId="4150" refreshError="1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 refreshError="1"/>
      <sheetData sheetId="4165" refreshError="1"/>
      <sheetData sheetId="4166" refreshError="1"/>
      <sheetData sheetId="4167" refreshError="1"/>
      <sheetData sheetId="4168" refreshError="1"/>
      <sheetData sheetId="4169" refreshError="1"/>
      <sheetData sheetId="4170" refreshError="1"/>
      <sheetData sheetId="4171" refreshError="1"/>
      <sheetData sheetId="4172" refreshError="1"/>
      <sheetData sheetId="4173" refreshError="1"/>
      <sheetData sheetId="4174" refreshError="1"/>
      <sheetData sheetId="4175" refreshError="1"/>
      <sheetData sheetId="4176" refreshError="1"/>
      <sheetData sheetId="4177" refreshError="1"/>
      <sheetData sheetId="4178" refreshError="1"/>
      <sheetData sheetId="4179" refreshError="1"/>
      <sheetData sheetId="4180" refreshError="1"/>
      <sheetData sheetId="4181" refreshError="1"/>
      <sheetData sheetId="4182" refreshError="1"/>
      <sheetData sheetId="4183" refreshError="1"/>
      <sheetData sheetId="4184" refreshError="1"/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 refreshError="1"/>
      <sheetData sheetId="4205" refreshError="1"/>
      <sheetData sheetId="4206" refreshError="1"/>
      <sheetData sheetId="4207" refreshError="1"/>
      <sheetData sheetId="4208" refreshError="1"/>
      <sheetData sheetId="4209" refreshError="1"/>
      <sheetData sheetId="4210" refreshError="1"/>
      <sheetData sheetId="4211" refreshError="1"/>
      <sheetData sheetId="4212" refreshError="1"/>
      <sheetData sheetId="4213" refreshError="1"/>
      <sheetData sheetId="4214" refreshError="1"/>
      <sheetData sheetId="4215" refreshError="1"/>
      <sheetData sheetId="4216" refreshError="1"/>
      <sheetData sheetId="4217" refreshError="1"/>
      <sheetData sheetId="4218" refreshError="1"/>
      <sheetData sheetId="4219" refreshError="1"/>
      <sheetData sheetId="4220" refreshError="1"/>
      <sheetData sheetId="4221" refreshError="1"/>
      <sheetData sheetId="4222" refreshError="1"/>
      <sheetData sheetId="4223" refreshError="1"/>
      <sheetData sheetId="4224" refreshError="1"/>
      <sheetData sheetId="4225" refreshError="1"/>
      <sheetData sheetId="4226" refreshError="1"/>
      <sheetData sheetId="4227" refreshError="1"/>
      <sheetData sheetId="4228" refreshError="1"/>
      <sheetData sheetId="4229" refreshError="1"/>
      <sheetData sheetId="4230" refreshError="1"/>
      <sheetData sheetId="4231" refreshError="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 refreshError="1"/>
      <sheetData sheetId="4275" refreshError="1"/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 refreshError="1"/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 refreshError="1"/>
      <sheetData sheetId="4305" refreshError="1"/>
      <sheetData sheetId="4306" refreshError="1"/>
      <sheetData sheetId="4307" refreshError="1"/>
      <sheetData sheetId="4308" refreshError="1"/>
      <sheetData sheetId="4309" refreshError="1"/>
      <sheetData sheetId="4310" refreshError="1"/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 refreshError="1"/>
      <sheetData sheetId="4317" refreshError="1"/>
      <sheetData sheetId="4318" refreshError="1"/>
      <sheetData sheetId="4319" refreshError="1"/>
      <sheetData sheetId="4320" refreshError="1"/>
      <sheetData sheetId="4321" refreshError="1"/>
      <sheetData sheetId="4322" refreshError="1"/>
      <sheetData sheetId="4323" refreshError="1"/>
      <sheetData sheetId="4324" refreshError="1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 refreshError="1"/>
      <sheetData sheetId="4432" refreshError="1"/>
      <sheetData sheetId="4433" refreshError="1"/>
      <sheetData sheetId="4434" refreshError="1"/>
      <sheetData sheetId="4435" refreshError="1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 refreshError="1"/>
      <sheetData sheetId="4504" refreshError="1"/>
      <sheetData sheetId="4505" refreshError="1"/>
      <sheetData sheetId="4506" refreshError="1"/>
      <sheetData sheetId="4507" refreshError="1"/>
      <sheetData sheetId="4508" refreshError="1"/>
      <sheetData sheetId="4509" refreshError="1"/>
      <sheetData sheetId="4510" refreshError="1"/>
      <sheetData sheetId="4511" refreshError="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 refreshError="1"/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/>
      <sheetData sheetId="5520" refreshError="1"/>
      <sheetData sheetId="5521"/>
      <sheetData sheetId="5522" refreshError="1"/>
      <sheetData sheetId="5523" refreshError="1"/>
      <sheetData sheetId="5524"/>
      <sheetData sheetId="5525" refreshError="1"/>
      <sheetData sheetId="5526"/>
      <sheetData sheetId="5527"/>
      <sheetData sheetId="5528"/>
      <sheetData sheetId="5529"/>
      <sheetData sheetId="5530" refreshError="1"/>
      <sheetData sheetId="5531" refreshError="1"/>
      <sheetData sheetId="5532" refreshError="1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/>
      <sheetData sheetId="5552"/>
      <sheetData sheetId="5553"/>
      <sheetData sheetId="5554" refreshError="1"/>
      <sheetData sheetId="5555"/>
      <sheetData sheetId="5556"/>
      <sheetData sheetId="5557"/>
      <sheetData sheetId="5558"/>
      <sheetData sheetId="5559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 refreshError="1"/>
      <sheetData sheetId="5596" refreshError="1"/>
      <sheetData sheetId="5597"/>
      <sheetData sheetId="5598" refreshError="1"/>
      <sheetData sheetId="5599" refreshError="1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 refreshError="1"/>
      <sheetData sheetId="5609"/>
      <sheetData sheetId="5610" refreshError="1"/>
      <sheetData sheetId="5611" refreshError="1"/>
      <sheetData sheetId="5612" refreshError="1"/>
      <sheetData sheetId="5613" refreshError="1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 refreshError="1"/>
      <sheetData sheetId="5624"/>
      <sheetData sheetId="5625"/>
      <sheetData sheetId="5626"/>
      <sheetData sheetId="5627"/>
      <sheetData sheetId="5628"/>
      <sheetData sheetId="5629" refreshError="1"/>
      <sheetData sheetId="5630" refreshError="1"/>
      <sheetData sheetId="5631" refreshError="1"/>
      <sheetData sheetId="5632" refreshError="1"/>
      <sheetData sheetId="5633"/>
      <sheetData sheetId="5634"/>
      <sheetData sheetId="5635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 refreshError="1"/>
      <sheetData sheetId="5680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/>
      <sheetData sheetId="5689" refreshError="1"/>
      <sheetData sheetId="5690"/>
      <sheetData sheetId="5691"/>
      <sheetData sheetId="5692"/>
      <sheetData sheetId="5693" refreshError="1"/>
      <sheetData sheetId="5694"/>
      <sheetData sheetId="5695" refreshError="1"/>
      <sheetData sheetId="5696" refreshError="1"/>
      <sheetData sheetId="5697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/>
      <sheetData sheetId="5707"/>
      <sheetData sheetId="5708" refreshError="1"/>
      <sheetData sheetId="5709" refreshError="1"/>
      <sheetData sheetId="5710"/>
      <sheetData sheetId="571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/>
      <sheetData sheetId="5756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 refreshError="1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 refreshError="1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/>
      <sheetData sheetId="5864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 refreshError="1"/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 refreshError="1"/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 refreshError="1"/>
      <sheetData sheetId="6201" refreshError="1"/>
      <sheetData sheetId="6202" refreshError="1"/>
      <sheetData sheetId="6203" refreshError="1"/>
      <sheetData sheetId="6204" refreshError="1"/>
      <sheetData sheetId="6205" refreshError="1"/>
      <sheetData sheetId="6206" refreshError="1"/>
      <sheetData sheetId="6207" refreshError="1"/>
      <sheetData sheetId="6208" refreshError="1"/>
      <sheetData sheetId="6209" refreshError="1"/>
      <sheetData sheetId="6210" refreshError="1"/>
      <sheetData sheetId="6211" refreshError="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 refreshError="1"/>
      <sheetData sheetId="6245" refreshError="1"/>
      <sheetData sheetId="6246" refreshError="1"/>
      <sheetData sheetId="6247" refreshError="1"/>
      <sheetData sheetId="6248"/>
      <sheetData sheetId="6249" refreshError="1"/>
      <sheetData sheetId="6250" refreshError="1"/>
      <sheetData sheetId="6251" refreshError="1"/>
      <sheetData sheetId="6252" refreshError="1"/>
      <sheetData sheetId="6253" refreshError="1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 refreshError="1"/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 refreshError="1"/>
      <sheetData sheetId="6353" refreshError="1"/>
      <sheetData sheetId="6354" refreshError="1"/>
      <sheetData sheetId="6355" refreshError="1"/>
      <sheetData sheetId="6356" refreshError="1"/>
      <sheetData sheetId="6357" refreshError="1"/>
      <sheetData sheetId="6358" refreshError="1"/>
      <sheetData sheetId="6359" refreshError="1"/>
      <sheetData sheetId="6360" refreshError="1"/>
      <sheetData sheetId="6361" refreshError="1"/>
      <sheetData sheetId="6362" refreshError="1"/>
      <sheetData sheetId="6363" refreshError="1"/>
      <sheetData sheetId="6364"/>
      <sheetData sheetId="6365"/>
      <sheetData sheetId="6366" refreshError="1"/>
      <sheetData sheetId="6367"/>
      <sheetData sheetId="6368"/>
      <sheetData sheetId="6369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 refreshError="1"/>
      <sheetData sheetId="6376" refreshError="1"/>
      <sheetData sheetId="6377" refreshError="1"/>
      <sheetData sheetId="6378" refreshError="1"/>
      <sheetData sheetId="6379" refreshError="1"/>
      <sheetData sheetId="6380" refreshError="1"/>
      <sheetData sheetId="6381" refreshError="1"/>
      <sheetData sheetId="6382" refreshError="1"/>
      <sheetData sheetId="6383" refreshError="1"/>
      <sheetData sheetId="6384" refreshError="1"/>
      <sheetData sheetId="6385" refreshError="1"/>
      <sheetData sheetId="6386" refreshError="1"/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 refreshError="1"/>
      <sheetData sheetId="6395" refreshError="1"/>
      <sheetData sheetId="6396" refreshError="1"/>
      <sheetData sheetId="6397" refreshError="1"/>
      <sheetData sheetId="6398" refreshError="1"/>
      <sheetData sheetId="6399" refreshError="1"/>
      <sheetData sheetId="6400" refreshError="1"/>
      <sheetData sheetId="6401" refreshError="1"/>
      <sheetData sheetId="6402" refreshError="1"/>
      <sheetData sheetId="6403" refreshError="1"/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/>
      <sheetData sheetId="6453" refreshError="1"/>
      <sheetData sheetId="6454" refreshError="1"/>
      <sheetData sheetId="6455" refreshError="1"/>
      <sheetData sheetId="6456" refreshError="1"/>
      <sheetData sheetId="6457" refreshError="1"/>
      <sheetData sheetId="6458"/>
      <sheetData sheetId="6459" refreshError="1"/>
      <sheetData sheetId="6460" refreshError="1"/>
      <sheetData sheetId="6461"/>
      <sheetData sheetId="6462"/>
      <sheetData sheetId="6463"/>
      <sheetData sheetId="6464"/>
      <sheetData sheetId="6465" refreshError="1"/>
      <sheetData sheetId="6466" refreshError="1"/>
      <sheetData sheetId="6467" refreshError="1"/>
      <sheetData sheetId="6468" refreshError="1"/>
      <sheetData sheetId="6469"/>
      <sheetData sheetId="6470" refreshError="1"/>
      <sheetData sheetId="6471" refreshError="1"/>
      <sheetData sheetId="6472" refreshError="1"/>
      <sheetData sheetId="6473"/>
      <sheetData sheetId="6474"/>
      <sheetData sheetId="6475" refreshError="1"/>
      <sheetData sheetId="6476"/>
      <sheetData sheetId="6477" refreshError="1"/>
      <sheetData sheetId="6478" refreshError="1"/>
      <sheetData sheetId="6479" refreshError="1"/>
      <sheetData sheetId="6480" refreshError="1"/>
      <sheetData sheetId="6481" refreshError="1"/>
      <sheetData sheetId="6482" refreshError="1"/>
      <sheetData sheetId="6483" refreshError="1"/>
      <sheetData sheetId="6484" refreshError="1"/>
      <sheetData sheetId="6485" refreshError="1"/>
      <sheetData sheetId="6486" refreshError="1"/>
      <sheetData sheetId="6487" refreshError="1"/>
      <sheetData sheetId="6488" refreshError="1"/>
      <sheetData sheetId="6489" refreshError="1"/>
      <sheetData sheetId="6490" refreshError="1"/>
      <sheetData sheetId="6491"/>
      <sheetData sheetId="6492"/>
      <sheetData sheetId="6493"/>
      <sheetData sheetId="6494"/>
      <sheetData sheetId="6495" refreshError="1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>
        <row r="7">
          <cell r="K7">
            <v>38353</v>
          </cell>
        </row>
      </sheetData>
      <sheetData sheetId="6506"/>
      <sheetData sheetId="6507"/>
      <sheetData sheetId="6508"/>
      <sheetData sheetId="6509" refreshError="1"/>
      <sheetData sheetId="6510"/>
      <sheetData sheetId="6511" refreshError="1"/>
      <sheetData sheetId="6512"/>
      <sheetData sheetId="6513"/>
      <sheetData sheetId="6514"/>
      <sheetData sheetId="6515"/>
      <sheetData sheetId="6516"/>
      <sheetData sheetId="6517" refreshError="1"/>
      <sheetData sheetId="6518"/>
      <sheetData sheetId="6519"/>
      <sheetData sheetId="6520"/>
      <sheetData sheetId="6521"/>
      <sheetData sheetId="6522" refreshError="1"/>
      <sheetData sheetId="6523"/>
      <sheetData sheetId="6524"/>
      <sheetData sheetId="6525"/>
      <sheetData sheetId="6526"/>
      <sheetData sheetId="6527" refreshError="1"/>
      <sheetData sheetId="6528"/>
      <sheetData sheetId="6529"/>
      <sheetData sheetId="6530"/>
      <sheetData sheetId="6531"/>
      <sheetData sheetId="6532"/>
      <sheetData sheetId="6533"/>
      <sheetData sheetId="6534"/>
      <sheetData sheetId="6535" refreshError="1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 refreshError="1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 refreshError="1"/>
      <sheetData sheetId="6561"/>
      <sheetData sheetId="6562"/>
      <sheetData sheetId="6563"/>
      <sheetData sheetId="6564"/>
      <sheetData sheetId="6565" refreshError="1"/>
      <sheetData sheetId="6566" refreshError="1"/>
      <sheetData sheetId="6567" refreshError="1"/>
      <sheetData sheetId="6568" refreshError="1"/>
      <sheetData sheetId="6569" refreshError="1"/>
      <sheetData sheetId="6570" refreshError="1"/>
      <sheetData sheetId="6571" refreshError="1"/>
      <sheetData sheetId="6572"/>
      <sheetData sheetId="6573" refreshError="1"/>
      <sheetData sheetId="6574" refreshError="1"/>
      <sheetData sheetId="6575"/>
      <sheetData sheetId="6576"/>
      <sheetData sheetId="6577" refreshError="1"/>
      <sheetData sheetId="6578" refreshError="1"/>
      <sheetData sheetId="6579" refreshError="1"/>
      <sheetData sheetId="6580" refreshError="1"/>
      <sheetData sheetId="6581" refreshError="1"/>
      <sheetData sheetId="6582" refreshError="1"/>
      <sheetData sheetId="6583" refreshError="1"/>
      <sheetData sheetId="6584"/>
      <sheetData sheetId="6585"/>
      <sheetData sheetId="6586"/>
      <sheetData sheetId="6587"/>
      <sheetData sheetId="6588"/>
      <sheetData sheetId="6589">
        <row r="14">
          <cell r="D14" t="str">
            <v>a</v>
          </cell>
        </row>
      </sheetData>
      <sheetData sheetId="6590">
        <row r="21">
          <cell r="B21" t="str">
            <v>a</v>
          </cell>
        </row>
      </sheetData>
      <sheetData sheetId="6591"/>
      <sheetData sheetId="6592"/>
      <sheetData sheetId="6593"/>
      <sheetData sheetId="6594"/>
      <sheetData sheetId="6595"/>
      <sheetData sheetId="6596"/>
      <sheetData sheetId="6597"/>
      <sheetData sheetId="6598">
        <row r="50">
          <cell r="C50" t="str">
            <v xml:space="preserve">   ?</v>
          </cell>
        </row>
      </sheetData>
      <sheetData sheetId="6599"/>
      <sheetData sheetId="6600">
        <row r="44">
          <cell r="T44">
            <v>0</v>
          </cell>
        </row>
      </sheetData>
      <sheetData sheetId="6601"/>
      <sheetData sheetId="6602"/>
      <sheetData sheetId="6603">
        <row r="92">
          <cell r="B92" t="str">
            <v xml:space="preserve">   ?</v>
          </cell>
        </row>
      </sheetData>
      <sheetData sheetId="6604"/>
      <sheetData sheetId="6605"/>
      <sheetData sheetId="6606"/>
      <sheetData sheetId="6607">
        <row r="13">
          <cell r="F13">
            <v>13048258.370151784</v>
          </cell>
        </row>
      </sheetData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 refreshError="1"/>
      <sheetData sheetId="6640" refreshError="1"/>
      <sheetData sheetId="6641" refreshError="1"/>
      <sheetData sheetId="6642" refreshError="1"/>
      <sheetData sheetId="6643" refreshError="1"/>
      <sheetData sheetId="6644"/>
      <sheetData sheetId="6645"/>
      <sheetData sheetId="6646"/>
      <sheetData sheetId="6647" refreshError="1"/>
      <sheetData sheetId="6648" refreshError="1"/>
      <sheetData sheetId="6649" refreshError="1"/>
      <sheetData sheetId="6650" refreshError="1"/>
      <sheetData sheetId="6651" refreshError="1"/>
      <sheetData sheetId="6652" refreshError="1"/>
      <sheetData sheetId="6653"/>
      <sheetData sheetId="6654" refreshError="1"/>
      <sheetData sheetId="6655" refreshError="1"/>
      <sheetData sheetId="6656" refreshError="1"/>
      <sheetData sheetId="6657" refreshError="1"/>
      <sheetData sheetId="6658" refreshError="1"/>
      <sheetData sheetId="6659" refreshError="1"/>
      <sheetData sheetId="6660" refreshError="1"/>
      <sheetData sheetId="6661" refreshError="1"/>
      <sheetData sheetId="6662" refreshError="1"/>
      <sheetData sheetId="6663" refreshError="1"/>
      <sheetData sheetId="6664" refreshError="1"/>
      <sheetData sheetId="6665" refreshError="1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>
        <row r="4">
          <cell r="F4" t="str">
            <v>E021</v>
          </cell>
        </row>
      </sheetData>
      <sheetData sheetId="6688"/>
      <sheetData sheetId="6689"/>
      <sheetData sheetId="6690"/>
      <sheetData sheetId="6691">
        <row r="4">
          <cell r="F4" t="str">
            <v>E021</v>
          </cell>
        </row>
      </sheetData>
      <sheetData sheetId="6692"/>
      <sheetData sheetId="6693" refreshError="1"/>
      <sheetData sheetId="6694"/>
      <sheetData sheetId="6695"/>
      <sheetData sheetId="6696" refreshError="1"/>
      <sheetData sheetId="6697" refreshError="1"/>
      <sheetData sheetId="6698" refreshError="1"/>
      <sheetData sheetId="6699" refreshError="1"/>
      <sheetData sheetId="6700" refreshError="1"/>
      <sheetData sheetId="6701" refreshError="1"/>
      <sheetData sheetId="6702" refreshError="1"/>
      <sheetData sheetId="6703" refreshError="1"/>
      <sheetData sheetId="6704" refreshError="1"/>
      <sheetData sheetId="6705" refreshError="1"/>
      <sheetData sheetId="6706" refreshError="1"/>
      <sheetData sheetId="6707" refreshError="1"/>
      <sheetData sheetId="6708" refreshError="1"/>
      <sheetData sheetId="6709" refreshError="1"/>
      <sheetData sheetId="6710" refreshError="1"/>
      <sheetData sheetId="6711" refreshError="1"/>
      <sheetData sheetId="6712" refreshError="1"/>
      <sheetData sheetId="6713" refreshError="1"/>
      <sheetData sheetId="6714" refreshError="1"/>
      <sheetData sheetId="6715" refreshError="1"/>
      <sheetData sheetId="6716" refreshError="1"/>
      <sheetData sheetId="6717" refreshError="1"/>
      <sheetData sheetId="6718" refreshError="1"/>
      <sheetData sheetId="6719" refreshError="1"/>
      <sheetData sheetId="6720" refreshError="1"/>
      <sheetData sheetId="6721" refreshError="1"/>
      <sheetData sheetId="6722" refreshError="1"/>
      <sheetData sheetId="6723" refreshError="1"/>
      <sheetData sheetId="6724" refreshError="1"/>
      <sheetData sheetId="6725" refreshError="1"/>
      <sheetData sheetId="6726" refreshError="1"/>
      <sheetData sheetId="6727" refreshError="1"/>
      <sheetData sheetId="6728" refreshError="1"/>
      <sheetData sheetId="6729" refreshError="1"/>
      <sheetData sheetId="6730" refreshError="1"/>
      <sheetData sheetId="6731" refreshError="1"/>
      <sheetData sheetId="6732" refreshError="1"/>
      <sheetData sheetId="6733" refreshError="1"/>
      <sheetData sheetId="6734" refreshError="1"/>
      <sheetData sheetId="6735" refreshError="1"/>
      <sheetData sheetId="6736" refreshError="1"/>
      <sheetData sheetId="6737" refreshError="1"/>
      <sheetData sheetId="6738" refreshError="1"/>
      <sheetData sheetId="6739" refreshError="1"/>
      <sheetData sheetId="6740" refreshError="1"/>
      <sheetData sheetId="6741" refreshError="1"/>
      <sheetData sheetId="6742" refreshError="1"/>
      <sheetData sheetId="6743" refreshError="1"/>
      <sheetData sheetId="6744" refreshError="1"/>
      <sheetData sheetId="6745" refreshError="1"/>
      <sheetData sheetId="6746"/>
      <sheetData sheetId="6747" refreshError="1"/>
      <sheetData sheetId="6748"/>
      <sheetData sheetId="6749"/>
      <sheetData sheetId="6750"/>
      <sheetData sheetId="6751">
        <row r="17">
          <cell r="A17">
            <v>38533</v>
          </cell>
        </row>
      </sheetData>
      <sheetData sheetId="6752"/>
      <sheetData sheetId="6753">
        <row r="5">
          <cell r="G5">
            <v>8.2799999999999994</v>
          </cell>
        </row>
      </sheetData>
      <sheetData sheetId="6754" refreshError="1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>
        <row r="4">
          <cell r="E4">
            <v>8.1326999999999998</v>
          </cell>
        </row>
      </sheetData>
      <sheetData sheetId="6793"/>
      <sheetData sheetId="6794"/>
      <sheetData sheetId="6795"/>
      <sheetData sheetId="6796"/>
      <sheetData sheetId="6797">
        <row r="6">
          <cell r="C6">
            <v>8.0744000000000007</v>
          </cell>
        </row>
      </sheetData>
      <sheetData sheetId="6798">
        <row r="1">
          <cell r="A1" t="str">
            <v>INDICE DE PRECIOS AL CONSUMIDOR EN ESTADOS UNIDOS</v>
          </cell>
        </row>
      </sheetData>
      <sheetData sheetId="6799"/>
      <sheetData sheetId="6800">
        <row r="17">
          <cell r="A17">
            <v>38533</v>
          </cell>
        </row>
      </sheetData>
      <sheetData sheetId="6801"/>
      <sheetData sheetId="6802">
        <row r="5">
          <cell r="G5">
            <v>8.2799999999999994</v>
          </cell>
        </row>
      </sheetData>
      <sheetData sheetId="6803"/>
      <sheetData sheetId="6804">
        <row r="1">
          <cell r="A1" t="str">
            <v>月</v>
          </cell>
        </row>
      </sheetData>
      <sheetData sheetId="6805">
        <row r="1">
          <cell r="A1" t="str">
            <v>月</v>
          </cell>
        </row>
      </sheetData>
      <sheetData sheetId="6806">
        <row r="1">
          <cell r="A1" t="str">
            <v>月</v>
          </cell>
        </row>
      </sheetData>
      <sheetData sheetId="6807">
        <row r="1">
          <cell r="A1" t="str">
            <v>月</v>
          </cell>
        </row>
      </sheetData>
      <sheetData sheetId="6808">
        <row r="1">
          <cell r="A1" t="str">
            <v>月</v>
          </cell>
        </row>
      </sheetData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 refreshError="1"/>
      <sheetData sheetId="6861" refreshError="1"/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/>
      <sheetData sheetId="6873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/>
      <sheetData sheetId="6881">
        <row r="1">
          <cell r="A1" t="str">
            <v>Excellent Strategy Sdn. Bhd.</v>
          </cell>
        </row>
      </sheetData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 refreshError="1"/>
      <sheetData sheetId="6894"/>
      <sheetData sheetId="6895"/>
      <sheetData sheetId="6896"/>
      <sheetData sheetId="6897"/>
      <sheetData sheetId="6898"/>
      <sheetData sheetId="6899"/>
      <sheetData sheetId="6900"/>
      <sheetData sheetId="6901" refreshError="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 refreshError="1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>
        <row r="1">
          <cell r="A1" t="str">
            <v>日期</v>
          </cell>
        </row>
      </sheetData>
      <sheetData sheetId="6966"/>
      <sheetData sheetId="6967"/>
      <sheetData sheetId="6968"/>
      <sheetData sheetId="6969"/>
      <sheetData sheetId="6970"/>
      <sheetData sheetId="6971"/>
      <sheetData sheetId="6972"/>
      <sheetData sheetId="6973">
        <row r="7">
          <cell r="L7" t="str">
            <v xml:space="preserve">Client: </v>
          </cell>
        </row>
      </sheetData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 refreshError="1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 refreshError="1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 refreshError="1"/>
      <sheetData sheetId="7071" refreshError="1"/>
      <sheetData sheetId="7072" refreshError="1"/>
      <sheetData sheetId="7073" refreshError="1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/>
      <sheetData sheetId="7156"/>
      <sheetData sheetId="7157"/>
      <sheetData sheetId="7158"/>
      <sheetData sheetId="7159"/>
      <sheetData sheetId="7160"/>
      <sheetData sheetId="7161"/>
      <sheetData sheetId="7162"/>
      <sheetData sheetId="7163"/>
      <sheetData sheetId="7164"/>
      <sheetData sheetId="7165"/>
      <sheetData sheetId="7166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 refreshError="1"/>
      <sheetData sheetId="7184"/>
      <sheetData sheetId="7185"/>
      <sheetData sheetId="7186"/>
      <sheetData sheetId="7187"/>
      <sheetData sheetId="7188"/>
      <sheetData sheetId="7189"/>
      <sheetData sheetId="7190"/>
      <sheetData sheetId="7191"/>
      <sheetData sheetId="7192"/>
      <sheetData sheetId="7193"/>
      <sheetData sheetId="7194"/>
      <sheetData sheetId="7195"/>
      <sheetData sheetId="7196"/>
      <sheetData sheetId="7197"/>
      <sheetData sheetId="7198"/>
      <sheetData sheetId="7199"/>
      <sheetData sheetId="7200"/>
      <sheetData sheetId="7201"/>
      <sheetData sheetId="7202"/>
      <sheetData sheetId="7203"/>
      <sheetData sheetId="7204"/>
      <sheetData sheetId="7205" refreshError="1"/>
      <sheetData sheetId="7206" refreshError="1"/>
      <sheetData sheetId="7207"/>
      <sheetData sheetId="7208"/>
      <sheetData sheetId="7209"/>
      <sheetData sheetId="7210"/>
      <sheetData sheetId="7211"/>
      <sheetData sheetId="7212"/>
      <sheetData sheetId="7213"/>
      <sheetData sheetId="7214"/>
      <sheetData sheetId="7215"/>
      <sheetData sheetId="7216"/>
      <sheetData sheetId="7217" refreshError="1"/>
      <sheetData sheetId="7218" refreshError="1"/>
      <sheetData sheetId="7219" refreshError="1"/>
      <sheetData sheetId="7220" refreshError="1"/>
      <sheetData sheetId="7221"/>
      <sheetData sheetId="7222">
        <row r="5">
          <cell r="B5" t="str">
            <v>Kidde HQ - Farmington</v>
          </cell>
        </row>
      </sheetData>
      <sheetData sheetId="7223"/>
      <sheetData sheetId="7224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/>
      <sheetData sheetId="7307"/>
      <sheetData sheetId="7308"/>
      <sheetData sheetId="7309"/>
      <sheetData sheetId="7310"/>
      <sheetData sheetId="7311"/>
      <sheetData sheetId="7312"/>
      <sheetData sheetId="7313"/>
      <sheetData sheetId="7314"/>
      <sheetData sheetId="7315"/>
      <sheetData sheetId="7316"/>
      <sheetData sheetId="7317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>
        <row r="3">
          <cell r="A3" t="str">
            <v>名称</v>
          </cell>
        </row>
      </sheetData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 refreshError="1"/>
      <sheetData sheetId="7385" refreshError="1"/>
      <sheetData sheetId="7386" refreshError="1"/>
      <sheetData sheetId="7387" refreshError="1"/>
      <sheetData sheetId="7388" refreshError="1"/>
      <sheetData sheetId="7389" refreshError="1"/>
      <sheetData sheetId="7390" refreshError="1"/>
      <sheetData sheetId="7391" refreshError="1"/>
      <sheetData sheetId="7392" refreshError="1"/>
      <sheetData sheetId="7393" refreshError="1"/>
      <sheetData sheetId="7394" refreshError="1"/>
      <sheetData sheetId="7395" refreshError="1"/>
      <sheetData sheetId="7396" refreshError="1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 refreshError="1"/>
      <sheetData sheetId="7407" refreshError="1"/>
      <sheetData sheetId="7408" refreshError="1"/>
      <sheetData sheetId="7409" refreshError="1"/>
      <sheetData sheetId="7410" refreshError="1"/>
      <sheetData sheetId="7411" refreshError="1"/>
      <sheetData sheetId="7412" refreshError="1"/>
      <sheetData sheetId="7413" refreshError="1"/>
      <sheetData sheetId="7414" refreshError="1"/>
      <sheetData sheetId="7415" refreshError="1"/>
      <sheetData sheetId="7416" refreshError="1"/>
      <sheetData sheetId="7417" refreshError="1"/>
      <sheetData sheetId="7418" refreshError="1"/>
      <sheetData sheetId="7419" refreshError="1"/>
      <sheetData sheetId="7420" refreshError="1"/>
      <sheetData sheetId="7421" refreshError="1"/>
      <sheetData sheetId="7422" refreshError="1"/>
      <sheetData sheetId="7423" refreshError="1"/>
      <sheetData sheetId="7424" refreshError="1"/>
      <sheetData sheetId="7425" refreshError="1"/>
      <sheetData sheetId="7426" refreshError="1"/>
      <sheetData sheetId="7427" refreshError="1"/>
      <sheetData sheetId="7428" refreshError="1"/>
      <sheetData sheetId="7429" refreshError="1"/>
      <sheetData sheetId="7430" refreshError="1"/>
      <sheetData sheetId="7431" refreshError="1"/>
      <sheetData sheetId="7432" refreshError="1"/>
      <sheetData sheetId="7433" refreshError="1"/>
      <sheetData sheetId="7434" refreshError="1"/>
      <sheetData sheetId="7435" refreshError="1"/>
      <sheetData sheetId="7436" refreshError="1"/>
      <sheetData sheetId="7437" refreshError="1"/>
      <sheetData sheetId="7438" refreshError="1"/>
      <sheetData sheetId="7439" refreshError="1"/>
      <sheetData sheetId="7440" refreshError="1"/>
      <sheetData sheetId="7441" refreshError="1"/>
      <sheetData sheetId="7442" refreshError="1"/>
      <sheetData sheetId="7443" refreshError="1"/>
      <sheetData sheetId="7444" refreshError="1"/>
      <sheetData sheetId="7445" refreshError="1"/>
      <sheetData sheetId="7446" refreshError="1"/>
      <sheetData sheetId="7447" refreshError="1"/>
      <sheetData sheetId="7448" refreshError="1"/>
      <sheetData sheetId="7449" refreshError="1"/>
      <sheetData sheetId="7450" refreshError="1"/>
      <sheetData sheetId="7451" refreshError="1"/>
      <sheetData sheetId="7452" refreshError="1"/>
      <sheetData sheetId="7453" refreshError="1"/>
      <sheetData sheetId="7454" refreshError="1"/>
      <sheetData sheetId="7455" refreshError="1"/>
      <sheetData sheetId="7456" refreshError="1"/>
      <sheetData sheetId="7457" refreshError="1"/>
      <sheetData sheetId="7458" refreshError="1"/>
      <sheetData sheetId="7459" refreshError="1"/>
      <sheetData sheetId="7460" refreshError="1"/>
      <sheetData sheetId="7461" refreshError="1"/>
      <sheetData sheetId="7462" refreshError="1"/>
      <sheetData sheetId="7463" refreshError="1"/>
      <sheetData sheetId="7464" refreshError="1"/>
      <sheetData sheetId="7465" refreshError="1"/>
      <sheetData sheetId="7466" refreshError="1"/>
      <sheetData sheetId="7467" refreshError="1"/>
      <sheetData sheetId="7468" refreshError="1"/>
      <sheetData sheetId="7469" refreshError="1"/>
      <sheetData sheetId="7470" refreshError="1"/>
      <sheetData sheetId="7471" refreshError="1"/>
      <sheetData sheetId="7472" refreshError="1"/>
      <sheetData sheetId="7473" refreshError="1"/>
      <sheetData sheetId="7474" refreshError="1"/>
      <sheetData sheetId="7475" refreshError="1"/>
      <sheetData sheetId="7476" refreshError="1"/>
      <sheetData sheetId="7477" refreshError="1"/>
      <sheetData sheetId="7478" refreshError="1"/>
      <sheetData sheetId="7479" refreshError="1"/>
      <sheetData sheetId="7480" refreshError="1"/>
      <sheetData sheetId="7481" refreshError="1"/>
      <sheetData sheetId="7482" refreshError="1"/>
      <sheetData sheetId="7483" refreshError="1"/>
      <sheetData sheetId="7484" refreshError="1"/>
      <sheetData sheetId="7485" refreshError="1"/>
      <sheetData sheetId="7486" refreshError="1"/>
      <sheetData sheetId="7487" refreshError="1"/>
      <sheetData sheetId="7488" refreshError="1"/>
      <sheetData sheetId="7489" refreshError="1"/>
      <sheetData sheetId="7490" refreshError="1"/>
      <sheetData sheetId="7491" refreshError="1"/>
      <sheetData sheetId="7492" refreshError="1"/>
      <sheetData sheetId="7493" refreshError="1"/>
      <sheetData sheetId="7494" refreshError="1"/>
      <sheetData sheetId="7495" refreshError="1"/>
      <sheetData sheetId="7496" refreshError="1"/>
      <sheetData sheetId="7497" refreshError="1"/>
      <sheetData sheetId="7498" refreshError="1"/>
      <sheetData sheetId="7499" refreshError="1"/>
      <sheetData sheetId="7500" refreshError="1"/>
      <sheetData sheetId="7501" refreshError="1"/>
      <sheetData sheetId="7502" refreshError="1"/>
      <sheetData sheetId="7503" refreshError="1"/>
      <sheetData sheetId="7504" refreshError="1"/>
      <sheetData sheetId="7505" refreshError="1"/>
      <sheetData sheetId="7506" refreshError="1"/>
      <sheetData sheetId="7507" refreshError="1"/>
      <sheetData sheetId="7508" refreshError="1"/>
      <sheetData sheetId="7509" refreshError="1"/>
      <sheetData sheetId="7510" refreshError="1"/>
      <sheetData sheetId="7511" refreshError="1"/>
      <sheetData sheetId="7512" refreshError="1"/>
      <sheetData sheetId="7513" refreshError="1"/>
      <sheetData sheetId="7514" refreshError="1"/>
      <sheetData sheetId="7515" refreshError="1"/>
      <sheetData sheetId="7516" refreshError="1"/>
      <sheetData sheetId="7517" refreshError="1"/>
      <sheetData sheetId="7518" refreshError="1"/>
      <sheetData sheetId="7519" refreshError="1"/>
      <sheetData sheetId="7520" refreshError="1"/>
      <sheetData sheetId="7521" refreshError="1"/>
      <sheetData sheetId="7522" refreshError="1"/>
      <sheetData sheetId="7523" refreshError="1"/>
      <sheetData sheetId="7524" refreshError="1"/>
      <sheetData sheetId="7525" refreshError="1"/>
      <sheetData sheetId="7526" refreshError="1"/>
      <sheetData sheetId="7527" refreshError="1"/>
      <sheetData sheetId="7528" refreshError="1"/>
      <sheetData sheetId="7529" refreshError="1"/>
      <sheetData sheetId="7530" refreshError="1"/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 refreshError="1"/>
      <sheetData sheetId="7576" refreshError="1"/>
      <sheetData sheetId="7577" refreshError="1"/>
      <sheetData sheetId="7578" refreshError="1"/>
      <sheetData sheetId="7579" refreshError="1"/>
      <sheetData sheetId="7580" refreshError="1"/>
      <sheetData sheetId="7581" refreshError="1"/>
      <sheetData sheetId="7582" refreshError="1"/>
      <sheetData sheetId="7583" refreshError="1"/>
      <sheetData sheetId="7584" refreshError="1"/>
      <sheetData sheetId="7585" refreshError="1"/>
      <sheetData sheetId="7586" refreshError="1"/>
      <sheetData sheetId="7587" refreshError="1"/>
      <sheetData sheetId="7588" refreshError="1"/>
      <sheetData sheetId="7589" refreshError="1"/>
      <sheetData sheetId="7590" refreshError="1"/>
      <sheetData sheetId="7591" refreshError="1"/>
      <sheetData sheetId="7592" refreshError="1"/>
      <sheetData sheetId="7593" refreshError="1"/>
      <sheetData sheetId="7594" refreshError="1"/>
      <sheetData sheetId="7595" refreshError="1"/>
      <sheetData sheetId="7596" refreshError="1"/>
      <sheetData sheetId="7597" refreshError="1"/>
      <sheetData sheetId="7598" refreshError="1"/>
      <sheetData sheetId="7599" refreshError="1"/>
      <sheetData sheetId="7600" refreshError="1"/>
      <sheetData sheetId="7601" refreshError="1"/>
      <sheetData sheetId="7602" refreshError="1"/>
      <sheetData sheetId="7603" refreshError="1"/>
      <sheetData sheetId="7604" refreshError="1"/>
      <sheetData sheetId="7605" refreshError="1"/>
      <sheetData sheetId="7606" refreshError="1"/>
      <sheetData sheetId="7607" refreshError="1"/>
      <sheetData sheetId="7608" refreshError="1"/>
      <sheetData sheetId="7609" refreshError="1"/>
      <sheetData sheetId="7610" refreshError="1"/>
      <sheetData sheetId="7611" refreshError="1"/>
      <sheetData sheetId="7612" refreshError="1"/>
      <sheetData sheetId="7613" refreshError="1"/>
      <sheetData sheetId="7614" refreshError="1"/>
      <sheetData sheetId="7615" refreshError="1"/>
      <sheetData sheetId="7616" refreshError="1"/>
      <sheetData sheetId="7617" refreshError="1"/>
      <sheetData sheetId="7618" refreshError="1"/>
      <sheetData sheetId="7619" refreshError="1"/>
      <sheetData sheetId="7620" refreshError="1"/>
      <sheetData sheetId="7621" refreshError="1"/>
      <sheetData sheetId="7622" refreshError="1"/>
      <sheetData sheetId="7623" refreshError="1"/>
      <sheetData sheetId="7624" refreshError="1"/>
      <sheetData sheetId="7625" refreshError="1"/>
      <sheetData sheetId="7626" refreshError="1"/>
      <sheetData sheetId="7627" refreshError="1"/>
      <sheetData sheetId="7628" refreshError="1"/>
      <sheetData sheetId="7629" refreshError="1"/>
      <sheetData sheetId="7630" refreshError="1"/>
      <sheetData sheetId="7631" refreshError="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 refreshError="1"/>
      <sheetData sheetId="7642" refreshError="1"/>
      <sheetData sheetId="7643" refreshError="1"/>
      <sheetData sheetId="7644" refreshError="1"/>
      <sheetData sheetId="7645" refreshError="1"/>
      <sheetData sheetId="7646" refreshError="1"/>
      <sheetData sheetId="7647" refreshError="1"/>
      <sheetData sheetId="7648" refreshError="1"/>
      <sheetData sheetId="7649" refreshError="1"/>
      <sheetData sheetId="7650" refreshError="1"/>
      <sheetData sheetId="7651" refreshError="1"/>
      <sheetData sheetId="7652" refreshError="1"/>
      <sheetData sheetId="7653" refreshError="1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 refreshError="1"/>
      <sheetData sheetId="7670" refreshError="1"/>
      <sheetData sheetId="7671"/>
      <sheetData sheetId="7672" refreshError="1"/>
      <sheetData sheetId="7673" refreshError="1"/>
      <sheetData sheetId="7674" refreshError="1"/>
      <sheetData sheetId="7675" refreshError="1"/>
      <sheetData sheetId="7676" refreshError="1"/>
      <sheetData sheetId="7677" refreshError="1"/>
      <sheetData sheetId="7678" refreshError="1"/>
      <sheetData sheetId="7679" refreshError="1"/>
      <sheetData sheetId="7680" refreshError="1"/>
      <sheetData sheetId="7681" refreshError="1"/>
      <sheetData sheetId="7682" refreshError="1"/>
      <sheetData sheetId="7683" refreshError="1"/>
      <sheetData sheetId="7684" refreshError="1"/>
      <sheetData sheetId="7685" refreshError="1"/>
      <sheetData sheetId="7686" refreshError="1"/>
      <sheetData sheetId="7687" refreshError="1"/>
      <sheetData sheetId="7688" refreshError="1"/>
      <sheetData sheetId="7689" refreshError="1"/>
      <sheetData sheetId="7690" refreshError="1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/>
      <sheetData sheetId="7697" refreshError="1"/>
      <sheetData sheetId="7698" refreshError="1"/>
      <sheetData sheetId="7699" refreshError="1"/>
      <sheetData sheetId="7700" refreshError="1"/>
      <sheetData sheetId="7701" refreshError="1"/>
      <sheetData sheetId="7702" refreshError="1"/>
      <sheetData sheetId="7703" refreshError="1"/>
      <sheetData sheetId="7704" refreshError="1"/>
      <sheetData sheetId="7705" refreshError="1"/>
      <sheetData sheetId="7706" refreshError="1"/>
      <sheetData sheetId="7707" refreshError="1"/>
      <sheetData sheetId="7708" refreshError="1"/>
      <sheetData sheetId="7709" refreshError="1"/>
      <sheetData sheetId="7710" refreshError="1"/>
      <sheetData sheetId="7711" refreshError="1"/>
      <sheetData sheetId="7712" refreshError="1"/>
      <sheetData sheetId="7713" refreshError="1"/>
      <sheetData sheetId="7714" refreshError="1"/>
      <sheetData sheetId="7715" refreshError="1"/>
      <sheetData sheetId="7716" refreshError="1"/>
      <sheetData sheetId="7717" refreshError="1"/>
      <sheetData sheetId="7718" refreshError="1"/>
      <sheetData sheetId="7719" refreshError="1"/>
      <sheetData sheetId="7720" refreshError="1"/>
      <sheetData sheetId="7721" refreshError="1"/>
      <sheetData sheetId="7722" refreshError="1"/>
      <sheetData sheetId="7723" refreshError="1"/>
      <sheetData sheetId="7724" refreshError="1"/>
      <sheetData sheetId="7725" refreshError="1"/>
      <sheetData sheetId="7726" refreshError="1"/>
      <sheetData sheetId="7727" refreshError="1"/>
      <sheetData sheetId="7728" refreshError="1"/>
      <sheetData sheetId="7729" refreshError="1"/>
      <sheetData sheetId="7730" refreshError="1"/>
      <sheetData sheetId="7731" refreshError="1"/>
      <sheetData sheetId="7732" refreshError="1"/>
      <sheetData sheetId="7733" refreshError="1"/>
      <sheetData sheetId="7734" refreshError="1"/>
      <sheetData sheetId="7735" refreshError="1"/>
      <sheetData sheetId="7736" refreshError="1"/>
      <sheetData sheetId="7737" refreshError="1"/>
      <sheetData sheetId="7738" refreshError="1"/>
      <sheetData sheetId="7739" refreshError="1"/>
      <sheetData sheetId="7740" refreshError="1"/>
      <sheetData sheetId="7741" refreshError="1"/>
      <sheetData sheetId="7742" refreshError="1"/>
      <sheetData sheetId="7743"/>
      <sheetData sheetId="7744"/>
      <sheetData sheetId="7745"/>
      <sheetData sheetId="7746"/>
      <sheetData sheetId="7747"/>
      <sheetData sheetId="7748">
        <row r="5">
          <cell r="A5">
            <v>1</v>
          </cell>
        </row>
      </sheetData>
      <sheetData sheetId="7749" refreshError="1"/>
      <sheetData sheetId="7750" refreshError="1"/>
      <sheetData sheetId="7751"/>
      <sheetData sheetId="7752"/>
      <sheetData sheetId="7753"/>
      <sheetData sheetId="7754"/>
      <sheetData sheetId="7755" refreshError="1"/>
      <sheetData sheetId="7756" refreshError="1"/>
      <sheetData sheetId="7757" refreshError="1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 refreshError="1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 refreshError="1"/>
      <sheetData sheetId="7801"/>
      <sheetData sheetId="7802"/>
      <sheetData sheetId="7803" refreshError="1"/>
      <sheetData sheetId="7804"/>
      <sheetData sheetId="7805"/>
      <sheetData sheetId="7806"/>
      <sheetData sheetId="7807"/>
      <sheetData sheetId="7808"/>
      <sheetData sheetId="7809" refreshError="1"/>
      <sheetData sheetId="7810" refreshError="1"/>
      <sheetData sheetId="7811">
        <row r="1">
          <cell r="B1" t="str">
            <v>Company: SAP Urus Harta Sdn Bhd</v>
          </cell>
        </row>
      </sheetData>
      <sheetData sheetId="7812">
        <row r="28">
          <cell r="M28">
            <v>25518769.103220712</v>
          </cell>
        </row>
      </sheetData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 refreshError="1"/>
      <sheetData sheetId="7835"/>
      <sheetData sheetId="7836"/>
      <sheetData sheetId="7837"/>
      <sheetData sheetId="7838">
        <row r="28">
          <cell r="M28">
            <v>25518769.103220712</v>
          </cell>
        </row>
      </sheetData>
      <sheetData sheetId="7839"/>
      <sheetData sheetId="7840"/>
      <sheetData sheetId="7841"/>
      <sheetData sheetId="7842"/>
      <sheetData sheetId="7843">
        <row r="626">
          <cell r="D626">
            <v>-7005925</v>
          </cell>
        </row>
      </sheetData>
      <sheetData sheetId="7844"/>
      <sheetData sheetId="7845"/>
      <sheetData sheetId="7846"/>
      <sheetData sheetId="7847">
        <row r="3">
          <cell r="A3" t="str">
            <v>YTD DEPRECIATION</v>
          </cell>
        </row>
      </sheetData>
      <sheetData sheetId="7848">
        <row r="3">
          <cell r="A3" t="str">
            <v>COST</v>
          </cell>
        </row>
      </sheetData>
      <sheetData sheetId="7849"/>
      <sheetData sheetId="7850"/>
      <sheetData sheetId="7851"/>
      <sheetData sheetId="7852"/>
      <sheetData sheetId="7853">
        <row r="1">
          <cell r="A1" t="str">
            <v>NITE BEAUTY INDUSTRIES SDN. BHD.</v>
          </cell>
        </row>
      </sheetData>
      <sheetData sheetId="7854"/>
      <sheetData sheetId="7855">
        <row r="2">
          <cell r="A2" t="str">
            <v>SUMMARY OF PROPOSED ENTRIES</v>
          </cell>
        </row>
      </sheetData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 refreshError="1"/>
      <sheetData sheetId="7878" refreshError="1"/>
      <sheetData sheetId="7879" refreshError="1"/>
      <sheetData sheetId="7880" refreshError="1"/>
      <sheetData sheetId="7881" refreshError="1"/>
      <sheetData sheetId="7882" refreshError="1"/>
      <sheetData sheetId="7883" refreshError="1"/>
      <sheetData sheetId="7884" refreshError="1"/>
      <sheetData sheetId="7885" refreshError="1"/>
      <sheetData sheetId="7886" refreshError="1"/>
      <sheetData sheetId="7887" refreshError="1"/>
      <sheetData sheetId="7888" refreshError="1"/>
      <sheetData sheetId="7889"/>
      <sheetData sheetId="7890"/>
      <sheetData sheetId="7891"/>
      <sheetData sheetId="7892">
        <row r="5">
          <cell r="A5">
            <v>1</v>
          </cell>
        </row>
      </sheetData>
      <sheetData sheetId="7893" refreshError="1"/>
      <sheetData sheetId="7894" refreshError="1"/>
      <sheetData sheetId="7895" refreshError="1"/>
      <sheetData sheetId="7896" refreshError="1"/>
      <sheetData sheetId="7897"/>
      <sheetData sheetId="7898"/>
      <sheetData sheetId="7899">
        <row r="2">
          <cell r="A2" t="str">
            <v>F05-Jan</v>
          </cell>
        </row>
      </sheetData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>
        <row r="5">
          <cell r="J5" t="str">
            <v>Delay in days</v>
          </cell>
        </row>
      </sheetData>
      <sheetData sheetId="7929"/>
      <sheetData sheetId="7930"/>
      <sheetData sheetId="7931"/>
      <sheetData sheetId="7932"/>
      <sheetData sheetId="7933"/>
      <sheetData sheetId="7934" refreshError="1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 refreshError="1"/>
      <sheetData sheetId="7949" refreshError="1"/>
      <sheetData sheetId="7950" refreshError="1"/>
      <sheetData sheetId="7951" refreshError="1"/>
      <sheetData sheetId="7952" refreshError="1"/>
      <sheetData sheetId="7953" refreshError="1"/>
      <sheetData sheetId="7954" refreshError="1"/>
      <sheetData sheetId="7955" refreshError="1"/>
      <sheetData sheetId="7956" refreshError="1"/>
      <sheetData sheetId="7957" refreshError="1"/>
      <sheetData sheetId="7958"/>
      <sheetData sheetId="7959"/>
      <sheetData sheetId="7960"/>
      <sheetData sheetId="7961"/>
      <sheetData sheetId="7962"/>
      <sheetData sheetId="7963"/>
      <sheetData sheetId="7964" refreshError="1"/>
      <sheetData sheetId="7965" refreshError="1"/>
      <sheetData sheetId="7966" refreshError="1"/>
      <sheetData sheetId="7967" refreshError="1"/>
      <sheetData sheetId="7968" refreshError="1"/>
      <sheetData sheetId="7969" refreshError="1"/>
      <sheetData sheetId="7970" refreshError="1"/>
      <sheetData sheetId="7971" refreshError="1"/>
      <sheetData sheetId="7972" refreshError="1"/>
      <sheetData sheetId="7973" refreshError="1"/>
      <sheetData sheetId="7974" refreshError="1"/>
      <sheetData sheetId="7975" refreshError="1"/>
      <sheetData sheetId="7976" refreshError="1"/>
      <sheetData sheetId="7977"/>
      <sheetData sheetId="7978" refreshError="1"/>
      <sheetData sheetId="7979" refreshError="1"/>
      <sheetData sheetId="7980" refreshError="1"/>
      <sheetData sheetId="7981" refreshError="1"/>
      <sheetData sheetId="7982"/>
      <sheetData sheetId="7983"/>
      <sheetData sheetId="7984"/>
      <sheetData sheetId="7985"/>
      <sheetData sheetId="7986" refreshError="1"/>
      <sheetData sheetId="7987" refreshError="1"/>
      <sheetData sheetId="7988" refreshError="1"/>
      <sheetData sheetId="7989" refreshError="1"/>
      <sheetData sheetId="7990" refreshError="1"/>
      <sheetData sheetId="7991" refreshError="1"/>
      <sheetData sheetId="7992" refreshError="1"/>
      <sheetData sheetId="7993" refreshError="1"/>
      <sheetData sheetId="7994" refreshError="1"/>
      <sheetData sheetId="7995" refreshError="1"/>
      <sheetData sheetId="7996" refreshError="1"/>
      <sheetData sheetId="7997" refreshError="1"/>
      <sheetData sheetId="7998" refreshError="1"/>
      <sheetData sheetId="7999" refreshError="1"/>
      <sheetData sheetId="8000" refreshError="1"/>
      <sheetData sheetId="8001" refreshError="1"/>
      <sheetData sheetId="8002" refreshError="1"/>
      <sheetData sheetId="8003" refreshError="1"/>
      <sheetData sheetId="8004" refreshError="1"/>
      <sheetData sheetId="8005" refreshError="1"/>
      <sheetData sheetId="8006" refreshError="1"/>
      <sheetData sheetId="8007" refreshError="1"/>
      <sheetData sheetId="8008" refreshError="1"/>
      <sheetData sheetId="8009" refreshError="1"/>
      <sheetData sheetId="8010" refreshError="1"/>
      <sheetData sheetId="8011" refreshError="1"/>
      <sheetData sheetId="8012" refreshError="1"/>
      <sheetData sheetId="8013" refreshError="1"/>
      <sheetData sheetId="8014" refreshError="1"/>
      <sheetData sheetId="8015" refreshError="1"/>
      <sheetData sheetId="8016" refreshError="1"/>
      <sheetData sheetId="8017" refreshError="1"/>
      <sheetData sheetId="8018" refreshError="1"/>
      <sheetData sheetId="8019" refreshError="1"/>
      <sheetData sheetId="8020"/>
      <sheetData sheetId="8021" refreshError="1"/>
      <sheetData sheetId="8022"/>
      <sheetData sheetId="8023" refreshError="1"/>
      <sheetData sheetId="8024" refreshError="1"/>
      <sheetData sheetId="8025" refreshError="1"/>
      <sheetData sheetId="8026" refreshError="1"/>
      <sheetData sheetId="8027" refreshError="1"/>
      <sheetData sheetId="8028" refreshError="1"/>
      <sheetData sheetId="8029" refreshError="1"/>
      <sheetData sheetId="8030" refreshError="1"/>
      <sheetData sheetId="8031" refreshError="1"/>
      <sheetData sheetId="8032" refreshError="1"/>
      <sheetData sheetId="8033" refreshError="1"/>
      <sheetData sheetId="8034" refreshError="1"/>
      <sheetData sheetId="8035" refreshError="1"/>
      <sheetData sheetId="8036" refreshError="1"/>
      <sheetData sheetId="8037" refreshError="1"/>
      <sheetData sheetId="8038" refreshError="1"/>
      <sheetData sheetId="8039" refreshError="1"/>
      <sheetData sheetId="8040" refreshError="1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 refreshError="1"/>
      <sheetData sheetId="8070" refreshError="1"/>
      <sheetData sheetId="8071" refreshError="1"/>
      <sheetData sheetId="8072"/>
      <sheetData sheetId="8073" refreshError="1"/>
      <sheetData sheetId="8074" refreshError="1"/>
      <sheetData sheetId="8075"/>
      <sheetData sheetId="8076"/>
      <sheetData sheetId="8077" refreshError="1"/>
      <sheetData sheetId="8078" refreshError="1"/>
      <sheetData sheetId="8079"/>
      <sheetData sheetId="8080" refreshError="1"/>
      <sheetData sheetId="8081" refreshError="1"/>
      <sheetData sheetId="8082" refreshError="1"/>
      <sheetData sheetId="8083" refreshError="1"/>
      <sheetData sheetId="8084" refreshError="1"/>
      <sheetData sheetId="8085" refreshError="1"/>
      <sheetData sheetId="8086" refreshError="1"/>
      <sheetData sheetId="8087" refreshError="1"/>
      <sheetData sheetId="8088" refreshError="1"/>
      <sheetData sheetId="8089" refreshError="1"/>
      <sheetData sheetId="8090" refreshError="1"/>
      <sheetData sheetId="8091" refreshError="1"/>
      <sheetData sheetId="8092" refreshError="1"/>
      <sheetData sheetId="8093" refreshError="1"/>
      <sheetData sheetId="8094" refreshError="1"/>
      <sheetData sheetId="8095" refreshError="1"/>
      <sheetData sheetId="8096" refreshError="1"/>
      <sheetData sheetId="8097" refreshError="1"/>
      <sheetData sheetId="8098" refreshError="1"/>
      <sheetData sheetId="8099" refreshError="1"/>
      <sheetData sheetId="8100" refreshError="1"/>
      <sheetData sheetId="8101" refreshError="1"/>
      <sheetData sheetId="8102" refreshError="1"/>
      <sheetData sheetId="8103" refreshError="1"/>
      <sheetData sheetId="8104" refreshError="1"/>
      <sheetData sheetId="8105" refreshError="1"/>
      <sheetData sheetId="8106"/>
      <sheetData sheetId="8107"/>
      <sheetData sheetId="8108"/>
      <sheetData sheetId="8109"/>
      <sheetData sheetId="8110" refreshError="1"/>
      <sheetData sheetId="8111" refreshError="1"/>
      <sheetData sheetId="8112" refreshError="1"/>
      <sheetData sheetId="8113" refreshError="1"/>
      <sheetData sheetId="8114" refreshError="1"/>
      <sheetData sheetId="8115" refreshError="1"/>
      <sheetData sheetId="8116" refreshError="1"/>
      <sheetData sheetId="8117" refreshError="1"/>
      <sheetData sheetId="8118" refreshError="1"/>
      <sheetData sheetId="8119" refreshError="1"/>
      <sheetData sheetId="8120" refreshError="1"/>
      <sheetData sheetId="8121" refreshError="1"/>
      <sheetData sheetId="8122" refreshError="1"/>
      <sheetData sheetId="8123"/>
      <sheetData sheetId="8124" refreshError="1"/>
      <sheetData sheetId="8125" refreshError="1"/>
      <sheetData sheetId="8126">
        <row r="626">
          <cell r="D626">
            <v>-7005925</v>
          </cell>
        </row>
      </sheetData>
      <sheetData sheetId="8127" refreshError="1"/>
      <sheetData sheetId="8128" refreshError="1"/>
      <sheetData sheetId="8129" refreshError="1"/>
      <sheetData sheetId="8130"/>
      <sheetData sheetId="8131"/>
      <sheetData sheetId="8132" refreshError="1"/>
      <sheetData sheetId="8133" refreshError="1"/>
      <sheetData sheetId="8134" refreshError="1"/>
      <sheetData sheetId="8135" refreshError="1"/>
      <sheetData sheetId="8136" refreshError="1"/>
      <sheetData sheetId="8137" refreshError="1"/>
      <sheetData sheetId="8138" refreshError="1"/>
      <sheetData sheetId="8139" refreshError="1"/>
      <sheetData sheetId="8140" refreshError="1"/>
      <sheetData sheetId="8141" refreshError="1"/>
      <sheetData sheetId="8142" refreshError="1"/>
      <sheetData sheetId="8143" refreshError="1"/>
      <sheetData sheetId="8144" refreshError="1"/>
      <sheetData sheetId="8145" refreshError="1"/>
      <sheetData sheetId="8146" refreshError="1"/>
      <sheetData sheetId="8147" refreshError="1"/>
      <sheetData sheetId="8148" refreshError="1"/>
      <sheetData sheetId="8149" refreshError="1"/>
      <sheetData sheetId="8150"/>
      <sheetData sheetId="8151" refreshError="1"/>
      <sheetData sheetId="8152">
        <row r="28">
          <cell r="M28">
            <v>25518769.103220712</v>
          </cell>
        </row>
      </sheetData>
      <sheetData sheetId="8153"/>
      <sheetData sheetId="8154"/>
      <sheetData sheetId="8155" refreshError="1"/>
      <sheetData sheetId="8156" refreshError="1"/>
      <sheetData sheetId="8157" refreshError="1"/>
      <sheetData sheetId="8158" refreshError="1"/>
      <sheetData sheetId="8159" refreshError="1"/>
      <sheetData sheetId="8160" refreshError="1"/>
      <sheetData sheetId="8161" refreshError="1"/>
      <sheetData sheetId="8162" refreshError="1"/>
      <sheetData sheetId="8163" refreshError="1"/>
      <sheetData sheetId="8164" refreshError="1"/>
      <sheetData sheetId="8165" refreshError="1"/>
      <sheetData sheetId="8166" refreshError="1"/>
      <sheetData sheetId="8167" refreshError="1"/>
      <sheetData sheetId="8168" refreshError="1"/>
      <sheetData sheetId="8169" refreshError="1"/>
      <sheetData sheetId="8170" refreshError="1"/>
      <sheetData sheetId="8171" refreshError="1"/>
      <sheetData sheetId="8172" refreshError="1"/>
      <sheetData sheetId="8173" refreshError="1"/>
      <sheetData sheetId="8174" refreshError="1"/>
      <sheetData sheetId="8175" refreshError="1"/>
      <sheetData sheetId="8176" refreshError="1"/>
      <sheetData sheetId="8177" refreshError="1"/>
      <sheetData sheetId="8178" refreshError="1"/>
      <sheetData sheetId="8179" refreshError="1"/>
      <sheetData sheetId="8180" refreshError="1"/>
      <sheetData sheetId="8181" refreshError="1"/>
      <sheetData sheetId="8182" refreshError="1"/>
      <sheetData sheetId="8183" refreshError="1"/>
      <sheetData sheetId="8184" refreshError="1"/>
      <sheetData sheetId="8185" refreshError="1"/>
      <sheetData sheetId="8186" refreshError="1"/>
      <sheetData sheetId="8187" refreshError="1"/>
      <sheetData sheetId="8188" refreshError="1"/>
      <sheetData sheetId="8189" refreshError="1"/>
      <sheetData sheetId="8190" refreshError="1"/>
      <sheetData sheetId="8191" refreshError="1"/>
      <sheetData sheetId="8192" refreshError="1"/>
      <sheetData sheetId="8193" refreshError="1"/>
      <sheetData sheetId="8194" refreshError="1"/>
      <sheetData sheetId="8195" refreshError="1"/>
      <sheetData sheetId="8196" refreshError="1"/>
      <sheetData sheetId="8197" refreshError="1"/>
      <sheetData sheetId="8198" refreshError="1"/>
      <sheetData sheetId="8199" refreshError="1"/>
      <sheetData sheetId="8200" refreshError="1"/>
      <sheetData sheetId="8201" refreshError="1"/>
      <sheetData sheetId="8202" refreshError="1"/>
      <sheetData sheetId="8203" refreshError="1"/>
      <sheetData sheetId="8204" refreshError="1"/>
      <sheetData sheetId="8205" refreshError="1"/>
      <sheetData sheetId="8206" refreshError="1"/>
      <sheetData sheetId="8207" refreshError="1"/>
      <sheetData sheetId="8208" refreshError="1"/>
      <sheetData sheetId="8209" refreshError="1"/>
      <sheetData sheetId="8210" refreshError="1"/>
      <sheetData sheetId="8211" refreshError="1"/>
      <sheetData sheetId="8212" refreshError="1"/>
      <sheetData sheetId="8213" refreshError="1"/>
      <sheetData sheetId="8214" refreshError="1"/>
      <sheetData sheetId="8215" refreshError="1"/>
      <sheetData sheetId="8216" refreshError="1"/>
      <sheetData sheetId="8217" refreshError="1"/>
      <sheetData sheetId="8218" refreshError="1"/>
      <sheetData sheetId="8219" refreshError="1"/>
      <sheetData sheetId="8220" refreshError="1"/>
      <sheetData sheetId="8221" refreshError="1"/>
      <sheetData sheetId="8222" refreshError="1"/>
      <sheetData sheetId="8223" refreshError="1"/>
      <sheetData sheetId="8224" refreshError="1"/>
      <sheetData sheetId="8225" refreshError="1"/>
      <sheetData sheetId="8226" refreshError="1"/>
      <sheetData sheetId="8227" refreshError="1"/>
      <sheetData sheetId="8228" refreshError="1"/>
      <sheetData sheetId="8229" refreshError="1"/>
      <sheetData sheetId="8230" refreshError="1"/>
      <sheetData sheetId="8231" refreshError="1"/>
      <sheetData sheetId="8232" refreshError="1"/>
      <sheetData sheetId="8233" refreshError="1"/>
      <sheetData sheetId="8234" refreshError="1"/>
      <sheetData sheetId="8235" refreshError="1"/>
      <sheetData sheetId="8236" refreshError="1"/>
      <sheetData sheetId="8237" refreshError="1"/>
      <sheetData sheetId="8238" refreshError="1"/>
      <sheetData sheetId="8239" refreshError="1"/>
      <sheetData sheetId="8240" refreshError="1"/>
      <sheetData sheetId="8241" refreshError="1"/>
      <sheetData sheetId="8242" refreshError="1"/>
      <sheetData sheetId="8243" refreshError="1"/>
      <sheetData sheetId="8244" refreshError="1"/>
      <sheetData sheetId="8245" refreshError="1"/>
      <sheetData sheetId="8246" refreshError="1"/>
      <sheetData sheetId="8247" refreshError="1"/>
      <sheetData sheetId="8248" refreshError="1"/>
      <sheetData sheetId="8249" refreshError="1"/>
      <sheetData sheetId="8250" refreshError="1"/>
      <sheetData sheetId="8251" refreshError="1"/>
      <sheetData sheetId="8252" refreshError="1"/>
      <sheetData sheetId="8253" refreshError="1"/>
      <sheetData sheetId="8254" refreshError="1"/>
      <sheetData sheetId="8255" refreshError="1"/>
      <sheetData sheetId="8256" refreshError="1"/>
      <sheetData sheetId="8257" refreshError="1"/>
      <sheetData sheetId="8258" refreshError="1"/>
      <sheetData sheetId="8259" refreshError="1"/>
      <sheetData sheetId="8260" refreshError="1"/>
      <sheetData sheetId="8261" refreshError="1"/>
      <sheetData sheetId="8262" refreshError="1"/>
      <sheetData sheetId="8263" refreshError="1"/>
      <sheetData sheetId="8264" refreshError="1"/>
      <sheetData sheetId="8265" refreshError="1"/>
      <sheetData sheetId="8266" refreshError="1"/>
      <sheetData sheetId="8267" refreshError="1"/>
      <sheetData sheetId="8268" refreshError="1"/>
      <sheetData sheetId="8269" refreshError="1"/>
      <sheetData sheetId="8270" refreshError="1"/>
      <sheetData sheetId="8271" refreshError="1"/>
      <sheetData sheetId="8272" refreshError="1"/>
      <sheetData sheetId="8273" refreshError="1"/>
      <sheetData sheetId="8274" refreshError="1"/>
      <sheetData sheetId="8275" refreshError="1"/>
      <sheetData sheetId="8276" refreshError="1"/>
      <sheetData sheetId="8277" refreshError="1"/>
      <sheetData sheetId="8278" refreshError="1"/>
      <sheetData sheetId="8279" refreshError="1"/>
      <sheetData sheetId="8280" refreshError="1"/>
      <sheetData sheetId="8281" refreshError="1"/>
      <sheetData sheetId="8282" refreshError="1"/>
      <sheetData sheetId="8283" refreshError="1"/>
      <sheetData sheetId="8284" refreshError="1"/>
      <sheetData sheetId="8285" refreshError="1"/>
      <sheetData sheetId="8286" refreshError="1"/>
      <sheetData sheetId="8287" refreshError="1"/>
      <sheetData sheetId="8288" refreshError="1"/>
      <sheetData sheetId="8289" refreshError="1"/>
      <sheetData sheetId="8290" refreshError="1"/>
      <sheetData sheetId="8291" refreshError="1"/>
      <sheetData sheetId="8292" refreshError="1"/>
      <sheetData sheetId="8293" refreshError="1"/>
      <sheetData sheetId="8294" refreshError="1"/>
      <sheetData sheetId="8295" refreshError="1"/>
      <sheetData sheetId="8296" refreshError="1"/>
      <sheetData sheetId="8297" refreshError="1"/>
      <sheetData sheetId="8298" refreshError="1"/>
      <sheetData sheetId="8299" refreshError="1"/>
      <sheetData sheetId="8300" refreshError="1"/>
      <sheetData sheetId="8301" refreshError="1"/>
      <sheetData sheetId="8302" refreshError="1"/>
      <sheetData sheetId="8303" refreshError="1"/>
      <sheetData sheetId="8304" refreshError="1"/>
      <sheetData sheetId="8305" refreshError="1"/>
      <sheetData sheetId="8306" refreshError="1"/>
      <sheetData sheetId="8307" refreshError="1"/>
      <sheetData sheetId="8308" refreshError="1"/>
      <sheetData sheetId="8309" refreshError="1"/>
      <sheetData sheetId="8310" refreshError="1"/>
      <sheetData sheetId="8311" refreshError="1"/>
      <sheetData sheetId="8312" refreshError="1"/>
      <sheetData sheetId="8313" refreshError="1"/>
      <sheetData sheetId="8314" refreshError="1"/>
      <sheetData sheetId="8315" refreshError="1"/>
      <sheetData sheetId="8316" refreshError="1"/>
      <sheetData sheetId="8317" refreshError="1"/>
      <sheetData sheetId="8318" refreshError="1"/>
      <sheetData sheetId="8319" refreshError="1"/>
      <sheetData sheetId="8320" refreshError="1"/>
      <sheetData sheetId="8321" refreshError="1"/>
      <sheetData sheetId="8322" refreshError="1"/>
      <sheetData sheetId="8323" refreshError="1"/>
      <sheetData sheetId="8324" refreshError="1"/>
      <sheetData sheetId="8325" refreshError="1"/>
      <sheetData sheetId="8326" refreshError="1"/>
      <sheetData sheetId="8327" refreshError="1"/>
      <sheetData sheetId="8328" refreshError="1"/>
      <sheetData sheetId="8329" refreshError="1"/>
      <sheetData sheetId="8330" refreshError="1"/>
      <sheetData sheetId="8331" refreshError="1"/>
      <sheetData sheetId="8332" refreshError="1"/>
      <sheetData sheetId="8333" refreshError="1"/>
      <sheetData sheetId="8334" refreshError="1"/>
      <sheetData sheetId="8335" refreshError="1"/>
      <sheetData sheetId="8336" refreshError="1"/>
      <sheetData sheetId="8337" refreshError="1"/>
      <sheetData sheetId="8338" refreshError="1"/>
      <sheetData sheetId="8339" refreshError="1"/>
      <sheetData sheetId="8340" refreshError="1"/>
      <sheetData sheetId="8341" refreshError="1"/>
      <sheetData sheetId="8342" refreshError="1"/>
      <sheetData sheetId="8343" refreshError="1"/>
      <sheetData sheetId="8344" refreshError="1"/>
      <sheetData sheetId="8345" refreshError="1"/>
      <sheetData sheetId="8346" refreshError="1"/>
      <sheetData sheetId="8347" refreshError="1"/>
      <sheetData sheetId="8348" refreshError="1"/>
      <sheetData sheetId="8349" refreshError="1"/>
      <sheetData sheetId="8350" refreshError="1"/>
      <sheetData sheetId="8351" refreshError="1"/>
      <sheetData sheetId="8352" refreshError="1"/>
      <sheetData sheetId="8353" refreshError="1"/>
      <sheetData sheetId="8354" refreshError="1"/>
      <sheetData sheetId="8355" refreshError="1"/>
      <sheetData sheetId="8356" refreshError="1"/>
      <sheetData sheetId="8357" refreshError="1"/>
      <sheetData sheetId="8358" refreshError="1"/>
      <sheetData sheetId="8359" refreshError="1"/>
      <sheetData sheetId="8360" refreshError="1"/>
      <sheetData sheetId="8361" refreshError="1"/>
      <sheetData sheetId="8362" refreshError="1"/>
      <sheetData sheetId="8363" refreshError="1"/>
      <sheetData sheetId="8364" refreshError="1"/>
      <sheetData sheetId="8365" refreshError="1"/>
      <sheetData sheetId="8366" refreshError="1"/>
      <sheetData sheetId="8367" refreshError="1"/>
      <sheetData sheetId="8368" refreshError="1"/>
      <sheetData sheetId="8369" refreshError="1"/>
      <sheetData sheetId="8370" refreshError="1"/>
      <sheetData sheetId="8371" refreshError="1"/>
      <sheetData sheetId="8372" refreshError="1"/>
      <sheetData sheetId="8373" refreshError="1"/>
      <sheetData sheetId="8374" refreshError="1"/>
      <sheetData sheetId="8375" refreshError="1"/>
      <sheetData sheetId="8376" refreshError="1"/>
      <sheetData sheetId="8377" refreshError="1"/>
      <sheetData sheetId="8378" refreshError="1"/>
      <sheetData sheetId="8379" refreshError="1"/>
      <sheetData sheetId="8380" refreshError="1"/>
      <sheetData sheetId="8381" refreshError="1"/>
      <sheetData sheetId="8382" refreshError="1"/>
      <sheetData sheetId="8383" refreshError="1"/>
      <sheetData sheetId="8384" refreshError="1"/>
      <sheetData sheetId="8385" refreshError="1"/>
      <sheetData sheetId="8386" refreshError="1"/>
      <sheetData sheetId="8387" refreshError="1"/>
      <sheetData sheetId="8388" refreshError="1"/>
      <sheetData sheetId="8389" refreshError="1"/>
      <sheetData sheetId="8390" refreshError="1"/>
      <sheetData sheetId="8391" refreshError="1"/>
      <sheetData sheetId="8392" refreshError="1"/>
      <sheetData sheetId="8393" refreshError="1"/>
      <sheetData sheetId="8394" refreshError="1"/>
      <sheetData sheetId="8395" refreshError="1"/>
      <sheetData sheetId="8396" refreshError="1"/>
      <sheetData sheetId="8397" refreshError="1"/>
      <sheetData sheetId="8398" refreshError="1"/>
      <sheetData sheetId="8399" refreshError="1"/>
      <sheetData sheetId="8400" refreshError="1"/>
      <sheetData sheetId="8401" refreshError="1"/>
      <sheetData sheetId="8402" refreshError="1"/>
      <sheetData sheetId="8403" refreshError="1"/>
      <sheetData sheetId="8404" refreshError="1"/>
      <sheetData sheetId="8405" refreshError="1"/>
      <sheetData sheetId="8406" refreshError="1"/>
      <sheetData sheetId="8407" refreshError="1"/>
      <sheetData sheetId="8408" refreshError="1"/>
      <sheetData sheetId="8409" refreshError="1"/>
      <sheetData sheetId="8410" refreshError="1"/>
      <sheetData sheetId="8411" refreshError="1"/>
      <sheetData sheetId="8412" refreshError="1"/>
      <sheetData sheetId="8413" refreshError="1"/>
      <sheetData sheetId="8414" refreshError="1"/>
      <sheetData sheetId="8415" refreshError="1"/>
      <sheetData sheetId="8416" refreshError="1"/>
      <sheetData sheetId="8417" refreshError="1"/>
      <sheetData sheetId="8418" refreshError="1"/>
      <sheetData sheetId="8419" refreshError="1"/>
      <sheetData sheetId="8420" refreshError="1"/>
      <sheetData sheetId="8421" refreshError="1"/>
      <sheetData sheetId="8422" refreshError="1"/>
      <sheetData sheetId="8423" refreshError="1"/>
      <sheetData sheetId="8424" refreshError="1"/>
      <sheetData sheetId="8425" refreshError="1"/>
      <sheetData sheetId="8426" refreshError="1"/>
      <sheetData sheetId="8427" refreshError="1"/>
      <sheetData sheetId="8428" refreshError="1"/>
      <sheetData sheetId="8429" refreshError="1"/>
      <sheetData sheetId="8430" refreshError="1"/>
      <sheetData sheetId="8431" refreshError="1"/>
      <sheetData sheetId="8432" refreshError="1"/>
      <sheetData sheetId="8433" refreshError="1"/>
      <sheetData sheetId="8434" refreshError="1"/>
      <sheetData sheetId="8435" refreshError="1"/>
      <sheetData sheetId="8436" refreshError="1"/>
      <sheetData sheetId="8437" refreshError="1"/>
      <sheetData sheetId="8438" refreshError="1"/>
      <sheetData sheetId="8439" refreshError="1"/>
      <sheetData sheetId="8440" refreshError="1"/>
      <sheetData sheetId="8441" refreshError="1"/>
      <sheetData sheetId="8442" refreshError="1"/>
      <sheetData sheetId="8443" refreshError="1"/>
      <sheetData sheetId="8444" refreshError="1"/>
      <sheetData sheetId="8445" refreshError="1"/>
      <sheetData sheetId="8446" refreshError="1"/>
      <sheetData sheetId="8447" refreshError="1"/>
      <sheetData sheetId="8448" refreshError="1"/>
      <sheetData sheetId="8449" refreshError="1"/>
      <sheetData sheetId="8450" refreshError="1"/>
      <sheetData sheetId="8451" refreshError="1"/>
      <sheetData sheetId="8452" refreshError="1"/>
      <sheetData sheetId="8453" refreshError="1"/>
      <sheetData sheetId="8454" refreshError="1"/>
      <sheetData sheetId="8455" refreshError="1"/>
      <sheetData sheetId="8456" refreshError="1"/>
      <sheetData sheetId="8457" refreshError="1"/>
      <sheetData sheetId="8458" refreshError="1"/>
      <sheetData sheetId="8459" refreshError="1"/>
      <sheetData sheetId="8460" refreshError="1"/>
      <sheetData sheetId="8461" refreshError="1"/>
      <sheetData sheetId="8462" refreshError="1"/>
      <sheetData sheetId="8463" refreshError="1"/>
      <sheetData sheetId="8464" refreshError="1"/>
      <sheetData sheetId="8465" refreshError="1"/>
      <sheetData sheetId="8466" refreshError="1"/>
      <sheetData sheetId="8467" refreshError="1"/>
      <sheetData sheetId="8468" refreshError="1"/>
      <sheetData sheetId="8469" refreshError="1"/>
      <sheetData sheetId="8470" refreshError="1"/>
      <sheetData sheetId="8471" refreshError="1"/>
      <sheetData sheetId="8472" refreshError="1"/>
      <sheetData sheetId="8473" refreshError="1"/>
      <sheetData sheetId="8474" refreshError="1"/>
      <sheetData sheetId="8475" refreshError="1"/>
      <sheetData sheetId="8476" refreshError="1"/>
      <sheetData sheetId="8477" refreshError="1"/>
      <sheetData sheetId="8478" refreshError="1"/>
      <sheetData sheetId="8479" refreshError="1"/>
      <sheetData sheetId="8480" refreshError="1"/>
      <sheetData sheetId="8481" refreshError="1"/>
      <sheetData sheetId="8482" refreshError="1"/>
      <sheetData sheetId="8483" refreshError="1"/>
      <sheetData sheetId="8484" refreshError="1"/>
      <sheetData sheetId="8485" refreshError="1"/>
      <sheetData sheetId="8486" refreshError="1"/>
      <sheetData sheetId="8487" refreshError="1"/>
      <sheetData sheetId="8488" refreshError="1"/>
      <sheetData sheetId="8489" refreshError="1"/>
      <sheetData sheetId="8490" refreshError="1"/>
      <sheetData sheetId="8491" refreshError="1"/>
      <sheetData sheetId="8492" refreshError="1"/>
      <sheetData sheetId="8493" refreshError="1"/>
      <sheetData sheetId="8494" refreshError="1"/>
      <sheetData sheetId="8495" refreshError="1"/>
      <sheetData sheetId="8496" refreshError="1"/>
      <sheetData sheetId="8497" refreshError="1"/>
      <sheetData sheetId="8498" refreshError="1"/>
      <sheetData sheetId="8499" refreshError="1"/>
      <sheetData sheetId="8500" refreshError="1"/>
      <sheetData sheetId="8501" refreshError="1"/>
      <sheetData sheetId="8502" refreshError="1"/>
      <sheetData sheetId="8503" refreshError="1"/>
      <sheetData sheetId="8504">
        <row r="1">
          <cell r="AA1">
            <v>2</v>
          </cell>
        </row>
      </sheetData>
      <sheetData sheetId="8505" refreshError="1"/>
      <sheetData sheetId="8506" refreshError="1"/>
      <sheetData sheetId="8507" refreshError="1"/>
      <sheetData sheetId="8508" refreshError="1"/>
      <sheetData sheetId="8509" refreshError="1"/>
      <sheetData sheetId="8510" refreshError="1"/>
      <sheetData sheetId="8511" refreshError="1"/>
      <sheetData sheetId="8512" refreshError="1"/>
      <sheetData sheetId="8513" refreshError="1"/>
      <sheetData sheetId="8514" refreshError="1"/>
      <sheetData sheetId="8515" refreshError="1"/>
      <sheetData sheetId="8516" refreshError="1"/>
      <sheetData sheetId="8517" refreshError="1"/>
      <sheetData sheetId="8518" refreshError="1"/>
      <sheetData sheetId="8519" refreshError="1"/>
      <sheetData sheetId="8520" refreshError="1"/>
      <sheetData sheetId="8521" refreshError="1"/>
      <sheetData sheetId="8522" refreshError="1"/>
      <sheetData sheetId="8523" refreshError="1"/>
      <sheetData sheetId="8524" refreshError="1"/>
      <sheetData sheetId="8525" refreshError="1"/>
      <sheetData sheetId="8526" refreshError="1"/>
      <sheetData sheetId="8527" refreshError="1"/>
      <sheetData sheetId="8528" refreshError="1"/>
      <sheetData sheetId="8529" refreshError="1"/>
      <sheetData sheetId="8530" refreshError="1"/>
      <sheetData sheetId="8531" refreshError="1"/>
      <sheetData sheetId="8532" refreshError="1"/>
      <sheetData sheetId="8533" refreshError="1"/>
      <sheetData sheetId="8534" refreshError="1"/>
      <sheetData sheetId="8535" refreshError="1"/>
      <sheetData sheetId="8536" refreshError="1"/>
      <sheetData sheetId="8537" refreshError="1"/>
      <sheetData sheetId="8538" refreshError="1"/>
      <sheetData sheetId="8539" refreshError="1"/>
      <sheetData sheetId="8540" refreshError="1"/>
      <sheetData sheetId="8541" refreshError="1"/>
      <sheetData sheetId="8542" refreshError="1"/>
      <sheetData sheetId="8543" refreshError="1"/>
      <sheetData sheetId="8544" refreshError="1"/>
      <sheetData sheetId="8545" refreshError="1"/>
      <sheetData sheetId="8546" refreshError="1"/>
      <sheetData sheetId="8547" refreshError="1"/>
      <sheetData sheetId="8548" refreshError="1"/>
      <sheetData sheetId="8549" refreshError="1"/>
      <sheetData sheetId="8550" refreshError="1"/>
      <sheetData sheetId="8551" refreshError="1"/>
      <sheetData sheetId="8552" refreshError="1"/>
      <sheetData sheetId="8553" refreshError="1"/>
      <sheetData sheetId="8554" refreshError="1"/>
      <sheetData sheetId="8555" refreshError="1"/>
      <sheetData sheetId="8556" refreshError="1"/>
      <sheetData sheetId="8557" refreshError="1"/>
      <sheetData sheetId="8558" refreshError="1"/>
      <sheetData sheetId="8559" refreshError="1"/>
      <sheetData sheetId="8560" refreshError="1"/>
      <sheetData sheetId="8561" refreshError="1"/>
      <sheetData sheetId="8562" refreshError="1"/>
      <sheetData sheetId="8563" refreshError="1"/>
      <sheetData sheetId="8564" refreshError="1"/>
      <sheetData sheetId="8565" refreshError="1"/>
      <sheetData sheetId="8566" refreshError="1"/>
      <sheetData sheetId="8567" refreshError="1"/>
      <sheetData sheetId="8568" refreshError="1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>
        <row r="4">
          <cell r="A4" t="str">
            <v>Annexure 5</v>
          </cell>
        </row>
      </sheetData>
      <sheetData sheetId="8601"/>
      <sheetData sheetId="8602"/>
      <sheetData sheetId="8603">
        <row r="1">
          <cell r="A1" t="str">
            <v>ING Bank NV</v>
          </cell>
        </row>
      </sheetData>
      <sheetData sheetId="8604"/>
      <sheetData sheetId="8605"/>
      <sheetData sheetId="8606">
        <row r="1">
          <cell r="A1" t="str">
            <v>Note 3:</v>
          </cell>
        </row>
      </sheetData>
      <sheetData sheetId="8607"/>
      <sheetData sheetId="8608"/>
      <sheetData sheetId="8609">
        <row r="2">
          <cell r="E2" t="str">
            <v>D. INCOME FROM OTHER SOURCES</v>
          </cell>
        </row>
      </sheetData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 refreshError="1"/>
      <sheetData sheetId="8635" refreshError="1"/>
      <sheetData sheetId="8636" refreshError="1"/>
      <sheetData sheetId="8637" refreshError="1"/>
      <sheetData sheetId="8638" refreshError="1"/>
      <sheetData sheetId="8639" refreshError="1"/>
      <sheetData sheetId="8640" refreshError="1"/>
      <sheetData sheetId="8641" refreshError="1"/>
      <sheetData sheetId="8642" refreshError="1"/>
      <sheetData sheetId="8643" refreshError="1"/>
      <sheetData sheetId="8644" refreshError="1"/>
      <sheetData sheetId="8645" refreshError="1"/>
      <sheetData sheetId="8646" refreshError="1"/>
      <sheetData sheetId="8647" refreshError="1"/>
      <sheetData sheetId="8648" refreshError="1"/>
      <sheetData sheetId="8649" refreshError="1"/>
      <sheetData sheetId="8650" refreshError="1"/>
      <sheetData sheetId="8651" refreshError="1"/>
      <sheetData sheetId="8652" refreshError="1"/>
      <sheetData sheetId="8653" refreshError="1"/>
      <sheetData sheetId="8654" refreshError="1"/>
      <sheetData sheetId="8655" refreshError="1"/>
      <sheetData sheetId="8656" refreshError="1"/>
      <sheetData sheetId="8657" refreshError="1"/>
      <sheetData sheetId="8658"/>
      <sheetData sheetId="8659" refreshError="1"/>
      <sheetData sheetId="8660" refreshError="1"/>
      <sheetData sheetId="8661" refreshError="1"/>
      <sheetData sheetId="8662" refreshError="1"/>
      <sheetData sheetId="8663" refreshError="1"/>
      <sheetData sheetId="8664" refreshError="1"/>
      <sheetData sheetId="8665" refreshError="1"/>
      <sheetData sheetId="8666" refreshError="1"/>
      <sheetData sheetId="8667" refreshError="1"/>
      <sheetData sheetId="8668" refreshError="1"/>
      <sheetData sheetId="8669" refreshError="1"/>
      <sheetData sheetId="8670" refreshError="1"/>
      <sheetData sheetId="8671" refreshError="1"/>
      <sheetData sheetId="8672" refreshError="1"/>
      <sheetData sheetId="8673" refreshError="1"/>
      <sheetData sheetId="8674" refreshError="1"/>
      <sheetData sheetId="8675" refreshError="1"/>
      <sheetData sheetId="8676" refreshError="1"/>
      <sheetData sheetId="8677" refreshError="1"/>
      <sheetData sheetId="8678"/>
      <sheetData sheetId="8679" refreshError="1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>
        <row r="626">
          <cell r="D626">
            <v>-7005925</v>
          </cell>
        </row>
      </sheetData>
      <sheetData sheetId="8690"/>
      <sheetData sheetId="8691"/>
      <sheetData sheetId="8692"/>
      <sheetData sheetId="8693"/>
      <sheetData sheetId="8694"/>
      <sheetData sheetId="8695">
        <row r="1">
          <cell r="A1" t="str">
            <v>ING Bank NV</v>
          </cell>
        </row>
      </sheetData>
      <sheetData sheetId="8696"/>
      <sheetData sheetId="8697">
        <row r="1">
          <cell r="A1" t="str">
            <v>Note 3:</v>
          </cell>
        </row>
      </sheetData>
      <sheetData sheetId="8698"/>
      <sheetData sheetId="8699"/>
      <sheetData sheetId="8700"/>
      <sheetData sheetId="8701"/>
      <sheetData sheetId="8702"/>
      <sheetData sheetId="8703"/>
      <sheetData sheetId="8704"/>
      <sheetData sheetId="8705"/>
      <sheetData sheetId="8706"/>
      <sheetData sheetId="8707"/>
      <sheetData sheetId="8708"/>
      <sheetData sheetId="8709"/>
      <sheetData sheetId="8710"/>
      <sheetData sheetId="8711"/>
      <sheetData sheetId="8712"/>
      <sheetData sheetId="8713"/>
      <sheetData sheetId="8714"/>
      <sheetData sheetId="8715"/>
      <sheetData sheetId="8716"/>
      <sheetData sheetId="8717"/>
      <sheetData sheetId="8718"/>
      <sheetData sheetId="8719" refreshError="1"/>
      <sheetData sheetId="8720"/>
      <sheetData sheetId="8721"/>
      <sheetData sheetId="8722"/>
      <sheetData sheetId="8723">
        <row r="28">
          <cell r="M28">
            <v>25518769.103220712</v>
          </cell>
        </row>
      </sheetData>
      <sheetData sheetId="8724"/>
      <sheetData sheetId="8725" refreshError="1"/>
      <sheetData sheetId="8726" refreshError="1"/>
      <sheetData sheetId="8727" refreshError="1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 refreshError="1"/>
      <sheetData sheetId="8735" refreshError="1"/>
      <sheetData sheetId="8736" refreshError="1"/>
      <sheetData sheetId="8737" refreshError="1"/>
      <sheetData sheetId="8738" refreshError="1"/>
      <sheetData sheetId="8739" refreshError="1"/>
      <sheetData sheetId="8740" refreshError="1"/>
      <sheetData sheetId="8741" refreshError="1"/>
      <sheetData sheetId="8742" refreshError="1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 refreshError="1"/>
      <sheetData sheetId="8751" refreshError="1"/>
      <sheetData sheetId="8752" refreshError="1"/>
      <sheetData sheetId="8753" refreshError="1"/>
      <sheetData sheetId="8754" refreshError="1"/>
      <sheetData sheetId="8755" refreshError="1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 refreshError="1"/>
      <sheetData sheetId="8771" refreshError="1"/>
      <sheetData sheetId="8772" refreshError="1"/>
      <sheetData sheetId="8773" refreshError="1"/>
      <sheetData sheetId="8774" refreshError="1"/>
      <sheetData sheetId="8775" refreshError="1"/>
      <sheetData sheetId="8776" refreshError="1"/>
      <sheetData sheetId="8777" refreshError="1"/>
      <sheetData sheetId="8778" refreshError="1"/>
      <sheetData sheetId="8779" refreshError="1"/>
      <sheetData sheetId="8780" refreshError="1"/>
      <sheetData sheetId="8781" refreshError="1"/>
      <sheetData sheetId="8782" refreshError="1"/>
      <sheetData sheetId="8783" refreshError="1"/>
      <sheetData sheetId="8784" refreshError="1"/>
      <sheetData sheetId="8785" refreshError="1"/>
      <sheetData sheetId="8786" refreshError="1"/>
      <sheetData sheetId="8787" refreshError="1"/>
      <sheetData sheetId="8788" refreshError="1"/>
      <sheetData sheetId="8789" refreshError="1"/>
      <sheetData sheetId="8790" refreshError="1"/>
      <sheetData sheetId="8791" refreshError="1"/>
      <sheetData sheetId="8792" refreshError="1"/>
      <sheetData sheetId="8793" refreshError="1"/>
      <sheetData sheetId="8794" refreshError="1"/>
      <sheetData sheetId="8795" refreshError="1"/>
      <sheetData sheetId="8796" refreshError="1"/>
      <sheetData sheetId="8797" refreshError="1"/>
      <sheetData sheetId="8798" refreshError="1"/>
      <sheetData sheetId="8799" refreshError="1"/>
      <sheetData sheetId="8800" refreshError="1"/>
      <sheetData sheetId="8801" refreshError="1"/>
      <sheetData sheetId="8802" refreshError="1"/>
      <sheetData sheetId="8803" refreshError="1"/>
      <sheetData sheetId="8804" refreshError="1"/>
      <sheetData sheetId="8805" refreshError="1"/>
      <sheetData sheetId="8806" refreshError="1"/>
      <sheetData sheetId="8807" refreshError="1"/>
      <sheetData sheetId="8808" refreshError="1"/>
      <sheetData sheetId="8809" refreshError="1"/>
      <sheetData sheetId="8810" refreshError="1"/>
      <sheetData sheetId="8811" refreshError="1"/>
      <sheetData sheetId="8812" refreshError="1"/>
      <sheetData sheetId="8813" refreshError="1"/>
      <sheetData sheetId="8814" refreshError="1"/>
      <sheetData sheetId="8815" refreshError="1"/>
      <sheetData sheetId="8816" refreshError="1"/>
      <sheetData sheetId="8817" refreshError="1"/>
      <sheetData sheetId="8818" refreshError="1"/>
      <sheetData sheetId="8819" refreshError="1"/>
      <sheetData sheetId="8820" refreshError="1"/>
      <sheetData sheetId="8821" refreshError="1"/>
      <sheetData sheetId="8822" refreshError="1"/>
      <sheetData sheetId="8823" refreshError="1"/>
      <sheetData sheetId="8824" refreshError="1"/>
      <sheetData sheetId="8825" refreshError="1"/>
      <sheetData sheetId="8826" refreshError="1"/>
      <sheetData sheetId="8827" refreshError="1"/>
      <sheetData sheetId="8828" refreshError="1"/>
      <sheetData sheetId="8829" refreshError="1"/>
      <sheetData sheetId="8830" refreshError="1"/>
      <sheetData sheetId="8831" refreshError="1"/>
      <sheetData sheetId="8832" refreshError="1"/>
      <sheetData sheetId="8833" refreshError="1"/>
      <sheetData sheetId="8834" refreshError="1"/>
      <sheetData sheetId="8835" refreshError="1"/>
      <sheetData sheetId="8836" refreshError="1"/>
      <sheetData sheetId="8837" refreshError="1"/>
      <sheetData sheetId="8838" refreshError="1"/>
      <sheetData sheetId="8839" refreshError="1"/>
      <sheetData sheetId="8840" refreshError="1"/>
      <sheetData sheetId="8841" refreshError="1"/>
      <sheetData sheetId="8842" refreshError="1"/>
      <sheetData sheetId="8843" refreshError="1"/>
      <sheetData sheetId="8844" refreshError="1"/>
      <sheetData sheetId="8845" refreshError="1"/>
      <sheetData sheetId="8846" refreshError="1"/>
      <sheetData sheetId="8847" refreshError="1"/>
      <sheetData sheetId="8848" refreshError="1"/>
      <sheetData sheetId="8849" refreshError="1"/>
      <sheetData sheetId="8850" refreshError="1"/>
      <sheetData sheetId="8851" refreshError="1"/>
      <sheetData sheetId="8852" refreshError="1"/>
      <sheetData sheetId="8853" refreshError="1"/>
      <sheetData sheetId="8854" refreshError="1"/>
      <sheetData sheetId="8855" refreshError="1"/>
      <sheetData sheetId="8856" refreshError="1"/>
      <sheetData sheetId="8857" refreshError="1"/>
      <sheetData sheetId="8858" refreshError="1"/>
      <sheetData sheetId="8859" refreshError="1"/>
      <sheetData sheetId="8860" refreshError="1"/>
      <sheetData sheetId="8861" refreshError="1"/>
      <sheetData sheetId="8862" refreshError="1"/>
      <sheetData sheetId="8863" refreshError="1"/>
      <sheetData sheetId="8864" refreshError="1"/>
      <sheetData sheetId="8865" refreshError="1"/>
      <sheetData sheetId="8866" refreshError="1"/>
      <sheetData sheetId="8867" refreshError="1"/>
      <sheetData sheetId="8868" refreshError="1"/>
      <sheetData sheetId="8869" refreshError="1"/>
      <sheetData sheetId="8870" refreshError="1"/>
      <sheetData sheetId="8871" refreshError="1"/>
      <sheetData sheetId="8872" refreshError="1"/>
      <sheetData sheetId="8873" refreshError="1"/>
      <sheetData sheetId="8874" refreshError="1"/>
      <sheetData sheetId="8875" refreshError="1"/>
      <sheetData sheetId="8876" refreshError="1"/>
      <sheetData sheetId="8877" refreshError="1"/>
      <sheetData sheetId="8878" refreshError="1"/>
      <sheetData sheetId="8879" refreshError="1"/>
      <sheetData sheetId="8880" refreshError="1"/>
      <sheetData sheetId="8881" refreshError="1"/>
      <sheetData sheetId="8882" refreshError="1"/>
      <sheetData sheetId="8883" refreshError="1"/>
      <sheetData sheetId="8884" refreshError="1"/>
      <sheetData sheetId="8885" refreshError="1"/>
      <sheetData sheetId="8886" refreshError="1"/>
      <sheetData sheetId="8887" refreshError="1"/>
      <sheetData sheetId="8888" refreshError="1"/>
      <sheetData sheetId="8889" refreshError="1"/>
      <sheetData sheetId="8890" refreshError="1"/>
      <sheetData sheetId="8891" refreshError="1"/>
      <sheetData sheetId="8892" refreshError="1"/>
      <sheetData sheetId="8893" refreshError="1"/>
      <sheetData sheetId="8894" refreshError="1"/>
      <sheetData sheetId="8895" refreshError="1"/>
      <sheetData sheetId="8896" refreshError="1"/>
      <sheetData sheetId="8897" refreshError="1"/>
      <sheetData sheetId="8898" refreshError="1"/>
      <sheetData sheetId="8899" refreshError="1"/>
      <sheetData sheetId="8900" refreshError="1"/>
      <sheetData sheetId="8901" refreshError="1"/>
      <sheetData sheetId="8902" refreshError="1"/>
      <sheetData sheetId="8903" refreshError="1"/>
      <sheetData sheetId="8904" refreshError="1"/>
      <sheetData sheetId="8905" refreshError="1"/>
      <sheetData sheetId="8906" refreshError="1"/>
      <sheetData sheetId="8907" refreshError="1"/>
      <sheetData sheetId="8908" refreshError="1"/>
      <sheetData sheetId="8909" refreshError="1"/>
      <sheetData sheetId="8910" refreshError="1"/>
      <sheetData sheetId="8911" refreshError="1"/>
      <sheetData sheetId="8912" refreshError="1"/>
      <sheetData sheetId="8913" refreshError="1"/>
      <sheetData sheetId="8914" refreshError="1"/>
      <sheetData sheetId="8915" refreshError="1"/>
      <sheetData sheetId="8916" refreshError="1"/>
      <sheetData sheetId="8917" refreshError="1"/>
      <sheetData sheetId="8918" refreshError="1"/>
      <sheetData sheetId="8919" refreshError="1"/>
      <sheetData sheetId="8920" refreshError="1"/>
      <sheetData sheetId="8921" refreshError="1"/>
      <sheetData sheetId="8922" refreshError="1"/>
      <sheetData sheetId="8923" refreshError="1"/>
      <sheetData sheetId="8924" refreshError="1"/>
      <sheetData sheetId="8925" refreshError="1"/>
      <sheetData sheetId="8926" refreshError="1"/>
      <sheetData sheetId="8927" refreshError="1"/>
      <sheetData sheetId="8928" refreshError="1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/>
      <sheetData sheetId="8973" refreshError="1"/>
      <sheetData sheetId="8974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>
        <row r="1">
          <cell r="AA1">
            <v>2</v>
          </cell>
        </row>
      </sheetData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/>
      <sheetData sheetId="8992">
        <row r="1">
          <cell r="AA1">
            <v>2</v>
          </cell>
        </row>
      </sheetData>
      <sheetData sheetId="8993">
        <row r="1">
          <cell r="AA1">
            <v>2</v>
          </cell>
        </row>
      </sheetData>
      <sheetData sheetId="8994"/>
      <sheetData sheetId="8995"/>
      <sheetData sheetId="8996"/>
      <sheetData sheetId="8997"/>
      <sheetData sheetId="8998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/>
      <sheetData sheetId="9019" refreshError="1"/>
      <sheetData sheetId="9020" refreshError="1"/>
      <sheetData sheetId="9021" refreshError="1"/>
      <sheetData sheetId="9022"/>
      <sheetData sheetId="9023"/>
      <sheetData sheetId="9024"/>
      <sheetData sheetId="9025"/>
      <sheetData sheetId="9026"/>
      <sheetData sheetId="9027" refreshError="1"/>
      <sheetData sheetId="9028"/>
      <sheetData sheetId="9029"/>
      <sheetData sheetId="9030"/>
      <sheetData sheetId="9031"/>
      <sheetData sheetId="9032"/>
      <sheetData sheetId="9033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>
        <row r="3">
          <cell r="C3" t="str">
            <v>Portalplayer (India) Private Limited</v>
          </cell>
        </row>
      </sheetData>
      <sheetData sheetId="9080" refreshError="1"/>
      <sheetData sheetId="9081" refreshError="1"/>
      <sheetData sheetId="9082" refreshError="1"/>
      <sheetData sheetId="9083"/>
      <sheetData sheetId="9084" refreshError="1"/>
      <sheetData sheetId="9085" refreshError="1"/>
      <sheetData sheetId="9086" refreshError="1"/>
      <sheetData sheetId="9087" refreshError="1"/>
      <sheetData sheetId="9088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/>
      <sheetData sheetId="9145"/>
      <sheetData sheetId="9146"/>
      <sheetData sheetId="9147"/>
      <sheetData sheetId="9148"/>
      <sheetData sheetId="9149"/>
      <sheetData sheetId="9150"/>
      <sheetData sheetId="9151"/>
      <sheetData sheetId="9152"/>
      <sheetData sheetId="9153"/>
      <sheetData sheetId="9154"/>
      <sheetData sheetId="9155"/>
      <sheetData sheetId="9156"/>
      <sheetData sheetId="9157"/>
      <sheetData sheetId="9158"/>
      <sheetData sheetId="9159"/>
      <sheetData sheetId="9160"/>
      <sheetData sheetId="9161"/>
      <sheetData sheetId="9162"/>
      <sheetData sheetId="9163"/>
      <sheetData sheetId="9164"/>
      <sheetData sheetId="9165"/>
      <sheetData sheetId="9166"/>
      <sheetData sheetId="9167"/>
      <sheetData sheetId="9168"/>
      <sheetData sheetId="9169"/>
      <sheetData sheetId="9170"/>
      <sheetData sheetId="9171"/>
      <sheetData sheetId="9172"/>
      <sheetData sheetId="9173"/>
      <sheetData sheetId="9174"/>
      <sheetData sheetId="9175"/>
      <sheetData sheetId="9176"/>
      <sheetData sheetId="9177"/>
      <sheetData sheetId="9178"/>
      <sheetData sheetId="9179"/>
      <sheetData sheetId="9180"/>
      <sheetData sheetId="9181"/>
      <sheetData sheetId="9182"/>
      <sheetData sheetId="9183"/>
      <sheetData sheetId="9184"/>
      <sheetData sheetId="9185"/>
      <sheetData sheetId="9186"/>
      <sheetData sheetId="9187"/>
      <sheetData sheetId="9188"/>
      <sheetData sheetId="9189"/>
      <sheetData sheetId="9190"/>
      <sheetData sheetId="9191"/>
      <sheetData sheetId="9192"/>
      <sheetData sheetId="9193"/>
      <sheetData sheetId="9194"/>
      <sheetData sheetId="9195"/>
      <sheetData sheetId="9196"/>
      <sheetData sheetId="9197"/>
      <sheetData sheetId="9198"/>
      <sheetData sheetId="9199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/>
      <sheetData sheetId="9209"/>
      <sheetData sheetId="9210"/>
      <sheetData sheetId="9211"/>
      <sheetData sheetId="9212"/>
      <sheetData sheetId="9213" refreshError="1"/>
      <sheetData sheetId="9214" refreshError="1"/>
      <sheetData sheetId="9215" refreshError="1"/>
      <sheetData sheetId="9216" refreshError="1"/>
      <sheetData sheetId="9217" refreshError="1"/>
      <sheetData sheetId="9218" refreshError="1"/>
      <sheetData sheetId="9219" refreshError="1"/>
      <sheetData sheetId="9220" refreshError="1"/>
      <sheetData sheetId="9221" refreshError="1"/>
      <sheetData sheetId="9222" refreshError="1"/>
      <sheetData sheetId="9223" refreshError="1"/>
      <sheetData sheetId="9224" refreshError="1"/>
      <sheetData sheetId="9225" refreshError="1"/>
      <sheetData sheetId="9226" refreshError="1"/>
      <sheetData sheetId="9227" refreshError="1"/>
      <sheetData sheetId="9228" refreshError="1"/>
      <sheetData sheetId="9229" refreshError="1"/>
      <sheetData sheetId="9230" refreshError="1"/>
      <sheetData sheetId="9231" refreshError="1"/>
      <sheetData sheetId="9232" refreshError="1"/>
      <sheetData sheetId="9233" refreshError="1"/>
      <sheetData sheetId="9234" refreshError="1"/>
      <sheetData sheetId="9235" refreshError="1"/>
      <sheetData sheetId="9236" refreshError="1"/>
      <sheetData sheetId="9237" refreshError="1"/>
      <sheetData sheetId="9238" refreshError="1"/>
      <sheetData sheetId="9239" refreshError="1"/>
      <sheetData sheetId="9240" refreshError="1"/>
      <sheetData sheetId="9241" refreshError="1"/>
      <sheetData sheetId="9242" refreshError="1"/>
      <sheetData sheetId="9243" refreshError="1"/>
      <sheetData sheetId="9244" refreshError="1"/>
      <sheetData sheetId="9245" refreshError="1"/>
      <sheetData sheetId="9246" refreshError="1"/>
      <sheetData sheetId="9247" refreshError="1"/>
      <sheetData sheetId="9248" refreshError="1"/>
      <sheetData sheetId="9249" refreshError="1"/>
      <sheetData sheetId="9250" refreshError="1"/>
      <sheetData sheetId="9251" refreshError="1"/>
      <sheetData sheetId="9252" refreshError="1"/>
      <sheetData sheetId="9253" refreshError="1"/>
      <sheetData sheetId="9254" refreshError="1"/>
      <sheetData sheetId="9255" refreshError="1"/>
      <sheetData sheetId="9256" refreshError="1"/>
      <sheetData sheetId="9257" refreshError="1"/>
      <sheetData sheetId="9258" refreshError="1"/>
      <sheetData sheetId="9259" refreshError="1"/>
      <sheetData sheetId="9260" refreshError="1"/>
      <sheetData sheetId="9261" refreshError="1"/>
      <sheetData sheetId="9262" refreshError="1"/>
      <sheetData sheetId="9263" refreshError="1"/>
      <sheetData sheetId="9264" refreshError="1"/>
      <sheetData sheetId="9265" refreshError="1"/>
      <sheetData sheetId="9266" refreshError="1"/>
      <sheetData sheetId="9267" refreshError="1"/>
      <sheetData sheetId="9268" refreshError="1"/>
      <sheetData sheetId="9269" refreshError="1"/>
      <sheetData sheetId="9270" refreshError="1"/>
      <sheetData sheetId="9271" refreshError="1"/>
      <sheetData sheetId="9272" refreshError="1"/>
      <sheetData sheetId="9273" refreshError="1"/>
      <sheetData sheetId="9274" refreshError="1"/>
      <sheetData sheetId="9275" refreshError="1"/>
      <sheetData sheetId="9276" refreshError="1"/>
      <sheetData sheetId="9277" refreshError="1"/>
      <sheetData sheetId="9278" refreshError="1"/>
      <sheetData sheetId="9279" refreshError="1"/>
      <sheetData sheetId="9280" refreshError="1"/>
      <sheetData sheetId="9281" refreshError="1"/>
      <sheetData sheetId="9282" refreshError="1"/>
      <sheetData sheetId="9283" refreshError="1"/>
      <sheetData sheetId="9284" refreshError="1"/>
      <sheetData sheetId="9285" refreshError="1"/>
      <sheetData sheetId="9286" refreshError="1"/>
      <sheetData sheetId="9287" refreshError="1"/>
      <sheetData sheetId="9288" refreshError="1"/>
      <sheetData sheetId="9289" refreshError="1"/>
      <sheetData sheetId="9290" refreshError="1"/>
      <sheetData sheetId="9291" refreshError="1"/>
      <sheetData sheetId="9292" refreshError="1"/>
      <sheetData sheetId="9293" refreshError="1"/>
      <sheetData sheetId="9294" refreshError="1"/>
      <sheetData sheetId="9295" refreshError="1"/>
      <sheetData sheetId="9296" refreshError="1"/>
      <sheetData sheetId="9297" refreshError="1"/>
      <sheetData sheetId="9298" refreshError="1"/>
      <sheetData sheetId="9299" refreshError="1"/>
      <sheetData sheetId="9300" refreshError="1"/>
      <sheetData sheetId="9301" refreshError="1"/>
      <sheetData sheetId="9302" refreshError="1"/>
      <sheetData sheetId="9303" refreshError="1"/>
      <sheetData sheetId="9304" refreshError="1"/>
      <sheetData sheetId="9305" refreshError="1"/>
      <sheetData sheetId="9306" refreshError="1"/>
      <sheetData sheetId="9307" refreshError="1"/>
      <sheetData sheetId="9308" refreshError="1"/>
      <sheetData sheetId="9309" refreshError="1"/>
      <sheetData sheetId="9310" refreshError="1"/>
      <sheetData sheetId="9311" refreshError="1"/>
      <sheetData sheetId="9312" refreshError="1"/>
      <sheetData sheetId="9313" refreshError="1"/>
      <sheetData sheetId="9314" refreshError="1"/>
      <sheetData sheetId="9315" refreshError="1"/>
      <sheetData sheetId="9316" refreshError="1"/>
      <sheetData sheetId="9317" refreshError="1"/>
      <sheetData sheetId="9318" refreshError="1"/>
      <sheetData sheetId="9319" refreshError="1"/>
      <sheetData sheetId="9320" refreshError="1"/>
      <sheetData sheetId="9321" refreshError="1"/>
      <sheetData sheetId="9322" refreshError="1"/>
      <sheetData sheetId="9323" refreshError="1"/>
      <sheetData sheetId="9324" refreshError="1"/>
      <sheetData sheetId="9325" refreshError="1"/>
      <sheetData sheetId="9326" refreshError="1"/>
      <sheetData sheetId="9327" refreshError="1"/>
      <sheetData sheetId="9328" refreshError="1"/>
      <sheetData sheetId="9329" refreshError="1"/>
      <sheetData sheetId="9330" refreshError="1"/>
      <sheetData sheetId="9331" refreshError="1"/>
      <sheetData sheetId="9332" refreshError="1"/>
      <sheetData sheetId="9333" refreshError="1"/>
      <sheetData sheetId="9334" refreshError="1"/>
      <sheetData sheetId="9335" refreshError="1"/>
      <sheetData sheetId="9336" refreshError="1"/>
      <sheetData sheetId="9337" refreshError="1"/>
      <sheetData sheetId="9338" refreshError="1"/>
      <sheetData sheetId="9339" refreshError="1"/>
      <sheetData sheetId="9340" refreshError="1"/>
      <sheetData sheetId="9341" refreshError="1"/>
      <sheetData sheetId="9342" refreshError="1"/>
      <sheetData sheetId="9343" refreshError="1"/>
      <sheetData sheetId="9344" refreshError="1"/>
      <sheetData sheetId="9345" refreshError="1"/>
      <sheetData sheetId="9346" refreshError="1"/>
      <sheetData sheetId="9347" refreshError="1"/>
      <sheetData sheetId="9348" refreshError="1"/>
      <sheetData sheetId="9349" refreshError="1"/>
      <sheetData sheetId="9350" refreshError="1"/>
      <sheetData sheetId="9351" refreshError="1"/>
      <sheetData sheetId="9352" refreshError="1"/>
      <sheetData sheetId="9353" refreshError="1"/>
      <sheetData sheetId="9354" refreshError="1"/>
      <sheetData sheetId="9355" refreshError="1"/>
      <sheetData sheetId="9356" refreshError="1"/>
      <sheetData sheetId="9357" refreshError="1"/>
      <sheetData sheetId="9358" refreshError="1"/>
      <sheetData sheetId="9359" refreshError="1"/>
      <sheetData sheetId="9360" refreshError="1"/>
      <sheetData sheetId="9361" refreshError="1"/>
      <sheetData sheetId="9362" refreshError="1"/>
      <sheetData sheetId="9363" refreshError="1"/>
      <sheetData sheetId="9364" refreshError="1"/>
      <sheetData sheetId="9365" refreshError="1"/>
      <sheetData sheetId="9366" refreshError="1"/>
      <sheetData sheetId="9367" refreshError="1"/>
      <sheetData sheetId="9368" refreshError="1"/>
      <sheetData sheetId="9369" refreshError="1"/>
      <sheetData sheetId="9370" refreshError="1"/>
      <sheetData sheetId="9371" refreshError="1"/>
      <sheetData sheetId="9372" refreshError="1"/>
      <sheetData sheetId="9373" refreshError="1"/>
      <sheetData sheetId="9374" refreshError="1"/>
      <sheetData sheetId="9375" refreshError="1"/>
      <sheetData sheetId="9376" refreshError="1"/>
      <sheetData sheetId="9377" refreshError="1"/>
      <sheetData sheetId="9378" refreshError="1"/>
      <sheetData sheetId="9379" refreshError="1"/>
      <sheetData sheetId="9380" refreshError="1"/>
      <sheetData sheetId="9381" refreshError="1"/>
      <sheetData sheetId="9382" refreshError="1"/>
      <sheetData sheetId="9383" refreshError="1"/>
      <sheetData sheetId="9384" refreshError="1"/>
      <sheetData sheetId="9385" refreshError="1"/>
      <sheetData sheetId="9386" refreshError="1"/>
      <sheetData sheetId="9387" refreshError="1"/>
      <sheetData sheetId="9388" refreshError="1"/>
      <sheetData sheetId="9389" refreshError="1"/>
      <sheetData sheetId="9390" refreshError="1"/>
      <sheetData sheetId="9391" refreshError="1"/>
      <sheetData sheetId="9392" refreshError="1"/>
      <sheetData sheetId="9393" refreshError="1"/>
      <sheetData sheetId="9394" refreshError="1"/>
      <sheetData sheetId="9395" refreshError="1"/>
      <sheetData sheetId="9396" refreshError="1"/>
      <sheetData sheetId="9397" refreshError="1"/>
      <sheetData sheetId="9398" refreshError="1"/>
      <sheetData sheetId="9399" refreshError="1"/>
      <sheetData sheetId="9400" refreshError="1"/>
      <sheetData sheetId="9401" refreshError="1"/>
      <sheetData sheetId="9402" refreshError="1"/>
      <sheetData sheetId="9403" refreshError="1"/>
      <sheetData sheetId="9404" refreshError="1"/>
      <sheetData sheetId="9405" refreshError="1"/>
      <sheetData sheetId="9406" refreshError="1"/>
      <sheetData sheetId="9407" refreshError="1"/>
      <sheetData sheetId="9408" refreshError="1"/>
      <sheetData sheetId="9409" refreshError="1"/>
      <sheetData sheetId="9410" refreshError="1"/>
      <sheetData sheetId="9411" refreshError="1"/>
      <sheetData sheetId="9412" refreshError="1"/>
      <sheetData sheetId="9413" refreshError="1"/>
      <sheetData sheetId="9414" refreshError="1"/>
      <sheetData sheetId="9415" refreshError="1"/>
      <sheetData sheetId="9416" refreshError="1"/>
      <sheetData sheetId="9417" refreshError="1"/>
      <sheetData sheetId="9418" refreshError="1"/>
      <sheetData sheetId="9419" refreshError="1"/>
      <sheetData sheetId="9420" refreshError="1"/>
      <sheetData sheetId="9421" refreshError="1"/>
      <sheetData sheetId="9422" refreshError="1"/>
      <sheetData sheetId="9423" refreshError="1"/>
      <sheetData sheetId="9424" refreshError="1"/>
      <sheetData sheetId="9425" refreshError="1"/>
      <sheetData sheetId="9426" refreshError="1"/>
      <sheetData sheetId="9427" refreshError="1"/>
      <sheetData sheetId="9428" refreshError="1"/>
      <sheetData sheetId="9429" refreshError="1"/>
      <sheetData sheetId="9430" refreshError="1"/>
      <sheetData sheetId="9431" refreshError="1"/>
      <sheetData sheetId="9432" refreshError="1"/>
      <sheetData sheetId="9433" refreshError="1"/>
      <sheetData sheetId="9434" refreshError="1"/>
      <sheetData sheetId="9435" refreshError="1"/>
      <sheetData sheetId="9436" refreshError="1"/>
      <sheetData sheetId="9437" refreshError="1"/>
      <sheetData sheetId="9438" refreshError="1"/>
      <sheetData sheetId="9439" refreshError="1"/>
      <sheetData sheetId="9440" refreshError="1"/>
      <sheetData sheetId="9441" refreshError="1"/>
      <sheetData sheetId="9442" refreshError="1"/>
      <sheetData sheetId="9443" refreshError="1"/>
      <sheetData sheetId="9444" refreshError="1"/>
      <sheetData sheetId="9445" refreshError="1"/>
      <sheetData sheetId="9446" refreshError="1"/>
      <sheetData sheetId="9447" refreshError="1"/>
      <sheetData sheetId="9448" refreshError="1"/>
      <sheetData sheetId="9449" refreshError="1"/>
      <sheetData sheetId="9450" refreshError="1"/>
      <sheetData sheetId="9451" refreshError="1"/>
      <sheetData sheetId="9452" refreshError="1"/>
      <sheetData sheetId="9453" refreshError="1"/>
      <sheetData sheetId="9454" refreshError="1"/>
      <sheetData sheetId="9455" refreshError="1"/>
      <sheetData sheetId="9456" refreshError="1"/>
      <sheetData sheetId="9457" refreshError="1"/>
      <sheetData sheetId="9458" refreshError="1"/>
      <sheetData sheetId="9459" refreshError="1"/>
      <sheetData sheetId="9460" refreshError="1"/>
      <sheetData sheetId="9461" refreshError="1"/>
      <sheetData sheetId="9462" refreshError="1"/>
      <sheetData sheetId="9463" refreshError="1"/>
      <sheetData sheetId="9464" refreshError="1"/>
      <sheetData sheetId="9465" refreshError="1"/>
      <sheetData sheetId="9466" refreshError="1"/>
      <sheetData sheetId="9467" refreshError="1"/>
      <sheetData sheetId="9468" refreshError="1"/>
      <sheetData sheetId="9469" refreshError="1"/>
      <sheetData sheetId="9470" refreshError="1"/>
      <sheetData sheetId="9471" refreshError="1"/>
      <sheetData sheetId="9472" refreshError="1"/>
      <sheetData sheetId="9473" refreshError="1"/>
      <sheetData sheetId="9474" refreshError="1"/>
      <sheetData sheetId="9475" refreshError="1"/>
      <sheetData sheetId="9476" refreshError="1"/>
      <sheetData sheetId="9477" refreshError="1"/>
      <sheetData sheetId="9478" refreshError="1"/>
      <sheetData sheetId="9479" refreshError="1"/>
      <sheetData sheetId="9480" refreshError="1"/>
      <sheetData sheetId="9481" refreshError="1"/>
      <sheetData sheetId="9482" refreshError="1"/>
      <sheetData sheetId="9483" refreshError="1"/>
      <sheetData sheetId="9484" refreshError="1"/>
      <sheetData sheetId="9485" refreshError="1"/>
      <sheetData sheetId="9486" refreshError="1"/>
      <sheetData sheetId="9487" refreshError="1"/>
      <sheetData sheetId="9488" refreshError="1"/>
      <sheetData sheetId="9489" refreshError="1"/>
      <sheetData sheetId="9490" refreshError="1"/>
      <sheetData sheetId="9491" refreshError="1"/>
      <sheetData sheetId="9492" refreshError="1"/>
      <sheetData sheetId="9493" refreshError="1"/>
      <sheetData sheetId="9494" refreshError="1"/>
      <sheetData sheetId="9495" refreshError="1"/>
      <sheetData sheetId="9496" refreshError="1"/>
      <sheetData sheetId="9497" refreshError="1"/>
      <sheetData sheetId="9498" refreshError="1"/>
      <sheetData sheetId="9499" refreshError="1"/>
      <sheetData sheetId="9500" refreshError="1"/>
      <sheetData sheetId="9501" refreshError="1"/>
      <sheetData sheetId="9502" refreshError="1"/>
      <sheetData sheetId="9503" refreshError="1"/>
      <sheetData sheetId="9504" refreshError="1"/>
      <sheetData sheetId="9505" refreshError="1"/>
      <sheetData sheetId="9506" refreshError="1"/>
      <sheetData sheetId="9507" refreshError="1"/>
      <sheetData sheetId="9508" refreshError="1"/>
      <sheetData sheetId="9509" refreshError="1"/>
      <sheetData sheetId="9510" refreshError="1"/>
      <sheetData sheetId="9511" refreshError="1"/>
      <sheetData sheetId="9512" refreshError="1"/>
      <sheetData sheetId="9513" refreshError="1"/>
      <sheetData sheetId="9514" refreshError="1"/>
      <sheetData sheetId="9515" refreshError="1"/>
      <sheetData sheetId="9516" refreshError="1"/>
      <sheetData sheetId="9517" refreshError="1"/>
      <sheetData sheetId="9518" refreshError="1"/>
      <sheetData sheetId="9519" refreshError="1"/>
      <sheetData sheetId="9520" refreshError="1"/>
      <sheetData sheetId="9521" refreshError="1"/>
      <sheetData sheetId="9522" refreshError="1"/>
      <sheetData sheetId="9523" refreshError="1"/>
      <sheetData sheetId="9524" refreshError="1"/>
      <sheetData sheetId="9525" refreshError="1"/>
      <sheetData sheetId="9526" refreshError="1"/>
      <sheetData sheetId="9527" refreshError="1"/>
      <sheetData sheetId="9528" refreshError="1"/>
      <sheetData sheetId="9529" refreshError="1"/>
      <sheetData sheetId="9530" refreshError="1"/>
      <sheetData sheetId="9531" refreshError="1"/>
      <sheetData sheetId="9532" refreshError="1"/>
      <sheetData sheetId="9533" refreshError="1"/>
      <sheetData sheetId="9534" refreshError="1"/>
      <sheetData sheetId="9535" refreshError="1"/>
      <sheetData sheetId="9536" refreshError="1"/>
      <sheetData sheetId="9537" refreshError="1"/>
      <sheetData sheetId="9538" refreshError="1"/>
      <sheetData sheetId="9539" refreshError="1"/>
      <sheetData sheetId="9540" refreshError="1"/>
      <sheetData sheetId="9541" refreshError="1"/>
      <sheetData sheetId="9542" refreshError="1"/>
      <sheetData sheetId="9543" refreshError="1"/>
      <sheetData sheetId="9544" refreshError="1"/>
      <sheetData sheetId="9545" refreshError="1"/>
      <sheetData sheetId="9546" refreshError="1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 refreshError="1"/>
      <sheetData sheetId="9572" refreshError="1"/>
      <sheetData sheetId="9573" refreshError="1"/>
      <sheetData sheetId="9574" refreshError="1"/>
      <sheetData sheetId="9575" refreshError="1"/>
      <sheetData sheetId="9576" refreshError="1"/>
      <sheetData sheetId="9577" refreshError="1"/>
      <sheetData sheetId="9578" refreshError="1"/>
      <sheetData sheetId="9579" refreshError="1"/>
      <sheetData sheetId="9580" refreshError="1"/>
      <sheetData sheetId="9581" refreshError="1"/>
      <sheetData sheetId="9582" refreshError="1"/>
      <sheetData sheetId="9583"/>
      <sheetData sheetId="9584"/>
      <sheetData sheetId="9585" refreshError="1"/>
      <sheetData sheetId="9586" refreshError="1"/>
      <sheetData sheetId="9587" refreshError="1"/>
      <sheetData sheetId="9588" refreshError="1"/>
      <sheetData sheetId="9589" refreshError="1"/>
      <sheetData sheetId="9590" refreshError="1"/>
      <sheetData sheetId="9591" refreshError="1"/>
      <sheetData sheetId="9592" refreshError="1"/>
      <sheetData sheetId="9593"/>
      <sheetData sheetId="9594" refreshError="1"/>
      <sheetData sheetId="9595" refreshError="1"/>
      <sheetData sheetId="9596" refreshError="1"/>
      <sheetData sheetId="9597" refreshError="1"/>
      <sheetData sheetId="9598" refreshError="1"/>
      <sheetData sheetId="9599" refreshError="1"/>
      <sheetData sheetId="9600" refreshError="1"/>
      <sheetData sheetId="9601" refreshError="1"/>
      <sheetData sheetId="9602" refreshError="1"/>
      <sheetData sheetId="9603" refreshError="1"/>
      <sheetData sheetId="9604" refreshError="1"/>
      <sheetData sheetId="9605" refreshError="1"/>
      <sheetData sheetId="9606" refreshError="1"/>
      <sheetData sheetId="9607" refreshError="1"/>
      <sheetData sheetId="9608" refreshError="1"/>
      <sheetData sheetId="9609" refreshError="1"/>
      <sheetData sheetId="9610" refreshError="1"/>
      <sheetData sheetId="9611">
        <row r="13">
          <cell r="H13">
            <v>389312.87845473934</v>
          </cell>
        </row>
      </sheetData>
      <sheetData sheetId="9612" refreshError="1"/>
      <sheetData sheetId="9613" refreshError="1"/>
      <sheetData sheetId="9614" refreshError="1"/>
      <sheetData sheetId="9615" refreshError="1"/>
      <sheetData sheetId="9616" refreshError="1"/>
      <sheetData sheetId="9617" refreshError="1"/>
      <sheetData sheetId="9618" refreshError="1"/>
      <sheetData sheetId="9619" refreshError="1"/>
      <sheetData sheetId="9620" refreshError="1"/>
      <sheetData sheetId="9621" refreshError="1"/>
      <sheetData sheetId="9622" refreshError="1"/>
      <sheetData sheetId="9623" refreshError="1"/>
      <sheetData sheetId="9624" refreshError="1"/>
      <sheetData sheetId="9625" refreshError="1"/>
      <sheetData sheetId="9626" refreshError="1"/>
      <sheetData sheetId="9627" refreshError="1"/>
      <sheetData sheetId="9628" refreshError="1"/>
      <sheetData sheetId="9629" refreshError="1"/>
      <sheetData sheetId="9630" refreshError="1"/>
      <sheetData sheetId="9631" refreshError="1"/>
      <sheetData sheetId="9632" refreshError="1"/>
      <sheetData sheetId="9633" refreshError="1"/>
      <sheetData sheetId="9634" refreshError="1"/>
      <sheetData sheetId="9635" refreshError="1"/>
      <sheetData sheetId="9636" refreshError="1"/>
      <sheetData sheetId="9637" refreshError="1"/>
      <sheetData sheetId="9638" refreshError="1"/>
      <sheetData sheetId="9639" refreshError="1"/>
      <sheetData sheetId="9640" refreshError="1"/>
      <sheetData sheetId="9641" refreshError="1"/>
      <sheetData sheetId="9642" refreshError="1"/>
      <sheetData sheetId="9643" refreshError="1"/>
      <sheetData sheetId="9644" refreshError="1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 refreshError="1"/>
      <sheetData sheetId="9672" refreshError="1"/>
      <sheetData sheetId="9673" refreshError="1"/>
      <sheetData sheetId="9674" refreshError="1"/>
      <sheetData sheetId="9675" refreshError="1"/>
      <sheetData sheetId="9676" refreshError="1"/>
      <sheetData sheetId="9677" refreshError="1"/>
      <sheetData sheetId="9678" refreshError="1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 refreshError="1"/>
      <sheetData sheetId="9696" refreshError="1"/>
      <sheetData sheetId="9697" refreshError="1"/>
      <sheetData sheetId="9698" refreshError="1"/>
      <sheetData sheetId="9699" refreshError="1"/>
      <sheetData sheetId="9700" refreshError="1"/>
      <sheetData sheetId="9701" refreshError="1"/>
      <sheetData sheetId="9702" refreshError="1"/>
      <sheetData sheetId="9703" refreshError="1"/>
      <sheetData sheetId="9704" refreshError="1"/>
      <sheetData sheetId="9705" refreshError="1"/>
      <sheetData sheetId="9706" refreshError="1"/>
      <sheetData sheetId="9707" refreshError="1"/>
      <sheetData sheetId="9708" refreshError="1"/>
      <sheetData sheetId="9709" refreshError="1"/>
      <sheetData sheetId="9710" refreshError="1"/>
      <sheetData sheetId="9711" refreshError="1"/>
      <sheetData sheetId="9712" refreshError="1"/>
      <sheetData sheetId="9713" refreshError="1"/>
      <sheetData sheetId="9714">
        <row r="1">
          <cell r="B1">
            <v>1.6592</v>
          </cell>
        </row>
      </sheetData>
      <sheetData sheetId="9715">
        <row r="1">
          <cell r="B1">
            <v>1.6592</v>
          </cell>
        </row>
      </sheetData>
      <sheetData sheetId="9716">
        <row r="1">
          <cell r="B1">
            <v>1.6592</v>
          </cell>
        </row>
      </sheetData>
      <sheetData sheetId="9717" refreshError="1"/>
      <sheetData sheetId="9718">
        <row r="1">
          <cell r="B1">
            <v>1.6592</v>
          </cell>
        </row>
      </sheetData>
      <sheetData sheetId="9719">
        <row r="1">
          <cell r="B1">
            <v>1.6592</v>
          </cell>
        </row>
      </sheetData>
      <sheetData sheetId="9720">
        <row r="1">
          <cell r="B1">
            <v>1.6592</v>
          </cell>
        </row>
      </sheetData>
      <sheetData sheetId="9721">
        <row r="1">
          <cell r="B1">
            <v>1.6592</v>
          </cell>
        </row>
      </sheetData>
      <sheetData sheetId="9722">
        <row r="1">
          <cell r="B1">
            <v>1.6592</v>
          </cell>
        </row>
      </sheetData>
      <sheetData sheetId="9723">
        <row r="1">
          <cell r="B1">
            <v>1.6592</v>
          </cell>
        </row>
      </sheetData>
      <sheetData sheetId="9724">
        <row r="1">
          <cell r="B1">
            <v>1.6592</v>
          </cell>
        </row>
      </sheetData>
      <sheetData sheetId="9725">
        <row r="1">
          <cell r="B1">
            <v>1.6592</v>
          </cell>
        </row>
      </sheetData>
      <sheetData sheetId="9726">
        <row r="1">
          <cell r="B1">
            <v>1.6592</v>
          </cell>
        </row>
      </sheetData>
      <sheetData sheetId="9727">
        <row r="1">
          <cell r="B1">
            <v>1.6592</v>
          </cell>
        </row>
      </sheetData>
      <sheetData sheetId="9728">
        <row r="1">
          <cell r="B1">
            <v>1.6592</v>
          </cell>
        </row>
      </sheetData>
      <sheetData sheetId="9729">
        <row r="1">
          <cell r="B1">
            <v>1.6592</v>
          </cell>
        </row>
      </sheetData>
      <sheetData sheetId="9730">
        <row r="1">
          <cell r="B1">
            <v>1.6592</v>
          </cell>
        </row>
      </sheetData>
      <sheetData sheetId="9731">
        <row r="1">
          <cell r="B1">
            <v>1.6592</v>
          </cell>
        </row>
      </sheetData>
      <sheetData sheetId="9732">
        <row r="1">
          <cell r="B1">
            <v>1.6592</v>
          </cell>
        </row>
      </sheetData>
      <sheetData sheetId="9733">
        <row r="1">
          <cell r="B1">
            <v>1.6592</v>
          </cell>
        </row>
      </sheetData>
      <sheetData sheetId="9734">
        <row r="1">
          <cell r="B1">
            <v>1.6592</v>
          </cell>
        </row>
      </sheetData>
      <sheetData sheetId="9735">
        <row r="1">
          <cell r="B1">
            <v>1.6592</v>
          </cell>
        </row>
      </sheetData>
      <sheetData sheetId="9736">
        <row r="1">
          <cell r="B1">
            <v>1.6592</v>
          </cell>
        </row>
      </sheetData>
      <sheetData sheetId="9737">
        <row r="1">
          <cell r="B1">
            <v>1.6592</v>
          </cell>
        </row>
      </sheetData>
      <sheetData sheetId="9738">
        <row r="1">
          <cell r="B1">
            <v>1.6592</v>
          </cell>
        </row>
      </sheetData>
      <sheetData sheetId="9739">
        <row r="1">
          <cell r="B1">
            <v>1.6592</v>
          </cell>
        </row>
      </sheetData>
      <sheetData sheetId="9740">
        <row r="1">
          <cell r="B1">
            <v>1.6592</v>
          </cell>
        </row>
      </sheetData>
      <sheetData sheetId="9741">
        <row r="1">
          <cell r="B1">
            <v>1.6592</v>
          </cell>
        </row>
      </sheetData>
      <sheetData sheetId="9742">
        <row r="1">
          <cell r="B1">
            <v>1.6592</v>
          </cell>
        </row>
      </sheetData>
      <sheetData sheetId="9743">
        <row r="1">
          <cell r="B1">
            <v>1.6592</v>
          </cell>
        </row>
      </sheetData>
      <sheetData sheetId="9744">
        <row r="1">
          <cell r="B1">
            <v>1.6592</v>
          </cell>
        </row>
      </sheetData>
      <sheetData sheetId="9745">
        <row r="1">
          <cell r="B1">
            <v>1.6592</v>
          </cell>
        </row>
      </sheetData>
      <sheetData sheetId="9746">
        <row r="1">
          <cell r="B1">
            <v>1.6592</v>
          </cell>
        </row>
      </sheetData>
      <sheetData sheetId="9747">
        <row r="1">
          <cell r="B1">
            <v>1.6592</v>
          </cell>
        </row>
      </sheetData>
      <sheetData sheetId="9748">
        <row r="1">
          <cell r="B1">
            <v>1.6592</v>
          </cell>
        </row>
      </sheetData>
      <sheetData sheetId="9749">
        <row r="1">
          <cell r="B1">
            <v>1.6592</v>
          </cell>
        </row>
      </sheetData>
      <sheetData sheetId="9750">
        <row r="1">
          <cell r="B1">
            <v>1.6592</v>
          </cell>
        </row>
      </sheetData>
      <sheetData sheetId="9751">
        <row r="1">
          <cell r="B1">
            <v>1.6592</v>
          </cell>
        </row>
      </sheetData>
      <sheetData sheetId="9752" refreshError="1"/>
      <sheetData sheetId="9753">
        <row r="1">
          <cell r="B1">
            <v>1.6592</v>
          </cell>
        </row>
      </sheetData>
      <sheetData sheetId="9754">
        <row r="1">
          <cell r="B1">
            <v>1.6592</v>
          </cell>
        </row>
      </sheetData>
      <sheetData sheetId="9755">
        <row r="1">
          <cell r="B1">
            <v>1.6592</v>
          </cell>
        </row>
      </sheetData>
      <sheetData sheetId="9756">
        <row r="1">
          <cell r="B1">
            <v>1.6592</v>
          </cell>
        </row>
      </sheetData>
      <sheetData sheetId="9757">
        <row r="1">
          <cell r="B1">
            <v>1.6592</v>
          </cell>
        </row>
      </sheetData>
      <sheetData sheetId="9758">
        <row r="1">
          <cell r="B1">
            <v>1.6592</v>
          </cell>
        </row>
      </sheetData>
      <sheetData sheetId="9759">
        <row r="1">
          <cell r="B1">
            <v>1.6592</v>
          </cell>
        </row>
      </sheetData>
      <sheetData sheetId="9760">
        <row r="1">
          <cell r="B1">
            <v>1.6592</v>
          </cell>
        </row>
      </sheetData>
      <sheetData sheetId="9761">
        <row r="1">
          <cell r="B1">
            <v>1.6592</v>
          </cell>
        </row>
      </sheetData>
      <sheetData sheetId="9762">
        <row r="1">
          <cell r="B1">
            <v>1.6592</v>
          </cell>
        </row>
      </sheetData>
      <sheetData sheetId="9763" refreshError="1"/>
      <sheetData sheetId="9764" refreshError="1"/>
      <sheetData sheetId="9765" refreshError="1"/>
      <sheetData sheetId="9766" refreshError="1"/>
      <sheetData sheetId="9767" refreshError="1"/>
      <sheetData sheetId="9768" refreshError="1"/>
      <sheetData sheetId="9769" refreshError="1"/>
      <sheetData sheetId="9770" refreshError="1"/>
      <sheetData sheetId="9771" refreshError="1"/>
      <sheetData sheetId="9772" refreshError="1"/>
      <sheetData sheetId="9773" refreshError="1"/>
      <sheetData sheetId="9774" refreshError="1"/>
      <sheetData sheetId="9775" refreshError="1"/>
      <sheetData sheetId="9776" refreshError="1"/>
      <sheetData sheetId="9777" refreshError="1"/>
      <sheetData sheetId="9778" refreshError="1"/>
      <sheetData sheetId="9779" refreshError="1"/>
      <sheetData sheetId="9780" refreshError="1"/>
      <sheetData sheetId="9781" refreshError="1"/>
      <sheetData sheetId="9782" refreshError="1"/>
      <sheetData sheetId="9783" refreshError="1"/>
      <sheetData sheetId="9784" refreshError="1"/>
      <sheetData sheetId="9785" refreshError="1"/>
      <sheetData sheetId="9786" refreshError="1"/>
      <sheetData sheetId="9787" refreshError="1"/>
      <sheetData sheetId="9788" refreshError="1"/>
      <sheetData sheetId="9789" refreshError="1"/>
      <sheetData sheetId="9790" refreshError="1"/>
      <sheetData sheetId="9791" refreshError="1"/>
      <sheetData sheetId="9792" refreshError="1"/>
      <sheetData sheetId="9793" refreshError="1"/>
      <sheetData sheetId="9794" refreshError="1"/>
      <sheetData sheetId="9795" refreshError="1"/>
      <sheetData sheetId="9796" refreshError="1"/>
      <sheetData sheetId="9797" refreshError="1"/>
      <sheetData sheetId="9798" refreshError="1"/>
      <sheetData sheetId="9799" refreshError="1"/>
      <sheetData sheetId="9800" refreshError="1"/>
      <sheetData sheetId="9801" refreshError="1"/>
      <sheetData sheetId="9802" refreshError="1"/>
      <sheetData sheetId="9803" refreshError="1"/>
      <sheetData sheetId="9804" refreshError="1"/>
      <sheetData sheetId="9805" refreshError="1"/>
      <sheetData sheetId="9806" refreshError="1"/>
      <sheetData sheetId="9807" refreshError="1"/>
      <sheetData sheetId="9808" refreshError="1"/>
      <sheetData sheetId="9809" refreshError="1"/>
      <sheetData sheetId="9810" refreshError="1"/>
      <sheetData sheetId="9811" refreshError="1"/>
      <sheetData sheetId="9812" refreshError="1"/>
      <sheetData sheetId="9813" refreshError="1"/>
      <sheetData sheetId="9814" refreshError="1"/>
      <sheetData sheetId="9815" refreshError="1"/>
      <sheetData sheetId="9816" refreshError="1"/>
      <sheetData sheetId="9817" refreshError="1"/>
      <sheetData sheetId="9818" refreshError="1"/>
      <sheetData sheetId="9819" refreshError="1"/>
      <sheetData sheetId="9820" refreshError="1"/>
      <sheetData sheetId="9821" refreshError="1"/>
      <sheetData sheetId="9822" refreshError="1"/>
      <sheetData sheetId="9823" refreshError="1"/>
      <sheetData sheetId="9824" refreshError="1"/>
      <sheetData sheetId="9825" refreshError="1"/>
      <sheetData sheetId="9826" refreshError="1"/>
      <sheetData sheetId="9827" refreshError="1"/>
      <sheetData sheetId="9828" refreshError="1"/>
      <sheetData sheetId="9829" refreshError="1"/>
      <sheetData sheetId="9830" refreshError="1"/>
      <sheetData sheetId="9831" refreshError="1"/>
      <sheetData sheetId="9832" refreshError="1"/>
      <sheetData sheetId="9833" refreshError="1"/>
      <sheetData sheetId="9834" refreshError="1"/>
      <sheetData sheetId="9835" refreshError="1"/>
      <sheetData sheetId="9836" refreshError="1"/>
      <sheetData sheetId="9837" refreshError="1"/>
      <sheetData sheetId="9838" refreshError="1"/>
      <sheetData sheetId="9839" refreshError="1"/>
      <sheetData sheetId="9840" refreshError="1"/>
      <sheetData sheetId="9841" refreshError="1"/>
      <sheetData sheetId="9842" refreshError="1"/>
      <sheetData sheetId="9843" refreshError="1"/>
      <sheetData sheetId="9844" refreshError="1"/>
      <sheetData sheetId="9845" refreshError="1"/>
      <sheetData sheetId="9846" refreshError="1"/>
      <sheetData sheetId="9847" refreshError="1"/>
      <sheetData sheetId="9848" refreshError="1"/>
      <sheetData sheetId="9849" refreshError="1"/>
      <sheetData sheetId="9850" refreshError="1"/>
      <sheetData sheetId="9851" refreshError="1"/>
      <sheetData sheetId="9852" refreshError="1"/>
      <sheetData sheetId="9853" refreshError="1"/>
      <sheetData sheetId="9854" refreshError="1"/>
      <sheetData sheetId="9855" refreshError="1"/>
      <sheetData sheetId="9856" refreshError="1"/>
      <sheetData sheetId="9857" refreshError="1"/>
      <sheetData sheetId="9858" refreshError="1"/>
      <sheetData sheetId="9859" refreshError="1"/>
      <sheetData sheetId="9860" refreshError="1"/>
      <sheetData sheetId="9861" refreshError="1"/>
      <sheetData sheetId="9862" refreshError="1"/>
      <sheetData sheetId="9863" refreshError="1"/>
      <sheetData sheetId="9864" refreshError="1"/>
      <sheetData sheetId="9865" refreshError="1"/>
      <sheetData sheetId="9866" refreshError="1"/>
      <sheetData sheetId="9867" refreshError="1"/>
      <sheetData sheetId="9868" refreshError="1"/>
      <sheetData sheetId="9869" refreshError="1"/>
      <sheetData sheetId="9870" refreshError="1"/>
      <sheetData sheetId="9871" refreshError="1"/>
      <sheetData sheetId="9872" refreshError="1"/>
      <sheetData sheetId="9873" refreshError="1"/>
      <sheetData sheetId="9874" refreshError="1"/>
      <sheetData sheetId="9875" refreshError="1"/>
      <sheetData sheetId="9876" refreshError="1"/>
      <sheetData sheetId="9877" refreshError="1"/>
      <sheetData sheetId="9878" refreshError="1"/>
      <sheetData sheetId="9879" refreshError="1"/>
      <sheetData sheetId="9880" refreshError="1"/>
      <sheetData sheetId="9881" refreshError="1"/>
      <sheetData sheetId="9882" refreshError="1"/>
      <sheetData sheetId="9883" refreshError="1"/>
      <sheetData sheetId="9884" refreshError="1"/>
      <sheetData sheetId="9885" refreshError="1"/>
      <sheetData sheetId="9886" refreshError="1"/>
      <sheetData sheetId="9887" refreshError="1"/>
      <sheetData sheetId="9888" refreshError="1"/>
      <sheetData sheetId="9889" refreshError="1"/>
      <sheetData sheetId="9890" refreshError="1"/>
      <sheetData sheetId="9891" refreshError="1"/>
      <sheetData sheetId="9892" refreshError="1"/>
      <sheetData sheetId="9893" refreshError="1"/>
      <sheetData sheetId="9894" refreshError="1"/>
      <sheetData sheetId="9895" refreshError="1"/>
      <sheetData sheetId="9896" refreshError="1"/>
      <sheetData sheetId="9897" refreshError="1"/>
      <sheetData sheetId="9898" refreshError="1"/>
      <sheetData sheetId="9899" refreshError="1"/>
      <sheetData sheetId="9900" refreshError="1"/>
      <sheetData sheetId="9901">
        <row r="1">
          <cell r="B1">
            <v>1.6592</v>
          </cell>
        </row>
      </sheetData>
      <sheetData sheetId="9902" refreshError="1"/>
      <sheetData sheetId="9903" refreshError="1"/>
      <sheetData sheetId="9904" refreshError="1"/>
      <sheetData sheetId="9905" refreshError="1"/>
      <sheetData sheetId="9906" refreshError="1"/>
      <sheetData sheetId="9907" refreshError="1"/>
      <sheetData sheetId="9908" refreshError="1"/>
      <sheetData sheetId="9909" refreshError="1"/>
      <sheetData sheetId="9910" refreshError="1"/>
      <sheetData sheetId="9911" refreshError="1"/>
      <sheetData sheetId="9912" refreshError="1"/>
      <sheetData sheetId="9913" refreshError="1"/>
      <sheetData sheetId="9914" refreshError="1"/>
      <sheetData sheetId="9915" refreshError="1"/>
      <sheetData sheetId="9916" refreshError="1"/>
      <sheetData sheetId="9917" refreshError="1"/>
      <sheetData sheetId="9918" refreshError="1"/>
      <sheetData sheetId="9919" refreshError="1"/>
      <sheetData sheetId="9920" refreshError="1"/>
      <sheetData sheetId="9921" refreshError="1"/>
      <sheetData sheetId="9922">
        <row r="3">
          <cell r="G3" t="str">
            <v>AED</v>
          </cell>
        </row>
      </sheetData>
      <sheetData sheetId="9923" refreshError="1"/>
      <sheetData sheetId="9924" refreshError="1"/>
      <sheetData sheetId="9925" refreshError="1"/>
      <sheetData sheetId="9926" refreshError="1"/>
      <sheetData sheetId="9927" refreshError="1"/>
      <sheetData sheetId="9928" refreshError="1"/>
      <sheetData sheetId="9929" refreshError="1"/>
      <sheetData sheetId="9930"/>
      <sheetData sheetId="9931" refreshError="1"/>
      <sheetData sheetId="9932" refreshError="1"/>
      <sheetData sheetId="9933" refreshError="1"/>
      <sheetData sheetId="9934" refreshError="1"/>
      <sheetData sheetId="9935" refreshError="1"/>
      <sheetData sheetId="9936" refreshError="1"/>
      <sheetData sheetId="9937" refreshError="1"/>
      <sheetData sheetId="9938" refreshError="1"/>
      <sheetData sheetId="9939" refreshError="1"/>
      <sheetData sheetId="9940" refreshError="1"/>
      <sheetData sheetId="9941" refreshError="1"/>
      <sheetData sheetId="9942">
        <row r="3">
          <cell r="G3" t="str">
            <v>AED</v>
          </cell>
        </row>
      </sheetData>
      <sheetData sheetId="9943" refreshError="1"/>
      <sheetData sheetId="9944">
        <row r="3">
          <cell r="G3" t="str">
            <v>AED</v>
          </cell>
        </row>
      </sheetData>
      <sheetData sheetId="9945" refreshError="1"/>
      <sheetData sheetId="9946" refreshError="1"/>
      <sheetData sheetId="9947">
        <row r="3">
          <cell r="G3" t="str">
            <v>AED</v>
          </cell>
        </row>
      </sheetData>
      <sheetData sheetId="9948" refreshError="1"/>
      <sheetData sheetId="9949" refreshError="1"/>
      <sheetData sheetId="9950" refreshError="1"/>
      <sheetData sheetId="9951" refreshError="1"/>
      <sheetData sheetId="9952" refreshError="1"/>
      <sheetData sheetId="9953" refreshError="1"/>
      <sheetData sheetId="9954" refreshError="1"/>
      <sheetData sheetId="9955" refreshError="1"/>
      <sheetData sheetId="9956" refreshError="1"/>
      <sheetData sheetId="9957" refreshError="1"/>
      <sheetData sheetId="9958" refreshError="1"/>
      <sheetData sheetId="9959" refreshError="1"/>
      <sheetData sheetId="9960" refreshError="1"/>
      <sheetData sheetId="9961" refreshError="1"/>
      <sheetData sheetId="9962" refreshError="1"/>
      <sheetData sheetId="9963" refreshError="1"/>
      <sheetData sheetId="9964" refreshError="1"/>
      <sheetData sheetId="9965" refreshError="1"/>
      <sheetData sheetId="9966" refreshError="1"/>
      <sheetData sheetId="9967">
        <row r="1">
          <cell r="B1">
            <v>1.6592</v>
          </cell>
        </row>
      </sheetData>
      <sheetData sheetId="9968" refreshError="1"/>
      <sheetData sheetId="9969" refreshError="1"/>
      <sheetData sheetId="9970" refreshError="1"/>
      <sheetData sheetId="9971" refreshError="1"/>
      <sheetData sheetId="9972" refreshError="1"/>
      <sheetData sheetId="9973" refreshError="1"/>
      <sheetData sheetId="9974" refreshError="1"/>
      <sheetData sheetId="9975" refreshError="1"/>
      <sheetData sheetId="9976" refreshError="1"/>
      <sheetData sheetId="9977" refreshError="1"/>
      <sheetData sheetId="9978" refreshError="1"/>
      <sheetData sheetId="9979" refreshError="1"/>
      <sheetData sheetId="9980" refreshError="1"/>
      <sheetData sheetId="9981" refreshError="1"/>
      <sheetData sheetId="9982" refreshError="1"/>
      <sheetData sheetId="9983" refreshError="1"/>
      <sheetData sheetId="9984" refreshError="1"/>
      <sheetData sheetId="9985" refreshError="1"/>
      <sheetData sheetId="9986" refreshError="1"/>
      <sheetData sheetId="9987">
        <row r="1">
          <cell r="B1">
            <v>1.6592</v>
          </cell>
        </row>
      </sheetData>
      <sheetData sheetId="9988">
        <row r="1">
          <cell r="B1">
            <v>1.6592</v>
          </cell>
        </row>
      </sheetData>
      <sheetData sheetId="9989" refreshError="1"/>
      <sheetData sheetId="9990">
        <row r="1">
          <cell r="B1">
            <v>1.6592</v>
          </cell>
        </row>
      </sheetData>
      <sheetData sheetId="9991" refreshError="1"/>
      <sheetData sheetId="9992" refreshError="1"/>
      <sheetData sheetId="9993" refreshError="1"/>
      <sheetData sheetId="9994" refreshError="1"/>
      <sheetData sheetId="9995" refreshError="1"/>
      <sheetData sheetId="9996" refreshError="1"/>
      <sheetData sheetId="9997">
        <row r="1">
          <cell r="B1">
            <v>1.6592</v>
          </cell>
        </row>
      </sheetData>
      <sheetData sheetId="9998">
        <row r="1">
          <cell r="B1">
            <v>1.6592</v>
          </cell>
        </row>
      </sheetData>
      <sheetData sheetId="9999">
        <row r="1">
          <cell r="B1">
            <v>1.6592</v>
          </cell>
        </row>
      </sheetData>
      <sheetData sheetId="10000">
        <row r="1">
          <cell r="B1">
            <v>1.6592</v>
          </cell>
        </row>
      </sheetData>
      <sheetData sheetId="10001">
        <row r="1">
          <cell r="B1">
            <v>1.6592</v>
          </cell>
        </row>
      </sheetData>
      <sheetData sheetId="10002">
        <row r="1">
          <cell r="B1">
            <v>1.6592</v>
          </cell>
        </row>
      </sheetData>
      <sheetData sheetId="10003">
        <row r="1">
          <cell r="B1">
            <v>1.6592</v>
          </cell>
        </row>
      </sheetData>
      <sheetData sheetId="10004">
        <row r="1">
          <cell r="B1">
            <v>1.6592</v>
          </cell>
        </row>
      </sheetData>
      <sheetData sheetId="10005">
        <row r="1">
          <cell r="B1">
            <v>1.6592</v>
          </cell>
        </row>
      </sheetData>
      <sheetData sheetId="10006">
        <row r="1">
          <cell r="B1">
            <v>1.6592</v>
          </cell>
        </row>
      </sheetData>
      <sheetData sheetId="10007">
        <row r="1">
          <cell r="B1">
            <v>1.6592</v>
          </cell>
        </row>
      </sheetData>
      <sheetData sheetId="10008">
        <row r="1">
          <cell r="B1">
            <v>1.6592</v>
          </cell>
        </row>
      </sheetData>
      <sheetData sheetId="10009">
        <row r="1">
          <cell r="B1">
            <v>1.6592</v>
          </cell>
        </row>
      </sheetData>
      <sheetData sheetId="10010">
        <row r="1">
          <cell r="B1">
            <v>1.6592</v>
          </cell>
        </row>
      </sheetData>
      <sheetData sheetId="10011">
        <row r="1">
          <cell r="B1">
            <v>1.6592</v>
          </cell>
        </row>
      </sheetData>
      <sheetData sheetId="10012">
        <row r="1">
          <cell r="B1">
            <v>1.6592</v>
          </cell>
        </row>
      </sheetData>
      <sheetData sheetId="10013">
        <row r="1">
          <cell r="B1">
            <v>1.6592</v>
          </cell>
        </row>
      </sheetData>
      <sheetData sheetId="10014">
        <row r="1">
          <cell r="B1">
            <v>1.6592</v>
          </cell>
        </row>
      </sheetData>
      <sheetData sheetId="10015">
        <row r="2">
          <cell r="D2">
            <v>1.6592</v>
          </cell>
        </row>
      </sheetData>
      <sheetData sheetId="10016">
        <row r="1">
          <cell r="B1">
            <v>1.6592</v>
          </cell>
        </row>
      </sheetData>
      <sheetData sheetId="10017">
        <row r="1">
          <cell r="B1">
            <v>1.6592</v>
          </cell>
        </row>
      </sheetData>
      <sheetData sheetId="10018">
        <row r="1">
          <cell r="B1">
            <v>1.6592</v>
          </cell>
        </row>
      </sheetData>
      <sheetData sheetId="10019">
        <row r="1">
          <cell r="B1">
            <v>1.6592</v>
          </cell>
        </row>
      </sheetData>
      <sheetData sheetId="10020">
        <row r="1">
          <cell r="B1">
            <v>1.6592</v>
          </cell>
        </row>
      </sheetData>
      <sheetData sheetId="10021">
        <row r="2">
          <cell r="D2">
            <v>1.6592</v>
          </cell>
        </row>
      </sheetData>
      <sheetData sheetId="10022">
        <row r="1">
          <cell r="B1">
            <v>1.6592</v>
          </cell>
        </row>
      </sheetData>
      <sheetData sheetId="10023">
        <row r="1">
          <cell r="B1">
            <v>1.6592</v>
          </cell>
        </row>
      </sheetData>
      <sheetData sheetId="10024">
        <row r="1">
          <cell r="B1">
            <v>1.6592</v>
          </cell>
        </row>
      </sheetData>
      <sheetData sheetId="10025">
        <row r="1">
          <cell r="B1">
            <v>1.6592</v>
          </cell>
        </row>
      </sheetData>
      <sheetData sheetId="10026">
        <row r="1">
          <cell r="B1">
            <v>1.6592</v>
          </cell>
        </row>
      </sheetData>
      <sheetData sheetId="10027"/>
      <sheetData sheetId="10028">
        <row r="2">
          <cell r="D2">
            <v>1.6592</v>
          </cell>
        </row>
      </sheetData>
      <sheetData sheetId="10029">
        <row r="1">
          <cell r="B1">
            <v>1.6592</v>
          </cell>
        </row>
      </sheetData>
      <sheetData sheetId="10030">
        <row r="1">
          <cell r="B1">
            <v>1.6592</v>
          </cell>
        </row>
      </sheetData>
      <sheetData sheetId="10031">
        <row r="1">
          <cell r="B1">
            <v>1.6592</v>
          </cell>
        </row>
      </sheetData>
      <sheetData sheetId="10032">
        <row r="1">
          <cell r="B1">
            <v>1.6592</v>
          </cell>
        </row>
      </sheetData>
      <sheetData sheetId="10033"/>
      <sheetData sheetId="10034"/>
      <sheetData sheetId="10035">
        <row r="2">
          <cell r="D2">
            <v>1.6592</v>
          </cell>
        </row>
      </sheetData>
      <sheetData sheetId="10036">
        <row r="1">
          <cell r="B1">
            <v>1.6592</v>
          </cell>
        </row>
      </sheetData>
      <sheetData sheetId="10037">
        <row r="1">
          <cell r="B1">
            <v>1.6592</v>
          </cell>
        </row>
      </sheetData>
      <sheetData sheetId="10038">
        <row r="1">
          <cell r="B1">
            <v>1.6592</v>
          </cell>
        </row>
      </sheetData>
      <sheetData sheetId="10039"/>
      <sheetData sheetId="10040"/>
      <sheetData sheetId="10041"/>
      <sheetData sheetId="10042"/>
      <sheetData sheetId="10043"/>
      <sheetData sheetId="10044"/>
      <sheetData sheetId="10045"/>
      <sheetData sheetId="10046"/>
      <sheetData sheetId="10047"/>
      <sheetData sheetId="10048"/>
      <sheetData sheetId="10049"/>
      <sheetData sheetId="10050">
        <row r="1">
          <cell r="B1">
            <v>1.6592</v>
          </cell>
        </row>
      </sheetData>
      <sheetData sheetId="10051"/>
      <sheetData sheetId="10052"/>
      <sheetData sheetId="10053"/>
      <sheetData sheetId="10054"/>
      <sheetData sheetId="10055"/>
      <sheetData sheetId="10056"/>
      <sheetData sheetId="10057"/>
      <sheetData sheetId="10058"/>
      <sheetData sheetId="10059">
        <row r="11">
          <cell r="M11">
            <v>0</v>
          </cell>
        </row>
      </sheetData>
      <sheetData sheetId="10060">
        <row r="1">
          <cell r="B1">
            <v>1.6592</v>
          </cell>
        </row>
      </sheetData>
      <sheetData sheetId="10061">
        <row r="1">
          <cell r="B1">
            <v>1.6592</v>
          </cell>
        </row>
      </sheetData>
      <sheetData sheetId="10062">
        <row r="1">
          <cell r="B1">
            <v>1.6592</v>
          </cell>
        </row>
      </sheetData>
      <sheetData sheetId="10063">
        <row r="3">
          <cell r="G3" t="str">
            <v>AED</v>
          </cell>
        </row>
      </sheetData>
      <sheetData sheetId="10064">
        <row r="3">
          <cell r="G3" t="str">
            <v>AED</v>
          </cell>
        </row>
      </sheetData>
      <sheetData sheetId="10065">
        <row r="3">
          <cell r="G3" t="str">
            <v>AED</v>
          </cell>
        </row>
      </sheetData>
      <sheetData sheetId="10066">
        <row r="3">
          <cell r="G3" t="str">
            <v>AED</v>
          </cell>
        </row>
      </sheetData>
      <sheetData sheetId="10067" refreshError="1"/>
      <sheetData sheetId="10068" refreshError="1"/>
      <sheetData sheetId="10069">
        <row r="3">
          <cell r="G3" t="str">
            <v>AED</v>
          </cell>
        </row>
      </sheetData>
      <sheetData sheetId="10070">
        <row r="3">
          <cell r="G3" t="str">
            <v>AED</v>
          </cell>
        </row>
      </sheetData>
      <sheetData sheetId="10071">
        <row r="3">
          <cell r="G3" t="str">
            <v>AED</v>
          </cell>
        </row>
      </sheetData>
      <sheetData sheetId="10072">
        <row r="3">
          <cell r="G3" t="str">
            <v>AED</v>
          </cell>
        </row>
      </sheetData>
      <sheetData sheetId="10073">
        <row r="3">
          <cell r="G3" t="str">
            <v>AED</v>
          </cell>
        </row>
      </sheetData>
      <sheetData sheetId="10074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 refreshError="1"/>
      <sheetData sheetId="10084" refreshError="1"/>
      <sheetData sheetId="10085" refreshError="1"/>
      <sheetData sheetId="10086" refreshError="1"/>
      <sheetData sheetId="10087" refreshError="1"/>
      <sheetData sheetId="10088" refreshError="1"/>
      <sheetData sheetId="10089" refreshError="1"/>
      <sheetData sheetId="10090" refreshError="1"/>
      <sheetData sheetId="10091" refreshError="1"/>
      <sheetData sheetId="10092" refreshError="1"/>
      <sheetData sheetId="10093" refreshError="1"/>
      <sheetData sheetId="10094" refreshError="1"/>
      <sheetData sheetId="10095" refreshError="1"/>
      <sheetData sheetId="10096" refreshError="1"/>
      <sheetData sheetId="10097" refreshError="1"/>
      <sheetData sheetId="10098" refreshError="1"/>
      <sheetData sheetId="10099" refreshError="1"/>
      <sheetData sheetId="10100" refreshError="1"/>
      <sheetData sheetId="10101" refreshError="1"/>
      <sheetData sheetId="10102" refreshError="1"/>
      <sheetData sheetId="10103" refreshError="1"/>
      <sheetData sheetId="10104" refreshError="1"/>
      <sheetData sheetId="10105" refreshError="1"/>
      <sheetData sheetId="10106" refreshError="1"/>
      <sheetData sheetId="10107" refreshError="1"/>
      <sheetData sheetId="10108" refreshError="1"/>
      <sheetData sheetId="10109" refreshError="1"/>
      <sheetData sheetId="10110" refreshError="1"/>
      <sheetData sheetId="10111" refreshError="1"/>
      <sheetData sheetId="10112" refreshError="1"/>
      <sheetData sheetId="10113" refreshError="1"/>
      <sheetData sheetId="10114" refreshError="1"/>
      <sheetData sheetId="10115" refreshError="1"/>
      <sheetData sheetId="10116" refreshError="1"/>
      <sheetData sheetId="10117" refreshError="1"/>
      <sheetData sheetId="10118" refreshError="1"/>
      <sheetData sheetId="10119" refreshError="1"/>
      <sheetData sheetId="10120" refreshError="1"/>
      <sheetData sheetId="10121" refreshError="1"/>
      <sheetData sheetId="10122" refreshError="1"/>
      <sheetData sheetId="10123" refreshError="1"/>
      <sheetData sheetId="10124" refreshError="1"/>
      <sheetData sheetId="10125" refreshError="1"/>
      <sheetData sheetId="10126" refreshError="1"/>
      <sheetData sheetId="10127" refreshError="1"/>
      <sheetData sheetId="10128" refreshError="1"/>
      <sheetData sheetId="10129" refreshError="1"/>
      <sheetData sheetId="10130" refreshError="1"/>
      <sheetData sheetId="10131" refreshError="1"/>
      <sheetData sheetId="10132" refreshError="1"/>
      <sheetData sheetId="10133" refreshError="1"/>
      <sheetData sheetId="10134" refreshError="1"/>
      <sheetData sheetId="10135" refreshError="1"/>
      <sheetData sheetId="10136" refreshError="1"/>
      <sheetData sheetId="10137" refreshError="1"/>
      <sheetData sheetId="10138" refreshError="1"/>
      <sheetData sheetId="10139" refreshError="1"/>
      <sheetData sheetId="10140" refreshError="1"/>
      <sheetData sheetId="10141" refreshError="1"/>
      <sheetData sheetId="10142" refreshError="1"/>
      <sheetData sheetId="10143" refreshError="1"/>
      <sheetData sheetId="10144" refreshError="1"/>
      <sheetData sheetId="10145" refreshError="1"/>
      <sheetData sheetId="10146" refreshError="1"/>
      <sheetData sheetId="10147" refreshError="1"/>
      <sheetData sheetId="10148" refreshError="1"/>
      <sheetData sheetId="10149" refreshError="1"/>
      <sheetData sheetId="10150" refreshError="1"/>
      <sheetData sheetId="10151" refreshError="1"/>
      <sheetData sheetId="10152" refreshError="1"/>
      <sheetData sheetId="10153" refreshError="1"/>
      <sheetData sheetId="10154" refreshError="1"/>
      <sheetData sheetId="10155" refreshError="1"/>
      <sheetData sheetId="10156" refreshError="1"/>
      <sheetData sheetId="10157" refreshError="1"/>
      <sheetData sheetId="10158" refreshError="1"/>
      <sheetData sheetId="10159" refreshError="1"/>
      <sheetData sheetId="10160" refreshError="1"/>
      <sheetData sheetId="10161" refreshError="1"/>
      <sheetData sheetId="10162" refreshError="1"/>
      <sheetData sheetId="10163" refreshError="1"/>
      <sheetData sheetId="10164" refreshError="1"/>
      <sheetData sheetId="10165" refreshError="1"/>
      <sheetData sheetId="10166" refreshError="1"/>
      <sheetData sheetId="10167" refreshError="1"/>
      <sheetData sheetId="10168" refreshError="1"/>
      <sheetData sheetId="10169" refreshError="1"/>
      <sheetData sheetId="10170" refreshError="1"/>
      <sheetData sheetId="10171" refreshError="1"/>
      <sheetData sheetId="10172" refreshError="1"/>
      <sheetData sheetId="10173" refreshError="1"/>
      <sheetData sheetId="10174" refreshError="1"/>
      <sheetData sheetId="10175" refreshError="1"/>
      <sheetData sheetId="10176" refreshError="1"/>
      <sheetData sheetId="10177" refreshError="1"/>
      <sheetData sheetId="10178" refreshError="1"/>
      <sheetData sheetId="10179" refreshError="1"/>
      <sheetData sheetId="10180" refreshError="1"/>
      <sheetData sheetId="10181" refreshError="1"/>
      <sheetData sheetId="10182" refreshError="1"/>
      <sheetData sheetId="10183" refreshError="1"/>
      <sheetData sheetId="10184" refreshError="1"/>
      <sheetData sheetId="10185" refreshError="1"/>
      <sheetData sheetId="10186" refreshError="1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 refreshError="1"/>
      <sheetData sheetId="10209" refreshError="1"/>
      <sheetData sheetId="10210" refreshError="1"/>
      <sheetData sheetId="10211" refreshError="1"/>
      <sheetData sheetId="10212" refreshError="1"/>
      <sheetData sheetId="10213" refreshError="1"/>
      <sheetData sheetId="10214" refreshError="1"/>
      <sheetData sheetId="10215" refreshError="1"/>
      <sheetData sheetId="10216" refreshError="1"/>
      <sheetData sheetId="10217" refreshError="1"/>
      <sheetData sheetId="10218" refreshError="1"/>
      <sheetData sheetId="10219" refreshError="1"/>
      <sheetData sheetId="10220" refreshError="1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 refreshError="1"/>
      <sheetData sheetId="10243" refreshError="1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 refreshError="1"/>
      <sheetData sheetId="10257" refreshError="1"/>
      <sheetData sheetId="10258" refreshError="1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 refreshError="1"/>
      <sheetData sheetId="10280" refreshError="1"/>
      <sheetData sheetId="10281" refreshError="1"/>
      <sheetData sheetId="10282" refreshError="1"/>
      <sheetData sheetId="10283" refreshError="1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 refreshError="1"/>
      <sheetData sheetId="10291" refreshError="1"/>
      <sheetData sheetId="10292" refreshError="1"/>
      <sheetData sheetId="10293" refreshError="1"/>
      <sheetData sheetId="10294" refreshError="1"/>
      <sheetData sheetId="10295" refreshError="1"/>
      <sheetData sheetId="10296" refreshError="1"/>
      <sheetData sheetId="10297" refreshError="1"/>
      <sheetData sheetId="10298" refreshError="1"/>
      <sheetData sheetId="10299" refreshError="1"/>
      <sheetData sheetId="10300" refreshError="1"/>
      <sheetData sheetId="10301" refreshError="1"/>
      <sheetData sheetId="10302" refreshError="1"/>
      <sheetData sheetId="10303" refreshError="1"/>
      <sheetData sheetId="10304" refreshError="1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 refreshError="1"/>
      <sheetData sheetId="10323" refreshError="1"/>
      <sheetData sheetId="10324" refreshError="1"/>
      <sheetData sheetId="10325" refreshError="1"/>
      <sheetData sheetId="10326" refreshError="1"/>
      <sheetData sheetId="10327" refreshError="1"/>
      <sheetData sheetId="10328" refreshError="1"/>
      <sheetData sheetId="10329" refreshError="1"/>
      <sheetData sheetId="10330" refreshError="1"/>
      <sheetData sheetId="10331" refreshError="1"/>
      <sheetData sheetId="10332" refreshError="1"/>
      <sheetData sheetId="10333" refreshError="1"/>
      <sheetData sheetId="10334" refreshError="1"/>
      <sheetData sheetId="10335" refreshError="1"/>
      <sheetData sheetId="10336" refreshError="1"/>
      <sheetData sheetId="10337" refreshError="1"/>
      <sheetData sheetId="10338" refreshError="1"/>
      <sheetData sheetId="10339" refreshError="1"/>
      <sheetData sheetId="10340" refreshError="1"/>
      <sheetData sheetId="10341" refreshError="1"/>
      <sheetData sheetId="10342" refreshError="1"/>
      <sheetData sheetId="10343" refreshError="1"/>
      <sheetData sheetId="10344" refreshError="1"/>
      <sheetData sheetId="10345" refreshError="1"/>
      <sheetData sheetId="10346" refreshError="1"/>
      <sheetData sheetId="10347" refreshError="1"/>
      <sheetData sheetId="10348" refreshError="1"/>
      <sheetData sheetId="10349" refreshError="1"/>
      <sheetData sheetId="10350" refreshError="1"/>
      <sheetData sheetId="10351" refreshError="1"/>
      <sheetData sheetId="10352" refreshError="1"/>
      <sheetData sheetId="10353" refreshError="1"/>
      <sheetData sheetId="10354" refreshError="1"/>
      <sheetData sheetId="10355" refreshError="1"/>
      <sheetData sheetId="10356" refreshError="1"/>
      <sheetData sheetId="10357" refreshError="1"/>
      <sheetData sheetId="10358" refreshError="1"/>
      <sheetData sheetId="10359" refreshError="1"/>
      <sheetData sheetId="10360" refreshError="1"/>
      <sheetData sheetId="10361" refreshError="1"/>
      <sheetData sheetId="10362" refreshError="1"/>
      <sheetData sheetId="10363" refreshError="1"/>
      <sheetData sheetId="10364" refreshError="1"/>
      <sheetData sheetId="10365" refreshError="1"/>
      <sheetData sheetId="10366" refreshError="1"/>
      <sheetData sheetId="10367" refreshError="1"/>
      <sheetData sheetId="10368" refreshError="1"/>
      <sheetData sheetId="10369" refreshError="1"/>
      <sheetData sheetId="10370" refreshError="1"/>
      <sheetData sheetId="10371" refreshError="1"/>
      <sheetData sheetId="10372" refreshError="1"/>
      <sheetData sheetId="10373" refreshError="1"/>
      <sheetData sheetId="10374" refreshError="1"/>
      <sheetData sheetId="10375" refreshError="1"/>
      <sheetData sheetId="10376" refreshError="1"/>
      <sheetData sheetId="10377" refreshError="1"/>
      <sheetData sheetId="10378" refreshError="1"/>
      <sheetData sheetId="10379" refreshError="1"/>
      <sheetData sheetId="10380" refreshError="1"/>
      <sheetData sheetId="10381" refreshError="1"/>
      <sheetData sheetId="10382" refreshError="1"/>
      <sheetData sheetId="10383" refreshError="1"/>
      <sheetData sheetId="10384" refreshError="1"/>
      <sheetData sheetId="10385" refreshError="1"/>
      <sheetData sheetId="10386" refreshError="1"/>
      <sheetData sheetId="10387" refreshError="1"/>
      <sheetData sheetId="10388" refreshError="1"/>
      <sheetData sheetId="10389" refreshError="1"/>
      <sheetData sheetId="10390" refreshError="1"/>
      <sheetData sheetId="10391" refreshError="1"/>
      <sheetData sheetId="10392" refreshError="1"/>
      <sheetData sheetId="10393" refreshError="1"/>
      <sheetData sheetId="10394" refreshError="1"/>
      <sheetData sheetId="10395" refreshError="1"/>
      <sheetData sheetId="10396" refreshError="1"/>
      <sheetData sheetId="10397" refreshError="1"/>
      <sheetData sheetId="10398" refreshError="1"/>
      <sheetData sheetId="10399" refreshError="1"/>
      <sheetData sheetId="10400" refreshError="1"/>
      <sheetData sheetId="10401" refreshError="1"/>
      <sheetData sheetId="10402" refreshError="1"/>
      <sheetData sheetId="10403" refreshError="1"/>
      <sheetData sheetId="10404" refreshError="1"/>
      <sheetData sheetId="10405" refreshError="1"/>
      <sheetData sheetId="10406" refreshError="1"/>
      <sheetData sheetId="10407" refreshError="1"/>
      <sheetData sheetId="10408" refreshError="1"/>
      <sheetData sheetId="10409" refreshError="1"/>
      <sheetData sheetId="10410" refreshError="1"/>
      <sheetData sheetId="10411" refreshError="1"/>
      <sheetData sheetId="10412" refreshError="1"/>
      <sheetData sheetId="10413" refreshError="1"/>
      <sheetData sheetId="10414" refreshError="1"/>
      <sheetData sheetId="10415" refreshError="1"/>
      <sheetData sheetId="10416" refreshError="1"/>
      <sheetData sheetId="10417" refreshError="1"/>
      <sheetData sheetId="10418" refreshError="1"/>
      <sheetData sheetId="10419" refreshError="1"/>
      <sheetData sheetId="10420" refreshError="1"/>
      <sheetData sheetId="10421" refreshError="1"/>
      <sheetData sheetId="10422" refreshError="1"/>
      <sheetData sheetId="10423" refreshError="1"/>
      <sheetData sheetId="10424" refreshError="1"/>
      <sheetData sheetId="10425" refreshError="1"/>
      <sheetData sheetId="10426" refreshError="1"/>
      <sheetData sheetId="10427" refreshError="1"/>
      <sheetData sheetId="10428" refreshError="1"/>
      <sheetData sheetId="10429" refreshError="1"/>
      <sheetData sheetId="10430" refreshError="1"/>
      <sheetData sheetId="10431" refreshError="1"/>
      <sheetData sheetId="10432" refreshError="1"/>
      <sheetData sheetId="10433" refreshError="1"/>
      <sheetData sheetId="10434" refreshError="1"/>
      <sheetData sheetId="10435" refreshError="1"/>
      <sheetData sheetId="10436" refreshError="1"/>
      <sheetData sheetId="10437" refreshError="1"/>
      <sheetData sheetId="10438" refreshError="1"/>
      <sheetData sheetId="10439" refreshError="1"/>
      <sheetData sheetId="10440" refreshError="1"/>
      <sheetData sheetId="10441" refreshError="1"/>
      <sheetData sheetId="10442" refreshError="1"/>
      <sheetData sheetId="10443" refreshError="1"/>
      <sheetData sheetId="10444" refreshError="1"/>
      <sheetData sheetId="10445" refreshError="1"/>
      <sheetData sheetId="10446" refreshError="1"/>
      <sheetData sheetId="10447" refreshError="1"/>
      <sheetData sheetId="10448" refreshError="1"/>
      <sheetData sheetId="10449" refreshError="1"/>
      <sheetData sheetId="10450" refreshError="1"/>
      <sheetData sheetId="10451" refreshError="1"/>
      <sheetData sheetId="10452" refreshError="1"/>
      <sheetData sheetId="10453" refreshError="1"/>
      <sheetData sheetId="10454" refreshError="1"/>
      <sheetData sheetId="10455" refreshError="1"/>
      <sheetData sheetId="10456" refreshError="1"/>
      <sheetData sheetId="10457" refreshError="1"/>
      <sheetData sheetId="10458" refreshError="1"/>
      <sheetData sheetId="10459" refreshError="1"/>
      <sheetData sheetId="10460" refreshError="1"/>
      <sheetData sheetId="10461" refreshError="1"/>
      <sheetData sheetId="10462" refreshError="1"/>
      <sheetData sheetId="10463" refreshError="1"/>
      <sheetData sheetId="10464" refreshError="1"/>
      <sheetData sheetId="10465" refreshError="1"/>
      <sheetData sheetId="10466" refreshError="1"/>
      <sheetData sheetId="10467"/>
      <sheetData sheetId="10468"/>
      <sheetData sheetId="10469"/>
      <sheetData sheetId="10470"/>
      <sheetData sheetId="10471"/>
      <sheetData sheetId="10472"/>
      <sheetData sheetId="10473"/>
      <sheetData sheetId="10474"/>
      <sheetData sheetId="10475"/>
      <sheetData sheetId="10476"/>
      <sheetData sheetId="10477"/>
      <sheetData sheetId="10478"/>
      <sheetData sheetId="10479"/>
      <sheetData sheetId="10480"/>
      <sheetData sheetId="10481"/>
      <sheetData sheetId="10482" refreshError="1"/>
      <sheetData sheetId="10483" refreshError="1"/>
      <sheetData sheetId="10484" refreshError="1"/>
      <sheetData sheetId="10485" refreshError="1"/>
      <sheetData sheetId="10486"/>
      <sheetData sheetId="10487"/>
      <sheetData sheetId="10488"/>
      <sheetData sheetId="10489"/>
      <sheetData sheetId="10490"/>
      <sheetData sheetId="10491"/>
      <sheetData sheetId="10492"/>
      <sheetData sheetId="10493"/>
      <sheetData sheetId="10494"/>
      <sheetData sheetId="10495" refreshError="1"/>
      <sheetData sheetId="10496" refreshError="1"/>
      <sheetData sheetId="10497" refreshError="1"/>
      <sheetData sheetId="10498" refreshError="1"/>
      <sheetData sheetId="10499" refreshError="1"/>
      <sheetData sheetId="10500" refreshError="1"/>
      <sheetData sheetId="10501" refreshError="1"/>
      <sheetData sheetId="10502" refreshError="1"/>
      <sheetData sheetId="10503" refreshError="1"/>
      <sheetData sheetId="10504" refreshError="1"/>
      <sheetData sheetId="10505" refreshError="1"/>
      <sheetData sheetId="10506" refreshError="1"/>
      <sheetData sheetId="10507" refreshError="1"/>
      <sheetData sheetId="10508" refreshError="1"/>
      <sheetData sheetId="10509" refreshError="1"/>
      <sheetData sheetId="10510" refreshError="1"/>
      <sheetData sheetId="10511" refreshError="1"/>
      <sheetData sheetId="10512" refreshError="1"/>
      <sheetData sheetId="10513" refreshError="1"/>
      <sheetData sheetId="10514" refreshError="1"/>
      <sheetData sheetId="10515" refreshError="1"/>
      <sheetData sheetId="10516" refreshError="1"/>
      <sheetData sheetId="10517" refreshError="1"/>
      <sheetData sheetId="10518" refreshError="1"/>
      <sheetData sheetId="10519" refreshError="1"/>
      <sheetData sheetId="10520" refreshError="1"/>
      <sheetData sheetId="10521" refreshError="1"/>
      <sheetData sheetId="10522" refreshError="1"/>
      <sheetData sheetId="10523" refreshError="1"/>
      <sheetData sheetId="10524" refreshError="1"/>
      <sheetData sheetId="10525" refreshError="1"/>
      <sheetData sheetId="10526" refreshError="1"/>
      <sheetData sheetId="10527" refreshError="1"/>
      <sheetData sheetId="10528" refreshError="1"/>
      <sheetData sheetId="10529" refreshError="1"/>
      <sheetData sheetId="10530" refreshError="1"/>
      <sheetData sheetId="10531" refreshError="1"/>
      <sheetData sheetId="10532" refreshError="1"/>
      <sheetData sheetId="10533" refreshError="1"/>
      <sheetData sheetId="10534" refreshError="1"/>
      <sheetData sheetId="10535" refreshError="1"/>
      <sheetData sheetId="10536" refreshError="1"/>
      <sheetData sheetId="10537" refreshError="1"/>
      <sheetData sheetId="10538" refreshError="1"/>
      <sheetData sheetId="10539" refreshError="1"/>
      <sheetData sheetId="10540" refreshError="1"/>
      <sheetData sheetId="10541" refreshError="1"/>
      <sheetData sheetId="10542" refreshError="1"/>
      <sheetData sheetId="10543" refreshError="1"/>
      <sheetData sheetId="10544" refreshError="1"/>
      <sheetData sheetId="10545" refreshError="1"/>
      <sheetData sheetId="10546" refreshError="1"/>
      <sheetData sheetId="10547" refreshError="1"/>
      <sheetData sheetId="10548" refreshError="1"/>
      <sheetData sheetId="10549" refreshError="1"/>
      <sheetData sheetId="10550" refreshError="1"/>
      <sheetData sheetId="10551" refreshError="1"/>
      <sheetData sheetId="10552" refreshError="1"/>
      <sheetData sheetId="10553" refreshError="1"/>
      <sheetData sheetId="10554" refreshError="1"/>
      <sheetData sheetId="10555" refreshError="1"/>
      <sheetData sheetId="10556" refreshError="1"/>
      <sheetData sheetId="10557" refreshError="1"/>
      <sheetData sheetId="10558" refreshError="1"/>
      <sheetData sheetId="10559" refreshError="1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 refreshError="1"/>
      <sheetData sheetId="10569" refreshError="1"/>
      <sheetData sheetId="10570" refreshError="1"/>
      <sheetData sheetId="10571" refreshError="1"/>
      <sheetData sheetId="10572" refreshError="1"/>
      <sheetData sheetId="10573" refreshError="1"/>
      <sheetData sheetId="10574" refreshError="1"/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 refreshError="1"/>
      <sheetData sheetId="10585" refreshError="1"/>
      <sheetData sheetId="10586" refreshError="1"/>
      <sheetData sheetId="10587" refreshError="1"/>
      <sheetData sheetId="10588" refreshError="1"/>
      <sheetData sheetId="10589" refreshError="1"/>
      <sheetData sheetId="10590" refreshError="1"/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 refreshError="1"/>
      <sheetData sheetId="10600" refreshError="1"/>
      <sheetData sheetId="10601" refreshError="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 refreshError="1"/>
      <sheetData sheetId="10609" refreshError="1"/>
      <sheetData sheetId="10610" refreshError="1"/>
      <sheetData sheetId="10611" refreshError="1"/>
      <sheetData sheetId="10612" refreshError="1"/>
      <sheetData sheetId="10613" refreshError="1"/>
      <sheetData sheetId="10614" refreshError="1"/>
      <sheetData sheetId="10615" refreshError="1"/>
      <sheetData sheetId="10616" refreshError="1"/>
      <sheetData sheetId="10617" refreshError="1"/>
      <sheetData sheetId="10618" refreshError="1"/>
      <sheetData sheetId="10619" refreshError="1"/>
      <sheetData sheetId="10620" refreshError="1"/>
      <sheetData sheetId="10621" refreshError="1"/>
      <sheetData sheetId="10622" refreshError="1"/>
      <sheetData sheetId="10623" refreshError="1"/>
      <sheetData sheetId="10624" refreshError="1"/>
      <sheetData sheetId="10625" refreshError="1"/>
      <sheetData sheetId="10626" refreshError="1"/>
      <sheetData sheetId="10627" refreshError="1"/>
      <sheetData sheetId="10628" refreshError="1"/>
      <sheetData sheetId="10629" refreshError="1"/>
      <sheetData sheetId="10630" refreshError="1"/>
      <sheetData sheetId="10631" refreshError="1"/>
      <sheetData sheetId="10632" refreshError="1"/>
      <sheetData sheetId="10633" refreshError="1"/>
      <sheetData sheetId="10634" refreshError="1"/>
      <sheetData sheetId="10635" refreshError="1"/>
      <sheetData sheetId="10636" refreshError="1"/>
      <sheetData sheetId="10637" refreshError="1"/>
      <sheetData sheetId="10638" refreshError="1"/>
      <sheetData sheetId="10639" refreshError="1"/>
      <sheetData sheetId="10640" refreshError="1"/>
      <sheetData sheetId="10641" refreshError="1"/>
      <sheetData sheetId="10642" refreshError="1"/>
      <sheetData sheetId="10643" refreshError="1"/>
      <sheetData sheetId="10644" refreshError="1"/>
      <sheetData sheetId="10645" refreshError="1"/>
      <sheetData sheetId="10646" refreshError="1"/>
      <sheetData sheetId="10647" refreshError="1"/>
      <sheetData sheetId="10648" refreshError="1"/>
      <sheetData sheetId="10649" refreshError="1"/>
      <sheetData sheetId="10650" refreshError="1"/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 refreshError="1"/>
      <sheetData sheetId="10659" refreshError="1"/>
      <sheetData sheetId="10660" refreshError="1"/>
      <sheetData sheetId="10661" refreshError="1"/>
      <sheetData sheetId="10662" refreshError="1"/>
      <sheetData sheetId="10663" refreshError="1"/>
      <sheetData sheetId="10664" refreshError="1"/>
      <sheetData sheetId="10665" refreshError="1"/>
      <sheetData sheetId="10666" refreshError="1"/>
      <sheetData sheetId="10667" refreshError="1"/>
      <sheetData sheetId="10668" refreshError="1"/>
      <sheetData sheetId="10669" refreshError="1"/>
      <sheetData sheetId="10670" refreshError="1"/>
      <sheetData sheetId="10671" refreshError="1"/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 refreshError="1"/>
      <sheetData sheetId="10681" refreshError="1"/>
      <sheetData sheetId="10682" refreshError="1"/>
      <sheetData sheetId="10683" refreshError="1"/>
      <sheetData sheetId="10684" refreshError="1"/>
      <sheetData sheetId="10685" refreshError="1"/>
      <sheetData sheetId="10686" refreshError="1"/>
      <sheetData sheetId="10687" refreshError="1"/>
      <sheetData sheetId="10688" refreshError="1"/>
      <sheetData sheetId="10689" refreshError="1"/>
      <sheetData sheetId="10690" refreshError="1"/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 refreshError="1"/>
      <sheetData sheetId="10698" refreshError="1"/>
      <sheetData sheetId="10699" refreshError="1"/>
      <sheetData sheetId="10700" refreshError="1"/>
      <sheetData sheetId="10701" refreshError="1"/>
      <sheetData sheetId="10702" refreshError="1"/>
      <sheetData sheetId="10703" refreshError="1"/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 refreshError="1"/>
      <sheetData sheetId="10710" refreshError="1"/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 refreshError="1"/>
      <sheetData sheetId="10718" refreshError="1"/>
      <sheetData sheetId="10719" refreshError="1"/>
      <sheetData sheetId="10720" refreshError="1"/>
      <sheetData sheetId="10721" refreshError="1"/>
      <sheetData sheetId="10722" refreshError="1"/>
      <sheetData sheetId="10723" refreshError="1"/>
      <sheetData sheetId="10724" refreshError="1"/>
      <sheetData sheetId="10725" refreshError="1"/>
      <sheetData sheetId="10726" refreshError="1"/>
      <sheetData sheetId="10727" refreshError="1"/>
      <sheetData sheetId="10728" refreshError="1"/>
      <sheetData sheetId="10729" refreshError="1"/>
      <sheetData sheetId="10730" refreshError="1"/>
      <sheetData sheetId="10731" refreshError="1"/>
      <sheetData sheetId="10732" refreshError="1"/>
      <sheetData sheetId="10733" refreshError="1"/>
      <sheetData sheetId="10734" refreshError="1"/>
      <sheetData sheetId="10735" refreshError="1"/>
      <sheetData sheetId="10736" refreshError="1"/>
      <sheetData sheetId="10737" refreshError="1"/>
      <sheetData sheetId="10738" refreshError="1"/>
      <sheetData sheetId="10739" refreshError="1"/>
      <sheetData sheetId="10740" refreshError="1"/>
      <sheetData sheetId="10741" refreshError="1"/>
      <sheetData sheetId="10742" refreshError="1"/>
      <sheetData sheetId="10743" refreshError="1"/>
      <sheetData sheetId="10744" refreshError="1"/>
      <sheetData sheetId="10745" refreshError="1"/>
      <sheetData sheetId="10746" refreshError="1"/>
      <sheetData sheetId="10747" refreshError="1"/>
      <sheetData sheetId="10748" refreshError="1"/>
      <sheetData sheetId="10749" refreshError="1"/>
      <sheetData sheetId="10750" refreshError="1"/>
      <sheetData sheetId="10751" refreshError="1"/>
      <sheetData sheetId="10752" refreshError="1"/>
      <sheetData sheetId="10753" refreshError="1"/>
      <sheetData sheetId="10754" refreshError="1"/>
      <sheetData sheetId="10755" refreshError="1"/>
      <sheetData sheetId="10756" refreshError="1"/>
      <sheetData sheetId="10757" refreshError="1"/>
      <sheetData sheetId="10758" refreshError="1"/>
      <sheetData sheetId="10759" refreshError="1"/>
      <sheetData sheetId="10760" refreshError="1"/>
      <sheetData sheetId="10761" refreshError="1"/>
      <sheetData sheetId="10762" refreshError="1"/>
      <sheetData sheetId="10763" refreshError="1"/>
      <sheetData sheetId="10764" refreshError="1"/>
      <sheetData sheetId="10765" refreshError="1"/>
      <sheetData sheetId="10766" refreshError="1"/>
      <sheetData sheetId="10767" refreshError="1"/>
      <sheetData sheetId="10768" refreshError="1"/>
      <sheetData sheetId="10769" refreshError="1"/>
      <sheetData sheetId="10770" refreshError="1"/>
      <sheetData sheetId="10771" refreshError="1"/>
      <sheetData sheetId="10772" refreshError="1"/>
      <sheetData sheetId="10773" refreshError="1"/>
      <sheetData sheetId="10774" refreshError="1"/>
      <sheetData sheetId="10775" refreshError="1"/>
      <sheetData sheetId="10776" refreshError="1"/>
      <sheetData sheetId="10777" refreshError="1"/>
      <sheetData sheetId="10778" refreshError="1"/>
      <sheetData sheetId="10779" refreshError="1"/>
      <sheetData sheetId="10780" refreshError="1"/>
      <sheetData sheetId="10781" refreshError="1"/>
      <sheetData sheetId="10782" refreshError="1"/>
      <sheetData sheetId="10783" refreshError="1"/>
      <sheetData sheetId="10784" refreshError="1"/>
      <sheetData sheetId="10785" refreshError="1"/>
      <sheetData sheetId="10786" refreshError="1"/>
      <sheetData sheetId="10787" refreshError="1"/>
      <sheetData sheetId="10788" refreshError="1"/>
      <sheetData sheetId="10789" refreshError="1"/>
      <sheetData sheetId="10790" refreshError="1"/>
      <sheetData sheetId="10791" refreshError="1"/>
      <sheetData sheetId="10792" refreshError="1"/>
      <sheetData sheetId="10793" refreshError="1"/>
      <sheetData sheetId="10794" refreshError="1"/>
      <sheetData sheetId="10795" refreshError="1"/>
      <sheetData sheetId="10796" refreshError="1"/>
      <sheetData sheetId="10797" refreshError="1"/>
      <sheetData sheetId="10798" refreshError="1"/>
      <sheetData sheetId="10799" refreshError="1"/>
      <sheetData sheetId="10800" refreshError="1"/>
      <sheetData sheetId="10801" refreshError="1"/>
      <sheetData sheetId="10802" refreshError="1"/>
      <sheetData sheetId="10803" refreshError="1"/>
      <sheetData sheetId="10804" refreshError="1"/>
      <sheetData sheetId="10805" refreshError="1"/>
      <sheetData sheetId="10806" refreshError="1"/>
      <sheetData sheetId="10807" refreshError="1"/>
      <sheetData sheetId="10808" refreshError="1"/>
      <sheetData sheetId="10809" refreshError="1"/>
      <sheetData sheetId="10810" refreshError="1"/>
      <sheetData sheetId="10811" refreshError="1"/>
      <sheetData sheetId="10812" refreshError="1"/>
      <sheetData sheetId="10813" refreshError="1"/>
      <sheetData sheetId="10814" refreshError="1"/>
      <sheetData sheetId="10815" refreshError="1"/>
      <sheetData sheetId="10816" refreshError="1"/>
      <sheetData sheetId="10817" refreshError="1"/>
      <sheetData sheetId="10818" refreshError="1"/>
      <sheetData sheetId="10819" refreshError="1"/>
      <sheetData sheetId="10820" refreshError="1"/>
      <sheetData sheetId="10821" refreshError="1"/>
      <sheetData sheetId="10822" refreshError="1"/>
      <sheetData sheetId="10823" refreshError="1"/>
      <sheetData sheetId="10824" refreshError="1"/>
      <sheetData sheetId="10825" refreshError="1"/>
      <sheetData sheetId="10826" refreshError="1"/>
      <sheetData sheetId="10827" refreshError="1"/>
      <sheetData sheetId="10828" refreshError="1"/>
      <sheetData sheetId="10829" refreshError="1"/>
      <sheetData sheetId="10830" refreshError="1"/>
      <sheetData sheetId="10831" refreshError="1"/>
      <sheetData sheetId="10832" refreshError="1"/>
      <sheetData sheetId="10833" refreshError="1"/>
      <sheetData sheetId="10834" refreshError="1"/>
      <sheetData sheetId="10835" refreshError="1"/>
      <sheetData sheetId="10836" refreshError="1"/>
      <sheetData sheetId="10837" refreshError="1"/>
      <sheetData sheetId="10838" refreshError="1"/>
      <sheetData sheetId="10839" refreshError="1"/>
      <sheetData sheetId="10840" refreshError="1"/>
      <sheetData sheetId="10841" refreshError="1"/>
      <sheetData sheetId="10842" refreshError="1"/>
      <sheetData sheetId="10843" refreshError="1"/>
      <sheetData sheetId="10844" refreshError="1"/>
      <sheetData sheetId="10845" refreshError="1"/>
      <sheetData sheetId="10846" refreshError="1"/>
      <sheetData sheetId="10847" refreshError="1"/>
      <sheetData sheetId="10848" refreshError="1"/>
      <sheetData sheetId="10849" refreshError="1"/>
      <sheetData sheetId="10850" refreshError="1"/>
      <sheetData sheetId="10851" refreshError="1"/>
      <sheetData sheetId="10852" refreshError="1"/>
      <sheetData sheetId="10853" refreshError="1"/>
      <sheetData sheetId="10854" refreshError="1"/>
      <sheetData sheetId="10855" refreshError="1"/>
      <sheetData sheetId="10856" refreshError="1"/>
      <sheetData sheetId="10857" refreshError="1"/>
      <sheetData sheetId="10858" refreshError="1"/>
      <sheetData sheetId="10859" refreshError="1"/>
      <sheetData sheetId="10860" refreshError="1"/>
      <sheetData sheetId="10861" refreshError="1"/>
      <sheetData sheetId="10862" refreshError="1"/>
      <sheetData sheetId="10863" refreshError="1"/>
      <sheetData sheetId="10864" refreshError="1"/>
      <sheetData sheetId="10865" refreshError="1"/>
      <sheetData sheetId="10866" refreshError="1"/>
      <sheetData sheetId="10867" refreshError="1"/>
      <sheetData sheetId="10868" refreshError="1"/>
      <sheetData sheetId="10869" refreshError="1"/>
      <sheetData sheetId="10870" refreshError="1"/>
      <sheetData sheetId="10871" refreshError="1"/>
      <sheetData sheetId="10872" refreshError="1"/>
      <sheetData sheetId="10873" refreshError="1"/>
      <sheetData sheetId="10874" refreshError="1"/>
      <sheetData sheetId="10875" refreshError="1"/>
      <sheetData sheetId="10876" refreshError="1"/>
      <sheetData sheetId="10877" refreshError="1"/>
      <sheetData sheetId="10878"/>
      <sheetData sheetId="10879"/>
      <sheetData sheetId="10880"/>
      <sheetData sheetId="10881" refreshError="1"/>
      <sheetData sheetId="10882" refreshError="1"/>
      <sheetData sheetId="10883" refreshError="1"/>
      <sheetData sheetId="10884" refreshError="1"/>
      <sheetData sheetId="10885" refreshError="1"/>
      <sheetData sheetId="10886" refreshError="1"/>
      <sheetData sheetId="10887" refreshError="1"/>
      <sheetData sheetId="10888" refreshError="1"/>
      <sheetData sheetId="10889" refreshError="1"/>
      <sheetData sheetId="10890" refreshError="1"/>
      <sheetData sheetId="10891"/>
      <sheetData sheetId="10892"/>
      <sheetData sheetId="10893"/>
      <sheetData sheetId="10894"/>
      <sheetData sheetId="10895"/>
      <sheetData sheetId="10896"/>
      <sheetData sheetId="10897"/>
      <sheetData sheetId="10898"/>
      <sheetData sheetId="10899"/>
      <sheetData sheetId="10900"/>
      <sheetData sheetId="10901"/>
      <sheetData sheetId="10902"/>
      <sheetData sheetId="10903"/>
      <sheetData sheetId="10904"/>
      <sheetData sheetId="10905"/>
      <sheetData sheetId="10906"/>
      <sheetData sheetId="10907"/>
      <sheetData sheetId="10908"/>
      <sheetData sheetId="10909"/>
      <sheetData sheetId="10910"/>
      <sheetData sheetId="10911"/>
      <sheetData sheetId="10912"/>
      <sheetData sheetId="10913"/>
      <sheetData sheetId="10914"/>
      <sheetData sheetId="10915"/>
      <sheetData sheetId="10916"/>
      <sheetData sheetId="10917"/>
      <sheetData sheetId="10918"/>
      <sheetData sheetId="10919"/>
      <sheetData sheetId="10920"/>
      <sheetData sheetId="10921"/>
      <sheetData sheetId="10922"/>
      <sheetData sheetId="10923"/>
      <sheetData sheetId="10924"/>
      <sheetData sheetId="10925"/>
      <sheetData sheetId="10926"/>
      <sheetData sheetId="10927"/>
      <sheetData sheetId="10928"/>
      <sheetData sheetId="10929"/>
      <sheetData sheetId="10930"/>
      <sheetData sheetId="10931"/>
      <sheetData sheetId="10932"/>
      <sheetData sheetId="10933"/>
      <sheetData sheetId="10934"/>
      <sheetData sheetId="10935"/>
      <sheetData sheetId="10936"/>
      <sheetData sheetId="10937"/>
      <sheetData sheetId="10938"/>
      <sheetData sheetId="10939"/>
      <sheetData sheetId="10940"/>
      <sheetData sheetId="10941"/>
      <sheetData sheetId="10942"/>
      <sheetData sheetId="10943" refreshError="1"/>
      <sheetData sheetId="10944" refreshError="1"/>
      <sheetData sheetId="10945" refreshError="1"/>
      <sheetData sheetId="10946" refreshError="1"/>
      <sheetData sheetId="10947" refreshError="1"/>
      <sheetData sheetId="10948" refreshError="1"/>
      <sheetData sheetId="10949" refreshError="1"/>
      <sheetData sheetId="10950" refreshError="1"/>
      <sheetData sheetId="10951" refreshError="1"/>
      <sheetData sheetId="10952" refreshError="1"/>
      <sheetData sheetId="10953" refreshError="1"/>
      <sheetData sheetId="10954" refreshError="1"/>
      <sheetData sheetId="10955" refreshError="1"/>
      <sheetData sheetId="10956" refreshError="1"/>
      <sheetData sheetId="10957" refreshError="1"/>
      <sheetData sheetId="10958" refreshError="1"/>
      <sheetData sheetId="10959" refreshError="1"/>
      <sheetData sheetId="10960" refreshError="1"/>
      <sheetData sheetId="10961" refreshError="1"/>
      <sheetData sheetId="10962" refreshError="1"/>
      <sheetData sheetId="10963" refreshError="1"/>
      <sheetData sheetId="10964" refreshError="1"/>
      <sheetData sheetId="10965" refreshError="1"/>
      <sheetData sheetId="10966" refreshError="1"/>
      <sheetData sheetId="10967" refreshError="1"/>
      <sheetData sheetId="10968" refreshError="1"/>
      <sheetData sheetId="10969" refreshError="1"/>
      <sheetData sheetId="10970" refreshError="1"/>
      <sheetData sheetId="10971" refreshError="1"/>
      <sheetData sheetId="10972" refreshError="1"/>
      <sheetData sheetId="10973" refreshError="1"/>
      <sheetData sheetId="10974" refreshError="1"/>
      <sheetData sheetId="10975" refreshError="1"/>
      <sheetData sheetId="10976" refreshError="1"/>
      <sheetData sheetId="10977" refreshError="1"/>
      <sheetData sheetId="10978" refreshError="1"/>
      <sheetData sheetId="10979" refreshError="1"/>
      <sheetData sheetId="10980" refreshError="1"/>
      <sheetData sheetId="10981" refreshError="1"/>
      <sheetData sheetId="10982" refreshError="1"/>
      <sheetData sheetId="10983" refreshError="1"/>
      <sheetData sheetId="10984" refreshError="1"/>
      <sheetData sheetId="10985" refreshError="1"/>
      <sheetData sheetId="10986" refreshError="1"/>
      <sheetData sheetId="10987" refreshError="1"/>
      <sheetData sheetId="10988" refreshError="1"/>
      <sheetData sheetId="10989" refreshError="1"/>
      <sheetData sheetId="10990">
        <row r="16">
          <cell r="D16">
            <v>16800643.497863051</v>
          </cell>
        </row>
      </sheetData>
      <sheetData sheetId="10991" refreshError="1"/>
      <sheetData sheetId="10992" refreshError="1"/>
      <sheetData sheetId="10993" refreshError="1"/>
      <sheetData sheetId="10994" refreshError="1"/>
      <sheetData sheetId="10995" refreshError="1"/>
      <sheetData sheetId="10996" refreshError="1"/>
      <sheetData sheetId="10997" refreshError="1"/>
      <sheetData sheetId="10998" refreshError="1"/>
      <sheetData sheetId="10999" refreshError="1"/>
      <sheetData sheetId="11000" refreshError="1"/>
      <sheetData sheetId="11001" refreshError="1"/>
      <sheetData sheetId="11002" refreshError="1"/>
      <sheetData sheetId="11003"/>
      <sheetData sheetId="11004"/>
      <sheetData sheetId="11005" refreshError="1"/>
      <sheetData sheetId="11006" refreshError="1"/>
      <sheetData sheetId="11007" refreshError="1"/>
      <sheetData sheetId="11008" refreshError="1"/>
      <sheetData sheetId="11009" refreshError="1"/>
      <sheetData sheetId="11010"/>
      <sheetData sheetId="11011"/>
      <sheetData sheetId="11012" refreshError="1"/>
      <sheetData sheetId="11013" refreshError="1"/>
      <sheetData sheetId="11014" refreshError="1"/>
      <sheetData sheetId="11015" refreshError="1"/>
      <sheetData sheetId="11016" refreshError="1"/>
      <sheetData sheetId="11017" refreshError="1"/>
      <sheetData sheetId="11018" refreshError="1"/>
      <sheetData sheetId="11019" refreshError="1"/>
      <sheetData sheetId="11020" refreshError="1"/>
      <sheetData sheetId="11021" refreshError="1"/>
      <sheetData sheetId="11022" refreshError="1"/>
      <sheetData sheetId="11023" refreshError="1"/>
      <sheetData sheetId="11024" refreshError="1"/>
      <sheetData sheetId="11025" refreshError="1"/>
      <sheetData sheetId="11026" refreshError="1"/>
      <sheetData sheetId="11027" refreshError="1"/>
      <sheetData sheetId="11028" refreshError="1"/>
      <sheetData sheetId="11029" refreshError="1"/>
      <sheetData sheetId="11030" refreshError="1"/>
      <sheetData sheetId="11031" refreshError="1"/>
      <sheetData sheetId="11032" refreshError="1"/>
      <sheetData sheetId="11033" refreshError="1"/>
      <sheetData sheetId="11034" refreshError="1"/>
      <sheetData sheetId="11035" refreshError="1"/>
      <sheetData sheetId="11036" refreshError="1"/>
      <sheetData sheetId="11037" refreshError="1"/>
      <sheetData sheetId="11038" refreshError="1"/>
      <sheetData sheetId="11039" refreshError="1"/>
      <sheetData sheetId="11040" refreshError="1"/>
      <sheetData sheetId="11041" refreshError="1"/>
      <sheetData sheetId="11042" refreshError="1"/>
      <sheetData sheetId="11043" refreshError="1"/>
      <sheetData sheetId="11044" refreshError="1"/>
      <sheetData sheetId="11045" refreshError="1"/>
      <sheetData sheetId="11046" refreshError="1"/>
      <sheetData sheetId="11047" refreshError="1"/>
      <sheetData sheetId="11048" refreshError="1"/>
      <sheetData sheetId="11049" refreshError="1"/>
      <sheetData sheetId="11050" refreshError="1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 refreshError="1"/>
      <sheetData sheetId="11057" refreshError="1"/>
      <sheetData sheetId="11058" refreshError="1"/>
      <sheetData sheetId="11059" refreshError="1"/>
      <sheetData sheetId="11060" refreshError="1"/>
      <sheetData sheetId="11061" refreshError="1"/>
      <sheetData sheetId="11062" refreshError="1"/>
      <sheetData sheetId="11063" refreshError="1"/>
      <sheetData sheetId="11064" refreshError="1"/>
      <sheetData sheetId="11065" refreshError="1"/>
      <sheetData sheetId="11066" refreshError="1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 refreshError="1"/>
      <sheetData sheetId="11078" refreshError="1"/>
      <sheetData sheetId="11079" refreshError="1"/>
      <sheetData sheetId="11080" refreshError="1"/>
      <sheetData sheetId="11081" refreshError="1"/>
      <sheetData sheetId="11082" refreshError="1"/>
      <sheetData sheetId="11083" refreshError="1"/>
      <sheetData sheetId="11084" refreshError="1"/>
      <sheetData sheetId="11085" refreshError="1"/>
      <sheetData sheetId="11086" refreshError="1"/>
      <sheetData sheetId="11087" refreshError="1"/>
      <sheetData sheetId="11088" refreshError="1"/>
      <sheetData sheetId="11089" refreshError="1"/>
      <sheetData sheetId="11090" refreshError="1"/>
      <sheetData sheetId="11091" refreshError="1"/>
      <sheetData sheetId="11092" refreshError="1"/>
      <sheetData sheetId="11093" refreshError="1"/>
      <sheetData sheetId="11094" refreshError="1"/>
      <sheetData sheetId="11095" refreshError="1"/>
      <sheetData sheetId="11096" refreshError="1"/>
      <sheetData sheetId="11097" refreshError="1"/>
      <sheetData sheetId="11098" refreshError="1"/>
      <sheetData sheetId="11099" refreshError="1"/>
      <sheetData sheetId="11100" refreshError="1"/>
      <sheetData sheetId="11101" refreshError="1"/>
      <sheetData sheetId="11102" refreshError="1"/>
      <sheetData sheetId="11103" refreshError="1"/>
      <sheetData sheetId="11104" refreshError="1"/>
      <sheetData sheetId="11105" refreshError="1"/>
      <sheetData sheetId="11106"/>
      <sheetData sheetId="11107"/>
      <sheetData sheetId="11108"/>
      <sheetData sheetId="11109"/>
      <sheetData sheetId="11110"/>
      <sheetData sheetId="11111"/>
      <sheetData sheetId="11112"/>
      <sheetData sheetId="11113"/>
      <sheetData sheetId="11114"/>
      <sheetData sheetId="11115"/>
      <sheetData sheetId="11116"/>
      <sheetData sheetId="11117"/>
      <sheetData sheetId="11118"/>
      <sheetData sheetId="11119"/>
      <sheetData sheetId="11120"/>
      <sheetData sheetId="11121"/>
      <sheetData sheetId="11122"/>
      <sheetData sheetId="11123"/>
      <sheetData sheetId="11124"/>
      <sheetData sheetId="11125"/>
      <sheetData sheetId="11126"/>
      <sheetData sheetId="11127"/>
      <sheetData sheetId="11128"/>
      <sheetData sheetId="11129"/>
      <sheetData sheetId="11130"/>
      <sheetData sheetId="11131"/>
      <sheetData sheetId="11132"/>
      <sheetData sheetId="11133"/>
      <sheetData sheetId="11134"/>
      <sheetData sheetId="11135"/>
      <sheetData sheetId="11136"/>
      <sheetData sheetId="11137"/>
      <sheetData sheetId="11138"/>
      <sheetData sheetId="11139" refreshError="1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 refreshError="1"/>
      <sheetData sheetId="11148" refreshError="1"/>
      <sheetData sheetId="11149"/>
      <sheetData sheetId="11150"/>
      <sheetData sheetId="11151" refreshError="1"/>
      <sheetData sheetId="11152" refreshError="1"/>
      <sheetData sheetId="11153" refreshError="1"/>
      <sheetData sheetId="11154" refreshError="1"/>
      <sheetData sheetId="11155" refreshError="1"/>
      <sheetData sheetId="11156" refreshError="1"/>
      <sheetData sheetId="11157" refreshError="1"/>
      <sheetData sheetId="11158" refreshError="1"/>
      <sheetData sheetId="11159" refreshError="1"/>
      <sheetData sheetId="11160" refreshError="1"/>
      <sheetData sheetId="11161" refreshError="1"/>
      <sheetData sheetId="11162" refreshError="1"/>
      <sheetData sheetId="11163" refreshError="1"/>
      <sheetData sheetId="11164" refreshError="1"/>
      <sheetData sheetId="11165" refreshError="1"/>
      <sheetData sheetId="11166" refreshError="1"/>
      <sheetData sheetId="11167" refreshError="1"/>
      <sheetData sheetId="11168" refreshError="1"/>
      <sheetData sheetId="11169" refreshError="1"/>
      <sheetData sheetId="11170" refreshError="1"/>
      <sheetData sheetId="11171" refreshError="1"/>
      <sheetData sheetId="11172" refreshError="1"/>
      <sheetData sheetId="11173" refreshError="1"/>
      <sheetData sheetId="11174" refreshError="1"/>
      <sheetData sheetId="11175" refreshError="1"/>
      <sheetData sheetId="11176" refreshError="1"/>
      <sheetData sheetId="11177" refreshError="1"/>
      <sheetData sheetId="11178" refreshError="1"/>
      <sheetData sheetId="11179" refreshError="1"/>
      <sheetData sheetId="11180" refreshError="1"/>
      <sheetData sheetId="11181" refreshError="1"/>
      <sheetData sheetId="11182" refreshError="1"/>
      <sheetData sheetId="11183" refreshError="1"/>
      <sheetData sheetId="11184" refreshError="1"/>
      <sheetData sheetId="11185" refreshError="1"/>
      <sheetData sheetId="11186" refreshError="1"/>
      <sheetData sheetId="11187" refreshError="1"/>
      <sheetData sheetId="11188" refreshError="1"/>
      <sheetData sheetId="11189" refreshError="1"/>
      <sheetData sheetId="11190" refreshError="1"/>
      <sheetData sheetId="11191" refreshError="1"/>
      <sheetData sheetId="11192" refreshError="1"/>
      <sheetData sheetId="11193" refreshError="1"/>
      <sheetData sheetId="11194" refreshError="1"/>
      <sheetData sheetId="11195" refreshError="1"/>
      <sheetData sheetId="11196" refreshError="1"/>
      <sheetData sheetId="11197" refreshError="1"/>
      <sheetData sheetId="11198" refreshError="1"/>
      <sheetData sheetId="11199" refreshError="1"/>
      <sheetData sheetId="11200" refreshError="1"/>
      <sheetData sheetId="11201" refreshError="1"/>
      <sheetData sheetId="11202" refreshError="1"/>
      <sheetData sheetId="11203" refreshError="1"/>
      <sheetData sheetId="11204" refreshError="1"/>
      <sheetData sheetId="11205" refreshError="1"/>
      <sheetData sheetId="11206" refreshError="1"/>
      <sheetData sheetId="11207" refreshError="1"/>
      <sheetData sheetId="11208" refreshError="1"/>
      <sheetData sheetId="11209" refreshError="1"/>
      <sheetData sheetId="11210" refreshError="1"/>
      <sheetData sheetId="11211" refreshError="1"/>
      <sheetData sheetId="11212" refreshError="1"/>
      <sheetData sheetId="11213" refreshError="1"/>
      <sheetData sheetId="11214" refreshError="1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 refreshError="1"/>
      <sheetData sheetId="11226" refreshError="1"/>
      <sheetData sheetId="11227"/>
      <sheetData sheetId="11228"/>
      <sheetData sheetId="11229"/>
      <sheetData sheetId="11230"/>
      <sheetData sheetId="11231"/>
      <sheetData sheetId="11232"/>
      <sheetData sheetId="11233"/>
      <sheetData sheetId="11234"/>
      <sheetData sheetId="11235"/>
      <sheetData sheetId="11236"/>
      <sheetData sheetId="11237"/>
      <sheetData sheetId="11238"/>
      <sheetData sheetId="11239"/>
      <sheetData sheetId="11240"/>
      <sheetData sheetId="11241"/>
      <sheetData sheetId="11242"/>
      <sheetData sheetId="11243"/>
      <sheetData sheetId="11244"/>
      <sheetData sheetId="11245"/>
      <sheetData sheetId="11246"/>
      <sheetData sheetId="11247"/>
      <sheetData sheetId="11248"/>
      <sheetData sheetId="11249"/>
      <sheetData sheetId="11250"/>
      <sheetData sheetId="11251"/>
      <sheetData sheetId="11252"/>
      <sheetData sheetId="11253"/>
      <sheetData sheetId="11254"/>
      <sheetData sheetId="11255"/>
      <sheetData sheetId="11256"/>
      <sheetData sheetId="11257"/>
      <sheetData sheetId="11258"/>
      <sheetData sheetId="11259"/>
      <sheetData sheetId="11260"/>
      <sheetData sheetId="11261"/>
      <sheetData sheetId="11262"/>
      <sheetData sheetId="11263"/>
      <sheetData sheetId="11264"/>
      <sheetData sheetId="11265"/>
      <sheetData sheetId="11266"/>
      <sheetData sheetId="11267"/>
      <sheetData sheetId="11268">
        <row r="32">
          <cell r="L32">
            <v>25691084</v>
          </cell>
        </row>
      </sheetData>
      <sheetData sheetId="11269"/>
      <sheetData sheetId="11270"/>
      <sheetData sheetId="11271"/>
      <sheetData sheetId="11272"/>
      <sheetData sheetId="11273"/>
      <sheetData sheetId="11274"/>
      <sheetData sheetId="11275"/>
      <sheetData sheetId="11276"/>
      <sheetData sheetId="11277"/>
      <sheetData sheetId="11278"/>
      <sheetData sheetId="11279"/>
      <sheetData sheetId="11280"/>
      <sheetData sheetId="11281"/>
      <sheetData sheetId="11282"/>
      <sheetData sheetId="11283"/>
      <sheetData sheetId="11284">
        <row r="32">
          <cell r="L32">
            <v>25691084</v>
          </cell>
        </row>
      </sheetData>
      <sheetData sheetId="11285" refreshError="1"/>
      <sheetData sheetId="11286" refreshError="1"/>
      <sheetData sheetId="11287" refreshError="1"/>
      <sheetData sheetId="11288" refreshError="1"/>
      <sheetData sheetId="11289" refreshError="1"/>
      <sheetData sheetId="11290" refreshError="1"/>
      <sheetData sheetId="11291" refreshError="1"/>
      <sheetData sheetId="11292" refreshError="1"/>
      <sheetData sheetId="11293" refreshError="1"/>
      <sheetData sheetId="11294" refreshError="1"/>
      <sheetData sheetId="11295" refreshError="1"/>
      <sheetData sheetId="11296" refreshError="1"/>
      <sheetData sheetId="11297" refreshError="1"/>
      <sheetData sheetId="11298" refreshError="1"/>
      <sheetData sheetId="11299" refreshError="1"/>
      <sheetData sheetId="11300" refreshError="1"/>
      <sheetData sheetId="11301" refreshError="1"/>
      <sheetData sheetId="11302" refreshError="1"/>
      <sheetData sheetId="11303" refreshError="1"/>
      <sheetData sheetId="11304" refreshError="1"/>
      <sheetData sheetId="11305" refreshError="1"/>
      <sheetData sheetId="11306" refreshError="1"/>
      <sheetData sheetId="11307" refreshError="1"/>
      <sheetData sheetId="11308" refreshError="1"/>
      <sheetData sheetId="11309" refreshError="1"/>
      <sheetData sheetId="11310" refreshError="1"/>
      <sheetData sheetId="11311" refreshError="1"/>
      <sheetData sheetId="11312" refreshError="1"/>
      <sheetData sheetId="11313" refreshError="1"/>
      <sheetData sheetId="11314" refreshError="1"/>
      <sheetData sheetId="11315" refreshError="1"/>
      <sheetData sheetId="11316" refreshError="1"/>
      <sheetData sheetId="11317" refreshError="1"/>
      <sheetData sheetId="11318" refreshError="1"/>
      <sheetData sheetId="11319" refreshError="1"/>
      <sheetData sheetId="11320" refreshError="1"/>
      <sheetData sheetId="11321" refreshError="1"/>
      <sheetData sheetId="11322" refreshError="1"/>
      <sheetData sheetId="11323" refreshError="1"/>
      <sheetData sheetId="11324" refreshError="1"/>
      <sheetData sheetId="11325" refreshError="1"/>
      <sheetData sheetId="11326" refreshError="1"/>
      <sheetData sheetId="11327" refreshError="1"/>
      <sheetData sheetId="11328" refreshError="1"/>
      <sheetData sheetId="11329" refreshError="1"/>
      <sheetData sheetId="11330" refreshError="1"/>
      <sheetData sheetId="11331" refreshError="1"/>
      <sheetData sheetId="11332" refreshError="1"/>
      <sheetData sheetId="11333" refreshError="1"/>
      <sheetData sheetId="11334" refreshError="1"/>
      <sheetData sheetId="11335" refreshError="1"/>
      <sheetData sheetId="11336" refreshError="1"/>
      <sheetData sheetId="11337" refreshError="1"/>
      <sheetData sheetId="11338" refreshError="1"/>
      <sheetData sheetId="11339" refreshError="1"/>
      <sheetData sheetId="11340" refreshError="1"/>
      <sheetData sheetId="11341" refreshError="1"/>
      <sheetData sheetId="11342" refreshError="1"/>
      <sheetData sheetId="11343" refreshError="1"/>
      <sheetData sheetId="11344" refreshError="1"/>
      <sheetData sheetId="11345" refreshError="1"/>
      <sheetData sheetId="11346" refreshError="1"/>
      <sheetData sheetId="11347" refreshError="1"/>
      <sheetData sheetId="11348" refreshError="1"/>
      <sheetData sheetId="11349" refreshError="1"/>
      <sheetData sheetId="11350" refreshError="1"/>
      <sheetData sheetId="11351" refreshError="1"/>
      <sheetData sheetId="11352" refreshError="1"/>
      <sheetData sheetId="11353" refreshError="1"/>
      <sheetData sheetId="11354" refreshError="1"/>
      <sheetData sheetId="11355" refreshError="1"/>
      <sheetData sheetId="11356" refreshError="1"/>
      <sheetData sheetId="11357" refreshError="1"/>
      <sheetData sheetId="11358" refreshError="1"/>
      <sheetData sheetId="11359" refreshError="1"/>
      <sheetData sheetId="11360" refreshError="1"/>
      <sheetData sheetId="11361" refreshError="1"/>
      <sheetData sheetId="11362" refreshError="1"/>
      <sheetData sheetId="11363" refreshError="1"/>
      <sheetData sheetId="11364" refreshError="1"/>
      <sheetData sheetId="11365" refreshError="1"/>
      <sheetData sheetId="11366" refreshError="1"/>
      <sheetData sheetId="11367" refreshError="1"/>
      <sheetData sheetId="11368" refreshError="1"/>
      <sheetData sheetId="11369" refreshError="1"/>
      <sheetData sheetId="11370" refreshError="1"/>
      <sheetData sheetId="11371" refreshError="1"/>
      <sheetData sheetId="11372" refreshError="1"/>
      <sheetData sheetId="11373" refreshError="1"/>
      <sheetData sheetId="11374" refreshError="1"/>
      <sheetData sheetId="11375" refreshError="1"/>
      <sheetData sheetId="11376" refreshError="1"/>
      <sheetData sheetId="11377" refreshError="1"/>
      <sheetData sheetId="11378" refreshError="1"/>
      <sheetData sheetId="11379" refreshError="1"/>
      <sheetData sheetId="11380" refreshError="1"/>
      <sheetData sheetId="11381" refreshError="1"/>
      <sheetData sheetId="11382" refreshError="1"/>
      <sheetData sheetId="11383" refreshError="1"/>
      <sheetData sheetId="11384" refreshError="1"/>
      <sheetData sheetId="11385" refreshError="1"/>
      <sheetData sheetId="11386" refreshError="1"/>
      <sheetData sheetId="11387" refreshError="1"/>
      <sheetData sheetId="11388" refreshError="1"/>
      <sheetData sheetId="11389" refreshError="1"/>
      <sheetData sheetId="11390" refreshError="1"/>
      <sheetData sheetId="11391" refreshError="1"/>
      <sheetData sheetId="11392" refreshError="1"/>
      <sheetData sheetId="11393" refreshError="1"/>
      <sheetData sheetId="11394" refreshError="1"/>
      <sheetData sheetId="11395" refreshError="1"/>
      <sheetData sheetId="11396" refreshError="1"/>
      <sheetData sheetId="11397" refreshError="1"/>
      <sheetData sheetId="11398" refreshError="1"/>
      <sheetData sheetId="11399" refreshError="1"/>
      <sheetData sheetId="11400" refreshError="1"/>
      <sheetData sheetId="11401" refreshError="1"/>
      <sheetData sheetId="11402" refreshError="1"/>
      <sheetData sheetId="11403" refreshError="1"/>
      <sheetData sheetId="11404" refreshError="1"/>
      <sheetData sheetId="11405" refreshError="1"/>
      <sheetData sheetId="11406" refreshError="1"/>
      <sheetData sheetId="11407" refreshError="1"/>
      <sheetData sheetId="11408" refreshError="1"/>
      <sheetData sheetId="11409" refreshError="1"/>
      <sheetData sheetId="11410" refreshError="1"/>
      <sheetData sheetId="11411" refreshError="1"/>
      <sheetData sheetId="11412" refreshError="1"/>
      <sheetData sheetId="11413" refreshError="1"/>
      <sheetData sheetId="11414" refreshError="1"/>
      <sheetData sheetId="11415" refreshError="1"/>
      <sheetData sheetId="11416" refreshError="1"/>
      <sheetData sheetId="11417" refreshError="1"/>
      <sheetData sheetId="11418" refreshError="1"/>
      <sheetData sheetId="11419" refreshError="1"/>
      <sheetData sheetId="11420" refreshError="1"/>
      <sheetData sheetId="11421" refreshError="1"/>
      <sheetData sheetId="11422" refreshError="1"/>
      <sheetData sheetId="11423" refreshError="1"/>
      <sheetData sheetId="11424" refreshError="1"/>
      <sheetData sheetId="11425" refreshError="1"/>
      <sheetData sheetId="11426" refreshError="1"/>
      <sheetData sheetId="11427" refreshError="1"/>
      <sheetData sheetId="11428" refreshError="1"/>
      <sheetData sheetId="11429" refreshError="1"/>
      <sheetData sheetId="11430" refreshError="1"/>
      <sheetData sheetId="11431" refreshError="1"/>
      <sheetData sheetId="11432" refreshError="1"/>
      <sheetData sheetId="11433" refreshError="1"/>
      <sheetData sheetId="11434" refreshError="1"/>
      <sheetData sheetId="11435" refreshError="1"/>
      <sheetData sheetId="11436" refreshError="1"/>
      <sheetData sheetId="11437" refreshError="1"/>
      <sheetData sheetId="11438" refreshError="1"/>
      <sheetData sheetId="11439" refreshError="1"/>
      <sheetData sheetId="11440" refreshError="1"/>
      <sheetData sheetId="11441" refreshError="1"/>
      <sheetData sheetId="11442" refreshError="1"/>
      <sheetData sheetId="11443"/>
      <sheetData sheetId="11444" refreshError="1"/>
      <sheetData sheetId="11445" refreshError="1"/>
      <sheetData sheetId="11446" refreshError="1"/>
      <sheetData sheetId="11447"/>
      <sheetData sheetId="11448"/>
      <sheetData sheetId="11449"/>
      <sheetData sheetId="11450"/>
      <sheetData sheetId="11451"/>
      <sheetData sheetId="11452"/>
      <sheetData sheetId="11453"/>
      <sheetData sheetId="11454"/>
      <sheetData sheetId="11455"/>
      <sheetData sheetId="11456"/>
      <sheetData sheetId="11457"/>
      <sheetData sheetId="11458"/>
      <sheetData sheetId="11459" refreshError="1"/>
      <sheetData sheetId="11460" refreshError="1"/>
      <sheetData sheetId="11461" refreshError="1"/>
      <sheetData sheetId="11462" refreshError="1"/>
      <sheetData sheetId="11463" refreshError="1"/>
      <sheetData sheetId="11464" refreshError="1"/>
      <sheetData sheetId="11465" refreshError="1"/>
      <sheetData sheetId="11466" refreshError="1"/>
      <sheetData sheetId="11467"/>
      <sheetData sheetId="11468"/>
      <sheetData sheetId="11469"/>
      <sheetData sheetId="11470"/>
      <sheetData sheetId="11471"/>
      <sheetData sheetId="11472"/>
      <sheetData sheetId="11473"/>
      <sheetData sheetId="11474"/>
      <sheetData sheetId="11475"/>
      <sheetData sheetId="11476"/>
      <sheetData sheetId="11477"/>
      <sheetData sheetId="11478"/>
      <sheetData sheetId="11479"/>
      <sheetData sheetId="11480"/>
      <sheetData sheetId="11481"/>
      <sheetData sheetId="11482"/>
      <sheetData sheetId="11483"/>
      <sheetData sheetId="11484" refreshError="1"/>
      <sheetData sheetId="11485" refreshError="1"/>
      <sheetData sheetId="11486" refreshError="1"/>
      <sheetData sheetId="11487" refreshError="1"/>
      <sheetData sheetId="11488" refreshError="1"/>
      <sheetData sheetId="11489" refreshError="1"/>
      <sheetData sheetId="11490"/>
      <sheetData sheetId="11491" refreshError="1"/>
      <sheetData sheetId="11492" refreshError="1"/>
      <sheetData sheetId="11493" refreshError="1"/>
      <sheetData sheetId="11494" refreshError="1"/>
      <sheetData sheetId="11495" refreshError="1"/>
      <sheetData sheetId="11496"/>
      <sheetData sheetId="11497"/>
      <sheetData sheetId="11498" refreshError="1"/>
      <sheetData sheetId="11499"/>
      <sheetData sheetId="11500" refreshError="1"/>
      <sheetData sheetId="11501" refreshError="1"/>
      <sheetData sheetId="11502"/>
      <sheetData sheetId="11503"/>
      <sheetData sheetId="11504"/>
      <sheetData sheetId="11505">
        <row r="2">
          <cell r="A2" t="str">
            <v>SpikeSource Software Pvt Ltd</v>
          </cell>
        </row>
      </sheetData>
      <sheetData sheetId="11506"/>
      <sheetData sheetId="11507"/>
      <sheetData sheetId="11508"/>
      <sheetData sheetId="11509"/>
      <sheetData sheetId="11510" refreshError="1"/>
      <sheetData sheetId="11511" refreshError="1"/>
      <sheetData sheetId="11512" refreshError="1"/>
      <sheetData sheetId="11513" refreshError="1"/>
      <sheetData sheetId="11514" refreshError="1"/>
      <sheetData sheetId="11515" refreshError="1"/>
      <sheetData sheetId="11516" refreshError="1"/>
      <sheetData sheetId="11517" refreshError="1"/>
      <sheetData sheetId="11518" refreshError="1"/>
      <sheetData sheetId="11519" refreshError="1"/>
      <sheetData sheetId="11520" refreshError="1"/>
      <sheetData sheetId="11521" refreshError="1"/>
      <sheetData sheetId="11522" refreshError="1"/>
      <sheetData sheetId="11523" refreshError="1"/>
      <sheetData sheetId="11524" refreshError="1"/>
      <sheetData sheetId="11525" refreshError="1"/>
      <sheetData sheetId="11526" refreshError="1"/>
      <sheetData sheetId="11527" refreshError="1"/>
      <sheetData sheetId="11528" refreshError="1"/>
      <sheetData sheetId="11529" refreshError="1"/>
      <sheetData sheetId="11530" refreshError="1"/>
      <sheetData sheetId="11531" refreshError="1"/>
      <sheetData sheetId="11532" refreshError="1"/>
      <sheetData sheetId="11533" refreshError="1"/>
      <sheetData sheetId="11534" refreshError="1"/>
      <sheetData sheetId="11535" refreshError="1"/>
      <sheetData sheetId="11536" refreshError="1"/>
      <sheetData sheetId="11537" refreshError="1"/>
      <sheetData sheetId="11538" refreshError="1"/>
      <sheetData sheetId="11539" refreshError="1"/>
      <sheetData sheetId="11540" refreshError="1"/>
      <sheetData sheetId="11541"/>
      <sheetData sheetId="11542"/>
      <sheetData sheetId="11543"/>
      <sheetData sheetId="11544"/>
      <sheetData sheetId="11545"/>
      <sheetData sheetId="11546"/>
      <sheetData sheetId="11547"/>
      <sheetData sheetId="11548"/>
      <sheetData sheetId="11549"/>
      <sheetData sheetId="11550"/>
      <sheetData sheetId="11551"/>
      <sheetData sheetId="11552"/>
      <sheetData sheetId="11553"/>
      <sheetData sheetId="11554"/>
      <sheetData sheetId="11555"/>
      <sheetData sheetId="11556"/>
      <sheetData sheetId="11557"/>
      <sheetData sheetId="11558"/>
      <sheetData sheetId="11559"/>
      <sheetData sheetId="11560"/>
      <sheetData sheetId="1156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/>
      <sheetData sheetId="11587">
        <row r="5">
          <cell r="A5" t="str">
            <v>GENERAL ELECTRIC CO.</v>
          </cell>
        </row>
      </sheetData>
      <sheetData sheetId="11588" refreshError="1"/>
      <sheetData sheetId="11589">
        <row r="10">
          <cell r="A10" t="str">
            <v>STATEMENT OF COMPUTATION OF TOTAL INCOME AND TAX LIABILITY FOR THE PREVIOUS YEAR ENDED MARCH 31, 2000</v>
          </cell>
        </row>
      </sheetData>
      <sheetData sheetId="11590"/>
      <sheetData sheetId="11591"/>
      <sheetData sheetId="11592" refreshError="1"/>
      <sheetData sheetId="11593" refreshError="1"/>
      <sheetData sheetId="11594" refreshError="1"/>
      <sheetData sheetId="11595" refreshError="1"/>
      <sheetData sheetId="11596" refreshError="1"/>
      <sheetData sheetId="11597" refreshError="1"/>
      <sheetData sheetId="11598" refreshError="1"/>
      <sheetData sheetId="11599" refreshError="1"/>
      <sheetData sheetId="11600" refreshError="1"/>
      <sheetData sheetId="11601" refreshError="1"/>
      <sheetData sheetId="11602" refreshError="1"/>
      <sheetData sheetId="11603" refreshError="1"/>
      <sheetData sheetId="11604" refreshError="1"/>
      <sheetData sheetId="11605" refreshError="1"/>
      <sheetData sheetId="11606" refreshError="1"/>
      <sheetData sheetId="11607" refreshError="1"/>
      <sheetData sheetId="11608" refreshError="1"/>
      <sheetData sheetId="11609" refreshError="1"/>
      <sheetData sheetId="11610" refreshError="1"/>
      <sheetData sheetId="11611" refreshError="1"/>
      <sheetData sheetId="11612" refreshError="1"/>
      <sheetData sheetId="11613" refreshError="1"/>
      <sheetData sheetId="11614" refreshError="1"/>
      <sheetData sheetId="11615" refreshError="1"/>
      <sheetData sheetId="11616" refreshError="1"/>
      <sheetData sheetId="11617" refreshError="1"/>
      <sheetData sheetId="11618" refreshError="1"/>
      <sheetData sheetId="11619" refreshError="1"/>
      <sheetData sheetId="11620" refreshError="1"/>
      <sheetData sheetId="11621" refreshError="1"/>
      <sheetData sheetId="11622" refreshError="1"/>
      <sheetData sheetId="11623" refreshError="1"/>
      <sheetData sheetId="11624" refreshError="1"/>
      <sheetData sheetId="11625" refreshError="1"/>
      <sheetData sheetId="11626" refreshError="1"/>
      <sheetData sheetId="11627" refreshError="1"/>
      <sheetData sheetId="11628" refreshError="1"/>
      <sheetData sheetId="11629" refreshError="1"/>
      <sheetData sheetId="11630" refreshError="1"/>
      <sheetData sheetId="11631" refreshError="1"/>
      <sheetData sheetId="11632" refreshError="1"/>
      <sheetData sheetId="11633" refreshError="1"/>
      <sheetData sheetId="11634" refreshError="1"/>
      <sheetData sheetId="11635" refreshError="1"/>
      <sheetData sheetId="11636" refreshError="1"/>
      <sheetData sheetId="11637" refreshError="1"/>
      <sheetData sheetId="11638" refreshError="1"/>
      <sheetData sheetId="11639" refreshError="1"/>
      <sheetData sheetId="11640" refreshError="1"/>
      <sheetData sheetId="11641" refreshError="1"/>
      <sheetData sheetId="11642" refreshError="1"/>
      <sheetData sheetId="11643" refreshError="1"/>
      <sheetData sheetId="11644" refreshError="1"/>
      <sheetData sheetId="11645" refreshError="1"/>
      <sheetData sheetId="11646"/>
      <sheetData sheetId="11647"/>
      <sheetData sheetId="11648"/>
      <sheetData sheetId="11649"/>
      <sheetData sheetId="11650"/>
      <sheetData sheetId="11651"/>
      <sheetData sheetId="11652"/>
      <sheetData sheetId="11653"/>
      <sheetData sheetId="11654"/>
      <sheetData sheetId="11655"/>
      <sheetData sheetId="11656"/>
      <sheetData sheetId="11657"/>
      <sheetData sheetId="11658"/>
      <sheetData sheetId="11659"/>
      <sheetData sheetId="11660"/>
      <sheetData sheetId="11661"/>
      <sheetData sheetId="11662"/>
      <sheetData sheetId="11663"/>
      <sheetData sheetId="11664"/>
      <sheetData sheetId="11665"/>
      <sheetData sheetId="11666"/>
      <sheetData sheetId="11667"/>
      <sheetData sheetId="11668"/>
      <sheetData sheetId="11669"/>
      <sheetData sheetId="11670"/>
      <sheetData sheetId="11671"/>
      <sheetData sheetId="11672"/>
      <sheetData sheetId="11673"/>
      <sheetData sheetId="11674"/>
      <sheetData sheetId="11675"/>
      <sheetData sheetId="11676"/>
      <sheetData sheetId="11677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 refreshError="1"/>
      <sheetData sheetId="11686" refreshError="1"/>
      <sheetData sheetId="11687" refreshError="1"/>
      <sheetData sheetId="11688" refreshError="1"/>
      <sheetData sheetId="11689" refreshError="1"/>
      <sheetData sheetId="11690" refreshError="1"/>
      <sheetData sheetId="11691" refreshError="1"/>
      <sheetData sheetId="11692" refreshError="1"/>
      <sheetData sheetId="11693" refreshError="1"/>
      <sheetData sheetId="11694" refreshError="1"/>
      <sheetData sheetId="11695"/>
      <sheetData sheetId="11696" refreshError="1"/>
      <sheetData sheetId="11697" refreshError="1"/>
      <sheetData sheetId="11698" refreshError="1"/>
      <sheetData sheetId="11699" refreshError="1"/>
      <sheetData sheetId="11700" refreshError="1"/>
      <sheetData sheetId="11701" refreshError="1"/>
      <sheetData sheetId="11702" refreshError="1"/>
      <sheetData sheetId="11703" refreshError="1"/>
      <sheetData sheetId="11704" refreshError="1"/>
      <sheetData sheetId="11705" refreshError="1"/>
      <sheetData sheetId="11706" refreshError="1"/>
      <sheetData sheetId="11707" refreshError="1"/>
      <sheetData sheetId="11708" refreshError="1"/>
      <sheetData sheetId="11709" refreshError="1"/>
      <sheetData sheetId="11710" refreshError="1"/>
      <sheetData sheetId="11711" refreshError="1"/>
      <sheetData sheetId="11712" refreshError="1"/>
      <sheetData sheetId="11713" refreshError="1"/>
      <sheetData sheetId="11714" refreshError="1"/>
      <sheetData sheetId="11715" refreshError="1"/>
      <sheetData sheetId="11716" refreshError="1"/>
      <sheetData sheetId="11717" refreshError="1"/>
      <sheetData sheetId="11718" refreshError="1"/>
      <sheetData sheetId="11719" refreshError="1"/>
      <sheetData sheetId="11720" refreshError="1"/>
      <sheetData sheetId="11721" refreshError="1"/>
      <sheetData sheetId="11722" refreshError="1"/>
      <sheetData sheetId="11723" refreshError="1"/>
      <sheetData sheetId="11724" refreshError="1"/>
      <sheetData sheetId="11725" refreshError="1"/>
      <sheetData sheetId="11726" refreshError="1"/>
      <sheetData sheetId="11727" refreshError="1"/>
      <sheetData sheetId="11728" refreshError="1"/>
      <sheetData sheetId="11729" refreshError="1"/>
      <sheetData sheetId="11730" refreshError="1"/>
      <sheetData sheetId="11731" refreshError="1"/>
      <sheetData sheetId="11732" refreshError="1"/>
      <sheetData sheetId="11733" refreshError="1"/>
      <sheetData sheetId="11734" refreshError="1"/>
      <sheetData sheetId="11735" refreshError="1"/>
      <sheetData sheetId="11736" refreshError="1"/>
      <sheetData sheetId="11737" refreshError="1"/>
      <sheetData sheetId="11738" refreshError="1"/>
      <sheetData sheetId="11739" refreshError="1"/>
      <sheetData sheetId="11740" refreshError="1"/>
      <sheetData sheetId="11741" refreshError="1"/>
      <sheetData sheetId="11742" refreshError="1"/>
      <sheetData sheetId="11743" refreshError="1"/>
      <sheetData sheetId="11744" refreshError="1"/>
      <sheetData sheetId="11745" refreshError="1"/>
      <sheetData sheetId="11746" refreshError="1"/>
      <sheetData sheetId="11747" refreshError="1"/>
      <sheetData sheetId="11748"/>
      <sheetData sheetId="11749" refreshError="1"/>
      <sheetData sheetId="11750" refreshError="1"/>
      <sheetData sheetId="11751" refreshError="1"/>
      <sheetData sheetId="11752" refreshError="1"/>
      <sheetData sheetId="11753" refreshError="1"/>
      <sheetData sheetId="11754" refreshError="1"/>
      <sheetData sheetId="11755" refreshError="1"/>
      <sheetData sheetId="11756"/>
      <sheetData sheetId="11757"/>
      <sheetData sheetId="11758"/>
      <sheetData sheetId="11759"/>
      <sheetData sheetId="11760"/>
      <sheetData sheetId="11761"/>
      <sheetData sheetId="11762"/>
      <sheetData sheetId="11763"/>
      <sheetData sheetId="11764"/>
      <sheetData sheetId="11765"/>
      <sheetData sheetId="11766" refreshError="1"/>
      <sheetData sheetId="11767"/>
      <sheetData sheetId="11768"/>
      <sheetData sheetId="11769"/>
      <sheetData sheetId="11770"/>
      <sheetData sheetId="11771"/>
      <sheetData sheetId="11772"/>
      <sheetData sheetId="11773"/>
      <sheetData sheetId="11774"/>
      <sheetData sheetId="11775"/>
      <sheetData sheetId="11776"/>
      <sheetData sheetId="11777"/>
      <sheetData sheetId="11778"/>
      <sheetData sheetId="11779"/>
      <sheetData sheetId="11780"/>
      <sheetData sheetId="11781"/>
      <sheetData sheetId="11782"/>
      <sheetData sheetId="11783"/>
      <sheetData sheetId="11784"/>
      <sheetData sheetId="11785"/>
      <sheetData sheetId="11786"/>
      <sheetData sheetId="11787"/>
      <sheetData sheetId="11788"/>
      <sheetData sheetId="11789"/>
      <sheetData sheetId="11790"/>
      <sheetData sheetId="11791"/>
      <sheetData sheetId="11792"/>
      <sheetData sheetId="11793"/>
      <sheetData sheetId="11794"/>
      <sheetData sheetId="11795"/>
      <sheetData sheetId="11796"/>
      <sheetData sheetId="11797"/>
      <sheetData sheetId="11798"/>
      <sheetData sheetId="11799"/>
      <sheetData sheetId="11800"/>
      <sheetData sheetId="11801"/>
      <sheetData sheetId="11802"/>
      <sheetData sheetId="11803"/>
      <sheetData sheetId="11804"/>
      <sheetData sheetId="11805"/>
      <sheetData sheetId="11806"/>
      <sheetData sheetId="11807"/>
      <sheetData sheetId="11808"/>
      <sheetData sheetId="11809"/>
      <sheetData sheetId="11810"/>
      <sheetData sheetId="11811"/>
      <sheetData sheetId="11812" refreshError="1"/>
      <sheetData sheetId="11813" refreshError="1"/>
      <sheetData sheetId="11814" refreshError="1"/>
      <sheetData sheetId="11815" refreshError="1"/>
      <sheetData sheetId="11816" refreshError="1"/>
      <sheetData sheetId="11817" refreshError="1"/>
      <sheetData sheetId="11818" refreshError="1"/>
      <sheetData sheetId="11819" refreshError="1"/>
      <sheetData sheetId="11820"/>
      <sheetData sheetId="11821" refreshError="1"/>
      <sheetData sheetId="11822" refreshError="1"/>
      <sheetData sheetId="11823" refreshError="1"/>
      <sheetData sheetId="11824" refreshError="1"/>
      <sheetData sheetId="11825" refreshError="1"/>
      <sheetData sheetId="11826" refreshError="1"/>
      <sheetData sheetId="11827" refreshError="1"/>
      <sheetData sheetId="11828" refreshError="1"/>
      <sheetData sheetId="11829"/>
      <sheetData sheetId="11830" refreshError="1"/>
      <sheetData sheetId="11831" refreshError="1"/>
      <sheetData sheetId="11832" refreshError="1"/>
      <sheetData sheetId="11833">
        <row r="4">
          <cell r="J4">
            <v>3997594.5</v>
          </cell>
        </row>
      </sheetData>
      <sheetData sheetId="11834" refreshError="1"/>
      <sheetData sheetId="11835" refreshError="1"/>
      <sheetData sheetId="11836" refreshError="1"/>
      <sheetData sheetId="11837" refreshError="1"/>
      <sheetData sheetId="11838" refreshError="1"/>
      <sheetData sheetId="11839" refreshError="1"/>
      <sheetData sheetId="11840" refreshError="1"/>
      <sheetData sheetId="11841" refreshError="1"/>
      <sheetData sheetId="11842" refreshError="1"/>
      <sheetData sheetId="11843" refreshError="1"/>
      <sheetData sheetId="11844" refreshError="1"/>
      <sheetData sheetId="11845" refreshError="1"/>
      <sheetData sheetId="11846" refreshError="1"/>
      <sheetData sheetId="11847" refreshError="1"/>
      <sheetData sheetId="11848" refreshError="1"/>
      <sheetData sheetId="11849" refreshError="1"/>
      <sheetData sheetId="11850" refreshError="1"/>
      <sheetData sheetId="11851" refreshError="1"/>
      <sheetData sheetId="11852" refreshError="1"/>
      <sheetData sheetId="11853" refreshError="1"/>
      <sheetData sheetId="11854" refreshError="1"/>
      <sheetData sheetId="11855" refreshError="1"/>
      <sheetData sheetId="11856" refreshError="1"/>
      <sheetData sheetId="11857" refreshError="1"/>
      <sheetData sheetId="11858" refreshError="1"/>
      <sheetData sheetId="11859" refreshError="1"/>
      <sheetData sheetId="11860" refreshError="1"/>
      <sheetData sheetId="11861" refreshError="1"/>
      <sheetData sheetId="11862" refreshError="1"/>
      <sheetData sheetId="11863" refreshError="1"/>
      <sheetData sheetId="11864" refreshError="1"/>
      <sheetData sheetId="11865" refreshError="1"/>
      <sheetData sheetId="11866" refreshError="1"/>
      <sheetData sheetId="11867" refreshError="1"/>
      <sheetData sheetId="11868" refreshError="1"/>
      <sheetData sheetId="11869" refreshError="1"/>
      <sheetData sheetId="11870" refreshError="1"/>
      <sheetData sheetId="11871" refreshError="1"/>
      <sheetData sheetId="11872" refreshError="1"/>
      <sheetData sheetId="11873" refreshError="1"/>
      <sheetData sheetId="11874" refreshError="1"/>
      <sheetData sheetId="11875" refreshError="1"/>
      <sheetData sheetId="11876" refreshError="1"/>
      <sheetData sheetId="11877" refreshError="1"/>
      <sheetData sheetId="11878" refreshError="1"/>
      <sheetData sheetId="11879" refreshError="1"/>
      <sheetData sheetId="11880" refreshError="1"/>
      <sheetData sheetId="11881" refreshError="1"/>
      <sheetData sheetId="11882" refreshError="1"/>
      <sheetData sheetId="11883" refreshError="1"/>
      <sheetData sheetId="11884" refreshError="1"/>
      <sheetData sheetId="11885" refreshError="1"/>
      <sheetData sheetId="11886" refreshError="1"/>
      <sheetData sheetId="11887" refreshError="1"/>
      <sheetData sheetId="11888" refreshError="1"/>
      <sheetData sheetId="11889" refreshError="1"/>
      <sheetData sheetId="11890" refreshError="1"/>
      <sheetData sheetId="11891" refreshError="1"/>
      <sheetData sheetId="11892" refreshError="1"/>
      <sheetData sheetId="11893" refreshError="1"/>
      <sheetData sheetId="11894" refreshError="1"/>
      <sheetData sheetId="11895" refreshError="1"/>
      <sheetData sheetId="11896" refreshError="1"/>
      <sheetData sheetId="11897" refreshError="1"/>
      <sheetData sheetId="11898" refreshError="1"/>
      <sheetData sheetId="11899" refreshError="1"/>
      <sheetData sheetId="11900" refreshError="1"/>
      <sheetData sheetId="11901" refreshError="1"/>
      <sheetData sheetId="11902" refreshError="1"/>
      <sheetData sheetId="11903" refreshError="1"/>
      <sheetData sheetId="11904" refreshError="1"/>
      <sheetData sheetId="11905" refreshError="1"/>
      <sheetData sheetId="11906" refreshError="1"/>
      <sheetData sheetId="11907" refreshError="1"/>
      <sheetData sheetId="11908" refreshError="1"/>
      <sheetData sheetId="11909" refreshError="1"/>
      <sheetData sheetId="11910" refreshError="1"/>
      <sheetData sheetId="11911" refreshError="1"/>
      <sheetData sheetId="11912" refreshError="1"/>
      <sheetData sheetId="11913" refreshError="1"/>
      <sheetData sheetId="11914" refreshError="1"/>
      <sheetData sheetId="11915" refreshError="1"/>
      <sheetData sheetId="11916" refreshError="1"/>
      <sheetData sheetId="11917" refreshError="1"/>
      <sheetData sheetId="11918" refreshError="1"/>
      <sheetData sheetId="11919" refreshError="1"/>
      <sheetData sheetId="11920" refreshError="1"/>
      <sheetData sheetId="11921" refreshError="1"/>
      <sheetData sheetId="11922" refreshError="1"/>
      <sheetData sheetId="11923" refreshError="1"/>
      <sheetData sheetId="11924" refreshError="1"/>
      <sheetData sheetId="11925"/>
      <sheetData sheetId="11926" refreshError="1"/>
      <sheetData sheetId="11927" refreshError="1"/>
      <sheetData sheetId="11928"/>
      <sheetData sheetId="11929" refreshError="1"/>
      <sheetData sheetId="11930"/>
      <sheetData sheetId="11931"/>
      <sheetData sheetId="11932"/>
      <sheetData sheetId="11933"/>
      <sheetData sheetId="11934"/>
      <sheetData sheetId="11935"/>
      <sheetData sheetId="11936"/>
      <sheetData sheetId="11937"/>
      <sheetData sheetId="11938"/>
      <sheetData sheetId="11939"/>
      <sheetData sheetId="11940"/>
      <sheetData sheetId="11941"/>
      <sheetData sheetId="11942"/>
      <sheetData sheetId="11943"/>
      <sheetData sheetId="11944"/>
      <sheetData sheetId="11945"/>
      <sheetData sheetId="11946"/>
      <sheetData sheetId="11947"/>
      <sheetData sheetId="11948"/>
      <sheetData sheetId="11949"/>
      <sheetData sheetId="11950"/>
      <sheetData sheetId="11951">
        <row r="140">
          <cell r="E140">
            <v>63913884</v>
          </cell>
        </row>
      </sheetData>
      <sheetData sheetId="11952"/>
      <sheetData sheetId="11953"/>
      <sheetData sheetId="11954"/>
      <sheetData sheetId="11955"/>
      <sheetData sheetId="11956"/>
      <sheetData sheetId="11957"/>
      <sheetData sheetId="11958"/>
      <sheetData sheetId="11959"/>
      <sheetData sheetId="11960"/>
      <sheetData sheetId="11961"/>
      <sheetData sheetId="11962">
        <row r="4">
          <cell r="A4" t="str">
            <v>__Actuals_for_total_of_12_Time_selections_Ledger_1</v>
          </cell>
        </row>
      </sheetData>
      <sheetData sheetId="11963"/>
      <sheetData sheetId="11964"/>
      <sheetData sheetId="11965">
        <row r="4">
          <cell r="A4" t="str">
            <v>__Actuals_for_total_of_12_Time_selections_Ledger_1</v>
          </cell>
        </row>
      </sheetData>
      <sheetData sheetId="11966"/>
      <sheetData sheetId="11967" refreshError="1"/>
      <sheetData sheetId="11968" refreshError="1"/>
      <sheetData sheetId="11969" refreshError="1"/>
      <sheetData sheetId="11970"/>
      <sheetData sheetId="11971">
        <row r="140">
          <cell r="E140">
            <v>63913884</v>
          </cell>
        </row>
      </sheetData>
      <sheetData sheetId="11972"/>
      <sheetData sheetId="11973">
        <row r="36">
          <cell r="B36">
            <v>43</v>
          </cell>
        </row>
      </sheetData>
      <sheetData sheetId="11974"/>
      <sheetData sheetId="11975"/>
      <sheetData sheetId="11976"/>
      <sheetData sheetId="11977"/>
      <sheetData sheetId="11978"/>
      <sheetData sheetId="11979"/>
      <sheetData sheetId="11980"/>
      <sheetData sheetId="11981"/>
      <sheetData sheetId="11982"/>
      <sheetData sheetId="11983"/>
      <sheetData sheetId="11984"/>
      <sheetData sheetId="11985"/>
      <sheetData sheetId="11986">
        <row r="4">
          <cell r="A4" t="str">
            <v>__Actuals_for_total_of_12_Time_selections_Ledger_1</v>
          </cell>
        </row>
      </sheetData>
      <sheetData sheetId="11987" refreshError="1"/>
      <sheetData sheetId="11988" refreshError="1"/>
      <sheetData sheetId="11989" refreshError="1"/>
      <sheetData sheetId="11990"/>
      <sheetData sheetId="11991" refreshError="1"/>
      <sheetData sheetId="11992" refreshError="1"/>
      <sheetData sheetId="11993">
        <row r="2">
          <cell r="A2" t="str">
            <v>F05-Jan</v>
          </cell>
        </row>
      </sheetData>
      <sheetData sheetId="11994"/>
      <sheetData sheetId="11995" refreshError="1"/>
      <sheetData sheetId="11996" refreshError="1"/>
      <sheetData sheetId="11997" refreshError="1"/>
      <sheetData sheetId="11998" refreshError="1"/>
      <sheetData sheetId="11999" refreshError="1"/>
      <sheetData sheetId="12000" refreshError="1"/>
      <sheetData sheetId="12001" refreshError="1"/>
      <sheetData sheetId="12002" refreshError="1"/>
      <sheetData sheetId="12003" refreshError="1"/>
      <sheetData sheetId="12004" refreshError="1"/>
      <sheetData sheetId="12005" refreshError="1"/>
      <sheetData sheetId="12006" refreshError="1"/>
      <sheetData sheetId="12007" refreshError="1"/>
      <sheetData sheetId="12008" refreshError="1"/>
      <sheetData sheetId="12009" refreshError="1"/>
      <sheetData sheetId="12010" refreshError="1"/>
      <sheetData sheetId="12011" refreshError="1"/>
      <sheetData sheetId="12012" refreshError="1"/>
      <sheetData sheetId="12013" refreshError="1"/>
      <sheetData sheetId="12014" refreshError="1"/>
      <sheetData sheetId="12015" refreshError="1"/>
      <sheetData sheetId="12016" refreshError="1"/>
      <sheetData sheetId="12017" refreshError="1"/>
      <sheetData sheetId="12018" refreshError="1"/>
      <sheetData sheetId="12019" refreshError="1"/>
      <sheetData sheetId="12020" refreshError="1"/>
      <sheetData sheetId="12021" refreshError="1"/>
      <sheetData sheetId="12022" refreshError="1"/>
      <sheetData sheetId="12023" refreshError="1"/>
      <sheetData sheetId="12024" refreshError="1"/>
      <sheetData sheetId="12025" refreshError="1"/>
      <sheetData sheetId="12026" refreshError="1"/>
      <sheetData sheetId="12027" refreshError="1"/>
      <sheetData sheetId="12028" refreshError="1"/>
      <sheetData sheetId="12029" refreshError="1"/>
      <sheetData sheetId="12030" refreshError="1"/>
      <sheetData sheetId="12031" refreshError="1"/>
      <sheetData sheetId="12032" refreshError="1"/>
      <sheetData sheetId="12033" refreshError="1"/>
      <sheetData sheetId="12034" refreshError="1"/>
      <sheetData sheetId="12035" refreshError="1"/>
      <sheetData sheetId="12036" refreshError="1"/>
      <sheetData sheetId="12037" refreshError="1"/>
      <sheetData sheetId="12038" refreshError="1"/>
      <sheetData sheetId="12039" refreshError="1"/>
      <sheetData sheetId="12040" refreshError="1"/>
      <sheetData sheetId="12041" refreshError="1"/>
      <sheetData sheetId="12042" refreshError="1"/>
      <sheetData sheetId="12043" refreshError="1"/>
      <sheetData sheetId="12044" refreshError="1"/>
      <sheetData sheetId="12045" refreshError="1"/>
      <sheetData sheetId="12046" refreshError="1"/>
      <sheetData sheetId="12047" refreshError="1"/>
      <sheetData sheetId="12048" refreshError="1"/>
      <sheetData sheetId="12049" refreshError="1"/>
      <sheetData sheetId="12050" refreshError="1"/>
      <sheetData sheetId="12051" refreshError="1"/>
      <sheetData sheetId="12052" refreshError="1"/>
      <sheetData sheetId="12053" refreshError="1"/>
      <sheetData sheetId="12054" refreshError="1"/>
      <sheetData sheetId="12055" refreshError="1"/>
      <sheetData sheetId="12056" refreshError="1"/>
      <sheetData sheetId="12057" refreshError="1"/>
      <sheetData sheetId="12058" refreshError="1"/>
      <sheetData sheetId="12059"/>
      <sheetData sheetId="12060"/>
      <sheetData sheetId="12061"/>
      <sheetData sheetId="12062"/>
      <sheetData sheetId="12063"/>
      <sheetData sheetId="12064"/>
      <sheetData sheetId="12065">
        <row r="2">
          <cell r="A2" t="str">
            <v>F05-Jan</v>
          </cell>
        </row>
      </sheetData>
      <sheetData sheetId="12066"/>
      <sheetData sheetId="12067"/>
      <sheetData sheetId="12068" refreshError="1"/>
      <sheetData sheetId="12069" refreshError="1"/>
      <sheetData sheetId="12070" refreshError="1"/>
      <sheetData sheetId="12071" refreshError="1"/>
      <sheetData sheetId="12072" refreshError="1"/>
      <sheetData sheetId="12073" refreshError="1"/>
      <sheetData sheetId="12074" refreshError="1"/>
      <sheetData sheetId="12075" refreshError="1"/>
      <sheetData sheetId="12076" refreshError="1"/>
      <sheetData sheetId="12077" refreshError="1"/>
      <sheetData sheetId="12078" refreshError="1"/>
      <sheetData sheetId="12079" refreshError="1"/>
      <sheetData sheetId="12080" refreshError="1"/>
      <sheetData sheetId="12081" refreshError="1"/>
      <sheetData sheetId="12082" refreshError="1"/>
      <sheetData sheetId="12083" refreshError="1"/>
      <sheetData sheetId="12084" refreshError="1"/>
      <sheetData sheetId="12085" refreshError="1"/>
      <sheetData sheetId="12086" refreshError="1"/>
      <sheetData sheetId="12087" refreshError="1"/>
      <sheetData sheetId="12088" refreshError="1"/>
      <sheetData sheetId="12089" refreshError="1"/>
      <sheetData sheetId="12090" refreshError="1"/>
      <sheetData sheetId="12091" refreshError="1"/>
      <sheetData sheetId="12092" refreshError="1"/>
      <sheetData sheetId="12093" refreshError="1"/>
      <sheetData sheetId="12094" refreshError="1"/>
      <sheetData sheetId="12095"/>
      <sheetData sheetId="12096" refreshError="1"/>
      <sheetData sheetId="12097" refreshError="1"/>
      <sheetData sheetId="12098" refreshError="1"/>
      <sheetData sheetId="12099" refreshError="1"/>
      <sheetData sheetId="12100" refreshError="1"/>
      <sheetData sheetId="12101" refreshError="1"/>
      <sheetData sheetId="12102" refreshError="1"/>
      <sheetData sheetId="12103" refreshError="1"/>
      <sheetData sheetId="12104" refreshError="1"/>
      <sheetData sheetId="12105" refreshError="1"/>
      <sheetData sheetId="12106" refreshError="1"/>
      <sheetData sheetId="12107" refreshError="1"/>
      <sheetData sheetId="12108" refreshError="1"/>
      <sheetData sheetId="12109" refreshError="1"/>
      <sheetData sheetId="12110" refreshError="1"/>
      <sheetData sheetId="12111" refreshError="1"/>
      <sheetData sheetId="12112" refreshError="1"/>
      <sheetData sheetId="12113" refreshError="1"/>
      <sheetData sheetId="12114" refreshError="1"/>
      <sheetData sheetId="12115" refreshError="1"/>
      <sheetData sheetId="12116" refreshError="1"/>
      <sheetData sheetId="12117" refreshError="1"/>
      <sheetData sheetId="12118" refreshError="1"/>
      <sheetData sheetId="12119" refreshError="1"/>
      <sheetData sheetId="12120" refreshError="1"/>
      <sheetData sheetId="12121" refreshError="1"/>
      <sheetData sheetId="12122" refreshError="1"/>
      <sheetData sheetId="12123" refreshError="1"/>
      <sheetData sheetId="12124" refreshError="1"/>
      <sheetData sheetId="12125" refreshError="1"/>
      <sheetData sheetId="12126" refreshError="1"/>
      <sheetData sheetId="12127" refreshError="1"/>
      <sheetData sheetId="12128" refreshError="1"/>
      <sheetData sheetId="12129" refreshError="1"/>
      <sheetData sheetId="12130" refreshError="1"/>
      <sheetData sheetId="12131" refreshError="1"/>
      <sheetData sheetId="12132" refreshError="1"/>
      <sheetData sheetId="12133" refreshError="1"/>
      <sheetData sheetId="12134" refreshError="1"/>
      <sheetData sheetId="12135" refreshError="1"/>
      <sheetData sheetId="12136" refreshError="1"/>
      <sheetData sheetId="12137" refreshError="1"/>
      <sheetData sheetId="12138" refreshError="1"/>
      <sheetData sheetId="12139" refreshError="1"/>
      <sheetData sheetId="12140" refreshError="1"/>
      <sheetData sheetId="12141" refreshError="1"/>
      <sheetData sheetId="12142" refreshError="1"/>
      <sheetData sheetId="12143" refreshError="1"/>
      <sheetData sheetId="12144" refreshError="1"/>
      <sheetData sheetId="12145" refreshError="1"/>
      <sheetData sheetId="12146" refreshError="1"/>
      <sheetData sheetId="12147" refreshError="1"/>
      <sheetData sheetId="12148" refreshError="1"/>
      <sheetData sheetId="12149" refreshError="1"/>
      <sheetData sheetId="12150" refreshError="1"/>
      <sheetData sheetId="12151" refreshError="1"/>
      <sheetData sheetId="12152" refreshError="1"/>
      <sheetData sheetId="12153" refreshError="1"/>
      <sheetData sheetId="12154" refreshError="1"/>
      <sheetData sheetId="12155" refreshError="1"/>
      <sheetData sheetId="12156" refreshError="1"/>
      <sheetData sheetId="12157" refreshError="1"/>
      <sheetData sheetId="12158"/>
      <sheetData sheetId="12159" refreshError="1"/>
      <sheetData sheetId="12160" refreshError="1"/>
      <sheetData sheetId="12161" refreshError="1"/>
      <sheetData sheetId="12162" refreshError="1"/>
      <sheetData sheetId="12163" refreshError="1"/>
      <sheetData sheetId="12164" refreshError="1"/>
      <sheetData sheetId="12165" refreshError="1"/>
      <sheetData sheetId="12166" refreshError="1"/>
      <sheetData sheetId="12167" refreshError="1"/>
      <sheetData sheetId="12168" refreshError="1"/>
      <sheetData sheetId="12169" refreshError="1"/>
      <sheetData sheetId="12170" refreshError="1"/>
      <sheetData sheetId="12171" refreshError="1"/>
      <sheetData sheetId="12172" refreshError="1"/>
      <sheetData sheetId="12173" refreshError="1"/>
      <sheetData sheetId="12174" refreshError="1"/>
      <sheetData sheetId="12175" refreshError="1"/>
      <sheetData sheetId="12176" refreshError="1"/>
      <sheetData sheetId="12177" refreshError="1"/>
      <sheetData sheetId="12178" refreshError="1"/>
      <sheetData sheetId="12179" refreshError="1"/>
      <sheetData sheetId="12180" refreshError="1"/>
      <sheetData sheetId="12181" refreshError="1"/>
      <sheetData sheetId="12182" refreshError="1"/>
      <sheetData sheetId="12183" refreshError="1"/>
      <sheetData sheetId="12184" refreshError="1"/>
      <sheetData sheetId="12185" refreshError="1"/>
      <sheetData sheetId="12186" refreshError="1"/>
      <sheetData sheetId="12187" refreshError="1"/>
      <sheetData sheetId="12188" refreshError="1"/>
      <sheetData sheetId="12189" refreshError="1"/>
      <sheetData sheetId="12190" refreshError="1"/>
      <sheetData sheetId="12191" refreshError="1"/>
      <sheetData sheetId="12192" refreshError="1"/>
      <sheetData sheetId="12193" refreshError="1"/>
      <sheetData sheetId="12194" refreshError="1"/>
      <sheetData sheetId="12195" refreshError="1"/>
      <sheetData sheetId="12196" refreshError="1"/>
      <sheetData sheetId="12197" refreshError="1"/>
      <sheetData sheetId="12198" refreshError="1"/>
      <sheetData sheetId="12199" refreshError="1"/>
      <sheetData sheetId="12200" refreshError="1"/>
      <sheetData sheetId="12201" refreshError="1"/>
      <sheetData sheetId="12202" refreshError="1"/>
      <sheetData sheetId="12203" refreshError="1"/>
      <sheetData sheetId="12204" refreshError="1"/>
      <sheetData sheetId="12205" refreshError="1"/>
      <sheetData sheetId="12206" refreshError="1"/>
      <sheetData sheetId="12207" refreshError="1"/>
      <sheetData sheetId="12208" refreshError="1"/>
      <sheetData sheetId="12209" refreshError="1"/>
      <sheetData sheetId="12210" refreshError="1"/>
      <sheetData sheetId="12211" refreshError="1"/>
      <sheetData sheetId="12212" refreshError="1"/>
      <sheetData sheetId="12213" refreshError="1"/>
      <sheetData sheetId="12214" refreshError="1"/>
      <sheetData sheetId="12215" refreshError="1"/>
      <sheetData sheetId="12216" refreshError="1"/>
      <sheetData sheetId="12217" refreshError="1"/>
      <sheetData sheetId="12218" refreshError="1"/>
      <sheetData sheetId="12219" refreshError="1"/>
      <sheetData sheetId="12220" refreshError="1"/>
      <sheetData sheetId="12221" refreshError="1"/>
      <sheetData sheetId="12222" refreshError="1"/>
      <sheetData sheetId="12223" refreshError="1"/>
      <sheetData sheetId="12224" refreshError="1"/>
      <sheetData sheetId="12225" refreshError="1"/>
      <sheetData sheetId="12226" refreshError="1"/>
      <sheetData sheetId="12227" refreshError="1"/>
      <sheetData sheetId="12228" refreshError="1"/>
      <sheetData sheetId="12229" refreshError="1"/>
      <sheetData sheetId="12230" refreshError="1"/>
      <sheetData sheetId="12231" refreshError="1"/>
      <sheetData sheetId="12232" refreshError="1"/>
      <sheetData sheetId="12233" refreshError="1"/>
      <sheetData sheetId="12234" refreshError="1"/>
      <sheetData sheetId="12235" refreshError="1"/>
      <sheetData sheetId="12236" refreshError="1"/>
      <sheetData sheetId="12237" refreshError="1"/>
      <sheetData sheetId="12238" refreshError="1"/>
      <sheetData sheetId="12239" refreshError="1"/>
      <sheetData sheetId="12240" refreshError="1"/>
      <sheetData sheetId="12241" refreshError="1"/>
      <sheetData sheetId="12242" refreshError="1"/>
      <sheetData sheetId="12243" refreshError="1"/>
      <sheetData sheetId="12244"/>
      <sheetData sheetId="12245"/>
      <sheetData sheetId="12246" refreshError="1"/>
      <sheetData sheetId="12247" refreshError="1"/>
      <sheetData sheetId="12248" refreshError="1"/>
      <sheetData sheetId="12249" refreshError="1"/>
      <sheetData sheetId="12250" refreshError="1"/>
      <sheetData sheetId="12251" refreshError="1"/>
      <sheetData sheetId="12252" refreshError="1"/>
      <sheetData sheetId="12253" refreshError="1"/>
      <sheetData sheetId="12254" refreshError="1"/>
      <sheetData sheetId="12255" refreshError="1"/>
      <sheetData sheetId="12256" refreshError="1"/>
      <sheetData sheetId="12257" refreshError="1"/>
      <sheetData sheetId="12258" refreshError="1"/>
      <sheetData sheetId="12259" refreshError="1"/>
      <sheetData sheetId="12260" refreshError="1"/>
      <sheetData sheetId="12261" refreshError="1"/>
      <sheetData sheetId="12262" refreshError="1"/>
      <sheetData sheetId="12263" refreshError="1"/>
      <sheetData sheetId="12264" refreshError="1"/>
      <sheetData sheetId="12265" refreshError="1"/>
      <sheetData sheetId="12266" refreshError="1"/>
      <sheetData sheetId="12267" refreshError="1"/>
      <sheetData sheetId="12268" refreshError="1"/>
      <sheetData sheetId="12269" refreshError="1"/>
      <sheetData sheetId="12270" refreshError="1"/>
      <sheetData sheetId="12271" refreshError="1"/>
      <sheetData sheetId="12272" refreshError="1"/>
      <sheetData sheetId="12273" refreshError="1"/>
      <sheetData sheetId="12274" refreshError="1"/>
      <sheetData sheetId="12275" refreshError="1"/>
      <sheetData sheetId="12276" refreshError="1"/>
      <sheetData sheetId="12277" refreshError="1"/>
      <sheetData sheetId="12278" refreshError="1"/>
      <sheetData sheetId="12279" refreshError="1"/>
      <sheetData sheetId="12280" refreshError="1"/>
      <sheetData sheetId="12281" refreshError="1"/>
      <sheetData sheetId="12282" refreshError="1"/>
      <sheetData sheetId="12283" refreshError="1"/>
      <sheetData sheetId="12284" refreshError="1"/>
      <sheetData sheetId="12285" refreshError="1"/>
      <sheetData sheetId="12286" refreshError="1"/>
      <sheetData sheetId="12287" refreshError="1"/>
      <sheetData sheetId="12288" refreshError="1"/>
      <sheetData sheetId="12289" refreshError="1"/>
      <sheetData sheetId="12290" refreshError="1"/>
      <sheetData sheetId="12291" refreshError="1"/>
      <sheetData sheetId="12292" refreshError="1"/>
      <sheetData sheetId="12293" refreshError="1"/>
      <sheetData sheetId="12294" refreshError="1"/>
      <sheetData sheetId="12295" refreshError="1"/>
      <sheetData sheetId="12296" refreshError="1"/>
      <sheetData sheetId="12297" refreshError="1"/>
      <sheetData sheetId="12298" refreshError="1"/>
      <sheetData sheetId="12299">
        <row r="5">
          <cell r="J5" t="str">
            <v>Delay in days</v>
          </cell>
        </row>
      </sheetData>
      <sheetData sheetId="12300">
        <row r="5">
          <cell r="J5" t="str">
            <v>Delay in days</v>
          </cell>
        </row>
      </sheetData>
      <sheetData sheetId="12301">
        <row r="5">
          <cell r="J5" t="str">
            <v>Delay in days</v>
          </cell>
        </row>
      </sheetData>
      <sheetData sheetId="12302"/>
      <sheetData sheetId="12303"/>
      <sheetData sheetId="12304"/>
      <sheetData sheetId="12305"/>
      <sheetData sheetId="12306"/>
      <sheetData sheetId="12307"/>
      <sheetData sheetId="12308" refreshError="1"/>
      <sheetData sheetId="12309" refreshError="1"/>
      <sheetData sheetId="12310" refreshError="1"/>
      <sheetData sheetId="12311" refreshError="1"/>
      <sheetData sheetId="12312" refreshError="1"/>
      <sheetData sheetId="12313" refreshError="1"/>
      <sheetData sheetId="12314" refreshError="1"/>
      <sheetData sheetId="12315" refreshError="1"/>
      <sheetData sheetId="12316" refreshError="1"/>
      <sheetData sheetId="12317" refreshError="1"/>
      <sheetData sheetId="12318"/>
      <sheetData sheetId="12319"/>
      <sheetData sheetId="12320"/>
      <sheetData sheetId="12321" refreshError="1"/>
      <sheetData sheetId="12322"/>
      <sheetData sheetId="12323" refreshError="1"/>
      <sheetData sheetId="12324" refreshError="1"/>
      <sheetData sheetId="12325"/>
      <sheetData sheetId="12326"/>
      <sheetData sheetId="12327" refreshError="1"/>
      <sheetData sheetId="12328" refreshError="1"/>
      <sheetData sheetId="12329" refreshError="1"/>
      <sheetData sheetId="12330" refreshError="1"/>
      <sheetData sheetId="12331" refreshError="1"/>
      <sheetData sheetId="12332" refreshError="1"/>
      <sheetData sheetId="12333" refreshError="1"/>
      <sheetData sheetId="12334" refreshError="1"/>
      <sheetData sheetId="12335" refreshError="1"/>
      <sheetData sheetId="12336" refreshError="1"/>
      <sheetData sheetId="12337" refreshError="1"/>
      <sheetData sheetId="12338" refreshError="1"/>
      <sheetData sheetId="12339" refreshError="1"/>
      <sheetData sheetId="12340"/>
      <sheetData sheetId="12341">
        <row r="2">
          <cell r="A2" t="str">
            <v>F05-Jan</v>
          </cell>
        </row>
      </sheetData>
      <sheetData sheetId="12342" refreshError="1"/>
      <sheetData sheetId="12343" refreshError="1"/>
      <sheetData sheetId="12344" refreshError="1"/>
      <sheetData sheetId="12345" refreshError="1"/>
      <sheetData sheetId="12346" refreshError="1"/>
      <sheetData sheetId="12347" refreshError="1"/>
      <sheetData sheetId="12348" refreshError="1"/>
      <sheetData sheetId="12349" refreshError="1"/>
      <sheetData sheetId="12350" refreshError="1"/>
      <sheetData sheetId="12351" refreshError="1"/>
      <sheetData sheetId="12352" refreshError="1"/>
      <sheetData sheetId="12353" refreshError="1"/>
      <sheetData sheetId="12354" refreshError="1"/>
      <sheetData sheetId="12355" refreshError="1"/>
      <sheetData sheetId="12356" refreshError="1"/>
      <sheetData sheetId="12357" refreshError="1"/>
      <sheetData sheetId="12358" refreshError="1"/>
      <sheetData sheetId="12359" refreshError="1"/>
      <sheetData sheetId="12360" refreshError="1"/>
      <sheetData sheetId="12361" refreshError="1"/>
      <sheetData sheetId="12362" refreshError="1"/>
      <sheetData sheetId="12363" refreshError="1"/>
      <sheetData sheetId="12364"/>
      <sheetData sheetId="12365" refreshError="1"/>
      <sheetData sheetId="12366" refreshError="1"/>
      <sheetData sheetId="12367" refreshError="1"/>
      <sheetData sheetId="12368" refreshError="1"/>
      <sheetData sheetId="12369" refreshError="1"/>
      <sheetData sheetId="12370" refreshError="1"/>
      <sheetData sheetId="12371" refreshError="1"/>
      <sheetData sheetId="12372" refreshError="1"/>
      <sheetData sheetId="12373" refreshError="1"/>
      <sheetData sheetId="12374" refreshError="1"/>
      <sheetData sheetId="12375" refreshError="1"/>
      <sheetData sheetId="12376" refreshError="1"/>
      <sheetData sheetId="12377" refreshError="1"/>
      <sheetData sheetId="12378" refreshError="1"/>
      <sheetData sheetId="12379"/>
      <sheetData sheetId="12380"/>
      <sheetData sheetId="12381" refreshError="1"/>
      <sheetData sheetId="12382" refreshError="1"/>
      <sheetData sheetId="12383" refreshError="1"/>
      <sheetData sheetId="12384" refreshError="1"/>
      <sheetData sheetId="12385" refreshError="1"/>
      <sheetData sheetId="12386" refreshError="1"/>
      <sheetData sheetId="12387" refreshError="1"/>
      <sheetData sheetId="12388"/>
      <sheetData sheetId="12389" refreshError="1"/>
      <sheetData sheetId="12390" refreshError="1"/>
      <sheetData sheetId="12391"/>
      <sheetData sheetId="12392"/>
      <sheetData sheetId="12393"/>
      <sheetData sheetId="12394"/>
      <sheetData sheetId="12395"/>
      <sheetData sheetId="12396"/>
      <sheetData sheetId="12397"/>
      <sheetData sheetId="12398"/>
      <sheetData sheetId="12399"/>
      <sheetData sheetId="12400"/>
      <sheetData sheetId="12401"/>
      <sheetData sheetId="12402"/>
      <sheetData sheetId="12403"/>
      <sheetData sheetId="12404"/>
      <sheetData sheetId="12405"/>
      <sheetData sheetId="12406"/>
      <sheetData sheetId="12407"/>
      <sheetData sheetId="12408"/>
      <sheetData sheetId="12409"/>
      <sheetData sheetId="12410">
        <row r="28">
          <cell r="M28">
            <v>25518769.103220712</v>
          </cell>
        </row>
      </sheetData>
      <sheetData sheetId="12411">
        <row r="28">
          <cell r="M28">
            <v>25518769.103220712</v>
          </cell>
        </row>
      </sheetData>
      <sheetData sheetId="12412"/>
      <sheetData sheetId="12413" refreshError="1"/>
      <sheetData sheetId="12414" refreshError="1"/>
      <sheetData sheetId="12415" refreshError="1"/>
      <sheetData sheetId="12416" refreshError="1"/>
      <sheetData sheetId="12417" refreshError="1"/>
      <sheetData sheetId="12418" refreshError="1"/>
      <sheetData sheetId="12419" refreshError="1"/>
      <sheetData sheetId="12420" refreshError="1"/>
      <sheetData sheetId="12421" refreshError="1"/>
      <sheetData sheetId="12422" refreshError="1"/>
      <sheetData sheetId="12423"/>
      <sheetData sheetId="12424"/>
      <sheetData sheetId="12425"/>
      <sheetData sheetId="12426"/>
      <sheetData sheetId="12427"/>
      <sheetData sheetId="12428"/>
      <sheetData sheetId="12429"/>
      <sheetData sheetId="12430"/>
      <sheetData sheetId="12431"/>
      <sheetData sheetId="12432"/>
      <sheetData sheetId="12433"/>
      <sheetData sheetId="12434"/>
      <sheetData sheetId="12435"/>
      <sheetData sheetId="12436"/>
      <sheetData sheetId="12437"/>
      <sheetData sheetId="12438"/>
      <sheetData sheetId="12439"/>
      <sheetData sheetId="12440"/>
      <sheetData sheetId="12441"/>
      <sheetData sheetId="12442"/>
      <sheetData sheetId="12443" refreshError="1"/>
      <sheetData sheetId="12444"/>
      <sheetData sheetId="12445"/>
      <sheetData sheetId="12446">
        <row r="1">
          <cell r="C1">
            <v>1</v>
          </cell>
        </row>
      </sheetData>
      <sheetData sheetId="12447"/>
      <sheetData sheetId="12448"/>
      <sheetData sheetId="12449"/>
      <sheetData sheetId="12450"/>
      <sheetData sheetId="12451"/>
      <sheetData sheetId="12452"/>
      <sheetData sheetId="12453"/>
      <sheetData sheetId="12454" refreshError="1"/>
      <sheetData sheetId="12455" refreshError="1"/>
      <sheetData sheetId="12456" refreshError="1"/>
      <sheetData sheetId="12457"/>
      <sheetData sheetId="12458" refreshError="1"/>
      <sheetData sheetId="12459" refreshError="1"/>
      <sheetData sheetId="12460" refreshError="1"/>
      <sheetData sheetId="12461" refreshError="1"/>
      <sheetData sheetId="12462">
        <row r="1">
          <cell r="A1" t="str">
            <v>Note 3:</v>
          </cell>
        </row>
      </sheetData>
      <sheetData sheetId="12463">
        <row r="626">
          <cell r="D626">
            <v>-7005925</v>
          </cell>
        </row>
      </sheetData>
      <sheetData sheetId="12464">
        <row r="50">
          <cell r="A50" t="str">
            <v>SHIPARA TECHNOLOGIES LIMITED</v>
          </cell>
        </row>
      </sheetData>
      <sheetData sheetId="12465"/>
      <sheetData sheetId="12466"/>
      <sheetData sheetId="12467"/>
      <sheetData sheetId="12468" refreshError="1"/>
      <sheetData sheetId="12469" refreshError="1"/>
      <sheetData sheetId="12470"/>
      <sheetData sheetId="12471"/>
      <sheetData sheetId="12472">
        <row r="28">
          <cell r="M28">
            <v>25518769.103220712</v>
          </cell>
        </row>
      </sheetData>
      <sheetData sheetId="12473"/>
      <sheetData sheetId="12474"/>
      <sheetData sheetId="12475"/>
      <sheetData sheetId="12476"/>
      <sheetData sheetId="12477"/>
      <sheetData sheetId="12478"/>
      <sheetData sheetId="12479"/>
      <sheetData sheetId="12480" refreshError="1"/>
      <sheetData sheetId="12481"/>
      <sheetData sheetId="12482"/>
      <sheetData sheetId="12483"/>
      <sheetData sheetId="12484"/>
      <sheetData sheetId="12485"/>
      <sheetData sheetId="12486"/>
      <sheetData sheetId="12487"/>
      <sheetData sheetId="12488"/>
      <sheetData sheetId="12489">
        <row r="2">
          <cell r="A2" t="str">
            <v>F05-Jan</v>
          </cell>
        </row>
      </sheetData>
      <sheetData sheetId="12490">
        <row r="2">
          <cell r="A2" t="str">
            <v>F05-Jan</v>
          </cell>
        </row>
      </sheetData>
      <sheetData sheetId="12491"/>
      <sheetData sheetId="12492"/>
      <sheetData sheetId="12493"/>
      <sheetData sheetId="12494"/>
      <sheetData sheetId="12495"/>
      <sheetData sheetId="12496"/>
      <sheetData sheetId="12497"/>
      <sheetData sheetId="12498"/>
      <sheetData sheetId="12499"/>
      <sheetData sheetId="12500"/>
      <sheetData sheetId="12501"/>
      <sheetData sheetId="12502"/>
      <sheetData sheetId="12503"/>
      <sheetData sheetId="12504"/>
      <sheetData sheetId="12505"/>
      <sheetData sheetId="12506"/>
      <sheetData sheetId="12507"/>
      <sheetData sheetId="12508"/>
      <sheetData sheetId="12509"/>
      <sheetData sheetId="12510"/>
      <sheetData sheetId="12511"/>
      <sheetData sheetId="12512"/>
      <sheetData sheetId="12513"/>
      <sheetData sheetId="12514"/>
      <sheetData sheetId="12515"/>
      <sheetData sheetId="12516"/>
      <sheetData sheetId="12517"/>
      <sheetData sheetId="12518"/>
      <sheetData sheetId="12519"/>
      <sheetData sheetId="12520"/>
      <sheetData sheetId="12521"/>
      <sheetData sheetId="12522"/>
      <sheetData sheetId="12523"/>
      <sheetData sheetId="12524"/>
      <sheetData sheetId="12525"/>
      <sheetData sheetId="12526"/>
      <sheetData sheetId="12527"/>
      <sheetData sheetId="12528"/>
      <sheetData sheetId="12529"/>
      <sheetData sheetId="12530"/>
      <sheetData sheetId="12531"/>
      <sheetData sheetId="12532"/>
      <sheetData sheetId="12533"/>
      <sheetData sheetId="12534"/>
      <sheetData sheetId="12535"/>
      <sheetData sheetId="12536"/>
      <sheetData sheetId="12537"/>
      <sheetData sheetId="12538"/>
      <sheetData sheetId="12539"/>
      <sheetData sheetId="12540"/>
      <sheetData sheetId="12541"/>
      <sheetData sheetId="12542"/>
      <sheetData sheetId="12543"/>
      <sheetData sheetId="12544"/>
      <sheetData sheetId="12545"/>
      <sheetData sheetId="12546"/>
      <sheetData sheetId="12547"/>
      <sheetData sheetId="12548" refreshError="1"/>
      <sheetData sheetId="12549" refreshError="1"/>
      <sheetData sheetId="12550" refreshError="1"/>
      <sheetData sheetId="12551" refreshError="1"/>
      <sheetData sheetId="12552" refreshError="1"/>
      <sheetData sheetId="12553" refreshError="1"/>
      <sheetData sheetId="12554" refreshError="1"/>
      <sheetData sheetId="12555" refreshError="1"/>
      <sheetData sheetId="12556" refreshError="1"/>
      <sheetData sheetId="12557" refreshError="1"/>
      <sheetData sheetId="12558" refreshError="1"/>
      <sheetData sheetId="12559" refreshError="1"/>
      <sheetData sheetId="12560" refreshError="1"/>
      <sheetData sheetId="12561"/>
      <sheetData sheetId="12562"/>
      <sheetData sheetId="12563"/>
      <sheetData sheetId="12564"/>
      <sheetData sheetId="12565"/>
      <sheetData sheetId="12566"/>
      <sheetData sheetId="12567"/>
      <sheetData sheetId="12568"/>
      <sheetData sheetId="12569"/>
      <sheetData sheetId="12570"/>
      <sheetData sheetId="12571" refreshError="1"/>
      <sheetData sheetId="12572" refreshError="1"/>
      <sheetData sheetId="12573" refreshError="1"/>
      <sheetData sheetId="12574" refreshError="1"/>
      <sheetData sheetId="12575" refreshError="1"/>
      <sheetData sheetId="12576" refreshError="1"/>
      <sheetData sheetId="12577" refreshError="1"/>
      <sheetData sheetId="12578"/>
      <sheetData sheetId="12579"/>
      <sheetData sheetId="12580"/>
      <sheetData sheetId="12581"/>
      <sheetData sheetId="12582"/>
      <sheetData sheetId="12583"/>
      <sheetData sheetId="12584"/>
      <sheetData sheetId="12585"/>
      <sheetData sheetId="12586"/>
      <sheetData sheetId="12587"/>
      <sheetData sheetId="12588"/>
      <sheetData sheetId="12589"/>
      <sheetData sheetId="12590"/>
      <sheetData sheetId="12591" refreshError="1"/>
      <sheetData sheetId="12592"/>
      <sheetData sheetId="12593"/>
      <sheetData sheetId="12594">
        <row r="5">
          <cell r="J5" t="str">
            <v>Delay in days</v>
          </cell>
        </row>
      </sheetData>
      <sheetData sheetId="12595"/>
      <sheetData sheetId="12596"/>
      <sheetData sheetId="12597"/>
      <sheetData sheetId="12598"/>
      <sheetData sheetId="12599"/>
      <sheetData sheetId="12600"/>
      <sheetData sheetId="12601"/>
      <sheetData sheetId="12602" refreshError="1"/>
      <sheetData sheetId="12603"/>
      <sheetData sheetId="12604"/>
      <sheetData sheetId="12605"/>
      <sheetData sheetId="12606"/>
      <sheetData sheetId="12607"/>
      <sheetData sheetId="12608"/>
      <sheetData sheetId="12609"/>
      <sheetData sheetId="12610"/>
      <sheetData sheetId="12611"/>
      <sheetData sheetId="12612"/>
      <sheetData sheetId="12613"/>
      <sheetData sheetId="12614"/>
      <sheetData sheetId="12615"/>
      <sheetData sheetId="12616"/>
      <sheetData sheetId="12617"/>
      <sheetData sheetId="12618"/>
      <sheetData sheetId="12619"/>
      <sheetData sheetId="12620"/>
      <sheetData sheetId="12621"/>
      <sheetData sheetId="12622"/>
      <sheetData sheetId="12623"/>
      <sheetData sheetId="12624"/>
      <sheetData sheetId="12625"/>
      <sheetData sheetId="12626"/>
      <sheetData sheetId="12627" refreshError="1"/>
      <sheetData sheetId="12628"/>
      <sheetData sheetId="12629"/>
      <sheetData sheetId="12630"/>
      <sheetData sheetId="12631"/>
      <sheetData sheetId="12632"/>
      <sheetData sheetId="12633"/>
      <sheetData sheetId="12634"/>
      <sheetData sheetId="12635"/>
      <sheetData sheetId="12636"/>
      <sheetData sheetId="12637">
        <row r="626">
          <cell r="D626">
            <v>-7005925</v>
          </cell>
        </row>
      </sheetData>
      <sheetData sheetId="12638"/>
      <sheetData sheetId="12639"/>
      <sheetData sheetId="12640"/>
      <sheetData sheetId="12641"/>
      <sheetData sheetId="12642"/>
      <sheetData sheetId="12643"/>
      <sheetData sheetId="12644"/>
      <sheetData sheetId="12645"/>
      <sheetData sheetId="12646"/>
      <sheetData sheetId="12647"/>
      <sheetData sheetId="12648"/>
      <sheetData sheetId="12649"/>
      <sheetData sheetId="12650" refreshError="1"/>
      <sheetData sheetId="12651" refreshError="1"/>
      <sheetData sheetId="12652" refreshError="1"/>
      <sheetData sheetId="12653" refreshError="1"/>
      <sheetData sheetId="12654" refreshError="1"/>
      <sheetData sheetId="12655" refreshError="1"/>
      <sheetData sheetId="12656" refreshError="1"/>
      <sheetData sheetId="12657" refreshError="1"/>
      <sheetData sheetId="12658" refreshError="1"/>
      <sheetData sheetId="12659" refreshError="1"/>
      <sheetData sheetId="12660" refreshError="1"/>
      <sheetData sheetId="12661"/>
      <sheetData sheetId="12662"/>
      <sheetData sheetId="12663"/>
      <sheetData sheetId="12664"/>
      <sheetData sheetId="12665"/>
      <sheetData sheetId="12666"/>
      <sheetData sheetId="12667" refreshError="1"/>
      <sheetData sheetId="12668" refreshError="1"/>
      <sheetData sheetId="12669" refreshError="1"/>
      <sheetData sheetId="12670" refreshError="1"/>
      <sheetData sheetId="12671" refreshError="1"/>
      <sheetData sheetId="12672" refreshError="1"/>
      <sheetData sheetId="12673" refreshError="1"/>
      <sheetData sheetId="12674" refreshError="1"/>
      <sheetData sheetId="12675" refreshError="1"/>
      <sheetData sheetId="12676" refreshError="1"/>
      <sheetData sheetId="12677" refreshError="1"/>
      <sheetData sheetId="12678" refreshError="1"/>
      <sheetData sheetId="12679" refreshError="1"/>
      <sheetData sheetId="12680" refreshError="1"/>
      <sheetData sheetId="12681"/>
      <sheetData sheetId="12682" refreshError="1"/>
      <sheetData sheetId="12683" refreshError="1"/>
      <sheetData sheetId="12684" refreshError="1"/>
      <sheetData sheetId="12685" refreshError="1"/>
      <sheetData sheetId="12686" refreshError="1"/>
      <sheetData sheetId="12687" refreshError="1"/>
      <sheetData sheetId="12688" refreshError="1"/>
      <sheetData sheetId="12689" refreshError="1"/>
      <sheetData sheetId="12690" refreshError="1"/>
      <sheetData sheetId="12691" refreshError="1"/>
      <sheetData sheetId="12692" refreshError="1"/>
      <sheetData sheetId="12693" refreshError="1"/>
      <sheetData sheetId="12694" refreshError="1"/>
      <sheetData sheetId="12695" refreshError="1"/>
      <sheetData sheetId="12696" refreshError="1"/>
      <sheetData sheetId="12697" refreshError="1"/>
      <sheetData sheetId="12698" refreshError="1"/>
      <sheetData sheetId="12699" refreshError="1"/>
      <sheetData sheetId="12700" refreshError="1"/>
      <sheetData sheetId="12701"/>
      <sheetData sheetId="12702" refreshError="1"/>
      <sheetData sheetId="12703"/>
      <sheetData sheetId="12704" refreshError="1"/>
      <sheetData sheetId="12705" refreshError="1"/>
      <sheetData sheetId="12706" refreshError="1"/>
      <sheetData sheetId="12707" refreshError="1"/>
      <sheetData sheetId="12708" refreshError="1"/>
      <sheetData sheetId="12709" refreshError="1"/>
      <sheetData sheetId="12710" refreshError="1"/>
      <sheetData sheetId="12711" refreshError="1"/>
      <sheetData sheetId="12712" refreshError="1"/>
      <sheetData sheetId="12713" refreshError="1"/>
      <sheetData sheetId="12714" refreshError="1"/>
      <sheetData sheetId="12715" refreshError="1"/>
      <sheetData sheetId="12716" refreshError="1"/>
      <sheetData sheetId="12717" refreshError="1"/>
      <sheetData sheetId="12718" refreshError="1"/>
      <sheetData sheetId="12719" refreshError="1"/>
      <sheetData sheetId="12720" refreshError="1"/>
      <sheetData sheetId="12721"/>
      <sheetData sheetId="12722"/>
      <sheetData sheetId="12723"/>
      <sheetData sheetId="12724"/>
      <sheetData sheetId="12725"/>
      <sheetData sheetId="12726"/>
      <sheetData sheetId="12727"/>
      <sheetData sheetId="12728"/>
      <sheetData sheetId="12729"/>
      <sheetData sheetId="12730"/>
      <sheetData sheetId="12731"/>
      <sheetData sheetId="12732"/>
      <sheetData sheetId="12733"/>
      <sheetData sheetId="12734"/>
      <sheetData sheetId="12735"/>
      <sheetData sheetId="12736"/>
      <sheetData sheetId="12737"/>
      <sheetData sheetId="12738"/>
      <sheetData sheetId="12739"/>
      <sheetData sheetId="12740"/>
      <sheetData sheetId="12741"/>
      <sheetData sheetId="12742"/>
      <sheetData sheetId="12743"/>
      <sheetData sheetId="12744"/>
      <sheetData sheetId="12745"/>
      <sheetData sheetId="12746" refreshError="1"/>
      <sheetData sheetId="12747" refreshError="1"/>
      <sheetData sheetId="12748" refreshError="1"/>
      <sheetData sheetId="12749" refreshError="1"/>
      <sheetData sheetId="12750" refreshError="1"/>
      <sheetData sheetId="12751" refreshError="1"/>
      <sheetData sheetId="12752" refreshError="1"/>
      <sheetData sheetId="12753" refreshError="1"/>
      <sheetData sheetId="12754" refreshError="1"/>
      <sheetData sheetId="12755" refreshError="1"/>
      <sheetData sheetId="12756" refreshError="1"/>
      <sheetData sheetId="12757" refreshError="1"/>
      <sheetData sheetId="12758" refreshError="1"/>
      <sheetData sheetId="12759" refreshError="1"/>
      <sheetData sheetId="12760" refreshError="1"/>
      <sheetData sheetId="12761"/>
      <sheetData sheetId="12762" refreshError="1"/>
      <sheetData sheetId="12763" refreshError="1"/>
      <sheetData sheetId="12764"/>
      <sheetData sheetId="12765" refreshError="1"/>
      <sheetData sheetId="12766" refreshError="1"/>
      <sheetData sheetId="12767" refreshError="1"/>
      <sheetData sheetId="12768" refreshError="1"/>
      <sheetData sheetId="12769" refreshError="1"/>
      <sheetData sheetId="12770" refreshError="1"/>
      <sheetData sheetId="12771" refreshError="1"/>
      <sheetData sheetId="12772" refreshError="1"/>
      <sheetData sheetId="12773" refreshError="1"/>
      <sheetData sheetId="12774" refreshError="1"/>
      <sheetData sheetId="12775" refreshError="1"/>
      <sheetData sheetId="12776" refreshError="1"/>
      <sheetData sheetId="12777" refreshError="1"/>
      <sheetData sheetId="12778" refreshError="1"/>
      <sheetData sheetId="12779" refreshError="1"/>
      <sheetData sheetId="12780" refreshError="1"/>
      <sheetData sheetId="12781" refreshError="1"/>
      <sheetData sheetId="12782" refreshError="1"/>
      <sheetData sheetId="12783" refreshError="1"/>
      <sheetData sheetId="12784" refreshError="1"/>
      <sheetData sheetId="12785" refreshError="1"/>
      <sheetData sheetId="12786" refreshError="1"/>
      <sheetData sheetId="12787" refreshError="1"/>
      <sheetData sheetId="12788" refreshError="1"/>
      <sheetData sheetId="12789" refreshError="1"/>
      <sheetData sheetId="12790" refreshError="1"/>
      <sheetData sheetId="12791" refreshError="1"/>
      <sheetData sheetId="12792" refreshError="1"/>
      <sheetData sheetId="12793" refreshError="1"/>
      <sheetData sheetId="12794" refreshError="1"/>
      <sheetData sheetId="12795" refreshError="1"/>
      <sheetData sheetId="12796" refreshError="1"/>
      <sheetData sheetId="12797" refreshError="1"/>
      <sheetData sheetId="12798" refreshError="1"/>
      <sheetData sheetId="12799" refreshError="1"/>
      <sheetData sheetId="12800" refreshError="1"/>
      <sheetData sheetId="12801" refreshError="1"/>
      <sheetData sheetId="12802" refreshError="1"/>
      <sheetData sheetId="12803" refreshError="1"/>
      <sheetData sheetId="12804" refreshError="1"/>
      <sheetData sheetId="12805" refreshError="1"/>
      <sheetData sheetId="12806" refreshError="1"/>
      <sheetData sheetId="12807" refreshError="1"/>
      <sheetData sheetId="12808" refreshError="1"/>
      <sheetData sheetId="12809" refreshError="1"/>
      <sheetData sheetId="12810" refreshError="1"/>
      <sheetData sheetId="12811" refreshError="1"/>
      <sheetData sheetId="12812" refreshError="1"/>
      <sheetData sheetId="12813" refreshError="1"/>
      <sheetData sheetId="12814" refreshError="1"/>
      <sheetData sheetId="12815" refreshError="1"/>
      <sheetData sheetId="12816" refreshError="1"/>
      <sheetData sheetId="12817" refreshError="1"/>
      <sheetData sheetId="12818" refreshError="1"/>
      <sheetData sheetId="12819" refreshError="1"/>
      <sheetData sheetId="12820" refreshError="1"/>
      <sheetData sheetId="12821" refreshError="1"/>
      <sheetData sheetId="12822" refreshError="1"/>
      <sheetData sheetId="12823" refreshError="1"/>
      <sheetData sheetId="12824" refreshError="1"/>
      <sheetData sheetId="12825"/>
      <sheetData sheetId="12826"/>
      <sheetData sheetId="12827"/>
      <sheetData sheetId="12828" refreshError="1"/>
      <sheetData sheetId="12829" refreshError="1"/>
      <sheetData sheetId="12830" refreshError="1"/>
      <sheetData sheetId="12831" refreshError="1"/>
      <sheetData sheetId="12832" refreshError="1"/>
      <sheetData sheetId="12833" refreshError="1"/>
      <sheetData sheetId="12834" refreshError="1"/>
      <sheetData sheetId="12835" refreshError="1"/>
      <sheetData sheetId="12836" refreshError="1"/>
      <sheetData sheetId="12837" refreshError="1"/>
      <sheetData sheetId="12838" refreshError="1"/>
      <sheetData sheetId="12839" refreshError="1"/>
      <sheetData sheetId="12840" refreshError="1"/>
      <sheetData sheetId="12841" refreshError="1"/>
      <sheetData sheetId="12842" refreshError="1"/>
      <sheetData sheetId="12843" refreshError="1"/>
      <sheetData sheetId="12844" refreshError="1"/>
      <sheetData sheetId="12845" refreshError="1"/>
      <sheetData sheetId="12846" refreshError="1"/>
      <sheetData sheetId="12847" refreshError="1"/>
      <sheetData sheetId="12848" refreshError="1"/>
      <sheetData sheetId="12849" refreshError="1"/>
      <sheetData sheetId="12850" refreshError="1"/>
      <sheetData sheetId="12851" refreshError="1"/>
      <sheetData sheetId="12852" refreshError="1"/>
      <sheetData sheetId="12853" refreshError="1"/>
      <sheetData sheetId="12854" refreshError="1"/>
      <sheetData sheetId="12855" refreshError="1"/>
      <sheetData sheetId="12856"/>
      <sheetData sheetId="12857"/>
      <sheetData sheetId="12858">
        <row r="3">
          <cell r="AD3" t="str">
            <v xml:space="preserve">Receipt No.  </v>
          </cell>
        </row>
      </sheetData>
      <sheetData sheetId="12859"/>
      <sheetData sheetId="12860"/>
      <sheetData sheetId="12861">
        <row r="3">
          <cell r="AD3" t="str">
            <v xml:space="preserve">Receipt No.  </v>
          </cell>
        </row>
      </sheetData>
      <sheetData sheetId="12862">
        <row r="10">
          <cell r="A10" t="str">
            <v>STATEMENT OF COMPUTATION OF TOTAL INCOME AND TAX LIABILITY FOR THE PREVIOUS YEAR ENDED MARCH 31, 2000</v>
          </cell>
        </row>
      </sheetData>
      <sheetData sheetId="12863"/>
      <sheetData sheetId="12864">
        <row r="3">
          <cell r="B3">
            <v>0.1391</v>
          </cell>
        </row>
      </sheetData>
      <sheetData sheetId="12865">
        <row r="10">
          <cell r="A10" t="str">
            <v>STATEMENT OF COMPUTATION OF TOTAL INCOME AND TAX LIABILITY FOR THE PREVIOUS YEAR ENDED MARCH 31, 2000</v>
          </cell>
        </row>
      </sheetData>
      <sheetData sheetId="12866"/>
      <sheetData sheetId="12867">
        <row r="3">
          <cell r="B3">
            <v>0.1391</v>
          </cell>
        </row>
      </sheetData>
      <sheetData sheetId="12868">
        <row r="10">
          <cell r="A10" t="str">
            <v>STATEMENT OF COMPUTATION OF TOTAL INCOME AND TAX LIABILITY FOR THE PREVIOUS YEAR ENDED MARCH 31, 2000</v>
          </cell>
        </row>
      </sheetData>
      <sheetData sheetId="12869">
        <row r="2">
          <cell r="B2" t="str">
            <v>BECHEM OKS LUBRICANTS (INDIA) PRIVATE LIMITED</v>
          </cell>
        </row>
      </sheetData>
      <sheetData sheetId="12870">
        <row r="3">
          <cell r="B3">
            <v>0.1391</v>
          </cell>
        </row>
      </sheetData>
      <sheetData sheetId="12871" refreshError="1"/>
      <sheetData sheetId="12872">
        <row r="10">
          <cell r="A10" t="str">
            <v>STATEMENT OF COMPUTATION OF TOTAL INCOME AND TAX LIABILITY FOR THE PREVIOUS YEAR ENDED MARCH 31, 2000</v>
          </cell>
        </row>
      </sheetData>
      <sheetData sheetId="12873" refreshError="1"/>
      <sheetData sheetId="12874">
        <row r="3">
          <cell r="B3">
            <v>0.1391</v>
          </cell>
        </row>
      </sheetData>
      <sheetData sheetId="12875">
        <row r="10">
          <cell r="A10" t="str">
            <v>STATEMENT OF COMPUTATION OF TOTAL INCOME AND TAX LIABILITY FOR THE PREVIOUS YEAR ENDED MARCH 31, 2000</v>
          </cell>
        </row>
      </sheetData>
      <sheetData sheetId="12876">
        <row r="2">
          <cell r="B2" t="str">
            <v>BECHEM OKS LUBRICANTS (INDIA) PRIVATE LIMITED</v>
          </cell>
        </row>
      </sheetData>
      <sheetData sheetId="12877">
        <row r="3">
          <cell r="B3">
            <v>0.1391</v>
          </cell>
        </row>
      </sheetData>
      <sheetData sheetId="12878"/>
      <sheetData sheetId="12879"/>
      <sheetData sheetId="12880"/>
      <sheetData sheetId="12881" refreshError="1"/>
      <sheetData sheetId="12882" refreshError="1"/>
      <sheetData sheetId="12883" refreshError="1"/>
      <sheetData sheetId="12884" refreshError="1"/>
      <sheetData sheetId="12885" refreshError="1"/>
      <sheetData sheetId="12886" refreshError="1"/>
      <sheetData sheetId="12887" refreshError="1"/>
      <sheetData sheetId="12888" refreshError="1"/>
      <sheetData sheetId="12889" refreshError="1"/>
      <sheetData sheetId="12890" refreshError="1"/>
      <sheetData sheetId="12891" refreshError="1"/>
      <sheetData sheetId="12892" refreshError="1"/>
      <sheetData sheetId="12893" refreshError="1"/>
      <sheetData sheetId="12894" refreshError="1"/>
      <sheetData sheetId="12895"/>
      <sheetData sheetId="12896"/>
      <sheetData sheetId="12897" refreshError="1"/>
      <sheetData sheetId="12898" refreshError="1"/>
      <sheetData sheetId="12899" refreshError="1"/>
      <sheetData sheetId="12900" refreshError="1"/>
      <sheetData sheetId="12901" refreshError="1"/>
      <sheetData sheetId="12902" refreshError="1"/>
      <sheetData sheetId="12903" refreshError="1"/>
      <sheetData sheetId="12904" refreshError="1"/>
      <sheetData sheetId="12905" refreshError="1"/>
      <sheetData sheetId="12906" refreshError="1"/>
      <sheetData sheetId="12907" refreshError="1"/>
      <sheetData sheetId="12908" refreshError="1"/>
      <sheetData sheetId="12909" refreshError="1"/>
      <sheetData sheetId="12910" refreshError="1"/>
      <sheetData sheetId="12911" refreshError="1"/>
      <sheetData sheetId="12912" refreshError="1"/>
      <sheetData sheetId="12913" refreshError="1"/>
      <sheetData sheetId="12914" refreshError="1"/>
      <sheetData sheetId="12915" refreshError="1"/>
      <sheetData sheetId="12916" refreshError="1"/>
      <sheetData sheetId="12917" refreshError="1"/>
      <sheetData sheetId="12918" refreshError="1"/>
      <sheetData sheetId="12919" refreshError="1"/>
      <sheetData sheetId="12920" refreshError="1"/>
      <sheetData sheetId="12921" refreshError="1"/>
      <sheetData sheetId="12922" refreshError="1"/>
      <sheetData sheetId="12923" refreshError="1"/>
      <sheetData sheetId="12924" refreshError="1"/>
      <sheetData sheetId="12925" refreshError="1"/>
      <sheetData sheetId="12926" refreshError="1"/>
      <sheetData sheetId="12927" refreshError="1"/>
      <sheetData sheetId="12928" refreshError="1"/>
      <sheetData sheetId="12929" refreshError="1"/>
      <sheetData sheetId="12930" refreshError="1"/>
      <sheetData sheetId="12931" refreshError="1"/>
      <sheetData sheetId="12932" refreshError="1"/>
      <sheetData sheetId="12933" refreshError="1"/>
      <sheetData sheetId="12934" refreshError="1"/>
      <sheetData sheetId="12935" refreshError="1"/>
      <sheetData sheetId="12936" refreshError="1"/>
      <sheetData sheetId="12937"/>
      <sheetData sheetId="12938" refreshError="1"/>
      <sheetData sheetId="12939" refreshError="1"/>
      <sheetData sheetId="12940" refreshError="1"/>
      <sheetData sheetId="12941" refreshError="1"/>
      <sheetData sheetId="12942" refreshError="1"/>
      <sheetData sheetId="12943" refreshError="1"/>
      <sheetData sheetId="12944" refreshError="1"/>
      <sheetData sheetId="12945" refreshError="1"/>
      <sheetData sheetId="12946" refreshError="1"/>
      <sheetData sheetId="12947" refreshError="1"/>
      <sheetData sheetId="12948" refreshError="1"/>
      <sheetData sheetId="12949" refreshError="1"/>
      <sheetData sheetId="12950" refreshError="1"/>
      <sheetData sheetId="12951" refreshError="1"/>
      <sheetData sheetId="12952" refreshError="1"/>
      <sheetData sheetId="12953" refreshError="1"/>
      <sheetData sheetId="12954" refreshError="1"/>
      <sheetData sheetId="12955" refreshError="1"/>
      <sheetData sheetId="12956" refreshError="1"/>
      <sheetData sheetId="12957" refreshError="1"/>
      <sheetData sheetId="12958" refreshError="1"/>
      <sheetData sheetId="12959" refreshError="1"/>
      <sheetData sheetId="12960" refreshError="1"/>
      <sheetData sheetId="12961" refreshError="1"/>
      <sheetData sheetId="12962" refreshError="1"/>
      <sheetData sheetId="12963" refreshError="1"/>
      <sheetData sheetId="12964" refreshError="1"/>
      <sheetData sheetId="12965" refreshError="1"/>
      <sheetData sheetId="12966" refreshError="1"/>
      <sheetData sheetId="12967" refreshError="1"/>
      <sheetData sheetId="12968" refreshError="1"/>
      <sheetData sheetId="12969" refreshError="1"/>
      <sheetData sheetId="12970" refreshError="1"/>
      <sheetData sheetId="12971" refreshError="1"/>
      <sheetData sheetId="12972" refreshError="1"/>
      <sheetData sheetId="12973" refreshError="1"/>
      <sheetData sheetId="12974" refreshError="1"/>
      <sheetData sheetId="12975" refreshError="1"/>
      <sheetData sheetId="12976" refreshError="1"/>
      <sheetData sheetId="12977" refreshError="1"/>
      <sheetData sheetId="12978" refreshError="1"/>
      <sheetData sheetId="12979" refreshError="1"/>
      <sheetData sheetId="12980" refreshError="1"/>
      <sheetData sheetId="12981" refreshError="1"/>
      <sheetData sheetId="12982" refreshError="1"/>
      <sheetData sheetId="12983" refreshError="1"/>
      <sheetData sheetId="12984" refreshError="1"/>
      <sheetData sheetId="12985" refreshError="1"/>
      <sheetData sheetId="12986" refreshError="1"/>
      <sheetData sheetId="12987" refreshError="1"/>
      <sheetData sheetId="12988" refreshError="1"/>
      <sheetData sheetId="12989" refreshError="1"/>
      <sheetData sheetId="12990" refreshError="1"/>
      <sheetData sheetId="12991" refreshError="1"/>
      <sheetData sheetId="12992" refreshError="1"/>
      <sheetData sheetId="12993" refreshError="1"/>
      <sheetData sheetId="12994">
        <row r="403">
          <cell r="B403" t="str">
            <v>(Select)</v>
          </cell>
        </row>
      </sheetData>
      <sheetData sheetId="12995" refreshError="1"/>
      <sheetData sheetId="12996" refreshError="1"/>
      <sheetData sheetId="12997">
        <row r="66">
          <cell r="N66" t="str">
            <v>(Select)</v>
          </cell>
        </row>
      </sheetData>
      <sheetData sheetId="12998" refreshError="1"/>
      <sheetData sheetId="12999" refreshError="1"/>
      <sheetData sheetId="13000" refreshError="1"/>
      <sheetData sheetId="13001" refreshError="1"/>
      <sheetData sheetId="13002" refreshError="1"/>
      <sheetData sheetId="13003" refreshError="1"/>
      <sheetData sheetId="13004" refreshError="1"/>
      <sheetData sheetId="13005">
        <row r="50">
          <cell r="A50" t="str">
            <v>SHIPARA TECHNOLOGIES LIMITED</v>
          </cell>
        </row>
      </sheetData>
      <sheetData sheetId="13006"/>
      <sheetData sheetId="13007"/>
      <sheetData sheetId="13008"/>
      <sheetData sheetId="13009"/>
      <sheetData sheetId="13010"/>
      <sheetData sheetId="13011"/>
      <sheetData sheetId="13012"/>
      <sheetData sheetId="13013"/>
      <sheetData sheetId="13014"/>
      <sheetData sheetId="13015"/>
      <sheetData sheetId="13016"/>
      <sheetData sheetId="13017"/>
      <sheetData sheetId="13018"/>
      <sheetData sheetId="13019"/>
      <sheetData sheetId="13020"/>
      <sheetData sheetId="13021"/>
      <sheetData sheetId="13022"/>
      <sheetData sheetId="13023"/>
      <sheetData sheetId="13024"/>
      <sheetData sheetId="13025" refreshError="1"/>
      <sheetData sheetId="13026"/>
      <sheetData sheetId="13027" refreshError="1"/>
      <sheetData sheetId="13028" refreshError="1"/>
      <sheetData sheetId="13029" refreshError="1"/>
      <sheetData sheetId="13030" refreshError="1"/>
      <sheetData sheetId="13031" refreshError="1"/>
      <sheetData sheetId="13032" refreshError="1"/>
      <sheetData sheetId="13033" refreshError="1"/>
      <sheetData sheetId="13034" refreshError="1"/>
      <sheetData sheetId="13035" refreshError="1"/>
      <sheetData sheetId="13036" refreshError="1"/>
      <sheetData sheetId="13037" refreshError="1"/>
      <sheetData sheetId="13038"/>
      <sheetData sheetId="13039" refreshError="1"/>
      <sheetData sheetId="13040" refreshError="1"/>
      <sheetData sheetId="13041" refreshError="1"/>
      <sheetData sheetId="13042" refreshError="1"/>
      <sheetData sheetId="13043"/>
      <sheetData sheetId="13044"/>
      <sheetData sheetId="13045" refreshError="1"/>
      <sheetData sheetId="13046" refreshError="1"/>
      <sheetData sheetId="13047"/>
      <sheetData sheetId="13048"/>
      <sheetData sheetId="13049" refreshError="1"/>
      <sheetData sheetId="13050"/>
      <sheetData sheetId="13051" refreshError="1"/>
      <sheetData sheetId="13052"/>
      <sheetData sheetId="13053" refreshError="1"/>
      <sheetData sheetId="13054" refreshError="1"/>
      <sheetData sheetId="13055" refreshError="1"/>
      <sheetData sheetId="13056" refreshError="1"/>
      <sheetData sheetId="13057" refreshError="1"/>
      <sheetData sheetId="13058"/>
      <sheetData sheetId="13059"/>
      <sheetData sheetId="13060"/>
      <sheetData sheetId="13061"/>
      <sheetData sheetId="13062"/>
      <sheetData sheetId="13063"/>
      <sheetData sheetId="13064"/>
      <sheetData sheetId="13065"/>
      <sheetData sheetId="13066"/>
      <sheetData sheetId="13067"/>
      <sheetData sheetId="13068" refreshError="1"/>
      <sheetData sheetId="13069"/>
      <sheetData sheetId="13070">
        <row r="50">
          <cell r="A50" t="str">
            <v>SHIPARA TECHNOLOGIES LIMITED</v>
          </cell>
        </row>
      </sheetData>
      <sheetData sheetId="13071"/>
      <sheetData sheetId="13072"/>
      <sheetData sheetId="13073"/>
      <sheetData sheetId="13074"/>
      <sheetData sheetId="13075"/>
      <sheetData sheetId="13076"/>
      <sheetData sheetId="13077"/>
      <sheetData sheetId="13078"/>
      <sheetData sheetId="13079"/>
      <sheetData sheetId="13080" refreshError="1"/>
      <sheetData sheetId="13081" refreshError="1"/>
      <sheetData sheetId="13082" refreshError="1"/>
      <sheetData sheetId="13083" refreshError="1"/>
      <sheetData sheetId="13084" refreshError="1"/>
      <sheetData sheetId="13085" refreshError="1"/>
      <sheetData sheetId="13086" refreshError="1"/>
      <sheetData sheetId="13087" refreshError="1"/>
      <sheetData sheetId="13088" refreshError="1"/>
      <sheetData sheetId="13089" refreshError="1"/>
      <sheetData sheetId="13090" refreshError="1"/>
      <sheetData sheetId="13091" refreshError="1"/>
      <sheetData sheetId="13092" refreshError="1"/>
      <sheetData sheetId="13093" refreshError="1"/>
      <sheetData sheetId="13094" refreshError="1"/>
      <sheetData sheetId="13095" refreshError="1"/>
      <sheetData sheetId="13096" refreshError="1"/>
      <sheetData sheetId="13097" refreshError="1"/>
      <sheetData sheetId="13098" refreshError="1"/>
      <sheetData sheetId="13099" refreshError="1"/>
      <sheetData sheetId="13100" refreshError="1"/>
      <sheetData sheetId="13101" refreshError="1"/>
      <sheetData sheetId="13102" refreshError="1"/>
      <sheetData sheetId="13103" refreshError="1"/>
      <sheetData sheetId="13104" refreshError="1"/>
      <sheetData sheetId="13105" refreshError="1"/>
      <sheetData sheetId="13106" refreshError="1"/>
      <sheetData sheetId="13107" refreshError="1"/>
      <sheetData sheetId="13108" refreshError="1"/>
      <sheetData sheetId="13109" refreshError="1"/>
      <sheetData sheetId="13110" refreshError="1"/>
      <sheetData sheetId="13111" refreshError="1"/>
      <sheetData sheetId="13112" refreshError="1"/>
      <sheetData sheetId="13113" refreshError="1"/>
      <sheetData sheetId="13114" refreshError="1"/>
      <sheetData sheetId="13115" refreshError="1"/>
      <sheetData sheetId="13116"/>
      <sheetData sheetId="13117"/>
      <sheetData sheetId="13118"/>
      <sheetData sheetId="13119"/>
      <sheetData sheetId="13120"/>
      <sheetData sheetId="13121"/>
      <sheetData sheetId="13122"/>
      <sheetData sheetId="13123"/>
      <sheetData sheetId="13124"/>
      <sheetData sheetId="13125"/>
      <sheetData sheetId="13126"/>
      <sheetData sheetId="13127"/>
      <sheetData sheetId="13128"/>
      <sheetData sheetId="13129"/>
      <sheetData sheetId="13130"/>
      <sheetData sheetId="13131"/>
      <sheetData sheetId="13132"/>
      <sheetData sheetId="13133"/>
      <sheetData sheetId="13134"/>
      <sheetData sheetId="13135"/>
      <sheetData sheetId="13136"/>
      <sheetData sheetId="13137"/>
      <sheetData sheetId="13138"/>
      <sheetData sheetId="13139"/>
      <sheetData sheetId="13140"/>
      <sheetData sheetId="13141"/>
      <sheetData sheetId="13142"/>
      <sheetData sheetId="13143"/>
      <sheetData sheetId="13144"/>
      <sheetData sheetId="13145"/>
      <sheetData sheetId="13146"/>
      <sheetData sheetId="13147" refreshError="1"/>
      <sheetData sheetId="13148" refreshError="1"/>
      <sheetData sheetId="13149" refreshError="1"/>
      <sheetData sheetId="13150" refreshError="1"/>
      <sheetData sheetId="13151" refreshError="1"/>
      <sheetData sheetId="13152" refreshError="1"/>
      <sheetData sheetId="13153" refreshError="1"/>
      <sheetData sheetId="13154" refreshError="1"/>
      <sheetData sheetId="13155" refreshError="1"/>
      <sheetData sheetId="13156" refreshError="1"/>
      <sheetData sheetId="13157"/>
      <sheetData sheetId="13158"/>
      <sheetData sheetId="13159"/>
      <sheetData sheetId="13160"/>
      <sheetData sheetId="13161"/>
      <sheetData sheetId="13162"/>
      <sheetData sheetId="13163"/>
      <sheetData sheetId="13164"/>
      <sheetData sheetId="13165"/>
      <sheetData sheetId="13166"/>
      <sheetData sheetId="13167"/>
      <sheetData sheetId="13168"/>
      <sheetData sheetId="13169"/>
      <sheetData sheetId="13170"/>
      <sheetData sheetId="13171"/>
      <sheetData sheetId="13172"/>
      <sheetData sheetId="13173"/>
      <sheetData sheetId="13174"/>
      <sheetData sheetId="13175"/>
      <sheetData sheetId="13176"/>
      <sheetData sheetId="13177"/>
      <sheetData sheetId="13178"/>
      <sheetData sheetId="13179"/>
      <sheetData sheetId="13180" refreshError="1"/>
      <sheetData sheetId="13181" refreshError="1"/>
      <sheetData sheetId="13182"/>
      <sheetData sheetId="13183" refreshError="1"/>
      <sheetData sheetId="13184" refreshError="1"/>
      <sheetData sheetId="13185" refreshError="1"/>
      <sheetData sheetId="13186" refreshError="1"/>
      <sheetData sheetId="13187" refreshError="1"/>
      <sheetData sheetId="13188" refreshError="1"/>
      <sheetData sheetId="13189" refreshError="1"/>
      <sheetData sheetId="13190" refreshError="1"/>
      <sheetData sheetId="13191" refreshError="1"/>
      <sheetData sheetId="13192" refreshError="1"/>
      <sheetData sheetId="13193" refreshError="1"/>
      <sheetData sheetId="13194" refreshError="1"/>
      <sheetData sheetId="13195" refreshError="1"/>
      <sheetData sheetId="13196" refreshError="1"/>
      <sheetData sheetId="13197" refreshError="1"/>
      <sheetData sheetId="13198" refreshError="1"/>
      <sheetData sheetId="13199" refreshError="1"/>
      <sheetData sheetId="13200" refreshError="1"/>
      <sheetData sheetId="13201" refreshError="1"/>
      <sheetData sheetId="13202" refreshError="1"/>
      <sheetData sheetId="13203" refreshError="1"/>
      <sheetData sheetId="13204" refreshError="1"/>
      <sheetData sheetId="13205" refreshError="1"/>
      <sheetData sheetId="13206" refreshError="1"/>
      <sheetData sheetId="13207" refreshError="1"/>
      <sheetData sheetId="13208" refreshError="1"/>
      <sheetData sheetId="13209" refreshError="1"/>
      <sheetData sheetId="13210" refreshError="1"/>
      <sheetData sheetId="13211" refreshError="1"/>
      <sheetData sheetId="13212"/>
      <sheetData sheetId="13213"/>
      <sheetData sheetId="13214"/>
      <sheetData sheetId="13215"/>
      <sheetData sheetId="13216"/>
      <sheetData sheetId="13217"/>
      <sheetData sheetId="13218"/>
      <sheetData sheetId="13219"/>
      <sheetData sheetId="13220"/>
      <sheetData sheetId="13221"/>
      <sheetData sheetId="13222"/>
      <sheetData sheetId="13223"/>
      <sheetData sheetId="13224"/>
      <sheetData sheetId="13225"/>
      <sheetData sheetId="13226"/>
      <sheetData sheetId="13227"/>
      <sheetData sheetId="13228"/>
      <sheetData sheetId="13229"/>
      <sheetData sheetId="13230"/>
      <sheetData sheetId="13231"/>
      <sheetData sheetId="13232"/>
      <sheetData sheetId="13233"/>
      <sheetData sheetId="13234"/>
      <sheetData sheetId="13235"/>
      <sheetData sheetId="13236"/>
      <sheetData sheetId="13237"/>
      <sheetData sheetId="13238"/>
      <sheetData sheetId="13239"/>
      <sheetData sheetId="13240"/>
      <sheetData sheetId="13241"/>
      <sheetData sheetId="13242"/>
      <sheetData sheetId="13243"/>
      <sheetData sheetId="13244"/>
      <sheetData sheetId="13245"/>
      <sheetData sheetId="13246"/>
      <sheetData sheetId="13247"/>
      <sheetData sheetId="13248"/>
      <sheetData sheetId="13249"/>
      <sheetData sheetId="13250" refreshError="1"/>
      <sheetData sheetId="13251" refreshError="1"/>
      <sheetData sheetId="13252" refreshError="1"/>
      <sheetData sheetId="13253" refreshError="1"/>
      <sheetData sheetId="13254" refreshError="1"/>
      <sheetData sheetId="13255" refreshError="1"/>
      <sheetData sheetId="13256" refreshError="1"/>
      <sheetData sheetId="13257" refreshError="1"/>
      <sheetData sheetId="13258" refreshError="1"/>
      <sheetData sheetId="13259" refreshError="1"/>
      <sheetData sheetId="13260" refreshError="1"/>
      <sheetData sheetId="13261" refreshError="1"/>
      <sheetData sheetId="13262" refreshError="1"/>
      <sheetData sheetId="13263" refreshError="1"/>
      <sheetData sheetId="13264" refreshError="1"/>
      <sheetData sheetId="13265" refreshError="1"/>
      <sheetData sheetId="13266" refreshError="1"/>
      <sheetData sheetId="13267" refreshError="1"/>
      <sheetData sheetId="13268" refreshError="1"/>
      <sheetData sheetId="13269" refreshError="1"/>
      <sheetData sheetId="13270" refreshError="1"/>
      <sheetData sheetId="13271" refreshError="1"/>
      <sheetData sheetId="13272" refreshError="1"/>
      <sheetData sheetId="13273" refreshError="1"/>
      <sheetData sheetId="13274" refreshError="1"/>
      <sheetData sheetId="13275" refreshError="1"/>
      <sheetData sheetId="13276" refreshError="1"/>
      <sheetData sheetId="13277" refreshError="1"/>
      <sheetData sheetId="13278" refreshError="1"/>
      <sheetData sheetId="13279" refreshError="1"/>
      <sheetData sheetId="13280" refreshError="1"/>
      <sheetData sheetId="13281" refreshError="1"/>
      <sheetData sheetId="13282" refreshError="1"/>
      <sheetData sheetId="13283"/>
      <sheetData sheetId="13284"/>
      <sheetData sheetId="13285"/>
      <sheetData sheetId="13286"/>
      <sheetData sheetId="13287"/>
      <sheetData sheetId="13288" refreshError="1"/>
      <sheetData sheetId="13289" refreshError="1"/>
      <sheetData sheetId="13290" refreshError="1"/>
      <sheetData sheetId="13291" refreshError="1"/>
      <sheetData sheetId="13292" refreshError="1"/>
      <sheetData sheetId="13293" refreshError="1"/>
      <sheetData sheetId="13294" refreshError="1"/>
      <sheetData sheetId="13295" refreshError="1"/>
      <sheetData sheetId="13296" refreshError="1"/>
      <sheetData sheetId="13297" refreshError="1"/>
      <sheetData sheetId="13298" refreshError="1"/>
      <sheetData sheetId="13299" refreshError="1"/>
      <sheetData sheetId="13300" refreshError="1"/>
      <sheetData sheetId="13301" refreshError="1"/>
      <sheetData sheetId="13302" refreshError="1"/>
      <sheetData sheetId="13303" refreshError="1"/>
      <sheetData sheetId="13304" refreshError="1"/>
      <sheetData sheetId="13305" refreshError="1"/>
      <sheetData sheetId="13306" refreshError="1"/>
      <sheetData sheetId="13307" refreshError="1"/>
      <sheetData sheetId="13308" refreshError="1"/>
      <sheetData sheetId="13309" refreshError="1"/>
      <sheetData sheetId="13310" refreshError="1"/>
      <sheetData sheetId="13311" refreshError="1"/>
      <sheetData sheetId="13312" refreshError="1"/>
      <sheetData sheetId="13313" refreshError="1"/>
      <sheetData sheetId="13314" refreshError="1"/>
      <sheetData sheetId="13315" refreshError="1"/>
      <sheetData sheetId="13316" refreshError="1"/>
      <sheetData sheetId="13317" refreshError="1"/>
      <sheetData sheetId="13318"/>
      <sheetData sheetId="13319" refreshError="1"/>
      <sheetData sheetId="13320" refreshError="1"/>
      <sheetData sheetId="13321" refreshError="1"/>
      <sheetData sheetId="13322" refreshError="1"/>
      <sheetData sheetId="13323" refreshError="1"/>
      <sheetData sheetId="13324" refreshError="1"/>
      <sheetData sheetId="13325" refreshError="1"/>
      <sheetData sheetId="13326" refreshError="1"/>
      <sheetData sheetId="13327" refreshError="1"/>
      <sheetData sheetId="13328" refreshError="1"/>
      <sheetData sheetId="13329" refreshError="1"/>
      <sheetData sheetId="13330" refreshError="1"/>
      <sheetData sheetId="13331" refreshError="1"/>
      <sheetData sheetId="13332" refreshError="1"/>
      <sheetData sheetId="13333" refreshError="1"/>
      <sheetData sheetId="13334" refreshError="1"/>
      <sheetData sheetId="13335" refreshError="1"/>
      <sheetData sheetId="13336" refreshError="1"/>
      <sheetData sheetId="13337" refreshError="1"/>
      <sheetData sheetId="13338" refreshError="1"/>
      <sheetData sheetId="13339" refreshError="1"/>
      <sheetData sheetId="13340" refreshError="1"/>
      <sheetData sheetId="13341" refreshError="1"/>
      <sheetData sheetId="13342" refreshError="1"/>
      <sheetData sheetId="13343" refreshError="1"/>
      <sheetData sheetId="13344" refreshError="1"/>
      <sheetData sheetId="13345" refreshError="1"/>
      <sheetData sheetId="13346" refreshError="1"/>
      <sheetData sheetId="13347" refreshError="1"/>
      <sheetData sheetId="13348" refreshError="1"/>
      <sheetData sheetId="13349" refreshError="1"/>
      <sheetData sheetId="13350" refreshError="1"/>
      <sheetData sheetId="13351" refreshError="1"/>
      <sheetData sheetId="13352" refreshError="1"/>
      <sheetData sheetId="13353" refreshError="1"/>
      <sheetData sheetId="13354" refreshError="1"/>
      <sheetData sheetId="13355" refreshError="1"/>
      <sheetData sheetId="13356" refreshError="1"/>
      <sheetData sheetId="13357" refreshError="1"/>
      <sheetData sheetId="13358" refreshError="1"/>
      <sheetData sheetId="13359" refreshError="1"/>
      <sheetData sheetId="13360" refreshError="1"/>
      <sheetData sheetId="13361" refreshError="1"/>
      <sheetData sheetId="13362" refreshError="1"/>
      <sheetData sheetId="13363" refreshError="1"/>
      <sheetData sheetId="13364" refreshError="1"/>
      <sheetData sheetId="13365" refreshError="1"/>
      <sheetData sheetId="13366" refreshError="1"/>
      <sheetData sheetId="13367" refreshError="1"/>
      <sheetData sheetId="13368" refreshError="1"/>
      <sheetData sheetId="13369" refreshError="1"/>
      <sheetData sheetId="13370" refreshError="1"/>
      <sheetData sheetId="13371" refreshError="1"/>
      <sheetData sheetId="13372" refreshError="1"/>
      <sheetData sheetId="13373" refreshError="1"/>
      <sheetData sheetId="13374" refreshError="1"/>
      <sheetData sheetId="13375" refreshError="1"/>
      <sheetData sheetId="13376" refreshError="1"/>
      <sheetData sheetId="13377" refreshError="1"/>
      <sheetData sheetId="13378" refreshError="1"/>
      <sheetData sheetId="13379" refreshError="1"/>
      <sheetData sheetId="13380" refreshError="1"/>
      <sheetData sheetId="13381" refreshError="1"/>
      <sheetData sheetId="13382" refreshError="1"/>
      <sheetData sheetId="13383" refreshError="1"/>
      <sheetData sheetId="13384" refreshError="1"/>
      <sheetData sheetId="13385" refreshError="1"/>
      <sheetData sheetId="13386" refreshError="1"/>
      <sheetData sheetId="13387" refreshError="1"/>
      <sheetData sheetId="13388" refreshError="1"/>
      <sheetData sheetId="13389" refreshError="1"/>
      <sheetData sheetId="13390" refreshError="1"/>
      <sheetData sheetId="13391" refreshError="1"/>
      <sheetData sheetId="13392" refreshError="1"/>
      <sheetData sheetId="13393" refreshError="1"/>
      <sheetData sheetId="13394" refreshError="1"/>
      <sheetData sheetId="13395" refreshError="1"/>
      <sheetData sheetId="13396" refreshError="1"/>
      <sheetData sheetId="13397" refreshError="1"/>
      <sheetData sheetId="13398" refreshError="1"/>
      <sheetData sheetId="13399" refreshError="1"/>
      <sheetData sheetId="13400" refreshError="1"/>
      <sheetData sheetId="13401" refreshError="1"/>
      <sheetData sheetId="13402" refreshError="1"/>
      <sheetData sheetId="13403" refreshError="1"/>
      <sheetData sheetId="13404" refreshError="1"/>
      <sheetData sheetId="13405" refreshError="1"/>
      <sheetData sheetId="13406" refreshError="1"/>
      <sheetData sheetId="13407" refreshError="1"/>
      <sheetData sheetId="13408" refreshError="1"/>
      <sheetData sheetId="13409" refreshError="1"/>
      <sheetData sheetId="13410" refreshError="1"/>
      <sheetData sheetId="13411" refreshError="1"/>
      <sheetData sheetId="13412" refreshError="1"/>
      <sheetData sheetId="13413" refreshError="1"/>
      <sheetData sheetId="13414" refreshError="1"/>
      <sheetData sheetId="13415" refreshError="1"/>
      <sheetData sheetId="13416" refreshError="1"/>
      <sheetData sheetId="13417" refreshError="1"/>
      <sheetData sheetId="13418" refreshError="1"/>
      <sheetData sheetId="13419" refreshError="1"/>
      <sheetData sheetId="13420" refreshError="1"/>
      <sheetData sheetId="13421" refreshError="1"/>
      <sheetData sheetId="13422" refreshError="1"/>
      <sheetData sheetId="13423" refreshError="1"/>
      <sheetData sheetId="13424" refreshError="1"/>
      <sheetData sheetId="13425" refreshError="1"/>
      <sheetData sheetId="13426" refreshError="1"/>
      <sheetData sheetId="13427" refreshError="1"/>
      <sheetData sheetId="13428" refreshError="1"/>
      <sheetData sheetId="13429" refreshError="1"/>
      <sheetData sheetId="13430" refreshError="1"/>
      <sheetData sheetId="13431" refreshError="1"/>
      <sheetData sheetId="13432" refreshError="1"/>
      <sheetData sheetId="13433" refreshError="1"/>
      <sheetData sheetId="13434" refreshError="1"/>
      <sheetData sheetId="13435" refreshError="1"/>
      <sheetData sheetId="13436" refreshError="1"/>
      <sheetData sheetId="13437" refreshError="1"/>
      <sheetData sheetId="13438" refreshError="1"/>
      <sheetData sheetId="13439" refreshError="1"/>
      <sheetData sheetId="13440" refreshError="1"/>
      <sheetData sheetId="13441" refreshError="1"/>
      <sheetData sheetId="13442" refreshError="1"/>
      <sheetData sheetId="13443" refreshError="1"/>
      <sheetData sheetId="13444" refreshError="1"/>
      <sheetData sheetId="13445" refreshError="1"/>
      <sheetData sheetId="13446" refreshError="1"/>
      <sheetData sheetId="13447" refreshError="1"/>
      <sheetData sheetId="13448" refreshError="1"/>
      <sheetData sheetId="13449" refreshError="1"/>
      <sheetData sheetId="13450" refreshError="1"/>
      <sheetData sheetId="13451" refreshError="1"/>
      <sheetData sheetId="13452" refreshError="1"/>
      <sheetData sheetId="13453" refreshError="1"/>
      <sheetData sheetId="13454" refreshError="1"/>
      <sheetData sheetId="13455" refreshError="1"/>
      <sheetData sheetId="13456" refreshError="1"/>
      <sheetData sheetId="13457" refreshError="1"/>
      <sheetData sheetId="13458" refreshError="1"/>
      <sheetData sheetId="13459" refreshError="1"/>
      <sheetData sheetId="13460" refreshError="1"/>
      <sheetData sheetId="13461" refreshError="1"/>
      <sheetData sheetId="13462" refreshError="1"/>
      <sheetData sheetId="13463" refreshError="1"/>
      <sheetData sheetId="13464" refreshError="1"/>
      <sheetData sheetId="13465" refreshError="1"/>
      <sheetData sheetId="13466" refreshError="1"/>
      <sheetData sheetId="13467" refreshError="1"/>
      <sheetData sheetId="13468" refreshError="1"/>
      <sheetData sheetId="13469" refreshError="1"/>
      <sheetData sheetId="13470" refreshError="1"/>
      <sheetData sheetId="13471" refreshError="1"/>
      <sheetData sheetId="13472" refreshError="1"/>
      <sheetData sheetId="13473" refreshError="1"/>
      <sheetData sheetId="13474" refreshError="1"/>
      <sheetData sheetId="13475" refreshError="1"/>
      <sheetData sheetId="13476" refreshError="1"/>
      <sheetData sheetId="13477" refreshError="1"/>
      <sheetData sheetId="13478" refreshError="1"/>
      <sheetData sheetId="13479" refreshError="1"/>
      <sheetData sheetId="13480" refreshError="1"/>
      <sheetData sheetId="13481" refreshError="1"/>
      <sheetData sheetId="13482" refreshError="1"/>
      <sheetData sheetId="13483" refreshError="1"/>
      <sheetData sheetId="13484" refreshError="1"/>
      <sheetData sheetId="13485" refreshError="1"/>
      <sheetData sheetId="13486" refreshError="1"/>
      <sheetData sheetId="13487" refreshError="1"/>
      <sheetData sheetId="13488" refreshError="1"/>
      <sheetData sheetId="13489" refreshError="1"/>
      <sheetData sheetId="13490" refreshError="1"/>
      <sheetData sheetId="13491" refreshError="1"/>
      <sheetData sheetId="13492" refreshError="1"/>
      <sheetData sheetId="13493" refreshError="1"/>
      <sheetData sheetId="13494" refreshError="1"/>
      <sheetData sheetId="13495" refreshError="1"/>
      <sheetData sheetId="13496" refreshError="1"/>
      <sheetData sheetId="13497" refreshError="1"/>
      <sheetData sheetId="13498" refreshError="1"/>
      <sheetData sheetId="13499" refreshError="1"/>
      <sheetData sheetId="13500" refreshError="1"/>
      <sheetData sheetId="13501" refreshError="1"/>
      <sheetData sheetId="13502" refreshError="1"/>
      <sheetData sheetId="13503" refreshError="1"/>
      <sheetData sheetId="13504" refreshError="1"/>
      <sheetData sheetId="13505"/>
      <sheetData sheetId="13506"/>
      <sheetData sheetId="13507" refreshError="1"/>
      <sheetData sheetId="13508" refreshError="1"/>
      <sheetData sheetId="13509" refreshError="1"/>
      <sheetData sheetId="13510" refreshError="1"/>
      <sheetData sheetId="13511" refreshError="1"/>
      <sheetData sheetId="13512" refreshError="1"/>
      <sheetData sheetId="13513" refreshError="1"/>
      <sheetData sheetId="13514" refreshError="1"/>
      <sheetData sheetId="13515" refreshError="1"/>
      <sheetData sheetId="13516" refreshError="1"/>
      <sheetData sheetId="13517" refreshError="1"/>
      <sheetData sheetId="13518" refreshError="1"/>
      <sheetData sheetId="13519" refreshError="1"/>
      <sheetData sheetId="13520" refreshError="1"/>
      <sheetData sheetId="13521" refreshError="1"/>
      <sheetData sheetId="13522" refreshError="1"/>
      <sheetData sheetId="13523" refreshError="1"/>
      <sheetData sheetId="13524" refreshError="1"/>
      <sheetData sheetId="13525" refreshError="1"/>
      <sheetData sheetId="13526" refreshError="1"/>
      <sheetData sheetId="13527" refreshError="1"/>
      <sheetData sheetId="13528" refreshError="1"/>
      <sheetData sheetId="13529" refreshError="1"/>
      <sheetData sheetId="13530" refreshError="1"/>
      <sheetData sheetId="13531" refreshError="1"/>
      <sheetData sheetId="13532" refreshError="1"/>
      <sheetData sheetId="13533" refreshError="1"/>
      <sheetData sheetId="13534" refreshError="1"/>
      <sheetData sheetId="13535" refreshError="1"/>
      <sheetData sheetId="13536" refreshError="1"/>
      <sheetData sheetId="13537" refreshError="1"/>
      <sheetData sheetId="13538" refreshError="1"/>
      <sheetData sheetId="13539" refreshError="1"/>
      <sheetData sheetId="13540" refreshError="1"/>
      <sheetData sheetId="13541" refreshError="1"/>
      <sheetData sheetId="13542" refreshError="1"/>
      <sheetData sheetId="13543" refreshError="1"/>
      <sheetData sheetId="13544" refreshError="1"/>
      <sheetData sheetId="13545" refreshError="1"/>
      <sheetData sheetId="13546" refreshError="1"/>
      <sheetData sheetId="13547" refreshError="1"/>
      <sheetData sheetId="13548" refreshError="1"/>
      <sheetData sheetId="13549" refreshError="1"/>
      <sheetData sheetId="13550" refreshError="1"/>
      <sheetData sheetId="13551" refreshError="1"/>
      <sheetData sheetId="13552" refreshError="1"/>
      <sheetData sheetId="13553" refreshError="1"/>
      <sheetData sheetId="13554" refreshError="1"/>
      <sheetData sheetId="13555" refreshError="1"/>
      <sheetData sheetId="13556" refreshError="1"/>
      <sheetData sheetId="13557" refreshError="1"/>
      <sheetData sheetId="13558" refreshError="1"/>
      <sheetData sheetId="13559" refreshError="1"/>
      <sheetData sheetId="13560" refreshError="1"/>
      <sheetData sheetId="13561" refreshError="1"/>
      <sheetData sheetId="13562" refreshError="1"/>
      <sheetData sheetId="13563" refreshError="1"/>
      <sheetData sheetId="13564" refreshError="1"/>
      <sheetData sheetId="13565" refreshError="1"/>
      <sheetData sheetId="13566" refreshError="1"/>
      <sheetData sheetId="13567" refreshError="1"/>
      <sheetData sheetId="13568" refreshError="1"/>
      <sheetData sheetId="13569" refreshError="1"/>
      <sheetData sheetId="13570" refreshError="1"/>
      <sheetData sheetId="13571" refreshError="1"/>
      <sheetData sheetId="13572" refreshError="1"/>
      <sheetData sheetId="13573" refreshError="1"/>
      <sheetData sheetId="13574" refreshError="1"/>
      <sheetData sheetId="13575" refreshError="1"/>
      <sheetData sheetId="13576" refreshError="1"/>
      <sheetData sheetId="13577" refreshError="1"/>
      <sheetData sheetId="13578" refreshError="1"/>
      <sheetData sheetId="13579" refreshError="1"/>
      <sheetData sheetId="13580" refreshError="1"/>
      <sheetData sheetId="13581" refreshError="1"/>
      <sheetData sheetId="13582" refreshError="1"/>
      <sheetData sheetId="13583" refreshError="1"/>
      <sheetData sheetId="13584" refreshError="1"/>
      <sheetData sheetId="13585" refreshError="1"/>
      <sheetData sheetId="13586" refreshError="1"/>
      <sheetData sheetId="13587" refreshError="1"/>
      <sheetData sheetId="13588" refreshError="1"/>
      <sheetData sheetId="13589" refreshError="1"/>
      <sheetData sheetId="13590" refreshError="1"/>
      <sheetData sheetId="13591" refreshError="1"/>
      <sheetData sheetId="13592" refreshError="1"/>
      <sheetData sheetId="13593" refreshError="1"/>
      <sheetData sheetId="13594" refreshError="1"/>
      <sheetData sheetId="13595" refreshError="1"/>
      <sheetData sheetId="13596" refreshError="1"/>
      <sheetData sheetId="13597" refreshError="1"/>
      <sheetData sheetId="13598" refreshError="1"/>
      <sheetData sheetId="13599" refreshError="1"/>
      <sheetData sheetId="13600" refreshError="1"/>
      <sheetData sheetId="13601" refreshError="1"/>
      <sheetData sheetId="13602" refreshError="1"/>
      <sheetData sheetId="13603" refreshError="1"/>
      <sheetData sheetId="13604" refreshError="1"/>
      <sheetData sheetId="13605" refreshError="1"/>
      <sheetData sheetId="13606" refreshError="1"/>
      <sheetData sheetId="13607" refreshError="1"/>
      <sheetData sheetId="13608" refreshError="1"/>
      <sheetData sheetId="13609" refreshError="1"/>
      <sheetData sheetId="13610" refreshError="1"/>
      <sheetData sheetId="13611" refreshError="1"/>
      <sheetData sheetId="13612" refreshError="1"/>
      <sheetData sheetId="13613" refreshError="1"/>
      <sheetData sheetId="13614" refreshError="1"/>
      <sheetData sheetId="13615" refreshError="1"/>
      <sheetData sheetId="13616" refreshError="1"/>
      <sheetData sheetId="13617" refreshError="1"/>
      <sheetData sheetId="13618" refreshError="1"/>
      <sheetData sheetId="13619" refreshError="1"/>
      <sheetData sheetId="13620" refreshError="1"/>
      <sheetData sheetId="13621" refreshError="1"/>
      <sheetData sheetId="13622" refreshError="1"/>
      <sheetData sheetId="13623" refreshError="1"/>
      <sheetData sheetId="13624" refreshError="1"/>
      <sheetData sheetId="13625" refreshError="1"/>
      <sheetData sheetId="13626" refreshError="1"/>
      <sheetData sheetId="13627" refreshError="1"/>
      <sheetData sheetId="13628" refreshError="1"/>
      <sheetData sheetId="13629" refreshError="1"/>
      <sheetData sheetId="13630" refreshError="1"/>
      <sheetData sheetId="13631" refreshError="1"/>
      <sheetData sheetId="13632" refreshError="1"/>
      <sheetData sheetId="13633">
        <row r="5">
          <cell r="A5">
            <v>1</v>
          </cell>
        </row>
      </sheetData>
      <sheetData sheetId="13634"/>
      <sheetData sheetId="13635"/>
      <sheetData sheetId="13636"/>
      <sheetData sheetId="13637"/>
      <sheetData sheetId="13638" refreshError="1"/>
      <sheetData sheetId="13639" refreshError="1"/>
      <sheetData sheetId="13640" refreshError="1"/>
      <sheetData sheetId="13641" refreshError="1"/>
      <sheetData sheetId="13642" refreshError="1"/>
      <sheetData sheetId="13643" refreshError="1"/>
      <sheetData sheetId="13644" refreshError="1"/>
      <sheetData sheetId="13645" refreshError="1"/>
      <sheetData sheetId="13646" refreshError="1"/>
      <sheetData sheetId="13647" refreshError="1"/>
      <sheetData sheetId="13648" refreshError="1"/>
      <sheetData sheetId="13649" refreshError="1"/>
      <sheetData sheetId="13650" refreshError="1"/>
      <sheetData sheetId="13651" refreshError="1"/>
      <sheetData sheetId="13652" refreshError="1"/>
      <sheetData sheetId="13653" refreshError="1"/>
      <sheetData sheetId="13654" refreshError="1"/>
      <sheetData sheetId="13655" refreshError="1"/>
      <sheetData sheetId="13656" refreshError="1"/>
      <sheetData sheetId="13657" refreshError="1"/>
      <sheetData sheetId="13658" refreshError="1"/>
      <sheetData sheetId="13659" refreshError="1"/>
      <sheetData sheetId="13660" refreshError="1"/>
      <sheetData sheetId="13661" refreshError="1"/>
      <sheetData sheetId="13662" refreshError="1"/>
      <sheetData sheetId="13663" refreshError="1"/>
      <sheetData sheetId="13664" refreshError="1"/>
      <sheetData sheetId="13665" refreshError="1"/>
      <sheetData sheetId="13666" refreshError="1"/>
      <sheetData sheetId="13667" refreshError="1"/>
      <sheetData sheetId="13668" refreshError="1"/>
      <sheetData sheetId="13669" refreshError="1"/>
      <sheetData sheetId="13670" refreshError="1"/>
      <sheetData sheetId="13671" refreshError="1"/>
      <sheetData sheetId="13672"/>
      <sheetData sheetId="13673"/>
      <sheetData sheetId="13674" refreshError="1"/>
      <sheetData sheetId="13675" refreshError="1"/>
      <sheetData sheetId="13676" refreshError="1"/>
      <sheetData sheetId="13677" refreshError="1"/>
      <sheetData sheetId="13678" refreshError="1"/>
      <sheetData sheetId="13679" refreshError="1"/>
      <sheetData sheetId="13680" refreshError="1"/>
      <sheetData sheetId="13681" refreshError="1"/>
      <sheetData sheetId="13682" refreshError="1"/>
      <sheetData sheetId="13683" refreshError="1"/>
      <sheetData sheetId="13684" refreshError="1"/>
      <sheetData sheetId="13685" refreshError="1"/>
      <sheetData sheetId="13686" refreshError="1"/>
      <sheetData sheetId="13687" refreshError="1"/>
      <sheetData sheetId="13688" refreshError="1"/>
      <sheetData sheetId="13689" refreshError="1"/>
      <sheetData sheetId="13690" refreshError="1"/>
      <sheetData sheetId="13691" refreshError="1"/>
      <sheetData sheetId="13692" refreshError="1"/>
      <sheetData sheetId="13693" refreshError="1"/>
      <sheetData sheetId="13694" refreshError="1"/>
      <sheetData sheetId="13695" refreshError="1"/>
      <sheetData sheetId="13696" refreshError="1"/>
      <sheetData sheetId="13697" refreshError="1"/>
      <sheetData sheetId="13698" refreshError="1"/>
      <sheetData sheetId="13699" refreshError="1"/>
      <sheetData sheetId="13700" refreshError="1"/>
      <sheetData sheetId="13701" refreshError="1"/>
      <sheetData sheetId="13702" refreshError="1"/>
      <sheetData sheetId="13703" refreshError="1"/>
      <sheetData sheetId="13704" refreshError="1"/>
      <sheetData sheetId="13705" refreshError="1"/>
      <sheetData sheetId="13706" refreshError="1"/>
      <sheetData sheetId="13707" refreshError="1"/>
      <sheetData sheetId="13708" refreshError="1"/>
      <sheetData sheetId="13709" refreshError="1"/>
      <sheetData sheetId="13710" refreshError="1"/>
      <sheetData sheetId="13711" refreshError="1"/>
      <sheetData sheetId="13712" refreshError="1"/>
      <sheetData sheetId="13713" refreshError="1"/>
      <sheetData sheetId="13714" refreshError="1"/>
      <sheetData sheetId="13715" refreshError="1"/>
      <sheetData sheetId="13716" refreshError="1"/>
      <sheetData sheetId="13717" refreshError="1"/>
      <sheetData sheetId="13718" refreshError="1"/>
      <sheetData sheetId="13719" refreshError="1"/>
      <sheetData sheetId="13720" refreshError="1"/>
      <sheetData sheetId="13721" refreshError="1"/>
      <sheetData sheetId="13722" refreshError="1"/>
      <sheetData sheetId="13723" refreshError="1"/>
      <sheetData sheetId="13724" refreshError="1"/>
      <sheetData sheetId="13725" refreshError="1"/>
      <sheetData sheetId="13726" refreshError="1"/>
      <sheetData sheetId="13727" refreshError="1"/>
      <sheetData sheetId="13728" refreshError="1"/>
      <sheetData sheetId="13729" refreshError="1"/>
      <sheetData sheetId="13730" refreshError="1"/>
      <sheetData sheetId="13731" refreshError="1"/>
      <sheetData sheetId="13732" refreshError="1"/>
      <sheetData sheetId="13733" refreshError="1"/>
      <sheetData sheetId="13734" refreshError="1"/>
      <sheetData sheetId="13735" refreshError="1"/>
      <sheetData sheetId="13736" refreshError="1"/>
      <sheetData sheetId="13737" refreshError="1"/>
      <sheetData sheetId="13738" refreshError="1"/>
      <sheetData sheetId="13739" refreshError="1"/>
      <sheetData sheetId="13740" refreshError="1"/>
      <sheetData sheetId="13741" refreshError="1"/>
      <sheetData sheetId="13742" refreshError="1"/>
      <sheetData sheetId="13743" refreshError="1"/>
      <sheetData sheetId="13744" refreshError="1"/>
      <sheetData sheetId="13745" refreshError="1"/>
      <sheetData sheetId="13746" refreshError="1"/>
      <sheetData sheetId="13747" refreshError="1"/>
      <sheetData sheetId="13748" refreshError="1"/>
      <sheetData sheetId="13749"/>
      <sheetData sheetId="13750"/>
      <sheetData sheetId="13751"/>
      <sheetData sheetId="13752"/>
      <sheetData sheetId="13753">
        <row r="5">
          <cell r="A5">
            <v>1</v>
          </cell>
        </row>
      </sheetData>
      <sheetData sheetId="13754"/>
      <sheetData sheetId="13755"/>
      <sheetData sheetId="13756"/>
      <sheetData sheetId="13757"/>
      <sheetData sheetId="13758"/>
      <sheetData sheetId="13759">
        <row r="11">
          <cell r="C11" t="str">
            <v>AED</v>
          </cell>
        </row>
      </sheetData>
      <sheetData sheetId="13760" refreshError="1"/>
      <sheetData sheetId="13761" refreshError="1"/>
      <sheetData sheetId="13762" refreshError="1"/>
      <sheetData sheetId="13763"/>
      <sheetData sheetId="13764"/>
      <sheetData sheetId="13765"/>
      <sheetData sheetId="13766"/>
      <sheetData sheetId="13767"/>
      <sheetData sheetId="13768"/>
      <sheetData sheetId="13769"/>
      <sheetData sheetId="13770"/>
      <sheetData sheetId="13771"/>
      <sheetData sheetId="13772"/>
      <sheetData sheetId="13773" refreshError="1"/>
      <sheetData sheetId="13774" refreshError="1"/>
      <sheetData sheetId="13775" refreshError="1"/>
      <sheetData sheetId="13776" refreshError="1"/>
      <sheetData sheetId="13777" refreshError="1"/>
      <sheetData sheetId="13778" refreshError="1"/>
      <sheetData sheetId="13779" refreshError="1"/>
      <sheetData sheetId="13780" refreshError="1"/>
      <sheetData sheetId="13781" refreshError="1"/>
      <sheetData sheetId="13782" refreshError="1"/>
      <sheetData sheetId="13783" refreshError="1"/>
      <sheetData sheetId="13784" refreshError="1"/>
      <sheetData sheetId="13785" refreshError="1"/>
      <sheetData sheetId="13786" refreshError="1"/>
      <sheetData sheetId="13787" refreshError="1"/>
      <sheetData sheetId="13788" refreshError="1"/>
      <sheetData sheetId="13789" refreshError="1"/>
      <sheetData sheetId="13790" refreshError="1"/>
      <sheetData sheetId="13791" refreshError="1"/>
      <sheetData sheetId="13792" refreshError="1"/>
      <sheetData sheetId="13793"/>
      <sheetData sheetId="13794"/>
      <sheetData sheetId="13795"/>
      <sheetData sheetId="13796"/>
      <sheetData sheetId="13797"/>
      <sheetData sheetId="13798"/>
      <sheetData sheetId="13799"/>
      <sheetData sheetId="13800" refreshError="1"/>
      <sheetData sheetId="13801" refreshError="1"/>
      <sheetData sheetId="13802"/>
      <sheetData sheetId="13803"/>
      <sheetData sheetId="13804">
        <row r="8">
          <cell r="B8">
            <v>22303773</v>
          </cell>
        </row>
      </sheetData>
      <sheetData sheetId="13805" refreshError="1"/>
      <sheetData sheetId="13806" refreshError="1"/>
      <sheetData sheetId="13807"/>
      <sheetData sheetId="13808" refreshError="1"/>
      <sheetData sheetId="13809" refreshError="1"/>
      <sheetData sheetId="13810" refreshError="1"/>
      <sheetData sheetId="13811" refreshError="1"/>
      <sheetData sheetId="13812" refreshError="1"/>
      <sheetData sheetId="13813" refreshError="1"/>
      <sheetData sheetId="13814"/>
      <sheetData sheetId="13815" refreshError="1"/>
      <sheetData sheetId="13816"/>
      <sheetData sheetId="13817"/>
      <sheetData sheetId="13818" refreshError="1"/>
      <sheetData sheetId="13819" refreshError="1"/>
      <sheetData sheetId="13820"/>
      <sheetData sheetId="13821" refreshError="1"/>
      <sheetData sheetId="13822" refreshError="1"/>
      <sheetData sheetId="13823" refreshError="1"/>
      <sheetData sheetId="13824" refreshError="1"/>
      <sheetData sheetId="13825" refreshError="1"/>
      <sheetData sheetId="13826">
        <row r="28">
          <cell r="D28">
            <v>369900.28</v>
          </cell>
        </row>
      </sheetData>
      <sheetData sheetId="13827" refreshError="1"/>
      <sheetData sheetId="13828" refreshError="1"/>
      <sheetData sheetId="13829" refreshError="1"/>
      <sheetData sheetId="13830" refreshError="1"/>
      <sheetData sheetId="13831" refreshError="1"/>
      <sheetData sheetId="13832" refreshError="1"/>
      <sheetData sheetId="13833"/>
      <sheetData sheetId="13834"/>
      <sheetData sheetId="13835"/>
      <sheetData sheetId="13836"/>
      <sheetData sheetId="13837"/>
      <sheetData sheetId="13838"/>
      <sheetData sheetId="13839"/>
      <sheetData sheetId="13840"/>
      <sheetData sheetId="13841"/>
      <sheetData sheetId="13842"/>
      <sheetData sheetId="13843"/>
      <sheetData sheetId="13844"/>
      <sheetData sheetId="13845"/>
      <sheetData sheetId="13846"/>
      <sheetData sheetId="13847"/>
      <sheetData sheetId="13848"/>
      <sheetData sheetId="13849"/>
      <sheetData sheetId="13850"/>
      <sheetData sheetId="13851"/>
      <sheetData sheetId="13852"/>
      <sheetData sheetId="13853"/>
      <sheetData sheetId="13854" refreshError="1"/>
      <sheetData sheetId="13855" refreshError="1"/>
      <sheetData sheetId="13856" refreshError="1"/>
      <sheetData sheetId="13857" refreshError="1"/>
      <sheetData sheetId="13858" refreshError="1"/>
      <sheetData sheetId="13859" refreshError="1"/>
      <sheetData sheetId="13860" refreshError="1"/>
      <sheetData sheetId="13861" refreshError="1"/>
      <sheetData sheetId="13862" refreshError="1"/>
      <sheetData sheetId="13863" refreshError="1"/>
      <sheetData sheetId="13864" refreshError="1"/>
      <sheetData sheetId="13865" refreshError="1"/>
      <sheetData sheetId="13866" refreshError="1"/>
      <sheetData sheetId="13867" refreshError="1"/>
      <sheetData sheetId="13868" refreshError="1"/>
      <sheetData sheetId="13869" refreshError="1"/>
      <sheetData sheetId="13870" refreshError="1"/>
      <sheetData sheetId="13871" refreshError="1"/>
      <sheetData sheetId="13872" refreshError="1"/>
      <sheetData sheetId="13873" refreshError="1"/>
      <sheetData sheetId="13874" refreshError="1"/>
      <sheetData sheetId="13875" refreshError="1"/>
      <sheetData sheetId="13876" refreshError="1"/>
      <sheetData sheetId="13877" refreshError="1"/>
      <sheetData sheetId="13878" refreshError="1"/>
      <sheetData sheetId="13879" refreshError="1"/>
      <sheetData sheetId="13880" refreshError="1"/>
      <sheetData sheetId="13881" refreshError="1"/>
      <sheetData sheetId="13882" refreshError="1"/>
      <sheetData sheetId="13883" refreshError="1"/>
      <sheetData sheetId="13884" refreshError="1"/>
      <sheetData sheetId="13885" refreshError="1"/>
      <sheetData sheetId="13886" refreshError="1"/>
      <sheetData sheetId="13887" refreshError="1"/>
      <sheetData sheetId="13888" refreshError="1"/>
      <sheetData sheetId="13889" refreshError="1"/>
      <sheetData sheetId="13890" refreshError="1"/>
      <sheetData sheetId="13891" refreshError="1"/>
      <sheetData sheetId="13892" refreshError="1"/>
      <sheetData sheetId="13893" refreshError="1"/>
      <sheetData sheetId="13894" refreshError="1"/>
      <sheetData sheetId="13895"/>
      <sheetData sheetId="13896"/>
      <sheetData sheetId="13897"/>
      <sheetData sheetId="13898"/>
      <sheetData sheetId="13899"/>
      <sheetData sheetId="13900"/>
      <sheetData sheetId="13901"/>
      <sheetData sheetId="13902"/>
      <sheetData sheetId="13903"/>
      <sheetData sheetId="13904"/>
      <sheetData sheetId="13905"/>
      <sheetData sheetId="13906"/>
      <sheetData sheetId="13907"/>
      <sheetData sheetId="13908"/>
      <sheetData sheetId="13909"/>
      <sheetData sheetId="13910"/>
      <sheetData sheetId="13911"/>
      <sheetData sheetId="13912"/>
      <sheetData sheetId="13913"/>
      <sheetData sheetId="13914"/>
      <sheetData sheetId="13915"/>
      <sheetData sheetId="13916"/>
      <sheetData sheetId="13917"/>
      <sheetData sheetId="13918"/>
      <sheetData sheetId="13919"/>
      <sheetData sheetId="13920"/>
      <sheetData sheetId="13921"/>
      <sheetData sheetId="13922"/>
      <sheetData sheetId="13923"/>
      <sheetData sheetId="13924"/>
      <sheetData sheetId="13925"/>
      <sheetData sheetId="13926" refreshError="1"/>
      <sheetData sheetId="13927"/>
      <sheetData sheetId="13928"/>
      <sheetData sheetId="13929"/>
      <sheetData sheetId="13930"/>
      <sheetData sheetId="13931"/>
      <sheetData sheetId="13932"/>
      <sheetData sheetId="13933"/>
      <sheetData sheetId="13934"/>
      <sheetData sheetId="13935"/>
      <sheetData sheetId="13936"/>
      <sheetData sheetId="13937"/>
      <sheetData sheetId="13938"/>
      <sheetData sheetId="13939"/>
      <sheetData sheetId="13940"/>
      <sheetData sheetId="13941"/>
      <sheetData sheetId="13942"/>
      <sheetData sheetId="13943"/>
      <sheetData sheetId="13944"/>
      <sheetData sheetId="13945"/>
      <sheetData sheetId="13946"/>
      <sheetData sheetId="13947"/>
      <sheetData sheetId="13948"/>
      <sheetData sheetId="13949"/>
      <sheetData sheetId="13950"/>
      <sheetData sheetId="13951"/>
      <sheetData sheetId="13952" refreshError="1"/>
      <sheetData sheetId="13953"/>
      <sheetData sheetId="13954" refreshError="1"/>
      <sheetData sheetId="13955" refreshError="1"/>
      <sheetData sheetId="13956" refreshError="1"/>
      <sheetData sheetId="13957" refreshError="1"/>
      <sheetData sheetId="13958" refreshError="1"/>
      <sheetData sheetId="13959" refreshError="1"/>
      <sheetData sheetId="13960" refreshError="1"/>
      <sheetData sheetId="13961" refreshError="1"/>
      <sheetData sheetId="13962" refreshError="1"/>
      <sheetData sheetId="13963" refreshError="1"/>
      <sheetData sheetId="13964" refreshError="1"/>
      <sheetData sheetId="13965" refreshError="1"/>
      <sheetData sheetId="13966" refreshError="1"/>
      <sheetData sheetId="13967" refreshError="1"/>
      <sheetData sheetId="13968" refreshError="1"/>
      <sheetData sheetId="13969" refreshError="1"/>
      <sheetData sheetId="13970" refreshError="1"/>
      <sheetData sheetId="13971" refreshError="1"/>
      <sheetData sheetId="13972" refreshError="1"/>
      <sheetData sheetId="13973" refreshError="1"/>
      <sheetData sheetId="13974" refreshError="1"/>
      <sheetData sheetId="13975" refreshError="1"/>
      <sheetData sheetId="13976" refreshError="1"/>
      <sheetData sheetId="13977" refreshError="1"/>
      <sheetData sheetId="13978" refreshError="1"/>
      <sheetData sheetId="13979" refreshError="1"/>
      <sheetData sheetId="13980" refreshError="1"/>
      <sheetData sheetId="13981" refreshError="1"/>
      <sheetData sheetId="13982" refreshError="1"/>
      <sheetData sheetId="13983" refreshError="1"/>
      <sheetData sheetId="13984" refreshError="1"/>
      <sheetData sheetId="13985" refreshError="1"/>
      <sheetData sheetId="13986" refreshError="1"/>
      <sheetData sheetId="13987" refreshError="1"/>
      <sheetData sheetId="13988" refreshError="1"/>
      <sheetData sheetId="13989" refreshError="1"/>
      <sheetData sheetId="13990" refreshError="1"/>
      <sheetData sheetId="13991" refreshError="1"/>
      <sheetData sheetId="13992" refreshError="1"/>
      <sheetData sheetId="13993" refreshError="1"/>
      <sheetData sheetId="13994" refreshError="1"/>
      <sheetData sheetId="13995" refreshError="1"/>
      <sheetData sheetId="13996" refreshError="1"/>
      <sheetData sheetId="13997" refreshError="1"/>
      <sheetData sheetId="13998" refreshError="1"/>
      <sheetData sheetId="13999" refreshError="1"/>
      <sheetData sheetId="14000" refreshError="1"/>
      <sheetData sheetId="14001" refreshError="1"/>
      <sheetData sheetId="14002"/>
      <sheetData sheetId="14003"/>
      <sheetData sheetId="14004"/>
      <sheetData sheetId="14005"/>
      <sheetData sheetId="14006" refreshError="1"/>
      <sheetData sheetId="14007" refreshError="1"/>
      <sheetData sheetId="14008"/>
      <sheetData sheetId="14009" refreshError="1"/>
      <sheetData sheetId="14010" refreshError="1"/>
      <sheetData sheetId="14011" refreshError="1"/>
      <sheetData sheetId="14012" refreshError="1"/>
      <sheetData sheetId="14013" refreshError="1"/>
      <sheetData sheetId="14014" refreshError="1"/>
      <sheetData sheetId="14015" refreshError="1"/>
      <sheetData sheetId="14016"/>
      <sheetData sheetId="14017">
        <row r="5">
          <cell r="J5" t="str">
            <v>Delay in days</v>
          </cell>
        </row>
      </sheetData>
      <sheetData sheetId="14018"/>
      <sheetData sheetId="14019" refreshError="1"/>
      <sheetData sheetId="14020" refreshError="1"/>
      <sheetData sheetId="14021" refreshError="1"/>
      <sheetData sheetId="14022"/>
      <sheetData sheetId="14023"/>
      <sheetData sheetId="14024">
        <row r="3">
          <cell r="B3" t="str">
            <v>600000005</v>
          </cell>
        </row>
      </sheetData>
      <sheetData sheetId="14025"/>
      <sheetData sheetId="14026"/>
      <sheetData sheetId="14027"/>
      <sheetData sheetId="14028"/>
      <sheetData sheetId="14029"/>
      <sheetData sheetId="14030"/>
      <sheetData sheetId="14031"/>
      <sheetData sheetId="14032"/>
      <sheetData sheetId="14033" refreshError="1"/>
      <sheetData sheetId="14034" refreshError="1"/>
      <sheetData sheetId="14035" refreshError="1"/>
      <sheetData sheetId="14036" refreshError="1"/>
      <sheetData sheetId="14037" refreshError="1"/>
      <sheetData sheetId="14038"/>
      <sheetData sheetId="14039"/>
      <sheetData sheetId="14040" refreshError="1"/>
      <sheetData sheetId="14041"/>
      <sheetData sheetId="14042"/>
      <sheetData sheetId="14043"/>
      <sheetData sheetId="14044"/>
      <sheetData sheetId="14045">
        <row r="2">
          <cell r="AJ2" t="str">
            <v>Ver 2.1.11  B 02-3-1</v>
          </cell>
        </row>
      </sheetData>
      <sheetData sheetId="14046" refreshError="1"/>
      <sheetData sheetId="14047"/>
      <sheetData sheetId="14048" refreshError="1"/>
      <sheetData sheetId="14049"/>
      <sheetData sheetId="14050" refreshError="1"/>
      <sheetData sheetId="14051" refreshError="1"/>
      <sheetData sheetId="14052" refreshError="1"/>
      <sheetData sheetId="14053" refreshError="1"/>
      <sheetData sheetId="14054" refreshError="1"/>
      <sheetData sheetId="14055" refreshError="1"/>
      <sheetData sheetId="14056">
        <row r="3">
          <cell r="B3" t="str">
            <v>600000005</v>
          </cell>
        </row>
      </sheetData>
      <sheetData sheetId="14057"/>
      <sheetData sheetId="14058"/>
      <sheetData sheetId="14059">
        <row r="2">
          <cell r="B2" t="str">
            <v>SOLVAY SPECIALITIES INDIA PRIVATE LIMITED</v>
          </cell>
        </row>
      </sheetData>
      <sheetData sheetId="14060" refreshError="1"/>
      <sheetData sheetId="14061" refreshError="1"/>
      <sheetData sheetId="14062" refreshError="1"/>
      <sheetData sheetId="14063" refreshError="1"/>
      <sheetData sheetId="14064" refreshError="1"/>
      <sheetData sheetId="14065" refreshError="1"/>
      <sheetData sheetId="14066" refreshError="1"/>
      <sheetData sheetId="14067" refreshError="1"/>
      <sheetData sheetId="14068" refreshError="1"/>
      <sheetData sheetId="14069" refreshError="1"/>
      <sheetData sheetId="14070" refreshError="1"/>
      <sheetData sheetId="14071" refreshError="1"/>
      <sheetData sheetId="14072"/>
      <sheetData sheetId="14073"/>
      <sheetData sheetId="14074">
        <row r="4">
          <cell r="B4" t="str">
            <v>*** DO NOT INSERT ROW ABOVE THIS ***</v>
          </cell>
        </row>
      </sheetData>
      <sheetData sheetId="14075"/>
      <sheetData sheetId="14076">
        <row r="3">
          <cell r="B3" t="str">
            <v>600000005</v>
          </cell>
        </row>
      </sheetData>
      <sheetData sheetId="14077"/>
      <sheetData sheetId="14078"/>
      <sheetData sheetId="14079">
        <row r="93">
          <cell r="C93">
            <v>-10364074</v>
          </cell>
        </row>
      </sheetData>
      <sheetData sheetId="14080">
        <row r="19">
          <cell r="L19">
            <v>168917243.85287499</v>
          </cell>
        </row>
      </sheetData>
      <sheetData sheetId="14081"/>
      <sheetData sheetId="14082"/>
      <sheetData sheetId="14083"/>
      <sheetData sheetId="14084"/>
      <sheetData sheetId="14085"/>
      <sheetData sheetId="14086"/>
      <sheetData sheetId="14087"/>
      <sheetData sheetId="14088"/>
      <sheetData sheetId="14089" refreshError="1"/>
      <sheetData sheetId="14090" refreshError="1"/>
      <sheetData sheetId="14091" refreshError="1"/>
      <sheetData sheetId="14092" refreshError="1"/>
      <sheetData sheetId="14093" refreshError="1"/>
      <sheetData sheetId="14094" refreshError="1"/>
      <sheetData sheetId="14095" refreshError="1"/>
      <sheetData sheetId="14096" refreshError="1"/>
      <sheetData sheetId="14097" refreshError="1"/>
      <sheetData sheetId="14098" refreshError="1"/>
      <sheetData sheetId="14099" refreshError="1"/>
      <sheetData sheetId="14100" refreshError="1"/>
      <sheetData sheetId="14101" refreshError="1"/>
      <sheetData sheetId="14102" refreshError="1"/>
      <sheetData sheetId="14103">
        <row r="3">
          <cell r="B3" t="str">
            <v>600000005</v>
          </cell>
        </row>
      </sheetData>
      <sheetData sheetId="14104" refreshError="1"/>
      <sheetData sheetId="14105" refreshError="1"/>
      <sheetData sheetId="14106" refreshError="1"/>
      <sheetData sheetId="14107" refreshError="1"/>
      <sheetData sheetId="14108" refreshError="1"/>
      <sheetData sheetId="14109" refreshError="1"/>
      <sheetData sheetId="14110" refreshError="1"/>
      <sheetData sheetId="14111" refreshError="1"/>
      <sheetData sheetId="14112" refreshError="1"/>
      <sheetData sheetId="14113" refreshError="1"/>
      <sheetData sheetId="14114" refreshError="1"/>
      <sheetData sheetId="14115" refreshError="1"/>
      <sheetData sheetId="14116" refreshError="1"/>
      <sheetData sheetId="14117" refreshError="1"/>
      <sheetData sheetId="14118" refreshError="1"/>
      <sheetData sheetId="14119" refreshError="1"/>
      <sheetData sheetId="14120" refreshError="1"/>
      <sheetData sheetId="14121" refreshError="1"/>
      <sheetData sheetId="14122"/>
      <sheetData sheetId="14123">
        <row r="18">
          <cell r="D18">
            <v>0.15</v>
          </cell>
        </row>
      </sheetData>
      <sheetData sheetId="14124"/>
      <sheetData sheetId="14125"/>
      <sheetData sheetId="14126" refreshError="1"/>
      <sheetData sheetId="14127"/>
      <sheetData sheetId="14128"/>
      <sheetData sheetId="14129"/>
      <sheetData sheetId="14130"/>
      <sheetData sheetId="14131"/>
      <sheetData sheetId="14132"/>
      <sheetData sheetId="14133"/>
      <sheetData sheetId="14134"/>
      <sheetData sheetId="14135"/>
      <sheetData sheetId="14136"/>
      <sheetData sheetId="14137"/>
      <sheetData sheetId="14138"/>
      <sheetData sheetId="14139"/>
      <sheetData sheetId="14140"/>
      <sheetData sheetId="14141"/>
      <sheetData sheetId="14142"/>
      <sheetData sheetId="14143"/>
      <sheetData sheetId="14144"/>
      <sheetData sheetId="14145" refreshError="1"/>
      <sheetData sheetId="14146"/>
      <sheetData sheetId="14147"/>
      <sheetData sheetId="14148"/>
      <sheetData sheetId="14149"/>
      <sheetData sheetId="14150"/>
      <sheetData sheetId="14151"/>
      <sheetData sheetId="14152"/>
      <sheetData sheetId="14153"/>
      <sheetData sheetId="14154"/>
      <sheetData sheetId="14155"/>
      <sheetData sheetId="14156"/>
      <sheetData sheetId="14157"/>
      <sheetData sheetId="14158" refreshError="1"/>
      <sheetData sheetId="14159" refreshError="1"/>
      <sheetData sheetId="14160" refreshError="1"/>
      <sheetData sheetId="14161" refreshError="1"/>
      <sheetData sheetId="14162" refreshError="1"/>
      <sheetData sheetId="14163" refreshError="1"/>
      <sheetData sheetId="14164"/>
      <sheetData sheetId="14165"/>
      <sheetData sheetId="14166" refreshError="1"/>
      <sheetData sheetId="14167"/>
      <sheetData sheetId="14168"/>
      <sheetData sheetId="14169"/>
      <sheetData sheetId="14170" refreshError="1"/>
      <sheetData sheetId="14171" refreshError="1"/>
      <sheetData sheetId="14172" refreshError="1"/>
      <sheetData sheetId="14173"/>
      <sheetData sheetId="14174" refreshError="1"/>
      <sheetData sheetId="14175"/>
      <sheetData sheetId="14176" refreshError="1"/>
      <sheetData sheetId="14177" refreshError="1"/>
      <sheetData sheetId="14178" refreshError="1"/>
      <sheetData sheetId="14179" refreshError="1"/>
      <sheetData sheetId="14180" refreshError="1"/>
      <sheetData sheetId="14181"/>
      <sheetData sheetId="14182"/>
      <sheetData sheetId="14183"/>
      <sheetData sheetId="14184" refreshError="1"/>
      <sheetData sheetId="14185" refreshError="1"/>
      <sheetData sheetId="14186" refreshError="1"/>
      <sheetData sheetId="14187" refreshError="1"/>
      <sheetData sheetId="14188" refreshError="1"/>
      <sheetData sheetId="14189" refreshError="1"/>
      <sheetData sheetId="14190" refreshError="1"/>
      <sheetData sheetId="14191" refreshError="1"/>
      <sheetData sheetId="14192" refreshError="1"/>
      <sheetData sheetId="14193" refreshError="1"/>
      <sheetData sheetId="14194" refreshError="1"/>
      <sheetData sheetId="14195" refreshError="1"/>
      <sheetData sheetId="14196" refreshError="1"/>
      <sheetData sheetId="14197"/>
      <sheetData sheetId="14198"/>
      <sheetData sheetId="14199"/>
      <sheetData sheetId="14200"/>
      <sheetData sheetId="14201"/>
      <sheetData sheetId="14202"/>
      <sheetData sheetId="14203"/>
      <sheetData sheetId="14204"/>
      <sheetData sheetId="14205"/>
      <sheetData sheetId="14206"/>
      <sheetData sheetId="14207"/>
      <sheetData sheetId="14208"/>
      <sheetData sheetId="14209"/>
      <sheetData sheetId="14210"/>
      <sheetData sheetId="14211"/>
      <sheetData sheetId="14212"/>
      <sheetData sheetId="14213" refreshError="1"/>
      <sheetData sheetId="14214" refreshError="1"/>
      <sheetData sheetId="14215" refreshError="1"/>
      <sheetData sheetId="14216" refreshError="1"/>
      <sheetData sheetId="14217" refreshError="1"/>
      <sheetData sheetId="14218" refreshError="1"/>
      <sheetData sheetId="14219" refreshError="1"/>
      <sheetData sheetId="14220" refreshError="1"/>
      <sheetData sheetId="14221" refreshError="1"/>
      <sheetData sheetId="14222" refreshError="1"/>
      <sheetData sheetId="14223" refreshError="1"/>
      <sheetData sheetId="14224" refreshError="1"/>
      <sheetData sheetId="14225" refreshError="1"/>
      <sheetData sheetId="14226" refreshError="1"/>
      <sheetData sheetId="14227">
        <row r="3">
          <cell r="B3" t="str">
            <v>600000005</v>
          </cell>
        </row>
      </sheetData>
      <sheetData sheetId="14228" refreshError="1"/>
      <sheetData sheetId="14229" refreshError="1"/>
      <sheetData sheetId="14230" refreshError="1"/>
      <sheetData sheetId="14231" refreshError="1"/>
      <sheetData sheetId="14232" refreshError="1"/>
      <sheetData sheetId="14233" refreshError="1"/>
      <sheetData sheetId="14234" refreshError="1"/>
      <sheetData sheetId="14235" refreshError="1"/>
      <sheetData sheetId="14236" refreshError="1"/>
      <sheetData sheetId="14237" refreshError="1"/>
      <sheetData sheetId="14238" refreshError="1"/>
      <sheetData sheetId="14239" refreshError="1"/>
      <sheetData sheetId="14240" refreshError="1"/>
      <sheetData sheetId="14241" refreshError="1"/>
      <sheetData sheetId="14242" refreshError="1"/>
      <sheetData sheetId="14243" refreshError="1"/>
      <sheetData sheetId="14244" refreshError="1"/>
      <sheetData sheetId="14245" refreshError="1"/>
      <sheetData sheetId="14246" refreshError="1"/>
      <sheetData sheetId="14247" refreshError="1"/>
      <sheetData sheetId="14248" refreshError="1"/>
      <sheetData sheetId="14249" refreshError="1"/>
      <sheetData sheetId="14250" refreshError="1"/>
      <sheetData sheetId="14251" refreshError="1"/>
      <sheetData sheetId="14252" refreshError="1"/>
      <sheetData sheetId="14253" refreshError="1"/>
      <sheetData sheetId="14254" refreshError="1"/>
      <sheetData sheetId="14255" refreshError="1"/>
      <sheetData sheetId="14256" refreshError="1"/>
      <sheetData sheetId="14257" refreshError="1"/>
      <sheetData sheetId="14258" refreshError="1"/>
      <sheetData sheetId="14259" refreshError="1"/>
      <sheetData sheetId="14260" refreshError="1"/>
      <sheetData sheetId="14261" refreshError="1"/>
      <sheetData sheetId="14262" refreshError="1"/>
      <sheetData sheetId="14263" refreshError="1"/>
      <sheetData sheetId="14264" refreshError="1"/>
      <sheetData sheetId="14265" refreshError="1"/>
      <sheetData sheetId="14266" refreshError="1"/>
      <sheetData sheetId="14267" refreshError="1"/>
      <sheetData sheetId="14268" refreshError="1"/>
      <sheetData sheetId="14269" refreshError="1"/>
      <sheetData sheetId="14270" refreshError="1"/>
      <sheetData sheetId="14271" refreshError="1"/>
      <sheetData sheetId="14272" refreshError="1"/>
      <sheetData sheetId="14273" refreshError="1"/>
      <sheetData sheetId="14274" refreshError="1"/>
      <sheetData sheetId="14275" refreshError="1"/>
      <sheetData sheetId="14276" refreshError="1"/>
      <sheetData sheetId="14277" refreshError="1"/>
      <sheetData sheetId="14278" refreshError="1"/>
      <sheetData sheetId="14279" refreshError="1"/>
      <sheetData sheetId="14280" refreshError="1"/>
      <sheetData sheetId="14281" refreshError="1"/>
      <sheetData sheetId="14282" refreshError="1"/>
      <sheetData sheetId="14283" refreshError="1"/>
      <sheetData sheetId="14284" refreshError="1"/>
      <sheetData sheetId="14285" refreshError="1"/>
      <sheetData sheetId="14286" refreshError="1"/>
      <sheetData sheetId="14287" refreshError="1"/>
      <sheetData sheetId="14288" refreshError="1"/>
      <sheetData sheetId="14289" refreshError="1"/>
      <sheetData sheetId="14290" refreshError="1"/>
      <sheetData sheetId="14291" refreshError="1"/>
      <sheetData sheetId="14292" refreshError="1"/>
      <sheetData sheetId="14293" refreshError="1"/>
      <sheetData sheetId="14294" refreshError="1"/>
      <sheetData sheetId="14295" refreshError="1"/>
      <sheetData sheetId="14296" refreshError="1"/>
      <sheetData sheetId="14297" refreshError="1"/>
      <sheetData sheetId="14298" refreshError="1"/>
      <sheetData sheetId="14299" refreshError="1"/>
      <sheetData sheetId="14300" refreshError="1"/>
      <sheetData sheetId="14301" refreshError="1"/>
      <sheetData sheetId="14302" refreshError="1"/>
      <sheetData sheetId="14303" refreshError="1"/>
      <sheetData sheetId="14304"/>
      <sheetData sheetId="14305"/>
      <sheetData sheetId="14306"/>
      <sheetData sheetId="14307" refreshError="1"/>
      <sheetData sheetId="14308" refreshError="1"/>
      <sheetData sheetId="14309" refreshError="1"/>
      <sheetData sheetId="14310" refreshError="1"/>
      <sheetData sheetId="14311" refreshError="1"/>
      <sheetData sheetId="14312" refreshError="1"/>
      <sheetData sheetId="14313" refreshError="1"/>
      <sheetData sheetId="14314" refreshError="1"/>
      <sheetData sheetId="14315" refreshError="1"/>
      <sheetData sheetId="14316" refreshError="1"/>
      <sheetData sheetId="14317" refreshError="1"/>
      <sheetData sheetId="14318" refreshError="1"/>
      <sheetData sheetId="14319" refreshError="1"/>
      <sheetData sheetId="14320" refreshError="1"/>
      <sheetData sheetId="14321" refreshError="1"/>
      <sheetData sheetId="14322" refreshError="1"/>
      <sheetData sheetId="14323" refreshError="1"/>
      <sheetData sheetId="14324" refreshError="1"/>
      <sheetData sheetId="14325" refreshError="1"/>
      <sheetData sheetId="14326"/>
      <sheetData sheetId="14327"/>
      <sheetData sheetId="14328"/>
      <sheetData sheetId="14329"/>
      <sheetData sheetId="14330"/>
      <sheetData sheetId="14331"/>
      <sheetData sheetId="14332"/>
      <sheetData sheetId="14333"/>
      <sheetData sheetId="14334"/>
      <sheetData sheetId="14335"/>
      <sheetData sheetId="14336"/>
      <sheetData sheetId="14337"/>
      <sheetData sheetId="14338"/>
      <sheetData sheetId="14339"/>
      <sheetData sheetId="14340"/>
      <sheetData sheetId="14341"/>
      <sheetData sheetId="14342"/>
      <sheetData sheetId="14343"/>
      <sheetData sheetId="14344"/>
      <sheetData sheetId="14345"/>
      <sheetData sheetId="14346"/>
      <sheetData sheetId="14347"/>
      <sheetData sheetId="14348"/>
      <sheetData sheetId="14349"/>
      <sheetData sheetId="14350"/>
      <sheetData sheetId="14351" refreshError="1"/>
      <sheetData sheetId="14352" refreshError="1"/>
      <sheetData sheetId="14353" refreshError="1"/>
      <sheetData sheetId="14354" refreshError="1"/>
      <sheetData sheetId="14355" refreshError="1"/>
      <sheetData sheetId="14356" refreshError="1"/>
      <sheetData sheetId="14357" refreshError="1"/>
      <sheetData sheetId="14358" refreshError="1"/>
      <sheetData sheetId="14359" refreshError="1"/>
      <sheetData sheetId="14360" refreshError="1"/>
      <sheetData sheetId="14361" refreshError="1"/>
      <sheetData sheetId="14362"/>
      <sheetData sheetId="14363" refreshError="1"/>
      <sheetData sheetId="14364" refreshError="1"/>
      <sheetData sheetId="14365" refreshError="1"/>
      <sheetData sheetId="14366" refreshError="1"/>
      <sheetData sheetId="14367" refreshError="1"/>
      <sheetData sheetId="14368" refreshError="1"/>
      <sheetData sheetId="14369" refreshError="1"/>
      <sheetData sheetId="14370" refreshError="1"/>
      <sheetData sheetId="14371" refreshError="1"/>
      <sheetData sheetId="14372" refreshError="1"/>
      <sheetData sheetId="14373" refreshError="1"/>
      <sheetData sheetId="14374" refreshError="1"/>
      <sheetData sheetId="14375" refreshError="1"/>
      <sheetData sheetId="14376" refreshError="1"/>
      <sheetData sheetId="14377" refreshError="1"/>
      <sheetData sheetId="14378" refreshError="1"/>
      <sheetData sheetId="14379" refreshError="1"/>
      <sheetData sheetId="14380" refreshError="1"/>
      <sheetData sheetId="14381" refreshError="1"/>
      <sheetData sheetId="14382" refreshError="1"/>
      <sheetData sheetId="14383" refreshError="1"/>
      <sheetData sheetId="14384" refreshError="1"/>
      <sheetData sheetId="14385" refreshError="1"/>
      <sheetData sheetId="14386" refreshError="1"/>
      <sheetData sheetId="14387" refreshError="1"/>
      <sheetData sheetId="14388" refreshError="1"/>
      <sheetData sheetId="14389" refreshError="1"/>
      <sheetData sheetId="14390" refreshError="1"/>
      <sheetData sheetId="14391" refreshError="1"/>
      <sheetData sheetId="14392" refreshError="1"/>
      <sheetData sheetId="14393" refreshError="1"/>
      <sheetData sheetId="14394" refreshError="1"/>
      <sheetData sheetId="14395" refreshError="1"/>
      <sheetData sheetId="14396" refreshError="1"/>
      <sheetData sheetId="14397" refreshError="1"/>
      <sheetData sheetId="14398" refreshError="1"/>
      <sheetData sheetId="14399" refreshError="1"/>
      <sheetData sheetId="14400" refreshError="1"/>
      <sheetData sheetId="14401" refreshError="1"/>
      <sheetData sheetId="14402" refreshError="1"/>
      <sheetData sheetId="14403" refreshError="1"/>
      <sheetData sheetId="14404" refreshError="1"/>
      <sheetData sheetId="14405" refreshError="1"/>
      <sheetData sheetId="14406" refreshError="1"/>
      <sheetData sheetId="14407" refreshError="1"/>
      <sheetData sheetId="14408"/>
      <sheetData sheetId="14409" refreshError="1"/>
      <sheetData sheetId="14410" refreshError="1"/>
      <sheetData sheetId="14411" refreshError="1"/>
      <sheetData sheetId="14412"/>
      <sheetData sheetId="14413"/>
      <sheetData sheetId="14414"/>
      <sheetData sheetId="14415"/>
      <sheetData sheetId="14416"/>
      <sheetData sheetId="14417"/>
      <sheetData sheetId="14418"/>
      <sheetData sheetId="14419"/>
      <sheetData sheetId="14420"/>
      <sheetData sheetId="14421"/>
      <sheetData sheetId="14422"/>
      <sheetData sheetId="14423"/>
      <sheetData sheetId="14424"/>
      <sheetData sheetId="14425"/>
      <sheetData sheetId="14426"/>
      <sheetData sheetId="14427"/>
      <sheetData sheetId="14428"/>
      <sheetData sheetId="14429"/>
      <sheetData sheetId="14430"/>
      <sheetData sheetId="14431"/>
      <sheetData sheetId="14432"/>
      <sheetData sheetId="14433"/>
      <sheetData sheetId="14434"/>
      <sheetData sheetId="14435"/>
      <sheetData sheetId="14436"/>
      <sheetData sheetId="14437"/>
      <sheetData sheetId="14438"/>
      <sheetData sheetId="14439"/>
      <sheetData sheetId="14440"/>
      <sheetData sheetId="14441"/>
      <sheetData sheetId="14442"/>
      <sheetData sheetId="14443"/>
      <sheetData sheetId="14444"/>
      <sheetData sheetId="14445"/>
      <sheetData sheetId="14446"/>
      <sheetData sheetId="14447"/>
      <sheetData sheetId="14448"/>
      <sheetData sheetId="14449"/>
      <sheetData sheetId="14450"/>
      <sheetData sheetId="14451"/>
      <sheetData sheetId="14452"/>
      <sheetData sheetId="14453"/>
      <sheetData sheetId="14454" refreshError="1"/>
      <sheetData sheetId="14455"/>
      <sheetData sheetId="14456"/>
      <sheetData sheetId="14457"/>
      <sheetData sheetId="14458"/>
      <sheetData sheetId="14459"/>
      <sheetData sheetId="14460"/>
      <sheetData sheetId="14461"/>
      <sheetData sheetId="14462"/>
      <sheetData sheetId="14463"/>
      <sheetData sheetId="14464" refreshError="1"/>
      <sheetData sheetId="14465"/>
      <sheetData sheetId="14466"/>
      <sheetData sheetId="14467"/>
      <sheetData sheetId="14468" refreshError="1"/>
      <sheetData sheetId="14469"/>
      <sheetData sheetId="14470"/>
      <sheetData sheetId="14471" refreshError="1"/>
      <sheetData sheetId="14472" refreshError="1"/>
      <sheetData sheetId="14473"/>
      <sheetData sheetId="14474"/>
      <sheetData sheetId="14475"/>
      <sheetData sheetId="14476"/>
      <sheetData sheetId="14477"/>
      <sheetData sheetId="14478"/>
      <sheetData sheetId="14479"/>
      <sheetData sheetId="14480"/>
      <sheetData sheetId="14481"/>
      <sheetData sheetId="14482"/>
      <sheetData sheetId="14483"/>
      <sheetData sheetId="14484" refreshError="1"/>
      <sheetData sheetId="14485" refreshError="1"/>
      <sheetData sheetId="14486" refreshError="1"/>
      <sheetData sheetId="14487" refreshError="1"/>
      <sheetData sheetId="14488" refreshError="1"/>
      <sheetData sheetId="14489" refreshError="1"/>
      <sheetData sheetId="14490"/>
      <sheetData sheetId="14491"/>
      <sheetData sheetId="14492"/>
      <sheetData sheetId="14493"/>
      <sheetData sheetId="14494"/>
      <sheetData sheetId="14495"/>
      <sheetData sheetId="14496"/>
      <sheetData sheetId="14497"/>
      <sheetData sheetId="14498"/>
      <sheetData sheetId="14499"/>
      <sheetData sheetId="14500"/>
      <sheetData sheetId="14501"/>
      <sheetData sheetId="14502"/>
      <sheetData sheetId="14503"/>
      <sheetData sheetId="14504"/>
      <sheetData sheetId="14505"/>
      <sheetData sheetId="14506"/>
      <sheetData sheetId="14507"/>
      <sheetData sheetId="14508"/>
      <sheetData sheetId="14509"/>
      <sheetData sheetId="14510"/>
      <sheetData sheetId="14511"/>
      <sheetData sheetId="14512"/>
      <sheetData sheetId="14513"/>
      <sheetData sheetId="14514"/>
      <sheetData sheetId="14515"/>
      <sheetData sheetId="14516"/>
      <sheetData sheetId="14517"/>
      <sheetData sheetId="14518"/>
      <sheetData sheetId="14519"/>
      <sheetData sheetId="14520"/>
      <sheetData sheetId="14521"/>
      <sheetData sheetId="14522"/>
      <sheetData sheetId="14523"/>
      <sheetData sheetId="14524"/>
      <sheetData sheetId="14525"/>
      <sheetData sheetId="14526"/>
      <sheetData sheetId="14527"/>
      <sheetData sheetId="14528"/>
      <sheetData sheetId="14529"/>
      <sheetData sheetId="14530"/>
      <sheetData sheetId="14531"/>
      <sheetData sheetId="14532"/>
      <sheetData sheetId="14533"/>
      <sheetData sheetId="14534"/>
      <sheetData sheetId="14535"/>
      <sheetData sheetId="14536"/>
      <sheetData sheetId="14537"/>
      <sheetData sheetId="14538"/>
      <sheetData sheetId="14539"/>
      <sheetData sheetId="14540"/>
      <sheetData sheetId="14541"/>
      <sheetData sheetId="14542"/>
      <sheetData sheetId="14543"/>
      <sheetData sheetId="14544"/>
      <sheetData sheetId="14545"/>
      <sheetData sheetId="14546"/>
      <sheetData sheetId="14547"/>
      <sheetData sheetId="14548"/>
      <sheetData sheetId="14549"/>
      <sheetData sheetId="14550"/>
      <sheetData sheetId="14551"/>
      <sheetData sheetId="14552"/>
      <sheetData sheetId="14553"/>
      <sheetData sheetId="14554"/>
      <sheetData sheetId="14555"/>
      <sheetData sheetId="14556"/>
      <sheetData sheetId="14557"/>
      <sheetData sheetId="14558"/>
      <sheetData sheetId="14559"/>
      <sheetData sheetId="14560"/>
      <sheetData sheetId="14561"/>
      <sheetData sheetId="14562"/>
      <sheetData sheetId="14563"/>
      <sheetData sheetId="14564"/>
      <sheetData sheetId="14565"/>
      <sheetData sheetId="14566"/>
      <sheetData sheetId="14567"/>
      <sheetData sheetId="14568"/>
      <sheetData sheetId="14569"/>
      <sheetData sheetId="14570"/>
      <sheetData sheetId="14571"/>
      <sheetData sheetId="14572"/>
      <sheetData sheetId="14573"/>
      <sheetData sheetId="14574"/>
      <sheetData sheetId="14575"/>
      <sheetData sheetId="14576"/>
      <sheetData sheetId="14577"/>
      <sheetData sheetId="14578"/>
      <sheetData sheetId="14579"/>
      <sheetData sheetId="14580"/>
      <sheetData sheetId="14581"/>
      <sheetData sheetId="14582"/>
      <sheetData sheetId="14583"/>
      <sheetData sheetId="14584"/>
      <sheetData sheetId="14585"/>
      <sheetData sheetId="14586"/>
      <sheetData sheetId="14587"/>
      <sheetData sheetId="14588"/>
      <sheetData sheetId="14589"/>
      <sheetData sheetId="14590"/>
      <sheetData sheetId="14591"/>
      <sheetData sheetId="14592"/>
      <sheetData sheetId="14593"/>
      <sheetData sheetId="14594"/>
      <sheetData sheetId="14595"/>
      <sheetData sheetId="14596"/>
      <sheetData sheetId="14597"/>
      <sheetData sheetId="14598"/>
      <sheetData sheetId="14599"/>
      <sheetData sheetId="14600"/>
      <sheetData sheetId="14601"/>
      <sheetData sheetId="14602"/>
      <sheetData sheetId="14603"/>
      <sheetData sheetId="14604"/>
      <sheetData sheetId="14605"/>
      <sheetData sheetId="14606" refreshError="1"/>
      <sheetData sheetId="14607" refreshError="1"/>
      <sheetData sheetId="14608" refreshError="1"/>
      <sheetData sheetId="14609" refreshError="1"/>
      <sheetData sheetId="14610" refreshError="1"/>
      <sheetData sheetId="14611" refreshError="1"/>
      <sheetData sheetId="14612" refreshError="1"/>
      <sheetData sheetId="14613" refreshError="1"/>
      <sheetData sheetId="14614" refreshError="1"/>
      <sheetData sheetId="14615" refreshError="1"/>
      <sheetData sheetId="14616" refreshError="1"/>
      <sheetData sheetId="14617" refreshError="1"/>
      <sheetData sheetId="14618" refreshError="1"/>
      <sheetData sheetId="14619" refreshError="1"/>
      <sheetData sheetId="14620" refreshError="1"/>
      <sheetData sheetId="14621" refreshError="1"/>
      <sheetData sheetId="14622" refreshError="1"/>
      <sheetData sheetId="14623" refreshError="1"/>
      <sheetData sheetId="14624" refreshError="1"/>
      <sheetData sheetId="14625" refreshError="1"/>
      <sheetData sheetId="14626" refreshError="1"/>
      <sheetData sheetId="14627" refreshError="1"/>
      <sheetData sheetId="14628" refreshError="1"/>
      <sheetData sheetId="14629" refreshError="1"/>
      <sheetData sheetId="14630" refreshError="1"/>
      <sheetData sheetId="14631" refreshError="1"/>
      <sheetData sheetId="14632" refreshError="1"/>
      <sheetData sheetId="14633" refreshError="1"/>
      <sheetData sheetId="14634" refreshError="1"/>
      <sheetData sheetId="14635" refreshError="1"/>
      <sheetData sheetId="14636" refreshError="1"/>
      <sheetData sheetId="14637" refreshError="1"/>
      <sheetData sheetId="14638" refreshError="1"/>
      <sheetData sheetId="14639" refreshError="1"/>
      <sheetData sheetId="14640" refreshError="1"/>
      <sheetData sheetId="14641" refreshError="1"/>
      <sheetData sheetId="14642" refreshError="1"/>
      <sheetData sheetId="14643" refreshError="1"/>
      <sheetData sheetId="14644" refreshError="1"/>
      <sheetData sheetId="14645" refreshError="1"/>
      <sheetData sheetId="14646" refreshError="1"/>
      <sheetData sheetId="14647" refreshError="1"/>
      <sheetData sheetId="14648" refreshError="1"/>
      <sheetData sheetId="14649" refreshError="1"/>
      <sheetData sheetId="14650" refreshError="1"/>
      <sheetData sheetId="14651" refreshError="1"/>
      <sheetData sheetId="14652" refreshError="1"/>
      <sheetData sheetId="14653" refreshError="1"/>
      <sheetData sheetId="14654" refreshError="1"/>
      <sheetData sheetId="14655" refreshError="1"/>
      <sheetData sheetId="14656" refreshError="1"/>
      <sheetData sheetId="14657" refreshError="1"/>
      <sheetData sheetId="14658" refreshError="1"/>
      <sheetData sheetId="14659" refreshError="1"/>
      <sheetData sheetId="14660" refreshError="1"/>
      <sheetData sheetId="14661" refreshError="1"/>
      <sheetData sheetId="14662" refreshError="1"/>
      <sheetData sheetId="14663" refreshError="1"/>
      <sheetData sheetId="14664" refreshError="1"/>
      <sheetData sheetId="14665" refreshError="1"/>
      <sheetData sheetId="14666" refreshError="1"/>
      <sheetData sheetId="14667" refreshError="1"/>
      <sheetData sheetId="14668" refreshError="1"/>
      <sheetData sheetId="14669" refreshError="1"/>
      <sheetData sheetId="14670" refreshError="1"/>
      <sheetData sheetId="14671" refreshError="1"/>
      <sheetData sheetId="14672" refreshError="1"/>
      <sheetData sheetId="14673" refreshError="1"/>
      <sheetData sheetId="14674" refreshError="1"/>
      <sheetData sheetId="14675" refreshError="1"/>
      <sheetData sheetId="14676" refreshError="1"/>
      <sheetData sheetId="14677" refreshError="1"/>
      <sheetData sheetId="14678" refreshError="1"/>
      <sheetData sheetId="14679" refreshError="1"/>
      <sheetData sheetId="14680" refreshError="1"/>
      <sheetData sheetId="14681" refreshError="1"/>
      <sheetData sheetId="14682" refreshError="1"/>
      <sheetData sheetId="14683" refreshError="1"/>
      <sheetData sheetId="14684" refreshError="1"/>
      <sheetData sheetId="14685" refreshError="1"/>
      <sheetData sheetId="14686" refreshError="1"/>
      <sheetData sheetId="14687" refreshError="1"/>
      <sheetData sheetId="14688" refreshError="1"/>
      <sheetData sheetId="14689" refreshError="1"/>
      <sheetData sheetId="14690" refreshError="1"/>
      <sheetData sheetId="14691" refreshError="1"/>
      <sheetData sheetId="14692" refreshError="1"/>
      <sheetData sheetId="14693" refreshError="1"/>
      <sheetData sheetId="14694" refreshError="1"/>
      <sheetData sheetId="14695" refreshError="1"/>
      <sheetData sheetId="14696" refreshError="1"/>
      <sheetData sheetId="14697" refreshError="1"/>
      <sheetData sheetId="14698" refreshError="1"/>
      <sheetData sheetId="14699" refreshError="1"/>
      <sheetData sheetId="14700" refreshError="1"/>
      <sheetData sheetId="14701" refreshError="1"/>
      <sheetData sheetId="14702" refreshError="1"/>
      <sheetData sheetId="14703" refreshError="1"/>
      <sheetData sheetId="14704" refreshError="1"/>
      <sheetData sheetId="14705" refreshError="1"/>
      <sheetData sheetId="14706" refreshError="1"/>
      <sheetData sheetId="14707" refreshError="1"/>
      <sheetData sheetId="14708" refreshError="1"/>
      <sheetData sheetId="14709" refreshError="1"/>
      <sheetData sheetId="14710" refreshError="1"/>
      <sheetData sheetId="14711" refreshError="1"/>
      <sheetData sheetId="14712" refreshError="1"/>
      <sheetData sheetId="14713" refreshError="1"/>
      <sheetData sheetId="14714" refreshError="1"/>
      <sheetData sheetId="14715" refreshError="1"/>
      <sheetData sheetId="14716" refreshError="1"/>
      <sheetData sheetId="14717" refreshError="1"/>
      <sheetData sheetId="14718" refreshError="1"/>
      <sheetData sheetId="14719" refreshError="1"/>
      <sheetData sheetId="14720" refreshError="1"/>
      <sheetData sheetId="14721" refreshError="1"/>
      <sheetData sheetId="14722" refreshError="1"/>
      <sheetData sheetId="14723" refreshError="1"/>
      <sheetData sheetId="14724" refreshError="1"/>
      <sheetData sheetId="14725" refreshError="1"/>
      <sheetData sheetId="14726" refreshError="1"/>
      <sheetData sheetId="14727" refreshError="1"/>
      <sheetData sheetId="14728" refreshError="1"/>
      <sheetData sheetId="14729" refreshError="1"/>
      <sheetData sheetId="14730" refreshError="1"/>
      <sheetData sheetId="14731" refreshError="1"/>
      <sheetData sheetId="14732" refreshError="1"/>
      <sheetData sheetId="14733" refreshError="1"/>
      <sheetData sheetId="14734" refreshError="1"/>
      <sheetData sheetId="14735" refreshError="1"/>
      <sheetData sheetId="14736" refreshError="1"/>
      <sheetData sheetId="14737" refreshError="1"/>
      <sheetData sheetId="14738" refreshError="1"/>
      <sheetData sheetId="14739" refreshError="1"/>
      <sheetData sheetId="14740" refreshError="1"/>
      <sheetData sheetId="14741" refreshError="1"/>
      <sheetData sheetId="14742" refreshError="1"/>
      <sheetData sheetId="14743" refreshError="1"/>
      <sheetData sheetId="14744" refreshError="1"/>
      <sheetData sheetId="14745" refreshError="1"/>
      <sheetData sheetId="14746" refreshError="1"/>
      <sheetData sheetId="14747" refreshError="1"/>
      <sheetData sheetId="14748" refreshError="1"/>
      <sheetData sheetId="14749" refreshError="1"/>
      <sheetData sheetId="14750" refreshError="1"/>
      <sheetData sheetId="14751" refreshError="1"/>
      <sheetData sheetId="14752" refreshError="1"/>
      <sheetData sheetId="14753" refreshError="1"/>
      <sheetData sheetId="14754" refreshError="1"/>
      <sheetData sheetId="14755" refreshError="1"/>
      <sheetData sheetId="14756" refreshError="1"/>
      <sheetData sheetId="14757" refreshError="1"/>
      <sheetData sheetId="14758" refreshError="1"/>
      <sheetData sheetId="14759" refreshError="1"/>
      <sheetData sheetId="14760" refreshError="1"/>
      <sheetData sheetId="14761" refreshError="1"/>
      <sheetData sheetId="14762">
        <row r="35">
          <cell r="C35">
            <v>80000000</v>
          </cell>
        </row>
      </sheetData>
      <sheetData sheetId="14763" refreshError="1"/>
      <sheetData sheetId="14764" refreshError="1"/>
      <sheetData sheetId="14765" refreshError="1"/>
      <sheetData sheetId="14766" refreshError="1"/>
      <sheetData sheetId="14767" refreshError="1"/>
      <sheetData sheetId="14768" refreshError="1"/>
      <sheetData sheetId="14769" refreshError="1"/>
      <sheetData sheetId="14770" refreshError="1"/>
      <sheetData sheetId="14771" refreshError="1"/>
      <sheetData sheetId="14772"/>
      <sheetData sheetId="14773"/>
      <sheetData sheetId="14774" refreshError="1"/>
      <sheetData sheetId="14775" refreshError="1"/>
      <sheetData sheetId="14776" refreshError="1"/>
      <sheetData sheetId="14777" refreshError="1"/>
      <sheetData sheetId="14778" refreshError="1"/>
      <sheetData sheetId="14779" refreshError="1"/>
      <sheetData sheetId="14780" refreshError="1"/>
      <sheetData sheetId="14781" refreshError="1"/>
      <sheetData sheetId="14782" refreshError="1"/>
      <sheetData sheetId="14783" refreshError="1"/>
      <sheetData sheetId="14784" refreshError="1"/>
      <sheetData sheetId="14785" refreshError="1"/>
      <sheetData sheetId="14786" refreshError="1"/>
      <sheetData sheetId="14787" refreshError="1"/>
      <sheetData sheetId="14788" refreshError="1"/>
      <sheetData sheetId="14789" refreshError="1"/>
      <sheetData sheetId="14790" refreshError="1"/>
      <sheetData sheetId="14791" refreshError="1"/>
      <sheetData sheetId="14792" refreshError="1"/>
      <sheetData sheetId="14793" refreshError="1"/>
      <sheetData sheetId="14794" refreshError="1"/>
      <sheetData sheetId="14795" refreshError="1"/>
      <sheetData sheetId="14796" refreshError="1"/>
      <sheetData sheetId="14797" refreshError="1"/>
      <sheetData sheetId="14798" refreshError="1"/>
      <sheetData sheetId="14799" refreshError="1"/>
      <sheetData sheetId="14800" refreshError="1"/>
      <sheetData sheetId="14801" refreshError="1"/>
      <sheetData sheetId="14802" refreshError="1"/>
      <sheetData sheetId="14803" refreshError="1"/>
      <sheetData sheetId="14804" refreshError="1"/>
      <sheetData sheetId="14805" refreshError="1"/>
      <sheetData sheetId="14806" refreshError="1"/>
      <sheetData sheetId="14807" refreshError="1"/>
      <sheetData sheetId="14808" refreshError="1"/>
      <sheetData sheetId="14809" refreshError="1"/>
      <sheetData sheetId="14810" refreshError="1"/>
      <sheetData sheetId="14811" refreshError="1"/>
      <sheetData sheetId="14812" refreshError="1"/>
      <sheetData sheetId="14813" refreshError="1"/>
      <sheetData sheetId="14814" refreshError="1"/>
      <sheetData sheetId="14815" refreshError="1"/>
      <sheetData sheetId="14816" refreshError="1"/>
      <sheetData sheetId="14817" refreshError="1"/>
      <sheetData sheetId="14818" refreshError="1"/>
      <sheetData sheetId="14819" refreshError="1"/>
      <sheetData sheetId="14820" refreshError="1"/>
      <sheetData sheetId="14821" refreshError="1"/>
      <sheetData sheetId="14822" refreshError="1"/>
      <sheetData sheetId="14823" refreshError="1"/>
      <sheetData sheetId="14824" refreshError="1"/>
      <sheetData sheetId="14825" refreshError="1"/>
      <sheetData sheetId="14826" refreshError="1"/>
      <sheetData sheetId="14827" refreshError="1"/>
      <sheetData sheetId="14828" refreshError="1"/>
      <sheetData sheetId="14829" refreshError="1"/>
      <sheetData sheetId="14830" refreshError="1"/>
      <sheetData sheetId="14831" refreshError="1"/>
      <sheetData sheetId="14832" refreshError="1"/>
      <sheetData sheetId="14833" refreshError="1"/>
      <sheetData sheetId="14834" refreshError="1"/>
      <sheetData sheetId="14835" refreshError="1"/>
      <sheetData sheetId="14836" refreshError="1"/>
      <sheetData sheetId="14837" refreshError="1"/>
      <sheetData sheetId="14838" refreshError="1"/>
      <sheetData sheetId="14839" refreshError="1"/>
      <sheetData sheetId="14840" refreshError="1"/>
      <sheetData sheetId="14841" refreshError="1"/>
      <sheetData sheetId="14842" refreshError="1"/>
      <sheetData sheetId="14843" refreshError="1"/>
      <sheetData sheetId="14844"/>
      <sheetData sheetId="14845" refreshError="1"/>
      <sheetData sheetId="14846" refreshError="1"/>
      <sheetData sheetId="14847" refreshError="1"/>
      <sheetData sheetId="14848" refreshError="1"/>
      <sheetData sheetId="14849" refreshError="1"/>
      <sheetData sheetId="14850" refreshError="1"/>
      <sheetData sheetId="14851" refreshError="1"/>
      <sheetData sheetId="14852" refreshError="1"/>
      <sheetData sheetId="14853" refreshError="1"/>
      <sheetData sheetId="14854" refreshError="1"/>
      <sheetData sheetId="14855" refreshError="1"/>
      <sheetData sheetId="14856" refreshError="1"/>
      <sheetData sheetId="14857" refreshError="1"/>
      <sheetData sheetId="14858" refreshError="1"/>
      <sheetData sheetId="14859" refreshError="1"/>
      <sheetData sheetId="14860" refreshError="1"/>
      <sheetData sheetId="14861" refreshError="1"/>
      <sheetData sheetId="14862" refreshError="1"/>
      <sheetData sheetId="14863" refreshError="1"/>
      <sheetData sheetId="14864" refreshError="1"/>
      <sheetData sheetId="14865" refreshError="1"/>
      <sheetData sheetId="14866" refreshError="1"/>
      <sheetData sheetId="14867" refreshError="1"/>
      <sheetData sheetId="14868" refreshError="1"/>
      <sheetData sheetId="14869" refreshError="1"/>
      <sheetData sheetId="14870" refreshError="1"/>
      <sheetData sheetId="14871" refreshError="1"/>
      <sheetData sheetId="14872" refreshError="1"/>
      <sheetData sheetId="14873" refreshError="1"/>
      <sheetData sheetId="14874" refreshError="1"/>
      <sheetData sheetId="14875" refreshError="1"/>
      <sheetData sheetId="14876" refreshError="1"/>
      <sheetData sheetId="14877" refreshError="1"/>
      <sheetData sheetId="14878" refreshError="1"/>
      <sheetData sheetId="14879" refreshError="1"/>
      <sheetData sheetId="14880" refreshError="1"/>
      <sheetData sheetId="14881" refreshError="1"/>
      <sheetData sheetId="14882" refreshError="1"/>
      <sheetData sheetId="14883" refreshError="1"/>
      <sheetData sheetId="14884" refreshError="1"/>
      <sheetData sheetId="14885" refreshError="1"/>
      <sheetData sheetId="14886" refreshError="1"/>
      <sheetData sheetId="14887" refreshError="1"/>
      <sheetData sheetId="14888" refreshError="1"/>
      <sheetData sheetId="14889" refreshError="1"/>
      <sheetData sheetId="14890" refreshError="1"/>
      <sheetData sheetId="14891" refreshError="1"/>
      <sheetData sheetId="14892" refreshError="1"/>
      <sheetData sheetId="14893" refreshError="1"/>
      <sheetData sheetId="14894" refreshError="1"/>
      <sheetData sheetId="14895" refreshError="1"/>
      <sheetData sheetId="14896" refreshError="1"/>
      <sheetData sheetId="14897" refreshError="1"/>
      <sheetData sheetId="14898" refreshError="1"/>
      <sheetData sheetId="14899" refreshError="1"/>
      <sheetData sheetId="14900" refreshError="1"/>
      <sheetData sheetId="14901" refreshError="1"/>
      <sheetData sheetId="14902" refreshError="1"/>
      <sheetData sheetId="14903" refreshError="1"/>
      <sheetData sheetId="14904" refreshError="1"/>
      <sheetData sheetId="14905" refreshError="1"/>
      <sheetData sheetId="14906" refreshError="1"/>
      <sheetData sheetId="14907" refreshError="1"/>
      <sheetData sheetId="14908" refreshError="1"/>
      <sheetData sheetId="14909" refreshError="1"/>
      <sheetData sheetId="14910" refreshError="1"/>
      <sheetData sheetId="14911" refreshError="1"/>
      <sheetData sheetId="14912" refreshError="1"/>
      <sheetData sheetId="14913" refreshError="1"/>
      <sheetData sheetId="14914" refreshError="1"/>
      <sheetData sheetId="14915" refreshError="1"/>
      <sheetData sheetId="14916" refreshError="1"/>
      <sheetData sheetId="14917" refreshError="1"/>
      <sheetData sheetId="14918" refreshError="1"/>
      <sheetData sheetId="14919" refreshError="1"/>
      <sheetData sheetId="14920" refreshError="1"/>
      <sheetData sheetId="14921" refreshError="1"/>
      <sheetData sheetId="14922" refreshError="1"/>
      <sheetData sheetId="14923" refreshError="1"/>
      <sheetData sheetId="14924" refreshError="1"/>
      <sheetData sheetId="14925" refreshError="1"/>
      <sheetData sheetId="14926" refreshError="1"/>
      <sheetData sheetId="14927" refreshError="1"/>
      <sheetData sheetId="14928" refreshError="1"/>
      <sheetData sheetId="14929" refreshError="1"/>
      <sheetData sheetId="14930" refreshError="1"/>
      <sheetData sheetId="14931" refreshError="1"/>
      <sheetData sheetId="14932"/>
      <sheetData sheetId="14933"/>
      <sheetData sheetId="14934"/>
      <sheetData sheetId="14935"/>
      <sheetData sheetId="14936"/>
      <sheetData sheetId="14937"/>
      <sheetData sheetId="14938"/>
      <sheetData sheetId="14939"/>
      <sheetData sheetId="14940" refreshError="1"/>
      <sheetData sheetId="14941" refreshError="1"/>
      <sheetData sheetId="14942"/>
      <sheetData sheetId="14943" refreshError="1"/>
      <sheetData sheetId="14944" refreshError="1"/>
      <sheetData sheetId="14945" refreshError="1"/>
      <sheetData sheetId="14946" refreshError="1"/>
      <sheetData sheetId="14947" refreshError="1"/>
      <sheetData sheetId="14948" refreshError="1"/>
      <sheetData sheetId="14949" refreshError="1"/>
      <sheetData sheetId="14950"/>
      <sheetData sheetId="14951"/>
      <sheetData sheetId="14952" refreshError="1"/>
      <sheetData sheetId="14953"/>
      <sheetData sheetId="14954"/>
      <sheetData sheetId="14955"/>
      <sheetData sheetId="14956"/>
      <sheetData sheetId="14957"/>
      <sheetData sheetId="14958"/>
      <sheetData sheetId="14959" refreshError="1"/>
      <sheetData sheetId="14960" refreshError="1"/>
      <sheetData sheetId="14961" refreshError="1"/>
      <sheetData sheetId="14962" refreshError="1"/>
      <sheetData sheetId="14963" refreshError="1"/>
      <sheetData sheetId="14964" refreshError="1"/>
      <sheetData sheetId="14965" refreshError="1"/>
      <sheetData sheetId="14966" refreshError="1"/>
      <sheetData sheetId="14967" refreshError="1"/>
      <sheetData sheetId="14968" refreshError="1"/>
      <sheetData sheetId="14969" refreshError="1"/>
      <sheetData sheetId="14970" refreshError="1"/>
      <sheetData sheetId="14971" refreshError="1"/>
      <sheetData sheetId="14972" refreshError="1"/>
      <sheetData sheetId="14973" refreshError="1"/>
      <sheetData sheetId="14974" refreshError="1"/>
      <sheetData sheetId="14975" refreshError="1"/>
      <sheetData sheetId="14976" refreshError="1"/>
      <sheetData sheetId="14977" refreshError="1"/>
      <sheetData sheetId="14978" refreshError="1"/>
      <sheetData sheetId="14979" refreshError="1"/>
      <sheetData sheetId="14980" refreshError="1"/>
      <sheetData sheetId="14981" refreshError="1"/>
      <sheetData sheetId="14982" refreshError="1"/>
      <sheetData sheetId="14983" refreshError="1"/>
      <sheetData sheetId="14984" refreshError="1"/>
      <sheetData sheetId="14985" refreshError="1"/>
      <sheetData sheetId="14986" refreshError="1"/>
      <sheetData sheetId="14987" refreshError="1"/>
      <sheetData sheetId="14988" refreshError="1"/>
      <sheetData sheetId="14989" refreshError="1"/>
      <sheetData sheetId="14990" refreshError="1"/>
      <sheetData sheetId="14991" refreshError="1"/>
      <sheetData sheetId="14992" refreshError="1"/>
      <sheetData sheetId="14993" refreshError="1"/>
      <sheetData sheetId="14994" refreshError="1"/>
      <sheetData sheetId="14995" refreshError="1"/>
      <sheetData sheetId="14996" refreshError="1"/>
      <sheetData sheetId="14997" refreshError="1"/>
      <sheetData sheetId="14998" refreshError="1"/>
      <sheetData sheetId="14999" refreshError="1"/>
      <sheetData sheetId="15000" refreshError="1"/>
      <sheetData sheetId="15001" refreshError="1"/>
      <sheetData sheetId="15002" refreshError="1"/>
      <sheetData sheetId="15003" refreshError="1"/>
      <sheetData sheetId="15004" refreshError="1"/>
      <sheetData sheetId="15005" refreshError="1"/>
      <sheetData sheetId="15006" refreshError="1"/>
      <sheetData sheetId="15007" refreshError="1"/>
      <sheetData sheetId="15008" refreshError="1"/>
      <sheetData sheetId="15009" refreshError="1"/>
      <sheetData sheetId="15010" refreshError="1"/>
      <sheetData sheetId="15011" refreshError="1"/>
      <sheetData sheetId="15012" refreshError="1"/>
      <sheetData sheetId="15013" refreshError="1"/>
      <sheetData sheetId="15014" refreshError="1"/>
      <sheetData sheetId="15015" refreshError="1"/>
      <sheetData sheetId="15016" refreshError="1"/>
      <sheetData sheetId="15017" refreshError="1"/>
      <sheetData sheetId="15018" refreshError="1"/>
      <sheetData sheetId="15019" refreshError="1"/>
      <sheetData sheetId="15020" refreshError="1"/>
      <sheetData sheetId="15021" refreshError="1"/>
      <sheetData sheetId="15022" refreshError="1"/>
      <sheetData sheetId="15023" refreshError="1"/>
      <sheetData sheetId="15024" refreshError="1"/>
      <sheetData sheetId="15025" refreshError="1"/>
      <sheetData sheetId="15026" refreshError="1"/>
      <sheetData sheetId="15027" refreshError="1"/>
      <sheetData sheetId="15028" refreshError="1"/>
      <sheetData sheetId="15029" refreshError="1"/>
      <sheetData sheetId="15030" refreshError="1"/>
      <sheetData sheetId="15031" refreshError="1"/>
      <sheetData sheetId="15032" refreshError="1"/>
      <sheetData sheetId="15033" refreshError="1"/>
      <sheetData sheetId="15034" refreshError="1"/>
      <sheetData sheetId="15035" refreshError="1"/>
      <sheetData sheetId="15036" refreshError="1"/>
      <sheetData sheetId="15037" refreshError="1"/>
      <sheetData sheetId="15038" refreshError="1"/>
      <sheetData sheetId="15039" refreshError="1"/>
      <sheetData sheetId="15040" refreshError="1"/>
      <sheetData sheetId="15041" refreshError="1"/>
      <sheetData sheetId="15042" refreshError="1"/>
      <sheetData sheetId="15043" refreshError="1"/>
      <sheetData sheetId="15044" refreshError="1"/>
      <sheetData sheetId="15045" refreshError="1"/>
      <sheetData sheetId="15046" refreshError="1"/>
      <sheetData sheetId="15047" refreshError="1"/>
      <sheetData sheetId="15048" refreshError="1"/>
      <sheetData sheetId="15049" refreshError="1"/>
      <sheetData sheetId="15050" refreshError="1"/>
      <sheetData sheetId="15051" refreshError="1"/>
      <sheetData sheetId="15052" refreshError="1"/>
      <sheetData sheetId="15053" refreshError="1"/>
      <sheetData sheetId="15054" refreshError="1"/>
      <sheetData sheetId="15055" refreshError="1"/>
      <sheetData sheetId="15056" refreshError="1"/>
      <sheetData sheetId="15057" refreshError="1"/>
      <sheetData sheetId="15058" refreshError="1"/>
      <sheetData sheetId="15059" refreshError="1"/>
      <sheetData sheetId="15060" refreshError="1"/>
      <sheetData sheetId="15061"/>
      <sheetData sheetId="15062" refreshError="1"/>
      <sheetData sheetId="15063" refreshError="1"/>
      <sheetData sheetId="15064" refreshError="1"/>
      <sheetData sheetId="15065" refreshError="1"/>
      <sheetData sheetId="15066" refreshError="1"/>
      <sheetData sheetId="15067" refreshError="1"/>
      <sheetData sheetId="15068" refreshError="1"/>
      <sheetData sheetId="15069" refreshError="1"/>
      <sheetData sheetId="15070" refreshError="1"/>
      <sheetData sheetId="15071" refreshError="1"/>
      <sheetData sheetId="15072" refreshError="1"/>
      <sheetData sheetId="15073" refreshError="1"/>
      <sheetData sheetId="15074" refreshError="1"/>
      <sheetData sheetId="15075" refreshError="1"/>
      <sheetData sheetId="15076" refreshError="1"/>
      <sheetData sheetId="15077" refreshError="1"/>
      <sheetData sheetId="15078" refreshError="1"/>
      <sheetData sheetId="15079" refreshError="1"/>
      <sheetData sheetId="15080" refreshError="1"/>
      <sheetData sheetId="15081" refreshError="1"/>
      <sheetData sheetId="15082" refreshError="1"/>
      <sheetData sheetId="15083" refreshError="1"/>
      <sheetData sheetId="15084" refreshError="1"/>
      <sheetData sheetId="15085" refreshError="1"/>
      <sheetData sheetId="15086" refreshError="1"/>
      <sheetData sheetId="15087" refreshError="1"/>
      <sheetData sheetId="15088" refreshError="1"/>
      <sheetData sheetId="15089" refreshError="1"/>
      <sheetData sheetId="15090" refreshError="1"/>
      <sheetData sheetId="15091" refreshError="1"/>
      <sheetData sheetId="15092" refreshError="1"/>
      <sheetData sheetId="15093" refreshError="1"/>
      <sheetData sheetId="15094" refreshError="1"/>
      <sheetData sheetId="15095" refreshError="1"/>
      <sheetData sheetId="15096" refreshError="1"/>
      <sheetData sheetId="15097" refreshError="1"/>
      <sheetData sheetId="15098" refreshError="1"/>
      <sheetData sheetId="15099" refreshError="1"/>
      <sheetData sheetId="15100" refreshError="1"/>
      <sheetData sheetId="15101" refreshError="1"/>
      <sheetData sheetId="15102" refreshError="1"/>
      <sheetData sheetId="15103" refreshError="1"/>
      <sheetData sheetId="15104" refreshError="1"/>
      <sheetData sheetId="15105" refreshError="1"/>
      <sheetData sheetId="15106" refreshError="1"/>
      <sheetData sheetId="15107" refreshError="1"/>
      <sheetData sheetId="15108" refreshError="1"/>
      <sheetData sheetId="15109" refreshError="1"/>
      <sheetData sheetId="15110" refreshError="1"/>
      <sheetData sheetId="15111" refreshError="1"/>
      <sheetData sheetId="15112" refreshError="1"/>
      <sheetData sheetId="15113" refreshError="1"/>
      <sheetData sheetId="15114" refreshError="1"/>
      <sheetData sheetId="15115" refreshError="1"/>
      <sheetData sheetId="15116" refreshError="1"/>
      <sheetData sheetId="15117" refreshError="1"/>
      <sheetData sheetId="15118" refreshError="1"/>
      <sheetData sheetId="15119" refreshError="1"/>
      <sheetData sheetId="15120" refreshError="1"/>
      <sheetData sheetId="15121" refreshError="1"/>
      <sheetData sheetId="15122" refreshError="1"/>
      <sheetData sheetId="15123" refreshError="1"/>
      <sheetData sheetId="15124" refreshError="1"/>
      <sheetData sheetId="15125" refreshError="1"/>
      <sheetData sheetId="15126" refreshError="1"/>
      <sheetData sheetId="15127" refreshError="1"/>
      <sheetData sheetId="15128" refreshError="1"/>
      <sheetData sheetId="15129" refreshError="1"/>
      <sheetData sheetId="15130" refreshError="1"/>
      <sheetData sheetId="15131" refreshError="1"/>
      <sheetData sheetId="15132" refreshError="1"/>
      <sheetData sheetId="15133" refreshError="1"/>
      <sheetData sheetId="15134" refreshError="1"/>
      <sheetData sheetId="15135" refreshError="1"/>
      <sheetData sheetId="15136" refreshError="1"/>
      <sheetData sheetId="15137" refreshError="1"/>
      <sheetData sheetId="15138" refreshError="1"/>
      <sheetData sheetId="15139" refreshError="1"/>
      <sheetData sheetId="15140" refreshError="1"/>
      <sheetData sheetId="15141" refreshError="1"/>
      <sheetData sheetId="15142" refreshError="1"/>
      <sheetData sheetId="15143" refreshError="1"/>
      <sheetData sheetId="15144" refreshError="1"/>
      <sheetData sheetId="15145" refreshError="1"/>
      <sheetData sheetId="15146" refreshError="1"/>
      <sheetData sheetId="15147" refreshError="1"/>
      <sheetData sheetId="15148" refreshError="1"/>
      <sheetData sheetId="15149" refreshError="1"/>
      <sheetData sheetId="15150" refreshError="1"/>
      <sheetData sheetId="15151" refreshError="1"/>
      <sheetData sheetId="15152" refreshError="1"/>
      <sheetData sheetId="15153" refreshError="1"/>
      <sheetData sheetId="15154" refreshError="1"/>
      <sheetData sheetId="15155" refreshError="1"/>
      <sheetData sheetId="15156" refreshError="1"/>
      <sheetData sheetId="15157" refreshError="1"/>
      <sheetData sheetId="15158" refreshError="1"/>
      <sheetData sheetId="15159" refreshError="1"/>
      <sheetData sheetId="15160" refreshError="1"/>
      <sheetData sheetId="15161" refreshError="1"/>
      <sheetData sheetId="15162" refreshError="1"/>
      <sheetData sheetId="15163" refreshError="1"/>
      <sheetData sheetId="15164" refreshError="1"/>
      <sheetData sheetId="15165" refreshError="1"/>
      <sheetData sheetId="15166" refreshError="1"/>
      <sheetData sheetId="15167" refreshError="1"/>
      <sheetData sheetId="15168" refreshError="1"/>
      <sheetData sheetId="15169" refreshError="1"/>
      <sheetData sheetId="15170" refreshError="1"/>
      <sheetData sheetId="15171" refreshError="1"/>
      <sheetData sheetId="15172" refreshError="1"/>
      <sheetData sheetId="15173" refreshError="1"/>
      <sheetData sheetId="15174" refreshError="1"/>
      <sheetData sheetId="15175" refreshError="1"/>
      <sheetData sheetId="15176" refreshError="1"/>
      <sheetData sheetId="15177" refreshError="1"/>
      <sheetData sheetId="15178" refreshError="1"/>
      <sheetData sheetId="15179" refreshError="1"/>
      <sheetData sheetId="15180" refreshError="1"/>
      <sheetData sheetId="15181" refreshError="1"/>
      <sheetData sheetId="15182" refreshError="1"/>
      <sheetData sheetId="15183" refreshError="1"/>
      <sheetData sheetId="15184" refreshError="1"/>
      <sheetData sheetId="15185" refreshError="1"/>
      <sheetData sheetId="15186" refreshError="1"/>
      <sheetData sheetId="15187" refreshError="1"/>
      <sheetData sheetId="15188" refreshError="1"/>
      <sheetData sheetId="15189" refreshError="1"/>
      <sheetData sheetId="15190" refreshError="1"/>
      <sheetData sheetId="15191" refreshError="1"/>
      <sheetData sheetId="15192" refreshError="1"/>
      <sheetData sheetId="15193" refreshError="1"/>
      <sheetData sheetId="15194" refreshError="1"/>
      <sheetData sheetId="15195" refreshError="1"/>
      <sheetData sheetId="15196" refreshError="1"/>
      <sheetData sheetId="15197" refreshError="1"/>
      <sheetData sheetId="15198" refreshError="1"/>
      <sheetData sheetId="15199" refreshError="1"/>
      <sheetData sheetId="15200" refreshError="1"/>
      <sheetData sheetId="15201" refreshError="1"/>
      <sheetData sheetId="15202" refreshError="1"/>
      <sheetData sheetId="15203" refreshError="1"/>
      <sheetData sheetId="15204" refreshError="1"/>
      <sheetData sheetId="15205" refreshError="1"/>
      <sheetData sheetId="15206" refreshError="1"/>
      <sheetData sheetId="15207" refreshError="1"/>
      <sheetData sheetId="15208" refreshError="1"/>
      <sheetData sheetId="15209" refreshError="1"/>
      <sheetData sheetId="15210" refreshError="1"/>
      <sheetData sheetId="15211" refreshError="1"/>
      <sheetData sheetId="15212" refreshError="1"/>
      <sheetData sheetId="15213" refreshError="1"/>
      <sheetData sheetId="15214" refreshError="1"/>
      <sheetData sheetId="15215" refreshError="1"/>
      <sheetData sheetId="15216" refreshError="1"/>
      <sheetData sheetId="15217" refreshError="1"/>
      <sheetData sheetId="15218" refreshError="1"/>
      <sheetData sheetId="15219" refreshError="1"/>
      <sheetData sheetId="15220" refreshError="1"/>
      <sheetData sheetId="15221" refreshError="1"/>
      <sheetData sheetId="15222" refreshError="1"/>
      <sheetData sheetId="15223" refreshError="1"/>
      <sheetData sheetId="15224" refreshError="1"/>
      <sheetData sheetId="15225" refreshError="1"/>
      <sheetData sheetId="15226" refreshError="1"/>
      <sheetData sheetId="15227" refreshError="1"/>
      <sheetData sheetId="15228" refreshError="1"/>
      <sheetData sheetId="15229" refreshError="1"/>
      <sheetData sheetId="15230" refreshError="1"/>
      <sheetData sheetId="15231" refreshError="1"/>
      <sheetData sheetId="15232" refreshError="1"/>
      <sheetData sheetId="15233" refreshError="1"/>
      <sheetData sheetId="15234" refreshError="1"/>
      <sheetData sheetId="15235" refreshError="1"/>
      <sheetData sheetId="15236" refreshError="1"/>
      <sheetData sheetId="15237" refreshError="1"/>
      <sheetData sheetId="15238" refreshError="1"/>
      <sheetData sheetId="15239" refreshError="1"/>
      <sheetData sheetId="15240" refreshError="1"/>
      <sheetData sheetId="15241" refreshError="1"/>
      <sheetData sheetId="15242" refreshError="1"/>
      <sheetData sheetId="15243" refreshError="1"/>
      <sheetData sheetId="15244" refreshError="1"/>
      <sheetData sheetId="15245" refreshError="1"/>
      <sheetData sheetId="15246" refreshError="1"/>
      <sheetData sheetId="15247" refreshError="1"/>
      <sheetData sheetId="15248" refreshError="1"/>
      <sheetData sheetId="15249" refreshError="1"/>
      <sheetData sheetId="15250" refreshError="1"/>
      <sheetData sheetId="15251" refreshError="1"/>
      <sheetData sheetId="15252" refreshError="1"/>
      <sheetData sheetId="15253" refreshError="1"/>
      <sheetData sheetId="15254" refreshError="1"/>
      <sheetData sheetId="15255" refreshError="1"/>
      <sheetData sheetId="15256" refreshError="1"/>
      <sheetData sheetId="15257" refreshError="1"/>
      <sheetData sheetId="15258" refreshError="1"/>
      <sheetData sheetId="15259" refreshError="1"/>
      <sheetData sheetId="15260" refreshError="1"/>
      <sheetData sheetId="15261" refreshError="1"/>
      <sheetData sheetId="15262" refreshError="1"/>
      <sheetData sheetId="15263" refreshError="1"/>
      <sheetData sheetId="15264" refreshError="1"/>
      <sheetData sheetId="15265" refreshError="1"/>
      <sheetData sheetId="15266" refreshError="1"/>
      <sheetData sheetId="15267" refreshError="1"/>
      <sheetData sheetId="15268" refreshError="1"/>
      <sheetData sheetId="15269" refreshError="1"/>
      <sheetData sheetId="15270" refreshError="1"/>
      <sheetData sheetId="15271" refreshError="1"/>
      <sheetData sheetId="15272" refreshError="1"/>
      <sheetData sheetId="15273" refreshError="1"/>
      <sheetData sheetId="15274" refreshError="1"/>
      <sheetData sheetId="15275" refreshError="1"/>
      <sheetData sheetId="15276" refreshError="1"/>
      <sheetData sheetId="15277" refreshError="1"/>
      <sheetData sheetId="15278" refreshError="1"/>
      <sheetData sheetId="15279" refreshError="1"/>
      <sheetData sheetId="15280" refreshError="1"/>
      <sheetData sheetId="15281" refreshError="1"/>
      <sheetData sheetId="15282" refreshError="1"/>
      <sheetData sheetId="15283" refreshError="1"/>
      <sheetData sheetId="15284" refreshError="1"/>
      <sheetData sheetId="15285" refreshError="1"/>
      <sheetData sheetId="15286" refreshError="1"/>
      <sheetData sheetId="15287" refreshError="1"/>
      <sheetData sheetId="15288" refreshError="1"/>
      <sheetData sheetId="15289" refreshError="1"/>
      <sheetData sheetId="15290" refreshError="1"/>
      <sheetData sheetId="15291" refreshError="1"/>
      <sheetData sheetId="15292" refreshError="1"/>
      <sheetData sheetId="15293" refreshError="1"/>
      <sheetData sheetId="15294" refreshError="1"/>
      <sheetData sheetId="15295" refreshError="1"/>
      <sheetData sheetId="15296" refreshError="1"/>
      <sheetData sheetId="15297" refreshError="1"/>
      <sheetData sheetId="15298" refreshError="1"/>
      <sheetData sheetId="15299" refreshError="1"/>
      <sheetData sheetId="15300" refreshError="1"/>
      <sheetData sheetId="15301" refreshError="1"/>
      <sheetData sheetId="15302" refreshError="1"/>
      <sheetData sheetId="15303" refreshError="1"/>
      <sheetData sheetId="15304" refreshError="1"/>
      <sheetData sheetId="15305" refreshError="1"/>
      <sheetData sheetId="15306" refreshError="1"/>
      <sheetData sheetId="15307" refreshError="1"/>
      <sheetData sheetId="15308" refreshError="1"/>
      <sheetData sheetId="15309" refreshError="1"/>
      <sheetData sheetId="15310" refreshError="1"/>
      <sheetData sheetId="15311" refreshError="1"/>
      <sheetData sheetId="15312" refreshError="1"/>
      <sheetData sheetId="15313" refreshError="1"/>
      <sheetData sheetId="15314" refreshError="1"/>
      <sheetData sheetId="15315" refreshError="1"/>
      <sheetData sheetId="15316" refreshError="1"/>
      <sheetData sheetId="15317" refreshError="1"/>
      <sheetData sheetId="15318" refreshError="1"/>
      <sheetData sheetId="15319" refreshError="1"/>
      <sheetData sheetId="15320" refreshError="1"/>
      <sheetData sheetId="15321" refreshError="1"/>
      <sheetData sheetId="15322" refreshError="1"/>
      <sheetData sheetId="15323" refreshError="1"/>
      <sheetData sheetId="15324" refreshError="1"/>
      <sheetData sheetId="15325" refreshError="1"/>
      <sheetData sheetId="15326" refreshError="1"/>
      <sheetData sheetId="15327" refreshError="1"/>
      <sheetData sheetId="15328" refreshError="1"/>
      <sheetData sheetId="15329" refreshError="1"/>
      <sheetData sheetId="15330" refreshError="1"/>
      <sheetData sheetId="15331" refreshError="1"/>
      <sheetData sheetId="15332" refreshError="1"/>
      <sheetData sheetId="15333" refreshError="1"/>
      <sheetData sheetId="15334" refreshError="1"/>
      <sheetData sheetId="15335" refreshError="1"/>
      <sheetData sheetId="15336" refreshError="1"/>
      <sheetData sheetId="15337" refreshError="1"/>
      <sheetData sheetId="15338" refreshError="1"/>
      <sheetData sheetId="15339" refreshError="1"/>
      <sheetData sheetId="15340" refreshError="1"/>
      <sheetData sheetId="15341" refreshError="1"/>
      <sheetData sheetId="15342" refreshError="1"/>
      <sheetData sheetId="15343" refreshError="1"/>
      <sheetData sheetId="15344" refreshError="1"/>
      <sheetData sheetId="15345" refreshError="1"/>
      <sheetData sheetId="15346" refreshError="1"/>
      <sheetData sheetId="15347" refreshError="1"/>
      <sheetData sheetId="15348" refreshError="1"/>
      <sheetData sheetId="15349" refreshError="1"/>
      <sheetData sheetId="15350" refreshError="1"/>
      <sheetData sheetId="15351" refreshError="1"/>
      <sheetData sheetId="15352" refreshError="1"/>
      <sheetData sheetId="15353" refreshError="1"/>
      <sheetData sheetId="15354" refreshError="1"/>
      <sheetData sheetId="15355" refreshError="1"/>
      <sheetData sheetId="15356" refreshError="1"/>
      <sheetData sheetId="15357" refreshError="1"/>
      <sheetData sheetId="15358" refreshError="1"/>
      <sheetData sheetId="15359" refreshError="1"/>
      <sheetData sheetId="15360" refreshError="1"/>
      <sheetData sheetId="15361" refreshError="1"/>
      <sheetData sheetId="15362" refreshError="1"/>
      <sheetData sheetId="15363" refreshError="1"/>
      <sheetData sheetId="15364" refreshError="1"/>
      <sheetData sheetId="15365" refreshError="1"/>
      <sheetData sheetId="15366" refreshError="1"/>
      <sheetData sheetId="15367" refreshError="1"/>
      <sheetData sheetId="15368" refreshError="1"/>
      <sheetData sheetId="15369" refreshError="1"/>
      <sheetData sheetId="15370" refreshError="1"/>
      <sheetData sheetId="15371" refreshError="1"/>
      <sheetData sheetId="15372" refreshError="1"/>
      <sheetData sheetId="15373" refreshError="1"/>
      <sheetData sheetId="15374" refreshError="1"/>
      <sheetData sheetId="15375" refreshError="1"/>
      <sheetData sheetId="15376" refreshError="1"/>
      <sheetData sheetId="15377" refreshError="1"/>
      <sheetData sheetId="15378" refreshError="1"/>
      <sheetData sheetId="15379" refreshError="1"/>
      <sheetData sheetId="15380" refreshError="1"/>
      <sheetData sheetId="15381" refreshError="1"/>
      <sheetData sheetId="15382" refreshError="1"/>
      <sheetData sheetId="15383" refreshError="1"/>
      <sheetData sheetId="15384" refreshError="1"/>
      <sheetData sheetId="15385" refreshError="1"/>
      <sheetData sheetId="15386" refreshError="1"/>
      <sheetData sheetId="15387" refreshError="1"/>
      <sheetData sheetId="15388" refreshError="1"/>
      <sheetData sheetId="15389" refreshError="1"/>
      <sheetData sheetId="15390" refreshError="1"/>
      <sheetData sheetId="15391" refreshError="1"/>
      <sheetData sheetId="15392" refreshError="1"/>
      <sheetData sheetId="15393" refreshError="1"/>
      <sheetData sheetId="15394" refreshError="1"/>
      <sheetData sheetId="15395" refreshError="1"/>
      <sheetData sheetId="15396" refreshError="1"/>
      <sheetData sheetId="15397" refreshError="1"/>
      <sheetData sheetId="15398" refreshError="1"/>
      <sheetData sheetId="15399" refreshError="1"/>
      <sheetData sheetId="15400" refreshError="1"/>
      <sheetData sheetId="15401" refreshError="1"/>
      <sheetData sheetId="15402" refreshError="1"/>
      <sheetData sheetId="15403" refreshError="1"/>
      <sheetData sheetId="15404" refreshError="1"/>
      <sheetData sheetId="15405" refreshError="1"/>
      <sheetData sheetId="15406" refreshError="1"/>
      <sheetData sheetId="15407" refreshError="1"/>
      <sheetData sheetId="15408" refreshError="1"/>
      <sheetData sheetId="15409" refreshError="1"/>
      <sheetData sheetId="15410" refreshError="1"/>
      <sheetData sheetId="15411" refreshError="1"/>
      <sheetData sheetId="15412" refreshError="1"/>
      <sheetData sheetId="15413" refreshError="1"/>
      <sheetData sheetId="15414" refreshError="1"/>
      <sheetData sheetId="15415" refreshError="1"/>
      <sheetData sheetId="15416" refreshError="1"/>
      <sheetData sheetId="15417" refreshError="1"/>
      <sheetData sheetId="15418" refreshError="1"/>
      <sheetData sheetId="15419" refreshError="1"/>
      <sheetData sheetId="15420" refreshError="1"/>
      <sheetData sheetId="15421" refreshError="1"/>
      <sheetData sheetId="15422" refreshError="1"/>
      <sheetData sheetId="15423" refreshError="1"/>
      <sheetData sheetId="15424" refreshError="1"/>
      <sheetData sheetId="15425" refreshError="1"/>
      <sheetData sheetId="15426" refreshError="1"/>
      <sheetData sheetId="15427" refreshError="1"/>
      <sheetData sheetId="15428" refreshError="1"/>
      <sheetData sheetId="15429" refreshError="1"/>
      <sheetData sheetId="15430" refreshError="1"/>
      <sheetData sheetId="15431" refreshError="1"/>
      <sheetData sheetId="15432" refreshError="1"/>
      <sheetData sheetId="15433" refreshError="1"/>
      <sheetData sheetId="15434" refreshError="1"/>
      <sheetData sheetId="15435" refreshError="1"/>
      <sheetData sheetId="15436" refreshError="1"/>
      <sheetData sheetId="15437" refreshError="1"/>
      <sheetData sheetId="15438" refreshError="1"/>
      <sheetData sheetId="15439" refreshError="1"/>
      <sheetData sheetId="15440" refreshError="1"/>
      <sheetData sheetId="15441" refreshError="1"/>
      <sheetData sheetId="15442" refreshError="1"/>
      <sheetData sheetId="15443" refreshError="1"/>
      <sheetData sheetId="15444" refreshError="1"/>
      <sheetData sheetId="15445" refreshError="1"/>
      <sheetData sheetId="15446" refreshError="1"/>
      <sheetData sheetId="15447" refreshError="1"/>
      <sheetData sheetId="15448" refreshError="1"/>
      <sheetData sheetId="15449" refreshError="1"/>
      <sheetData sheetId="15450" refreshError="1"/>
      <sheetData sheetId="15451" refreshError="1"/>
      <sheetData sheetId="15452" refreshError="1"/>
      <sheetData sheetId="15453" refreshError="1"/>
      <sheetData sheetId="15454" refreshError="1"/>
      <sheetData sheetId="15455" refreshError="1"/>
      <sheetData sheetId="15456" refreshError="1"/>
      <sheetData sheetId="15457" refreshError="1"/>
      <sheetData sheetId="15458" refreshError="1"/>
      <sheetData sheetId="15459" refreshError="1"/>
      <sheetData sheetId="15460" refreshError="1"/>
      <sheetData sheetId="15461" refreshError="1"/>
      <sheetData sheetId="15462" refreshError="1"/>
      <sheetData sheetId="15463" refreshError="1"/>
      <sheetData sheetId="15464" refreshError="1"/>
      <sheetData sheetId="15465" refreshError="1"/>
      <sheetData sheetId="15466" refreshError="1"/>
      <sheetData sheetId="15467" refreshError="1"/>
      <sheetData sheetId="15468" refreshError="1"/>
      <sheetData sheetId="15469" refreshError="1"/>
      <sheetData sheetId="15470" refreshError="1"/>
      <sheetData sheetId="15471" refreshError="1"/>
      <sheetData sheetId="15472" refreshError="1"/>
      <sheetData sheetId="15473" refreshError="1"/>
      <sheetData sheetId="15474" refreshError="1"/>
      <sheetData sheetId="15475" refreshError="1"/>
      <sheetData sheetId="15476" refreshError="1"/>
      <sheetData sheetId="15477" refreshError="1"/>
      <sheetData sheetId="15478" refreshError="1"/>
      <sheetData sheetId="15479" refreshError="1"/>
      <sheetData sheetId="15480" refreshError="1"/>
      <sheetData sheetId="15481" refreshError="1"/>
      <sheetData sheetId="15482" refreshError="1"/>
      <sheetData sheetId="15483" refreshError="1"/>
      <sheetData sheetId="15484" refreshError="1"/>
      <sheetData sheetId="15485" refreshError="1"/>
      <sheetData sheetId="15486" refreshError="1"/>
      <sheetData sheetId="15487" refreshError="1"/>
      <sheetData sheetId="15488" refreshError="1"/>
      <sheetData sheetId="15489" refreshError="1"/>
      <sheetData sheetId="15490" refreshError="1"/>
      <sheetData sheetId="15491" refreshError="1"/>
      <sheetData sheetId="15492" refreshError="1"/>
      <sheetData sheetId="15493" refreshError="1"/>
      <sheetData sheetId="15494" refreshError="1"/>
      <sheetData sheetId="15495" refreshError="1"/>
      <sheetData sheetId="15496" refreshError="1"/>
      <sheetData sheetId="15497" refreshError="1"/>
      <sheetData sheetId="15498" refreshError="1"/>
      <sheetData sheetId="15499" refreshError="1"/>
      <sheetData sheetId="15500" refreshError="1"/>
      <sheetData sheetId="15501" refreshError="1"/>
      <sheetData sheetId="15502" refreshError="1"/>
      <sheetData sheetId="15503" refreshError="1"/>
      <sheetData sheetId="15504" refreshError="1"/>
      <sheetData sheetId="15505" refreshError="1"/>
      <sheetData sheetId="15506" refreshError="1"/>
      <sheetData sheetId="15507" refreshError="1"/>
      <sheetData sheetId="15508" refreshError="1"/>
      <sheetData sheetId="15509" refreshError="1"/>
      <sheetData sheetId="15510" refreshError="1"/>
      <sheetData sheetId="15511" refreshError="1"/>
      <sheetData sheetId="15512" refreshError="1"/>
      <sheetData sheetId="15513" refreshError="1"/>
      <sheetData sheetId="15514" refreshError="1"/>
      <sheetData sheetId="15515" refreshError="1"/>
      <sheetData sheetId="15516" refreshError="1"/>
      <sheetData sheetId="15517" refreshError="1"/>
      <sheetData sheetId="15518" refreshError="1"/>
      <sheetData sheetId="15519" refreshError="1"/>
      <sheetData sheetId="15520" refreshError="1"/>
      <sheetData sheetId="15521" refreshError="1"/>
      <sheetData sheetId="15522" refreshError="1"/>
      <sheetData sheetId="15523" refreshError="1"/>
      <sheetData sheetId="15524" refreshError="1"/>
      <sheetData sheetId="15525" refreshError="1"/>
      <sheetData sheetId="15526" refreshError="1"/>
      <sheetData sheetId="15527" refreshError="1"/>
      <sheetData sheetId="15528" refreshError="1"/>
      <sheetData sheetId="15529" refreshError="1"/>
      <sheetData sheetId="15530" refreshError="1"/>
      <sheetData sheetId="15531" refreshError="1"/>
      <sheetData sheetId="15532" refreshError="1"/>
      <sheetData sheetId="15533" refreshError="1"/>
      <sheetData sheetId="15534" refreshError="1"/>
      <sheetData sheetId="15535" refreshError="1"/>
      <sheetData sheetId="15536" refreshError="1"/>
      <sheetData sheetId="15537" refreshError="1"/>
      <sheetData sheetId="15538" refreshError="1"/>
      <sheetData sheetId="15539" refreshError="1"/>
      <sheetData sheetId="15540" refreshError="1"/>
      <sheetData sheetId="15541" refreshError="1"/>
      <sheetData sheetId="15542" refreshError="1"/>
      <sheetData sheetId="15543" refreshError="1"/>
      <sheetData sheetId="15544" refreshError="1"/>
      <sheetData sheetId="15545" refreshError="1"/>
      <sheetData sheetId="15546" refreshError="1"/>
      <sheetData sheetId="15547" refreshError="1"/>
      <sheetData sheetId="15548" refreshError="1"/>
      <sheetData sheetId="15549" refreshError="1"/>
      <sheetData sheetId="15550" refreshError="1"/>
      <sheetData sheetId="15551" refreshError="1"/>
      <sheetData sheetId="15552" refreshError="1"/>
      <sheetData sheetId="15553" refreshError="1"/>
      <sheetData sheetId="15554" refreshError="1"/>
      <sheetData sheetId="15555" refreshError="1"/>
      <sheetData sheetId="15556" refreshError="1"/>
      <sheetData sheetId="15557" refreshError="1"/>
      <sheetData sheetId="15558" refreshError="1"/>
      <sheetData sheetId="15559" refreshError="1"/>
      <sheetData sheetId="15560" refreshError="1"/>
      <sheetData sheetId="15561" refreshError="1"/>
      <sheetData sheetId="15562" refreshError="1"/>
      <sheetData sheetId="15563" refreshError="1"/>
      <sheetData sheetId="15564" refreshError="1"/>
      <sheetData sheetId="15565" refreshError="1"/>
      <sheetData sheetId="15566" refreshError="1"/>
      <sheetData sheetId="15567" refreshError="1"/>
      <sheetData sheetId="15568" refreshError="1"/>
      <sheetData sheetId="15569" refreshError="1"/>
      <sheetData sheetId="15570" refreshError="1"/>
      <sheetData sheetId="15571" refreshError="1"/>
      <sheetData sheetId="15572" refreshError="1"/>
      <sheetData sheetId="15573" refreshError="1"/>
      <sheetData sheetId="15574" refreshError="1"/>
      <sheetData sheetId="15575" refreshError="1"/>
      <sheetData sheetId="15576" refreshError="1"/>
      <sheetData sheetId="15577" refreshError="1"/>
      <sheetData sheetId="15578" refreshError="1"/>
      <sheetData sheetId="15579" refreshError="1"/>
      <sheetData sheetId="15580" refreshError="1"/>
      <sheetData sheetId="15581" refreshError="1"/>
      <sheetData sheetId="15582" refreshError="1"/>
      <sheetData sheetId="15583" refreshError="1"/>
      <sheetData sheetId="15584" refreshError="1"/>
      <sheetData sheetId="15585" refreshError="1"/>
      <sheetData sheetId="15586" refreshError="1"/>
      <sheetData sheetId="15587" refreshError="1"/>
      <sheetData sheetId="15588" refreshError="1"/>
      <sheetData sheetId="15589" refreshError="1"/>
      <sheetData sheetId="15590" refreshError="1"/>
      <sheetData sheetId="15591" refreshError="1"/>
      <sheetData sheetId="15592" refreshError="1"/>
      <sheetData sheetId="15593" refreshError="1"/>
      <sheetData sheetId="15594" refreshError="1"/>
      <sheetData sheetId="15595" refreshError="1"/>
      <sheetData sheetId="15596" refreshError="1"/>
      <sheetData sheetId="15597" refreshError="1"/>
      <sheetData sheetId="15598" refreshError="1"/>
      <sheetData sheetId="15599" refreshError="1"/>
      <sheetData sheetId="15600" refreshError="1"/>
      <sheetData sheetId="15601" refreshError="1"/>
      <sheetData sheetId="15602" refreshError="1"/>
      <sheetData sheetId="15603" refreshError="1"/>
      <sheetData sheetId="15604" refreshError="1"/>
      <sheetData sheetId="15605" refreshError="1"/>
      <sheetData sheetId="15606" refreshError="1"/>
      <sheetData sheetId="15607" refreshError="1"/>
      <sheetData sheetId="15608" refreshError="1"/>
      <sheetData sheetId="15609" refreshError="1"/>
      <sheetData sheetId="15610" refreshError="1"/>
      <sheetData sheetId="15611" refreshError="1"/>
      <sheetData sheetId="15612" refreshError="1"/>
      <sheetData sheetId="15613" refreshError="1"/>
      <sheetData sheetId="15614" refreshError="1"/>
      <sheetData sheetId="15615" refreshError="1"/>
      <sheetData sheetId="15616" refreshError="1"/>
      <sheetData sheetId="15617" refreshError="1"/>
      <sheetData sheetId="15618" refreshError="1"/>
      <sheetData sheetId="15619" refreshError="1"/>
      <sheetData sheetId="15620" refreshError="1"/>
      <sheetData sheetId="15621" refreshError="1"/>
      <sheetData sheetId="15622" refreshError="1"/>
      <sheetData sheetId="15623" refreshError="1"/>
      <sheetData sheetId="15624" refreshError="1"/>
      <sheetData sheetId="15625" refreshError="1"/>
      <sheetData sheetId="15626" refreshError="1"/>
      <sheetData sheetId="15627" refreshError="1"/>
      <sheetData sheetId="15628" refreshError="1"/>
      <sheetData sheetId="15629" refreshError="1"/>
      <sheetData sheetId="15630" refreshError="1"/>
      <sheetData sheetId="15631" refreshError="1"/>
      <sheetData sheetId="15632" refreshError="1"/>
      <sheetData sheetId="15633" refreshError="1"/>
      <sheetData sheetId="15634" refreshError="1"/>
      <sheetData sheetId="15635"/>
      <sheetData sheetId="15636" refreshError="1"/>
      <sheetData sheetId="15637" refreshError="1"/>
      <sheetData sheetId="15638" refreshError="1"/>
      <sheetData sheetId="15639" refreshError="1"/>
      <sheetData sheetId="15640" refreshError="1"/>
      <sheetData sheetId="15641" refreshError="1"/>
      <sheetData sheetId="15642" refreshError="1"/>
      <sheetData sheetId="15643" refreshError="1"/>
      <sheetData sheetId="15644" refreshError="1"/>
      <sheetData sheetId="15645" refreshError="1"/>
      <sheetData sheetId="15646" refreshError="1"/>
      <sheetData sheetId="15647" refreshError="1"/>
      <sheetData sheetId="15648" refreshError="1"/>
      <sheetData sheetId="15649" refreshError="1"/>
      <sheetData sheetId="15650" refreshError="1"/>
      <sheetData sheetId="15651" refreshError="1"/>
      <sheetData sheetId="15652" refreshError="1"/>
      <sheetData sheetId="15653" refreshError="1"/>
      <sheetData sheetId="15654" refreshError="1"/>
      <sheetData sheetId="15655" refreshError="1"/>
      <sheetData sheetId="15656" refreshError="1"/>
      <sheetData sheetId="15657" refreshError="1"/>
      <sheetData sheetId="15658" refreshError="1"/>
      <sheetData sheetId="15659" refreshError="1"/>
      <sheetData sheetId="15660" refreshError="1"/>
      <sheetData sheetId="15661" refreshError="1"/>
      <sheetData sheetId="15662" refreshError="1"/>
      <sheetData sheetId="15663" refreshError="1"/>
      <sheetData sheetId="15664" refreshError="1"/>
      <sheetData sheetId="15665" refreshError="1"/>
      <sheetData sheetId="15666" refreshError="1"/>
      <sheetData sheetId="15667" refreshError="1"/>
      <sheetData sheetId="15668" refreshError="1"/>
      <sheetData sheetId="15669" refreshError="1"/>
      <sheetData sheetId="15670" refreshError="1"/>
      <sheetData sheetId="15671" refreshError="1"/>
      <sheetData sheetId="15672" refreshError="1"/>
      <sheetData sheetId="15673" refreshError="1"/>
      <sheetData sheetId="15674" refreshError="1"/>
      <sheetData sheetId="15675" refreshError="1"/>
      <sheetData sheetId="15676" refreshError="1"/>
      <sheetData sheetId="15677" refreshError="1"/>
      <sheetData sheetId="15678" refreshError="1"/>
      <sheetData sheetId="15679" refreshError="1"/>
      <sheetData sheetId="15680" refreshError="1"/>
      <sheetData sheetId="15681" refreshError="1"/>
      <sheetData sheetId="15682" refreshError="1"/>
      <sheetData sheetId="15683" refreshError="1"/>
      <sheetData sheetId="15684" refreshError="1"/>
      <sheetData sheetId="15685" refreshError="1"/>
      <sheetData sheetId="15686" refreshError="1"/>
      <sheetData sheetId="15687" refreshError="1"/>
      <sheetData sheetId="15688" refreshError="1"/>
      <sheetData sheetId="15689" refreshError="1"/>
      <sheetData sheetId="15690" refreshError="1"/>
      <sheetData sheetId="15691" refreshError="1"/>
      <sheetData sheetId="15692" refreshError="1"/>
      <sheetData sheetId="15693" refreshError="1"/>
      <sheetData sheetId="15694" refreshError="1"/>
      <sheetData sheetId="15695"/>
      <sheetData sheetId="15696" refreshError="1"/>
      <sheetData sheetId="15697" refreshError="1"/>
      <sheetData sheetId="15698" refreshError="1"/>
      <sheetData sheetId="15699" refreshError="1"/>
      <sheetData sheetId="15700" refreshError="1"/>
      <sheetData sheetId="15701" refreshError="1"/>
      <sheetData sheetId="15702" refreshError="1"/>
      <sheetData sheetId="15703" refreshError="1"/>
      <sheetData sheetId="15704" refreshError="1"/>
      <sheetData sheetId="15705" refreshError="1"/>
      <sheetData sheetId="15706" refreshError="1"/>
      <sheetData sheetId="15707" refreshError="1"/>
      <sheetData sheetId="15708" refreshError="1"/>
      <sheetData sheetId="15709" refreshError="1"/>
      <sheetData sheetId="15710" refreshError="1"/>
      <sheetData sheetId="15711" refreshError="1"/>
      <sheetData sheetId="15712" refreshError="1"/>
      <sheetData sheetId="15713" refreshError="1"/>
      <sheetData sheetId="15714" refreshError="1"/>
      <sheetData sheetId="15715" refreshError="1"/>
      <sheetData sheetId="15716" refreshError="1"/>
      <sheetData sheetId="15717" refreshError="1"/>
      <sheetData sheetId="15718" refreshError="1"/>
      <sheetData sheetId="15719" refreshError="1"/>
      <sheetData sheetId="15720" refreshError="1"/>
      <sheetData sheetId="15721" refreshError="1"/>
      <sheetData sheetId="15722" refreshError="1"/>
      <sheetData sheetId="15723" refreshError="1"/>
      <sheetData sheetId="15724" refreshError="1"/>
      <sheetData sheetId="15725" refreshError="1"/>
      <sheetData sheetId="15726" refreshError="1"/>
      <sheetData sheetId="15727" refreshError="1"/>
      <sheetData sheetId="15728" refreshError="1"/>
      <sheetData sheetId="15729" refreshError="1"/>
      <sheetData sheetId="15730" refreshError="1"/>
      <sheetData sheetId="15731" refreshError="1"/>
      <sheetData sheetId="15732" refreshError="1"/>
      <sheetData sheetId="15733" refreshError="1"/>
      <sheetData sheetId="15734" refreshError="1"/>
      <sheetData sheetId="15735" refreshError="1"/>
      <sheetData sheetId="15736" refreshError="1"/>
      <sheetData sheetId="15737" refreshError="1"/>
      <sheetData sheetId="15738" refreshError="1"/>
      <sheetData sheetId="15739" refreshError="1"/>
      <sheetData sheetId="15740" refreshError="1"/>
      <sheetData sheetId="15741" refreshError="1"/>
      <sheetData sheetId="15742" refreshError="1"/>
      <sheetData sheetId="15743" refreshError="1"/>
      <sheetData sheetId="15744" refreshError="1"/>
      <sheetData sheetId="15745" refreshError="1"/>
      <sheetData sheetId="15746" refreshError="1"/>
      <sheetData sheetId="15747" refreshError="1"/>
      <sheetData sheetId="15748" refreshError="1"/>
      <sheetData sheetId="15749" refreshError="1"/>
      <sheetData sheetId="15750" refreshError="1"/>
      <sheetData sheetId="15751" refreshError="1"/>
      <sheetData sheetId="15752" refreshError="1"/>
      <sheetData sheetId="15753" refreshError="1"/>
      <sheetData sheetId="15754" refreshError="1"/>
      <sheetData sheetId="15755" refreshError="1"/>
      <sheetData sheetId="15756" refreshError="1"/>
      <sheetData sheetId="15757" refreshError="1"/>
      <sheetData sheetId="15758" refreshError="1"/>
      <sheetData sheetId="15759" refreshError="1"/>
      <sheetData sheetId="15760" refreshError="1"/>
      <sheetData sheetId="15761" refreshError="1"/>
      <sheetData sheetId="15762" refreshError="1"/>
      <sheetData sheetId="15763" refreshError="1"/>
      <sheetData sheetId="15764" refreshError="1"/>
      <sheetData sheetId="15765" refreshError="1"/>
      <sheetData sheetId="15766" refreshError="1"/>
      <sheetData sheetId="15767" refreshError="1"/>
      <sheetData sheetId="15768" refreshError="1"/>
      <sheetData sheetId="15769" refreshError="1"/>
      <sheetData sheetId="15770" refreshError="1"/>
      <sheetData sheetId="15771" refreshError="1"/>
      <sheetData sheetId="15772" refreshError="1"/>
      <sheetData sheetId="15773" refreshError="1"/>
      <sheetData sheetId="15774" refreshError="1"/>
      <sheetData sheetId="15775" refreshError="1"/>
      <sheetData sheetId="15776" refreshError="1"/>
      <sheetData sheetId="15777" refreshError="1"/>
      <sheetData sheetId="15778" refreshError="1"/>
      <sheetData sheetId="15779" refreshError="1"/>
      <sheetData sheetId="15780" refreshError="1"/>
      <sheetData sheetId="15781" refreshError="1"/>
      <sheetData sheetId="15782" refreshError="1"/>
      <sheetData sheetId="15783" refreshError="1"/>
      <sheetData sheetId="15784" refreshError="1"/>
      <sheetData sheetId="15785" refreshError="1"/>
      <sheetData sheetId="15786" refreshError="1"/>
      <sheetData sheetId="15787" refreshError="1"/>
      <sheetData sheetId="15788" refreshError="1"/>
      <sheetData sheetId="15789" refreshError="1"/>
      <sheetData sheetId="15790" refreshError="1"/>
      <sheetData sheetId="15791" refreshError="1"/>
      <sheetData sheetId="15792" refreshError="1"/>
      <sheetData sheetId="15793" refreshError="1"/>
      <sheetData sheetId="15794" refreshError="1"/>
      <sheetData sheetId="15795" refreshError="1"/>
      <sheetData sheetId="15796" refreshError="1"/>
      <sheetData sheetId="15797" refreshError="1"/>
      <sheetData sheetId="15798" refreshError="1"/>
      <sheetData sheetId="15799" refreshError="1"/>
      <sheetData sheetId="15800" refreshError="1"/>
      <sheetData sheetId="15801" refreshError="1"/>
      <sheetData sheetId="15802" refreshError="1"/>
      <sheetData sheetId="15803" refreshError="1"/>
      <sheetData sheetId="15804" refreshError="1"/>
      <sheetData sheetId="15805" refreshError="1"/>
      <sheetData sheetId="15806" refreshError="1"/>
      <sheetData sheetId="15807" refreshError="1"/>
      <sheetData sheetId="15808" refreshError="1"/>
      <sheetData sheetId="15809" refreshError="1"/>
      <sheetData sheetId="15810" refreshError="1"/>
      <sheetData sheetId="15811" refreshError="1"/>
      <sheetData sheetId="15812" refreshError="1"/>
      <sheetData sheetId="15813" refreshError="1"/>
      <sheetData sheetId="15814" refreshError="1"/>
      <sheetData sheetId="15815" refreshError="1"/>
      <sheetData sheetId="15816" refreshError="1"/>
      <sheetData sheetId="15817" refreshError="1"/>
      <sheetData sheetId="15818" refreshError="1"/>
      <sheetData sheetId="15819" refreshError="1"/>
      <sheetData sheetId="15820" refreshError="1"/>
      <sheetData sheetId="15821" refreshError="1"/>
      <sheetData sheetId="15822" refreshError="1"/>
      <sheetData sheetId="15823" refreshError="1"/>
      <sheetData sheetId="15824" refreshError="1"/>
      <sheetData sheetId="15825" refreshError="1"/>
      <sheetData sheetId="15826" refreshError="1"/>
      <sheetData sheetId="15827" refreshError="1"/>
      <sheetData sheetId="15828" refreshError="1"/>
      <sheetData sheetId="15829" refreshError="1"/>
      <sheetData sheetId="15830" refreshError="1"/>
      <sheetData sheetId="15831" refreshError="1"/>
      <sheetData sheetId="15832" refreshError="1"/>
      <sheetData sheetId="15833" refreshError="1"/>
      <sheetData sheetId="15834" refreshError="1"/>
      <sheetData sheetId="15835" refreshError="1"/>
      <sheetData sheetId="15836" refreshError="1"/>
      <sheetData sheetId="15837" refreshError="1"/>
      <sheetData sheetId="15838" refreshError="1"/>
      <sheetData sheetId="15839" refreshError="1"/>
      <sheetData sheetId="15840" refreshError="1"/>
      <sheetData sheetId="15841" refreshError="1"/>
      <sheetData sheetId="15842" refreshError="1"/>
      <sheetData sheetId="15843" refreshError="1"/>
      <sheetData sheetId="15844" refreshError="1"/>
      <sheetData sheetId="15845" refreshError="1"/>
      <sheetData sheetId="15846" refreshError="1"/>
      <sheetData sheetId="15847" refreshError="1"/>
      <sheetData sheetId="15848" refreshError="1"/>
      <sheetData sheetId="15849" refreshError="1"/>
      <sheetData sheetId="15850" refreshError="1"/>
      <sheetData sheetId="15851" refreshError="1"/>
      <sheetData sheetId="15852" refreshError="1"/>
      <sheetData sheetId="15853" refreshError="1"/>
      <sheetData sheetId="15854" refreshError="1"/>
      <sheetData sheetId="15855" refreshError="1"/>
      <sheetData sheetId="15856" refreshError="1"/>
      <sheetData sheetId="15857" refreshError="1"/>
      <sheetData sheetId="15858" refreshError="1"/>
      <sheetData sheetId="15859" refreshError="1"/>
      <sheetData sheetId="15860" refreshError="1"/>
      <sheetData sheetId="15861" refreshError="1"/>
      <sheetData sheetId="15862" refreshError="1"/>
      <sheetData sheetId="15863" refreshError="1"/>
      <sheetData sheetId="15864" refreshError="1"/>
      <sheetData sheetId="15865" refreshError="1"/>
      <sheetData sheetId="15866" refreshError="1"/>
      <sheetData sheetId="15867" refreshError="1"/>
      <sheetData sheetId="15868" refreshError="1"/>
      <sheetData sheetId="15869" refreshError="1"/>
      <sheetData sheetId="15870" refreshError="1"/>
      <sheetData sheetId="15871" refreshError="1"/>
      <sheetData sheetId="15872" refreshError="1"/>
      <sheetData sheetId="15873" refreshError="1"/>
      <sheetData sheetId="15874" refreshError="1"/>
      <sheetData sheetId="15875" refreshError="1"/>
      <sheetData sheetId="15876" refreshError="1"/>
      <sheetData sheetId="15877" refreshError="1"/>
      <sheetData sheetId="15878" refreshError="1"/>
      <sheetData sheetId="15879" refreshError="1"/>
      <sheetData sheetId="15880" refreshError="1"/>
      <sheetData sheetId="15881" refreshError="1"/>
      <sheetData sheetId="15882" refreshError="1"/>
      <sheetData sheetId="15883" refreshError="1"/>
      <sheetData sheetId="15884" refreshError="1"/>
      <sheetData sheetId="15885" refreshError="1"/>
      <sheetData sheetId="15886" refreshError="1"/>
      <sheetData sheetId="15887" refreshError="1"/>
      <sheetData sheetId="15888" refreshError="1"/>
      <sheetData sheetId="15889" refreshError="1"/>
      <sheetData sheetId="15890" refreshError="1"/>
      <sheetData sheetId="15891" refreshError="1"/>
      <sheetData sheetId="15892" refreshError="1"/>
      <sheetData sheetId="15893" refreshError="1"/>
      <sheetData sheetId="15894" refreshError="1"/>
      <sheetData sheetId="15895" refreshError="1"/>
      <sheetData sheetId="15896" refreshError="1"/>
      <sheetData sheetId="15897" refreshError="1"/>
      <sheetData sheetId="15898" refreshError="1"/>
      <sheetData sheetId="15899" refreshError="1"/>
      <sheetData sheetId="15900" refreshError="1"/>
      <sheetData sheetId="15901" refreshError="1"/>
      <sheetData sheetId="15902" refreshError="1"/>
      <sheetData sheetId="15903" refreshError="1"/>
      <sheetData sheetId="15904" refreshError="1"/>
      <sheetData sheetId="15905" refreshError="1"/>
      <sheetData sheetId="15906" refreshError="1"/>
      <sheetData sheetId="15907" refreshError="1"/>
      <sheetData sheetId="15908" refreshError="1"/>
      <sheetData sheetId="15909" refreshError="1"/>
      <sheetData sheetId="15910" refreshError="1"/>
      <sheetData sheetId="15911" refreshError="1"/>
      <sheetData sheetId="15912" refreshError="1"/>
      <sheetData sheetId="15913" refreshError="1"/>
      <sheetData sheetId="15914" refreshError="1"/>
      <sheetData sheetId="15915" refreshError="1"/>
      <sheetData sheetId="15916" refreshError="1"/>
      <sheetData sheetId="15917" refreshError="1"/>
      <sheetData sheetId="15918" refreshError="1"/>
      <sheetData sheetId="15919" refreshError="1"/>
      <sheetData sheetId="15920" refreshError="1"/>
      <sheetData sheetId="15921" refreshError="1"/>
      <sheetData sheetId="15922" refreshError="1"/>
      <sheetData sheetId="15923" refreshError="1"/>
      <sheetData sheetId="15924" refreshError="1"/>
      <sheetData sheetId="15925" refreshError="1"/>
      <sheetData sheetId="15926" refreshError="1"/>
      <sheetData sheetId="15927" refreshError="1"/>
      <sheetData sheetId="15928" refreshError="1"/>
      <sheetData sheetId="15929" refreshError="1"/>
      <sheetData sheetId="15930" refreshError="1"/>
      <sheetData sheetId="15931" refreshError="1"/>
      <sheetData sheetId="15932" refreshError="1"/>
      <sheetData sheetId="15933" refreshError="1"/>
      <sheetData sheetId="15934" refreshError="1"/>
      <sheetData sheetId="15935" refreshError="1"/>
      <sheetData sheetId="15936" refreshError="1"/>
      <sheetData sheetId="15937" refreshError="1"/>
      <sheetData sheetId="15938" refreshError="1"/>
      <sheetData sheetId="15939" refreshError="1"/>
      <sheetData sheetId="15940" refreshError="1"/>
      <sheetData sheetId="15941" refreshError="1"/>
      <sheetData sheetId="15942" refreshError="1"/>
      <sheetData sheetId="15943" refreshError="1"/>
      <sheetData sheetId="15944" refreshError="1"/>
      <sheetData sheetId="15945" refreshError="1"/>
      <sheetData sheetId="15946" refreshError="1"/>
      <sheetData sheetId="15947" refreshError="1"/>
      <sheetData sheetId="15948" refreshError="1"/>
      <sheetData sheetId="15949" refreshError="1"/>
      <sheetData sheetId="15950" refreshError="1"/>
      <sheetData sheetId="15951" refreshError="1"/>
      <sheetData sheetId="15952" refreshError="1"/>
      <sheetData sheetId="15953" refreshError="1"/>
      <sheetData sheetId="15954" refreshError="1"/>
      <sheetData sheetId="15955" refreshError="1"/>
      <sheetData sheetId="15956" refreshError="1"/>
      <sheetData sheetId="15957" refreshError="1"/>
      <sheetData sheetId="15958" refreshError="1"/>
      <sheetData sheetId="15959" refreshError="1"/>
      <sheetData sheetId="15960" refreshError="1"/>
      <sheetData sheetId="15961" refreshError="1"/>
      <sheetData sheetId="15962" refreshError="1"/>
      <sheetData sheetId="15963" refreshError="1"/>
      <sheetData sheetId="15964" refreshError="1"/>
      <sheetData sheetId="15965" refreshError="1"/>
      <sheetData sheetId="15966" refreshError="1"/>
      <sheetData sheetId="15967" refreshError="1"/>
      <sheetData sheetId="15968" refreshError="1"/>
      <sheetData sheetId="15969" refreshError="1"/>
      <sheetData sheetId="15970" refreshError="1"/>
      <sheetData sheetId="15971" refreshError="1"/>
      <sheetData sheetId="15972" refreshError="1"/>
      <sheetData sheetId="15973" refreshError="1"/>
      <sheetData sheetId="15974" refreshError="1"/>
      <sheetData sheetId="15975"/>
      <sheetData sheetId="15976" refreshError="1"/>
      <sheetData sheetId="15977" refreshError="1"/>
      <sheetData sheetId="15978" refreshError="1"/>
      <sheetData sheetId="15979" refreshError="1"/>
      <sheetData sheetId="15980" refreshError="1"/>
      <sheetData sheetId="15981" refreshError="1"/>
      <sheetData sheetId="15982" refreshError="1"/>
      <sheetData sheetId="15983" refreshError="1"/>
      <sheetData sheetId="15984" refreshError="1"/>
      <sheetData sheetId="15985" refreshError="1"/>
      <sheetData sheetId="15986" refreshError="1"/>
      <sheetData sheetId="15987" refreshError="1"/>
      <sheetData sheetId="15988" refreshError="1"/>
      <sheetData sheetId="15989" refreshError="1"/>
      <sheetData sheetId="15990" refreshError="1"/>
      <sheetData sheetId="15991" refreshError="1"/>
      <sheetData sheetId="15992" refreshError="1"/>
      <sheetData sheetId="15993" refreshError="1"/>
      <sheetData sheetId="15994" refreshError="1"/>
      <sheetData sheetId="15995" refreshError="1"/>
      <sheetData sheetId="15996" refreshError="1"/>
      <sheetData sheetId="15997" refreshError="1"/>
      <sheetData sheetId="15998" refreshError="1"/>
      <sheetData sheetId="15999" refreshError="1"/>
      <sheetData sheetId="16000" refreshError="1"/>
      <sheetData sheetId="16001" refreshError="1"/>
      <sheetData sheetId="16002" refreshError="1"/>
      <sheetData sheetId="16003" refreshError="1"/>
      <sheetData sheetId="16004" refreshError="1"/>
      <sheetData sheetId="16005" refreshError="1"/>
      <sheetData sheetId="16006" refreshError="1"/>
      <sheetData sheetId="16007" refreshError="1"/>
      <sheetData sheetId="16008" refreshError="1"/>
      <sheetData sheetId="16009" refreshError="1"/>
      <sheetData sheetId="16010" refreshError="1"/>
      <sheetData sheetId="16011" refreshError="1"/>
      <sheetData sheetId="16012" refreshError="1"/>
      <sheetData sheetId="16013" refreshError="1"/>
      <sheetData sheetId="16014" refreshError="1"/>
      <sheetData sheetId="16015" refreshError="1"/>
      <sheetData sheetId="16016" refreshError="1"/>
      <sheetData sheetId="16017" refreshError="1"/>
      <sheetData sheetId="16018" refreshError="1"/>
      <sheetData sheetId="16019" refreshError="1"/>
      <sheetData sheetId="16020" refreshError="1"/>
      <sheetData sheetId="16021" refreshError="1"/>
      <sheetData sheetId="16022" refreshError="1"/>
      <sheetData sheetId="16023" refreshError="1"/>
      <sheetData sheetId="16024" refreshError="1"/>
      <sheetData sheetId="16025" refreshError="1"/>
      <sheetData sheetId="16026" refreshError="1"/>
      <sheetData sheetId="16027" refreshError="1"/>
      <sheetData sheetId="16028" refreshError="1"/>
      <sheetData sheetId="16029" refreshError="1"/>
      <sheetData sheetId="16030" refreshError="1"/>
      <sheetData sheetId="16031" refreshError="1"/>
      <sheetData sheetId="16032" refreshError="1"/>
      <sheetData sheetId="16033" refreshError="1"/>
      <sheetData sheetId="16034" refreshError="1"/>
      <sheetData sheetId="16035" refreshError="1"/>
      <sheetData sheetId="16036" refreshError="1"/>
      <sheetData sheetId="16037" refreshError="1"/>
      <sheetData sheetId="16038" refreshError="1"/>
      <sheetData sheetId="16039" refreshError="1"/>
      <sheetData sheetId="16040" refreshError="1"/>
      <sheetData sheetId="16041" refreshError="1"/>
      <sheetData sheetId="16042" refreshError="1"/>
      <sheetData sheetId="16043" refreshError="1"/>
      <sheetData sheetId="16044" refreshError="1"/>
      <sheetData sheetId="16045" refreshError="1"/>
      <sheetData sheetId="16046" refreshError="1"/>
      <sheetData sheetId="16047" refreshError="1"/>
      <sheetData sheetId="16048" refreshError="1"/>
      <sheetData sheetId="16049"/>
      <sheetData sheetId="16050"/>
      <sheetData sheetId="16051" refreshError="1"/>
      <sheetData sheetId="16052" refreshError="1"/>
      <sheetData sheetId="16053" refreshError="1"/>
      <sheetData sheetId="16054" refreshError="1"/>
      <sheetData sheetId="16055" refreshError="1"/>
      <sheetData sheetId="16056" refreshError="1"/>
      <sheetData sheetId="16057" refreshError="1"/>
      <sheetData sheetId="16058" refreshError="1"/>
      <sheetData sheetId="16059" refreshError="1"/>
      <sheetData sheetId="16060" refreshError="1"/>
      <sheetData sheetId="16061" refreshError="1"/>
      <sheetData sheetId="16062" refreshError="1"/>
      <sheetData sheetId="16063" refreshError="1"/>
      <sheetData sheetId="16064" refreshError="1"/>
      <sheetData sheetId="16065" refreshError="1"/>
      <sheetData sheetId="16066" refreshError="1"/>
      <sheetData sheetId="16067" refreshError="1"/>
      <sheetData sheetId="16068" refreshError="1"/>
      <sheetData sheetId="16069" refreshError="1"/>
      <sheetData sheetId="16070" refreshError="1"/>
      <sheetData sheetId="16071" refreshError="1"/>
      <sheetData sheetId="16072" refreshError="1"/>
      <sheetData sheetId="16073" refreshError="1"/>
      <sheetData sheetId="16074" refreshError="1"/>
      <sheetData sheetId="16075" refreshError="1"/>
      <sheetData sheetId="16076" refreshError="1"/>
      <sheetData sheetId="16077" refreshError="1"/>
      <sheetData sheetId="16078" refreshError="1"/>
      <sheetData sheetId="16079" refreshError="1"/>
      <sheetData sheetId="16080" refreshError="1"/>
      <sheetData sheetId="16081" refreshError="1"/>
      <sheetData sheetId="16082" refreshError="1"/>
      <sheetData sheetId="16083" refreshError="1"/>
      <sheetData sheetId="16084" refreshError="1"/>
      <sheetData sheetId="16085" refreshError="1"/>
      <sheetData sheetId="16086" refreshError="1"/>
      <sheetData sheetId="16087" refreshError="1"/>
      <sheetData sheetId="16088" refreshError="1"/>
      <sheetData sheetId="16089" refreshError="1"/>
      <sheetData sheetId="16090" refreshError="1"/>
      <sheetData sheetId="16091" refreshError="1"/>
      <sheetData sheetId="16092" refreshError="1"/>
      <sheetData sheetId="16093" refreshError="1"/>
      <sheetData sheetId="16094" refreshError="1"/>
      <sheetData sheetId="16095" refreshError="1"/>
      <sheetData sheetId="16096" refreshError="1"/>
      <sheetData sheetId="16097" refreshError="1"/>
      <sheetData sheetId="16098" refreshError="1"/>
      <sheetData sheetId="16099" refreshError="1"/>
      <sheetData sheetId="16100" refreshError="1"/>
      <sheetData sheetId="16101" refreshError="1"/>
      <sheetData sheetId="16102" refreshError="1"/>
      <sheetData sheetId="16103" refreshError="1"/>
      <sheetData sheetId="16104" refreshError="1"/>
      <sheetData sheetId="16105" refreshError="1"/>
      <sheetData sheetId="16106" refreshError="1"/>
      <sheetData sheetId="16107" refreshError="1"/>
      <sheetData sheetId="16108" refreshError="1"/>
      <sheetData sheetId="16109" refreshError="1"/>
      <sheetData sheetId="16110" refreshError="1"/>
      <sheetData sheetId="16111" refreshError="1"/>
      <sheetData sheetId="16112" refreshError="1"/>
      <sheetData sheetId="16113" refreshError="1"/>
      <sheetData sheetId="16114" refreshError="1"/>
      <sheetData sheetId="16115" refreshError="1"/>
      <sheetData sheetId="16116" refreshError="1"/>
      <sheetData sheetId="16117" refreshError="1"/>
      <sheetData sheetId="16118" refreshError="1"/>
      <sheetData sheetId="16119" refreshError="1"/>
      <sheetData sheetId="16120" refreshError="1"/>
      <sheetData sheetId="16121" refreshError="1"/>
      <sheetData sheetId="16122" refreshError="1"/>
      <sheetData sheetId="16123" refreshError="1"/>
      <sheetData sheetId="16124" refreshError="1"/>
      <sheetData sheetId="16125" refreshError="1"/>
      <sheetData sheetId="16126" refreshError="1"/>
      <sheetData sheetId="16127" refreshError="1"/>
      <sheetData sheetId="16128" refreshError="1"/>
      <sheetData sheetId="16129" refreshError="1"/>
      <sheetData sheetId="16130" refreshError="1"/>
      <sheetData sheetId="16131" refreshError="1"/>
      <sheetData sheetId="16132" refreshError="1"/>
      <sheetData sheetId="16133" refreshError="1"/>
      <sheetData sheetId="16134" refreshError="1"/>
      <sheetData sheetId="16135" refreshError="1"/>
      <sheetData sheetId="16136" refreshError="1"/>
      <sheetData sheetId="16137" refreshError="1"/>
      <sheetData sheetId="16138" refreshError="1"/>
      <sheetData sheetId="16139" refreshError="1"/>
      <sheetData sheetId="16140" refreshError="1"/>
      <sheetData sheetId="16141" refreshError="1"/>
      <sheetData sheetId="16142" refreshError="1"/>
      <sheetData sheetId="16143" refreshError="1"/>
      <sheetData sheetId="16144" refreshError="1"/>
      <sheetData sheetId="16145" refreshError="1"/>
      <sheetData sheetId="16146" refreshError="1"/>
      <sheetData sheetId="16147" refreshError="1"/>
      <sheetData sheetId="16148" refreshError="1"/>
      <sheetData sheetId="16149" refreshError="1"/>
      <sheetData sheetId="16150" refreshError="1"/>
      <sheetData sheetId="16151" refreshError="1"/>
      <sheetData sheetId="16152" refreshError="1"/>
      <sheetData sheetId="16153" refreshError="1"/>
      <sheetData sheetId="16154" refreshError="1"/>
      <sheetData sheetId="16155" refreshError="1"/>
      <sheetData sheetId="16156" refreshError="1"/>
      <sheetData sheetId="16157" refreshError="1"/>
      <sheetData sheetId="16158" refreshError="1"/>
      <sheetData sheetId="16159" refreshError="1"/>
      <sheetData sheetId="16160" refreshError="1"/>
      <sheetData sheetId="16161" refreshError="1"/>
      <sheetData sheetId="16162" refreshError="1"/>
      <sheetData sheetId="16163" refreshError="1"/>
      <sheetData sheetId="16164" refreshError="1"/>
      <sheetData sheetId="16165" refreshError="1"/>
      <sheetData sheetId="16166" refreshError="1"/>
      <sheetData sheetId="16167" refreshError="1"/>
      <sheetData sheetId="16168" refreshError="1"/>
      <sheetData sheetId="16169" refreshError="1"/>
      <sheetData sheetId="16170" refreshError="1"/>
      <sheetData sheetId="16171" refreshError="1"/>
      <sheetData sheetId="16172" refreshError="1"/>
      <sheetData sheetId="16173" refreshError="1"/>
      <sheetData sheetId="16174" refreshError="1"/>
      <sheetData sheetId="16175" refreshError="1"/>
      <sheetData sheetId="16176" refreshError="1"/>
      <sheetData sheetId="16177" refreshError="1"/>
      <sheetData sheetId="16178" refreshError="1"/>
      <sheetData sheetId="16179" refreshError="1"/>
      <sheetData sheetId="16180" refreshError="1"/>
      <sheetData sheetId="16181" refreshError="1"/>
      <sheetData sheetId="16182" refreshError="1"/>
      <sheetData sheetId="16183" refreshError="1"/>
      <sheetData sheetId="16184" refreshError="1"/>
      <sheetData sheetId="16185" refreshError="1"/>
      <sheetData sheetId="16186" refreshError="1"/>
      <sheetData sheetId="16187" refreshError="1"/>
      <sheetData sheetId="16188" refreshError="1"/>
      <sheetData sheetId="16189" refreshError="1"/>
      <sheetData sheetId="16190" refreshError="1"/>
      <sheetData sheetId="16191" refreshError="1"/>
      <sheetData sheetId="16192" refreshError="1"/>
      <sheetData sheetId="16193" refreshError="1"/>
      <sheetData sheetId="16194" refreshError="1"/>
      <sheetData sheetId="16195" refreshError="1"/>
      <sheetData sheetId="16196" refreshError="1"/>
      <sheetData sheetId="16197" refreshError="1"/>
      <sheetData sheetId="16198" refreshError="1"/>
      <sheetData sheetId="16199" refreshError="1"/>
      <sheetData sheetId="16200" refreshError="1"/>
      <sheetData sheetId="16201" refreshError="1"/>
      <sheetData sheetId="16202" refreshError="1"/>
      <sheetData sheetId="16203" refreshError="1"/>
      <sheetData sheetId="16204" refreshError="1"/>
      <sheetData sheetId="16205" refreshError="1"/>
      <sheetData sheetId="16206" refreshError="1"/>
      <sheetData sheetId="16207" refreshError="1"/>
      <sheetData sheetId="16208" refreshError="1"/>
      <sheetData sheetId="16209" refreshError="1"/>
      <sheetData sheetId="16210" refreshError="1"/>
      <sheetData sheetId="16211" refreshError="1"/>
      <sheetData sheetId="16212" refreshError="1"/>
      <sheetData sheetId="16213" refreshError="1"/>
      <sheetData sheetId="16214" refreshError="1"/>
      <sheetData sheetId="16215" refreshError="1"/>
      <sheetData sheetId="16216" refreshError="1"/>
      <sheetData sheetId="16217" refreshError="1"/>
      <sheetData sheetId="16218" refreshError="1"/>
      <sheetData sheetId="16219" refreshError="1"/>
      <sheetData sheetId="16220" refreshError="1"/>
      <sheetData sheetId="16221" refreshError="1"/>
      <sheetData sheetId="16222" refreshError="1"/>
      <sheetData sheetId="16223" refreshError="1"/>
      <sheetData sheetId="16224" refreshError="1"/>
      <sheetData sheetId="16225" refreshError="1"/>
      <sheetData sheetId="16226" refreshError="1"/>
      <sheetData sheetId="16227" refreshError="1"/>
      <sheetData sheetId="16228" refreshError="1"/>
      <sheetData sheetId="16229" refreshError="1"/>
      <sheetData sheetId="16230" refreshError="1"/>
      <sheetData sheetId="16231" refreshError="1"/>
      <sheetData sheetId="16232" refreshError="1"/>
      <sheetData sheetId="16233" refreshError="1"/>
      <sheetData sheetId="16234" refreshError="1"/>
      <sheetData sheetId="16235" refreshError="1"/>
      <sheetData sheetId="16236" refreshError="1"/>
      <sheetData sheetId="16237" refreshError="1"/>
      <sheetData sheetId="16238" refreshError="1"/>
      <sheetData sheetId="16239" refreshError="1"/>
      <sheetData sheetId="16240" refreshError="1"/>
      <sheetData sheetId="16241" refreshError="1"/>
      <sheetData sheetId="16242" refreshError="1"/>
      <sheetData sheetId="16243" refreshError="1"/>
      <sheetData sheetId="16244" refreshError="1"/>
      <sheetData sheetId="16245" refreshError="1"/>
      <sheetData sheetId="16246" refreshError="1"/>
      <sheetData sheetId="16247" refreshError="1"/>
      <sheetData sheetId="16248" refreshError="1"/>
      <sheetData sheetId="16249" refreshError="1"/>
      <sheetData sheetId="16250" refreshError="1"/>
      <sheetData sheetId="16251" refreshError="1"/>
      <sheetData sheetId="16252" refreshError="1"/>
      <sheetData sheetId="16253" refreshError="1"/>
      <sheetData sheetId="16254" refreshError="1"/>
      <sheetData sheetId="16255" refreshError="1"/>
      <sheetData sheetId="16256" refreshError="1"/>
      <sheetData sheetId="16257" refreshError="1"/>
      <sheetData sheetId="16258" refreshError="1"/>
      <sheetData sheetId="16259" refreshError="1"/>
      <sheetData sheetId="16260" refreshError="1"/>
      <sheetData sheetId="16261" refreshError="1"/>
      <sheetData sheetId="16262" refreshError="1"/>
      <sheetData sheetId="16263" refreshError="1"/>
      <sheetData sheetId="16264" refreshError="1"/>
      <sheetData sheetId="16265" refreshError="1"/>
      <sheetData sheetId="16266" refreshError="1"/>
      <sheetData sheetId="16267" refreshError="1"/>
      <sheetData sheetId="16268" refreshError="1"/>
      <sheetData sheetId="16269" refreshError="1"/>
      <sheetData sheetId="16270" refreshError="1"/>
      <sheetData sheetId="16271" refreshError="1"/>
      <sheetData sheetId="16272" refreshError="1"/>
      <sheetData sheetId="16273" refreshError="1"/>
      <sheetData sheetId="16274" refreshError="1"/>
      <sheetData sheetId="16275" refreshError="1"/>
      <sheetData sheetId="16276" refreshError="1"/>
      <sheetData sheetId="16277" refreshError="1"/>
      <sheetData sheetId="16278" refreshError="1"/>
      <sheetData sheetId="16279" refreshError="1"/>
      <sheetData sheetId="16280" refreshError="1"/>
      <sheetData sheetId="16281" refreshError="1"/>
      <sheetData sheetId="16282" refreshError="1"/>
      <sheetData sheetId="16283" refreshError="1"/>
      <sheetData sheetId="16284" refreshError="1"/>
      <sheetData sheetId="16285" refreshError="1"/>
      <sheetData sheetId="16286" refreshError="1"/>
      <sheetData sheetId="16287" refreshError="1"/>
      <sheetData sheetId="16288" refreshError="1"/>
      <sheetData sheetId="16289" refreshError="1"/>
      <sheetData sheetId="16290" refreshError="1"/>
      <sheetData sheetId="16291" refreshError="1"/>
      <sheetData sheetId="16292" refreshError="1"/>
      <sheetData sheetId="16293" refreshError="1"/>
      <sheetData sheetId="16294" refreshError="1"/>
      <sheetData sheetId="16295" refreshError="1"/>
      <sheetData sheetId="16296" refreshError="1"/>
      <sheetData sheetId="16297" refreshError="1"/>
      <sheetData sheetId="16298" refreshError="1"/>
      <sheetData sheetId="16299" refreshError="1"/>
      <sheetData sheetId="16300" refreshError="1"/>
      <sheetData sheetId="16301" refreshError="1"/>
      <sheetData sheetId="16302" refreshError="1"/>
      <sheetData sheetId="16303" refreshError="1"/>
      <sheetData sheetId="16304" refreshError="1"/>
      <sheetData sheetId="16305" refreshError="1"/>
      <sheetData sheetId="16306" refreshError="1"/>
      <sheetData sheetId="16307" refreshError="1"/>
      <sheetData sheetId="16308" refreshError="1"/>
      <sheetData sheetId="16309" refreshError="1"/>
      <sheetData sheetId="16310" refreshError="1"/>
      <sheetData sheetId="16311" refreshError="1"/>
      <sheetData sheetId="16312" refreshError="1"/>
      <sheetData sheetId="16313" refreshError="1"/>
      <sheetData sheetId="16314" refreshError="1"/>
      <sheetData sheetId="16315" refreshError="1"/>
      <sheetData sheetId="16316" refreshError="1"/>
      <sheetData sheetId="16317" refreshError="1"/>
      <sheetData sheetId="16318" refreshError="1"/>
      <sheetData sheetId="16319" refreshError="1"/>
      <sheetData sheetId="16320" refreshError="1"/>
      <sheetData sheetId="16321" refreshError="1"/>
      <sheetData sheetId="16322" refreshError="1"/>
      <sheetData sheetId="16323" refreshError="1"/>
      <sheetData sheetId="16324" refreshError="1"/>
      <sheetData sheetId="16325" refreshError="1"/>
      <sheetData sheetId="16326" refreshError="1"/>
      <sheetData sheetId="16327" refreshError="1"/>
      <sheetData sheetId="16328" refreshError="1"/>
      <sheetData sheetId="16329" refreshError="1"/>
      <sheetData sheetId="16330" refreshError="1"/>
      <sheetData sheetId="16331" refreshError="1"/>
      <sheetData sheetId="16332" refreshError="1"/>
      <sheetData sheetId="16333" refreshError="1"/>
      <sheetData sheetId="16334" refreshError="1"/>
      <sheetData sheetId="16335" refreshError="1"/>
      <sheetData sheetId="16336" refreshError="1"/>
      <sheetData sheetId="16337" refreshError="1"/>
      <sheetData sheetId="16338" refreshError="1"/>
      <sheetData sheetId="16339" refreshError="1"/>
      <sheetData sheetId="16340" refreshError="1"/>
      <sheetData sheetId="16341" refreshError="1"/>
      <sheetData sheetId="16342" refreshError="1"/>
      <sheetData sheetId="16343" refreshError="1"/>
      <sheetData sheetId="16344" refreshError="1"/>
      <sheetData sheetId="16345" refreshError="1"/>
      <sheetData sheetId="16346" refreshError="1"/>
      <sheetData sheetId="16347" refreshError="1"/>
      <sheetData sheetId="16348" refreshError="1"/>
      <sheetData sheetId="16349" refreshError="1"/>
      <sheetData sheetId="16350" refreshError="1"/>
      <sheetData sheetId="16351" refreshError="1"/>
      <sheetData sheetId="16352" refreshError="1"/>
      <sheetData sheetId="16353" refreshError="1"/>
      <sheetData sheetId="16354" refreshError="1"/>
      <sheetData sheetId="16355" refreshError="1"/>
      <sheetData sheetId="16356" refreshError="1"/>
      <sheetData sheetId="16357" refreshError="1"/>
      <sheetData sheetId="16358" refreshError="1"/>
      <sheetData sheetId="16359" refreshError="1"/>
      <sheetData sheetId="16360" refreshError="1"/>
      <sheetData sheetId="16361" refreshError="1"/>
      <sheetData sheetId="16362" refreshError="1"/>
      <sheetData sheetId="16363" refreshError="1"/>
      <sheetData sheetId="16364" refreshError="1"/>
      <sheetData sheetId="16365" refreshError="1"/>
      <sheetData sheetId="16366" refreshError="1"/>
      <sheetData sheetId="16367" refreshError="1"/>
      <sheetData sheetId="16368" refreshError="1"/>
      <sheetData sheetId="16369" refreshError="1"/>
      <sheetData sheetId="16370" refreshError="1"/>
      <sheetData sheetId="16371" refreshError="1"/>
      <sheetData sheetId="16372" refreshError="1"/>
      <sheetData sheetId="16373" refreshError="1"/>
      <sheetData sheetId="16374" refreshError="1"/>
      <sheetData sheetId="16375" refreshError="1"/>
      <sheetData sheetId="16376" refreshError="1"/>
      <sheetData sheetId="16377" refreshError="1"/>
      <sheetData sheetId="16378" refreshError="1"/>
      <sheetData sheetId="16379" refreshError="1"/>
      <sheetData sheetId="16380" refreshError="1"/>
      <sheetData sheetId="16381" refreshError="1"/>
      <sheetData sheetId="16382" refreshError="1"/>
      <sheetData sheetId="16383" refreshError="1"/>
      <sheetData sheetId="16384" refreshError="1"/>
      <sheetData sheetId="16385" refreshError="1"/>
      <sheetData sheetId="16386" refreshError="1"/>
      <sheetData sheetId="16387" refreshError="1"/>
      <sheetData sheetId="16388" refreshError="1"/>
      <sheetData sheetId="16389" refreshError="1"/>
      <sheetData sheetId="16390" refreshError="1"/>
      <sheetData sheetId="16391" refreshError="1"/>
      <sheetData sheetId="16392" refreshError="1"/>
      <sheetData sheetId="16393" refreshError="1"/>
      <sheetData sheetId="16394" refreshError="1"/>
      <sheetData sheetId="16395" refreshError="1"/>
      <sheetData sheetId="16396" refreshError="1"/>
      <sheetData sheetId="16397" refreshError="1"/>
      <sheetData sheetId="16398" refreshError="1"/>
      <sheetData sheetId="16399" refreshError="1"/>
      <sheetData sheetId="16400" refreshError="1"/>
      <sheetData sheetId="16401" refreshError="1"/>
      <sheetData sheetId="16402" refreshError="1"/>
      <sheetData sheetId="16403" refreshError="1"/>
      <sheetData sheetId="16404" refreshError="1"/>
      <sheetData sheetId="16405" refreshError="1"/>
      <sheetData sheetId="16406" refreshError="1"/>
      <sheetData sheetId="16407" refreshError="1"/>
      <sheetData sheetId="16408" refreshError="1"/>
      <sheetData sheetId="16409" refreshError="1"/>
      <sheetData sheetId="16410" refreshError="1"/>
      <sheetData sheetId="16411" refreshError="1"/>
      <sheetData sheetId="16412" refreshError="1"/>
      <sheetData sheetId="16413" refreshError="1"/>
      <sheetData sheetId="16414" refreshError="1"/>
      <sheetData sheetId="16415" refreshError="1"/>
      <sheetData sheetId="16416" refreshError="1"/>
      <sheetData sheetId="16417" refreshError="1"/>
      <sheetData sheetId="16418" refreshError="1"/>
      <sheetData sheetId="16419" refreshError="1"/>
      <sheetData sheetId="16420" refreshError="1"/>
      <sheetData sheetId="16421" refreshError="1"/>
      <sheetData sheetId="16422" refreshError="1"/>
      <sheetData sheetId="16423" refreshError="1"/>
      <sheetData sheetId="16424" refreshError="1"/>
      <sheetData sheetId="16425" refreshError="1"/>
      <sheetData sheetId="16426" refreshError="1"/>
      <sheetData sheetId="16427" refreshError="1"/>
      <sheetData sheetId="16428" refreshError="1"/>
      <sheetData sheetId="16429" refreshError="1"/>
      <sheetData sheetId="16430" refreshError="1"/>
      <sheetData sheetId="16431" refreshError="1"/>
      <sheetData sheetId="16432" refreshError="1"/>
      <sheetData sheetId="16433" refreshError="1"/>
      <sheetData sheetId="16434" refreshError="1"/>
      <sheetData sheetId="16435" refreshError="1"/>
      <sheetData sheetId="16436" refreshError="1"/>
      <sheetData sheetId="16437" refreshError="1"/>
      <sheetData sheetId="16438" refreshError="1"/>
      <sheetData sheetId="16439" refreshError="1"/>
      <sheetData sheetId="16440" refreshError="1"/>
      <sheetData sheetId="16441" refreshError="1"/>
      <sheetData sheetId="16442" refreshError="1"/>
      <sheetData sheetId="16443" refreshError="1"/>
      <sheetData sheetId="16444" refreshError="1"/>
      <sheetData sheetId="16445" refreshError="1"/>
      <sheetData sheetId="16446" refreshError="1"/>
      <sheetData sheetId="16447" refreshError="1"/>
      <sheetData sheetId="16448" refreshError="1"/>
      <sheetData sheetId="16449" refreshError="1"/>
      <sheetData sheetId="16450" refreshError="1"/>
      <sheetData sheetId="16451" refreshError="1"/>
      <sheetData sheetId="16452" refreshError="1"/>
      <sheetData sheetId="16453" refreshError="1"/>
      <sheetData sheetId="16454" refreshError="1"/>
      <sheetData sheetId="16455" refreshError="1"/>
      <sheetData sheetId="16456" refreshError="1"/>
      <sheetData sheetId="16457" refreshError="1"/>
      <sheetData sheetId="16458" refreshError="1"/>
      <sheetData sheetId="16459" refreshError="1"/>
      <sheetData sheetId="16460" refreshError="1"/>
      <sheetData sheetId="16461" refreshError="1"/>
      <sheetData sheetId="16462" refreshError="1"/>
      <sheetData sheetId="16463" refreshError="1"/>
      <sheetData sheetId="16464" refreshError="1"/>
      <sheetData sheetId="16465" refreshError="1"/>
      <sheetData sheetId="16466" refreshError="1"/>
      <sheetData sheetId="16467" refreshError="1"/>
      <sheetData sheetId="16468" refreshError="1"/>
      <sheetData sheetId="16469" refreshError="1"/>
      <sheetData sheetId="16470" refreshError="1"/>
      <sheetData sheetId="16471" refreshError="1"/>
      <sheetData sheetId="16472" refreshError="1"/>
      <sheetData sheetId="16473" refreshError="1"/>
      <sheetData sheetId="16474" refreshError="1"/>
      <sheetData sheetId="16475" refreshError="1"/>
      <sheetData sheetId="16476" refreshError="1"/>
      <sheetData sheetId="16477" refreshError="1"/>
      <sheetData sheetId="16478" refreshError="1"/>
      <sheetData sheetId="16479" refreshError="1"/>
      <sheetData sheetId="16480" refreshError="1"/>
      <sheetData sheetId="16481" refreshError="1"/>
      <sheetData sheetId="16482" refreshError="1"/>
      <sheetData sheetId="16483" refreshError="1"/>
      <sheetData sheetId="16484" refreshError="1"/>
      <sheetData sheetId="16485" refreshError="1"/>
      <sheetData sheetId="16486" refreshError="1"/>
      <sheetData sheetId="16487" refreshError="1"/>
      <sheetData sheetId="16488" refreshError="1"/>
      <sheetData sheetId="16489" refreshError="1"/>
      <sheetData sheetId="16490" refreshError="1"/>
      <sheetData sheetId="16491" refreshError="1"/>
      <sheetData sheetId="16492" refreshError="1"/>
      <sheetData sheetId="16493" refreshError="1"/>
      <sheetData sheetId="16494" refreshError="1"/>
      <sheetData sheetId="16495" refreshError="1"/>
      <sheetData sheetId="16496" refreshError="1"/>
      <sheetData sheetId="16497" refreshError="1"/>
      <sheetData sheetId="16498" refreshError="1"/>
      <sheetData sheetId="16499" refreshError="1"/>
      <sheetData sheetId="16500" refreshError="1"/>
      <sheetData sheetId="16501" refreshError="1"/>
      <sheetData sheetId="16502" refreshError="1"/>
      <sheetData sheetId="16503" refreshError="1"/>
      <sheetData sheetId="16504" refreshError="1"/>
      <sheetData sheetId="16505" refreshError="1"/>
      <sheetData sheetId="16506" refreshError="1"/>
      <sheetData sheetId="16507" refreshError="1"/>
      <sheetData sheetId="16508" refreshError="1"/>
      <sheetData sheetId="16509" refreshError="1"/>
      <sheetData sheetId="16510" refreshError="1"/>
      <sheetData sheetId="16511" refreshError="1"/>
      <sheetData sheetId="16512" refreshError="1"/>
      <sheetData sheetId="16513" refreshError="1"/>
      <sheetData sheetId="16514" refreshError="1"/>
      <sheetData sheetId="16515" refreshError="1"/>
      <sheetData sheetId="16516" refreshError="1"/>
      <sheetData sheetId="16517" refreshError="1"/>
      <sheetData sheetId="16518" refreshError="1"/>
      <sheetData sheetId="16519" refreshError="1"/>
      <sheetData sheetId="16520" refreshError="1"/>
      <sheetData sheetId="16521" refreshError="1"/>
      <sheetData sheetId="16522" refreshError="1"/>
      <sheetData sheetId="16523" refreshError="1"/>
      <sheetData sheetId="16524" refreshError="1"/>
      <sheetData sheetId="16525" refreshError="1"/>
      <sheetData sheetId="16526" refreshError="1"/>
      <sheetData sheetId="16527" refreshError="1"/>
      <sheetData sheetId="16528" refreshError="1"/>
      <sheetData sheetId="16529" refreshError="1"/>
      <sheetData sheetId="16530" refreshError="1"/>
      <sheetData sheetId="16531" refreshError="1"/>
      <sheetData sheetId="16532" refreshError="1"/>
      <sheetData sheetId="16533" refreshError="1"/>
      <sheetData sheetId="16534" refreshError="1"/>
      <sheetData sheetId="16535" refreshError="1"/>
      <sheetData sheetId="16536" refreshError="1"/>
      <sheetData sheetId="16537" refreshError="1"/>
      <sheetData sheetId="16538" refreshError="1"/>
      <sheetData sheetId="16539" refreshError="1"/>
      <sheetData sheetId="16540" refreshError="1"/>
      <sheetData sheetId="16541" refreshError="1"/>
      <sheetData sheetId="16542" refreshError="1"/>
      <sheetData sheetId="16543" refreshError="1"/>
      <sheetData sheetId="16544" refreshError="1"/>
      <sheetData sheetId="16545" refreshError="1"/>
      <sheetData sheetId="16546" refreshError="1"/>
      <sheetData sheetId="16547" refreshError="1"/>
      <sheetData sheetId="16548" refreshError="1"/>
      <sheetData sheetId="16549" refreshError="1"/>
      <sheetData sheetId="16550" refreshError="1"/>
      <sheetData sheetId="16551" refreshError="1"/>
      <sheetData sheetId="16552" refreshError="1"/>
      <sheetData sheetId="16553" refreshError="1"/>
      <sheetData sheetId="16554" refreshError="1"/>
      <sheetData sheetId="16555" refreshError="1"/>
      <sheetData sheetId="16556" refreshError="1"/>
      <sheetData sheetId="16557" refreshError="1"/>
      <sheetData sheetId="16558"/>
      <sheetData sheetId="16559" refreshError="1"/>
      <sheetData sheetId="16560" refreshError="1"/>
      <sheetData sheetId="16561" refreshError="1"/>
      <sheetData sheetId="16562" refreshError="1"/>
      <sheetData sheetId="16563" refreshError="1"/>
      <sheetData sheetId="16564" refreshError="1"/>
      <sheetData sheetId="16565" refreshError="1"/>
      <sheetData sheetId="16566" refreshError="1"/>
      <sheetData sheetId="16567" refreshError="1"/>
      <sheetData sheetId="16568" refreshError="1"/>
      <sheetData sheetId="16569" refreshError="1"/>
      <sheetData sheetId="16570" refreshError="1"/>
      <sheetData sheetId="16571" refreshError="1"/>
      <sheetData sheetId="16572" refreshError="1"/>
      <sheetData sheetId="16573" refreshError="1"/>
      <sheetData sheetId="16574" refreshError="1"/>
      <sheetData sheetId="16575" refreshError="1"/>
      <sheetData sheetId="16576" refreshError="1"/>
      <sheetData sheetId="16577" refreshError="1"/>
      <sheetData sheetId="16578" refreshError="1"/>
      <sheetData sheetId="16579" refreshError="1"/>
      <sheetData sheetId="16580" refreshError="1"/>
      <sheetData sheetId="16581" refreshError="1"/>
      <sheetData sheetId="16582" refreshError="1"/>
      <sheetData sheetId="16583" refreshError="1"/>
      <sheetData sheetId="16584" refreshError="1"/>
      <sheetData sheetId="16585" refreshError="1"/>
      <sheetData sheetId="16586" refreshError="1"/>
      <sheetData sheetId="16587" refreshError="1"/>
      <sheetData sheetId="16588" refreshError="1"/>
      <sheetData sheetId="16589" refreshError="1"/>
      <sheetData sheetId="16590" refreshError="1"/>
      <sheetData sheetId="16591" refreshError="1"/>
      <sheetData sheetId="16592" refreshError="1"/>
      <sheetData sheetId="16593" refreshError="1"/>
      <sheetData sheetId="16594" refreshError="1"/>
      <sheetData sheetId="16595" refreshError="1"/>
      <sheetData sheetId="16596" refreshError="1"/>
      <sheetData sheetId="16597" refreshError="1"/>
      <sheetData sheetId="16598" refreshError="1"/>
      <sheetData sheetId="16599" refreshError="1"/>
      <sheetData sheetId="16600" refreshError="1"/>
      <sheetData sheetId="16601" refreshError="1"/>
      <sheetData sheetId="16602" refreshError="1"/>
      <sheetData sheetId="16603" refreshError="1"/>
      <sheetData sheetId="16604" refreshError="1"/>
      <sheetData sheetId="16605" refreshError="1"/>
      <sheetData sheetId="16606" refreshError="1"/>
      <sheetData sheetId="16607" refreshError="1"/>
      <sheetData sheetId="16608" refreshError="1"/>
      <sheetData sheetId="16609" refreshError="1"/>
      <sheetData sheetId="16610" refreshError="1"/>
      <sheetData sheetId="16611" refreshError="1"/>
      <sheetData sheetId="16612" refreshError="1"/>
      <sheetData sheetId="16613" refreshError="1"/>
      <sheetData sheetId="16614" refreshError="1"/>
      <sheetData sheetId="16615" refreshError="1"/>
      <sheetData sheetId="16616" refreshError="1"/>
      <sheetData sheetId="16617" refreshError="1"/>
      <sheetData sheetId="16618" refreshError="1"/>
      <sheetData sheetId="16619" refreshError="1"/>
      <sheetData sheetId="16620" refreshError="1"/>
      <sheetData sheetId="16621" refreshError="1"/>
      <sheetData sheetId="16622" refreshError="1"/>
      <sheetData sheetId="16623" refreshError="1"/>
      <sheetData sheetId="16624" refreshError="1"/>
      <sheetData sheetId="16625" refreshError="1"/>
      <sheetData sheetId="16626" refreshError="1"/>
      <sheetData sheetId="16627" refreshError="1"/>
      <sheetData sheetId="16628" refreshError="1"/>
      <sheetData sheetId="16629" refreshError="1"/>
      <sheetData sheetId="16630" refreshError="1"/>
      <sheetData sheetId="16631" refreshError="1"/>
      <sheetData sheetId="16632" refreshError="1"/>
      <sheetData sheetId="16633" refreshError="1"/>
      <sheetData sheetId="16634" refreshError="1"/>
      <sheetData sheetId="16635" refreshError="1"/>
      <sheetData sheetId="16636" refreshError="1"/>
      <sheetData sheetId="16637" refreshError="1"/>
      <sheetData sheetId="16638" refreshError="1"/>
      <sheetData sheetId="16639" refreshError="1"/>
      <sheetData sheetId="16640" refreshError="1"/>
      <sheetData sheetId="16641" refreshError="1"/>
      <sheetData sheetId="16642" refreshError="1"/>
      <sheetData sheetId="16643" refreshError="1"/>
      <sheetData sheetId="16644" refreshError="1"/>
      <sheetData sheetId="16645" refreshError="1"/>
      <sheetData sheetId="16646" refreshError="1"/>
      <sheetData sheetId="16647" refreshError="1"/>
      <sheetData sheetId="16648" refreshError="1"/>
      <sheetData sheetId="16649" refreshError="1"/>
      <sheetData sheetId="16650" refreshError="1"/>
      <sheetData sheetId="16651" refreshError="1"/>
      <sheetData sheetId="16652" refreshError="1"/>
      <sheetData sheetId="16653" refreshError="1"/>
      <sheetData sheetId="16654" refreshError="1"/>
      <sheetData sheetId="16655" refreshError="1"/>
      <sheetData sheetId="16656" refreshError="1"/>
      <sheetData sheetId="16657" refreshError="1"/>
      <sheetData sheetId="16658" refreshError="1"/>
      <sheetData sheetId="16659" refreshError="1"/>
      <sheetData sheetId="16660" refreshError="1"/>
      <sheetData sheetId="16661" refreshError="1"/>
      <sheetData sheetId="16662" refreshError="1"/>
      <sheetData sheetId="16663" refreshError="1"/>
      <sheetData sheetId="16664" refreshError="1"/>
      <sheetData sheetId="16665" refreshError="1"/>
      <sheetData sheetId="16666" refreshError="1"/>
      <sheetData sheetId="16667" refreshError="1"/>
      <sheetData sheetId="16668" refreshError="1"/>
      <sheetData sheetId="16669" refreshError="1"/>
      <sheetData sheetId="16670" refreshError="1"/>
      <sheetData sheetId="16671" refreshError="1"/>
      <sheetData sheetId="16672" refreshError="1"/>
      <sheetData sheetId="16673" refreshError="1"/>
      <sheetData sheetId="16674" refreshError="1"/>
      <sheetData sheetId="16675" refreshError="1"/>
      <sheetData sheetId="16676" refreshError="1"/>
      <sheetData sheetId="16677" refreshError="1"/>
      <sheetData sheetId="16678" refreshError="1"/>
      <sheetData sheetId="16679" refreshError="1"/>
      <sheetData sheetId="16680" refreshError="1"/>
      <sheetData sheetId="16681" refreshError="1"/>
      <sheetData sheetId="16682" refreshError="1"/>
      <sheetData sheetId="16683" refreshError="1"/>
      <sheetData sheetId="16684" refreshError="1"/>
      <sheetData sheetId="16685" refreshError="1"/>
      <sheetData sheetId="16686" refreshError="1"/>
      <sheetData sheetId="16687" refreshError="1"/>
      <sheetData sheetId="16688" refreshError="1"/>
      <sheetData sheetId="16689" refreshError="1"/>
      <sheetData sheetId="16690" refreshError="1"/>
      <sheetData sheetId="16691" refreshError="1"/>
      <sheetData sheetId="16692" refreshError="1"/>
      <sheetData sheetId="16693" refreshError="1"/>
      <sheetData sheetId="16694" refreshError="1"/>
      <sheetData sheetId="16695" refreshError="1"/>
      <sheetData sheetId="16696" refreshError="1"/>
      <sheetData sheetId="16697" refreshError="1"/>
      <sheetData sheetId="16698" refreshError="1"/>
      <sheetData sheetId="16699" refreshError="1"/>
      <sheetData sheetId="16700" refreshError="1"/>
      <sheetData sheetId="16701" refreshError="1"/>
      <sheetData sheetId="16702" refreshError="1"/>
      <sheetData sheetId="16703" refreshError="1"/>
      <sheetData sheetId="16704" refreshError="1"/>
      <sheetData sheetId="16705" refreshError="1"/>
      <sheetData sheetId="16706" refreshError="1"/>
      <sheetData sheetId="16707" refreshError="1"/>
      <sheetData sheetId="16708" refreshError="1"/>
      <sheetData sheetId="16709" refreshError="1"/>
      <sheetData sheetId="16710" refreshError="1"/>
      <sheetData sheetId="16711" refreshError="1"/>
      <sheetData sheetId="16712" refreshError="1"/>
      <sheetData sheetId="16713" refreshError="1"/>
      <sheetData sheetId="16714" refreshError="1"/>
      <sheetData sheetId="16715" refreshError="1"/>
      <sheetData sheetId="16716" refreshError="1"/>
      <sheetData sheetId="16717" refreshError="1"/>
      <sheetData sheetId="16718" refreshError="1"/>
      <sheetData sheetId="16719" refreshError="1"/>
      <sheetData sheetId="16720" refreshError="1"/>
      <sheetData sheetId="16721" refreshError="1"/>
      <sheetData sheetId="16722" refreshError="1"/>
      <sheetData sheetId="16723" refreshError="1"/>
      <sheetData sheetId="16724" refreshError="1"/>
      <sheetData sheetId="16725" refreshError="1"/>
      <sheetData sheetId="16726" refreshError="1"/>
      <sheetData sheetId="16727"/>
      <sheetData sheetId="16728"/>
      <sheetData sheetId="16729" refreshError="1"/>
      <sheetData sheetId="16730" refreshError="1"/>
      <sheetData sheetId="16731"/>
      <sheetData sheetId="16732" refreshError="1"/>
      <sheetData sheetId="16733"/>
      <sheetData sheetId="16734"/>
      <sheetData sheetId="16735"/>
      <sheetData sheetId="16736"/>
      <sheetData sheetId="16737"/>
      <sheetData sheetId="16738"/>
      <sheetData sheetId="16739" refreshError="1"/>
      <sheetData sheetId="16740"/>
      <sheetData sheetId="16741"/>
      <sheetData sheetId="16742"/>
      <sheetData sheetId="16743" refreshError="1"/>
      <sheetData sheetId="16744" refreshError="1"/>
      <sheetData sheetId="16745" refreshError="1"/>
      <sheetData sheetId="16746" refreshError="1"/>
      <sheetData sheetId="16747" refreshError="1"/>
      <sheetData sheetId="16748" refreshError="1"/>
      <sheetData sheetId="16749" refreshError="1"/>
      <sheetData sheetId="16750" refreshError="1"/>
      <sheetData sheetId="16751" refreshError="1"/>
      <sheetData sheetId="16752" refreshError="1"/>
      <sheetData sheetId="16753" refreshError="1"/>
      <sheetData sheetId="16754" refreshError="1"/>
      <sheetData sheetId="16755" refreshError="1"/>
      <sheetData sheetId="16756" refreshError="1"/>
      <sheetData sheetId="16757" refreshError="1"/>
      <sheetData sheetId="16758" refreshError="1"/>
      <sheetData sheetId="16759" refreshError="1"/>
      <sheetData sheetId="16760" refreshError="1"/>
      <sheetData sheetId="16761" refreshError="1"/>
      <sheetData sheetId="16762" refreshError="1"/>
      <sheetData sheetId="16763" refreshError="1"/>
      <sheetData sheetId="16764" refreshError="1"/>
      <sheetData sheetId="16765"/>
      <sheetData sheetId="16766"/>
      <sheetData sheetId="16767"/>
      <sheetData sheetId="16768"/>
      <sheetData sheetId="16769"/>
      <sheetData sheetId="16770"/>
      <sheetData sheetId="16771"/>
      <sheetData sheetId="16772"/>
      <sheetData sheetId="16773" refreshError="1"/>
      <sheetData sheetId="16774" refreshError="1"/>
      <sheetData sheetId="16775" refreshError="1"/>
      <sheetData sheetId="16776" refreshError="1"/>
      <sheetData sheetId="16777" refreshError="1"/>
      <sheetData sheetId="16778" refreshError="1"/>
      <sheetData sheetId="16779" refreshError="1"/>
      <sheetData sheetId="16780" refreshError="1"/>
      <sheetData sheetId="16781" refreshError="1"/>
      <sheetData sheetId="16782" refreshError="1"/>
      <sheetData sheetId="16783" refreshError="1"/>
      <sheetData sheetId="16784" refreshError="1"/>
      <sheetData sheetId="16785" refreshError="1"/>
      <sheetData sheetId="16786"/>
      <sheetData sheetId="16787"/>
      <sheetData sheetId="16788"/>
      <sheetData sheetId="16789"/>
      <sheetData sheetId="16790"/>
      <sheetData sheetId="16791"/>
      <sheetData sheetId="16792"/>
      <sheetData sheetId="16793"/>
      <sheetData sheetId="16794"/>
      <sheetData sheetId="16795"/>
      <sheetData sheetId="16796"/>
      <sheetData sheetId="16797"/>
      <sheetData sheetId="16798"/>
      <sheetData sheetId="16799"/>
      <sheetData sheetId="16800"/>
      <sheetData sheetId="16801"/>
      <sheetData sheetId="16802"/>
      <sheetData sheetId="16803"/>
      <sheetData sheetId="16804"/>
      <sheetData sheetId="16805"/>
      <sheetData sheetId="16806"/>
      <sheetData sheetId="16807"/>
      <sheetData sheetId="16808"/>
      <sheetData sheetId="16809"/>
      <sheetData sheetId="16810"/>
      <sheetData sheetId="16811"/>
      <sheetData sheetId="16812"/>
      <sheetData sheetId="16813"/>
      <sheetData sheetId="16814"/>
      <sheetData sheetId="16815"/>
      <sheetData sheetId="16816"/>
      <sheetData sheetId="16817"/>
      <sheetData sheetId="16818"/>
      <sheetData sheetId="16819"/>
      <sheetData sheetId="16820"/>
      <sheetData sheetId="16821"/>
      <sheetData sheetId="16822"/>
      <sheetData sheetId="16823" refreshError="1"/>
      <sheetData sheetId="16824"/>
      <sheetData sheetId="16825" refreshError="1"/>
      <sheetData sheetId="16826" refreshError="1"/>
      <sheetData sheetId="16827" refreshError="1"/>
      <sheetData sheetId="16828" refreshError="1"/>
      <sheetData sheetId="16829" refreshError="1"/>
      <sheetData sheetId="16830" refreshError="1"/>
      <sheetData sheetId="16831" refreshError="1"/>
      <sheetData sheetId="16832" refreshError="1"/>
      <sheetData sheetId="16833" refreshError="1"/>
      <sheetData sheetId="16834" refreshError="1"/>
      <sheetData sheetId="16835" refreshError="1"/>
      <sheetData sheetId="16836" refreshError="1"/>
      <sheetData sheetId="16837" refreshError="1"/>
      <sheetData sheetId="16838" refreshError="1"/>
      <sheetData sheetId="16839" refreshError="1"/>
      <sheetData sheetId="16840" refreshError="1"/>
      <sheetData sheetId="16841" refreshError="1"/>
      <sheetData sheetId="16842" refreshError="1"/>
      <sheetData sheetId="16843" refreshError="1"/>
      <sheetData sheetId="16844" refreshError="1"/>
      <sheetData sheetId="16845" refreshError="1"/>
      <sheetData sheetId="16846" refreshError="1"/>
      <sheetData sheetId="16847" refreshError="1"/>
      <sheetData sheetId="16848" refreshError="1"/>
      <sheetData sheetId="16849" refreshError="1"/>
      <sheetData sheetId="16850" refreshError="1"/>
      <sheetData sheetId="16851" refreshError="1"/>
      <sheetData sheetId="16852" refreshError="1"/>
      <sheetData sheetId="16853" refreshError="1"/>
      <sheetData sheetId="16854" refreshError="1"/>
      <sheetData sheetId="16855" refreshError="1"/>
      <sheetData sheetId="16856" refreshError="1"/>
      <sheetData sheetId="16857" refreshError="1"/>
      <sheetData sheetId="16858" refreshError="1"/>
      <sheetData sheetId="16859" refreshError="1"/>
      <sheetData sheetId="16860" refreshError="1"/>
      <sheetData sheetId="16861" refreshError="1"/>
      <sheetData sheetId="16862" refreshError="1"/>
      <sheetData sheetId="16863" refreshError="1"/>
      <sheetData sheetId="16864" refreshError="1"/>
      <sheetData sheetId="16865" refreshError="1"/>
      <sheetData sheetId="16866"/>
      <sheetData sheetId="16867"/>
      <sheetData sheetId="16868"/>
      <sheetData sheetId="16869"/>
      <sheetData sheetId="16870"/>
      <sheetData sheetId="16871"/>
      <sheetData sheetId="16872" refreshError="1"/>
      <sheetData sheetId="16873" refreshError="1"/>
      <sheetData sheetId="16874" refreshError="1"/>
      <sheetData sheetId="16875" refreshError="1"/>
      <sheetData sheetId="16876" refreshError="1"/>
      <sheetData sheetId="16877" refreshError="1"/>
      <sheetData sheetId="16878" refreshError="1"/>
      <sheetData sheetId="16879" refreshError="1"/>
      <sheetData sheetId="16880" refreshError="1"/>
      <sheetData sheetId="16881" refreshError="1"/>
      <sheetData sheetId="16882" refreshError="1"/>
      <sheetData sheetId="16883" refreshError="1"/>
      <sheetData sheetId="16884"/>
      <sheetData sheetId="16885" refreshError="1"/>
      <sheetData sheetId="16886"/>
      <sheetData sheetId="16887"/>
      <sheetData sheetId="16888"/>
      <sheetData sheetId="16889"/>
      <sheetData sheetId="16890"/>
      <sheetData sheetId="16891" refreshError="1"/>
      <sheetData sheetId="16892" refreshError="1"/>
      <sheetData sheetId="16893"/>
      <sheetData sheetId="16894"/>
      <sheetData sheetId="16895"/>
      <sheetData sheetId="16896"/>
      <sheetData sheetId="16897"/>
      <sheetData sheetId="16898"/>
      <sheetData sheetId="16899"/>
      <sheetData sheetId="16900"/>
      <sheetData sheetId="16901"/>
      <sheetData sheetId="16902"/>
      <sheetData sheetId="16903"/>
      <sheetData sheetId="16904"/>
      <sheetData sheetId="16905"/>
      <sheetData sheetId="16906"/>
      <sheetData sheetId="16907"/>
      <sheetData sheetId="16908"/>
      <sheetData sheetId="16909"/>
      <sheetData sheetId="16910"/>
      <sheetData sheetId="16911"/>
      <sheetData sheetId="16912"/>
      <sheetData sheetId="16913"/>
      <sheetData sheetId="16914"/>
      <sheetData sheetId="16915"/>
      <sheetData sheetId="16916"/>
      <sheetData sheetId="16917"/>
      <sheetData sheetId="16918"/>
      <sheetData sheetId="16919"/>
      <sheetData sheetId="16920"/>
      <sheetData sheetId="16921"/>
      <sheetData sheetId="16922"/>
      <sheetData sheetId="16923"/>
      <sheetData sheetId="16924"/>
      <sheetData sheetId="16925"/>
      <sheetData sheetId="16926"/>
      <sheetData sheetId="16927" refreshError="1"/>
      <sheetData sheetId="16928" refreshError="1"/>
      <sheetData sheetId="16929" refreshError="1"/>
      <sheetData sheetId="16930" refreshError="1"/>
      <sheetData sheetId="16931" refreshError="1"/>
      <sheetData sheetId="16932" refreshError="1"/>
      <sheetData sheetId="16933" refreshError="1"/>
      <sheetData sheetId="16934" refreshError="1"/>
      <sheetData sheetId="16935" refreshError="1"/>
      <sheetData sheetId="16936" refreshError="1"/>
      <sheetData sheetId="16937" refreshError="1"/>
      <sheetData sheetId="16938" refreshError="1"/>
      <sheetData sheetId="16939" refreshError="1"/>
      <sheetData sheetId="16940" refreshError="1"/>
      <sheetData sheetId="16941" refreshError="1"/>
      <sheetData sheetId="16942" refreshError="1"/>
      <sheetData sheetId="16943" refreshError="1"/>
      <sheetData sheetId="16944" refreshError="1"/>
      <sheetData sheetId="16945" refreshError="1"/>
      <sheetData sheetId="16946" refreshError="1"/>
      <sheetData sheetId="16947" refreshError="1"/>
      <sheetData sheetId="16948" refreshError="1"/>
      <sheetData sheetId="16949" refreshError="1"/>
      <sheetData sheetId="16950" refreshError="1"/>
      <sheetData sheetId="16951" refreshError="1"/>
      <sheetData sheetId="16952" refreshError="1"/>
      <sheetData sheetId="16953" refreshError="1"/>
      <sheetData sheetId="16954" refreshError="1"/>
      <sheetData sheetId="16955" refreshError="1"/>
      <sheetData sheetId="16956" refreshError="1"/>
      <sheetData sheetId="16957" refreshError="1"/>
      <sheetData sheetId="16958" refreshError="1"/>
      <sheetData sheetId="16959" refreshError="1"/>
      <sheetData sheetId="16960" refreshError="1"/>
      <sheetData sheetId="16961" refreshError="1"/>
      <sheetData sheetId="16962" refreshError="1"/>
      <sheetData sheetId="16963" refreshError="1"/>
      <sheetData sheetId="16964" refreshError="1"/>
      <sheetData sheetId="16965" refreshError="1"/>
      <sheetData sheetId="16966" refreshError="1"/>
      <sheetData sheetId="16967" refreshError="1"/>
      <sheetData sheetId="16968" refreshError="1"/>
      <sheetData sheetId="16969" refreshError="1"/>
      <sheetData sheetId="16970" refreshError="1"/>
      <sheetData sheetId="16971" refreshError="1"/>
      <sheetData sheetId="16972" refreshError="1"/>
      <sheetData sheetId="16973" refreshError="1"/>
      <sheetData sheetId="16974" refreshError="1"/>
      <sheetData sheetId="16975" refreshError="1"/>
      <sheetData sheetId="16976" refreshError="1"/>
      <sheetData sheetId="16977" refreshError="1"/>
      <sheetData sheetId="16978" refreshError="1"/>
      <sheetData sheetId="16979" refreshError="1"/>
      <sheetData sheetId="16980" refreshError="1"/>
      <sheetData sheetId="16981">
        <row r="3">
          <cell r="C3">
            <v>350</v>
          </cell>
        </row>
      </sheetData>
      <sheetData sheetId="16982" refreshError="1"/>
      <sheetData sheetId="16983">
        <row r="6">
          <cell r="A6">
            <v>2</v>
          </cell>
        </row>
      </sheetData>
      <sheetData sheetId="16984" refreshError="1"/>
      <sheetData sheetId="16985" refreshError="1"/>
      <sheetData sheetId="16986" refreshError="1"/>
      <sheetData sheetId="16987" refreshError="1"/>
      <sheetData sheetId="16988" refreshError="1"/>
      <sheetData sheetId="16989" refreshError="1"/>
      <sheetData sheetId="16990" refreshError="1"/>
      <sheetData sheetId="16991" refreshError="1"/>
      <sheetData sheetId="16992" refreshError="1"/>
      <sheetData sheetId="16993" refreshError="1"/>
      <sheetData sheetId="16994" refreshError="1"/>
      <sheetData sheetId="16995" refreshError="1"/>
      <sheetData sheetId="16996"/>
      <sheetData sheetId="16997" refreshError="1"/>
      <sheetData sheetId="16998" refreshError="1"/>
      <sheetData sheetId="16999" refreshError="1"/>
      <sheetData sheetId="17000" refreshError="1"/>
      <sheetData sheetId="17001" refreshError="1"/>
      <sheetData sheetId="17002" refreshError="1"/>
      <sheetData sheetId="17003" refreshError="1"/>
      <sheetData sheetId="17004" refreshError="1"/>
      <sheetData sheetId="17005" refreshError="1"/>
      <sheetData sheetId="17006"/>
      <sheetData sheetId="17007" refreshError="1"/>
      <sheetData sheetId="17008" refreshError="1"/>
      <sheetData sheetId="17009" refreshError="1"/>
      <sheetData sheetId="17010" refreshError="1"/>
      <sheetData sheetId="17011" refreshError="1"/>
      <sheetData sheetId="17012" refreshError="1"/>
      <sheetData sheetId="17013" refreshError="1"/>
      <sheetData sheetId="17014" refreshError="1"/>
      <sheetData sheetId="17015" refreshError="1"/>
      <sheetData sheetId="17016" refreshError="1"/>
      <sheetData sheetId="17017" refreshError="1"/>
      <sheetData sheetId="17018" refreshError="1"/>
      <sheetData sheetId="17019" refreshError="1"/>
      <sheetData sheetId="17020" refreshError="1"/>
      <sheetData sheetId="17021" refreshError="1"/>
      <sheetData sheetId="17022" refreshError="1"/>
      <sheetData sheetId="17023"/>
      <sheetData sheetId="17024" refreshError="1"/>
      <sheetData sheetId="17025" refreshError="1"/>
      <sheetData sheetId="17026" refreshError="1"/>
      <sheetData sheetId="17027" refreshError="1"/>
      <sheetData sheetId="17028" refreshError="1"/>
      <sheetData sheetId="17029" refreshError="1"/>
      <sheetData sheetId="17030" refreshError="1"/>
      <sheetData sheetId="17031" refreshError="1"/>
      <sheetData sheetId="17032" refreshError="1"/>
      <sheetData sheetId="17033" refreshError="1"/>
      <sheetData sheetId="17034" refreshError="1"/>
      <sheetData sheetId="17035" refreshError="1"/>
      <sheetData sheetId="17036" refreshError="1"/>
      <sheetData sheetId="17037" refreshError="1"/>
      <sheetData sheetId="17038" refreshError="1"/>
      <sheetData sheetId="17039" refreshError="1"/>
      <sheetData sheetId="17040" refreshError="1"/>
      <sheetData sheetId="17041"/>
      <sheetData sheetId="17042" refreshError="1"/>
      <sheetData sheetId="17043" refreshError="1"/>
      <sheetData sheetId="17044" refreshError="1"/>
      <sheetData sheetId="17045" refreshError="1"/>
      <sheetData sheetId="17046" refreshError="1"/>
      <sheetData sheetId="17047" refreshError="1"/>
      <sheetData sheetId="17048" refreshError="1"/>
      <sheetData sheetId="17049" refreshError="1"/>
      <sheetData sheetId="17050" refreshError="1"/>
      <sheetData sheetId="17051" refreshError="1"/>
      <sheetData sheetId="17052" refreshError="1"/>
      <sheetData sheetId="17053" refreshError="1"/>
      <sheetData sheetId="17054" refreshError="1"/>
      <sheetData sheetId="17055" refreshError="1"/>
      <sheetData sheetId="17056" refreshError="1"/>
      <sheetData sheetId="17057" refreshError="1"/>
      <sheetData sheetId="17058" refreshError="1"/>
      <sheetData sheetId="17059" refreshError="1"/>
      <sheetData sheetId="17060" refreshError="1"/>
      <sheetData sheetId="17061" refreshError="1"/>
      <sheetData sheetId="17062" refreshError="1"/>
      <sheetData sheetId="17063" refreshError="1"/>
      <sheetData sheetId="17064" refreshError="1"/>
      <sheetData sheetId="17065" refreshError="1"/>
      <sheetData sheetId="17066" refreshError="1"/>
      <sheetData sheetId="17067"/>
      <sheetData sheetId="17068"/>
      <sheetData sheetId="17069"/>
      <sheetData sheetId="17070"/>
      <sheetData sheetId="17071"/>
      <sheetData sheetId="17072"/>
      <sheetData sheetId="17073"/>
      <sheetData sheetId="17074"/>
      <sheetData sheetId="17075"/>
      <sheetData sheetId="17076"/>
      <sheetData sheetId="17077"/>
      <sheetData sheetId="17078" refreshError="1"/>
      <sheetData sheetId="17079" refreshError="1"/>
      <sheetData sheetId="17080" refreshError="1"/>
      <sheetData sheetId="17081" refreshError="1"/>
      <sheetData sheetId="17082" refreshError="1"/>
      <sheetData sheetId="17083" refreshError="1"/>
      <sheetData sheetId="17084" refreshError="1"/>
      <sheetData sheetId="17085" refreshError="1"/>
      <sheetData sheetId="17086" refreshError="1"/>
      <sheetData sheetId="17087" refreshError="1"/>
      <sheetData sheetId="17088" refreshError="1"/>
      <sheetData sheetId="17089" refreshError="1"/>
      <sheetData sheetId="17090" refreshError="1"/>
      <sheetData sheetId="17091" refreshError="1"/>
      <sheetData sheetId="17092" refreshError="1"/>
      <sheetData sheetId="17093" refreshError="1"/>
      <sheetData sheetId="17094" refreshError="1"/>
      <sheetData sheetId="17095" refreshError="1"/>
      <sheetData sheetId="17096" refreshError="1"/>
      <sheetData sheetId="17097" refreshError="1"/>
      <sheetData sheetId="17098" refreshError="1"/>
      <sheetData sheetId="17099" refreshError="1"/>
      <sheetData sheetId="17100" refreshError="1"/>
      <sheetData sheetId="17101" refreshError="1"/>
      <sheetData sheetId="17102" refreshError="1"/>
      <sheetData sheetId="17103" refreshError="1"/>
      <sheetData sheetId="17104" refreshError="1"/>
      <sheetData sheetId="17105" refreshError="1"/>
      <sheetData sheetId="17106" refreshError="1"/>
      <sheetData sheetId="17107" refreshError="1"/>
      <sheetData sheetId="17108" refreshError="1"/>
      <sheetData sheetId="17109" refreshError="1"/>
      <sheetData sheetId="17110" refreshError="1"/>
      <sheetData sheetId="17111" refreshError="1"/>
      <sheetData sheetId="17112" refreshError="1"/>
      <sheetData sheetId="17113" refreshError="1"/>
      <sheetData sheetId="17114" refreshError="1"/>
      <sheetData sheetId="17115" refreshError="1"/>
      <sheetData sheetId="17116" refreshError="1"/>
      <sheetData sheetId="17117" refreshError="1"/>
      <sheetData sheetId="17118" refreshError="1"/>
      <sheetData sheetId="17119" refreshError="1"/>
      <sheetData sheetId="17120" refreshError="1"/>
      <sheetData sheetId="17121" refreshError="1"/>
      <sheetData sheetId="17122" refreshError="1"/>
      <sheetData sheetId="17123" refreshError="1"/>
      <sheetData sheetId="17124" refreshError="1"/>
      <sheetData sheetId="17125" refreshError="1"/>
      <sheetData sheetId="17126" refreshError="1"/>
      <sheetData sheetId="17127" refreshError="1"/>
      <sheetData sheetId="17128" refreshError="1"/>
      <sheetData sheetId="17129" refreshError="1"/>
      <sheetData sheetId="17130" refreshError="1"/>
      <sheetData sheetId="17131" refreshError="1"/>
      <sheetData sheetId="17132" refreshError="1"/>
      <sheetData sheetId="17133" refreshError="1"/>
      <sheetData sheetId="17134" refreshError="1"/>
      <sheetData sheetId="17135" refreshError="1"/>
      <sheetData sheetId="17136" refreshError="1"/>
      <sheetData sheetId="17137" refreshError="1"/>
      <sheetData sheetId="17138" refreshError="1"/>
      <sheetData sheetId="17139" refreshError="1"/>
      <sheetData sheetId="17140" refreshError="1"/>
      <sheetData sheetId="17141" refreshError="1"/>
      <sheetData sheetId="17142" refreshError="1"/>
      <sheetData sheetId="17143" refreshError="1"/>
      <sheetData sheetId="17144" refreshError="1"/>
      <sheetData sheetId="17145" refreshError="1"/>
      <sheetData sheetId="17146" refreshError="1"/>
      <sheetData sheetId="17147" refreshError="1"/>
      <sheetData sheetId="17148" refreshError="1"/>
      <sheetData sheetId="17149" refreshError="1"/>
      <sheetData sheetId="17150" refreshError="1"/>
      <sheetData sheetId="17151" refreshError="1"/>
      <sheetData sheetId="17152" refreshError="1"/>
      <sheetData sheetId="17153" refreshError="1"/>
      <sheetData sheetId="17154" refreshError="1"/>
      <sheetData sheetId="17155">
        <row r="1">
          <cell r="A1" t="str">
            <v>Sheet Index:</v>
          </cell>
        </row>
      </sheetData>
      <sheetData sheetId="17156"/>
      <sheetData sheetId="17157"/>
      <sheetData sheetId="17158"/>
      <sheetData sheetId="17159"/>
      <sheetData sheetId="17160"/>
      <sheetData sheetId="17161"/>
      <sheetData sheetId="17162"/>
      <sheetData sheetId="17163"/>
      <sheetData sheetId="17164"/>
      <sheetData sheetId="17165"/>
      <sheetData sheetId="17166"/>
      <sheetData sheetId="17167"/>
      <sheetData sheetId="17168"/>
      <sheetData sheetId="17169"/>
      <sheetData sheetId="17170"/>
      <sheetData sheetId="17171"/>
      <sheetData sheetId="17172"/>
      <sheetData sheetId="17173"/>
      <sheetData sheetId="17174"/>
      <sheetData sheetId="17175"/>
      <sheetData sheetId="17176">
        <row r="22">
          <cell r="N22">
            <v>6000000</v>
          </cell>
        </row>
      </sheetData>
      <sheetData sheetId="17177"/>
      <sheetData sheetId="17178"/>
      <sheetData sheetId="17179"/>
      <sheetData sheetId="17180"/>
      <sheetData sheetId="17181"/>
      <sheetData sheetId="17182"/>
      <sheetData sheetId="17183"/>
      <sheetData sheetId="17184"/>
      <sheetData sheetId="17185"/>
      <sheetData sheetId="17186"/>
      <sheetData sheetId="17187"/>
      <sheetData sheetId="17188"/>
      <sheetData sheetId="17189"/>
      <sheetData sheetId="17190"/>
      <sheetData sheetId="17191"/>
      <sheetData sheetId="17192"/>
      <sheetData sheetId="17193"/>
      <sheetData sheetId="17194"/>
      <sheetData sheetId="17195"/>
      <sheetData sheetId="17196"/>
      <sheetData sheetId="17197"/>
      <sheetData sheetId="17198"/>
      <sheetData sheetId="17199"/>
      <sheetData sheetId="17200"/>
      <sheetData sheetId="17201"/>
      <sheetData sheetId="17202"/>
      <sheetData sheetId="17203"/>
      <sheetData sheetId="17204"/>
      <sheetData sheetId="17205"/>
      <sheetData sheetId="17206"/>
      <sheetData sheetId="17207"/>
      <sheetData sheetId="17208"/>
      <sheetData sheetId="17209"/>
      <sheetData sheetId="17210">
        <row r="3">
          <cell r="D3" t="str">
            <v xml:space="preserve">Axis Liquid Fund - </v>
          </cell>
        </row>
      </sheetData>
      <sheetData sheetId="17211" refreshError="1"/>
      <sheetData sheetId="17212" refreshError="1"/>
      <sheetData sheetId="17213" refreshError="1"/>
      <sheetData sheetId="17214" refreshError="1"/>
      <sheetData sheetId="17215" refreshError="1"/>
      <sheetData sheetId="17216" refreshError="1"/>
      <sheetData sheetId="17217" refreshError="1"/>
      <sheetData sheetId="17218" refreshError="1"/>
      <sheetData sheetId="17219" refreshError="1"/>
      <sheetData sheetId="17220" refreshError="1"/>
      <sheetData sheetId="17221" refreshError="1"/>
      <sheetData sheetId="17222" refreshError="1"/>
      <sheetData sheetId="17223" refreshError="1"/>
      <sheetData sheetId="17224" refreshError="1"/>
      <sheetData sheetId="17225" refreshError="1"/>
      <sheetData sheetId="17226" refreshError="1"/>
      <sheetData sheetId="17227" refreshError="1"/>
      <sheetData sheetId="17228" refreshError="1"/>
      <sheetData sheetId="17229" refreshError="1"/>
      <sheetData sheetId="17230" refreshError="1"/>
      <sheetData sheetId="17231" refreshError="1"/>
      <sheetData sheetId="17232" refreshError="1"/>
      <sheetData sheetId="17233" refreshError="1"/>
      <sheetData sheetId="17234" refreshError="1"/>
      <sheetData sheetId="17235" refreshError="1"/>
      <sheetData sheetId="17236" refreshError="1"/>
      <sheetData sheetId="17237" refreshError="1"/>
      <sheetData sheetId="17238" refreshError="1"/>
      <sheetData sheetId="17239" refreshError="1"/>
      <sheetData sheetId="17240" refreshError="1"/>
      <sheetData sheetId="17241" refreshError="1"/>
      <sheetData sheetId="17242" refreshError="1"/>
      <sheetData sheetId="17243" refreshError="1"/>
      <sheetData sheetId="17244" refreshError="1"/>
      <sheetData sheetId="17245" refreshError="1"/>
      <sheetData sheetId="17246" refreshError="1"/>
      <sheetData sheetId="17247" refreshError="1"/>
      <sheetData sheetId="17248" refreshError="1"/>
      <sheetData sheetId="17249" refreshError="1"/>
      <sheetData sheetId="17250" refreshError="1"/>
      <sheetData sheetId="17251" refreshError="1"/>
      <sheetData sheetId="17252" refreshError="1"/>
      <sheetData sheetId="17253" refreshError="1"/>
      <sheetData sheetId="17254" refreshError="1"/>
      <sheetData sheetId="17255" refreshError="1"/>
      <sheetData sheetId="17256" refreshError="1"/>
      <sheetData sheetId="17257" refreshError="1"/>
      <sheetData sheetId="17258" refreshError="1"/>
      <sheetData sheetId="17259" refreshError="1"/>
      <sheetData sheetId="17260" refreshError="1"/>
      <sheetData sheetId="17261" refreshError="1"/>
      <sheetData sheetId="17262" refreshError="1"/>
      <sheetData sheetId="17263" refreshError="1"/>
      <sheetData sheetId="17264" refreshError="1"/>
      <sheetData sheetId="17265" refreshError="1"/>
      <sheetData sheetId="17266" refreshError="1"/>
      <sheetData sheetId="17267" refreshError="1"/>
      <sheetData sheetId="17268" refreshError="1"/>
      <sheetData sheetId="17269" refreshError="1"/>
      <sheetData sheetId="17270" refreshError="1"/>
      <sheetData sheetId="17271" refreshError="1"/>
      <sheetData sheetId="17272" refreshError="1"/>
      <sheetData sheetId="17273" refreshError="1"/>
      <sheetData sheetId="17274" refreshError="1"/>
      <sheetData sheetId="17275" refreshError="1"/>
      <sheetData sheetId="17276" refreshError="1"/>
      <sheetData sheetId="17277" refreshError="1"/>
      <sheetData sheetId="17278" refreshError="1"/>
      <sheetData sheetId="17279" refreshError="1"/>
      <sheetData sheetId="17280" refreshError="1"/>
      <sheetData sheetId="17281" refreshError="1"/>
      <sheetData sheetId="17282" refreshError="1"/>
      <sheetData sheetId="17283" refreshError="1"/>
      <sheetData sheetId="17284" refreshError="1"/>
      <sheetData sheetId="17285" refreshError="1"/>
      <sheetData sheetId="17286" refreshError="1"/>
      <sheetData sheetId="17287" refreshError="1"/>
      <sheetData sheetId="17288" refreshError="1"/>
      <sheetData sheetId="17289" refreshError="1"/>
      <sheetData sheetId="17290" refreshError="1"/>
      <sheetData sheetId="17291" refreshError="1"/>
      <sheetData sheetId="17292" refreshError="1"/>
      <sheetData sheetId="17293" refreshError="1"/>
      <sheetData sheetId="17294" refreshError="1"/>
      <sheetData sheetId="17295" refreshError="1"/>
      <sheetData sheetId="17296" refreshError="1"/>
      <sheetData sheetId="17297" refreshError="1"/>
      <sheetData sheetId="17298" refreshError="1"/>
      <sheetData sheetId="17299" refreshError="1"/>
      <sheetData sheetId="17300" refreshError="1"/>
      <sheetData sheetId="17301" refreshError="1"/>
      <sheetData sheetId="17302" refreshError="1"/>
      <sheetData sheetId="17303" refreshError="1"/>
      <sheetData sheetId="17304" refreshError="1"/>
      <sheetData sheetId="17305" refreshError="1"/>
      <sheetData sheetId="17306" refreshError="1"/>
      <sheetData sheetId="17307" refreshError="1"/>
      <sheetData sheetId="17308" refreshError="1"/>
      <sheetData sheetId="17309" refreshError="1"/>
      <sheetData sheetId="17310" refreshError="1"/>
      <sheetData sheetId="17311" refreshError="1"/>
      <sheetData sheetId="17312" refreshError="1"/>
      <sheetData sheetId="17313" refreshError="1"/>
      <sheetData sheetId="17314" refreshError="1"/>
      <sheetData sheetId="17315" refreshError="1"/>
      <sheetData sheetId="17316" refreshError="1"/>
      <sheetData sheetId="17317" refreshError="1"/>
      <sheetData sheetId="17318" refreshError="1"/>
      <sheetData sheetId="17319" refreshError="1"/>
      <sheetData sheetId="17320" refreshError="1"/>
      <sheetData sheetId="17321" refreshError="1"/>
      <sheetData sheetId="17322" refreshError="1"/>
      <sheetData sheetId="17323" refreshError="1"/>
      <sheetData sheetId="17324" refreshError="1"/>
      <sheetData sheetId="17325" refreshError="1"/>
      <sheetData sheetId="17326" refreshError="1"/>
      <sheetData sheetId="17327" refreshError="1"/>
      <sheetData sheetId="17328" refreshError="1"/>
      <sheetData sheetId="17329" refreshError="1"/>
      <sheetData sheetId="17330" refreshError="1"/>
      <sheetData sheetId="17331" refreshError="1"/>
      <sheetData sheetId="17332" refreshError="1"/>
      <sheetData sheetId="17333" refreshError="1"/>
      <sheetData sheetId="17334" refreshError="1"/>
      <sheetData sheetId="17335" refreshError="1"/>
      <sheetData sheetId="17336" refreshError="1"/>
      <sheetData sheetId="17337" refreshError="1"/>
      <sheetData sheetId="17338" refreshError="1"/>
      <sheetData sheetId="17339" refreshError="1"/>
      <sheetData sheetId="17340" refreshError="1"/>
      <sheetData sheetId="17341" refreshError="1"/>
      <sheetData sheetId="17342" refreshError="1"/>
      <sheetData sheetId="17343" refreshError="1"/>
      <sheetData sheetId="17344" refreshError="1"/>
      <sheetData sheetId="17345" refreshError="1"/>
      <sheetData sheetId="17346" refreshError="1"/>
      <sheetData sheetId="17347" refreshError="1"/>
      <sheetData sheetId="17348" refreshError="1"/>
      <sheetData sheetId="17349" refreshError="1"/>
      <sheetData sheetId="17350" refreshError="1"/>
      <sheetData sheetId="17351" refreshError="1"/>
      <sheetData sheetId="17352" refreshError="1"/>
      <sheetData sheetId="17353" refreshError="1"/>
      <sheetData sheetId="17354" refreshError="1"/>
      <sheetData sheetId="17355" refreshError="1"/>
      <sheetData sheetId="17356" refreshError="1"/>
      <sheetData sheetId="17357" refreshError="1"/>
      <sheetData sheetId="17358" refreshError="1"/>
      <sheetData sheetId="17359" refreshError="1"/>
      <sheetData sheetId="17360" refreshError="1"/>
      <sheetData sheetId="17361" refreshError="1"/>
      <sheetData sheetId="17362" refreshError="1"/>
      <sheetData sheetId="17363" refreshError="1"/>
      <sheetData sheetId="17364" refreshError="1"/>
      <sheetData sheetId="17365" refreshError="1"/>
      <sheetData sheetId="17366" refreshError="1"/>
      <sheetData sheetId="17367" refreshError="1"/>
      <sheetData sheetId="17368" refreshError="1"/>
      <sheetData sheetId="17369" refreshError="1"/>
      <sheetData sheetId="17370" refreshError="1"/>
      <sheetData sheetId="17371" refreshError="1"/>
      <sheetData sheetId="17372" refreshError="1"/>
      <sheetData sheetId="17373" refreshError="1"/>
      <sheetData sheetId="17374" refreshError="1"/>
      <sheetData sheetId="17375" refreshError="1"/>
      <sheetData sheetId="17376" refreshError="1"/>
      <sheetData sheetId="17377" refreshError="1"/>
      <sheetData sheetId="17378" refreshError="1"/>
      <sheetData sheetId="17379" refreshError="1"/>
      <sheetData sheetId="17380" refreshError="1"/>
      <sheetData sheetId="17381" refreshError="1"/>
      <sheetData sheetId="17382" refreshError="1"/>
      <sheetData sheetId="17383" refreshError="1"/>
      <sheetData sheetId="17384" refreshError="1"/>
      <sheetData sheetId="17385" refreshError="1"/>
      <sheetData sheetId="17386" refreshError="1"/>
      <sheetData sheetId="17387" refreshError="1"/>
      <sheetData sheetId="17388" refreshError="1"/>
      <sheetData sheetId="17389" refreshError="1"/>
      <sheetData sheetId="17390" refreshError="1"/>
      <sheetData sheetId="17391" refreshError="1"/>
      <sheetData sheetId="17392" refreshError="1"/>
      <sheetData sheetId="17393" refreshError="1"/>
      <sheetData sheetId="17394" refreshError="1"/>
      <sheetData sheetId="17395" refreshError="1"/>
      <sheetData sheetId="17396" refreshError="1"/>
      <sheetData sheetId="17397" refreshError="1"/>
      <sheetData sheetId="17398" refreshError="1"/>
      <sheetData sheetId="17399" refreshError="1"/>
      <sheetData sheetId="17400" refreshError="1"/>
      <sheetData sheetId="17401" refreshError="1"/>
      <sheetData sheetId="17402" refreshError="1"/>
      <sheetData sheetId="17403" refreshError="1"/>
      <sheetData sheetId="17404" refreshError="1"/>
      <sheetData sheetId="17405" refreshError="1"/>
      <sheetData sheetId="17406" refreshError="1"/>
      <sheetData sheetId="17407" refreshError="1"/>
      <sheetData sheetId="17408" refreshError="1"/>
      <sheetData sheetId="17409" refreshError="1"/>
      <sheetData sheetId="17410" refreshError="1"/>
      <sheetData sheetId="17411" refreshError="1"/>
      <sheetData sheetId="17412" refreshError="1"/>
      <sheetData sheetId="17413" refreshError="1"/>
      <sheetData sheetId="17414" refreshError="1"/>
      <sheetData sheetId="17415" refreshError="1"/>
      <sheetData sheetId="17416" refreshError="1"/>
      <sheetData sheetId="17417"/>
      <sheetData sheetId="17418"/>
      <sheetData sheetId="17419"/>
      <sheetData sheetId="17420"/>
      <sheetData sheetId="17421"/>
      <sheetData sheetId="17422"/>
      <sheetData sheetId="17423"/>
      <sheetData sheetId="17424"/>
      <sheetData sheetId="17425"/>
      <sheetData sheetId="17426"/>
      <sheetData sheetId="17427"/>
      <sheetData sheetId="17428"/>
      <sheetData sheetId="17429"/>
      <sheetData sheetId="17430"/>
      <sheetData sheetId="17431"/>
      <sheetData sheetId="17432" refreshError="1"/>
      <sheetData sheetId="17433" refreshError="1"/>
      <sheetData sheetId="17434" refreshError="1"/>
      <sheetData sheetId="17435" refreshError="1"/>
      <sheetData sheetId="17436" refreshError="1"/>
      <sheetData sheetId="17437" refreshError="1"/>
      <sheetData sheetId="17438" refreshError="1"/>
      <sheetData sheetId="17439" refreshError="1"/>
      <sheetData sheetId="17440" refreshError="1"/>
      <sheetData sheetId="17441" refreshError="1"/>
      <sheetData sheetId="17442" refreshError="1"/>
      <sheetData sheetId="17443" refreshError="1"/>
      <sheetData sheetId="17444" refreshError="1"/>
      <sheetData sheetId="17445"/>
      <sheetData sheetId="17446" refreshError="1"/>
      <sheetData sheetId="17447"/>
      <sheetData sheetId="17448"/>
      <sheetData sheetId="17449"/>
      <sheetData sheetId="17450" refreshError="1"/>
      <sheetData sheetId="17451" refreshError="1"/>
      <sheetData sheetId="17452" refreshError="1"/>
      <sheetData sheetId="17453" refreshError="1"/>
      <sheetData sheetId="17454" refreshError="1"/>
      <sheetData sheetId="17455" refreshError="1"/>
      <sheetData sheetId="17456" refreshError="1"/>
      <sheetData sheetId="17457" refreshError="1"/>
      <sheetData sheetId="17458" refreshError="1"/>
      <sheetData sheetId="17459" refreshError="1"/>
      <sheetData sheetId="17460" refreshError="1"/>
      <sheetData sheetId="17461" refreshError="1"/>
      <sheetData sheetId="17462" refreshError="1"/>
      <sheetData sheetId="17463" refreshError="1"/>
      <sheetData sheetId="17464" refreshError="1"/>
      <sheetData sheetId="17465" refreshError="1"/>
      <sheetData sheetId="17466" refreshError="1"/>
      <sheetData sheetId="17467" refreshError="1"/>
      <sheetData sheetId="17468" refreshError="1"/>
      <sheetData sheetId="17469" refreshError="1"/>
      <sheetData sheetId="17470" refreshError="1"/>
      <sheetData sheetId="17471" refreshError="1"/>
      <sheetData sheetId="17472" refreshError="1"/>
      <sheetData sheetId="17473"/>
      <sheetData sheetId="17474" refreshError="1"/>
      <sheetData sheetId="17475"/>
      <sheetData sheetId="17476"/>
      <sheetData sheetId="17477"/>
      <sheetData sheetId="17478"/>
      <sheetData sheetId="17479"/>
      <sheetData sheetId="17480"/>
      <sheetData sheetId="17481"/>
      <sheetData sheetId="17482"/>
      <sheetData sheetId="17483"/>
      <sheetData sheetId="17484"/>
      <sheetData sheetId="17485"/>
      <sheetData sheetId="17486"/>
      <sheetData sheetId="17487"/>
      <sheetData sheetId="17488"/>
      <sheetData sheetId="17489"/>
      <sheetData sheetId="17490"/>
      <sheetData sheetId="17491" refreshError="1"/>
      <sheetData sheetId="17492" refreshError="1"/>
      <sheetData sheetId="17493" refreshError="1"/>
      <sheetData sheetId="17494"/>
      <sheetData sheetId="17495"/>
      <sheetData sheetId="17496"/>
      <sheetData sheetId="17497"/>
      <sheetData sheetId="17498"/>
      <sheetData sheetId="17499"/>
      <sheetData sheetId="17500"/>
      <sheetData sheetId="17501"/>
      <sheetData sheetId="17502"/>
      <sheetData sheetId="17503"/>
      <sheetData sheetId="17504"/>
      <sheetData sheetId="17505"/>
      <sheetData sheetId="17506"/>
      <sheetData sheetId="17507" refreshError="1"/>
      <sheetData sheetId="17508" refreshError="1"/>
      <sheetData sheetId="17509" refreshError="1"/>
      <sheetData sheetId="17510" refreshError="1"/>
      <sheetData sheetId="17511" refreshError="1"/>
      <sheetData sheetId="17512" refreshError="1"/>
      <sheetData sheetId="17513" refreshError="1"/>
      <sheetData sheetId="17514" refreshError="1"/>
      <sheetData sheetId="17515" refreshError="1"/>
      <sheetData sheetId="17516" refreshError="1"/>
      <sheetData sheetId="17517" refreshError="1"/>
      <sheetData sheetId="17518" refreshError="1"/>
      <sheetData sheetId="17519" refreshError="1"/>
      <sheetData sheetId="17520" refreshError="1"/>
      <sheetData sheetId="17521" refreshError="1"/>
      <sheetData sheetId="17522" refreshError="1"/>
      <sheetData sheetId="17523" refreshError="1"/>
      <sheetData sheetId="17524" refreshError="1"/>
      <sheetData sheetId="17525" refreshError="1"/>
      <sheetData sheetId="17526" refreshError="1"/>
      <sheetData sheetId="17527" refreshError="1"/>
      <sheetData sheetId="17528" refreshError="1"/>
      <sheetData sheetId="17529" refreshError="1"/>
      <sheetData sheetId="17530" refreshError="1"/>
      <sheetData sheetId="17531" refreshError="1"/>
      <sheetData sheetId="17532" refreshError="1"/>
      <sheetData sheetId="17533" refreshError="1"/>
      <sheetData sheetId="17534" refreshError="1"/>
      <sheetData sheetId="17535" refreshError="1"/>
      <sheetData sheetId="17536" refreshError="1"/>
      <sheetData sheetId="17537" refreshError="1"/>
      <sheetData sheetId="17538" refreshError="1"/>
      <sheetData sheetId="17539" refreshError="1"/>
      <sheetData sheetId="17540" refreshError="1"/>
      <sheetData sheetId="17541" refreshError="1"/>
      <sheetData sheetId="17542" refreshError="1"/>
      <sheetData sheetId="17543" refreshError="1"/>
      <sheetData sheetId="17544" refreshError="1"/>
      <sheetData sheetId="17545" refreshError="1"/>
      <sheetData sheetId="17546" refreshError="1"/>
      <sheetData sheetId="17547" refreshError="1"/>
      <sheetData sheetId="17548" refreshError="1"/>
      <sheetData sheetId="17549" refreshError="1"/>
      <sheetData sheetId="17550" refreshError="1"/>
      <sheetData sheetId="17551" refreshError="1"/>
      <sheetData sheetId="17552" refreshError="1"/>
      <sheetData sheetId="17553" refreshError="1"/>
      <sheetData sheetId="17554" refreshError="1"/>
      <sheetData sheetId="17555" refreshError="1"/>
      <sheetData sheetId="17556" refreshError="1"/>
      <sheetData sheetId="17557" refreshError="1"/>
      <sheetData sheetId="17558" refreshError="1"/>
      <sheetData sheetId="17559" refreshError="1"/>
      <sheetData sheetId="17560" refreshError="1"/>
      <sheetData sheetId="17561" refreshError="1"/>
      <sheetData sheetId="17562" refreshError="1"/>
      <sheetData sheetId="17563" refreshError="1"/>
      <sheetData sheetId="17564" refreshError="1"/>
      <sheetData sheetId="17565" refreshError="1"/>
      <sheetData sheetId="17566" refreshError="1"/>
      <sheetData sheetId="17567" refreshError="1"/>
      <sheetData sheetId="17568" refreshError="1"/>
      <sheetData sheetId="17569" refreshError="1"/>
      <sheetData sheetId="17570" refreshError="1"/>
      <sheetData sheetId="17571" refreshError="1"/>
      <sheetData sheetId="17572" refreshError="1"/>
      <sheetData sheetId="17573" refreshError="1"/>
      <sheetData sheetId="17574" refreshError="1"/>
      <sheetData sheetId="17575" refreshError="1"/>
      <sheetData sheetId="17576" refreshError="1"/>
      <sheetData sheetId="17577" refreshError="1"/>
      <sheetData sheetId="17578" refreshError="1"/>
      <sheetData sheetId="17579" refreshError="1"/>
      <sheetData sheetId="17580" refreshError="1"/>
      <sheetData sheetId="17581" refreshError="1"/>
      <sheetData sheetId="17582" refreshError="1"/>
      <sheetData sheetId="17583" refreshError="1"/>
      <sheetData sheetId="17584" refreshError="1"/>
      <sheetData sheetId="17585" refreshError="1"/>
      <sheetData sheetId="17586" refreshError="1"/>
      <sheetData sheetId="17587" refreshError="1"/>
      <sheetData sheetId="17588" refreshError="1"/>
      <sheetData sheetId="17589" refreshError="1"/>
      <sheetData sheetId="17590" refreshError="1"/>
      <sheetData sheetId="17591" refreshError="1"/>
      <sheetData sheetId="17592" refreshError="1"/>
      <sheetData sheetId="17593" refreshError="1"/>
      <sheetData sheetId="17594" refreshError="1"/>
      <sheetData sheetId="17595" refreshError="1"/>
      <sheetData sheetId="17596" refreshError="1"/>
      <sheetData sheetId="17597" refreshError="1"/>
      <sheetData sheetId="17598" refreshError="1"/>
      <sheetData sheetId="17599" refreshError="1"/>
      <sheetData sheetId="17600" refreshError="1"/>
      <sheetData sheetId="17601" refreshError="1"/>
      <sheetData sheetId="17602" refreshError="1"/>
      <sheetData sheetId="17603" refreshError="1"/>
      <sheetData sheetId="17604" refreshError="1"/>
      <sheetData sheetId="17605" refreshError="1"/>
      <sheetData sheetId="17606" refreshError="1"/>
      <sheetData sheetId="17607" refreshError="1"/>
      <sheetData sheetId="17608" refreshError="1"/>
      <sheetData sheetId="17609" refreshError="1"/>
      <sheetData sheetId="17610" refreshError="1"/>
      <sheetData sheetId="17611" refreshError="1"/>
      <sheetData sheetId="17612" refreshError="1"/>
      <sheetData sheetId="17613" refreshError="1"/>
      <sheetData sheetId="17614" refreshError="1"/>
      <sheetData sheetId="17615" refreshError="1"/>
      <sheetData sheetId="17616" refreshError="1"/>
      <sheetData sheetId="17617" refreshError="1"/>
      <sheetData sheetId="17618" refreshError="1"/>
      <sheetData sheetId="17619" refreshError="1"/>
      <sheetData sheetId="17620" refreshError="1"/>
      <sheetData sheetId="17621" refreshError="1"/>
      <sheetData sheetId="17622" refreshError="1"/>
      <sheetData sheetId="17623" refreshError="1"/>
      <sheetData sheetId="17624" refreshError="1"/>
      <sheetData sheetId="17625" refreshError="1"/>
      <sheetData sheetId="17626" refreshError="1"/>
      <sheetData sheetId="17627" refreshError="1"/>
      <sheetData sheetId="17628" refreshError="1"/>
      <sheetData sheetId="17629" refreshError="1"/>
      <sheetData sheetId="17630" refreshError="1"/>
      <sheetData sheetId="17631" refreshError="1"/>
      <sheetData sheetId="17632" refreshError="1"/>
      <sheetData sheetId="17633" refreshError="1"/>
      <sheetData sheetId="17634" refreshError="1"/>
      <sheetData sheetId="17635" refreshError="1"/>
      <sheetData sheetId="17636" refreshError="1"/>
      <sheetData sheetId="17637" refreshError="1"/>
      <sheetData sheetId="17638" refreshError="1"/>
      <sheetData sheetId="17639" refreshError="1"/>
      <sheetData sheetId="17640" refreshError="1"/>
      <sheetData sheetId="17641" refreshError="1"/>
      <sheetData sheetId="17642" refreshError="1"/>
      <sheetData sheetId="17643" refreshError="1"/>
      <sheetData sheetId="17644" refreshError="1"/>
      <sheetData sheetId="17645" refreshError="1"/>
      <sheetData sheetId="17646" refreshError="1"/>
      <sheetData sheetId="17647" refreshError="1"/>
      <sheetData sheetId="17648" refreshError="1"/>
      <sheetData sheetId="17649" refreshError="1"/>
      <sheetData sheetId="17650" refreshError="1"/>
      <sheetData sheetId="17651" refreshError="1"/>
      <sheetData sheetId="17652" refreshError="1"/>
      <sheetData sheetId="17653" refreshError="1"/>
      <sheetData sheetId="17654" refreshError="1"/>
      <sheetData sheetId="17655" refreshError="1"/>
      <sheetData sheetId="17656" refreshError="1"/>
      <sheetData sheetId="17657" refreshError="1"/>
      <sheetData sheetId="17658" refreshError="1"/>
      <sheetData sheetId="17659" refreshError="1"/>
      <sheetData sheetId="17660" refreshError="1"/>
      <sheetData sheetId="17661" refreshError="1"/>
      <sheetData sheetId="17662" refreshError="1"/>
      <sheetData sheetId="17663" refreshError="1"/>
      <sheetData sheetId="17664" refreshError="1"/>
      <sheetData sheetId="17665" refreshError="1"/>
      <sheetData sheetId="17666" refreshError="1"/>
      <sheetData sheetId="17667" refreshError="1"/>
      <sheetData sheetId="17668" refreshError="1"/>
      <sheetData sheetId="17669" refreshError="1"/>
      <sheetData sheetId="17670" refreshError="1"/>
      <sheetData sheetId="17671" refreshError="1"/>
      <sheetData sheetId="17672" refreshError="1"/>
      <sheetData sheetId="17673" refreshError="1"/>
      <sheetData sheetId="17674" refreshError="1"/>
      <sheetData sheetId="17675" refreshError="1"/>
      <sheetData sheetId="17676" refreshError="1"/>
      <sheetData sheetId="17677" refreshError="1"/>
      <sheetData sheetId="17678" refreshError="1"/>
      <sheetData sheetId="17679" refreshError="1"/>
      <sheetData sheetId="17680" refreshError="1"/>
      <sheetData sheetId="17681" refreshError="1"/>
      <sheetData sheetId="17682" refreshError="1"/>
      <sheetData sheetId="17683" refreshError="1"/>
      <sheetData sheetId="17684" refreshError="1"/>
      <sheetData sheetId="17685" refreshError="1"/>
      <sheetData sheetId="17686" refreshError="1"/>
      <sheetData sheetId="17687" refreshError="1"/>
      <sheetData sheetId="17688" refreshError="1"/>
      <sheetData sheetId="17689" refreshError="1"/>
      <sheetData sheetId="17690" refreshError="1"/>
      <sheetData sheetId="17691" refreshError="1"/>
      <sheetData sheetId="17692" refreshError="1"/>
      <sheetData sheetId="17693" refreshError="1"/>
      <sheetData sheetId="17694" refreshError="1"/>
      <sheetData sheetId="17695" refreshError="1"/>
      <sheetData sheetId="17696" refreshError="1"/>
      <sheetData sheetId="17697" refreshError="1"/>
      <sheetData sheetId="17698" refreshError="1"/>
      <sheetData sheetId="17699" refreshError="1"/>
      <sheetData sheetId="17700"/>
      <sheetData sheetId="17701"/>
      <sheetData sheetId="17702"/>
      <sheetData sheetId="17703"/>
      <sheetData sheetId="17704" refreshError="1"/>
      <sheetData sheetId="17705" refreshError="1"/>
      <sheetData sheetId="17706" refreshError="1"/>
      <sheetData sheetId="17707"/>
      <sheetData sheetId="17708"/>
      <sheetData sheetId="17709"/>
      <sheetData sheetId="17710"/>
      <sheetData sheetId="17711"/>
      <sheetData sheetId="17712"/>
      <sheetData sheetId="17713"/>
      <sheetData sheetId="17714" refreshError="1"/>
      <sheetData sheetId="17715" refreshError="1"/>
      <sheetData sheetId="17716" refreshError="1"/>
      <sheetData sheetId="17717" refreshError="1"/>
      <sheetData sheetId="17718" refreshError="1"/>
      <sheetData sheetId="17719" refreshError="1"/>
      <sheetData sheetId="17720" refreshError="1"/>
      <sheetData sheetId="17721" refreshError="1"/>
      <sheetData sheetId="17722" refreshError="1"/>
      <sheetData sheetId="17723" refreshError="1"/>
      <sheetData sheetId="17724" refreshError="1"/>
      <sheetData sheetId="17725" refreshError="1"/>
      <sheetData sheetId="17726" refreshError="1"/>
      <sheetData sheetId="17727" refreshError="1"/>
      <sheetData sheetId="17728" refreshError="1"/>
      <sheetData sheetId="17729" refreshError="1"/>
      <sheetData sheetId="17730" refreshError="1"/>
      <sheetData sheetId="17731" refreshError="1"/>
      <sheetData sheetId="17732" refreshError="1"/>
      <sheetData sheetId="17733" refreshError="1"/>
      <sheetData sheetId="17734" refreshError="1"/>
      <sheetData sheetId="17735" refreshError="1"/>
      <sheetData sheetId="17736" refreshError="1"/>
      <sheetData sheetId="17737" refreshError="1"/>
      <sheetData sheetId="17738" refreshError="1"/>
      <sheetData sheetId="17739" refreshError="1"/>
      <sheetData sheetId="17740" refreshError="1"/>
      <sheetData sheetId="17741" refreshError="1"/>
      <sheetData sheetId="17742" refreshError="1"/>
      <sheetData sheetId="17743" refreshError="1"/>
      <sheetData sheetId="17744" refreshError="1"/>
      <sheetData sheetId="17745" refreshError="1"/>
      <sheetData sheetId="17746" refreshError="1"/>
      <sheetData sheetId="17747" refreshError="1"/>
      <sheetData sheetId="17748" refreshError="1"/>
      <sheetData sheetId="17749" refreshError="1"/>
      <sheetData sheetId="17750" refreshError="1"/>
      <sheetData sheetId="17751" refreshError="1"/>
      <sheetData sheetId="17752" refreshError="1"/>
      <sheetData sheetId="17753" refreshError="1"/>
      <sheetData sheetId="17754" refreshError="1"/>
      <sheetData sheetId="17755" refreshError="1"/>
      <sheetData sheetId="17756" refreshError="1"/>
      <sheetData sheetId="17757" refreshError="1"/>
      <sheetData sheetId="17758" refreshError="1"/>
      <sheetData sheetId="17759" refreshError="1"/>
      <sheetData sheetId="17760" refreshError="1"/>
      <sheetData sheetId="17761" refreshError="1"/>
      <sheetData sheetId="17762" refreshError="1"/>
      <sheetData sheetId="17763" refreshError="1"/>
      <sheetData sheetId="17764" refreshError="1"/>
      <sheetData sheetId="17765" refreshError="1"/>
      <sheetData sheetId="17766" refreshError="1"/>
      <sheetData sheetId="17767" refreshError="1"/>
      <sheetData sheetId="17768" refreshError="1"/>
      <sheetData sheetId="17769" refreshError="1"/>
      <sheetData sheetId="17770" refreshError="1"/>
      <sheetData sheetId="17771" refreshError="1"/>
      <sheetData sheetId="17772" refreshError="1"/>
      <sheetData sheetId="17773" refreshError="1"/>
      <sheetData sheetId="17774" refreshError="1"/>
      <sheetData sheetId="17775" refreshError="1"/>
      <sheetData sheetId="17776" refreshError="1"/>
      <sheetData sheetId="17777" refreshError="1"/>
      <sheetData sheetId="17778" refreshError="1"/>
      <sheetData sheetId="17779" refreshError="1"/>
      <sheetData sheetId="17780" refreshError="1"/>
      <sheetData sheetId="17781" refreshError="1"/>
      <sheetData sheetId="17782" refreshError="1"/>
      <sheetData sheetId="17783" refreshError="1"/>
      <sheetData sheetId="17784" refreshError="1"/>
      <sheetData sheetId="17785" refreshError="1"/>
      <sheetData sheetId="17786" refreshError="1"/>
      <sheetData sheetId="17787" refreshError="1"/>
      <sheetData sheetId="17788" refreshError="1"/>
      <sheetData sheetId="17789" refreshError="1"/>
      <sheetData sheetId="17790" refreshError="1"/>
      <sheetData sheetId="17791" refreshError="1"/>
      <sheetData sheetId="17792" refreshError="1"/>
      <sheetData sheetId="17793">
        <row r="158">
          <cell r="A158" t="str">
            <v>4-Chloro-2-trifluoro acetyl aniline hydrochloride hydrate</v>
          </cell>
        </row>
      </sheetData>
      <sheetData sheetId="17794" refreshError="1"/>
      <sheetData sheetId="17795">
        <row r="180">
          <cell r="A180" t="str">
            <v>ELT 501-4</v>
          </cell>
        </row>
      </sheetData>
      <sheetData sheetId="17796">
        <row r="180">
          <cell r="A180" t="str">
            <v>ELT 501-4</v>
          </cell>
        </row>
      </sheetData>
      <sheetData sheetId="17797" refreshError="1"/>
      <sheetData sheetId="17798" refreshError="1"/>
      <sheetData sheetId="17799" refreshError="1"/>
      <sheetData sheetId="17800" refreshError="1"/>
      <sheetData sheetId="17801" refreshError="1"/>
      <sheetData sheetId="17802" refreshError="1"/>
      <sheetData sheetId="17803" refreshError="1"/>
      <sheetData sheetId="17804" refreshError="1"/>
      <sheetData sheetId="17805" refreshError="1"/>
      <sheetData sheetId="17806" refreshError="1"/>
      <sheetData sheetId="17807" refreshError="1"/>
      <sheetData sheetId="17808" refreshError="1"/>
      <sheetData sheetId="17809" refreshError="1"/>
      <sheetData sheetId="17810" refreshError="1"/>
      <sheetData sheetId="17811" refreshError="1"/>
      <sheetData sheetId="17812" refreshError="1"/>
      <sheetData sheetId="17813" refreshError="1"/>
      <sheetData sheetId="17814" refreshError="1"/>
      <sheetData sheetId="17815" refreshError="1"/>
      <sheetData sheetId="17816" refreshError="1"/>
      <sheetData sheetId="17817" refreshError="1"/>
      <sheetData sheetId="17818" refreshError="1"/>
      <sheetData sheetId="17819" refreshError="1"/>
      <sheetData sheetId="17820" refreshError="1"/>
      <sheetData sheetId="17821" refreshError="1"/>
      <sheetData sheetId="17822" refreshError="1"/>
      <sheetData sheetId="17823" refreshError="1"/>
      <sheetData sheetId="17824" refreshError="1"/>
      <sheetData sheetId="17825" refreshError="1"/>
      <sheetData sheetId="17826" refreshError="1"/>
      <sheetData sheetId="17827" refreshError="1"/>
      <sheetData sheetId="17828" refreshError="1"/>
      <sheetData sheetId="17829" refreshError="1"/>
      <sheetData sheetId="17830" refreshError="1"/>
      <sheetData sheetId="17831" refreshError="1"/>
      <sheetData sheetId="17832" refreshError="1"/>
      <sheetData sheetId="17833" refreshError="1"/>
      <sheetData sheetId="17834" refreshError="1"/>
      <sheetData sheetId="17835" refreshError="1"/>
      <sheetData sheetId="17836" refreshError="1"/>
      <sheetData sheetId="17837" refreshError="1"/>
      <sheetData sheetId="17838" refreshError="1"/>
      <sheetData sheetId="17839" refreshError="1"/>
      <sheetData sheetId="17840" refreshError="1"/>
      <sheetData sheetId="17841" refreshError="1"/>
      <sheetData sheetId="17842" refreshError="1"/>
      <sheetData sheetId="17843" refreshError="1"/>
      <sheetData sheetId="17844" refreshError="1"/>
      <sheetData sheetId="17845" refreshError="1"/>
      <sheetData sheetId="17846" refreshError="1"/>
      <sheetData sheetId="17847" refreshError="1"/>
      <sheetData sheetId="17848" refreshError="1"/>
      <sheetData sheetId="17849" refreshError="1"/>
      <sheetData sheetId="17850" refreshError="1"/>
      <sheetData sheetId="17851" refreshError="1"/>
      <sheetData sheetId="17852" refreshError="1"/>
      <sheetData sheetId="17853" refreshError="1"/>
      <sheetData sheetId="17854" refreshError="1"/>
      <sheetData sheetId="17855" refreshError="1"/>
      <sheetData sheetId="17856" refreshError="1"/>
      <sheetData sheetId="17857" refreshError="1"/>
      <sheetData sheetId="17858" refreshError="1"/>
      <sheetData sheetId="17859" refreshError="1"/>
      <sheetData sheetId="17860" refreshError="1"/>
      <sheetData sheetId="17861" refreshError="1"/>
      <sheetData sheetId="17862" refreshError="1"/>
      <sheetData sheetId="17863" refreshError="1"/>
      <sheetData sheetId="17864" refreshError="1"/>
      <sheetData sheetId="17865" refreshError="1"/>
      <sheetData sheetId="17866" refreshError="1"/>
      <sheetData sheetId="17867" refreshError="1"/>
      <sheetData sheetId="17868" refreshError="1"/>
      <sheetData sheetId="17869" refreshError="1"/>
      <sheetData sheetId="17870" refreshError="1"/>
      <sheetData sheetId="17871" refreshError="1"/>
      <sheetData sheetId="17872" refreshError="1"/>
      <sheetData sheetId="17873" refreshError="1"/>
      <sheetData sheetId="17874" refreshError="1"/>
      <sheetData sheetId="17875" refreshError="1"/>
      <sheetData sheetId="17876" refreshError="1"/>
      <sheetData sheetId="17877" refreshError="1"/>
      <sheetData sheetId="17878" refreshError="1"/>
      <sheetData sheetId="17879" refreshError="1"/>
      <sheetData sheetId="17880" refreshError="1"/>
      <sheetData sheetId="17881" refreshError="1"/>
      <sheetData sheetId="17882" refreshError="1"/>
      <sheetData sheetId="17883" refreshError="1"/>
      <sheetData sheetId="17884" refreshError="1"/>
      <sheetData sheetId="17885" refreshError="1"/>
      <sheetData sheetId="17886" refreshError="1"/>
      <sheetData sheetId="17887" refreshError="1"/>
      <sheetData sheetId="17888" refreshError="1"/>
      <sheetData sheetId="17889" refreshError="1"/>
      <sheetData sheetId="17890" refreshError="1"/>
      <sheetData sheetId="17891" refreshError="1"/>
      <sheetData sheetId="17892" refreshError="1"/>
      <sheetData sheetId="17893" refreshError="1"/>
      <sheetData sheetId="17894" refreshError="1"/>
      <sheetData sheetId="17895" refreshError="1"/>
      <sheetData sheetId="17896" refreshError="1"/>
      <sheetData sheetId="17897" refreshError="1"/>
      <sheetData sheetId="17898" refreshError="1"/>
      <sheetData sheetId="17899" refreshError="1"/>
      <sheetData sheetId="17900" refreshError="1"/>
      <sheetData sheetId="17901" refreshError="1"/>
      <sheetData sheetId="17902" refreshError="1"/>
      <sheetData sheetId="17903" refreshError="1"/>
      <sheetData sheetId="17904" refreshError="1"/>
      <sheetData sheetId="17905" refreshError="1"/>
      <sheetData sheetId="17906" refreshError="1"/>
      <sheetData sheetId="17907" refreshError="1"/>
      <sheetData sheetId="17908" refreshError="1"/>
      <sheetData sheetId="17909" refreshError="1"/>
      <sheetData sheetId="17910" refreshError="1"/>
      <sheetData sheetId="17911" refreshError="1"/>
      <sheetData sheetId="17912" refreshError="1"/>
      <sheetData sheetId="17913" refreshError="1"/>
      <sheetData sheetId="17914" refreshError="1"/>
      <sheetData sheetId="17915" refreshError="1"/>
      <sheetData sheetId="17916" refreshError="1"/>
      <sheetData sheetId="17917" refreshError="1"/>
      <sheetData sheetId="17918" refreshError="1"/>
      <sheetData sheetId="17919" refreshError="1"/>
      <sheetData sheetId="17920" refreshError="1"/>
      <sheetData sheetId="17921" refreshError="1"/>
      <sheetData sheetId="17922" refreshError="1"/>
      <sheetData sheetId="17923" refreshError="1"/>
      <sheetData sheetId="17924" refreshError="1"/>
      <sheetData sheetId="17925" refreshError="1"/>
      <sheetData sheetId="17926" refreshError="1"/>
      <sheetData sheetId="17927" refreshError="1"/>
      <sheetData sheetId="17928" refreshError="1"/>
      <sheetData sheetId="17929" refreshError="1"/>
      <sheetData sheetId="17930" refreshError="1"/>
      <sheetData sheetId="17931" refreshError="1"/>
      <sheetData sheetId="17932" refreshError="1"/>
      <sheetData sheetId="17933" refreshError="1"/>
      <sheetData sheetId="17934" refreshError="1"/>
      <sheetData sheetId="17935" refreshError="1"/>
      <sheetData sheetId="17936" refreshError="1"/>
      <sheetData sheetId="17937" refreshError="1"/>
      <sheetData sheetId="17938" refreshError="1"/>
      <sheetData sheetId="17939" refreshError="1"/>
      <sheetData sheetId="17940" refreshError="1"/>
      <sheetData sheetId="17941" refreshError="1"/>
      <sheetData sheetId="17942" refreshError="1"/>
      <sheetData sheetId="17943" refreshError="1"/>
      <sheetData sheetId="17944" refreshError="1"/>
      <sheetData sheetId="17945" refreshError="1"/>
      <sheetData sheetId="17946" refreshError="1"/>
      <sheetData sheetId="17947" refreshError="1"/>
      <sheetData sheetId="17948" refreshError="1"/>
      <sheetData sheetId="17949" refreshError="1"/>
      <sheetData sheetId="17950" refreshError="1"/>
      <sheetData sheetId="17951" refreshError="1"/>
      <sheetData sheetId="17952" refreshError="1"/>
      <sheetData sheetId="17953" refreshError="1"/>
      <sheetData sheetId="17954" refreshError="1"/>
      <sheetData sheetId="17955" refreshError="1"/>
      <sheetData sheetId="17956" refreshError="1"/>
      <sheetData sheetId="17957" refreshError="1"/>
      <sheetData sheetId="17958" refreshError="1"/>
      <sheetData sheetId="17959" refreshError="1"/>
      <sheetData sheetId="17960" refreshError="1"/>
      <sheetData sheetId="17961" refreshError="1"/>
      <sheetData sheetId="17962" refreshError="1"/>
      <sheetData sheetId="17963" refreshError="1"/>
      <sheetData sheetId="17964" refreshError="1"/>
      <sheetData sheetId="17965" refreshError="1"/>
      <sheetData sheetId="17966" refreshError="1"/>
      <sheetData sheetId="17967" refreshError="1"/>
      <sheetData sheetId="17968" refreshError="1"/>
      <sheetData sheetId="17969" refreshError="1"/>
      <sheetData sheetId="17970" refreshError="1"/>
      <sheetData sheetId="17971" refreshError="1"/>
      <sheetData sheetId="17972" refreshError="1"/>
      <sheetData sheetId="17973" refreshError="1"/>
      <sheetData sheetId="17974" refreshError="1"/>
      <sheetData sheetId="17975" refreshError="1"/>
      <sheetData sheetId="17976" refreshError="1"/>
      <sheetData sheetId="17977" refreshError="1"/>
      <sheetData sheetId="17978" refreshError="1"/>
      <sheetData sheetId="17979" refreshError="1"/>
      <sheetData sheetId="17980" refreshError="1"/>
      <sheetData sheetId="17981" refreshError="1"/>
      <sheetData sheetId="17982" refreshError="1"/>
      <sheetData sheetId="17983" refreshError="1"/>
      <sheetData sheetId="17984" refreshError="1"/>
      <sheetData sheetId="17985" refreshError="1"/>
      <sheetData sheetId="17986" refreshError="1"/>
      <sheetData sheetId="17987" refreshError="1"/>
      <sheetData sheetId="17988" refreshError="1"/>
      <sheetData sheetId="17989" refreshError="1"/>
      <sheetData sheetId="17990" refreshError="1"/>
      <sheetData sheetId="17991" refreshError="1"/>
      <sheetData sheetId="17992" refreshError="1"/>
      <sheetData sheetId="17993"/>
      <sheetData sheetId="17994"/>
      <sheetData sheetId="17995"/>
      <sheetData sheetId="17996"/>
      <sheetData sheetId="17997"/>
      <sheetData sheetId="17998"/>
      <sheetData sheetId="17999"/>
      <sheetData sheetId="18000"/>
      <sheetData sheetId="18001"/>
      <sheetData sheetId="18002"/>
      <sheetData sheetId="18003"/>
      <sheetData sheetId="18004"/>
      <sheetData sheetId="18005"/>
      <sheetData sheetId="18006"/>
      <sheetData sheetId="18007"/>
      <sheetData sheetId="18008"/>
      <sheetData sheetId="18009"/>
      <sheetData sheetId="18010"/>
      <sheetData sheetId="18011"/>
      <sheetData sheetId="18012"/>
      <sheetData sheetId="18013"/>
      <sheetData sheetId="18014"/>
      <sheetData sheetId="18015"/>
      <sheetData sheetId="18016"/>
      <sheetData sheetId="18017"/>
      <sheetData sheetId="18018"/>
      <sheetData sheetId="18019"/>
      <sheetData sheetId="18020"/>
      <sheetData sheetId="18021"/>
      <sheetData sheetId="18022"/>
      <sheetData sheetId="18023" refreshError="1"/>
      <sheetData sheetId="18024" refreshError="1"/>
      <sheetData sheetId="18025" refreshError="1"/>
      <sheetData sheetId="18026" refreshError="1"/>
      <sheetData sheetId="18027" refreshError="1"/>
      <sheetData sheetId="18028" refreshError="1"/>
      <sheetData sheetId="18029" refreshError="1"/>
      <sheetData sheetId="18030" refreshError="1"/>
      <sheetData sheetId="18031" refreshError="1"/>
      <sheetData sheetId="18032" refreshError="1"/>
      <sheetData sheetId="18033" refreshError="1"/>
      <sheetData sheetId="18034" refreshError="1"/>
      <sheetData sheetId="18035" refreshError="1"/>
      <sheetData sheetId="18036" refreshError="1"/>
      <sheetData sheetId="18037" refreshError="1"/>
      <sheetData sheetId="18038" refreshError="1"/>
      <sheetData sheetId="18039" refreshError="1"/>
      <sheetData sheetId="18040" refreshError="1"/>
      <sheetData sheetId="18041" refreshError="1"/>
      <sheetData sheetId="18042" refreshError="1"/>
      <sheetData sheetId="18043" refreshError="1"/>
      <sheetData sheetId="18044" refreshError="1"/>
      <sheetData sheetId="18045" refreshError="1"/>
      <sheetData sheetId="18046" refreshError="1"/>
      <sheetData sheetId="18047" refreshError="1"/>
      <sheetData sheetId="18048" refreshError="1"/>
      <sheetData sheetId="18049" refreshError="1"/>
      <sheetData sheetId="18050" refreshError="1"/>
      <sheetData sheetId="18051" refreshError="1"/>
      <sheetData sheetId="18052" refreshError="1"/>
      <sheetData sheetId="18053" refreshError="1"/>
      <sheetData sheetId="18054" refreshError="1"/>
      <sheetData sheetId="18055" refreshError="1"/>
      <sheetData sheetId="18056" refreshError="1"/>
      <sheetData sheetId="18057" refreshError="1"/>
      <sheetData sheetId="18058" refreshError="1"/>
      <sheetData sheetId="18059" refreshError="1"/>
      <sheetData sheetId="18060" refreshError="1"/>
      <sheetData sheetId="18061"/>
      <sheetData sheetId="18062" refreshError="1"/>
      <sheetData sheetId="18063" refreshError="1"/>
      <sheetData sheetId="18064" refreshError="1"/>
      <sheetData sheetId="18065" refreshError="1"/>
      <sheetData sheetId="18066" refreshError="1"/>
      <sheetData sheetId="18067" refreshError="1"/>
      <sheetData sheetId="18068" refreshError="1"/>
      <sheetData sheetId="18069" refreshError="1"/>
      <sheetData sheetId="18070" refreshError="1"/>
      <sheetData sheetId="18071" refreshError="1"/>
      <sheetData sheetId="18072" refreshError="1"/>
      <sheetData sheetId="18073" refreshError="1"/>
      <sheetData sheetId="18074" refreshError="1"/>
      <sheetData sheetId="18075" refreshError="1"/>
      <sheetData sheetId="18076" refreshError="1"/>
      <sheetData sheetId="18077" refreshError="1"/>
      <sheetData sheetId="18078" refreshError="1"/>
      <sheetData sheetId="18079" refreshError="1"/>
      <sheetData sheetId="18080" refreshError="1"/>
      <sheetData sheetId="18081" refreshError="1"/>
      <sheetData sheetId="18082" refreshError="1"/>
      <sheetData sheetId="18083" refreshError="1"/>
      <sheetData sheetId="18084" refreshError="1"/>
      <sheetData sheetId="18085" refreshError="1"/>
      <sheetData sheetId="18086" refreshError="1"/>
      <sheetData sheetId="18087" refreshError="1"/>
      <sheetData sheetId="18088" refreshError="1"/>
      <sheetData sheetId="18089" refreshError="1"/>
      <sheetData sheetId="18090" refreshError="1"/>
      <sheetData sheetId="18091" refreshError="1"/>
      <sheetData sheetId="18092" refreshError="1"/>
      <sheetData sheetId="18093" refreshError="1"/>
      <sheetData sheetId="18094" refreshError="1"/>
      <sheetData sheetId="18095" refreshError="1"/>
      <sheetData sheetId="18096" refreshError="1"/>
      <sheetData sheetId="18097" refreshError="1"/>
      <sheetData sheetId="18098" refreshError="1"/>
      <sheetData sheetId="18099" refreshError="1"/>
      <sheetData sheetId="18100" refreshError="1"/>
      <sheetData sheetId="18101" refreshError="1"/>
      <sheetData sheetId="18102" refreshError="1"/>
      <sheetData sheetId="18103" refreshError="1"/>
      <sheetData sheetId="18104" refreshError="1"/>
      <sheetData sheetId="18105" refreshError="1"/>
      <sheetData sheetId="18106" refreshError="1"/>
      <sheetData sheetId="18107" refreshError="1"/>
      <sheetData sheetId="18108" refreshError="1"/>
      <sheetData sheetId="18109" refreshError="1"/>
      <sheetData sheetId="18110" refreshError="1"/>
      <sheetData sheetId="18111" refreshError="1"/>
      <sheetData sheetId="18112" refreshError="1"/>
      <sheetData sheetId="18113" refreshError="1"/>
      <sheetData sheetId="18114" refreshError="1"/>
      <sheetData sheetId="18115" refreshError="1"/>
      <sheetData sheetId="18116" refreshError="1"/>
      <sheetData sheetId="18117" refreshError="1"/>
      <sheetData sheetId="18118" refreshError="1"/>
      <sheetData sheetId="18119" refreshError="1"/>
      <sheetData sheetId="18120" refreshError="1"/>
      <sheetData sheetId="18121" refreshError="1"/>
      <sheetData sheetId="18122" refreshError="1"/>
      <sheetData sheetId="18123" refreshError="1"/>
      <sheetData sheetId="18124" refreshError="1"/>
      <sheetData sheetId="18125" refreshError="1"/>
      <sheetData sheetId="18126" refreshError="1"/>
      <sheetData sheetId="18127" refreshError="1"/>
      <sheetData sheetId="18128" refreshError="1"/>
      <sheetData sheetId="18129" refreshError="1"/>
      <sheetData sheetId="18130" refreshError="1"/>
      <sheetData sheetId="18131" refreshError="1"/>
      <sheetData sheetId="18132" refreshError="1"/>
      <sheetData sheetId="18133" refreshError="1"/>
      <sheetData sheetId="18134" refreshError="1"/>
      <sheetData sheetId="18135" refreshError="1"/>
      <sheetData sheetId="18136" refreshError="1"/>
      <sheetData sheetId="18137" refreshError="1"/>
      <sheetData sheetId="18138" refreshError="1"/>
      <sheetData sheetId="18139" refreshError="1"/>
      <sheetData sheetId="18140" refreshError="1"/>
      <sheetData sheetId="18141" refreshError="1"/>
      <sheetData sheetId="18142" refreshError="1"/>
      <sheetData sheetId="18143" refreshError="1"/>
      <sheetData sheetId="18144" refreshError="1"/>
      <sheetData sheetId="18145" refreshError="1"/>
      <sheetData sheetId="18146" refreshError="1"/>
      <sheetData sheetId="18147" refreshError="1"/>
      <sheetData sheetId="18148" refreshError="1"/>
      <sheetData sheetId="18149" refreshError="1"/>
      <sheetData sheetId="18150" refreshError="1"/>
      <sheetData sheetId="18151" refreshError="1"/>
      <sheetData sheetId="18152" refreshError="1"/>
      <sheetData sheetId="18153" refreshError="1"/>
      <sheetData sheetId="18154" refreshError="1"/>
      <sheetData sheetId="18155" refreshError="1"/>
      <sheetData sheetId="18156" refreshError="1"/>
      <sheetData sheetId="18157" refreshError="1"/>
      <sheetData sheetId="18158" refreshError="1"/>
      <sheetData sheetId="18159" refreshError="1"/>
      <sheetData sheetId="18160" refreshError="1"/>
      <sheetData sheetId="18161" refreshError="1"/>
      <sheetData sheetId="18162" refreshError="1"/>
      <sheetData sheetId="18163" refreshError="1"/>
      <sheetData sheetId="18164" refreshError="1"/>
      <sheetData sheetId="18165" refreshError="1"/>
      <sheetData sheetId="18166" refreshError="1"/>
      <sheetData sheetId="18167" refreshError="1"/>
      <sheetData sheetId="18168" refreshError="1"/>
      <sheetData sheetId="18169" refreshError="1"/>
      <sheetData sheetId="18170" refreshError="1"/>
      <sheetData sheetId="18171" refreshError="1"/>
      <sheetData sheetId="18172" refreshError="1"/>
      <sheetData sheetId="18173" refreshError="1"/>
      <sheetData sheetId="18174" refreshError="1"/>
      <sheetData sheetId="18175" refreshError="1"/>
      <sheetData sheetId="18176" refreshError="1"/>
      <sheetData sheetId="18177" refreshError="1"/>
      <sheetData sheetId="18178" refreshError="1"/>
      <sheetData sheetId="18179" refreshError="1"/>
      <sheetData sheetId="18180" refreshError="1"/>
      <sheetData sheetId="18181" refreshError="1"/>
      <sheetData sheetId="18182" refreshError="1"/>
      <sheetData sheetId="18183" refreshError="1"/>
      <sheetData sheetId="18184" refreshError="1"/>
      <sheetData sheetId="18185" refreshError="1"/>
      <sheetData sheetId="18186" refreshError="1"/>
      <sheetData sheetId="18187" refreshError="1"/>
      <sheetData sheetId="18188" refreshError="1"/>
      <sheetData sheetId="18189" refreshError="1"/>
      <sheetData sheetId="18190" refreshError="1"/>
      <sheetData sheetId="18191" refreshError="1"/>
      <sheetData sheetId="18192" refreshError="1"/>
      <sheetData sheetId="18193" refreshError="1"/>
      <sheetData sheetId="18194" refreshError="1"/>
      <sheetData sheetId="18195" refreshError="1"/>
      <sheetData sheetId="18196" refreshError="1"/>
      <sheetData sheetId="18197" refreshError="1"/>
      <sheetData sheetId="18198" refreshError="1"/>
      <sheetData sheetId="18199" refreshError="1"/>
      <sheetData sheetId="18200" refreshError="1"/>
      <sheetData sheetId="18201" refreshError="1"/>
      <sheetData sheetId="18202" refreshError="1"/>
      <sheetData sheetId="18203" refreshError="1"/>
      <sheetData sheetId="18204" refreshError="1"/>
      <sheetData sheetId="18205" refreshError="1"/>
      <sheetData sheetId="18206" refreshError="1"/>
      <sheetData sheetId="18207" refreshError="1"/>
      <sheetData sheetId="18208" refreshError="1"/>
      <sheetData sheetId="18209" refreshError="1"/>
      <sheetData sheetId="18210" refreshError="1"/>
      <sheetData sheetId="18211" refreshError="1"/>
      <sheetData sheetId="18212" refreshError="1"/>
      <sheetData sheetId="18213" refreshError="1"/>
      <sheetData sheetId="18214" refreshError="1"/>
      <sheetData sheetId="18215" refreshError="1"/>
      <sheetData sheetId="18216" refreshError="1"/>
      <sheetData sheetId="18217" refreshError="1"/>
      <sheetData sheetId="18218" refreshError="1"/>
      <sheetData sheetId="18219" refreshError="1"/>
      <sheetData sheetId="18220" refreshError="1"/>
      <sheetData sheetId="18221" refreshError="1"/>
      <sheetData sheetId="18222" refreshError="1"/>
      <sheetData sheetId="18223" refreshError="1"/>
      <sheetData sheetId="18224" refreshError="1"/>
      <sheetData sheetId="18225" refreshError="1"/>
      <sheetData sheetId="18226" refreshError="1"/>
      <sheetData sheetId="18227" refreshError="1"/>
      <sheetData sheetId="18228" refreshError="1"/>
      <sheetData sheetId="18229" refreshError="1"/>
      <sheetData sheetId="18230" refreshError="1"/>
      <sheetData sheetId="18231" refreshError="1"/>
      <sheetData sheetId="18232" refreshError="1"/>
      <sheetData sheetId="18233" refreshError="1"/>
      <sheetData sheetId="18234" refreshError="1"/>
      <sheetData sheetId="18235" refreshError="1"/>
      <sheetData sheetId="18236" refreshError="1"/>
      <sheetData sheetId="18237" refreshError="1"/>
      <sheetData sheetId="18238" refreshError="1"/>
      <sheetData sheetId="18239" refreshError="1"/>
      <sheetData sheetId="18240" refreshError="1"/>
      <sheetData sheetId="18241" refreshError="1"/>
      <sheetData sheetId="18242" refreshError="1"/>
      <sheetData sheetId="18243" refreshError="1"/>
      <sheetData sheetId="18244" refreshError="1"/>
      <sheetData sheetId="18245" refreshError="1"/>
      <sheetData sheetId="18246" refreshError="1"/>
      <sheetData sheetId="18247" refreshError="1"/>
      <sheetData sheetId="18248" refreshError="1"/>
      <sheetData sheetId="18249" refreshError="1"/>
      <sheetData sheetId="18250" refreshError="1"/>
      <sheetData sheetId="18251" refreshError="1"/>
      <sheetData sheetId="18252" refreshError="1"/>
      <sheetData sheetId="18253" refreshError="1"/>
      <sheetData sheetId="18254" refreshError="1"/>
      <sheetData sheetId="18255" refreshError="1"/>
      <sheetData sheetId="18256" refreshError="1"/>
      <sheetData sheetId="18257" refreshError="1"/>
      <sheetData sheetId="18258" refreshError="1"/>
      <sheetData sheetId="18259" refreshError="1"/>
      <sheetData sheetId="18260" refreshError="1"/>
      <sheetData sheetId="18261" refreshError="1"/>
      <sheetData sheetId="18262" refreshError="1"/>
      <sheetData sheetId="18263" refreshError="1"/>
      <sheetData sheetId="18264" refreshError="1"/>
      <sheetData sheetId="18265" refreshError="1"/>
      <sheetData sheetId="18266" refreshError="1"/>
      <sheetData sheetId="18267" refreshError="1"/>
      <sheetData sheetId="18268" refreshError="1"/>
      <sheetData sheetId="18269" refreshError="1"/>
      <sheetData sheetId="18270" refreshError="1"/>
      <sheetData sheetId="18271" refreshError="1"/>
      <sheetData sheetId="18272" refreshError="1"/>
      <sheetData sheetId="18273" refreshError="1"/>
      <sheetData sheetId="18274" refreshError="1"/>
      <sheetData sheetId="18275" refreshError="1"/>
      <sheetData sheetId="18276" refreshError="1"/>
      <sheetData sheetId="18277" refreshError="1"/>
      <sheetData sheetId="18278" refreshError="1"/>
      <sheetData sheetId="18279" refreshError="1"/>
      <sheetData sheetId="18280" refreshError="1"/>
      <sheetData sheetId="18281" refreshError="1"/>
      <sheetData sheetId="18282" refreshError="1"/>
      <sheetData sheetId="18283" refreshError="1"/>
      <sheetData sheetId="18284" refreshError="1"/>
      <sheetData sheetId="18285" refreshError="1"/>
      <sheetData sheetId="18286" refreshError="1"/>
      <sheetData sheetId="18287" refreshError="1"/>
      <sheetData sheetId="18288" refreshError="1"/>
      <sheetData sheetId="18289" refreshError="1"/>
      <sheetData sheetId="18290" refreshError="1"/>
      <sheetData sheetId="18291" refreshError="1"/>
      <sheetData sheetId="18292" refreshError="1"/>
      <sheetData sheetId="18293" refreshError="1"/>
      <sheetData sheetId="18294" refreshError="1"/>
      <sheetData sheetId="18295" refreshError="1"/>
      <sheetData sheetId="18296" refreshError="1"/>
      <sheetData sheetId="18297" refreshError="1"/>
      <sheetData sheetId="18298" refreshError="1"/>
      <sheetData sheetId="18299" refreshError="1"/>
      <sheetData sheetId="18300" refreshError="1"/>
      <sheetData sheetId="18301" refreshError="1"/>
      <sheetData sheetId="18302" refreshError="1"/>
      <sheetData sheetId="18303" refreshError="1"/>
      <sheetData sheetId="18304" refreshError="1"/>
      <sheetData sheetId="18305" refreshError="1"/>
      <sheetData sheetId="18306" refreshError="1"/>
      <sheetData sheetId="18307" refreshError="1"/>
      <sheetData sheetId="18308" refreshError="1"/>
      <sheetData sheetId="18309" refreshError="1"/>
      <sheetData sheetId="18310" refreshError="1"/>
      <sheetData sheetId="18311" refreshError="1"/>
      <sheetData sheetId="18312" refreshError="1"/>
      <sheetData sheetId="18313" refreshError="1"/>
      <sheetData sheetId="18314" refreshError="1"/>
      <sheetData sheetId="18315" refreshError="1"/>
      <sheetData sheetId="18316" refreshError="1"/>
      <sheetData sheetId="18317" refreshError="1"/>
      <sheetData sheetId="18318" refreshError="1"/>
      <sheetData sheetId="18319" refreshError="1"/>
      <sheetData sheetId="18320" refreshError="1"/>
      <sheetData sheetId="18321" refreshError="1"/>
      <sheetData sheetId="18322" refreshError="1"/>
      <sheetData sheetId="18323" refreshError="1"/>
      <sheetData sheetId="18324" refreshError="1"/>
      <sheetData sheetId="18325" refreshError="1"/>
      <sheetData sheetId="18326" refreshError="1"/>
      <sheetData sheetId="18327" refreshError="1"/>
      <sheetData sheetId="18328" refreshError="1"/>
      <sheetData sheetId="18329" refreshError="1"/>
      <sheetData sheetId="18330" refreshError="1"/>
      <sheetData sheetId="18331" refreshError="1"/>
      <sheetData sheetId="18332" refreshError="1"/>
      <sheetData sheetId="18333" refreshError="1"/>
      <sheetData sheetId="18334" refreshError="1"/>
      <sheetData sheetId="18335" refreshError="1"/>
      <sheetData sheetId="18336" refreshError="1"/>
      <sheetData sheetId="18337" refreshError="1"/>
      <sheetData sheetId="18338" refreshError="1"/>
      <sheetData sheetId="18339" refreshError="1"/>
      <sheetData sheetId="18340" refreshError="1"/>
      <sheetData sheetId="18341" refreshError="1"/>
      <sheetData sheetId="18342" refreshError="1"/>
      <sheetData sheetId="18343" refreshError="1"/>
      <sheetData sheetId="18344"/>
      <sheetData sheetId="18345"/>
      <sheetData sheetId="18346" refreshError="1"/>
      <sheetData sheetId="18347" refreshError="1"/>
      <sheetData sheetId="18348" refreshError="1"/>
      <sheetData sheetId="18349" refreshError="1"/>
      <sheetData sheetId="18350" refreshError="1"/>
      <sheetData sheetId="18351" refreshError="1"/>
      <sheetData sheetId="18352" refreshError="1"/>
      <sheetData sheetId="18353" refreshError="1"/>
      <sheetData sheetId="18354" refreshError="1"/>
      <sheetData sheetId="18355" refreshError="1"/>
      <sheetData sheetId="18356" refreshError="1"/>
      <sheetData sheetId="18357"/>
      <sheetData sheetId="18358"/>
      <sheetData sheetId="18359"/>
      <sheetData sheetId="18360"/>
      <sheetData sheetId="18361"/>
      <sheetData sheetId="18362"/>
      <sheetData sheetId="18363"/>
      <sheetData sheetId="18364"/>
      <sheetData sheetId="18365"/>
      <sheetData sheetId="18366"/>
      <sheetData sheetId="18367"/>
      <sheetData sheetId="18368"/>
      <sheetData sheetId="18369"/>
      <sheetData sheetId="18370"/>
      <sheetData sheetId="18371"/>
      <sheetData sheetId="18372"/>
      <sheetData sheetId="18373"/>
      <sheetData sheetId="18374"/>
      <sheetData sheetId="18375"/>
      <sheetData sheetId="18376"/>
      <sheetData sheetId="18377"/>
      <sheetData sheetId="18378"/>
      <sheetData sheetId="18379"/>
      <sheetData sheetId="18380"/>
      <sheetData sheetId="18381"/>
      <sheetData sheetId="18382"/>
      <sheetData sheetId="18383"/>
      <sheetData sheetId="18384"/>
      <sheetData sheetId="18385"/>
      <sheetData sheetId="18386"/>
      <sheetData sheetId="18387"/>
      <sheetData sheetId="18388"/>
      <sheetData sheetId="18389"/>
      <sheetData sheetId="18390"/>
      <sheetData sheetId="18391"/>
      <sheetData sheetId="18392"/>
      <sheetData sheetId="18393"/>
      <sheetData sheetId="18394"/>
      <sheetData sheetId="18395"/>
      <sheetData sheetId="18396" refreshError="1"/>
      <sheetData sheetId="18397" refreshError="1"/>
      <sheetData sheetId="18398" refreshError="1"/>
      <sheetData sheetId="18399" refreshError="1"/>
      <sheetData sheetId="18400" refreshError="1"/>
      <sheetData sheetId="18401" refreshError="1"/>
      <sheetData sheetId="18402" refreshError="1"/>
      <sheetData sheetId="18403" refreshError="1"/>
      <sheetData sheetId="18404" refreshError="1"/>
      <sheetData sheetId="18405" refreshError="1"/>
      <sheetData sheetId="18406" refreshError="1"/>
      <sheetData sheetId="18407" refreshError="1"/>
      <sheetData sheetId="18408" refreshError="1"/>
      <sheetData sheetId="18409" refreshError="1"/>
      <sheetData sheetId="18410"/>
      <sheetData sheetId="18411" refreshError="1"/>
      <sheetData sheetId="18412" refreshError="1"/>
      <sheetData sheetId="18413" refreshError="1"/>
      <sheetData sheetId="18414" refreshError="1"/>
      <sheetData sheetId="18415" refreshError="1"/>
      <sheetData sheetId="18416"/>
      <sheetData sheetId="18417"/>
      <sheetData sheetId="18418"/>
      <sheetData sheetId="18419" refreshError="1"/>
      <sheetData sheetId="18420" refreshError="1"/>
      <sheetData sheetId="18421" refreshError="1"/>
      <sheetData sheetId="18422"/>
      <sheetData sheetId="18423" refreshError="1"/>
      <sheetData sheetId="18424" refreshError="1"/>
      <sheetData sheetId="18425" refreshError="1"/>
      <sheetData sheetId="18426"/>
      <sheetData sheetId="18427"/>
      <sheetData sheetId="18428"/>
      <sheetData sheetId="18429" refreshError="1"/>
      <sheetData sheetId="18430"/>
      <sheetData sheetId="18431"/>
      <sheetData sheetId="18432"/>
      <sheetData sheetId="18433"/>
      <sheetData sheetId="18434"/>
      <sheetData sheetId="18435"/>
      <sheetData sheetId="18436"/>
      <sheetData sheetId="18437"/>
      <sheetData sheetId="18438" refreshError="1"/>
      <sheetData sheetId="18439" refreshError="1"/>
      <sheetData sheetId="18440" refreshError="1"/>
      <sheetData sheetId="18441" refreshError="1"/>
      <sheetData sheetId="18442" refreshError="1"/>
      <sheetData sheetId="18443" refreshError="1"/>
      <sheetData sheetId="18444" refreshError="1"/>
      <sheetData sheetId="18445" refreshError="1"/>
      <sheetData sheetId="18446" refreshError="1"/>
      <sheetData sheetId="18447" refreshError="1"/>
      <sheetData sheetId="18448" refreshError="1"/>
      <sheetData sheetId="18449" refreshError="1"/>
      <sheetData sheetId="18450" refreshError="1"/>
      <sheetData sheetId="18451" refreshError="1"/>
      <sheetData sheetId="18452" refreshError="1"/>
      <sheetData sheetId="18453" refreshError="1"/>
      <sheetData sheetId="18454"/>
      <sheetData sheetId="18455"/>
      <sheetData sheetId="18456"/>
      <sheetData sheetId="18457"/>
      <sheetData sheetId="18458"/>
      <sheetData sheetId="18459"/>
      <sheetData sheetId="18460"/>
      <sheetData sheetId="18461"/>
      <sheetData sheetId="18462"/>
      <sheetData sheetId="18463"/>
      <sheetData sheetId="18464"/>
      <sheetData sheetId="18465"/>
      <sheetData sheetId="18466"/>
      <sheetData sheetId="18467"/>
      <sheetData sheetId="18468"/>
      <sheetData sheetId="18469"/>
      <sheetData sheetId="18470" refreshError="1"/>
      <sheetData sheetId="18471" refreshError="1"/>
      <sheetData sheetId="18472"/>
      <sheetData sheetId="18473" refreshError="1"/>
      <sheetData sheetId="18474" refreshError="1"/>
      <sheetData sheetId="18475" refreshError="1"/>
      <sheetData sheetId="18476" refreshError="1"/>
      <sheetData sheetId="18477" refreshError="1"/>
      <sheetData sheetId="18478" refreshError="1"/>
      <sheetData sheetId="18479" refreshError="1"/>
      <sheetData sheetId="18480" refreshError="1"/>
      <sheetData sheetId="18481" refreshError="1"/>
      <sheetData sheetId="18482" refreshError="1"/>
      <sheetData sheetId="18483" refreshError="1"/>
      <sheetData sheetId="18484" refreshError="1"/>
      <sheetData sheetId="18485" refreshError="1"/>
      <sheetData sheetId="18486" refreshError="1"/>
      <sheetData sheetId="18487" refreshError="1"/>
      <sheetData sheetId="18488" refreshError="1"/>
      <sheetData sheetId="18489" refreshError="1"/>
      <sheetData sheetId="18490" refreshError="1"/>
      <sheetData sheetId="18491" refreshError="1"/>
      <sheetData sheetId="18492" refreshError="1"/>
      <sheetData sheetId="18493" refreshError="1"/>
      <sheetData sheetId="18494" refreshError="1"/>
      <sheetData sheetId="18495" refreshError="1"/>
      <sheetData sheetId="18496" refreshError="1"/>
      <sheetData sheetId="18497" refreshError="1"/>
      <sheetData sheetId="18498" refreshError="1"/>
      <sheetData sheetId="18499" refreshError="1"/>
      <sheetData sheetId="18500"/>
      <sheetData sheetId="18501" refreshError="1"/>
      <sheetData sheetId="18502" refreshError="1"/>
      <sheetData sheetId="18503" refreshError="1"/>
      <sheetData sheetId="18504" refreshError="1"/>
      <sheetData sheetId="18505" refreshError="1"/>
      <sheetData sheetId="18506" refreshError="1"/>
      <sheetData sheetId="18507" refreshError="1"/>
      <sheetData sheetId="18508" refreshError="1"/>
      <sheetData sheetId="18509" refreshError="1"/>
      <sheetData sheetId="18510" refreshError="1"/>
      <sheetData sheetId="18511" refreshError="1"/>
      <sheetData sheetId="18512" refreshError="1"/>
      <sheetData sheetId="18513" refreshError="1"/>
      <sheetData sheetId="18514" refreshError="1"/>
      <sheetData sheetId="18515" refreshError="1"/>
      <sheetData sheetId="18516" refreshError="1"/>
      <sheetData sheetId="18517" refreshError="1"/>
      <sheetData sheetId="18518" refreshError="1"/>
      <sheetData sheetId="18519" refreshError="1"/>
      <sheetData sheetId="18520" refreshError="1"/>
      <sheetData sheetId="18521" refreshError="1"/>
      <sheetData sheetId="18522" refreshError="1"/>
      <sheetData sheetId="18523" refreshError="1"/>
      <sheetData sheetId="18524" refreshError="1"/>
      <sheetData sheetId="18525" refreshError="1"/>
      <sheetData sheetId="18526" refreshError="1"/>
      <sheetData sheetId="18527" refreshError="1"/>
      <sheetData sheetId="18528" refreshError="1"/>
      <sheetData sheetId="18529" refreshError="1"/>
      <sheetData sheetId="18530" refreshError="1"/>
      <sheetData sheetId="18531" refreshError="1"/>
      <sheetData sheetId="18532" refreshError="1"/>
      <sheetData sheetId="18533" refreshError="1"/>
      <sheetData sheetId="18534" refreshError="1"/>
      <sheetData sheetId="18535" refreshError="1"/>
      <sheetData sheetId="18536" refreshError="1"/>
      <sheetData sheetId="18537" refreshError="1"/>
      <sheetData sheetId="18538" refreshError="1"/>
      <sheetData sheetId="18539" refreshError="1"/>
      <sheetData sheetId="18540" refreshError="1"/>
      <sheetData sheetId="18541" refreshError="1"/>
      <sheetData sheetId="18542" refreshError="1"/>
      <sheetData sheetId="18543" refreshError="1"/>
      <sheetData sheetId="18544" refreshError="1"/>
      <sheetData sheetId="18545" refreshError="1"/>
      <sheetData sheetId="18546" refreshError="1"/>
      <sheetData sheetId="18547" refreshError="1"/>
      <sheetData sheetId="18548" refreshError="1"/>
      <sheetData sheetId="18549" refreshError="1"/>
      <sheetData sheetId="18550" refreshError="1"/>
      <sheetData sheetId="18551" refreshError="1"/>
      <sheetData sheetId="18552" refreshError="1"/>
      <sheetData sheetId="18553" refreshError="1"/>
      <sheetData sheetId="18554"/>
      <sheetData sheetId="18555"/>
      <sheetData sheetId="18556"/>
      <sheetData sheetId="18557"/>
      <sheetData sheetId="18558"/>
      <sheetData sheetId="18559"/>
      <sheetData sheetId="18560"/>
      <sheetData sheetId="18561"/>
      <sheetData sheetId="18562" refreshError="1"/>
      <sheetData sheetId="18563" refreshError="1"/>
      <sheetData sheetId="18564"/>
      <sheetData sheetId="18565"/>
      <sheetData sheetId="18566"/>
      <sheetData sheetId="18567"/>
      <sheetData sheetId="18568" refreshError="1"/>
      <sheetData sheetId="18569" refreshError="1"/>
      <sheetData sheetId="18570" refreshError="1"/>
      <sheetData sheetId="18571"/>
      <sheetData sheetId="18572"/>
      <sheetData sheetId="18573"/>
      <sheetData sheetId="18574"/>
      <sheetData sheetId="18575"/>
      <sheetData sheetId="18576"/>
      <sheetData sheetId="18577"/>
      <sheetData sheetId="18578"/>
      <sheetData sheetId="18579"/>
      <sheetData sheetId="18580"/>
      <sheetData sheetId="18581"/>
      <sheetData sheetId="18582"/>
      <sheetData sheetId="18583"/>
      <sheetData sheetId="18584"/>
      <sheetData sheetId="18585"/>
      <sheetData sheetId="18586"/>
      <sheetData sheetId="18587"/>
      <sheetData sheetId="18588"/>
      <sheetData sheetId="18589"/>
      <sheetData sheetId="18590"/>
      <sheetData sheetId="18591"/>
      <sheetData sheetId="18592"/>
      <sheetData sheetId="18593"/>
      <sheetData sheetId="18594"/>
      <sheetData sheetId="18595"/>
      <sheetData sheetId="18596"/>
      <sheetData sheetId="18597"/>
      <sheetData sheetId="18598"/>
      <sheetData sheetId="18599"/>
      <sheetData sheetId="18600"/>
      <sheetData sheetId="18601"/>
      <sheetData sheetId="18602"/>
      <sheetData sheetId="18603"/>
      <sheetData sheetId="18604"/>
      <sheetData sheetId="18605"/>
      <sheetData sheetId="18606"/>
      <sheetData sheetId="18607"/>
      <sheetData sheetId="18608"/>
      <sheetData sheetId="18609"/>
      <sheetData sheetId="18610"/>
      <sheetData sheetId="18611"/>
      <sheetData sheetId="18612"/>
      <sheetData sheetId="18613"/>
      <sheetData sheetId="18614"/>
      <sheetData sheetId="18615"/>
      <sheetData sheetId="18616"/>
      <sheetData sheetId="18617"/>
      <sheetData sheetId="18618"/>
      <sheetData sheetId="18619"/>
      <sheetData sheetId="18620"/>
      <sheetData sheetId="18621"/>
      <sheetData sheetId="18622"/>
      <sheetData sheetId="18623"/>
      <sheetData sheetId="18624"/>
      <sheetData sheetId="18625"/>
      <sheetData sheetId="18626"/>
      <sheetData sheetId="18627" refreshError="1"/>
      <sheetData sheetId="18628"/>
      <sheetData sheetId="18629"/>
      <sheetData sheetId="18630"/>
      <sheetData sheetId="18631"/>
      <sheetData sheetId="18632"/>
      <sheetData sheetId="18633"/>
      <sheetData sheetId="18634"/>
      <sheetData sheetId="18635"/>
      <sheetData sheetId="18636"/>
      <sheetData sheetId="18637" refreshError="1"/>
      <sheetData sheetId="18638" refreshError="1"/>
      <sheetData sheetId="18639"/>
      <sheetData sheetId="18640" refreshError="1"/>
      <sheetData sheetId="18641" refreshError="1"/>
      <sheetData sheetId="18642"/>
      <sheetData sheetId="18643"/>
      <sheetData sheetId="18644" refreshError="1"/>
      <sheetData sheetId="18645" refreshError="1"/>
      <sheetData sheetId="18646"/>
      <sheetData sheetId="18647"/>
      <sheetData sheetId="18648"/>
      <sheetData sheetId="18649"/>
      <sheetData sheetId="18650"/>
      <sheetData sheetId="18651"/>
      <sheetData sheetId="18652"/>
      <sheetData sheetId="18653" refreshError="1"/>
      <sheetData sheetId="18654"/>
      <sheetData sheetId="18655"/>
      <sheetData sheetId="18656" refreshError="1"/>
      <sheetData sheetId="18657"/>
      <sheetData sheetId="18658"/>
      <sheetData sheetId="18659"/>
      <sheetData sheetId="18660"/>
      <sheetData sheetId="18661"/>
      <sheetData sheetId="18662"/>
      <sheetData sheetId="18663"/>
      <sheetData sheetId="18664"/>
      <sheetData sheetId="18665"/>
      <sheetData sheetId="18666"/>
      <sheetData sheetId="18667" refreshError="1"/>
      <sheetData sheetId="18668"/>
      <sheetData sheetId="18669"/>
      <sheetData sheetId="18670"/>
      <sheetData sheetId="18671"/>
      <sheetData sheetId="18672"/>
      <sheetData sheetId="18673"/>
      <sheetData sheetId="18674"/>
      <sheetData sheetId="18675"/>
      <sheetData sheetId="18676"/>
      <sheetData sheetId="18677"/>
      <sheetData sheetId="18678"/>
      <sheetData sheetId="18679"/>
      <sheetData sheetId="18680"/>
      <sheetData sheetId="18681" refreshError="1"/>
      <sheetData sheetId="18682"/>
      <sheetData sheetId="18683"/>
      <sheetData sheetId="18684"/>
      <sheetData sheetId="18685"/>
      <sheetData sheetId="18686"/>
      <sheetData sheetId="18687"/>
      <sheetData sheetId="18688"/>
      <sheetData sheetId="18689"/>
      <sheetData sheetId="18690"/>
      <sheetData sheetId="18691"/>
      <sheetData sheetId="18692"/>
      <sheetData sheetId="18693"/>
      <sheetData sheetId="18694"/>
      <sheetData sheetId="18695"/>
      <sheetData sheetId="18696" refreshError="1"/>
      <sheetData sheetId="18697" refreshError="1"/>
      <sheetData sheetId="18698" refreshError="1"/>
      <sheetData sheetId="18699" refreshError="1"/>
      <sheetData sheetId="18700" refreshError="1"/>
      <sheetData sheetId="18701" refreshError="1"/>
      <sheetData sheetId="18702" refreshError="1"/>
      <sheetData sheetId="18703" refreshError="1"/>
      <sheetData sheetId="18704" refreshError="1"/>
      <sheetData sheetId="18705" refreshError="1"/>
      <sheetData sheetId="18706" refreshError="1"/>
      <sheetData sheetId="18707" refreshError="1"/>
      <sheetData sheetId="18708" refreshError="1"/>
      <sheetData sheetId="18709" refreshError="1"/>
      <sheetData sheetId="18710" refreshError="1"/>
      <sheetData sheetId="18711" refreshError="1"/>
      <sheetData sheetId="18712" refreshError="1"/>
      <sheetData sheetId="18713" refreshError="1"/>
      <sheetData sheetId="18714" refreshError="1"/>
      <sheetData sheetId="18715" refreshError="1"/>
      <sheetData sheetId="18716" refreshError="1"/>
      <sheetData sheetId="18717" refreshError="1"/>
      <sheetData sheetId="18718" refreshError="1"/>
      <sheetData sheetId="18719" refreshError="1"/>
      <sheetData sheetId="18720" refreshError="1"/>
      <sheetData sheetId="18721" refreshError="1"/>
      <sheetData sheetId="18722" refreshError="1"/>
      <sheetData sheetId="18723" refreshError="1"/>
      <sheetData sheetId="18724" refreshError="1"/>
      <sheetData sheetId="18725" refreshError="1"/>
      <sheetData sheetId="18726" refreshError="1"/>
      <sheetData sheetId="18727" refreshError="1"/>
      <sheetData sheetId="18728" refreshError="1"/>
      <sheetData sheetId="18729" refreshError="1"/>
      <sheetData sheetId="18730" refreshError="1"/>
      <sheetData sheetId="18731" refreshError="1"/>
      <sheetData sheetId="18732" refreshError="1"/>
      <sheetData sheetId="18733" refreshError="1"/>
      <sheetData sheetId="18734" refreshError="1"/>
      <sheetData sheetId="18735" refreshError="1"/>
      <sheetData sheetId="18736" refreshError="1"/>
      <sheetData sheetId="18737" refreshError="1"/>
      <sheetData sheetId="18738" refreshError="1"/>
      <sheetData sheetId="18739" refreshError="1"/>
      <sheetData sheetId="18740" refreshError="1"/>
      <sheetData sheetId="18741" refreshError="1"/>
      <sheetData sheetId="18742" refreshError="1"/>
      <sheetData sheetId="18743" refreshError="1"/>
      <sheetData sheetId="18744" refreshError="1"/>
      <sheetData sheetId="18745" refreshError="1"/>
      <sheetData sheetId="18746" refreshError="1"/>
      <sheetData sheetId="18747" refreshError="1"/>
      <sheetData sheetId="18748" refreshError="1"/>
      <sheetData sheetId="18749" refreshError="1"/>
      <sheetData sheetId="18750" refreshError="1"/>
      <sheetData sheetId="18751" refreshError="1"/>
      <sheetData sheetId="18752"/>
      <sheetData sheetId="18753"/>
      <sheetData sheetId="18754"/>
      <sheetData sheetId="18755"/>
      <sheetData sheetId="18756"/>
      <sheetData sheetId="18757"/>
      <sheetData sheetId="18758"/>
      <sheetData sheetId="18759"/>
      <sheetData sheetId="18760"/>
      <sheetData sheetId="18761"/>
      <sheetData sheetId="18762"/>
      <sheetData sheetId="18763"/>
      <sheetData sheetId="18764"/>
      <sheetData sheetId="18765"/>
      <sheetData sheetId="18766"/>
      <sheetData sheetId="18767"/>
      <sheetData sheetId="18768"/>
      <sheetData sheetId="18769"/>
      <sheetData sheetId="18770"/>
      <sheetData sheetId="18771"/>
      <sheetData sheetId="18772"/>
      <sheetData sheetId="18773"/>
      <sheetData sheetId="18774"/>
      <sheetData sheetId="18775"/>
      <sheetData sheetId="18776"/>
      <sheetData sheetId="18777"/>
      <sheetData sheetId="18778"/>
      <sheetData sheetId="18779"/>
      <sheetData sheetId="18780"/>
      <sheetData sheetId="18781"/>
      <sheetData sheetId="18782"/>
      <sheetData sheetId="18783"/>
      <sheetData sheetId="18784"/>
      <sheetData sheetId="18785"/>
      <sheetData sheetId="18786"/>
      <sheetData sheetId="18787"/>
      <sheetData sheetId="18788"/>
      <sheetData sheetId="18789"/>
      <sheetData sheetId="18790"/>
      <sheetData sheetId="18791"/>
      <sheetData sheetId="18792"/>
      <sheetData sheetId="18793"/>
      <sheetData sheetId="18794"/>
      <sheetData sheetId="18795"/>
      <sheetData sheetId="18796"/>
      <sheetData sheetId="18797"/>
      <sheetData sheetId="18798"/>
      <sheetData sheetId="18799"/>
      <sheetData sheetId="18800"/>
      <sheetData sheetId="18801"/>
      <sheetData sheetId="18802"/>
      <sheetData sheetId="18803"/>
      <sheetData sheetId="18804"/>
      <sheetData sheetId="18805"/>
      <sheetData sheetId="18806"/>
      <sheetData sheetId="18807"/>
      <sheetData sheetId="18808"/>
      <sheetData sheetId="18809"/>
      <sheetData sheetId="18810"/>
      <sheetData sheetId="18811"/>
      <sheetData sheetId="18812"/>
      <sheetData sheetId="18813"/>
      <sheetData sheetId="18814"/>
      <sheetData sheetId="18815"/>
      <sheetData sheetId="18816"/>
      <sheetData sheetId="18817"/>
      <sheetData sheetId="18818"/>
      <sheetData sheetId="18819"/>
      <sheetData sheetId="18820"/>
      <sheetData sheetId="18821"/>
      <sheetData sheetId="18822"/>
      <sheetData sheetId="18823"/>
      <sheetData sheetId="18824"/>
      <sheetData sheetId="18825"/>
      <sheetData sheetId="18826"/>
      <sheetData sheetId="18827"/>
      <sheetData sheetId="18828"/>
      <sheetData sheetId="18829"/>
      <sheetData sheetId="18830"/>
      <sheetData sheetId="18831"/>
      <sheetData sheetId="18832"/>
      <sheetData sheetId="18833"/>
      <sheetData sheetId="18834"/>
      <sheetData sheetId="18835"/>
      <sheetData sheetId="18836"/>
      <sheetData sheetId="18837"/>
      <sheetData sheetId="18838"/>
      <sheetData sheetId="18839"/>
      <sheetData sheetId="18840"/>
      <sheetData sheetId="18841"/>
      <sheetData sheetId="18842"/>
      <sheetData sheetId="18843"/>
      <sheetData sheetId="18844"/>
      <sheetData sheetId="18845"/>
      <sheetData sheetId="18846"/>
      <sheetData sheetId="18847"/>
      <sheetData sheetId="18848"/>
      <sheetData sheetId="18849"/>
      <sheetData sheetId="18850"/>
      <sheetData sheetId="18851"/>
      <sheetData sheetId="18852"/>
      <sheetData sheetId="18853"/>
      <sheetData sheetId="18854"/>
      <sheetData sheetId="18855"/>
      <sheetData sheetId="18856"/>
      <sheetData sheetId="18857"/>
      <sheetData sheetId="18858"/>
      <sheetData sheetId="18859"/>
      <sheetData sheetId="18860"/>
      <sheetData sheetId="18861"/>
      <sheetData sheetId="18862"/>
      <sheetData sheetId="18863"/>
      <sheetData sheetId="18864"/>
      <sheetData sheetId="18865"/>
      <sheetData sheetId="18866"/>
      <sheetData sheetId="18867"/>
      <sheetData sheetId="18868"/>
      <sheetData sheetId="18869"/>
      <sheetData sheetId="18870"/>
      <sheetData sheetId="18871"/>
      <sheetData sheetId="18872"/>
      <sheetData sheetId="18873"/>
      <sheetData sheetId="18874"/>
      <sheetData sheetId="18875"/>
      <sheetData sheetId="18876"/>
      <sheetData sheetId="18877"/>
      <sheetData sheetId="18878"/>
      <sheetData sheetId="18879"/>
      <sheetData sheetId="18880"/>
      <sheetData sheetId="18881"/>
      <sheetData sheetId="18882"/>
      <sheetData sheetId="18883"/>
      <sheetData sheetId="18884"/>
      <sheetData sheetId="18885"/>
      <sheetData sheetId="18886"/>
      <sheetData sheetId="18887"/>
      <sheetData sheetId="18888"/>
      <sheetData sheetId="18889"/>
      <sheetData sheetId="18890"/>
      <sheetData sheetId="18891"/>
      <sheetData sheetId="18892"/>
      <sheetData sheetId="18893"/>
      <sheetData sheetId="18894"/>
      <sheetData sheetId="18895"/>
      <sheetData sheetId="18896"/>
      <sheetData sheetId="18897"/>
      <sheetData sheetId="18898"/>
      <sheetData sheetId="18899"/>
      <sheetData sheetId="18900"/>
      <sheetData sheetId="18901" refreshError="1"/>
      <sheetData sheetId="18902" refreshError="1"/>
      <sheetData sheetId="18903" refreshError="1"/>
      <sheetData sheetId="18904" refreshError="1"/>
      <sheetData sheetId="18905" refreshError="1"/>
      <sheetData sheetId="18906" refreshError="1"/>
      <sheetData sheetId="18907" refreshError="1"/>
      <sheetData sheetId="18908" refreshError="1"/>
      <sheetData sheetId="18909" refreshError="1"/>
      <sheetData sheetId="18910" refreshError="1"/>
      <sheetData sheetId="18911" refreshError="1"/>
      <sheetData sheetId="18912" refreshError="1"/>
      <sheetData sheetId="18913" refreshError="1"/>
      <sheetData sheetId="18914" refreshError="1"/>
      <sheetData sheetId="18915" refreshError="1"/>
      <sheetData sheetId="18916" refreshError="1"/>
      <sheetData sheetId="18917" refreshError="1"/>
      <sheetData sheetId="18918" refreshError="1"/>
      <sheetData sheetId="18919" refreshError="1"/>
      <sheetData sheetId="18920" refreshError="1"/>
      <sheetData sheetId="18921" refreshError="1"/>
      <sheetData sheetId="18922" refreshError="1"/>
      <sheetData sheetId="18923" refreshError="1"/>
      <sheetData sheetId="18924" refreshError="1"/>
      <sheetData sheetId="18925" refreshError="1"/>
      <sheetData sheetId="18926" refreshError="1"/>
      <sheetData sheetId="18927" refreshError="1"/>
      <sheetData sheetId="18928" refreshError="1"/>
      <sheetData sheetId="18929" refreshError="1"/>
      <sheetData sheetId="18930" refreshError="1"/>
      <sheetData sheetId="18931" refreshError="1"/>
      <sheetData sheetId="18932" refreshError="1"/>
      <sheetData sheetId="18933"/>
      <sheetData sheetId="18934"/>
      <sheetData sheetId="18935"/>
      <sheetData sheetId="18936"/>
      <sheetData sheetId="18937"/>
      <sheetData sheetId="18938"/>
      <sheetData sheetId="18939" refreshError="1"/>
      <sheetData sheetId="18940"/>
      <sheetData sheetId="18941"/>
      <sheetData sheetId="18942"/>
      <sheetData sheetId="18943"/>
      <sheetData sheetId="18944"/>
      <sheetData sheetId="18945"/>
      <sheetData sheetId="18946"/>
      <sheetData sheetId="18947"/>
      <sheetData sheetId="18948"/>
      <sheetData sheetId="18949"/>
      <sheetData sheetId="18950"/>
      <sheetData sheetId="18951"/>
      <sheetData sheetId="18952"/>
      <sheetData sheetId="18953"/>
      <sheetData sheetId="18954"/>
      <sheetData sheetId="18955"/>
      <sheetData sheetId="18956"/>
      <sheetData sheetId="18957"/>
      <sheetData sheetId="18958"/>
      <sheetData sheetId="18959"/>
      <sheetData sheetId="18960"/>
      <sheetData sheetId="18961"/>
      <sheetData sheetId="18962"/>
      <sheetData sheetId="18963"/>
      <sheetData sheetId="18964"/>
      <sheetData sheetId="18965"/>
      <sheetData sheetId="18966"/>
      <sheetData sheetId="18967"/>
      <sheetData sheetId="18968"/>
      <sheetData sheetId="18969"/>
      <sheetData sheetId="18970"/>
      <sheetData sheetId="18971"/>
      <sheetData sheetId="18972"/>
      <sheetData sheetId="18973"/>
      <sheetData sheetId="18974"/>
      <sheetData sheetId="18975"/>
      <sheetData sheetId="18976"/>
      <sheetData sheetId="18977" refreshError="1"/>
      <sheetData sheetId="18978"/>
      <sheetData sheetId="18979"/>
      <sheetData sheetId="18980" refreshError="1"/>
      <sheetData sheetId="18981" refreshError="1"/>
      <sheetData sheetId="18982" refreshError="1"/>
      <sheetData sheetId="18983" refreshError="1"/>
      <sheetData sheetId="18984" refreshError="1"/>
      <sheetData sheetId="18985" refreshError="1"/>
      <sheetData sheetId="18986" refreshError="1"/>
      <sheetData sheetId="18987" refreshError="1"/>
      <sheetData sheetId="18988" refreshError="1"/>
      <sheetData sheetId="18989" refreshError="1"/>
      <sheetData sheetId="18990" refreshError="1"/>
      <sheetData sheetId="18991" refreshError="1"/>
      <sheetData sheetId="18992" refreshError="1"/>
      <sheetData sheetId="18993">
        <row r="1">
          <cell r="A1" t="str">
            <v>A F Ferguson &amp; Co.</v>
          </cell>
        </row>
      </sheetData>
      <sheetData sheetId="18994" refreshError="1"/>
      <sheetData sheetId="18995"/>
      <sheetData sheetId="18996"/>
      <sheetData sheetId="18997">
        <row r="1">
          <cell r="A1" t="str">
            <v>A F Ferguson &amp; Co.</v>
          </cell>
        </row>
      </sheetData>
      <sheetData sheetId="18998"/>
      <sheetData sheetId="18999"/>
      <sheetData sheetId="19000"/>
      <sheetData sheetId="19001"/>
      <sheetData sheetId="19002"/>
      <sheetData sheetId="19003" refreshError="1"/>
      <sheetData sheetId="19004" refreshError="1"/>
      <sheetData sheetId="19005" refreshError="1"/>
      <sheetData sheetId="19006"/>
      <sheetData sheetId="19007" refreshError="1"/>
      <sheetData sheetId="19008" refreshError="1"/>
      <sheetData sheetId="19009" refreshError="1"/>
      <sheetData sheetId="19010" refreshError="1"/>
      <sheetData sheetId="19011" refreshError="1"/>
      <sheetData sheetId="19012" refreshError="1"/>
      <sheetData sheetId="19013" refreshError="1"/>
      <sheetData sheetId="19014" refreshError="1"/>
      <sheetData sheetId="19015" refreshError="1"/>
      <sheetData sheetId="19016" refreshError="1"/>
      <sheetData sheetId="19017" refreshError="1"/>
      <sheetData sheetId="19018" refreshError="1"/>
      <sheetData sheetId="19019" refreshError="1"/>
      <sheetData sheetId="19020" refreshError="1"/>
      <sheetData sheetId="19021" refreshError="1"/>
      <sheetData sheetId="19022" refreshError="1"/>
      <sheetData sheetId="19023">
        <row r="13">
          <cell r="H13">
            <v>163500</v>
          </cell>
        </row>
      </sheetData>
      <sheetData sheetId="19024" refreshError="1"/>
      <sheetData sheetId="19025" refreshError="1"/>
      <sheetData sheetId="19026"/>
      <sheetData sheetId="19027"/>
      <sheetData sheetId="19028"/>
      <sheetData sheetId="19029">
        <row r="2">
          <cell r="CI2" t="str">
            <v>03/4現在</v>
          </cell>
        </row>
      </sheetData>
      <sheetData sheetId="19030"/>
      <sheetData sheetId="19031" refreshError="1"/>
      <sheetData sheetId="19032" refreshError="1"/>
      <sheetData sheetId="19033" refreshError="1"/>
      <sheetData sheetId="19034" refreshError="1"/>
      <sheetData sheetId="19035"/>
      <sheetData sheetId="19036" refreshError="1"/>
      <sheetData sheetId="19037" refreshError="1"/>
      <sheetData sheetId="19038" refreshError="1"/>
      <sheetData sheetId="19039" refreshError="1"/>
      <sheetData sheetId="19040" refreshError="1"/>
      <sheetData sheetId="19041" refreshError="1"/>
      <sheetData sheetId="19042"/>
      <sheetData sheetId="19043" refreshError="1"/>
      <sheetData sheetId="19044" refreshError="1"/>
      <sheetData sheetId="19045"/>
      <sheetData sheetId="19046"/>
      <sheetData sheetId="19047"/>
      <sheetData sheetId="19048"/>
      <sheetData sheetId="19049"/>
      <sheetData sheetId="19050"/>
      <sheetData sheetId="19051"/>
      <sheetData sheetId="19052"/>
      <sheetData sheetId="19053"/>
      <sheetData sheetId="19054"/>
      <sheetData sheetId="19055"/>
      <sheetData sheetId="19056"/>
      <sheetData sheetId="19057"/>
      <sheetData sheetId="19058"/>
      <sheetData sheetId="19059"/>
      <sheetData sheetId="19060"/>
      <sheetData sheetId="19061"/>
      <sheetData sheetId="19062">
        <row r="13">
          <cell r="H13">
            <v>163500</v>
          </cell>
        </row>
      </sheetData>
      <sheetData sheetId="19063"/>
      <sheetData sheetId="19064">
        <row r="2">
          <cell r="CI2" t="str">
            <v>03/4現在</v>
          </cell>
        </row>
      </sheetData>
      <sheetData sheetId="19065">
        <row r="12">
          <cell r="D12" t="str">
            <v>TB</v>
          </cell>
        </row>
      </sheetData>
      <sheetData sheetId="19066"/>
      <sheetData sheetId="19067"/>
      <sheetData sheetId="19068" refreshError="1"/>
      <sheetData sheetId="19069" refreshError="1"/>
      <sheetData sheetId="19070" refreshError="1"/>
      <sheetData sheetId="19071" refreshError="1"/>
      <sheetData sheetId="19072" refreshError="1"/>
      <sheetData sheetId="19073" refreshError="1"/>
      <sheetData sheetId="19074" refreshError="1"/>
      <sheetData sheetId="19075" refreshError="1"/>
      <sheetData sheetId="19076" refreshError="1"/>
      <sheetData sheetId="19077" refreshError="1"/>
      <sheetData sheetId="19078"/>
      <sheetData sheetId="19079"/>
      <sheetData sheetId="19080"/>
      <sheetData sheetId="19081"/>
      <sheetData sheetId="19082"/>
      <sheetData sheetId="19083"/>
      <sheetData sheetId="19084"/>
      <sheetData sheetId="19085"/>
      <sheetData sheetId="19086"/>
      <sheetData sheetId="19087">
        <row r="2">
          <cell r="CI2" t="str">
            <v>03/4現在</v>
          </cell>
        </row>
      </sheetData>
      <sheetData sheetId="19088"/>
      <sheetData sheetId="19089"/>
      <sheetData sheetId="19090"/>
      <sheetData sheetId="19091"/>
      <sheetData sheetId="19092" refreshError="1"/>
      <sheetData sheetId="19093" refreshError="1"/>
      <sheetData sheetId="19094"/>
      <sheetData sheetId="19095" refreshError="1"/>
      <sheetData sheetId="19096" refreshError="1"/>
      <sheetData sheetId="19097" refreshError="1"/>
      <sheetData sheetId="19098"/>
      <sheetData sheetId="19099"/>
      <sheetData sheetId="19100"/>
      <sheetData sheetId="19101"/>
      <sheetData sheetId="19102"/>
      <sheetData sheetId="19103"/>
      <sheetData sheetId="19104"/>
      <sheetData sheetId="19105"/>
      <sheetData sheetId="19106"/>
      <sheetData sheetId="19107"/>
      <sheetData sheetId="19108"/>
      <sheetData sheetId="19109">
        <row r="1">
          <cell r="B1" t="str">
            <v>?</v>
          </cell>
        </row>
      </sheetData>
      <sheetData sheetId="19110"/>
      <sheetData sheetId="19111"/>
      <sheetData sheetId="19112"/>
      <sheetData sheetId="19113"/>
      <sheetData sheetId="19114"/>
      <sheetData sheetId="19115"/>
      <sheetData sheetId="19116"/>
      <sheetData sheetId="19117"/>
      <sheetData sheetId="19118"/>
      <sheetData sheetId="19119"/>
      <sheetData sheetId="19120"/>
      <sheetData sheetId="19121"/>
      <sheetData sheetId="19122" refreshError="1"/>
      <sheetData sheetId="19123" refreshError="1"/>
      <sheetData sheetId="19124" refreshError="1"/>
      <sheetData sheetId="19125" refreshError="1"/>
      <sheetData sheetId="19126" refreshError="1"/>
      <sheetData sheetId="19127" refreshError="1"/>
      <sheetData sheetId="19128" refreshError="1"/>
      <sheetData sheetId="19129" refreshError="1"/>
      <sheetData sheetId="19130" refreshError="1"/>
      <sheetData sheetId="19131" refreshError="1"/>
      <sheetData sheetId="19132" refreshError="1"/>
      <sheetData sheetId="19133" refreshError="1"/>
      <sheetData sheetId="19134" refreshError="1"/>
      <sheetData sheetId="19135"/>
      <sheetData sheetId="19136">
        <row r="1">
          <cell r="B1" t="str">
            <v>?</v>
          </cell>
        </row>
      </sheetData>
      <sheetData sheetId="19137"/>
      <sheetData sheetId="19138" refreshError="1"/>
      <sheetData sheetId="19139" refreshError="1"/>
      <sheetData sheetId="19140" refreshError="1"/>
      <sheetData sheetId="19141"/>
      <sheetData sheetId="19142"/>
      <sheetData sheetId="19143"/>
      <sheetData sheetId="19144"/>
      <sheetData sheetId="19145"/>
      <sheetData sheetId="19146"/>
      <sheetData sheetId="19147" refreshError="1"/>
      <sheetData sheetId="19148" refreshError="1"/>
      <sheetData sheetId="19149" refreshError="1"/>
      <sheetData sheetId="19150" refreshError="1"/>
      <sheetData sheetId="19151" refreshError="1"/>
      <sheetData sheetId="19152"/>
      <sheetData sheetId="19153" refreshError="1"/>
      <sheetData sheetId="19154" refreshError="1"/>
      <sheetData sheetId="19155" refreshError="1"/>
      <sheetData sheetId="19156"/>
      <sheetData sheetId="19157"/>
      <sheetData sheetId="19158" refreshError="1"/>
      <sheetData sheetId="19159" refreshError="1"/>
      <sheetData sheetId="19160" refreshError="1"/>
      <sheetData sheetId="19161" refreshError="1"/>
      <sheetData sheetId="19162" refreshError="1"/>
      <sheetData sheetId="19163"/>
      <sheetData sheetId="19164" refreshError="1"/>
      <sheetData sheetId="19165">
        <row r="1">
          <cell r="B1" t="str">
            <v>?</v>
          </cell>
        </row>
      </sheetData>
      <sheetData sheetId="19166"/>
      <sheetData sheetId="19167">
        <row r="30">
          <cell r="V30">
            <v>19260</v>
          </cell>
        </row>
      </sheetData>
      <sheetData sheetId="19168"/>
      <sheetData sheetId="19169" refreshError="1"/>
      <sheetData sheetId="19170" refreshError="1"/>
      <sheetData sheetId="19171" refreshError="1"/>
      <sheetData sheetId="19172" refreshError="1"/>
      <sheetData sheetId="19173" refreshError="1"/>
      <sheetData sheetId="19174" refreshError="1"/>
      <sheetData sheetId="19175" refreshError="1"/>
      <sheetData sheetId="19176" refreshError="1"/>
      <sheetData sheetId="19177" refreshError="1"/>
      <sheetData sheetId="19178" refreshError="1"/>
      <sheetData sheetId="19179" refreshError="1"/>
      <sheetData sheetId="19180" refreshError="1"/>
      <sheetData sheetId="19181" refreshError="1"/>
      <sheetData sheetId="19182" refreshError="1"/>
      <sheetData sheetId="19183" refreshError="1"/>
      <sheetData sheetId="19184" refreshError="1"/>
      <sheetData sheetId="19185" refreshError="1"/>
      <sheetData sheetId="19186" refreshError="1"/>
      <sheetData sheetId="19187" refreshError="1"/>
      <sheetData sheetId="19188" refreshError="1"/>
      <sheetData sheetId="19189"/>
      <sheetData sheetId="19190" refreshError="1"/>
      <sheetData sheetId="19191" refreshError="1"/>
      <sheetData sheetId="19192" refreshError="1"/>
      <sheetData sheetId="19193"/>
      <sheetData sheetId="19194" refreshError="1"/>
      <sheetData sheetId="19195" refreshError="1"/>
      <sheetData sheetId="19196" refreshError="1"/>
      <sheetData sheetId="19197" refreshError="1"/>
      <sheetData sheetId="19198" refreshError="1"/>
      <sheetData sheetId="19199" refreshError="1"/>
      <sheetData sheetId="19200" refreshError="1"/>
      <sheetData sheetId="19201" refreshError="1"/>
      <sheetData sheetId="19202" refreshError="1"/>
      <sheetData sheetId="19203" refreshError="1"/>
      <sheetData sheetId="19204" refreshError="1"/>
      <sheetData sheetId="19205" refreshError="1"/>
      <sheetData sheetId="19206" refreshError="1"/>
      <sheetData sheetId="19207" refreshError="1"/>
      <sheetData sheetId="19208" refreshError="1"/>
      <sheetData sheetId="19209" refreshError="1"/>
      <sheetData sheetId="19210" refreshError="1"/>
      <sheetData sheetId="19211" refreshError="1"/>
      <sheetData sheetId="19212" refreshError="1"/>
      <sheetData sheetId="19213" refreshError="1"/>
      <sheetData sheetId="19214" refreshError="1"/>
      <sheetData sheetId="19215" refreshError="1"/>
      <sheetData sheetId="19216" refreshError="1"/>
      <sheetData sheetId="19217" refreshError="1"/>
      <sheetData sheetId="19218" refreshError="1"/>
      <sheetData sheetId="19219" refreshError="1"/>
      <sheetData sheetId="19220" refreshError="1"/>
      <sheetData sheetId="19221" refreshError="1"/>
      <sheetData sheetId="19222" refreshError="1"/>
      <sheetData sheetId="19223" refreshError="1"/>
      <sheetData sheetId="19224" refreshError="1"/>
      <sheetData sheetId="19225" refreshError="1"/>
      <sheetData sheetId="19226" refreshError="1"/>
      <sheetData sheetId="19227" refreshError="1"/>
      <sheetData sheetId="19228" refreshError="1"/>
      <sheetData sheetId="19229" refreshError="1"/>
      <sheetData sheetId="19230" refreshError="1"/>
      <sheetData sheetId="19231" refreshError="1"/>
      <sheetData sheetId="19232" refreshError="1"/>
      <sheetData sheetId="19233" refreshError="1"/>
      <sheetData sheetId="19234" refreshError="1"/>
      <sheetData sheetId="19235" refreshError="1"/>
      <sheetData sheetId="19236" refreshError="1"/>
      <sheetData sheetId="19237" refreshError="1"/>
      <sheetData sheetId="19238" refreshError="1"/>
      <sheetData sheetId="19239" refreshError="1"/>
      <sheetData sheetId="19240" refreshError="1"/>
      <sheetData sheetId="19241" refreshError="1"/>
      <sheetData sheetId="19242" refreshError="1"/>
      <sheetData sheetId="19243" refreshError="1"/>
      <sheetData sheetId="19244" refreshError="1"/>
      <sheetData sheetId="19245" refreshError="1"/>
      <sheetData sheetId="19246" refreshError="1"/>
      <sheetData sheetId="19247" refreshError="1"/>
      <sheetData sheetId="19248" refreshError="1"/>
      <sheetData sheetId="19249" refreshError="1"/>
      <sheetData sheetId="19250" refreshError="1"/>
      <sheetData sheetId="19251" refreshError="1"/>
      <sheetData sheetId="19252" refreshError="1"/>
      <sheetData sheetId="19253" refreshError="1"/>
      <sheetData sheetId="19254" refreshError="1"/>
      <sheetData sheetId="19255" refreshError="1"/>
      <sheetData sheetId="19256" refreshError="1"/>
      <sheetData sheetId="19257" refreshError="1"/>
      <sheetData sheetId="19258" refreshError="1"/>
      <sheetData sheetId="19259" refreshError="1"/>
      <sheetData sheetId="19260" refreshError="1"/>
      <sheetData sheetId="19261" refreshError="1"/>
      <sheetData sheetId="19262" refreshError="1"/>
      <sheetData sheetId="19263" refreshError="1"/>
      <sheetData sheetId="19264" refreshError="1"/>
      <sheetData sheetId="19265" refreshError="1"/>
      <sheetData sheetId="19266" refreshError="1"/>
      <sheetData sheetId="19267" refreshError="1"/>
      <sheetData sheetId="19268" refreshError="1"/>
      <sheetData sheetId="19269" refreshError="1"/>
      <sheetData sheetId="19270" refreshError="1"/>
      <sheetData sheetId="19271" refreshError="1"/>
      <sheetData sheetId="19272" refreshError="1"/>
      <sheetData sheetId="19273" refreshError="1"/>
      <sheetData sheetId="19274" refreshError="1"/>
      <sheetData sheetId="19275" refreshError="1"/>
      <sheetData sheetId="19276" refreshError="1"/>
      <sheetData sheetId="19277" refreshError="1"/>
      <sheetData sheetId="19278" refreshError="1"/>
      <sheetData sheetId="19279" refreshError="1"/>
      <sheetData sheetId="19280" refreshError="1"/>
      <sheetData sheetId="19281" refreshError="1"/>
      <sheetData sheetId="19282" refreshError="1"/>
      <sheetData sheetId="19283" refreshError="1"/>
      <sheetData sheetId="19284" refreshError="1"/>
      <sheetData sheetId="19285" refreshError="1"/>
      <sheetData sheetId="19286" refreshError="1"/>
      <sheetData sheetId="19287" refreshError="1"/>
      <sheetData sheetId="19288" refreshError="1"/>
      <sheetData sheetId="19289" refreshError="1"/>
      <sheetData sheetId="19290" refreshError="1"/>
      <sheetData sheetId="19291" refreshError="1"/>
      <sheetData sheetId="19292" refreshError="1"/>
      <sheetData sheetId="19293" refreshError="1"/>
      <sheetData sheetId="19294" refreshError="1"/>
      <sheetData sheetId="19295" refreshError="1"/>
      <sheetData sheetId="19296" refreshError="1"/>
      <sheetData sheetId="19297" refreshError="1"/>
      <sheetData sheetId="19298" refreshError="1"/>
      <sheetData sheetId="19299" refreshError="1"/>
      <sheetData sheetId="19300" refreshError="1"/>
      <sheetData sheetId="19301" refreshError="1"/>
      <sheetData sheetId="19302" refreshError="1"/>
      <sheetData sheetId="19303" refreshError="1"/>
      <sheetData sheetId="19304" refreshError="1"/>
      <sheetData sheetId="19305" refreshError="1"/>
      <sheetData sheetId="19306" refreshError="1"/>
      <sheetData sheetId="19307" refreshError="1"/>
      <sheetData sheetId="19308" refreshError="1"/>
      <sheetData sheetId="19309" refreshError="1"/>
      <sheetData sheetId="19310" refreshError="1"/>
      <sheetData sheetId="19311" refreshError="1"/>
      <sheetData sheetId="19312" refreshError="1"/>
      <sheetData sheetId="19313" refreshError="1"/>
      <sheetData sheetId="19314" refreshError="1"/>
      <sheetData sheetId="19315" refreshError="1"/>
      <sheetData sheetId="19316" refreshError="1"/>
      <sheetData sheetId="19317" refreshError="1"/>
      <sheetData sheetId="19318" refreshError="1"/>
      <sheetData sheetId="19319" refreshError="1"/>
      <sheetData sheetId="19320" refreshError="1"/>
      <sheetData sheetId="19321" refreshError="1"/>
      <sheetData sheetId="19322" refreshError="1"/>
      <sheetData sheetId="19323" refreshError="1"/>
      <sheetData sheetId="19324" refreshError="1"/>
      <sheetData sheetId="19325" refreshError="1"/>
      <sheetData sheetId="19326" refreshError="1"/>
      <sheetData sheetId="19327" refreshError="1"/>
      <sheetData sheetId="19328" refreshError="1"/>
      <sheetData sheetId="19329" refreshError="1"/>
      <sheetData sheetId="19330" refreshError="1"/>
      <sheetData sheetId="19331" refreshError="1"/>
      <sheetData sheetId="19332" refreshError="1"/>
      <sheetData sheetId="19333" refreshError="1"/>
      <sheetData sheetId="19334" refreshError="1"/>
      <sheetData sheetId="19335" refreshError="1"/>
      <sheetData sheetId="19336" refreshError="1"/>
      <sheetData sheetId="19337" refreshError="1"/>
      <sheetData sheetId="19338" refreshError="1"/>
      <sheetData sheetId="19339" refreshError="1"/>
      <sheetData sheetId="19340" refreshError="1"/>
      <sheetData sheetId="19341" refreshError="1"/>
      <sheetData sheetId="19342" refreshError="1"/>
      <sheetData sheetId="19343" refreshError="1"/>
      <sheetData sheetId="19344" refreshError="1"/>
      <sheetData sheetId="19345" refreshError="1"/>
      <sheetData sheetId="19346" refreshError="1"/>
      <sheetData sheetId="19347" refreshError="1"/>
      <sheetData sheetId="19348" refreshError="1"/>
      <sheetData sheetId="19349" refreshError="1"/>
      <sheetData sheetId="19350" refreshError="1"/>
      <sheetData sheetId="19351" refreshError="1"/>
      <sheetData sheetId="19352" refreshError="1"/>
      <sheetData sheetId="19353" refreshError="1"/>
      <sheetData sheetId="19354" refreshError="1"/>
      <sheetData sheetId="19355" refreshError="1"/>
      <sheetData sheetId="19356" refreshError="1"/>
      <sheetData sheetId="19357" refreshError="1"/>
      <sheetData sheetId="19358" refreshError="1"/>
      <sheetData sheetId="19359" refreshError="1"/>
      <sheetData sheetId="19360" refreshError="1"/>
      <sheetData sheetId="19361" refreshError="1"/>
      <sheetData sheetId="19362" refreshError="1"/>
      <sheetData sheetId="19363" refreshError="1"/>
      <sheetData sheetId="19364" refreshError="1"/>
      <sheetData sheetId="19365" refreshError="1"/>
      <sheetData sheetId="19366" refreshError="1"/>
      <sheetData sheetId="19367" refreshError="1"/>
      <sheetData sheetId="19368" refreshError="1"/>
      <sheetData sheetId="19369" refreshError="1"/>
      <sheetData sheetId="19370" refreshError="1"/>
      <sheetData sheetId="19371" refreshError="1"/>
      <sheetData sheetId="19372" refreshError="1"/>
      <sheetData sheetId="19373" refreshError="1"/>
      <sheetData sheetId="19374"/>
      <sheetData sheetId="19375"/>
      <sheetData sheetId="19376" refreshError="1"/>
      <sheetData sheetId="19377" refreshError="1"/>
      <sheetData sheetId="19378" refreshError="1"/>
      <sheetData sheetId="19379" refreshError="1"/>
      <sheetData sheetId="19380" refreshError="1"/>
      <sheetData sheetId="19381" refreshError="1"/>
      <sheetData sheetId="19382" refreshError="1"/>
      <sheetData sheetId="19383" refreshError="1"/>
      <sheetData sheetId="19384" refreshError="1"/>
      <sheetData sheetId="19385" refreshError="1"/>
      <sheetData sheetId="19386" refreshError="1"/>
      <sheetData sheetId="19387" refreshError="1"/>
      <sheetData sheetId="19388" refreshError="1"/>
      <sheetData sheetId="19389" refreshError="1"/>
      <sheetData sheetId="19390" refreshError="1"/>
      <sheetData sheetId="19391" refreshError="1"/>
      <sheetData sheetId="19392" refreshError="1"/>
      <sheetData sheetId="19393" refreshError="1"/>
      <sheetData sheetId="19394"/>
      <sheetData sheetId="19395" refreshError="1"/>
      <sheetData sheetId="19396" refreshError="1"/>
      <sheetData sheetId="19397" refreshError="1"/>
      <sheetData sheetId="19398" refreshError="1"/>
      <sheetData sheetId="19399" refreshError="1"/>
      <sheetData sheetId="19400"/>
      <sheetData sheetId="19401"/>
      <sheetData sheetId="19402"/>
      <sheetData sheetId="19403"/>
      <sheetData sheetId="19404"/>
      <sheetData sheetId="19405"/>
      <sheetData sheetId="19406" refreshError="1"/>
      <sheetData sheetId="19407" refreshError="1"/>
      <sheetData sheetId="19408" refreshError="1"/>
      <sheetData sheetId="19409" refreshError="1"/>
      <sheetData sheetId="19410" refreshError="1"/>
      <sheetData sheetId="19411"/>
      <sheetData sheetId="19412"/>
      <sheetData sheetId="19413"/>
      <sheetData sheetId="19414"/>
      <sheetData sheetId="19415"/>
      <sheetData sheetId="19416">
        <row r="2">
          <cell r="F2" t="str">
            <v>Mark Hianik</v>
          </cell>
        </row>
      </sheetData>
      <sheetData sheetId="19417"/>
      <sheetData sheetId="19418"/>
      <sheetData sheetId="19419"/>
      <sheetData sheetId="19420" refreshError="1"/>
      <sheetData sheetId="19421" refreshError="1"/>
      <sheetData sheetId="19422"/>
      <sheetData sheetId="19423"/>
      <sheetData sheetId="19424" refreshError="1"/>
      <sheetData sheetId="19425" refreshError="1"/>
      <sheetData sheetId="19426" refreshError="1"/>
      <sheetData sheetId="19427" refreshError="1"/>
      <sheetData sheetId="19428" refreshError="1"/>
      <sheetData sheetId="19429" refreshError="1"/>
      <sheetData sheetId="19430" refreshError="1"/>
      <sheetData sheetId="19431" refreshError="1"/>
      <sheetData sheetId="19432" refreshError="1"/>
      <sheetData sheetId="19433" refreshError="1"/>
      <sheetData sheetId="19434" refreshError="1"/>
      <sheetData sheetId="19435" refreshError="1"/>
      <sheetData sheetId="19436" refreshError="1"/>
      <sheetData sheetId="19437"/>
      <sheetData sheetId="19438"/>
      <sheetData sheetId="19439"/>
      <sheetData sheetId="19440"/>
      <sheetData sheetId="19441"/>
      <sheetData sheetId="19442"/>
      <sheetData sheetId="19443"/>
      <sheetData sheetId="19444"/>
      <sheetData sheetId="19445"/>
      <sheetData sheetId="19446"/>
      <sheetData sheetId="19447"/>
      <sheetData sheetId="19448"/>
      <sheetData sheetId="19449"/>
      <sheetData sheetId="19450"/>
      <sheetData sheetId="19451"/>
      <sheetData sheetId="19452"/>
      <sheetData sheetId="19453"/>
      <sheetData sheetId="19454"/>
      <sheetData sheetId="19455"/>
      <sheetData sheetId="19456"/>
      <sheetData sheetId="19457" refreshError="1"/>
      <sheetData sheetId="19458" refreshError="1"/>
      <sheetData sheetId="19459" refreshError="1"/>
      <sheetData sheetId="19460"/>
      <sheetData sheetId="19461" refreshError="1"/>
      <sheetData sheetId="19462" refreshError="1"/>
      <sheetData sheetId="19463" refreshError="1"/>
      <sheetData sheetId="19464" refreshError="1"/>
      <sheetData sheetId="19465" refreshError="1"/>
      <sheetData sheetId="19466" refreshError="1"/>
      <sheetData sheetId="19467"/>
      <sheetData sheetId="19468"/>
      <sheetData sheetId="19469"/>
      <sheetData sheetId="19470"/>
      <sheetData sheetId="19471"/>
      <sheetData sheetId="19472" refreshError="1"/>
      <sheetData sheetId="19473" refreshError="1"/>
      <sheetData sheetId="19474" refreshError="1"/>
      <sheetData sheetId="19475"/>
      <sheetData sheetId="19476" refreshError="1"/>
      <sheetData sheetId="19477" refreshError="1"/>
      <sheetData sheetId="19478" refreshError="1"/>
      <sheetData sheetId="19479" refreshError="1"/>
      <sheetData sheetId="19480" refreshError="1"/>
      <sheetData sheetId="19481" refreshError="1"/>
      <sheetData sheetId="19482" refreshError="1"/>
      <sheetData sheetId="19483"/>
      <sheetData sheetId="19484" refreshError="1"/>
      <sheetData sheetId="19485" refreshError="1"/>
      <sheetData sheetId="19486" refreshError="1"/>
      <sheetData sheetId="19487" refreshError="1"/>
      <sheetData sheetId="19488" refreshError="1"/>
      <sheetData sheetId="19489" refreshError="1"/>
      <sheetData sheetId="19490" refreshError="1"/>
      <sheetData sheetId="19491" refreshError="1"/>
      <sheetData sheetId="19492" refreshError="1"/>
      <sheetData sheetId="19493" refreshError="1"/>
      <sheetData sheetId="19494" refreshError="1"/>
      <sheetData sheetId="19495" refreshError="1"/>
      <sheetData sheetId="19496" refreshError="1"/>
      <sheetData sheetId="19497" refreshError="1"/>
      <sheetData sheetId="19498" refreshError="1"/>
      <sheetData sheetId="19499" refreshError="1"/>
      <sheetData sheetId="19500" refreshError="1"/>
      <sheetData sheetId="19501" refreshError="1"/>
      <sheetData sheetId="19502" refreshError="1"/>
      <sheetData sheetId="19503" refreshError="1"/>
      <sheetData sheetId="19504" refreshError="1"/>
      <sheetData sheetId="19505" refreshError="1"/>
      <sheetData sheetId="19506" refreshError="1"/>
      <sheetData sheetId="19507" refreshError="1"/>
      <sheetData sheetId="19508" refreshError="1"/>
      <sheetData sheetId="19509" refreshError="1"/>
      <sheetData sheetId="19510" refreshError="1"/>
      <sheetData sheetId="19511" refreshError="1"/>
      <sheetData sheetId="19512" refreshError="1"/>
      <sheetData sheetId="19513" refreshError="1"/>
      <sheetData sheetId="19514" refreshError="1"/>
      <sheetData sheetId="19515" refreshError="1"/>
      <sheetData sheetId="19516" refreshError="1"/>
      <sheetData sheetId="19517" refreshError="1"/>
      <sheetData sheetId="19518" refreshError="1"/>
      <sheetData sheetId="19519" refreshError="1"/>
      <sheetData sheetId="19520"/>
      <sheetData sheetId="19521"/>
      <sheetData sheetId="19522"/>
      <sheetData sheetId="19523"/>
      <sheetData sheetId="19524" refreshError="1"/>
      <sheetData sheetId="19525" refreshError="1"/>
      <sheetData sheetId="19526" refreshError="1"/>
      <sheetData sheetId="19527" refreshError="1"/>
      <sheetData sheetId="19528" refreshError="1"/>
      <sheetData sheetId="19529" refreshError="1"/>
      <sheetData sheetId="19530" refreshError="1"/>
      <sheetData sheetId="19531" refreshError="1"/>
      <sheetData sheetId="19532" refreshError="1"/>
      <sheetData sheetId="19533" refreshError="1"/>
      <sheetData sheetId="19534" refreshError="1"/>
      <sheetData sheetId="19535" refreshError="1"/>
      <sheetData sheetId="19536" refreshError="1"/>
      <sheetData sheetId="19537" refreshError="1"/>
      <sheetData sheetId="19538" refreshError="1"/>
      <sheetData sheetId="19539" refreshError="1"/>
      <sheetData sheetId="19540" refreshError="1"/>
      <sheetData sheetId="19541" refreshError="1"/>
      <sheetData sheetId="19542" refreshError="1"/>
      <sheetData sheetId="19543"/>
      <sheetData sheetId="19544" refreshError="1"/>
      <sheetData sheetId="19545" refreshError="1"/>
      <sheetData sheetId="19546" refreshError="1"/>
      <sheetData sheetId="19547" refreshError="1"/>
      <sheetData sheetId="19548" refreshError="1"/>
      <sheetData sheetId="19549" refreshError="1"/>
      <sheetData sheetId="19550" refreshError="1"/>
      <sheetData sheetId="19551" refreshError="1"/>
      <sheetData sheetId="19552" refreshError="1"/>
      <sheetData sheetId="19553" refreshError="1"/>
      <sheetData sheetId="19554" refreshError="1"/>
      <sheetData sheetId="19555" refreshError="1"/>
      <sheetData sheetId="19556" refreshError="1"/>
      <sheetData sheetId="19557" refreshError="1"/>
      <sheetData sheetId="19558" refreshError="1"/>
      <sheetData sheetId="19559"/>
      <sheetData sheetId="19560"/>
      <sheetData sheetId="19561"/>
      <sheetData sheetId="19562" refreshError="1"/>
      <sheetData sheetId="19563" refreshError="1"/>
      <sheetData sheetId="19564" refreshError="1"/>
      <sheetData sheetId="19565" refreshError="1"/>
      <sheetData sheetId="19566" refreshError="1"/>
      <sheetData sheetId="19567"/>
      <sheetData sheetId="19568"/>
      <sheetData sheetId="19569"/>
      <sheetData sheetId="19570"/>
      <sheetData sheetId="19571"/>
      <sheetData sheetId="19572"/>
      <sheetData sheetId="19573"/>
      <sheetData sheetId="19574"/>
      <sheetData sheetId="19575" refreshError="1"/>
      <sheetData sheetId="19576" refreshError="1"/>
      <sheetData sheetId="19577" refreshError="1"/>
      <sheetData sheetId="19578" refreshError="1"/>
      <sheetData sheetId="19579" refreshError="1"/>
      <sheetData sheetId="19580" refreshError="1"/>
      <sheetData sheetId="19581" refreshError="1"/>
      <sheetData sheetId="19582" refreshError="1"/>
      <sheetData sheetId="19583" refreshError="1"/>
      <sheetData sheetId="19584" refreshError="1"/>
      <sheetData sheetId="19585" refreshError="1"/>
      <sheetData sheetId="19586" refreshError="1"/>
      <sheetData sheetId="19587" refreshError="1"/>
      <sheetData sheetId="19588" refreshError="1"/>
      <sheetData sheetId="19589" refreshError="1"/>
      <sheetData sheetId="19590" refreshError="1"/>
      <sheetData sheetId="19591" refreshError="1"/>
      <sheetData sheetId="19592" refreshError="1"/>
      <sheetData sheetId="19593" refreshError="1"/>
      <sheetData sheetId="19594" refreshError="1"/>
      <sheetData sheetId="19595" refreshError="1"/>
      <sheetData sheetId="19596" refreshError="1"/>
      <sheetData sheetId="19597" refreshError="1"/>
      <sheetData sheetId="19598" refreshError="1"/>
      <sheetData sheetId="19599" refreshError="1"/>
      <sheetData sheetId="19600" refreshError="1"/>
      <sheetData sheetId="19601" refreshError="1"/>
      <sheetData sheetId="19602" refreshError="1"/>
      <sheetData sheetId="19603" refreshError="1"/>
      <sheetData sheetId="19604" refreshError="1"/>
      <sheetData sheetId="19605" refreshError="1"/>
      <sheetData sheetId="19606" refreshError="1"/>
      <sheetData sheetId="19607" refreshError="1"/>
      <sheetData sheetId="19608" refreshError="1"/>
      <sheetData sheetId="19609" refreshError="1"/>
      <sheetData sheetId="19610" refreshError="1"/>
      <sheetData sheetId="19611" refreshError="1"/>
      <sheetData sheetId="19612" refreshError="1"/>
      <sheetData sheetId="19613" refreshError="1"/>
      <sheetData sheetId="19614" refreshError="1"/>
      <sheetData sheetId="19615" refreshError="1"/>
      <sheetData sheetId="19616" refreshError="1"/>
      <sheetData sheetId="19617" refreshError="1"/>
      <sheetData sheetId="19618" refreshError="1"/>
      <sheetData sheetId="19619" refreshError="1"/>
      <sheetData sheetId="19620" refreshError="1"/>
      <sheetData sheetId="19621" refreshError="1"/>
      <sheetData sheetId="19622" refreshError="1"/>
      <sheetData sheetId="19623" refreshError="1"/>
      <sheetData sheetId="19624" refreshError="1"/>
      <sheetData sheetId="19625"/>
      <sheetData sheetId="19626"/>
      <sheetData sheetId="19627"/>
      <sheetData sheetId="19628"/>
      <sheetData sheetId="19629"/>
      <sheetData sheetId="19630"/>
      <sheetData sheetId="19631"/>
      <sheetData sheetId="19632"/>
      <sheetData sheetId="19633"/>
      <sheetData sheetId="19634"/>
      <sheetData sheetId="19635"/>
      <sheetData sheetId="19636"/>
      <sheetData sheetId="19637"/>
      <sheetData sheetId="19638"/>
      <sheetData sheetId="19639"/>
      <sheetData sheetId="19640"/>
      <sheetData sheetId="19641"/>
      <sheetData sheetId="19642"/>
      <sheetData sheetId="19643"/>
      <sheetData sheetId="19644"/>
      <sheetData sheetId="19645"/>
      <sheetData sheetId="19646"/>
      <sheetData sheetId="19647"/>
      <sheetData sheetId="19648"/>
      <sheetData sheetId="19649"/>
      <sheetData sheetId="19650"/>
      <sheetData sheetId="19651"/>
      <sheetData sheetId="19652"/>
      <sheetData sheetId="19653"/>
      <sheetData sheetId="19654"/>
      <sheetData sheetId="19655"/>
      <sheetData sheetId="19656"/>
      <sheetData sheetId="19657"/>
      <sheetData sheetId="19658"/>
      <sheetData sheetId="19659"/>
      <sheetData sheetId="19660"/>
      <sheetData sheetId="19661"/>
      <sheetData sheetId="19662"/>
      <sheetData sheetId="19663"/>
      <sheetData sheetId="19664"/>
      <sheetData sheetId="19665"/>
      <sheetData sheetId="19666"/>
      <sheetData sheetId="19667"/>
      <sheetData sheetId="19668"/>
      <sheetData sheetId="19669"/>
      <sheetData sheetId="19670"/>
      <sheetData sheetId="19671"/>
      <sheetData sheetId="19672"/>
      <sheetData sheetId="19673"/>
      <sheetData sheetId="19674"/>
      <sheetData sheetId="19675"/>
      <sheetData sheetId="19676"/>
      <sheetData sheetId="19677"/>
      <sheetData sheetId="19678"/>
      <sheetData sheetId="19679"/>
      <sheetData sheetId="19680"/>
      <sheetData sheetId="19681"/>
      <sheetData sheetId="19682"/>
      <sheetData sheetId="19683"/>
      <sheetData sheetId="19684"/>
      <sheetData sheetId="19685"/>
      <sheetData sheetId="19686"/>
      <sheetData sheetId="19687"/>
      <sheetData sheetId="19688"/>
      <sheetData sheetId="19689"/>
      <sheetData sheetId="19690"/>
      <sheetData sheetId="19691"/>
      <sheetData sheetId="19692"/>
      <sheetData sheetId="19693"/>
      <sheetData sheetId="19694"/>
      <sheetData sheetId="19695"/>
      <sheetData sheetId="19696"/>
      <sheetData sheetId="19697" refreshError="1"/>
      <sheetData sheetId="19698" refreshError="1"/>
      <sheetData sheetId="19699" refreshError="1"/>
      <sheetData sheetId="19700" refreshError="1"/>
      <sheetData sheetId="19701"/>
      <sheetData sheetId="19702" refreshError="1"/>
      <sheetData sheetId="19703"/>
      <sheetData sheetId="19704"/>
      <sheetData sheetId="19705" refreshError="1"/>
      <sheetData sheetId="19706">
        <row r="1">
          <cell r="A1">
            <v>100001</v>
          </cell>
        </row>
      </sheetData>
      <sheetData sheetId="19707"/>
      <sheetData sheetId="19708"/>
      <sheetData sheetId="19709"/>
      <sheetData sheetId="19710"/>
      <sheetData sheetId="19711"/>
      <sheetData sheetId="19712"/>
      <sheetData sheetId="19713"/>
      <sheetData sheetId="19714"/>
      <sheetData sheetId="19715"/>
      <sheetData sheetId="19716"/>
      <sheetData sheetId="19717"/>
      <sheetData sheetId="19718"/>
      <sheetData sheetId="19719"/>
      <sheetData sheetId="19720"/>
      <sheetData sheetId="19721"/>
      <sheetData sheetId="19722"/>
      <sheetData sheetId="19723"/>
      <sheetData sheetId="19724"/>
      <sheetData sheetId="19725"/>
      <sheetData sheetId="19726" refreshError="1"/>
      <sheetData sheetId="19727" refreshError="1"/>
      <sheetData sheetId="19728">
        <row r="4">
          <cell r="B4" t="str">
            <v>Asset Nos.</v>
          </cell>
        </row>
      </sheetData>
      <sheetData sheetId="19729" refreshError="1"/>
      <sheetData sheetId="19730" refreshError="1"/>
      <sheetData sheetId="19731" refreshError="1"/>
      <sheetData sheetId="19732">
        <row r="11">
          <cell r="C11">
            <v>131</v>
          </cell>
        </row>
      </sheetData>
      <sheetData sheetId="19733">
        <row r="11">
          <cell r="C11">
            <v>464</v>
          </cell>
        </row>
      </sheetData>
      <sheetData sheetId="19734">
        <row r="11">
          <cell r="C11">
            <v>423</v>
          </cell>
        </row>
      </sheetData>
      <sheetData sheetId="19735" refreshError="1"/>
      <sheetData sheetId="19736" refreshError="1"/>
      <sheetData sheetId="19737" refreshError="1"/>
      <sheetData sheetId="19738" refreshError="1"/>
      <sheetData sheetId="19739" refreshError="1"/>
      <sheetData sheetId="19740" refreshError="1"/>
      <sheetData sheetId="19741" refreshError="1"/>
      <sheetData sheetId="19742" refreshError="1"/>
      <sheetData sheetId="19743" refreshError="1"/>
      <sheetData sheetId="19744" refreshError="1"/>
      <sheetData sheetId="19745" refreshError="1"/>
      <sheetData sheetId="19746" refreshError="1"/>
      <sheetData sheetId="19747" refreshError="1"/>
      <sheetData sheetId="19748" refreshError="1"/>
      <sheetData sheetId="19749" refreshError="1"/>
      <sheetData sheetId="19750" refreshError="1"/>
      <sheetData sheetId="19751" refreshError="1"/>
      <sheetData sheetId="19752"/>
      <sheetData sheetId="19753" refreshError="1"/>
      <sheetData sheetId="19754" refreshError="1"/>
      <sheetData sheetId="19755" refreshError="1"/>
      <sheetData sheetId="19756" refreshError="1"/>
      <sheetData sheetId="19757" refreshError="1"/>
      <sheetData sheetId="19758" refreshError="1"/>
      <sheetData sheetId="19759" refreshError="1"/>
      <sheetData sheetId="19760" refreshError="1"/>
      <sheetData sheetId="19761" refreshError="1"/>
      <sheetData sheetId="19762" refreshError="1"/>
      <sheetData sheetId="19763" refreshError="1"/>
      <sheetData sheetId="19764" refreshError="1"/>
      <sheetData sheetId="19765" refreshError="1"/>
      <sheetData sheetId="19766" refreshError="1"/>
      <sheetData sheetId="19767" refreshError="1"/>
      <sheetData sheetId="19768" refreshError="1"/>
      <sheetData sheetId="19769" refreshError="1"/>
      <sheetData sheetId="19770" refreshError="1"/>
      <sheetData sheetId="19771" refreshError="1"/>
      <sheetData sheetId="19772" refreshError="1"/>
      <sheetData sheetId="19773" refreshError="1"/>
      <sheetData sheetId="19774" refreshError="1"/>
      <sheetData sheetId="19775" refreshError="1"/>
      <sheetData sheetId="19776" refreshError="1"/>
      <sheetData sheetId="19777" refreshError="1"/>
      <sheetData sheetId="19778" refreshError="1"/>
      <sheetData sheetId="19779" refreshError="1"/>
      <sheetData sheetId="19780" refreshError="1"/>
      <sheetData sheetId="19781" refreshError="1"/>
      <sheetData sheetId="19782" refreshError="1"/>
      <sheetData sheetId="19783" refreshError="1"/>
      <sheetData sheetId="19784" refreshError="1"/>
      <sheetData sheetId="19785" refreshError="1"/>
      <sheetData sheetId="19786" refreshError="1"/>
      <sheetData sheetId="19787" refreshError="1"/>
      <sheetData sheetId="19788" refreshError="1"/>
      <sheetData sheetId="19789" refreshError="1"/>
      <sheetData sheetId="19790" refreshError="1"/>
      <sheetData sheetId="19791" refreshError="1"/>
      <sheetData sheetId="19792" refreshError="1"/>
      <sheetData sheetId="19793" refreshError="1"/>
      <sheetData sheetId="19794" refreshError="1"/>
      <sheetData sheetId="19795" refreshError="1"/>
      <sheetData sheetId="19796" refreshError="1"/>
      <sheetData sheetId="19797" refreshError="1"/>
      <sheetData sheetId="19798" refreshError="1"/>
      <sheetData sheetId="19799" refreshError="1"/>
      <sheetData sheetId="19800" refreshError="1"/>
      <sheetData sheetId="19801" refreshError="1"/>
      <sheetData sheetId="19802" refreshError="1"/>
      <sheetData sheetId="19803" refreshError="1"/>
      <sheetData sheetId="19804" refreshError="1"/>
      <sheetData sheetId="19805" refreshError="1"/>
      <sheetData sheetId="19806" refreshError="1"/>
      <sheetData sheetId="19807" refreshError="1"/>
      <sheetData sheetId="19808" refreshError="1"/>
      <sheetData sheetId="19809" refreshError="1"/>
      <sheetData sheetId="19810" refreshError="1"/>
      <sheetData sheetId="19811" refreshError="1"/>
      <sheetData sheetId="19812" refreshError="1"/>
      <sheetData sheetId="19813" refreshError="1"/>
      <sheetData sheetId="19814" refreshError="1"/>
      <sheetData sheetId="19815" refreshError="1"/>
      <sheetData sheetId="19816" refreshError="1"/>
      <sheetData sheetId="19817" refreshError="1"/>
      <sheetData sheetId="19818" refreshError="1"/>
      <sheetData sheetId="19819" refreshError="1"/>
      <sheetData sheetId="19820" refreshError="1"/>
      <sheetData sheetId="19821" refreshError="1"/>
      <sheetData sheetId="19822"/>
      <sheetData sheetId="19823"/>
      <sheetData sheetId="19824" refreshError="1"/>
      <sheetData sheetId="19825" refreshError="1"/>
      <sheetData sheetId="19826" refreshError="1"/>
      <sheetData sheetId="19827" refreshError="1"/>
      <sheetData sheetId="19828" refreshError="1"/>
      <sheetData sheetId="19829" refreshError="1"/>
      <sheetData sheetId="19830" refreshError="1"/>
      <sheetData sheetId="19831" refreshError="1"/>
      <sheetData sheetId="19832" refreshError="1"/>
      <sheetData sheetId="19833" refreshError="1"/>
      <sheetData sheetId="19834" refreshError="1"/>
      <sheetData sheetId="19835" refreshError="1"/>
      <sheetData sheetId="19836" refreshError="1"/>
      <sheetData sheetId="19837"/>
      <sheetData sheetId="19838"/>
      <sheetData sheetId="19839"/>
      <sheetData sheetId="19840"/>
      <sheetData sheetId="19841" refreshError="1"/>
      <sheetData sheetId="19842"/>
      <sheetData sheetId="19843" refreshError="1"/>
      <sheetData sheetId="19844" refreshError="1"/>
      <sheetData sheetId="19845" refreshError="1"/>
      <sheetData sheetId="19846" refreshError="1"/>
      <sheetData sheetId="19847" refreshError="1"/>
      <sheetData sheetId="19848" refreshError="1"/>
      <sheetData sheetId="19849" refreshError="1"/>
      <sheetData sheetId="19850" refreshError="1"/>
      <sheetData sheetId="19851" refreshError="1"/>
      <sheetData sheetId="19852" refreshError="1"/>
      <sheetData sheetId="19853" refreshError="1"/>
      <sheetData sheetId="19854" refreshError="1"/>
      <sheetData sheetId="19855" refreshError="1"/>
      <sheetData sheetId="19856" refreshError="1"/>
      <sheetData sheetId="19857" refreshError="1"/>
      <sheetData sheetId="19858" refreshError="1"/>
      <sheetData sheetId="19859" refreshError="1"/>
      <sheetData sheetId="19860" refreshError="1"/>
      <sheetData sheetId="19861" refreshError="1"/>
      <sheetData sheetId="19862" refreshError="1"/>
      <sheetData sheetId="19863" refreshError="1"/>
      <sheetData sheetId="19864" refreshError="1"/>
      <sheetData sheetId="19865" refreshError="1"/>
      <sheetData sheetId="19866" refreshError="1"/>
      <sheetData sheetId="19867" refreshError="1"/>
      <sheetData sheetId="19868" refreshError="1"/>
      <sheetData sheetId="19869"/>
      <sheetData sheetId="19870"/>
      <sheetData sheetId="19871"/>
      <sheetData sheetId="19872"/>
      <sheetData sheetId="19873"/>
      <sheetData sheetId="19874"/>
      <sheetData sheetId="19875"/>
      <sheetData sheetId="19876"/>
      <sheetData sheetId="19877"/>
      <sheetData sheetId="19878"/>
      <sheetData sheetId="19879" refreshError="1"/>
      <sheetData sheetId="19880" refreshError="1"/>
      <sheetData sheetId="19881" refreshError="1"/>
      <sheetData sheetId="19882" refreshError="1"/>
      <sheetData sheetId="19883" refreshError="1"/>
      <sheetData sheetId="19884"/>
      <sheetData sheetId="19885" refreshError="1"/>
      <sheetData sheetId="19886" refreshError="1"/>
      <sheetData sheetId="19887" refreshError="1"/>
      <sheetData sheetId="19888" refreshError="1"/>
      <sheetData sheetId="19889" refreshError="1"/>
      <sheetData sheetId="19890" refreshError="1"/>
      <sheetData sheetId="19891" refreshError="1"/>
      <sheetData sheetId="19892" refreshError="1"/>
      <sheetData sheetId="19893" refreshError="1"/>
      <sheetData sheetId="19894" refreshError="1"/>
      <sheetData sheetId="19895" refreshError="1"/>
      <sheetData sheetId="19896" refreshError="1"/>
      <sheetData sheetId="19897" refreshError="1"/>
      <sheetData sheetId="19898" refreshError="1"/>
      <sheetData sheetId="19899" refreshError="1"/>
      <sheetData sheetId="19900" refreshError="1"/>
      <sheetData sheetId="19901"/>
      <sheetData sheetId="19902" refreshError="1"/>
      <sheetData sheetId="19903" refreshError="1"/>
      <sheetData sheetId="19904" refreshError="1"/>
      <sheetData sheetId="19905" refreshError="1"/>
      <sheetData sheetId="19906" refreshError="1"/>
      <sheetData sheetId="19907" refreshError="1"/>
      <sheetData sheetId="19908" refreshError="1"/>
      <sheetData sheetId="19909" refreshError="1"/>
      <sheetData sheetId="19910" refreshError="1"/>
      <sheetData sheetId="19911" refreshError="1"/>
      <sheetData sheetId="19912" refreshError="1"/>
      <sheetData sheetId="19913" refreshError="1"/>
      <sheetData sheetId="19914" refreshError="1"/>
      <sheetData sheetId="19915" refreshError="1"/>
      <sheetData sheetId="19916" refreshError="1"/>
      <sheetData sheetId="19917" refreshError="1"/>
      <sheetData sheetId="19918" refreshError="1"/>
      <sheetData sheetId="19919" refreshError="1"/>
      <sheetData sheetId="19920" refreshError="1"/>
      <sheetData sheetId="19921" refreshError="1"/>
      <sheetData sheetId="19922" refreshError="1"/>
      <sheetData sheetId="19923"/>
      <sheetData sheetId="19924"/>
      <sheetData sheetId="19925"/>
      <sheetData sheetId="19926"/>
      <sheetData sheetId="19927"/>
      <sheetData sheetId="19928"/>
      <sheetData sheetId="19929"/>
      <sheetData sheetId="19930"/>
      <sheetData sheetId="19931"/>
      <sheetData sheetId="19932" refreshError="1"/>
      <sheetData sheetId="19933">
        <row r="4">
          <cell r="A4" t="str">
            <v>Annexure 3</v>
          </cell>
        </row>
      </sheetData>
      <sheetData sheetId="19934" refreshError="1"/>
      <sheetData sheetId="19935"/>
      <sheetData sheetId="19936"/>
      <sheetData sheetId="19937" refreshError="1"/>
      <sheetData sheetId="19938" refreshError="1"/>
      <sheetData sheetId="19939" refreshError="1"/>
      <sheetData sheetId="19940" refreshError="1"/>
      <sheetData sheetId="19941" refreshError="1"/>
      <sheetData sheetId="19942" refreshError="1"/>
      <sheetData sheetId="19943" refreshError="1"/>
      <sheetData sheetId="19944" refreshError="1"/>
      <sheetData sheetId="19945">
        <row r="4">
          <cell r="B4" t="str">
            <v>Annexure 1</v>
          </cell>
        </row>
      </sheetData>
      <sheetData sheetId="19946" refreshError="1"/>
      <sheetData sheetId="19947" refreshError="1"/>
      <sheetData sheetId="19948" refreshError="1"/>
      <sheetData sheetId="19949" refreshError="1"/>
      <sheetData sheetId="19950" refreshError="1"/>
      <sheetData sheetId="19951"/>
      <sheetData sheetId="19952"/>
      <sheetData sheetId="19953">
        <row r="4">
          <cell r="B4" t="str">
            <v>Annexure 1</v>
          </cell>
        </row>
      </sheetData>
      <sheetData sheetId="19954"/>
      <sheetData sheetId="19955">
        <row r="4">
          <cell r="A4" t="str">
            <v>Annexure 3</v>
          </cell>
        </row>
      </sheetData>
      <sheetData sheetId="19956"/>
      <sheetData sheetId="19957"/>
      <sheetData sheetId="19958"/>
      <sheetData sheetId="19959"/>
      <sheetData sheetId="19960"/>
      <sheetData sheetId="19961"/>
      <sheetData sheetId="19962" refreshError="1"/>
      <sheetData sheetId="19963" refreshError="1"/>
      <sheetData sheetId="19964" refreshError="1"/>
      <sheetData sheetId="19965" refreshError="1"/>
      <sheetData sheetId="19966" refreshError="1"/>
      <sheetData sheetId="19967">
        <row r="4">
          <cell r="B4" t="str">
            <v>Annexure 1</v>
          </cell>
        </row>
      </sheetData>
      <sheetData sheetId="19968" refreshError="1"/>
      <sheetData sheetId="19969" refreshError="1"/>
      <sheetData sheetId="19970" refreshError="1"/>
      <sheetData sheetId="19971" refreshError="1"/>
      <sheetData sheetId="19972" refreshError="1"/>
      <sheetData sheetId="19973" refreshError="1"/>
      <sheetData sheetId="19974" refreshError="1"/>
      <sheetData sheetId="19975" refreshError="1"/>
      <sheetData sheetId="19976" refreshError="1"/>
      <sheetData sheetId="19977" refreshError="1"/>
      <sheetData sheetId="19978" refreshError="1"/>
      <sheetData sheetId="19979" refreshError="1"/>
      <sheetData sheetId="19980" refreshError="1"/>
      <sheetData sheetId="19981" refreshError="1"/>
      <sheetData sheetId="19982" refreshError="1"/>
      <sheetData sheetId="19983" refreshError="1"/>
      <sheetData sheetId="19984" refreshError="1"/>
      <sheetData sheetId="19985" refreshError="1"/>
      <sheetData sheetId="19986" refreshError="1"/>
      <sheetData sheetId="19987" refreshError="1"/>
      <sheetData sheetId="19988" refreshError="1"/>
      <sheetData sheetId="19989" refreshError="1"/>
      <sheetData sheetId="19990" refreshError="1"/>
      <sheetData sheetId="19991" refreshError="1"/>
      <sheetData sheetId="19992" refreshError="1"/>
      <sheetData sheetId="19993" refreshError="1"/>
      <sheetData sheetId="19994" refreshError="1"/>
      <sheetData sheetId="19995" refreshError="1"/>
      <sheetData sheetId="19996" refreshError="1"/>
      <sheetData sheetId="19997" refreshError="1"/>
      <sheetData sheetId="19998" refreshError="1"/>
      <sheetData sheetId="19999" refreshError="1"/>
      <sheetData sheetId="20000" refreshError="1"/>
      <sheetData sheetId="20001" refreshError="1"/>
      <sheetData sheetId="20002" refreshError="1"/>
      <sheetData sheetId="20003" refreshError="1"/>
      <sheetData sheetId="20004" refreshError="1"/>
      <sheetData sheetId="20005" refreshError="1"/>
      <sheetData sheetId="20006" refreshError="1"/>
      <sheetData sheetId="20007" refreshError="1"/>
      <sheetData sheetId="20008" refreshError="1"/>
      <sheetData sheetId="20009" refreshError="1"/>
      <sheetData sheetId="20010" refreshError="1"/>
      <sheetData sheetId="20011" refreshError="1"/>
      <sheetData sheetId="20012" refreshError="1"/>
      <sheetData sheetId="20013" refreshError="1"/>
      <sheetData sheetId="20014" refreshError="1"/>
      <sheetData sheetId="20015" refreshError="1"/>
      <sheetData sheetId="20016" refreshError="1"/>
      <sheetData sheetId="20017" refreshError="1"/>
      <sheetData sheetId="20018" refreshError="1"/>
      <sheetData sheetId="20019" refreshError="1"/>
      <sheetData sheetId="20020" refreshError="1"/>
      <sheetData sheetId="20021" refreshError="1"/>
      <sheetData sheetId="20022" refreshError="1"/>
      <sheetData sheetId="20023" refreshError="1"/>
      <sheetData sheetId="20024" refreshError="1"/>
      <sheetData sheetId="20025" refreshError="1"/>
      <sheetData sheetId="20026" refreshError="1"/>
      <sheetData sheetId="20027" refreshError="1"/>
      <sheetData sheetId="20028" refreshError="1"/>
      <sheetData sheetId="20029" refreshError="1"/>
      <sheetData sheetId="20030" refreshError="1"/>
      <sheetData sheetId="20031" refreshError="1"/>
      <sheetData sheetId="20032" refreshError="1"/>
      <sheetData sheetId="20033" refreshError="1"/>
      <sheetData sheetId="20034" refreshError="1"/>
      <sheetData sheetId="20035" refreshError="1"/>
      <sheetData sheetId="20036" refreshError="1"/>
      <sheetData sheetId="20037" refreshError="1"/>
      <sheetData sheetId="20038" refreshError="1"/>
      <sheetData sheetId="20039" refreshError="1"/>
      <sheetData sheetId="20040" refreshError="1"/>
      <sheetData sheetId="20041" refreshError="1"/>
      <sheetData sheetId="20042" refreshError="1"/>
      <sheetData sheetId="20043" refreshError="1"/>
      <sheetData sheetId="20044" refreshError="1"/>
      <sheetData sheetId="20045" refreshError="1"/>
      <sheetData sheetId="20046" refreshError="1"/>
      <sheetData sheetId="20047" refreshError="1"/>
      <sheetData sheetId="20048" refreshError="1"/>
      <sheetData sheetId="20049" refreshError="1"/>
      <sheetData sheetId="20050" refreshError="1"/>
      <sheetData sheetId="20051" refreshError="1"/>
      <sheetData sheetId="20052" refreshError="1"/>
      <sheetData sheetId="20053" refreshError="1"/>
      <sheetData sheetId="20054" refreshError="1"/>
      <sheetData sheetId="20055" refreshError="1"/>
      <sheetData sheetId="20056" refreshError="1"/>
      <sheetData sheetId="20057" refreshError="1"/>
      <sheetData sheetId="20058" refreshError="1"/>
      <sheetData sheetId="20059" refreshError="1"/>
      <sheetData sheetId="20060" refreshError="1"/>
      <sheetData sheetId="20061" refreshError="1"/>
      <sheetData sheetId="20062" refreshError="1"/>
      <sheetData sheetId="20063" refreshError="1"/>
      <sheetData sheetId="20064" refreshError="1"/>
      <sheetData sheetId="20065" refreshError="1"/>
      <sheetData sheetId="20066" refreshError="1"/>
      <sheetData sheetId="20067" refreshError="1"/>
      <sheetData sheetId="20068" refreshError="1"/>
      <sheetData sheetId="20069" refreshError="1"/>
      <sheetData sheetId="20070" refreshError="1"/>
      <sheetData sheetId="20071" refreshError="1"/>
      <sheetData sheetId="20072" refreshError="1"/>
      <sheetData sheetId="20073" refreshError="1"/>
      <sheetData sheetId="20074" refreshError="1"/>
      <sheetData sheetId="20075" refreshError="1"/>
      <sheetData sheetId="20076" refreshError="1"/>
      <sheetData sheetId="20077" refreshError="1"/>
      <sheetData sheetId="20078" refreshError="1"/>
      <sheetData sheetId="20079" refreshError="1"/>
      <sheetData sheetId="20080" refreshError="1"/>
      <sheetData sheetId="20081" refreshError="1"/>
      <sheetData sheetId="20082" refreshError="1"/>
      <sheetData sheetId="20083" refreshError="1"/>
      <sheetData sheetId="20084" refreshError="1"/>
      <sheetData sheetId="20085" refreshError="1"/>
      <sheetData sheetId="20086" refreshError="1"/>
      <sheetData sheetId="20087" refreshError="1"/>
      <sheetData sheetId="20088" refreshError="1"/>
      <sheetData sheetId="20089" refreshError="1"/>
      <sheetData sheetId="20090" refreshError="1"/>
      <sheetData sheetId="20091" refreshError="1"/>
      <sheetData sheetId="20092" refreshError="1"/>
      <sheetData sheetId="20093" refreshError="1"/>
      <sheetData sheetId="20094">
        <row r="11">
          <cell r="C11">
            <v>423</v>
          </cell>
        </row>
      </sheetData>
      <sheetData sheetId="20095" refreshError="1"/>
      <sheetData sheetId="20096" refreshError="1"/>
      <sheetData sheetId="20097" refreshError="1"/>
      <sheetData sheetId="20098" refreshError="1"/>
      <sheetData sheetId="20099" refreshError="1"/>
      <sheetData sheetId="20100" refreshError="1"/>
      <sheetData sheetId="20101" refreshError="1"/>
      <sheetData sheetId="20102" refreshError="1"/>
      <sheetData sheetId="20103" refreshError="1"/>
      <sheetData sheetId="20104" refreshError="1"/>
      <sheetData sheetId="20105" refreshError="1"/>
      <sheetData sheetId="20106" refreshError="1"/>
      <sheetData sheetId="20107" refreshError="1"/>
      <sheetData sheetId="20108" refreshError="1"/>
      <sheetData sheetId="20109" refreshError="1"/>
      <sheetData sheetId="20110" refreshError="1"/>
      <sheetData sheetId="20111" refreshError="1"/>
      <sheetData sheetId="20112" refreshError="1"/>
      <sheetData sheetId="20113" refreshError="1"/>
      <sheetData sheetId="20114" refreshError="1"/>
      <sheetData sheetId="20115" refreshError="1"/>
      <sheetData sheetId="20116" refreshError="1"/>
      <sheetData sheetId="20117" refreshError="1"/>
      <sheetData sheetId="20118" refreshError="1"/>
      <sheetData sheetId="20119" refreshError="1"/>
      <sheetData sheetId="20120" refreshError="1"/>
      <sheetData sheetId="20121" refreshError="1"/>
      <sheetData sheetId="20122"/>
      <sheetData sheetId="20123"/>
      <sheetData sheetId="20124" refreshError="1"/>
      <sheetData sheetId="20125" refreshError="1"/>
      <sheetData sheetId="20126"/>
      <sheetData sheetId="20127"/>
      <sheetData sheetId="20128"/>
      <sheetData sheetId="20129" refreshError="1"/>
      <sheetData sheetId="20130" refreshError="1"/>
      <sheetData sheetId="20131" refreshError="1"/>
      <sheetData sheetId="20132" refreshError="1"/>
      <sheetData sheetId="20133" refreshError="1"/>
      <sheetData sheetId="20134" refreshError="1"/>
      <sheetData sheetId="20135" refreshError="1"/>
      <sheetData sheetId="20136" refreshError="1"/>
      <sheetData sheetId="20137" refreshError="1"/>
      <sheetData sheetId="20138" refreshError="1"/>
      <sheetData sheetId="20139"/>
      <sheetData sheetId="20140" refreshError="1"/>
      <sheetData sheetId="20141" refreshError="1"/>
      <sheetData sheetId="20142" refreshError="1"/>
      <sheetData sheetId="20143" refreshError="1"/>
      <sheetData sheetId="20144" refreshError="1"/>
      <sheetData sheetId="20145" refreshError="1"/>
      <sheetData sheetId="20146" refreshError="1"/>
      <sheetData sheetId="20147" refreshError="1"/>
      <sheetData sheetId="20148" refreshError="1"/>
      <sheetData sheetId="20149" refreshError="1"/>
      <sheetData sheetId="20150" refreshError="1"/>
      <sheetData sheetId="20151" refreshError="1"/>
      <sheetData sheetId="20152" refreshError="1"/>
      <sheetData sheetId="20153" refreshError="1"/>
      <sheetData sheetId="20154" refreshError="1"/>
      <sheetData sheetId="20155" refreshError="1"/>
      <sheetData sheetId="20156" refreshError="1"/>
      <sheetData sheetId="20157" refreshError="1"/>
      <sheetData sheetId="20158" refreshError="1"/>
      <sheetData sheetId="20159" refreshError="1"/>
      <sheetData sheetId="20160" refreshError="1"/>
      <sheetData sheetId="20161" refreshError="1"/>
      <sheetData sheetId="20162" refreshError="1"/>
      <sheetData sheetId="20163" refreshError="1"/>
      <sheetData sheetId="20164" refreshError="1"/>
      <sheetData sheetId="20165" refreshError="1"/>
      <sheetData sheetId="20166" refreshError="1"/>
      <sheetData sheetId="20167" refreshError="1"/>
      <sheetData sheetId="20168" refreshError="1"/>
      <sheetData sheetId="20169" refreshError="1"/>
      <sheetData sheetId="20170" refreshError="1"/>
      <sheetData sheetId="20171" refreshError="1"/>
      <sheetData sheetId="20172" refreshError="1"/>
      <sheetData sheetId="20173" refreshError="1"/>
      <sheetData sheetId="20174" refreshError="1"/>
      <sheetData sheetId="20175" refreshError="1"/>
      <sheetData sheetId="20176" refreshError="1"/>
      <sheetData sheetId="20177" refreshError="1"/>
      <sheetData sheetId="20178" refreshError="1"/>
      <sheetData sheetId="20179" refreshError="1"/>
      <sheetData sheetId="20180" refreshError="1"/>
      <sheetData sheetId="20181" refreshError="1"/>
      <sheetData sheetId="20182" refreshError="1"/>
      <sheetData sheetId="20183" refreshError="1"/>
      <sheetData sheetId="20184" refreshError="1"/>
      <sheetData sheetId="20185" refreshError="1"/>
      <sheetData sheetId="20186" refreshError="1"/>
      <sheetData sheetId="20187" refreshError="1"/>
      <sheetData sheetId="20188" refreshError="1"/>
      <sheetData sheetId="20189" refreshError="1"/>
      <sheetData sheetId="20190" refreshError="1"/>
      <sheetData sheetId="20191" refreshError="1"/>
      <sheetData sheetId="20192" refreshError="1"/>
      <sheetData sheetId="20193" refreshError="1"/>
      <sheetData sheetId="20194" refreshError="1"/>
      <sheetData sheetId="20195" refreshError="1"/>
      <sheetData sheetId="20196" refreshError="1"/>
      <sheetData sheetId="20197" refreshError="1"/>
      <sheetData sheetId="20198" refreshError="1"/>
      <sheetData sheetId="20199" refreshError="1"/>
      <sheetData sheetId="20200" refreshError="1"/>
      <sheetData sheetId="20201" refreshError="1"/>
      <sheetData sheetId="20202" refreshError="1"/>
      <sheetData sheetId="20203" refreshError="1"/>
      <sheetData sheetId="20204" refreshError="1"/>
      <sheetData sheetId="20205" refreshError="1"/>
      <sheetData sheetId="20206" refreshError="1"/>
      <sheetData sheetId="20207" refreshError="1"/>
      <sheetData sheetId="20208" refreshError="1"/>
      <sheetData sheetId="20209" refreshError="1"/>
      <sheetData sheetId="20210" refreshError="1"/>
      <sheetData sheetId="20211" refreshError="1"/>
      <sheetData sheetId="20212" refreshError="1"/>
      <sheetData sheetId="20213" refreshError="1"/>
      <sheetData sheetId="20214" refreshError="1"/>
      <sheetData sheetId="20215" refreshError="1"/>
      <sheetData sheetId="20216" refreshError="1"/>
      <sheetData sheetId="20217" refreshError="1"/>
      <sheetData sheetId="20218" refreshError="1"/>
      <sheetData sheetId="20219" refreshError="1"/>
      <sheetData sheetId="20220" refreshError="1"/>
      <sheetData sheetId="20221" refreshError="1"/>
      <sheetData sheetId="20222" refreshError="1"/>
      <sheetData sheetId="20223" refreshError="1"/>
      <sheetData sheetId="20224" refreshError="1"/>
      <sheetData sheetId="20225" refreshError="1"/>
      <sheetData sheetId="20226" refreshError="1"/>
      <sheetData sheetId="20227" refreshError="1"/>
      <sheetData sheetId="20228" refreshError="1"/>
      <sheetData sheetId="20229" refreshError="1"/>
      <sheetData sheetId="20230" refreshError="1"/>
      <sheetData sheetId="20231" refreshError="1"/>
      <sheetData sheetId="20232"/>
      <sheetData sheetId="20233" refreshError="1"/>
      <sheetData sheetId="20234" refreshError="1"/>
      <sheetData sheetId="20235" refreshError="1"/>
      <sheetData sheetId="20236" refreshError="1"/>
      <sheetData sheetId="20237" refreshError="1"/>
      <sheetData sheetId="20238" refreshError="1"/>
      <sheetData sheetId="20239" refreshError="1"/>
      <sheetData sheetId="20240" refreshError="1"/>
      <sheetData sheetId="20241" refreshError="1"/>
      <sheetData sheetId="20242" refreshError="1"/>
      <sheetData sheetId="20243" refreshError="1"/>
      <sheetData sheetId="20244" refreshError="1"/>
      <sheetData sheetId="20245" refreshError="1"/>
      <sheetData sheetId="20246" refreshError="1"/>
      <sheetData sheetId="20247" refreshError="1"/>
      <sheetData sheetId="20248" refreshError="1"/>
      <sheetData sheetId="20249" refreshError="1"/>
      <sheetData sheetId="20250" refreshError="1"/>
      <sheetData sheetId="20251" refreshError="1"/>
      <sheetData sheetId="20252" refreshError="1"/>
      <sheetData sheetId="20253" refreshError="1"/>
      <sheetData sheetId="20254" refreshError="1"/>
      <sheetData sheetId="20255" refreshError="1"/>
      <sheetData sheetId="20256" refreshError="1"/>
      <sheetData sheetId="20257" refreshError="1"/>
      <sheetData sheetId="20258" refreshError="1"/>
      <sheetData sheetId="20259" refreshError="1"/>
      <sheetData sheetId="20260" refreshError="1"/>
      <sheetData sheetId="20261" refreshError="1"/>
      <sheetData sheetId="20262" refreshError="1"/>
      <sheetData sheetId="20263" refreshError="1"/>
      <sheetData sheetId="20264" refreshError="1"/>
      <sheetData sheetId="20265" refreshError="1"/>
      <sheetData sheetId="20266" refreshError="1"/>
      <sheetData sheetId="20267" refreshError="1"/>
      <sheetData sheetId="20268" refreshError="1"/>
      <sheetData sheetId="20269" refreshError="1"/>
      <sheetData sheetId="20270" refreshError="1"/>
      <sheetData sheetId="20271" refreshError="1"/>
      <sheetData sheetId="20272" refreshError="1"/>
      <sheetData sheetId="20273" refreshError="1"/>
      <sheetData sheetId="20274" refreshError="1"/>
      <sheetData sheetId="20275" refreshError="1"/>
      <sheetData sheetId="20276" refreshError="1"/>
      <sheetData sheetId="20277" refreshError="1"/>
      <sheetData sheetId="20278" refreshError="1"/>
      <sheetData sheetId="20279" refreshError="1"/>
      <sheetData sheetId="20280">
        <row r="4">
          <cell r="A4" t="str">
            <v>Annexure 6</v>
          </cell>
        </row>
      </sheetData>
      <sheetData sheetId="20281">
        <row r="4">
          <cell r="B4" t="str">
            <v>Asset Nos.</v>
          </cell>
        </row>
      </sheetData>
      <sheetData sheetId="20282">
        <row r="11">
          <cell r="C11">
            <v>423</v>
          </cell>
        </row>
      </sheetData>
      <sheetData sheetId="20283">
        <row r="4">
          <cell r="A4" t="str">
            <v>Annexure 4</v>
          </cell>
        </row>
      </sheetData>
      <sheetData sheetId="20284"/>
      <sheetData sheetId="20285"/>
      <sheetData sheetId="20286"/>
      <sheetData sheetId="20287"/>
      <sheetData sheetId="20288"/>
      <sheetData sheetId="20289">
        <row r="49">
          <cell r="C49">
            <v>419</v>
          </cell>
        </row>
      </sheetData>
      <sheetData sheetId="20290"/>
      <sheetData sheetId="20291"/>
      <sheetData sheetId="20292"/>
      <sheetData sheetId="20293"/>
      <sheetData sheetId="20294"/>
      <sheetData sheetId="20295"/>
      <sheetData sheetId="20296" refreshError="1"/>
      <sheetData sheetId="20297"/>
      <sheetData sheetId="20298"/>
      <sheetData sheetId="20299"/>
      <sheetData sheetId="20300"/>
      <sheetData sheetId="20301" refreshError="1"/>
      <sheetData sheetId="20302"/>
      <sheetData sheetId="20303"/>
      <sheetData sheetId="20304"/>
      <sheetData sheetId="20305"/>
      <sheetData sheetId="20306"/>
      <sheetData sheetId="20307"/>
      <sheetData sheetId="20308"/>
      <sheetData sheetId="20309"/>
      <sheetData sheetId="20310" refreshError="1"/>
      <sheetData sheetId="20311"/>
      <sheetData sheetId="20312" refreshError="1"/>
      <sheetData sheetId="20313" refreshError="1"/>
      <sheetData sheetId="20314" refreshError="1"/>
      <sheetData sheetId="20315" refreshError="1"/>
      <sheetData sheetId="20316" refreshError="1"/>
      <sheetData sheetId="20317" refreshError="1"/>
      <sheetData sheetId="20318" refreshError="1"/>
      <sheetData sheetId="20319" refreshError="1"/>
      <sheetData sheetId="20320" refreshError="1"/>
      <sheetData sheetId="20321" refreshError="1"/>
      <sheetData sheetId="20322" refreshError="1"/>
      <sheetData sheetId="20323" refreshError="1"/>
      <sheetData sheetId="20324" refreshError="1"/>
      <sheetData sheetId="20325" refreshError="1"/>
      <sheetData sheetId="20326" refreshError="1"/>
      <sheetData sheetId="20327" refreshError="1"/>
      <sheetData sheetId="20328" refreshError="1"/>
      <sheetData sheetId="20329" refreshError="1"/>
      <sheetData sheetId="20330" refreshError="1"/>
      <sheetData sheetId="20331" refreshError="1"/>
      <sheetData sheetId="20332" refreshError="1"/>
      <sheetData sheetId="20333" refreshError="1"/>
      <sheetData sheetId="20334" refreshError="1"/>
      <sheetData sheetId="20335" refreshError="1"/>
      <sheetData sheetId="20336" refreshError="1"/>
      <sheetData sheetId="20337" refreshError="1"/>
      <sheetData sheetId="20338" refreshError="1"/>
      <sheetData sheetId="20339" refreshError="1"/>
      <sheetData sheetId="20340" refreshError="1"/>
      <sheetData sheetId="20341" refreshError="1"/>
      <sheetData sheetId="20342" refreshError="1"/>
      <sheetData sheetId="20343" refreshError="1"/>
      <sheetData sheetId="20344" refreshError="1"/>
      <sheetData sheetId="20345" refreshError="1"/>
      <sheetData sheetId="20346" refreshError="1"/>
      <sheetData sheetId="20347" refreshError="1"/>
      <sheetData sheetId="20348" refreshError="1"/>
      <sheetData sheetId="20349" refreshError="1"/>
      <sheetData sheetId="20350" refreshError="1"/>
      <sheetData sheetId="20351" refreshError="1"/>
      <sheetData sheetId="20352" refreshError="1"/>
      <sheetData sheetId="20353" refreshError="1"/>
      <sheetData sheetId="20354" refreshError="1"/>
      <sheetData sheetId="20355" refreshError="1"/>
      <sheetData sheetId="20356" refreshError="1"/>
      <sheetData sheetId="20357" refreshError="1"/>
      <sheetData sheetId="20358" refreshError="1"/>
      <sheetData sheetId="20359" refreshError="1"/>
      <sheetData sheetId="20360" refreshError="1"/>
      <sheetData sheetId="20361" refreshError="1"/>
      <sheetData sheetId="20362" refreshError="1"/>
      <sheetData sheetId="20363" refreshError="1"/>
      <sheetData sheetId="20364" refreshError="1"/>
      <sheetData sheetId="20365" refreshError="1"/>
      <sheetData sheetId="20366" refreshError="1"/>
      <sheetData sheetId="20367" refreshError="1"/>
      <sheetData sheetId="20368" refreshError="1"/>
      <sheetData sheetId="20369" refreshError="1"/>
      <sheetData sheetId="20370" refreshError="1"/>
      <sheetData sheetId="20371" refreshError="1"/>
      <sheetData sheetId="20372" refreshError="1"/>
      <sheetData sheetId="20373" refreshError="1"/>
      <sheetData sheetId="20374" refreshError="1"/>
      <sheetData sheetId="20375" refreshError="1"/>
      <sheetData sheetId="20376" refreshError="1"/>
      <sheetData sheetId="20377" refreshError="1"/>
      <sheetData sheetId="20378" refreshError="1"/>
      <sheetData sheetId="20379" refreshError="1"/>
      <sheetData sheetId="20380" refreshError="1"/>
      <sheetData sheetId="20381" refreshError="1"/>
      <sheetData sheetId="20382" refreshError="1"/>
      <sheetData sheetId="20383" refreshError="1"/>
      <sheetData sheetId="20384" refreshError="1"/>
      <sheetData sheetId="20385" refreshError="1"/>
      <sheetData sheetId="20386" refreshError="1"/>
      <sheetData sheetId="20387" refreshError="1"/>
      <sheetData sheetId="20388" refreshError="1"/>
      <sheetData sheetId="20389" refreshError="1"/>
      <sheetData sheetId="20390" refreshError="1"/>
      <sheetData sheetId="20391" refreshError="1"/>
      <sheetData sheetId="20392" refreshError="1"/>
      <sheetData sheetId="20393" refreshError="1"/>
      <sheetData sheetId="20394" refreshError="1"/>
      <sheetData sheetId="20395" refreshError="1"/>
      <sheetData sheetId="20396" refreshError="1"/>
      <sheetData sheetId="20397" refreshError="1"/>
      <sheetData sheetId="20398" refreshError="1"/>
      <sheetData sheetId="20399" refreshError="1"/>
      <sheetData sheetId="20400" refreshError="1"/>
      <sheetData sheetId="20401" refreshError="1"/>
      <sheetData sheetId="20402" refreshError="1"/>
      <sheetData sheetId="20403" refreshError="1"/>
      <sheetData sheetId="20404" refreshError="1"/>
      <sheetData sheetId="20405" refreshError="1"/>
      <sheetData sheetId="20406" refreshError="1"/>
      <sheetData sheetId="20407" refreshError="1"/>
      <sheetData sheetId="20408" refreshError="1"/>
      <sheetData sheetId="20409" refreshError="1"/>
      <sheetData sheetId="20410" refreshError="1"/>
      <sheetData sheetId="20411" refreshError="1"/>
      <sheetData sheetId="20412" refreshError="1"/>
      <sheetData sheetId="20413" refreshError="1"/>
      <sheetData sheetId="20414" refreshError="1"/>
      <sheetData sheetId="20415" refreshError="1"/>
      <sheetData sheetId="20416" refreshError="1"/>
      <sheetData sheetId="20417" refreshError="1"/>
      <sheetData sheetId="20418" refreshError="1"/>
      <sheetData sheetId="20419" refreshError="1"/>
      <sheetData sheetId="20420" refreshError="1"/>
      <sheetData sheetId="20421" refreshError="1"/>
      <sheetData sheetId="20422" refreshError="1"/>
      <sheetData sheetId="20423" refreshError="1"/>
      <sheetData sheetId="20424" refreshError="1"/>
      <sheetData sheetId="20425" refreshError="1"/>
      <sheetData sheetId="20426" refreshError="1"/>
      <sheetData sheetId="20427" refreshError="1"/>
      <sheetData sheetId="20428" refreshError="1"/>
      <sheetData sheetId="20429" refreshError="1"/>
      <sheetData sheetId="20430" refreshError="1"/>
      <sheetData sheetId="20431" refreshError="1"/>
      <sheetData sheetId="20432" refreshError="1"/>
      <sheetData sheetId="20433" refreshError="1"/>
      <sheetData sheetId="20434" refreshError="1"/>
      <sheetData sheetId="20435" refreshError="1"/>
      <sheetData sheetId="20436" refreshError="1"/>
      <sheetData sheetId="20437" refreshError="1"/>
      <sheetData sheetId="20438" refreshError="1"/>
      <sheetData sheetId="20439" refreshError="1"/>
      <sheetData sheetId="20440" refreshError="1"/>
      <sheetData sheetId="20441" refreshError="1"/>
      <sheetData sheetId="20442" refreshError="1"/>
      <sheetData sheetId="20443" refreshError="1"/>
      <sheetData sheetId="20444" refreshError="1"/>
      <sheetData sheetId="20445" refreshError="1"/>
      <sheetData sheetId="20446" refreshError="1"/>
      <sheetData sheetId="20447" refreshError="1"/>
      <sheetData sheetId="20448" refreshError="1"/>
      <sheetData sheetId="20449" refreshError="1"/>
      <sheetData sheetId="20450" refreshError="1"/>
      <sheetData sheetId="20451" refreshError="1"/>
      <sheetData sheetId="20452" refreshError="1"/>
      <sheetData sheetId="20453" refreshError="1"/>
      <sheetData sheetId="20454" refreshError="1"/>
      <sheetData sheetId="20455" refreshError="1"/>
      <sheetData sheetId="20456" refreshError="1"/>
      <sheetData sheetId="20457" refreshError="1"/>
      <sheetData sheetId="20458" refreshError="1"/>
      <sheetData sheetId="20459" refreshError="1"/>
      <sheetData sheetId="20460" refreshError="1"/>
      <sheetData sheetId="20461" refreshError="1"/>
      <sheetData sheetId="20462" refreshError="1"/>
      <sheetData sheetId="20463" refreshError="1"/>
      <sheetData sheetId="20464" refreshError="1"/>
      <sheetData sheetId="20465" refreshError="1"/>
      <sheetData sheetId="20466" refreshError="1"/>
      <sheetData sheetId="20467" refreshError="1"/>
      <sheetData sheetId="20468" refreshError="1"/>
      <sheetData sheetId="20469" refreshError="1"/>
      <sheetData sheetId="20470" refreshError="1"/>
      <sheetData sheetId="20471" refreshError="1"/>
      <sheetData sheetId="20472" refreshError="1"/>
      <sheetData sheetId="20473" refreshError="1"/>
      <sheetData sheetId="20474" refreshError="1"/>
      <sheetData sheetId="20475" refreshError="1"/>
      <sheetData sheetId="20476" refreshError="1"/>
      <sheetData sheetId="20477" refreshError="1"/>
      <sheetData sheetId="20478" refreshError="1"/>
      <sheetData sheetId="20479" refreshError="1"/>
      <sheetData sheetId="20480" refreshError="1"/>
      <sheetData sheetId="20481" refreshError="1"/>
      <sheetData sheetId="20482" refreshError="1"/>
      <sheetData sheetId="20483" refreshError="1"/>
      <sheetData sheetId="20484" refreshError="1"/>
      <sheetData sheetId="20485" refreshError="1"/>
      <sheetData sheetId="20486" refreshError="1"/>
      <sheetData sheetId="20487" refreshError="1"/>
      <sheetData sheetId="20488" refreshError="1"/>
      <sheetData sheetId="20489" refreshError="1"/>
      <sheetData sheetId="20490" refreshError="1"/>
      <sheetData sheetId="20491" refreshError="1"/>
      <sheetData sheetId="20492" refreshError="1"/>
      <sheetData sheetId="20493" refreshError="1"/>
      <sheetData sheetId="20494" refreshError="1"/>
      <sheetData sheetId="20495" refreshError="1"/>
      <sheetData sheetId="20496" refreshError="1"/>
      <sheetData sheetId="20497" refreshError="1"/>
      <sheetData sheetId="20498" refreshError="1"/>
      <sheetData sheetId="20499" refreshError="1"/>
      <sheetData sheetId="20500" refreshError="1"/>
      <sheetData sheetId="20501" refreshError="1"/>
      <sheetData sheetId="20502" refreshError="1"/>
      <sheetData sheetId="20503" refreshError="1"/>
      <sheetData sheetId="20504" refreshError="1"/>
      <sheetData sheetId="20505" refreshError="1"/>
      <sheetData sheetId="20506" refreshError="1"/>
      <sheetData sheetId="20507" refreshError="1"/>
      <sheetData sheetId="20508" refreshError="1"/>
      <sheetData sheetId="20509" refreshError="1"/>
      <sheetData sheetId="20510" refreshError="1"/>
      <sheetData sheetId="20511" refreshError="1"/>
      <sheetData sheetId="20512" refreshError="1"/>
      <sheetData sheetId="20513" refreshError="1"/>
      <sheetData sheetId="20514" refreshError="1"/>
      <sheetData sheetId="20515" refreshError="1"/>
      <sheetData sheetId="20516" refreshError="1"/>
      <sheetData sheetId="20517" refreshError="1"/>
      <sheetData sheetId="20518" refreshError="1"/>
      <sheetData sheetId="20519" refreshError="1"/>
      <sheetData sheetId="20520" refreshError="1"/>
      <sheetData sheetId="20521" refreshError="1"/>
      <sheetData sheetId="20522" refreshError="1"/>
      <sheetData sheetId="20523" refreshError="1"/>
      <sheetData sheetId="20524" refreshError="1"/>
      <sheetData sheetId="20525" refreshError="1"/>
      <sheetData sheetId="20526" refreshError="1"/>
      <sheetData sheetId="20527" refreshError="1"/>
      <sheetData sheetId="20528" refreshError="1"/>
      <sheetData sheetId="20529" refreshError="1"/>
      <sheetData sheetId="20530" refreshError="1"/>
      <sheetData sheetId="20531" refreshError="1"/>
      <sheetData sheetId="20532" refreshError="1"/>
      <sheetData sheetId="20533" refreshError="1"/>
      <sheetData sheetId="20534" refreshError="1"/>
      <sheetData sheetId="20535" refreshError="1"/>
      <sheetData sheetId="20536" refreshError="1"/>
      <sheetData sheetId="20537" refreshError="1"/>
      <sheetData sheetId="20538" refreshError="1"/>
      <sheetData sheetId="20539" refreshError="1"/>
      <sheetData sheetId="20540" refreshError="1"/>
      <sheetData sheetId="20541" refreshError="1"/>
      <sheetData sheetId="20542" refreshError="1"/>
      <sheetData sheetId="20543" refreshError="1"/>
      <sheetData sheetId="20544" refreshError="1"/>
      <sheetData sheetId="20545" refreshError="1"/>
      <sheetData sheetId="20546" refreshError="1"/>
      <sheetData sheetId="20547" refreshError="1"/>
      <sheetData sheetId="20548" refreshError="1"/>
      <sheetData sheetId="20549" refreshError="1"/>
      <sheetData sheetId="20550" refreshError="1"/>
      <sheetData sheetId="20551" refreshError="1"/>
      <sheetData sheetId="20552" refreshError="1"/>
      <sheetData sheetId="20553" refreshError="1"/>
      <sheetData sheetId="20554" refreshError="1"/>
      <sheetData sheetId="20555" refreshError="1"/>
      <sheetData sheetId="20556" refreshError="1"/>
      <sheetData sheetId="20557" refreshError="1"/>
      <sheetData sheetId="20558" refreshError="1"/>
      <sheetData sheetId="20559" refreshError="1"/>
      <sheetData sheetId="20560" refreshError="1"/>
      <sheetData sheetId="20561" refreshError="1"/>
      <sheetData sheetId="20562" refreshError="1"/>
      <sheetData sheetId="20563" refreshError="1"/>
      <sheetData sheetId="20564" refreshError="1"/>
      <sheetData sheetId="20565" refreshError="1"/>
      <sheetData sheetId="20566" refreshError="1"/>
      <sheetData sheetId="20567" refreshError="1"/>
      <sheetData sheetId="20568" refreshError="1"/>
      <sheetData sheetId="20569" refreshError="1"/>
      <sheetData sheetId="20570" refreshError="1"/>
      <sheetData sheetId="20571" refreshError="1"/>
      <sheetData sheetId="20572" refreshError="1"/>
      <sheetData sheetId="20573" refreshError="1"/>
      <sheetData sheetId="20574" refreshError="1"/>
      <sheetData sheetId="20575" refreshError="1"/>
      <sheetData sheetId="20576" refreshError="1"/>
      <sheetData sheetId="20577" refreshError="1"/>
      <sheetData sheetId="20578" refreshError="1"/>
      <sheetData sheetId="20579" refreshError="1"/>
      <sheetData sheetId="20580" refreshError="1"/>
      <sheetData sheetId="20581" refreshError="1"/>
      <sheetData sheetId="20582" refreshError="1"/>
      <sheetData sheetId="20583" refreshError="1"/>
      <sheetData sheetId="20584" refreshError="1"/>
      <sheetData sheetId="20585" refreshError="1"/>
      <sheetData sheetId="20586" refreshError="1"/>
      <sheetData sheetId="20587" refreshError="1"/>
      <sheetData sheetId="20588" refreshError="1"/>
      <sheetData sheetId="20589" refreshError="1"/>
      <sheetData sheetId="20590" refreshError="1"/>
      <sheetData sheetId="20591" refreshError="1"/>
      <sheetData sheetId="20592" refreshError="1"/>
      <sheetData sheetId="20593" refreshError="1"/>
      <sheetData sheetId="20594" refreshError="1"/>
      <sheetData sheetId="20595" refreshError="1"/>
      <sheetData sheetId="20596" refreshError="1"/>
      <sheetData sheetId="20597" refreshError="1"/>
      <sheetData sheetId="20598" refreshError="1"/>
      <sheetData sheetId="20599" refreshError="1"/>
      <sheetData sheetId="20600" refreshError="1"/>
      <sheetData sheetId="20601" refreshError="1"/>
      <sheetData sheetId="20602" refreshError="1"/>
      <sheetData sheetId="20603" refreshError="1"/>
      <sheetData sheetId="20604" refreshError="1"/>
      <sheetData sheetId="20605" refreshError="1"/>
      <sheetData sheetId="20606" refreshError="1"/>
      <sheetData sheetId="20607" refreshError="1"/>
      <sheetData sheetId="20608" refreshError="1"/>
      <sheetData sheetId="20609" refreshError="1"/>
      <sheetData sheetId="20610" refreshError="1"/>
      <sheetData sheetId="20611" refreshError="1"/>
      <sheetData sheetId="20612" refreshError="1"/>
      <sheetData sheetId="20613" refreshError="1"/>
      <sheetData sheetId="20614" refreshError="1"/>
      <sheetData sheetId="20615" refreshError="1"/>
      <sheetData sheetId="20616" refreshError="1"/>
      <sheetData sheetId="20617" refreshError="1"/>
      <sheetData sheetId="20618" refreshError="1"/>
      <sheetData sheetId="20619" refreshError="1"/>
      <sheetData sheetId="20620" refreshError="1"/>
      <sheetData sheetId="20621"/>
      <sheetData sheetId="20622"/>
      <sheetData sheetId="20623"/>
      <sheetData sheetId="20624"/>
      <sheetData sheetId="20625"/>
      <sheetData sheetId="20626"/>
      <sheetData sheetId="20627"/>
      <sheetData sheetId="20628"/>
      <sheetData sheetId="20629"/>
      <sheetData sheetId="20630"/>
      <sheetData sheetId="20631"/>
      <sheetData sheetId="20632"/>
      <sheetData sheetId="20633"/>
      <sheetData sheetId="20634" refreshError="1"/>
      <sheetData sheetId="20635">
        <row r="4">
          <cell r="B4" t="str">
            <v>Asset Nos.</v>
          </cell>
        </row>
      </sheetData>
      <sheetData sheetId="20636" refreshError="1"/>
      <sheetData sheetId="20637" refreshError="1"/>
      <sheetData sheetId="20638" refreshError="1"/>
      <sheetData sheetId="20639" refreshError="1"/>
      <sheetData sheetId="20640" refreshError="1"/>
      <sheetData sheetId="20641" refreshError="1"/>
      <sheetData sheetId="20642" refreshError="1"/>
      <sheetData sheetId="20643" refreshError="1"/>
      <sheetData sheetId="20644" refreshError="1"/>
      <sheetData sheetId="20645" refreshError="1"/>
      <sheetData sheetId="20646" refreshError="1"/>
      <sheetData sheetId="20647" refreshError="1"/>
      <sheetData sheetId="20648" refreshError="1"/>
      <sheetData sheetId="20649" refreshError="1"/>
      <sheetData sheetId="20650" refreshError="1"/>
      <sheetData sheetId="20651" refreshError="1"/>
      <sheetData sheetId="20652" refreshError="1"/>
      <sheetData sheetId="20653" refreshError="1"/>
      <sheetData sheetId="20654" refreshError="1"/>
      <sheetData sheetId="20655" refreshError="1"/>
      <sheetData sheetId="20656" refreshError="1"/>
      <sheetData sheetId="20657" refreshError="1"/>
      <sheetData sheetId="20658" refreshError="1"/>
      <sheetData sheetId="20659" refreshError="1"/>
      <sheetData sheetId="20660" refreshError="1"/>
      <sheetData sheetId="20661" refreshError="1"/>
      <sheetData sheetId="20662" refreshError="1"/>
      <sheetData sheetId="20663" refreshError="1"/>
      <sheetData sheetId="20664" refreshError="1"/>
      <sheetData sheetId="20665" refreshError="1"/>
      <sheetData sheetId="20666" refreshError="1"/>
      <sheetData sheetId="20667" refreshError="1"/>
      <sheetData sheetId="20668" refreshError="1"/>
      <sheetData sheetId="20669" refreshError="1"/>
      <sheetData sheetId="20670" refreshError="1"/>
      <sheetData sheetId="20671" refreshError="1"/>
      <sheetData sheetId="20672" refreshError="1"/>
      <sheetData sheetId="20673" refreshError="1"/>
      <sheetData sheetId="20674" refreshError="1"/>
      <sheetData sheetId="20675" refreshError="1"/>
      <sheetData sheetId="20676" refreshError="1"/>
      <sheetData sheetId="20677" refreshError="1"/>
      <sheetData sheetId="20678" refreshError="1"/>
      <sheetData sheetId="20679" refreshError="1"/>
      <sheetData sheetId="20680" refreshError="1"/>
      <sheetData sheetId="20681" refreshError="1"/>
      <sheetData sheetId="20682" refreshError="1"/>
      <sheetData sheetId="20683" refreshError="1"/>
      <sheetData sheetId="20684" refreshError="1"/>
      <sheetData sheetId="20685" refreshError="1"/>
      <sheetData sheetId="20686" refreshError="1"/>
      <sheetData sheetId="20687" refreshError="1"/>
      <sheetData sheetId="20688" refreshError="1"/>
      <sheetData sheetId="20689" refreshError="1"/>
      <sheetData sheetId="20690" refreshError="1"/>
      <sheetData sheetId="20691" refreshError="1"/>
      <sheetData sheetId="20692" refreshError="1"/>
      <sheetData sheetId="20693" refreshError="1"/>
      <sheetData sheetId="20694" refreshError="1"/>
      <sheetData sheetId="20695" refreshError="1"/>
      <sheetData sheetId="20696" refreshError="1"/>
      <sheetData sheetId="20697" refreshError="1"/>
      <sheetData sheetId="20698" refreshError="1"/>
      <sheetData sheetId="20699" refreshError="1"/>
      <sheetData sheetId="20700" refreshError="1"/>
      <sheetData sheetId="20701" refreshError="1"/>
      <sheetData sheetId="20702" refreshError="1"/>
      <sheetData sheetId="20703" refreshError="1"/>
      <sheetData sheetId="20704" refreshError="1"/>
      <sheetData sheetId="20705" refreshError="1"/>
      <sheetData sheetId="20706"/>
      <sheetData sheetId="20707"/>
      <sheetData sheetId="20708"/>
      <sheetData sheetId="20709"/>
      <sheetData sheetId="20710"/>
      <sheetData sheetId="20711"/>
      <sheetData sheetId="20712"/>
      <sheetData sheetId="20713"/>
      <sheetData sheetId="20714"/>
      <sheetData sheetId="20715" refreshError="1"/>
      <sheetData sheetId="20716" refreshError="1"/>
      <sheetData sheetId="20717" refreshError="1"/>
      <sheetData sheetId="20718" refreshError="1"/>
      <sheetData sheetId="20719"/>
      <sheetData sheetId="20720" refreshError="1"/>
      <sheetData sheetId="20721" refreshError="1"/>
      <sheetData sheetId="20722" refreshError="1"/>
      <sheetData sheetId="20723" refreshError="1"/>
      <sheetData sheetId="20724" refreshError="1"/>
      <sheetData sheetId="20725" refreshError="1"/>
      <sheetData sheetId="20726" refreshError="1"/>
      <sheetData sheetId="20727" refreshError="1"/>
      <sheetData sheetId="20728"/>
      <sheetData sheetId="20729"/>
      <sheetData sheetId="20730"/>
      <sheetData sheetId="20731"/>
      <sheetData sheetId="20732" refreshError="1"/>
      <sheetData sheetId="20733" refreshError="1"/>
      <sheetData sheetId="20734" refreshError="1"/>
      <sheetData sheetId="20735" refreshError="1"/>
      <sheetData sheetId="20736" refreshError="1"/>
      <sheetData sheetId="20737"/>
      <sheetData sheetId="20738"/>
      <sheetData sheetId="20739"/>
      <sheetData sheetId="20740" refreshError="1"/>
      <sheetData sheetId="20741"/>
      <sheetData sheetId="20742" refreshError="1"/>
      <sheetData sheetId="20743" refreshError="1"/>
      <sheetData sheetId="20744" refreshError="1"/>
      <sheetData sheetId="20745" refreshError="1"/>
      <sheetData sheetId="20746" refreshError="1"/>
      <sheetData sheetId="20747" refreshError="1"/>
      <sheetData sheetId="20748" refreshError="1"/>
      <sheetData sheetId="20749" refreshError="1"/>
      <sheetData sheetId="20750"/>
      <sheetData sheetId="20751" refreshError="1"/>
      <sheetData sheetId="20752" refreshError="1"/>
      <sheetData sheetId="20753" refreshError="1"/>
      <sheetData sheetId="20754" refreshError="1"/>
      <sheetData sheetId="20755" refreshError="1"/>
      <sheetData sheetId="20756" refreshError="1"/>
      <sheetData sheetId="20757" refreshError="1"/>
      <sheetData sheetId="20758" refreshError="1"/>
      <sheetData sheetId="20759" refreshError="1"/>
      <sheetData sheetId="20760" refreshError="1"/>
      <sheetData sheetId="20761" refreshError="1"/>
      <sheetData sheetId="20762" refreshError="1"/>
      <sheetData sheetId="20763" refreshError="1"/>
      <sheetData sheetId="20764" refreshError="1"/>
      <sheetData sheetId="20765" refreshError="1"/>
      <sheetData sheetId="20766"/>
      <sheetData sheetId="20767" refreshError="1"/>
      <sheetData sheetId="20768" refreshError="1"/>
      <sheetData sheetId="20769" refreshError="1"/>
      <sheetData sheetId="20770"/>
      <sheetData sheetId="20771"/>
      <sheetData sheetId="20772"/>
      <sheetData sheetId="20773" refreshError="1"/>
      <sheetData sheetId="20774" refreshError="1"/>
      <sheetData sheetId="20775" refreshError="1"/>
      <sheetData sheetId="20776"/>
      <sheetData sheetId="20777" refreshError="1"/>
      <sheetData sheetId="20778" refreshError="1"/>
      <sheetData sheetId="20779" refreshError="1"/>
      <sheetData sheetId="20780" refreshError="1"/>
      <sheetData sheetId="20781"/>
      <sheetData sheetId="20782"/>
      <sheetData sheetId="20783"/>
      <sheetData sheetId="20784"/>
      <sheetData sheetId="20785"/>
      <sheetData sheetId="20786"/>
      <sheetData sheetId="20787"/>
      <sheetData sheetId="20788"/>
      <sheetData sheetId="20789"/>
      <sheetData sheetId="20790"/>
      <sheetData sheetId="20791"/>
      <sheetData sheetId="20792"/>
      <sheetData sheetId="20793"/>
      <sheetData sheetId="20794"/>
      <sheetData sheetId="20795"/>
      <sheetData sheetId="20796"/>
      <sheetData sheetId="20797">
        <row r="11">
          <cell r="C11">
            <v>464</v>
          </cell>
        </row>
      </sheetData>
      <sheetData sheetId="20798">
        <row r="11">
          <cell r="C11">
            <v>423</v>
          </cell>
        </row>
      </sheetData>
      <sheetData sheetId="20799"/>
      <sheetData sheetId="20800"/>
      <sheetData sheetId="20801"/>
      <sheetData sheetId="20802"/>
      <sheetData sheetId="20803">
        <row r="4">
          <cell r="B4" t="str">
            <v>Annexure 1</v>
          </cell>
        </row>
      </sheetData>
      <sheetData sheetId="20804">
        <row r="4">
          <cell r="A4" t="str">
            <v>Annexure 2</v>
          </cell>
        </row>
      </sheetData>
      <sheetData sheetId="20805">
        <row r="4">
          <cell r="A4" t="str">
            <v>Annexure 3</v>
          </cell>
        </row>
      </sheetData>
      <sheetData sheetId="20806">
        <row r="49">
          <cell r="C49">
            <v>419</v>
          </cell>
        </row>
      </sheetData>
      <sheetData sheetId="20807"/>
      <sheetData sheetId="20808"/>
      <sheetData sheetId="20809"/>
      <sheetData sheetId="20810"/>
      <sheetData sheetId="20811">
        <row r="11">
          <cell r="C11">
            <v>131</v>
          </cell>
        </row>
      </sheetData>
      <sheetData sheetId="20812"/>
      <sheetData sheetId="20813"/>
      <sheetData sheetId="20814"/>
      <sheetData sheetId="20815"/>
      <sheetData sheetId="20816"/>
      <sheetData sheetId="20817">
        <row r="4">
          <cell r="B4" t="str">
            <v>Annexure 1</v>
          </cell>
        </row>
      </sheetData>
      <sheetData sheetId="20818">
        <row r="4">
          <cell r="A4" t="str">
            <v>Annexure 2</v>
          </cell>
        </row>
      </sheetData>
      <sheetData sheetId="20819">
        <row r="4">
          <cell r="A4" t="str">
            <v>Annexure 3</v>
          </cell>
        </row>
      </sheetData>
      <sheetData sheetId="20820"/>
      <sheetData sheetId="20821"/>
      <sheetData sheetId="20822"/>
      <sheetData sheetId="20823">
        <row r="49">
          <cell r="C49">
            <v>419</v>
          </cell>
        </row>
      </sheetData>
      <sheetData sheetId="20824"/>
      <sheetData sheetId="20825">
        <row r="11">
          <cell r="C11">
            <v>131</v>
          </cell>
        </row>
      </sheetData>
      <sheetData sheetId="20826"/>
      <sheetData sheetId="20827"/>
      <sheetData sheetId="20828"/>
      <sheetData sheetId="20829"/>
      <sheetData sheetId="20830"/>
      <sheetData sheetId="20831"/>
      <sheetData sheetId="20832">
        <row r="11">
          <cell r="C11">
            <v>464</v>
          </cell>
        </row>
      </sheetData>
      <sheetData sheetId="20833">
        <row r="11">
          <cell r="C11">
            <v>423</v>
          </cell>
        </row>
      </sheetData>
      <sheetData sheetId="20834"/>
      <sheetData sheetId="20835"/>
      <sheetData sheetId="20836"/>
      <sheetData sheetId="20837"/>
      <sheetData sheetId="20838"/>
      <sheetData sheetId="20839"/>
      <sheetData sheetId="20840"/>
      <sheetData sheetId="20841">
        <row r="11">
          <cell r="C11">
            <v>464</v>
          </cell>
        </row>
      </sheetData>
      <sheetData sheetId="20842">
        <row r="11">
          <cell r="C11">
            <v>423</v>
          </cell>
        </row>
      </sheetData>
      <sheetData sheetId="20843"/>
      <sheetData sheetId="20844"/>
      <sheetData sheetId="20845"/>
      <sheetData sheetId="20846"/>
      <sheetData sheetId="20847"/>
      <sheetData sheetId="20848"/>
      <sheetData sheetId="20849"/>
      <sheetData sheetId="20850">
        <row r="49">
          <cell r="C49">
            <v>419</v>
          </cell>
        </row>
      </sheetData>
      <sheetData sheetId="20851"/>
      <sheetData sheetId="20852"/>
      <sheetData sheetId="20853"/>
      <sheetData sheetId="20854"/>
      <sheetData sheetId="20855">
        <row r="4">
          <cell r="B4" t="str">
            <v>Asset Nos.</v>
          </cell>
        </row>
      </sheetData>
      <sheetData sheetId="20856"/>
      <sheetData sheetId="20857"/>
      <sheetData sheetId="20858"/>
      <sheetData sheetId="20859"/>
      <sheetData sheetId="20860"/>
      <sheetData sheetId="20861"/>
      <sheetData sheetId="20862">
        <row r="4">
          <cell r="B4" t="str">
            <v>Asset Nos.</v>
          </cell>
        </row>
      </sheetData>
      <sheetData sheetId="20863"/>
      <sheetData sheetId="20864"/>
      <sheetData sheetId="20865"/>
      <sheetData sheetId="20866" refreshError="1"/>
      <sheetData sheetId="20867" refreshError="1"/>
      <sheetData sheetId="20868" refreshError="1"/>
      <sheetData sheetId="20869" refreshError="1"/>
      <sheetData sheetId="20870" refreshError="1"/>
      <sheetData sheetId="20871" refreshError="1"/>
      <sheetData sheetId="20872" refreshError="1"/>
      <sheetData sheetId="20873" refreshError="1"/>
      <sheetData sheetId="20874" refreshError="1"/>
      <sheetData sheetId="20875" refreshError="1"/>
      <sheetData sheetId="20876" refreshError="1"/>
      <sheetData sheetId="20877" refreshError="1"/>
      <sheetData sheetId="20878" refreshError="1"/>
      <sheetData sheetId="20879" refreshError="1"/>
      <sheetData sheetId="20880" refreshError="1"/>
      <sheetData sheetId="20881" refreshError="1"/>
      <sheetData sheetId="20882" refreshError="1"/>
      <sheetData sheetId="20883" refreshError="1"/>
      <sheetData sheetId="20884" refreshError="1"/>
      <sheetData sheetId="20885" refreshError="1"/>
      <sheetData sheetId="20886" refreshError="1"/>
      <sheetData sheetId="20887" refreshError="1"/>
      <sheetData sheetId="20888" refreshError="1"/>
      <sheetData sheetId="20889" refreshError="1"/>
      <sheetData sheetId="20890" refreshError="1"/>
      <sheetData sheetId="20891" refreshError="1"/>
      <sheetData sheetId="20892" refreshError="1"/>
      <sheetData sheetId="20893" refreshError="1"/>
      <sheetData sheetId="20894" refreshError="1"/>
      <sheetData sheetId="20895" refreshError="1"/>
      <sheetData sheetId="20896" refreshError="1"/>
      <sheetData sheetId="20897" refreshError="1"/>
      <sheetData sheetId="20898" refreshError="1"/>
      <sheetData sheetId="20899" refreshError="1"/>
      <sheetData sheetId="20900" refreshError="1"/>
      <sheetData sheetId="20901" refreshError="1"/>
      <sheetData sheetId="20902" refreshError="1"/>
      <sheetData sheetId="20903" refreshError="1"/>
      <sheetData sheetId="20904" refreshError="1"/>
      <sheetData sheetId="20905" refreshError="1"/>
      <sheetData sheetId="20906" refreshError="1"/>
      <sheetData sheetId="20907" refreshError="1"/>
      <sheetData sheetId="20908" refreshError="1"/>
      <sheetData sheetId="20909" refreshError="1"/>
      <sheetData sheetId="20910" refreshError="1"/>
      <sheetData sheetId="20911" refreshError="1"/>
      <sheetData sheetId="20912" refreshError="1"/>
      <sheetData sheetId="20913" refreshError="1"/>
      <sheetData sheetId="20914" refreshError="1"/>
      <sheetData sheetId="20915" refreshError="1"/>
      <sheetData sheetId="20916" refreshError="1"/>
      <sheetData sheetId="20917" refreshError="1"/>
      <sheetData sheetId="20918" refreshError="1"/>
      <sheetData sheetId="20919" refreshError="1"/>
      <sheetData sheetId="20920" refreshError="1"/>
      <sheetData sheetId="20921" refreshError="1"/>
      <sheetData sheetId="20922" refreshError="1"/>
      <sheetData sheetId="20923" refreshError="1"/>
      <sheetData sheetId="20924" refreshError="1"/>
      <sheetData sheetId="20925" refreshError="1"/>
      <sheetData sheetId="20926" refreshError="1"/>
      <sheetData sheetId="20927" refreshError="1"/>
      <sheetData sheetId="20928" refreshError="1"/>
      <sheetData sheetId="20929" refreshError="1"/>
      <sheetData sheetId="20930" refreshError="1"/>
      <sheetData sheetId="20931" refreshError="1"/>
      <sheetData sheetId="20932" refreshError="1"/>
      <sheetData sheetId="20933" refreshError="1"/>
      <sheetData sheetId="20934" refreshError="1"/>
      <sheetData sheetId="20935" refreshError="1"/>
      <sheetData sheetId="20936" refreshError="1"/>
      <sheetData sheetId="20937" refreshError="1"/>
      <sheetData sheetId="20938" refreshError="1"/>
      <sheetData sheetId="20939" refreshError="1"/>
      <sheetData sheetId="20940" refreshError="1"/>
      <sheetData sheetId="20941" refreshError="1"/>
      <sheetData sheetId="20942"/>
      <sheetData sheetId="20943"/>
      <sheetData sheetId="20944"/>
      <sheetData sheetId="20945"/>
      <sheetData sheetId="20946">
        <row r="3">
          <cell r="B3" t="str">
            <v>600000005</v>
          </cell>
        </row>
      </sheetData>
      <sheetData sheetId="20947"/>
      <sheetData sheetId="20948"/>
      <sheetData sheetId="20949"/>
      <sheetData sheetId="20950"/>
      <sheetData sheetId="20951"/>
      <sheetData sheetId="20952"/>
      <sheetData sheetId="20953"/>
      <sheetData sheetId="20954"/>
      <sheetData sheetId="20955"/>
      <sheetData sheetId="20956"/>
      <sheetData sheetId="20957"/>
      <sheetData sheetId="20958"/>
      <sheetData sheetId="20959"/>
      <sheetData sheetId="20960"/>
      <sheetData sheetId="20961"/>
      <sheetData sheetId="20962"/>
      <sheetData sheetId="20963"/>
      <sheetData sheetId="20964"/>
      <sheetData sheetId="20965"/>
      <sheetData sheetId="20966"/>
      <sheetData sheetId="20967"/>
      <sheetData sheetId="20968"/>
      <sheetData sheetId="20969"/>
      <sheetData sheetId="20970"/>
      <sheetData sheetId="20971">
        <row r="3">
          <cell r="B3" t="str">
            <v>600000005</v>
          </cell>
        </row>
      </sheetData>
      <sheetData sheetId="20972"/>
      <sheetData sheetId="20973"/>
      <sheetData sheetId="20974"/>
      <sheetData sheetId="20975"/>
      <sheetData sheetId="20976" refreshError="1"/>
      <sheetData sheetId="20977" refreshError="1"/>
      <sheetData sheetId="20978" refreshError="1"/>
      <sheetData sheetId="20979" refreshError="1"/>
      <sheetData sheetId="20980" refreshError="1"/>
      <sheetData sheetId="20981" refreshError="1"/>
      <sheetData sheetId="20982" refreshError="1"/>
      <sheetData sheetId="20983" refreshError="1"/>
      <sheetData sheetId="20984" refreshError="1"/>
      <sheetData sheetId="20985" refreshError="1"/>
      <sheetData sheetId="20986" refreshError="1"/>
      <sheetData sheetId="20987" refreshError="1"/>
      <sheetData sheetId="20988" refreshError="1"/>
      <sheetData sheetId="20989" refreshError="1"/>
      <sheetData sheetId="20990" refreshError="1"/>
      <sheetData sheetId="20991" refreshError="1"/>
      <sheetData sheetId="20992" refreshError="1"/>
      <sheetData sheetId="20993" refreshError="1"/>
      <sheetData sheetId="20994" refreshError="1"/>
      <sheetData sheetId="20995" refreshError="1"/>
      <sheetData sheetId="20996" refreshError="1"/>
      <sheetData sheetId="20997" refreshError="1"/>
      <sheetData sheetId="20998" refreshError="1"/>
      <sheetData sheetId="20999" refreshError="1"/>
      <sheetData sheetId="21000" refreshError="1"/>
      <sheetData sheetId="21001" refreshError="1"/>
      <sheetData sheetId="21002" refreshError="1"/>
      <sheetData sheetId="21003" refreshError="1"/>
      <sheetData sheetId="21004" refreshError="1"/>
      <sheetData sheetId="21005" refreshError="1"/>
      <sheetData sheetId="21006" refreshError="1"/>
      <sheetData sheetId="21007" refreshError="1"/>
      <sheetData sheetId="21008" refreshError="1"/>
      <sheetData sheetId="21009" refreshError="1"/>
      <sheetData sheetId="21010" refreshError="1"/>
      <sheetData sheetId="21011" refreshError="1"/>
      <sheetData sheetId="21012" refreshError="1"/>
      <sheetData sheetId="21013" refreshError="1"/>
      <sheetData sheetId="21014" refreshError="1"/>
      <sheetData sheetId="21015" refreshError="1"/>
      <sheetData sheetId="21016" refreshError="1"/>
      <sheetData sheetId="21017" refreshError="1"/>
      <sheetData sheetId="21018" refreshError="1"/>
      <sheetData sheetId="21019" refreshError="1"/>
      <sheetData sheetId="21020" refreshError="1"/>
      <sheetData sheetId="21021" refreshError="1"/>
      <sheetData sheetId="21022" refreshError="1"/>
      <sheetData sheetId="21023" refreshError="1"/>
      <sheetData sheetId="21024" refreshError="1"/>
      <sheetData sheetId="21025" refreshError="1"/>
      <sheetData sheetId="21026" refreshError="1"/>
      <sheetData sheetId="21027" refreshError="1"/>
      <sheetData sheetId="21028" refreshError="1"/>
      <sheetData sheetId="21029" refreshError="1"/>
      <sheetData sheetId="21030" refreshError="1"/>
      <sheetData sheetId="21031" refreshError="1"/>
      <sheetData sheetId="21032" refreshError="1"/>
      <sheetData sheetId="21033" refreshError="1"/>
      <sheetData sheetId="21034" refreshError="1"/>
      <sheetData sheetId="21035" refreshError="1"/>
      <sheetData sheetId="21036" refreshError="1"/>
      <sheetData sheetId="21037" refreshError="1"/>
      <sheetData sheetId="21038" refreshError="1"/>
      <sheetData sheetId="21039" refreshError="1"/>
      <sheetData sheetId="21040"/>
      <sheetData sheetId="21041"/>
      <sheetData sheetId="21042"/>
      <sheetData sheetId="21043"/>
      <sheetData sheetId="21044"/>
      <sheetData sheetId="21045"/>
      <sheetData sheetId="21046"/>
      <sheetData sheetId="21047"/>
      <sheetData sheetId="21048"/>
      <sheetData sheetId="21049"/>
      <sheetData sheetId="21050" refreshError="1"/>
      <sheetData sheetId="21051" refreshError="1"/>
      <sheetData sheetId="21052" refreshError="1"/>
      <sheetData sheetId="21053" refreshError="1"/>
      <sheetData sheetId="21054">
        <row r="6">
          <cell r="B6" t="str">
            <v>2000 (Current year basis)</v>
          </cell>
        </row>
      </sheetData>
      <sheetData sheetId="21055">
        <row r="3">
          <cell r="A3" t="str">
            <v>Name</v>
          </cell>
        </row>
      </sheetData>
      <sheetData sheetId="21056"/>
      <sheetData sheetId="21057">
        <row r="6">
          <cell r="B6" t="str">
            <v>2000 (Current year basis)</v>
          </cell>
        </row>
      </sheetData>
      <sheetData sheetId="21058">
        <row r="3">
          <cell r="A3" t="str">
            <v>Name</v>
          </cell>
        </row>
      </sheetData>
      <sheetData sheetId="21059"/>
      <sheetData sheetId="21060">
        <row r="6">
          <cell r="B6" t="str">
            <v>2000 (Current year basis)</v>
          </cell>
        </row>
      </sheetData>
      <sheetData sheetId="21061">
        <row r="3">
          <cell r="A3" t="str">
            <v>Name</v>
          </cell>
        </row>
      </sheetData>
      <sheetData sheetId="21062"/>
      <sheetData sheetId="21063">
        <row r="6">
          <cell r="B6" t="str">
            <v>2000 (Current year basis)</v>
          </cell>
        </row>
      </sheetData>
      <sheetData sheetId="21064">
        <row r="3">
          <cell r="A3" t="str">
            <v>Name</v>
          </cell>
        </row>
      </sheetData>
      <sheetData sheetId="21065"/>
      <sheetData sheetId="21066">
        <row r="6">
          <cell r="B6" t="str">
            <v>2000 (Current year basis)</v>
          </cell>
        </row>
      </sheetData>
      <sheetData sheetId="21067">
        <row r="3">
          <cell r="A3" t="str">
            <v>Name</v>
          </cell>
        </row>
      </sheetData>
      <sheetData sheetId="21068"/>
      <sheetData sheetId="21069">
        <row r="6">
          <cell r="B6" t="str">
            <v>2000 (Current year basis)</v>
          </cell>
        </row>
      </sheetData>
      <sheetData sheetId="21070"/>
      <sheetData sheetId="21071"/>
      <sheetData sheetId="21072">
        <row r="6">
          <cell r="B6" t="str">
            <v>2000 (Current year basis)</v>
          </cell>
        </row>
      </sheetData>
      <sheetData sheetId="21073" refreshError="1"/>
      <sheetData sheetId="21074" refreshError="1"/>
      <sheetData sheetId="21075" refreshError="1"/>
      <sheetData sheetId="21076" refreshError="1"/>
      <sheetData sheetId="21077" refreshError="1"/>
      <sheetData sheetId="21078" refreshError="1"/>
      <sheetData sheetId="21079" refreshError="1"/>
      <sheetData sheetId="21080"/>
      <sheetData sheetId="21081"/>
      <sheetData sheetId="21082"/>
      <sheetData sheetId="21083"/>
      <sheetData sheetId="21084"/>
      <sheetData sheetId="21085"/>
      <sheetData sheetId="21086" refreshError="1"/>
      <sheetData sheetId="21087" refreshError="1"/>
      <sheetData sheetId="21088" refreshError="1"/>
      <sheetData sheetId="21089" refreshError="1"/>
      <sheetData sheetId="21090" refreshError="1"/>
      <sheetData sheetId="21091" refreshError="1"/>
      <sheetData sheetId="21092" refreshError="1"/>
      <sheetData sheetId="21093" refreshError="1"/>
      <sheetData sheetId="21094" refreshError="1"/>
      <sheetData sheetId="21095" refreshError="1"/>
      <sheetData sheetId="21096" refreshError="1"/>
      <sheetData sheetId="21097" refreshError="1"/>
      <sheetData sheetId="21098" refreshError="1"/>
      <sheetData sheetId="21099"/>
      <sheetData sheetId="21100"/>
      <sheetData sheetId="21101"/>
      <sheetData sheetId="21102"/>
      <sheetData sheetId="21103"/>
      <sheetData sheetId="21104"/>
      <sheetData sheetId="21105" refreshError="1"/>
      <sheetData sheetId="21106"/>
      <sheetData sheetId="21107"/>
      <sheetData sheetId="21108"/>
      <sheetData sheetId="21109"/>
      <sheetData sheetId="21110"/>
      <sheetData sheetId="21111"/>
      <sheetData sheetId="21112"/>
      <sheetData sheetId="21113"/>
      <sheetData sheetId="21114"/>
      <sheetData sheetId="21115"/>
      <sheetData sheetId="21116"/>
      <sheetData sheetId="21117"/>
      <sheetData sheetId="21118"/>
      <sheetData sheetId="21119"/>
      <sheetData sheetId="21120"/>
      <sheetData sheetId="21121" refreshError="1"/>
      <sheetData sheetId="21122" refreshError="1"/>
      <sheetData sheetId="21123" refreshError="1"/>
      <sheetData sheetId="21124" refreshError="1"/>
      <sheetData sheetId="21125" refreshError="1"/>
      <sheetData sheetId="21126" refreshError="1"/>
      <sheetData sheetId="21127" refreshError="1"/>
      <sheetData sheetId="21128" refreshError="1"/>
      <sheetData sheetId="21129" refreshError="1"/>
      <sheetData sheetId="21130" refreshError="1"/>
      <sheetData sheetId="21131" refreshError="1"/>
      <sheetData sheetId="21132" refreshError="1"/>
      <sheetData sheetId="21133" refreshError="1"/>
      <sheetData sheetId="21134" refreshError="1"/>
      <sheetData sheetId="21135" refreshError="1"/>
      <sheetData sheetId="21136" refreshError="1"/>
      <sheetData sheetId="21137" refreshError="1"/>
      <sheetData sheetId="21138" refreshError="1"/>
      <sheetData sheetId="21139" refreshError="1"/>
      <sheetData sheetId="21140" refreshError="1"/>
      <sheetData sheetId="21141" refreshError="1"/>
      <sheetData sheetId="21142" refreshError="1"/>
      <sheetData sheetId="21143" refreshError="1"/>
      <sheetData sheetId="21144" refreshError="1"/>
      <sheetData sheetId="21145"/>
      <sheetData sheetId="21146"/>
      <sheetData sheetId="21147"/>
      <sheetData sheetId="21148"/>
      <sheetData sheetId="21149"/>
      <sheetData sheetId="21150"/>
      <sheetData sheetId="21151"/>
      <sheetData sheetId="21152"/>
      <sheetData sheetId="21153"/>
      <sheetData sheetId="21154"/>
      <sheetData sheetId="21155"/>
      <sheetData sheetId="21156"/>
      <sheetData sheetId="21157"/>
      <sheetData sheetId="21158"/>
      <sheetData sheetId="21159"/>
      <sheetData sheetId="21160" refreshError="1"/>
      <sheetData sheetId="21161"/>
      <sheetData sheetId="21162" refreshError="1"/>
      <sheetData sheetId="21163" refreshError="1"/>
      <sheetData sheetId="21164" refreshError="1"/>
      <sheetData sheetId="21165" refreshError="1"/>
      <sheetData sheetId="21166" refreshError="1"/>
      <sheetData sheetId="21167"/>
      <sheetData sheetId="21168"/>
      <sheetData sheetId="21169"/>
      <sheetData sheetId="21170"/>
      <sheetData sheetId="21171"/>
      <sheetData sheetId="21172"/>
      <sheetData sheetId="21173"/>
      <sheetData sheetId="21174"/>
      <sheetData sheetId="21175"/>
      <sheetData sheetId="21176"/>
      <sheetData sheetId="21177" refreshError="1"/>
      <sheetData sheetId="21178" refreshError="1"/>
      <sheetData sheetId="21179" refreshError="1"/>
      <sheetData sheetId="21180" refreshError="1"/>
      <sheetData sheetId="21181" refreshError="1"/>
      <sheetData sheetId="21182" refreshError="1"/>
      <sheetData sheetId="21183" refreshError="1"/>
      <sheetData sheetId="21184"/>
      <sheetData sheetId="21185" refreshError="1"/>
      <sheetData sheetId="21186" refreshError="1"/>
      <sheetData sheetId="21187" refreshError="1"/>
      <sheetData sheetId="21188" refreshError="1"/>
      <sheetData sheetId="21189" refreshError="1"/>
      <sheetData sheetId="21190"/>
      <sheetData sheetId="21191" refreshError="1"/>
      <sheetData sheetId="21192" refreshError="1"/>
      <sheetData sheetId="21193" refreshError="1"/>
      <sheetData sheetId="21194" refreshError="1"/>
      <sheetData sheetId="21195" refreshError="1"/>
      <sheetData sheetId="21196" refreshError="1"/>
      <sheetData sheetId="21197" refreshError="1"/>
      <sheetData sheetId="21198" refreshError="1"/>
      <sheetData sheetId="21199" refreshError="1"/>
      <sheetData sheetId="21200" refreshError="1"/>
      <sheetData sheetId="21201" refreshError="1"/>
      <sheetData sheetId="21202" refreshError="1"/>
      <sheetData sheetId="21203" refreshError="1"/>
      <sheetData sheetId="21204" refreshError="1"/>
      <sheetData sheetId="21205" refreshError="1"/>
      <sheetData sheetId="21206" refreshError="1"/>
      <sheetData sheetId="21207" refreshError="1"/>
      <sheetData sheetId="21208" refreshError="1"/>
      <sheetData sheetId="21209" refreshError="1"/>
      <sheetData sheetId="21210" refreshError="1"/>
      <sheetData sheetId="21211" refreshError="1"/>
      <sheetData sheetId="21212" refreshError="1"/>
      <sheetData sheetId="21213" refreshError="1"/>
      <sheetData sheetId="21214" refreshError="1"/>
      <sheetData sheetId="21215" refreshError="1"/>
      <sheetData sheetId="21216" refreshError="1"/>
      <sheetData sheetId="21217" refreshError="1"/>
      <sheetData sheetId="21218" refreshError="1"/>
      <sheetData sheetId="21219" refreshError="1"/>
      <sheetData sheetId="21220"/>
      <sheetData sheetId="21221" refreshError="1"/>
      <sheetData sheetId="21222" refreshError="1"/>
      <sheetData sheetId="21223" refreshError="1"/>
      <sheetData sheetId="21224" refreshError="1"/>
      <sheetData sheetId="21225" refreshError="1"/>
      <sheetData sheetId="21226" refreshError="1"/>
      <sheetData sheetId="21227" refreshError="1"/>
      <sheetData sheetId="21228" refreshError="1"/>
      <sheetData sheetId="21229" refreshError="1"/>
      <sheetData sheetId="21230" refreshError="1"/>
      <sheetData sheetId="21231" refreshError="1"/>
      <sheetData sheetId="21232" refreshError="1"/>
      <sheetData sheetId="21233" refreshError="1"/>
      <sheetData sheetId="21234" refreshError="1"/>
      <sheetData sheetId="21235" refreshError="1"/>
      <sheetData sheetId="21236" refreshError="1"/>
      <sheetData sheetId="21237" refreshError="1"/>
      <sheetData sheetId="21238" refreshError="1"/>
      <sheetData sheetId="21239" refreshError="1"/>
      <sheetData sheetId="21240"/>
      <sheetData sheetId="21241" refreshError="1"/>
      <sheetData sheetId="21242" refreshError="1"/>
      <sheetData sheetId="21243" refreshError="1"/>
      <sheetData sheetId="21244" refreshError="1"/>
      <sheetData sheetId="21245" refreshError="1"/>
      <sheetData sheetId="21246" refreshError="1"/>
      <sheetData sheetId="21247" refreshError="1"/>
      <sheetData sheetId="21248" refreshError="1"/>
      <sheetData sheetId="21249" refreshError="1"/>
      <sheetData sheetId="21250" refreshError="1"/>
      <sheetData sheetId="21251" refreshError="1"/>
      <sheetData sheetId="21252"/>
      <sheetData sheetId="21253"/>
      <sheetData sheetId="21254" refreshError="1"/>
      <sheetData sheetId="21255" refreshError="1"/>
      <sheetData sheetId="21256" refreshError="1"/>
      <sheetData sheetId="21257" refreshError="1"/>
      <sheetData sheetId="21258" refreshError="1"/>
      <sheetData sheetId="21259" refreshError="1"/>
      <sheetData sheetId="21260" refreshError="1"/>
      <sheetData sheetId="21261" refreshError="1"/>
      <sheetData sheetId="21262" refreshError="1"/>
      <sheetData sheetId="21263" refreshError="1"/>
      <sheetData sheetId="21264" refreshError="1"/>
      <sheetData sheetId="21265" refreshError="1"/>
      <sheetData sheetId="21266" refreshError="1"/>
      <sheetData sheetId="21267" refreshError="1"/>
      <sheetData sheetId="21268" refreshError="1"/>
      <sheetData sheetId="21269" refreshError="1"/>
      <sheetData sheetId="21270" refreshError="1"/>
      <sheetData sheetId="21271" refreshError="1"/>
      <sheetData sheetId="21272" refreshError="1"/>
      <sheetData sheetId="21273" refreshError="1"/>
      <sheetData sheetId="21274" refreshError="1"/>
      <sheetData sheetId="21275" refreshError="1"/>
      <sheetData sheetId="21276" refreshError="1"/>
      <sheetData sheetId="21277" refreshError="1"/>
      <sheetData sheetId="21278" refreshError="1"/>
      <sheetData sheetId="21279" refreshError="1"/>
      <sheetData sheetId="21280" refreshError="1"/>
      <sheetData sheetId="21281" refreshError="1"/>
      <sheetData sheetId="21282"/>
      <sheetData sheetId="21283" refreshError="1"/>
      <sheetData sheetId="21284"/>
      <sheetData sheetId="21285" refreshError="1"/>
      <sheetData sheetId="21286"/>
      <sheetData sheetId="21287" refreshError="1"/>
      <sheetData sheetId="21288" refreshError="1"/>
      <sheetData sheetId="21289" refreshError="1"/>
      <sheetData sheetId="21290"/>
      <sheetData sheetId="21291"/>
      <sheetData sheetId="21292"/>
      <sheetData sheetId="21293"/>
      <sheetData sheetId="21294"/>
      <sheetData sheetId="21295"/>
      <sheetData sheetId="21296"/>
      <sheetData sheetId="21297"/>
      <sheetData sheetId="21298"/>
      <sheetData sheetId="21299"/>
      <sheetData sheetId="21300"/>
      <sheetData sheetId="21301"/>
      <sheetData sheetId="21302"/>
      <sheetData sheetId="21303"/>
      <sheetData sheetId="21304"/>
      <sheetData sheetId="21305"/>
      <sheetData sheetId="21306"/>
      <sheetData sheetId="21307"/>
      <sheetData sheetId="21308"/>
      <sheetData sheetId="21309"/>
      <sheetData sheetId="21310"/>
      <sheetData sheetId="21311"/>
      <sheetData sheetId="21312"/>
      <sheetData sheetId="21313"/>
      <sheetData sheetId="21314" refreshError="1"/>
      <sheetData sheetId="21315"/>
      <sheetData sheetId="21316"/>
      <sheetData sheetId="21317"/>
      <sheetData sheetId="21318"/>
      <sheetData sheetId="21319"/>
      <sheetData sheetId="21320"/>
      <sheetData sheetId="21321"/>
      <sheetData sheetId="21322"/>
      <sheetData sheetId="21323"/>
      <sheetData sheetId="21324"/>
      <sheetData sheetId="21325"/>
      <sheetData sheetId="21326"/>
      <sheetData sheetId="21327"/>
      <sheetData sheetId="21328"/>
      <sheetData sheetId="21329"/>
      <sheetData sheetId="21330"/>
      <sheetData sheetId="21331" refreshError="1"/>
      <sheetData sheetId="21332" refreshError="1"/>
      <sheetData sheetId="21333" refreshError="1"/>
      <sheetData sheetId="21334" refreshError="1"/>
      <sheetData sheetId="21335" refreshError="1"/>
      <sheetData sheetId="21336" refreshError="1"/>
      <sheetData sheetId="21337" refreshError="1"/>
      <sheetData sheetId="21338" refreshError="1"/>
      <sheetData sheetId="21339" refreshError="1"/>
      <sheetData sheetId="21340" refreshError="1"/>
      <sheetData sheetId="21341"/>
      <sheetData sheetId="21342"/>
      <sheetData sheetId="21343"/>
      <sheetData sheetId="21344"/>
      <sheetData sheetId="21345"/>
      <sheetData sheetId="21346"/>
      <sheetData sheetId="21347"/>
      <sheetData sheetId="21348"/>
      <sheetData sheetId="21349"/>
      <sheetData sheetId="21350"/>
      <sheetData sheetId="21351"/>
      <sheetData sheetId="21352"/>
      <sheetData sheetId="21353"/>
      <sheetData sheetId="21354" refreshError="1"/>
      <sheetData sheetId="21355" refreshError="1"/>
      <sheetData sheetId="21356" refreshError="1"/>
      <sheetData sheetId="21357" refreshError="1"/>
      <sheetData sheetId="21358" refreshError="1"/>
      <sheetData sheetId="21359" refreshError="1"/>
      <sheetData sheetId="21360" refreshError="1"/>
      <sheetData sheetId="21361" refreshError="1"/>
      <sheetData sheetId="21362" refreshError="1"/>
      <sheetData sheetId="21363" refreshError="1"/>
      <sheetData sheetId="21364" refreshError="1"/>
      <sheetData sheetId="21365" refreshError="1"/>
      <sheetData sheetId="21366" refreshError="1"/>
      <sheetData sheetId="21367" refreshError="1"/>
      <sheetData sheetId="21368" refreshError="1"/>
      <sheetData sheetId="21369" refreshError="1"/>
      <sheetData sheetId="21370" refreshError="1"/>
      <sheetData sheetId="21371" refreshError="1"/>
      <sheetData sheetId="21372" refreshError="1"/>
      <sheetData sheetId="21373" refreshError="1"/>
      <sheetData sheetId="21374" refreshError="1"/>
      <sheetData sheetId="21375" refreshError="1"/>
      <sheetData sheetId="21376" refreshError="1"/>
      <sheetData sheetId="21377" refreshError="1"/>
      <sheetData sheetId="21378" refreshError="1"/>
      <sheetData sheetId="21379" refreshError="1"/>
      <sheetData sheetId="21380" refreshError="1"/>
      <sheetData sheetId="21381" refreshError="1"/>
      <sheetData sheetId="21382" refreshError="1"/>
      <sheetData sheetId="21383" refreshError="1"/>
      <sheetData sheetId="21384" refreshError="1"/>
      <sheetData sheetId="21385" refreshError="1"/>
      <sheetData sheetId="21386" refreshError="1"/>
      <sheetData sheetId="21387" refreshError="1"/>
      <sheetData sheetId="21388" refreshError="1"/>
      <sheetData sheetId="21389"/>
      <sheetData sheetId="21390"/>
      <sheetData sheetId="21391"/>
      <sheetData sheetId="21392"/>
      <sheetData sheetId="21393"/>
      <sheetData sheetId="21394"/>
      <sheetData sheetId="21395"/>
      <sheetData sheetId="21396"/>
      <sheetData sheetId="21397"/>
      <sheetData sheetId="21398"/>
      <sheetData sheetId="21399"/>
      <sheetData sheetId="21400"/>
      <sheetData sheetId="21401"/>
      <sheetData sheetId="21402"/>
      <sheetData sheetId="21403"/>
      <sheetData sheetId="21404"/>
      <sheetData sheetId="21405"/>
      <sheetData sheetId="21406"/>
      <sheetData sheetId="21407"/>
      <sheetData sheetId="21408"/>
      <sheetData sheetId="21409"/>
      <sheetData sheetId="21410"/>
      <sheetData sheetId="21411"/>
      <sheetData sheetId="21412"/>
      <sheetData sheetId="21413"/>
      <sheetData sheetId="21414"/>
      <sheetData sheetId="21415"/>
      <sheetData sheetId="21416"/>
      <sheetData sheetId="21417"/>
      <sheetData sheetId="21418"/>
      <sheetData sheetId="21419"/>
      <sheetData sheetId="21420"/>
      <sheetData sheetId="21421"/>
      <sheetData sheetId="21422"/>
      <sheetData sheetId="21423"/>
      <sheetData sheetId="21424"/>
      <sheetData sheetId="21425"/>
      <sheetData sheetId="21426"/>
      <sheetData sheetId="21427"/>
      <sheetData sheetId="21428"/>
      <sheetData sheetId="21429"/>
      <sheetData sheetId="21430"/>
      <sheetData sheetId="21431"/>
      <sheetData sheetId="21432"/>
      <sheetData sheetId="21433"/>
      <sheetData sheetId="21434"/>
      <sheetData sheetId="21435"/>
      <sheetData sheetId="21436"/>
      <sheetData sheetId="21437"/>
      <sheetData sheetId="21438"/>
      <sheetData sheetId="21439"/>
      <sheetData sheetId="21440"/>
      <sheetData sheetId="21441"/>
      <sheetData sheetId="21442"/>
      <sheetData sheetId="21443"/>
      <sheetData sheetId="21444"/>
      <sheetData sheetId="21445"/>
      <sheetData sheetId="21446" refreshError="1"/>
      <sheetData sheetId="21447" refreshError="1"/>
      <sheetData sheetId="21448" refreshError="1"/>
      <sheetData sheetId="21449" refreshError="1"/>
      <sheetData sheetId="21450" refreshError="1"/>
      <sheetData sheetId="21451" refreshError="1"/>
      <sheetData sheetId="21452" refreshError="1"/>
      <sheetData sheetId="21453"/>
      <sheetData sheetId="21454" refreshError="1"/>
      <sheetData sheetId="21455"/>
      <sheetData sheetId="21456"/>
      <sheetData sheetId="21457"/>
      <sheetData sheetId="21458"/>
      <sheetData sheetId="21459"/>
      <sheetData sheetId="21460" refreshError="1"/>
      <sheetData sheetId="21461" refreshError="1"/>
      <sheetData sheetId="21462" refreshError="1"/>
      <sheetData sheetId="21463"/>
      <sheetData sheetId="21464"/>
      <sheetData sheetId="21465" refreshError="1"/>
      <sheetData sheetId="21466" refreshError="1"/>
      <sheetData sheetId="21467" refreshError="1"/>
      <sheetData sheetId="21468" refreshError="1"/>
      <sheetData sheetId="21469" refreshError="1"/>
      <sheetData sheetId="21470" refreshError="1"/>
      <sheetData sheetId="21471" refreshError="1"/>
      <sheetData sheetId="21472"/>
      <sheetData sheetId="21473"/>
      <sheetData sheetId="21474"/>
      <sheetData sheetId="21475" refreshError="1"/>
      <sheetData sheetId="21476"/>
      <sheetData sheetId="21477"/>
      <sheetData sheetId="21478"/>
      <sheetData sheetId="21479"/>
      <sheetData sheetId="21480"/>
      <sheetData sheetId="21481"/>
      <sheetData sheetId="21482"/>
      <sheetData sheetId="21483"/>
      <sheetData sheetId="21484"/>
      <sheetData sheetId="21485"/>
      <sheetData sheetId="21486"/>
      <sheetData sheetId="21487"/>
      <sheetData sheetId="21488" refreshError="1"/>
      <sheetData sheetId="21489" refreshError="1"/>
      <sheetData sheetId="21490" refreshError="1"/>
      <sheetData sheetId="21491" refreshError="1"/>
      <sheetData sheetId="21492" refreshError="1"/>
      <sheetData sheetId="21493" refreshError="1"/>
      <sheetData sheetId="21494" refreshError="1"/>
      <sheetData sheetId="21495"/>
      <sheetData sheetId="21496"/>
      <sheetData sheetId="21497"/>
      <sheetData sheetId="21498"/>
      <sheetData sheetId="21499"/>
      <sheetData sheetId="21500"/>
      <sheetData sheetId="21501"/>
      <sheetData sheetId="21502"/>
      <sheetData sheetId="21503"/>
      <sheetData sheetId="21504"/>
      <sheetData sheetId="21505"/>
      <sheetData sheetId="21506"/>
      <sheetData sheetId="21507" refreshError="1"/>
      <sheetData sheetId="21508" refreshError="1"/>
      <sheetData sheetId="21509" refreshError="1"/>
      <sheetData sheetId="21510" refreshError="1"/>
      <sheetData sheetId="21511" refreshError="1"/>
      <sheetData sheetId="21512" refreshError="1"/>
      <sheetData sheetId="21513" refreshError="1"/>
      <sheetData sheetId="21514" refreshError="1"/>
      <sheetData sheetId="21515" refreshError="1"/>
      <sheetData sheetId="21516" refreshError="1"/>
      <sheetData sheetId="21517" refreshError="1"/>
      <sheetData sheetId="21518" refreshError="1"/>
      <sheetData sheetId="21519" refreshError="1"/>
      <sheetData sheetId="21520" refreshError="1"/>
      <sheetData sheetId="21521" refreshError="1"/>
      <sheetData sheetId="21522" refreshError="1"/>
      <sheetData sheetId="21523" refreshError="1"/>
      <sheetData sheetId="21524" refreshError="1"/>
      <sheetData sheetId="21525" refreshError="1"/>
      <sheetData sheetId="21526" refreshError="1"/>
      <sheetData sheetId="21527" refreshError="1"/>
      <sheetData sheetId="21528" refreshError="1"/>
      <sheetData sheetId="21529" refreshError="1"/>
      <sheetData sheetId="21530" refreshError="1"/>
      <sheetData sheetId="21531" refreshError="1"/>
      <sheetData sheetId="21532"/>
      <sheetData sheetId="21533"/>
      <sheetData sheetId="21534"/>
      <sheetData sheetId="21535"/>
      <sheetData sheetId="21536"/>
      <sheetData sheetId="21537"/>
      <sheetData sheetId="21538"/>
      <sheetData sheetId="21539"/>
      <sheetData sheetId="21540"/>
      <sheetData sheetId="21541" refreshError="1"/>
      <sheetData sheetId="21542"/>
      <sheetData sheetId="21543" refreshError="1"/>
      <sheetData sheetId="21544" refreshError="1"/>
      <sheetData sheetId="21545" refreshError="1"/>
      <sheetData sheetId="21546" refreshError="1"/>
      <sheetData sheetId="21547" refreshError="1"/>
      <sheetData sheetId="21548" refreshError="1"/>
      <sheetData sheetId="21549" refreshError="1"/>
      <sheetData sheetId="21550" refreshError="1"/>
      <sheetData sheetId="21551" refreshError="1"/>
      <sheetData sheetId="21552" refreshError="1"/>
      <sheetData sheetId="21553" refreshError="1"/>
      <sheetData sheetId="21554" refreshError="1"/>
      <sheetData sheetId="21555" refreshError="1"/>
      <sheetData sheetId="21556" refreshError="1"/>
      <sheetData sheetId="21557" refreshError="1"/>
      <sheetData sheetId="21558" refreshError="1"/>
      <sheetData sheetId="21559" refreshError="1"/>
      <sheetData sheetId="21560" refreshError="1"/>
      <sheetData sheetId="21561" refreshError="1"/>
      <sheetData sheetId="21562" refreshError="1"/>
      <sheetData sheetId="21563" refreshError="1"/>
      <sheetData sheetId="21564" refreshError="1"/>
      <sheetData sheetId="21565" refreshError="1"/>
      <sheetData sheetId="21566" refreshError="1"/>
      <sheetData sheetId="21567" refreshError="1"/>
      <sheetData sheetId="21568" refreshError="1"/>
      <sheetData sheetId="21569" refreshError="1"/>
      <sheetData sheetId="21570" refreshError="1"/>
      <sheetData sheetId="21571" refreshError="1"/>
      <sheetData sheetId="21572" refreshError="1"/>
      <sheetData sheetId="21573" refreshError="1"/>
      <sheetData sheetId="21574" refreshError="1"/>
      <sheetData sheetId="21575" refreshError="1"/>
      <sheetData sheetId="21576" refreshError="1"/>
      <sheetData sheetId="21577" refreshError="1"/>
      <sheetData sheetId="21578" refreshError="1"/>
      <sheetData sheetId="21579" refreshError="1"/>
      <sheetData sheetId="21580" refreshError="1"/>
      <sheetData sheetId="21581" refreshError="1"/>
      <sheetData sheetId="21582" refreshError="1"/>
      <sheetData sheetId="21583" refreshError="1"/>
      <sheetData sheetId="21584" refreshError="1"/>
      <sheetData sheetId="21585" refreshError="1"/>
      <sheetData sheetId="21586" refreshError="1"/>
      <sheetData sheetId="21587" refreshError="1"/>
      <sheetData sheetId="21588" refreshError="1"/>
      <sheetData sheetId="21589" refreshError="1"/>
      <sheetData sheetId="21590" refreshError="1"/>
      <sheetData sheetId="21591" refreshError="1"/>
      <sheetData sheetId="21592" refreshError="1"/>
      <sheetData sheetId="21593" refreshError="1"/>
      <sheetData sheetId="21594" refreshError="1"/>
      <sheetData sheetId="21595" refreshError="1"/>
      <sheetData sheetId="21596" refreshError="1"/>
      <sheetData sheetId="21597" refreshError="1"/>
      <sheetData sheetId="21598" refreshError="1"/>
      <sheetData sheetId="21599" refreshError="1"/>
      <sheetData sheetId="21600" refreshError="1"/>
      <sheetData sheetId="21601" refreshError="1"/>
      <sheetData sheetId="21602"/>
      <sheetData sheetId="21603"/>
      <sheetData sheetId="21604"/>
      <sheetData sheetId="21605"/>
      <sheetData sheetId="21606"/>
      <sheetData sheetId="21607"/>
      <sheetData sheetId="21608"/>
      <sheetData sheetId="21609"/>
      <sheetData sheetId="21610" refreshError="1"/>
      <sheetData sheetId="21611"/>
      <sheetData sheetId="21612"/>
      <sheetData sheetId="21613"/>
      <sheetData sheetId="21614" refreshError="1"/>
      <sheetData sheetId="21615" refreshError="1"/>
      <sheetData sheetId="21616" refreshError="1"/>
      <sheetData sheetId="21617"/>
      <sheetData sheetId="21618"/>
      <sheetData sheetId="21619"/>
      <sheetData sheetId="21620" refreshError="1"/>
      <sheetData sheetId="21621"/>
      <sheetData sheetId="21622" refreshError="1"/>
      <sheetData sheetId="21623" refreshError="1"/>
      <sheetData sheetId="21624" refreshError="1"/>
      <sheetData sheetId="21625" refreshError="1"/>
      <sheetData sheetId="21626" refreshError="1"/>
      <sheetData sheetId="21627" refreshError="1"/>
      <sheetData sheetId="21628" refreshError="1"/>
      <sheetData sheetId="21629" refreshError="1"/>
      <sheetData sheetId="21630"/>
      <sheetData sheetId="21631"/>
      <sheetData sheetId="21632"/>
      <sheetData sheetId="21633"/>
      <sheetData sheetId="21634"/>
      <sheetData sheetId="21635"/>
      <sheetData sheetId="21636"/>
      <sheetData sheetId="21637"/>
      <sheetData sheetId="21638"/>
      <sheetData sheetId="21639"/>
      <sheetData sheetId="21640"/>
      <sheetData sheetId="21641"/>
      <sheetData sheetId="21642"/>
      <sheetData sheetId="21643"/>
      <sheetData sheetId="21644"/>
      <sheetData sheetId="21645"/>
      <sheetData sheetId="21646"/>
      <sheetData sheetId="21647"/>
      <sheetData sheetId="21648"/>
      <sheetData sheetId="21649"/>
      <sheetData sheetId="21650"/>
      <sheetData sheetId="21651"/>
      <sheetData sheetId="21652"/>
      <sheetData sheetId="21653"/>
      <sheetData sheetId="21654"/>
      <sheetData sheetId="21655"/>
      <sheetData sheetId="21656"/>
      <sheetData sheetId="21657"/>
      <sheetData sheetId="21658"/>
      <sheetData sheetId="21659"/>
      <sheetData sheetId="21660" refreshError="1"/>
      <sheetData sheetId="21661" refreshError="1"/>
      <sheetData sheetId="21662" refreshError="1"/>
      <sheetData sheetId="21663" refreshError="1"/>
      <sheetData sheetId="21664"/>
      <sheetData sheetId="21665"/>
      <sheetData sheetId="21666" refreshError="1"/>
      <sheetData sheetId="21667" refreshError="1"/>
      <sheetData sheetId="21668"/>
      <sheetData sheetId="21669" refreshError="1"/>
      <sheetData sheetId="21670" refreshError="1"/>
      <sheetData sheetId="21671"/>
      <sheetData sheetId="21672" refreshError="1"/>
      <sheetData sheetId="21673"/>
      <sheetData sheetId="21674"/>
      <sheetData sheetId="21675"/>
      <sheetData sheetId="21676" refreshError="1"/>
      <sheetData sheetId="21677" refreshError="1"/>
      <sheetData sheetId="21678" refreshError="1"/>
      <sheetData sheetId="21679"/>
      <sheetData sheetId="21680"/>
      <sheetData sheetId="21681"/>
      <sheetData sheetId="21682"/>
      <sheetData sheetId="21683"/>
      <sheetData sheetId="21684" refreshError="1"/>
      <sheetData sheetId="21685"/>
      <sheetData sheetId="21686"/>
      <sheetData sheetId="21687"/>
      <sheetData sheetId="21688"/>
      <sheetData sheetId="21689"/>
      <sheetData sheetId="21690"/>
      <sheetData sheetId="21691"/>
      <sheetData sheetId="21692"/>
      <sheetData sheetId="21693"/>
      <sheetData sheetId="21694"/>
      <sheetData sheetId="21695"/>
      <sheetData sheetId="21696"/>
      <sheetData sheetId="21697"/>
      <sheetData sheetId="21698" refreshError="1"/>
      <sheetData sheetId="21699"/>
      <sheetData sheetId="21700" refreshError="1"/>
      <sheetData sheetId="21701" refreshError="1"/>
      <sheetData sheetId="21702" refreshError="1"/>
      <sheetData sheetId="21703" refreshError="1"/>
      <sheetData sheetId="21704"/>
      <sheetData sheetId="21705" refreshError="1"/>
      <sheetData sheetId="21706" refreshError="1"/>
      <sheetData sheetId="21707" refreshError="1"/>
      <sheetData sheetId="21708" refreshError="1"/>
      <sheetData sheetId="21709" refreshError="1"/>
      <sheetData sheetId="21710" refreshError="1"/>
      <sheetData sheetId="21711" refreshError="1"/>
      <sheetData sheetId="21712" refreshError="1"/>
      <sheetData sheetId="21713"/>
      <sheetData sheetId="21714" refreshError="1"/>
      <sheetData sheetId="21715" refreshError="1"/>
      <sheetData sheetId="21716" refreshError="1"/>
      <sheetData sheetId="21717" refreshError="1"/>
      <sheetData sheetId="21718"/>
      <sheetData sheetId="21719" refreshError="1"/>
      <sheetData sheetId="21720"/>
      <sheetData sheetId="21721" refreshError="1"/>
      <sheetData sheetId="21722" refreshError="1"/>
      <sheetData sheetId="21723" refreshError="1"/>
      <sheetData sheetId="21724" refreshError="1"/>
      <sheetData sheetId="21725" refreshError="1"/>
      <sheetData sheetId="21726" refreshError="1"/>
      <sheetData sheetId="21727" refreshError="1"/>
      <sheetData sheetId="21728"/>
      <sheetData sheetId="21729" refreshError="1"/>
      <sheetData sheetId="21730" refreshError="1"/>
      <sheetData sheetId="21731"/>
      <sheetData sheetId="21732" refreshError="1"/>
      <sheetData sheetId="21733" refreshError="1"/>
      <sheetData sheetId="21734" refreshError="1"/>
      <sheetData sheetId="21735" refreshError="1"/>
      <sheetData sheetId="21736" refreshError="1"/>
      <sheetData sheetId="21737"/>
      <sheetData sheetId="21738"/>
      <sheetData sheetId="21739"/>
      <sheetData sheetId="21740"/>
      <sheetData sheetId="21741" refreshError="1"/>
      <sheetData sheetId="21742" refreshError="1"/>
      <sheetData sheetId="21743" refreshError="1"/>
      <sheetData sheetId="21744" refreshError="1"/>
      <sheetData sheetId="21745" refreshError="1"/>
      <sheetData sheetId="21746" refreshError="1"/>
      <sheetData sheetId="21747" refreshError="1"/>
      <sheetData sheetId="21748"/>
      <sheetData sheetId="21749"/>
      <sheetData sheetId="21750"/>
      <sheetData sheetId="21751" refreshError="1"/>
      <sheetData sheetId="21752"/>
      <sheetData sheetId="21753" refreshError="1"/>
      <sheetData sheetId="21754" refreshError="1"/>
      <sheetData sheetId="21755"/>
      <sheetData sheetId="21756" refreshError="1"/>
      <sheetData sheetId="21757" refreshError="1"/>
      <sheetData sheetId="21758" refreshError="1"/>
      <sheetData sheetId="21759" refreshError="1"/>
      <sheetData sheetId="21760" refreshError="1"/>
      <sheetData sheetId="21761" refreshError="1"/>
      <sheetData sheetId="21762" refreshError="1"/>
      <sheetData sheetId="21763" refreshError="1"/>
      <sheetData sheetId="21764" refreshError="1"/>
      <sheetData sheetId="21765" refreshError="1"/>
      <sheetData sheetId="21766" refreshError="1"/>
      <sheetData sheetId="21767" refreshError="1"/>
      <sheetData sheetId="21768" refreshError="1"/>
      <sheetData sheetId="21769" refreshError="1"/>
      <sheetData sheetId="21770" refreshError="1"/>
      <sheetData sheetId="21771"/>
      <sheetData sheetId="21772" refreshError="1"/>
      <sheetData sheetId="21773" refreshError="1"/>
      <sheetData sheetId="21774" refreshError="1"/>
      <sheetData sheetId="21775" refreshError="1"/>
      <sheetData sheetId="21776" refreshError="1"/>
      <sheetData sheetId="21777" refreshError="1"/>
      <sheetData sheetId="21778" refreshError="1"/>
      <sheetData sheetId="21779" refreshError="1"/>
      <sheetData sheetId="21780" refreshError="1"/>
      <sheetData sheetId="21781" refreshError="1"/>
      <sheetData sheetId="21782"/>
      <sheetData sheetId="21783"/>
      <sheetData sheetId="21784"/>
      <sheetData sheetId="21785"/>
      <sheetData sheetId="21786"/>
      <sheetData sheetId="21787"/>
      <sheetData sheetId="21788"/>
      <sheetData sheetId="21789"/>
      <sheetData sheetId="21790"/>
      <sheetData sheetId="21791"/>
      <sheetData sheetId="21792"/>
      <sheetData sheetId="21793"/>
      <sheetData sheetId="21794"/>
      <sheetData sheetId="21795"/>
      <sheetData sheetId="21796"/>
      <sheetData sheetId="21797"/>
      <sheetData sheetId="21798"/>
      <sheetData sheetId="21799"/>
      <sheetData sheetId="21800" refreshError="1"/>
      <sheetData sheetId="21801" refreshError="1"/>
      <sheetData sheetId="21802" refreshError="1"/>
      <sheetData sheetId="21803" refreshError="1"/>
      <sheetData sheetId="21804" refreshError="1"/>
      <sheetData sheetId="21805" refreshError="1"/>
      <sheetData sheetId="21806" refreshError="1"/>
      <sheetData sheetId="21807" refreshError="1"/>
      <sheetData sheetId="21808" refreshError="1"/>
      <sheetData sheetId="21809" refreshError="1"/>
      <sheetData sheetId="21810" refreshError="1"/>
      <sheetData sheetId="21811" refreshError="1"/>
      <sheetData sheetId="21812" refreshError="1"/>
      <sheetData sheetId="21813" refreshError="1"/>
      <sheetData sheetId="21814" refreshError="1"/>
      <sheetData sheetId="21815"/>
      <sheetData sheetId="21816"/>
      <sheetData sheetId="21817"/>
      <sheetData sheetId="21818" refreshError="1"/>
      <sheetData sheetId="21819" refreshError="1"/>
      <sheetData sheetId="21820" refreshError="1"/>
      <sheetData sheetId="21821" refreshError="1"/>
      <sheetData sheetId="21822" refreshError="1"/>
      <sheetData sheetId="21823" refreshError="1"/>
      <sheetData sheetId="21824" refreshError="1"/>
      <sheetData sheetId="21825" refreshError="1"/>
      <sheetData sheetId="21826" refreshError="1"/>
      <sheetData sheetId="21827" refreshError="1"/>
      <sheetData sheetId="21828" refreshError="1"/>
      <sheetData sheetId="21829" refreshError="1"/>
      <sheetData sheetId="21830" refreshError="1"/>
      <sheetData sheetId="21831" refreshError="1"/>
      <sheetData sheetId="21832" refreshError="1"/>
      <sheetData sheetId="21833" refreshError="1"/>
      <sheetData sheetId="21834" refreshError="1"/>
      <sheetData sheetId="21835" refreshError="1"/>
      <sheetData sheetId="21836" refreshError="1"/>
      <sheetData sheetId="21837" refreshError="1"/>
      <sheetData sheetId="21838" refreshError="1"/>
      <sheetData sheetId="21839" refreshError="1"/>
      <sheetData sheetId="21840" refreshError="1"/>
      <sheetData sheetId="21841" refreshError="1"/>
      <sheetData sheetId="21842" refreshError="1"/>
      <sheetData sheetId="21843" refreshError="1"/>
      <sheetData sheetId="21844" refreshError="1"/>
      <sheetData sheetId="21845" refreshError="1"/>
      <sheetData sheetId="21846" refreshError="1"/>
      <sheetData sheetId="21847" refreshError="1"/>
      <sheetData sheetId="21848" refreshError="1"/>
      <sheetData sheetId="21849" refreshError="1"/>
      <sheetData sheetId="21850" refreshError="1"/>
      <sheetData sheetId="21851" refreshError="1"/>
      <sheetData sheetId="21852" refreshError="1"/>
      <sheetData sheetId="21853" refreshError="1"/>
      <sheetData sheetId="21854" refreshError="1"/>
      <sheetData sheetId="21855" refreshError="1"/>
      <sheetData sheetId="21856" refreshError="1"/>
      <sheetData sheetId="21857" refreshError="1"/>
      <sheetData sheetId="21858" refreshError="1"/>
      <sheetData sheetId="21859" refreshError="1"/>
      <sheetData sheetId="21860" refreshError="1"/>
      <sheetData sheetId="21861" refreshError="1"/>
      <sheetData sheetId="21862" refreshError="1"/>
      <sheetData sheetId="21863" refreshError="1"/>
      <sheetData sheetId="21864" refreshError="1"/>
      <sheetData sheetId="21865" refreshError="1"/>
      <sheetData sheetId="21866" refreshError="1"/>
      <sheetData sheetId="21867" refreshError="1"/>
      <sheetData sheetId="21868" refreshError="1"/>
      <sheetData sheetId="21869" refreshError="1"/>
      <sheetData sheetId="21870" refreshError="1"/>
      <sheetData sheetId="21871" refreshError="1"/>
      <sheetData sheetId="21872" refreshError="1"/>
      <sheetData sheetId="21873" refreshError="1"/>
      <sheetData sheetId="21874" refreshError="1"/>
      <sheetData sheetId="21875" refreshError="1"/>
      <sheetData sheetId="21876" refreshError="1"/>
      <sheetData sheetId="21877" refreshError="1"/>
      <sheetData sheetId="21878" refreshError="1"/>
      <sheetData sheetId="21879" refreshError="1"/>
      <sheetData sheetId="21880" refreshError="1"/>
      <sheetData sheetId="21881" refreshError="1"/>
      <sheetData sheetId="21882" refreshError="1"/>
      <sheetData sheetId="21883" refreshError="1"/>
      <sheetData sheetId="21884" refreshError="1"/>
      <sheetData sheetId="21885" refreshError="1"/>
      <sheetData sheetId="21886" refreshError="1"/>
      <sheetData sheetId="21887" refreshError="1"/>
      <sheetData sheetId="21888" refreshError="1"/>
      <sheetData sheetId="21889" refreshError="1"/>
      <sheetData sheetId="21890" refreshError="1"/>
      <sheetData sheetId="21891" refreshError="1"/>
      <sheetData sheetId="21892" refreshError="1"/>
      <sheetData sheetId="21893" refreshError="1"/>
      <sheetData sheetId="21894" refreshError="1"/>
      <sheetData sheetId="21895" refreshError="1"/>
      <sheetData sheetId="21896" refreshError="1"/>
      <sheetData sheetId="21897" refreshError="1"/>
      <sheetData sheetId="21898" refreshError="1"/>
      <sheetData sheetId="21899" refreshError="1"/>
      <sheetData sheetId="21900" refreshError="1"/>
      <sheetData sheetId="21901" refreshError="1"/>
      <sheetData sheetId="21902" refreshError="1"/>
      <sheetData sheetId="21903" refreshError="1"/>
      <sheetData sheetId="21904" refreshError="1"/>
      <sheetData sheetId="21905" refreshError="1"/>
      <sheetData sheetId="21906" refreshError="1"/>
      <sheetData sheetId="21907" refreshError="1"/>
      <sheetData sheetId="21908" refreshError="1"/>
      <sheetData sheetId="21909" refreshError="1"/>
      <sheetData sheetId="21910" refreshError="1"/>
      <sheetData sheetId="21911" refreshError="1"/>
      <sheetData sheetId="21912" refreshError="1"/>
      <sheetData sheetId="21913" refreshError="1"/>
      <sheetData sheetId="21914" refreshError="1"/>
      <sheetData sheetId="21915" refreshError="1"/>
      <sheetData sheetId="21916" refreshError="1"/>
      <sheetData sheetId="21917" refreshError="1"/>
      <sheetData sheetId="21918" refreshError="1"/>
      <sheetData sheetId="21919" refreshError="1"/>
      <sheetData sheetId="21920" refreshError="1"/>
      <sheetData sheetId="21921" refreshError="1"/>
      <sheetData sheetId="21922" refreshError="1"/>
      <sheetData sheetId="21923" refreshError="1"/>
      <sheetData sheetId="21924" refreshError="1"/>
      <sheetData sheetId="21925" refreshError="1"/>
      <sheetData sheetId="21926" refreshError="1"/>
      <sheetData sheetId="21927" refreshError="1"/>
      <sheetData sheetId="21928" refreshError="1"/>
      <sheetData sheetId="21929" refreshError="1"/>
      <sheetData sheetId="21930" refreshError="1"/>
      <sheetData sheetId="21931" refreshError="1"/>
      <sheetData sheetId="21932" refreshError="1"/>
      <sheetData sheetId="21933" refreshError="1"/>
      <sheetData sheetId="21934" refreshError="1"/>
      <sheetData sheetId="21935" refreshError="1"/>
      <sheetData sheetId="21936" refreshError="1"/>
      <sheetData sheetId="21937" refreshError="1"/>
      <sheetData sheetId="21938" refreshError="1"/>
      <sheetData sheetId="21939" refreshError="1"/>
      <sheetData sheetId="21940" refreshError="1"/>
      <sheetData sheetId="21941" refreshError="1"/>
      <sheetData sheetId="21942" refreshError="1"/>
      <sheetData sheetId="21943" refreshError="1"/>
      <sheetData sheetId="21944" refreshError="1"/>
      <sheetData sheetId="21945" refreshError="1"/>
      <sheetData sheetId="21946" refreshError="1"/>
      <sheetData sheetId="21947" refreshError="1"/>
      <sheetData sheetId="21948" refreshError="1"/>
      <sheetData sheetId="21949" refreshError="1"/>
      <sheetData sheetId="21950" refreshError="1"/>
      <sheetData sheetId="21951" refreshError="1"/>
      <sheetData sheetId="21952" refreshError="1"/>
      <sheetData sheetId="21953" refreshError="1"/>
      <sheetData sheetId="21954" refreshError="1"/>
      <sheetData sheetId="21955" refreshError="1"/>
      <sheetData sheetId="21956" refreshError="1"/>
      <sheetData sheetId="21957" refreshError="1"/>
      <sheetData sheetId="21958" refreshError="1"/>
      <sheetData sheetId="21959" refreshError="1"/>
      <sheetData sheetId="21960" refreshError="1"/>
      <sheetData sheetId="21961" refreshError="1"/>
      <sheetData sheetId="21962" refreshError="1"/>
      <sheetData sheetId="21963" refreshError="1"/>
      <sheetData sheetId="21964" refreshError="1"/>
      <sheetData sheetId="21965" refreshError="1"/>
      <sheetData sheetId="21966" refreshError="1"/>
      <sheetData sheetId="21967" refreshError="1"/>
      <sheetData sheetId="21968" refreshError="1"/>
      <sheetData sheetId="21969" refreshError="1"/>
      <sheetData sheetId="21970" refreshError="1"/>
      <sheetData sheetId="21971" refreshError="1"/>
      <sheetData sheetId="21972" refreshError="1"/>
      <sheetData sheetId="21973" refreshError="1"/>
      <sheetData sheetId="21974" refreshError="1"/>
      <sheetData sheetId="21975" refreshError="1"/>
      <sheetData sheetId="21976" refreshError="1"/>
      <sheetData sheetId="21977" refreshError="1"/>
      <sheetData sheetId="21978" refreshError="1"/>
      <sheetData sheetId="21979" refreshError="1"/>
      <sheetData sheetId="21980" refreshError="1"/>
      <sheetData sheetId="21981" refreshError="1"/>
      <sheetData sheetId="21982" refreshError="1"/>
      <sheetData sheetId="21983" refreshError="1"/>
      <sheetData sheetId="21984" refreshError="1"/>
      <sheetData sheetId="21985" refreshError="1"/>
      <sheetData sheetId="21986" refreshError="1"/>
      <sheetData sheetId="21987" refreshError="1"/>
      <sheetData sheetId="21988" refreshError="1"/>
      <sheetData sheetId="21989" refreshError="1"/>
      <sheetData sheetId="21990" refreshError="1"/>
      <sheetData sheetId="21991" refreshError="1"/>
      <sheetData sheetId="21992" refreshError="1"/>
      <sheetData sheetId="21993" refreshError="1"/>
      <sheetData sheetId="21994" refreshError="1"/>
      <sheetData sheetId="21995" refreshError="1"/>
      <sheetData sheetId="21996" refreshError="1"/>
      <sheetData sheetId="21997" refreshError="1"/>
      <sheetData sheetId="21998" refreshError="1"/>
      <sheetData sheetId="21999" refreshError="1"/>
      <sheetData sheetId="22000" refreshError="1"/>
      <sheetData sheetId="22001" refreshError="1"/>
      <sheetData sheetId="22002" refreshError="1"/>
      <sheetData sheetId="22003" refreshError="1"/>
      <sheetData sheetId="22004" refreshError="1"/>
      <sheetData sheetId="22005" refreshError="1"/>
      <sheetData sheetId="22006" refreshError="1"/>
      <sheetData sheetId="22007" refreshError="1"/>
      <sheetData sheetId="22008" refreshError="1"/>
      <sheetData sheetId="22009" refreshError="1"/>
      <sheetData sheetId="22010" refreshError="1"/>
      <sheetData sheetId="22011" refreshError="1"/>
      <sheetData sheetId="22012" refreshError="1"/>
      <sheetData sheetId="22013" refreshError="1"/>
      <sheetData sheetId="22014" refreshError="1"/>
      <sheetData sheetId="22015" refreshError="1"/>
      <sheetData sheetId="22016" refreshError="1"/>
      <sheetData sheetId="22017" refreshError="1"/>
      <sheetData sheetId="22018" refreshError="1"/>
      <sheetData sheetId="22019" refreshError="1"/>
      <sheetData sheetId="22020" refreshError="1"/>
      <sheetData sheetId="22021" refreshError="1"/>
      <sheetData sheetId="22022" refreshError="1"/>
      <sheetData sheetId="22023" refreshError="1"/>
      <sheetData sheetId="22024" refreshError="1"/>
      <sheetData sheetId="22025" refreshError="1"/>
      <sheetData sheetId="22026" refreshError="1"/>
      <sheetData sheetId="22027" refreshError="1"/>
      <sheetData sheetId="22028" refreshError="1"/>
      <sheetData sheetId="22029" refreshError="1"/>
      <sheetData sheetId="22030" refreshError="1"/>
      <sheetData sheetId="22031" refreshError="1"/>
      <sheetData sheetId="22032" refreshError="1"/>
      <sheetData sheetId="22033" refreshError="1"/>
      <sheetData sheetId="22034" refreshError="1"/>
      <sheetData sheetId="22035" refreshError="1"/>
      <sheetData sheetId="22036" refreshError="1"/>
      <sheetData sheetId="22037" refreshError="1"/>
      <sheetData sheetId="22038" refreshError="1"/>
      <sheetData sheetId="22039" refreshError="1"/>
      <sheetData sheetId="22040" refreshError="1"/>
      <sheetData sheetId="22041" refreshError="1"/>
      <sheetData sheetId="22042" refreshError="1"/>
      <sheetData sheetId="22043" refreshError="1"/>
      <sheetData sheetId="22044" refreshError="1"/>
      <sheetData sheetId="22045" refreshError="1"/>
      <sheetData sheetId="22046" refreshError="1"/>
      <sheetData sheetId="22047" refreshError="1"/>
      <sheetData sheetId="22048" refreshError="1"/>
      <sheetData sheetId="22049" refreshError="1"/>
      <sheetData sheetId="22050" refreshError="1"/>
      <sheetData sheetId="22051" refreshError="1"/>
      <sheetData sheetId="22052" refreshError="1"/>
      <sheetData sheetId="22053" refreshError="1"/>
      <sheetData sheetId="22054" refreshError="1"/>
      <sheetData sheetId="22055" refreshError="1"/>
      <sheetData sheetId="22056" refreshError="1"/>
      <sheetData sheetId="22057" refreshError="1"/>
      <sheetData sheetId="22058" refreshError="1"/>
      <sheetData sheetId="22059" refreshError="1"/>
      <sheetData sheetId="22060" refreshError="1"/>
      <sheetData sheetId="22061" refreshError="1"/>
      <sheetData sheetId="22062" refreshError="1"/>
      <sheetData sheetId="22063" refreshError="1"/>
      <sheetData sheetId="22064" refreshError="1"/>
      <sheetData sheetId="22065" refreshError="1"/>
      <sheetData sheetId="22066" refreshError="1"/>
      <sheetData sheetId="22067" refreshError="1"/>
      <sheetData sheetId="22068" refreshError="1"/>
      <sheetData sheetId="22069" refreshError="1"/>
      <sheetData sheetId="22070" refreshError="1"/>
      <sheetData sheetId="22071" refreshError="1"/>
      <sheetData sheetId="22072" refreshError="1"/>
      <sheetData sheetId="22073" refreshError="1"/>
      <sheetData sheetId="22074" refreshError="1"/>
      <sheetData sheetId="22075" refreshError="1"/>
      <sheetData sheetId="22076" refreshError="1"/>
      <sheetData sheetId="22077" refreshError="1"/>
      <sheetData sheetId="22078" refreshError="1"/>
      <sheetData sheetId="22079" refreshError="1"/>
      <sheetData sheetId="22080" refreshError="1"/>
      <sheetData sheetId="22081" refreshError="1"/>
      <sheetData sheetId="22082" refreshError="1"/>
      <sheetData sheetId="22083" refreshError="1"/>
      <sheetData sheetId="22084" refreshError="1"/>
      <sheetData sheetId="22085" refreshError="1"/>
      <sheetData sheetId="22086" refreshError="1"/>
      <sheetData sheetId="22087" refreshError="1"/>
      <sheetData sheetId="22088" refreshError="1"/>
      <sheetData sheetId="22089" refreshError="1"/>
      <sheetData sheetId="22090" refreshError="1"/>
      <sheetData sheetId="22091"/>
      <sheetData sheetId="22092"/>
      <sheetData sheetId="22093" refreshError="1"/>
      <sheetData sheetId="22094" refreshError="1"/>
      <sheetData sheetId="22095" refreshError="1"/>
      <sheetData sheetId="22096" refreshError="1"/>
      <sheetData sheetId="22097" refreshError="1"/>
      <sheetData sheetId="22098" refreshError="1"/>
      <sheetData sheetId="22099" refreshError="1"/>
      <sheetData sheetId="22100" refreshError="1"/>
      <sheetData sheetId="22101" refreshError="1"/>
      <sheetData sheetId="22102" refreshError="1"/>
      <sheetData sheetId="22103" refreshError="1"/>
      <sheetData sheetId="22104" refreshError="1"/>
      <sheetData sheetId="22105" refreshError="1"/>
      <sheetData sheetId="22106" refreshError="1"/>
      <sheetData sheetId="22107" refreshError="1"/>
      <sheetData sheetId="22108" refreshError="1"/>
      <sheetData sheetId="22109" refreshError="1"/>
      <sheetData sheetId="22110" refreshError="1"/>
      <sheetData sheetId="22111" refreshError="1"/>
      <sheetData sheetId="22112" refreshError="1"/>
      <sheetData sheetId="22113" refreshError="1"/>
      <sheetData sheetId="22114" refreshError="1"/>
      <sheetData sheetId="22115" refreshError="1"/>
      <sheetData sheetId="22116" refreshError="1"/>
      <sheetData sheetId="22117" refreshError="1"/>
      <sheetData sheetId="22118" refreshError="1"/>
      <sheetData sheetId="22119" refreshError="1"/>
      <sheetData sheetId="22120" refreshError="1"/>
      <sheetData sheetId="22121" refreshError="1"/>
      <sheetData sheetId="22122" refreshError="1"/>
      <sheetData sheetId="22123" refreshError="1"/>
      <sheetData sheetId="22124" refreshError="1"/>
      <sheetData sheetId="22125" refreshError="1"/>
      <sheetData sheetId="22126" refreshError="1"/>
      <sheetData sheetId="22127" refreshError="1"/>
      <sheetData sheetId="22128" refreshError="1"/>
      <sheetData sheetId="22129" refreshError="1"/>
      <sheetData sheetId="22130" refreshError="1"/>
      <sheetData sheetId="22131" refreshError="1"/>
      <sheetData sheetId="22132" refreshError="1"/>
      <sheetData sheetId="22133" refreshError="1"/>
      <sheetData sheetId="22134" refreshError="1"/>
      <sheetData sheetId="22135" refreshError="1"/>
      <sheetData sheetId="22136" refreshError="1"/>
      <sheetData sheetId="22137" refreshError="1"/>
      <sheetData sheetId="22138" refreshError="1"/>
      <sheetData sheetId="22139" refreshError="1"/>
      <sheetData sheetId="22140" refreshError="1"/>
      <sheetData sheetId="22141" refreshError="1"/>
      <sheetData sheetId="22142" refreshError="1"/>
      <sheetData sheetId="22143" refreshError="1"/>
      <sheetData sheetId="22144" refreshError="1"/>
      <sheetData sheetId="22145" refreshError="1"/>
      <sheetData sheetId="22146" refreshError="1"/>
      <sheetData sheetId="22147" refreshError="1"/>
      <sheetData sheetId="22148" refreshError="1"/>
      <sheetData sheetId="22149" refreshError="1"/>
      <sheetData sheetId="22150" refreshError="1"/>
      <sheetData sheetId="22151" refreshError="1"/>
      <sheetData sheetId="22152" refreshError="1"/>
      <sheetData sheetId="22153" refreshError="1"/>
      <sheetData sheetId="22154" refreshError="1"/>
      <sheetData sheetId="22155" refreshError="1"/>
      <sheetData sheetId="22156" refreshError="1"/>
      <sheetData sheetId="22157" refreshError="1"/>
      <sheetData sheetId="22158" refreshError="1"/>
      <sheetData sheetId="22159" refreshError="1"/>
      <sheetData sheetId="22160" refreshError="1"/>
      <sheetData sheetId="22161" refreshError="1"/>
      <sheetData sheetId="22162" refreshError="1"/>
      <sheetData sheetId="22163" refreshError="1"/>
      <sheetData sheetId="22164" refreshError="1"/>
      <sheetData sheetId="22165" refreshError="1"/>
      <sheetData sheetId="22166" refreshError="1"/>
      <sheetData sheetId="22167" refreshError="1"/>
      <sheetData sheetId="22168" refreshError="1"/>
      <sheetData sheetId="22169" refreshError="1"/>
      <sheetData sheetId="22170" refreshError="1"/>
      <sheetData sheetId="22171" refreshError="1"/>
      <sheetData sheetId="22172" refreshError="1"/>
      <sheetData sheetId="22173" refreshError="1"/>
      <sheetData sheetId="22174" refreshError="1"/>
      <sheetData sheetId="22175" refreshError="1"/>
      <sheetData sheetId="22176" refreshError="1"/>
      <sheetData sheetId="22177" refreshError="1"/>
      <sheetData sheetId="22178" refreshError="1"/>
      <sheetData sheetId="22179" refreshError="1"/>
      <sheetData sheetId="22180" refreshError="1"/>
      <sheetData sheetId="22181" refreshError="1"/>
      <sheetData sheetId="22182" refreshError="1"/>
      <sheetData sheetId="22183" refreshError="1"/>
      <sheetData sheetId="22184" refreshError="1"/>
      <sheetData sheetId="22185" refreshError="1"/>
      <sheetData sheetId="22186" refreshError="1"/>
      <sheetData sheetId="22187" refreshError="1"/>
      <sheetData sheetId="22188" refreshError="1"/>
      <sheetData sheetId="22189" refreshError="1"/>
      <sheetData sheetId="22190" refreshError="1"/>
      <sheetData sheetId="22191" refreshError="1"/>
      <sheetData sheetId="22192" refreshError="1"/>
      <sheetData sheetId="22193" refreshError="1"/>
      <sheetData sheetId="22194" refreshError="1"/>
      <sheetData sheetId="22195" refreshError="1"/>
      <sheetData sheetId="22196" refreshError="1"/>
      <sheetData sheetId="22197" refreshError="1"/>
      <sheetData sheetId="22198" refreshError="1"/>
      <sheetData sheetId="22199" refreshError="1"/>
      <sheetData sheetId="22200" refreshError="1"/>
      <sheetData sheetId="22201" refreshError="1"/>
      <sheetData sheetId="22202" refreshError="1"/>
      <sheetData sheetId="22203" refreshError="1"/>
      <sheetData sheetId="22204" refreshError="1"/>
      <sheetData sheetId="22205" refreshError="1"/>
      <sheetData sheetId="22206" refreshError="1"/>
      <sheetData sheetId="22207" refreshError="1"/>
      <sheetData sheetId="22208" refreshError="1"/>
      <sheetData sheetId="22209" refreshError="1"/>
      <sheetData sheetId="22210" refreshError="1"/>
      <sheetData sheetId="22211" refreshError="1"/>
      <sheetData sheetId="22212" refreshError="1"/>
      <sheetData sheetId="22213" refreshError="1"/>
      <sheetData sheetId="22214" refreshError="1"/>
      <sheetData sheetId="22215"/>
      <sheetData sheetId="22216" refreshError="1"/>
      <sheetData sheetId="22217" refreshError="1"/>
      <sheetData sheetId="22218" refreshError="1"/>
      <sheetData sheetId="22219" refreshError="1"/>
      <sheetData sheetId="22220" refreshError="1"/>
      <sheetData sheetId="22221" refreshError="1"/>
      <sheetData sheetId="22222" refreshError="1"/>
      <sheetData sheetId="22223" refreshError="1"/>
      <sheetData sheetId="22224" refreshError="1"/>
      <sheetData sheetId="22225" refreshError="1"/>
      <sheetData sheetId="22226" refreshError="1"/>
      <sheetData sheetId="22227" refreshError="1"/>
      <sheetData sheetId="22228"/>
      <sheetData sheetId="22229" refreshError="1"/>
      <sheetData sheetId="22230" refreshError="1"/>
      <sheetData sheetId="22231" refreshError="1"/>
      <sheetData sheetId="22232"/>
      <sheetData sheetId="22233" refreshError="1"/>
      <sheetData sheetId="22234" refreshError="1"/>
      <sheetData sheetId="22235" refreshError="1"/>
      <sheetData sheetId="22236" refreshError="1"/>
      <sheetData sheetId="22237" refreshError="1"/>
      <sheetData sheetId="22238" refreshError="1"/>
      <sheetData sheetId="22239" refreshError="1"/>
      <sheetData sheetId="22240" refreshError="1"/>
      <sheetData sheetId="22241" refreshError="1"/>
      <sheetData sheetId="22242" refreshError="1"/>
      <sheetData sheetId="22243" refreshError="1"/>
      <sheetData sheetId="22244" refreshError="1"/>
      <sheetData sheetId="22245" refreshError="1"/>
      <sheetData sheetId="22246" refreshError="1"/>
      <sheetData sheetId="22247" refreshError="1"/>
      <sheetData sheetId="22248" refreshError="1"/>
      <sheetData sheetId="22249" refreshError="1"/>
      <sheetData sheetId="22250" refreshError="1"/>
      <sheetData sheetId="22251" refreshError="1"/>
      <sheetData sheetId="22252" refreshError="1"/>
      <sheetData sheetId="22253" refreshError="1"/>
      <sheetData sheetId="22254" refreshError="1"/>
      <sheetData sheetId="22255" refreshError="1"/>
      <sheetData sheetId="22256" refreshError="1"/>
      <sheetData sheetId="22257" refreshError="1"/>
      <sheetData sheetId="22258" refreshError="1"/>
      <sheetData sheetId="22259" refreshError="1"/>
      <sheetData sheetId="22260" refreshError="1"/>
      <sheetData sheetId="22261" refreshError="1"/>
      <sheetData sheetId="22262" refreshError="1"/>
      <sheetData sheetId="22263" refreshError="1"/>
      <sheetData sheetId="22264" refreshError="1"/>
      <sheetData sheetId="22265" refreshError="1"/>
      <sheetData sheetId="22266" refreshError="1"/>
      <sheetData sheetId="22267" refreshError="1"/>
      <sheetData sheetId="22268" refreshError="1"/>
      <sheetData sheetId="22269" refreshError="1"/>
      <sheetData sheetId="22270" refreshError="1"/>
      <sheetData sheetId="22271" refreshError="1"/>
      <sheetData sheetId="22272" refreshError="1"/>
      <sheetData sheetId="22273" refreshError="1"/>
      <sheetData sheetId="22274" refreshError="1"/>
      <sheetData sheetId="22275" refreshError="1"/>
      <sheetData sheetId="22276" refreshError="1"/>
      <sheetData sheetId="22277" refreshError="1"/>
      <sheetData sheetId="22278" refreshError="1"/>
      <sheetData sheetId="22279" refreshError="1"/>
      <sheetData sheetId="22280" refreshError="1"/>
      <sheetData sheetId="22281" refreshError="1"/>
      <sheetData sheetId="22282" refreshError="1"/>
      <sheetData sheetId="22283">
        <row r="1">
          <cell r="A1" t="str">
            <v>CMR</v>
          </cell>
        </row>
      </sheetData>
      <sheetData sheetId="22284"/>
      <sheetData sheetId="22285" refreshError="1"/>
      <sheetData sheetId="22286" refreshError="1"/>
      <sheetData sheetId="22287" refreshError="1"/>
      <sheetData sheetId="22288" refreshError="1"/>
      <sheetData sheetId="22289" refreshError="1"/>
      <sheetData sheetId="22290" refreshError="1"/>
      <sheetData sheetId="22291"/>
      <sheetData sheetId="22292"/>
      <sheetData sheetId="22293"/>
      <sheetData sheetId="22294" refreshError="1"/>
      <sheetData sheetId="22295" refreshError="1"/>
      <sheetData sheetId="22296" refreshError="1"/>
      <sheetData sheetId="22297" refreshError="1"/>
      <sheetData sheetId="22298" refreshError="1"/>
      <sheetData sheetId="22299" refreshError="1"/>
      <sheetData sheetId="22300"/>
      <sheetData sheetId="22301"/>
      <sheetData sheetId="22302"/>
      <sheetData sheetId="22303"/>
      <sheetData sheetId="22304"/>
      <sheetData sheetId="22305"/>
      <sheetData sheetId="22306"/>
      <sheetData sheetId="22307"/>
      <sheetData sheetId="22308"/>
      <sheetData sheetId="22309"/>
      <sheetData sheetId="22310"/>
      <sheetData sheetId="22311"/>
      <sheetData sheetId="22312"/>
      <sheetData sheetId="22313"/>
      <sheetData sheetId="22314"/>
      <sheetData sheetId="22315"/>
      <sheetData sheetId="22316"/>
      <sheetData sheetId="22317"/>
      <sheetData sheetId="22318"/>
      <sheetData sheetId="22319"/>
      <sheetData sheetId="22320"/>
      <sheetData sheetId="22321"/>
      <sheetData sheetId="22322"/>
      <sheetData sheetId="22323"/>
      <sheetData sheetId="22324"/>
      <sheetData sheetId="22325"/>
      <sheetData sheetId="22326" refreshError="1"/>
      <sheetData sheetId="22327" refreshError="1"/>
      <sheetData sheetId="22328" refreshError="1"/>
      <sheetData sheetId="22329" refreshError="1"/>
      <sheetData sheetId="22330" refreshError="1"/>
      <sheetData sheetId="22331" refreshError="1"/>
      <sheetData sheetId="22332" refreshError="1"/>
      <sheetData sheetId="22333" refreshError="1"/>
      <sheetData sheetId="22334" refreshError="1"/>
      <sheetData sheetId="22335" refreshError="1"/>
      <sheetData sheetId="22336" refreshError="1"/>
      <sheetData sheetId="22337" refreshError="1"/>
      <sheetData sheetId="22338"/>
      <sheetData sheetId="22339"/>
      <sheetData sheetId="22340" refreshError="1"/>
      <sheetData sheetId="22341" refreshError="1"/>
      <sheetData sheetId="22342" refreshError="1"/>
      <sheetData sheetId="22343" refreshError="1"/>
      <sheetData sheetId="22344" refreshError="1"/>
      <sheetData sheetId="22345" refreshError="1"/>
      <sheetData sheetId="22346" refreshError="1"/>
      <sheetData sheetId="22347" refreshError="1"/>
      <sheetData sheetId="22348" refreshError="1"/>
      <sheetData sheetId="22349" refreshError="1"/>
      <sheetData sheetId="22350"/>
      <sheetData sheetId="22351"/>
      <sheetData sheetId="22352"/>
      <sheetData sheetId="22353"/>
      <sheetData sheetId="22354"/>
      <sheetData sheetId="22355" refreshError="1"/>
      <sheetData sheetId="22356" refreshError="1"/>
      <sheetData sheetId="22357" refreshError="1"/>
      <sheetData sheetId="22358" refreshError="1"/>
      <sheetData sheetId="22359" refreshError="1"/>
      <sheetData sheetId="22360" refreshError="1"/>
      <sheetData sheetId="22361" refreshError="1"/>
      <sheetData sheetId="22362" refreshError="1"/>
      <sheetData sheetId="22363" refreshError="1"/>
      <sheetData sheetId="22364" refreshError="1"/>
      <sheetData sheetId="22365" refreshError="1"/>
      <sheetData sheetId="22366" refreshError="1"/>
      <sheetData sheetId="22367" refreshError="1"/>
      <sheetData sheetId="22368" refreshError="1"/>
      <sheetData sheetId="22369" refreshError="1"/>
      <sheetData sheetId="22370" refreshError="1"/>
      <sheetData sheetId="22371" refreshError="1"/>
      <sheetData sheetId="22372" refreshError="1"/>
      <sheetData sheetId="22373" refreshError="1"/>
      <sheetData sheetId="22374" refreshError="1"/>
      <sheetData sheetId="22375" refreshError="1"/>
      <sheetData sheetId="22376" refreshError="1"/>
      <sheetData sheetId="22377" refreshError="1"/>
      <sheetData sheetId="22378" refreshError="1"/>
      <sheetData sheetId="22379" refreshError="1"/>
      <sheetData sheetId="22380" refreshError="1"/>
      <sheetData sheetId="22381" refreshError="1"/>
      <sheetData sheetId="22382" refreshError="1"/>
      <sheetData sheetId="22383" refreshError="1"/>
      <sheetData sheetId="22384" refreshError="1"/>
      <sheetData sheetId="22385" refreshError="1"/>
      <sheetData sheetId="22386" refreshError="1"/>
      <sheetData sheetId="22387" refreshError="1"/>
      <sheetData sheetId="22388" refreshError="1"/>
      <sheetData sheetId="22389" refreshError="1"/>
      <sheetData sheetId="22390" refreshError="1"/>
      <sheetData sheetId="22391" refreshError="1"/>
      <sheetData sheetId="22392" refreshError="1"/>
      <sheetData sheetId="22393" refreshError="1"/>
      <sheetData sheetId="22394" refreshError="1"/>
      <sheetData sheetId="22395" refreshError="1"/>
      <sheetData sheetId="22396" refreshError="1"/>
      <sheetData sheetId="22397" refreshError="1"/>
      <sheetData sheetId="22398" refreshError="1"/>
      <sheetData sheetId="22399" refreshError="1"/>
      <sheetData sheetId="22400" refreshError="1"/>
      <sheetData sheetId="22401" refreshError="1"/>
      <sheetData sheetId="22402" refreshError="1"/>
      <sheetData sheetId="22403" refreshError="1"/>
      <sheetData sheetId="22404" refreshError="1"/>
      <sheetData sheetId="22405" refreshError="1"/>
      <sheetData sheetId="22406" refreshError="1"/>
      <sheetData sheetId="22407" refreshError="1"/>
      <sheetData sheetId="22408" refreshError="1"/>
      <sheetData sheetId="22409" refreshError="1"/>
      <sheetData sheetId="22410" refreshError="1"/>
      <sheetData sheetId="22411" refreshError="1"/>
      <sheetData sheetId="22412" refreshError="1"/>
      <sheetData sheetId="22413" refreshError="1"/>
      <sheetData sheetId="22414" refreshError="1"/>
      <sheetData sheetId="22415" refreshError="1"/>
      <sheetData sheetId="22416" refreshError="1"/>
      <sheetData sheetId="22417" refreshError="1"/>
      <sheetData sheetId="22418" refreshError="1"/>
      <sheetData sheetId="22419" refreshError="1"/>
      <sheetData sheetId="22420" refreshError="1"/>
      <sheetData sheetId="22421" refreshError="1"/>
      <sheetData sheetId="22422" refreshError="1"/>
      <sheetData sheetId="22423" refreshError="1"/>
      <sheetData sheetId="22424" refreshError="1"/>
      <sheetData sheetId="22425" refreshError="1"/>
      <sheetData sheetId="22426" refreshError="1"/>
      <sheetData sheetId="22427" refreshError="1"/>
      <sheetData sheetId="22428" refreshError="1"/>
      <sheetData sheetId="22429" refreshError="1"/>
      <sheetData sheetId="22430">
        <row r="1">
          <cell r="A1" t="str">
            <v>No</v>
          </cell>
        </row>
      </sheetData>
      <sheetData sheetId="22431"/>
      <sheetData sheetId="22432"/>
      <sheetData sheetId="22433"/>
      <sheetData sheetId="22434"/>
      <sheetData sheetId="22435"/>
      <sheetData sheetId="22436"/>
      <sheetData sheetId="22437">
        <row r="3">
          <cell r="U3" t="str">
            <v>F2R</v>
          </cell>
        </row>
      </sheetData>
      <sheetData sheetId="22438"/>
      <sheetData sheetId="22439"/>
      <sheetData sheetId="22440"/>
      <sheetData sheetId="22441"/>
      <sheetData sheetId="22442"/>
      <sheetData sheetId="22443"/>
      <sheetData sheetId="22444" refreshError="1"/>
      <sheetData sheetId="22445" refreshError="1"/>
      <sheetData sheetId="22446" refreshError="1"/>
      <sheetData sheetId="22447"/>
      <sheetData sheetId="22448"/>
      <sheetData sheetId="22449"/>
      <sheetData sheetId="22450"/>
      <sheetData sheetId="22451"/>
      <sheetData sheetId="22452"/>
      <sheetData sheetId="22453"/>
      <sheetData sheetId="22454"/>
      <sheetData sheetId="22455"/>
      <sheetData sheetId="22456"/>
      <sheetData sheetId="22457"/>
      <sheetData sheetId="22458"/>
      <sheetData sheetId="22459"/>
      <sheetData sheetId="22460"/>
      <sheetData sheetId="22461"/>
      <sheetData sheetId="22462"/>
      <sheetData sheetId="22463"/>
      <sheetData sheetId="22464"/>
      <sheetData sheetId="22465"/>
      <sheetData sheetId="22466"/>
      <sheetData sheetId="22467"/>
      <sheetData sheetId="22468"/>
      <sheetData sheetId="22469"/>
      <sheetData sheetId="22470"/>
      <sheetData sheetId="22471"/>
      <sheetData sheetId="22472"/>
      <sheetData sheetId="22473"/>
      <sheetData sheetId="22474"/>
      <sheetData sheetId="22475"/>
      <sheetData sheetId="22476"/>
      <sheetData sheetId="22477"/>
      <sheetData sheetId="22478"/>
      <sheetData sheetId="22479"/>
      <sheetData sheetId="22480"/>
      <sheetData sheetId="22481"/>
      <sheetData sheetId="22482"/>
      <sheetData sheetId="22483"/>
      <sheetData sheetId="22484"/>
      <sheetData sheetId="22485" refreshError="1"/>
      <sheetData sheetId="22486"/>
      <sheetData sheetId="22487"/>
      <sheetData sheetId="22488"/>
      <sheetData sheetId="22489"/>
      <sheetData sheetId="22490"/>
      <sheetData sheetId="22491"/>
      <sheetData sheetId="22492"/>
      <sheetData sheetId="22493"/>
      <sheetData sheetId="22494"/>
      <sheetData sheetId="22495"/>
      <sheetData sheetId="22496"/>
      <sheetData sheetId="22497"/>
      <sheetData sheetId="22498"/>
      <sheetData sheetId="22499"/>
      <sheetData sheetId="22500"/>
      <sheetData sheetId="22501">
        <row r="3">
          <cell r="B3" t="str">
            <v>Id Fondo Pension</v>
          </cell>
        </row>
      </sheetData>
      <sheetData sheetId="22502">
        <row r="2">
          <cell r="G2" t="str">
            <v>Id Deuda Especifica</v>
          </cell>
        </row>
      </sheetData>
      <sheetData sheetId="22503"/>
      <sheetData sheetId="22504"/>
      <sheetData sheetId="22505"/>
      <sheetData sheetId="22506"/>
      <sheetData sheetId="22507"/>
      <sheetData sheetId="22508"/>
      <sheetData sheetId="22509"/>
      <sheetData sheetId="22510"/>
      <sheetData sheetId="22511"/>
      <sheetData sheetId="22512">
        <row r="12">
          <cell r="C12" t="str">
            <v>Power</v>
          </cell>
        </row>
      </sheetData>
      <sheetData sheetId="22513"/>
      <sheetData sheetId="22514" refreshError="1"/>
      <sheetData sheetId="22515" refreshError="1"/>
      <sheetData sheetId="22516" refreshError="1"/>
      <sheetData sheetId="22517" refreshError="1"/>
      <sheetData sheetId="22518" refreshError="1"/>
      <sheetData sheetId="22519"/>
      <sheetData sheetId="22520"/>
      <sheetData sheetId="22521" refreshError="1"/>
      <sheetData sheetId="22522" refreshError="1"/>
      <sheetData sheetId="22523" refreshError="1"/>
      <sheetData sheetId="22524" refreshError="1"/>
      <sheetData sheetId="22525" refreshError="1"/>
      <sheetData sheetId="22526" refreshError="1"/>
      <sheetData sheetId="22527" refreshError="1"/>
      <sheetData sheetId="22528" refreshError="1"/>
      <sheetData sheetId="22529" refreshError="1"/>
      <sheetData sheetId="22530" refreshError="1"/>
      <sheetData sheetId="22531" refreshError="1"/>
      <sheetData sheetId="22532" refreshError="1"/>
      <sheetData sheetId="22533" refreshError="1"/>
      <sheetData sheetId="22534" refreshError="1"/>
      <sheetData sheetId="22535" refreshError="1"/>
      <sheetData sheetId="22536" refreshError="1"/>
      <sheetData sheetId="22537" refreshError="1"/>
      <sheetData sheetId="22538" refreshError="1"/>
      <sheetData sheetId="22539" refreshError="1"/>
      <sheetData sheetId="22540" refreshError="1"/>
      <sheetData sheetId="22541" refreshError="1"/>
      <sheetData sheetId="22542" refreshError="1"/>
      <sheetData sheetId="22543" refreshError="1"/>
      <sheetData sheetId="22544" refreshError="1"/>
      <sheetData sheetId="22545" refreshError="1"/>
      <sheetData sheetId="22546" refreshError="1"/>
      <sheetData sheetId="22547" refreshError="1"/>
      <sheetData sheetId="22548" refreshError="1"/>
      <sheetData sheetId="22549" refreshError="1"/>
      <sheetData sheetId="22550" refreshError="1"/>
      <sheetData sheetId="22551" refreshError="1"/>
      <sheetData sheetId="22552" refreshError="1"/>
      <sheetData sheetId="22553" refreshError="1"/>
      <sheetData sheetId="22554" refreshError="1"/>
      <sheetData sheetId="22555" refreshError="1"/>
      <sheetData sheetId="22556" refreshError="1"/>
      <sheetData sheetId="22557" refreshError="1"/>
      <sheetData sheetId="22558" refreshError="1"/>
      <sheetData sheetId="22559" refreshError="1"/>
      <sheetData sheetId="22560" refreshError="1"/>
      <sheetData sheetId="22561" refreshError="1"/>
      <sheetData sheetId="22562" refreshError="1"/>
      <sheetData sheetId="22563" refreshError="1"/>
      <sheetData sheetId="22564" refreshError="1"/>
      <sheetData sheetId="22565" refreshError="1"/>
      <sheetData sheetId="22566" refreshError="1"/>
      <sheetData sheetId="22567" refreshError="1"/>
      <sheetData sheetId="22568" refreshError="1"/>
      <sheetData sheetId="22569" refreshError="1"/>
      <sheetData sheetId="22570" refreshError="1"/>
      <sheetData sheetId="22571" refreshError="1"/>
      <sheetData sheetId="22572" refreshError="1"/>
      <sheetData sheetId="22573" refreshError="1"/>
      <sheetData sheetId="22574" refreshError="1"/>
      <sheetData sheetId="22575" refreshError="1"/>
      <sheetData sheetId="22576" refreshError="1"/>
      <sheetData sheetId="22577" refreshError="1"/>
      <sheetData sheetId="22578" refreshError="1"/>
      <sheetData sheetId="22579" refreshError="1"/>
      <sheetData sheetId="22580" refreshError="1"/>
      <sheetData sheetId="22581" refreshError="1"/>
      <sheetData sheetId="22582" refreshError="1"/>
      <sheetData sheetId="22583" refreshError="1"/>
      <sheetData sheetId="22584" refreshError="1"/>
      <sheetData sheetId="22585" refreshError="1"/>
      <sheetData sheetId="22586" refreshError="1"/>
      <sheetData sheetId="22587" refreshError="1"/>
      <sheetData sheetId="22588" refreshError="1"/>
      <sheetData sheetId="22589" refreshError="1"/>
      <sheetData sheetId="22590" refreshError="1"/>
      <sheetData sheetId="22591" refreshError="1"/>
      <sheetData sheetId="22592">
        <row r="1">
          <cell r="F1" t="str">
            <v>Preliminary</v>
          </cell>
        </row>
      </sheetData>
      <sheetData sheetId="22593" refreshError="1"/>
      <sheetData sheetId="22594"/>
      <sheetData sheetId="22595" refreshError="1"/>
      <sheetData sheetId="22596"/>
      <sheetData sheetId="22597">
        <row r="2">
          <cell r="A2" t="str">
            <v>103 Co., Ltd.</v>
          </cell>
        </row>
      </sheetData>
      <sheetData sheetId="22598"/>
      <sheetData sheetId="22599">
        <row r="2">
          <cell r="H2" t="str">
            <v>(None)</v>
          </cell>
        </row>
      </sheetData>
      <sheetData sheetId="22600"/>
      <sheetData sheetId="22601"/>
      <sheetData sheetId="22602"/>
      <sheetData sheetId="22603"/>
      <sheetData sheetId="22604"/>
      <sheetData sheetId="22605"/>
      <sheetData sheetId="22606"/>
      <sheetData sheetId="22607"/>
      <sheetData sheetId="22608"/>
      <sheetData sheetId="22609"/>
      <sheetData sheetId="22610"/>
      <sheetData sheetId="22611"/>
      <sheetData sheetId="22612"/>
      <sheetData sheetId="22613"/>
      <sheetData sheetId="22614"/>
      <sheetData sheetId="22615"/>
      <sheetData sheetId="22616"/>
      <sheetData sheetId="22617" refreshError="1"/>
      <sheetData sheetId="22618" refreshError="1"/>
      <sheetData sheetId="22619" refreshError="1"/>
      <sheetData sheetId="22620" refreshError="1"/>
      <sheetData sheetId="22621" refreshError="1"/>
      <sheetData sheetId="22622" refreshError="1"/>
      <sheetData sheetId="22623" refreshError="1"/>
      <sheetData sheetId="22624" refreshError="1"/>
      <sheetData sheetId="22625" refreshError="1"/>
      <sheetData sheetId="22626" refreshError="1"/>
      <sheetData sheetId="22627" refreshError="1"/>
      <sheetData sheetId="22628" refreshError="1"/>
      <sheetData sheetId="22629" refreshError="1"/>
      <sheetData sheetId="22630" refreshError="1"/>
      <sheetData sheetId="22631" refreshError="1"/>
      <sheetData sheetId="22632" refreshError="1"/>
      <sheetData sheetId="22633" refreshError="1"/>
      <sheetData sheetId="22634" refreshError="1"/>
      <sheetData sheetId="22635" refreshError="1"/>
      <sheetData sheetId="22636" refreshError="1"/>
      <sheetData sheetId="22637" refreshError="1"/>
      <sheetData sheetId="22638" refreshError="1"/>
      <sheetData sheetId="22639" refreshError="1"/>
      <sheetData sheetId="22640" refreshError="1"/>
      <sheetData sheetId="22641" refreshError="1"/>
      <sheetData sheetId="22642" refreshError="1"/>
      <sheetData sheetId="22643" refreshError="1"/>
      <sheetData sheetId="22644" refreshError="1"/>
      <sheetData sheetId="22645" refreshError="1"/>
      <sheetData sheetId="22646" refreshError="1"/>
      <sheetData sheetId="22647" refreshError="1"/>
      <sheetData sheetId="22648" refreshError="1"/>
      <sheetData sheetId="22649" refreshError="1"/>
      <sheetData sheetId="22650" refreshError="1"/>
      <sheetData sheetId="22651" refreshError="1"/>
      <sheetData sheetId="22652" refreshError="1"/>
      <sheetData sheetId="22653" refreshError="1"/>
      <sheetData sheetId="22654" refreshError="1"/>
      <sheetData sheetId="22655" refreshError="1"/>
      <sheetData sheetId="22656" refreshError="1"/>
      <sheetData sheetId="22657" refreshError="1"/>
      <sheetData sheetId="22658" refreshError="1"/>
      <sheetData sheetId="22659" refreshError="1"/>
      <sheetData sheetId="22660" refreshError="1"/>
      <sheetData sheetId="22661" refreshError="1"/>
      <sheetData sheetId="22662" refreshError="1"/>
      <sheetData sheetId="22663" refreshError="1"/>
      <sheetData sheetId="22664" refreshError="1"/>
      <sheetData sheetId="22665" refreshError="1"/>
      <sheetData sheetId="22666" refreshError="1"/>
      <sheetData sheetId="22667" refreshError="1"/>
      <sheetData sheetId="22668" refreshError="1"/>
      <sheetData sheetId="22669" refreshError="1"/>
      <sheetData sheetId="22670" refreshError="1"/>
      <sheetData sheetId="22671" refreshError="1"/>
      <sheetData sheetId="22672" refreshError="1"/>
      <sheetData sheetId="22673" refreshError="1"/>
      <sheetData sheetId="22674" refreshError="1"/>
      <sheetData sheetId="22675" refreshError="1"/>
      <sheetData sheetId="22676" refreshError="1"/>
      <sheetData sheetId="22677" refreshError="1"/>
      <sheetData sheetId="22678" refreshError="1"/>
      <sheetData sheetId="22679" refreshError="1"/>
      <sheetData sheetId="22680" refreshError="1"/>
      <sheetData sheetId="22681" refreshError="1"/>
      <sheetData sheetId="22682" refreshError="1"/>
      <sheetData sheetId="22683" refreshError="1"/>
      <sheetData sheetId="22684" refreshError="1"/>
      <sheetData sheetId="22685" refreshError="1"/>
      <sheetData sheetId="22686" refreshError="1"/>
      <sheetData sheetId="22687" refreshError="1"/>
      <sheetData sheetId="22688" refreshError="1"/>
      <sheetData sheetId="22689"/>
      <sheetData sheetId="22690"/>
      <sheetData sheetId="22691" refreshError="1"/>
      <sheetData sheetId="22692" refreshError="1"/>
      <sheetData sheetId="22693" refreshError="1"/>
      <sheetData sheetId="22694" refreshError="1"/>
      <sheetData sheetId="22695"/>
      <sheetData sheetId="22696" refreshError="1"/>
      <sheetData sheetId="22697" refreshError="1"/>
      <sheetData sheetId="22698" refreshError="1"/>
      <sheetData sheetId="22699" refreshError="1"/>
      <sheetData sheetId="22700"/>
      <sheetData sheetId="22701"/>
      <sheetData sheetId="22702" refreshError="1"/>
      <sheetData sheetId="22703" refreshError="1"/>
      <sheetData sheetId="22704" refreshError="1"/>
      <sheetData sheetId="22705" refreshError="1"/>
      <sheetData sheetId="22706" refreshError="1"/>
      <sheetData sheetId="22707" refreshError="1"/>
      <sheetData sheetId="22708"/>
      <sheetData sheetId="22709" refreshError="1"/>
      <sheetData sheetId="22710"/>
      <sheetData sheetId="22711" refreshError="1"/>
      <sheetData sheetId="22712" refreshError="1"/>
      <sheetData sheetId="22713"/>
      <sheetData sheetId="22714"/>
      <sheetData sheetId="22715" refreshError="1"/>
      <sheetData sheetId="22716" refreshError="1"/>
      <sheetData sheetId="22717" refreshError="1"/>
      <sheetData sheetId="22718" refreshError="1"/>
      <sheetData sheetId="22719" refreshError="1"/>
      <sheetData sheetId="22720" refreshError="1"/>
      <sheetData sheetId="22721" refreshError="1"/>
      <sheetData sheetId="22722" refreshError="1"/>
      <sheetData sheetId="22723" refreshError="1"/>
      <sheetData sheetId="22724" refreshError="1"/>
      <sheetData sheetId="22725" refreshError="1"/>
      <sheetData sheetId="22726" refreshError="1"/>
      <sheetData sheetId="22727" refreshError="1"/>
      <sheetData sheetId="22728" refreshError="1"/>
      <sheetData sheetId="22729" refreshError="1"/>
      <sheetData sheetId="22730" refreshError="1"/>
      <sheetData sheetId="22731" refreshError="1"/>
      <sheetData sheetId="22732" refreshError="1"/>
      <sheetData sheetId="22733" refreshError="1"/>
      <sheetData sheetId="22734" refreshError="1"/>
      <sheetData sheetId="22735" refreshError="1"/>
      <sheetData sheetId="22736" refreshError="1"/>
      <sheetData sheetId="22737" refreshError="1"/>
      <sheetData sheetId="22738" refreshError="1"/>
      <sheetData sheetId="22739" refreshError="1"/>
      <sheetData sheetId="22740" refreshError="1"/>
      <sheetData sheetId="22741" refreshError="1"/>
      <sheetData sheetId="22742" refreshError="1"/>
      <sheetData sheetId="22743" refreshError="1"/>
      <sheetData sheetId="22744" refreshError="1"/>
      <sheetData sheetId="22745" refreshError="1"/>
      <sheetData sheetId="22746" refreshError="1"/>
      <sheetData sheetId="22747" refreshError="1"/>
      <sheetData sheetId="22748" refreshError="1"/>
      <sheetData sheetId="22749" refreshError="1"/>
      <sheetData sheetId="22750" refreshError="1"/>
      <sheetData sheetId="22751" refreshError="1"/>
      <sheetData sheetId="22752" refreshError="1"/>
      <sheetData sheetId="22753" refreshError="1"/>
      <sheetData sheetId="22754" refreshError="1"/>
      <sheetData sheetId="22755" refreshError="1"/>
      <sheetData sheetId="22756" refreshError="1"/>
      <sheetData sheetId="22757" refreshError="1"/>
      <sheetData sheetId="22758" refreshError="1"/>
      <sheetData sheetId="22759" refreshError="1"/>
      <sheetData sheetId="22760" refreshError="1"/>
      <sheetData sheetId="22761" refreshError="1"/>
      <sheetData sheetId="22762" refreshError="1"/>
      <sheetData sheetId="22763" refreshError="1"/>
      <sheetData sheetId="22764" refreshError="1"/>
      <sheetData sheetId="22765" refreshError="1"/>
      <sheetData sheetId="22766" refreshError="1"/>
      <sheetData sheetId="22767" refreshError="1"/>
      <sheetData sheetId="22768" refreshError="1"/>
      <sheetData sheetId="22769" refreshError="1"/>
      <sheetData sheetId="22770" refreshError="1"/>
      <sheetData sheetId="22771" refreshError="1"/>
      <sheetData sheetId="22772"/>
      <sheetData sheetId="22773"/>
      <sheetData sheetId="22774"/>
      <sheetData sheetId="22775"/>
      <sheetData sheetId="22776"/>
      <sheetData sheetId="22777"/>
      <sheetData sheetId="22778" refreshError="1"/>
      <sheetData sheetId="22779" refreshError="1"/>
      <sheetData sheetId="22780" refreshError="1"/>
      <sheetData sheetId="22781" refreshError="1"/>
      <sheetData sheetId="22782" refreshError="1"/>
      <sheetData sheetId="22783" refreshError="1"/>
      <sheetData sheetId="22784" refreshError="1"/>
      <sheetData sheetId="22785" refreshError="1"/>
      <sheetData sheetId="22786" refreshError="1"/>
      <sheetData sheetId="22787" refreshError="1"/>
      <sheetData sheetId="22788" refreshError="1"/>
      <sheetData sheetId="22789" refreshError="1"/>
      <sheetData sheetId="22790" refreshError="1"/>
      <sheetData sheetId="22791"/>
      <sheetData sheetId="22792"/>
      <sheetData sheetId="22793"/>
      <sheetData sheetId="22794"/>
      <sheetData sheetId="22795"/>
      <sheetData sheetId="22796"/>
      <sheetData sheetId="22797"/>
      <sheetData sheetId="22798"/>
      <sheetData sheetId="22799"/>
      <sheetData sheetId="22800"/>
      <sheetData sheetId="22801"/>
      <sheetData sheetId="22802"/>
      <sheetData sheetId="22803"/>
      <sheetData sheetId="22804"/>
      <sheetData sheetId="22805"/>
      <sheetData sheetId="22806"/>
      <sheetData sheetId="22807"/>
      <sheetData sheetId="22808"/>
      <sheetData sheetId="22809"/>
      <sheetData sheetId="22810">
        <row r="3">
          <cell r="C3" t="str">
            <v>Portalplayer (India) Private Limited</v>
          </cell>
        </row>
      </sheetData>
      <sheetData sheetId="22811"/>
      <sheetData sheetId="22812"/>
      <sheetData sheetId="22813"/>
      <sheetData sheetId="22814"/>
      <sheetData sheetId="22815"/>
      <sheetData sheetId="22816"/>
      <sheetData sheetId="22817"/>
      <sheetData sheetId="22818"/>
      <sheetData sheetId="22819"/>
      <sheetData sheetId="22820"/>
      <sheetData sheetId="22821"/>
      <sheetData sheetId="22822"/>
      <sheetData sheetId="22823"/>
      <sheetData sheetId="22824"/>
      <sheetData sheetId="22825"/>
      <sheetData sheetId="22826"/>
      <sheetData sheetId="22827"/>
      <sheetData sheetId="22828"/>
      <sheetData sheetId="22829"/>
      <sheetData sheetId="22830"/>
      <sheetData sheetId="22831"/>
      <sheetData sheetId="22832"/>
      <sheetData sheetId="22833"/>
      <sheetData sheetId="22834" refreshError="1"/>
      <sheetData sheetId="22835" refreshError="1"/>
      <sheetData sheetId="22836" refreshError="1"/>
      <sheetData sheetId="22837" refreshError="1"/>
      <sheetData sheetId="22838"/>
      <sheetData sheetId="22839"/>
      <sheetData sheetId="22840"/>
      <sheetData sheetId="22841"/>
      <sheetData sheetId="22842"/>
      <sheetData sheetId="22843" refreshError="1"/>
      <sheetData sheetId="22844"/>
      <sheetData sheetId="22845"/>
      <sheetData sheetId="22846"/>
      <sheetData sheetId="22847"/>
      <sheetData sheetId="22848"/>
      <sheetData sheetId="22849"/>
      <sheetData sheetId="22850"/>
      <sheetData sheetId="22851"/>
      <sheetData sheetId="22852"/>
      <sheetData sheetId="22853" refreshError="1"/>
      <sheetData sheetId="22854"/>
      <sheetData sheetId="22855"/>
      <sheetData sheetId="22856"/>
      <sheetData sheetId="22857" refreshError="1"/>
      <sheetData sheetId="22858" refreshError="1"/>
      <sheetData sheetId="22859" refreshError="1"/>
      <sheetData sheetId="22860" refreshError="1"/>
      <sheetData sheetId="22861"/>
      <sheetData sheetId="22862"/>
      <sheetData sheetId="22863" refreshError="1"/>
      <sheetData sheetId="22864" refreshError="1"/>
      <sheetData sheetId="22865"/>
      <sheetData sheetId="22866"/>
      <sheetData sheetId="22867"/>
      <sheetData sheetId="22868"/>
      <sheetData sheetId="22869"/>
      <sheetData sheetId="22870"/>
      <sheetData sheetId="22871"/>
      <sheetData sheetId="22872"/>
      <sheetData sheetId="22873"/>
      <sheetData sheetId="22874" refreshError="1"/>
      <sheetData sheetId="22875"/>
      <sheetData sheetId="22876"/>
      <sheetData sheetId="22877"/>
      <sheetData sheetId="22878"/>
      <sheetData sheetId="22879"/>
      <sheetData sheetId="22880" refreshError="1"/>
      <sheetData sheetId="22881" refreshError="1"/>
      <sheetData sheetId="22882" refreshError="1"/>
      <sheetData sheetId="22883" refreshError="1"/>
      <sheetData sheetId="22884" refreshError="1"/>
      <sheetData sheetId="22885" refreshError="1"/>
      <sheetData sheetId="22886" refreshError="1"/>
      <sheetData sheetId="22887" refreshError="1"/>
      <sheetData sheetId="22888" refreshError="1"/>
      <sheetData sheetId="22889" refreshError="1"/>
      <sheetData sheetId="22890" refreshError="1"/>
      <sheetData sheetId="22891" refreshError="1"/>
      <sheetData sheetId="22892" refreshError="1"/>
      <sheetData sheetId="22893" refreshError="1"/>
      <sheetData sheetId="22894" refreshError="1"/>
      <sheetData sheetId="22895" refreshError="1"/>
      <sheetData sheetId="22896" refreshError="1"/>
      <sheetData sheetId="22897" refreshError="1"/>
      <sheetData sheetId="22898" refreshError="1"/>
      <sheetData sheetId="22899" refreshError="1"/>
      <sheetData sheetId="22900" refreshError="1"/>
      <sheetData sheetId="22901" refreshError="1"/>
      <sheetData sheetId="22902" refreshError="1"/>
      <sheetData sheetId="22903" refreshError="1"/>
      <sheetData sheetId="22904" refreshError="1"/>
      <sheetData sheetId="22905">
        <row r="323">
          <cell r="B323">
            <v>-818961380.20000005</v>
          </cell>
        </row>
      </sheetData>
      <sheetData sheetId="22906" refreshError="1"/>
      <sheetData sheetId="22907" refreshError="1"/>
      <sheetData sheetId="22908"/>
      <sheetData sheetId="22909" refreshError="1"/>
      <sheetData sheetId="22910" refreshError="1"/>
      <sheetData sheetId="22911" refreshError="1"/>
      <sheetData sheetId="22912" refreshError="1"/>
      <sheetData sheetId="22913" refreshError="1"/>
      <sheetData sheetId="22914" refreshError="1"/>
      <sheetData sheetId="22915" refreshError="1"/>
      <sheetData sheetId="22916" refreshError="1"/>
      <sheetData sheetId="22917" refreshError="1"/>
      <sheetData sheetId="22918" refreshError="1"/>
      <sheetData sheetId="22919" refreshError="1"/>
      <sheetData sheetId="22920" refreshError="1"/>
      <sheetData sheetId="22921" refreshError="1"/>
      <sheetData sheetId="22922" refreshError="1"/>
      <sheetData sheetId="22923" refreshError="1"/>
      <sheetData sheetId="22924" refreshError="1"/>
      <sheetData sheetId="22925" refreshError="1"/>
      <sheetData sheetId="22926" refreshError="1"/>
      <sheetData sheetId="22927" refreshError="1"/>
      <sheetData sheetId="22928"/>
      <sheetData sheetId="22929"/>
      <sheetData sheetId="22930"/>
      <sheetData sheetId="22931" refreshError="1"/>
      <sheetData sheetId="22932" refreshError="1"/>
      <sheetData sheetId="22933" refreshError="1"/>
      <sheetData sheetId="22934" refreshError="1"/>
      <sheetData sheetId="22935" refreshError="1"/>
      <sheetData sheetId="22936" refreshError="1"/>
      <sheetData sheetId="22937" refreshError="1"/>
      <sheetData sheetId="22938" refreshError="1"/>
      <sheetData sheetId="22939" refreshError="1"/>
      <sheetData sheetId="22940" refreshError="1"/>
      <sheetData sheetId="22941" refreshError="1"/>
      <sheetData sheetId="22942" refreshError="1"/>
      <sheetData sheetId="22943" refreshError="1"/>
      <sheetData sheetId="22944" refreshError="1"/>
      <sheetData sheetId="22945" refreshError="1"/>
      <sheetData sheetId="22946" refreshError="1"/>
      <sheetData sheetId="22947" refreshError="1"/>
      <sheetData sheetId="22948" refreshError="1"/>
      <sheetData sheetId="22949" refreshError="1"/>
      <sheetData sheetId="22950" refreshError="1"/>
      <sheetData sheetId="22951" refreshError="1"/>
      <sheetData sheetId="22952" refreshError="1"/>
      <sheetData sheetId="22953" refreshError="1"/>
      <sheetData sheetId="22954" refreshError="1"/>
      <sheetData sheetId="22955" refreshError="1"/>
      <sheetData sheetId="22956" refreshError="1"/>
      <sheetData sheetId="22957" refreshError="1"/>
      <sheetData sheetId="22958" refreshError="1"/>
      <sheetData sheetId="22959" refreshError="1"/>
      <sheetData sheetId="22960" refreshError="1"/>
      <sheetData sheetId="22961" refreshError="1"/>
      <sheetData sheetId="22962" refreshError="1"/>
      <sheetData sheetId="22963" refreshError="1"/>
      <sheetData sheetId="22964" refreshError="1"/>
      <sheetData sheetId="22965" refreshError="1"/>
      <sheetData sheetId="22966" refreshError="1"/>
      <sheetData sheetId="22967" refreshError="1"/>
      <sheetData sheetId="22968" refreshError="1"/>
      <sheetData sheetId="22969" refreshError="1"/>
      <sheetData sheetId="22970" refreshError="1"/>
      <sheetData sheetId="22971" refreshError="1"/>
      <sheetData sheetId="22972" refreshError="1"/>
      <sheetData sheetId="22973" refreshError="1"/>
      <sheetData sheetId="22974" refreshError="1"/>
      <sheetData sheetId="22975" refreshError="1"/>
      <sheetData sheetId="22976" refreshError="1"/>
      <sheetData sheetId="22977" refreshError="1"/>
      <sheetData sheetId="22978" refreshError="1"/>
      <sheetData sheetId="22979" refreshError="1"/>
      <sheetData sheetId="22980" refreshError="1"/>
      <sheetData sheetId="22981" refreshError="1"/>
      <sheetData sheetId="22982" refreshError="1"/>
      <sheetData sheetId="22983" refreshError="1"/>
      <sheetData sheetId="22984" refreshError="1"/>
      <sheetData sheetId="22985" refreshError="1"/>
      <sheetData sheetId="22986" refreshError="1"/>
      <sheetData sheetId="22987" refreshError="1"/>
      <sheetData sheetId="22988" refreshError="1"/>
      <sheetData sheetId="22989" refreshError="1"/>
      <sheetData sheetId="22990" refreshError="1"/>
      <sheetData sheetId="22991" refreshError="1"/>
      <sheetData sheetId="22992" refreshError="1"/>
      <sheetData sheetId="22993" refreshError="1"/>
      <sheetData sheetId="22994" refreshError="1"/>
      <sheetData sheetId="22995" refreshError="1"/>
      <sheetData sheetId="22996" refreshError="1"/>
      <sheetData sheetId="22997" refreshError="1"/>
      <sheetData sheetId="22998" refreshError="1"/>
      <sheetData sheetId="22999" refreshError="1"/>
      <sheetData sheetId="23000" refreshError="1"/>
      <sheetData sheetId="23001" refreshError="1"/>
      <sheetData sheetId="23002" refreshError="1"/>
      <sheetData sheetId="23003" refreshError="1"/>
      <sheetData sheetId="23004" refreshError="1"/>
      <sheetData sheetId="23005" refreshError="1"/>
      <sheetData sheetId="23006" refreshError="1"/>
      <sheetData sheetId="23007" refreshError="1"/>
      <sheetData sheetId="23008" refreshError="1"/>
      <sheetData sheetId="23009" refreshError="1"/>
      <sheetData sheetId="23010" refreshError="1"/>
      <sheetData sheetId="23011" refreshError="1"/>
      <sheetData sheetId="23012" refreshError="1"/>
      <sheetData sheetId="23013" refreshError="1"/>
      <sheetData sheetId="23014" refreshError="1"/>
      <sheetData sheetId="23015" refreshError="1"/>
      <sheetData sheetId="23016" refreshError="1"/>
      <sheetData sheetId="23017" refreshError="1"/>
      <sheetData sheetId="23018" refreshError="1"/>
      <sheetData sheetId="23019" refreshError="1"/>
      <sheetData sheetId="23020" refreshError="1"/>
      <sheetData sheetId="23021" refreshError="1"/>
      <sheetData sheetId="23022" refreshError="1"/>
      <sheetData sheetId="23023" refreshError="1"/>
      <sheetData sheetId="23024" refreshError="1"/>
      <sheetData sheetId="23025" refreshError="1"/>
      <sheetData sheetId="23026" refreshError="1"/>
      <sheetData sheetId="23027" refreshError="1"/>
      <sheetData sheetId="23028" refreshError="1"/>
      <sheetData sheetId="23029" refreshError="1"/>
      <sheetData sheetId="23030" refreshError="1"/>
      <sheetData sheetId="23031" refreshError="1"/>
      <sheetData sheetId="23032" refreshError="1"/>
      <sheetData sheetId="23033" refreshError="1"/>
      <sheetData sheetId="23034" refreshError="1"/>
      <sheetData sheetId="23035" refreshError="1"/>
      <sheetData sheetId="23036" refreshError="1"/>
      <sheetData sheetId="23037" refreshError="1"/>
      <sheetData sheetId="23038" refreshError="1"/>
      <sheetData sheetId="23039" refreshError="1"/>
      <sheetData sheetId="23040" refreshError="1"/>
      <sheetData sheetId="23041" refreshError="1"/>
      <sheetData sheetId="23042" refreshError="1"/>
      <sheetData sheetId="23043" refreshError="1"/>
      <sheetData sheetId="23044" refreshError="1"/>
      <sheetData sheetId="23045" refreshError="1"/>
      <sheetData sheetId="23046" refreshError="1"/>
      <sheetData sheetId="23047" refreshError="1"/>
      <sheetData sheetId="23048" refreshError="1"/>
      <sheetData sheetId="23049" refreshError="1"/>
      <sheetData sheetId="23050" refreshError="1"/>
      <sheetData sheetId="23051" refreshError="1"/>
      <sheetData sheetId="23052" refreshError="1"/>
      <sheetData sheetId="23053" refreshError="1"/>
      <sheetData sheetId="23054" refreshError="1"/>
      <sheetData sheetId="23055" refreshError="1"/>
      <sheetData sheetId="23056" refreshError="1"/>
      <sheetData sheetId="23057"/>
      <sheetData sheetId="23058"/>
      <sheetData sheetId="23059"/>
      <sheetData sheetId="23060"/>
      <sheetData sheetId="23061"/>
      <sheetData sheetId="23062"/>
      <sheetData sheetId="23063"/>
      <sheetData sheetId="23064"/>
      <sheetData sheetId="23065"/>
      <sheetData sheetId="23066"/>
      <sheetData sheetId="23067"/>
      <sheetData sheetId="23068"/>
      <sheetData sheetId="23069"/>
      <sheetData sheetId="23070" refreshError="1"/>
      <sheetData sheetId="23071"/>
      <sheetData sheetId="23072"/>
      <sheetData sheetId="23073"/>
      <sheetData sheetId="23074"/>
      <sheetData sheetId="23075"/>
      <sheetData sheetId="23076"/>
      <sheetData sheetId="23077"/>
      <sheetData sheetId="23078"/>
      <sheetData sheetId="23079"/>
      <sheetData sheetId="23080"/>
      <sheetData sheetId="23081"/>
      <sheetData sheetId="23082"/>
      <sheetData sheetId="23083"/>
      <sheetData sheetId="23084"/>
      <sheetData sheetId="23085"/>
      <sheetData sheetId="23086"/>
      <sheetData sheetId="23087"/>
      <sheetData sheetId="23088"/>
      <sheetData sheetId="23089"/>
      <sheetData sheetId="23090"/>
      <sheetData sheetId="23091"/>
      <sheetData sheetId="23092" refreshError="1"/>
      <sheetData sheetId="23093">
        <row r="18">
          <cell r="H18">
            <v>166028</v>
          </cell>
        </row>
      </sheetData>
      <sheetData sheetId="23094"/>
      <sheetData sheetId="23095"/>
      <sheetData sheetId="23096"/>
      <sheetData sheetId="23097"/>
      <sheetData sheetId="23098"/>
      <sheetData sheetId="23099"/>
      <sheetData sheetId="23100"/>
      <sheetData sheetId="23101"/>
      <sheetData sheetId="23102"/>
      <sheetData sheetId="23103"/>
      <sheetData sheetId="23104"/>
      <sheetData sheetId="23105"/>
      <sheetData sheetId="23106"/>
      <sheetData sheetId="23107"/>
      <sheetData sheetId="23108"/>
      <sheetData sheetId="23109"/>
      <sheetData sheetId="23110"/>
      <sheetData sheetId="23111"/>
      <sheetData sheetId="23112" refreshError="1"/>
      <sheetData sheetId="23113" refreshError="1"/>
      <sheetData sheetId="23114" refreshError="1"/>
      <sheetData sheetId="23115" refreshError="1"/>
      <sheetData sheetId="23116" refreshError="1"/>
      <sheetData sheetId="23117" refreshError="1"/>
      <sheetData sheetId="23118" refreshError="1"/>
      <sheetData sheetId="23119" refreshError="1"/>
      <sheetData sheetId="23120" refreshError="1"/>
      <sheetData sheetId="23121" refreshError="1"/>
      <sheetData sheetId="23122" refreshError="1"/>
      <sheetData sheetId="23123" refreshError="1"/>
      <sheetData sheetId="23124" refreshError="1"/>
      <sheetData sheetId="23125" refreshError="1"/>
      <sheetData sheetId="23126" refreshError="1"/>
      <sheetData sheetId="23127" refreshError="1"/>
      <sheetData sheetId="23128" refreshError="1"/>
      <sheetData sheetId="23129" refreshError="1"/>
      <sheetData sheetId="23130" refreshError="1"/>
      <sheetData sheetId="23131"/>
      <sheetData sheetId="23132"/>
      <sheetData sheetId="23133"/>
      <sheetData sheetId="23134"/>
      <sheetData sheetId="23135"/>
      <sheetData sheetId="23136"/>
      <sheetData sheetId="23137"/>
      <sheetData sheetId="23138"/>
      <sheetData sheetId="23139"/>
      <sheetData sheetId="23140"/>
      <sheetData sheetId="23141"/>
      <sheetData sheetId="23142"/>
      <sheetData sheetId="23143"/>
      <sheetData sheetId="23144"/>
      <sheetData sheetId="23145"/>
      <sheetData sheetId="23146"/>
      <sheetData sheetId="23147"/>
      <sheetData sheetId="23148"/>
      <sheetData sheetId="23149"/>
      <sheetData sheetId="23150"/>
      <sheetData sheetId="23151"/>
      <sheetData sheetId="23152"/>
      <sheetData sheetId="23153"/>
      <sheetData sheetId="23154"/>
      <sheetData sheetId="23155"/>
      <sheetData sheetId="23156"/>
      <sheetData sheetId="23157"/>
      <sheetData sheetId="23158"/>
      <sheetData sheetId="23159"/>
      <sheetData sheetId="23160"/>
      <sheetData sheetId="23161"/>
      <sheetData sheetId="23162"/>
      <sheetData sheetId="23163"/>
      <sheetData sheetId="23164"/>
      <sheetData sheetId="23165">
        <row r="1">
          <cell r="C1" t="str">
            <v>W/N P/N#</v>
          </cell>
        </row>
      </sheetData>
      <sheetData sheetId="23166" refreshError="1"/>
      <sheetData sheetId="23167" refreshError="1"/>
      <sheetData sheetId="23168" refreshError="1"/>
      <sheetData sheetId="23169" refreshError="1"/>
      <sheetData sheetId="23170" refreshError="1"/>
      <sheetData sheetId="23171" refreshError="1"/>
      <sheetData sheetId="23172" refreshError="1"/>
      <sheetData sheetId="23173" refreshError="1"/>
      <sheetData sheetId="23174" refreshError="1"/>
      <sheetData sheetId="23175" refreshError="1"/>
      <sheetData sheetId="23176" refreshError="1"/>
      <sheetData sheetId="23177" refreshError="1"/>
      <sheetData sheetId="23178" refreshError="1"/>
      <sheetData sheetId="23179" refreshError="1"/>
      <sheetData sheetId="23180" refreshError="1"/>
      <sheetData sheetId="23181" refreshError="1"/>
      <sheetData sheetId="23182" refreshError="1"/>
      <sheetData sheetId="23183" refreshError="1"/>
      <sheetData sheetId="23184" refreshError="1"/>
      <sheetData sheetId="23185" refreshError="1"/>
      <sheetData sheetId="23186" refreshError="1"/>
      <sheetData sheetId="23187" refreshError="1"/>
      <sheetData sheetId="23188" refreshError="1"/>
      <sheetData sheetId="23189" refreshError="1"/>
      <sheetData sheetId="23190" refreshError="1"/>
      <sheetData sheetId="23191" refreshError="1"/>
      <sheetData sheetId="23192" refreshError="1"/>
      <sheetData sheetId="23193" refreshError="1"/>
      <sheetData sheetId="23194" refreshError="1"/>
      <sheetData sheetId="23195" refreshError="1"/>
      <sheetData sheetId="23196" refreshError="1"/>
      <sheetData sheetId="23197" refreshError="1"/>
      <sheetData sheetId="23198" refreshError="1"/>
      <sheetData sheetId="23199" refreshError="1"/>
      <sheetData sheetId="23200" refreshError="1"/>
      <sheetData sheetId="23201" refreshError="1"/>
      <sheetData sheetId="23202" refreshError="1"/>
      <sheetData sheetId="23203" refreshError="1"/>
      <sheetData sheetId="23204" refreshError="1"/>
      <sheetData sheetId="23205" refreshError="1"/>
      <sheetData sheetId="23206"/>
      <sheetData sheetId="23207"/>
      <sheetData sheetId="23208"/>
      <sheetData sheetId="23209"/>
      <sheetData sheetId="23210"/>
      <sheetData sheetId="23211"/>
      <sheetData sheetId="23212"/>
      <sheetData sheetId="23213"/>
      <sheetData sheetId="23214"/>
      <sheetData sheetId="23215"/>
      <sheetData sheetId="23216"/>
      <sheetData sheetId="23217"/>
      <sheetData sheetId="23218" refreshError="1"/>
      <sheetData sheetId="23219" refreshError="1"/>
      <sheetData sheetId="23220" refreshError="1"/>
      <sheetData sheetId="23221" refreshError="1"/>
      <sheetData sheetId="23222" refreshError="1"/>
      <sheetData sheetId="23223" refreshError="1"/>
      <sheetData sheetId="23224" refreshError="1"/>
      <sheetData sheetId="23225" refreshError="1"/>
      <sheetData sheetId="23226" refreshError="1"/>
      <sheetData sheetId="23227" refreshError="1"/>
      <sheetData sheetId="23228" refreshError="1"/>
      <sheetData sheetId="23229" refreshError="1"/>
      <sheetData sheetId="23230" refreshError="1"/>
      <sheetData sheetId="23231" refreshError="1"/>
      <sheetData sheetId="23232" refreshError="1"/>
      <sheetData sheetId="23233" refreshError="1"/>
      <sheetData sheetId="23234" refreshError="1"/>
      <sheetData sheetId="23235" refreshError="1"/>
      <sheetData sheetId="23236" refreshError="1"/>
      <sheetData sheetId="23237" refreshError="1"/>
      <sheetData sheetId="23238" refreshError="1"/>
      <sheetData sheetId="23239" refreshError="1"/>
      <sheetData sheetId="23240" refreshError="1"/>
      <sheetData sheetId="23241" refreshError="1"/>
      <sheetData sheetId="23242" refreshError="1"/>
      <sheetData sheetId="23243" refreshError="1"/>
      <sheetData sheetId="23244" refreshError="1"/>
      <sheetData sheetId="23245" refreshError="1"/>
      <sheetData sheetId="23246" refreshError="1"/>
      <sheetData sheetId="23247" refreshError="1"/>
      <sheetData sheetId="23248" refreshError="1"/>
      <sheetData sheetId="23249" refreshError="1"/>
      <sheetData sheetId="23250" refreshError="1"/>
      <sheetData sheetId="23251" refreshError="1"/>
      <sheetData sheetId="23252" refreshError="1"/>
      <sheetData sheetId="23253" refreshError="1"/>
      <sheetData sheetId="23254" refreshError="1"/>
      <sheetData sheetId="23255" refreshError="1"/>
      <sheetData sheetId="23256" refreshError="1"/>
      <sheetData sheetId="23257" refreshError="1"/>
      <sheetData sheetId="23258" refreshError="1"/>
      <sheetData sheetId="23259" refreshError="1"/>
      <sheetData sheetId="23260" refreshError="1"/>
      <sheetData sheetId="23261" refreshError="1"/>
      <sheetData sheetId="23262" refreshError="1"/>
      <sheetData sheetId="23263" refreshError="1"/>
      <sheetData sheetId="23264" refreshError="1"/>
      <sheetData sheetId="23265" refreshError="1"/>
      <sheetData sheetId="23266" refreshError="1"/>
      <sheetData sheetId="23267" refreshError="1"/>
      <sheetData sheetId="23268" refreshError="1"/>
      <sheetData sheetId="23269" refreshError="1"/>
      <sheetData sheetId="23270" refreshError="1"/>
      <sheetData sheetId="23271" refreshError="1"/>
      <sheetData sheetId="23272" refreshError="1"/>
      <sheetData sheetId="23273" refreshError="1"/>
      <sheetData sheetId="23274" refreshError="1"/>
      <sheetData sheetId="23275" refreshError="1"/>
      <sheetData sheetId="23276" refreshError="1"/>
      <sheetData sheetId="23277" refreshError="1"/>
      <sheetData sheetId="23278" refreshError="1"/>
      <sheetData sheetId="23279" refreshError="1"/>
      <sheetData sheetId="23280" refreshError="1"/>
      <sheetData sheetId="23281" refreshError="1"/>
      <sheetData sheetId="23282" refreshError="1"/>
      <sheetData sheetId="23283" refreshError="1"/>
      <sheetData sheetId="23284" refreshError="1"/>
      <sheetData sheetId="23285" refreshError="1"/>
      <sheetData sheetId="23286" refreshError="1"/>
      <sheetData sheetId="23287" refreshError="1"/>
      <sheetData sheetId="23288" refreshError="1"/>
      <sheetData sheetId="23289" refreshError="1"/>
      <sheetData sheetId="23290" refreshError="1"/>
      <sheetData sheetId="23291" refreshError="1"/>
      <sheetData sheetId="23292" refreshError="1"/>
      <sheetData sheetId="23293" refreshError="1"/>
      <sheetData sheetId="23294" refreshError="1"/>
      <sheetData sheetId="23295" refreshError="1"/>
      <sheetData sheetId="23296" refreshError="1"/>
      <sheetData sheetId="23297" refreshError="1"/>
      <sheetData sheetId="23298" refreshError="1"/>
      <sheetData sheetId="23299" refreshError="1"/>
      <sheetData sheetId="23300" refreshError="1"/>
      <sheetData sheetId="23301" refreshError="1"/>
      <sheetData sheetId="23302" refreshError="1"/>
      <sheetData sheetId="23303" refreshError="1"/>
      <sheetData sheetId="23304" refreshError="1"/>
      <sheetData sheetId="23305" refreshError="1"/>
      <sheetData sheetId="23306" refreshError="1"/>
      <sheetData sheetId="23307" refreshError="1"/>
      <sheetData sheetId="23308" refreshError="1"/>
      <sheetData sheetId="23309" refreshError="1"/>
      <sheetData sheetId="23310" refreshError="1"/>
      <sheetData sheetId="23311" refreshError="1"/>
      <sheetData sheetId="23312" refreshError="1"/>
      <sheetData sheetId="23313" refreshError="1"/>
      <sheetData sheetId="23314" refreshError="1"/>
      <sheetData sheetId="23315" refreshError="1"/>
      <sheetData sheetId="23316" refreshError="1"/>
      <sheetData sheetId="23317" refreshError="1"/>
      <sheetData sheetId="23318" refreshError="1"/>
      <sheetData sheetId="23319" refreshError="1"/>
      <sheetData sheetId="23320" refreshError="1"/>
      <sheetData sheetId="23321" refreshError="1"/>
      <sheetData sheetId="23322" refreshError="1"/>
      <sheetData sheetId="23323" refreshError="1"/>
      <sheetData sheetId="23324" refreshError="1"/>
      <sheetData sheetId="23325" refreshError="1"/>
      <sheetData sheetId="23326" refreshError="1"/>
      <sheetData sheetId="23327" refreshError="1"/>
      <sheetData sheetId="23328" refreshError="1"/>
      <sheetData sheetId="23329" refreshError="1"/>
      <sheetData sheetId="23330" refreshError="1"/>
      <sheetData sheetId="23331" refreshError="1"/>
      <sheetData sheetId="23332" refreshError="1"/>
      <sheetData sheetId="23333" refreshError="1"/>
      <sheetData sheetId="23334" refreshError="1"/>
      <sheetData sheetId="23335" refreshError="1"/>
      <sheetData sheetId="23336" refreshError="1"/>
      <sheetData sheetId="23337" refreshError="1"/>
      <sheetData sheetId="23338" refreshError="1"/>
      <sheetData sheetId="23339" refreshError="1"/>
      <sheetData sheetId="23340" refreshError="1"/>
      <sheetData sheetId="23341" refreshError="1"/>
      <sheetData sheetId="23342" refreshError="1"/>
      <sheetData sheetId="23343" refreshError="1"/>
      <sheetData sheetId="23344" refreshError="1"/>
      <sheetData sheetId="23345" refreshError="1"/>
      <sheetData sheetId="23346" refreshError="1"/>
      <sheetData sheetId="23347" refreshError="1"/>
      <sheetData sheetId="23348" refreshError="1"/>
      <sheetData sheetId="23349" refreshError="1"/>
      <sheetData sheetId="23350" refreshError="1"/>
      <sheetData sheetId="23351" refreshError="1"/>
      <sheetData sheetId="23352" refreshError="1"/>
      <sheetData sheetId="23353" refreshError="1"/>
      <sheetData sheetId="23354" refreshError="1"/>
      <sheetData sheetId="23355" refreshError="1"/>
      <sheetData sheetId="23356" refreshError="1"/>
      <sheetData sheetId="23357" refreshError="1"/>
      <sheetData sheetId="23358" refreshError="1"/>
      <sheetData sheetId="23359" refreshError="1"/>
      <sheetData sheetId="23360" refreshError="1"/>
      <sheetData sheetId="23361" refreshError="1"/>
      <sheetData sheetId="23362" refreshError="1"/>
      <sheetData sheetId="23363" refreshError="1"/>
      <sheetData sheetId="23364" refreshError="1"/>
      <sheetData sheetId="23365" refreshError="1"/>
      <sheetData sheetId="23366" refreshError="1"/>
      <sheetData sheetId="23367" refreshError="1"/>
      <sheetData sheetId="23368" refreshError="1"/>
      <sheetData sheetId="23369" refreshError="1"/>
      <sheetData sheetId="23370" refreshError="1"/>
      <sheetData sheetId="23371" refreshError="1"/>
      <sheetData sheetId="23372" refreshError="1"/>
      <sheetData sheetId="23373" refreshError="1"/>
      <sheetData sheetId="23374" refreshError="1"/>
      <sheetData sheetId="23375" refreshError="1"/>
      <sheetData sheetId="23376" refreshError="1"/>
      <sheetData sheetId="23377" refreshError="1"/>
      <sheetData sheetId="23378" refreshError="1"/>
      <sheetData sheetId="23379" refreshError="1"/>
      <sheetData sheetId="23380" refreshError="1"/>
      <sheetData sheetId="23381" refreshError="1"/>
      <sheetData sheetId="23382" refreshError="1"/>
      <sheetData sheetId="23383" refreshError="1"/>
      <sheetData sheetId="23384" refreshError="1"/>
      <sheetData sheetId="23385" refreshError="1"/>
      <sheetData sheetId="23386" refreshError="1"/>
      <sheetData sheetId="23387" refreshError="1"/>
      <sheetData sheetId="23388" refreshError="1"/>
      <sheetData sheetId="23389" refreshError="1"/>
      <sheetData sheetId="23390" refreshError="1"/>
      <sheetData sheetId="23391" refreshError="1"/>
      <sheetData sheetId="23392" refreshError="1"/>
      <sheetData sheetId="23393" refreshError="1"/>
      <sheetData sheetId="23394" refreshError="1"/>
      <sheetData sheetId="23395" refreshError="1"/>
      <sheetData sheetId="23396" refreshError="1"/>
      <sheetData sheetId="23397" refreshError="1"/>
      <sheetData sheetId="23398" refreshError="1"/>
      <sheetData sheetId="23399" refreshError="1"/>
      <sheetData sheetId="23400" refreshError="1"/>
      <sheetData sheetId="23401" refreshError="1"/>
      <sheetData sheetId="23402" refreshError="1"/>
      <sheetData sheetId="23403" refreshError="1"/>
      <sheetData sheetId="23404" refreshError="1"/>
      <sheetData sheetId="23405" refreshError="1"/>
      <sheetData sheetId="23406" refreshError="1"/>
      <sheetData sheetId="23407" refreshError="1"/>
      <sheetData sheetId="23408" refreshError="1"/>
      <sheetData sheetId="23409" refreshError="1"/>
      <sheetData sheetId="23410" refreshError="1"/>
      <sheetData sheetId="23411" refreshError="1"/>
      <sheetData sheetId="23412" refreshError="1"/>
      <sheetData sheetId="23413" refreshError="1"/>
      <sheetData sheetId="23414" refreshError="1"/>
      <sheetData sheetId="23415" refreshError="1"/>
      <sheetData sheetId="23416" refreshError="1"/>
      <sheetData sheetId="23417" refreshError="1"/>
      <sheetData sheetId="23418" refreshError="1"/>
      <sheetData sheetId="23419" refreshError="1"/>
      <sheetData sheetId="23420" refreshError="1"/>
      <sheetData sheetId="23421" refreshError="1"/>
      <sheetData sheetId="23422" refreshError="1"/>
      <sheetData sheetId="23423"/>
      <sheetData sheetId="23424"/>
      <sheetData sheetId="23425"/>
      <sheetData sheetId="23426">
        <row r="1274">
          <cell r="GF1274">
            <v>942.47086384000022</v>
          </cell>
        </row>
      </sheetData>
      <sheetData sheetId="23427"/>
      <sheetData sheetId="23428"/>
      <sheetData sheetId="23429" refreshError="1"/>
      <sheetData sheetId="23430" refreshError="1"/>
      <sheetData sheetId="23431" refreshError="1"/>
      <sheetData sheetId="23432" refreshError="1"/>
      <sheetData sheetId="23433" refreshError="1"/>
      <sheetData sheetId="23434" refreshError="1"/>
      <sheetData sheetId="23435" refreshError="1"/>
      <sheetData sheetId="23436" refreshError="1"/>
      <sheetData sheetId="23437" refreshError="1"/>
      <sheetData sheetId="23438" refreshError="1"/>
      <sheetData sheetId="23439" refreshError="1"/>
      <sheetData sheetId="23440" refreshError="1"/>
      <sheetData sheetId="23441" refreshError="1"/>
      <sheetData sheetId="23442" refreshError="1"/>
      <sheetData sheetId="23443" refreshError="1"/>
      <sheetData sheetId="23444" refreshError="1"/>
      <sheetData sheetId="23445" refreshError="1"/>
      <sheetData sheetId="23446" refreshError="1"/>
      <sheetData sheetId="23447" refreshError="1"/>
      <sheetData sheetId="23448" refreshError="1"/>
      <sheetData sheetId="23449" refreshError="1"/>
      <sheetData sheetId="23450" refreshError="1"/>
      <sheetData sheetId="23451" refreshError="1"/>
      <sheetData sheetId="23452" refreshError="1"/>
      <sheetData sheetId="23453" refreshError="1"/>
      <sheetData sheetId="23454" refreshError="1"/>
      <sheetData sheetId="23455" refreshError="1"/>
      <sheetData sheetId="23456" refreshError="1"/>
      <sheetData sheetId="23457" refreshError="1"/>
      <sheetData sheetId="23458" refreshError="1"/>
      <sheetData sheetId="23459" refreshError="1"/>
      <sheetData sheetId="23460" refreshError="1"/>
      <sheetData sheetId="23461" refreshError="1"/>
      <sheetData sheetId="23462" refreshError="1"/>
      <sheetData sheetId="23463" refreshError="1"/>
      <sheetData sheetId="23464" refreshError="1"/>
      <sheetData sheetId="23465" refreshError="1"/>
      <sheetData sheetId="23466" refreshError="1"/>
      <sheetData sheetId="23467" refreshError="1"/>
      <sheetData sheetId="23468" refreshError="1"/>
      <sheetData sheetId="23469" refreshError="1"/>
      <sheetData sheetId="23470" refreshError="1"/>
      <sheetData sheetId="23471" refreshError="1"/>
      <sheetData sheetId="23472" refreshError="1"/>
      <sheetData sheetId="23473" refreshError="1"/>
      <sheetData sheetId="23474" refreshError="1"/>
      <sheetData sheetId="23475" refreshError="1"/>
      <sheetData sheetId="23476" refreshError="1"/>
      <sheetData sheetId="23477" refreshError="1"/>
      <sheetData sheetId="23478" refreshError="1"/>
      <sheetData sheetId="23479" refreshError="1"/>
      <sheetData sheetId="23480" refreshError="1"/>
      <sheetData sheetId="23481" refreshError="1"/>
      <sheetData sheetId="23482" refreshError="1"/>
      <sheetData sheetId="23483" refreshError="1"/>
      <sheetData sheetId="23484" refreshError="1"/>
      <sheetData sheetId="23485" refreshError="1"/>
      <sheetData sheetId="23486" refreshError="1"/>
      <sheetData sheetId="23487" refreshError="1"/>
      <sheetData sheetId="23488" refreshError="1"/>
      <sheetData sheetId="23489" refreshError="1"/>
      <sheetData sheetId="23490" refreshError="1"/>
      <sheetData sheetId="23491" refreshError="1"/>
      <sheetData sheetId="23492" refreshError="1"/>
      <sheetData sheetId="23493" refreshError="1"/>
      <sheetData sheetId="23494" refreshError="1"/>
      <sheetData sheetId="23495" refreshError="1"/>
      <sheetData sheetId="23496" refreshError="1"/>
      <sheetData sheetId="23497" refreshError="1"/>
      <sheetData sheetId="23498" refreshError="1"/>
      <sheetData sheetId="23499" refreshError="1"/>
      <sheetData sheetId="23500" refreshError="1"/>
      <sheetData sheetId="23501" refreshError="1"/>
      <sheetData sheetId="23502" refreshError="1"/>
      <sheetData sheetId="23503" refreshError="1"/>
      <sheetData sheetId="23504" refreshError="1"/>
      <sheetData sheetId="23505" refreshError="1"/>
      <sheetData sheetId="23506" refreshError="1"/>
      <sheetData sheetId="23507" refreshError="1"/>
      <sheetData sheetId="23508" refreshError="1"/>
      <sheetData sheetId="23509" refreshError="1"/>
      <sheetData sheetId="23510" refreshError="1"/>
      <sheetData sheetId="23511" refreshError="1"/>
      <sheetData sheetId="23512" refreshError="1"/>
      <sheetData sheetId="23513" refreshError="1"/>
      <sheetData sheetId="23514" refreshError="1"/>
      <sheetData sheetId="23515" refreshError="1"/>
      <sheetData sheetId="23516" refreshError="1"/>
      <sheetData sheetId="23517" refreshError="1"/>
      <sheetData sheetId="23518" refreshError="1"/>
      <sheetData sheetId="23519" refreshError="1"/>
      <sheetData sheetId="23520" refreshError="1"/>
      <sheetData sheetId="23521" refreshError="1"/>
      <sheetData sheetId="23522" refreshError="1"/>
      <sheetData sheetId="23523" refreshError="1"/>
      <sheetData sheetId="23524" refreshError="1"/>
      <sheetData sheetId="23525" refreshError="1"/>
      <sheetData sheetId="23526" refreshError="1"/>
      <sheetData sheetId="23527" refreshError="1"/>
      <sheetData sheetId="23528" refreshError="1"/>
      <sheetData sheetId="23529" refreshError="1"/>
      <sheetData sheetId="23530" refreshError="1"/>
      <sheetData sheetId="23531" refreshError="1"/>
      <sheetData sheetId="23532" refreshError="1"/>
      <sheetData sheetId="23533" refreshError="1"/>
      <sheetData sheetId="23534" refreshError="1"/>
      <sheetData sheetId="23535" refreshError="1"/>
      <sheetData sheetId="23536" refreshError="1"/>
      <sheetData sheetId="23537" refreshError="1"/>
      <sheetData sheetId="23538" refreshError="1"/>
      <sheetData sheetId="23539" refreshError="1"/>
      <sheetData sheetId="23540" refreshError="1"/>
      <sheetData sheetId="23541" refreshError="1"/>
      <sheetData sheetId="23542" refreshError="1"/>
      <sheetData sheetId="23543" refreshError="1"/>
      <sheetData sheetId="23544" refreshError="1"/>
      <sheetData sheetId="23545" refreshError="1"/>
      <sheetData sheetId="23546" refreshError="1"/>
      <sheetData sheetId="23547" refreshError="1"/>
      <sheetData sheetId="23548" refreshError="1"/>
      <sheetData sheetId="23549" refreshError="1"/>
      <sheetData sheetId="23550" refreshError="1"/>
      <sheetData sheetId="23551" refreshError="1"/>
      <sheetData sheetId="23552" refreshError="1"/>
      <sheetData sheetId="23553" refreshError="1"/>
      <sheetData sheetId="23554" refreshError="1"/>
      <sheetData sheetId="23555" refreshError="1"/>
      <sheetData sheetId="23556" refreshError="1"/>
      <sheetData sheetId="23557" refreshError="1"/>
      <sheetData sheetId="23558" refreshError="1"/>
      <sheetData sheetId="23559" refreshError="1"/>
      <sheetData sheetId="23560" refreshError="1"/>
      <sheetData sheetId="23561" refreshError="1"/>
      <sheetData sheetId="23562" refreshError="1"/>
      <sheetData sheetId="23563" refreshError="1"/>
      <sheetData sheetId="23564" refreshError="1"/>
      <sheetData sheetId="23565" refreshError="1"/>
      <sheetData sheetId="23566" refreshError="1"/>
      <sheetData sheetId="23567" refreshError="1"/>
      <sheetData sheetId="23568" refreshError="1"/>
      <sheetData sheetId="23569" refreshError="1"/>
      <sheetData sheetId="23570" refreshError="1"/>
      <sheetData sheetId="23571" refreshError="1"/>
      <sheetData sheetId="23572" refreshError="1"/>
      <sheetData sheetId="23573" refreshError="1"/>
      <sheetData sheetId="23574" refreshError="1"/>
      <sheetData sheetId="23575" refreshError="1"/>
      <sheetData sheetId="23576" refreshError="1"/>
      <sheetData sheetId="23577" refreshError="1"/>
      <sheetData sheetId="23578" refreshError="1"/>
      <sheetData sheetId="23579" refreshError="1"/>
      <sheetData sheetId="23580" refreshError="1"/>
      <sheetData sheetId="23581" refreshError="1"/>
      <sheetData sheetId="23582" refreshError="1"/>
      <sheetData sheetId="23583" refreshError="1"/>
      <sheetData sheetId="23584" refreshError="1"/>
      <sheetData sheetId="23585" refreshError="1"/>
      <sheetData sheetId="23586" refreshError="1"/>
      <sheetData sheetId="23587" refreshError="1"/>
      <sheetData sheetId="23588" refreshError="1"/>
      <sheetData sheetId="23589" refreshError="1"/>
      <sheetData sheetId="23590" refreshError="1"/>
      <sheetData sheetId="23591" refreshError="1"/>
      <sheetData sheetId="23592" refreshError="1"/>
      <sheetData sheetId="23593" refreshError="1"/>
      <sheetData sheetId="23594" refreshError="1"/>
      <sheetData sheetId="23595" refreshError="1"/>
      <sheetData sheetId="23596" refreshError="1"/>
      <sheetData sheetId="23597" refreshError="1"/>
      <sheetData sheetId="23598" refreshError="1"/>
      <sheetData sheetId="23599" refreshError="1"/>
      <sheetData sheetId="23600" refreshError="1"/>
      <sheetData sheetId="23601" refreshError="1"/>
      <sheetData sheetId="23602" refreshError="1"/>
      <sheetData sheetId="23603" refreshError="1"/>
      <sheetData sheetId="23604" refreshError="1"/>
      <sheetData sheetId="23605" refreshError="1"/>
      <sheetData sheetId="23606" refreshError="1"/>
      <sheetData sheetId="23607" refreshError="1"/>
      <sheetData sheetId="23608" refreshError="1"/>
      <sheetData sheetId="23609" refreshError="1"/>
      <sheetData sheetId="23610" refreshError="1"/>
      <sheetData sheetId="23611" refreshError="1"/>
      <sheetData sheetId="23612" refreshError="1"/>
      <sheetData sheetId="23613" refreshError="1"/>
      <sheetData sheetId="23614" refreshError="1"/>
      <sheetData sheetId="23615" refreshError="1"/>
      <sheetData sheetId="23616" refreshError="1"/>
      <sheetData sheetId="23617" refreshError="1"/>
      <sheetData sheetId="23618" refreshError="1"/>
      <sheetData sheetId="23619" refreshError="1"/>
      <sheetData sheetId="23620" refreshError="1"/>
      <sheetData sheetId="23621" refreshError="1"/>
      <sheetData sheetId="23622" refreshError="1"/>
      <sheetData sheetId="23623" refreshError="1"/>
      <sheetData sheetId="23624" refreshError="1"/>
      <sheetData sheetId="23625" refreshError="1"/>
      <sheetData sheetId="23626" refreshError="1"/>
      <sheetData sheetId="23627" refreshError="1"/>
      <sheetData sheetId="23628" refreshError="1"/>
      <sheetData sheetId="23629" refreshError="1"/>
      <sheetData sheetId="23630" refreshError="1"/>
      <sheetData sheetId="23631" refreshError="1"/>
      <sheetData sheetId="23632" refreshError="1"/>
      <sheetData sheetId="23633" refreshError="1"/>
      <sheetData sheetId="23634" refreshError="1"/>
      <sheetData sheetId="23635" refreshError="1"/>
      <sheetData sheetId="23636" refreshError="1"/>
      <sheetData sheetId="23637" refreshError="1"/>
      <sheetData sheetId="23638" refreshError="1"/>
      <sheetData sheetId="23639" refreshError="1"/>
      <sheetData sheetId="23640" refreshError="1"/>
      <sheetData sheetId="23641" refreshError="1"/>
      <sheetData sheetId="23642" refreshError="1"/>
      <sheetData sheetId="23643" refreshError="1"/>
      <sheetData sheetId="23644" refreshError="1"/>
      <sheetData sheetId="23645" refreshError="1"/>
      <sheetData sheetId="23646" refreshError="1"/>
      <sheetData sheetId="23647" refreshError="1"/>
      <sheetData sheetId="23648" refreshError="1"/>
      <sheetData sheetId="23649" refreshError="1"/>
      <sheetData sheetId="23650" refreshError="1"/>
      <sheetData sheetId="23651" refreshError="1"/>
      <sheetData sheetId="23652" refreshError="1"/>
      <sheetData sheetId="23653" refreshError="1"/>
      <sheetData sheetId="23654" refreshError="1"/>
      <sheetData sheetId="23655" refreshError="1"/>
      <sheetData sheetId="23656" refreshError="1"/>
      <sheetData sheetId="23657" refreshError="1"/>
      <sheetData sheetId="23658" refreshError="1"/>
      <sheetData sheetId="23659" refreshError="1"/>
      <sheetData sheetId="23660" refreshError="1"/>
      <sheetData sheetId="23661" refreshError="1"/>
      <sheetData sheetId="23662" refreshError="1"/>
      <sheetData sheetId="23663" refreshError="1"/>
      <sheetData sheetId="23664" refreshError="1"/>
      <sheetData sheetId="23665" refreshError="1"/>
      <sheetData sheetId="23666" refreshError="1"/>
      <sheetData sheetId="23667" refreshError="1"/>
      <sheetData sheetId="23668" refreshError="1"/>
      <sheetData sheetId="23669" refreshError="1"/>
      <sheetData sheetId="23670" refreshError="1"/>
      <sheetData sheetId="23671" refreshError="1"/>
      <sheetData sheetId="23672" refreshError="1"/>
      <sheetData sheetId="23673" refreshError="1"/>
      <sheetData sheetId="23674" refreshError="1"/>
      <sheetData sheetId="23675" refreshError="1"/>
      <sheetData sheetId="23676" refreshError="1"/>
      <sheetData sheetId="23677" refreshError="1"/>
      <sheetData sheetId="23678" refreshError="1"/>
      <sheetData sheetId="23679" refreshError="1"/>
      <sheetData sheetId="23680" refreshError="1"/>
      <sheetData sheetId="23681" refreshError="1"/>
      <sheetData sheetId="23682" refreshError="1"/>
      <sheetData sheetId="23683" refreshError="1"/>
      <sheetData sheetId="23684" refreshError="1"/>
      <sheetData sheetId="23685" refreshError="1"/>
      <sheetData sheetId="23686" refreshError="1"/>
      <sheetData sheetId="23687" refreshError="1"/>
      <sheetData sheetId="23688" refreshError="1"/>
      <sheetData sheetId="23689" refreshError="1"/>
      <sheetData sheetId="23690" refreshError="1"/>
      <sheetData sheetId="23691" refreshError="1"/>
      <sheetData sheetId="23692" refreshError="1"/>
      <sheetData sheetId="23693" refreshError="1"/>
      <sheetData sheetId="23694" refreshError="1"/>
      <sheetData sheetId="23695" refreshError="1"/>
      <sheetData sheetId="23696" refreshError="1"/>
      <sheetData sheetId="23697" refreshError="1"/>
      <sheetData sheetId="23698" refreshError="1"/>
      <sheetData sheetId="23699" refreshError="1"/>
      <sheetData sheetId="23700" refreshError="1"/>
      <sheetData sheetId="23701" refreshError="1"/>
      <sheetData sheetId="23702" refreshError="1"/>
      <sheetData sheetId="23703" refreshError="1"/>
      <sheetData sheetId="23704" refreshError="1"/>
      <sheetData sheetId="23705" refreshError="1"/>
      <sheetData sheetId="23706" refreshError="1"/>
      <sheetData sheetId="23707" refreshError="1"/>
      <sheetData sheetId="23708" refreshError="1"/>
      <sheetData sheetId="23709" refreshError="1"/>
      <sheetData sheetId="23710" refreshError="1"/>
      <sheetData sheetId="23711" refreshError="1"/>
      <sheetData sheetId="23712" refreshError="1"/>
      <sheetData sheetId="23713" refreshError="1"/>
      <sheetData sheetId="23714" refreshError="1"/>
      <sheetData sheetId="23715" refreshError="1"/>
      <sheetData sheetId="23716" refreshError="1"/>
      <sheetData sheetId="23717" refreshError="1"/>
      <sheetData sheetId="23718" refreshError="1"/>
      <sheetData sheetId="23719" refreshError="1"/>
      <sheetData sheetId="23720" refreshError="1"/>
      <sheetData sheetId="23721" refreshError="1"/>
      <sheetData sheetId="23722" refreshError="1"/>
      <sheetData sheetId="23723" refreshError="1"/>
      <sheetData sheetId="23724" refreshError="1"/>
      <sheetData sheetId="23725" refreshError="1"/>
      <sheetData sheetId="23726" refreshError="1"/>
      <sheetData sheetId="23727" refreshError="1"/>
      <sheetData sheetId="23728" refreshError="1"/>
      <sheetData sheetId="23729" refreshError="1"/>
      <sheetData sheetId="23730" refreshError="1"/>
      <sheetData sheetId="23731" refreshError="1"/>
      <sheetData sheetId="23732" refreshError="1"/>
      <sheetData sheetId="23733" refreshError="1"/>
      <sheetData sheetId="23734" refreshError="1"/>
      <sheetData sheetId="23735" refreshError="1"/>
      <sheetData sheetId="23736" refreshError="1"/>
      <sheetData sheetId="23737" refreshError="1"/>
      <sheetData sheetId="23738" refreshError="1"/>
      <sheetData sheetId="23739" refreshError="1"/>
      <sheetData sheetId="23740" refreshError="1"/>
      <sheetData sheetId="23741" refreshError="1"/>
      <sheetData sheetId="23742" refreshError="1"/>
      <sheetData sheetId="23743" refreshError="1"/>
      <sheetData sheetId="23744" refreshError="1"/>
      <sheetData sheetId="23745" refreshError="1"/>
      <sheetData sheetId="23746" refreshError="1"/>
      <sheetData sheetId="23747" refreshError="1"/>
      <sheetData sheetId="23748" refreshError="1"/>
      <sheetData sheetId="23749" refreshError="1"/>
      <sheetData sheetId="23750" refreshError="1"/>
      <sheetData sheetId="23751" refreshError="1"/>
      <sheetData sheetId="23752" refreshError="1"/>
      <sheetData sheetId="23753" refreshError="1"/>
      <sheetData sheetId="23754" refreshError="1"/>
      <sheetData sheetId="23755" refreshError="1"/>
      <sheetData sheetId="23756" refreshError="1"/>
      <sheetData sheetId="23757" refreshError="1"/>
      <sheetData sheetId="23758" refreshError="1"/>
      <sheetData sheetId="23759" refreshError="1"/>
      <sheetData sheetId="23760" refreshError="1"/>
      <sheetData sheetId="23761" refreshError="1"/>
      <sheetData sheetId="23762" refreshError="1"/>
      <sheetData sheetId="23763" refreshError="1"/>
      <sheetData sheetId="23764" refreshError="1"/>
      <sheetData sheetId="23765" refreshError="1"/>
      <sheetData sheetId="23766" refreshError="1"/>
      <sheetData sheetId="23767" refreshError="1"/>
      <sheetData sheetId="23768" refreshError="1"/>
      <sheetData sheetId="23769" refreshError="1"/>
      <sheetData sheetId="23770" refreshError="1"/>
      <sheetData sheetId="23771" refreshError="1"/>
      <sheetData sheetId="23772" refreshError="1"/>
      <sheetData sheetId="23773" refreshError="1"/>
      <sheetData sheetId="23774" refreshError="1"/>
      <sheetData sheetId="23775" refreshError="1"/>
      <sheetData sheetId="23776" refreshError="1"/>
      <sheetData sheetId="23777" refreshError="1"/>
      <sheetData sheetId="23778" refreshError="1"/>
      <sheetData sheetId="23779" refreshError="1"/>
      <sheetData sheetId="23780" refreshError="1"/>
      <sheetData sheetId="23781" refreshError="1"/>
      <sheetData sheetId="23782" refreshError="1"/>
      <sheetData sheetId="23783" refreshError="1"/>
      <sheetData sheetId="23784" refreshError="1"/>
      <sheetData sheetId="23785" refreshError="1"/>
      <sheetData sheetId="23786" refreshError="1"/>
      <sheetData sheetId="23787" refreshError="1"/>
      <sheetData sheetId="23788" refreshError="1"/>
      <sheetData sheetId="23789" refreshError="1"/>
      <sheetData sheetId="23790" refreshError="1"/>
      <sheetData sheetId="23791" refreshError="1"/>
      <sheetData sheetId="23792" refreshError="1"/>
      <sheetData sheetId="23793" refreshError="1"/>
      <sheetData sheetId="23794" refreshError="1"/>
      <sheetData sheetId="23795" refreshError="1"/>
      <sheetData sheetId="23796" refreshError="1"/>
      <sheetData sheetId="23797" refreshError="1"/>
      <sheetData sheetId="23798" refreshError="1"/>
      <sheetData sheetId="23799" refreshError="1"/>
      <sheetData sheetId="23800" refreshError="1"/>
      <sheetData sheetId="23801" refreshError="1"/>
      <sheetData sheetId="23802" refreshError="1"/>
      <sheetData sheetId="23803" refreshError="1"/>
      <sheetData sheetId="23804" refreshError="1"/>
      <sheetData sheetId="23805" refreshError="1"/>
      <sheetData sheetId="23806" refreshError="1"/>
      <sheetData sheetId="23807" refreshError="1"/>
      <sheetData sheetId="23808" refreshError="1"/>
      <sheetData sheetId="23809" refreshError="1"/>
      <sheetData sheetId="23810" refreshError="1"/>
      <sheetData sheetId="23811" refreshError="1"/>
      <sheetData sheetId="23812" refreshError="1"/>
      <sheetData sheetId="23813" refreshError="1"/>
      <sheetData sheetId="23814" refreshError="1"/>
      <sheetData sheetId="23815" refreshError="1"/>
      <sheetData sheetId="23816" refreshError="1"/>
      <sheetData sheetId="23817" refreshError="1"/>
      <sheetData sheetId="23818" refreshError="1"/>
      <sheetData sheetId="23819" refreshError="1"/>
      <sheetData sheetId="23820" refreshError="1"/>
      <sheetData sheetId="23821" refreshError="1"/>
      <sheetData sheetId="23822" refreshError="1"/>
      <sheetData sheetId="23823" refreshError="1"/>
      <sheetData sheetId="23824" refreshError="1"/>
      <sheetData sheetId="23825" refreshError="1"/>
      <sheetData sheetId="23826" refreshError="1"/>
      <sheetData sheetId="23827" refreshError="1"/>
      <sheetData sheetId="23828" refreshError="1"/>
      <sheetData sheetId="23829" refreshError="1"/>
      <sheetData sheetId="23830" refreshError="1"/>
      <sheetData sheetId="23831" refreshError="1"/>
      <sheetData sheetId="23832" refreshError="1"/>
      <sheetData sheetId="23833" refreshError="1"/>
      <sheetData sheetId="23834" refreshError="1"/>
      <sheetData sheetId="23835" refreshError="1"/>
      <sheetData sheetId="23836" refreshError="1"/>
      <sheetData sheetId="23837" refreshError="1"/>
      <sheetData sheetId="23838" refreshError="1"/>
      <sheetData sheetId="23839" refreshError="1"/>
      <sheetData sheetId="23840" refreshError="1"/>
      <sheetData sheetId="23841" refreshError="1"/>
      <sheetData sheetId="23842" refreshError="1"/>
      <sheetData sheetId="23843" refreshError="1"/>
      <sheetData sheetId="23844" refreshError="1"/>
      <sheetData sheetId="23845" refreshError="1"/>
      <sheetData sheetId="23846" refreshError="1"/>
      <sheetData sheetId="23847" refreshError="1"/>
      <sheetData sheetId="23848" refreshError="1"/>
      <sheetData sheetId="23849" refreshError="1"/>
      <sheetData sheetId="23850" refreshError="1"/>
      <sheetData sheetId="23851" refreshError="1"/>
      <sheetData sheetId="23852" refreshError="1"/>
      <sheetData sheetId="23853" refreshError="1"/>
      <sheetData sheetId="23854" refreshError="1"/>
      <sheetData sheetId="23855" refreshError="1"/>
      <sheetData sheetId="23856" refreshError="1"/>
      <sheetData sheetId="23857" refreshError="1"/>
      <sheetData sheetId="23858" refreshError="1"/>
      <sheetData sheetId="23859" refreshError="1"/>
      <sheetData sheetId="23860" refreshError="1"/>
      <sheetData sheetId="23861" refreshError="1"/>
      <sheetData sheetId="23862" refreshError="1"/>
      <sheetData sheetId="23863" refreshError="1"/>
      <sheetData sheetId="23864" refreshError="1"/>
      <sheetData sheetId="23865" refreshError="1"/>
      <sheetData sheetId="23866" refreshError="1"/>
      <sheetData sheetId="23867" refreshError="1"/>
      <sheetData sheetId="23868" refreshError="1"/>
      <sheetData sheetId="23869" refreshError="1"/>
      <sheetData sheetId="23870" refreshError="1"/>
      <sheetData sheetId="23871" refreshError="1"/>
      <sheetData sheetId="23872" refreshError="1"/>
      <sheetData sheetId="23873" refreshError="1"/>
      <sheetData sheetId="23874" refreshError="1"/>
      <sheetData sheetId="23875" refreshError="1"/>
      <sheetData sheetId="23876" refreshError="1"/>
      <sheetData sheetId="23877" refreshError="1"/>
      <sheetData sheetId="23878" refreshError="1"/>
      <sheetData sheetId="23879" refreshError="1"/>
      <sheetData sheetId="23880" refreshError="1"/>
      <sheetData sheetId="23881" refreshError="1"/>
      <sheetData sheetId="23882" refreshError="1"/>
      <sheetData sheetId="23883" refreshError="1"/>
      <sheetData sheetId="23884" refreshError="1"/>
      <sheetData sheetId="23885" refreshError="1"/>
      <sheetData sheetId="23886" refreshError="1"/>
      <sheetData sheetId="23887" refreshError="1"/>
      <sheetData sheetId="23888" refreshError="1"/>
      <sheetData sheetId="23889" refreshError="1"/>
      <sheetData sheetId="23890" refreshError="1"/>
      <sheetData sheetId="23891" refreshError="1"/>
      <sheetData sheetId="23892" refreshError="1"/>
      <sheetData sheetId="23893" refreshError="1"/>
      <sheetData sheetId="23894" refreshError="1"/>
      <sheetData sheetId="23895" refreshError="1"/>
      <sheetData sheetId="23896" refreshError="1"/>
      <sheetData sheetId="23897" refreshError="1"/>
      <sheetData sheetId="23898" refreshError="1"/>
      <sheetData sheetId="23899" refreshError="1"/>
      <sheetData sheetId="23900" refreshError="1"/>
      <sheetData sheetId="23901" refreshError="1"/>
      <sheetData sheetId="23902" refreshError="1"/>
      <sheetData sheetId="23903" refreshError="1"/>
      <sheetData sheetId="23904" refreshError="1"/>
      <sheetData sheetId="23905" refreshError="1"/>
      <sheetData sheetId="23906" refreshError="1"/>
      <sheetData sheetId="23907" refreshError="1"/>
      <sheetData sheetId="23908" refreshError="1"/>
      <sheetData sheetId="23909" refreshError="1"/>
      <sheetData sheetId="23910" refreshError="1"/>
      <sheetData sheetId="23911" refreshError="1"/>
      <sheetData sheetId="23912" refreshError="1"/>
      <sheetData sheetId="23913" refreshError="1"/>
      <sheetData sheetId="23914" refreshError="1"/>
      <sheetData sheetId="23915" refreshError="1"/>
      <sheetData sheetId="23916" refreshError="1"/>
      <sheetData sheetId="23917" refreshError="1"/>
      <sheetData sheetId="23918" refreshError="1"/>
      <sheetData sheetId="23919" refreshError="1"/>
      <sheetData sheetId="23920" refreshError="1"/>
      <sheetData sheetId="23921" refreshError="1"/>
      <sheetData sheetId="23922" refreshError="1"/>
      <sheetData sheetId="23923" refreshError="1"/>
      <sheetData sheetId="23924" refreshError="1"/>
      <sheetData sheetId="23925" refreshError="1"/>
      <sheetData sheetId="23926" refreshError="1"/>
      <sheetData sheetId="23927" refreshError="1"/>
      <sheetData sheetId="23928" refreshError="1"/>
      <sheetData sheetId="23929">
        <row r="1">
          <cell r="A1" t="str">
            <v>INDICE DE PRECIOS AL CONSUMIDOR EN ESTADOS UNIDOS</v>
          </cell>
        </row>
      </sheetData>
      <sheetData sheetId="23930" refreshError="1"/>
      <sheetData sheetId="23931">
        <row r="1">
          <cell r="A1" t="str">
            <v>INDICE DE PRECIOS AL CONSUMIDOR EN ESTADOS UNIDOS</v>
          </cell>
        </row>
      </sheetData>
      <sheetData sheetId="23932">
        <row r="1">
          <cell r="A1" t="str">
            <v>INDICE DE PRECIOS AL CONSUMIDOR EN ESTADOS UNIDOS</v>
          </cell>
        </row>
      </sheetData>
      <sheetData sheetId="23933"/>
      <sheetData sheetId="23934"/>
      <sheetData sheetId="23935" refreshError="1"/>
      <sheetData sheetId="23936">
        <row r="11">
          <cell r="J11">
            <v>0</v>
          </cell>
        </row>
      </sheetData>
      <sheetData sheetId="23937" refreshError="1"/>
      <sheetData sheetId="23938" refreshError="1"/>
      <sheetData sheetId="23939" refreshError="1"/>
      <sheetData sheetId="23940" refreshError="1"/>
      <sheetData sheetId="23941" refreshError="1"/>
      <sheetData sheetId="23942" refreshError="1"/>
      <sheetData sheetId="23943" refreshError="1"/>
      <sheetData sheetId="23944" refreshError="1"/>
      <sheetData sheetId="23945" refreshError="1"/>
      <sheetData sheetId="23946" refreshError="1"/>
      <sheetData sheetId="23947"/>
      <sheetData sheetId="23948">
        <row r="1">
          <cell r="A1" t="str">
            <v>INDICE DE PRECIOS AL CONSUMIDOR EN ESTADOS UNIDOS</v>
          </cell>
        </row>
      </sheetData>
      <sheetData sheetId="23949">
        <row r="1">
          <cell r="A1" t="str">
            <v>INDICE DE PRECIOS AL CONSUMIDOR EN ESTADOS UNIDOS</v>
          </cell>
        </row>
      </sheetData>
      <sheetData sheetId="23950">
        <row r="1">
          <cell r="A1" t="str">
            <v>INDICE DE PRECIOS AL CONSUMIDOR EN ESTADOS UNIDOS</v>
          </cell>
        </row>
      </sheetData>
      <sheetData sheetId="23951">
        <row r="10">
          <cell r="V10">
            <v>7.43</v>
          </cell>
        </row>
      </sheetData>
      <sheetData sheetId="23952"/>
      <sheetData sheetId="23953">
        <row r="1">
          <cell r="A1" t="str">
            <v>INDICE DE PRECIOS AL CONSUMIDOR EN ESTADOS UNIDOS</v>
          </cell>
        </row>
      </sheetData>
      <sheetData sheetId="23954">
        <row r="1">
          <cell r="A1" t="str">
            <v>INDICE DE PRECIOS AL CONSUMIDOR EN ESTADOS UNIDOS</v>
          </cell>
        </row>
      </sheetData>
      <sheetData sheetId="23955" refreshError="1"/>
      <sheetData sheetId="23956" refreshError="1"/>
      <sheetData sheetId="23957" refreshError="1"/>
      <sheetData sheetId="23958" refreshError="1"/>
      <sheetData sheetId="23959" refreshError="1"/>
      <sheetData sheetId="23960" refreshError="1"/>
      <sheetData sheetId="23961" refreshError="1"/>
      <sheetData sheetId="23962" refreshError="1"/>
      <sheetData sheetId="23963" refreshError="1"/>
      <sheetData sheetId="23964" refreshError="1"/>
      <sheetData sheetId="23965" refreshError="1"/>
      <sheetData sheetId="23966">
        <row r="1">
          <cell r="A1" t="str">
            <v>INDICE DE PRECIOS AL CONSUMIDOR EN ESTADOS UNIDOS</v>
          </cell>
        </row>
      </sheetData>
      <sheetData sheetId="23967" refreshError="1"/>
      <sheetData sheetId="23968" refreshError="1"/>
      <sheetData sheetId="23969" refreshError="1"/>
      <sheetData sheetId="23970" refreshError="1"/>
      <sheetData sheetId="23971" refreshError="1"/>
      <sheetData sheetId="23972" refreshError="1"/>
      <sheetData sheetId="23973">
        <row r="1">
          <cell r="A1" t="str">
            <v>INDICE DE PRECIOS AL CONSUMIDOR EN ESTADOS UNIDOS</v>
          </cell>
        </row>
      </sheetData>
      <sheetData sheetId="23974" refreshError="1"/>
      <sheetData sheetId="23975" refreshError="1"/>
      <sheetData sheetId="23976" refreshError="1"/>
      <sheetData sheetId="23977" refreshError="1"/>
      <sheetData sheetId="23978" refreshError="1"/>
      <sheetData sheetId="23979" refreshError="1"/>
      <sheetData sheetId="23980" refreshError="1"/>
      <sheetData sheetId="23981" refreshError="1"/>
      <sheetData sheetId="23982" refreshError="1"/>
      <sheetData sheetId="23983" refreshError="1"/>
      <sheetData sheetId="23984" refreshError="1"/>
      <sheetData sheetId="23985" refreshError="1"/>
      <sheetData sheetId="23986" refreshError="1"/>
      <sheetData sheetId="23987">
        <row r="1">
          <cell r="A1" t="str">
            <v>INDICE DE PRECIOS AL CONSUMIDOR EN ESTADOS UNIDOS</v>
          </cell>
        </row>
      </sheetData>
      <sheetData sheetId="23988" refreshError="1"/>
      <sheetData sheetId="23989" refreshError="1"/>
      <sheetData sheetId="23990" refreshError="1"/>
      <sheetData sheetId="23991">
        <row r="1">
          <cell r="A1" t="str">
            <v>INDICE DE PRECIOS AL CONSUMIDOR EN ESTADOS UNIDOS</v>
          </cell>
        </row>
      </sheetData>
      <sheetData sheetId="23992" refreshError="1"/>
      <sheetData sheetId="23993" refreshError="1"/>
      <sheetData sheetId="23994" refreshError="1"/>
      <sheetData sheetId="23995" refreshError="1"/>
      <sheetData sheetId="23996" refreshError="1"/>
      <sheetData sheetId="23997" refreshError="1"/>
      <sheetData sheetId="23998" refreshError="1"/>
      <sheetData sheetId="23999" refreshError="1"/>
      <sheetData sheetId="24000" refreshError="1"/>
      <sheetData sheetId="24001" refreshError="1"/>
      <sheetData sheetId="24002">
        <row r="13">
          <cell r="C13">
            <v>40050</v>
          </cell>
        </row>
      </sheetData>
      <sheetData sheetId="24003">
        <row r="1">
          <cell r="A1" t="str">
            <v>INDICE DE PRECIOS AL CONSUMIDOR EN ESTADOS UNIDOS</v>
          </cell>
        </row>
      </sheetData>
      <sheetData sheetId="24004">
        <row r="1">
          <cell r="A1" t="str">
            <v>INDICE DE PRECIOS AL CONSUMIDOR EN ESTADOS UNIDOS</v>
          </cell>
        </row>
      </sheetData>
      <sheetData sheetId="24005" refreshError="1"/>
      <sheetData sheetId="24006" refreshError="1"/>
      <sheetData sheetId="24007" refreshError="1"/>
      <sheetData sheetId="24008" refreshError="1"/>
      <sheetData sheetId="24009" refreshError="1"/>
      <sheetData sheetId="24010" refreshError="1"/>
      <sheetData sheetId="24011" refreshError="1"/>
      <sheetData sheetId="24012">
        <row r="1">
          <cell r="A1" t="str">
            <v>INDICE DE PRECIOS AL CONSUMIDOR EN ESTADOS UNIDOS</v>
          </cell>
        </row>
      </sheetData>
      <sheetData sheetId="24013" refreshError="1"/>
      <sheetData sheetId="24014" refreshError="1"/>
      <sheetData sheetId="24015" refreshError="1"/>
      <sheetData sheetId="24016" refreshError="1"/>
      <sheetData sheetId="24017" refreshError="1"/>
      <sheetData sheetId="24018" refreshError="1"/>
      <sheetData sheetId="24019" refreshError="1"/>
      <sheetData sheetId="24020" refreshError="1"/>
      <sheetData sheetId="24021" refreshError="1"/>
      <sheetData sheetId="24022" refreshError="1"/>
      <sheetData sheetId="24023" refreshError="1"/>
      <sheetData sheetId="24024" refreshError="1"/>
      <sheetData sheetId="24025" refreshError="1"/>
      <sheetData sheetId="24026">
        <row r="13">
          <cell r="C13">
            <v>40050</v>
          </cell>
        </row>
      </sheetData>
      <sheetData sheetId="24027" refreshError="1"/>
      <sheetData sheetId="24028" refreshError="1"/>
      <sheetData sheetId="24029" refreshError="1"/>
      <sheetData sheetId="24030" refreshError="1"/>
      <sheetData sheetId="24031" refreshError="1"/>
      <sheetData sheetId="24032" refreshError="1"/>
      <sheetData sheetId="24033" refreshError="1"/>
      <sheetData sheetId="24034">
        <row r="1">
          <cell r="A1" t="str">
            <v>INDICE DE PRECIOS AL CONSUMIDOR EN ESTADOS UNIDOS</v>
          </cell>
        </row>
      </sheetData>
      <sheetData sheetId="24035" refreshError="1"/>
      <sheetData sheetId="24036" refreshError="1"/>
      <sheetData sheetId="24037" refreshError="1"/>
      <sheetData sheetId="24038">
        <row r="10">
          <cell r="B10">
            <v>34</v>
          </cell>
        </row>
      </sheetData>
      <sheetData sheetId="24039" refreshError="1"/>
      <sheetData sheetId="24040">
        <row r="13">
          <cell r="C13">
            <v>40050</v>
          </cell>
        </row>
      </sheetData>
      <sheetData sheetId="24041">
        <row r="1">
          <cell r="A1" t="str">
            <v>INDICE DE PRECIOS AL CONSUMIDOR EN ESTADOS UNIDOS</v>
          </cell>
        </row>
      </sheetData>
      <sheetData sheetId="24042">
        <row r="10">
          <cell r="B10">
            <v>34</v>
          </cell>
        </row>
      </sheetData>
      <sheetData sheetId="24043"/>
      <sheetData sheetId="24044">
        <row r="1">
          <cell r="A1" t="str">
            <v>INDICE DE PRECIOS AL CONSUMIDOR EN ESTADOS UNIDOS</v>
          </cell>
        </row>
      </sheetData>
      <sheetData sheetId="24045"/>
      <sheetData sheetId="24046">
        <row r="1">
          <cell r="A1" t="str">
            <v>INDICE DE PRECIOS AL CONSUMIDOR EN ESTADOS UNIDOS</v>
          </cell>
        </row>
      </sheetData>
      <sheetData sheetId="24047">
        <row r="1">
          <cell r="A1" t="str">
            <v>INDICE DE PRECIOS AL CONSUMIDOR EN ESTADOS UNIDOS</v>
          </cell>
        </row>
      </sheetData>
      <sheetData sheetId="24048">
        <row r="1">
          <cell r="A1" t="str">
            <v>INDICE DE PRECIOS AL CONSUMIDOR EN ESTADOS UNIDOS</v>
          </cell>
        </row>
      </sheetData>
      <sheetData sheetId="24049">
        <row r="1">
          <cell r="A1" t="str">
            <v>INDICE DE PRECIOS AL CONSUMIDOR EN ESTADOS UNIDOS</v>
          </cell>
        </row>
      </sheetData>
      <sheetData sheetId="24050">
        <row r="1">
          <cell r="A1" t="str">
            <v>INDICE DE PRECIOS AL CONSUMIDOR EN ESTADOS UNIDOS</v>
          </cell>
        </row>
      </sheetData>
      <sheetData sheetId="24051">
        <row r="1">
          <cell r="A1" t="str">
            <v>INDICE DE PRECIOS AL CONSUMIDOR EN ESTADOS UNIDOS</v>
          </cell>
        </row>
      </sheetData>
      <sheetData sheetId="24052" refreshError="1"/>
      <sheetData sheetId="24053" refreshError="1"/>
      <sheetData sheetId="24054" refreshError="1"/>
      <sheetData sheetId="24055" refreshError="1"/>
      <sheetData sheetId="24056" refreshError="1"/>
      <sheetData sheetId="24057" refreshError="1"/>
      <sheetData sheetId="24058" refreshError="1"/>
      <sheetData sheetId="24059" refreshError="1"/>
      <sheetData sheetId="24060">
        <row r="1">
          <cell r="A1" t="str">
            <v>INDICE DE PRECIOS AL CONSUMIDOR EN ESTADOS UNIDOS</v>
          </cell>
        </row>
      </sheetData>
      <sheetData sheetId="24061" refreshError="1"/>
      <sheetData sheetId="24062" refreshError="1"/>
      <sheetData sheetId="24063">
        <row r="1">
          <cell r="A1" t="str">
            <v>INDICE DE PRECIOS AL CONSUMIDOR EN ESTADOS UNIDOS</v>
          </cell>
        </row>
      </sheetData>
      <sheetData sheetId="24064" refreshError="1"/>
      <sheetData sheetId="24065" refreshError="1"/>
      <sheetData sheetId="24066" refreshError="1"/>
      <sheetData sheetId="24067" refreshError="1"/>
      <sheetData sheetId="24068" refreshError="1"/>
      <sheetData sheetId="24069" refreshError="1"/>
      <sheetData sheetId="24070" refreshError="1"/>
      <sheetData sheetId="24071" refreshError="1"/>
      <sheetData sheetId="24072" refreshError="1"/>
      <sheetData sheetId="24073" refreshError="1"/>
      <sheetData sheetId="24074" refreshError="1"/>
      <sheetData sheetId="24075" refreshError="1"/>
      <sheetData sheetId="24076" refreshError="1"/>
      <sheetData sheetId="24077" refreshError="1"/>
      <sheetData sheetId="24078" refreshError="1"/>
      <sheetData sheetId="24079" refreshError="1"/>
      <sheetData sheetId="24080" refreshError="1"/>
      <sheetData sheetId="24081" refreshError="1"/>
      <sheetData sheetId="24082">
        <row r="1">
          <cell r="A1" t="str">
            <v>INDICE DE PRECIOS AL CONSUMIDOR EN ESTADOS UNIDOS</v>
          </cell>
        </row>
      </sheetData>
      <sheetData sheetId="24083">
        <row r="1">
          <cell r="A1" t="str">
            <v>INDICE DE PRECIOS AL CONSUMIDOR EN ESTADOS UNIDOS</v>
          </cell>
        </row>
      </sheetData>
      <sheetData sheetId="24084">
        <row r="1">
          <cell r="A1" t="str">
            <v>INDICE DE PRECIOS AL CONSUMIDOR EN ESTADOS UNIDOS</v>
          </cell>
        </row>
      </sheetData>
      <sheetData sheetId="24085">
        <row r="1">
          <cell r="A1" t="str">
            <v>INDICE DE PRECIOS AL CONSUMIDOR EN ESTADOS UNIDOS</v>
          </cell>
        </row>
      </sheetData>
      <sheetData sheetId="24086">
        <row r="10">
          <cell r="B10">
            <v>34</v>
          </cell>
        </row>
      </sheetData>
      <sheetData sheetId="24087">
        <row r="1">
          <cell r="A1" t="str">
            <v>INDICE DE PRECIOS AL CONSUMIDOR EN ESTADOS UNIDOS</v>
          </cell>
        </row>
      </sheetData>
      <sheetData sheetId="24088">
        <row r="1">
          <cell r="A1" t="str">
            <v>INDICE DE PRECIOS AL CONSUMIDOR EN ESTADOS UNIDOS</v>
          </cell>
        </row>
      </sheetData>
      <sheetData sheetId="24089">
        <row r="11">
          <cell r="B11">
            <v>2</v>
          </cell>
        </row>
      </sheetData>
      <sheetData sheetId="24090">
        <row r="1">
          <cell r="A1" t="str">
            <v>INDICE DE PRECIOS AL CONSUMIDOR EN ESTADOS UNIDOS</v>
          </cell>
        </row>
      </sheetData>
      <sheetData sheetId="24091">
        <row r="1">
          <cell r="A1" t="str">
            <v>INDICE DE PRECIOS AL CONSUMIDOR EN ESTADOS UNIDOS</v>
          </cell>
        </row>
      </sheetData>
      <sheetData sheetId="24092">
        <row r="1">
          <cell r="A1" t="str">
            <v>INDICE DE PRECIOS AL CONSUMIDOR EN ESTADOS UNIDOS</v>
          </cell>
        </row>
      </sheetData>
      <sheetData sheetId="24093">
        <row r="1">
          <cell r="A1" t="str">
            <v>INDICE DE PRECIOS AL CONSUMIDOR EN ESTADOS UNIDOS</v>
          </cell>
        </row>
      </sheetData>
      <sheetData sheetId="24094" refreshError="1"/>
      <sheetData sheetId="24095">
        <row r="1">
          <cell r="A1" t="str">
            <v>INDICE DE PRECIOS AL CONSUMIDOR EN ESTADOS UNIDOS</v>
          </cell>
        </row>
      </sheetData>
      <sheetData sheetId="24096">
        <row r="1">
          <cell r="A1" t="str">
            <v>INDICE DE PRECIOS AL CONSUMIDOR EN ESTADOS UNIDOS</v>
          </cell>
        </row>
      </sheetData>
      <sheetData sheetId="24097">
        <row r="1">
          <cell r="A1" t="str">
            <v>INDICE DE PRECIOS AL CONSUMIDOR EN ESTADOS UNIDOS</v>
          </cell>
        </row>
      </sheetData>
      <sheetData sheetId="24098">
        <row r="1">
          <cell r="A1" t="str">
            <v>INDICE DE PRECIOS AL CONSUMIDOR EN ESTADOS UNIDOS</v>
          </cell>
        </row>
      </sheetData>
      <sheetData sheetId="24099">
        <row r="1">
          <cell r="A1" t="str">
            <v>INDICE DE PRECIOS AL CONSUMIDOR EN ESTADOS UNIDOS</v>
          </cell>
        </row>
      </sheetData>
      <sheetData sheetId="24100">
        <row r="1">
          <cell r="A1" t="str">
            <v>INDICE DE PRECIOS AL CONSUMIDOR EN ESTADOS UNIDOS</v>
          </cell>
        </row>
      </sheetData>
      <sheetData sheetId="24101">
        <row r="1">
          <cell r="A1" t="str">
            <v>INDICE DE PRECIOS AL CONSUMIDOR EN ESTADOS UNIDOS</v>
          </cell>
        </row>
      </sheetData>
      <sheetData sheetId="24102">
        <row r="10">
          <cell r="B10">
            <v>34</v>
          </cell>
        </row>
      </sheetData>
      <sheetData sheetId="24103">
        <row r="1">
          <cell r="A1" t="str">
            <v>INDICE DE PRECIOS AL CONSUMIDOR EN ESTADOS UNIDOS</v>
          </cell>
        </row>
      </sheetData>
      <sheetData sheetId="24104">
        <row r="1">
          <cell r="A1" t="str">
            <v>INDICE DE PRECIOS AL CONSUMIDOR EN ESTADOS UNIDOS</v>
          </cell>
        </row>
      </sheetData>
      <sheetData sheetId="24105">
        <row r="1">
          <cell r="A1" t="str">
            <v>INDICE DE PRECIOS AL CONSUMIDOR EN ESTADOS UNIDOS</v>
          </cell>
        </row>
      </sheetData>
      <sheetData sheetId="24106">
        <row r="1">
          <cell r="A1" t="str">
            <v>INDICE DE PRECIOS AL CONSUMIDOR EN ESTADOS UNIDOS</v>
          </cell>
        </row>
      </sheetData>
      <sheetData sheetId="24107">
        <row r="1">
          <cell r="A1" t="str">
            <v>INDICE DE PRECIOS AL CONSUMIDOR EN ESTADOS UNIDOS</v>
          </cell>
        </row>
      </sheetData>
      <sheetData sheetId="24108">
        <row r="1">
          <cell r="A1" t="str">
            <v>INDICE DE PRECIOS AL CONSUMIDOR EN ESTADOS UNIDOS</v>
          </cell>
        </row>
      </sheetData>
      <sheetData sheetId="24109">
        <row r="1">
          <cell r="A1" t="str">
            <v>INDICE DE PRECIOS AL CONSUMIDOR EN ESTADOS UNIDOS</v>
          </cell>
        </row>
      </sheetData>
      <sheetData sheetId="24110">
        <row r="1">
          <cell r="A1" t="str">
            <v>INDICE DE PRECIOS AL CONSUMIDOR EN ESTADOS UNIDOS</v>
          </cell>
        </row>
      </sheetData>
      <sheetData sheetId="24111">
        <row r="1">
          <cell r="A1" t="str">
            <v>INDICE DE PRECIOS AL CONSUMIDOR EN ESTADOS UNIDOS</v>
          </cell>
        </row>
      </sheetData>
      <sheetData sheetId="24112">
        <row r="1">
          <cell r="A1" t="str">
            <v>INDICE DE PRECIOS AL CONSUMIDOR EN ESTADOS UNIDOS</v>
          </cell>
        </row>
      </sheetData>
      <sheetData sheetId="24113" refreshError="1"/>
      <sheetData sheetId="24114" refreshError="1"/>
      <sheetData sheetId="24115" refreshError="1"/>
      <sheetData sheetId="24116">
        <row r="1">
          <cell r="A1" t="str">
            <v>INDICE DE PRECIOS AL CONSUMIDOR EN ESTADOS UNIDOS</v>
          </cell>
        </row>
      </sheetData>
      <sheetData sheetId="24117">
        <row r="1">
          <cell r="A1" t="str">
            <v>INDICE DE PRECIOS AL CONSUMIDOR EN ESTADOS UNIDOS</v>
          </cell>
        </row>
      </sheetData>
      <sheetData sheetId="24118" refreshError="1"/>
      <sheetData sheetId="24119">
        <row r="1">
          <cell r="A1" t="str">
            <v>INDICE DE PRECIOS AL CONSUMIDOR EN ESTADOS UNIDOS</v>
          </cell>
        </row>
      </sheetData>
      <sheetData sheetId="24120" refreshError="1"/>
      <sheetData sheetId="24121" refreshError="1"/>
      <sheetData sheetId="24122" refreshError="1"/>
      <sheetData sheetId="24123" refreshError="1"/>
      <sheetData sheetId="24124" refreshError="1"/>
      <sheetData sheetId="24125" refreshError="1"/>
      <sheetData sheetId="24126">
        <row r="10">
          <cell r="B10">
            <v>34</v>
          </cell>
        </row>
      </sheetData>
      <sheetData sheetId="24127" refreshError="1"/>
      <sheetData sheetId="24128" refreshError="1"/>
      <sheetData sheetId="24129">
        <row r="1">
          <cell r="A1" t="str">
            <v>INDICE DE PRECIOS AL CONSUMIDOR EN ESTADOS UNIDOS</v>
          </cell>
        </row>
      </sheetData>
      <sheetData sheetId="24130" refreshError="1"/>
      <sheetData sheetId="24131" refreshError="1"/>
      <sheetData sheetId="24132" refreshError="1"/>
      <sheetData sheetId="24133" refreshError="1"/>
      <sheetData sheetId="24134" refreshError="1"/>
      <sheetData sheetId="24135" refreshError="1"/>
      <sheetData sheetId="24136" refreshError="1"/>
      <sheetData sheetId="24137">
        <row r="1">
          <cell r="A1" t="str">
            <v>INDICE DE PRECIOS AL CONSUMIDOR EN ESTADOS UNIDOS</v>
          </cell>
        </row>
      </sheetData>
      <sheetData sheetId="24138">
        <row r="1">
          <cell r="A1" t="str">
            <v>INDICE DE PRECIOS AL CONSUMIDOR EN ESTADOS UNIDOS</v>
          </cell>
        </row>
      </sheetData>
      <sheetData sheetId="24139">
        <row r="1">
          <cell r="A1" t="str">
            <v>INDICE DE PRECIOS AL CONSUMIDOR EN ESTADOS UNIDOS</v>
          </cell>
        </row>
      </sheetData>
      <sheetData sheetId="24140">
        <row r="1">
          <cell r="A1" t="str">
            <v>INDICE DE PRECIOS AL CONSUMIDOR EN ESTADOS UNIDOS</v>
          </cell>
        </row>
      </sheetData>
      <sheetData sheetId="24141">
        <row r="1">
          <cell r="A1" t="str">
            <v>INDICE DE PRECIOS AL CONSUMIDOR EN ESTADOS UNIDOS</v>
          </cell>
        </row>
      </sheetData>
      <sheetData sheetId="24142">
        <row r="1">
          <cell r="A1" t="str">
            <v>INDICE DE PRECIOS AL CONSUMIDOR EN ESTADOS UNIDOS</v>
          </cell>
        </row>
      </sheetData>
      <sheetData sheetId="24143">
        <row r="1">
          <cell r="A1" t="str">
            <v>INDICE DE PRECIOS AL CONSUMIDOR EN ESTADOS UNIDOS</v>
          </cell>
        </row>
      </sheetData>
      <sheetData sheetId="24144">
        <row r="1">
          <cell r="A1" t="str">
            <v>INDICE DE PRECIOS AL CONSUMIDOR EN ESTADOS UNIDOS</v>
          </cell>
        </row>
      </sheetData>
      <sheetData sheetId="24145">
        <row r="1">
          <cell r="A1" t="str">
            <v>INDICE DE PRECIOS AL CONSUMIDOR EN ESTADOS UNIDOS</v>
          </cell>
        </row>
      </sheetData>
      <sheetData sheetId="24146">
        <row r="1">
          <cell r="A1" t="str">
            <v>INDICE DE PRECIOS AL CONSUMIDOR EN ESTADOS UNIDOS</v>
          </cell>
        </row>
      </sheetData>
      <sheetData sheetId="24147">
        <row r="1">
          <cell r="A1" t="str">
            <v>INDICE DE PRECIOS AL CONSUMIDOR EN ESTADOS UNIDOS</v>
          </cell>
        </row>
      </sheetData>
      <sheetData sheetId="24148">
        <row r="1">
          <cell r="A1" t="str">
            <v>INDICE DE PRECIOS AL CONSUMIDOR EN ESTADOS UNIDOS</v>
          </cell>
        </row>
      </sheetData>
      <sheetData sheetId="24149">
        <row r="1">
          <cell r="A1" t="str">
            <v>INDICE DE PRECIOS AL CONSUMIDOR EN ESTADOS UNIDOS</v>
          </cell>
        </row>
      </sheetData>
      <sheetData sheetId="24150">
        <row r="1">
          <cell r="A1" t="str">
            <v>INDICE DE PRECIOS AL CONSUMIDOR EN ESTADOS UNIDOS</v>
          </cell>
        </row>
      </sheetData>
      <sheetData sheetId="24151">
        <row r="1">
          <cell r="A1" t="str">
            <v>INDICE DE PRECIOS AL CONSUMIDOR EN ESTADOS UNIDOS</v>
          </cell>
        </row>
      </sheetData>
      <sheetData sheetId="24152" refreshError="1"/>
      <sheetData sheetId="24153" refreshError="1"/>
      <sheetData sheetId="24154" refreshError="1"/>
      <sheetData sheetId="24155" refreshError="1"/>
      <sheetData sheetId="24156">
        <row r="1">
          <cell r="A1" t="str">
            <v>INDICE DE PRECIOS AL CONSUMIDOR EN ESTADOS UNIDOS</v>
          </cell>
        </row>
      </sheetData>
      <sheetData sheetId="24157">
        <row r="1">
          <cell r="A1" t="str">
            <v>INDICE DE PRECIOS AL CONSUMIDOR EN ESTADOS UNIDOS</v>
          </cell>
        </row>
      </sheetData>
      <sheetData sheetId="24158">
        <row r="1">
          <cell r="A1" t="str">
            <v>INDICE DE PRECIOS AL CONSUMIDOR EN ESTADOS UNIDOS</v>
          </cell>
        </row>
      </sheetData>
      <sheetData sheetId="24159">
        <row r="1">
          <cell r="A1" t="str">
            <v>INDICE DE PRECIOS AL CONSUMIDOR EN ESTADOS UNIDOS</v>
          </cell>
        </row>
      </sheetData>
      <sheetData sheetId="24160">
        <row r="10">
          <cell r="B10">
            <v>34</v>
          </cell>
        </row>
      </sheetData>
      <sheetData sheetId="24161">
        <row r="10">
          <cell r="B10">
            <v>34</v>
          </cell>
        </row>
      </sheetData>
      <sheetData sheetId="24162">
        <row r="10">
          <cell r="B10">
            <v>34</v>
          </cell>
        </row>
      </sheetData>
      <sheetData sheetId="24163"/>
      <sheetData sheetId="24164">
        <row r="1">
          <cell r="A1" t="str">
            <v>INDICE DE PRECIOS AL CONSUMIDOR EN ESTADOS UNIDOS</v>
          </cell>
        </row>
      </sheetData>
      <sheetData sheetId="24165">
        <row r="1">
          <cell r="A1" t="str">
            <v>INDICE DE PRECIOS AL CONSUMIDOR EN ESTADOS UNIDOS</v>
          </cell>
        </row>
      </sheetData>
      <sheetData sheetId="24166">
        <row r="1">
          <cell r="A1" t="str">
            <v>INDICE DE PRECIOS AL CONSUMIDOR EN ESTADOS UNIDOS</v>
          </cell>
        </row>
      </sheetData>
      <sheetData sheetId="24167">
        <row r="1">
          <cell r="A1" t="str">
            <v>INDICE DE PRECIOS AL CONSUMIDOR EN ESTADOS UNIDOS</v>
          </cell>
        </row>
      </sheetData>
      <sheetData sheetId="24168">
        <row r="1">
          <cell r="A1" t="str">
            <v>INDICE DE PRECIOS AL CONSUMIDOR EN ESTADOS UNIDOS</v>
          </cell>
        </row>
      </sheetData>
      <sheetData sheetId="24169">
        <row r="1">
          <cell r="A1" t="str">
            <v>INDICE DE PRECIOS AL CONSUMIDOR EN ESTADOS UNIDOS</v>
          </cell>
        </row>
      </sheetData>
      <sheetData sheetId="24170">
        <row r="1">
          <cell r="A1" t="str">
            <v>INDICE DE PRECIOS AL CONSUMIDOR EN ESTADOS UNIDOS</v>
          </cell>
        </row>
      </sheetData>
      <sheetData sheetId="24171">
        <row r="1">
          <cell r="A1" t="str">
            <v>INDICE DE PRECIOS AL CONSUMIDOR EN ESTADOS UNIDOS</v>
          </cell>
        </row>
      </sheetData>
      <sheetData sheetId="24172">
        <row r="1">
          <cell r="A1" t="str">
            <v>INDICE DE PRECIOS AL CONSUMIDOR EN ESTADOS UNIDOS</v>
          </cell>
        </row>
      </sheetData>
      <sheetData sheetId="24173">
        <row r="1">
          <cell r="A1" t="str">
            <v>INDICE DE PRECIOS AL CONSUMIDOR EN ESTADOS UNIDOS</v>
          </cell>
        </row>
      </sheetData>
      <sheetData sheetId="24174">
        <row r="1">
          <cell r="A1" t="str">
            <v>INDICE DE PRECIOS AL CONSUMIDOR EN ESTADOS UNIDOS</v>
          </cell>
        </row>
      </sheetData>
      <sheetData sheetId="24175">
        <row r="1">
          <cell r="A1" t="str">
            <v>INDICE DE PRECIOS AL CONSUMIDOR EN ESTADOS UNIDOS</v>
          </cell>
        </row>
      </sheetData>
      <sheetData sheetId="24176">
        <row r="1">
          <cell r="A1" t="str">
            <v>INDICE DE PRECIOS AL CONSUMIDOR EN ESTADOS UNIDOS</v>
          </cell>
        </row>
      </sheetData>
      <sheetData sheetId="24177" refreshError="1"/>
      <sheetData sheetId="24178" refreshError="1"/>
      <sheetData sheetId="24179" refreshError="1"/>
      <sheetData sheetId="24180" refreshError="1"/>
      <sheetData sheetId="24181" refreshError="1"/>
      <sheetData sheetId="24182" refreshError="1"/>
      <sheetData sheetId="24183" refreshError="1"/>
      <sheetData sheetId="24184" refreshError="1"/>
      <sheetData sheetId="24185" refreshError="1"/>
      <sheetData sheetId="24186" refreshError="1"/>
      <sheetData sheetId="24187" refreshError="1"/>
      <sheetData sheetId="24188" refreshError="1"/>
      <sheetData sheetId="24189" refreshError="1"/>
      <sheetData sheetId="24190" refreshError="1"/>
      <sheetData sheetId="24191" refreshError="1"/>
      <sheetData sheetId="24192" refreshError="1"/>
      <sheetData sheetId="24193" refreshError="1"/>
      <sheetData sheetId="24194" refreshError="1"/>
      <sheetData sheetId="24195" refreshError="1"/>
      <sheetData sheetId="24196" refreshError="1"/>
      <sheetData sheetId="24197" refreshError="1"/>
      <sheetData sheetId="24198" refreshError="1"/>
      <sheetData sheetId="24199" refreshError="1"/>
      <sheetData sheetId="24200" refreshError="1"/>
      <sheetData sheetId="24201" refreshError="1"/>
      <sheetData sheetId="24202" refreshError="1"/>
      <sheetData sheetId="24203" refreshError="1"/>
      <sheetData sheetId="24204" refreshError="1"/>
      <sheetData sheetId="24205" refreshError="1"/>
      <sheetData sheetId="24206" refreshError="1"/>
      <sheetData sheetId="24207" refreshError="1"/>
      <sheetData sheetId="24208" refreshError="1"/>
      <sheetData sheetId="24209" refreshError="1"/>
      <sheetData sheetId="24210" refreshError="1"/>
      <sheetData sheetId="24211" refreshError="1"/>
      <sheetData sheetId="24212" refreshError="1"/>
      <sheetData sheetId="24213" refreshError="1"/>
      <sheetData sheetId="24214" refreshError="1"/>
      <sheetData sheetId="24215" refreshError="1"/>
      <sheetData sheetId="24216" refreshError="1"/>
      <sheetData sheetId="24217" refreshError="1"/>
      <sheetData sheetId="24218" refreshError="1"/>
      <sheetData sheetId="24219" refreshError="1"/>
      <sheetData sheetId="24220" refreshError="1"/>
      <sheetData sheetId="24221" refreshError="1"/>
      <sheetData sheetId="24222" refreshError="1"/>
      <sheetData sheetId="24223" refreshError="1"/>
      <sheetData sheetId="24224" refreshError="1"/>
      <sheetData sheetId="24225" refreshError="1"/>
      <sheetData sheetId="24226" refreshError="1"/>
      <sheetData sheetId="24227" refreshError="1"/>
      <sheetData sheetId="24228" refreshError="1"/>
      <sheetData sheetId="24229" refreshError="1"/>
      <sheetData sheetId="24230" refreshError="1"/>
      <sheetData sheetId="24231" refreshError="1"/>
      <sheetData sheetId="24232" refreshError="1"/>
      <sheetData sheetId="24233" refreshError="1"/>
      <sheetData sheetId="24234" refreshError="1"/>
      <sheetData sheetId="24235" refreshError="1"/>
      <sheetData sheetId="24236" refreshError="1"/>
      <sheetData sheetId="24237" refreshError="1"/>
      <sheetData sheetId="24238" refreshError="1"/>
      <sheetData sheetId="24239" refreshError="1"/>
      <sheetData sheetId="24240" refreshError="1"/>
      <sheetData sheetId="24241" refreshError="1"/>
      <sheetData sheetId="24242" refreshError="1"/>
      <sheetData sheetId="24243" refreshError="1"/>
      <sheetData sheetId="24244" refreshError="1"/>
      <sheetData sheetId="24245" refreshError="1"/>
      <sheetData sheetId="24246" refreshError="1"/>
      <sheetData sheetId="24247" refreshError="1"/>
      <sheetData sheetId="24248" refreshError="1"/>
      <sheetData sheetId="24249" refreshError="1"/>
      <sheetData sheetId="24250" refreshError="1"/>
      <sheetData sheetId="24251"/>
      <sheetData sheetId="24252">
        <row r="1">
          <cell r="A1" t="str">
            <v>INDICE DE PRECIOS AL CONSUMIDOR EN ESTADOS UNIDOS</v>
          </cell>
        </row>
      </sheetData>
      <sheetData sheetId="24253">
        <row r="1">
          <cell r="A1" t="str">
            <v>INDICE DE PRECIOS AL CONSUMIDOR EN ESTADOS UNIDOS</v>
          </cell>
        </row>
      </sheetData>
      <sheetData sheetId="24254">
        <row r="1">
          <cell r="A1" t="str">
            <v>INDICE DE PRECIOS AL CONSUMIDOR EN ESTADOS UNIDOS</v>
          </cell>
        </row>
      </sheetData>
      <sheetData sheetId="24255">
        <row r="1">
          <cell r="A1" t="str">
            <v>INDICE DE PRECIOS AL CONSUMIDOR EN ESTADOS UNIDOS</v>
          </cell>
        </row>
      </sheetData>
      <sheetData sheetId="24256" refreshError="1"/>
      <sheetData sheetId="24257" refreshError="1"/>
      <sheetData sheetId="24258" refreshError="1"/>
      <sheetData sheetId="24259" refreshError="1"/>
      <sheetData sheetId="24260" refreshError="1"/>
      <sheetData sheetId="24261" refreshError="1"/>
      <sheetData sheetId="24262" refreshError="1"/>
      <sheetData sheetId="24263" refreshError="1"/>
      <sheetData sheetId="24264" refreshError="1"/>
      <sheetData sheetId="24265" refreshError="1"/>
      <sheetData sheetId="24266" refreshError="1"/>
      <sheetData sheetId="24267" refreshError="1"/>
      <sheetData sheetId="24268" refreshError="1"/>
      <sheetData sheetId="24269" refreshError="1"/>
      <sheetData sheetId="24270" refreshError="1"/>
      <sheetData sheetId="24271" refreshError="1"/>
      <sheetData sheetId="24272" refreshError="1"/>
      <sheetData sheetId="24273" refreshError="1"/>
      <sheetData sheetId="24274" refreshError="1"/>
      <sheetData sheetId="24275" refreshError="1"/>
      <sheetData sheetId="24276" refreshError="1"/>
      <sheetData sheetId="24277" refreshError="1"/>
      <sheetData sheetId="24278" refreshError="1"/>
      <sheetData sheetId="24279" refreshError="1"/>
      <sheetData sheetId="24280" refreshError="1"/>
      <sheetData sheetId="24281" refreshError="1"/>
      <sheetData sheetId="24282" refreshError="1"/>
      <sheetData sheetId="24283" refreshError="1"/>
      <sheetData sheetId="24284" refreshError="1"/>
      <sheetData sheetId="24285" refreshError="1"/>
      <sheetData sheetId="24286" refreshError="1"/>
      <sheetData sheetId="24287" refreshError="1"/>
      <sheetData sheetId="24288" refreshError="1"/>
      <sheetData sheetId="24289" refreshError="1"/>
      <sheetData sheetId="24290" refreshError="1"/>
      <sheetData sheetId="24291" refreshError="1"/>
      <sheetData sheetId="24292" refreshError="1"/>
      <sheetData sheetId="24293" refreshError="1"/>
      <sheetData sheetId="24294" refreshError="1"/>
      <sheetData sheetId="24295" refreshError="1"/>
      <sheetData sheetId="24296" refreshError="1"/>
      <sheetData sheetId="24297" refreshError="1"/>
      <sheetData sheetId="24298" refreshError="1"/>
      <sheetData sheetId="24299" refreshError="1"/>
      <sheetData sheetId="24300" refreshError="1"/>
      <sheetData sheetId="24301" refreshError="1"/>
      <sheetData sheetId="24302" refreshError="1"/>
      <sheetData sheetId="24303" refreshError="1"/>
      <sheetData sheetId="24304" refreshError="1"/>
      <sheetData sheetId="24305" refreshError="1"/>
      <sheetData sheetId="24306" refreshError="1"/>
      <sheetData sheetId="24307" refreshError="1"/>
      <sheetData sheetId="24308" refreshError="1"/>
      <sheetData sheetId="24309" refreshError="1"/>
      <sheetData sheetId="24310" refreshError="1"/>
      <sheetData sheetId="24311" refreshError="1"/>
      <sheetData sheetId="24312" refreshError="1"/>
      <sheetData sheetId="24313" refreshError="1"/>
      <sheetData sheetId="24314" refreshError="1"/>
      <sheetData sheetId="24315" refreshError="1"/>
      <sheetData sheetId="24316" refreshError="1"/>
      <sheetData sheetId="24317" refreshError="1"/>
      <sheetData sheetId="24318" refreshError="1"/>
      <sheetData sheetId="24319" refreshError="1"/>
      <sheetData sheetId="24320" refreshError="1"/>
      <sheetData sheetId="24321" refreshError="1"/>
      <sheetData sheetId="24322" refreshError="1"/>
      <sheetData sheetId="24323" refreshError="1"/>
      <sheetData sheetId="24324" refreshError="1"/>
      <sheetData sheetId="24325" refreshError="1"/>
      <sheetData sheetId="24326" refreshError="1"/>
      <sheetData sheetId="24327" refreshError="1"/>
      <sheetData sheetId="24328" refreshError="1"/>
      <sheetData sheetId="24329" refreshError="1"/>
      <sheetData sheetId="24330" refreshError="1"/>
      <sheetData sheetId="24331" refreshError="1"/>
      <sheetData sheetId="24332" refreshError="1"/>
      <sheetData sheetId="24333" refreshError="1"/>
      <sheetData sheetId="24334" refreshError="1"/>
      <sheetData sheetId="24335" refreshError="1"/>
      <sheetData sheetId="24336" refreshError="1"/>
      <sheetData sheetId="24337" refreshError="1"/>
      <sheetData sheetId="24338" refreshError="1"/>
      <sheetData sheetId="24339" refreshError="1"/>
      <sheetData sheetId="24340" refreshError="1"/>
      <sheetData sheetId="24341" refreshError="1"/>
      <sheetData sheetId="24342" refreshError="1"/>
      <sheetData sheetId="24343" refreshError="1"/>
      <sheetData sheetId="24344" refreshError="1"/>
      <sheetData sheetId="24345" refreshError="1"/>
      <sheetData sheetId="24346" refreshError="1"/>
      <sheetData sheetId="24347" refreshError="1"/>
      <sheetData sheetId="24348" refreshError="1"/>
      <sheetData sheetId="24349" refreshError="1"/>
      <sheetData sheetId="24350" refreshError="1"/>
      <sheetData sheetId="24351" refreshError="1"/>
      <sheetData sheetId="24352" refreshError="1"/>
      <sheetData sheetId="24353" refreshError="1"/>
      <sheetData sheetId="24354" refreshError="1"/>
      <sheetData sheetId="24355" refreshError="1"/>
      <sheetData sheetId="24356" refreshError="1"/>
      <sheetData sheetId="24357" refreshError="1"/>
      <sheetData sheetId="24358" refreshError="1"/>
      <sheetData sheetId="24359" refreshError="1"/>
      <sheetData sheetId="24360" refreshError="1"/>
      <sheetData sheetId="24361" refreshError="1"/>
      <sheetData sheetId="24362" refreshError="1"/>
      <sheetData sheetId="24363" refreshError="1"/>
      <sheetData sheetId="24364" refreshError="1"/>
      <sheetData sheetId="24365" refreshError="1"/>
      <sheetData sheetId="24366" refreshError="1"/>
      <sheetData sheetId="24367" refreshError="1"/>
      <sheetData sheetId="24368" refreshError="1"/>
      <sheetData sheetId="24369" refreshError="1"/>
      <sheetData sheetId="24370" refreshError="1"/>
      <sheetData sheetId="24371" refreshError="1"/>
      <sheetData sheetId="24372" refreshError="1"/>
      <sheetData sheetId="24373" refreshError="1"/>
      <sheetData sheetId="24374" refreshError="1"/>
      <sheetData sheetId="24375" refreshError="1"/>
      <sheetData sheetId="24376" refreshError="1"/>
      <sheetData sheetId="24377" refreshError="1"/>
      <sheetData sheetId="24378" refreshError="1"/>
      <sheetData sheetId="24379" refreshError="1"/>
      <sheetData sheetId="24380" refreshError="1"/>
      <sheetData sheetId="24381" refreshError="1"/>
      <sheetData sheetId="24382" refreshError="1"/>
      <sheetData sheetId="24383" refreshError="1"/>
      <sheetData sheetId="24384" refreshError="1"/>
      <sheetData sheetId="24385" refreshError="1"/>
      <sheetData sheetId="24386" refreshError="1"/>
      <sheetData sheetId="24387" refreshError="1"/>
      <sheetData sheetId="24388" refreshError="1"/>
      <sheetData sheetId="24389" refreshError="1"/>
      <sheetData sheetId="24390" refreshError="1"/>
      <sheetData sheetId="24391" refreshError="1"/>
      <sheetData sheetId="24392" refreshError="1"/>
      <sheetData sheetId="24393" refreshError="1"/>
      <sheetData sheetId="24394" refreshError="1"/>
      <sheetData sheetId="24395" refreshError="1"/>
      <sheetData sheetId="24396" refreshError="1"/>
      <sheetData sheetId="24397" refreshError="1"/>
      <sheetData sheetId="24398" refreshError="1"/>
      <sheetData sheetId="24399" refreshError="1"/>
      <sheetData sheetId="24400" refreshError="1"/>
      <sheetData sheetId="24401" refreshError="1"/>
      <sheetData sheetId="24402" refreshError="1"/>
      <sheetData sheetId="24403" refreshError="1"/>
      <sheetData sheetId="24404" refreshError="1"/>
      <sheetData sheetId="24405" refreshError="1"/>
      <sheetData sheetId="24406" refreshError="1"/>
      <sheetData sheetId="24407" refreshError="1"/>
      <sheetData sheetId="24408" refreshError="1"/>
      <sheetData sheetId="24409" refreshError="1"/>
      <sheetData sheetId="24410" refreshError="1"/>
      <sheetData sheetId="24411" refreshError="1"/>
      <sheetData sheetId="24412" refreshError="1"/>
      <sheetData sheetId="24413" refreshError="1"/>
      <sheetData sheetId="24414" refreshError="1"/>
      <sheetData sheetId="24415" refreshError="1"/>
      <sheetData sheetId="24416" refreshError="1"/>
      <sheetData sheetId="24417" refreshError="1"/>
      <sheetData sheetId="24418" refreshError="1"/>
      <sheetData sheetId="24419" refreshError="1"/>
      <sheetData sheetId="24420" refreshError="1"/>
      <sheetData sheetId="24421" refreshError="1"/>
      <sheetData sheetId="24422" refreshError="1"/>
      <sheetData sheetId="24423" refreshError="1"/>
      <sheetData sheetId="24424" refreshError="1"/>
      <sheetData sheetId="24425" refreshError="1"/>
      <sheetData sheetId="24426" refreshError="1"/>
      <sheetData sheetId="24427" refreshError="1"/>
      <sheetData sheetId="24428" refreshError="1"/>
      <sheetData sheetId="24429" refreshError="1"/>
      <sheetData sheetId="24430" refreshError="1"/>
      <sheetData sheetId="24431" refreshError="1"/>
      <sheetData sheetId="24432" refreshError="1"/>
      <sheetData sheetId="24433" refreshError="1"/>
      <sheetData sheetId="24434" refreshError="1"/>
      <sheetData sheetId="24435" refreshError="1"/>
      <sheetData sheetId="24436" refreshError="1"/>
      <sheetData sheetId="24437" refreshError="1"/>
      <sheetData sheetId="24438" refreshError="1"/>
      <sheetData sheetId="24439" refreshError="1"/>
      <sheetData sheetId="24440" refreshError="1"/>
      <sheetData sheetId="24441" refreshError="1"/>
      <sheetData sheetId="24442" refreshError="1"/>
      <sheetData sheetId="24443" refreshError="1"/>
      <sheetData sheetId="24444" refreshError="1"/>
      <sheetData sheetId="24445" refreshError="1"/>
      <sheetData sheetId="24446" refreshError="1"/>
      <sheetData sheetId="24447" refreshError="1"/>
      <sheetData sheetId="24448" refreshError="1"/>
      <sheetData sheetId="24449" refreshError="1"/>
      <sheetData sheetId="24450" refreshError="1"/>
      <sheetData sheetId="24451" refreshError="1"/>
      <sheetData sheetId="24452" refreshError="1"/>
      <sheetData sheetId="24453" refreshError="1"/>
      <sheetData sheetId="24454" refreshError="1"/>
      <sheetData sheetId="24455" refreshError="1"/>
      <sheetData sheetId="24456" refreshError="1"/>
      <sheetData sheetId="24457" refreshError="1"/>
      <sheetData sheetId="24458" refreshError="1"/>
      <sheetData sheetId="24459" refreshError="1"/>
      <sheetData sheetId="24460" refreshError="1"/>
      <sheetData sheetId="24461" refreshError="1"/>
      <sheetData sheetId="24462" refreshError="1"/>
      <sheetData sheetId="24463" refreshError="1"/>
      <sheetData sheetId="24464" refreshError="1"/>
      <sheetData sheetId="24465" refreshError="1"/>
      <sheetData sheetId="24466" refreshError="1"/>
      <sheetData sheetId="24467" refreshError="1"/>
      <sheetData sheetId="24468" refreshError="1"/>
      <sheetData sheetId="24469" refreshError="1"/>
      <sheetData sheetId="24470" refreshError="1"/>
      <sheetData sheetId="24471" refreshError="1"/>
      <sheetData sheetId="24472" refreshError="1"/>
      <sheetData sheetId="24473" refreshError="1"/>
      <sheetData sheetId="24474" refreshError="1"/>
      <sheetData sheetId="24475" refreshError="1"/>
      <sheetData sheetId="24476" refreshError="1"/>
      <sheetData sheetId="24477" refreshError="1"/>
      <sheetData sheetId="24478" refreshError="1"/>
      <sheetData sheetId="24479" refreshError="1"/>
      <sheetData sheetId="24480" refreshError="1"/>
      <sheetData sheetId="24481" refreshError="1"/>
      <sheetData sheetId="24482" refreshError="1"/>
      <sheetData sheetId="24483" refreshError="1"/>
      <sheetData sheetId="24484" refreshError="1"/>
      <sheetData sheetId="24485" refreshError="1"/>
      <sheetData sheetId="24486" refreshError="1"/>
      <sheetData sheetId="24487" refreshError="1"/>
      <sheetData sheetId="24488" refreshError="1"/>
      <sheetData sheetId="24489" refreshError="1"/>
      <sheetData sheetId="24490" refreshError="1"/>
      <sheetData sheetId="24491" refreshError="1"/>
      <sheetData sheetId="24492" refreshError="1"/>
      <sheetData sheetId="24493" refreshError="1"/>
      <sheetData sheetId="24494" refreshError="1"/>
      <sheetData sheetId="24495" refreshError="1"/>
      <sheetData sheetId="24496" refreshError="1"/>
      <sheetData sheetId="24497" refreshError="1"/>
      <sheetData sheetId="24498" refreshError="1"/>
      <sheetData sheetId="24499" refreshError="1"/>
      <sheetData sheetId="24500" refreshError="1"/>
      <sheetData sheetId="24501" refreshError="1"/>
      <sheetData sheetId="24502" refreshError="1"/>
      <sheetData sheetId="24503" refreshError="1"/>
      <sheetData sheetId="24504" refreshError="1"/>
      <sheetData sheetId="24505" refreshError="1"/>
      <sheetData sheetId="24506" refreshError="1"/>
      <sheetData sheetId="24507" refreshError="1"/>
      <sheetData sheetId="24508" refreshError="1"/>
      <sheetData sheetId="24509" refreshError="1"/>
      <sheetData sheetId="24510" refreshError="1"/>
      <sheetData sheetId="24511" refreshError="1"/>
      <sheetData sheetId="24512" refreshError="1"/>
      <sheetData sheetId="24513" refreshError="1"/>
      <sheetData sheetId="24514" refreshError="1"/>
      <sheetData sheetId="24515" refreshError="1"/>
      <sheetData sheetId="24516" refreshError="1"/>
      <sheetData sheetId="24517" refreshError="1"/>
      <sheetData sheetId="24518" refreshError="1"/>
      <sheetData sheetId="24519" refreshError="1"/>
      <sheetData sheetId="24520" refreshError="1"/>
      <sheetData sheetId="24521" refreshError="1"/>
      <sheetData sheetId="24522" refreshError="1"/>
      <sheetData sheetId="24523" refreshError="1"/>
      <sheetData sheetId="24524" refreshError="1"/>
      <sheetData sheetId="24525" refreshError="1"/>
      <sheetData sheetId="24526" refreshError="1"/>
      <sheetData sheetId="24527" refreshError="1"/>
      <sheetData sheetId="24528" refreshError="1"/>
      <sheetData sheetId="24529" refreshError="1"/>
      <sheetData sheetId="24530" refreshError="1"/>
      <sheetData sheetId="24531" refreshError="1"/>
      <sheetData sheetId="24532" refreshError="1"/>
      <sheetData sheetId="24533" refreshError="1"/>
      <sheetData sheetId="24534" refreshError="1"/>
      <sheetData sheetId="24535" refreshError="1"/>
      <sheetData sheetId="24536" refreshError="1"/>
      <sheetData sheetId="24537" refreshError="1"/>
      <sheetData sheetId="24538" refreshError="1"/>
      <sheetData sheetId="24539" refreshError="1"/>
      <sheetData sheetId="24540" refreshError="1"/>
      <sheetData sheetId="24541" refreshError="1"/>
      <sheetData sheetId="24542" refreshError="1"/>
      <sheetData sheetId="24543" refreshError="1"/>
      <sheetData sheetId="24544" refreshError="1"/>
      <sheetData sheetId="24545" refreshError="1"/>
      <sheetData sheetId="24546" refreshError="1"/>
      <sheetData sheetId="24547" refreshError="1"/>
      <sheetData sheetId="24548" refreshError="1"/>
      <sheetData sheetId="24549" refreshError="1"/>
      <sheetData sheetId="24550" refreshError="1"/>
      <sheetData sheetId="24551" refreshError="1"/>
      <sheetData sheetId="24552" refreshError="1"/>
      <sheetData sheetId="24553" refreshError="1"/>
      <sheetData sheetId="24554" refreshError="1"/>
      <sheetData sheetId="24555" refreshError="1"/>
      <sheetData sheetId="24556" refreshError="1"/>
      <sheetData sheetId="24557" refreshError="1"/>
      <sheetData sheetId="24558" refreshError="1"/>
      <sheetData sheetId="24559" refreshError="1"/>
      <sheetData sheetId="24560" refreshError="1"/>
      <sheetData sheetId="24561" refreshError="1"/>
      <sheetData sheetId="24562" refreshError="1"/>
      <sheetData sheetId="24563" refreshError="1"/>
      <sheetData sheetId="24564" refreshError="1"/>
      <sheetData sheetId="24565" refreshError="1"/>
      <sheetData sheetId="24566" refreshError="1"/>
      <sheetData sheetId="24567" refreshError="1"/>
      <sheetData sheetId="24568" refreshError="1"/>
      <sheetData sheetId="24569" refreshError="1"/>
      <sheetData sheetId="24570" refreshError="1"/>
      <sheetData sheetId="24571" refreshError="1"/>
      <sheetData sheetId="24572" refreshError="1"/>
      <sheetData sheetId="24573" refreshError="1"/>
      <sheetData sheetId="24574" refreshError="1"/>
      <sheetData sheetId="24575" refreshError="1"/>
      <sheetData sheetId="24576" refreshError="1"/>
      <sheetData sheetId="24577" refreshError="1"/>
      <sheetData sheetId="24578" refreshError="1"/>
      <sheetData sheetId="24579" refreshError="1"/>
      <sheetData sheetId="24580" refreshError="1"/>
      <sheetData sheetId="24581" refreshError="1"/>
      <sheetData sheetId="24582" refreshError="1"/>
      <sheetData sheetId="24583" refreshError="1"/>
      <sheetData sheetId="24584" refreshError="1"/>
      <sheetData sheetId="24585" refreshError="1"/>
      <sheetData sheetId="24586" refreshError="1"/>
      <sheetData sheetId="24587" refreshError="1"/>
      <sheetData sheetId="24588" refreshError="1"/>
      <sheetData sheetId="24589" refreshError="1"/>
      <sheetData sheetId="24590" refreshError="1"/>
      <sheetData sheetId="24591" refreshError="1"/>
      <sheetData sheetId="24592" refreshError="1"/>
      <sheetData sheetId="24593" refreshError="1"/>
      <sheetData sheetId="24594" refreshError="1"/>
      <sheetData sheetId="24595" refreshError="1"/>
      <sheetData sheetId="24596" refreshError="1"/>
      <sheetData sheetId="24597" refreshError="1"/>
      <sheetData sheetId="24598" refreshError="1"/>
      <sheetData sheetId="24599" refreshError="1"/>
      <sheetData sheetId="24600" refreshError="1"/>
      <sheetData sheetId="24601" refreshError="1"/>
      <sheetData sheetId="24602" refreshError="1"/>
      <sheetData sheetId="24603" refreshError="1"/>
      <sheetData sheetId="24604" refreshError="1"/>
      <sheetData sheetId="24605" refreshError="1"/>
      <sheetData sheetId="24606" refreshError="1"/>
      <sheetData sheetId="24607" refreshError="1"/>
      <sheetData sheetId="24608" refreshError="1"/>
      <sheetData sheetId="24609" refreshError="1"/>
      <sheetData sheetId="24610" refreshError="1"/>
      <sheetData sheetId="24611" refreshError="1"/>
      <sheetData sheetId="24612" refreshError="1"/>
      <sheetData sheetId="24613" refreshError="1"/>
      <sheetData sheetId="24614" refreshError="1"/>
      <sheetData sheetId="24615" refreshError="1"/>
      <sheetData sheetId="24616" refreshError="1"/>
      <sheetData sheetId="24617" refreshError="1"/>
      <sheetData sheetId="24618" refreshError="1"/>
      <sheetData sheetId="24619" refreshError="1"/>
      <sheetData sheetId="24620" refreshError="1"/>
      <sheetData sheetId="24621" refreshError="1"/>
      <sheetData sheetId="24622" refreshError="1"/>
      <sheetData sheetId="24623" refreshError="1"/>
      <sheetData sheetId="24624" refreshError="1"/>
      <sheetData sheetId="24625" refreshError="1"/>
      <sheetData sheetId="24626" refreshError="1"/>
      <sheetData sheetId="24627" refreshError="1"/>
      <sheetData sheetId="24628" refreshError="1"/>
      <sheetData sheetId="24629" refreshError="1"/>
      <sheetData sheetId="24630" refreshError="1"/>
      <sheetData sheetId="24631" refreshError="1"/>
      <sheetData sheetId="24632" refreshError="1"/>
      <sheetData sheetId="24633" refreshError="1"/>
      <sheetData sheetId="24634" refreshError="1"/>
      <sheetData sheetId="24635" refreshError="1"/>
      <sheetData sheetId="24636" refreshError="1"/>
      <sheetData sheetId="24637" refreshError="1"/>
      <sheetData sheetId="24638" refreshError="1"/>
      <sheetData sheetId="24639" refreshError="1"/>
      <sheetData sheetId="24640" refreshError="1"/>
      <sheetData sheetId="24641" refreshError="1"/>
      <sheetData sheetId="24642" refreshError="1"/>
      <sheetData sheetId="24643" refreshError="1"/>
      <sheetData sheetId="24644" refreshError="1"/>
      <sheetData sheetId="24645" refreshError="1"/>
      <sheetData sheetId="24646" refreshError="1"/>
      <sheetData sheetId="24647" refreshError="1"/>
      <sheetData sheetId="24648" refreshError="1"/>
      <sheetData sheetId="24649" refreshError="1"/>
      <sheetData sheetId="24650" refreshError="1"/>
      <sheetData sheetId="24651" refreshError="1"/>
      <sheetData sheetId="24652" refreshError="1"/>
      <sheetData sheetId="24653" refreshError="1"/>
      <sheetData sheetId="24654" refreshError="1"/>
      <sheetData sheetId="24655" refreshError="1"/>
      <sheetData sheetId="24656" refreshError="1"/>
      <sheetData sheetId="24657" refreshError="1"/>
      <sheetData sheetId="24658" refreshError="1"/>
      <sheetData sheetId="24659" refreshError="1"/>
      <sheetData sheetId="24660" refreshError="1"/>
      <sheetData sheetId="24661" refreshError="1"/>
      <sheetData sheetId="24662" refreshError="1"/>
      <sheetData sheetId="24663" refreshError="1"/>
      <sheetData sheetId="24664" refreshError="1"/>
      <sheetData sheetId="24665" refreshError="1"/>
      <sheetData sheetId="24666" refreshError="1"/>
      <sheetData sheetId="24667" refreshError="1"/>
      <sheetData sheetId="24668" refreshError="1"/>
      <sheetData sheetId="24669" refreshError="1"/>
      <sheetData sheetId="24670" refreshError="1"/>
      <sheetData sheetId="24671" refreshError="1"/>
      <sheetData sheetId="24672" refreshError="1"/>
      <sheetData sheetId="24673" refreshError="1"/>
      <sheetData sheetId="24674" refreshError="1"/>
      <sheetData sheetId="24675" refreshError="1"/>
      <sheetData sheetId="24676" refreshError="1"/>
      <sheetData sheetId="24677" refreshError="1"/>
      <sheetData sheetId="24678" refreshError="1"/>
      <sheetData sheetId="24679" refreshError="1"/>
      <sheetData sheetId="24680" refreshError="1"/>
      <sheetData sheetId="24681" refreshError="1"/>
      <sheetData sheetId="24682" refreshError="1"/>
      <sheetData sheetId="24683" refreshError="1"/>
      <sheetData sheetId="24684" refreshError="1"/>
      <sheetData sheetId="24685" refreshError="1"/>
      <sheetData sheetId="24686" refreshError="1"/>
      <sheetData sheetId="24687" refreshError="1"/>
      <sheetData sheetId="24688" refreshError="1"/>
      <sheetData sheetId="24689" refreshError="1"/>
      <sheetData sheetId="24690" refreshError="1"/>
      <sheetData sheetId="24691" refreshError="1"/>
      <sheetData sheetId="24692" refreshError="1"/>
      <sheetData sheetId="24693" refreshError="1"/>
      <sheetData sheetId="24694" refreshError="1"/>
      <sheetData sheetId="24695" refreshError="1"/>
      <sheetData sheetId="24696" refreshError="1"/>
      <sheetData sheetId="24697" refreshError="1"/>
      <sheetData sheetId="24698" refreshError="1"/>
      <sheetData sheetId="24699" refreshError="1"/>
      <sheetData sheetId="24700" refreshError="1"/>
      <sheetData sheetId="24701" refreshError="1"/>
      <sheetData sheetId="24702" refreshError="1"/>
      <sheetData sheetId="24703" refreshError="1"/>
      <sheetData sheetId="24704" refreshError="1"/>
      <sheetData sheetId="24705" refreshError="1"/>
      <sheetData sheetId="24706" refreshError="1"/>
      <sheetData sheetId="24707" refreshError="1"/>
      <sheetData sheetId="24708" refreshError="1"/>
      <sheetData sheetId="24709" refreshError="1"/>
      <sheetData sheetId="24710" refreshError="1"/>
      <sheetData sheetId="24711" refreshError="1"/>
      <sheetData sheetId="24712" refreshError="1"/>
      <sheetData sheetId="24713" refreshError="1"/>
      <sheetData sheetId="24714" refreshError="1"/>
      <sheetData sheetId="24715" refreshError="1"/>
      <sheetData sheetId="24716" refreshError="1"/>
      <sheetData sheetId="24717" refreshError="1"/>
      <sheetData sheetId="24718" refreshError="1"/>
      <sheetData sheetId="24719" refreshError="1"/>
      <sheetData sheetId="24720" refreshError="1"/>
      <sheetData sheetId="24721" refreshError="1"/>
      <sheetData sheetId="24722" refreshError="1"/>
      <sheetData sheetId="24723" refreshError="1"/>
      <sheetData sheetId="24724" refreshError="1"/>
      <sheetData sheetId="24725" refreshError="1"/>
      <sheetData sheetId="24726" refreshError="1"/>
      <sheetData sheetId="24727" refreshError="1"/>
      <sheetData sheetId="24728" refreshError="1"/>
      <sheetData sheetId="24729" refreshError="1"/>
      <sheetData sheetId="24730" refreshError="1"/>
      <sheetData sheetId="24731" refreshError="1"/>
      <sheetData sheetId="24732" refreshError="1"/>
      <sheetData sheetId="24733" refreshError="1"/>
      <sheetData sheetId="24734" refreshError="1"/>
      <sheetData sheetId="24735" refreshError="1"/>
      <sheetData sheetId="24736" refreshError="1"/>
      <sheetData sheetId="24737" refreshError="1"/>
      <sheetData sheetId="24738" refreshError="1"/>
      <sheetData sheetId="24739" refreshError="1"/>
      <sheetData sheetId="24740" refreshError="1"/>
      <sheetData sheetId="24741" refreshError="1"/>
      <sheetData sheetId="24742" refreshError="1"/>
      <sheetData sheetId="24743" refreshError="1"/>
      <sheetData sheetId="24744" refreshError="1"/>
      <sheetData sheetId="24745" refreshError="1"/>
      <sheetData sheetId="24746" refreshError="1"/>
      <sheetData sheetId="24747" refreshError="1"/>
      <sheetData sheetId="24748" refreshError="1"/>
      <sheetData sheetId="24749" refreshError="1"/>
      <sheetData sheetId="24750" refreshError="1"/>
      <sheetData sheetId="24751" refreshError="1"/>
      <sheetData sheetId="24752" refreshError="1"/>
      <sheetData sheetId="24753" refreshError="1"/>
      <sheetData sheetId="24754" refreshError="1"/>
      <sheetData sheetId="24755" refreshError="1"/>
      <sheetData sheetId="24756" refreshError="1"/>
      <sheetData sheetId="24757" refreshError="1"/>
      <sheetData sheetId="24758" refreshError="1"/>
      <sheetData sheetId="24759" refreshError="1"/>
      <sheetData sheetId="24760" refreshError="1"/>
      <sheetData sheetId="24761" refreshError="1"/>
      <sheetData sheetId="24762" refreshError="1"/>
      <sheetData sheetId="24763" refreshError="1"/>
      <sheetData sheetId="24764" refreshError="1"/>
      <sheetData sheetId="24765" refreshError="1"/>
      <sheetData sheetId="24766" refreshError="1"/>
      <sheetData sheetId="24767" refreshError="1"/>
      <sheetData sheetId="24768" refreshError="1"/>
      <sheetData sheetId="24769" refreshError="1"/>
      <sheetData sheetId="24770" refreshError="1"/>
      <sheetData sheetId="24771" refreshError="1"/>
      <sheetData sheetId="24772" refreshError="1"/>
      <sheetData sheetId="24773" refreshError="1"/>
      <sheetData sheetId="24774" refreshError="1"/>
      <sheetData sheetId="24775" refreshError="1"/>
      <sheetData sheetId="24776" refreshError="1"/>
      <sheetData sheetId="24777" refreshError="1"/>
      <sheetData sheetId="24778" refreshError="1"/>
      <sheetData sheetId="24779" refreshError="1"/>
      <sheetData sheetId="24780" refreshError="1"/>
      <sheetData sheetId="24781" refreshError="1"/>
      <sheetData sheetId="24782" refreshError="1"/>
      <sheetData sheetId="24783" refreshError="1"/>
      <sheetData sheetId="24784" refreshError="1"/>
      <sheetData sheetId="24785" refreshError="1"/>
      <sheetData sheetId="24786" refreshError="1"/>
      <sheetData sheetId="24787" refreshError="1"/>
      <sheetData sheetId="24788" refreshError="1"/>
      <sheetData sheetId="24789" refreshError="1"/>
      <sheetData sheetId="24790" refreshError="1"/>
      <sheetData sheetId="24791" refreshError="1"/>
      <sheetData sheetId="24792" refreshError="1"/>
      <sheetData sheetId="24793" refreshError="1"/>
      <sheetData sheetId="24794" refreshError="1"/>
      <sheetData sheetId="24795" refreshError="1"/>
      <sheetData sheetId="24796" refreshError="1"/>
      <sheetData sheetId="24797" refreshError="1"/>
      <sheetData sheetId="24798" refreshError="1"/>
      <sheetData sheetId="24799" refreshError="1"/>
      <sheetData sheetId="24800" refreshError="1"/>
      <sheetData sheetId="24801" refreshError="1"/>
      <sheetData sheetId="24802" refreshError="1"/>
      <sheetData sheetId="24803" refreshError="1"/>
      <sheetData sheetId="24804" refreshError="1"/>
      <sheetData sheetId="24805" refreshError="1"/>
      <sheetData sheetId="24806" refreshError="1"/>
      <sheetData sheetId="24807" refreshError="1"/>
      <sheetData sheetId="24808" refreshError="1"/>
      <sheetData sheetId="24809" refreshError="1"/>
      <sheetData sheetId="24810" refreshError="1"/>
      <sheetData sheetId="24811" refreshError="1"/>
      <sheetData sheetId="24812" refreshError="1"/>
      <sheetData sheetId="24813" refreshError="1"/>
      <sheetData sheetId="24814" refreshError="1"/>
      <sheetData sheetId="24815" refreshError="1"/>
      <sheetData sheetId="24816" refreshError="1"/>
      <sheetData sheetId="24817" refreshError="1"/>
      <sheetData sheetId="24818" refreshError="1"/>
      <sheetData sheetId="24819" refreshError="1"/>
      <sheetData sheetId="24820" refreshError="1"/>
      <sheetData sheetId="24821" refreshError="1"/>
      <sheetData sheetId="24822" refreshError="1"/>
      <sheetData sheetId="24823" refreshError="1"/>
      <sheetData sheetId="24824" refreshError="1"/>
      <sheetData sheetId="24825" refreshError="1"/>
      <sheetData sheetId="24826" refreshError="1"/>
      <sheetData sheetId="24827" refreshError="1"/>
      <sheetData sheetId="24828" refreshError="1"/>
      <sheetData sheetId="24829" refreshError="1"/>
      <sheetData sheetId="24830" refreshError="1"/>
      <sheetData sheetId="24831" refreshError="1"/>
      <sheetData sheetId="24832" refreshError="1"/>
      <sheetData sheetId="24833" refreshError="1"/>
      <sheetData sheetId="24834" refreshError="1"/>
      <sheetData sheetId="24835" refreshError="1"/>
      <sheetData sheetId="24836" refreshError="1"/>
      <sheetData sheetId="24837" refreshError="1"/>
      <sheetData sheetId="24838" refreshError="1"/>
      <sheetData sheetId="24839" refreshError="1"/>
      <sheetData sheetId="24840" refreshError="1"/>
      <sheetData sheetId="24841" refreshError="1"/>
      <sheetData sheetId="24842" refreshError="1"/>
      <sheetData sheetId="24843" refreshError="1"/>
      <sheetData sheetId="24844" refreshError="1"/>
      <sheetData sheetId="24845" refreshError="1"/>
      <sheetData sheetId="24846" refreshError="1"/>
      <sheetData sheetId="24847" refreshError="1"/>
      <sheetData sheetId="24848" refreshError="1"/>
      <sheetData sheetId="24849" refreshError="1"/>
      <sheetData sheetId="24850" refreshError="1"/>
      <sheetData sheetId="24851" refreshError="1"/>
      <sheetData sheetId="24852" refreshError="1"/>
      <sheetData sheetId="24853" refreshError="1"/>
      <sheetData sheetId="24854" refreshError="1"/>
      <sheetData sheetId="24855" refreshError="1"/>
      <sheetData sheetId="24856" refreshError="1"/>
      <sheetData sheetId="24857" refreshError="1"/>
      <sheetData sheetId="24858" refreshError="1"/>
      <sheetData sheetId="24859" refreshError="1"/>
      <sheetData sheetId="24860" refreshError="1"/>
      <sheetData sheetId="24861" refreshError="1"/>
      <sheetData sheetId="24862" refreshError="1"/>
      <sheetData sheetId="24863" refreshError="1"/>
      <sheetData sheetId="24864" refreshError="1"/>
      <sheetData sheetId="24865" refreshError="1"/>
      <sheetData sheetId="24866" refreshError="1"/>
      <sheetData sheetId="24867" refreshError="1"/>
      <sheetData sheetId="24868" refreshError="1"/>
      <sheetData sheetId="24869" refreshError="1"/>
      <sheetData sheetId="24870" refreshError="1"/>
      <sheetData sheetId="24871" refreshError="1"/>
      <sheetData sheetId="24872" refreshError="1"/>
      <sheetData sheetId="24873" refreshError="1"/>
      <sheetData sheetId="24874" refreshError="1"/>
      <sheetData sheetId="24875" refreshError="1"/>
      <sheetData sheetId="24876" refreshError="1"/>
      <sheetData sheetId="24877" refreshError="1"/>
      <sheetData sheetId="24878" refreshError="1"/>
      <sheetData sheetId="24879" refreshError="1"/>
      <sheetData sheetId="24880" refreshError="1"/>
      <sheetData sheetId="24881" refreshError="1"/>
      <sheetData sheetId="24882" refreshError="1"/>
      <sheetData sheetId="24883" refreshError="1"/>
      <sheetData sheetId="24884" refreshError="1"/>
      <sheetData sheetId="24885" refreshError="1"/>
      <sheetData sheetId="24886" refreshError="1"/>
      <sheetData sheetId="24887" refreshError="1"/>
      <sheetData sheetId="24888" refreshError="1"/>
      <sheetData sheetId="24889" refreshError="1"/>
      <sheetData sheetId="24890" refreshError="1"/>
      <sheetData sheetId="24891" refreshError="1"/>
      <sheetData sheetId="24892" refreshError="1"/>
      <sheetData sheetId="24893" refreshError="1"/>
      <sheetData sheetId="24894" refreshError="1"/>
      <sheetData sheetId="24895" refreshError="1"/>
      <sheetData sheetId="24896" refreshError="1"/>
      <sheetData sheetId="24897" refreshError="1"/>
      <sheetData sheetId="24898" refreshError="1"/>
      <sheetData sheetId="24899" refreshError="1"/>
      <sheetData sheetId="24900" refreshError="1"/>
      <sheetData sheetId="24901" refreshError="1"/>
      <sheetData sheetId="24902" refreshError="1"/>
      <sheetData sheetId="24903" refreshError="1"/>
      <sheetData sheetId="24904" refreshError="1"/>
      <sheetData sheetId="24905" refreshError="1"/>
      <sheetData sheetId="24906" refreshError="1"/>
      <sheetData sheetId="24907" refreshError="1"/>
      <sheetData sheetId="24908" refreshError="1"/>
      <sheetData sheetId="24909" refreshError="1"/>
      <sheetData sheetId="24910" refreshError="1"/>
      <sheetData sheetId="24911" refreshError="1"/>
      <sheetData sheetId="24912" refreshError="1"/>
      <sheetData sheetId="24913" refreshError="1"/>
      <sheetData sheetId="24914" refreshError="1"/>
      <sheetData sheetId="24915" refreshError="1"/>
      <sheetData sheetId="24916" refreshError="1"/>
      <sheetData sheetId="24917" refreshError="1"/>
      <sheetData sheetId="24918" refreshError="1"/>
      <sheetData sheetId="24919" refreshError="1"/>
      <sheetData sheetId="24920" refreshError="1"/>
      <sheetData sheetId="24921" refreshError="1"/>
      <sheetData sheetId="24922" refreshError="1"/>
      <sheetData sheetId="24923" refreshError="1"/>
      <sheetData sheetId="24924" refreshError="1"/>
      <sheetData sheetId="24925" refreshError="1"/>
      <sheetData sheetId="24926" refreshError="1"/>
      <sheetData sheetId="24927" refreshError="1"/>
      <sheetData sheetId="24928" refreshError="1"/>
      <sheetData sheetId="24929" refreshError="1"/>
      <sheetData sheetId="24930" refreshError="1"/>
      <sheetData sheetId="24931" refreshError="1"/>
      <sheetData sheetId="24932" refreshError="1"/>
      <sheetData sheetId="24933" refreshError="1"/>
      <sheetData sheetId="24934" refreshError="1"/>
      <sheetData sheetId="24935" refreshError="1"/>
      <sheetData sheetId="24936" refreshError="1"/>
      <sheetData sheetId="24937" refreshError="1"/>
      <sheetData sheetId="24938" refreshError="1"/>
      <sheetData sheetId="24939" refreshError="1"/>
      <sheetData sheetId="24940" refreshError="1"/>
      <sheetData sheetId="24941" refreshError="1"/>
      <sheetData sheetId="24942" refreshError="1"/>
      <sheetData sheetId="24943" refreshError="1"/>
      <sheetData sheetId="24944" refreshError="1"/>
      <sheetData sheetId="24945" refreshError="1"/>
      <sheetData sheetId="24946" refreshError="1"/>
      <sheetData sheetId="24947" refreshError="1"/>
      <sheetData sheetId="24948" refreshError="1"/>
      <sheetData sheetId="24949" refreshError="1"/>
      <sheetData sheetId="24950" refreshError="1"/>
      <sheetData sheetId="24951" refreshError="1"/>
      <sheetData sheetId="24952" refreshError="1"/>
      <sheetData sheetId="24953" refreshError="1"/>
      <sheetData sheetId="24954" refreshError="1"/>
      <sheetData sheetId="24955" refreshError="1"/>
      <sheetData sheetId="24956" refreshError="1"/>
      <sheetData sheetId="24957" refreshError="1"/>
      <sheetData sheetId="24958" refreshError="1"/>
      <sheetData sheetId="24959" refreshError="1"/>
      <sheetData sheetId="24960" refreshError="1"/>
      <sheetData sheetId="24961" refreshError="1"/>
      <sheetData sheetId="24962" refreshError="1"/>
      <sheetData sheetId="24963" refreshError="1"/>
      <sheetData sheetId="24964" refreshError="1"/>
      <sheetData sheetId="24965" refreshError="1"/>
      <sheetData sheetId="24966" refreshError="1"/>
      <sheetData sheetId="24967" refreshError="1"/>
      <sheetData sheetId="24968" refreshError="1"/>
      <sheetData sheetId="24969" refreshError="1"/>
      <sheetData sheetId="24970" refreshError="1"/>
      <sheetData sheetId="24971" refreshError="1"/>
      <sheetData sheetId="24972" refreshError="1"/>
      <sheetData sheetId="24973" refreshError="1"/>
      <sheetData sheetId="24974" refreshError="1"/>
      <sheetData sheetId="24975" refreshError="1"/>
      <sheetData sheetId="24976" refreshError="1"/>
      <sheetData sheetId="24977" refreshError="1"/>
      <sheetData sheetId="24978" refreshError="1"/>
      <sheetData sheetId="24979" refreshError="1"/>
      <sheetData sheetId="24980" refreshError="1"/>
      <sheetData sheetId="24981" refreshError="1"/>
      <sheetData sheetId="24982" refreshError="1"/>
      <sheetData sheetId="24983" refreshError="1"/>
      <sheetData sheetId="24984" refreshError="1"/>
      <sheetData sheetId="24985" refreshError="1"/>
      <sheetData sheetId="24986" refreshError="1"/>
      <sheetData sheetId="24987" refreshError="1"/>
      <sheetData sheetId="24988" refreshError="1"/>
      <sheetData sheetId="24989" refreshError="1"/>
      <sheetData sheetId="24990" refreshError="1"/>
      <sheetData sheetId="24991" refreshError="1"/>
      <sheetData sheetId="24992" refreshError="1"/>
      <sheetData sheetId="24993" refreshError="1"/>
      <sheetData sheetId="24994" refreshError="1"/>
      <sheetData sheetId="24995" refreshError="1"/>
      <sheetData sheetId="24996" refreshError="1"/>
      <sheetData sheetId="24997" refreshError="1"/>
      <sheetData sheetId="24998" refreshError="1"/>
      <sheetData sheetId="24999" refreshError="1"/>
      <sheetData sheetId="25000" refreshError="1"/>
      <sheetData sheetId="25001" refreshError="1"/>
      <sheetData sheetId="25002" refreshError="1"/>
      <sheetData sheetId="25003" refreshError="1"/>
      <sheetData sheetId="25004" refreshError="1"/>
      <sheetData sheetId="25005" refreshError="1"/>
      <sheetData sheetId="25006" refreshError="1"/>
      <sheetData sheetId="25007" refreshError="1"/>
      <sheetData sheetId="25008" refreshError="1"/>
      <sheetData sheetId="25009" refreshError="1"/>
      <sheetData sheetId="25010" refreshError="1"/>
      <sheetData sheetId="25011" refreshError="1"/>
      <sheetData sheetId="25012" refreshError="1"/>
      <sheetData sheetId="25013" refreshError="1"/>
      <sheetData sheetId="25014" refreshError="1"/>
      <sheetData sheetId="25015" refreshError="1"/>
      <sheetData sheetId="25016" refreshError="1"/>
      <sheetData sheetId="25017" refreshError="1"/>
      <sheetData sheetId="25018" refreshError="1"/>
      <sheetData sheetId="25019" refreshError="1"/>
      <sheetData sheetId="25020" refreshError="1"/>
      <sheetData sheetId="25021" refreshError="1"/>
      <sheetData sheetId="25022" refreshError="1"/>
      <sheetData sheetId="25023" refreshError="1"/>
      <sheetData sheetId="25024" refreshError="1"/>
      <sheetData sheetId="25025" refreshError="1"/>
      <sheetData sheetId="25026" refreshError="1"/>
      <sheetData sheetId="25027" refreshError="1"/>
      <sheetData sheetId="25028" refreshError="1"/>
      <sheetData sheetId="25029" refreshError="1"/>
      <sheetData sheetId="25030" refreshError="1"/>
      <sheetData sheetId="25031" refreshError="1"/>
      <sheetData sheetId="25032" refreshError="1"/>
      <sheetData sheetId="25033" refreshError="1"/>
      <sheetData sheetId="25034" refreshError="1"/>
      <sheetData sheetId="25035" refreshError="1"/>
      <sheetData sheetId="25036" refreshError="1"/>
      <sheetData sheetId="25037" refreshError="1"/>
      <sheetData sheetId="25038" refreshError="1"/>
      <sheetData sheetId="25039" refreshError="1"/>
      <sheetData sheetId="25040" refreshError="1"/>
      <sheetData sheetId="25041" refreshError="1"/>
      <sheetData sheetId="25042" refreshError="1"/>
      <sheetData sheetId="25043" refreshError="1"/>
      <sheetData sheetId="25044" refreshError="1"/>
      <sheetData sheetId="25045" refreshError="1"/>
      <sheetData sheetId="25046" refreshError="1"/>
      <sheetData sheetId="25047" refreshError="1"/>
      <sheetData sheetId="25048" refreshError="1"/>
      <sheetData sheetId="25049" refreshError="1"/>
      <sheetData sheetId="25050" refreshError="1"/>
      <sheetData sheetId="25051" refreshError="1"/>
      <sheetData sheetId="25052" refreshError="1"/>
      <sheetData sheetId="25053" refreshError="1"/>
      <sheetData sheetId="25054" refreshError="1"/>
      <sheetData sheetId="25055" refreshError="1"/>
      <sheetData sheetId="25056" refreshError="1"/>
      <sheetData sheetId="25057" refreshError="1"/>
      <sheetData sheetId="25058" refreshError="1"/>
      <sheetData sheetId="25059" refreshError="1"/>
      <sheetData sheetId="25060" refreshError="1"/>
      <sheetData sheetId="25061" refreshError="1"/>
      <sheetData sheetId="25062" refreshError="1"/>
      <sheetData sheetId="25063" refreshError="1"/>
      <sheetData sheetId="25064" refreshError="1"/>
      <sheetData sheetId="25065" refreshError="1"/>
      <sheetData sheetId="25066" refreshError="1"/>
      <sheetData sheetId="25067" refreshError="1"/>
      <sheetData sheetId="25068"/>
      <sheetData sheetId="25069"/>
      <sheetData sheetId="25070"/>
      <sheetData sheetId="25071"/>
      <sheetData sheetId="25072"/>
      <sheetData sheetId="25073"/>
      <sheetData sheetId="25074"/>
      <sheetData sheetId="25075"/>
      <sheetData sheetId="25076"/>
      <sheetData sheetId="25077"/>
      <sheetData sheetId="25078"/>
      <sheetData sheetId="25079"/>
      <sheetData sheetId="25080"/>
      <sheetData sheetId="25081"/>
      <sheetData sheetId="25082"/>
      <sheetData sheetId="25083"/>
      <sheetData sheetId="25084"/>
      <sheetData sheetId="25085"/>
      <sheetData sheetId="25086"/>
      <sheetData sheetId="25087"/>
      <sheetData sheetId="25088"/>
      <sheetData sheetId="25089"/>
      <sheetData sheetId="25090"/>
      <sheetData sheetId="25091"/>
      <sheetData sheetId="25092"/>
      <sheetData sheetId="25093"/>
      <sheetData sheetId="25094"/>
      <sheetData sheetId="25095"/>
      <sheetData sheetId="25096"/>
      <sheetData sheetId="25097"/>
      <sheetData sheetId="25098"/>
      <sheetData sheetId="25099"/>
      <sheetData sheetId="25100"/>
      <sheetData sheetId="25101"/>
      <sheetData sheetId="25102"/>
      <sheetData sheetId="25103"/>
      <sheetData sheetId="25104"/>
      <sheetData sheetId="25105"/>
      <sheetData sheetId="25106"/>
      <sheetData sheetId="25107"/>
      <sheetData sheetId="25108"/>
      <sheetData sheetId="25109"/>
      <sheetData sheetId="25110"/>
      <sheetData sheetId="25111"/>
      <sheetData sheetId="25112"/>
      <sheetData sheetId="25113"/>
      <sheetData sheetId="25114"/>
      <sheetData sheetId="25115"/>
      <sheetData sheetId="25116"/>
      <sheetData sheetId="25117" refreshError="1"/>
      <sheetData sheetId="25118"/>
      <sheetData sheetId="25119"/>
      <sheetData sheetId="25120"/>
      <sheetData sheetId="25121"/>
      <sheetData sheetId="25122"/>
      <sheetData sheetId="25123"/>
      <sheetData sheetId="25124" refreshError="1"/>
      <sheetData sheetId="25125" refreshError="1"/>
      <sheetData sheetId="25126" refreshError="1"/>
      <sheetData sheetId="25127" refreshError="1"/>
      <sheetData sheetId="25128"/>
      <sheetData sheetId="25129"/>
      <sheetData sheetId="25130"/>
      <sheetData sheetId="25131" refreshError="1"/>
      <sheetData sheetId="25132" refreshError="1"/>
      <sheetData sheetId="25133" refreshError="1"/>
      <sheetData sheetId="25134" refreshError="1"/>
      <sheetData sheetId="25135" refreshError="1"/>
      <sheetData sheetId="25136" refreshError="1"/>
      <sheetData sheetId="25137" refreshError="1"/>
      <sheetData sheetId="25138" refreshError="1"/>
      <sheetData sheetId="25139" refreshError="1"/>
      <sheetData sheetId="25140" refreshError="1"/>
      <sheetData sheetId="25141" refreshError="1"/>
      <sheetData sheetId="25142" refreshError="1"/>
      <sheetData sheetId="25143" refreshError="1"/>
      <sheetData sheetId="25144" refreshError="1"/>
      <sheetData sheetId="25145" refreshError="1"/>
      <sheetData sheetId="25146" refreshError="1"/>
      <sheetData sheetId="25147" refreshError="1"/>
      <sheetData sheetId="25148" refreshError="1"/>
      <sheetData sheetId="25149"/>
      <sheetData sheetId="25150"/>
      <sheetData sheetId="25151"/>
      <sheetData sheetId="25152"/>
      <sheetData sheetId="25153"/>
      <sheetData sheetId="25154"/>
      <sheetData sheetId="25155"/>
      <sheetData sheetId="25156"/>
      <sheetData sheetId="25157"/>
      <sheetData sheetId="25158"/>
      <sheetData sheetId="25159"/>
      <sheetData sheetId="25160"/>
      <sheetData sheetId="25161"/>
      <sheetData sheetId="25162"/>
      <sheetData sheetId="25163"/>
      <sheetData sheetId="25164" refreshError="1"/>
      <sheetData sheetId="25165"/>
      <sheetData sheetId="25166"/>
      <sheetData sheetId="25167" refreshError="1"/>
      <sheetData sheetId="25168"/>
      <sheetData sheetId="25169"/>
      <sheetData sheetId="25170"/>
      <sheetData sheetId="25171" refreshError="1"/>
      <sheetData sheetId="25172" refreshError="1"/>
      <sheetData sheetId="25173" refreshError="1"/>
      <sheetData sheetId="25174"/>
      <sheetData sheetId="25175"/>
      <sheetData sheetId="25176"/>
      <sheetData sheetId="25177"/>
      <sheetData sheetId="25178"/>
      <sheetData sheetId="25179"/>
      <sheetData sheetId="25180"/>
      <sheetData sheetId="25181"/>
      <sheetData sheetId="25182"/>
      <sheetData sheetId="25183"/>
      <sheetData sheetId="25184"/>
      <sheetData sheetId="25185"/>
      <sheetData sheetId="25186"/>
      <sheetData sheetId="25187"/>
      <sheetData sheetId="25188"/>
      <sheetData sheetId="25189"/>
      <sheetData sheetId="25190"/>
      <sheetData sheetId="25191"/>
      <sheetData sheetId="25192"/>
      <sheetData sheetId="25193"/>
      <sheetData sheetId="25194"/>
      <sheetData sheetId="25195"/>
      <sheetData sheetId="25196"/>
      <sheetData sheetId="25197"/>
      <sheetData sheetId="25198"/>
      <sheetData sheetId="25199"/>
      <sheetData sheetId="25200"/>
      <sheetData sheetId="25201" refreshError="1"/>
      <sheetData sheetId="25202" refreshError="1"/>
      <sheetData sheetId="25203" refreshError="1"/>
      <sheetData sheetId="25204" refreshError="1"/>
      <sheetData sheetId="25205" refreshError="1"/>
      <sheetData sheetId="25206" refreshError="1"/>
      <sheetData sheetId="25207" refreshError="1"/>
      <sheetData sheetId="25208" refreshError="1"/>
      <sheetData sheetId="25209" refreshError="1"/>
      <sheetData sheetId="25210" refreshError="1"/>
      <sheetData sheetId="25211" refreshError="1"/>
      <sheetData sheetId="25212" refreshError="1"/>
      <sheetData sheetId="25213" refreshError="1"/>
      <sheetData sheetId="25214" refreshError="1"/>
      <sheetData sheetId="25215" refreshError="1"/>
      <sheetData sheetId="25216" refreshError="1"/>
      <sheetData sheetId="25217" refreshError="1"/>
      <sheetData sheetId="25218" refreshError="1"/>
      <sheetData sheetId="25219" refreshError="1"/>
      <sheetData sheetId="25220" refreshError="1"/>
      <sheetData sheetId="25221" refreshError="1"/>
      <sheetData sheetId="25222" refreshError="1"/>
      <sheetData sheetId="25223" refreshError="1"/>
      <sheetData sheetId="25224" refreshError="1"/>
      <sheetData sheetId="25225" refreshError="1"/>
      <sheetData sheetId="25226" refreshError="1"/>
      <sheetData sheetId="25227" refreshError="1"/>
      <sheetData sheetId="25228" refreshError="1"/>
      <sheetData sheetId="25229" refreshError="1"/>
      <sheetData sheetId="25230" refreshError="1"/>
      <sheetData sheetId="25231" refreshError="1"/>
      <sheetData sheetId="25232" refreshError="1"/>
      <sheetData sheetId="25233" refreshError="1"/>
      <sheetData sheetId="25234" refreshError="1"/>
      <sheetData sheetId="25235" refreshError="1"/>
      <sheetData sheetId="25236" refreshError="1"/>
      <sheetData sheetId="25237" refreshError="1"/>
      <sheetData sheetId="25238" refreshError="1"/>
      <sheetData sheetId="25239" refreshError="1"/>
      <sheetData sheetId="25240" refreshError="1"/>
      <sheetData sheetId="25241" refreshError="1"/>
      <sheetData sheetId="25242" refreshError="1"/>
      <sheetData sheetId="25243" refreshError="1"/>
      <sheetData sheetId="25244" refreshError="1"/>
      <sheetData sheetId="25245" refreshError="1"/>
      <sheetData sheetId="25246" refreshError="1"/>
      <sheetData sheetId="25247" refreshError="1"/>
      <sheetData sheetId="25248" refreshError="1"/>
      <sheetData sheetId="25249" refreshError="1"/>
      <sheetData sheetId="25250" refreshError="1"/>
      <sheetData sheetId="25251" refreshError="1"/>
      <sheetData sheetId="25252" refreshError="1"/>
      <sheetData sheetId="25253" refreshError="1"/>
      <sheetData sheetId="25254" refreshError="1"/>
      <sheetData sheetId="25255" refreshError="1"/>
      <sheetData sheetId="25256" refreshError="1"/>
      <sheetData sheetId="25257" refreshError="1"/>
      <sheetData sheetId="25258" refreshError="1"/>
      <sheetData sheetId="25259" refreshError="1"/>
      <sheetData sheetId="25260" refreshError="1"/>
      <sheetData sheetId="25261" refreshError="1"/>
      <sheetData sheetId="25262" refreshError="1"/>
      <sheetData sheetId="25263" refreshError="1"/>
      <sheetData sheetId="25264" refreshError="1"/>
      <sheetData sheetId="25265" refreshError="1"/>
      <sheetData sheetId="25266" refreshError="1"/>
      <sheetData sheetId="25267" refreshError="1"/>
      <sheetData sheetId="25268" refreshError="1"/>
      <sheetData sheetId="25269" refreshError="1"/>
      <sheetData sheetId="25270" refreshError="1"/>
      <sheetData sheetId="25271" refreshError="1"/>
      <sheetData sheetId="25272" refreshError="1"/>
      <sheetData sheetId="25273" refreshError="1"/>
      <sheetData sheetId="25274" refreshError="1"/>
      <sheetData sheetId="25275" refreshError="1"/>
      <sheetData sheetId="25276" refreshError="1"/>
      <sheetData sheetId="25277" refreshError="1"/>
      <sheetData sheetId="25278" refreshError="1"/>
      <sheetData sheetId="25279" refreshError="1"/>
      <sheetData sheetId="25280" refreshError="1"/>
      <sheetData sheetId="25281" refreshError="1"/>
      <sheetData sheetId="25282" refreshError="1"/>
      <sheetData sheetId="25283" refreshError="1"/>
      <sheetData sheetId="25284" refreshError="1"/>
      <sheetData sheetId="25285" refreshError="1"/>
      <sheetData sheetId="25286" refreshError="1"/>
      <sheetData sheetId="25287">
        <row r="7">
          <cell r="A7">
            <v>2007</v>
          </cell>
        </row>
      </sheetData>
      <sheetData sheetId="25288"/>
      <sheetData sheetId="25289"/>
      <sheetData sheetId="25290"/>
      <sheetData sheetId="25291"/>
      <sheetData sheetId="25292"/>
      <sheetData sheetId="25293"/>
      <sheetData sheetId="25294"/>
      <sheetData sheetId="25295"/>
      <sheetData sheetId="25296"/>
      <sheetData sheetId="25297"/>
      <sheetData sheetId="25298"/>
      <sheetData sheetId="25299"/>
      <sheetData sheetId="25300"/>
      <sheetData sheetId="25301"/>
      <sheetData sheetId="25302"/>
      <sheetData sheetId="25303"/>
      <sheetData sheetId="25304"/>
      <sheetData sheetId="25305"/>
      <sheetData sheetId="25306"/>
      <sheetData sheetId="25307"/>
      <sheetData sheetId="25308" refreshError="1"/>
      <sheetData sheetId="25309" refreshError="1"/>
      <sheetData sheetId="25310" refreshError="1"/>
      <sheetData sheetId="25311" refreshError="1"/>
      <sheetData sheetId="25312" refreshError="1"/>
      <sheetData sheetId="25313" refreshError="1"/>
      <sheetData sheetId="25314" refreshError="1"/>
      <sheetData sheetId="25315" refreshError="1"/>
      <sheetData sheetId="25316" refreshError="1"/>
      <sheetData sheetId="25317" refreshError="1"/>
      <sheetData sheetId="25318" refreshError="1"/>
      <sheetData sheetId="25319" refreshError="1"/>
      <sheetData sheetId="25320" refreshError="1"/>
      <sheetData sheetId="25321" refreshError="1"/>
      <sheetData sheetId="25322" refreshError="1"/>
      <sheetData sheetId="25323" refreshError="1"/>
      <sheetData sheetId="25324" refreshError="1"/>
      <sheetData sheetId="25325" refreshError="1"/>
      <sheetData sheetId="25326" refreshError="1"/>
      <sheetData sheetId="25327" refreshError="1"/>
      <sheetData sheetId="25328" refreshError="1"/>
      <sheetData sheetId="25329" refreshError="1"/>
      <sheetData sheetId="25330" refreshError="1"/>
      <sheetData sheetId="25331" refreshError="1"/>
      <sheetData sheetId="25332" refreshError="1"/>
      <sheetData sheetId="25333" refreshError="1"/>
      <sheetData sheetId="25334" refreshError="1"/>
      <sheetData sheetId="25335" refreshError="1"/>
      <sheetData sheetId="25336" refreshError="1"/>
      <sheetData sheetId="25337" refreshError="1"/>
      <sheetData sheetId="25338" refreshError="1"/>
      <sheetData sheetId="25339" refreshError="1"/>
      <sheetData sheetId="25340" refreshError="1"/>
      <sheetData sheetId="25341" refreshError="1"/>
      <sheetData sheetId="25342" refreshError="1"/>
      <sheetData sheetId="25343" refreshError="1"/>
      <sheetData sheetId="25344" refreshError="1"/>
      <sheetData sheetId="25345" refreshError="1"/>
      <sheetData sheetId="25346" refreshError="1"/>
      <sheetData sheetId="25347" refreshError="1"/>
      <sheetData sheetId="25348" refreshError="1"/>
      <sheetData sheetId="25349" refreshError="1"/>
      <sheetData sheetId="25350" refreshError="1"/>
      <sheetData sheetId="25351" refreshError="1"/>
      <sheetData sheetId="25352" refreshError="1"/>
      <sheetData sheetId="25353">
        <row r="9">
          <cell r="V9">
            <v>38807</v>
          </cell>
        </row>
      </sheetData>
      <sheetData sheetId="25354"/>
      <sheetData sheetId="25355"/>
      <sheetData sheetId="25356"/>
      <sheetData sheetId="25357"/>
      <sheetData sheetId="25358"/>
      <sheetData sheetId="25359"/>
      <sheetData sheetId="25360"/>
      <sheetData sheetId="25361"/>
      <sheetData sheetId="25362">
        <row r="11">
          <cell r="D11">
            <v>38807</v>
          </cell>
        </row>
      </sheetData>
      <sheetData sheetId="25363"/>
      <sheetData sheetId="25364"/>
      <sheetData sheetId="25365"/>
      <sheetData sheetId="25366"/>
      <sheetData sheetId="25367"/>
      <sheetData sheetId="25368">
        <row r="9">
          <cell r="B9" t="str">
            <v xml:space="preserve"> </v>
          </cell>
        </row>
      </sheetData>
      <sheetData sheetId="25369">
        <row r="11">
          <cell r="D11">
            <v>38807</v>
          </cell>
        </row>
      </sheetData>
      <sheetData sheetId="25370">
        <row r="9">
          <cell r="B9" t="str">
            <v xml:space="preserve"> </v>
          </cell>
        </row>
      </sheetData>
      <sheetData sheetId="25371"/>
      <sheetData sheetId="25372"/>
      <sheetData sheetId="25373"/>
      <sheetData sheetId="25374" refreshError="1"/>
      <sheetData sheetId="25375" refreshError="1"/>
      <sheetData sheetId="25376" refreshError="1"/>
      <sheetData sheetId="25377" refreshError="1"/>
      <sheetData sheetId="25378" refreshError="1"/>
      <sheetData sheetId="25379" refreshError="1"/>
      <sheetData sheetId="25380" refreshError="1"/>
      <sheetData sheetId="25381" refreshError="1"/>
      <sheetData sheetId="25382" refreshError="1"/>
      <sheetData sheetId="25383" refreshError="1"/>
      <sheetData sheetId="25384" refreshError="1"/>
      <sheetData sheetId="25385" refreshError="1"/>
      <sheetData sheetId="25386" refreshError="1"/>
      <sheetData sheetId="25387" refreshError="1"/>
      <sheetData sheetId="25388" refreshError="1"/>
      <sheetData sheetId="25389" refreshError="1"/>
      <sheetData sheetId="25390" refreshError="1"/>
      <sheetData sheetId="25391" refreshError="1"/>
      <sheetData sheetId="25392" refreshError="1"/>
      <sheetData sheetId="25393" refreshError="1"/>
      <sheetData sheetId="25394" refreshError="1"/>
      <sheetData sheetId="25395" refreshError="1"/>
      <sheetData sheetId="25396" refreshError="1"/>
      <sheetData sheetId="25397" refreshError="1"/>
      <sheetData sheetId="25398" refreshError="1"/>
      <sheetData sheetId="25399" refreshError="1"/>
      <sheetData sheetId="25400" refreshError="1"/>
      <sheetData sheetId="25401" refreshError="1"/>
      <sheetData sheetId="25402" refreshError="1"/>
      <sheetData sheetId="25403" refreshError="1"/>
      <sheetData sheetId="25404"/>
      <sheetData sheetId="25405"/>
      <sheetData sheetId="25406"/>
      <sheetData sheetId="25407"/>
      <sheetData sheetId="25408"/>
      <sheetData sheetId="25409">
        <row r="6">
          <cell r="B6" t="str">
            <v>AL</v>
          </cell>
        </row>
      </sheetData>
      <sheetData sheetId="25410"/>
      <sheetData sheetId="25411"/>
      <sheetData sheetId="25412">
        <row r="1">
          <cell r="E1" t="str">
            <v>S:\Everyone\Technology\ETS\Security\2010_Security\2010_SWFT_Maint\qry_SWFT_OUTPUT_Table_01-06-10.xls</v>
          </cell>
        </row>
      </sheetData>
      <sheetData sheetId="25413" refreshError="1"/>
      <sheetData sheetId="25414" refreshError="1"/>
      <sheetData sheetId="25415" refreshError="1"/>
      <sheetData sheetId="25416" refreshError="1"/>
      <sheetData sheetId="25417" refreshError="1"/>
      <sheetData sheetId="25418" refreshError="1"/>
      <sheetData sheetId="25419" refreshError="1"/>
      <sheetData sheetId="25420" refreshError="1"/>
      <sheetData sheetId="25421" refreshError="1"/>
      <sheetData sheetId="25422" refreshError="1"/>
      <sheetData sheetId="25423" refreshError="1"/>
      <sheetData sheetId="25424" refreshError="1"/>
      <sheetData sheetId="25425" refreshError="1"/>
      <sheetData sheetId="25426" refreshError="1"/>
      <sheetData sheetId="25427" refreshError="1"/>
      <sheetData sheetId="25428" refreshError="1"/>
      <sheetData sheetId="25429" refreshError="1"/>
      <sheetData sheetId="25430" refreshError="1"/>
      <sheetData sheetId="25431" refreshError="1"/>
      <sheetData sheetId="25432" refreshError="1"/>
      <sheetData sheetId="25433" refreshError="1"/>
      <sheetData sheetId="25434" refreshError="1"/>
      <sheetData sheetId="25435" refreshError="1"/>
      <sheetData sheetId="25436" refreshError="1"/>
      <sheetData sheetId="25437" refreshError="1"/>
      <sheetData sheetId="25438" refreshError="1"/>
      <sheetData sheetId="25439" refreshError="1"/>
      <sheetData sheetId="25440" refreshError="1"/>
      <sheetData sheetId="25441" refreshError="1"/>
      <sheetData sheetId="25442" refreshError="1"/>
      <sheetData sheetId="25443" refreshError="1"/>
      <sheetData sheetId="25444" refreshError="1"/>
      <sheetData sheetId="25445" refreshError="1"/>
      <sheetData sheetId="25446" refreshError="1"/>
      <sheetData sheetId="25447" refreshError="1"/>
      <sheetData sheetId="25448" refreshError="1"/>
      <sheetData sheetId="25449" refreshError="1"/>
      <sheetData sheetId="25450" refreshError="1"/>
      <sheetData sheetId="25451" refreshError="1"/>
      <sheetData sheetId="25452" refreshError="1"/>
      <sheetData sheetId="25453" refreshError="1"/>
      <sheetData sheetId="25454" refreshError="1"/>
      <sheetData sheetId="25455" refreshError="1"/>
      <sheetData sheetId="25456" refreshError="1"/>
      <sheetData sheetId="25457" refreshError="1"/>
      <sheetData sheetId="25458" refreshError="1"/>
      <sheetData sheetId="25459" refreshError="1"/>
      <sheetData sheetId="25460" refreshError="1"/>
      <sheetData sheetId="25461" refreshError="1"/>
      <sheetData sheetId="25462" refreshError="1"/>
      <sheetData sheetId="25463" refreshError="1"/>
      <sheetData sheetId="25464" refreshError="1"/>
      <sheetData sheetId="25465" refreshError="1"/>
      <sheetData sheetId="25466" refreshError="1"/>
      <sheetData sheetId="25467" refreshError="1"/>
      <sheetData sheetId="25468" refreshError="1"/>
      <sheetData sheetId="25469" refreshError="1"/>
      <sheetData sheetId="25470" refreshError="1"/>
      <sheetData sheetId="25471" refreshError="1"/>
      <sheetData sheetId="25472" refreshError="1"/>
      <sheetData sheetId="25473" refreshError="1"/>
      <sheetData sheetId="25474" refreshError="1"/>
      <sheetData sheetId="25475" refreshError="1"/>
      <sheetData sheetId="25476" refreshError="1"/>
      <sheetData sheetId="25477" refreshError="1"/>
      <sheetData sheetId="25478" refreshError="1"/>
      <sheetData sheetId="25479"/>
      <sheetData sheetId="25480"/>
      <sheetData sheetId="25481"/>
      <sheetData sheetId="25482"/>
      <sheetData sheetId="25483"/>
      <sheetData sheetId="25484" refreshError="1"/>
      <sheetData sheetId="25485" refreshError="1"/>
      <sheetData sheetId="25486" refreshError="1"/>
      <sheetData sheetId="25487" refreshError="1"/>
      <sheetData sheetId="25488" refreshError="1"/>
      <sheetData sheetId="25489" refreshError="1"/>
      <sheetData sheetId="25490" refreshError="1"/>
      <sheetData sheetId="25491" refreshError="1"/>
      <sheetData sheetId="25492" refreshError="1"/>
      <sheetData sheetId="25493"/>
      <sheetData sheetId="25494"/>
      <sheetData sheetId="25495"/>
      <sheetData sheetId="25496"/>
      <sheetData sheetId="25497"/>
      <sheetData sheetId="25498" refreshError="1"/>
      <sheetData sheetId="25499" refreshError="1"/>
      <sheetData sheetId="25500" refreshError="1"/>
      <sheetData sheetId="25501" refreshError="1"/>
      <sheetData sheetId="25502" refreshError="1"/>
      <sheetData sheetId="25503" refreshError="1"/>
      <sheetData sheetId="25504" refreshError="1"/>
      <sheetData sheetId="25505" refreshError="1"/>
      <sheetData sheetId="25506" refreshError="1"/>
      <sheetData sheetId="25507" refreshError="1"/>
      <sheetData sheetId="25508" refreshError="1"/>
      <sheetData sheetId="25509" refreshError="1"/>
      <sheetData sheetId="25510" refreshError="1"/>
      <sheetData sheetId="25511" refreshError="1"/>
      <sheetData sheetId="25512" refreshError="1"/>
      <sheetData sheetId="25513" refreshError="1"/>
      <sheetData sheetId="25514" refreshError="1"/>
      <sheetData sheetId="25515" refreshError="1"/>
      <sheetData sheetId="25516" refreshError="1"/>
      <sheetData sheetId="25517" refreshError="1"/>
      <sheetData sheetId="25518" refreshError="1"/>
      <sheetData sheetId="25519" refreshError="1"/>
      <sheetData sheetId="25520" refreshError="1"/>
      <sheetData sheetId="25521" refreshError="1"/>
      <sheetData sheetId="25522" refreshError="1"/>
      <sheetData sheetId="25523" refreshError="1"/>
      <sheetData sheetId="25524" refreshError="1"/>
      <sheetData sheetId="25525" refreshError="1"/>
      <sheetData sheetId="25526" refreshError="1"/>
      <sheetData sheetId="25527" refreshError="1"/>
      <sheetData sheetId="25528" refreshError="1"/>
      <sheetData sheetId="25529" refreshError="1"/>
      <sheetData sheetId="25530" refreshError="1"/>
      <sheetData sheetId="25531" refreshError="1"/>
      <sheetData sheetId="25532" refreshError="1"/>
      <sheetData sheetId="25533" refreshError="1"/>
      <sheetData sheetId="25534" refreshError="1"/>
      <sheetData sheetId="25535" refreshError="1"/>
      <sheetData sheetId="25536" refreshError="1"/>
      <sheetData sheetId="25537" refreshError="1"/>
      <sheetData sheetId="25538" refreshError="1"/>
      <sheetData sheetId="25539" refreshError="1"/>
      <sheetData sheetId="25540" refreshError="1"/>
      <sheetData sheetId="25541" refreshError="1"/>
      <sheetData sheetId="25542" refreshError="1"/>
      <sheetData sheetId="25543" refreshError="1"/>
      <sheetData sheetId="25544" refreshError="1"/>
      <sheetData sheetId="25545" refreshError="1"/>
      <sheetData sheetId="25546" refreshError="1"/>
      <sheetData sheetId="25547" refreshError="1"/>
      <sheetData sheetId="25548" refreshError="1"/>
      <sheetData sheetId="25549" refreshError="1"/>
      <sheetData sheetId="25550" refreshError="1"/>
      <sheetData sheetId="25551" refreshError="1"/>
      <sheetData sheetId="25552" refreshError="1"/>
      <sheetData sheetId="25553" refreshError="1"/>
      <sheetData sheetId="25554" refreshError="1"/>
      <sheetData sheetId="25555" refreshError="1"/>
      <sheetData sheetId="25556" refreshError="1"/>
      <sheetData sheetId="25557" refreshError="1"/>
      <sheetData sheetId="25558" refreshError="1"/>
      <sheetData sheetId="25559" refreshError="1"/>
      <sheetData sheetId="25560" refreshError="1"/>
      <sheetData sheetId="25561" refreshError="1"/>
      <sheetData sheetId="25562" refreshError="1"/>
      <sheetData sheetId="25563" refreshError="1"/>
      <sheetData sheetId="25564" refreshError="1"/>
      <sheetData sheetId="25565" refreshError="1"/>
      <sheetData sheetId="25566" refreshError="1"/>
      <sheetData sheetId="25567" refreshError="1"/>
      <sheetData sheetId="25568" refreshError="1"/>
      <sheetData sheetId="25569" refreshError="1"/>
      <sheetData sheetId="25570" refreshError="1"/>
      <sheetData sheetId="25571" refreshError="1"/>
      <sheetData sheetId="25572" refreshError="1"/>
      <sheetData sheetId="25573" refreshError="1"/>
      <sheetData sheetId="25574" refreshError="1"/>
      <sheetData sheetId="25575" refreshError="1"/>
      <sheetData sheetId="25576" refreshError="1"/>
      <sheetData sheetId="25577" refreshError="1"/>
      <sheetData sheetId="25578" refreshError="1"/>
      <sheetData sheetId="25579" refreshError="1"/>
      <sheetData sheetId="25580" refreshError="1"/>
      <sheetData sheetId="25581" refreshError="1"/>
      <sheetData sheetId="25582" refreshError="1"/>
      <sheetData sheetId="25583" refreshError="1"/>
      <sheetData sheetId="25584" refreshError="1"/>
      <sheetData sheetId="25585" refreshError="1"/>
      <sheetData sheetId="25586" refreshError="1"/>
      <sheetData sheetId="25587" refreshError="1"/>
      <sheetData sheetId="25588" refreshError="1"/>
      <sheetData sheetId="25589" refreshError="1"/>
      <sheetData sheetId="25590" refreshError="1"/>
      <sheetData sheetId="25591" refreshError="1"/>
      <sheetData sheetId="25592" refreshError="1"/>
      <sheetData sheetId="25593" refreshError="1"/>
      <sheetData sheetId="25594" refreshError="1"/>
      <sheetData sheetId="25595" refreshError="1"/>
      <sheetData sheetId="25596" refreshError="1"/>
      <sheetData sheetId="25597" refreshError="1"/>
      <sheetData sheetId="25598" refreshError="1"/>
      <sheetData sheetId="25599" refreshError="1"/>
      <sheetData sheetId="25600" refreshError="1"/>
      <sheetData sheetId="25601" refreshError="1"/>
      <sheetData sheetId="25602" refreshError="1"/>
      <sheetData sheetId="25603" refreshError="1"/>
      <sheetData sheetId="25604" refreshError="1"/>
      <sheetData sheetId="25605" refreshError="1"/>
      <sheetData sheetId="25606" refreshError="1"/>
      <sheetData sheetId="25607" refreshError="1"/>
      <sheetData sheetId="25608" refreshError="1"/>
      <sheetData sheetId="25609" refreshError="1"/>
      <sheetData sheetId="25610" refreshError="1"/>
      <sheetData sheetId="25611" refreshError="1"/>
      <sheetData sheetId="25612" refreshError="1"/>
      <sheetData sheetId="25613" refreshError="1"/>
      <sheetData sheetId="25614" refreshError="1"/>
      <sheetData sheetId="25615" refreshError="1"/>
      <sheetData sheetId="25616" refreshError="1"/>
      <sheetData sheetId="25617" refreshError="1"/>
      <sheetData sheetId="25618" refreshError="1"/>
      <sheetData sheetId="25619" refreshError="1"/>
      <sheetData sheetId="25620" refreshError="1"/>
      <sheetData sheetId="25621" refreshError="1"/>
      <sheetData sheetId="25622" refreshError="1"/>
      <sheetData sheetId="25623" refreshError="1"/>
      <sheetData sheetId="25624" refreshError="1"/>
      <sheetData sheetId="25625" refreshError="1"/>
      <sheetData sheetId="25626" refreshError="1"/>
      <sheetData sheetId="25627" refreshError="1"/>
      <sheetData sheetId="25628" refreshError="1"/>
      <sheetData sheetId="25629" refreshError="1"/>
      <sheetData sheetId="25630" refreshError="1"/>
      <sheetData sheetId="25631" refreshError="1"/>
      <sheetData sheetId="25632" refreshError="1"/>
      <sheetData sheetId="25633" refreshError="1"/>
      <sheetData sheetId="25634" refreshError="1"/>
      <sheetData sheetId="25635" refreshError="1"/>
      <sheetData sheetId="25636" refreshError="1"/>
      <sheetData sheetId="25637" refreshError="1"/>
      <sheetData sheetId="25638" refreshError="1"/>
      <sheetData sheetId="25639" refreshError="1"/>
      <sheetData sheetId="25640" refreshError="1"/>
      <sheetData sheetId="25641" refreshError="1"/>
      <sheetData sheetId="25642" refreshError="1"/>
      <sheetData sheetId="25643" refreshError="1"/>
      <sheetData sheetId="25644" refreshError="1"/>
      <sheetData sheetId="25645" refreshError="1"/>
      <sheetData sheetId="25646" refreshError="1"/>
      <sheetData sheetId="25647" refreshError="1"/>
      <sheetData sheetId="25648" refreshError="1"/>
      <sheetData sheetId="25649" refreshError="1"/>
      <sheetData sheetId="25650" refreshError="1"/>
      <sheetData sheetId="25651" refreshError="1"/>
      <sheetData sheetId="25652" refreshError="1"/>
      <sheetData sheetId="25653" refreshError="1"/>
      <sheetData sheetId="25654" refreshError="1"/>
      <sheetData sheetId="25655" refreshError="1"/>
      <sheetData sheetId="25656" refreshError="1"/>
      <sheetData sheetId="25657" refreshError="1"/>
      <sheetData sheetId="25658" refreshError="1"/>
      <sheetData sheetId="25659" refreshError="1"/>
      <sheetData sheetId="25660" refreshError="1"/>
      <sheetData sheetId="25661" refreshError="1"/>
      <sheetData sheetId="25662" refreshError="1"/>
      <sheetData sheetId="25663" refreshError="1"/>
      <sheetData sheetId="25664" refreshError="1"/>
      <sheetData sheetId="25665" refreshError="1"/>
      <sheetData sheetId="25666" refreshError="1"/>
      <sheetData sheetId="25667" refreshError="1"/>
      <sheetData sheetId="25668" refreshError="1"/>
      <sheetData sheetId="25669" refreshError="1"/>
      <sheetData sheetId="25670" refreshError="1"/>
      <sheetData sheetId="25671" refreshError="1"/>
      <sheetData sheetId="25672" refreshError="1"/>
      <sheetData sheetId="25673" refreshError="1"/>
      <sheetData sheetId="25674" refreshError="1"/>
      <sheetData sheetId="25675" refreshError="1"/>
      <sheetData sheetId="25676" refreshError="1"/>
      <sheetData sheetId="25677" refreshError="1"/>
      <sheetData sheetId="25678" refreshError="1"/>
      <sheetData sheetId="25679" refreshError="1"/>
      <sheetData sheetId="25680" refreshError="1"/>
      <sheetData sheetId="25681" refreshError="1"/>
      <sheetData sheetId="25682" refreshError="1"/>
      <sheetData sheetId="25683" refreshError="1"/>
      <sheetData sheetId="25684" refreshError="1"/>
      <sheetData sheetId="25685" refreshError="1"/>
      <sheetData sheetId="25686" refreshError="1"/>
      <sheetData sheetId="25687" refreshError="1"/>
      <sheetData sheetId="25688" refreshError="1"/>
      <sheetData sheetId="25689" refreshError="1"/>
      <sheetData sheetId="25690"/>
      <sheetData sheetId="25691"/>
      <sheetData sheetId="25692" refreshError="1"/>
      <sheetData sheetId="25693"/>
      <sheetData sheetId="25694"/>
      <sheetData sheetId="25695"/>
      <sheetData sheetId="25696"/>
      <sheetData sheetId="25697"/>
      <sheetData sheetId="25698"/>
      <sheetData sheetId="25699"/>
      <sheetData sheetId="25700"/>
      <sheetData sheetId="25701"/>
      <sheetData sheetId="25702"/>
      <sheetData sheetId="25703"/>
      <sheetData sheetId="25704"/>
      <sheetData sheetId="25705"/>
      <sheetData sheetId="25706"/>
      <sheetData sheetId="25707"/>
      <sheetData sheetId="25708"/>
      <sheetData sheetId="25709"/>
      <sheetData sheetId="25710"/>
      <sheetData sheetId="25711"/>
      <sheetData sheetId="25712"/>
      <sheetData sheetId="25713"/>
      <sheetData sheetId="25714"/>
      <sheetData sheetId="25715"/>
      <sheetData sheetId="25716"/>
      <sheetData sheetId="25717"/>
      <sheetData sheetId="25718"/>
      <sheetData sheetId="25719"/>
      <sheetData sheetId="25720"/>
      <sheetData sheetId="25721"/>
      <sheetData sheetId="25722"/>
      <sheetData sheetId="25723"/>
      <sheetData sheetId="25724"/>
      <sheetData sheetId="25725"/>
      <sheetData sheetId="25726"/>
      <sheetData sheetId="25727"/>
      <sheetData sheetId="25728"/>
      <sheetData sheetId="25729"/>
      <sheetData sheetId="25730"/>
      <sheetData sheetId="25731"/>
      <sheetData sheetId="25732"/>
      <sheetData sheetId="25733"/>
      <sheetData sheetId="25734"/>
      <sheetData sheetId="25735"/>
      <sheetData sheetId="25736"/>
      <sheetData sheetId="25737"/>
      <sheetData sheetId="25738"/>
      <sheetData sheetId="25739"/>
      <sheetData sheetId="25740"/>
      <sheetData sheetId="25741"/>
      <sheetData sheetId="25742"/>
      <sheetData sheetId="25743"/>
      <sheetData sheetId="25744"/>
      <sheetData sheetId="25745"/>
      <sheetData sheetId="25746"/>
      <sheetData sheetId="25747"/>
      <sheetData sheetId="25748"/>
      <sheetData sheetId="25749"/>
      <sheetData sheetId="25750"/>
      <sheetData sheetId="25751"/>
      <sheetData sheetId="25752"/>
      <sheetData sheetId="25753"/>
      <sheetData sheetId="25754"/>
      <sheetData sheetId="25755"/>
      <sheetData sheetId="25756"/>
      <sheetData sheetId="25757"/>
      <sheetData sheetId="25758"/>
      <sheetData sheetId="25759"/>
      <sheetData sheetId="25760"/>
      <sheetData sheetId="25761"/>
      <sheetData sheetId="25762"/>
      <sheetData sheetId="25763"/>
      <sheetData sheetId="25764"/>
      <sheetData sheetId="25765"/>
      <sheetData sheetId="25766"/>
      <sheetData sheetId="25767"/>
      <sheetData sheetId="25768"/>
      <sheetData sheetId="25769"/>
      <sheetData sheetId="25770"/>
      <sheetData sheetId="25771"/>
      <sheetData sheetId="25772"/>
      <sheetData sheetId="25773"/>
      <sheetData sheetId="25774"/>
      <sheetData sheetId="25775"/>
      <sheetData sheetId="25776"/>
      <sheetData sheetId="25777"/>
      <sheetData sheetId="25778"/>
      <sheetData sheetId="25779"/>
      <sheetData sheetId="25780"/>
      <sheetData sheetId="25781"/>
      <sheetData sheetId="25782"/>
      <sheetData sheetId="25783"/>
      <sheetData sheetId="25784"/>
      <sheetData sheetId="25785"/>
      <sheetData sheetId="25786"/>
      <sheetData sheetId="25787"/>
      <sheetData sheetId="25788"/>
      <sheetData sheetId="25789"/>
      <sheetData sheetId="25790"/>
      <sheetData sheetId="25791"/>
      <sheetData sheetId="25792"/>
      <sheetData sheetId="25793"/>
      <sheetData sheetId="25794"/>
      <sheetData sheetId="25795"/>
      <sheetData sheetId="25796"/>
      <sheetData sheetId="25797"/>
      <sheetData sheetId="25798"/>
      <sheetData sheetId="25799"/>
      <sheetData sheetId="25800"/>
      <sheetData sheetId="25801"/>
      <sheetData sheetId="25802"/>
      <sheetData sheetId="25803"/>
      <sheetData sheetId="25804"/>
      <sheetData sheetId="25805"/>
      <sheetData sheetId="25806"/>
      <sheetData sheetId="25807"/>
      <sheetData sheetId="25808"/>
      <sheetData sheetId="25809"/>
      <sheetData sheetId="25810"/>
      <sheetData sheetId="25811"/>
      <sheetData sheetId="25812"/>
      <sheetData sheetId="25813"/>
      <sheetData sheetId="25814"/>
      <sheetData sheetId="25815"/>
      <sheetData sheetId="25816"/>
      <sheetData sheetId="25817"/>
      <sheetData sheetId="25818"/>
      <sheetData sheetId="25819"/>
      <sheetData sheetId="25820"/>
      <sheetData sheetId="25821"/>
      <sheetData sheetId="25822"/>
      <sheetData sheetId="25823"/>
      <sheetData sheetId="25824"/>
      <sheetData sheetId="25825"/>
      <sheetData sheetId="25826"/>
      <sheetData sheetId="25827"/>
      <sheetData sheetId="25828"/>
      <sheetData sheetId="25829"/>
      <sheetData sheetId="25830"/>
      <sheetData sheetId="25831"/>
      <sheetData sheetId="25832"/>
      <sheetData sheetId="25833"/>
      <sheetData sheetId="25834"/>
      <sheetData sheetId="25835"/>
      <sheetData sheetId="25836"/>
      <sheetData sheetId="25837"/>
      <sheetData sheetId="25838"/>
      <sheetData sheetId="25839"/>
      <sheetData sheetId="25840"/>
      <sheetData sheetId="25841"/>
      <sheetData sheetId="25842"/>
      <sheetData sheetId="25843"/>
      <sheetData sheetId="25844"/>
      <sheetData sheetId="25845"/>
      <sheetData sheetId="25846"/>
      <sheetData sheetId="25847"/>
      <sheetData sheetId="25848"/>
      <sheetData sheetId="25849"/>
      <sheetData sheetId="25850"/>
      <sheetData sheetId="25851"/>
      <sheetData sheetId="25852"/>
      <sheetData sheetId="25853"/>
      <sheetData sheetId="25854"/>
      <sheetData sheetId="25855"/>
      <sheetData sheetId="25856"/>
      <sheetData sheetId="25857"/>
      <sheetData sheetId="25858"/>
      <sheetData sheetId="25859"/>
      <sheetData sheetId="25860"/>
      <sheetData sheetId="25861"/>
      <sheetData sheetId="25862"/>
      <sheetData sheetId="25863"/>
      <sheetData sheetId="25864"/>
      <sheetData sheetId="25865"/>
      <sheetData sheetId="25866"/>
      <sheetData sheetId="25867"/>
      <sheetData sheetId="25868"/>
      <sheetData sheetId="25869"/>
      <sheetData sheetId="25870"/>
      <sheetData sheetId="25871"/>
      <sheetData sheetId="25872"/>
      <sheetData sheetId="25873"/>
      <sheetData sheetId="25874"/>
      <sheetData sheetId="25875"/>
      <sheetData sheetId="25876"/>
      <sheetData sheetId="25877"/>
      <sheetData sheetId="25878"/>
      <sheetData sheetId="25879"/>
      <sheetData sheetId="25880"/>
      <sheetData sheetId="25881"/>
      <sheetData sheetId="25882"/>
      <sheetData sheetId="25883"/>
      <sheetData sheetId="25884"/>
      <sheetData sheetId="25885"/>
      <sheetData sheetId="25886"/>
      <sheetData sheetId="25887"/>
      <sheetData sheetId="25888"/>
      <sheetData sheetId="25889"/>
      <sheetData sheetId="25890"/>
      <sheetData sheetId="25891"/>
      <sheetData sheetId="25892"/>
      <sheetData sheetId="25893"/>
      <sheetData sheetId="25894"/>
      <sheetData sheetId="25895"/>
      <sheetData sheetId="25896"/>
      <sheetData sheetId="25897"/>
      <sheetData sheetId="25898"/>
      <sheetData sheetId="25899"/>
      <sheetData sheetId="25900"/>
      <sheetData sheetId="25901"/>
      <sheetData sheetId="25902"/>
      <sheetData sheetId="25903"/>
      <sheetData sheetId="25904"/>
      <sheetData sheetId="25905"/>
      <sheetData sheetId="25906"/>
      <sheetData sheetId="25907"/>
      <sheetData sheetId="25908"/>
      <sheetData sheetId="25909"/>
      <sheetData sheetId="25910"/>
      <sheetData sheetId="25911"/>
      <sheetData sheetId="25912"/>
      <sheetData sheetId="25913"/>
      <sheetData sheetId="25914"/>
      <sheetData sheetId="25915"/>
      <sheetData sheetId="25916"/>
      <sheetData sheetId="25917"/>
      <sheetData sheetId="25918"/>
      <sheetData sheetId="25919"/>
      <sheetData sheetId="25920"/>
      <sheetData sheetId="25921"/>
      <sheetData sheetId="25922"/>
      <sheetData sheetId="25923"/>
      <sheetData sheetId="25924"/>
      <sheetData sheetId="25925"/>
      <sheetData sheetId="25926"/>
      <sheetData sheetId="25927"/>
      <sheetData sheetId="25928"/>
      <sheetData sheetId="25929"/>
      <sheetData sheetId="25930"/>
      <sheetData sheetId="25931"/>
      <sheetData sheetId="25932"/>
      <sheetData sheetId="25933"/>
      <sheetData sheetId="25934"/>
      <sheetData sheetId="25935"/>
      <sheetData sheetId="25936"/>
      <sheetData sheetId="25937"/>
      <sheetData sheetId="25938"/>
      <sheetData sheetId="25939"/>
      <sheetData sheetId="25940"/>
      <sheetData sheetId="25941"/>
      <sheetData sheetId="25942"/>
      <sheetData sheetId="25943"/>
      <sheetData sheetId="25944"/>
      <sheetData sheetId="25945"/>
      <sheetData sheetId="25946"/>
      <sheetData sheetId="25947"/>
      <sheetData sheetId="25948"/>
      <sheetData sheetId="25949"/>
      <sheetData sheetId="25950"/>
      <sheetData sheetId="25951"/>
      <sheetData sheetId="25952"/>
      <sheetData sheetId="25953"/>
      <sheetData sheetId="25954"/>
      <sheetData sheetId="25955"/>
      <sheetData sheetId="25956"/>
      <sheetData sheetId="25957"/>
      <sheetData sheetId="25958"/>
      <sheetData sheetId="25959"/>
      <sheetData sheetId="25960"/>
      <sheetData sheetId="25961"/>
      <sheetData sheetId="25962"/>
      <sheetData sheetId="25963"/>
      <sheetData sheetId="25964"/>
      <sheetData sheetId="25965"/>
      <sheetData sheetId="25966"/>
      <sheetData sheetId="25967"/>
      <sheetData sheetId="25968"/>
      <sheetData sheetId="25969"/>
      <sheetData sheetId="25970"/>
      <sheetData sheetId="25971"/>
      <sheetData sheetId="25972"/>
      <sheetData sheetId="25973"/>
      <sheetData sheetId="25974"/>
      <sheetData sheetId="25975"/>
      <sheetData sheetId="25976"/>
      <sheetData sheetId="25977"/>
      <sheetData sheetId="25978"/>
      <sheetData sheetId="25979"/>
      <sheetData sheetId="25980"/>
      <sheetData sheetId="25981"/>
      <sheetData sheetId="25982"/>
      <sheetData sheetId="25983"/>
      <sheetData sheetId="25984"/>
      <sheetData sheetId="25985"/>
      <sheetData sheetId="25986"/>
      <sheetData sheetId="25987"/>
      <sheetData sheetId="25988"/>
      <sheetData sheetId="25989"/>
      <sheetData sheetId="25990"/>
      <sheetData sheetId="25991"/>
      <sheetData sheetId="25992"/>
      <sheetData sheetId="25993"/>
      <sheetData sheetId="25994"/>
      <sheetData sheetId="25995"/>
      <sheetData sheetId="25996"/>
      <sheetData sheetId="25997"/>
      <sheetData sheetId="25998"/>
      <sheetData sheetId="25999"/>
      <sheetData sheetId="26000"/>
      <sheetData sheetId="26001"/>
      <sheetData sheetId="26002"/>
      <sheetData sheetId="26003"/>
      <sheetData sheetId="26004"/>
      <sheetData sheetId="26005"/>
      <sheetData sheetId="26006"/>
      <sheetData sheetId="26007"/>
      <sheetData sheetId="26008"/>
      <sheetData sheetId="26009"/>
      <sheetData sheetId="26010"/>
      <sheetData sheetId="26011"/>
      <sheetData sheetId="26012"/>
      <sheetData sheetId="26013"/>
      <sheetData sheetId="26014"/>
      <sheetData sheetId="26015"/>
      <sheetData sheetId="26016"/>
      <sheetData sheetId="26017"/>
      <sheetData sheetId="26018"/>
      <sheetData sheetId="26019"/>
      <sheetData sheetId="26020"/>
      <sheetData sheetId="26021"/>
      <sheetData sheetId="26022"/>
      <sheetData sheetId="26023"/>
      <sheetData sheetId="26024"/>
      <sheetData sheetId="26025"/>
      <sheetData sheetId="26026"/>
      <sheetData sheetId="26027"/>
      <sheetData sheetId="26028"/>
      <sheetData sheetId="26029"/>
      <sheetData sheetId="26030"/>
      <sheetData sheetId="26031"/>
      <sheetData sheetId="26032"/>
      <sheetData sheetId="26033"/>
      <sheetData sheetId="26034"/>
      <sheetData sheetId="26035"/>
      <sheetData sheetId="26036"/>
      <sheetData sheetId="26037"/>
      <sheetData sheetId="26038"/>
      <sheetData sheetId="26039"/>
      <sheetData sheetId="26040"/>
      <sheetData sheetId="26041"/>
      <sheetData sheetId="26042"/>
      <sheetData sheetId="26043"/>
      <sheetData sheetId="26044"/>
      <sheetData sheetId="26045"/>
      <sheetData sheetId="26046"/>
      <sheetData sheetId="26047"/>
      <sheetData sheetId="26048"/>
      <sheetData sheetId="26049"/>
      <sheetData sheetId="26050"/>
      <sheetData sheetId="26051"/>
      <sheetData sheetId="26052"/>
      <sheetData sheetId="26053"/>
      <sheetData sheetId="26054"/>
      <sheetData sheetId="26055"/>
      <sheetData sheetId="26056"/>
      <sheetData sheetId="26057"/>
      <sheetData sheetId="26058"/>
      <sheetData sheetId="26059"/>
      <sheetData sheetId="26060"/>
      <sheetData sheetId="26061"/>
      <sheetData sheetId="26062"/>
      <sheetData sheetId="26063"/>
      <sheetData sheetId="26064"/>
      <sheetData sheetId="26065"/>
      <sheetData sheetId="26066"/>
      <sheetData sheetId="26067"/>
      <sheetData sheetId="26068"/>
      <sheetData sheetId="26069"/>
      <sheetData sheetId="26070"/>
      <sheetData sheetId="26071"/>
      <sheetData sheetId="26072"/>
      <sheetData sheetId="26073"/>
      <sheetData sheetId="26074"/>
      <sheetData sheetId="26075"/>
      <sheetData sheetId="26076"/>
      <sheetData sheetId="26077"/>
      <sheetData sheetId="26078"/>
      <sheetData sheetId="26079"/>
      <sheetData sheetId="26080"/>
      <sheetData sheetId="26081"/>
      <sheetData sheetId="26082"/>
      <sheetData sheetId="26083"/>
      <sheetData sheetId="26084"/>
      <sheetData sheetId="26085"/>
      <sheetData sheetId="26086"/>
      <sheetData sheetId="26087"/>
      <sheetData sheetId="26088"/>
      <sheetData sheetId="26089"/>
      <sheetData sheetId="26090"/>
      <sheetData sheetId="26091"/>
      <sheetData sheetId="26092"/>
      <sheetData sheetId="26093"/>
      <sheetData sheetId="26094"/>
      <sheetData sheetId="26095" refreshError="1"/>
      <sheetData sheetId="26096" refreshError="1"/>
      <sheetData sheetId="26097" refreshError="1"/>
      <sheetData sheetId="26098" refreshError="1"/>
      <sheetData sheetId="26099" refreshError="1"/>
      <sheetData sheetId="26100" refreshError="1"/>
      <sheetData sheetId="26101" refreshError="1"/>
      <sheetData sheetId="26102" refreshError="1"/>
      <sheetData sheetId="26103" refreshError="1"/>
      <sheetData sheetId="26104" refreshError="1"/>
      <sheetData sheetId="26105" refreshError="1"/>
      <sheetData sheetId="26106" refreshError="1"/>
      <sheetData sheetId="26107" refreshError="1"/>
      <sheetData sheetId="26108" refreshError="1"/>
      <sheetData sheetId="26109" refreshError="1"/>
      <sheetData sheetId="26110" refreshError="1"/>
      <sheetData sheetId="26111" refreshError="1"/>
      <sheetData sheetId="26112" refreshError="1"/>
      <sheetData sheetId="26113" refreshError="1"/>
      <sheetData sheetId="26114" refreshError="1"/>
      <sheetData sheetId="26115" refreshError="1"/>
      <sheetData sheetId="26116" refreshError="1"/>
      <sheetData sheetId="26117" refreshError="1"/>
      <sheetData sheetId="26118" refreshError="1"/>
      <sheetData sheetId="26119" refreshError="1"/>
      <sheetData sheetId="26120" refreshError="1"/>
      <sheetData sheetId="26121" refreshError="1"/>
      <sheetData sheetId="26122" refreshError="1"/>
      <sheetData sheetId="26123" refreshError="1"/>
      <sheetData sheetId="26124"/>
      <sheetData sheetId="26125"/>
      <sheetData sheetId="26126"/>
      <sheetData sheetId="26127" refreshError="1"/>
      <sheetData sheetId="26128"/>
      <sheetData sheetId="26129" refreshError="1"/>
      <sheetData sheetId="26130"/>
      <sheetData sheetId="26131" refreshError="1"/>
      <sheetData sheetId="26132" refreshError="1"/>
      <sheetData sheetId="26133" refreshError="1"/>
      <sheetData sheetId="26134"/>
      <sheetData sheetId="26135"/>
      <sheetData sheetId="26136"/>
      <sheetData sheetId="26137"/>
      <sheetData sheetId="26138" refreshError="1"/>
      <sheetData sheetId="26139"/>
      <sheetData sheetId="26140"/>
      <sheetData sheetId="26141"/>
      <sheetData sheetId="26142"/>
      <sheetData sheetId="26143"/>
      <sheetData sheetId="26144"/>
      <sheetData sheetId="26145"/>
      <sheetData sheetId="26146"/>
      <sheetData sheetId="26147"/>
      <sheetData sheetId="26148"/>
      <sheetData sheetId="26149"/>
      <sheetData sheetId="26150"/>
      <sheetData sheetId="26151"/>
      <sheetData sheetId="26152"/>
      <sheetData sheetId="26153"/>
      <sheetData sheetId="26154"/>
      <sheetData sheetId="26155"/>
      <sheetData sheetId="26156"/>
      <sheetData sheetId="26157"/>
      <sheetData sheetId="26158" refreshError="1"/>
      <sheetData sheetId="26159"/>
      <sheetData sheetId="26160"/>
      <sheetData sheetId="26161" refreshError="1"/>
      <sheetData sheetId="26162" refreshError="1"/>
      <sheetData sheetId="26163"/>
      <sheetData sheetId="26164"/>
      <sheetData sheetId="26165"/>
      <sheetData sheetId="26166"/>
      <sheetData sheetId="26167"/>
      <sheetData sheetId="26168"/>
      <sheetData sheetId="26169"/>
      <sheetData sheetId="26170" refreshError="1"/>
      <sheetData sheetId="26171" refreshError="1"/>
      <sheetData sheetId="26172" refreshError="1"/>
      <sheetData sheetId="26173" refreshError="1"/>
      <sheetData sheetId="26174" refreshError="1"/>
      <sheetData sheetId="26175" refreshError="1"/>
      <sheetData sheetId="26176" refreshError="1"/>
      <sheetData sheetId="26177" refreshError="1"/>
      <sheetData sheetId="26178" refreshError="1"/>
      <sheetData sheetId="26179" refreshError="1"/>
      <sheetData sheetId="26180" refreshError="1"/>
      <sheetData sheetId="26181" refreshError="1"/>
      <sheetData sheetId="26182" refreshError="1"/>
      <sheetData sheetId="26183" refreshError="1"/>
      <sheetData sheetId="26184" refreshError="1"/>
      <sheetData sheetId="26185" refreshError="1"/>
      <sheetData sheetId="26186" refreshError="1"/>
      <sheetData sheetId="26187" refreshError="1"/>
      <sheetData sheetId="26188" refreshError="1"/>
      <sheetData sheetId="26189" refreshError="1"/>
      <sheetData sheetId="26190" refreshError="1"/>
      <sheetData sheetId="26191" refreshError="1"/>
      <sheetData sheetId="26192" refreshError="1"/>
      <sheetData sheetId="26193" refreshError="1"/>
      <sheetData sheetId="26194" refreshError="1"/>
      <sheetData sheetId="26195" refreshError="1"/>
      <sheetData sheetId="26196" refreshError="1"/>
      <sheetData sheetId="26197" refreshError="1"/>
      <sheetData sheetId="26198" refreshError="1"/>
      <sheetData sheetId="26199" refreshError="1"/>
      <sheetData sheetId="26200" refreshError="1"/>
      <sheetData sheetId="26201" refreshError="1"/>
      <sheetData sheetId="26202" refreshError="1"/>
      <sheetData sheetId="26203" refreshError="1"/>
      <sheetData sheetId="26204" refreshError="1"/>
      <sheetData sheetId="26205"/>
      <sheetData sheetId="26206"/>
      <sheetData sheetId="26207"/>
      <sheetData sheetId="26208" refreshError="1"/>
      <sheetData sheetId="26209" refreshError="1"/>
      <sheetData sheetId="26210" refreshError="1"/>
      <sheetData sheetId="26211" refreshError="1"/>
      <sheetData sheetId="26212" refreshError="1"/>
      <sheetData sheetId="26213"/>
      <sheetData sheetId="26214" refreshError="1"/>
      <sheetData sheetId="26215" refreshError="1"/>
      <sheetData sheetId="26216" refreshError="1"/>
      <sheetData sheetId="26217" refreshError="1"/>
      <sheetData sheetId="26218" refreshError="1"/>
      <sheetData sheetId="26219" refreshError="1"/>
      <sheetData sheetId="26220" refreshError="1"/>
      <sheetData sheetId="26221" refreshError="1"/>
      <sheetData sheetId="26222"/>
      <sheetData sheetId="26223"/>
      <sheetData sheetId="26224"/>
      <sheetData sheetId="26225"/>
      <sheetData sheetId="26226"/>
      <sheetData sheetId="26227"/>
      <sheetData sheetId="26228"/>
      <sheetData sheetId="26229"/>
      <sheetData sheetId="26230"/>
      <sheetData sheetId="26231"/>
      <sheetData sheetId="26232"/>
      <sheetData sheetId="26233"/>
      <sheetData sheetId="26234"/>
      <sheetData sheetId="26235"/>
      <sheetData sheetId="26236"/>
      <sheetData sheetId="26237"/>
      <sheetData sheetId="26238"/>
      <sheetData sheetId="26239"/>
      <sheetData sheetId="26240"/>
      <sheetData sheetId="26241"/>
      <sheetData sheetId="26242"/>
      <sheetData sheetId="26243"/>
      <sheetData sheetId="26244"/>
      <sheetData sheetId="26245"/>
      <sheetData sheetId="26246"/>
      <sheetData sheetId="26247"/>
      <sheetData sheetId="26248"/>
      <sheetData sheetId="26249"/>
      <sheetData sheetId="26250"/>
      <sheetData sheetId="26251"/>
      <sheetData sheetId="26252"/>
      <sheetData sheetId="26253"/>
      <sheetData sheetId="26254"/>
      <sheetData sheetId="26255"/>
      <sheetData sheetId="26256"/>
      <sheetData sheetId="26257"/>
      <sheetData sheetId="26258"/>
      <sheetData sheetId="26259"/>
      <sheetData sheetId="26260"/>
      <sheetData sheetId="26261"/>
      <sheetData sheetId="26262"/>
      <sheetData sheetId="26263"/>
      <sheetData sheetId="26264"/>
      <sheetData sheetId="26265"/>
      <sheetData sheetId="26266"/>
      <sheetData sheetId="26267"/>
      <sheetData sheetId="26268"/>
      <sheetData sheetId="26269"/>
      <sheetData sheetId="26270"/>
      <sheetData sheetId="26271"/>
      <sheetData sheetId="26272"/>
      <sheetData sheetId="26273"/>
      <sheetData sheetId="26274"/>
      <sheetData sheetId="26275"/>
      <sheetData sheetId="26276"/>
      <sheetData sheetId="26277"/>
      <sheetData sheetId="26278"/>
      <sheetData sheetId="26279"/>
      <sheetData sheetId="26280"/>
      <sheetData sheetId="26281"/>
      <sheetData sheetId="26282"/>
      <sheetData sheetId="26283"/>
      <sheetData sheetId="26284"/>
      <sheetData sheetId="26285"/>
      <sheetData sheetId="26286"/>
      <sheetData sheetId="26287"/>
      <sheetData sheetId="26288"/>
      <sheetData sheetId="26289"/>
      <sheetData sheetId="26290"/>
      <sheetData sheetId="26291"/>
      <sheetData sheetId="26292"/>
      <sheetData sheetId="26293"/>
      <sheetData sheetId="26294"/>
      <sheetData sheetId="26295"/>
      <sheetData sheetId="26296"/>
      <sheetData sheetId="26297"/>
      <sheetData sheetId="26298"/>
      <sheetData sheetId="26299"/>
      <sheetData sheetId="26300"/>
      <sheetData sheetId="26301"/>
      <sheetData sheetId="26302"/>
      <sheetData sheetId="26303"/>
      <sheetData sheetId="26304"/>
      <sheetData sheetId="26305"/>
      <sheetData sheetId="26306"/>
      <sheetData sheetId="26307"/>
      <sheetData sheetId="26308"/>
      <sheetData sheetId="26309"/>
      <sheetData sheetId="26310"/>
      <sheetData sheetId="26311"/>
      <sheetData sheetId="26312"/>
      <sheetData sheetId="26313"/>
      <sheetData sheetId="26314"/>
      <sheetData sheetId="26315"/>
      <sheetData sheetId="26316"/>
      <sheetData sheetId="26317"/>
      <sheetData sheetId="26318"/>
      <sheetData sheetId="26319"/>
      <sheetData sheetId="26320"/>
      <sheetData sheetId="26321"/>
      <sheetData sheetId="26322"/>
      <sheetData sheetId="26323"/>
      <sheetData sheetId="26324"/>
      <sheetData sheetId="26325"/>
      <sheetData sheetId="26326"/>
      <sheetData sheetId="26327"/>
      <sheetData sheetId="26328"/>
      <sheetData sheetId="26329"/>
      <sheetData sheetId="26330"/>
      <sheetData sheetId="26331"/>
      <sheetData sheetId="26332"/>
      <sheetData sheetId="26333"/>
      <sheetData sheetId="26334"/>
      <sheetData sheetId="26335"/>
      <sheetData sheetId="26336"/>
      <sheetData sheetId="26337"/>
      <sheetData sheetId="26338"/>
      <sheetData sheetId="26339"/>
      <sheetData sheetId="26340"/>
      <sheetData sheetId="26341"/>
      <sheetData sheetId="26342"/>
      <sheetData sheetId="26343"/>
      <sheetData sheetId="26344"/>
      <sheetData sheetId="26345" refreshError="1"/>
      <sheetData sheetId="26346" refreshError="1"/>
      <sheetData sheetId="26347" refreshError="1"/>
      <sheetData sheetId="26348" refreshError="1"/>
      <sheetData sheetId="26349" refreshError="1"/>
      <sheetData sheetId="26350" refreshError="1"/>
      <sheetData sheetId="26351" refreshError="1"/>
      <sheetData sheetId="26352" refreshError="1"/>
      <sheetData sheetId="26353" refreshError="1"/>
      <sheetData sheetId="26354" refreshError="1"/>
      <sheetData sheetId="26355" refreshError="1"/>
      <sheetData sheetId="26356" refreshError="1"/>
      <sheetData sheetId="26357"/>
      <sheetData sheetId="26358"/>
      <sheetData sheetId="26359"/>
      <sheetData sheetId="26360"/>
      <sheetData sheetId="26361"/>
      <sheetData sheetId="26362"/>
      <sheetData sheetId="26363"/>
      <sheetData sheetId="26364"/>
      <sheetData sheetId="26365"/>
      <sheetData sheetId="26366"/>
      <sheetData sheetId="26367"/>
      <sheetData sheetId="26368"/>
      <sheetData sheetId="26369"/>
      <sheetData sheetId="26370"/>
      <sheetData sheetId="26371"/>
      <sheetData sheetId="26372"/>
      <sheetData sheetId="26373"/>
      <sheetData sheetId="26374"/>
      <sheetData sheetId="26375"/>
      <sheetData sheetId="26376"/>
      <sheetData sheetId="26377"/>
      <sheetData sheetId="26378"/>
      <sheetData sheetId="26379"/>
      <sheetData sheetId="26380"/>
      <sheetData sheetId="26381"/>
      <sheetData sheetId="26382"/>
      <sheetData sheetId="26383"/>
      <sheetData sheetId="26384"/>
      <sheetData sheetId="26385"/>
      <sheetData sheetId="26386"/>
      <sheetData sheetId="26387"/>
      <sheetData sheetId="26388"/>
      <sheetData sheetId="26389"/>
      <sheetData sheetId="26390"/>
      <sheetData sheetId="26391"/>
      <sheetData sheetId="26392"/>
      <sheetData sheetId="26393"/>
      <sheetData sheetId="26394"/>
      <sheetData sheetId="26395"/>
      <sheetData sheetId="26396"/>
      <sheetData sheetId="26397"/>
      <sheetData sheetId="26398"/>
      <sheetData sheetId="26399"/>
      <sheetData sheetId="26400"/>
      <sheetData sheetId="26401"/>
      <sheetData sheetId="26402"/>
      <sheetData sheetId="26403"/>
      <sheetData sheetId="26404"/>
      <sheetData sheetId="26405"/>
      <sheetData sheetId="26406"/>
      <sheetData sheetId="26407"/>
      <sheetData sheetId="26408"/>
      <sheetData sheetId="26409"/>
      <sheetData sheetId="26410"/>
      <sheetData sheetId="26411"/>
      <sheetData sheetId="26412"/>
      <sheetData sheetId="26413"/>
      <sheetData sheetId="26414"/>
      <sheetData sheetId="26415"/>
      <sheetData sheetId="26416"/>
      <sheetData sheetId="26417"/>
      <sheetData sheetId="26418"/>
      <sheetData sheetId="26419"/>
      <sheetData sheetId="26420"/>
      <sheetData sheetId="26421"/>
      <sheetData sheetId="26422"/>
      <sheetData sheetId="26423"/>
      <sheetData sheetId="26424"/>
      <sheetData sheetId="26425"/>
      <sheetData sheetId="26426"/>
      <sheetData sheetId="26427"/>
      <sheetData sheetId="26428"/>
      <sheetData sheetId="26429"/>
      <sheetData sheetId="26430"/>
      <sheetData sheetId="26431"/>
      <sheetData sheetId="26432"/>
      <sheetData sheetId="26433"/>
      <sheetData sheetId="26434"/>
      <sheetData sheetId="26435"/>
      <sheetData sheetId="26436"/>
      <sheetData sheetId="26437"/>
      <sheetData sheetId="26438"/>
      <sheetData sheetId="26439"/>
      <sheetData sheetId="26440"/>
      <sheetData sheetId="26441"/>
      <sheetData sheetId="26442"/>
      <sheetData sheetId="26443"/>
      <sheetData sheetId="26444"/>
      <sheetData sheetId="26445"/>
      <sheetData sheetId="26446"/>
      <sheetData sheetId="26447"/>
      <sheetData sheetId="26448"/>
      <sheetData sheetId="26449"/>
      <sheetData sheetId="26450"/>
      <sheetData sheetId="26451"/>
      <sheetData sheetId="26452"/>
      <sheetData sheetId="26453"/>
      <sheetData sheetId="26454"/>
      <sheetData sheetId="26455"/>
      <sheetData sheetId="26456"/>
      <sheetData sheetId="26457"/>
      <sheetData sheetId="26458"/>
      <sheetData sheetId="26459"/>
      <sheetData sheetId="26460"/>
      <sheetData sheetId="26461"/>
      <sheetData sheetId="26462"/>
      <sheetData sheetId="26463"/>
      <sheetData sheetId="26464"/>
      <sheetData sheetId="26465"/>
      <sheetData sheetId="26466"/>
      <sheetData sheetId="26467"/>
      <sheetData sheetId="26468"/>
      <sheetData sheetId="26469"/>
      <sheetData sheetId="26470"/>
      <sheetData sheetId="26471"/>
      <sheetData sheetId="26472"/>
      <sheetData sheetId="26473"/>
      <sheetData sheetId="26474"/>
      <sheetData sheetId="26475"/>
      <sheetData sheetId="26476"/>
      <sheetData sheetId="26477"/>
      <sheetData sheetId="26478"/>
      <sheetData sheetId="26479"/>
      <sheetData sheetId="26480"/>
      <sheetData sheetId="26481"/>
      <sheetData sheetId="26482"/>
      <sheetData sheetId="26483"/>
      <sheetData sheetId="26484"/>
      <sheetData sheetId="26485"/>
      <sheetData sheetId="26486"/>
      <sheetData sheetId="26487"/>
      <sheetData sheetId="26488"/>
      <sheetData sheetId="26489"/>
      <sheetData sheetId="26490"/>
      <sheetData sheetId="26491"/>
      <sheetData sheetId="26492"/>
      <sheetData sheetId="26493"/>
      <sheetData sheetId="26494"/>
      <sheetData sheetId="26495"/>
      <sheetData sheetId="26496"/>
      <sheetData sheetId="26497"/>
      <sheetData sheetId="26498"/>
      <sheetData sheetId="26499"/>
      <sheetData sheetId="26500"/>
      <sheetData sheetId="26501"/>
      <sheetData sheetId="26502"/>
      <sheetData sheetId="26503"/>
      <sheetData sheetId="26504"/>
      <sheetData sheetId="26505"/>
      <sheetData sheetId="26506"/>
      <sheetData sheetId="26507"/>
      <sheetData sheetId="26508"/>
      <sheetData sheetId="26509"/>
      <sheetData sheetId="26510"/>
      <sheetData sheetId="26511"/>
      <sheetData sheetId="26512"/>
      <sheetData sheetId="26513"/>
      <sheetData sheetId="26514"/>
      <sheetData sheetId="26515"/>
      <sheetData sheetId="26516"/>
      <sheetData sheetId="26517"/>
      <sheetData sheetId="26518"/>
      <sheetData sheetId="26519"/>
      <sheetData sheetId="26520"/>
      <sheetData sheetId="26521"/>
      <sheetData sheetId="26522"/>
      <sheetData sheetId="26523"/>
      <sheetData sheetId="26524"/>
      <sheetData sheetId="26525"/>
      <sheetData sheetId="26526"/>
      <sheetData sheetId="26527"/>
      <sheetData sheetId="26528"/>
      <sheetData sheetId="26529"/>
      <sheetData sheetId="26530"/>
      <sheetData sheetId="26531"/>
      <sheetData sheetId="26532"/>
      <sheetData sheetId="26533"/>
      <sheetData sheetId="26534"/>
      <sheetData sheetId="26535"/>
      <sheetData sheetId="26536"/>
      <sheetData sheetId="26537"/>
      <sheetData sheetId="26538"/>
      <sheetData sheetId="26539"/>
      <sheetData sheetId="26540"/>
      <sheetData sheetId="26541"/>
      <sheetData sheetId="26542"/>
      <sheetData sheetId="26543"/>
      <sheetData sheetId="26544"/>
      <sheetData sheetId="26545"/>
      <sheetData sheetId="26546"/>
      <sheetData sheetId="26547"/>
      <sheetData sheetId="26548"/>
      <sheetData sheetId="26549"/>
      <sheetData sheetId="26550"/>
      <sheetData sheetId="26551"/>
      <sheetData sheetId="26552"/>
      <sheetData sheetId="26553"/>
      <sheetData sheetId="26554"/>
      <sheetData sheetId="26555"/>
      <sheetData sheetId="26556"/>
      <sheetData sheetId="26557"/>
      <sheetData sheetId="26558"/>
      <sheetData sheetId="26559"/>
      <sheetData sheetId="26560"/>
      <sheetData sheetId="26561"/>
      <sheetData sheetId="26562"/>
      <sheetData sheetId="26563"/>
      <sheetData sheetId="26564"/>
      <sheetData sheetId="26565"/>
      <sheetData sheetId="26566"/>
      <sheetData sheetId="26567"/>
      <sheetData sheetId="26568"/>
      <sheetData sheetId="26569"/>
      <sheetData sheetId="26570"/>
      <sheetData sheetId="26571"/>
      <sheetData sheetId="26572"/>
      <sheetData sheetId="26573"/>
      <sheetData sheetId="26574"/>
      <sheetData sheetId="26575"/>
      <sheetData sheetId="26576"/>
      <sheetData sheetId="26577"/>
      <sheetData sheetId="26578"/>
      <sheetData sheetId="26579"/>
      <sheetData sheetId="26580"/>
      <sheetData sheetId="26581"/>
      <sheetData sheetId="26582"/>
      <sheetData sheetId="26583"/>
      <sheetData sheetId="26584"/>
      <sheetData sheetId="26585"/>
      <sheetData sheetId="26586"/>
      <sheetData sheetId="26587"/>
      <sheetData sheetId="26588"/>
      <sheetData sheetId="26589"/>
      <sheetData sheetId="26590"/>
      <sheetData sheetId="26591"/>
      <sheetData sheetId="26592"/>
      <sheetData sheetId="26593"/>
      <sheetData sheetId="26594"/>
      <sheetData sheetId="26595"/>
      <sheetData sheetId="26596"/>
      <sheetData sheetId="26597"/>
      <sheetData sheetId="26598"/>
      <sheetData sheetId="26599"/>
      <sheetData sheetId="26600"/>
      <sheetData sheetId="26601"/>
      <sheetData sheetId="26602"/>
      <sheetData sheetId="26603"/>
      <sheetData sheetId="26604"/>
      <sheetData sheetId="26605"/>
      <sheetData sheetId="26606"/>
      <sheetData sheetId="26607"/>
      <sheetData sheetId="26608"/>
      <sheetData sheetId="26609"/>
      <sheetData sheetId="26610"/>
      <sheetData sheetId="26611"/>
      <sheetData sheetId="26612"/>
      <sheetData sheetId="26613"/>
      <sheetData sheetId="26614"/>
      <sheetData sheetId="26615"/>
      <sheetData sheetId="26616"/>
      <sheetData sheetId="26617"/>
      <sheetData sheetId="26618"/>
      <sheetData sheetId="26619"/>
      <sheetData sheetId="26620"/>
      <sheetData sheetId="26621"/>
      <sheetData sheetId="26622"/>
      <sheetData sheetId="26623"/>
      <sheetData sheetId="26624"/>
      <sheetData sheetId="26625"/>
      <sheetData sheetId="26626"/>
      <sheetData sheetId="26627"/>
      <sheetData sheetId="26628"/>
      <sheetData sheetId="26629"/>
      <sheetData sheetId="26630"/>
      <sheetData sheetId="26631"/>
      <sheetData sheetId="26632"/>
      <sheetData sheetId="26633"/>
      <sheetData sheetId="26634"/>
      <sheetData sheetId="26635"/>
      <sheetData sheetId="26636"/>
      <sheetData sheetId="26637"/>
      <sheetData sheetId="26638"/>
      <sheetData sheetId="26639"/>
      <sheetData sheetId="26640"/>
      <sheetData sheetId="26641"/>
      <sheetData sheetId="26642"/>
      <sheetData sheetId="26643"/>
      <sheetData sheetId="26644"/>
      <sheetData sheetId="26645"/>
      <sheetData sheetId="26646"/>
      <sheetData sheetId="26647"/>
      <sheetData sheetId="26648"/>
      <sheetData sheetId="26649"/>
      <sheetData sheetId="26650"/>
      <sheetData sheetId="26651"/>
      <sheetData sheetId="26652"/>
      <sheetData sheetId="26653"/>
      <sheetData sheetId="26654"/>
      <sheetData sheetId="26655"/>
      <sheetData sheetId="26656"/>
      <sheetData sheetId="26657"/>
      <sheetData sheetId="26658"/>
      <sheetData sheetId="26659"/>
      <sheetData sheetId="26660"/>
      <sheetData sheetId="26661"/>
      <sheetData sheetId="26662"/>
      <sheetData sheetId="26663" refreshError="1"/>
      <sheetData sheetId="26664" refreshError="1"/>
      <sheetData sheetId="26665" refreshError="1"/>
      <sheetData sheetId="26666" refreshError="1"/>
      <sheetData sheetId="26667" refreshError="1"/>
      <sheetData sheetId="26668" refreshError="1"/>
      <sheetData sheetId="26669" refreshError="1"/>
      <sheetData sheetId="26670" refreshError="1"/>
      <sheetData sheetId="26671" refreshError="1"/>
      <sheetData sheetId="26672" refreshError="1"/>
      <sheetData sheetId="26673" refreshError="1"/>
      <sheetData sheetId="26674" refreshError="1"/>
      <sheetData sheetId="26675" refreshError="1"/>
      <sheetData sheetId="26676" refreshError="1"/>
      <sheetData sheetId="26677" refreshError="1"/>
      <sheetData sheetId="26678" refreshError="1"/>
      <sheetData sheetId="26679" refreshError="1"/>
      <sheetData sheetId="26680" refreshError="1"/>
      <sheetData sheetId="26681" refreshError="1"/>
      <sheetData sheetId="26682" refreshError="1"/>
      <sheetData sheetId="26683" refreshError="1"/>
      <sheetData sheetId="26684" refreshError="1"/>
      <sheetData sheetId="26685" refreshError="1"/>
      <sheetData sheetId="26686" refreshError="1"/>
      <sheetData sheetId="26687" refreshError="1"/>
      <sheetData sheetId="26688" refreshError="1"/>
      <sheetData sheetId="26689"/>
      <sheetData sheetId="26690">
        <row r="2">
          <cell r="A2" t="str">
            <v>Product RFPs</v>
          </cell>
        </row>
      </sheetData>
      <sheetData sheetId="26691" refreshError="1"/>
      <sheetData sheetId="26692" refreshError="1"/>
      <sheetData sheetId="26693" refreshError="1"/>
      <sheetData sheetId="26694" refreshError="1"/>
      <sheetData sheetId="26695" refreshError="1"/>
      <sheetData sheetId="26696" refreshError="1"/>
      <sheetData sheetId="26697" refreshError="1"/>
      <sheetData sheetId="26698"/>
      <sheetData sheetId="26699"/>
      <sheetData sheetId="26700"/>
      <sheetData sheetId="26701"/>
      <sheetData sheetId="26702"/>
      <sheetData sheetId="26703"/>
      <sheetData sheetId="26704"/>
      <sheetData sheetId="26705"/>
      <sheetData sheetId="26706"/>
      <sheetData sheetId="26707">
        <row r="4">
          <cell r="C4" t="str">
            <v>1600.01.01</v>
          </cell>
        </row>
      </sheetData>
      <sheetData sheetId="26708"/>
      <sheetData sheetId="26709"/>
      <sheetData sheetId="26710"/>
      <sheetData sheetId="26711"/>
      <sheetData sheetId="26712"/>
      <sheetData sheetId="26713"/>
      <sheetData sheetId="26714"/>
      <sheetData sheetId="26715"/>
      <sheetData sheetId="26716">
        <row r="3">
          <cell r="A3" t="str">
            <v>Argentina</v>
          </cell>
        </row>
      </sheetData>
      <sheetData sheetId="26717" refreshError="1"/>
      <sheetData sheetId="26718" refreshError="1"/>
      <sheetData sheetId="26719" refreshError="1"/>
      <sheetData sheetId="26720" refreshError="1"/>
      <sheetData sheetId="26721" refreshError="1"/>
      <sheetData sheetId="26722" refreshError="1"/>
      <sheetData sheetId="26723" refreshError="1"/>
      <sheetData sheetId="26724" refreshError="1"/>
      <sheetData sheetId="26725" refreshError="1"/>
      <sheetData sheetId="26726" refreshError="1"/>
      <sheetData sheetId="26727" refreshError="1"/>
      <sheetData sheetId="26728" refreshError="1"/>
      <sheetData sheetId="26729" refreshError="1"/>
      <sheetData sheetId="26730" refreshError="1"/>
      <sheetData sheetId="26731"/>
      <sheetData sheetId="26732"/>
      <sheetData sheetId="26733"/>
      <sheetData sheetId="26734"/>
      <sheetData sheetId="26735" refreshError="1"/>
      <sheetData sheetId="26736" refreshError="1"/>
      <sheetData sheetId="26737"/>
      <sheetData sheetId="26738"/>
      <sheetData sheetId="26739"/>
      <sheetData sheetId="26740"/>
      <sheetData sheetId="26741" refreshError="1"/>
      <sheetData sheetId="26742" refreshError="1"/>
      <sheetData sheetId="26743" refreshError="1"/>
      <sheetData sheetId="26744" refreshError="1"/>
      <sheetData sheetId="26745"/>
      <sheetData sheetId="26746" refreshError="1"/>
      <sheetData sheetId="26747" refreshError="1"/>
      <sheetData sheetId="26748"/>
      <sheetData sheetId="26749"/>
      <sheetData sheetId="26750"/>
      <sheetData sheetId="26751"/>
      <sheetData sheetId="26752"/>
      <sheetData sheetId="26753"/>
      <sheetData sheetId="26754" refreshError="1"/>
      <sheetData sheetId="26755"/>
      <sheetData sheetId="26756"/>
      <sheetData sheetId="26757"/>
      <sheetData sheetId="26758"/>
      <sheetData sheetId="26759"/>
      <sheetData sheetId="26760"/>
      <sheetData sheetId="26761"/>
      <sheetData sheetId="26762"/>
      <sheetData sheetId="26763"/>
      <sheetData sheetId="26764"/>
      <sheetData sheetId="26765"/>
      <sheetData sheetId="26766" refreshError="1"/>
      <sheetData sheetId="26767" refreshError="1"/>
      <sheetData sheetId="26768" refreshError="1"/>
      <sheetData sheetId="26769" refreshError="1"/>
      <sheetData sheetId="26770" refreshError="1"/>
      <sheetData sheetId="26771" refreshError="1"/>
      <sheetData sheetId="26772" refreshError="1"/>
      <sheetData sheetId="26773" refreshError="1"/>
      <sheetData sheetId="26774" refreshError="1"/>
      <sheetData sheetId="26775" refreshError="1"/>
      <sheetData sheetId="26776" refreshError="1"/>
      <sheetData sheetId="26777" refreshError="1"/>
      <sheetData sheetId="26778" refreshError="1"/>
      <sheetData sheetId="26779" refreshError="1"/>
      <sheetData sheetId="26780" refreshError="1"/>
      <sheetData sheetId="26781" refreshError="1"/>
      <sheetData sheetId="26782" refreshError="1"/>
      <sheetData sheetId="26783" refreshError="1"/>
      <sheetData sheetId="26784" refreshError="1"/>
      <sheetData sheetId="26785" refreshError="1"/>
      <sheetData sheetId="26786" refreshError="1"/>
      <sheetData sheetId="26787" refreshError="1"/>
      <sheetData sheetId="26788" refreshError="1"/>
      <sheetData sheetId="26789" refreshError="1"/>
      <sheetData sheetId="26790" refreshError="1"/>
      <sheetData sheetId="26791" refreshError="1"/>
      <sheetData sheetId="26792" refreshError="1"/>
      <sheetData sheetId="26793" refreshError="1"/>
      <sheetData sheetId="26794" refreshError="1"/>
      <sheetData sheetId="26795" refreshError="1"/>
      <sheetData sheetId="26796" refreshError="1"/>
      <sheetData sheetId="26797" refreshError="1"/>
      <sheetData sheetId="26798" refreshError="1"/>
      <sheetData sheetId="26799" refreshError="1"/>
      <sheetData sheetId="26800" refreshError="1"/>
      <sheetData sheetId="26801" refreshError="1"/>
      <sheetData sheetId="26802" refreshError="1"/>
      <sheetData sheetId="26803" refreshError="1"/>
      <sheetData sheetId="26804"/>
      <sheetData sheetId="26805"/>
      <sheetData sheetId="26806"/>
      <sheetData sheetId="26807"/>
      <sheetData sheetId="26808"/>
      <sheetData sheetId="26809"/>
      <sheetData sheetId="26810"/>
      <sheetData sheetId="26811"/>
      <sheetData sheetId="26812"/>
      <sheetData sheetId="26813"/>
      <sheetData sheetId="26814"/>
      <sheetData sheetId="26815"/>
      <sheetData sheetId="26816"/>
      <sheetData sheetId="26817"/>
      <sheetData sheetId="26818"/>
      <sheetData sheetId="26819"/>
      <sheetData sheetId="26820"/>
      <sheetData sheetId="26821"/>
      <sheetData sheetId="26822"/>
      <sheetData sheetId="26823"/>
      <sheetData sheetId="26824" refreshError="1"/>
      <sheetData sheetId="26825" refreshError="1"/>
      <sheetData sheetId="26826" refreshError="1"/>
      <sheetData sheetId="26827" refreshError="1"/>
      <sheetData sheetId="26828" refreshError="1"/>
      <sheetData sheetId="26829" refreshError="1"/>
      <sheetData sheetId="26830" refreshError="1"/>
      <sheetData sheetId="26831" refreshError="1"/>
      <sheetData sheetId="26832" refreshError="1"/>
      <sheetData sheetId="26833" refreshError="1"/>
      <sheetData sheetId="26834" refreshError="1"/>
      <sheetData sheetId="26835" refreshError="1"/>
      <sheetData sheetId="26836" refreshError="1"/>
      <sheetData sheetId="26837" refreshError="1"/>
      <sheetData sheetId="26838" refreshError="1"/>
      <sheetData sheetId="26839" refreshError="1"/>
      <sheetData sheetId="26840" refreshError="1"/>
      <sheetData sheetId="26841" refreshError="1"/>
      <sheetData sheetId="26842" refreshError="1"/>
      <sheetData sheetId="26843" refreshError="1"/>
      <sheetData sheetId="26844" refreshError="1"/>
      <sheetData sheetId="26845" refreshError="1"/>
      <sheetData sheetId="26846" refreshError="1"/>
      <sheetData sheetId="26847" refreshError="1"/>
      <sheetData sheetId="26848" refreshError="1"/>
      <sheetData sheetId="26849" refreshError="1"/>
      <sheetData sheetId="26850" refreshError="1"/>
      <sheetData sheetId="26851" refreshError="1"/>
      <sheetData sheetId="26852" refreshError="1"/>
      <sheetData sheetId="26853" refreshError="1"/>
      <sheetData sheetId="26854" refreshError="1"/>
      <sheetData sheetId="26855" refreshError="1"/>
      <sheetData sheetId="26856" refreshError="1"/>
      <sheetData sheetId="26857" refreshError="1"/>
      <sheetData sheetId="26858" refreshError="1"/>
      <sheetData sheetId="26859" refreshError="1"/>
      <sheetData sheetId="26860" refreshError="1"/>
      <sheetData sheetId="26861" refreshError="1"/>
      <sheetData sheetId="26862" refreshError="1"/>
      <sheetData sheetId="26863" refreshError="1"/>
      <sheetData sheetId="26864" refreshError="1"/>
      <sheetData sheetId="26865" refreshError="1"/>
      <sheetData sheetId="26866" refreshError="1"/>
      <sheetData sheetId="26867" refreshError="1"/>
      <sheetData sheetId="26868" refreshError="1"/>
      <sheetData sheetId="26869" refreshError="1"/>
      <sheetData sheetId="26870" refreshError="1"/>
      <sheetData sheetId="26871" refreshError="1"/>
      <sheetData sheetId="26872" refreshError="1"/>
      <sheetData sheetId="26873" refreshError="1"/>
      <sheetData sheetId="26874" refreshError="1"/>
      <sheetData sheetId="26875" refreshError="1"/>
      <sheetData sheetId="26876" refreshError="1"/>
      <sheetData sheetId="26877" refreshError="1"/>
      <sheetData sheetId="26878" refreshError="1"/>
      <sheetData sheetId="26879" refreshError="1"/>
      <sheetData sheetId="26880" refreshError="1"/>
      <sheetData sheetId="26881" refreshError="1"/>
      <sheetData sheetId="26882" refreshError="1"/>
      <sheetData sheetId="26883" refreshError="1"/>
      <sheetData sheetId="26884" refreshError="1"/>
      <sheetData sheetId="26885" refreshError="1"/>
      <sheetData sheetId="26886" refreshError="1"/>
      <sheetData sheetId="26887" refreshError="1"/>
      <sheetData sheetId="26888" refreshError="1"/>
      <sheetData sheetId="26889" refreshError="1"/>
      <sheetData sheetId="26890" refreshError="1"/>
      <sheetData sheetId="26891" refreshError="1"/>
      <sheetData sheetId="26892" refreshError="1"/>
      <sheetData sheetId="26893" refreshError="1"/>
      <sheetData sheetId="26894" refreshError="1"/>
      <sheetData sheetId="26895" refreshError="1"/>
      <sheetData sheetId="26896" refreshError="1"/>
      <sheetData sheetId="26897" refreshError="1"/>
      <sheetData sheetId="26898" refreshError="1"/>
      <sheetData sheetId="26899" refreshError="1"/>
      <sheetData sheetId="26900" refreshError="1"/>
      <sheetData sheetId="26901" refreshError="1"/>
      <sheetData sheetId="26902" refreshError="1"/>
      <sheetData sheetId="26903" refreshError="1"/>
      <sheetData sheetId="26904" refreshError="1"/>
      <sheetData sheetId="26905" refreshError="1"/>
      <sheetData sheetId="26906" refreshError="1"/>
      <sheetData sheetId="26907" refreshError="1"/>
      <sheetData sheetId="26908" refreshError="1"/>
      <sheetData sheetId="26909" refreshError="1"/>
      <sheetData sheetId="26910" refreshError="1"/>
      <sheetData sheetId="26911" refreshError="1"/>
      <sheetData sheetId="26912" refreshError="1"/>
      <sheetData sheetId="26913" refreshError="1"/>
      <sheetData sheetId="26914" refreshError="1"/>
      <sheetData sheetId="26915" refreshError="1"/>
      <sheetData sheetId="26916" refreshError="1"/>
      <sheetData sheetId="26917" refreshError="1"/>
      <sheetData sheetId="26918" refreshError="1"/>
      <sheetData sheetId="26919" refreshError="1"/>
      <sheetData sheetId="26920" refreshError="1"/>
      <sheetData sheetId="26921" refreshError="1"/>
      <sheetData sheetId="26922" refreshError="1"/>
      <sheetData sheetId="26923" refreshError="1"/>
      <sheetData sheetId="26924" refreshError="1"/>
      <sheetData sheetId="26925" refreshError="1"/>
      <sheetData sheetId="26926" refreshError="1"/>
      <sheetData sheetId="26927" refreshError="1"/>
      <sheetData sheetId="26928" refreshError="1"/>
      <sheetData sheetId="26929" refreshError="1"/>
      <sheetData sheetId="26930"/>
      <sheetData sheetId="26931" refreshError="1"/>
      <sheetData sheetId="26932" refreshError="1"/>
      <sheetData sheetId="26933" refreshError="1"/>
      <sheetData sheetId="26934" refreshError="1"/>
      <sheetData sheetId="26935" refreshError="1"/>
      <sheetData sheetId="26936" refreshError="1"/>
      <sheetData sheetId="26937" refreshError="1"/>
      <sheetData sheetId="26938"/>
      <sheetData sheetId="26939"/>
      <sheetData sheetId="26940" refreshError="1"/>
      <sheetData sheetId="26941" refreshError="1"/>
      <sheetData sheetId="26942" refreshError="1"/>
      <sheetData sheetId="26943" refreshError="1"/>
      <sheetData sheetId="26944" refreshError="1"/>
      <sheetData sheetId="26945" refreshError="1"/>
      <sheetData sheetId="26946" refreshError="1"/>
      <sheetData sheetId="26947" refreshError="1"/>
      <sheetData sheetId="26948" refreshError="1"/>
      <sheetData sheetId="26949" refreshError="1"/>
      <sheetData sheetId="26950" refreshError="1"/>
      <sheetData sheetId="26951" refreshError="1"/>
      <sheetData sheetId="26952" refreshError="1"/>
      <sheetData sheetId="26953" refreshError="1"/>
      <sheetData sheetId="26954" refreshError="1"/>
      <sheetData sheetId="26955" refreshError="1"/>
      <sheetData sheetId="26956" refreshError="1"/>
      <sheetData sheetId="26957" refreshError="1"/>
      <sheetData sheetId="26958" refreshError="1"/>
      <sheetData sheetId="26959" refreshError="1"/>
      <sheetData sheetId="26960" refreshError="1"/>
      <sheetData sheetId="26961" refreshError="1"/>
      <sheetData sheetId="26962" refreshError="1"/>
      <sheetData sheetId="26963" refreshError="1"/>
      <sheetData sheetId="26964" refreshError="1"/>
      <sheetData sheetId="26965" refreshError="1"/>
      <sheetData sheetId="26966" refreshError="1"/>
      <sheetData sheetId="26967" refreshError="1"/>
      <sheetData sheetId="26968" refreshError="1"/>
      <sheetData sheetId="26969" refreshError="1"/>
      <sheetData sheetId="26970" refreshError="1"/>
      <sheetData sheetId="26971" refreshError="1"/>
      <sheetData sheetId="26972" refreshError="1"/>
      <sheetData sheetId="26973" refreshError="1"/>
      <sheetData sheetId="26974" refreshError="1"/>
      <sheetData sheetId="26975"/>
      <sheetData sheetId="26976" refreshError="1"/>
      <sheetData sheetId="26977" refreshError="1"/>
      <sheetData sheetId="26978" refreshError="1"/>
      <sheetData sheetId="26979" refreshError="1"/>
      <sheetData sheetId="26980" refreshError="1"/>
      <sheetData sheetId="26981" refreshError="1"/>
      <sheetData sheetId="26982" refreshError="1"/>
      <sheetData sheetId="26983" refreshError="1"/>
      <sheetData sheetId="26984"/>
      <sheetData sheetId="26985" refreshError="1"/>
      <sheetData sheetId="26986" refreshError="1"/>
      <sheetData sheetId="26987" refreshError="1"/>
      <sheetData sheetId="26988" refreshError="1"/>
      <sheetData sheetId="26989"/>
      <sheetData sheetId="26990"/>
      <sheetData sheetId="26991" refreshError="1"/>
      <sheetData sheetId="26992" refreshError="1"/>
      <sheetData sheetId="26993" refreshError="1"/>
      <sheetData sheetId="26994" refreshError="1"/>
      <sheetData sheetId="26995" refreshError="1"/>
      <sheetData sheetId="26996"/>
      <sheetData sheetId="26997" refreshError="1"/>
      <sheetData sheetId="26998" refreshError="1"/>
      <sheetData sheetId="26999"/>
      <sheetData sheetId="27000"/>
      <sheetData sheetId="27001"/>
      <sheetData sheetId="27002"/>
      <sheetData sheetId="27003"/>
      <sheetData sheetId="27004" refreshError="1"/>
      <sheetData sheetId="27005" refreshError="1"/>
      <sheetData sheetId="27006" refreshError="1"/>
      <sheetData sheetId="27007" refreshError="1"/>
      <sheetData sheetId="27008" refreshError="1"/>
      <sheetData sheetId="27009" refreshError="1"/>
      <sheetData sheetId="27010"/>
      <sheetData sheetId="27011" refreshError="1"/>
      <sheetData sheetId="27012" refreshError="1"/>
      <sheetData sheetId="27013" refreshError="1"/>
      <sheetData sheetId="27014" refreshError="1"/>
      <sheetData sheetId="27015"/>
      <sheetData sheetId="27016" refreshError="1"/>
      <sheetData sheetId="27017"/>
      <sheetData sheetId="27018"/>
      <sheetData sheetId="27019" refreshError="1"/>
      <sheetData sheetId="27020" refreshError="1"/>
      <sheetData sheetId="27021" refreshError="1"/>
      <sheetData sheetId="27022" refreshError="1"/>
      <sheetData sheetId="27023" refreshError="1"/>
      <sheetData sheetId="27024" refreshError="1"/>
      <sheetData sheetId="27025" refreshError="1"/>
      <sheetData sheetId="27026" refreshError="1"/>
      <sheetData sheetId="27027" refreshError="1"/>
      <sheetData sheetId="27028" refreshError="1"/>
      <sheetData sheetId="27029" refreshError="1"/>
      <sheetData sheetId="27030" refreshError="1"/>
      <sheetData sheetId="27031" refreshError="1"/>
      <sheetData sheetId="27032" refreshError="1"/>
      <sheetData sheetId="27033" refreshError="1"/>
      <sheetData sheetId="27034" refreshError="1"/>
      <sheetData sheetId="27035" refreshError="1"/>
      <sheetData sheetId="27036" refreshError="1"/>
      <sheetData sheetId="27037" refreshError="1"/>
      <sheetData sheetId="27038" refreshError="1"/>
      <sheetData sheetId="27039" refreshError="1"/>
      <sheetData sheetId="27040" refreshError="1"/>
      <sheetData sheetId="27041" refreshError="1"/>
      <sheetData sheetId="27042" refreshError="1"/>
      <sheetData sheetId="27043" refreshError="1"/>
      <sheetData sheetId="27044" refreshError="1"/>
      <sheetData sheetId="27045" refreshError="1"/>
      <sheetData sheetId="27046" refreshError="1"/>
      <sheetData sheetId="27047" refreshError="1"/>
      <sheetData sheetId="27048" refreshError="1"/>
      <sheetData sheetId="27049" refreshError="1"/>
      <sheetData sheetId="27050" refreshError="1"/>
      <sheetData sheetId="27051" refreshError="1"/>
      <sheetData sheetId="27052" refreshError="1"/>
      <sheetData sheetId="27053" refreshError="1"/>
      <sheetData sheetId="27054" refreshError="1"/>
      <sheetData sheetId="27055" refreshError="1"/>
      <sheetData sheetId="27056" refreshError="1"/>
      <sheetData sheetId="27057" refreshError="1"/>
      <sheetData sheetId="27058" refreshError="1"/>
      <sheetData sheetId="27059" refreshError="1"/>
      <sheetData sheetId="27060" refreshError="1"/>
      <sheetData sheetId="27061" refreshError="1"/>
      <sheetData sheetId="27062" refreshError="1"/>
      <sheetData sheetId="27063" refreshError="1"/>
      <sheetData sheetId="27064" refreshError="1"/>
      <sheetData sheetId="27065" refreshError="1"/>
      <sheetData sheetId="27066" refreshError="1"/>
      <sheetData sheetId="27067" refreshError="1"/>
      <sheetData sheetId="27068" refreshError="1"/>
      <sheetData sheetId="27069" refreshError="1"/>
      <sheetData sheetId="27070" refreshError="1"/>
      <sheetData sheetId="27071" refreshError="1"/>
      <sheetData sheetId="27072" refreshError="1"/>
      <sheetData sheetId="27073" refreshError="1"/>
      <sheetData sheetId="27074" refreshError="1"/>
      <sheetData sheetId="27075" refreshError="1"/>
      <sheetData sheetId="27076" refreshError="1"/>
      <sheetData sheetId="27077" refreshError="1"/>
      <sheetData sheetId="27078" refreshError="1"/>
      <sheetData sheetId="27079" refreshError="1"/>
      <sheetData sheetId="27080" refreshError="1"/>
      <sheetData sheetId="27081" refreshError="1"/>
      <sheetData sheetId="27082" refreshError="1"/>
      <sheetData sheetId="27083" refreshError="1"/>
      <sheetData sheetId="27084">
        <row r="40">
          <cell r="AM40" t="str">
            <v>Total</v>
          </cell>
        </row>
      </sheetData>
      <sheetData sheetId="27085" refreshError="1"/>
      <sheetData sheetId="27086" refreshError="1"/>
      <sheetData sheetId="27087" refreshError="1"/>
      <sheetData sheetId="27088" refreshError="1"/>
      <sheetData sheetId="27089" refreshError="1"/>
      <sheetData sheetId="27090" refreshError="1"/>
      <sheetData sheetId="27091" refreshError="1"/>
      <sheetData sheetId="27092" refreshError="1"/>
      <sheetData sheetId="27093" refreshError="1"/>
      <sheetData sheetId="27094" refreshError="1"/>
      <sheetData sheetId="27095" refreshError="1"/>
      <sheetData sheetId="27096" refreshError="1"/>
      <sheetData sheetId="27097" refreshError="1"/>
      <sheetData sheetId="27098" refreshError="1"/>
      <sheetData sheetId="27099" refreshError="1"/>
      <sheetData sheetId="27100" refreshError="1"/>
      <sheetData sheetId="27101" refreshError="1"/>
      <sheetData sheetId="27102" refreshError="1"/>
      <sheetData sheetId="27103" refreshError="1"/>
      <sheetData sheetId="27104" refreshError="1"/>
      <sheetData sheetId="27105" refreshError="1"/>
      <sheetData sheetId="27106" refreshError="1"/>
      <sheetData sheetId="27107" refreshError="1"/>
      <sheetData sheetId="27108" refreshError="1"/>
      <sheetData sheetId="27109" refreshError="1"/>
      <sheetData sheetId="27110" refreshError="1"/>
      <sheetData sheetId="27111" refreshError="1"/>
      <sheetData sheetId="27112" refreshError="1"/>
      <sheetData sheetId="27113" refreshError="1"/>
      <sheetData sheetId="27114" refreshError="1"/>
      <sheetData sheetId="27115" refreshError="1"/>
      <sheetData sheetId="27116" refreshError="1"/>
      <sheetData sheetId="27117" refreshError="1"/>
      <sheetData sheetId="27118" refreshError="1"/>
      <sheetData sheetId="27119" refreshError="1"/>
      <sheetData sheetId="27120" refreshError="1"/>
      <sheetData sheetId="27121" refreshError="1"/>
      <sheetData sheetId="27122" refreshError="1"/>
      <sheetData sheetId="27123" refreshError="1"/>
      <sheetData sheetId="27124" refreshError="1"/>
      <sheetData sheetId="27125" refreshError="1"/>
      <sheetData sheetId="27126" refreshError="1"/>
      <sheetData sheetId="27127" refreshError="1"/>
      <sheetData sheetId="27128" refreshError="1"/>
      <sheetData sheetId="27129" refreshError="1"/>
      <sheetData sheetId="27130" refreshError="1"/>
      <sheetData sheetId="27131" refreshError="1"/>
      <sheetData sheetId="27132" refreshError="1"/>
      <sheetData sheetId="27133" refreshError="1"/>
      <sheetData sheetId="27134" refreshError="1"/>
      <sheetData sheetId="27135" refreshError="1"/>
      <sheetData sheetId="27136" refreshError="1"/>
      <sheetData sheetId="27137" refreshError="1"/>
      <sheetData sheetId="27138" refreshError="1"/>
      <sheetData sheetId="27139" refreshError="1"/>
      <sheetData sheetId="27140" refreshError="1"/>
      <sheetData sheetId="27141" refreshError="1"/>
      <sheetData sheetId="27142" refreshError="1"/>
      <sheetData sheetId="27143" refreshError="1"/>
      <sheetData sheetId="27144" refreshError="1"/>
      <sheetData sheetId="27145" refreshError="1"/>
      <sheetData sheetId="27146" refreshError="1"/>
      <sheetData sheetId="27147" refreshError="1"/>
      <sheetData sheetId="27148" refreshError="1"/>
      <sheetData sheetId="27149" refreshError="1"/>
      <sheetData sheetId="27150" refreshError="1"/>
      <sheetData sheetId="27151" refreshError="1"/>
      <sheetData sheetId="27152" refreshError="1"/>
      <sheetData sheetId="27153" refreshError="1"/>
      <sheetData sheetId="27154" refreshError="1"/>
      <sheetData sheetId="27155" refreshError="1"/>
      <sheetData sheetId="27156" refreshError="1"/>
      <sheetData sheetId="27157" refreshError="1"/>
      <sheetData sheetId="27158" refreshError="1"/>
      <sheetData sheetId="27159" refreshError="1"/>
      <sheetData sheetId="27160" refreshError="1"/>
      <sheetData sheetId="27161" refreshError="1"/>
      <sheetData sheetId="27162" refreshError="1"/>
      <sheetData sheetId="27163" refreshError="1"/>
      <sheetData sheetId="27164" refreshError="1"/>
      <sheetData sheetId="27165" refreshError="1"/>
      <sheetData sheetId="27166" refreshError="1"/>
      <sheetData sheetId="27167" refreshError="1"/>
      <sheetData sheetId="27168" refreshError="1"/>
      <sheetData sheetId="27169"/>
      <sheetData sheetId="27170"/>
      <sheetData sheetId="27171"/>
      <sheetData sheetId="27172"/>
      <sheetData sheetId="27173"/>
      <sheetData sheetId="27174"/>
      <sheetData sheetId="27175"/>
      <sheetData sheetId="2717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"/>
      <sheetName val="Figures"/>
      <sheetName val="projections"/>
      <sheetName val="Targets &amp; Cost cutting"/>
      <sheetName val="eval"/>
      <sheetName val="dayval"/>
      <sheetName val="debt"/>
      <sheetName val="dcf"/>
      <sheetName val="Oildisc"/>
      <sheetName val="assms"/>
      <sheetName val="chem"/>
      <sheetName val="r&amp;m"/>
      <sheetName val="Gas&amp;Power"/>
      <sheetName val="group e&amp;p"/>
      <sheetName val="ARCO_E&amp;P"/>
      <sheetName val="USA"/>
      <sheetName val="UK"/>
      <sheetName val="Europe"/>
      <sheetName val="RoW"/>
      <sheetName val="prodprofile"/>
      <sheetName val="lr"/>
      <sheetName val="SOP"/>
      <sheetName val="Amoco Cost savings"/>
      <sheetName val="Quarter"/>
      <sheetName val="NXp"/>
      <sheetName val="TNK-BP"/>
      <sheetName val="OLDdcf"/>
      <sheetName val="BSheet"/>
      <sheetName val="CFlow"/>
      <sheetName val="Ratios"/>
      <sheetName val="SQORFA"/>
      <sheetName val="Hardlines (Q)"/>
      <sheetName val="1. Annual"/>
      <sheetName val="Invested capital_VDF"/>
      <sheetName val="QPL (before FC-matching adjs)"/>
      <sheetName val="STORES"/>
      <sheetName val="HDQORFA"/>
      <sheetName val="HDCASH-OLD"/>
      <sheetName val="GREENHOUSE EFFECT"/>
      <sheetName val="BEAQPL"/>
      <sheetName val="Qtrly Model"/>
      <sheetName val="Carbon Analytics"/>
      <sheetName val="MUR - EVA"/>
      <sheetName val="Income Statement Summary"/>
      <sheetName val="Weights"/>
      <sheetName val="F-DCF"/>
      <sheetName val="P&amp;L and CFlow"/>
      <sheetName val="Tables"/>
      <sheetName val="Datastream"/>
      <sheetName val="FX as of 30 April 98"/>
      <sheetName val="EVA"/>
      <sheetName val="Main model"/>
      <sheetName val="Products"/>
      <sheetName val="Statutory Model"/>
      <sheetName val="P-E Calculation"/>
      <sheetName val="Sales Model"/>
      <sheetName val="FX model"/>
      <sheetName val="SOTP and DCF"/>
      <sheetName val="Volume Driver"/>
      <sheetName val="P&amp;L"/>
      <sheetName val="P&amp;L Summary (Reed)"/>
      <sheetName val="SIRF"/>
      <sheetName val="NOPAT_VDF"/>
      <sheetName val="WACC_VDF"/>
      <sheetName val="Entity debt"/>
      <sheetName val="Targets_&amp;_Cost_cutting"/>
      <sheetName val="group_e&amp;p"/>
      <sheetName val="Amoco_Cost_savings"/>
      <sheetName val="Hardlines_(Q)"/>
      <sheetName val="Invested_capital_VDF"/>
      <sheetName val="QPL_(before_FC-matching_adjs)"/>
      <sheetName val="1__Annual"/>
      <sheetName val="GREENHOUSE_EFFECT"/>
      <sheetName val="MUR_-_EVA"/>
      <sheetName val="Qtrly_Model"/>
      <sheetName val="Carbon_Analytics"/>
      <sheetName val="Income_Statement_Summary"/>
      <sheetName val="P&amp;L_and_CFlow"/>
      <sheetName val="SOTP_and_DCF"/>
      <sheetName val="Statutory_Model"/>
      <sheetName val="FX_as_of_30_April_98"/>
      <sheetName val="Main_model"/>
      <sheetName val="Data"/>
      <sheetName val="Circulation"/>
      <sheetName val="work"/>
      <sheetName val="W"/>
      <sheetName val="Data 15, 16, 17"/>
      <sheetName val="Sales"/>
      <sheetName val="IS"/>
      <sheetName val="Divs"/>
      <sheetName val="Depreciation"/>
      <sheetName val="Balance Sheet"/>
      <sheetName val="PNL"/>
      <sheetName val="Cash Flow"/>
      <sheetName val="Sheet2"/>
      <sheetName val="Newsprint Annual by Month"/>
      <sheetName val="QPL"/>
      <sheetName val="valuation"/>
      <sheetName val="ADD Inc."/>
      <sheetName val="IPC"/>
      <sheetName val="NorthStar"/>
      <sheetName val="PrimeNet"/>
      <sheetName val="Consolidated"/>
      <sheetName val="Annual Model"/>
      <sheetName val="SQLSheet"/>
      <sheetName val="Divi DCF-EVA old"/>
      <sheetName val="BS"/>
      <sheetName val="_Control"/>
      <sheetName val="會計科目"/>
      <sheetName val="WMTQORFA"/>
      <sheetName val="DRE_Exchange_Sheet"/>
      <sheetName val="DRE_Live_Sheet"/>
      <sheetName val="DRE_Validation_Sheet"/>
      <sheetName val="BETR_Annotation_Sheet"/>
      <sheetName val="BETR_Exchange_Sheet"/>
      <sheetName val="BETR_Live_Sheet"/>
      <sheetName val="BETR_Validation_Sheet"/>
      <sheetName val="BPA_ARCOw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Statement_VDF"/>
      <sheetName val="Summary Page_VDF"/>
      <sheetName val="Invested capital_VDF"/>
      <sheetName val="NOPAT_VDF"/>
      <sheetName val="WACC_VDF"/>
      <sheetName val="DCF_VDF"/>
      <sheetName val="PV of Op Leases_VDF"/>
    </sheetNames>
    <sheetDataSet>
      <sheetData sheetId="0" refreshError="1"/>
      <sheetData sheetId="1"/>
      <sheetData sheetId="2" refreshError="1">
        <row r="1">
          <cell r="P1" t="str">
            <v>Invested Capital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237389.65</v>
          </cell>
        </row>
        <row r="99">
          <cell r="C99" t="str">
            <v>--</v>
          </cell>
          <cell r="D99" t="str">
            <v xml:space="preserve">--  </v>
          </cell>
          <cell r="E99" t="str">
            <v xml:space="preserve">--  </v>
          </cell>
          <cell r="F99" t="str">
            <v xml:space="preserve">--  </v>
          </cell>
          <cell r="G99" t="str">
            <v xml:space="preserve">--  </v>
          </cell>
          <cell r="H99" t="str">
            <v xml:space="preserve">--  </v>
          </cell>
          <cell r="I99" t="str">
            <v xml:space="preserve">--  </v>
          </cell>
          <cell r="J99" t="str">
            <v xml:space="preserve">--  </v>
          </cell>
          <cell r="K99" t="str">
            <v xml:space="preserve">--  </v>
          </cell>
          <cell r="L99" t="str">
            <v xml:space="preserve">--  </v>
          </cell>
          <cell r="M99" t="str">
            <v xml:space="preserve">--  </v>
          </cell>
          <cell r="N99" t="str">
            <v xml:space="preserve">--  </v>
          </cell>
          <cell r="O99" t="str">
            <v xml:space="preserve">--  </v>
          </cell>
          <cell r="P99">
            <v>0.71064932621125876</v>
          </cell>
          <cell r="Q99">
            <v>0.22402173485947849</v>
          </cell>
        </row>
      </sheetData>
      <sheetData sheetId="3" refreshError="1">
        <row r="1">
          <cell r="O1" t="e">
            <v>#DIV/0!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-13545</v>
          </cell>
          <cell r="Q26">
            <v>-41622.385046066316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22773</v>
          </cell>
          <cell r="Q39">
            <v>21971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37837</v>
          </cell>
          <cell r="Q100">
            <v>79766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22576</v>
          </cell>
          <cell r="Q102">
            <v>26403</v>
          </cell>
        </row>
        <row r="153">
          <cell r="M153" t="str">
            <v>--</v>
          </cell>
          <cell r="N153">
            <v>0</v>
          </cell>
          <cell r="O153">
            <v>0</v>
          </cell>
          <cell r="P153">
            <v>0</v>
          </cell>
          <cell r="Q153">
            <v>2.0889520209713486</v>
          </cell>
        </row>
      </sheetData>
      <sheetData sheetId="4" refreshError="1">
        <row r="11">
          <cell r="D11">
            <v>0.11416999999999999</v>
          </cell>
        </row>
        <row r="23">
          <cell r="U23">
            <v>7.1500000000000008E-2</v>
          </cell>
        </row>
      </sheetData>
      <sheetData sheetId="5" refreshError="1">
        <row r="1">
          <cell r="F1" t="str">
            <v>Discounted Cash Flow</v>
          </cell>
        </row>
        <row r="2">
          <cell r="L2">
            <v>9</v>
          </cell>
          <cell r="M2">
            <v>10</v>
          </cell>
          <cell r="Q2">
            <v>14</v>
          </cell>
          <cell r="R2">
            <v>15</v>
          </cell>
          <cell r="AA2">
            <v>24</v>
          </cell>
          <cell r="AB2">
            <v>25</v>
          </cell>
        </row>
        <row r="3">
          <cell r="C3" t="str">
            <v>Present(P)</v>
          </cell>
          <cell r="L3" t="str">
            <v>EY 9</v>
          </cell>
          <cell r="M3" t="str">
            <v>EY 10</v>
          </cell>
          <cell r="Q3" t="str">
            <v>EY 14</v>
          </cell>
          <cell r="R3" t="str">
            <v>EY 15</v>
          </cell>
          <cell r="AA3" t="str">
            <v>EY 24</v>
          </cell>
          <cell r="AB3" t="str">
            <v>EY 25</v>
          </cell>
        </row>
        <row r="4">
          <cell r="C4">
            <v>1996</v>
          </cell>
          <cell r="L4" t="str">
            <v>2005E</v>
          </cell>
          <cell r="M4" t="str">
            <v>2006E</v>
          </cell>
          <cell r="Q4" t="str">
            <v>2010E</v>
          </cell>
          <cell r="R4" t="str">
            <v>2011E</v>
          </cell>
          <cell r="AA4" t="str">
            <v>2020E</v>
          </cell>
          <cell r="AB4" t="str">
            <v>2021E</v>
          </cell>
        </row>
        <row r="6">
          <cell r="C6">
            <v>267669</v>
          </cell>
          <cell r="L6">
            <v>6194646.6892193398</v>
          </cell>
          <cell r="M6">
            <v>7861006.6486193426</v>
          </cell>
          <cell r="Q6">
            <v>15240744.861555314</v>
          </cell>
          <cell r="R6">
            <v>17984078.936635271</v>
          </cell>
          <cell r="AA6">
            <v>54024927.341671824</v>
          </cell>
          <cell r="AB6">
            <v>61048167.896089159</v>
          </cell>
        </row>
        <row r="7">
          <cell r="C7">
            <v>0</v>
          </cell>
          <cell r="L7">
            <v>0</v>
          </cell>
          <cell r="M7">
            <v>0</v>
          </cell>
          <cell r="Q7">
            <v>0</v>
          </cell>
          <cell r="R7">
            <v>0</v>
          </cell>
          <cell r="AA7">
            <v>0</v>
          </cell>
          <cell r="AB7">
            <v>0</v>
          </cell>
        </row>
        <row r="8">
          <cell r="C8">
            <v>0</v>
          </cell>
          <cell r="L8">
            <v>0</v>
          </cell>
          <cell r="M8">
            <v>0</v>
          </cell>
          <cell r="Q8">
            <v>0</v>
          </cell>
          <cell r="R8">
            <v>0</v>
          </cell>
          <cell r="AA8">
            <v>0</v>
          </cell>
          <cell r="AB8">
            <v>0</v>
          </cell>
        </row>
        <row r="9">
          <cell r="C9">
            <v>267669</v>
          </cell>
          <cell r="L9">
            <v>6194646.6892193398</v>
          </cell>
          <cell r="M9">
            <v>7861006.6486193426</v>
          </cell>
          <cell r="Q9">
            <v>15240744.861555314</v>
          </cell>
          <cell r="R9">
            <v>17984078.936635271</v>
          </cell>
          <cell r="AA9">
            <v>54024927.341671824</v>
          </cell>
          <cell r="AB9">
            <v>61048167.896089159</v>
          </cell>
        </row>
        <row r="10">
          <cell r="C10">
            <v>0.61082392022579424</v>
          </cell>
          <cell r="L10">
            <v>0.26900000000000018</v>
          </cell>
          <cell r="M10">
            <v>0.26900000000000007</v>
          </cell>
          <cell r="Q10">
            <v>0.18</v>
          </cell>
          <cell r="R10">
            <v>0.18000000000000005</v>
          </cell>
          <cell r="AA10">
            <v>0.12999999999999981</v>
          </cell>
          <cell r="AB10">
            <v>0.12999999999999995</v>
          </cell>
        </row>
        <row r="12">
          <cell r="C12">
            <v>-63593.385046066316</v>
          </cell>
          <cell r="L12">
            <v>1509015.933493831</v>
          </cell>
          <cell r="M12">
            <v>1914941.2196036717</v>
          </cell>
          <cell r="Q12">
            <v>3718741.7462194962</v>
          </cell>
          <cell r="R12">
            <v>4388115.2605390055</v>
          </cell>
          <cell r="AA12">
            <v>13182082.271367924</v>
          </cell>
          <cell r="AB12">
            <v>14895752.966645755</v>
          </cell>
        </row>
        <row r="13">
          <cell r="C13">
            <v>0.7510156133615925</v>
          </cell>
          <cell r="L13">
            <v>0.26900000000000024</v>
          </cell>
          <cell r="M13">
            <v>0.26900000000000013</v>
          </cell>
          <cell r="Q13">
            <v>0.17999999999999994</v>
          </cell>
          <cell r="R13">
            <v>0.18</v>
          </cell>
          <cell r="AA13">
            <v>0.12999999999999973</v>
          </cell>
          <cell r="AB13">
            <v>0.13000000000000003</v>
          </cell>
        </row>
        <row r="15">
          <cell r="C15">
            <v>26403</v>
          </cell>
          <cell r="D15">
            <v>35867.250421090022</v>
          </cell>
          <cell r="E15">
            <v>99208.925056238018</v>
          </cell>
          <cell r="F15">
            <v>214274.93108228885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</row>
        <row r="18">
          <cell r="C18">
            <v>374727.35</v>
          </cell>
          <cell r="L18">
            <v>437709.47186761303</v>
          </cell>
          <cell r="M18">
            <v>555453.31980000087</v>
          </cell>
          <cell r="Q18">
            <v>464971.87713219598</v>
          </cell>
          <cell r="R18">
            <v>548666.81501599122</v>
          </cell>
          <cell r="AA18">
            <v>310762.85639014747</v>
          </cell>
          <cell r="AB18">
            <v>351162.02772086672</v>
          </cell>
        </row>
        <row r="19">
          <cell r="C19">
            <v>1331777.6149539337</v>
          </cell>
          <cell r="L19">
            <v>875418.94373522606</v>
          </cell>
          <cell r="M19">
            <v>1110906.6396000017</v>
          </cell>
          <cell r="Q19">
            <v>1162429.6928304899</v>
          </cell>
          <cell r="R19">
            <v>1371667.0375399785</v>
          </cell>
          <cell r="AA19">
            <v>2071752.375934314</v>
          </cell>
          <cell r="AB19">
            <v>2341080.1848057806</v>
          </cell>
        </row>
        <row r="20">
          <cell r="C20">
            <v>0</v>
          </cell>
          <cell r="L20">
            <v>0</v>
          </cell>
          <cell r="M20">
            <v>0</v>
          </cell>
          <cell r="Q20">
            <v>0</v>
          </cell>
          <cell r="R20">
            <v>0</v>
          </cell>
          <cell r="AA20">
            <v>0</v>
          </cell>
          <cell r="AB20">
            <v>0</v>
          </cell>
        </row>
        <row r="21">
          <cell r="C21">
            <v>1706504.9649539338</v>
          </cell>
          <cell r="L21">
            <v>1313128.4156028391</v>
          </cell>
          <cell r="M21">
            <v>1666359.9594000026</v>
          </cell>
          <cell r="Q21">
            <v>1627401.5699626859</v>
          </cell>
          <cell r="R21">
            <v>1920333.8525559697</v>
          </cell>
          <cell r="AA21">
            <v>2382515.2323244615</v>
          </cell>
          <cell r="AB21">
            <v>2692242.2125266474</v>
          </cell>
        </row>
        <row r="23">
          <cell r="C23">
            <v>-1770098.35</v>
          </cell>
          <cell r="L23">
            <v>195887.51789099188</v>
          </cell>
          <cell r="M23">
            <v>248581.26020366908</v>
          </cell>
          <cell r="Q23">
            <v>2091340.1762568103</v>
          </cell>
          <cell r="R23">
            <v>2467781.4079830358</v>
          </cell>
          <cell r="AA23">
            <v>10799567.039043464</v>
          </cell>
          <cell r="AB23">
            <v>12203510.754119107</v>
          </cell>
        </row>
        <row r="26">
          <cell r="C26">
            <v>-1770098.35</v>
          </cell>
          <cell r="L26">
            <v>78870.55596117572</v>
          </cell>
          <cell r="M26">
            <v>90464.341989624387</v>
          </cell>
          <cell r="Q26">
            <v>507969.15432058764</v>
          </cell>
          <cell r="R26">
            <v>541776.6117674124</v>
          </cell>
          <cell r="AA26">
            <v>954614.54775798344</v>
          </cell>
          <cell r="AB26">
            <v>975006.24247504992</v>
          </cell>
        </row>
        <row r="27">
          <cell r="C27">
            <v>-1770098.35</v>
          </cell>
          <cell r="L27">
            <v>-90802.353313587242</v>
          </cell>
          <cell r="M27">
            <v>-338.01132396285539</v>
          </cell>
          <cell r="Q27">
            <v>2624867.9061713442</v>
          </cell>
          <cell r="R27">
            <v>3166644.5179387564</v>
          </cell>
          <cell r="AA27">
            <v>12203494.342971371</v>
          </cell>
          <cell r="AB27">
            <v>13178500.585446421</v>
          </cell>
        </row>
        <row r="29">
          <cell r="C29">
            <v>-982044.36970076128</v>
          </cell>
          <cell r="L29">
            <v>18003202.314292647</v>
          </cell>
          <cell r="M29">
            <v>21278661.782968551</v>
          </cell>
          <cell r="Q29">
            <v>41254596.227381371</v>
          </cell>
          <cell r="R29">
            <v>46617693.736940943</v>
          </cell>
          <cell r="AA29">
            <v>140041507.03787705</v>
          </cell>
          <cell r="AB29">
            <v>158246902.95280102</v>
          </cell>
        </row>
        <row r="30">
          <cell r="C30">
            <v>-982044.36970076128</v>
          </cell>
          <cell r="L30">
            <v>7248662.8596720984</v>
          </cell>
          <cell r="M30">
            <v>7743786.2171864761</v>
          </cell>
          <cell r="Q30">
            <v>10020398.687586289</v>
          </cell>
          <cell r="R30">
            <v>10234446.243702475</v>
          </cell>
          <cell r="AA30">
            <v>12378798.096719831</v>
          </cell>
          <cell r="AB30">
            <v>12643223.850910738</v>
          </cell>
        </row>
        <row r="32">
          <cell r="C32">
            <v>-2752142.7197007611</v>
          </cell>
          <cell r="L32">
            <v>7157860.5063585108</v>
          </cell>
          <cell r="M32">
            <v>7743448.2058625128</v>
          </cell>
          <cell r="Q32">
            <v>12645266.593757633</v>
          </cell>
          <cell r="R32">
            <v>13401090.76164123</v>
          </cell>
          <cell r="AA32">
            <v>24582292.439691201</v>
          </cell>
          <cell r="AB32">
            <v>25821724.436357159</v>
          </cell>
        </row>
        <row r="33">
          <cell r="C33">
            <v>237389.65</v>
          </cell>
          <cell r="D33">
            <v>237389.65</v>
          </cell>
          <cell r="E33">
            <v>237389.65</v>
          </cell>
          <cell r="F33">
            <v>237389.65</v>
          </cell>
          <cell r="G33">
            <v>237389.65</v>
          </cell>
          <cell r="H33">
            <v>237389.65</v>
          </cell>
          <cell r="I33">
            <v>237389.65</v>
          </cell>
          <cell r="J33">
            <v>237389.65</v>
          </cell>
          <cell r="K33">
            <v>237389.65</v>
          </cell>
          <cell r="L33">
            <v>237389.65</v>
          </cell>
          <cell r="M33">
            <v>237389.65</v>
          </cell>
          <cell r="N33">
            <v>237389.65</v>
          </cell>
          <cell r="O33">
            <v>237389.65</v>
          </cell>
          <cell r="P33">
            <v>237389.65</v>
          </cell>
          <cell r="Q33">
            <v>237389.65</v>
          </cell>
          <cell r="R33">
            <v>237389.65</v>
          </cell>
          <cell r="S33">
            <v>237389.65</v>
          </cell>
          <cell r="T33">
            <v>237389.65</v>
          </cell>
          <cell r="U33">
            <v>237389.65</v>
          </cell>
          <cell r="V33">
            <v>237389.65</v>
          </cell>
          <cell r="W33">
            <v>237389.65</v>
          </cell>
          <cell r="X33">
            <v>237389.65</v>
          </cell>
          <cell r="Y33">
            <v>237389.65</v>
          </cell>
          <cell r="Z33">
            <v>237389.65</v>
          </cell>
          <cell r="AA33">
            <v>237389.65</v>
          </cell>
          <cell r="AB33">
            <v>237389.65</v>
          </cell>
        </row>
        <row r="34">
          <cell r="C34">
            <v>0</v>
          </cell>
          <cell r="L34">
            <v>0</v>
          </cell>
          <cell r="M34">
            <v>0</v>
          </cell>
          <cell r="Q34">
            <v>0</v>
          </cell>
          <cell r="R34">
            <v>0</v>
          </cell>
          <cell r="AA34">
            <v>0</v>
          </cell>
          <cell r="AB34">
            <v>0</v>
          </cell>
        </row>
        <row r="35">
          <cell r="C35">
            <v>1151616.9145544963</v>
          </cell>
          <cell r="L35">
            <v>1151616.9145544963</v>
          </cell>
          <cell r="M35">
            <v>1151616.9145544963</v>
          </cell>
          <cell r="Q35">
            <v>1151616.9145544963</v>
          </cell>
          <cell r="R35">
            <v>1151616.9145544963</v>
          </cell>
          <cell r="AA35">
            <v>1151616.9145544963</v>
          </cell>
          <cell r="AB35">
            <v>1151616.9145544963</v>
          </cell>
        </row>
        <row r="36">
          <cell r="C36">
            <v>-3666369.9842552575</v>
          </cell>
          <cell r="L36">
            <v>6243633.2418040149</v>
          </cell>
          <cell r="M36">
            <v>6829220.9413080169</v>
          </cell>
          <cell r="Q36">
            <v>11731039.329203136</v>
          </cell>
          <cell r="R36">
            <v>12486863.497086734</v>
          </cell>
          <cell r="AA36">
            <v>23668065.175136704</v>
          </cell>
          <cell r="AB36">
            <v>24907497.171802662</v>
          </cell>
        </row>
        <row r="37">
          <cell r="C37">
            <v>159940</v>
          </cell>
          <cell r="L37">
            <v>159940</v>
          </cell>
          <cell r="M37">
            <v>159940</v>
          </cell>
          <cell r="Q37">
            <v>159940</v>
          </cell>
          <cell r="R37">
            <v>159940</v>
          </cell>
          <cell r="AA37">
            <v>159940</v>
          </cell>
          <cell r="AB37">
            <v>159940</v>
          </cell>
        </row>
        <row r="39">
          <cell r="C39">
            <v>-22.923408679850304</v>
          </cell>
          <cell r="L39">
            <v>39.03734676631246</v>
          </cell>
          <cell r="M39">
            <v>42.698642874252947</v>
          </cell>
          <cell r="Q39">
            <v>73.346500745299082</v>
          </cell>
          <cell r="R39">
            <v>78.072173922012837</v>
          </cell>
          <cell r="AA39">
            <v>147.98090018217272</v>
          </cell>
          <cell r="AB39">
            <v>155.73025616983031</v>
          </cell>
        </row>
        <row r="41">
          <cell r="L41">
            <v>9</v>
          </cell>
          <cell r="M41">
            <v>10</v>
          </cell>
          <cell r="Q41">
            <v>14</v>
          </cell>
          <cell r="R41">
            <v>15</v>
          </cell>
          <cell r="AA41">
            <v>24</v>
          </cell>
          <cell r="AB41">
            <v>25</v>
          </cell>
        </row>
        <row r="44">
          <cell r="C44">
            <v>-4.5823858683096443E-2</v>
          </cell>
          <cell r="L44">
            <v>0.27247985896870863</v>
          </cell>
          <cell r="M44">
            <v>0.27247985896870863</v>
          </cell>
          <cell r="Q44">
            <v>0.37735255570117954</v>
          </cell>
          <cell r="R44">
            <v>0.37735255570117954</v>
          </cell>
          <cell r="AA44">
            <v>0.67537048377219833</v>
          </cell>
          <cell r="AB44">
            <v>0.67537048377219844</v>
          </cell>
        </row>
        <row r="45">
          <cell r="C45">
            <v>3.7992659349337363E-2</v>
          </cell>
          <cell r="L45">
            <v>-5.5511151231257827E-17</v>
          </cell>
          <cell r="M45">
            <v>0</v>
          </cell>
          <cell r="Q45">
            <v>5.5511151231257827E-17</v>
          </cell>
          <cell r="R45">
            <v>0</v>
          </cell>
          <cell r="AA45">
            <v>-1.1102230246251565E-16</v>
          </cell>
          <cell r="AB45">
            <v>1.1102230246251565E-16</v>
          </cell>
        </row>
        <row r="46">
          <cell r="C46">
            <v>-2.8213390680841801E-2</v>
          </cell>
          <cell r="L46">
            <v>0.24359999999999996</v>
          </cell>
          <cell r="M46">
            <v>0.24359999999999998</v>
          </cell>
          <cell r="Q46">
            <v>0.34857142857142859</v>
          </cell>
          <cell r="R46">
            <v>0.34857142857142842</v>
          </cell>
          <cell r="AA46">
            <v>0.63652173913043486</v>
          </cell>
          <cell r="AB46">
            <v>0.63652173913043453</v>
          </cell>
        </row>
        <row r="47">
          <cell r="C47">
            <v>-6.4188703997332036E-2</v>
          </cell>
          <cell r="L47">
            <v>0.30912840000000014</v>
          </cell>
          <cell r="M47">
            <v>0.30912839999999991</v>
          </cell>
          <cell r="Q47">
            <v>0.41131428571428541</v>
          </cell>
          <cell r="R47">
            <v>0.41131428571428613</v>
          </cell>
          <cell r="AA47">
            <v>0.71926956521738916</v>
          </cell>
          <cell r="AB47">
            <v>0.71926956521739349</v>
          </cell>
        </row>
        <row r="48">
          <cell r="C48">
            <v>-203502.48607002693</v>
          </cell>
          <cell r="L48">
            <v>919948.37561759551</v>
          </cell>
          <cell r="M48">
            <v>1167414.4886587288</v>
          </cell>
          <cell r="Q48">
            <v>2670516.9979794542</v>
          </cell>
          <cell r="R48">
            <v>3151210.0576157561</v>
          </cell>
          <cell r="AA48">
            <v>11105985.337870829</v>
          </cell>
          <cell r="AB48">
            <v>12549763.431794038</v>
          </cell>
        </row>
        <row r="49">
          <cell r="C49" t="str">
            <v xml:space="preserve"> =Economic_profit_dcf</v>
          </cell>
          <cell r="L49" t="e">
            <v>#VALUE!</v>
          </cell>
          <cell r="M49" t="e">
            <v>#VALUE!</v>
          </cell>
          <cell r="Q49">
            <v>-49789.040164446298</v>
          </cell>
          <cell r="R49">
            <v>0</v>
          </cell>
          <cell r="AA49">
            <v>0</v>
          </cell>
          <cell r="AB49">
            <v>0</v>
          </cell>
        </row>
        <row r="50">
          <cell r="C50" t="str">
            <v xml:space="preserve"> =Economic_profit DCF_P</v>
          </cell>
          <cell r="L50" t="e">
            <v>#VALUE!</v>
          </cell>
          <cell r="M50" t="e">
            <v>#VALUE!</v>
          </cell>
          <cell r="Q50" t="e">
            <v>#VALUE!</v>
          </cell>
          <cell r="R50" t="e">
            <v>#VALUE!</v>
          </cell>
          <cell r="AA50" t="e">
            <v>#VALUE!</v>
          </cell>
          <cell r="AB50" t="e">
            <v>#VALUE!</v>
          </cell>
        </row>
        <row r="52">
          <cell r="C52" t="str">
            <v xml:space="preserve"> =Invested_capital IC_P</v>
          </cell>
          <cell r="L52">
            <v>2780531.2397227362</v>
          </cell>
          <cell r="M52">
            <v>2780531.2397227362</v>
          </cell>
          <cell r="Q52">
            <v>2780531.2397227362</v>
          </cell>
          <cell r="R52">
            <v>2780531.2397227362</v>
          </cell>
          <cell r="AA52">
            <v>2780531.2397227362</v>
          </cell>
          <cell r="AB52">
            <v>2780531.2397227362</v>
          </cell>
        </row>
        <row r="54">
          <cell r="C54" t="str">
            <v xml:space="preserve"> =Economic_profit_dcf/WACC_fore</v>
          </cell>
          <cell r="L54" t="e">
            <v>#VALUE!</v>
          </cell>
          <cell r="M54" t="e">
            <v>#VALUE!</v>
          </cell>
          <cell r="Q54">
            <v>-1927149.5055107835</v>
          </cell>
          <cell r="R54">
            <v>0</v>
          </cell>
          <cell r="AA54">
            <v>0</v>
          </cell>
          <cell r="AB54">
            <v>0</v>
          </cell>
        </row>
        <row r="55">
          <cell r="C55" t="str">
            <v xml:space="preserve"> =(Economic_profit_dcf/WACC_fore)/((1+WACC_fore)^Years_into_future)</v>
          </cell>
          <cell r="L55" t="e">
            <v>#VALUE!</v>
          </cell>
          <cell r="M55" t="e">
            <v>#VALUE!</v>
          </cell>
          <cell r="Q55">
            <v>-468088.60446405032</v>
          </cell>
          <cell r="R55">
            <v>0</v>
          </cell>
          <cell r="AA55">
            <v>0</v>
          </cell>
          <cell r="AB55">
            <v>0</v>
          </cell>
        </row>
        <row r="56">
          <cell r="C56" t="str">
            <v xml:space="preserve"> =C46+C51</v>
          </cell>
          <cell r="L56" t="e">
            <v>#VALUE!</v>
          </cell>
          <cell r="M56" t="e">
            <v>#VALUE!</v>
          </cell>
          <cell r="Q56" t="e">
            <v>#VALUE!</v>
          </cell>
          <cell r="R56" t="e">
            <v>#VALUE!</v>
          </cell>
          <cell r="AA56" t="e">
            <v>#VALUE!</v>
          </cell>
          <cell r="AB56" t="e">
            <v>#VALUE!</v>
          </cell>
        </row>
        <row r="58">
          <cell r="C58" t="str">
            <v xml:space="preserve"> =C52+C56</v>
          </cell>
          <cell r="L58" t="e">
            <v>#VALUE!</v>
          </cell>
          <cell r="M58" t="e">
            <v>#VALUE!</v>
          </cell>
          <cell r="Q58" t="e">
            <v>#VALUE!</v>
          </cell>
          <cell r="R58" t="e">
            <v>#VALUE!</v>
          </cell>
          <cell r="AA58" t="e">
            <v>#VALUE!</v>
          </cell>
          <cell r="AB58" t="e">
            <v>#VALUE!</v>
          </cell>
        </row>
        <row r="59">
          <cell r="C59" t="str">
            <v xml:space="preserve"> =Cash IC_P</v>
          </cell>
          <cell r="L59">
            <v>237389.65</v>
          </cell>
          <cell r="M59">
            <v>237389.65</v>
          </cell>
          <cell r="Q59">
            <v>237389.65</v>
          </cell>
          <cell r="R59">
            <v>237389.65</v>
          </cell>
          <cell r="AA59">
            <v>237389.65</v>
          </cell>
          <cell r="AB59">
            <v>237389.65</v>
          </cell>
        </row>
        <row r="60">
          <cell r="C60" t="str">
            <v xml:space="preserve"> =(Total_debt IC_P)</v>
          </cell>
          <cell r="L60">
            <v>1151616.9145544963</v>
          </cell>
          <cell r="M60">
            <v>1151616.9145544963</v>
          </cell>
          <cell r="Q60">
            <v>1151616.9145544963</v>
          </cell>
          <cell r="R60">
            <v>1151616.9145544963</v>
          </cell>
          <cell r="AA60">
            <v>1151616.9145544963</v>
          </cell>
          <cell r="AB60">
            <v>1151616.9145544963</v>
          </cell>
        </row>
        <row r="61">
          <cell r="C61" t="str">
            <v xml:space="preserve"> =Value_of_Firm+Cash IC_P-(Total_debt IC_P)</v>
          </cell>
          <cell r="L61" t="e">
            <v>#VALUE!</v>
          </cell>
          <cell r="M61" t="e">
            <v>#VALUE!</v>
          </cell>
          <cell r="Q61" t="e">
            <v>#VALUE!</v>
          </cell>
          <cell r="R61" t="e">
            <v>#VALUE!</v>
          </cell>
          <cell r="AA61" t="e">
            <v>#VALUE!</v>
          </cell>
          <cell r="AB61" t="e">
            <v>#VALUE!</v>
          </cell>
        </row>
        <row r="62">
          <cell r="C62" t="str">
            <v xml:space="preserve"> =Shares IC_P</v>
          </cell>
          <cell r="L62">
            <v>159940</v>
          </cell>
          <cell r="M62">
            <v>159940</v>
          </cell>
          <cell r="Q62">
            <v>159940</v>
          </cell>
          <cell r="R62">
            <v>159940</v>
          </cell>
          <cell r="AA62">
            <v>159940</v>
          </cell>
          <cell r="AB62">
            <v>159940</v>
          </cell>
        </row>
        <row r="64">
          <cell r="C64" t="str">
            <v xml:space="preserve"> =Shareholder_Value_EVA/Shares_DCF</v>
          </cell>
          <cell r="L64" t="e">
            <v>#VALUE!</v>
          </cell>
          <cell r="M64" t="e">
            <v>#VALUE!</v>
          </cell>
          <cell r="Q64" t="e">
            <v>#VALUE!</v>
          </cell>
          <cell r="R64" t="e">
            <v>#VALUE!</v>
          </cell>
          <cell r="AA64" t="e">
            <v>#VALUE!</v>
          </cell>
          <cell r="AB64" t="e">
            <v>#VALUE!</v>
          </cell>
        </row>
        <row r="65">
          <cell r="C65">
            <v>-124352.04607002693</v>
          </cell>
          <cell r="L65">
            <v>195008.75732161815</v>
          </cell>
          <cell r="M65">
            <v>247466.11304113327</v>
          </cell>
          <cell r="Q65">
            <v>407366.99969178112</v>
          </cell>
          <cell r="R65">
            <v>480693.05963630183</v>
          </cell>
          <cell r="AA65">
            <v>1277679.7291355785</v>
          </cell>
          <cell r="AB65">
            <v>1443778.0939232092</v>
          </cell>
        </row>
        <row r="68">
          <cell r="C68">
            <v>0.61082392022579424</v>
          </cell>
          <cell r="L68">
            <v>0.26900000000000018</v>
          </cell>
          <cell r="M68">
            <v>0.26900000000000007</v>
          </cell>
          <cell r="Q68">
            <v>0.18</v>
          </cell>
          <cell r="R68">
            <v>0.18000000000000005</v>
          </cell>
          <cell r="AA68">
            <v>0.12999999999999981</v>
          </cell>
          <cell r="AB68">
            <v>0.12999999999999995</v>
          </cell>
        </row>
        <row r="69">
          <cell r="C69">
            <v>-0.23758218189654504</v>
          </cell>
          <cell r="L69">
            <v>0.24359999999999996</v>
          </cell>
          <cell r="M69">
            <v>0.24359999999999998</v>
          </cell>
          <cell r="Q69">
            <v>0.24399999999999997</v>
          </cell>
          <cell r="R69">
            <v>0.24399999999999997</v>
          </cell>
          <cell r="AA69">
            <v>0.24399999999999999</v>
          </cell>
          <cell r="AB69">
            <v>0.24399999999999999</v>
          </cell>
        </row>
        <row r="70">
          <cell r="C70">
            <v>3.6918950738916254</v>
          </cell>
          <cell r="L70">
            <v>0.3333333333333332</v>
          </cell>
          <cell r="M70">
            <v>0.33333333333333326</v>
          </cell>
          <cell r="Q70">
            <v>0.2</v>
          </cell>
          <cell r="R70">
            <v>0.19999999999999993</v>
          </cell>
          <cell r="AA70">
            <v>5.0000000000000031E-2</v>
          </cell>
          <cell r="AB70">
            <v>0.05</v>
          </cell>
        </row>
        <row r="71">
          <cell r="C71">
            <v>13.120961723684076</v>
          </cell>
          <cell r="L71">
            <v>0.66666666666666641</v>
          </cell>
          <cell r="M71">
            <v>0.66666666666666652</v>
          </cell>
          <cell r="Q71">
            <v>0.5</v>
          </cell>
          <cell r="R71">
            <v>0.5</v>
          </cell>
          <cell r="AA71">
            <v>0.33333333333333315</v>
          </cell>
          <cell r="AB71">
            <v>0.3333333333333337</v>
          </cell>
        </row>
        <row r="74">
          <cell r="C74">
            <v>331998.34999999998</v>
          </cell>
          <cell r="L74">
            <v>2064882.2297397798</v>
          </cell>
          <cell r="M74">
            <v>2620335.5495397807</v>
          </cell>
          <cell r="Q74">
            <v>3048148.9723110627</v>
          </cell>
          <cell r="R74">
            <v>3596815.787327054</v>
          </cell>
          <cell r="AA74">
            <v>2701246.3670835914</v>
          </cell>
          <cell r="AB74">
            <v>3052408.3948044581</v>
          </cell>
        </row>
        <row r="75">
          <cell r="C75">
            <v>1922015.9145544963</v>
          </cell>
          <cell r="L75">
            <v>4129764.4594795597</v>
          </cell>
          <cell r="M75">
            <v>5240671.0990795614</v>
          </cell>
          <cell r="Q75">
            <v>7620372.4307776568</v>
          </cell>
          <cell r="R75">
            <v>8992039.4683176354</v>
          </cell>
          <cell r="AA75">
            <v>18008309.113890607</v>
          </cell>
          <cell r="AB75">
            <v>20349389.298696388</v>
          </cell>
        </row>
        <row r="76">
          <cell r="C76">
            <v>0</v>
          </cell>
          <cell r="L76">
            <v>0</v>
          </cell>
          <cell r="M76">
            <v>0</v>
          </cell>
          <cell r="Q76">
            <v>0</v>
          </cell>
          <cell r="R76">
            <v>0</v>
          </cell>
          <cell r="AA76">
            <v>0</v>
          </cell>
          <cell r="AB76">
            <v>0</v>
          </cell>
        </row>
        <row r="77">
          <cell r="C77">
            <v>2254014.2645544964</v>
          </cell>
          <cell r="L77">
            <v>6194646.6892193398</v>
          </cell>
          <cell r="M77">
            <v>7861006.6486193426</v>
          </cell>
          <cell r="Q77">
            <v>10668521.403088719</v>
          </cell>
          <cell r="R77">
            <v>12588855.25564469</v>
          </cell>
          <cell r="AA77">
            <v>20709555.480974197</v>
          </cell>
          <cell r="AB77">
            <v>23401797.693500847</v>
          </cell>
        </row>
        <row r="78">
          <cell r="C78">
            <v>1339469.6322772482</v>
          </cell>
          <cell r="L78">
            <v>5538082.4814179204</v>
          </cell>
          <cell r="M78">
            <v>7027826.6689193416</v>
          </cell>
          <cell r="Q78">
            <v>9854820.6181073766</v>
          </cell>
          <cell r="R78">
            <v>11628688.329366704</v>
          </cell>
          <cell r="AA78">
            <v>19518297.864811968</v>
          </cell>
          <cell r="AB78">
            <v>22055676.587237522</v>
          </cell>
        </row>
        <row r="79">
          <cell r="C79">
            <v>4.3044990634923721</v>
          </cell>
          <cell r="L79">
            <v>0.26900000000000018</v>
          </cell>
          <cell r="M79">
            <v>0.26900000000000007</v>
          </cell>
          <cell r="Q79">
            <v>0.17999999999999977</v>
          </cell>
          <cell r="R79">
            <v>0.18000000000000022</v>
          </cell>
          <cell r="AA79">
            <v>0.12999999999999959</v>
          </cell>
          <cell r="AB79">
            <v>0.13000000000000017</v>
          </cell>
        </row>
        <row r="80">
          <cell r="C80">
            <v>1.8506557988255583</v>
          </cell>
          <cell r="L80">
            <v>3.355663287791979</v>
          </cell>
          <cell r="M80">
            <v>3.355663287791979</v>
          </cell>
          <cell r="Q80">
            <v>5.4128440366972477</v>
          </cell>
          <cell r="R80">
            <v>5.4128440366972477</v>
          </cell>
          <cell r="AA80">
            <v>21.220657276995304</v>
          </cell>
          <cell r="AB80">
            <v>21.220657276995304</v>
          </cell>
        </row>
        <row r="81">
          <cell r="C81">
            <v>0.22402173485947849</v>
          </cell>
          <cell r="L81">
            <v>1.6778316438959895</v>
          </cell>
          <cell r="M81">
            <v>1.6778316438959895</v>
          </cell>
          <cell r="Q81">
            <v>2.165137614678899</v>
          </cell>
          <cell r="R81">
            <v>2.165137614678899</v>
          </cell>
          <cell r="AA81">
            <v>3.1830985915492951</v>
          </cell>
          <cell r="AB81">
            <v>3.1830985915492955</v>
          </cell>
        </row>
        <row r="82">
          <cell r="C82" t="str">
            <v xml:space="preserve">--  </v>
          </cell>
          <cell r="L82" t="str">
            <v xml:space="preserve">--  </v>
          </cell>
          <cell r="M82" t="str">
            <v xml:space="preserve">--  </v>
          </cell>
          <cell r="Q82" t="str">
            <v xml:space="preserve">--  </v>
          </cell>
          <cell r="R82" t="str">
            <v xml:space="preserve">--  </v>
          </cell>
          <cell r="AA82" t="str">
            <v xml:space="preserve">--  </v>
          </cell>
          <cell r="AB82" t="str">
            <v xml:space="preserve">--  </v>
          </cell>
        </row>
        <row r="83">
          <cell r="C83">
            <v>0.19983207797322941</v>
          </cell>
          <cell r="L83">
            <v>1.1185544292639928</v>
          </cell>
          <cell r="M83">
            <v>1.1185544292639928</v>
          </cell>
          <cell r="Q83">
            <v>1.546526867627785</v>
          </cell>
          <cell r="R83">
            <v>1.546526867627785</v>
          </cell>
          <cell r="AA83">
            <v>2.7679118187385177</v>
          </cell>
          <cell r="AB83">
            <v>2.7679118187385181</v>
          </cell>
        </row>
        <row r="87">
          <cell r="C87" t="str">
            <v>N/A</v>
          </cell>
          <cell r="L87" t="str">
            <v>NM</v>
          </cell>
          <cell r="M87" t="str">
            <v>NM</v>
          </cell>
          <cell r="Q87">
            <v>-6.4188703997332036E-2</v>
          </cell>
        </row>
        <row r="88">
          <cell r="C88">
            <v>-2.8213390680841801E-2</v>
          </cell>
          <cell r="L88">
            <v>0.24359999999999996</v>
          </cell>
          <cell r="M88">
            <v>0.24359999999999998</v>
          </cell>
          <cell r="Q88">
            <v>0.34857142857142859</v>
          </cell>
          <cell r="R88">
            <v>0.34857142857142842</v>
          </cell>
          <cell r="AA88">
            <v>0.63652173913043486</v>
          </cell>
          <cell r="AB88">
            <v>0.63652173913043453</v>
          </cell>
        </row>
        <row r="89">
          <cell r="C89">
            <v>-6.4188703997332036E-2</v>
          </cell>
          <cell r="L89">
            <v>0.30912840000000014</v>
          </cell>
          <cell r="M89">
            <v>0.30912839999999991</v>
          </cell>
          <cell r="Q89">
            <v>0.41131428571428541</v>
          </cell>
          <cell r="R89">
            <v>0.41131428571428613</v>
          </cell>
          <cell r="AA89">
            <v>0.71926956521738916</v>
          </cell>
          <cell r="AB89">
            <v>0.71926956521739349</v>
          </cell>
        </row>
      </sheetData>
      <sheetData sheetId="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__FDSCACHE__"/>
      <sheetName val="Valuation"/>
      <sheetName val="Price Performance"/>
      <sheetName val="Price Targets"/>
      <sheetName val="KS"/>
      <sheetName val="charts"/>
      <sheetName val="CommTech Valuation Table"/>
      <sheetName val="Sheet1"/>
      <sheetName val="Sheet2"/>
      <sheetName val="NOPAT_VDF"/>
      <sheetName val="__APW_ACTIVE_FIELD_RESTORE__"/>
      <sheetName val="EV to S"/>
      <sheetName val="EV to S_CIEN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O Trading"/>
      <sheetName val="Comp"/>
      <sheetName val="Print"/>
      <sheetName val="Price Performanc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Navigation"/>
      <sheetName val="Status update"/>
      <sheetName val=" "/>
      <sheetName val="New Cheat sheet"/>
      <sheetName val="cover"/>
      <sheetName val="Financial Data - Work Page"/>
      <sheetName val="Cheat sheet"/>
      <sheetName val="growth chart"/>
      <sheetName val="ILEC grth"/>
      <sheetName val="ILEC mrgn"/>
      <sheetName val="LD grth"/>
      <sheetName val="LD mrgn"/>
      <sheetName val="Comparison Charts"/>
      <sheetName val="GrowthTable2"/>
      <sheetName val="growth data"/>
      <sheetName val="EPS &amp; Margins"/>
      <sheetName val="Access ling grth"/>
      <sheetName val="Cover valuation"/>
      <sheetName val="UNE_LD_DSL (2)"/>
      <sheetName val="DSL_UNE_LD chart"/>
      <sheetName val="UNE_LD_DSL"/>
      <sheetName val="Operating Data - Work Page"/>
      <sheetName val="Operating stats"/>
      <sheetName val="Charts"/>
      <sheetName val="Scorecards"/>
      <sheetName val="  "/>
      <sheetName val="ALGX 3-18-02"/>
      <sheetName val="Sheet1"/>
      <sheetName val="SBC 12-30-02"/>
      <sheetName val="ALSK  12-18-02"/>
      <sheetName val="AT 12-26-02"/>
      <sheetName val="BLS  1-14-03"/>
      <sheetName val="CTCO - 12-18-02"/>
      <sheetName val="CTL  12-18-02"/>
      <sheetName val="LVLT 12-30-02"/>
      <sheetName val="FAME Persistence"/>
      <sheetName val="TSIX  1-10-01"/>
      <sheetName val="Q 12-24-02"/>
      <sheetName val="T   9-16-02"/>
      <sheetName val="FON 12-19-02"/>
      <sheetName val="UAXS 6-17-02"/>
      <sheetName val="VYTL   3-22-01"/>
      <sheetName val="WCG 1-07-02 "/>
      <sheetName val="VZ 12-18-02"/>
      <sheetName val="WCOM 6-14-02"/>
      <sheetName val="TWTC 3-18-02"/>
      <sheetName val="BCE - 12-27-02"/>
      <sheetName val="AWE - 12-27-02"/>
      <sheetName val="NXTL - 12-27-02"/>
      <sheetName val="PCS - 12-27-02"/>
      <sheetName val="Macro"/>
      <sheetName val="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SK  12-18-02"/>
      <sheetName val="BLS  1-14-03"/>
    </sheetNames>
    <sheetDataSet>
      <sheetData sheetId="0" refreshError="1"/>
      <sheetData sheetId="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Income"/>
      <sheetName val="Cash Flow"/>
      <sheetName val="Bal Sheet"/>
      <sheetName val="Qtrly Inc"/>
      <sheetName val="Condensed Qtrly"/>
      <sheetName val="Datapage"/>
      <sheetName val="Valuation"/>
      <sheetName val="Comps"/>
      <sheetName val="Margin history"/>
      <sheetName val="report graphs"/>
      <sheetName val="ROE"/>
      <sheetName val="Chart1"/>
      <sheetName val="Sheet1"/>
      <sheetName val="Module1"/>
    </sheetNames>
    <sheetDataSet>
      <sheetData sheetId="0" refreshError="1"/>
      <sheetData sheetId="1" refreshError="1">
        <row r="2">
          <cell r="B2" t="str">
            <v>ROHM AND HAAS</v>
          </cell>
        </row>
        <row r="3">
          <cell r="B3" t="str">
            <v>Annual Earnings Model</v>
          </cell>
        </row>
        <row r="4">
          <cell r="B4" t="str">
            <v>($millions except share data)</v>
          </cell>
        </row>
        <row r="6">
          <cell r="N6" t="str">
            <v>Pro Forma</v>
          </cell>
          <cell r="R6" t="str">
            <v>adj for FAS 142</v>
          </cell>
        </row>
        <row r="7">
          <cell r="F7" t="str">
            <v xml:space="preserve"> </v>
          </cell>
          <cell r="G7" t="str">
            <v>1993</v>
          </cell>
          <cell r="H7" t="str">
            <v>1994</v>
          </cell>
          <cell r="I7" t="str">
            <v>1995</v>
          </cell>
          <cell r="J7" t="str">
            <v>1996</v>
          </cell>
          <cell r="K7" t="str">
            <v>1997</v>
          </cell>
          <cell r="L7" t="str">
            <v>1998</v>
          </cell>
          <cell r="M7">
            <v>1999</v>
          </cell>
          <cell r="N7">
            <v>1999</v>
          </cell>
          <cell r="O7">
            <v>2000</v>
          </cell>
          <cell r="P7" t="str">
            <v>2000rs</v>
          </cell>
          <cell r="Q7" t="str">
            <v>2001s</v>
          </cell>
          <cell r="R7" t="str">
            <v>2001s</v>
          </cell>
          <cell r="S7" t="str">
            <v>2002E</v>
          </cell>
          <cell r="T7" t="str">
            <v>2003E</v>
          </cell>
        </row>
        <row r="8">
          <cell r="C8" t="str">
            <v>Net Sales</v>
          </cell>
          <cell r="G8">
            <v>1763.1</v>
          </cell>
          <cell r="H8">
            <v>1841.4</v>
          </cell>
          <cell r="I8">
            <v>1985.1</v>
          </cell>
          <cell r="J8">
            <v>854.5</v>
          </cell>
          <cell r="K8">
            <v>1617.4</v>
          </cell>
          <cell r="L8">
            <v>3720</v>
          </cell>
          <cell r="M8">
            <v>5339</v>
          </cell>
          <cell r="N8">
            <v>6634</v>
          </cell>
          <cell r="O8">
            <v>6349</v>
          </cell>
          <cell r="P8">
            <v>6349</v>
          </cell>
          <cell r="Q8">
            <v>5666</v>
          </cell>
          <cell r="R8">
            <v>5666</v>
          </cell>
          <cell r="S8">
            <v>5787</v>
          </cell>
          <cell r="T8">
            <v>6396</v>
          </cell>
        </row>
        <row r="9">
          <cell r="C9" t="str">
            <v>Cost of sales</v>
          </cell>
          <cell r="G9">
            <v>1449.7</v>
          </cell>
          <cell r="H9">
            <v>1500.7</v>
          </cell>
          <cell r="I9">
            <v>1568.8</v>
          </cell>
          <cell r="J9">
            <v>611.29999999999995</v>
          </cell>
          <cell r="K9">
            <v>1061.5</v>
          </cell>
          <cell r="L9">
            <v>2256</v>
          </cell>
          <cell r="M9">
            <v>3374</v>
          </cell>
          <cell r="N9">
            <v>0</v>
          </cell>
          <cell r="O9">
            <v>4338</v>
          </cell>
          <cell r="P9">
            <v>4338</v>
          </cell>
          <cell r="Q9">
            <v>4008</v>
          </cell>
          <cell r="R9">
            <v>3978</v>
          </cell>
          <cell r="S9">
            <v>3891.5</v>
          </cell>
          <cell r="T9">
            <v>4163.5</v>
          </cell>
        </row>
        <row r="10">
          <cell r="C10" t="str">
            <v>Gross profit on sales</v>
          </cell>
          <cell r="G10">
            <v>313.39999999999986</v>
          </cell>
          <cell r="H10">
            <v>340.70000000000005</v>
          </cell>
          <cell r="I10">
            <v>416.29999999999995</v>
          </cell>
          <cell r="J10">
            <v>243.20000000000005</v>
          </cell>
          <cell r="K10">
            <v>555.90000000000009</v>
          </cell>
          <cell r="L10">
            <v>1464</v>
          </cell>
          <cell r="M10">
            <v>1965</v>
          </cell>
          <cell r="N10">
            <v>0</v>
          </cell>
          <cell r="O10">
            <v>2011</v>
          </cell>
          <cell r="P10">
            <v>2011</v>
          </cell>
          <cell r="Q10">
            <v>1658</v>
          </cell>
          <cell r="R10">
            <v>1688</v>
          </cell>
          <cell r="S10">
            <v>1895.5</v>
          </cell>
          <cell r="T10">
            <v>2232.5</v>
          </cell>
        </row>
        <row r="11">
          <cell r="C11" t="str">
            <v>Selling, general and administrative</v>
          </cell>
          <cell r="G11">
            <v>181.2</v>
          </cell>
          <cell r="H11">
            <v>185.6</v>
          </cell>
          <cell r="I11">
            <v>205.2</v>
          </cell>
          <cell r="J11">
            <v>119.3</v>
          </cell>
          <cell r="K11">
            <v>236.7</v>
          </cell>
          <cell r="L11">
            <v>635</v>
          </cell>
          <cell r="M11">
            <v>877</v>
          </cell>
          <cell r="N11">
            <v>0</v>
          </cell>
          <cell r="O11">
            <v>933</v>
          </cell>
          <cell r="P11">
            <v>933</v>
          </cell>
          <cell r="Q11">
            <v>860.8</v>
          </cell>
          <cell r="R11">
            <v>845</v>
          </cell>
          <cell r="S11">
            <v>868.4</v>
          </cell>
          <cell r="T11">
            <v>955.5</v>
          </cell>
        </row>
        <row r="12">
          <cell r="C12" t="str">
            <v>Research &amp; development expense</v>
          </cell>
          <cell r="L12">
            <v>207</v>
          </cell>
          <cell r="M12">
            <v>341</v>
          </cell>
          <cell r="N12">
            <v>0</v>
          </cell>
          <cell r="O12">
            <v>224</v>
          </cell>
          <cell r="P12">
            <v>223</v>
          </cell>
          <cell r="Q12">
            <v>229.7</v>
          </cell>
          <cell r="R12">
            <v>230</v>
          </cell>
          <cell r="S12">
            <v>258.39999999999998</v>
          </cell>
          <cell r="T12">
            <v>251</v>
          </cell>
        </row>
        <row r="13">
          <cell r="C13" t="str">
            <v>Other expenses/amortization</v>
          </cell>
          <cell r="G13">
            <v>64.5</v>
          </cell>
          <cell r="H13">
            <v>-9.6999999999999993</v>
          </cell>
          <cell r="I13">
            <v>-43.2</v>
          </cell>
          <cell r="J13">
            <v>30.4</v>
          </cell>
          <cell r="K13">
            <v>24</v>
          </cell>
          <cell r="L13">
            <v>5</v>
          </cell>
          <cell r="M13">
            <v>119</v>
          </cell>
          <cell r="N13">
            <v>0</v>
          </cell>
          <cell r="O13">
            <v>159</v>
          </cell>
          <cell r="P13">
            <v>160</v>
          </cell>
          <cell r="Q13">
            <v>157</v>
          </cell>
          <cell r="R13">
            <v>77</v>
          </cell>
          <cell r="S13">
            <v>68.5</v>
          </cell>
          <cell r="T13">
            <v>67.8</v>
          </cell>
        </row>
        <row r="14">
          <cell r="C14" t="str">
            <v>Operating profit</v>
          </cell>
          <cell r="G14">
            <v>67.699999999999875</v>
          </cell>
          <cell r="H14">
            <v>164.80000000000004</v>
          </cell>
          <cell r="I14">
            <v>254.29999999999995</v>
          </cell>
          <cell r="J14">
            <v>93.500000000000043</v>
          </cell>
          <cell r="K14">
            <v>295.2000000000001</v>
          </cell>
          <cell r="L14">
            <v>617</v>
          </cell>
          <cell r="M14">
            <v>628</v>
          </cell>
          <cell r="N14">
            <v>0</v>
          </cell>
          <cell r="O14">
            <v>695</v>
          </cell>
          <cell r="P14">
            <v>695</v>
          </cell>
          <cell r="Q14">
            <v>410.50000000000006</v>
          </cell>
          <cell r="R14">
            <v>536</v>
          </cell>
          <cell r="S14">
            <v>700.2</v>
          </cell>
          <cell r="T14">
            <v>958.19999999999982</v>
          </cell>
        </row>
        <row r="15">
          <cell r="C15" t="str">
            <v>Interest and financing expense</v>
          </cell>
          <cell r="G15">
            <v>35</v>
          </cell>
          <cell r="H15">
            <v>29.7</v>
          </cell>
          <cell r="I15">
            <v>43.7</v>
          </cell>
          <cell r="J15">
            <v>2.5</v>
          </cell>
          <cell r="K15">
            <v>10.5</v>
          </cell>
          <cell r="L15">
            <v>34</v>
          </cell>
          <cell r="M15">
            <v>159</v>
          </cell>
          <cell r="N15">
            <v>0</v>
          </cell>
          <cell r="O15">
            <v>241</v>
          </cell>
          <cell r="P15">
            <v>241</v>
          </cell>
          <cell r="Q15">
            <v>183</v>
          </cell>
          <cell r="R15">
            <v>182.2</v>
          </cell>
          <cell r="S15">
            <v>133.4</v>
          </cell>
          <cell r="T15">
            <v>118.5</v>
          </cell>
        </row>
        <row r="16">
          <cell r="C16" t="str">
            <v>Share of affiliate net earnings (losses)</v>
          </cell>
          <cell r="L16">
            <v>2</v>
          </cell>
          <cell r="M16">
            <v>7</v>
          </cell>
          <cell r="N16">
            <v>0</v>
          </cell>
          <cell r="O16">
            <v>18</v>
          </cell>
          <cell r="P16">
            <v>19</v>
          </cell>
          <cell r="Q16">
            <v>12.4</v>
          </cell>
          <cell r="R16">
            <v>12</v>
          </cell>
          <cell r="S16">
            <v>7.5</v>
          </cell>
          <cell r="T16">
            <v>12.2</v>
          </cell>
        </row>
        <row r="17">
          <cell r="C17" t="str">
            <v>Other income - net</v>
          </cell>
          <cell r="G17">
            <v>0</v>
          </cell>
          <cell r="H17">
            <v>0</v>
          </cell>
          <cell r="I17">
            <v>3.5</v>
          </cell>
          <cell r="J17">
            <v>-3.9</v>
          </cell>
          <cell r="K17">
            <v>-0.9</v>
          </cell>
          <cell r="L17">
            <v>-7</v>
          </cell>
          <cell r="M17">
            <v>-12</v>
          </cell>
          <cell r="N17">
            <v>0</v>
          </cell>
          <cell r="O17">
            <v>51</v>
          </cell>
          <cell r="P17">
            <v>54</v>
          </cell>
          <cell r="Q17">
            <v>-305</v>
          </cell>
          <cell r="R17">
            <v>25</v>
          </cell>
          <cell r="S17">
            <v>14.5</v>
          </cell>
          <cell r="T17">
            <v>16.399999999999999</v>
          </cell>
        </row>
        <row r="18">
          <cell r="C18" t="str">
            <v>Income before taxes</v>
          </cell>
          <cell r="G18">
            <v>32.699999999999875</v>
          </cell>
          <cell r="H18">
            <v>135.10000000000005</v>
          </cell>
          <cell r="I18">
            <v>207.09999999999997</v>
          </cell>
          <cell r="J18">
            <v>94.900000000000048</v>
          </cell>
          <cell r="K18">
            <v>285.60000000000008</v>
          </cell>
          <cell r="L18">
            <v>592</v>
          </cell>
          <cell r="M18">
            <v>464</v>
          </cell>
          <cell r="N18">
            <v>0</v>
          </cell>
          <cell r="O18">
            <v>523</v>
          </cell>
          <cell r="P18">
            <v>526.4</v>
          </cell>
          <cell r="Q18">
            <v>-65.099999999999937</v>
          </cell>
          <cell r="R18">
            <v>390.8</v>
          </cell>
          <cell r="S18">
            <v>588.80000000000007</v>
          </cell>
          <cell r="T18">
            <v>868.29999999999984</v>
          </cell>
        </row>
        <row r="19">
          <cell r="C19" t="str">
            <v>Income taxes</v>
          </cell>
          <cell r="G19">
            <v>16.2</v>
          </cell>
          <cell r="H19">
            <v>50.7</v>
          </cell>
          <cell r="I19">
            <v>68.8</v>
          </cell>
          <cell r="J19">
            <v>33.200000000000003</v>
          </cell>
          <cell r="K19">
            <v>79.900000000000006</v>
          </cell>
          <cell r="L19">
            <v>197</v>
          </cell>
          <cell r="M19">
            <v>215</v>
          </cell>
          <cell r="N19">
            <v>0</v>
          </cell>
          <cell r="O19">
            <v>199</v>
          </cell>
          <cell r="P19">
            <v>201</v>
          </cell>
          <cell r="Q19">
            <v>5.5</v>
          </cell>
          <cell r="R19">
            <v>123</v>
          </cell>
          <cell r="S19">
            <v>190.88030000000001</v>
          </cell>
          <cell r="T19">
            <v>295.22199999999998</v>
          </cell>
        </row>
        <row r="20">
          <cell r="C20" t="str">
            <v>Net income (loss) before one-offs</v>
          </cell>
          <cell r="G20">
            <v>16.499999999999876</v>
          </cell>
          <cell r="H20">
            <v>84.400000000000048</v>
          </cell>
          <cell r="I20">
            <v>138.29999999999995</v>
          </cell>
          <cell r="J20">
            <v>61.700000000000045</v>
          </cell>
          <cell r="K20">
            <v>205.70000000000007</v>
          </cell>
          <cell r="L20">
            <v>395</v>
          </cell>
          <cell r="M20">
            <v>249</v>
          </cell>
          <cell r="N20">
            <v>0</v>
          </cell>
          <cell r="O20">
            <v>324</v>
          </cell>
          <cell r="P20">
            <v>325.79999999999995</v>
          </cell>
          <cell r="Q20">
            <v>-70.599999999999937</v>
          </cell>
          <cell r="R20">
            <v>267.8</v>
          </cell>
          <cell r="S20">
            <v>397.91970000000003</v>
          </cell>
          <cell r="T20">
            <v>573.07799999999986</v>
          </cell>
        </row>
        <row r="21">
          <cell r="C21" t="str">
            <v>Non-recurring/extraordinary items</v>
          </cell>
          <cell r="G21">
            <v>-5.4</v>
          </cell>
          <cell r="H21">
            <v>12.6</v>
          </cell>
          <cell r="I21">
            <v>4.0999999999999996</v>
          </cell>
          <cell r="J21">
            <v>94.4</v>
          </cell>
          <cell r="K21">
            <v>0</v>
          </cell>
          <cell r="L21">
            <v>-45</v>
          </cell>
          <cell r="M21">
            <v>-161</v>
          </cell>
          <cell r="N21">
            <v>0</v>
          </cell>
          <cell r="O21">
            <v>0</v>
          </cell>
          <cell r="P21">
            <v>0</v>
          </cell>
          <cell r="Q21">
            <v>465</v>
          </cell>
          <cell r="R21">
            <v>0</v>
          </cell>
          <cell r="S21">
            <v>26</v>
          </cell>
          <cell r="T21">
            <v>0</v>
          </cell>
        </row>
        <row r="22">
          <cell r="C22" t="str">
            <v>Preferred dividends</v>
          </cell>
          <cell r="L22">
            <v>5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C23" t="str">
            <v>Net income (loss) after one-offs</v>
          </cell>
          <cell r="G23">
            <v>11.099999999999875</v>
          </cell>
          <cell r="H23">
            <v>97.000000000000043</v>
          </cell>
          <cell r="I23">
            <v>142.39999999999995</v>
          </cell>
          <cell r="J23">
            <v>61.700000000000045</v>
          </cell>
          <cell r="K23">
            <v>205.70000000000007</v>
          </cell>
          <cell r="L23">
            <v>435</v>
          </cell>
          <cell r="M23">
            <v>410</v>
          </cell>
          <cell r="N23">
            <v>388</v>
          </cell>
          <cell r="O23">
            <v>324</v>
          </cell>
          <cell r="P23">
            <v>325.79999999999995</v>
          </cell>
          <cell r="Q23">
            <v>-70.599999999999937</v>
          </cell>
          <cell r="R23">
            <v>267.8</v>
          </cell>
          <cell r="S23">
            <v>371.91969999999998</v>
          </cell>
          <cell r="T23">
            <v>573.07799999999997</v>
          </cell>
        </row>
        <row r="24">
          <cell r="C24" t="str">
            <v>EPS including nonrecurring items</v>
          </cell>
          <cell r="G24">
            <v>0.2021857923497245</v>
          </cell>
          <cell r="H24">
            <v>1.7290552584670238</v>
          </cell>
          <cell r="I24">
            <v>2.5114638447971771</v>
          </cell>
          <cell r="J24">
            <v>24.507335183249843</v>
          </cell>
          <cell r="K24">
            <v>2.691629602422168</v>
          </cell>
          <cell r="L24">
            <v>2.4007340573656362</v>
          </cell>
          <cell r="M24">
            <v>2.0862182741116748</v>
          </cell>
          <cell r="N24">
            <v>1.755656108597285</v>
          </cell>
          <cell r="O24">
            <v>1.467965530161109</v>
          </cell>
          <cell r="P24">
            <v>1.477551020408163</v>
          </cell>
          <cell r="Q24">
            <v>1.7910990009082657</v>
          </cell>
          <cell r="R24">
            <v>0</v>
          </cell>
          <cell r="S24">
            <v>1.6758262639535446</v>
          </cell>
          <cell r="T24">
            <v>2.5966685932223976</v>
          </cell>
        </row>
        <row r="25">
          <cell r="C25" t="str">
            <v>Operating EPS</v>
          </cell>
          <cell r="H25">
            <v>1.1100000000000001</v>
          </cell>
          <cell r="I25">
            <v>1.1499999999999999</v>
          </cell>
          <cell r="J25">
            <v>24.507335183249843</v>
          </cell>
          <cell r="K25">
            <v>2.691629602422168</v>
          </cell>
          <cell r="L25">
            <v>2.1391160798375464</v>
          </cell>
          <cell r="M25">
            <v>1.268959390862944</v>
          </cell>
          <cell r="N25" t="str">
            <v xml:space="preserve"> </v>
          </cell>
          <cell r="O25">
            <v>1.48</v>
          </cell>
          <cell r="P25">
            <v>1.1499999999999999</v>
          </cell>
          <cell r="Q25">
            <v>0.85719457013574663</v>
          </cell>
          <cell r="R25">
            <v>1.210543724708693</v>
          </cell>
          <cell r="S25">
            <v>1.8240408746822738</v>
          </cell>
          <cell r="T25">
            <v>2.5966685932223976</v>
          </cell>
        </row>
        <row r="26">
          <cell r="C26" t="str">
            <v>Weighted average shares (mil)</v>
          </cell>
          <cell r="G26">
            <v>54.9</v>
          </cell>
          <cell r="H26">
            <v>56.1</v>
          </cell>
          <cell r="I26">
            <v>56.7</v>
          </cell>
          <cell r="J26">
            <v>58.8</v>
          </cell>
          <cell r="K26">
            <v>55.65</v>
          </cell>
          <cell r="L26">
            <v>171</v>
          </cell>
          <cell r="M26">
            <v>197</v>
          </cell>
          <cell r="N26">
            <v>221</v>
          </cell>
          <cell r="O26">
            <v>220.7</v>
          </cell>
          <cell r="P26">
            <v>220.5</v>
          </cell>
          <cell r="Q26">
            <v>220.2</v>
          </cell>
          <cell r="R26">
            <v>221.22500000000002</v>
          </cell>
          <cell r="S26">
            <v>221.92500000000001</v>
          </cell>
          <cell r="T26">
            <v>220.7</v>
          </cell>
        </row>
        <row r="27">
          <cell r="D27" t="str">
            <v>Dividends paid per share</v>
          </cell>
          <cell r="G27">
            <v>0.94</v>
          </cell>
          <cell r="H27">
            <v>1.03</v>
          </cell>
          <cell r="I27">
            <v>1.1200000000000001</v>
          </cell>
          <cell r="J27">
            <v>0.25</v>
          </cell>
          <cell r="K27">
            <v>0.7</v>
          </cell>
          <cell r="L27">
            <v>0.70000000000000007</v>
          </cell>
          <cell r="M27">
            <v>0.74</v>
          </cell>
          <cell r="N27" t="str">
            <v xml:space="preserve"> </v>
          </cell>
          <cell r="O27">
            <v>0.84</v>
          </cell>
          <cell r="P27">
            <v>0.78</v>
          </cell>
          <cell r="Q27">
            <v>0.8</v>
          </cell>
          <cell r="R27">
            <v>0.8</v>
          </cell>
          <cell r="S27">
            <v>0.86</v>
          </cell>
          <cell r="T27">
            <v>0.92</v>
          </cell>
        </row>
        <row r="28">
          <cell r="I28" t="str">
            <v xml:space="preserve"> </v>
          </cell>
          <cell r="L28" t="str">
            <v xml:space="preserve">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</row>
        <row r="29">
          <cell r="J29" t="str">
            <v xml:space="preserve"> </v>
          </cell>
          <cell r="Q29" t="str">
            <v xml:space="preserve"> </v>
          </cell>
        </row>
        <row r="30">
          <cell r="C30" t="str">
            <v>Margin Analysis</v>
          </cell>
          <cell r="J30" t="str">
            <v xml:space="preserve"> </v>
          </cell>
          <cell r="K30" t="str">
            <v xml:space="preserve"> </v>
          </cell>
          <cell r="L30" t="str">
            <v xml:space="preserve"> </v>
          </cell>
          <cell r="O30" t="str">
            <v xml:space="preserve"> </v>
          </cell>
          <cell r="S30" t="str">
            <v xml:space="preserve"> </v>
          </cell>
        </row>
        <row r="31">
          <cell r="D31" t="str">
            <v>Gross margin</v>
          </cell>
          <cell r="G31">
            <v>0.17775509046565702</v>
          </cell>
          <cell r="H31">
            <v>0.18502226566742697</v>
          </cell>
          <cell r="I31">
            <v>0.20971235706009772</v>
          </cell>
          <cell r="J31">
            <v>0.28461088355763609</v>
          </cell>
          <cell r="K31">
            <v>0.34369976505502664</v>
          </cell>
          <cell r="L31">
            <v>0.3935483870967742</v>
          </cell>
          <cell r="M31">
            <v>0.36804645064618841</v>
          </cell>
          <cell r="O31">
            <v>0.31674279414080958</v>
          </cell>
          <cell r="P31">
            <v>0.31674279414080958</v>
          </cell>
          <cell r="Q31">
            <v>0.29262266148958699</v>
          </cell>
          <cell r="R31">
            <v>0.29791740204729966</v>
          </cell>
          <cell r="S31">
            <v>0.32754449628477622</v>
          </cell>
          <cell r="T31">
            <v>0.34904627892432771</v>
          </cell>
        </row>
        <row r="32">
          <cell r="D32" t="str">
            <v>SG&amp;A as a % of sales</v>
          </cell>
          <cell r="G32">
            <v>0.10277352390675515</v>
          </cell>
          <cell r="H32">
            <v>0.10079287498642336</v>
          </cell>
          <cell r="I32">
            <v>0.10337010729938038</v>
          </cell>
          <cell r="J32">
            <v>0.13961380924517261</v>
          </cell>
          <cell r="K32">
            <v>0.14634598738716456</v>
          </cell>
          <cell r="L32">
            <v>0.17069892473118278</v>
          </cell>
          <cell r="M32">
            <v>0.16426297059374415</v>
          </cell>
          <cell r="O32">
            <v>0.14695227594896834</v>
          </cell>
          <cell r="P32">
            <v>0.14695227594896834</v>
          </cell>
          <cell r="Q32">
            <v>0.15192375573596892</v>
          </cell>
          <cell r="R32">
            <v>0.1491351923755736</v>
          </cell>
          <cell r="S32">
            <v>0.15006048038707448</v>
          </cell>
          <cell r="T32">
            <v>0.14939024390243902</v>
          </cell>
        </row>
        <row r="33">
          <cell r="D33" t="str">
            <v>Operating margin</v>
          </cell>
          <cell r="G33">
            <v>3.8398275764278761E-2</v>
          </cell>
          <cell r="H33">
            <v>8.9497121755186287E-2</v>
          </cell>
          <cell r="I33">
            <v>0.12810437761321847</v>
          </cell>
          <cell r="J33">
            <v>0.10942071386775898</v>
          </cell>
          <cell r="K33">
            <v>0.1825151477680228</v>
          </cell>
          <cell r="L33">
            <v>0.16586021505376344</v>
          </cell>
          <cell r="M33">
            <v>0.11968533433227196</v>
          </cell>
          <cell r="O33">
            <v>0.10946605764687352</v>
          </cell>
          <cell r="P33">
            <v>0.10946605764687352</v>
          </cell>
          <cell r="Q33">
            <v>7.2449699964701741E-2</v>
          </cell>
          <cell r="R33">
            <v>9.4599364631133068E-2</v>
          </cell>
          <cell r="S33">
            <v>0.12099533437013997</v>
          </cell>
          <cell r="T33">
            <v>0.14981238273921199</v>
          </cell>
        </row>
        <row r="34">
          <cell r="D34" t="str">
            <v>Tax rate</v>
          </cell>
          <cell r="G34">
            <v>0.49541284403669911</v>
          </cell>
          <cell r="H34">
            <v>0.37527757216876378</v>
          </cell>
          <cell r="I34">
            <v>0.33220666344760991</v>
          </cell>
          <cell r="J34">
            <v>0.34984193888303461</v>
          </cell>
          <cell r="K34">
            <v>0.27976190476190471</v>
          </cell>
          <cell r="L34">
            <v>0.33277027027027029</v>
          </cell>
          <cell r="M34">
            <v>0.39667896678966791</v>
          </cell>
          <cell r="O34">
            <v>0.38049713193116635</v>
          </cell>
          <cell r="P34">
            <v>0.38183890577507601</v>
          </cell>
          <cell r="Q34">
            <v>-8.4485407066052315E-2</v>
          </cell>
          <cell r="R34">
            <v>0.31473899692937563</v>
          </cell>
          <cell r="S34">
            <v>0.3241852921195652</v>
          </cell>
          <cell r="T34">
            <v>0.34</v>
          </cell>
        </row>
        <row r="35">
          <cell r="E35" t="str">
            <v xml:space="preserve"> </v>
          </cell>
          <cell r="G35" t="str">
            <v xml:space="preserve"> </v>
          </cell>
          <cell r="H35" t="str">
            <v xml:space="preserve"> </v>
          </cell>
          <cell r="I35" t="str">
            <v xml:space="preserve"> </v>
          </cell>
          <cell r="N35" t="str">
            <v xml:space="preserve"> </v>
          </cell>
          <cell r="P35" t="str">
            <v xml:space="preserve"> </v>
          </cell>
        </row>
        <row r="37">
          <cell r="C37" t="str">
            <v>Cash Flow Metrics</v>
          </cell>
          <cell r="N37" t="str">
            <v>pro forma</v>
          </cell>
        </row>
        <row r="38">
          <cell r="D38" t="str">
            <v>Operating Income</v>
          </cell>
          <cell r="J38">
            <v>93.500000000000043</v>
          </cell>
          <cell r="K38">
            <v>295.2000000000001</v>
          </cell>
          <cell r="L38">
            <v>617</v>
          </cell>
          <cell r="M38">
            <v>628</v>
          </cell>
          <cell r="O38">
            <v>695</v>
          </cell>
          <cell r="P38">
            <v>695</v>
          </cell>
          <cell r="Q38">
            <v>410.50000000000006</v>
          </cell>
          <cell r="R38">
            <v>536</v>
          </cell>
          <cell r="S38">
            <v>700.2</v>
          </cell>
          <cell r="T38">
            <v>958.19999999999982</v>
          </cell>
        </row>
        <row r="39">
          <cell r="D39" t="str">
            <v>Depreciation &amp; Amortization</v>
          </cell>
          <cell r="J39">
            <v>262</v>
          </cell>
          <cell r="K39">
            <v>285</v>
          </cell>
          <cell r="L39">
            <v>281</v>
          </cell>
          <cell r="M39">
            <v>451</v>
          </cell>
          <cell r="N39">
            <v>0</v>
          </cell>
          <cell r="O39">
            <v>613</v>
          </cell>
          <cell r="P39">
            <v>606</v>
          </cell>
          <cell r="Q39">
            <v>562</v>
          </cell>
          <cell r="R39">
            <v>562</v>
          </cell>
          <cell r="S39">
            <v>471</v>
          </cell>
          <cell r="T39">
            <v>517.79999999999995</v>
          </cell>
        </row>
        <row r="40">
          <cell r="D40" t="str">
            <v>EBITDA</v>
          </cell>
          <cell r="G40" t="str">
            <v xml:space="preserve"> </v>
          </cell>
          <cell r="H40" t="str">
            <v xml:space="preserve"> </v>
          </cell>
          <cell r="I40" t="str">
            <v xml:space="preserve"> </v>
          </cell>
          <cell r="J40">
            <v>355.50000000000006</v>
          </cell>
          <cell r="K40">
            <v>580.20000000000005</v>
          </cell>
          <cell r="L40">
            <v>898</v>
          </cell>
          <cell r="M40">
            <v>1079</v>
          </cell>
          <cell r="N40">
            <v>1525</v>
          </cell>
          <cell r="O40">
            <v>1308</v>
          </cell>
          <cell r="P40">
            <v>1301</v>
          </cell>
          <cell r="Q40">
            <v>972.5</v>
          </cell>
          <cell r="R40">
            <v>1098</v>
          </cell>
          <cell r="S40">
            <v>1171.2</v>
          </cell>
          <cell r="T40">
            <v>1475.9999999999998</v>
          </cell>
        </row>
        <row r="42">
          <cell r="C42" t="str">
            <v>Divisional Sales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L42" t="str">
            <v xml:space="preserve"> </v>
          </cell>
          <cell r="N42" t="str">
            <v xml:space="preserve"> </v>
          </cell>
          <cell r="O42" t="str">
            <v>pro forma</v>
          </cell>
          <cell r="Q42" t="str">
            <v>pro forma</v>
          </cell>
        </row>
        <row r="43">
          <cell r="D43" t="str">
            <v>Coatings</v>
          </cell>
          <cell r="G43">
            <v>1201.9000000000001</v>
          </cell>
          <cell r="H43">
            <v>1225.0999999999999</v>
          </cell>
          <cell r="I43">
            <v>429</v>
          </cell>
          <cell r="J43">
            <v>0</v>
          </cell>
          <cell r="K43">
            <v>979.9</v>
          </cell>
          <cell r="L43">
            <v>2254</v>
          </cell>
          <cell r="M43">
            <v>2939</v>
          </cell>
          <cell r="N43">
            <v>3551</v>
          </cell>
          <cell r="O43">
            <v>1870</v>
          </cell>
          <cell r="P43">
            <v>3397</v>
          </cell>
          <cell r="Q43">
            <v>1753</v>
          </cell>
          <cell r="R43">
            <v>1753</v>
          </cell>
          <cell r="S43">
            <v>1918</v>
          </cell>
          <cell r="T43">
            <v>2080</v>
          </cell>
        </row>
        <row r="44">
          <cell r="D44" t="str">
            <v>Adhesives &amp; Sealants</v>
          </cell>
          <cell r="O44">
            <v>704</v>
          </cell>
          <cell r="Q44">
            <v>661</v>
          </cell>
          <cell r="R44">
            <v>661</v>
          </cell>
          <cell r="S44">
            <v>619</v>
          </cell>
          <cell r="T44">
            <v>709</v>
          </cell>
        </row>
        <row r="45">
          <cell r="D45" t="str">
            <v>Performance Chemicals</v>
          </cell>
          <cell r="J45">
            <v>0</v>
          </cell>
          <cell r="K45">
            <v>527.5</v>
          </cell>
          <cell r="L45">
            <v>1068</v>
          </cell>
          <cell r="M45">
            <v>1241</v>
          </cell>
          <cell r="N45">
            <v>1367</v>
          </cell>
          <cell r="O45">
            <v>2310</v>
          </cell>
          <cell r="P45">
            <v>866</v>
          </cell>
          <cell r="Q45">
            <v>2150</v>
          </cell>
          <cell r="R45">
            <v>2150</v>
          </cell>
          <cell r="S45">
            <v>2101</v>
          </cell>
          <cell r="T45">
            <v>2100</v>
          </cell>
        </row>
        <row r="46">
          <cell r="D46" t="str">
            <v>Electronic Materials</v>
          </cell>
          <cell r="K46">
            <v>0</v>
          </cell>
          <cell r="L46">
            <v>398</v>
          </cell>
          <cell r="M46">
            <v>755</v>
          </cell>
          <cell r="N46">
            <v>867</v>
          </cell>
          <cell r="O46">
            <v>1210</v>
          </cell>
          <cell r="P46">
            <v>1210</v>
          </cell>
          <cell r="Q46">
            <v>942</v>
          </cell>
          <cell r="R46">
            <v>942</v>
          </cell>
          <cell r="S46">
            <v>1041</v>
          </cell>
          <cell r="T46">
            <v>1245</v>
          </cell>
        </row>
        <row r="47">
          <cell r="D47" t="str">
            <v>Salt</v>
          </cell>
          <cell r="G47">
            <v>487.5</v>
          </cell>
          <cell r="H47">
            <v>541.1</v>
          </cell>
          <cell r="I47">
            <v>817.9</v>
          </cell>
          <cell r="J47">
            <v>0</v>
          </cell>
          <cell r="K47">
            <v>19</v>
          </cell>
          <cell r="L47">
            <v>0</v>
          </cell>
          <cell r="M47">
            <v>404</v>
          </cell>
          <cell r="N47">
            <v>849</v>
          </cell>
          <cell r="O47">
            <v>876</v>
          </cell>
          <cell r="P47">
            <v>876</v>
          </cell>
          <cell r="Q47">
            <v>749</v>
          </cell>
          <cell r="R47">
            <v>749</v>
          </cell>
          <cell r="S47">
            <v>670</v>
          </cell>
          <cell r="T47">
            <v>761</v>
          </cell>
        </row>
        <row r="48">
          <cell r="D48" t="str">
            <v>Elimination of Intersegment Sales</v>
          </cell>
          <cell r="O48">
            <v>-621</v>
          </cell>
          <cell r="Q48">
            <v>-589</v>
          </cell>
          <cell r="R48">
            <v>-589</v>
          </cell>
          <cell r="S48">
            <v>-562</v>
          </cell>
          <cell r="T48">
            <v>-499</v>
          </cell>
        </row>
        <row r="49">
          <cell r="D49" t="str">
            <v xml:space="preserve">Total Sales </v>
          </cell>
          <cell r="G49">
            <v>1689.4</v>
          </cell>
          <cell r="H49">
            <v>1766.1999999999998</v>
          </cell>
          <cell r="I49">
            <v>1246.9000000000001</v>
          </cell>
          <cell r="J49">
            <v>854.5</v>
          </cell>
          <cell r="K49">
            <v>1617.4</v>
          </cell>
          <cell r="L49">
            <v>3720</v>
          </cell>
          <cell r="M49">
            <v>5339</v>
          </cell>
          <cell r="N49">
            <v>6634</v>
          </cell>
          <cell r="O49">
            <v>6349</v>
          </cell>
          <cell r="P49">
            <v>6349</v>
          </cell>
          <cell r="Q49">
            <v>5666</v>
          </cell>
          <cell r="R49">
            <v>5666</v>
          </cell>
          <cell r="S49">
            <v>5787</v>
          </cell>
          <cell r="T49">
            <v>6396</v>
          </cell>
        </row>
        <row r="50">
          <cell r="C50" t="str">
            <v>Divisional Profits</v>
          </cell>
          <cell r="G50" t="str">
            <v xml:space="preserve"> </v>
          </cell>
          <cell r="H50" t="str">
            <v xml:space="preserve"> </v>
          </cell>
          <cell r="I50" t="str">
            <v xml:space="preserve"> </v>
          </cell>
          <cell r="N50" t="str">
            <v xml:space="preserve"> </v>
          </cell>
        </row>
        <row r="51">
          <cell r="D51" t="str">
            <v>Coatings</v>
          </cell>
          <cell r="G51">
            <v>67.400000000000006</v>
          </cell>
          <cell r="H51">
            <v>102</v>
          </cell>
          <cell r="I51">
            <v>4.5</v>
          </cell>
          <cell r="J51">
            <v>0</v>
          </cell>
          <cell r="K51">
            <v>133.80000000000001</v>
          </cell>
          <cell r="L51">
            <v>372</v>
          </cell>
          <cell r="M51">
            <v>350</v>
          </cell>
          <cell r="N51">
            <v>388</v>
          </cell>
          <cell r="O51">
            <v>186</v>
          </cell>
          <cell r="P51">
            <v>279</v>
          </cell>
          <cell r="Q51">
            <v>171</v>
          </cell>
          <cell r="R51">
            <v>171</v>
          </cell>
          <cell r="S51">
            <v>247.5</v>
          </cell>
          <cell r="T51">
            <v>270.89999999999998</v>
          </cell>
        </row>
        <row r="52">
          <cell r="D52" t="str">
            <v>Adhesives &amp; Sealants</v>
          </cell>
          <cell r="O52">
            <v>34</v>
          </cell>
          <cell r="P52">
            <v>279</v>
          </cell>
          <cell r="Q52">
            <v>31</v>
          </cell>
          <cell r="R52">
            <v>31</v>
          </cell>
          <cell r="S52">
            <v>26</v>
          </cell>
          <cell r="T52">
            <v>64</v>
          </cell>
        </row>
        <row r="53">
          <cell r="D53" t="str">
            <v>Performance Chemicals</v>
          </cell>
          <cell r="J53">
            <v>0</v>
          </cell>
          <cell r="K53">
            <v>68</v>
          </cell>
          <cell r="L53">
            <v>94</v>
          </cell>
          <cell r="M53">
            <v>115</v>
          </cell>
          <cell r="N53">
            <v>142</v>
          </cell>
          <cell r="O53">
            <v>165</v>
          </cell>
          <cell r="P53">
            <v>70</v>
          </cell>
          <cell r="Q53">
            <v>122</v>
          </cell>
          <cell r="R53">
            <v>122</v>
          </cell>
          <cell r="S53">
            <v>173.5</v>
          </cell>
          <cell r="T53">
            <v>183</v>
          </cell>
        </row>
        <row r="54">
          <cell r="D54" t="str">
            <v>Electronic Materials</v>
          </cell>
          <cell r="L54">
            <v>45</v>
          </cell>
          <cell r="M54">
            <v>57</v>
          </cell>
          <cell r="N54">
            <v>64</v>
          </cell>
          <cell r="O54">
            <v>127</v>
          </cell>
          <cell r="P54">
            <v>112</v>
          </cell>
          <cell r="Q54">
            <v>45</v>
          </cell>
          <cell r="R54">
            <v>45</v>
          </cell>
          <cell r="S54">
            <v>87</v>
          </cell>
          <cell r="T54">
            <v>115.9</v>
          </cell>
        </row>
        <row r="55">
          <cell r="D55" t="str">
            <v>Salt</v>
          </cell>
          <cell r="L55">
            <v>0</v>
          </cell>
          <cell r="M55">
            <v>10</v>
          </cell>
          <cell r="N55">
            <v>35</v>
          </cell>
          <cell r="O55">
            <v>48</v>
          </cell>
          <cell r="P55">
            <v>24</v>
          </cell>
          <cell r="Q55">
            <v>47</v>
          </cell>
          <cell r="R55">
            <v>47</v>
          </cell>
          <cell r="S55">
            <v>41</v>
          </cell>
          <cell r="T55">
            <v>57.7</v>
          </cell>
        </row>
        <row r="56">
          <cell r="D56" t="str">
            <v>Corporate</v>
          </cell>
          <cell r="G56">
            <v>38.700000000000003</v>
          </cell>
          <cell r="H56">
            <v>54</v>
          </cell>
          <cell r="I56">
            <v>62.9</v>
          </cell>
          <cell r="J56">
            <v>0</v>
          </cell>
          <cell r="K56">
            <v>-37</v>
          </cell>
          <cell r="L56">
            <v>-71</v>
          </cell>
          <cell r="M56">
            <v>-283</v>
          </cell>
          <cell r="N56">
            <v>-241</v>
          </cell>
          <cell r="O56">
            <v>-158</v>
          </cell>
          <cell r="P56">
            <v>-159</v>
          </cell>
          <cell r="Q56">
            <v>-148</v>
          </cell>
          <cell r="R56">
            <v>-148</v>
          </cell>
          <cell r="S56">
            <v>-154</v>
          </cell>
          <cell r="T56">
            <v>-120</v>
          </cell>
        </row>
        <row r="57">
          <cell r="D57" t="str">
            <v>Total Profits</v>
          </cell>
          <cell r="G57">
            <v>106.10000000000001</v>
          </cell>
          <cell r="H57">
            <v>156</v>
          </cell>
          <cell r="I57">
            <v>67.400000000000006</v>
          </cell>
          <cell r="J57">
            <v>93.500000000000043</v>
          </cell>
          <cell r="K57">
            <v>192.8</v>
          </cell>
          <cell r="L57">
            <v>440</v>
          </cell>
          <cell r="M57">
            <v>249</v>
          </cell>
          <cell r="N57">
            <v>388</v>
          </cell>
          <cell r="O57">
            <v>402</v>
          </cell>
          <cell r="P57">
            <v>605</v>
          </cell>
          <cell r="Q57">
            <v>268</v>
          </cell>
          <cell r="R57">
            <v>268</v>
          </cell>
          <cell r="S57">
            <v>421</v>
          </cell>
          <cell r="T57">
            <v>571.5</v>
          </cell>
        </row>
        <row r="58">
          <cell r="B58" t="str">
            <v>Source: Company reports, Goldman Sachs estimates</v>
          </cell>
        </row>
      </sheetData>
      <sheetData sheetId="2" refreshError="1">
        <row r="2">
          <cell r="C2" t="str">
            <v>ROHM AND HAAS</v>
          </cell>
        </row>
        <row r="3">
          <cell r="C3" t="str">
            <v>Annual Cash Flow Model</v>
          </cell>
        </row>
        <row r="4">
          <cell r="C4" t="str">
            <v>$millions</v>
          </cell>
        </row>
        <row r="6">
          <cell r="F6" t="str">
            <v xml:space="preserve"> </v>
          </cell>
        </row>
        <row r="7">
          <cell r="F7" t="str">
            <v>1996s</v>
          </cell>
          <cell r="G7" t="str">
            <v>1997s</v>
          </cell>
          <cell r="H7" t="str">
            <v>1998s</v>
          </cell>
          <cell r="I7" t="str">
            <v>1999s</v>
          </cell>
          <cell r="J7" t="str">
            <v>2000s</v>
          </cell>
          <cell r="K7" t="str">
            <v>2001s</v>
          </cell>
          <cell r="L7" t="str">
            <v>1Q02</v>
          </cell>
          <cell r="M7" t="str">
            <v>2002e</v>
          </cell>
          <cell r="N7" t="str">
            <v>2003e</v>
          </cell>
        </row>
        <row r="8">
          <cell r="C8" t="str">
            <v>OPERATING ACTIVITIES</v>
          </cell>
          <cell r="F8" t="str">
            <v xml:space="preserve"> </v>
          </cell>
          <cell r="G8" t="str">
            <v xml:space="preserve"> </v>
          </cell>
          <cell r="H8" t="str">
            <v xml:space="preserve"> </v>
          </cell>
          <cell r="I8" t="str">
            <v xml:space="preserve"> </v>
          </cell>
          <cell r="J8" t="str">
            <v xml:space="preserve"> </v>
          </cell>
          <cell r="K8" t="str">
            <v xml:space="preserve"> </v>
          </cell>
          <cell r="M8" t="str">
            <v xml:space="preserve"> </v>
          </cell>
          <cell r="N8" t="str">
            <v xml:space="preserve"> </v>
          </cell>
        </row>
        <row r="9">
          <cell r="D9" t="str">
            <v>Net earnings</v>
          </cell>
          <cell r="F9">
            <v>363</v>
          </cell>
          <cell r="G9">
            <v>410</v>
          </cell>
          <cell r="H9">
            <v>440</v>
          </cell>
          <cell r="I9">
            <v>249</v>
          </cell>
          <cell r="J9">
            <v>354</v>
          </cell>
          <cell r="K9">
            <v>395</v>
          </cell>
          <cell r="M9">
            <v>371.91969999999998</v>
          </cell>
          <cell r="N9">
            <v>573.07799999999997</v>
          </cell>
        </row>
        <row r="10">
          <cell r="D10" t="str">
            <v>Adj. to reconcile net in. to net cash from op. activities</v>
          </cell>
          <cell r="F10" t="str">
            <v xml:space="preserve"> </v>
          </cell>
          <cell r="G10" t="str">
            <v xml:space="preserve"> </v>
          </cell>
          <cell r="H10" t="str">
            <v xml:space="preserve"> </v>
          </cell>
          <cell r="I10" t="str">
            <v xml:space="preserve"> </v>
          </cell>
          <cell r="J10" t="str">
            <v xml:space="preserve"> </v>
          </cell>
          <cell r="K10" t="str">
            <v xml:space="preserve"> </v>
          </cell>
          <cell r="M10" t="str">
            <v xml:space="preserve"> </v>
          </cell>
          <cell r="N10" t="str">
            <v xml:space="preserve"> </v>
          </cell>
        </row>
        <row r="11">
          <cell r="E11" t="str">
            <v>Provision for restructuring and asset impairments</v>
          </cell>
          <cell r="K11">
            <v>320</v>
          </cell>
        </row>
        <row r="12">
          <cell r="E12" t="str">
            <v>Purchased in-process R&amp;D</v>
          </cell>
          <cell r="F12">
            <v>0</v>
          </cell>
          <cell r="G12">
            <v>0</v>
          </cell>
          <cell r="H12">
            <v>0</v>
          </cell>
          <cell r="I12">
            <v>105</v>
          </cell>
          <cell r="J12">
            <v>13</v>
          </cell>
          <cell r="K12">
            <v>-65</v>
          </cell>
          <cell r="M12">
            <v>0</v>
          </cell>
          <cell r="N12">
            <v>0</v>
          </cell>
        </row>
        <row r="13">
          <cell r="E13" t="str">
            <v>Depreciation</v>
          </cell>
          <cell r="F13">
            <v>262</v>
          </cell>
          <cell r="G13">
            <v>279</v>
          </cell>
          <cell r="H13">
            <v>276</v>
          </cell>
          <cell r="I13">
            <v>368</v>
          </cell>
          <cell r="J13">
            <v>454</v>
          </cell>
          <cell r="K13">
            <v>406</v>
          </cell>
          <cell r="L13">
            <v>97</v>
          </cell>
          <cell r="M13">
            <v>400</v>
          </cell>
          <cell r="N13">
            <v>450</v>
          </cell>
        </row>
        <row r="14">
          <cell r="E14" t="str">
            <v>Amoritization of goodwill and other intangibles</v>
          </cell>
          <cell r="F14">
            <v>0</v>
          </cell>
          <cell r="G14">
            <v>6</v>
          </cell>
          <cell r="H14">
            <v>5</v>
          </cell>
          <cell r="I14">
            <v>83</v>
          </cell>
          <cell r="J14">
            <v>159</v>
          </cell>
          <cell r="K14">
            <v>156</v>
          </cell>
          <cell r="M14">
            <v>71</v>
          </cell>
          <cell r="N14">
            <v>67.8</v>
          </cell>
        </row>
        <row r="15">
          <cell r="E15" t="str">
            <v>(Gain) loss on sale of business</v>
          </cell>
          <cell r="F15">
            <v>0</v>
          </cell>
          <cell r="G15">
            <v>-4</v>
          </cell>
          <cell r="H15">
            <v>-76</v>
          </cell>
          <cell r="I15">
            <v>22</v>
          </cell>
          <cell r="J15">
            <v>0</v>
          </cell>
          <cell r="K15">
            <v>-679</v>
          </cell>
          <cell r="M15">
            <v>0</v>
          </cell>
          <cell r="N15">
            <v>0</v>
          </cell>
        </row>
        <row r="16">
          <cell r="E16" t="str">
            <v>Extraordinary loss on early debt retirement, net of tax</v>
          </cell>
          <cell r="F16">
            <v>0</v>
          </cell>
          <cell r="G16">
            <v>0</v>
          </cell>
          <cell r="H16">
            <v>13</v>
          </cell>
          <cell r="I16">
            <v>0</v>
          </cell>
          <cell r="J16">
            <v>0</v>
          </cell>
          <cell r="K16">
            <v>-3</v>
          </cell>
          <cell r="M16">
            <v>0</v>
          </cell>
          <cell r="N16">
            <v>0</v>
          </cell>
        </row>
        <row r="17">
          <cell r="D17" t="str">
            <v>Changes in CA/CL, net of acquisitions and divestitures</v>
          </cell>
        </row>
        <row r="18">
          <cell r="E18" t="str">
            <v>Deferred income taxes</v>
          </cell>
          <cell r="F18">
            <v>37</v>
          </cell>
          <cell r="G18">
            <v>-11</v>
          </cell>
          <cell r="H18">
            <v>36</v>
          </cell>
          <cell r="I18">
            <v>-70</v>
          </cell>
          <cell r="J18">
            <v>-37</v>
          </cell>
          <cell r="K18">
            <v>-87</v>
          </cell>
          <cell r="M18">
            <v>0</v>
          </cell>
          <cell r="N18">
            <v>0</v>
          </cell>
        </row>
        <row r="19">
          <cell r="E19" t="str">
            <v>Accounts receivable</v>
          </cell>
          <cell r="F19">
            <v>-21</v>
          </cell>
          <cell r="G19">
            <v>88</v>
          </cell>
          <cell r="H19">
            <v>-1</v>
          </cell>
          <cell r="I19">
            <v>-104</v>
          </cell>
          <cell r="J19">
            <v>-169</v>
          </cell>
          <cell r="K19">
            <v>122</v>
          </cell>
          <cell r="M19">
            <v>-5</v>
          </cell>
          <cell r="N19">
            <v>-5</v>
          </cell>
        </row>
        <row r="20">
          <cell r="E20" t="str">
            <v>Inventories</v>
          </cell>
          <cell r="F20">
            <v>0</v>
          </cell>
          <cell r="G20">
            <v>24</v>
          </cell>
          <cell r="H20">
            <v>1</v>
          </cell>
          <cell r="I20">
            <v>-41</v>
          </cell>
          <cell r="J20">
            <v>-100</v>
          </cell>
          <cell r="K20">
            <v>141</v>
          </cell>
          <cell r="M20">
            <v>-38</v>
          </cell>
          <cell r="N20">
            <v>-25</v>
          </cell>
        </row>
        <row r="21">
          <cell r="E21" t="str">
            <v>AP, accrued interest and other accrued liabilities</v>
          </cell>
          <cell r="F21">
            <v>0</v>
          </cell>
          <cell r="G21">
            <v>0</v>
          </cell>
          <cell r="H21">
            <v>-15</v>
          </cell>
          <cell r="I21">
            <v>164</v>
          </cell>
          <cell r="J21">
            <v>91</v>
          </cell>
          <cell r="K21">
            <v>-249</v>
          </cell>
          <cell r="M21">
            <v>44</v>
          </cell>
          <cell r="N21">
            <v>10</v>
          </cell>
        </row>
        <row r="22">
          <cell r="E22" t="str">
            <v>Income tax payable</v>
          </cell>
          <cell r="F22">
            <v>0</v>
          </cell>
          <cell r="G22">
            <v>12</v>
          </cell>
          <cell r="H22">
            <v>-85</v>
          </cell>
          <cell r="I22">
            <v>25</v>
          </cell>
          <cell r="J22">
            <v>56</v>
          </cell>
          <cell r="K22">
            <v>213</v>
          </cell>
          <cell r="M22">
            <v>30</v>
          </cell>
          <cell r="N22">
            <v>10</v>
          </cell>
        </row>
        <row r="23">
          <cell r="E23" t="str">
            <v>Other, net</v>
          </cell>
          <cell r="F23">
            <v>65</v>
          </cell>
          <cell r="G23">
            <v>-13</v>
          </cell>
          <cell r="H23">
            <v>88</v>
          </cell>
          <cell r="I23">
            <v>15</v>
          </cell>
          <cell r="J23">
            <v>-50</v>
          </cell>
          <cell r="K23">
            <v>-40</v>
          </cell>
          <cell r="M23">
            <v>-50</v>
          </cell>
          <cell r="N23">
            <v>-50</v>
          </cell>
        </row>
        <row r="24">
          <cell r="D24" t="str">
            <v>Net Cash Provided by Operating Activities</v>
          </cell>
          <cell r="F24">
            <v>706</v>
          </cell>
          <cell r="G24">
            <v>791</v>
          </cell>
          <cell r="H24">
            <v>682</v>
          </cell>
          <cell r="I24">
            <v>816</v>
          </cell>
          <cell r="J24">
            <v>771</v>
          </cell>
          <cell r="K24">
            <v>699</v>
          </cell>
          <cell r="M24">
            <v>823.91969999999992</v>
          </cell>
          <cell r="N24">
            <v>1030.8779999999999</v>
          </cell>
        </row>
        <row r="25">
          <cell r="C25" t="str">
            <v>INVESTING ACTIVITIES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M25" t="str">
            <v xml:space="preserve"> </v>
          </cell>
          <cell r="N25" t="str">
            <v xml:space="preserve"> </v>
          </cell>
        </row>
        <row r="26">
          <cell r="D26" t="str">
            <v>Acquisition of businesses, net of cash acquired</v>
          </cell>
          <cell r="F26">
            <v>0</v>
          </cell>
          <cell r="G26">
            <v>-80</v>
          </cell>
          <cell r="H26">
            <v>-21</v>
          </cell>
          <cell r="I26">
            <v>-3394</v>
          </cell>
          <cell r="J26">
            <v>-390</v>
          </cell>
          <cell r="K26">
            <v>-144</v>
          </cell>
          <cell r="M26">
            <v>-60</v>
          </cell>
          <cell r="N26">
            <v>-50</v>
          </cell>
        </row>
        <row r="27">
          <cell r="D27" t="str">
            <v>Proceeds from sale of business, net of cash sold</v>
          </cell>
          <cell r="F27">
            <v>11</v>
          </cell>
          <cell r="G27">
            <v>10</v>
          </cell>
          <cell r="H27">
            <v>287</v>
          </cell>
          <cell r="I27">
            <v>0</v>
          </cell>
          <cell r="J27">
            <v>459</v>
          </cell>
          <cell r="K27">
            <v>839</v>
          </cell>
          <cell r="M27">
            <v>0</v>
          </cell>
          <cell r="N27">
            <v>0</v>
          </cell>
        </row>
        <row r="28">
          <cell r="D28" t="str">
            <v>Additions to land, bldgs and equipment</v>
          </cell>
          <cell r="F28">
            <v>-334</v>
          </cell>
          <cell r="G28">
            <v>-254</v>
          </cell>
          <cell r="H28">
            <v>-229</v>
          </cell>
          <cell r="I28">
            <v>-323</v>
          </cell>
          <cell r="J28">
            <v>-391</v>
          </cell>
          <cell r="K28">
            <v>-401</v>
          </cell>
          <cell r="L28">
            <v>-68</v>
          </cell>
          <cell r="M28">
            <v>-350</v>
          </cell>
          <cell r="N28">
            <v>-420</v>
          </cell>
        </row>
        <row r="29">
          <cell r="D29" t="str">
            <v>Other, net</v>
          </cell>
          <cell r="F29">
            <v>-7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18</v>
          </cell>
          <cell r="M29">
            <v>0</v>
          </cell>
          <cell r="N29">
            <v>0</v>
          </cell>
        </row>
        <row r="30">
          <cell r="D30" t="str">
            <v>Net Cash Used in Investing Activities</v>
          </cell>
          <cell r="F30">
            <v>-330</v>
          </cell>
          <cell r="G30">
            <v>-324</v>
          </cell>
          <cell r="H30">
            <v>37</v>
          </cell>
          <cell r="I30">
            <v>-3717</v>
          </cell>
          <cell r="J30">
            <v>-322</v>
          </cell>
          <cell r="K30">
            <v>312</v>
          </cell>
          <cell r="M30">
            <v>-410</v>
          </cell>
          <cell r="N30">
            <v>-470</v>
          </cell>
        </row>
        <row r="31">
          <cell r="C31" t="str">
            <v>FINANCING ACTIVITIES</v>
          </cell>
          <cell r="F31" t="str">
            <v xml:space="preserve"> </v>
          </cell>
          <cell r="G31" t="str">
            <v xml:space="preserve"> </v>
          </cell>
          <cell r="H31" t="str">
            <v xml:space="preserve"> </v>
          </cell>
          <cell r="I31" t="str">
            <v xml:space="preserve"> </v>
          </cell>
          <cell r="J31" t="str">
            <v xml:space="preserve"> </v>
          </cell>
          <cell r="K31" t="str">
            <v xml:space="preserve"> </v>
          </cell>
          <cell r="M31" t="str">
            <v xml:space="preserve"> </v>
          </cell>
          <cell r="N31" t="str">
            <v xml:space="preserve"> </v>
          </cell>
        </row>
        <row r="32">
          <cell r="D32" t="str">
            <v>Proceeds from issuance of LT debt</v>
          </cell>
          <cell r="F32">
            <v>0</v>
          </cell>
          <cell r="G32">
            <v>16</v>
          </cell>
          <cell r="H32">
            <v>44</v>
          </cell>
          <cell r="I32">
            <v>2564</v>
          </cell>
          <cell r="J32">
            <v>447</v>
          </cell>
          <cell r="K32">
            <v>0</v>
          </cell>
          <cell r="M32">
            <v>0</v>
          </cell>
          <cell r="N32">
            <v>0</v>
          </cell>
        </row>
        <row r="33">
          <cell r="D33" t="str">
            <v>Purchase of treasury stock</v>
          </cell>
          <cell r="F33">
            <v>-302</v>
          </cell>
          <cell r="G33">
            <v>-216</v>
          </cell>
          <cell r="H33">
            <v>-567</v>
          </cell>
          <cell r="I33">
            <v>-65</v>
          </cell>
          <cell r="J33">
            <v>-1</v>
          </cell>
          <cell r="K33">
            <v>-1</v>
          </cell>
          <cell r="M33">
            <v>0</v>
          </cell>
          <cell r="N33">
            <v>-4</v>
          </cell>
        </row>
        <row r="34">
          <cell r="D34" t="str">
            <v>Repayments of LT debt</v>
          </cell>
          <cell r="F34">
            <v>-50</v>
          </cell>
          <cell r="G34">
            <v>-44</v>
          </cell>
          <cell r="H34">
            <v>-205</v>
          </cell>
          <cell r="I34">
            <v>-23</v>
          </cell>
          <cell r="J34">
            <v>-204</v>
          </cell>
          <cell r="K34">
            <v>-159</v>
          </cell>
          <cell r="M34">
            <v>-210</v>
          </cell>
          <cell r="N34">
            <v>-350</v>
          </cell>
        </row>
        <row r="35">
          <cell r="D35" t="str">
            <v>Net change in ST borrowings</v>
          </cell>
          <cell r="F35">
            <v>68</v>
          </cell>
          <cell r="G35">
            <v>-73</v>
          </cell>
          <cell r="H35">
            <v>108</v>
          </cell>
          <cell r="I35">
            <v>608</v>
          </cell>
          <cell r="J35">
            <v>-489</v>
          </cell>
          <cell r="K35">
            <v>-680</v>
          </cell>
          <cell r="M35">
            <v>-18</v>
          </cell>
          <cell r="N35">
            <v>-5</v>
          </cell>
        </row>
        <row r="36">
          <cell r="D36" t="str">
            <v>Payment of dividends</v>
          </cell>
          <cell r="F36">
            <v>-116</v>
          </cell>
          <cell r="G36">
            <v>-121</v>
          </cell>
          <cell r="H36">
            <v>-125</v>
          </cell>
          <cell r="I36">
            <v>-141</v>
          </cell>
          <cell r="J36">
            <v>-167</v>
          </cell>
          <cell r="K36">
            <v>-171</v>
          </cell>
          <cell r="M36">
            <v>-190.85550000000001</v>
          </cell>
          <cell r="N36">
            <v>-203.04400000000001</v>
          </cell>
        </row>
        <row r="37">
          <cell r="D37" t="str">
            <v>Other, net</v>
          </cell>
          <cell r="F37">
            <v>-8</v>
          </cell>
          <cell r="G37">
            <v>0</v>
          </cell>
          <cell r="H37">
            <v>2</v>
          </cell>
          <cell r="I37">
            <v>-1</v>
          </cell>
          <cell r="J37">
            <v>0.5</v>
          </cell>
          <cell r="K37">
            <v>0.5</v>
          </cell>
          <cell r="M37">
            <v>0.5</v>
          </cell>
          <cell r="N37">
            <v>0.5</v>
          </cell>
        </row>
        <row r="38">
          <cell r="D38" t="str">
            <v>Net Cash Provided by (Used in) Financing Activities</v>
          </cell>
          <cell r="F38">
            <v>-408</v>
          </cell>
          <cell r="G38">
            <v>-438</v>
          </cell>
          <cell r="H38">
            <v>-743</v>
          </cell>
          <cell r="I38">
            <v>2942</v>
          </cell>
          <cell r="J38">
            <v>-413.5</v>
          </cell>
          <cell r="K38">
            <v>-1010.5</v>
          </cell>
          <cell r="M38">
            <v>-418.35550000000001</v>
          </cell>
          <cell r="N38">
            <v>-561.54399999999998</v>
          </cell>
        </row>
        <row r="39">
          <cell r="C39" t="str">
            <v>Net (decrease) Increase in Cash</v>
          </cell>
          <cell r="F39">
            <v>-32</v>
          </cell>
          <cell r="G39">
            <v>29</v>
          </cell>
          <cell r="H39">
            <v>-24</v>
          </cell>
          <cell r="I39">
            <v>41</v>
          </cell>
          <cell r="J39">
            <v>35.5</v>
          </cell>
          <cell r="K39">
            <v>0.5</v>
          </cell>
          <cell r="M39">
            <v>-4.4358000000000857</v>
          </cell>
          <cell r="N39">
            <v>-0.66599999999993997</v>
          </cell>
        </row>
        <row r="40">
          <cell r="C40" t="str">
            <v>Cash at beginning of period</v>
          </cell>
          <cell r="F40">
            <v>43</v>
          </cell>
          <cell r="G40">
            <v>11</v>
          </cell>
          <cell r="H40">
            <v>40</v>
          </cell>
          <cell r="I40">
            <v>16</v>
          </cell>
          <cell r="J40">
            <v>57</v>
          </cell>
          <cell r="K40">
            <v>92.5</v>
          </cell>
          <cell r="M40">
            <v>92</v>
          </cell>
          <cell r="N40">
            <v>87.564199999999914</v>
          </cell>
        </row>
        <row r="41">
          <cell r="C41" t="str">
            <v>Cash at end of period</v>
          </cell>
          <cell r="F41">
            <v>11</v>
          </cell>
          <cell r="G41">
            <v>40</v>
          </cell>
          <cell r="H41">
            <v>16</v>
          </cell>
          <cell r="I41">
            <v>57</v>
          </cell>
          <cell r="J41">
            <v>92.5</v>
          </cell>
          <cell r="K41">
            <v>92</v>
          </cell>
          <cell r="M41">
            <v>87.564199999999914</v>
          </cell>
          <cell r="N41">
            <v>86.898199999999974</v>
          </cell>
        </row>
        <row r="42">
          <cell r="D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</row>
        <row r="43">
          <cell r="C43" t="str">
            <v>Source: Company reports, Goldman Sachs estimates</v>
          </cell>
        </row>
      </sheetData>
      <sheetData sheetId="3" refreshError="1"/>
      <sheetData sheetId="4" refreshError="1">
        <row r="2">
          <cell r="CI2" t="str">
            <v>ROHM AND HAAS</v>
          </cell>
          <cell r="DL2" t="str">
            <v>ROHM AND HAAS</v>
          </cell>
          <cell r="EL2" t="str">
            <v>ROHM AND HAAS</v>
          </cell>
          <cell r="FS2" t="str">
            <v>ROHM AND HAAS</v>
          </cell>
        </row>
        <row r="3">
          <cell r="CI3" t="str">
            <v>Quarterly Earnings Model</v>
          </cell>
          <cell r="DL3" t="str">
            <v>Quarterly Earnings Model</v>
          </cell>
          <cell r="EL3" t="str">
            <v>Quarterly Earnings Model</v>
          </cell>
          <cell r="FS3" t="str">
            <v>Quarterly Earnings Model</v>
          </cell>
        </row>
        <row r="4">
          <cell r="CI4" t="str">
            <v>($millions except share data)</v>
          </cell>
          <cell r="DL4" t="str">
            <v>($millions except share data)</v>
          </cell>
          <cell r="EL4" t="str">
            <v>($millions except share data)</v>
          </cell>
          <cell r="FS4" t="str">
            <v>($millions except share data)</v>
          </cell>
        </row>
        <row r="6">
          <cell r="CO6" t="str">
            <v>pro forma</v>
          </cell>
          <cell r="CP6" t="str">
            <v xml:space="preserve"> </v>
          </cell>
          <cell r="CS6" t="str">
            <v>pro forma</v>
          </cell>
          <cell r="CT6" t="str">
            <v xml:space="preserve"> </v>
          </cell>
          <cell r="CW6" t="str">
            <v>Pro Forma</v>
          </cell>
          <cell r="CX6" t="str">
            <v>Pro Forma</v>
          </cell>
          <cell r="CY6" t="str">
            <v xml:space="preserve"> </v>
          </cell>
          <cell r="DB6" t="str">
            <v>Pro Forma</v>
          </cell>
          <cell r="DF6" t="str">
            <v>Pro Forma</v>
          </cell>
          <cell r="DQ6" t="str">
            <v>restated</v>
          </cell>
          <cell r="DU6" t="str">
            <v>restated</v>
          </cell>
          <cell r="DY6" t="str">
            <v>restated</v>
          </cell>
          <cell r="EC6" t="str">
            <v>restated</v>
          </cell>
          <cell r="EG6" t="str">
            <v>restated</v>
          </cell>
          <cell r="ER6" t="str">
            <v>restated</v>
          </cell>
          <cell r="EX6" t="str">
            <v>restated</v>
          </cell>
          <cell r="FC6" t="str">
            <v>restated</v>
          </cell>
          <cell r="FD6" t="str">
            <v>old</v>
          </cell>
          <cell r="FE6" t="str">
            <v>new</v>
          </cell>
          <cell r="FH6" t="str">
            <v>restated</v>
          </cell>
          <cell r="FI6" t="str">
            <v>old</v>
          </cell>
          <cell r="FJ6" t="str">
            <v>new</v>
          </cell>
          <cell r="FM6" t="str">
            <v>restated</v>
          </cell>
          <cell r="FN6" t="str">
            <v>old</v>
          </cell>
          <cell r="FO6" t="str">
            <v>new</v>
          </cell>
          <cell r="FY6" t="str">
            <v xml:space="preserve"> </v>
          </cell>
          <cell r="GC6" t="str">
            <v xml:space="preserve"> </v>
          </cell>
          <cell r="GG6" t="str">
            <v xml:space="preserve"> </v>
          </cell>
          <cell r="GK6" t="str">
            <v xml:space="preserve"> </v>
          </cell>
        </row>
        <row r="7">
          <cell r="CJ7" t="str">
            <v xml:space="preserve"> </v>
          </cell>
          <cell r="CN7" t="str">
            <v>1Q99</v>
          </cell>
          <cell r="CO7" t="str">
            <v>1Q99</v>
          </cell>
          <cell r="CP7" t="str">
            <v>1Q00s</v>
          </cell>
          <cell r="CQ7" t="str">
            <v>D</v>
          </cell>
          <cell r="CS7" t="str">
            <v>2Q99</v>
          </cell>
          <cell r="CT7" t="str">
            <v>2Q00s</v>
          </cell>
          <cell r="CU7" t="str">
            <v>D</v>
          </cell>
          <cell r="CW7" t="str">
            <v>3Q99</v>
          </cell>
          <cell r="CX7" t="str">
            <v>3Q99</v>
          </cell>
          <cell r="CY7" t="str">
            <v>3Q00s</v>
          </cell>
          <cell r="CZ7" t="str">
            <v>D</v>
          </cell>
          <cell r="DB7" t="str">
            <v>4Q99</v>
          </cell>
          <cell r="DC7" t="str">
            <v>4Q00s</v>
          </cell>
          <cell r="DD7" t="str">
            <v>D</v>
          </cell>
          <cell r="DF7">
            <v>1999</v>
          </cell>
          <cell r="DG7" t="str">
            <v>2000E</v>
          </cell>
          <cell r="DH7">
            <v>2000</v>
          </cell>
          <cell r="DI7" t="str">
            <v>D</v>
          </cell>
          <cell r="DM7" t="str">
            <v xml:space="preserve"> </v>
          </cell>
          <cell r="DQ7" t="str">
            <v>1Q00s</v>
          </cell>
          <cell r="DR7" t="str">
            <v>1Q01s</v>
          </cell>
          <cell r="DS7" t="str">
            <v>D</v>
          </cell>
          <cell r="DU7" t="str">
            <v>2Q00s</v>
          </cell>
          <cell r="DV7" t="str">
            <v>2Q01s</v>
          </cell>
          <cell r="DW7" t="str">
            <v>D</v>
          </cell>
          <cell r="DY7" t="str">
            <v>3Q00s</v>
          </cell>
          <cell r="DZ7" t="str">
            <v>3Q01s</v>
          </cell>
          <cell r="EA7" t="str">
            <v>D</v>
          </cell>
          <cell r="EC7" t="str">
            <v>4Q00s</v>
          </cell>
          <cell r="ED7" t="str">
            <v>4Q01s</v>
          </cell>
          <cell r="EE7" t="str">
            <v>D</v>
          </cell>
          <cell r="EG7" t="str">
            <v>2000s</v>
          </cell>
          <cell r="EH7" t="str">
            <v>2001s</v>
          </cell>
          <cell r="EI7" t="str">
            <v>D</v>
          </cell>
          <cell r="EM7" t="str">
            <v xml:space="preserve"> </v>
          </cell>
          <cell r="EQ7" t="e">
            <v>#REF!</v>
          </cell>
          <cell r="ER7" t="str">
            <v>1Q01s</v>
          </cell>
          <cell r="ES7" t="str">
            <v>1Q02e</v>
          </cell>
          <cell r="ET7" t="str">
            <v>1Q02s</v>
          </cell>
          <cell r="EU7" t="str">
            <v>D</v>
          </cell>
          <cell r="EW7" t="e">
            <v>#REF!</v>
          </cell>
          <cell r="EX7" t="str">
            <v>2Q01s</v>
          </cell>
          <cell r="EY7" t="str">
            <v>2Q02e</v>
          </cell>
          <cell r="EZ7" t="str">
            <v>2Q02s</v>
          </cell>
          <cell r="FA7" t="str">
            <v>D</v>
          </cell>
          <cell r="FC7" t="str">
            <v>3Q01s</v>
          </cell>
          <cell r="FD7" t="str">
            <v>3Q02e</v>
          </cell>
          <cell r="FE7" t="str">
            <v>3Q02e</v>
          </cell>
          <cell r="FF7" t="str">
            <v>D</v>
          </cell>
          <cell r="FH7" t="str">
            <v>4Q01s</v>
          </cell>
          <cell r="FI7" t="str">
            <v>4Q02e</v>
          </cell>
          <cell r="FJ7" t="str">
            <v>4Q02e</v>
          </cell>
          <cell r="FK7" t="str">
            <v>D</v>
          </cell>
          <cell r="FM7" t="str">
            <v>2001s</v>
          </cell>
          <cell r="FN7" t="str">
            <v>2002E</v>
          </cell>
          <cell r="FO7" t="str">
            <v>2002E</v>
          </cell>
          <cell r="FP7" t="str">
            <v>D</v>
          </cell>
          <cell r="FT7" t="str">
            <v xml:space="preserve"> </v>
          </cell>
          <cell r="FX7" t="str">
            <v>1Q02s</v>
          </cell>
          <cell r="FY7" t="str">
            <v>1Q03e</v>
          </cell>
          <cell r="FZ7" t="str">
            <v>D</v>
          </cell>
          <cell r="GB7" t="str">
            <v>2Q02s</v>
          </cell>
          <cell r="GC7" t="str">
            <v>2Q03e</v>
          </cell>
          <cell r="GD7" t="str">
            <v>D</v>
          </cell>
          <cell r="GF7" t="str">
            <v>3Q02e</v>
          </cell>
          <cell r="GG7" t="str">
            <v>3Q03e</v>
          </cell>
          <cell r="GH7" t="str">
            <v>D</v>
          </cell>
          <cell r="GJ7" t="str">
            <v>4Q02e</v>
          </cell>
          <cell r="GK7" t="str">
            <v>4Q03e</v>
          </cell>
          <cell r="GL7" t="str">
            <v>D</v>
          </cell>
          <cell r="GN7" t="str">
            <v>2002E</v>
          </cell>
          <cell r="GO7" t="str">
            <v>2003E</v>
          </cell>
          <cell r="GP7" t="str">
            <v>D</v>
          </cell>
        </row>
        <row r="8">
          <cell r="CJ8" t="str">
            <v>Net Sales</v>
          </cell>
          <cell r="CN8">
            <v>940</v>
          </cell>
          <cell r="CO8">
            <v>1717</v>
          </cell>
          <cell r="CP8">
            <v>1735</v>
          </cell>
          <cell r="CQ8">
            <v>0.8457446808510638</v>
          </cell>
          <cell r="CS8">
            <v>1662</v>
          </cell>
          <cell r="CT8">
            <v>1758</v>
          </cell>
          <cell r="CU8">
            <v>5.7761732851985492E-2</v>
          </cell>
          <cell r="CW8">
            <v>1577</v>
          </cell>
          <cell r="CX8">
            <v>1577</v>
          </cell>
          <cell r="CY8">
            <v>1677</v>
          </cell>
          <cell r="CZ8">
            <v>6.3411540900443875E-2</v>
          </cell>
          <cell r="DB8">
            <v>1678</v>
          </cell>
          <cell r="DC8">
            <v>1650</v>
          </cell>
          <cell r="DD8">
            <v>-1.6686531585220488E-2</v>
          </cell>
          <cell r="DF8">
            <v>6634</v>
          </cell>
          <cell r="DG8">
            <v>6850</v>
          </cell>
          <cell r="DH8">
            <v>6820</v>
          </cell>
          <cell r="DI8">
            <v>2.8037383177569986E-2</v>
          </cell>
          <cell r="DM8" t="str">
            <v>Net Sales</v>
          </cell>
          <cell r="DQ8">
            <v>1622</v>
          </cell>
          <cell r="DR8">
            <v>1572</v>
          </cell>
          <cell r="DS8">
            <v>-3.082614056720101E-2</v>
          </cell>
          <cell r="DU8">
            <v>1628</v>
          </cell>
          <cell r="DV8">
            <v>1408</v>
          </cell>
          <cell r="DW8">
            <v>-0.13513513513513509</v>
          </cell>
          <cell r="DY8">
            <v>1583</v>
          </cell>
          <cell r="DZ8">
            <v>1346</v>
          </cell>
          <cell r="EA8">
            <v>-0.14971572962728996</v>
          </cell>
          <cell r="EC8">
            <v>1516</v>
          </cell>
          <cell r="ED8">
            <v>1340</v>
          </cell>
          <cell r="EE8">
            <v>-0.11609498680738783</v>
          </cell>
          <cell r="EG8">
            <v>6349</v>
          </cell>
          <cell r="EH8">
            <v>5666</v>
          </cell>
          <cell r="EI8">
            <v>-0.10757599621987712</v>
          </cell>
          <cell r="EM8" t="str">
            <v>Net Sales</v>
          </cell>
          <cell r="EQ8" t="e">
            <v>#REF!</v>
          </cell>
          <cell r="ER8">
            <v>1572</v>
          </cell>
          <cell r="ES8">
            <v>1415</v>
          </cell>
          <cell r="ET8">
            <v>1381</v>
          </cell>
          <cell r="EU8">
            <v>-0.12150127226463103</v>
          </cell>
          <cell r="EW8" t="e">
            <v>#REF!</v>
          </cell>
          <cell r="EX8">
            <v>1408</v>
          </cell>
          <cell r="EY8">
            <v>1450</v>
          </cell>
          <cell r="EZ8">
            <v>1457</v>
          </cell>
          <cell r="FA8">
            <v>3.4801136363636465E-2</v>
          </cell>
          <cell r="FC8">
            <v>1346</v>
          </cell>
          <cell r="FD8">
            <v>1467</v>
          </cell>
          <cell r="FE8">
            <v>1468</v>
          </cell>
          <cell r="FF8">
            <v>9.0638930163447151E-2</v>
          </cell>
          <cell r="FH8">
            <v>1340</v>
          </cell>
          <cell r="FI8">
            <v>1491</v>
          </cell>
          <cell r="FJ8">
            <v>1481</v>
          </cell>
          <cell r="FK8">
            <v>0.10522388059701493</v>
          </cell>
          <cell r="FM8">
            <v>5666</v>
          </cell>
          <cell r="FN8">
            <v>5789</v>
          </cell>
          <cell r="FO8">
            <v>5787</v>
          </cell>
          <cell r="FP8">
            <v>2.1355453582774464E-2</v>
          </cell>
          <cell r="FT8" t="str">
            <v>Net Sales</v>
          </cell>
          <cell r="FX8">
            <v>1381</v>
          </cell>
          <cell r="FY8">
            <v>1626</v>
          </cell>
          <cell r="FZ8">
            <v>0.17740767559739323</v>
          </cell>
          <cell r="GB8">
            <v>1457</v>
          </cell>
          <cell r="GC8">
            <v>1565</v>
          </cell>
          <cell r="GD8">
            <v>7.4124914207275294E-2</v>
          </cell>
          <cell r="GF8">
            <v>1468</v>
          </cell>
          <cell r="GG8">
            <v>1570</v>
          </cell>
          <cell r="GH8">
            <v>6.9482288828337957E-2</v>
          </cell>
          <cell r="GJ8">
            <v>1481</v>
          </cell>
          <cell r="GK8">
            <v>1635</v>
          </cell>
          <cell r="GL8">
            <v>0.10398379473328823</v>
          </cell>
          <cell r="GN8">
            <v>5787</v>
          </cell>
          <cell r="GO8">
            <v>6396</v>
          </cell>
          <cell r="GP8">
            <v>0.10523587350959041</v>
          </cell>
        </row>
        <row r="9">
          <cell r="CJ9" t="str">
            <v>Cost of sales</v>
          </cell>
          <cell r="CN9">
            <v>558</v>
          </cell>
          <cell r="CO9">
            <v>0</v>
          </cell>
          <cell r="CP9">
            <v>1132</v>
          </cell>
          <cell r="CQ9">
            <v>1.0286738351254479</v>
          </cell>
          <cell r="CS9">
            <v>0</v>
          </cell>
          <cell r="CT9">
            <v>1185</v>
          </cell>
          <cell r="CU9" t="e">
            <v>#DIV/0!</v>
          </cell>
          <cell r="CW9">
            <v>1027</v>
          </cell>
          <cell r="CX9">
            <v>1027</v>
          </cell>
          <cell r="CY9">
            <v>1119</v>
          </cell>
          <cell r="CZ9">
            <v>8.9581304771178205E-2</v>
          </cell>
          <cell r="DB9">
            <v>1094</v>
          </cell>
          <cell r="DC9">
            <v>1138</v>
          </cell>
          <cell r="DD9">
            <v>4.0219378427788E-2</v>
          </cell>
          <cell r="DF9">
            <v>0</v>
          </cell>
          <cell r="DG9">
            <v>4577</v>
          </cell>
          <cell r="DH9">
            <v>4574</v>
          </cell>
          <cell r="DI9" t="e">
            <v>#DIV/0!</v>
          </cell>
          <cell r="DM9" t="str">
            <v>Cost of sales</v>
          </cell>
          <cell r="DQ9">
            <v>1087</v>
          </cell>
          <cell r="DR9">
            <v>1120</v>
          </cell>
          <cell r="DS9">
            <v>3.0358785648574083E-2</v>
          </cell>
          <cell r="DU9">
            <v>1116</v>
          </cell>
          <cell r="DV9">
            <v>1007</v>
          </cell>
          <cell r="DW9">
            <v>-9.7670250896057298E-2</v>
          </cell>
          <cell r="DY9">
            <v>1075</v>
          </cell>
          <cell r="DZ9">
            <v>932</v>
          </cell>
          <cell r="EA9">
            <v>-0.13302325581395347</v>
          </cell>
          <cell r="EC9">
            <v>1059</v>
          </cell>
          <cell r="ED9">
            <v>949</v>
          </cell>
          <cell r="EE9">
            <v>-0.10387157695939564</v>
          </cell>
          <cell r="EG9">
            <v>4338</v>
          </cell>
          <cell r="EH9">
            <v>4008</v>
          </cell>
          <cell r="EI9">
            <v>-7.6071922544951542E-2</v>
          </cell>
          <cell r="EM9" t="str">
            <v>Cost of sales</v>
          </cell>
          <cell r="EQ9" t="e">
            <v>#REF!</v>
          </cell>
          <cell r="ER9">
            <v>1120</v>
          </cell>
          <cell r="ES9">
            <v>954</v>
          </cell>
          <cell r="ET9">
            <v>940</v>
          </cell>
          <cell r="EU9">
            <v>-0.1607142857142857</v>
          </cell>
          <cell r="EW9" t="e">
            <v>#REF!</v>
          </cell>
          <cell r="EX9">
            <v>983</v>
          </cell>
          <cell r="EY9">
            <v>980</v>
          </cell>
          <cell r="EZ9">
            <v>972</v>
          </cell>
          <cell r="FA9">
            <v>-1.1190233977619535E-2</v>
          </cell>
          <cell r="FC9">
            <v>934</v>
          </cell>
          <cell r="FD9">
            <v>992</v>
          </cell>
          <cell r="FE9">
            <v>985</v>
          </cell>
          <cell r="FF9">
            <v>5.4603854389721596E-2</v>
          </cell>
          <cell r="FH9">
            <v>941</v>
          </cell>
          <cell r="FI9">
            <v>1001</v>
          </cell>
          <cell r="FJ9">
            <v>994.5</v>
          </cell>
          <cell r="FK9">
            <v>5.6854410201912842E-2</v>
          </cell>
          <cell r="FM9">
            <v>3978</v>
          </cell>
          <cell r="FN9">
            <v>3913</v>
          </cell>
          <cell r="FO9">
            <v>3891.5</v>
          </cell>
          <cell r="FP9">
            <v>-2.1744595274007072E-2</v>
          </cell>
          <cell r="FT9" t="str">
            <v>Cost of sales</v>
          </cell>
          <cell r="FX9">
            <v>940</v>
          </cell>
          <cell r="FY9">
            <v>1074</v>
          </cell>
          <cell r="FZ9">
            <v>0.14255319148936163</v>
          </cell>
          <cell r="GB9">
            <v>972</v>
          </cell>
          <cell r="GC9">
            <v>1014.5</v>
          </cell>
          <cell r="GD9">
            <v>4.3724279835390956E-2</v>
          </cell>
          <cell r="GF9">
            <v>985</v>
          </cell>
          <cell r="GG9">
            <v>1016</v>
          </cell>
          <cell r="GH9">
            <v>3.1472081218274051E-2</v>
          </cell>
          <cell r="GJ9">
            <v>994.5</v>
          </cell>
          <cell r="GK9">
            <v>1059</v>
          </cell>
          <cell r="GL9">
            <v>6.4856711915535437E-2</v>
          </cell>
          <cell r="GN9">
            <v>3891.5</v>
          </cell>
          <cell r="GO9">
            <v>4163.5</v>
          </cell>
          <cell r="GP9">
            <v>6.9895927020429127E-2</v>
          </cell>
        </row>
        <row r="10">
          <cell r="CJ10" t="str">
            <v>Gross proft on sales</v>
          </cell>
          <cell r="CN10">
            <v>382</v>
          </cell>
          <cell r="CO10">
            <v>0</v>
          </cell>
          <cell r="CP10">
            <v>603</v>
          </cell>
          <cell r="CQ10">
            <v>0.57853403141361248</v>
          </cell>
          <cell r="CS10">
            <v>0</v>
          </cell>
          <cell r="CT10">
            <v>573</v>
          </cell>
          <cell r="CU10" t="e">
            <v>#DIV/0!</v>
          </cell>
          <cell r="CW10">
            <v>550</v>
          </cell>
          <cell r="CX10">
            <v>550</v>
          </cell>
          <cell r="CY10">
            <v>558</v>
          </cell>
          <cell r="CZ10">
            <v>1.4545454545454639E-2</v>
          </cell>
          <cell r="DB10">
            <v>584</v>
          </cell>
          <cell r="DC10">
            <v>512</v>
          </cell>
          <cell r="DD10">
            <v>-0.12328767123287676</v>
          </cell>
          <cell r="DF10">
            <v>0</v>
          </cell>
          <cell r="DG10">
            <v>2273</v>
          </cell>
          <cell r="DH10">
            <v>2246</v>
          </cell>
          <cell r="DI10" t="e">
            <v>#DIV/0!</v>
          </cell>
          <cell r="DM10" t="str">
            <v>Gross proft on sales</v>
          </cell>
          <cell r="DQ10">
            <v>535</v>
          </cell>
          <cell r="DR10">
            <v>452</v>
          </cell>
          <cell r="DS10">
            <v>-0.15514018691588782</v>
          </cell>
          <cell r="DU10">
            <v>512</v>
          </cell>
          <cell r="DV10">
            <v>401</v>
          </cell>
          <cell r="DW10">
            <v>-0.216796875</v>
          </cell>
          <cell r="DY10">
            <v>508</v>
          </cell>
          <cell r="DZ10">
            <v>414</v>
          </cell>
          <cell r="EA10">
            <v>-0.18503937007874016</v>
          </cell>
          <cell r="EC10">
            <v>457</v>
          </cell>
          <cell r="ED10">
            <v>391</v>
          </cell>
          <cell r="EE10">
            <v>-0.14442013129102849</v>
          </cell>
          <cell r="EG10">
            <v>2011</v>
          </cell>
          <cell r="EH10">
            <v>1658</v>
          </cell>
          <cell r="EI10">
            <v>-0.17553455992043754</v>
          </cell>
          <cell r="EM10" t="str">
            <v>Gross proft on sales</v>
          </cell>
          <cell r="EQ10" t="e">
            <v>#REF!</v>
          </cell>
          <cell r="ER10">
            <v>452</v>
          </cell>
          <cell r="ES10">
            <v>461</v>
          </cell>
          <cell r="ET10">
            <v>441</v>
          </cell>
          <cell r="EU10">
            <v>-2.433628318584069E-2</v>
          </cell>
          <cell r="EW10" t="e">
            <v>#REF!</v>
          </cell>
          <cell r="EX10">
            <v>425</v>
          </cell>
          <cell r="EY10">
            <v>470</v>
          </cell>
          <cell r="EZ10">
            <v>485</v>
          </cell>
          <cell r="FA10">
            <v>0.14117647058823524</v>
          </cell>
          <cell r="FC10">
            <v>412</v>
          </cell>
          <cell r="FD10">
            <v>475</v>
          </cell>
          <cell r="FE10">
            <v>483</v>
          </cell>
          <cell r="FF10">
            <v>0.17233009708737868</v>
          </cell>
          <cell r="FH10">
            <v>399</v>
          </cell>
          <cell r="FI10">
            <v>490</v>
          </cell>
          <cell r="FJ10">
            <v>486.5</v>
          </cell>
          <cell r="FK10">
            <v>0.2192982456140351</v>
          </cell>
          <cell r="FM10">
            <v>1688</v>
          </cell>
          <cell r="FN10">
            <v>1876</v>
          </cell>
          <cell r="FO10">
            <v>1895.5</v>
          </cell>
          <cell r="FP10">
            <v>0.12292654028436023</v>
          </cell>
          <cell r="FT10" t="str">
            <v>Gross proft on sales</v>
          </cell>
          <cell r="FX10">
            <v>441</v>
          </cell>
          <cell r="FY10">
            <v>552</v>
          </cell>
          <cell r="FZ10">
            <v>0.2517006802721089</v>
          </cell>
          <cell r="GB10">
            <v>485</v>
          </cell>
          <cell r="GC10">
            <v>550.5</v>
          </cell>
          <cell r="GD10">
            <v>0.13505154639175254</v>
          </cell>
          <cell r="GF10">
            <v>483</v>
          </cell>
          <cell r="GG10">
            <v>554</v>
          </cell>
          <cell r="GH10">
            <v>0.14699792960662528</v>
          </cell>
          <cell r="GJ10">
            <v>486.5</v>
          </cell>
          <cell r="GK10">
            <v>576</v>
          </cell>
          <cell r="GL10">
            <v>0.18396711202466598</v>
          </cell>
          <cell r="GN10">
            <v>1895.5</v>
          </cell>
          <cell r="GO10">
            <v>2232.5</v>
          </cell>
          <cell r="GP10">
            <v>0.17778950145080463</v>
          </cell>
        </row>
        <row r="11">
          <cell r="CJ11" t="str">
            <v>Selling, general and administrative</v>
          </cell>
          <cell r="CN11">
            <v>163</v>
          </cell>
          <cell r="CO11">
            <v>0</v>
          </cell>
          <cell r="CP11">
            <v>261</v>
          </cell>
          <cell r="CQ11">
            <v>0.60122699386503076</v>
          </cell>
          <cell r="CS11">
            <v>0</v>
          </cell>
          <cell r="CT11">
            <v>275</v>
          </cell>
          <cell r="CU11" t="e">
            <v>#DIV/0!</v>
          </cell>
          <cell r="CW11">
            <v>257</v>
          </cell>
          <cell r="CX11">
            <v>257</v>
          </cell>
          <cell r="CY11">
            <v>259</v>
          </cell>
          <cell r="CZ11">
            <v>7.7821011673151474E-3</v>
          </cell>
          <cell r="DB11">
            <v>273</v>
          </cell>
          <cell r="DC11">
            <v>251</v>
          </cell>
          <cell r="DD11">
            <v>-8.0586080586080633E-2</v>
          </cell>
          <cell r="DF11">
            <v>0</v>
          </cell>
          <cell r="DG11">
            <v>1062</v>
          </cell>
          <cell r="DH11">
            <v>1046</v>
          </cell>
          <cell r="DI11" t="e">
            <v>#DIV/0!</v>
          </cell>
          <cell r="DM11" t="str">
            <v>Selling, general and administrative</v>
          </cell>
          <cell r="DQ11">
            <v>233</v>
          </cell>
          <cell r="DR11">
            <v>220</v>
          </cell>
          <cell r="DS11">
            <v>-5.579399141630903E-2</v>
          </cell>
          <cell r="DU11">
            <v>246</v>
          </cell>
          <cell r="DV11">
            <v>209</v>
          </cell>
          <cell r="DW11">
            <v>-0.15040650406504064</v>
          </cell>
          <cell r="DY11">
            <v>231</v>
          </cell>
          <cell r="DZ11">
            <v>208.4</v>
          </cell>
          <cell r="EA11">
            <v>-9.7835497835497831E-2</v>
          </cell>
          <cell r="EC11">
            <v>222</v>
          </cell>
          <cell r="ED11">
            <v>223.4</v>
          </cell>
          <cell r="EE11">
            <v>6.3063063063062419E-3</v>
          </cell>
          <cell r="EG11">
            <v>933</v>
          </cell>
          <cell r="EH11">
            <v>860.8</v>
          </cell>
          <cell r="EI11">
            <v>-7.7384780278671017E-2</v>
          </cell>
          <cell r="EM11" t="str">
            <v>Selling, general and administrative</v>
          </cell>
          <cell r="EQ11" t="e">
            <v>#REF!</v>
          </cell>
          <cell r="ER11">
            <v>220</v>
          </cell>
          <cell r="ES11">
            <v>225</v>
          </cell>
          <cell r="ET11">
            <v>206</v>
          </cell>
          <cell r="EU11">
            <v>-6.3636363636363602E-2</v>
          </cell>
          <cell r="EW11" t="e">
            <v>#REF!</v>
          </cell>
          <cell r="EX11">
            <v>206</v>
          </cell>
          <cell r="EY11">
            <v>214.5</v>
          </cell>
          <cell r="EZ11">
            <v>219</v>
          </cell>
          <cell r="FA11">
            <v>6.3106796116504826E-2</v>
          </cell>
          <cell r="FC11">
            <v>206</v>
          </cell>
          <cell r="FD11">
            <v>218</v>
          </cell>
          <cell r="FE11">
            <v>221.4</v>
          </cell>
          <cell r="FF11">
            <v>7.4757281553398114E-2</v>
          </cell>
          <cell r="FH11">
            <v>213</v>
          </cell>
          <cell r="FI11">
            <v>222</v>
          </cell>
          <cell r="FJ11">
            <v>222</v>
          </cell>
          <cell r="FK11">
            <v>4.2253521126760507E-2</v>
          </cell>
          <cell r="FM11">
            <v>845</v>
          </cell>
          <cell r="FN11">
            <v>860.5</v>
          </cell>
          <cell r="FO11">
            <v>868.4</v>
          </cell>
          <cell r="FP11">
            <v>2.7692307692307683E-2</v>
          </cell>
          <cell r="FT11" t="str">
            <v>Selling, general and administrative</v>
          </cell>
          <cell r="FX11">
            <v>206</v>
          </cell>
          <cell r="FY11">
            <v>239</v>
          </cell>
          <cell r="FZ11">
            <v>0.16019417475728148</v>
          </cell>
          <cell r="GB11">
            <v>219</v>
          </cell>
          <cell r="GC11">
            <v>235</v>
          </cell>
          <cell r="GD11">
            <v>7.3059360730593603E-2</v>
          </cell>
          <cell r="GF11">
            <v>221.4</v>
          </cell>
          <cell r="GG11">
            <v>239.5</v>
          </cell>
          <cell r="GH11">
            <v>8.175248419150849E-2</v>
          </cell>
          <cell r="GJ11">
            <v>222</v>
          </cell>
          <cell r="GK11">
            <v>242</v>
          </cell>
          <cell r="GL11">
            <v>9.0090090090090058E-2</v>
          </cell>
          <cell r="GN11">
            <v>868.4</v>
          </cell>
          <cell r="GO11">
            <v>955.5</v>
          </cell>
          <cell r="GP11">
            <v>0.10029940119760483</v>
          </cell>
        </row>
        <row r="12">
          <cell r="CJ12" t="str">
            <v>Research &amp; development expense</v>
          </cell>
          <cell r="CN12">
            <v>47</v>
          </cell>
          <cell r="CO12">
            <v>0</v>
          </cell>
          <cell r="CP12">
            <v>59</v>
          </cell>
          <cell r="CQ12">
            <v>0.25531914893617014</v>
          </cell>
          <cell r="CS12">
            <v>0</v>
          </cell>
          <cell r="CT12">
            <v>81</v>
          </cell>
          <cell r="CU12" t="e">
            <v>#DIV/0!</v>
          </cell>
          <cell r="CW12">
            <v>65</v>
          </cell>
          <cell r="CX12">
            <v>65</v>
          </cell>
          <cell r="CY12">
            <v>64</v>
          </cell>
          <cell r="CZ12">
            <v>-1.538461538461533E-2</v>
          </cell>
          <cell r="DB12">
            <v>71</v>
          </cell>
          <cell r="DC12">
            <v>68</v>
          </cell>
          <cell r="DD12">
            <v>-4.2253521126760618E-2</v>
          </cell>
          <cell r="DF12">
            <v>0</v>
          </cell>
          <cell r="DG12">
            <v>270</v>
          </cell>
          <cell r="DH12">
            <v>272</v>
          </cell>
          <cell r="DI12" t="e">
            <v>#DIV/0!</v>
          </cell>
          <cell r="DM12" t="str">
            <v>Research &amp; development expense</v>
          </cell>
          <cell r="DQ12">
            <v>50</v>
          </cell>
          <cell r="DR12">
            <v>56</v>
          </cell>
          <cell r="DS12">
            <v>0.12000000000000011</v>
          </cell>
          <cell r="DU12">
            <v>59</v>
          </cell>
          <cell r="DV12">
            <v>57</v>
          </cell>
          <cell r="DW12">
            <v>-3.3898305084745783E-2</v>
          </cell>
          <cell r="DY12">
            <v>56</v>
          </cell>
          <cell r="DZ12">
            <v>55</v>
          </cell>
          <cell r="EA12">
            <v>-1.7857142857142905E-2</v>
          </cell>
          <cell r="EC12">
            <v>59</v>
          </cell>
          <cell r="ED12">
            <v>61.7</v>
          </cell>
          <cell r="EE12">
            <v>4.5762711864406835E-2</v>
          </cell>
          <cell r="EG12">
            <v>224</v>
          </cell>
          <cell r="EH12">
            <v>229.7</v>
          </cell>
          <cell r="EI12">
            <v>2.5446428571428426E-2</v>
          </cell>
          <cell r="EM12" t="str">
            <v>Research &amp; development expense</v>
          </cell>
          <cell r="EQ12" t="e">
            <v>#REF!</v>
          </cell>
          <cell r="ER12">
            <v>56</v>
          </cell>
          <cell r="ES12">
            <v>60.4</v>
          </cell>
          <cell r="ET12">
            <v>62</v>
          </cell>
          <cell r="EU12">
            <v>0.10714285714285721</v>
          </cell>
          <cell r="EW12" t="e">
            <v>#REF!</v>
          </cell>
          <cell r="EX12">
            <v>57</v>
          </cell>
          <cell r="EY12">
            <v>62</v>
          </cell>
          <cell r="EZ12">
            <v>66</v>
          </cell>
          <cell r="FA12">
            <v>0.15789473684210531</v>
          </cell>
          <cell r="FC12">
            <v>55</v>
          </cell>
          <cell r="FD12">
            <v>61.5</v>
          </cell>
          <cell r="FE12">
            <v>65.400000000000006</v>
          </cell>
          <cell r="FF12">
            <v>0.1890909090909092</v>
          </cell>
          <cell r="FH12">
            <v>62</v>
          </cell>
          <cell r="FI12">
            <v>61</v>
          </cell>
          <cell r="FJ12">
            <v>65</v>
          </cell>
          <cell r="FK12">
            <v>4.8387096774193505E-2</v>
          </cell>
          <cell r="FM12">
            <v>230</v>
          </cell>
          <cell r="FN12">
            <v>246.5</v>
          </cell>
          <cell r="FO12">
            <v>258.39999999999998</v>
          </cell>
          <cell r="FP12">
            <v>0.12347826086956504</v>
          </cell>
          <cell r="FT12" t="str">
            <v>Research &amp; development expense</v>
          </cell>
          <cell r="FX12">
            <v>62</v>
          </cell>
          <cell r="FY12">
            <v>62</v>
          </cell>
          <cell r="FZ12">
            <v>0</v>
          </cell>
          <cell r="GB12">
            <v>66</v>
          </cell>
          <cell r="GC12">
            <v>62</v>
          </cell>
          <cell r="GD12">
            <v>-6.0606060606060552E-2</v>
          </cell>
          <cell r="GF12">
            <v>65.400000000000006</v>
          </cell>
          <cell r="GG12">
            <v>63</v>
          </cell>
          <cell r="GH12">
            <v>-3.6697247706422131E-2</v>
          </cell>
          <cell r="GJ12">
            <v>65</v>
          </cell>
          <cell r="GK12">
            <v>64</v>
          </cell>
          <cell r="GL12">
            <v>-1.538461538461533E-2</v>
          </cell>
          <cell r="GN12">
            <v>258.39999999999998</v>
          </cell>
          <cell r="GO12">
            <v>251</v>
          </cell>
          <cell r="GP12">
            <v>-2.8637770897832704E-2</v>
          </cell>
        </row>
        <row r="13">
          <cell r="CJ13" t="str">
            <v>Other (income) loss-gw amortization</v>
          </cell>
          <cell r="CN13">
            <v>2</v>
          </cell>
          <cell r="CO13">
            <v>0</v>
          </cell>
          <cell r="CP13">
            <v>38</v>
          </cell>
          <cell r="CQ13">
            <v>18</v>
          </cell>
          <cell r="CS13">
            <v>0</v>
          </cell>
          <cell r="CT13">
            <v>42</v>
          </cell>
          <cell r="CU13" t="e">
            <v>#DIV/0!</v>
          </cell>
          <cell r="CW13">
            <v>63</v>
          </cell>
          <cell r="CX13">
            <v>63</v>
          </cell>
          <cell r="CY13">
            <v>40</v>
          </cell>
          <cell r="CZ13">
            <v>-0.36507936507936511</v>
          </cell>
          <cell r="DB13">
            <v>38</v>
          </cell>
          <cell r="DC13">
            <v>39</v>
          </cell>
          <cell r="DD13">
            <v>2.6315789473684292E-2</v>
          </cell>
          <cell r="DF13">
            <v>0</v>
          </cell>
          <cell r="DG13">
            <v>160</v>
          </cell>
          <cell r="DH13">
            <v>159</v>
          </cell>
          <cell r="DI13" t="e">
            <v>#DIV/0!</v>
          </cell>
          <cell r="DM13" t="str">
            <v>Amortization of GW &amp; other intang</v>
          </cell>
          <cell r="DQ13">
            <v>38</v>
          </cell>
          <cell r="DR13">
            <v>39</v>
          </cell>
          <cell r="DS13">
            <v>2.6315789473684292E-2</v>
          </cell>
          <cell r="DU13">
            <v>42</v>
          </cell>
          <cell r="DV13">
            <v>40</v>
          </cell>
          <cell r="DW13">
            <v>-4.7619047619047672E-2</v>
          </cell>
          <cell r="DY13">
            <v>40</v>
          </cell>
          <cell r="DZ13">
            <v>40</v>
          </cell>
          <cell r="EA13">
            <v>0</v>
          </cell>
          <cell r="EC13">
            <v>39</v>
          </cell>
          <cell r="ED13">
            <v>38</v>
          </cell>
          <cell r="EE13">
            <v>-2.5641025641025661E-2</v>
          </cell>
          <cell r="EG13">
            <v>159</v>
          </cell>
          <cell r="EH13">
            <v>157</v>
          </cell>
          <cell r="EI13">
            <v>-1.2578616352201255E-2</v>
          </cell>
          <cell r="EM13" t="str">
            <v>Amortization of GW &amp; other intang</v>
          </cell>
          <cell r="EQ13" t="e">
            <v>#REF!</v>
          </cell>
          <cell r="ER13">
            <v>20</v>
          </cell>
          <cell r="ES13">
            <v>17</v>
          </cell>
          <cell r="ET13">
            <v>18</v>
          </cell>
          <cell r="EU13">
            <v>-9.9999999999999978E-2</v>
          </cell>
          <cell r="EW13" t="e">
            <v>#REF!</v>
          </cell>
          <cell r="EX13">
            <v>20</v>
          </cell>
          <cell r="EY13">
            <v>18</v>
          </cell>
          <cell r="EZ13">
            <v>16</v>
          </cell>
          <cell r="FA13">
            <v>-0.19999999999999996</v>
          </cell>
          <cell r="FC13">
            <v>19</v>
          </cell>
          <cell r="FD13">
            <v>16.5</v>
          </cell>
          <cell r="FE13">
            <v>17.399999999999999</v>
          </cell>
          <cell r="FF13">
            <v>-8.4210526315789513E-2</v>
          </cell>
          <cell r="FH13">
            <v>18</v>
          </cell>
          <cell r="FI13">
            <v>17</v>
          </cell>
          <cell r="FJ13">
            <v>17.100000000000001</v>
          </cell>
          <cell r="FK13">
            <v>-4.9999999999999933E-2</v>
          </cell>
          <cell r="FM13">
            <v>77</v>
          </cell>
          <cell r="FN13">
            <v>69.5</v>
          </cell>
          <cell r="FO13">
            <v>68.5</v>
          </cell>
          <cell r="FP13">
            <v>-0.11038961038961037</v>
          </cell>
          <cell r="FT13" t="str">
            <v>Amortization of GW &amp; other intang</v>
          </cell>
          <cell r="FX13">
            <v>18</v>
          </cell>
          <cell r="FY13">
            <v>16.8</v>
          </cell>
          <cell r="FZ13">
            <v>-6.6666666666666652E-2</v>
          </cell>
          <cell r="GB13">
            <v>16</v>
          </cell>
          <cell r="GC13">
            <v>17</v>
          </cell>
          <cell r="GD13">
            <v>6.25E-2</v>
          </cell>
          <cell r="GF13">
            <v>17.399999999999999</v>
          </cell>
          <cell r="GG13">
            <v>17</v>
          </cell>
          <cell r="GH13">
            <v>-2.2988505747126409E-2</v>
          </cell>
          <cell r="GJ13">
            <v>17.100000000000001</v>
          </cell>
          <cell r="GK13">
            <v>17</v>
          </cell>
          <cell r="GL13">
            <v>-5.8479532163743242E-3</v>
          </cell>
          <cell r="GN13">
            <v>68.5</v>
          </cell>
          <cell r="GO13">
            <v>67.8</v>
          </cell>
          <cell r="GP13">
            <v>-1.0218978102189857E-2</v>
          </cell>
        </row>
        <row r="14">
          <cell r="CJ14" t="str">
            <v>Operating profit</v>
          </cell>
          <cell r="CN14">
            <v>170</v>
          </cell>
          <cell r="CO14">
            <v>0</v>
          </cell>
          <cell r="CP14">
            <v>245</v>
          </cell>
          <cell r="CQ14">
            <v>0.44117647058823528</v>
          </cell>
          <cell r="CS14">
            <v>0</v>
          </cell>
          <cell r="CT14">
            <v>175</v>
          </cell>
          <cell r="CU14" t="e">
            <v>#DIV/0!</v>
          </cell>
          <cell r="CW14">
            <v>165</v>
          </cell>
          <cell r="CX14">
            <v>165</v>
          </cell>
          <cell r="CY14">
            <v>195</v>
          </cell>
          <cell r="CZ14">
            <v>0.18181818181818188</v>
          </cell>
          <cell r="DB14">
            <v>202</v>
          </cell>
          <cell r="DC14">
            <v>154</v>
          </cell>
          <cell r="DD14">
            <v>-0.23762376237623761</v>
          </cell>
          <cell r="DF14">
            <v>0</v>
          </cell>
          <cell r="DG14">
            <v>781</v>
          </cell>
          <cell r="DH14">
            <v>769</v>
          </cell>
          <cell r="DI14" t="e">
            <v>#DIV/0!</v>
          </cell>
          <cell r="DM14" t="str">
            <v>Operating profit</v>
          </cell>
          <cell r="DQ14">
            <v>214</v>
          </cell>
          <cell r="DR14">
            <v>137</v>
          </cell>
          <cell r="DS14">
            <v>-0.35981308411214952</v>
          </cell>
          <cell r="DU14">
            <v>165</v>
          </cell>
          <cell r="DV14">
            <v>95</v>
          </cell>
          <cell r="DW14">
            <v>-0.4242424242424242</v>
          </cell>
          <cell r="DY14">
            <v>181</v>
          </cell>
          <cell r="DZ14">
            <v>110.6</v>
          </cell>
          <cell r="EA14">
            <v>-0.38895027624309397</v>
          </cell>
          <cell r="EC14">
            <v>137</v>
          </cell>
          <cell r="ED14">
            <v>67.899999999999991</v>
          </cell>
          <cell r="EE14">
            <v>-0.50437956204379564</v>
          </cell>
          <cell r="EG14">
            <v>695</v>
          </cell>
          <cell r="EH14">
            <v>410.50000000000006</v>
          </cell>
          <cell r="EI14">
            <v>-0.40935251798561145</v>
          </cell>
          <cell r="EM14" t="str">
            <v>Operating profit</v>
          </cell>
          <cell r="EQ14" t="e">
            <v>#REF!</v>
          </cell>
          <cell r="ER14">
            <v>156</v>
          </cell>
          <cell r="ES14">
            <v>158.6</v>
          </cell>
          <cell r="ET14">
            <v>155</v>
          </cell>
          <cell r="EU14">
            <v>-6.4102564102563875E-3</v>
          </cell>
          <cell r="EW14" t="e">
            <v>#REF!</v>
          </cell>
          <cell r="EX14">
            <v>142</v>
          </cell>
          <cell r="EY14">
            <v>175.5</v>
          </cell>
          <cell r="EZ14">
            <v>184</v>
          </cell>
          <cell r="FA14">
            <v>0.29577464788732399</v>
          </cell>
          <cell r="FC14">
            <v>132</v>
          </cell>
          <cell r="FD14">
            <v>179</v>
          </cell>
          <cell r="FE14">
            <v>178.8</v>
          </cell>
          <cell r="FF14">
            <v>0.35454545454545472</v>
          </cell>
          <cell r="FH14">
            <v>106</v>
          </cell>
          <cell r="FI14">
            <v>190</v>
          </cell>
          <cell r="FJ14">
            <v>182.39999999999998</v>
          </cell>
          <cell r="FK14">
            <v>0.72075471698113192</v>
          </cell>
          <cell r="FM14">
            <v>536</v>
          </cell>
          <cell r="FN14">
            <v>699.5</v>
          </cell>
          <cell r="FO14">
            <v>700.2</v>
          </cell>
          <cell r="FP14">
            <v>0.30634328358208962</v>
          </cell>
          <cell r="FT14" t="str">
            <v>Operating profit</v>
          </cell>
          <cell r="FX14">
            <v>155</v>
          </cell>
          <cell r="FY14">
            <v>234.20000000000005</v>
          </cell>
          <cell r="FZ14">
            <v>0.51096774193548411</v>
          </cell>
          <cell r="GB14">
            <v>184</v>
          </cell>
          <cell r="GC14">
            <v>236.5</v>
          </cell>
          <cell r="GD14">
            <v>0.28532608695652173</v>
          </cell>
          <cell r="GF14">
            <v>178.8</v>
          </cell>
          <cell r="GG14">
            <v>234.5</v>
          </cell>
          <cell r="GH14">
            <v>0.3115212527964204</v>
          </cell>
          <cell r="GJ14">
            <v>182.39999999999998</v>
          </cell>
          <cell r="GK14">
            <v>253</v>
          </cell>
          <cell r="GL14">
            <v>0.38706140350877205</v>
          </cell>
          <cell r="GN14">
            <v>700.2</v>
          </cell>
          <cell r="GO14">
            <v>958.19999999999982</v>
          </cell>
          <cell r="GP14">
            <v>0.36846615252784876</v>
          </cell>
        </row>
        <row r="15">
          <cell r="CJ15" t="str">
            <v>Interest and financing expense</v>
          </cell>
          <cell r="CN15">
            <v>11</v>
          </cell>
          <cell r="CO15">
            <v>0</v>
          </cell>
          <cell r="CP15">
            <v>62</v>
          </cell>
          <cell r="CQ15">
            <v>4.6363636363636367</v>
          </cell>
          <cell r="CS15">
            <v>0</v>
          </cell>
          <cell r="CT15">
            <v>60</v>
          </cell>
          <cell r="CU15" t="e">
            <v>#DIV/0!</v>
          </cell>
          <cell r="CW15">
            <v>66</v>
          </cell>
          <cell r="CX15">
            <v>66</v>
          </cell>
          <cell r="CY15">
            <v>59</v>
          </cell>
          <cell r="CZ15">
            <v>-0.10606060606060608</v>
          </cell>
          <cell r="DB15">
            <v>64</v>
          </cell>
          <cell r="DC15">
            <v>59</v>
          </cell>
          <cell r="DD15">
            <v>-7.8125E-2</v>
          </cell>
          <cell r="DF15">
            <v>0</v>
          </cell>
          <cell r="DG15">
            <v>241</v>
          </cell>
          <cell r="DH15">
            <v>240</v>
          </cell>
          <cell r="DI15" t="e">
            <v>#DIV/0!</v>
          </cell>
          <cell r="DM15" t="str">
            <v>Interest and financing expense</v>
          </cell>
          <cell r="DQ15">
            <v>62</v>
          </cell>
          <cell r="DR15">
            <v>56</v>
          </cell>
          <cell r="DS15">
            <v>-9.6774193548387122E-2</v>
          </cell>
          <cell r="DU15">
            <v>60</v>
          </cell>
          <cell r="DV15">
            <v>48.4</v>
          </cell>
          <cell r="DW15">
            <v>-0.19333333333333336</v>
          </cell>
          <cell r="DY15">
            <v>60</v>
          </cell>
          <cell r="DZ15">
            <v>39.4</v>
          </cell>
          <cell r="EA15">
            <v>-0.34333333333333338</v>
          </cell>
          <cell r="EC15">
            <v>59</v>
          </cell>
          <cell r="ED15">
            <v>39.200000000000003</v>
          </cell>
          <cell r="EE15">
            <v>-0.33559322033898298</v>
          </cell>
          <cell r="EG15">
            <v>241</v>
          </cell>
          <cell r="EH15">
            <v>183</v>
          </cell>
          <cell r="EI15">
            <v>-0.24066390041493779</v>
          </cell>
          <cell r="EM15" t="str">
            <v>Interest and financing expense</v>
          </cell>
          <cell r="EQ15" t="e">
            <v>#REF!</v>
          </cell>
          <cell r="ER15">
            <v>56</v>
          </cell>
          <cell r="ES15">
            <v>38</v>
          </cell>
          <cell r="ET15">
            <v>35</v>
          </cell>
          <cell r="EU15">
            <v>-0.375</v>
          </cell>
          <cell r="EW15" t="e">
            <v>#REF!</v>
          </cell>
          <cell r="EX15">
            <v>48</v>
          </cell>
          <cell r="EY15">
            <v>36</v>
          </cell>
          <cell r="EZ15">
            <v>32</v>
          </cell>
          <cell r="FA15">
            <v>-0.33333333333333337</v>
          </cell>
          <cell r="FC15">
            <v>39</v>
          </cell>
          <cell r="FD15">
            <v>34.5</v>
          </cell>
          <cell r="FE15">
            <v>33.4</v>
          </cell>
          <cell r="FF15">
            <v>-0.14358974358974363</v>
          </cell>
          <cell r="FH15">
            <v>39.200000000000003</v>
          </cell>
          <cell r="FI15">
            <v>34</v>
          </cell>
          <cell r="FJ15">
            <v>33</v>
          </cell>
          <cell r="FK15">
            <v>-0.15816326530612246</v>
          </cell>
          <cell r="FM15">
            <v>182.2</v>
          </cell>
          <cell r="FN15">
            <v>139.5</v>
          </cell>
          <cell r="FO15">
            <v>133.4</v>
          </cell>
          <cell r="FP15">
            <v>-0.2678375411635564</v>
          </cell>
          <cell r="FT15" t="str">
            <v>Interest and financing expense</v>
          </cell>
          <cell r="FX15">
            <v>35</v>
          </cell>
          <cell r="FY15">
            <v>32</v>
          </cell>
          <cell r="FZ15">
            <v>-8.5714285714285743E-2</v>
          </cell>
          <cell r="GB15">
            <v>32</v>
          </cell>
          <cell r="GC15">
            <v>29.5</v>
          </cell>
          <cell r="GD15">
            <v>-7.8125E-2</v>
          </cell>
          <cell r="GF15">
            <v>33.4</v>
          </cell>
          <cell r="GG15">
            <v>29</v>
          </cell>
          <cell r="GH15">
            <v>-0.13173652694610771</v>
          </cell>
          <cell r="GJ15">
            <v>33</v>
          </cell>
          <cell r="GK15">
            <v>28</v>
          </cell>
          <cell r="GL15">
            <v>-0.15151515151515149</v>
          </cell>
          <cell r="GN15">
            <v>133.4</v>
          </cell>
          <cell r="GO15">
            <v>118.5</v>
          </cell>
          <cell r="GP15">
            <v>-0.11169415292353824</v>
          </cell>
        </row>
        <row r="16">
          <cell r="CJ16" t="str">
            <v>Share of affiliate net earnings (losses)</v>
          </cell>
          <cell r="CN16">
            <v>-7</v>
          </cell>
          <cell r="CO16">
            <v>0</v>
          </cell>
          <cell r="CP16">
            <v>6</v>
          </cell>
          <cell r="CQ16">
            <v>-1.8571428571428572</v>
          </cell>
          <cell r="CS16">
            <v>0</v>
          </cell>
          <cell r="CT16">
            <v>5</v>
          </cell>
          <cell r="CU16" t="e">
            <v>#DIV/0!</v>
          </cell>
          <cell r="CW16">
            <v>5</v>
          </cell>
          <cell r="CX16">
            <v>5</v>
          </cell>
          <cell r="CY16">
            <v>4</v>
          </cell>
          <cell r="CZ16">
            <v>-0.19999999999999996</v>
          </cell>
          <cell r="DB16">
            <v>8</v>
          </cell>
          <cell r="DC16">
            <v>5</v>
          </cell>
          <cell r="DD16">
            <v>-0.375</v>
          </cell>
          <cell r="DF16">
            <v>0</v>
          </cell>
          <cell r="DG16">
            <v>19</v>
          </cell>
          <cell r="DH16">
            <v>20</v>
          </cell>
          <cell r="DI16" t="e">
            <v>#DIV/0!</v>
          </cell>
          <cell r="DM16" t="str">
            <v>Share of affiliate net earnings (losses)</v>
          </cell>
          <cell r="DQ16">
            <v>5</v>
          </cell>
          <cell r="DR16">
            <v>2.4</v>
          </cell>
          <cell r="DS16">
            <v>-0.52</v>
          </cell>
          <cell r="DU16">
            <v>4</v>
          </cell>
          <cell r="DV16">
            <v>4</v>
          </cell>
          <cell r="DW16">
            <v>0</v>
          </cell>
          <cell r="DY16">
            <v>4</v>
          </cell>
          <cell r="DZ16">
            <v>3</v>
          </cell>
          <cell r="EA16">
            <v>-0.25</v>
          </cell>
          <cell r="EC16">
            <v>5</v>
          </cell>
          <cell r="ED16">
            <v>3</v>
          </cell>
          <cell r="EE16">
            <v>-0.4</v>
          </cell>
          <cell r="EG16">
            <v>18</v>
          </cell>
          <cell r="EH16">
            <v>12.4</v>
          </cell>
          <cell r="EI16">
            <v>-0.31111111111111112</v>
          </cell>
          <cell r="EM16" t="str">
            <v>Share of affiliate net earnings (losses)</v>
          </cell>
          <cell r="EQ16" t="e">
            <v>#REF!</v>
          </cell>
          <cell r="ER16">
            <v>2</v>
          </cell>
          <cell r="ES16">
            <v>4</v>
          </cell>
          <cell r="ET16">
            <v>1</v>
          </cell>
          <cell r="EU16">
            <v>-0.5</v>
          </cell>
          <cell r="EW16" t="e">
            <v>#REF!</v>
          </cell>
          <cell r="EX16">
            <v>4</v>
          </cell>
          <cell r="EY16">
            <v>2</v>
          </cell>
          <cell r="EZ16">
            <v>4</v>
          </cell>
          <cell r="FA16">
            <v>0</v>
          </cell>
          <cell r="FC16">
            <v>3</v>
          </cell>
          <cell r="FD16">
            <v>1</v>
          </cell>
          <cell r="FE16">
            <v>1.5</v>
          </cell>
          <cell r="FF16">
            <v>-0.5</v>
          </cell>
          <cell r="FH16">
            <v>3</v>
          </cell>
          <cell r="FI16">
            <v>1</v>
          </cell>
          <cell r="FJ16">
            <v>1</v>
          </cell>
          <cell r="FK16">
            <v>-0.66666666666666674</v>
          </cell>
          <cell r="FM16">
            <v>12</v>
          </cell>
          <cell r="FN16">
            <v>5</v>
          </cell>
          <cell r="FO16">
            <v>7.5</v>
          </cell>
          <cell r="FP16">
            <v>-0.375</v>
          </cell>
          <cell r="FT16" t="str">
            <v>Share of affiliate net earnings (losses)</v>
          </cell>
          <cell r="FX16">
            <v>1</v>
          </cell>
          <cell r="FY16">
            <v>3.2</v>
          </cell>
          <cell r="FZ16">
            <v>2.2000000000000002</v>
          </cell>
          <cell r="GB16">
            <v>4</v>
          </cell>
          <cell r="GC16">
            <v>3</v>
          </cell>
          <cell r="GD16">
            <v>-0.25</v>
          </cell>
          <cell r="GF16">
            <v>1.5</v>
          </cell>
          <cell r="GG16">
            <v>3</v>
          </cell>
          <cell r="GH16">
            <v>1</v>
          </cell>
          <cell r="GJ16">
            <v>1</v>
          </cell>
          <cell r="GK16">
            <v>3</v>
          </cell>
          <cell r="GL16">
            <v>2</v>
          </cell>
          <cell r="GN16">
            <v>7.5</v>
          </cell>
          <cell r="GO16">
            <v>12.2</v>
          </cell>
          <cell r="GP16">
            <v>0.62666666666666648</v>
          </cell>
        </row>
        <row r="17">
          <cell r="CJ17" t="str">
            <v>Other income, net</v>
          </cell>
          <cell r="CN17">
            <v>-24</v>
          </cell>
          <cell r="CO17">
            <v>0</v>
          </cell>
          <cell r="CP17">
            <v>-1</v>
          </cell>
          <cell r="CQ17">
            <v>-0.95833333333333337</v>
          </cell>
          <cell r="CS17">
            <v>0</v>
          </cell>
          <cell r="CT17">
            <v>13</v>
          </cell>
          <cell r="CU17" t="e">
            <v>#DIV/0!</v>
          </cell>
          <cell r="CW17">
            <v>6</v>
          </cell>
          <cell r="CX17">
            <v>6</v>
          </cell>
          <cell r="CY17">
            <v>-1</v>
          </cell>
          <cell r="CZ17">
            <v>-1.1666666666666667</v>
          </cell>
          <cell r="DB17">
            <v>2</v>
          </cell>
          <cell r="DC17">
            <v>22</v>
          </cell>
          <cell r="DD17">
            <v>10</v>
          </cell>
          <cell r="DE17">
            <v>4.2636363636363639E-2</v>
          </cell>
          <cell r="DF17">
            <v>0</v>
          </cell>
          <cell r="DG17">
            <v>15</v>
          </cell>
          <cell r="DH17">
            <v>33</v>
          </cell>
          <cell r="DI17" t="e">
            <v>#DIV/0!</v>
          </cell>
          <cell r="DM17" t="str">
            <v>Other income, net</v>
          </cell>
          <cell r="DQ17">
            <v>16</v>
          </cell>
          <cell r="DR17">
            <v>-2</v>
          </cell>
          <cell r="DS17">
            <v>-1.125</v>
          </cell>
          <cell r="DU17">
            <v>13</v>
          </cell>
          <cell r="DV17">
            <v>-340</v>
          </cell>
          <cell r="DW17">
            <v>-27.153846153846153</v>
          </cell>
          <cell r="DY17">
            <v>2</v>
          </cell>
          <cell r="DZ17">
            <v>11</v>
          </cell>
          <cell r="EA17">
            <v>4.5</v>
          </cell>
          <cell r="EC17">
            <v>23</v>
          </cell>
          <cell r="ED17">
            <v>26</v>
          </cell>
          <cell r="EE17">
            <v>0.13043478260869557</v>
          </cell>
          <cell r="EG17">
            <v>51</v>
          </cell>
          <cell r="EH17">
            <v>-305</v>
          </cell>
          <cell r="EI17">
            <v>-6.9803921568627452</v>
          </cell>
          <cell r="EM17" t="str">
            <v>Other income, net</v>
          </cell>
          <cell r="EQ17" t="e">
            <v>#REF!</v>
          </cell>
          <cell r="ER17">
            <v>-2</v>
          </cell>
          <cell r="ES17">
            <v>5</v>
          </cell>
          <cell r="ET17">
            <v>3</v>
          </cell>
          <cell r="EU17">
            <v>-2.5</v>
          </cell>
          <cell r="EW17" t="e">
            <v>#REF!</v>
          </cell>
          <cell r="EX17">
            <v>3</v>
          </cell>
          <cell r="EY17">
            <v>3</v>
          </cell>
          <cell r="EZ17">
            <v>5.5</v>
          </cell>
          <cell r="FA17">
            <v>0.83333333333333326</v>
          </cell>
          <cell r="FC17">
            <v>8</v>
          </cell>
          <cell r="FD17">
            <v>4</v>
          </cell>
          <cell r="FE17">
            <v>2.5</v>
          </cell>
          <cell r="FF17">
            <v>-0.6875</v>
          </cell>
          <cell r="FH17">
            <v>16</v>
          </cell>
          <cell r="FI17">
            <v>4.2</v>
          </cell>
          <cell r="FJ17">
            <v>3.5</v>
          </cell>
          <cell r="FK17">
            <v>-0.78125</v>
          </cell>
          <cell r="FM17">
            <v>25</v>
          </cell>
          <cell r="FN17">
            <v>14.2</v>
          </cell>
          <cell r="FO17">
            <v>14.5</v>
          </cell>
          <cell r="FP17">
            <v>-0.42000000000000004</v>
          </cell>
          <cell r="FT17" t="str">
            <v>Other income, net</v>
          </cell>
          <cell r="FX17">
            <v>3</v>
          </cell>
          <cell r="FY17">
            <v>4.2</v>
          </cell>
          <cell r="FZ17">
            <v>0.40000000000000013</v>
          </cell>
          <cell r="GB17">
            <v>5.5</v>
          </cell>
          <cell r="GC17">
            <v>4.2</v>
          </cell>
          <cell r="GD17">
            <v>-0.23636363636363633</v>
          </cell>
          <cell r="GF17">
            <v>2.5</v>
          </cell>
          <cell r="GG17">
            <v>4</v>
          </cell>
          <cell r="GH17">
            <v>0.60000000000000009</v>
          </cell>
          <cell r="GJ17">
            <v>3.5</v>
          </cell>
          <cell r="GK17">
            <v>4</v>
          </cell>
          <cell r="GL17">
            <v>0.14285714285714279</v>
          </cell>
          <cell r="GN17">
            <v>14.5</v>
          </cell>
          <cell r="GO17">
            <v>16.399999999999999</v>
          </cell>
          <cell r="GP17">
            <v>0.13103448275862051</v>
          </cell>
        </row>
        <row r="18">
          <cell r="CJ18" t="str">
            <v>Income before taxes</v>
          </cell>
          <cell r="CN18">
            <v>176</v>
          </cell>
          <cell r="CO18">
            <v>0</v>
          </cell>
          <cell r="CP18">
            <v>188</v>
          </cell>
          <cell r="CQ18">
            <v>6.8181818181818121E-2</v>
          </cell>
          <cell r="CS18">
            <v>0</v>
          </cell>
          <cell r="CT18">
            <v>133</v>
          </cell>
          <cell r="CU18" t="e">
            <v>#DIV/0!</v>
          </cell>
          <cell r="CW18">
            <v>98</v>
          </cell>
          <cell r="CX18">
            <v>98</v>
          </cell>
          <cell r="CY18">
            <v>139</v>
          </cell>
          <cell r="CZ18">
            <v>0.41836734693877542</v>
          </cell>
          <cell r="DB18">
            <v>144</v>
          </cell>
          <cell r="DC18">
            <v>122</v>
          </cell>
          <cell r="DD18">
            <v>-0.15277777777777779</v>
          </cell>
          <cell r="DF18">
            <v>0</v>
          </cell>
          <cell r="DG18">
            <v>574</v>
          </cell>
          <cell r="DH18">
            <v>582</v>
          </cell>
          <cell r="DI18" t="e">
            <v>#DIV/0!</v>
          </cell>
          <cell r="DM18" t="str">
            <v>Income before taxes</v>
          </cell>
          <cell r="DQ18">
            <v>173</v>
          </cell>
          <cell r="DR18">
            <v>81.400000000000006</v>
          </cell>
          <cell r="DS18">
            <v>-0.52947976878612713</v>
          </cell>
          <cell r="DU18">
            <v>122</v>
          </cell>
          <cell r="DV18">
            <v>-289.39999999999998</v>
          </cell>
          <cell r="DW18">
            <v>-3.3721311475409834</v>
          </cell>
          <cell r="DY18">
            <v>127</v>
          </cell>
          <cell r="DZ18">
            <v>85.199999999999989</v>
          </cell>
          <cell r="EA18">
            <v>-0.32913385826771657</v>
          </cell>
          <cell r="EC18">
            <v>105</v>
          </cell>
          <cell r="ED18">
            <v>57.699999999999989</v>
          </cell>
          <cell r="EE18">
            <v>-0.45047619047619059</v>
          </cell>
          <cell r="EG18">
            <v>523</v>
          </cell>
          <cell r="EH18">
            <v>-65.099999999999937</v>
          </cell>
          <cell r="EI18">
            <v>-1.1244741873804971</v>
          </cell>
          <cell r="EM18" t="str">
            <v>Income before taxes</v>
          </cell>
          <cell r="EQ18" t="e">
            <v>#REF!</v>
          </cell>
          <cell r="ER18">
            <v>100</v>
          </cell>
          <cell r="ES18">
            <v>129.6</v>
          </cell>
          <cell r="ET18">
            <v>124</v>
          </cell>
          <cell r="EU18">
            <v>0.24</v>
          </cell>
          <cell r="EW18" t="e">
            <v>#REF!</v>
          </cell>
          <cell r="EX18">
            <v>101</v>
          </cell>
          <cell r="EY18">
            <v>144.5</v>
          </cell>
          <cell r="EZ18">
            <v>161.5</v>
          </cell>
          <cell r="FA18">
            <v>0.5990099009900991</v>
          </cell>
          <cell r="FC18">
            <v>104</v>
          </cell>
          <cell r="FD18">
            <v>149.5</v>
          </cell>
          <cell r="FE18">
            <v>149.4</v>
          </cell>
          <cell r="FF18">
            <v>0.43653846153846154</v>
          </cell>
          <cell r="FH18">
            <v>85.8</v>
          </cell>
          <cell r="FI18">
            <v>161.19999999999999</v>
          </cell>
          <cell r="FJ18">
            <v>153.89999999999998</v>
          </cell>
          <cell r="FK18">
            <v>0.79370629370629353</v>
          </cell>
          <cell r="FM18">
            <v>390.8</v>
          </cell>
          <cell r="FN18">
            <v>579.20000000000005</v>
          </cell>
          <cell r="FO18">
            <v>588.80000000000007</v>
          </cell>
          <cell r="FP18">
            <v>0.5066530194472878</v>
          </cell>
          <cell r="FT18" t="str">
            <v>Income before taxes</v>
          </cell>
          <cell r="FX18">
            <v>124</v>
          </cell>
          <cell r="FY18">
            <v>209.60000000000002</v>
          </cell>
          <cell r="FZ18">
            <v>0.69032258064516139</v>
          </cell>
          <cell r="GB18">
            <v>161.5</v>
          </cell>
          <cell r="GC18">
            <v>214.2</v>
          </cell>
          <cell r="GD18">
            <v>0.32631578947368411</v>
          </cell>
          <cell r="GF18">
            <v>149.4</v>
          </cell>
          <cell r="GG18">
            <v>212.5</v>
          </cell>
          <cell r="GH18">
            <v>0.42235609103078975</v>
          </cell>
          <cell r="GJ18">
            <v>153.89999999999998</v>
          </cell>
          <cell r="GK18">
            <v>232</v>
          </cell>
          <cell r="GL18">
            <v>0.50747238466536726</v>
          </cell>
          <cell r="GN18">
            <v>588.80000000000007</v>
          </cell>
          <cell r="GO18">
            <v>868.29999999999984</v>
          </cell>
          <cell r="GP18">
            <v>0.47469429347826053</v>
          </cell>
        </row>
        <row r="19">
          <cell r="CJ19" t="str">
            <v>Income taxes</v>
          </cell>
          <cell r="CN19">
            <v>66</v>
          </cell>
          <cell r="CO19">
            <v>0</v>
          </cell>
          <cell r="CP19">
            <v>65</v>
          </cell>
          <cell r="CQ19">
            <v>-1.5151515151515138E-2</v>
          </cell>
          <cell r="CS19">
            <v>0</v>
          </cell>
          <cell r="CT19">
            <v>56</v>
          </cell>
          <cell r="CU19" t="e">
            <v>#DIV/0!</v>
          </cell>
          <cell r="CW19">
            <v>40</v>
          </cell>
          <cell r="CX19">
            <v>40</v>
          </cell>
          <cell r="CY19">
            <v>55</v>
          </cell>
          <cell r="CZ19">
            <v>0.375</v>
          </cell>
          <cell r="DB19">
            <v>54</v>
          </cell>
          <cell r="DC19">
            <v>52</v>
          </cell>
          <cell r="DD19">
            <v>-3.703703703703709E-2</v>
          </cell>
          <cell r="DF19">
            <v>0</v>
          </cell>
          <cell r="DG19">
            <v>218.18</v>
          </cell>
          <cell r="DH19">
            <v>228</v>
          </cell>
          <cell r="DI19" t="e">
            <v>#DIV/0!</v>
          </cell>
          <cell r="DM19" t="str">
            <v>Income taxes</v>
          </cell>
          <cell r="DQ19">
            <v>59</v>
          </cell>
          <cell r="DR19">
            <v>32.4</v>
          </cell>
          <cell r="DS19">
            <v>-0.45084745762711864</v>
          </cell>
          <cell r="DU19">
            <v>47</v>
          </cell>
          <cell r="DV19">
            <v>-81</v>
          </cell>
          <cell r="DW19">
            <v>-2.7234042553191489</v>
          </cell>
          <cell r="DY19">
            <v>50</v>
          </cell>
          <cell r="DZ19">
            <v>33.1</v>
          </cell>
          <cell r="EA19">
            <v>-0.33799999999999997</v>
          </cell>
          <cell r="EC19">
            <v>44</v>
          </cell>
          <cell r="ED19">
            <v>21</v>
          </cell>
          <cell r="EE19">
            <v>-0.52272727272727271</v>
          </cell>
          <cell r="EG19">
            <v>199</v>
          </cell>
          <cell r="EH19">
            <v>5.5</v>
          </cell>
          <cell r="EI19">
            <v>-0.97236180904522618</v>
          </cell>
          <cell r="EM19" t="str">
            <v>Income taxes</v>
          </cell>
          <cell r="EQ19" t="e">
            <v>#REF!</v>
          </cell>
          <cell r="ER19">
            <v>33</v>
          </cell>
          <cell r="ES19">
            <v>45.359999999999992</v>
          </cell>
          <cell r="ET19">
            <v>40</v>
          </cell>
          <cell r="EU19">
            <v>0.21212121212121215</v>
          </cell>
          <cell r="EW19" t="e">
            <v>#REF!</v>
          </cell>
          <cell r="EX19">
            <v>34</v>
          </cell>
          <cell r="EY19">
            <v>46.962499999999999</v>
          </cell>
          <cell r="EZ19">
            <v>52</v>
          </cell>
          <cell r="FA19">
            <v>0.52941176470588225</v>
          </cell>
          <cell r="FC19">
            <v>32</v>
          </cell>
          <cell r="FD19">
            <v>48.587499999999999</v>
          </cell>
          <cell r="FE19">
            <v>48.555000000000007</v>
          </cell>
          <cell r="FF19">
            <v>0.51734375000000021</v>
          </cell>
          <cell r="FH19">
            <v>24</v>
          </cell>
          <cell r="FI19">
            <v>52.39</v>
          </cell>
          <cell r="FJ19">
            <v>50.325299999999991</v>
          </cell>
          <cell r="FK19">
            <v>1.0968874999999998</v>
          </cell>
          <cell r="FM19">
            <v>123</v>
          </cell>
          <cell r="FN19">
            <v>187.94</v>
          </cell>
          <cell r="FO19">
            <v>190.88030000000001</v>
          </cell>
          <cell r="FP19">
            <v>0.55187235772357734</v>
          </cell>
          <cell r="FT19" t="str">
            <v>Income taxes</v>
          </cell>
          <cell r="FX19">
            <v>40</v>
          </cell>
          <cell r="FY19">
            <v>71.26400000000001</v>
          </cell>
          <cell r="FZ19">
            <v>0.78160000000000029</v>
          </cell>
          <cell r="GB19">
            <v>52</v>
          </cell>
          <cell r="GC19">
            <v>72.828000000000003</v>
          </cell>
          <cell r="GD19">
            <v>0.40053846153846151</v>
          </cell>
          <cell r="GF19">
            <v>48.555000000000007</v>
          </cell>
          <cell r="GG19">
            <v>72.25</v>
          </cell>
          <cell r="GH19">
            <v>0.48800329523221064</v>
          </cell>
          <cell r="GJ19">
            <v>50.325299999999991</v>
          </cell>
          <cell r="GK19">
            <v>78.88000000000001</v>
          </cell>
          <cell r="GL19">
            <v>0.56740247946857791</v>
          </cell>
          <cell r="GN19">
            <v>190.88030000000001</v>
          </cell>
          <cell r="GO19">
            <v>295.22199999999998</v>
          </cell>
          <cell r="GP19">
            <v>0.54663419954809367</v>
          </cell>
        </row>
        <row r="20">
          <cell r="CJ20" t="str">
            <v>Net income (loss) after extraordinary items</v>
          </cell>
          <cell r="CN20">
            <v>110</v>
          </cell>
          <cell r="CO20">
            <v>106</v>
          </cell>
          <cell r="CP20">
            <v>123</v>
          </cell>
          <cell r="CQ20">
            <v>0.11818181818181817</v>
          </cell>
          <cell r="CS20">
            <v>-27</v>
          </cell>
          <cell r="CT20">
            <v>77</v>
          </cell>
          <cell r="CU20">
            <v>-3.8518518518518516</v>
          </cell>
          <cell r="CW20">
            <v>58</v>
          </cell>
          <cell r="CX20">
            <v>58</v>
          </cell>
          <cell r="CY20">
            <v>84</v>
          </cell>
          <cell r="CZ20">
            <v>0.44827586206896552</v>
          </cell>
          <cell r="DB20">
            <v>90</v>
          </cell>
          <cell r="DC20">
            <v>70</v>
          </cell>
          <cell r="DD20">
            <v>-0.22222222222222221</v>
          </cell>
          <cell r="DF20">
            <v>227</v>
          </cell>
          <cell r="DG20">
            <v>355.82</v>
          </cell>
          <cell r="DH20">
            <v>354</v>
          </cell>
          <cell r="DI20">
            <v>0.55947136563876643</v>
          </cell>
          <cell r="DM20" t="str">
            <v>Net income (loss) before extraordinary items</v>
          </cell>
          <cell r="DQ20">
            <v>112</v>
          </cell>
          <cell r="DR20">
            <v>48.000000000000007</v>
          </cell>
          <cell r="DS20">
            <v>-0.5714285714285714</v>
          </cell>
          <cell r="DU20">
            <v>75</v>
          </cell>
          <cell r="DV20">
            <v>-208.39999999999998</v>
          </cell>
          <cell r="DW20">
            <v>-3.7786666666666662</v>
          </cell>
          <cell r="DY20">
            <v>77</v>
          </cell>
          <cell r="DZ20">
            <v>52.099999999999987</v>
          </cell>
          <cell r="EA20">
            <v>-0.32337662337662354</v>
          </cell>
          <cell r="EC20">
            <v>60</v>
          </cell>
          <cell r="ED20">
            <v>36.699999999999989</v>
          </cell>
          <cell r="EE20">
            <v>-0.38833333333333353</v>
          </cell>
          <cell r="EG20">
            <v>324</v>
          </cell>
          <cell r="EH20">
            <v>-70.599999999999937</v>
          </cell>
          <cell r="EI20">
            <v>-1.217901234567901</v>
          </cell>
          <cell r="EM20" t="str">
            <v>Net income (loss) before extraordinary items</v>
          </cell>
          <cell r="EQ20" t="e">
            <v>#REF!</v>
          </cell>
          <cell r="ER20">
            <v>67</v>
          </cell>
          <cell r="ES20">
            <v>84.240000000000009</v>
          </cell>
          <cell r="ET20">
            <v>84</v>
          </cell>
          <cell r="EU20">
            <v>0.25373134328358216</v>
          </cell>
          <cell r="EW20" t="e">
            <v>#REF!</v>
          </cell>
          <cell r="EX20">
            <v>67</v>
          </cell>
          <cell r="EY20">
            <v>97.537499999999994</v>
          </cell>
          <cell r="EZ20">
            <v>109.5</v>
          </cell>
          <cell r="FA20">
            <v>0.63432835820895517</v>
          </cell>
          <cell r="FC20">
            <v>72</v>
          </cell>
          <cell r="FD20">
            <v>100.91249999999999</v>
          </cell>
          <cell r="FE20">
            <v>100.845</v>
          </cell>
          <cell r="FF20">
            <v>0.40062500000000001</v>
          </cell>
          <cell r="FH20">
            <v>61.8</v>
          </cell>
          <cell r="FI20">
            <v>108.80999999999999</v>
          </cell>
          <cell r="FJ20">
            <v>103.57469999999998</v>
          </cell>
          <cell r="FK20">
            <v>0.67596601941747547</v>
          </cell>
          <cell r="FM20">
            <v>267.8</v>
          </cell>
          <cell r="FN20">
            <v>391.26000000000005</v>
          </cell>
          <cell r="FO20">
            <v>397.91970000000003</v>
          </cell>
          <cell r="FP20">
            <v>0.48588386855862598</v>
          </cell>
          <cell r="FT20" t="str">
            <v>Net income (loss) before extraordinary items</v>
          </cell>
          <cell r="FX20">
            <v>84</v>
          </cell>
          <cell r="FY20">
            <v>138.33600000000001</v>
          </cell>
          <cell r="FZ20">
            <v>0.64685714285714302</v>
          </cell>
          <cell r="GB20">
            <v>109.5</v>
          </cell>
          <cell r="GC20">
            <v>141.37199999999999</v>
          </cell>
          <cell r="GD20">
            <v>0.29106849315068484</v>
          </cell>
          <cell r="GF20">
            <v>100.845</v>
          </cell>
          <cell r="GG20">
            <v>140.25</v>
          </cell>
          <cell r="GH20">
            <v>0.3907481778967723</v>
          </cell>
          <cell r="GJ20">
            <v>103.57469999999998</v>
          </cell>
          <cell r="GK20">
            <v>153.12</v>
          </cell>
          <cell r="GL20">
            <v>0.47835330442666057</v>
          </cell>
          <cell r="GN20">
            <v>397.91970000000003</v>
          </cell>
          <cell r="GO20">
            <v>573.07799999999986</v>
          </cell>
          <cell r="GP20">
            <v>0.44018504235904832</v>
          </cell>
        </row>
        <row r="21">
          <cell r="CJ21" t="str">
            <v>Extraordinary items</v>
          </cell>
          <cell r="CN21">
            <v>6</v>
          </cell>
          <cell r="CO21">
            <v>6</v>
          </cell>
          <cell r="CP21">
            <v>-11</v>
          </cell>
          <cell r="CQ21">
            <v>-2.833333333333333</v>
          </cell>
          <cell r="CS21">
            <v>-125</v>
          </cell>
          <cell r="CT21">
            <v>-16</v>
          </cell>
          <cell r="CU21">
            <v>-0.872</v>
          </cell>
          <cell r="CW21">
            <v>-31</v>
          </cell>
          <cell r="CX21">
            <v>-31</v>
          </cell>
          <cell r="CY21">
            <v>0</v>
          </cell>
          <cell r="CZ21">
            <v>-1</v>
          </cell>
          <cell r="DB21">
            <v>-11</v>
          </cell>
          <cell r="DC21">
            <v>0</v>
          </cell>
          <cell r="DD21">
            <v>-1</v>
          </cell>
          <cell r="DF21">
            <v>-161</v>
          </cell>
          <cell r="DG21">
            <v>-27</v>
          </cell>
          <cell r="DH21">
            <v>-27</v>
          </cell>
          <cell r="DI21">
            <v>-0.83229813664596275</v>
          </cell>
          <cell r="DM21" t="str">
            <v>Extraordinary items</v>
          </cell>
          <cell r="DQ21">
            <v>0</v>
          </cell>
          <cell r="DR21">
            <v>0</v>
          </cell>
          <cell r="DU21">
            <v>0</v>
          </cell>
          <cell r="DV21">
            <v>450</v>
          </cell>
          <cell r="DY21">
            <v>0</v>
          </cell>
          <cell r="DZ21">
            <v>0</v>
          </cell>
          <cell r="EC21">
            <v>0</v>
          </cell>
          <cell r="ED21">
            <v>0</v>
          </cell>
          <cell r="EG21">
            <v>0</v>
          </cell>
          <cell r="EH21">
            <v>465</v>
          </cell>
          <cell r="EI21" t="e">
            <v>#DIV/0!</v>
          </cell>
          <cell r="EM21" t="str">
            <v>Extraordinary items</v>
          </cell>
          <cell r="EQ21" t="e">
            <v>#REF!</v>
          </cell>
          <cell r="ER21">
            <v>0</v>
          </cell>
          <cell r="ES21">
            <v>0</v>
          </cell>
          <cell r="ET21">
            <v>5</v>
          </cell>
          <cell r="EU21" t="e">
            <v>#DIV/0!</v>
          </cell>
          <cell r="EW21" t="e">
            <v>#REF!</v>
          </cell>
          <cell r="EX21">
            <v>0</v>
          </cell>
          <cell r="EY21">
            <v>0</v>
          </cell>
          <cell r="EZ21">
            <v>21</v>
          </cell>
          <cell r="FA21" t="e">
            <v>#DIV/0!</v>
          </cell>
          <cell r="FC21">
            <v>0</v>
          </cell>
          <cell r="FD21">
            <v>0</v>
          </cell>
          <cell r="FE21">
            <v>0</v>
          </cell>
          <cell r="FF21" t="e">
            <v>#DIV/0!</v>
          </cell>
          <cell r="FH21">
            <v>0</v>
          </cell>
          <cell r="FI21">
            <v>0</v>
          </cell>
          <cell r="FJ21">
            <v>0</v>
          </cell>
          <cell r="FK21" t="e">
            <v>#DIV/0!</v>
          </cell>
          <cell r="FM21">
            <v>0</v>
          </cell>
          <cell r="FN21">
            <v>5</v>
          </cell>
          <cell r="FO21">
            <v>26</v>
          </cell>
          <cell r="FP21" t="e">
            <v>#DIV/0!</v>
          </cell>
          <cell r="FT21" t="str">
            <v>Extraordinary items</v>
          </cell>
          <cell r="FX21">
            <v>5</v>
          </cell>
          <cell r="FY21">
            <v>0</v>
          </cell>
          <cell r="FZ21">
            <v>-1</v>
          </cell>
          <cell r="GB21">
            <v>21</v>
          </cell>
          <cell r="GC21">
            <v>0</v>
          </cell>
          <cell r="GD21">
            <v>-1</v>
          </cell>
          <cell r="GF21">
            <v>0</v>
          </cell>
          <cell r="GG21">
            <v>0</v>
          </cell>
          <cell r="GH21" t="e">
            <v>#DIV/0!</v>
          </cell>
          <cell r="GJ21">
            <v>0</v>
          </cell>
          <cell r="GK21">
            <v>0</v>
          </cell>
          <cell r="GL21" t="e">
            <v>#DIV/0!</v>
          </cell>
          <cell r="GN21">
            <v>26</v>
          </cell>
          <cell r="GO21">
            <v>0</v>
          </cell>
          <cell r="GP21">
            <v>-1</v>
          </cell>
        </row>
        <row r="22">
          <cell r="CJ22" t="str">
            <v>Preferred stock dividends</v>
          </cell>
          <cell r="CN22">
            <v>0</v>
          </cell>
          <cell r="CO22">
            <v>0</v>
          </cell>
          <cell r="CP22">
            <v>0</v>
          </cell>
          <cell r="CQ22" t="e">
            <v>#DIV/0!</v>
          </cell>
          <cell r="CS22">
            <v>0</v>
          </cell>
          <cell r="CT22">
            <v>0</v>
          </cell>
          <cell r="CU22" t="e">
            <v>#DIV/0!</v>
          </cell>
          <cell r="CW22">
            <v>0</v>
          </cell>
          <cell r="CX22">
            <v>0</v>
          </cell>
          <cell r="CY22">
            <v>0</v>
          </cell>
          <cell r="CZ22" t="e">
            <v>#DIV/0!</v>
          </cell>
          <cell r="DB22">
            <v>0</v>
          </cell>
          <cell r="DC22">
            <v>0</v>
          </cell>
          <cell r="DD22" t="e">
            <v>#DIV/0!</v>
          </cell>
          <cell r="DF22">
            <v>0</v>
          </cell>
          <cell r="DG22">
            <v>0</v>
          </cell>
          <cell r="DH22">
            <v>0</v>
          </cell>
          <cell r="DI22" t="e">
            <v>#DIV/0!</v>
          </cell>
          <cell r="DM22" t="str">
            <v>Preferred stock dividends</v>
          </cell>
          <cell r="DQ22">
            <v>0</v>
          </cell>
          <cell r="DR22">
            <v>0</v>
          </cell>
          <cell r="DS22" t="str">
            <v xml:space="preserve"> </v>
          </cell>
          <cell r="DU22">
            <v>0</v>
          </cell>
          <cell r="DV22">
            <v>0</v>
          </cell>
          <cell r="DW22" t="str">
            <v xml:space="preserve"> </v>
          </cell>
          <cell r="DY22">
            <v>0</v>
          </cell>
          <cell r="DZ22">
            <v>0</v>
          </cell>
          <cell r="EA22" t="str">
            <v xml:space="preserve"> </v>
          </cell>
          <cell r="EC22">
            <v>0</v>
          </cell>
          <cell r="ED22">
            <v>0</v>
          </cell>
          <cell r="EG22">
            <v>0</v>
          </cell>
          <cell r="EH22">
            <v>0</v>
          </cell>
          <cell r="EM22" t="str">
            <v>Preferred stock dividends</v>
          </cell>
          <cell r="EQ22" t="e">
            <v>#REF!</v>
          </cell>
          <cell r="ER22">
            <v>0</v>
          </cell>
          <cell r="ES22">
            <v>0</v>
          </cell>
          <cell r="ET22">
            <v>0</v>
          </cell>
          <cell r="EU22" t="e">
            <v>#DIV/0!</v>
          </cell>
          <cell r="EW22" t="e">
            <v>#REF!</v>
          </cell>
          <cell r="EX22">
            <v>0</v>
          </cell>
          <cell r="EY22">
            <v>0</v>
          </cell>
          <cell r="EZ22">
            <v>0</v>
          </cell>
          <cell r="FA22" t="e">
            <v>#DIV/0!</v>
          </cell>
          <cell r="FC22">
            <v>0</v>
          </cell>
          <cell r="FD22">
            <v>0</v>
          </cell>
          <cell r="FE22">
            <v>0</v>
          </cell>
          <cell r="FF22" t="e">
            <v>#DIV/0!</v>
          </cell>
          <cell r="FH22">
            <v>0</v>
          </cell>
          <cell r="FI22">
            <v>0</v>
          </cell>
          <cell r="FJ22">
            <v>0</v>
          </cell>
          <cell r="FK22" t="e">
            <v>#DIV/0!</v>
          </cell>
          <cell r="FM22">
            <v>0</v>
          </cell>
          <cell r="FN22">
            <v>0</v>
          </cell>
          <cell r="FO22">
            <v>0</v>
          </cell>
          <cell r="FP22" t="e">
            <v>#DIV/0!</v>
          </cell>
          <cell r="FT22" t="str">
            <v>Preferred stock dividends</v>
          </cell>
          <cell r="FX22">
            <v>0</v>
          </cell>
          <cell r="FY22">
            <v>0</v>
          </cell>
          <cell r="FZ22" t="e">
            <v>#DIV/0!</v>
          </cell>
          <cell r="GB22">
            <v>0</v>
          </cell>
          <cell r="GC22">
            <v>0</v>
          </cell>
          <cell r="GD22" t="e">
            <v>#DIV/0!</v>
          </cell>
          <cell r="GF22">
            <v>0</v>
          </cell>
          <cell r="GG22">
            <v>0</v>
          </cell>
          <cell r="GH22" t="e">
            <v>#DIV/0!</v>
          </cell>
          <cell r="GJ22">
            <v>0</v>
          </cell>
          <cell r="GK22">
            <v>0</v>
          </cell>
          <cell r="GL22" t="e">
            <v>#DIV/0!</v>
          </cell>
          <cell r="GN22">
            <v>0</v>
          </cell>
          <cell r="GO22">
            <v>0</v>
          </cell>
          <cell r="GP22" t="e">
            <v>#DIV/0!</v>
          </cell>
        </row>
        <row r="23">
          <cell r="CJ23" t="str">
            <v>Net income (loss) before extraordinary</v>
          </cell>
          <cell r="CN23">
            <v>104</v>
          </cell>
          <cell r="CO23">
            <v>100</v>
          </cell>
          <cell r="CP23">
            <v>134</v>
          </cell>
          <cell r="CQ23">
            <v>0.28846153846153855</v>
          </cell>
          <cell r="CS23">
            <v>98</v>
          </cell>
          <cell r="CT23">
            <v>93</v>
          </cell>
          <cell r="CU23">
            <v>-5.1020408163265252E-2</v>
          </cell>
          <cell r="CW23">
            <v>89</v>
          </cell>
          <cell r="CX23">
            <v>89</v>
          </cell>
          <cell r="CY23">
            <v>84</v>
          </cell>
          <cell r="CZ23">
            <v>-5.6179775280898903E-2</v>
          </cell>
          <cell r="DB23">
            <v>101</v>
          </cell>
          <cell r="DC23">
            <v>70</v>
          </cell>
          <cell r="DD23">
            <v>-0.30693069306930698</v>
          </cell>
          <cell r="DE23">
            <v>76.86</v>
          </cell>
          <cell r="DF23">
            <v>388</v>
          </cell>
          <cell r="DG23">
            <v>382.82</v>
          </cell>
          <cell r="DH23">
            <v>381</v>
          </cell>
          <cell r="DI23">
            <v>-1.8041237113402109E-2</v>
          </cell>
          <cell r="DM23" t="str">
            <v>Net income (loss) after extraordinary</v>
          </cell>
          <cell r="DQ23">
            <v>112</v>
          </cell>
          <cell r="DR23">
            <v>48.000000000000007</v>
          </cell>
          <cell r="DS23">
            <v>-0.5714285714285714</v>
          </cell>
          <cell r="DU23">
            <v>75</v>
          </cell>
          <cell r="DV23">
            <v>241.60000000000002</v>
          </cell>
          <cell r="DW23">
            <v>2.2213333333333338</v>
          </cell>
          <cell r="DY23">
            <v>77</v>
          </cell>
          <cell r="DZ23">
            <v>52.099999999999987</v>
          </cell>
          <cell r="EA23">
            <v>-0.32337662337662354</v>
          </cell>
          <cell r="EC23">
            <v>60</v>
          </cell>
          <cell r="ED23">
            <v>36.699999999999989</v>
          </cell>
          <cell r="EE23">
            <v>-0.38833333333333353</v>
          </cell>
          <cell r="EG23">
            <v>324</v>
          </cell>
          <cell r="EH23">
            <v>394.40000000000009</v>
          </cell>
          <cell r="EI23">
            <v>0.21728395061728434</v>
          </cell>
          <cell r="EM23" t="str">
            <v>Net income (loss) after extraordinary</v>
          </cell>
          <cell r="EQ23" t="e">
            <v>#REF!</v>
          </cell>
          <cell r="ER23">
            <v>67</v>
          </cell>
          <cell r="ES23">
            <v>84.240000000000009</v>
          </cell>
          <cell r="ET23">
            <v>79</v>
          </cell>
          <cell r="EU23">
            <v>0.17910447761194037</v>
          </cell>
          <cell r="EW23" t="e">
            <v>#REF!</v>
          </cell>
          <cell r="EX23">
            <v>67</v>
          </cell>
          <cell r="EY23">
            <v>97.537499999999994</v>
          </cell>
          <cell r="EZ23">
            <v>88.5</v>
          </cell>
          <cell r="FA23">
            <v>0.32089552238805963</v>
          </cell>
          <cell r="FC23">
            <v>72</v>
          </cell>
          <cell r="FD23">
            <v>100.91249999999999</v>
          </cell>
          <cell r="FE23">
            <v>100.845</v>
          </cell>
          <cell r="FF23">
            <v>0.40062500000000001</v>
          </cell>
          <cell r="FH23">
            <v>61.8</v>
          </cell>
          <cell r="FI23">
            <v>108.80999999999999</v>
          </cell>
          <cell r="FJ23">
            <v>103.57469999999998</v>
          </cell>
          <cell r="FK23">
            <v>0.67596601941747547</v>
          </cell>
          <cell r="FM23">
            <v>267.8</v>
          </cell>
          <cell r="FN23">
            <v>386.26</v>
          </cell>
          <cell r="FO23">
            <v>371.91969999999998</v>
          </cell>
          <cell r="FP23">
            <v>0.3887964899178491</v>
          </cell>
          <cell r="FT23" t="str">
            <v>Net income (loss) after extraordinary</v>
          </cell>
          <cell r="FX23">
            <v>79</v>
          </cell>
          <cell r="FY23">
            <v>138.33600000000001</v>
          </cell>
          <cell r="FZ23">
            <v>0.75108860759493679</v>
          </cell>
          <cell r="GB23">
            <v>88.5</v>
          </cell>
          <cell r="GC23">
            <v>141.37199999999999</v>
          </cell>
          <cell r="GD23">
            <v>0.5974237288135591</v>
          </cell>
          <cell r="GF23">
            <v>100.845</v>
          </cell>
          <cell r="GG23">
            <v>140.25</v>
          </cell>
          <cell r="GH23">
            <v>0.3907481778967723</v>
          </cell>
          <cell r="GJ23">
            <v>103.57469999999998</v>
          </cell>
          <cell r="GK23">
            <v>153.12</v>
          </cell>
          <cell r="GL23">
            <v>0.47835330442666057</v>
          </cell>
          <cell r="GN23">
            <v>371.91969999999998</v>
          </cell>
          <cell r="GO23">
            <v>573.07799999999997</v>
          </cell>
          <cell r="GP23">
            <v>0.54086486948661228</v>
          </cell>
        </row>
        <row r="24">
          <cell r="CJ24" t="str">
            <v>Op earnings, ex one-time charges</v>
          </cell>
          <cell r="CN24">
            <v>0.60676779463243868</v>
          </cell>
          <cell r="CO24">
            <v>0.45682960255824578</v>
          </cell>
          <cell r="CP24">
            <v>0.60606060606060608</v>
          </cell>
          <cell r="CQ24">
            <v>-1.1655011655010705E-3</v>
          </cell>
          <cell r="CS24">
            <v>0.4434389140271493</v>
          </cell>
          <cell r="CT24">
            <v>0.42081447963800905</v>
          </cell>
          <cell r="CU24">
            <v>-5.1020408163265252E-2</v>
          </cell>
          <cell r="CW24">
            <v>0.40253279059249208</v>
          </cell>
          <cell r="CX24">
            <v>0.40253279059249208</v>
          </cell>
          <cell r="CY24">
            <v>0.38216560509554137</v>
          </cell>
          <cell r="CZ24">
            <v>-5.059758104916634E-2</v>
          </cell>
          <cell r="DB24">
            <v>0.45680687471732251</v>
          </cell>
          <cell r="DC24">
            <v>0.31789282470481384</v>
          </cell>
          <cell r="DD24">
            <v>-0.3040979847303531</v>
          </cell>
          <cell r="DE24">
            <v>0.34936363636363638</v>
          </cell>
          <cell r="DF24">
            <v>1.755656108597285</v>
          </cell>
          <cell r="DG24">
            <v>1.7340180663597673</v>
          </cell>
          <cell r="DH24">
            <v>1.7269335154989702</v>
          </cell>
          <cell r="DI24">
            <v>-1.6360033697751519E-2</v>
          </cell>
          <cell r="DM24" t="str">
            <v>EPS including nonrecurring items</v>
          </cell>
          <cell r="DQ24">
            <v>0.50678733031674206</v>
          </cell>
          <cell r="DR24">
            <v>0.21719457013574664</v>
          </cell>
          <cell r="DS24">
            <v>-0.5714285714285714</v>
          </cell>
          <cell r="DU24">
            <v>0.33936651583710409</v>
          </cell>
          <cell r="DV24">
            <v>1.0922242314647379</v>
          </cell>
          <cell r="DW24">
            <v>2.218420735382761</v>
          </cell>
          <cell r="DY24">
            <v>0.3503184713375796</v>
          </cell>
          <cell r="DZ24">
            <v>0.23542702214188876</v>
          </cell>
          <cell r="EA24">
            <v>-0.32796286406769926</v>
          </cell>
          <cell r="EC24">
            <v>0.27149321266968324</v>
          </cell>
          <cell r="ED24">
            <v>0.16576332429990961</v>
          </cell>
          <cell r="EE24">
            <v>-0.38943842216199953</v>
          </cell>
          <cell r="EG24">
            <v>1.467965530161109</v>
          </cell>
          <cell r="EH24">
            <v>1.7910990009082657</v>
          </cell>
          <cell r="EI24">
            <v>0.22012333675961226</v>
          </cell>
          <cell r="EM24" t="str">
            <v>EPS including nonrecurring items</v>
          </cell>
          <cell r="EQ24" t="e">
            <v>#REF!</v>
          </cell>
          <cell r="ES24">
            <v>0.38083182640144669</v>
          </cell>
          <cell r="ET24">
            <v>0.35633739287325217</v>
          </cell>
          <cell r="EU24" t="e">
            <v>#DIV/0!</v>
          </cell>
          <cell r="EW24" t="e">
            <v>#REF!</v>
          </cell>
          <cell r="EY24">
            <v>0.44034988713318279</v>
          </cell>
          <cell r="EZ24">
            <v>0.39846915803692029</v>
          </cell>
          <cell r="FA24" t="e">
            <v>#DIV/0!</v>
          </cell>
          <cell r="FD24">
            <v>0.45661764705882352</v>
          </cell>
          <cell r="FE24">
            <v>0.45425675675675675</v>
          </cell>
          <cell r="FF24" t="e">
            <v>#DIV/0!</v>
          </cell>
          <cell r="FI24">
            <v>0.49279891304347817</v>
          </cell>
          <cell r="FJ24">
            <v>0.46676295628661546</v>
          </cell>
          <cell r="FK24" t="e">
            <v>#DIV/0!</v>
          </cell>
          <cell r="FM24">
            <v>0</v>
          </cell>
          <cell r="FN24">
            <v>1.7461038401087368</v>
          </cell>
          <cell r="FO24">
            <v>1.6758262639535446</v>
          </cell>
          <cell r="FP24" t="e">
            <v>#DIV/0!</v>
          </cell>
          <cell r="FT24" t="str">
            <v>EPS including nonrecurring items</v>
          </cell>
          <cell r="FX24">
            <v>0.35633739287325217</v>
          </cell>
          <cell r="FY24">
            <v>0.62652173913043485</v>
          </cell>
          <cell r="FZ24">
            <v>0.75822619702806837</v>
          </cell>
          <cell r="GB24">
            <v>0.39846915803692029</v>
          </cell>
          <cell r="GC24">
            <v>0.64056184866334387</v>
          </cell>
          <cell r="GD24">
            <v>0.60755691060032402</v>
          </cell>
          <cell r="GF24">
            <v>0.45425675675675675</v>
          </cell>
          <cell r="GG24">
            <v>0.63547802446760315</v>
          </cell>
          <cell r="GH24">
            <v>0.39894016988257119</v>
          </cell>
          <cell r="GJ24">
            <v>0.46676295628661546</v>
          </cell>
          <cell r="GK24">
            <v>0.69410698096101542</v>
          </cell>
          <cell r="GL24">
            <v>0.48706526859599264</v>
          </cell>
          <cell r="GN24">
            <v>1.6758262639535446</v>
          </cell>
          <cell r="GO24">
            <v>2.5966685932223976</v>
          </cell>
          <cell r="GP24">
            <v>0.54948555770717977</v>
          </cell>
        </row>
        <row r="25">
          <cell r="CJ25" t="str">
            <v>Reported earnings  (loss) per share</v>
          </cell>
          <cell r="CN25">
            <v>0.64177362893815637</v>
          </cell>
          <cell r="CO25" t="str">
            <v>*-</v>
          </cell>
          <cell r="CP25">
            <v>0.55630936227951155</v>
          </cell>
          <cell r="CQ25">
            <v>-0.13316886641174297</v>
          </cell>
          <cell r="CS25" t="str">
            <v>*-</v>
          </cell>
          <cell r="CT25">
            <v>0.34841628959276016</v>
          </cell>
          <cell r="CU25" t="e">
            <v>#VALUE!</v>
          </cell>
          <cell r="CW25">
            <v>0.26232473993668026</v>
          </cell>
          <cell r="CX25">
            <v>0.26232473993668026</v>
          </cell>
          <cell r="CY25">
            <v>0.38216560509554137</v>
          </cell>
          <cell r="CZ25">
            <v>0.4568416428728308</v>
          </cell>
          <cell r="DB25">
            <v>0.40705563093622799</v>
          </cell>
          <cell r="DC25">
            <v>0.31789282470481384</v>
          </cell>
          <cell r="DD25">
            <v>-0.21904329397517408</v>
          </cell>
          <cell r="DF25" t="str">
            <v>*-</v>
          </cell>
          <cell r="DG25">
            <v>1.6118686325334239</v>
          </cell>
          <cell r="DH25">
            <v>1.6047840816726269</v>
          </cell>
          <cell r="DI25" t="e">
            <v>#VALUE!</v>
          </cell>
          <cell r="DM25" t="str">
            <v>Operating EPS</v>
          </cell>
          <cell r="DQ25">
            <v>0.50678733031674206</v>
          </cell>
          <cell r="DR25">
            <v>0.21719457013574664</v>
          </cell>
          <cell r="DS25">
            <v>-0.5714285714285714</v>
          </cell>
          <cell r="DU25">
            <v>0.33936651583710409</v>
          </cell>
          <cell r="DV25">
            <v>0.22</v>
          </cell>
          <cell r="DW25">
            <v>-0.35173333333333334</v>
          </cell>
          <cell r="DY25">
            <v>0.3503184713375796</v>
          </cell>
          <cell r="DZ25">
            <v>0.23</v>
          </cell>
          <cell r="EA25">
            <v>-0.34345454545454535</v>
          </cell>
          <cell r="EC25">
            <v>0.27149321266968324</v>
          </cell>
          <cell r="ED25">
            <v>0.19</v>
          </cell>
          <cell r="EE25">
            <v>-0.30016666666666658</v>
          </cell>
          <cell r="EG25">
            <v>1.48</v>
          </cell>
          <cell r="EH25">
            <v>0.85719457013574663</v>
          </cell>
          <cell r="EI25">
            <v>-0.420814479638009</v>
          </cell>
          <cell r="EM25" t="str">
            <v>Operating EPS</v>
          </cell>
          <cell r="EQ25" t="e">
            <v>#REF!</v>
          </cell>
          <cell r="ER25">
            <v>0.30316742081447962</v>
          </cell>
          <cell r="ES25">
            <v>0.38083182640144669</v>
          </cell>
          <cell r="ET25">
            <v>0.41</v>
          </cell>
          <cell r="EU25">
            <v>0.35238805970149256</v>
          </cell>
          <cell r="EW25" t="e">
            <v>#REF!</v>
          </cell>
          <cell r="EX25">
            <v>0.30289330922242313</v>
          </cell>
          <cell r="EY25">
            <v>0.44034988713318279</v>
          </cell>
          <cell r="EZ25">
            <v>0.49302116163890142</v>
          </cell>
          <cell r="FA25">
            <v>0.6277056858884329</v>
          </cell>
          <cell r="FC25">
            <v>0.3253502033438771</v>
          </cell>
          <cell r="FD25">
            <v>0.45661764705882352</v>
          </cell>
          <cell r="FE25">
            <v>0.45425675675675675</v>
          </cell>
          <cell r="FF25">
            <v>0.39620861486486492</v>
          </cell>
          <cell r="FH25">
            <v>0.27913279132791324</v>
          </cell>
          <cell r="FI25">
            <v>0.49279891304347817</v>
          </cell>
          <cell r="FJ25">
            <v>0.46676295628661546</v>
          </cell>
          <cell r="FK25">
            <v>0.67218962009476813</v>
          </cell>
          <cell r="FM25">
            <v>1.210543724708693</v>
          </cell>
          <cell r="FN25">
            <v>1.7997664472354844</v>
          </cell>
          <cell r="FO25">
            <v>1.8240408746822738</v>
          </cell>
          <cell r="FP25">
            <v>0.50679470509932534</v>
          </cell>
          <cell r="FT25" t="str">
            <v>Operating EPS</v>
          </cell>
          <cell r="FX25">
            <v>0.41</v>
          </cell>
          <cell r="FY25">
            <v>0.62652173913043485</v>
          </cell>
          <cell r="FZ25">
            <v>0.52810180275715823</v>
          </cell>
          <cell r="GB25">
            <v>0.49302116163890142</v>
          </cell>
          <cell r="GC25">
            <v>0.64056184866334387</v>
          </cell>
          <cell r="GD25">
            <v>0.29925832500574123</v>
          </cell>
          <cell r="GF25">
            <v>0.45425675675675675</v>
          </cell>
          <cell r="GG25">
            <v>0.63547802446760315</v>
          </cell>
          <cell r="GH25">
            <v>0.39894016988257119</v>
          </cell>
          <cell r="GJ25">
            <v>0.46676295628661546</v>
          </cell>
          <cell r="GK25">
            <v>0.69410698096101542</v>
          </cell>
          <cell r="GL25">
            <v>0.48706526859599264</v>
          </cell>
          <cell r="GN25">
            <v>1.8240408746822738</v>
          </cell>
          <cell r="GO25">
            <v>2.5966685932223976</v>
          </cell>
          <cell r="GP25">
            <v>0.42358026580665653</v>
          </cell>
        </row>
        <row r="26">
          <cell r="CJ26" t="str">
            <v>Weighted average shares (mil)</v>
          </cell>
          <cell r="CN26">
            <v>171.4</v>
          </cell>
          <cell r="CO26">
            <v>218.9</v>
          </cell>
          <cell r="CP26">
            <v>221.1</v>
          </cell>
          <cell r="CQ26">
            <v>0.2899649941656941</v>
          </cell>
          <cell r="CS26">
            <v>221</v>
          </cell>
          <cell r="CT26">
            <v>221</v>
          </cell>
          <cell r="CU26">
            <v>0</v>
          </cell>
          <cell r="CW26">
            <v>221.1</v>
          </cell>
          <cell r="CX26">
            <v>221.1</v>
          </cell>
          <cell r="CY26">
            <v>219.8</v>
          </cell>
          <cell r="CZ26">
            <v>-5.8796924468565992E-3</v>
          </cell>
          <cell r="DB26">
            <v>221.1</v>
          </cell>
          <cell r="DC26">
            <v>220.2</v>
          </cell>
          <cell r="DD26">
            <v>-4.070556309362261E-3</v>
          </cell>
          <cell r="DF26">
            <v>221</v>
          </cell>
          <cell r="DG26">
            <v>220.72499999999999</v>
          </cell>
          <cell r="DH26">
            <v>220.52500000000001</v>
          </cell>
          <cell r="DI26">
            <v>-2.1493212669683182E-3</v>
          </cell>
          <cell r="DM26" t="str">
            <v>Weighted average shares (mil)</v>
          </cell>
          <cell r="DQ26">
            <v>221</v>
          </cell>
          <cell r="DR26">
            <v>221</v>
          </cell>
          <cell r="DS26">
            <v>0</v>
          </cell>
          <cell r="DU26">
            <v>221</v>
          </cell>
          <cell r="DV26">
            <v>221.2</v>
          </cell>
          <cell r="DW26">
            <v>9.0497737556560764E-4</v>
          </cell>
          <cell r="DY26">
            <v>219.8</v>
          </cell>
          <cell r="DZ26">
            <v>221.3</v>
          </cell>
          <cell r="EA26">
            <v>6.8243858052774442E-3</v>
          </cell>
          <cell r="EC26">
            <v>221</v>
          </cell>
          <cell r="ED26">
            <v>221.4</v>
          </cell>
          <cell r="EE26">
            <v>1.8099547511312153E-3</v>
          </cell>
          <cell r="EG26">
            <v>220.7</v>
          </cell>
          <cell r="EH26">
            <v>220.2</v>
          </cell>
          <cell r="EI26">
            <v>-2.2655188038060992E-3</v>
          </cell>
          <cell r="EM26" t="str">
            <v>Weighted average shares (mil)</v>
          </cell>
          <cell r="EQ26" t="e">
            <v>#REF!</v>
          </cell>
          <cell r="ER26">
            <v>221</v>
          </cell>
          <cell r="ES26">
            <v>221.2</v>
          </cell>
          <cell r="ET26">
            <v>221.7</v>
          </cell>
          <cell r="EU26">
            <v>3.1674208144796268E-3</v>
          </cell>
          <cell r="EW26" t="e">
            <v>#REF!</v>
          </cell>
          <cell r="EX26">
            <v>221.2</v>
          </cell>
          <cell r="EY26">
            <v>221.5</v>
          </cell>
          <cell r="EZ26">
            <v>222.1</v>
          </cell>
          <cell r="FA26">
            <v>4.0687160940324762E-3</v>
          </cell>
          <cell r="FC26">
            <v>221.3</v>
          </cell>
          <cell r="FD26">
            <v>221</v>
          </cell>
          <cell r="FE26">
            <v>222</v>
          </cell>
          <cell r="FF26">
            <v>3.1631269769543113E-3</v>
          </cell>
          <cell r="FH26">
            <v>221.4</v>
          </cell>
          <cell r="FI26">
            <v>220.8</v>
          </cell>
          <cell r="FJ26">
            <v>221.9</v>
          </cell>
          <cell r="FK26">
            <v>2.258355916892496E-3</v>
          </cell>
          <cell r="FM26">
            <v>221.22500000000002</v>
          </cell>
          <cell r="FN26">
            <v>221.125</v>
          </cell>
          <cell r="FO26">
            <v>221.92500000000001</v>
          </cell>
          <cell r="FP26">
            <v>3.1641993445585825E-3</v>
          </cell>
          <cell r="FT26" t="str">
            <v>Weighted average shares (mil)</v>
          </cell>
          <cell r="FX26">
            <v>221.7</v>
          </cell>
          <cell r="FY26">
            <v>220.8</v>
          </cell>
          <cell r="FZ26">
            <v>-4.0595399188091408E-3</v>
          </cell>
          <cell r="GB26">
            <v>222.1</v>
          </cell>
          <cell r="GC26">
            <v>220.7</v>
          </cell>
          <cell r="GD26">
            <v>-6.303466906798727E-3</v>
          </cell>
          <cell r="GF26">
            <v>222</v>
          </cell>
          <cell r="GG26">
            <v>220.7</v>
          </cell>
          <cell r="GH26">
            <v>-5.8558558558559071E-3</v>
          </cell>
          <cell r="GJ26">
            <v>221.9</v>
          </cell>
          <cell r="GK26">
            <v>220.6</v>
          </cell>
          <cell r="GL26">
            <v>-5.8584948174854601E-3</v>
          </cell>
          <cell r="GN26">
            <v>221.92500000000001</v>
          </cell>
          <cell r="GO26">
            <v>220.7</v>
          </cell>
          <cell r="GP26">
            <v>-5.51988284330307E-3</v>
          </cell>
        </row>
        <row r="27">
          <cell r="CK27" t="str">
            <v>Dividends paid per common share</v>
          </cell>
          <cell r="CN27">
            <v>0.18</v>
          </cell>
          <cell r="CO27">
            <v>0.18</v>
          </cell>
          <cell r="CP27">
            <v>0.19</v>
          </cell>
          <cell r="CQ27">
            <v>5.555555555555558E-2</v>
          </cell>
          <cell r="CS27">
            <v>0.18</v>
          </cell>
          <cell r="CT27">
            <v>0.19</v>
          </cell>
          <cell r="CU27">
            <v>5.555555555555558E-2</v>
          </cell>
          <cell r="CW27">
            <v>0.19</v>
          </cell>
          <cell r="CX27">
            <v>0.19</v>
          </cell>
          <cell r="CY27">
            <v>0.2</v>
          </cell>
          <cell r="CZ27">
            <v>5.2631578947368363E-2</v>
          </cell>
          <cell r="DB27">
            <v>0.19</v>
          </cell>
          <cell r="DC27">
            <v>0.2</v>
          </cell>
          <cell r="DD27">
            <v>5.2631578947368363E-2</v>
          </cell>
          <cell r="DF27">
            <v>0.34993464052287565</v>
          </cell>
          <cell r="DG27">
            <v>0.78</v>
          </cell>
          <cell r="DH27">
            <v>0.78</v>
          </cell>
          <cell r="DI27">
            <v>1.2289876727680249</v>
          </cell>
          <cell r="DN27" t="str">
            <v>Dividends paid per common share</v>
          </cell>
          <cell r="DQ27">
            <v>0.21</v>
          </cell>
          <cell r="DR27">
            <v>0.2</v>
          </cell>
          <cell r="DS27">
            <v>-4.7619047619047561E-2</v>
          </cell>
          <cell r="DU27">
            <v>0.21</v>
          </cell>
          <cell r="DV27">
            <v>0.2</v>
          </cell>
          <cell r="DW27">
            <v>-4.7619047619047561E-2</v>
          </cell>
          <cell r="DY27">
            <v>0.21</v>
          </cell>
          <cell r="DZ27">
            <v>0.21</v>
          </cell>
          <cell r="EA27">
            <v>0</v>
          </cell>
          <cell r="EC27">
            <v>0.21</v>
          </cell>
          <cell r="ED27">
            <v>0.19</v>
          </cell>
          <cell r="EE27">
            <v>-9.5238095238095233E-2</v>
          </cell>
          <cell r="EG27">
            <v>0.84</v>
          </cell>
          <cell r="EH27">
            <v>0.8</v>
          </cell>
          <cell r="EI27">
            <v>-4.7619047619047561E-2</v>
          </cell>
          <cell r="EN27" t="str">
            <v>Dividends paid per common share</v>
          </cell>
          <cell r="EQ27" t="e">
            <v>#REF!</v>
          </cell>
          <cell r="ER27">
            <v>0.2</v>
          </cell>
          <cell r="ES27">
            <v>0.21</v>
          </cell>
          <cell r="ET27">
            <v>0.21</v>
          </cell>
          <cell r="EU27">
            <v>4.9999999999999822E-2</v>
          </cell>
          <cell r="EW27" t="e">
            <v>#REF!</v>
          </cell>
          <cell r="EX27">
            <v>0.2</v>
          </cell>
          <cell r="EY27">
            <v>0.21</v>
          </cell>
          <cell r="EZ27">
            <v>0.21</v>
          </cell>
          <cell r="FA27">
            <v>4.9999999999999822E-2</v>
          </cell>
          <cell r="FC27">
            <v>0.21</v>
          </cell>
          <cell r="FD27">
            <v>0.22</v>
          </cell>
          <cell r="FE27">
            <v>0.22</v>
          </cell>
          <cell r="FF27">
            <v>4.7619047619047672E-2</v>
          </cell>
          <cell r="FH27">
            <v>0.19</v>
          </cell>
          <cell r="FI27">
            <v>0.22</v>
          </cell>
          <cell r="FJ27">
            <v>0.22</v>
          </cell>
          <cell r="FK27">
            <v>0.15789473684210531</v>
          </cell>
          <cell r="FM27">
            <v>0.8</v>
          </cell>
          <cell r="FN27">
            <v>0.86</v>
          </cell>
          <cell r="FO27">
            <v>0.86</v>
          </cell>
          <cell r="FP27">
            <v>7.4999999999999956E-2</v>
          </cell>
          <cell r="FU27" t="str">
            <v>Dividends paid per common share</v>
          </cell>
          <cell r="FX27">
            <v>0.21</v>
          </cell>
          <cell r="FY27">
            <v>0.23</v>
          </cell>
          <cell r="FZ27">
            <v>9.5238095238095344E-2</v>
          </cell>
          <cell r="GB27">
            <v>0.21</v>
          </cell>
          <cell r="GC27">
            <v>0.23</v>
          </cell>
          <cell r="GD27">
            <v>9.5238095238095344E-2</v>
          </cell>
          <cell r="GF27">
            <v>0.22</v>
          </cell>
          <cell r="GG27">
            <v>0.23</v>
          </cell>
          <cell r="GH27">
            <v>4.5454545454545414E-2</v>
          </cell>
          <cell r="GJ27">
            <v>0.22</v>
          </cell>
          <cell r="GK27">
            <v>0.23</v>
          </cell>
          <cell r="GL27">
            <v>4.5454545454545414E-2</v>
          </cell>
          <cell r="GN27">
            <v>0.86</v>
          </cell>
          <cell r="GO27">
            <v>0.92</v>
          </cell>
          <cell r="GP27">
            <v>6.976744186046524E-2</v>
          </cell>
        </row>
        <row r="28">
          <cell r="CW28" t="str">
            <v xml:space="preserve"> </v>
          </cell>
          <cell r="DF28">
            <v>0</v>
          </cell>
        </row>
        <row r="29">
          <cell r="CJ29" t="str">
            <v>Margin Analysis</v>
          </cell>
          <cell r="CW29" t="str">
            <v xml:space="preserve"> </v>
          </cell>
          <cell r="DF29" t="str">
            <v xml:space="preserve"> </v>
          </cell>
          <cell r="DG29" t="str">
            <v xml:space="preserve"> </v>
          </cell>
          <cell r="DH29" t="str">
            <v xml:space="preserve"> </v>
          </cell>
          <cell r="DM29" t="str">
            <v>Margin Analysis</v>
          </cell>
          <cell r="EM29" t="str">
            <v>Margin Analysis</v>
          </cell>
          <cell r="FT29" t="str">
            <v>Margin Analysis</v>
          </cell>
        </row>
        <row r="30">
          <cell r="CK30" t="str">
            <v>% of annual sales</v>
          </cell>
          <cell r="CN30">
            <v>0.1760629331335456</v>
          </cell>
          <cell r="CO30">
            <v>8.08</v>
          </cell>
          <cell r="CP30">
            <v>0.25439882697947214</v>
          </cell>
          <cell r="CQ30">
            <v>783.35893845926546</v>
          </cell>
          <cell r="CS30">
            <v>0.31129424985952425</v>
          </cell>
          <cell r="CT30">
            <v>0.25777126099706743</v>
          </cell>
          <cell r="CU30">
            <v>-535.22988862456816</v>
          </cell>
          <cell r="CW30">
            <v>0.29537366548042704</v>
          </cell>
          <cell r="CX30">
            <v>0.29537366548042704</v>
          </cell>
          <cell r="CY30">
            <v>0.24589442815249266</v>
          </cell>
          <cell r="CZ30">
            <v>-494.79237327934385</v>
          </cell>
          <cell r="DB30">
            <v>0.31429106574264842</v>
          </cell>
          <cell r="DC30">
            <v>0.24193548387096775</v>
          </cell>
          <cell r="DD30">
            <v>-723.5558187168067</v>
          </cell>
          <cell r="DF30">
            <v>0</v>
          </cell>
          <cell r="DN30" t="str">
            <v>% of annual sales</v>
          </cell>
          <cell r="DQ30">
            <v>1.0246367656348705</v>
          </cell>
          <cell r="DR30" t="e">
            <v>#REF!</v>
          </cell>
          <cell r="DS30" t="e">
            <v>#REF!</v>
          </cell>
          <cell r="DU30">
            <v>1.0738786279683377</v>
          </cell>
          <cell r="DV30" t="e">
            <v>#REF!</v>
          </cell>
          <cell r="DW30" t="e">
            <v>#REF!</v>
          </cell>
          <cell r="DY30">
            <v>0.24933060324460546</v>
          </cell>
          <cell r="DZ30">
            <v>0.23755735968937522</v>
          </cell>
          <cell r="EA30">
            <v>-117.73243555230239</v>
          </cell>
          <cell r="EC30" t="e">
            <v>#DIV/0!</v>
          </cell>
          <cell r="ED30">
            <v>0.23649841157783269</v>
          </cell>
          <cell r="EE30" t="e">
            <v>#DIV/0!</v>
          </cell>
          <cell r="EN30" t="str">
            <v>% of annual sales</v>
          </cell>
          <cell r="EQ30" t="e">
            <v>#REF!</v>
          </cell>
          <cell r="ER30" t="e">
            <v>#REF!</v>
          </cell>
          <cell r="ES30">
            <v>0.25061990789939781</v>
          </cell>
          <cell r="ET30">
            <v>0.23863832728529463</v>
          </cell>
          <cell r="EU30" t="e">
            <v>#REF!</v>
          </cell>
          <cell r="EW30" t="e">
            <v>#REF!</v>
          </cell>
          <cell r="EX30" t="e">
            <v>#REF!</v>
          </cell>
          <cell r="EY30">
            <v>0.25681898689337584</v>
          </cell>
          <cell r="EZ30">
            <v>0.25177121133575253</v>
          </cell>
          <cell r="FA30" t="e">
            <v>#REF!</v>
          </cell>
          <cell r="FC30">
            <v>0.23755735968937522</v>
          </cell>
          <cell r="FD30">
            <v>0.25982996811902231</v>
          </cell>
          <cell r="FE30">
            <v>0.25367202350095042</v>
          </cell>
          <cell r="FF30">
            <v>161.14663811575198</v>
          </cell>
          <cell r="FH30">
            <v>0.23649841157783269</v>
          </cell>
          <cell r="FI30">
            <v>0.2640807651434644</v>
          </cell>
          <cell r="FJ30">
            <v>0.25591843787800239</v>
          </cell>
          <cell r="FK30">
            <v>194.20026300169701</v>
          </cell>
          <cell r="FU30" t="str">
            <v>% of annual sales</v>
          </cell>
          <cell r="FX30">
            <v>0.25061990789939781</v>
          </cell>
          <cell r="FY30">
            <v>0.25422138836772984</v>
          </cell>
          <cell r="FZ30">
            <v>36.0148046833203</v>
          </cell>
          <cell r="GB30">
            <v>0.25681898689337584</v>
          </cell>
          <cell r="GC30">
            <v>0.24468417761100689</v>
          </cell>
          <cell r="GD30">
            <v>-121.34809282368958</v>
          </cell>
          <cell r="GF30">
            <v>0.25367202350095042</v>
          </cell>
          <cell r="GG30">
            <v>0.24546591619762351</v>
          </cell>
          <cell r="GH30">
            <v>-82.061073033269096</v>
          </cell>
          <cell r="GJ30">
            <v>0.25591843787800239</v>
          </cell>
          <cell r="GK30">
            <v>0.25562851782363977</v>
          </cell>
          <cell r="GL30">
            <v>-2.8992005436262458</v>
          </cell>
        </row>
        <row r="31">
          <cell r="CK31" t="str">
            <v>Gross margin</v>
          </cell>
          <cell r="CN31">
            <v>0.40638297872340423</v>
          </cell>
          <cell r="CO31">
            <v>0</v>
          </cell>
          <cell r="CP31">
            <v>0.34755043227665705</v>
          </cell>
          <cell r="CQ31">
            <v>-588.32546446747176</v>
          </cell>
          <cell r="CS31">
            <v>0</v>
          </cell>
          <cell r="CT31">
            <v>0.32593856655290104</v>
          </cell>
          <cell r="CU31">
            <v>3259.3856655290106</v>
          </cell>
          <cell r="CW31">
            <v>0.34876347495244137</v>
          </cell>
          <cell r="CX31">
            <v>0.34876347495244137</v>
          </cell>
          <cell r="CY31">
            <v>0.33273703041144903</v>
          </cell>
          <cell r="CZ31">
            <v>-160.26444540992335</v>
          </cell>
          <cell r="DB31">
            <v>0.34803337306317045</v>
          </cell>
          <cell r="DC31">
            <v>0.3103030303030303</v>
          </cell>
          <cell r="DD31">
            <v>-377.30342760140144</v>
          </cell>
          <cell r="DF31">
            <v>0</v>
          </cell>
          <cell r="DG31">
            <v>0.33182481751824816</v>
          </cell>
          <cell r="DH31">
            <v>0.32932551319648096</v>
          </cell>
          <cell r="DI31">
            <v>3293.2551319648096</v>
          </cell>
          <cell r="DN31" t="str">
            <v>Gross margin</v>
          </cell>
          <cell r="DQ31">
            <v>0.32983970406905055</v>
          </cell>
          <cell r="DR31">
            <v>0.2875318066157761</v>
          </cell>
          <cell r="DS31">
            <v>-423.07897453274455</v>
          </cell>
          <cell r="DU31">
            <v>0.31449631449631449</v>
          </cell>
          <cell r="DV31">
            <v>0.28480113636363635</v>
          </cell>
          <cell r="DW31">
            <v>-296.95178132678137</v>
          </cell>
          <cell r="DY31">
            <v>0.32090966519267217</v>
          </cell>
          <cell r="DZ31">
            <v>0.30757800891530462</v>
          </cell>
          <cell r="EA31">
            <v>-133.31656277367543</v>
          </cell>
          <cell r="EC31">
            <v>0.30145118733509235</v>
          </cell>
          <cell r="ED31">
            <v>0.29179104477611939</v>
          </cell>
          <cell r="EE31">
            <v>-96.601425589729615</v>
          </cell>
          <cell r="EG31">
            <v>0.31674279414080958</v>
          </cell>
          <cell r="EH31">
            <v>0.29262266148958699</v>
          </cell>
          <cell r="EI31">
            <v>-241.20132651222593</v>
          </cell>
          <cell r="EN31" t="str">
            <v>Gross margin</v>
          </cell>
          <cell r="EQ31" t="e">
            <v>#REF!</v>
          </cell>
          <cell r="ER31">
            <v>0.2875318066157761</v>
          </cell>
          <cell r="ES31">
            <v>0.32579505300353356</v>
          </cell>
          <cell r="ET31">
            <v>0.31933381607530775</v>
          </cell>
          <cell r="EU31">
            <v>-318.02009459531655</v>
          </cell>
          <cell r="EW31" t="e">
            <v>#REF!</v>
          </cell>
          <cell r="EX31">
            <v>0.30184659090909088</v>
          </cell>
          <cell r="EY31">
            <v>0.32413793103448274</v>
          </cell>
          <cell r="EZ31">
            <v>0.33287577213452302</v>
          </cell>
          <cell r="FA31">
            <v>-310.29181225432131</v>
          </cell>
          <cell r="FC31">
            <v>0.30609212481426451</v>
          </cell>
          <cell r="FD31">
            <v>0.32379004771642811</v>
          </cell>
          <cell r="FE31">
            <v>0.32901907356948229</v>
          </cell>
          <cell r="FF31">
            <v>229.26948755217779</v>
          </cell>
          <cell r="FG31" t="str">
            <v xml:space="preserve"> </v>
          </cell>
          <cell r="FH31">
            <v>0.29776119402985074</v>
          </cell>
          <cell r="FI31">
            <v>0.32863849765258218</v>
          </cell>
          <cell r="FJ31">
            <v>0.32849426063470627</v>
          </cell>
          <cell r="FK31">
            <v>307.33066604855532</v>
          </cell>
          <cell r="FM31">
            <v>0.29791740204729966</v>
          </cell>
          <cell r="FN31">
            <v>0.32406287787182586</v>
          </cell>
          <cell r="FO31">
            <v>0.32754449628477622</v>
          </cell>
          <cell r="FP31">
            <v>296.27094237476558</v>
          </cell>
          <cell r="FU31" t="str">
            <v>Gross margin</v>
          </cell>
          <cell r="FX31">
            <v>0.31933381607530775</v>
          </cell>
          <cell r="FY31">
            <v>0.33948339483394835</v>
          </cell>
          <cell r="FZ31">
            <v>201.49578758640595</v>
          </cell>
          <cell r="GB31">
            <v>0.33287577213452302</v>
          </cell>
          <cell r="GC31">
            <v>0.35175718849840254</v>
          </cell>
          <cell r="GD31">
            <v>188.81416363879521</v>
          </cell>
          <cell r="GF31">
            <v>0.32901907356948229</v>
          </cell>
          <cell r="GG31">
            <v>0.35286624203821654</v>
          </cell>
          <cell r="GH31">
            <v>238.47168468734247</v>
          </cell>
          <cell r="GI31" t="str">
            <v xml:space="preserve"> </v>
          </cell>
          <cell r="GJ31">
            <v>0.32849426063470627</v>
          </cell>
          <cell r="GK31">
            <v>0.3522935779816514</v>
          </cell>
          <cell r="GL31">
            <v>237.99317346945125</v>
          </cell>
          <cell r="GN31">
            <v>0.32754449628477622</v>
          </cell>
          <cell r="GO31">
            <v>0.34904627892432771</v>
          </cell>
          <cell r="GP31">
            <v>215.01782639551493</v>
          </cell>
        </row>
        <row r="32">
          <cell r="CK32" t="str">
            <v>SG&amp;A as a % of sales</v>
          </cell>
          <cell r="CN32">
            <v>0.17340425531914894</v>
          </cell>
          <cell r="CO32">
            <v>0</v>
          </cell>
          <cell r="CP32">
            <v>0.15043227665706052</v>
          </cell>
          <cell r="CQ32">
            <v>-229.71978662088415</v>
          </cell>
          <cell r="CS32">
            <v>0</v>
          </cell>
          <cell r="CT32">
            <v>0.15642775881683732</v>
          </cell>
          <cell r="CU32">
            <v>1564.2775881683733</v>
          </cell>
          <cell r="CW32">
            <v>0.16296766011414077</v>
          </cell>
          <cell r="CX32">
            <v>0.16296766011414077</v>
          </cell>
          <cell r="CY32">
            <v>0.15444245676803817</v>
          </cell>
          <cell r="CZ32">
            <v>-85.252033461026002</v>
          </cell>
          <cell r="DB32">
            <v>0.16269368295589989</v>
          </cell>
          <cell r="DC32">
            <v>0.15212121212121213</v>
          </cell>
          <cell r="DD32">
            <v>-105.72470834687763</v>
          </cell>
          <cell r="DF32">
            <v>0</v>
          </cell>
          <cell r="DG32">
            <v>0.15503649635036496</v>
          </cell>
          <cell r="DH32">
            <v>0.15337243401759532</v>
          </cell>
          <cell r="DI32">
            <v>1533.7243401759531</v>
          </cell>
          <cell r="DN32" t="str">
            <v>SG&amp;A as a % of sales</v>
          </cell>
          <cell r="DQ32">
            <v>0.1436498150431566</v>
          </cell>
          <cell r="DR32">
            <v>0.13994910941475827</v>
          </cell>
          <cell r="DS32">
            <v>-37.007056283983317</v>
          </cell>
          <cell r="DU32">
            <v>0.15110565110565111</v>
          </cell>
          <cell r="DV32">
            <v>0.1484375</v>
          </cell>
          <cell r="DW32">
            <v>-26.681511056511063</v>
          </cell>
          <cell r="DY32">
            <v>0.14592545799115603</v>
          </cell>
          <cell r="DZ32">
            <v>0.15482912332838039</v>
          </cell>
          <cell r="EA32">
            <v>89.036653372243649</v>
          </cell>
          <cell r="EC32">
            <v>0.14643799472295516</v>
          </cell>
          <cell r="ED32">
            <v>0.16671641791044778</v>
          </cell>
          <cell r="EE32">
            <v>202.78423187492623</v>
          </cell>
          <cell r="EG32">
            <v>0.14695227594896834</v>
          </cell>
          <cell r="EH32">
            <v>0.15192375573596892</v>
          </cell>
          <cell r="EI32">
            <v>49.714797870005768</v>
          </cell>
          <cell r="EN32" t="str">
            <v>SG&amp;A as a % of sales</v>
          </cell>
          <cell r="EQ32" t="e">
            <v>#REF!</v>
          </cell>
          <cell r="ER32">
            <v>0.13994910941475827</v>
          </cell>
          <cell r="ES32">
            <v>0.15901060070671377</v>
          </cell>
          <cell r="ET32">
            <v>0.14916727009413469</v>
          </cell>
          <cell r="EU32">
            <v>-92.181606793764189</v>
          </cell>
          <cell r="EW32" t="e">
            <v>#REF!</v>
          </cell>
          <cell r="EX32">
            <v>0.14630681818181818</v>
          </cell>
          <cell r="EY32">
            <v>0.14793103448275863</v>
          </cell>
          <cell r="EZ32">
            <v>0.15030885380919698</v>
          </cell>
          <cell r="FA32">
            <v>-40.020356273788025</v>
          </cell>
          <cell r="FC32">
            <v>0.15304606240713226</v>
          </cell>
          <cell r="FD32">
            <v>0.14860259032038173</v>
          </cell>
          <cell r="FE32">
            <v>0.1508174386920981</v>
          </cell>
          <cell r="FF32">
            <v>-22.286237150341559</v>
          </cell>
          <cell r="FH32">
            <v>0.15895522388059702</v>
          </cell>
          <cell r="FI32">
            <v>0.1488933601609658</v>
          </cell>
          <cell r="FJ32">
            <v>0.149898717083052</v>
          </cell>
          <cell r="FK32">
            <v>-90.565067975450219</v>
          </cell>
          <cell r="FM32">
            <v>0.1491351923755736</v>
          </cell>
          <cell r="FN32">
            <v>0.14864397996199688</v>
          </cell>
          <cell r="FO32">
            <v>0.15006048038707448</v>
          </cell>
          <cell r="FP32">
            <v>9.2528801150088</v>
          </cell>
          <cell r="FU32" t="str">
            <v>SG&amp;A as a % of sales</v>
          </cell>
          <cell r="FX32">
            <v>0.14916727009413469</v>
          </cell>
          <cell r="FY32">
            <v>0.14698646986469865</v>
          </cell>
          <cell r="FZ32">
            <v>-21.808002294360364</v>
          </cell>
          <cell r="GB32">
            <v>0.15030885380919698</v>
          </cell>
          <cell r="GC32">
            <v>0.15015974440894569</v>
          </cell>
          <cell r="GD32">
            <v>-1.4910940025128494</v>
          </cell>
          <cell r="GF32">
            <v>0.1508174386920981</v>
          </cell>
          <cell r="GG32">
            <v>0.15254777070063694</v>
          </cell>
          <cell r="GH32">
            <v>17.303320085388375</v>
          </cell>
          <cell r="GJ32">
            <v>0.149898717083052</v>
          </cell>
          <cell r="GK32">
            <v>0.14801223241590214</v>
          </cell>
          <cell r="GL32">
            <v>-18.864846671498569</v>
          </cell>
          <cell r="GN32">
            <v>0.15006048038707448</v>
          </cell>
          <cell r="GO32">
            <v>0.14939024390243902</v>
          </cell>
          <cell r="GP32">
            <v>-6.7023648463546142</v>
          </cell>
        </row>
        <row r="33">
          <cell r="CK33" t="str">
            <v>Operating margin</v>
          </cell>
          <cell r="CN33">
            <v>0.18085106382978725</v>
          </cell>
          <cell r="CO33">
            <v>0</v>
          </cell>
          <cell r="CP33">
            <v>0.14121037463976946</v>
          </cell>
          <cell r="CQ33">
            <v>-396.40689190017787</v>
          </cell>
          <cell r="CS33">
            <v>0</v>
          </cell>
          <cell r="CT33">
            <v>9.9544937428896474E-2</v>
          </cell>
          <cell r="CU33">
            <v>995.44937428896469</v>
          </cell>
          <cell r="CW33">
            <v>0.1046290424857324</v>
          </cell>
          <cell r="CX33">
            <v>0.1046290424857324</v>
          </cell>
          <cell r="CY33">
            <v>0.11627906976744186</v>
          </cell>
          <cell r="CZ33">
            <v>116.50027281709454</v>
          </cell>
          <cell r="DB33">
            <v>0.12038140643623362</v>
          </cell>
          <cell r="DC33">
            <v>9.3333333333333338E-2</v>
          </cell>
          <cell r="DD33">
            <v>-270.48073102900275</v>
          </cell>
          <cell r="DF33">
            <v>0</v>
          </cell>
          <cell r="DG33">
            <v>0.11401459854014599</v>
          </cell>
          <cell r="DH33">
            <v>0.11275659824046921</v>
          </cell>
          <cell r="DI33">
            <v>1127.565982404692</v>
          </cell>
          <cell r="DN33" t="str">
            <v>Operating margin</v>
          </cell>
          <cell r="DQ33">
            <v>0.13193588162762021</v>
          </cell>
          <cell r="DR33">
            <v>8.7150127226463106E-2</v>
          </cell>
          <cell r="DS33">
            <v>-447.85754401157106</v>
          </cell>
          <cell r="DU33">
            <v>0.10135135135135136</v>
          </cell>
          <cell r="DV33">
            <v>6.7471590909090912E-2</v>
          </cell>
          <cell r="DW33">
            <v>-338.79760442260448</v>
          </cell>
          <cell r="DY33">
            <v>0.11433986102337335</v>
          </cell>
          <cell r="DZ33">
            <v>8.2169390787518573E-2</v>
          </cell>
          <cell r="EA33">
            <v>-321.70470235854771</v>
          </cell>
          <cell r="EC33">
            <v>9.0369393139841686E-2</v>
          </cell>
          <cell r="ED33">
            <v>5.0671641791044768E-2</v>
          </cell>
          <cell r="EE33">
            <v>-396.97751348796919</v>
          </cell>
          <cell r="EG33">
            <v>0.10946605764687352</v>
          </cell>
          <cell r="EH33">
            <v>7.2449699964701741E-2</v>
          </cell>
          <cell r="EI33">
            <v>-370.16357682171775</v>
          </cell>
          <cell r="EN33" t="str">
            <v>Operating margin</v>
          </cell>
          <cell r="EQ33" t="e">
            <v>#REF!</v>
          </cell>
          <cell r="ER33">
            <v>9.9236641221374045E-2</v>
          </cell>
          <cell r="ES33">
            <v>0.11208480565371025</v>
          </cell>
          <cell r="ET33">
            <v>0.11223750905141203</v>
          </cell>
          <cell r="EU33">
            <v>-130.00867830037981</v>
          </cell>
          <cell r="EW33" t="e">
            <v>#REF!</v>
          </cell>
          <cell r="EX33">
            <v>0.10085227272727272</v>
          </cell>
          <cell r="EY33">
            <v>0.12103448275862069</v>
          </cell>
          <cell r="EZ33">
            <v>0.12628689087165409</v>
          </cell>
          <cell r="FA33">
            <v>-254.34618144381375</v>
          </cell>
          <cell r="FC33">
            <v>9.8068350668647844E-2</v>
          </cell>
          <cell r="FD33">
            <v>0.12201772324471712</v>
          </cell>
          <cell r="FE33">
            <v>0.12179836512261581</v>
          </cell>
          <cell r="FF33">
            <v>237.30014453967968</v>
          </cell>
          <cell r="FH33">
            <v>7.9104477611940296E-2</v>
          </cell>
          <cell r="FI33">
            <v>0.12743125419181758</v>
          </cell>
          <cell r="FJ33">
            <v>0.12316002700877783</v>
          </cell>
          <cell r="FK33">
            <v>440.55549396837534</v>
          </cell>
          <cell r="FM33">
            <v>9.4599364631133068E-2</v>
          </cell>
          <cell r="FN33">
            <v>0.12083261357747452</v>
          </cell>
          <cell r="FO33">
            <v>0.12099533437013997</v>
          </cell>
          <cell r="FP33">
            <v>263.95969739006904</v>
          </cell>
          <cell r="FU33" t="str">
            <v>Operating margin</v>
          </cell>
          <cell r="FX33">
            <v>0.11223750905141203</v>
          </cell>
          <cell r="FY33">
            <v>0.14403444034440346</v>
          </cell>
          <cell r="FZ33">
            <v>317.96931292991439</v>
          </cell>
          <cell r="GB33">
            <v>0.12628689087165409</v>
          </cell>
          <cell r="GC33">
            <v>0.15111821086261981</v>
          </cell>
          <cell r="GD33">
            <v>248.31319990965716</v>
          </cell>
          <cell r="GF33">
            <v>0.12179836512261581</v>
          </cell>
          <cell r="GG33">
            <v>0.14936305732484076</v>
          </cell>
          <cell r="GH33">
            <v>275.64692202224944</v>
          </cell>
          <cell r="GJ33">
            <v>0.12316002700877783</v>
          </cell>
          <cell r="GK33">
            <v>0.1547400611620795</v>
          </cell>
          <cell r="GL33">
            <v>315.80034153301671</v>
          </cell>
          <cell r="GN33">
            <v>0.12099533437013997</v>
          </cell>
          <cell r="GO33">
            <v>0.14981238273921199</v>
          </cell>
          <cell r="GP33">
            <v>288.17048369072023</v>
          </cell>
        </row>
        <row r="34">
          <cell r="CK34" t="str">
            <v>Tax rate</v>
          </cell>
          <cell r="CN34">
            <v>0.375</v>
          </cell>
          <cell r="CO34" t="e">
            <v>#DIV/0!</v>
          </cell>
          <cell r="CP34">
            <v>0.34574468085106386</v>
          </cell>
          <cell r="CQ34">
            <v>-292.55319148936144</v>
          </cell>
          <cell r="CS34" t="e">
            <v>#DIV/0!</v>
          </cell>
          <cell r="CT34">
            <v>0.42105263157894735</v>
          </cell>
          <cell r="CU34" t="e">
            <v>#DIV/0!</v>
          </cell>
          <cell r="CW34">
            <v>0.40816326530612246</v>
          </cell>
          <cell r="CX34">
            <v>0.40816326530612246</v>
          </cell>
          <cell r="CY34">
            <v>0.39568345323741005</v>
          </cell>
          <cell r="CZ34">
            <v>-124.79812068712404</v>
          </cell>
          <cell r="DB34">
            <v>0.375</v>
          </cell>
          <cell r="DC34">
            <v>0.42622950819672129</v>
          </cell>
          <cell r="DD34">
            <v>512.29508196721281</v>
          </cell>
          <cell r="DF34" t="e">
            <v>#DIV/0!</v>
          </cell>
          <cell r="DG34">
            <v>0.38010452961672475</v>
          </cell>
          <cell r="DH34">
            <v>0.39175257731958762</v>
          </cell>
          <cell r="DI34" t="e">
            <v>#DIV/0!</v>
          </cell>
          <cell r="DN34" t="str">
            <v>Tax rate</v>
          </cell>
          <cell r="DQ34">
            <v>0.34104046242774566</v>
          </cell>
          <cell r="DR34">
            <v>0.398034398034398</v>
          </cell>
          <cell r="DS34">
            <v>569.93935606652337</v>
          </cell>
          <cell r="DU34">
            <v>0.38524590163934425</v>
          </cell>
          <cell r="DV34">
            <v>0.27988942639944714</v>
          </cell>
          <cell r="DW34">
            <v>-1053.564752398971</v>
          </cell>
          <cell r="DY34">
            <v>0.39370078740157483</v>
          </cell>
          <cell r="DZ34">
            <v>0.38849765258215968</v>
          </cell>
          <cell r="EA34">
            <v>-52.031348194151448</v>
          </cell>
          <cell r="EC34">
            <v>0.41904761904761906</v>
          </cell>
          <cell r="ED34">
            <v>0.36395147313691517</v>
          </cell>
          <cell r="EE34">
            <v>-550.96145910703888</v>
          </cell>
          <cell r="EG34">
            <v>0.38049713193116635</v>
          </cell>
          <cell r="EH34">
            <v>-8.4485407066052315E-2</v>
          </cell>
          <cell r="EI34">
            <v>-4649.8253899721867</v>
          </cell>
          <cell r="EN34" t="str">
            <v>Tax rate</v>
          </cell>
          <cell r="EQ34" t="e">
            <v>#REF!</v>
          </cell>
          <cell r="ER34">
            <v>0.33</v>
          </cell>
          <cell r="ES34">
            <v>0.35</v>
          </cell>
          <cell r="ET34">
            <v>0.32258064516129031</v>
          </cell>
          <cell r="EU34">
            <v>74.193548387097024</v>
          </cell>
          <cell r="EW34" t="e">
            <v>#REF!</v>
          </cell>
          <cell r="EX34">
            <v>0.33663366336633666</v>
          </cell>
          <cell r="EY34">
            <v>0.32500000000000001</v>
          </cell>
          <cell r="EZ34">
            <v>0.32198142414860681</v>
          </cell>
          <cell r="FA34">
            <v>146.52239217729846</v>
          </cell>
          <cell r="FC34">
            <v>0.30769230769230771</v>
          </cell>
          <cell r="FD34">
            <v>0.32500000000000001</v>
          </cell>
          <cell r="FE34">
            <v>0.32500000000000001</v>
          </cell>
          <cell r="FF34">
            <v>173.07692307692301</v>
          </cell>
          <cell r="FH34">
            <v>0.27972027972027974</v>
          </cell>
          <cell r="FI34">
            <v>0.32500000000000001</v>
          </cell>
          <cell r="FJ34">
            <v>0.32700000000000001</v>
          </cell>
          <cell r="FK34">
            <v>472.79720279720271</v>
          </cell>
          <cell r="FM34">
            <v>0.31473899692937563</v>
          </cell>
          <cell r="FN34">
            <v>0.32448204419889498</v>
          </cell>
          <cell r="FO34">
            <v>0.3241852921195652</v>
          </cell>
          <cell r="FP34">
            <v>94.462951901895792</v>
          </cell>
          <cell r="FU34" t="str">
            <v>Tax rate</v>
          </cell>
          <cell r="FX34">
            <v>0.32258064516129031</v>
          </cell>
          <cell r="FY34">
            <v>0.34</v>
          </cell>
          <cell r="FZ34">
            <v>174.19354838709711</v>
          </cell>
          <cell r="GB34">
            <v>0.32198142414860681</v>
          </cell>
          <cell r="GC34">
            <v>0.34</v>
          </cell>
          <cell r="GD34">
            <v>180.18575851393214</v>
          </cell>
          <cell r="GF34">
            <v>0.32500000000000001</v>
          </cell>
          <cell r="GG34">
            <v>0.34</v>
          </cell>
          <cell r="GH34">
            <v>150.00000000000014</v>
          </cell>
          <cell r="GJ34">
            <v>0.32700000000000001</v>
          </cell>
          <cell r="GK34">
            <v>0.34</v>
          </cell>
          <cell r="GL34">
            <v>130.00000000000011</v>
          </cell>
          <cell r="GN34">
            <v>0.3241852921195652</v>
          </cell>
          <cell r="GO34">
            <v>0.34</v>
          </cell>
          <cell r="GP34">
            <v>158.14707880434818</v>
          </cell>
        </row>
        <row r="35">
          <cell r="CM35" t="str">
            <v xml:space="preserve"> </v>
          </cell>
          <cell r="CN35" t="str">
            <v xml:space="preserve"> </v>
          </cell>
          <cell r="CO35" t="str">
            <v xml:space="preserve"> </v>
          </cell>
          <cell r="CP35" t="str">
            <v xml:space="preserve"> </v>
          </cell>
          <cell r="CQ35" t="str">
            <v xml:space="preserve"> </v>
          </cell>
          <cell r="CR35" t="str">
            <v xml:space="preserve"> </v>
          </cell>
          <cell r="CS35" t="str">
            <v xml:space="preserve"> </v>
          </cell>
          <cell r="CT35" t="str">
            <v xml:space="preserve"> </v>
          </cell>
          <cell r="CU35" t="str">
            <v xml:space="preserve"> </v>
          </cell>
          <cell r="CV35" t="str">
            <v xml:space="preserve"> </v>
          </cell>
          <cell r="CW35" t="str">
            <v xml:space="preserve"> </v>
          </cell>
          <cell r="CX35" t="str">
            <v xml:space="preserve"> </v>
          </cell>
          <cell r="CY35" t="str">
            <v xml:space="preserve"> </v>
          </cell>
          <cell r="CZ35" t="str">
            <v xml:space="preserve"> </v>
          </cell>
          <cell r="DA35" t="str">
            <v xml:space="preserve"> </v>
          </cell>
          <cell r="DB35" t="str">
            <v xml:space="preserve"> </v>
          </cell>
          <cell r="DC35" t="str">
            <v xml:space="preserve"> </v>
          </cell>
          <cell r="DD35" t="str">
            <v xml:space="preserve"> </v>
          </cell>
          <cell r="DE35" t="str">
            <v xml:space="preserve"> </v>
          </cell>
          <cell r="DF35" t="str">
            <v xml:space="preserve"> </v>
          </cell>
          <cell r="DI35" t="str">
            <v xml:space="preserve"> </v>
          </cell>
          <cell r="DP35" t="str">
            <v xml:space="preserve"> </v>
          </cell>
          <cell r="DQ35" t="str">
            <v xml:space="preserve"> </v>
          </cell>
          <cell r="DR35" t="str">
            <v xml:space="preserve"> </v>
          </cell>
          <cell r="DS35" t="str">
            <v xml:space="preserve"> </v>
          </cell>
          <cell r="DT35" t="str">
            <v xml:space="preserve"> </v>
          </cell>
          <cell r="DU35" t="str">
            <v xml:space="preserve"> </v>
          </cell>
          <cell r="DV35" t="str">
            <v xml:space="preserve"> </v>
          </cell>
          <cell r="DW35" t="str">
            <v xml:space="preserve"> </v>
          </cell>
          <cell r="DX35" t="str">
            <v xml:space="preserve"> </v>
          </cell>
          <cell r="DY35" t="str">
            <v xml:space="preserve"> </v>
          </cell>
          <cell r="DZ35" t="str">
            <v xml:space="preserve"> </v>
          </cell>
          <cell r="EA35" t="str">
            <v xml:space="preserve"> </v>
          </cell>
          <cell r="EB35" t="str">
            <v xml:space="preserve"> </v>
          </cell>
          <cell r="EC35" t="str">
            <v xml:space="preserve"> </v>
          </cell>
          <cell r="ED35" t="str">
            <v xml:space="preserve"> </v>
          </cell>
          <cell r="EE35" t="str">
            <v xml:space="preserve"> </v>
          </cell>
          <cell r="EF35" t="str">
            <v xml:space="preserve"> </v>
          </cell>
          <cell r="EG35" t="str">
            <v xml:space="preserve"> </v>
          </cell>
          <cell r="EH35" t="str">
            <v xml:space="preserve"> </v>
          </cell>
          <cell r="EI35" t="str">
            <v xml:space="preserve"> </v>
          </cell>
          <cell r="EP35" t="str">
            <v xml:space="preserve"> </v>
          </cell>
          <cell r="ES35" t="str">
            <v xml:space="preserve"> </v>
          </cell>
          <cell r="ET35" t="str">
            <v xml:space="preserve"> </v>
          </cell>
          <cell r="EU35" t="str">
            <v xml:space="preserve"> </v>
          </cell>
          <cell r="EV35" t="str">
            <v xml:space="preserve"> </v>
          </cell>
          <cell r="EW35" t="e">
            <v>#REF!</v>
          </cell>
          <cell r="EX35" t="str">
            <v xml:space="preserve"> </v>
          </cell>
          <cell r="EY35" t="str">
            <v xml:space="preserve"> </v>
          </cell>
          <cell r="EZ35" t="str">
            <v xml:space="preserve"> </v>
          </cell>
          <cell r="FA35" t="str">
            <v xml:space="preserve"> </v>
          </cell>
          <cell r="FB35" t="str">
            <v xml:space="preserve"> </v>
          </cell>
          <cell r="FC35" t="str">
            <v xml:space="preserve"> </v>
          </cell>
          <cell r="FD35" t="str">
            <v xml:space="preserve"> </v>
          </cell>
          <cell r="FE35" t="str">
            <v xml:space="preserve"> </v>
          </cell>
          <cell r="FF35" t="str">
            <v xml:space="preserve"> </v>
          </cell>
          <cell r="FG35" t="str">
            <v xml:space="preserve"> </v>
          </cell>
          <cell r="FH35" t="str">
            <v xml:space="preserve"> </v>
          </cell>
          <cell r="FI35" t="str">
            <v xml:space="preserve"> </v>
          </cell>
          <cell r="FJ35" t="str">
            <v xml:space="preserve"> </v>
          </cell>
          <cell r="FK35" t="str">
            <v xml:space="preserve"> </v>
          </cell>
          <cell r="FL35" t="str">
            <v xml:space="preserve"> </v>
          </cell>
          <cell r="FM35" t="str">
            <v xml:space="preserve"> </v>
          </cell>
          <cell r="FP35" t="str">
            <v xml:space="preserve"> </v>
          </cell>
          <cell r="FW35" t="str">
            <v xml:space="preserve"> </v>
          </cell>
          <cell r="FY35" t="str">
            <v xml:space="preserve"> </v>
          </cell>
          <cell r="FZ35" t="str">
            <v xml:space="preserve"> </v>
          </cell>
          <cell r="GA35" t="str">
            <v xml:space="preserve"> </v>
          </cell>
          <cell r="GB35" t="str">
            <v xml:space="preserve"> </v>
          </cell>
          <cell r="GC35" t="str">
            <v xml:space="preserve"> </v>
          </cell>
          <cell r="GD35" t="str">
            <v xml:space="preserve"> </v>
          </cell>
          <cell r="GE35" t="str">
            <v xml:space="preserve"> </v>
          </cell>
          <cell r="GF35" t="str">
            <v xml:space="preserve"> </v>
          </cell>
          <cell r="GG35" t="str">
            <v xml:space="preserve"> </v>
          </cell>
          <cell r="GH35" t="str">
            <v xml:space="preserve"> </v>
          </cell>
          <cell r="GI35" t="str">
            <v xml:space="preserve"> </v>
          </cell>
          <cell r="GJ35" t="str">
            <v xml:space="preserve"> </v>
          </cell>
          <cell r="GK35" t="str">
            <v xml:space="preserve"> </v>
          </cell>
          <cell r="GL35" t="str">
            <v xml:space="preserve"> </v>
          </cell>
          <cell r="GM35" t="str">
            <v xml:space="preserve"> </v>
          </cell>
          <cell r="GP35" t="str">
            <v xml:space="preserve"> </v>
          </cell>
        </row>
        <row r="36">
          <cell r="CJ36" t="str">
            <v>Divisional Sales</v>
          </cell>
          <cell r="CM36" t="str">
            <v xml:space="preserve"> </v>
          </cell>
          <cell r="CN36" t="str">
            <v>Restated</v>
          </cell>
          <cell r="CO36" t="str">
            <v>Pro Forma</v>
          </cell>
          <cell r="CQ36" t="str">
            <v xml:space="preserve"> </v>
          </cell>
          <cell r="CR36" t="str">
            <v xml:space="preserve"> </v>
          </cell>
          <cell r="CS36" t="str">
            <v>Pro Forma</v>
          </cell>
          <cell r="CU36" t="str">
            <v xml:space="preserve"> </v>
          </cell>
          <cell r="CV36" t="str">
            <v xml:space="preserve"> </v>
          </cell>
          <cell r="CW36" t="str">
            <v>Pro Forma</v>
          </cell>
          <cell r="CX36" t="str">
            <v>Pro Forma</v>
          </cell>
          <cell r="CZ36" t="str">
            <v xml:space="preserve"> </v>
          </cell>
          <cell r="DA36" t="str">
            <v xml:space="preserve"> </v>
          </cell>
          <cell r="DB36" t="str">
            <v>Pro Forma</v>
          </cell>
          <cell r="DD36" t="str">
            <v xml:space="preserve"> </v>
          </cell>
          <cell r="DE36" t="str">
            <v xml:space="preserve"> </v>
          </cell>
          <cell r="DF36" t="str">
            <v xml:space="preserve"> </v>
          </cell>
          <cell r="DI36" t="str">
            <v xml:space="preserve"> </v>
          </cell>
          <cell r="DM36" t="str">
            <v>Divisional Sales</v>
          </cell>
          <cell r="DP36" t="str">
            <v xml:space="preserve"> </v>
          </cell>
          <cell r="DQ36" t="str">
            <v xml:space="preserve"> </v>
          </cell>
          <cell r="DR36" t="str">
            <v xml:space="preserve"> </v>
          </cell>
          <cell r="DS36" t="str">
            <v xml:space="preserve"> </v>
          </cell>
          <cell r="DT36" t="str">
            <v xml:space="preserve"> </v>
          </cell>
          <cell r="DU36" t="str">
            <v xml:space="preserve"> </v>
          </cell>
          <cell r="DV36" t="str">
            <v xml:space="preserve"> </v>
          </cell>
          <cell r="DW36" t="str">
            <v xml:space="preserve"> </v>
          </cell>
          <cell r="DX36" t="str">
            <v xml:space="preserve"> </v>
          </cell>
          <cell r="DY36" t="str">
            <v xml:space="preserve"> </v>
          </cell>
          <cell r="DZ36" t="str">
            <v xml:space="preserve"> </v>
          </cell>
          <cell r="EA36" t="str">
            <v xml:space="preserve"> </v>
          </cell>
          <cell r="EB36" t="str">
            <v xml:space="preserve"> </v>
          </cell>
          <cell r="EC36" t="str">
            <v xml:space="preserve"> </v>
          </cell>
          <cell r="ED36" t="str">
            <v xml:space="preserve"> </v>
          </cell>
          <cell r="EE36" t="str">
            <v xml:space="preserve"> </v>
          </cell>
          <cell r="EF36" t="str">
            <v xml:space="preserve"> </v>
          </cell>
          <cell r="EG36" t="str">
            <v xml:space="preserve"> </v>
          </cell>
          <cell r="EH36" t="str">
            <v xml:space="preserve"> </v>
          </cell>
          <cell r="EI36" t="str">
            <v xml:space="preserve"> </v>
          </cell>
          <cell r="EM36" t="str">
            <v>Divisional Sales</v>
          </cell>
          <cell r="EP36" t="str">
            <v xml:space="preserve"> </v>
          </cell>
          <cell r="ES36" t="str">
            <v xml:space="preserve"> </v>
          </cell>
          <cell r="ET36" t="str">
            <v xml:space="preserve"> </v>
          </cell>
          <cell r="EU36" t="str">
            <v xml:space="preserve"> </v>
          </cell>
          <cell r="EV36" t="str">
            <v xml:space="preserve"> </v>
          </cell>
          <cell r="EW36" t="e">
            <v>#REF!</v>
          </cell>
          <cell r="EX36" t="str">
            <v xml:space="preserve"> </v>
          </cell>
          <cell r="FA36" t="str">
            <v xml:space="preserve"> </v>
          </cell>
          <cell r="FB36" t="str">
            <v xml:space="preserve"> </v>
          </cell>
          <cell r="FC36" t="str">
            <v xml:space="preserve"> </v>
          </cell>
          <cell r="FD36" t="str">
            <v xml:space="preserve"> </v>
          </cell>
          <cell r="FE36" t="str">
            <v xml:space="preserve"> </v>
          </cell>
          <cell r="FF36" t="str">
            <v xml:space="preserve"> </v>
          </cell>
          <cell r="FG36" t="str">
            <v xml:space="preserve"> </v>
          </cell>
          <cell r="FH36" t="str">
            <v xml:space="preserve"> </v>
          </cell>
          <cell r="FI36" t="str">
            <v xml:space="preserve"> </v>
          </cell>
          <cell r="FJ36" t="str">
            <v xml:space="preserve"> </v>
          </cell>
          <cell r="FK36" t="str">
            <v xml:space="preserve"> </v>
          </cell>
          <cell r="FL36" t="str">
            <v xml:space="preserve"> </v>
          </cell>
          <cell r="FP36" t="str">
            <v xml:space="preserve"> </v>
          </cell>
          <cell r="FT36" t="str">
            <v>Divisional Sales</v>
          </cell>
          <cell r="FW36" t="str">
            <v xml:space="preserve"> </v>
          </cell>
          <cell r="FY36" t="str">
            <v xml:space="preserve"> </v>
          </cell>
          <cell r="FZ36" t="str">
            <v xml:space="preserve"> </v>
          </cell>
          <cell r="GA36" t="str">
            <v xml:space="preserve"> </v>
          </cell>
          <cell r="GB36">
            <v>0</v>
          </cell>
          <cell r="GC36" t="str">
            <v xml:space="preserve"> </v>
          </cell>
          <cell r="GD36" t="str">
            <v xml:space="preserve"> </v>
          </cell>
          <cell r="GE36" t="str">
            <v xml:space="preserve"> </v>
          </cell>
          <cell r="GF36" t="str">
            <v xml:space="preserve"> </v>
          </cell>
          <cell r="GG36" t="str">
            <v xml:space="preserve"> </v>
          </cell>
          <cell r="GH36" t="str">
            <v xml:space="preserve"> </v>
          </cell>
          <cell r="GI36" t="str">
            <v xml:space="preserve"> </v>
          </cell>
          <cell r="GJ36" t="str">
            <v xml:space="preserve"> </v>
          </cell>
          <cell r="GK36" t="str">
            <v xml:space="preserve"> </v>
          </cell>
          <cell r="GL36" t="str">
            <v xml:space="preserve"> </v>
          </cell>
          <cell r="GM36" t="str">
            <v xml:space="preserve"> </v>
          </cell>
          <cell r="GP36" t="str">
            <v xml:space="preserve"> </v>
          </cell>
        </row>
        <row r="37">
          <cell r="CK37" t="str">
            <v>Performance Polymers</v>
          </cell>
          <cell r="CN37">
            <v>535</v>
          </cell>
          <cell r="CO37">
            <v>864</v>
          </cell>
          <cell r="CP37">
            <v>882</v>
          </cell>
          <cell r="CQ37">
            <v>2.0833333333333259E-2</v>
          </cell>
          <cell r="CS37">
            <v>931</v>
          </cell>
          <cell r="CT37">
            <v>909</v>
          </cell>
          <cell r="CU37">
            <v>-2.3630504833512367E-2</v>
          </cell>
          <cell r="CW37">
            <v>899</v>
          </cell>
          <cell r="CX37">
            <v>899</v>
          </cell>
          <cell r="CY37">
            <v>862</v>
          </cell>
          <cell r="CZ37">
            <v>-4.1156840934371552E-2</v>
          </cell>
          <cell r="DA37" t="str">
            <v xml:space="preserve"> </v>
          </cell>
          <cell r="DB37">
            <v>857</v>
          </cell>
          <cell r="DC37">
            <v>745</v>
          </cell>
          <cell r="DD37">
            <v>-0.13068844807467916</v>
          </cell>
          <cell r="DF37">
            <v>3551</v>
          </cell>
          <cell r="DG37">
            <v>3488</v>
          </cell>
          <cell r="DH37">
            <v>3398</v>
          </cell>
          <cell r="DI37">
            <v>-4.3086454519853601E-2</v>
          </cell>
          <cell r="DN37" t="str">
            <v>Coatings</v>
          </cell>
          <cell r="DQ37">
            <v>483</v>
          </cell>
          <cell r="DR37">
            <v>426</v>
          </cell>
          <cell r="DS37">
            <v>-0.11801242236024845</v>
          </cell>
          <cell r="DU37">
            <v>511</v>
          </cell>
          <cell r="DV37">
            <v>492</v>
          </cell>
          <cell r="DW37">
            <v>-3.7181996086105729E-2</v>
          </cell>
          <cell r="DY37">
            <v>483</v>
          </cell>
          <cell r="DZ37">
            <v>453</v>
          </cell>
          <cell r="EA37">
            <v>-6.2111801242236031E-2</v>
          </cell>
          <cell r="EB37" t="str">
            <v xml:space="preserve"> </v>
          </cell>
          <cell r="EC37">
            <v>393</v>
          </cell>
          <cell r="ED37">
            <v>382</v>
          </cell>
          <cell r="EE37">
            <v>-2.7989821882951627E-2</v>
          </cell>
          <cell r="EG37">
            <v>1870</v>
          </cell>
          <cell r="EH37">
            <v>1753</v>
          </cell>
          <cell r="EI37">
            <v>-6.2566844919786146E-2</v>
          </cell>
          <cell r="EN37" t="str">
            <v>Coatings</v>
          </cell>
          <cell r="EQ37" t="e">
            <v>#REF!</v>
          </cell>
          <cell r="ER37">
            <v>426</v>
          </cell>
          <cell r="ES37">
            <v>405</v>
          </cell>
          <cell r="ET37">
            <v>425</v>
          </cell>
          <cell r="EU37">
            <v>-2.3474178403756207E-3</v>
          </cell>
          <cell r="EW37" t="e">
            <v>#REF!</v>
          </cell>
          <cell r="EX37">
            <v>492</v>
          </cell>
          <cell r="EY37">
            <v>507</v>
          </cell>
          <cell r="EZ37">
            <v>508</v>
          </cell>
          <cell r="FA37">
            <v>3.2520325203251987E-2</v>
          </cell>
          <cell r="FC37">
            <v>453</v>
          </cell>
          <cell r="FD37">
            <v>500</v>
          </cell>
          <cell r="FE37">
            <v>495</v>
          </cell>
          <cell r="FF37">
            <v>9.27152317880795E-2</v>
          </cell>
          <cell r="FG37" t="str">
            <v xml:space="preserve"> </v>
          </cell>
          <cell r="FH37">
            <v>382</v>
          </cell>
          <cell r="FI37">
            <v>498</v>
          </cell>
          <cell r="FJ37">
            <v>490</v>
          </cell>
          <cell r="FK37">
            <v>0.2827225130890052</v>
          </cell>
          <cell r="FM37">
            <v>1753</v>
          </cell>
          <cell r="FN37">
            <v>1910</v>
          </cell>
          <cell r="FO37">
            <v>1918</v>
          </cell>
          <cell r="FP37">
            <v>9.4124358243012018E-2</v>
          </cell>
          <cell r="FU37" t="str">
            <v>Coatings</v>
          </cell>
          <cell r="FX37">
            <v>425</v>
          </cell>
          <cell r="FY37">
            <v>510</v>
          </cell>
          <cell r="FZ37">
            <v>0.19999999999999996</v>
          </cell>
          <cell r="GB37">
            <v>508</v>
          </cell>
          <cell r="GC37">
            <v>520</v>
          </cell>
          <cell r="GD37">
            <v>2.3622047244094446E-2</v>
          </cell>
          <cell r="GF37">
            <v>495</v>
          </cell>
          <cell r="GG37">
            <v>525</v>
          </cell>
          <cell r="GH37">
            <v>6.0606060606060552E-2</v>
          </cell>
          <cell r="GI37" t="str">
            <v xml:space="preserve"> </v>
          </cell>
          <cell r="GJ37">
            <v>490</v>
          </cell>
          <cell r="GK37">
            <v>525</v>
          </cell>
          <cell r="GL37">
            <v>7.1428571428571397E-2</v>
          </cell>
          <cell r="GN37">
            <v>1918</v>
          </cell>
          <cell r="GO37">
            <v>2080</v>
          </cell>
          <cell r="GP37">
            <v>8.4462982273201259E-2</v>
          </cell>
        </row>
        <row r="38">
          <cell r="CP38">
            <v>0</v>
          </cell>
          <cell r="DN38" t="str">
            <v>Adhesives and Sealants</v>
          </cell>
          <cell r="DQ38">
            <v>190</v>
          </cell>
          <cell r="DR38">
            <v>168</v>
          </cell>
          <cell r="DS38">
            <v>-0.11578947368421055</v>
          </cell>
          <cell r="DU38">
            <v>181</v>
          </cell>
          <cell r="DV38">
            <v>159</v>
          </cell>
          <cell r="DW38">
            <v>-0.12154696132596687</v>
          </cell>
          <cell r="DY38">
            <v>171</v>
          </cell>
          <cell r="DZ38">
            <v>159</v>
          </cell>
          <cell r="EA38">
            <v>-7.0175438596491224E-2</v>
          </cell>
          <cell r="EC38">
            <v>162</v>
          </cell>
          <cell r="ED38">
            <v>175</v>
          </cell>
          <cell r="EE38">
            <v>8.0246913580246826E-2</v>
          </cell>
          <cell r="EG38">
            <v>704</v>
          </cell>
          <cell r="EH38">
            <v>661</v>
          </cell>
          <cell r="EI38">
            <v>-6.1079545454545414E-2</v>
          </cell>
          <cell r="EN38" t="str">
            <v>Adhesives and Sealants</v>
          </cell>
          <cell r="ER38">
            <v>168</v>
          </cell>
          <cell r="ES38">
            <v>180</v>
          </cell>
          <cell r="ET38">
            <v>147</v>
          </cell>
          <cell r="EU38">
            <v>-0.125</v>
          </cell>
          <cell r="EX38">
            <v>159</v>
          </cell>
          <cell r="EY38">
            <v>152</v>
          </cell>
          <cell r="EZ38">
            <v>153</v>
          </cell>
          <cell r="FA38">
            <v>-3.7735849056603765E-2</v>
          </cell>
          <cell r="FC38">
            <v>159</v>
          </cell>
          <cell r="FD38">
            <v>160</v>
          </cell>
          <cell r="FE38">
            <v>158</v>
          </cell>
          <cell r="FF38">
            <v>-6.2893081761006275E-3</v>
          </cell>
          <cell r="FH38">
            <v>175</v>
          </cell>
          <cell r="FI38">
            <v>163</v>
          </cell>
          <cell r="FJ38">
            <v>161</v>
          </cell>
          <cell r="FK38">
            <v>-7.999999999999996E-2</v>
          </cell>
          <cell r="FM38">
            <v>661</v>
          </cell>
          <cell r="FO38">
            <v>619</v>
          </cell>
          <cell r="FP38">
            <v>-6.35400907715582E-2</v>
          </cell>
          <cell r="FU38" t="str">
            <v>Adhesives and Sealants</v>
          </cell>
          <cell r="FX38">
            <v>147</v>
          </cell>
          <cell r="FY38">
            <v>172</v>
          </cell>
          <cell r="FZ38">
            <v>0.17006802721088432</v>
          </cell>
          <cell r="GB38">
            <v>153</v>
          </cell>
          <cell r="GC38">
            <v>175</v>
          </cell>
          <cell r="GD38">
            <v>0.14379084967320255</v>
          </cell>
          <cell r="GF38">
            <v>158</v>
          </cell>
          <cell r="GG38">
            <v>180</v>
          </cell>
          <cell r="GH38">
            <v>0.139240506329114</v>
          </cell>
          <cell r="GJ38">
            <v>161</v>
          </cell>
          <cell r="GK38">
            <v>182</v>
          </cell>
          <cell r="GL38">
            <v>0.13043478260869557</v>
          </cell>
          <cell r="GN38">
            <v>619</v>
          </cell>
          <cell r="GO38">
            <v>709</v>
          </cell>
          <cell r="GP38">
            <v>0.1453957996768982</v>
          </cell>
        </row>
        <row r="39">
          <cell r="CK39" t="str">
            <v>Chemical Specialties</v>
          </cell>
          <cell r="CN39">
            <v>284</v>
          </cell>
          <cell r="CO39">
            <v>350</v>
          </cell>
          <cell r="CP39">
            <v>365</v>
          </cell>
          <cell r="CQ39">
            <v>4.2857142857142927E-2</v>
          </cell>
          <cell r="CS39">
            <v>369</v>
          </cell>
          <cell r="CT39">
            <v>373</v>
          </cell>
          <cell r="CU39">
            <v>1.084010840108407E-2</v>
          </cell>
          <cell r="CW39">
            <v>305</v>
          </cell>
          <cell r="CX39">
            <v>305</v>
          </cell>
          <cell r="CY39">
            <v>333</v>
          </cell>
          <cell r="CZ39">
            <v>9.1803278688524559E-2</v>
          </cell>
          <cell r="DB39">
            <v>343</v>
          </cell>
          <cell r="DC39">
            <v>340</v>
          </cell>
          <cell r="DD39">
            <v>-8.7463556851311575E-3</v>
          </cell>
          <cell r="DF39">
            <v>1367</v>
          </cell>
          <cell r="DG39">
            <v>1411</v>
          </cell>
          <cell r="DH39">
            <v>1411</v>
          </cell>
          <cell r="DI39">
            <v>3.2187271397220218E-2</v>
          </cell>
          <cell r="DN39" t="str">
            <v>Performance Chemicals</v>
          </cell>
          <cell r="DQ39">
            <v>596</v>
          </cell>
          <cell r="DR39">
            <v>567</v>
          </cell>
          <cell r="DS39">
            <v>-4.8657718120805327E-2</v>
          </cell>
          <cell r="DU39">
            <v>616</v>
          </cell>
          <cell r="DV39">
            <v>567</v>
          </cell>
          <cell r="DW39">
            <v>-7.9545454545454586E-2</v>
          </cell>
          <cell r="DY39">
            <v>576</v>
          </cell>
          <cell r="DZ39">
            <v>529</v>
          </cell>
          <cell r="EA39">
            <v>-8.159722222222221E-2</v>
          </cell>
          <cell r="EC39">
            <v>522</v>
          </cell>
          <cell r="ED39">
            <v>487</v>
          </cell>
          <cell r="EE39">
            <v>-6.7049808429118785E-2</v>
          </cell>
          <cell r="EG39">
            <v>2310</v>
          </cell>
          <cell r="EH39">
            <v>2150</v>
          </cell>
          <cell r="EI39">
            <v>-6.926406926406925E-2</v>
          </cell>
          <cell r="EN39" t="str">
            <v>Performance Chemicals</v>
          </cell>
          <cell r="EQ39" t="e">
            <v>#REF!</v>
          </cell>
          <cell r="ER39">
            <v>567</v>
          </cell>
          <cell r="ES39">
            <v>495</v>
          </cell>
          <cell r="ET39">
            <v>497</v>
          </cell>
          <cell r="EU39">
            <v>-0.12345679012345678</v>
          </cell>
          <cell r="EW39" t="e">
            <v>#REF!</v>
          </cell>
          <cell r="EX39">
            <v>567</v>
          </cell>
          <cell r="EY39">
            <v>533</v>
          </cell>
          <cell r="EZ39">
            <v>569</v>
          </cell>
          <cell r="FA39">
            <v>3.5273368606703048E-3</v>
          </cell>
          <cell r="FC39">
            <v>529</v>
          </cell>
          <cell r="FD39">
            <v>530</v>
          </cell>
          <cell r="FE39">
            <v>540</v>
          </cell>
          <cell r="FF39">
            <v>2.0793950850661602E-2</v>
          </cell>
          <cell r="FH39">
            <v>487</v>
          </cell>
          <cell r="FI39">
            <v>500</v>
          </cell>
          <cell r="FJ39">
            <v>495</v>
          </cell>
          <cell r="FK39">
            <v>1.6427104722792629E-2</v>
          </cell>
          <cell r="FM39">
            <v>2150</v>
          </cell>
          <cell r="FN39">
            <v>2058</v>
          </cell>
          <cell r="FO39">
            <v>2101</v>
          </cell>
          <cell r="FP39">
            <v>-2.2790697674418658E-2</v>
          </cell>
          <cell r="FU39" t="str">
            <v>Performance Chemicals</v>
          </cell>
          <cell r="FX39">
            <v>497</v>
          </cell>
          <cell r="FY39">
            <v>515</v>
          </cell>
          <cell r="FZ39">
            <v>3.6217303822937641E-2</v>
          </cell>
          <cell r="GB39">
            <v>569</v>
          </cell>
          <cell r="GC39">
            <v>525</v>
          </cell>
          <cell r="GD39">
            <v>-7.7328646748681895E-2</v>
          </cell>
          <cell r="GF39">
            <v>540</v>
          </cell>
          <cell r="GG39">
            <v>530</v>
          </cell>
          <cell r="GH39">
            <v>-1.851851851851849E-2</v>
          </cell>
          <cell r="GJ39">
            <v>495</v>
          </cell>
          <cell r="GK39">
            <v>530</v>
          </cell>
          <cell r="GL39">
            <v>7.0707070707070718E-2</v>
          </cell>
          <cell r="GN39">
            <v>2101</v>
          </cell>
          <cell r="GO39">
            <v>2100</v>
          </cell>
          <cell r="GP39">
            <v>-4.759638267491928E-4</v>
          </cell>
        </row>
        <row r="40">
          <cell r="CK40" t="str">
            <v>Electronic Materials</v>
          </cell>
          <cell r="CN40">
            <v>121</v>
          </cell>
          <cell r="CO40">
            <v>195</v>
          </cell>
          <cell r="CP40">
            <v>222</v>
          </cell>
          <cell r="CQ40">
            <v>0.13846153846153841</v>
          </cell>
          <cell r="CS40">
            <v>208</v>
          </cell>
          <cell r="CT40">
            <v>324</v>
          </cell>
          <cell r="CU40">
            <v>0.55769230769230771</v>
          </cell>
          <cell r="CW40">
            <v>210</v>
          </cell>
          <cell r="CX40">
            <v>210</v>
          </cell>
          <cell r="CY40">
            <v>322</v>
          </cell>
          <cell r="CZ40">
            <v>0.53333333333333344</v>
          </cell>
          <cell r="DB40">
            <v>254</v>
          </cell>
          <cell r="DC40">
            <v>327</v>
          </cell>
          <cell r="DD40">
            <v>0.28740157480314954</v>
          </cell>
          <cell r="DF40">
            <v>867</v>
          </cell>
          <cell r="DG40">
            <v>1203</v>
          </cell>
          <cell r="DH40">
            <v>1195</v>
          </cell>
          <cell r="DI40">
            <v>0.378316032295271</v>
          </cell>
          <cell r="DN40" t="str">
            <v>Electronic Materials</v>
          </cell>
          <cell r="DQ40">
            <v>225</v>
          </cell>
          <cell r="DR40">
            <v>297</v>
          </cell>
          <cell r="DS40">
            <v>0.32000000000000006</v>
          </cell>
          <cell r="DU40">
            <v>328</v>
          </cell>
          <cell r="DV40">
            <v>230</v>
          </cell>
          <cell r="DW40">
            <v>-0.29878048780487809</v>
          </cell>
          <cell r="DY40">
            <v>326</v>
          </cell>
          <cell r="DZ40">
            <v>208</v>
          </cell>
          <cell r="EA40">
            <v>-0.3619631901840491</v>
          </cell>
          <cell r="EC40">
            <v>331</v>
          </cell>
          <cell r="ED40">
            <v>207</v>
          </cell>
          <cell r="EE40">
            <v>-0.37462235649546827</v>
          </cell>
          <cell r="EG40">
            <v>1210</v>
          </cell>
          <cell r="EH40">
            <v>942</v>
          </cell>
          <cell r="EI40">
            <v>-0.2214876033057851</v>
          </cell>
          <cell r="EN40" t="str">
            <v>Electronic Materials</v>
          </cell>
          <cell r="EQ40" t="e">
            <v>#REF!</v>
          </cell>
          <cell r="ER40">
            <v>297</v>
          </cell>
          <cell r="ES40">
            <v>215</v>
          </cell>
          <cell r="ET40">
            <v>219</v>
          </cell>
          <cell r="EU40">
            <v>-0.26262626262626265</v>
          </cell>
          <cell r="EW40" t="e">
            <v>#REF!</v>
          </cell>
          <cell r="EX40">
            <v>230</v>
          </cell>
          <cell r="EY40">
            <v>253</v>
          </cell>
          <cell r="EZ40">
            <v>257</v>
          </cell>
          <cell r="FA40">
            <v>0.11739130434782608</v>
          </cell>
          <cell r="FC40">
            <v>208</v>
          </cell>
          <cell r="FD40">
            <v>265</v>
          </cell>
          <cell r="FE40">
            <v>275</v>
          </cell>
          <cell r="FF40">
            <v>0.32211538461538458</v>
          </cell>
          <cell r="FH40">
            <v>207</v>
          </cell>
          <cell r="FI40">
            <v>280</v>
          </cell>
          <cell r="FJ40">
            <v>290</v>
          </cell>
          <cell r="FK40">
            <v>0.40096618357487923</v>
          </cell>
          <cell r="FM40">
            <v>942</v>
          </cell>
          <cell r="FN40">
            <v>1013</v>
          </cell>
          <cell r="FO40">
            <v>1041</v>
          </cell>
          <cell r="FP40">
            <v>0.10509554140127397</v>
          </cell>
          <cell r="FU40" t="str">
            <v>Electronic Materials</v>
          </cell>
          <cell r="FX40">
            <v>219</v>
          </cell>
          <cell r="FY40">
            <v>300</v>
          </cell>
          <cell r="FZ40">
            <v>0.36986301369863006</v>
          </cell>
          <cell r="GB40">
            <v>257</v>
          </cell>
          <cell r="GC40">
            <v>310</v>
          </cell>
          <cell r="GD40">
            <v>0.20622568093385207</v>
          </cell>
          <cell r="GF40">
            <v>275</v>
          </cell>
          <cell r="GG40">
            <v>315</v>
          </cell>
          <cell r="GH40">
            <v>0.1454545454545455</v>
          </cell>
          <cell r="GJ40">
            <v>290</v>
          </cell>
          <cell r="GK40">
            <v>320</v>
          </cell>
          <cell r="GL40">
            <v>0.10344827586206895</v>
          </cell>
          <cell r="GN40">
            <v>1041</v>
          </cell>
          <cell r="GO40">
            <v>1245</v>
          </cell>
          <cell r="GP40">
            <v>0.19596541786743527</v>
          </cell>
        </row>
        <row r="41">
          <cell r="CK41" t="str">
            <v>Salt</v>
          </cell>
          <cell r="CN41">
            <v>0</v>
          </cell>
          <cell r="CO41">
            <v>308</v>
          </cell>
          <cell r="CP41">
            <v>266</v>
          </cell>
          <cell r="CQ41">
            <v>-0.13636363636363635</v>
          </cell>
          <cell r="CS41">
            <v>154</v>
          </cell>
          <cell r="CT41">
            <v>152</v>
          </cell>
          <cell r="CU41">
            <v>-1.2987012987012991E-2</v>
          </cell>
          <cell r="CW41">
            <v>163</v>
          </cell>
          <cell r="CX41">
            <v>163</v>
          </cell>
          <cell r="CY41">
            <v>160</v>
          </cell>
          <cell r="CZ41">
            <v>-1.8404907975460127E-2</v>
          </cell>
          <cell r="DA41" t="str">
            <v xml:space="preserve"> </v>
          </cell>
          <cell r="DB41">
            <v>224</v>
          </cell>
          <cell r="DC41">
            <v>238</v>
          </cell>
          <cell r="DD41">
            <v>6.25E-2</v>
          </cell>
          <cell r="DF41">
            <v>849</v>
          </cell>
          <cell r="DG41">
            <v>748</v>
          </cell>
          <cell r="DH41">
            <v>816</v>
          </cell>
          <cell r="DI41">
            <v>-3.8869257950530089E-2</v>
          </cell>
          <cell r="DN41" t="str">
            <v>Salt</v>
          </cell>
          <cell r="DQ41">
            <v>297</v>
          </cell>
          <cell r="DR41">
            <v>271</v>
          </cell>
          <cell r="DS41">
            <v>-8.7542087542087588E-2</v>
          </cell>
          <cell r="DU41">
            <v>165</v>
          </cell>
          <cell r="DV41">
            <v>131</v>
          </cell>
          <cell r="DW41">
            <v>-0.20606060606060606</v>
          </cell>
          <cell r="DY41">
            <v>176</v>
          </cell>
          <cell r="DZ41">
            <v>144</v>
          </cell>
          <cell r="EA41">
            <v>-0.18181818181818177</v>
          </cell>
          <cell r="EB41" t="str">
            <v xml:space="preserve"> </v>
          </cell>
          <cell r="EC41">
            <v>238</v>
          </cell>
          <cell r="ED41">
            <v>203</v>
          </cell>
          <cell r="EE41">
            <v>-0.1470588235294118</v>
          </cell>
          <cell r="EG41">
            <v>876</v>
          </cell>
          <cell r="EH41">
            <v>749</v>
          </cell>
          <cell r="EI41">
            <v>-0.14497716894977164</v>
          </cell>
          <cell r="EN41" t="str">
            <v>Salt</v>
          </cell>
          <cell r="EQ41" t="e">
            <v>#REF!</v>
          </cell>
          <cell r="ER41">
            <v>271</v>
          </cell>
          <cell r="ES41">
            <v>215</v>
          </cell>
          <cell r="ET41">
            <v>220</v>
          </cell>
          <cell r="EU41">
            <v>-0.18819188191881919</v>
          </cell>
          <cell r="EW41" t="e">
            <v>#REF!</v>
          </cell>
          <cell r="EX41">
            <v>131</v>
          </cell>
          <cell r="EY41">
            <v>130</v>
          </cell>
          <cell r="EZ41">
            <v>130</v>
          </cell>
          <cell r="FA41">
            <v>-7.6335877862595547E-3</v>
          </cell>
          <cell r="FC41">
            <v>144</v>
          </cell>
          <cell r="FD41">
            <v>140</v>
          </cell>
          <cell r="FE41">
            <v>140</v>
          </cell>
          <cell r="FF41">
            <v>-2.777777777777779E-2</v>
          </cell>
          <cell r="FG41" t="str">
            <v xml:space="preserve"> </v>
          </cell>
          <cell r="FH41">
            <v>203</v>
          </cell>
          <cell r="FI41">
            <v>180</v>
          </cell>
          <cell r="FJ41">
            <v>180</v>
          </cell>
          <cell r="FK41">
            <v>-0.11330049261083741</v>
          </cell>
          <cell r="FM41">
            <v>749</v>
          </cell>
          <cell r="FN41">
            <v>665</v>
          </cell>
          <cell r="FO41">
            <v>670</v>
          </cell>
          <cell r="FP41">
            <v>-0.10547396528704944</v>
          </cell>
          <cell r="FU41" t="str">
            <v>Salt</v>
          </cell>
          <cell r="FX41">
            <v>220</v>
          </cell>
          <cell r="FY41">
            <v>251</v>
          </cell>
          <cell r="FZ41">
            <v>0.14090909090909087</v>
          </cell>
          <cell r="GB41">
            <v>130</v>
          </cell>
          <cell r="GC41">
            <v>155</v>
          </cell>
          <cell r="GD41">
            <v>0.19230769230769229</v>
          </cell>
          <cell r="GF41">
            <v>140</v>
          </cell>
          <cell r="GG41">
            <v>145</v>
          </cell>
          <cell r="GH41">
            <v>3.5714285714285809E-2</v>
          </cell>
          <cell r="GI41" t="str">
            <v xml:space="preserve"> </v>
          </cell>
          <cell r="GJ41">
            <v>180</v>
          </cell>
          <cell r="GK41">
            <v>210</v>
          </cell>
          <cell r="GL41">
            <v>0.16666666666666674</v>
          </cell>
          <cell r="GN41">
            <v>670</v>
          </cell>
          <cell r="GO41">
            <v>761</v>
          </cell>
          <cell r="GP41">
            <v>0.13582089552238807</v>
          </cell>
        </row>
        <row r="42">
          <cell r="DN42" t="str">
            <v>Elim of intersegment sales</v>
          </cell>
          <cell r="DQ42">
            <v>-169</v>
          </cell>
          <cell r="DR42">
            <v>-157</v>
          </cell>
          <cell r="DS42">
            <v>-7.1005917159763343E-2</v>
          </cell>
          <cell r="DU42">
            <v>-173</v>
          </cell>
          <cell r="DV42">
            <v>-171</v>
          </cell>
          <cell r="DW42">
            <v>-1.1560693641618491E-2</v>
          </cell>
          <cell r="DY42">
            <v>-149</v>
          </cell>
          <cell r="DZ42">
            <v>-147</v>
          </cell>
          <cell r="EA42">
            <v>-1.3422818791946289E-2</v>
          </cell>
          <cell r="EC42">
            <v>-130</v>
          </cell>
          <cell r="ED42">
            <v>-114</v>
          </cell>
          <cell r="EE42">
            <v>-0.12307692307692308</v>
          </cell>
          <cell r="EG42">
            <v>-621</v>
          </cell>
          <cell r="EH42">
            <v>-589</v>
          </cell>
          <cell r="EI42">
            <v>-5.152979066022545E-2</v>
          </cell>
          <cell r="EN42" t="str">
            <v>Elim of intersegment sales</v>
          </cell>
          <cell r="ER42">
            <v>-157</v>
          </cell>
          <cell r="ES42">
            <v>-95</v>
          </cell>
          <cell r="ET42">
            <v>-127</v>
          </cell>
          <cell r="EU42">
            <v>-0.19108280254777066</v>
          </cell>
          <cell r="EX42">
            <v>-171</v>
          </cell>
          <cell r="EY42">
            <v>-125</v>
          </cell>
          <cell r="EZ42">
            <v>-160</v>
          </cell>
          <cell r="FA42">
            <v>-6.4327485380117011E-2</v>
          </cell>
          <cell r="FC42">
            <v>-147</v>
          </cell>
          <cell r="FD42">
            <v>-128</v>
          </cell>
          <cell r="FE42">
            <v>-140</v>
          </cell>
          <cell r="FF42">
            <v>-4.7619047619047672E-2</v>
          </cell>
          <cell r="FH42">
            <v>-114</v>
          </cell>
          <cell r="FI42">
            <v>-130</v>
          </cell>
          <cell r="FJ42">
            <v>-135</v>
          </cell>
          <cell r="FM42">
            <v>-589</v>
          </cell>
          <cell r="FO42">
            <v>-562</v>
          </cell>
          <cell r="FU42" t="str">
            <v>Elim of intersegment sales</v>
          </cell>
          <cell r="FX42">
            <v>-127</v>
          </cell>
          <cell r="FY42">
            <v>-122</v>
          </cell>
          <cell r="FZ42">
            <v>-3.9370078740157521E-2</v>
          </cell>
          <cell r="GB42">
            <v>-160</v>
          </cell>
          <cell r="GC42">
            <v>-120</v>
          </cell>
          <cell r="GD42">
            <v>-0.25</v>
          </cell>
          <cell r="GF42">
            <v>-140</v>
          </cell>
          <cell r="GG42">
            <v>-125</v>
          </cell>
          <cell r="GH42">
            <v>-0.1071428571428571</v>
          </cell>
          <cell r="GJ42">
            <v>-135</v>
          </cell>
          <cell r="GK42">
            <v>-132</v>
          </cell>
          <cell r="GL42">
            <v>-2.2222222222222254E-2</v>
          </cell>
          <cell r="GN42">
            <v>-562</v>
          </cell>
          <cell r="GO42">
            <v>-499</v>
          </cell>
          <cell r="GP42">
            <v>-0.11209964412811391</v>
          </cell>
        </row>
        <row r="43">
          <cell r="CK43" t="str">
            <v xml:space="preserve">Total Sales </v>
          </cell>
          <cell r="CN43">
            <v>940</v>
          </cell>
          <cell r="CO43">
            <v>1717</v>
          </cell>
          <cell r="CP43">
            <v>1735</v>
          </cell>
          <cell r="CQ43">
            <v>1.048340128130465E-2</v>
          </cell>
          <cell r="CS43">
            <v>1662</v>
          </cell>
          <cell r="CT43">
            <v>1758</v>
          </cell>
          <cell r="CU43">
            <v>5.7761732851985492E-2</v>
          </cell>
          <cell r="CW43">
            <v>1577</v>
          </cell>
          <cell r="CX43">
            <v>1577</v>
          </cell>
          <cell r="CY43">
            <v>1677</v>
          </cell>
          <cell r="CZ43">
            <v>6.3411540900443875E-2</v>
          </cell>
          <cell r="DA43" t="str">
            <v xml:space="preserve"> </v>
          </cell>
          <cell r="DB43">
            <v>1678</v>
          </cell>
          <cell r="DC43">
            <v>1650</v>
          </cell>
          <cell r="DD43">
            <v>-1.6686531585220488E-2</v>
          </cell>
          <cell r="DF43">
            <v>6634</v>
          </cell>
          <cell r="DG43">
            <v>6850</v>
          </cell>
          <cell r="DH43">
            <v>6820</v>
          </cell>
          <cell r="DI43">
            <v>2.8037383177569986E-2</v>
          </cell>
          <cell r="DN43" t="str">
            <v xml:space="preserve">Total Sales </v>
          </cell>
          <cell r="DQ43">
            <v>1622</v>
          </cell>
          <cell r="DR43">
            <v>1572</v>
          </cell>
          <cell r="DS43">
            <v>-3.082614056720101E-2</v>
          </cell>
          <cell r="DU43">
            <v>1628</v>
          </cell>
          <cell r="DV43">
            <v>1408</v>
          </cell>
          <cell r="DW43">
            <v>-0.13513513513513509</v>
          </cell>
          <cell r="DY43">
            <v>1583</v>
          </cell>
          <cell r="DZ43">
            <v>1346</v>
          </cell>
          <cell r="EA43">
            <v>-0.14971572962728996</v>
          </cell>
          <cell r="EB43" t="str">
            <v xml:space="preserve"> </v>
          </cell>
          <cell r="EC43">
            <v>1516</v>
          </cell>
          <cell r="ED43">
            <v>1340</v>
          </cell>
          <cell r="EE43">
            <v>-0.11609498680738783</v>
          </cell>
          <cell r="EG43">
            <v>6349</v>
          </cell>
          <cell r="EH43">
            <v>5666</v>
          </cell>
          <cell r="EI43">
            <v>-0.10757599621987712</v>
          </cell>
          <cell r="EN43" t="str">
            <v xml:space="preserve">Total Sales </v>
          </cell>
          <cell r="EQ43" t="e">
            <v>#REF!</v>
          </cell>
          <cell r="ER43">
            <v>1572</v>
          </cell>
          <cell r="ES43">
            <v>1415</v>
          </cell>
          <cell r="ET43">
            <v>1381</v>
          </cell>
          <cell r="EU43">
            <v>-0.12150127226463103</v>
          </cell>
          <cell r="EW43" t="e">
            <v>#REF!</v>
          </cell>
          <cell r="EX43">
            <v>1408</v>
          </cell>
          <cell r="EY43">
            <v>1450</v>
          </cell>
          <cell r="EZ43">
            <v>1457</v>
          </cell>
          <cell r="FA43">
            <v>3.4801136363636465E-2</v>
          </cell>
          <cell r="FC43">
            <v>1346</v>
          </cell>
          <cell r="FD43">
            <v>1467</v>
          </cell>
          <cell r="FE43">
            <v>1468</v>
          </cell>
          <cell r="FF43">
            <v>9.0638930163447151E-2</v>
          </cell>
          <cell r="FG43" t="str">
            <v xml:space="preserve"> </v>
          </cell>
          <cell r="FH43">
            <v>1340</v>
          </cell>
          <cell r="FI43">
            <v>1491</v>
          </cell>
          <cell r="FJ43">
            <v>1481</v>
          </cell>
          <cell r="FK43">
            <v>0.10522388059701493</v>
          </cell>
          <cell r="FM43">
            <v>5666</v>
          </cell>
          <cell r="FN43">
            <v>5646</v>
          </cell>
          <cell r="FO43">
            <v>5787</v>
          </cell>
          <cell r="FP43">
            <v>2.1355453582774464E-2</v>
          </cell>
          <cell r="FU43" t="str">
            <v xml:space="preserve">Total Sales </v>
          </cell>
          <cell r="FX43">
            <v>1381</v>
          </cell>
          <cell r="FY43">
            <v>1626</v>
          </cell>
          <cell r="FZ43">
            <v>0.17740767559739323</v>
          </cell>
          <cell r="GB43">
            <v>1457</v>
          </cell>
          <cell r="GC43">
            <v>1565</v>
          </cell>
          <cell r="GD43">
            <v>7.4124914207275294E-2</v>
          </cell>
          <cell r="GF43">
            <v>1468</v>
          </cell>
          <cell r="GG43">
            <v>1570</v>
          </cell>
          <cell r="GH43">
            <v>6.9482288828337957E-2</v>
          </cell>
          <cell r="GI43" t="str">
            <v xml:space="preserve"> </v>
          </cell>
          <cell r="GJ43">
            <v>1481</v>
          </cell>
          <cell r="GK43">
            <v>1635</v>
          </cell>
          <cell r="GL43">
            <v>0.10398379473328823</v>
          </cell>
          <cell r="GN43">
            <v>5787</v>
          </cell>
          <cell r="GO43">
            <v>6396</v>
          </cell>
          <cell r="GP43">
            <v>0.10523587350959041</v>
          </cell>
        </row>
        <row r="44">
          <cell r="CJ44" t="str">
            <v>Divisional Net Profits</v>
          </cell>
          <cell r="CM44" t="str">
            <v xml:space="preserve"> </v>
          </cell>
          <cell r="CN44" t="str">
            <v xml:space="preserve"> </v>
          </cell>
          <cell r="CO44" t="str">
            <v xml:space="preserve"> </v>
          </cell>
          <cell r="CR44" t="str">
            <v xml:space="preserve"> </v>
          </cell>
          <cell r="CS44" t="str">
            <v xml:space="preserve"> </v>
          </cell>
          <cell r="CT44" t="str">
            <v xml:space="preserve"> </v>
          </cell>
          <cell r="CU44" t="str">
            <v xml:space="preserve"> </v>
          </cell>
          <cell r="CV44" t="str">
            <v xml:space="preserve"> </v>
          </cell>
          <cell r="CW44" t="str">
            <v xml:space="preserve"> </v>
          </cell>
          <cell r="CX44" t="str">
            <v xml:space="preserve"> </v>
          </cell>
          <cell r="CY44" t="str">
            <v xml:space="preserve"> </v>
          </cell>
          <cell r="CZ44" t="str">
            <v xml:space="preserve"> </v>
          </cell>
          <cell r="DA44" t="str">
            <v xml:space="preserve"> </v>
          </cell>
          <cell r="DB44" t="str">
            <v xml:space="preserve"> </v>
          </cell>
          <cell r="DC44" t="str">
            <v xml:space="preserve"> </v>
          </cell>
          <cell r="DD44" t="str">
            <v xml:space="preserve"> </v>
          </cell>
          <cell r="DE44" t="str">
            <v xml:space="preserve"> </v>
          </cell>
          <cell r="DF44" t="str">
            <v xml:space="preserve"> </v>
          </cell>
          <cell r="DG44" t="str">
            <v xml:space="preserve"> </v>
          </cell>
          <cell r="DH44">
            <v>0.20147874306839186</v>
          </cell>
          <cell r="DI44" t="str">
            <v xml:space="preserve"> </v>
          </cell>
          <cell r="DM44" t="str">
            <v>Divisional Net Profits</v>
          </cell>
          <cell r="DP44" t="str">
            <v xml:space="preserve"> </v>
          </cell>
          <cell r="DQ44" t="str">
            <v xml:space="preserve"> </v>
          </cell>
          <cell r="DR44" t="str">
            <v xml:space="preserve"> </v>
          </cell>
          <cell r="DS44" t="str">
            <v xml:space="preserve"> </v>
          </cell>
          <cell r="DT44" t="str">
            <v xml:space="preserve"> </v>
          </cell>
          <cell r="DU44" t="str">
            <v xml:space="preserve"> </v>
          </cell>
          <cell r="DV44" t="str">
            <v xml:space="preserve"> </v>
          </cell>
          <cell r="DW44" t="str">
            <v xml:space="preserve"> </v>
          </cell>
          <cell r="DX44" t="str">
            <v xml:space="preserve"> </v>
          </cell>
          <cell r="DY44" t="str">
            <v xml:space="preserve"> </v>
          </cell>
          <cell r="DZ44" t="str">
            <v xml:space="preserve"> </v>
          </cell>
          <cell r="EA44" t="str">
            <v xml:space="preserve"> </v>
          </cell>
          <cell r="EB44" t="str">
            <v xml:space="preserve"> </v>
          </cell>
          <cell r="EC44" t="str">
            <v xml:space="preserve"> </v>
          </cell>
          <cell r="ED44" t="str">
            <v xml:space="preserve"> </v>
          </cell>
          <cell r="EE44" t="str">
            <v xml:space="preserve"> </v>
          </cell>
          <cell r="EF44" t="str">
            <v xml:space="preserve"> </v>
          </cell>
          <cell r="EG44" t="str">
            <v xml:space="preserve"> </v>
          </cell>
          <cell r="EH44" t="str">
            <v xml:space="preserve"> </v>
          </cell>
          <cell r="EI44" t="str">
            <v xml:space="preserve"> </v>
          </cell>
          <cell r="EM44" t="str">
            <v>Divisional Net Profits</v>
          </cell>
          <cell r="EP44" t="str">
            <v xml:space="preserve"> </v>
          </cell>
          <cell r="ES44" t="str">
            <v xml:space="preserve"> </v>
          </cell>
          <cell r="ET44" t="str">
            <v xml:space="preserve"> </v>
          </cell>
          <cell r="EU44" t="str">
            <v xml:space="preserve"> </v>
          </cell>
          <cell r="EV44" t="str">
            <v xml:space="preserve"> </v>
          </cell>
          <cell r="EW44" t="e">
            <v>#REF!</v>
          </cell>
          <cell r="EX44" t="str">
            <v xml:space="preserve"> </v>
          </cell>
          <cell r="EY44" t="str">
            <v xml:space="preserve"> </v>
          </cell>
          <cell r="EZ44" t="str">
            <v xml:space="preserve"> </v>
          </cell>
          <cell r="FA44" t="str">
            <v xml:space="preserve"> </v>
          </cell>
          <cell r="FB44" t="str">
            <v xml:space="preserve"> </v>
          </cell>
          <cell r="FC44" t="str">
            <v xml:space="preserve"> </v>
          </cell>
          <cell r="FD44" t="str">
            <v xml:space="preserve"> </v>
          </cell>
          <cell r="FE44" t="str">
            <v xml:space="preserve"> </v>
          </cell>
          <cell r="FF44" t="str">
            <v xml:space="preserve"> </v>
          </cell>
          <cell r="FG44" t="str">
            <v xml:space="preserve"> </v>
          </cell>
          <cell r="FH44" t="str">
            <v xml:space="preserve"> </v>
          </cell>
          <cell r="FI44" t="str">
            <v xml:space="preserve"> </v>
          </cell>
          <cell r="FJ44" t="str">
            <v xml:space="preserve"> </v>
          </cell>
          <cell r="FK44" t="str">
            <v xml:space="preserve"> </v>
          </cell>
          <cell r="FL44" t="str">
            <v xml:space="preserve"> </v>
          </cell>
          <cell r="FM44" t="str">
            <v xml:space="preserve"> </v>
          </cell>
          <cell r="FP44" t="str">
            <v xml:space="preserve"> </v>
          </cell>
          <cell r="FT44" t="str">
            <v>Divisional Net Profits</v>
          </cell>
          <cell r="FW44" t="str">
            <v xml:space="preserve"> </v>
          </cell>
          <cell r="FY44" t="str">
            <v xml:space="preserve"> </v>
          </cell>
          <cell r="FZ44" t="str">
            <v xml:space="preserve"> </v>
          </cell>
          <cell r="GA44" t="str">
            <v xml:space="preserve"> </v>
          </cell>
          <cell r="GB44" t="str">
            <v xml:space="preserve"> </v>
          </cell>
          <cell r="GC44" t="str">
            <v xml:space="preserve"> </v>
          </cell>
          <cell r="GD44" t="str">
            <v xml:space="preserve"> </v>
          </cell>
          <cell r="GE44" t="str">
            <v xml:space="preserve"> </v>
          </cell>
          <cell r="GF44" t="str">
            <v xml:space="preserve"> </v>
          </cell>
          <cell r="GG44" t="str">
            <v xml:space="preserve"> </v>
          </cell>
          <cell r="GH44" t="str">
            <v xml:space="preserve"> </v>
          </cell>
          <cell r="GI44" t="str">
            <v xml:space="preserve"> </v>
          </cell>
          <cell r="GJ44" t="str">
            <v xml:space="preserve"> </v>
          </cell>
          <cell r="GK44" t="str">
            <v xml:space="preserve"> </v>
          </cell>
          <cell r="GL44" t="str">
            <v xml:space="preserve"> </v>
          </cell>
          <cell r="GM44" t="str">
            <v xml:space="preserve"> </v>
          </cell>
          <cell r="GP44" t="str">
            <v xml:space="preserve"> </v>
          </cell>
        </row>
        <row r="45">
          <cell r="CK45" t="str">
            <v>Performance Polymers</v>
          </cell>
          <cell r="CN45">
            <v>77</v>
          </cell>
          <cell r="CO45">
            <v>94</v>
          </cell>
          <cell r="CP45">
            <v>88</v>
          </cell>
          <cell r="CQ45">
            <v>-6.3829787234042534E-2</v>
          </cell>
          <cell r="CS45">
            <v>109</v>
          </cell>
          <cell r="CT45">
            <v>80</v>
          </cell>
          <cell r="CU45">
            <v>-0.26605504587155959</v>
          </cell>
          <cell r="CW45">
            <v>100</v>
          </cell>
          <cell r="CX45">
            <v>100</v>
          </cell>
          <cell r="CY45">
            <v>66</v>
          </cell>
          <cell r="CZ45">
            <v>-0.33999999999999997</v>
          </cell>
          <cell r="DA45" t="str">
            <v xml:space="preserve"> </v>
          </cell>
          <cell r="DB45">
            <v>89</v>
          </cell>
          <cell r="DC45">
            <v>45</v>
          </cell>
          <cell r="DD45">
            <v>-0.4943820224719101</v>
          </cell>
          <cell r="DF45">
            <v>392</v>
          </cell>
          <cell r="DG45">
            <v>291</v>
          </cell>
          <cell r="DH45">
            <v>279</v>
          </cell>
          <cell r="DI45">
            <v>-0.28826530612244894</v>
          </cell>
          <cell r="DN45" t="str">
            <v>Coatings</v>
          </cell>
          <cell r="DQ45">
            <v>54</v>
          </cell>
          <cell r="DR45">
            <v>30</v>
          </cell>
          <cell r="DS45">
            <v>-0.44444444444444442</v>
          </cell>
          <cell r="DU45">
            <v>54</v>
          </cell>
          <cell r="DV45">
            <v>58</v>
          </cell>
          <cell r="DW45">
            <v>7.4074074074074181E-2</v>
          </cell>
          <cell r="DY45">
            <v>45</v>
          </cell>
          <cell r="DZ45">
            <v>51</v>
          </cell>
          <cell r="EA45">
            <v>0.1333333333333333</v>
          </cell>
          <cell r="EB45" t="str">
            <v xml:space="preserve"> </v>
          </cell>
          <cell r="EC45">
            <v>33</v>
          </cell>
          <cell r="ED45">
            <v>32</v>
          </cell>
          <cell r="EE45">
            <v>-3.0303030303030276E-2</v>
          </cell>
          <cell r="EG45">
            <v>186</v>
          </cell>
          <cell r="EH45">
            <v>171</v>
          </cell>
          <cell r="EI45">
            <v>-8.064516129032262E-2</v>
          </cell>
          <cell r="EN45" t="str">
            <v>Coatings</v>
          </cell>
          <cell r="EQ45" t="e">
            <v>#REF!</v>
          </cell>
          <cell r="ER45">
            <v>30</v>
          </cell>
          <cell r="ES45">
            <v>36</v>
          </cell>
          <cell r="ET45">
            <v>51</v>
          </cell>
          <cell r="EU45">
            <v>0.7</v>
          </cell>
          <cell r="EW45" t="e">
            <v>#REF!</v>
          </cell>
          <cell r="EX45">
            <v>58</v>
          </cell>
          <cell r="EY45">
            <v>64</v>
          </cell>
          <cell r="EZ45">
            <v>69</v>
          </cell>
          <cell r="FA45">
            <v>0.18965517241379315</v>
          </cell>
          <cell r="FC45">
            <v>51</v>
          </cell>
          <cell r="FD45">
            <v>62.5</v>
          </cell>
          <cell r="FE45">
            <v>65</v>
          </cell>
          <cell r="FF45">
            <v>0.27450980392156854</v>
          </cell>
          <cell r="FG45" t="str">
            <v xml:space="preserve"> </v>
          </cell>
          <cell r="FH45">
            <v>32</v>
          </cell>
          <cell r="FI45">
            <v>62.5</v>
          </cell>
          <cell r="FJ45">
            <v>62.5</v>
          </cell>
          <cell r="FK45">
            <v>0.953125</v>
          </cell>
          <cell r="FM45">
            <v>171</v>
          </cell>
          <cell r="FN45">
            <v>225</v>
          </cell>
          <cell r="FO45">
            <v>247.5</v>
          </cell>
          <cell r="FP45">
            <v>0.44736842105263164</v>
          </cell>
          <cell r="FU45" t="str">
            <v>Coatings</v>
          </cell>
          <cell r="FX45">
            <v>51</v>
          </cell>
          <cell r="FY45">
            <v>66.5</v>
          </cell>
          <cell r="FZ45">
            <v>0.30392156862745101</v>
          </cell>
          <cell r="GB45">
            <v>69</v>
          </cell>
          <cell r="GC45">
            <v>69.400000000000006</v>
          </cell>
          <cell r="GD45">
            <v>5.7971014492754769E-3</v>
          </cell>
          <cell r="GF45">
            <v>65</v>
          </cell>
          <cell r="GG45">
            <v>68</v>
          </cell>
          <cell r="GH45">
            <v>4.6153846153846212E-2</v>
          </cell>
          <cell r="GI45" t="str">
            <v xml:space="preserve"> </v>
          </cell>
          <cell r="GJ45">
            <v>62.5</v>
          </cell>
          <cell r="GK45">
            <v>67</v>
          </cell>
          <cell r="GL45">
            <v>7.2000000000000064E-2</v>
          </cell>
          <cell r="GN45">
            <v>247.5</v>
          </cell>
          <cell r="GO45">
            <v>270.89999999999998</v>
          </cell>
          <cell r="GP45">
            <v>9.4545454545454488E-2</v>
          </cell>
        </row>
        <row r="46">
          <cell r="CP46">
            <v>0</v>
          </cell>
          <cell r="DN46" t="str">
            <v>Adhesives and Sealants</v>
          </cell>
          <cell r="DQ46">
            <v>14</v>
          </cell>
          <cell r="DR46">
            <v>4</v>
          </cell>
          <cell r="DS46">
            <v>-0.7142857142857143</v>
          </cell>
          <cell r="DU46">
            <v>9</v>
          </cell>
          <cell r="DV46">
            <v>9</v>
          </cell>
          <cell r="DW46">
            <v>0</v>
          </cell>
          <cell r="DY46">
            <v>5</v>
          </cell>
          <cell r="DZ46">
            <v>9</v>
          </cell>
          <cell r="EA46">
            <v>0.8</v>
          </cell>
          <cell r="EC46">
            <v>6</v>
          </cell>
          <cell r="ED46">
            <v>9</v>
          </cell>
          <cell r="EE46">
            <v>0.5</v>
          </cell>
          <cell r="EG46">
            <v>34</v>
          </cell>
          <cell r="EH46">
            <v>31</v>
          </cell>
          <cell r="EI46">
            <v>-8.8235294117647078E-2</v>
          </cell>
          <cell r="EN46" t="str">
            <v>Adhesives and Sealants</v>
          </cell>
          <cell r="ER46">
            <v>4</v>
          </cell>
          <cell r="ES46">
            <v>10.5</v>
          </cell>
          <cell r="ET46">
            <v>5</v>
          </cell>
          <cell r="EU46">
            <v>0.25</v>
          </cell>
          <cell r="EX46">
            <v>9</v>
          </cell>
          <cell r="EY46">
            <v>5.5</v>
          </cell>
          <cell r="EZ46">
            <v>6</v>
          </cell>
          <cell r="FA46">
            <v>-0.33333333333333337</v>
          </cell>
          <cell r="FC46">
            <v>9</v>
          </cell>
          <cell r="FD46">
            <v>8</v>
          </cell>
          <cell r="FE46">
            <v>7</v>
          </cell>
          <cell r="FF46">
            <v>-0.22222222222222221</v>
          </cell>
          <cell r="FH46">
            <v>9</v>
          </cell>
          <cell r="FI46">
            <v>9.5</v>
          </cell>
          <cell r="FJ46">
            <v>8</v>
          </cell>
          <cell r="FK46">
            <v>-0.11111111111111116</v>
          </cell>
          <cell r="FM46">
            <v>31</v>
          </cell>
          <cell r="FO46">
            <v>26</v>
          </cell>
          <cell r="FP46">
            <v>-0.16129032258064513</v>
          </cell>
          <cell r="FU46" t="str">
            <v>Adhesives and Sealants</v>
          </cell>
          <cell r="FX46">
            <v>5</v>
          </cell>
          <cell r="FY46">
            <v>13</v>
          </cell>
          <cell r="FZ46">
            <v>1.6</v>
          </cell>
          <cell r="GB46">
            <v>6</v>
          </cell>
          <cell r="GC46">
            <v>16</v>
          </cell>
          <cell r="GD46">
            <v>1.6666666666666665</v>
          </cell>
          <cell r="GF46">
            <v>7</v>
          </cell>
          <cell r="GG46">
            <v>17</v>
          </cell>
          <cell r="GH46">
            <v>1.4285714285714284</v>
          </cell>
          <cell r="GJ46">
            <v>8</v>
          </cell>
          <cell r="GK46">
            <v>18</v>
          </cell>
          <cell r="GL46">
            <v>1.25</v>
          </cell>
          <cell r="GN46">
            <v>26</v>
          </cell>
          <cell r="GO46">
            <v>64</v>
          </cell>
          <cell r="GP46">
            <v>1.4615384615384617</v>
          </cell>
        </row>
        <row r="47">
          <cell r="CK47" t="str">
            <v>Chemical Specialties</v>
          </cell>
          <cell r="CN47">
            <v>38</v>
          </cell>
          <cell r="CO47">
            <v>42</v>
          </cell>
          <cell r="CP47">
            <v>48</v>
          </cell>
          <cell r="CQ47">
            <v>0.14285714285714279</v>
          </cell>
          <cell r="CS47">
            <v>42</v>
          </cell>
          <cell r="CT47">
            <v>35</v>
          </cell>
          <cell r="CU47">
            <v>-0.16666666666666663</v>
          </cell>
          <cell r="CW47">
            <v>28</v>
          </cell>
          <cell r="CX47">
            <v>28</v>
          </cell>
          <cell r="CY47">
            <v>27</v>
          </cell>
          <cell r="CZ47">
            <v>-3.5714285714285698E-2</v>
          </cell>
          <cell r="DB47">
            <v>27</v>
          </cell>
          <cell r="DC47">
            <v>19</v>
          </cell>
          <cell r="DD47">
            <v>-0.29629629629629628</v>
          </cell>
          <cell r="DF47">
            <v>139</v>
          </cell>
          <cell r="DG47">
            <v>133</v>
          </cell>
          <cell r="DH47">
            <v>129</v>
          </cell>
          <cell r="DI47">
            <v>-7.1942446043165464E-2</v>
          </cell>
          <cell r="DN47" t="str">
            <v>Performance Chemicals</v>
          </cell>
          <cell r="DQ47">
            <v>55</v>
          </cell>
          <cell r="DR47">
            <v>25</v>
          </cell>
          <cell r="DS47">
            <v>-0.54545454545454541</v>
          </cell>
          <cell r="DU47">
            <v>41</v>
          </cell>
          <cell r="DV47">
            <v>31</v>
          </cell>
          <cell r="DW47">
            <v>-0.24390243902439024</v>
          </cell>
          <cell r="DY47">
            <v>45</v>
          </cell>
          <cell r="DZ47">
            <v>42</v>
          </cell>
          <cell r="EA47">
            <v>-6.6666666666666652E-2</v>
          </cell>
          <cell r="EC47">
            <v>24</v>
          </cell>
          <cell r="ED47">
            <v>24</v>
          </cell>
          <cell r="EE47">
            <v>0</v>
          </cell>
          <cell r="EG47">
            <v>165</v>
          </cell>
          <cell r="EH47">
            <v>122</v>
          </cell>
          <cell r="EI47">
            <v>-0.26060606060606062</v>
          </cell>
          <cell r="EN47" t="str">
            <v>Performance Chemicals</v>
          </cell>
          <cell r="EQ47" t="e">
            <v>#REF!</v>
          </cell>
          <cell r="ER47">
            <v>25</v>
          </cell>
          <cell r="ES47">
            <v>25</v>
          </cell>
          <cell r="ET47">
            <v>40</v>
          </cell>
          <cell r="EU47">
            <v>0.60000000000000009</v>
          </cell>
          <cell r="EW47" t="e">
            <v>#REF!</v>
          </cell>
          <cell r="EX47">
            <v>31</v>
          </cell>
          <cell r="EY47">
            <v>44</v>
          </cell>
          <cell r="EZ47">
            <v>48</v>
          </cell>
          <cell r="FA47">
            <v>0.54838709677419351</v>
          </cell>
          <cell r="FC47">
            <v>42</v>
          </cell>
          <cell r="FD47">
            <v>43</v>
          </cell>
          <cell r="FE47">
            <v>45</v>
          </cell>
          <cell r="FF47">
            <v>7.1428571428571397E-2</v>
          </cell>
          <cell r="FH47">
            <v>24</v>
          </cell>
          <cell r="FI47">
            <v>40.5</v>
          </cell>
          <cell r="FJ47">
            <v>40.5</v>
          </cell>
          <cell r="FK47">
            <v>0.6875</v>
          </cell>
          <cell r="FM47">
            <v>122</v>
          </cell>
          <cell r="FN47">
            <v>152.5</v>
          </cell>
          <cell r="FO47">
            <v>173.5</v>
          </cell>
          <cell r="FP47">
            <v>0.42213114754098369</v>
          </cell>
          <cell r="FU47" t="str">
            <v>Performance Chemicals</v>
          </cell>
          <cell r="FX47">
            <v>40</v>
          </cell>
          <cell r="FY47">
            <v>43.5</v>
          </cell>
          <cell r="FZ47">
            <v>8.7499999999999911E-2</v>
          </cell>
          <cell r="GB47">
            <v>48</v>
          </cell>
          <cell r="GC47">
            <v>46.5</v>
          </cell>
          <cell r="GD47">
            <v>-3.125E-2</v>
          </cell>
          <cell r="GF47">
            <v>45</v>
          </cell>
          <cell r="GG47">
            <v>46</v>
          </cell>
          <cell r="GH47">
            <v>2.2222222222222143E-2</v>
          </cell>
          <cell r="GJ47">
            <v>40.5</v>
          </cell>
          <cell r="GK47">
            <v>47</v>
          </cell>
          <cell r="GL47">
            <v>0.16049382716049387</v>
          </cell>
          <cell r="GN47">
            <v>173.5</v>
          </cell>
          <cell r="GO47">
            <v>183</v>
          </cell>
          <cell r="GP47">
            <v>5.4755043227665778E-2</v>
          </cell>
        </row>
        <row r="48">
          <cell r="CK48" t="str">
            <v>Electronic Materials</v>
          </cell>
          <cell r="CN48">
            <v>12</v>
          </cell>
          <cell r="CO48">
            <v>10</v>
          </cell>
          <cell r="CP48">
            <v>22</v>
          </cell>
          <cell r="CQ48">
            <v>1.2000000000000002</v>
          </cell>
          <cell r="CS48">
            <v>11</v>
          </cell>
          <cell r="CT48">
            <v>28</v>
          </cell>
          <cell r="CU48">
            <v>1.5454545454545454</v>
          </cell>
          <cell r="CW48">
            <v>14</v>
          </cell>
          <cell r="CX48">
            <v>14</v>
          </cell>
          <cell r="CY48">
            <v>29</v>
          </cell>
          <cell r="CZ48">
            <v>1.0714285714285716</v>
          </cell>
          <cell r="DB48">
            <v>29</v>
          </cell>
          <cell r="DC48">
            <v>30</v>
          </cell>
          <cell r="DD48">
            <v>3.4482758620689724E-2</v>
          </cell>
          <cell r="DF48">
            <v>64</v>
          </cell>
          <cell r="DG48">
            <v>109</v>
          </cell>
          <cell r="DH48">
            <v>109</v>
          </cell>
          <cell r="DI48">
            <v>0.703125</v>
          </cell>
          <cell r="DN48" t="str">
            <v>Electronic Materials</v>
          </cell>
          <cell r="DQ48">
            <v>26</v>
          </cell>
          <cell r="DR48">
            <v>31</v>
          </cell>
          <cell r="DS48">
            <v>0.19230769230769229</v>
          </cell>
          <cell r="DU48">
            <v>32</v>
          </cell>
          <cell r="DV48">
            <v>6</v>
          </cell>
          <cell r="DW48">
            <v>-0.8125</v>
          </cell>
          <cell r="DY48">
            <v>34</v>
          </cell>
          <cell r="DZ48">
            <v>3</v>
          </cell>
          <cell r="EA48">
            <v>-0.91176470588235292</v>
          </cell>
          <cell r="EC48">
            <v>35</v>
          </cell>
          <cell r="ED48">
            <v>5</v>
          </cell>
          <cell r="EE48">
            <v>-0.85714285714285721</v>
          </cell>
          <cell r="EG48">
            <v>127</v>
          </cell>
          <cell r="EH48">
            <v>45</v>
          </cell>
          <cell r="EI48">
            <v>-0.64566929133858264</v>
          </cell>
          <cell r="EN48" t="str">
            <v>Electronic Materials</v>
          </cell>
          <cell r="EQ48" t="e">
            <v>#REF!</v>
          </cell>
          <cell r="ER48">
            <v>31</v>
          </cell>
          <cell r="ES48">
            <v>9</v>
          </cell>
          <cell r="ET48">
            <v>12</v>
          </cell>
          <cell r="EU48">
            <v>-0.61290322580645162</v>
          </cell>
          <cell r="EW48" t="e">
            <v>#REF!</v>
          </cell>
          <cell r="EX48">
            <v>6</v>
          </cell>
          <cell r="EY48">
            <v>17</v>
          </cell>
          <cell r="EZ48">
            <v>23</v>
          </cell>
          <cell r="FA48">
            <v>2.8333333333333335</v>
          </cell>
          <cell r="FC48">
            <v>3</v>
          </cell>
          <cell r="FD48">
            <v>19</v>
          </cell>
          <cell r="FE48">
            <v>25</v>
          </cell>
          <cell r="FF48">
            <v>7.3333333333333339</v>
          </cell>
          <cell r="FH48">
            <v>5</v>
          </cell>
          <cell r="FI48">
            <v>21.5</v>
          </cell>
          <cell r="FJ48">
            <v>27</v>
          </cell>
          <cell r="FK48">
            <v>4.4000000000000004</v>
          </cell>
          <cell r="FM48">
            <v>45</v>
          </cell>
          <cell r="FN48">
            <v>66.5</v>
          </cell>
          <cell r="FO48">
            <v>87</v>
          </cell>
          <cell r="FP48">
            <v>0.93333333333333335</v>
          </cell>
          <cell r="FU48" t="str">
            <v>Electronic Materials</v>
          </cell>
          <cell r="FX48">
            <v>12</v>
          </cell>
          <cell r="FY48">
            <v>25.5</v>
          </cell>
          <cell r="FZ48">
            <v>1.125</v>
          </cell>
          <cell r="GB48">
            <v>23</v>
          </cell>
          <cell r="GC48">
            <v>28.4</v>
          </cell>
          <cell r="GD48">
            <v>0.23478260869565215</v>
          </cell>
          <cell r="GF48">
            <v>25</v>
          </cell>
          <cell r="GG48">
            <v>30</v>
          </cell>
          <cell r="GH48">
            <v>0.19999999999999996</v>
          </cell>
          <cell r="GJ48">
            <v>27</v>
          </cell>
          <cell r="GK48">
            <v>32</v>
          </cell>
          <cell r="GL48">
            <v>0.18518518518518512</v>
          </cell>
          <cell r="GN48">
            <v>87</v>
          </cell>
          <cell r="GO48">
            <v>115.9</v>
          </cell>
          <cell r="GP48">
            <v>0.33218390804597697</v>
          </cell>
        </row>
        <row r="49">
          <cell r="CK49" t="str">
            <v>Salt</v>
          </cell>
          <cell r="CN49">
            <v>0</v>
          </cell>
          <cell r="CO49">
            <v>25</v>
          </cell>
          <cell r="CP49">
            <v>18</v>
          </cell>
          <cell r="CQ49">
            <v>-0.28000000000000003</v>
          </cell>
          <cell r="CS49">
            <v>1</v>
          </cell>
          <cell r="CT49">
            <v>-6</v>
          </cell>
          <cell r="CU49">
            <v>-7</v>
          </cell>
          <cell r="CW49">
            <v>1</v>
          </cell>
          <cell r="CX49">
            <v>1</v>
          </cell>
          <cell r="CY49">
            <v>-2</v>
          </cell>
          <cell r="CZ49">
            <v>-3</v>
          </cell>
          <cell r="DB49">
            <v>11</v>
          </cell>
          <cell r="DC49">
            <v>14</v>
          </cell>
          <cell r="DD49">
            <v>0.27272727272727271</v>
          </cell>
          <cell r="DE49">
            <v>4.5454545454545456E-2</v>
          </cell>
          <cell r="DF49">
            <v>38</v>
          </cell>
          <cell r="DG49">
            <v>14</v>
          </cell>
          <cell r="DH49">
            <v>24</v>
          </cell>
          <cell r="DI49">
            <v>-0.36842105263157898</v>
          </cell>
          <cell r="DN49" t="str">
            <v>Salt</v>
          </cell>
          <cell r="DQ49">
            <v>24</v>
          </cell>
          <cell r="DR49">
            <v>24</v>
          </cell>
          <cell r="DS49">
            <v>0</v>
          </cell>
          <cell r="DU49">
            <v>0</v>
          </cell>
          <cell r="DV49">
            <v>3</v>
          </cell>
          <cell r="DW49" t="e">
            <v>#DIV/0!</v>
          </cell>
          <cell r="DY49">
            <v>4</v>
          </cell>
          <cell r="DZ49">
            <v>3</v>
          </cell>
          <cell r="EA49">
            <v>-0.25</v>
          </cell>
          <cell r="EC49">
            <v>20</v>
          </cell>
          <cell r="ED49">
            <v>17</v>
          </cell>
          <cell r="EE49">
            <v>-0.15000000000000002</v>
          </cell>
          <cell r="EG49">
            <v>48</v>
          </cell>
          <cell r="EH49">
            <v>47</v>
          </cell>
          <cell r="EI49">
            <v>-2.083333333333337E-2</v>
          </cell>
          <cell r="EN49" t="str">
            <v>Salt</v>
          </cell>
          <cell r="EQ49" t="e">
            <v>#REF!</v>
          </cell>
          <cell r="ER49">
            <v>24</v>
          </cell>
          <cell r="ES49">
            <v>19</v>
          </cell>
          <cell r="ET49">
            <v>23</v>
          </cell>
          <cell r="EU49">
            <v>-4.166666666666663E-2</v>
          </cell>
          <cell r="EW49" t="e">
            <v>#REF!</v>
          </cell>
          <cell r="EX49">
            <v>3</v>
          </cell>
          <cell r="EY49">
            <v>2.4</v>
          </cell>
          <cell r="EZ49">
            <v>2.4</v>
          </cell>
          <cell r="FA49">
            <v>-0.20000000000000007</v>
          </cell>
          <cell r="FC49">
            <v>3</v>
          </cell>
          <cell r="FD49">
            <v>3.2</v>
          </cell>
          <cell r="FE49">
            <v>3.2</v>
          </cell>
          <cell r="FF49">
            <v>6.6666666666666652E-2</v>
          </cell>
          <cell r="FH49">
            <v>17</v>
          </cell>
          <cell r="FI49">
            <v>12.4</v>
          </cell>
          <cell r="FJ49">
            <v>12.4</v>
          </cell>
          <cell r="FK49">
            <v>-0.27058823529411757</v>
          </cell>
          <cell r="FM49">
            <v>47</v>
          </cell>
          <cell r="FN49">
            <v>37</v>
          </cell>
          <cell r="FO49">
            <v>41</v>
          </cell>
          <cell r="FP49">
            <v>-0.12765957446808507</v>
          </cell>
          <cell r="FU49" t="str">
            <v>Salt</v>
          </cell>
          <cell r="FX49">
            <v>23</v>
          </cell>
          <cell r="FY49">
            <v>22.5</v>
          </cell>
          <cell r="FZ49">
            <v>-2.1739130434782594E-2</v>
          </cell>
          <cell r="GB49">
            <v>2.4</v>
          </cell>
          <cell r="GC49">
            <v>9.1999999999999993</v>
          </cell>
          <cell r="GD49">
            <v>2.833333333333333</v>
          </cell>
          <cell r="GF49">
            <v>3.2</v>
          </cell>
          <cell r="GG49">
            <v>8</v>
          </cell>
          <cell r="GH49">
            <v>1.5</v>
          </cell>
          <cell r="GJ49">
            <v>12.4</v>
          </cell>
          <cell r="GK49">
            <v>18</v>
          </cell>
          <cell r="GL49">
            <v>0.45161290322580649</v>
          </cell>
          <cell r="GN49">
            <v>41</v>
          </cell>
          <cell r="GO49">
            <v>57.7</v>
          </cell>
          <cell r="GP49">
            <v>0.40731707317073185</v>
          </cell>
        </row>
        <row r="50">
          <cell r="CK50" t="str">
            <v>Corporate</v>
          </cell>
          <cell r="CN50">
            <v>-23</v>
          </cell>
          <cell r="CO50">
            <v>-71</v>
          </cell>
          <cell r="CP50">
            <v>-42</v>
          </cell>
          <cell r="CQ50">
            <v>-0.40845070422535212</v>
          </cell>
          <cell r="CS50">
            <v>-65</v>
          </cell>
          <cell r="CT50">
            <v>-44</v>
          </cell>
          <cell r="CU50">
            <v>-0.32307692307692304</v>
          </cell>
          <cell r="CW50">
            <v>-54</v>
          </cell>
          <cell r="CX50">
            <v>-54</v>
          </cell>
          <cell r="CY50">
            <v>-36</v>
          </cell>
          <cell r="CZ50">
            <v>-0.33333333333333337</v>
          </cell>
          <cell r="DA50" t="str">
            <v xml:space="preserve"> </v>
          </cell>
          <cell r="DB50">
            <v>-55</v>
          </cell>
          <cell r="DC50">
            <v>-38</v>
          </cell>
          <cell r="DD50">
            <v>-0.30909090909090908</v>
          </cell>
          <cell r="DF50">
            <v>-245</v>
          </cell>
          <cell r="DG50">
            <v>-164</v>
          </cell>
          <cell r="DH50">
            <v>-160</v>
          </cell>
          <cell r="DI50">
            <v>-0.34693877551020413</v>
          </cell>
          <cell r="DN50" t="str">
            <v>Corporate</v>
          </cell>
          <cell r="DQ50">
            <v>-42</v>
          </cell>
          <cell r="DR50">
            <v>-47</v>
          </cell>
          <cell r="DS50">
            <v>0.11904761904761907</v>
          </cell>
          <cell r="DU50">
            <v>-42</v>
          </cell>
          <cell r="DV50">
            <v>-40</v>
          </cell>
          <cell r="DW50">
            <v>-4.7619047619047672E-2</v>
          </cell>
          <cell r="DY50">
            <v>-36</v>
          </cell>
          <cell r="DZ50">
            <v>-36</v>
          </cell>
          <cell r="EA50">
            <v>0</v>
          </cell>
          <cell r="EB50" t="str">
            <v xml:space="preserve"> </v>
          </cell>
          <cell r="EC50">
            <v>-38</v>
          </cell>
          <cell r="ED50">
            <v>-25</v>
          </cell>
          <cell r="EE50">
            <v>-0.34210526315789469</v>
          </cell>
          <cell r="EG50">
            <v>-158</v>
          </cell>
          <cell r="EH50">
            <v>-148</v>
          </cell>
          <cell r="EI50">
            <v>-6.3291139240506333E-2</v>
          </cell>
          <cell r="EN50" t="str">
            <v>Corporate</v>
          </cell>
          <cell r="EQ50" t="e">
            <v>#REF!</v>
          </cell>
          <cell r="ER50">
            <v>-47</v>
          </cell>
          <cell r="ES50">
            <v>-16</v>
          </cell>
          <cell r="ET50">
            <v>-41</v>
          </cell>
          <cell r="EU50">
            <v>-0.12765957446808507</v>
          </cell>
          <cell r="EW50" t="e">
            <v>#REF!</v>
          </cell>
          <cell r="EX50">
            <v>-40</v>
          </cell>
          <cell r="EY50">
            <v>-35</v>
          </cell>
          <cell r="EZ50">
            <v>-38</v>
          </cell>
          <cell r="FA50">
            <v>-5.0000000000000044E-2</v>
          </cell>
          <cell r="FC50">
            <v>-36</v>
          </cell>
          <cell r="FD50">
            <v>-35</v>
          </cell>
          <cell r="FE50">
            <v>-38</v>
          </cell>
          <cell r="FF50">
            <v>5.555555555555558E-2</v>
          </cell>
          <cell r="FG50" t="str">
            <v xml:space="preserve"> </v>
          </cell>
          <cell r="FH50">
            <v>-25</v>
          </cell>
          <cell r="FI50">
            <v>-37</v>
          </cell>
          <cell r="FJ50">
            <v>-37</v>
          </cell>
          <cell r="FK50">
            <v>0.48</v>
          </cell>
          <cell r="FM50">
            <v>-148</v>
          </cell>
          <cell r="FN50">
            <v>-123</v>
          </cell>
          <cell r="FO50">
            <v>-154</v>
          </cell>
          <cell r="FP50">
            <v>4.0540540540540571E-2</v>
          </cell>
          <cell r="FU50" t="str">
            <v>Corporate</v>
          </cell>
          <cell r="FX50">
            <v>-41</v>
          </cell>
          <cell r="FY50">
            <v>-33</v>
          </cell>
          <cell r="FZ50">
            <v>-0.19512195121951215</v>
          </cell>
          <cell r="GB50">
            <v>-38</v>
          </cell>
          <cell r="GC50">
            <v>-29</v>
          </cell>
          <cell r="GD50">
            <v>-0.23684210526315785</v>
          </cell>
          <cell r="GF50">
            <v>-38</v>
          </cell>
          <cell r="GG50">
            <v>-29</v>
          </cell>
          <cell r="GH50">
            <v>-0.23684210526315785</v>
          </cell>
          <cell r="GI50" t="str">
            <v xml:space="preserve"> </v>
          </cell>
          <cell r="GJ50">
            <v>-37</v>
          </cell>
          <cell r="GK50">
            <v>-29</v>
          </cell>
          <cell r="GL50">
            <v>-0.21621621621621623</v>
          </cell>
          <cell r="GN50">
            <v>-154</v>
          </cell>
          <cell r="GO50">
            <v>-120</v>
          </cell>
          <cell r="GP50">
            <v>-0.22077922077922074</v>
          </cell>
        </row>
        <row r="51">
          <cell r="CK51" t="str">
            <v>Total Net Profits</v>
          </cell>
          <cell r="CN51">
            <v>104</v>
          </cell>
          <cell r="CO51">
            <v>100</v>
          </cell>
          <cell r="CP51">
            <v>134</v>
          </cell>
          <cell r="CQ51">
            <v>0.34000000000000008</v>
          </cell>
          <cell r="CS51">
            <v>98</v>
          </cell>
          <cell r="CT51">
            <v>93</v>
          </cell>
          <cell r="CU51">
            <v>-5.1020408163265252E-2</v>
          </cell>
          <cell r="CW51">
            <v>89</v>
          </cell>
          <cell r="CX51">
            <v>89</v>
          </cell>
          <cell r="CY51">
            <v>84</v>
          </cell>
          <cell r="CZ51">
            <v>-5.6179775280898903E-2</v>
          </cell>
          <cell r="DA51" t="str">
            <v xml:space="preserve"> </v>
          </cell>
          <cell r="DB51">
            <v>101</v>
          </cell>
          <cell r="DC51">
            <v>70</v>
          </cell>
          <cell r="DD51">
            <v>-0.30693069306930698</v>
          </cell>
          <cell r="DF51">
            <v>388</v>
          </cell>
          <cell r="DG51">
            <v>383</v>
          </cell>
          <cell r="DH51">
            <v>381</v>
          </cell>
          <cell r="DI51">
            <v>-1.8041237113402109E-2</v>
          </cell>
          <cell r="DN51" t="str">
            <v>Total Net Profits</v>
          </cell>
          <cell r="DQ51">
            <v>131</v>
          </cell>
          <cell r="DR51">
            <v>67</v>
          </cell>
          <cell r="DS51">
            <v>-0.48854961832061072</v>
          </cell>
          <cell r="DU51">
            <v>94</v>
          </cell>
          <cell r="DV51">
            <v>67</v>
          </cell>
          <cell r="DW51">
            <v>-0.28723404255319152</v>
          </cell>
          <cell r="DY51">
            <v>97</v>
          </cell>
          <cell r="DZ51">
            <v>72</v>
          </cell>
          <cell r="EA51">
            <v>-0.25773195876288657</v>
          </cell>
          <cell r="EB51" t="str">
            <v xml:space="preserve"> </v>
          </cell>
          <cell r="EC51">
            <v>80</v>
          </cell>
          <cell r="ED51">
            <v>62</v>
          </cell>
          <cell r="EE51">
            <v>-0.22499999999999998</v>
          </cell>
          <cell r="EG51">
            <v>402</v>
          </cell>
          <cell r="EH51">
            <v>268</v>
          </cell>
          <cell r="EI51">
            <v>-0.33333333333333337</v>
          </cell>
          <cell r="EN51" t="str">
            <v>Total Net Profits</v>
          </cell>
          <cell r="EQ51" t="e">
            <v>#REF!</v>
          </cell>
          <cell r="ER51">
            <v>67</v>
          </cell>
          <cell r="ES51">
            <v>83.5</v>
          </cell>
          <cell r="ET51">
            <v>90</v>
          </cell>
          <cell r="EU51">
            <v>0.34328358208955234</v>
          </cell>
          <cell r="EW51" t="e">
            <v>#REF!</v>
          </cell>
          <cell r="EX51">
            <v>67</v>
          </cell>
          <cell r="EY51">
            <v>97.9</v>
          </cell>
          <cell r="EZ51">
            <v>110.4</v>
          </cell>
          <cell r="FA51">
            <v>0.64776119402985088</v>
          </cell>
          <cell r="FC51">
            <v>72</v>
          </cell>
          <cell r="FD51">
            <v>100.69999999999999</v>
          </cell>
          <cell r="FE51">
            <v>107.19999999999999</v>
          </cell>
          <cell r="FF51">
            <v>0.48888888888888871</v>
          </cell>
          <cell r="FG51" t="str">
            <v xml:space="preserve"> </v>
          </cell>
          <cell r="FH51">
            <v>62</v>
          </cell>
          <cell r="FI51">
            <v>109.4</v>
          </cell>
          <cell r="FJ51">
            <v>113.4</v>
          </cell>
          <cell r="FK51">
            <v>0.82903225806451619</v>
          </cell>
          <cell r="FM51">
            <v>268</v>
          </cell>
          <cell r="FN51">
            <v>358</v>
          </cell>
          <cell r="FO51">
            <v>421</v>
          </cell>
          <cell r="FP51">
            <v>0.57089552238805963</v>
          </cell>
          <cell r="FU51" t="str">
            <v>Total Net Profits</v>
          </cell>
          <cell r="FX51">
            <v>90</v>
          </cell>
          <cell r="FY51">
            <v>138</v>
          </cell>
          <cell r="FZ51">
            <v>0.53333333333333344</v>
          </cell>
          <cell r="GB51">
            <v>110.4</v>
          </cell>
          <cell r="GC51">
            <v>140.5</v>
          </cell>
          <cell r="GD51">
            <v>0.27264492753623193</v>
          </cell>
          <cell r="GF51">
            <v>107.19999999999999</v>
          </cell>
          <cell r="GG51">
            <v>140</v>
          </cell>
          <cell r="GH51">
            <v>0.30597014925373145</v>
          </cell>
          <cell r="GI51" t="str">
            <v xml:space="preserve"> </v>
          </cell>
          <cell r="GJ51">
            <v>113.4</v>
          </cell>
          <cell r="GK51">
            <v>153</v>
          </cell>
          <cell r="GL51">
            <v>0.34920634920634908</v>
          </cell>
          <cell r="GN51">
            <v>421</v>
          </cell>
          <cell r="GO51">
            <v>571.5</v>
          </cell>
          <cell r="GP51">
            <v>0.35748218527315911</v>
          </cell>
        </row>
        <row r="52">
          <cell r="CI52" t="str">
            <v>Source: Company reports, Goldman Sachs estimates</v>
          </cell>
          <cell r="CW52" t="str">
            <v xml:space="preserve"> </v>
          </cell>
          <cell r="DF52">
            <v>0</v>
          </cell>
          <cell r="DL52" t="str">
            <v>Source: Company reports, Goldman Sachs estimates</v>
          </cell>
          <cell r="EL52" t="str">
            <v>Source: Company reports, Goldman Sachs estimates</v>
          </cell>
          <cell r="FS52" t="str">
            <v>Source: Company reports, Goldman Sachs estimates</v>
          </cell>
          <cell r="GB52">
            <v>0</v>
          </cell>
        </row>
        <row r="53">
          <cell r="CW53" t="str">
            <v xml:space="preserve"> </v>
          </cell>
          <cell r="CY53" t="str">
            <v xml:space="preserve"> </v>
          </cell>
          <cell r="DF53" t="str">
            <v xml:space="preserve"> </v>
          </cell>
          <cell r="EI53" t="str">
            <v xml:space="preserve"> </v>
          </cell>
          <cell r="FO53">
            <v>1.403016485443704E-2</v>
          </cell>
          <cell r="FP53">
            <v>2.0940544558861251E-2</v>
          </cell>
          <cell r="GN53" t="str">
            <v xml:space="preserve"> </v>
          </cell>
        </row>
        <row r="54">
          <cell r="CW54" t="str">
            <v xml:space="preserve"> </v>
          </cell>
          <cell r="CY54" t="str">
            <v xml:space="preserve"> </v>
          </cell>
          <cell r="DF54" t="str">
            <v xml:space="preserve"> </v>
          </cell>
          <cell r="DR54" t="str">
            <v>restated</v>
          </cell>
          <cell r="DV54" t="str">
            <v>restated</v>
          </cell>
          <cell r="ES54">
            <v>0.13675213675213677</v>
          </cell>
        </row>
        <row r="55">
          <cell r="CJ55" t="str">
            <v>Divisional Net Profit Margin</v>
          </cell>
          <cell r="CN55" t="str">
            <v>1Q99</v>
          </cell>
          <cell r="CO55" t="str">
            <v>1Q99</v>
          </cell>
          <cell r="CP55" t="str">
            <v>1Q00s</v>
          </cell>
          <cell r="CQ55" t="str">
            <v>D</v>
          </cell>
          <cell r="CR55" t="str">
            <v xml:space="preserve"> </v>
          </cell>
          <cell r="CS55" t="str">
            <v>2Q99</v>
          </cell>
          <cell r="CT55" t="str">
            <v>2Q00s</v>
          </cell>
          <cell r="CU55" t="str">
            <v>D</v>
          </cell>
          <cell r="CV55" t="str">
            <v xml:space="preserve"> </v>
          </cell>
          <cell r="CW55" t="str">
            <v>3Q99</v>
          </cell>
          <cell r="CX55" t="str">
            <v>3Q99</v>
          </cell>
          <cell r="CY55" t="str">
            <v>3Q00s</v>
          </cell>
          <cell r="CZ55" t="str">
            <v>D</v>
          </cell>
          <cell r="DA55" t="str">
            <v xml:space="preserve"> </v>
          </cell>
          <cell r="DB55" t="str">
            <v>4Q99</v>
          </cell>
          <cell r="DC55" t="str">
            <v>4Q00s</v>
          </cell>
          <cell r="DD55" t="str">
            <v>D</v>
          </cell>
          <cell r="DE55" t="str">
            <v xml:space="preserve"> </v>
          </cell>
          <cell r="DF55">
            <v>1999</v>
          </cell>
          <cell r="DG55" t="str">
            <v>2000E</v>
          </cell>
          <cell r="DH55">
            <v>2000</v>
          </cell>
          <cell r="DI55" t="str">
            <v>D</v>
          </cell>
          <cell r="DM55" t="str">
            <v>Divisional Profit Margin</v>
          </cell>
          <cell r="DQ55" t="str">
            <v>1Q00s</v>
          </cell>
          <cell r="DR55" t="str">
            <v>1Q01s</v>
          </cell>
          <cell r="DS55" t="str">
            <v>D</v>
          </cell>
          <cell r="DT55" t="str">
            <v xml:space="preserve"> </v>
          </cell>
          <cell r="DU55" t="str">
            <v>2Q00s</v>
          </cell>
          <cell r="DV55" t="str">
            <v>2Q01s</v>
          </cell>
          <cell r="DW55" t="str">
            <v>D</v>
          </cell>
          <cell r="DX55" t="str">
            <v xml:space="preserve"> </v>
          </cell>
          <cell r="DY55" t="str">
            <v>3Q00s</v>
          </cell>
          <cell r="DZ55" t="str">
            <v>3Q01s</v>
          </cell>
          <cell r="EA55" t="str">
            <v>D</v>
          </cell>
          <cell r="EB55" t="str">
            <v xml:space="preserve"> </v>
          </cell>
          <cell r="EC55" t="str">
            <v>4Q00s</v>
          </cell>
          <cell r="ED55" t="str">
            <v>4Q01s</v>
          </cell>
          <cell r="EE55" t="str">
            <v>D</v>
          </cell>
          <cell r="EF55" t="str">
            <v xml:space="preserve"> </v>
          </cell>
          <cell r="EG55" t="str">
            <v>2000s</v>
          </cell>
          <cell r="EH55" t="str">
            <v>2001s</v>
          </cell>
          <cell r="EI55" t="str">
            <v>D</v>
          </cell>
          <cell r="EM55" t="str">
            <v>Divisional Profit Margin</v>
          </cell>
          <cell r="EQ55" t="e">
            <v>#REF!</v>
          </cell>
          <cell r="ER55" t="str">
            <v>1Q01s</v>
          </cell>
          <cell r="ES55" t="str">
            <v>1Q02e</v>
          </cell>
          <cell r="ET55" t="str">
            <v>1Q02s</v>
          </cell>
          <cell r="EU55" t="str">
            <v>D</v>
          </cell>
          <cell r="EV55" t="str">
            <v xml:space="preserve"> </v>
          </cell>
          <cell r="EW55" t="e">
            <v>#REF!</v>
          </cell>
          <cell r="EX55" t="str">
            <v>2Q01s</v>
          </cell>
          <cell r="EY55" t="str">
            <v>2Q02e</v>
          </cell>
          <cell r="EZ55" t="str">
            <v>2Q02s</v>
          </cell>
          <cell r="FA55" t="str">
            <v>D</v>
          </cell>
          <cell r="FB55" t="str">
            <v xml:space="preserve"> </v>
          </cell>
          <cell r="FC55" t="str">
            <v>3Q01s</v>
          </cell>
          <cell r="FD55" t="str">
            <v>3Q02e</v>
          </cell>
          <cell r="FE55" t="str">
            <v>3Q02e</v>
          </cell>
          <cell r="FF55" t="str">
            <v>D</v>
          </cell>
          <cell r="FG55" t="str">
            <v xml:space="preserve"> </v>
          </cell>
          <cell r="FH55" t="str">
            <v>4Q01s</v>
          </cell>
          <cell r="FI55" t="str">
            <v>4Q02e</v>
          </cell>
          <cell r="FJ55" t="str">
            <v>4Q02e</v>
          </cell>
          <cell r="FK55" t="str">
            <v>D</v>
          </cell>
          <cell r="FL55" t="str">
            <v xml:space="preserve"> </v>
          </cell>
          <cell r="FM55" t="str">
            <v>2001s</v>
          </cell>
          <cell r="FN55" t="str">
            <v>2002E</v>
          </cell>
          <cell r="FO55" t="str">
            <v>2002E</v>
          </cell>
          <cell r="FP55" t="str">
            <v>D</v>
          </cell>
          <cell r="FT55" t="str">
            <v>Divisional Profit Margin</v>
          </cell>
          <cell r="FX55" t="str">
            <v>1Q02e</v>
          </cell>
          <cell r="FY55" t="str">
            <v>1Q03e</v>
          </cell>
          <cell r="FZ55" t="str">
            <v>D</v>
          </cell>
          <cell r="GA55" t="str">
            <v xml:space="preserve"> </v>
          </cell>
          <cell r="GB55" t="str">
            <v>2Q02s</v>
          </cell>
          <cell r="GC55" t="str">
            <v>2Q03e</v>
          </cell>
          <cell r="GD55" t="str">
            <v>D</v>
          </cell>
          <cell r="GE55" t="str">
            <v xml:space="preserve"> </v>
          </cell>
          <cell r="GF55" t="str">
            <v>3Q02e</v>
          </cell>
          <cell r="GG55" t="str">
            <v>3Q03e</v>
          </cell>
          <cell r="GH55" t="str">
            <v>D</v>
          </cell>
          <cell r="GI55" t="str">
            <v xml:space="preserve"> </v>
          </cell>
          <cell r="GJ55" t="str">
            <v>4Q02e</v>
          </cell>
          <cell r="GK55" t="str">
            <v>4Q03e</v>
          </cell>
          <cell r="GL55" t="str">
            <v>D</v>
          </cell>
          <cell r="GM55" t="str">
            <v xml:space="preserve"> </v>
          </cell>
          <cell r="GN55" t="str">
            <v>2002E</v>
          </cell>
          <cell r="GO55" t="str">
            <v>2003E</v>
          </cell>
          <cell r="GP55" t="str">
            <v>D</v>
          </cell>
        </row>
        <row r="56">
          <cell r="CK56" t="str">
            <v>Performance Polymers</v>
          </cell>
          <cell r="CN56">
            <v>0.14392523364485982</v>
          </cell>
          <cell r="CO56">
            <v>0.10879629629629629</v>
          </cell>
          <cell r="CP56">
            <v>9.9773242630385492E-2</v>
          </cell>
          <cell r="CQ56">
            <v>-441.51991014474328</v>
          </cell>
          <cell r="CS56">
            <v>0.11707841031149302</v>
          </cell>
          <cell r="CT56">
            <v>8.8008800880088014E-2</v>
          </cell>
          <cell r="CU56">
            <v>-290.69609431405007</v>
          </cell>
          <cell r="CW56">
            <v>0.11123470522803114</v>
          </cell>
          <cell r="CX56">
            <v>0.11123470522803114</v>
          </cell>
          <cell r="CY56">
            <v>7.6566125290023199E-2</v>
          </cell>
          <cell r="CZ56">
            <v>-346.6857993800794</v>
          </cell>
          <cell r="DB56">
            <v>0.10385064177362893</v>
          </cell>
          <cell r="DC56">
            <v>6.0402684563758392E-2</v>
          </cell>
          <cell r="DD56">
            <v>-434.47957209870538</v>
          </cell>
          <cell r="DF56">
            <v>0.1103914390312588</v>
          </cell>
          <cell r="DG56">
            <v>8.3428899082568814E-2</v>
          </cell>
          <cell r="DH56">
            <v>8.2107121836374336E-2</v>
          </cell>
          <cell r="DI56">
            <v>-282.8431719488446</v>
          </cell>
          <cell r="DN56" t="str">
            <v>Coatings</v>
          </cell>
          <cell r="DQ56">
            <v>0.11180124223602485</v>
          </cell>
          <cell r="DR56">
            <v>7.0422535211267609E-2</v>
          </cell>
          <cell r="DS56">
            <v>-413.78707024757239</v>
          </cell>
          <cell r="DU56">
            <v>0.10567514677103718</v>
          </cell>
          <cell r="DV56">
            <v>0.11788617886178862</v>
          </cell>
          <cell r="DW56">
            <v>122.11032090751445</v>
          </cell>
          <cell r="DY56">
            <v>9.3167701863354033E-2</v>
          </cell>
          <cell r="DZ56">
            <v>0.11258278145695365</v>
          </cell>
          <cell r="EA56">
            <v>194.15079593599614</v>
          </cell>
          <cell r="EC56">
            <v>8.3969465648854963E-2</v>
          </cell>
          <cell r="ED56">
            <v>8.3769633507853408E-2</v>
          </cell>
          <cell r="EE56">
            <v>-1.9983214100155466</v>
          </cell>
          <cell r="EG56">
            <v>9.9465240641711236E-2</v>
          </cell>
          <cell r="EH56">
            <v>9.7547062179121499E-2</v>
          </cell>
          <cell r="EI56">
            <v>-19.181784625897368</v>
          </cell>
          <cell r="EN56" t="str">
            <v>Coatings</v>
          </cell>
          <cell r="EQ56" t="e">
            <v>#REF!</v>
          </cell>
          <cell r="ER56">
            <v>7.0422535211267609E-2</v>
          </cell>
          <cell r="ES56">
            <v>8.8888888888888892E-2</v>
          </cell>
          <cell r="ET56">
            <v>0.12</v>
          </cell>
          <cell r="EU56">
            <v>495.77464788732385</v>
          </cell>
          <cell r="EW56" t="e">
            <v>#REF!</v>
          </cell>
          <cell r="EX56">
            <v>0.11788617886178862</v>
          </cell>
          <cell r="EY56">
            <v>0.12623274161735701</v>
          </cell>
          <cell r="EZ56">
            <v>0.13582677165354332</v>
          </cell>
          <cell r="FA56">
            <v>179.40592791754696</v>
          </cell>
          <cell r="FC56">
            <v>0.11258278145695365</v>
          </cell>
          <cell r="FD56">
            <v>0.125</v>
          </cell>
          <cell r="FE56">
            <v>0.13131313131313133</v>
          </cell>
          <cell r="FF56">
            <v>187.30349856177676</v>
          </cell>
          <cell r="FH56">
            <v>8.3769633507853408E-2</v>
          </cell>
          <cell r="FI56">
            <v>0.12550200803212852</v>
          </cell>
          <cell r="FJ56">
            <v>0.12755102040816327</v>
          </cell>
          <cell r="FK56">
            <v>437.8138690030986</v>
          </cell>
          <cell r="FM56">
            <v>9.7547062179121499E-2</v>
          </cell>
          <cell r="FN56">
            <v>0.11780104712041885</v>
          </cell>
          <cell r="FO56">
            <v>0.12904066736183525</v>
          </cell>
          <cell r="FP56">
            <v>314.93605182713753</v>
          </cell>
          <cell r="FU56" t="str">
            <v>Coatings</v>
          </cell>
          <cell r="FX56">
            <v>0.12</v>
          </cell>
          <cell r="FY56">
            <v>0.13039215686274511</v>
          </cell>
          <cell r="FZ56">
            <v>103.92156862745111</v>
          </cell>
          <cell r="GB56">
            <v>0.13582677165354332</v>
          </cell>
          <cell r="GC56">
            <v>0.13346153846153846</v>
          </cell>
          <cell r="GD56">
            <v>-23.652331920048507</v>
          </cell>
          <cell r="GF56">
            <v>0.13131313131313133</v>
          </cell>
          <cell r="GG56">
            <v>0.12952380952380951</v>
          </cell>
          <cell r="GH56">
            <v>-17.893217893218129</v>
          </cell>
          <cell r="GJ56">
            <v>0.12755102040816327</v>
          </cell>
          <cell r="GK56">
            <v>0.12761904761904763</v>
          </cell>
          <cell r="GL56">
            <v>0.68027210884363809</v>
          </cell>
          <cell r="GN56">
            <v>0.12904066736183525</v>
          </cell>
          <cell r="GO56">
            <v>0.13024038461538459</v>
          </cell>
          <cell r="GP56">
            <v>11.997172535493373</v>
          </cell>
        </row>
        <row r="57">
          <cell r="DN57" t="str">
            <v>Adhesives and Sealants</v>
          </cell>
          <cell r="DQ57">
            <v>7.3684210526315783E-2</v>
          </cell>
          <cell r="DR57">
            <v>2.3809523809523808E-2</v>
          </cell>
          <cell r="DS57" t="e">
            <v>#REF!</v>
          </cell>
          <cell r="DU57">
            <v>4.9723756906077346E-2</v>
          </cell>
          <cell r="DV57">
            <v>5.6603773584905662E-2</v>
          </cell>
          <cell r="DW57" t="e">
            <v>#REF!</v>
          </cell>
          <cell r="DY57">
            <v>2.9239766081871343E-2</v>
          </cell>
          <cell r="DZ57">
            <v>5.6603773584905662E-2</v>
          </cell>
          <cell r="EA57" t="e">
            <v>#REF!</v>
          </cell>
          <cell r="EC57">
            <v>3.7037037037037035E-2</v>
          </cell>
          <cell r="ED57">
            <v>5.1428571428571428E-2</v>
          </cell>
          <cell r="EE57" t="e">
            <v>#REF!</v>
          </cell>
          <cell r="EG57">
            <v>4.8295454545454544E-2</v>
          </cell>
          <cell r="EH57">
            <v>4.6898638426626324E-2</v>
          </cell>
          <cell r="EI57" t="e">
            <v>#REF!</v>
          </cell>
          <cell r="EN57" t="str">
            <v>Adhesives and Sealants</v>
          </cell>
          <cell r="ER57">
            <v>2.3809523809523808E-2</v>
          </cell>
          <cell r="ES57">
            <v>5.8333333333333334E-2</v>
          </cell>
          <cell r="ET57">
            <v>3.4013605442176874E-2</v>
          </cell>
          <cell r="EU57">
            <v>102.04081632653066</v>
          </cell>
          <cell r="EX57">
            <v>5.6603773584905662E-2</v>
          </cell>
          <cell r="EY57">
            <v>3.6184210526315791E-2</v>
          </cell>
          <cell r="EZ57">
            <v>3.9215686274509803E-2</v>
          </cell>
          <cell r="FA57">
            <v>-173.88087310395858</v>
          </cell>
          <cell r="FC57">
            <v>5.6603773584905662E-2</v>
          </cell>
          <cell r="FD57">
            <v>0.05</v>
          </cell>
          <cell r="FE57">
            <v>4.4303797468354431E-2</v>
          </cell>
          <cell r="FF57">
            <v>-122.99976116551231</v>
          </cell>
          <cell r="FH57">
            <v>5.1428571428571428E-2</v>
          </cell>
          <cell r="FI57">
            <v>5.8282208588957052E-2</v>
          </cell>
          <cell r="FJ57">
            <v>4.9689440993788817E-2</v>
          </cell>
          <cell r="FK57">
            <v>-17.391304347826111</v>
          </cell>
          <cell r="FM57">
            <v>4.6898638426626324E-2</v>
          </cell>
          <cell r="FN57" t="e">
            <v>#DIV/0!</v>
          </cell>
          <cell r="FO57">
            <v>4.2003231017770599E-2</v>
          </cell>
          <cell r="FP57">
            <v>-48.954074088557242</v>
          </cell>
          <cell r="FU57" t="str">
            <v>Adhesives and Sealants</v>
          </cell>
          <cell r="FX57">
            <v>3.4013605442176874E-2</v>
          </cell>
          <cell r="FY57">
            <v>7.5581395348837205E-2</v>
          </cell>
          <cell r="FZ57">
            <v>415.67789906660329</v>
          </cell>
          <cell r="GB57">
            <v>3.9215686274509803E-2</v>
          </cell>
          <cell r="GC57">
            <v>9.1428571428571428E-2</v>
          </cell>
          <cell r="GD57">
            <v>522.12885154061621</v>
          </cell>
          <cell r="GF57">
            <v>4.4303797468354431E-2</v>
          </cell>
          <cell r="GG57">
            <v>9.4444444444444442E-2</v>
          </cell>
          <cell r="GH57">
            <v>501.40646976090011</v>
          </cell>
          <cell r="GJ57">
            <v>4.9689440993788817E-2</v>
          </cell>
          <cell r="GK57">
            <v>9.8901098901098897E-2</v>
          </cell>
          <cell r="GL57">
            <v>492.11657907310081</v>
          </cell>
          <cell r="GN57">
            <v>4.2003231017770599E-2</v>
          </cell>
          <cell r="GO57">
            <v>9.0267983074753172E-2</v>
          </cell>
          <cell r="GP57">
            <v>482.6475205698257</v>
          </cell>
        </row>
        <row r="58">
          <cell r="CK58" t="str">
            <v>Chemical Specialties</v>
          </cell>
          <cell r="CN58">
            <v>0.13380281690140844</v>
          </cell>
          <cell r="CO58">
            <v>0.12</v>
          </cell>
          <cell r="CP58">
            <v>0.13150684931506848</v>
          </cell>
          <cell r="CQ58">
            <v>-22.959675863399585</v>
          </cell>
          <cell r="CS58">
            <v>0.11382113821138211</v>
          </cell>
          <cell r="CT58">
            <v>9.3833780160857902E-2</v>
          </cell>
          <cell r="CU58">
            <v>-199.87358050524207</v>
          </cell>
          <cell r="CW58">
            <v>9.1803278688524587E-2</v>
          </cell>
          <cell r="CX58">
            <v>9.1803278688524587E-2</v>
          </cell>
          <cell r="CY58">
            <v>8.1081081081081086E-2</v>
          </cell>
          <cell r="CZ58">
            <v>-107.22197607443501</v>
          </cell>
          <cell r="DB58">
            <v>7.8717201166180764E-2</v>
          </cell>
          <cell r="DC58">
            <v>5.5882352941176473E-2</v>
          </cell>
          <cell r="DD58">
            <v>-228.34848225004291</v>
          </cell>
          <cell r="DF58">
            <v>0.10168251645940014</v>
          </cell>
          <cell r="DG58">
            <v>9.4259390503189225E-2</v>
          </cell>
          <cell r="DH58">
            <v>9.1424521615875262E-2</v>
          </cell>
          <cell r="DI58">
            <v>-102.57994843524881</v>
          </cell>
          <cell r="DN58" t="str">
            <v>Performance Chemicals</v>
          </cell>
          <cell r="DQ58">
            <v>9.2281879194630878E-2</v>
          </cell>
          <cell r="DR58">
            <v>4.4091710758377423E-2</v>
          </cell>
          <cell r="DS58">
            <v>-481.90168436253458</v>
          </cell>
          <cell r="DU58">
            <v>6.6558441558441553E-2</v>
          </cell>
          <cell r="DV58">
            <v>5.4673721340388004E-2</v>
          </cell>
          <cell r="DW58">
            <v>-118.84720218053549</v>
          </cell>
          <cell r="DY58">
            <v>7.8125E-2</v>
          </cell>
          <cell r="DZ58">
            <v>7.9395085066162566E-2</v>
          </cell>
          <cell r="EA58">
            <v>12.700850661625656</v>
          </cell>
          <cell r="EC58">
            <v>4.5977011494252873E-2</v>
          </cell>
          <cell r="ED58">
            <v>4.9281314168377825E-2</v>
          </cell>
          <cell r="EE58">
            <v>33.04302674124952</v>
          </cell>
          <cell r="EG58">
            <v>7.1428571428571425E-2</v>
          </cell>
          <cell r="EH58">
            <v>5.674418604651163E-2</v>
          </cell>
          <cell r="EI58">
            <v>-146.84385382059796</v>
          </cell>
          <cell r="EN58" t="str">
            <v>Performance Chemicals</v>
          </cell>
          <cell r="EQ58" t="e">
            <v>#REF!</v>
          </cell>
          <cell r="ER58">
            <v>4.4091710758377423E-2</v>
          </cell>
          <cell r="ES58">
            <v>5.0505050505050504E-2</v>
          </cell>
          <cell r="ET58">
            <v>8.0482897384305835E-2</v>
          </cell>
          <cell r="EU58">
            <v>363.91186625928412</v>
          </cell>
          <cell r="EW58" t="e">
            <v>#REF!</v>
          </cell>
          <cell r="EX58">
            <v>5.4673721340388004E-2</v>
          </cell>
          <cell r="EY58">
            <v>8.2551594746716694E-2</v>
          </cell>
          <cell r="EZ58">
            <v>8.43585237258348E-2</v>
          </cell>
          <cell r="FA58">
            <v>296.84802385446795</v>
          </cell>
          <cell r="FC58">
            <v>7.9395085066162566E-2</v>
          </cell>
          <cell r="FD58">
            <v>8.1132075471698109E-2</v>
          </cell>
          <cell r="FE58">
            <v>8.3333333333333329E-2</v>
          </cell>
          <cell r="FF58">
            <v>39.382482671707628</v>
          </cell>
          <cell r="FH58">
            <v>4.9281314168377825E-2</v>
          </cell>
          <cell r="FI58">
            <v>8.1000000000000003E-2</v>
          </cell>
          <cell r="FJ58">
            <v>8.1818181818181818E-2</v>
          </cell>
          <cell r="FK58">
            <v>325.36867649803992</v>
          </cell>
          <cell r="FM58">
            <v>5.674418604651163E-2</v>
          </cell>
          <cell r="FN58">
            <v>7.4101068999028186E-2</v>
          </cell>
          <cell r="FO58">
            <v>8.2579723940980482E-2</v>
          </cell>
          <cell r="FP58">
            <v>258.35537894468854</v>
          </cell>
          <cell r="FU58" t="str">
            <v>Performance Chemicals</v>
          </cell>
          <cell r="FX58">
            <v>8.0482897384305835E-2</v>
          </cell>
          <cell r="FY58">
            <v>8.4466019417475724E-2</v>
          </cell>
          <cell r="FZ58">
            <v>39.831220331698894</v>
          </cell>
          <cell r="GB58">
            <v>8.43585237258348E-2</v>
          </cell>
          <cell r="GC58">
            <v>8.8571428571428565E-2</v>
          </cell>
          <cell r="GD58">
            <v>42.129048455937649</v>
          </cell>
          <cell r="GF58">
            <v>8.3333333333333329E-2</v>
          </cell>
          <cell r="GG58">
            <v>8.6792452830188674E-2</v>
          </cell>
          <cell r="GH58">
            <v>34.591194968553452</v>
          </cell>
          <cell r="GJ58">
            <v>8.1818181818181818E-2</v>
          </cell>
          <cell r="GK58">
            <v>8.8679245283018862E-2</v>
          </cell>
          <cell r="GL58">
            <v>68.61063464837045</v>
          </cell>
          <cell r="GN58">
            <v>8.2579723940980482E-2</v>
          </cell>
          <cell r="GO58">
            <v>8.7142857142857147E-2</v>
          </cell>
          <cell r="GP58">
            <v>45.631332018766649</v>
          </cell>
        </row>
        <row r="59">
          <cell r="CK59" t="str">
            <v>Electronic Materials</v>
          </cell>
          <cell r="CN59">
            <v>9.9173553719008267E-2</v>
          </cell>
          <cell r="CO59">
            <v>5.128205128205128E-2</v>
          </cell>
          <cell r="CP59">
            <v>9.90990990990991E-2</v>
          </cell>
          <cell r="CQ59">
            <v>-0.74454619909167241</v>
          </cell>
          <cell r="CS59">
            <v>5.2884615384615384E-2</v>
          </cell>
          <cell r="CT59">
            <v>8.6419753086419748E-2</v>
          </cell>
          <cell r="CU59">
            <v>335.35137701804365</v>
          </cell>
          <cell r="CW59">
            <v>6.6666666666666666E-2</v>
          </cell>
          <cell r="CX59">
            <v>6.6666666666666666E-2</v>
          </cell>
          <cell r="CY59">
            <v>9.0062111801242239E-2</v>
          </cell>
          <cell r="CZ59">
            <v>233.95445134575573</v>
          </cell>
          <cell r="DB59">
            <v>0.1141732283464567</v>
          </cell>
          <cell r="DC59">
            <v>9.1743119266055051E-2</v>
          </cell>
          <cell r="DD59">
            <v>-224.30109080401647</v>
          </cell>
          <cell r="DF59">
            <v>7.381776239907728E-2</v>
          </cell>
          <cell r="DG59">
            <v>9.0606816292601824E-2</v>
          </cell>
          <cell r="DH59">
            <v>9.1213389121338917E-2</v>
          </cell>
          <cell r="DI59">
            <v>173.95626722261636</v>
          </cell>
          <cell r="DN59" t="str">
            <v>Electronic Materials</v>
          </cell>
          <cell r="DQ59">
            <v>0.11555555555555555</v>
          </cell>
          <cell r="DR59">
            <v>0.10437710437710437</v>
          </cell>
          <cell r="DS59">
            <v>-111.78451178451176</v>
          </cell>
          <cell r="DU59">
            <v>9.7560975609756101E-2</v>
          </cell>
          <cell r="DV59">
            <v>2.6086956521739129E-2</v>
          </cell>
          <cell r="DW59">
            <v>-714.74019088016973</v>
          </cell>
          <cell r="DY59">
            <v>0.10429447852760736</v>
          </cell>
          <cell r="DZ59">
            <v>1.4423076923076924E-2</v>
          </cell>
          <cell r="EA59">
            <v>-898.71401604530433</v>
          </cell>
          <cell r="EC59">
            <v>0.10574018126888217</v>
          </cell>
          <cell r="ED59">
            <v>2.4154589371980676E-2</v>
          </cell>
          <cell r="EE59">
            <v>-815.85591896901497</v>
          </cell>
          <cell r="EG59">
            <v>0.10495867768595041</v>
          </cell>
          <cell r="EH59">
            <v>4.7770700636942678E-2</v>
          </cell>
          <cell r="EI59">
            <v>-571.87977049007725</v>
          </cell>
          <cell r="EN59" t="str">
            <v>Electronic Materials</v>
          </cell>
          <cell r="EQ59" t="e">
            <v>#REF!</v>
          </cell>
          <cell r="ER59">
            <v>0.10437710437710437</v>
          </cell>
          <cell r="ES59">
            <v>4.1860465116279069E-2</v>
          </cell>
          <cell r="ET59">
            <v>5.4794520547945202E-2</v>
          </cell>
          <cell r="EU59">
            <v>-495.82583829159171</v>
          </cell>
          <cell r="EW59" t="e">
            <v>#REF!</v>
          </cell>
          <cell r="EX59">
            <v>2.6086956521739129E-2</v>
          </cell>
          <cell r="EY59">
            <v>6.7193675889328064E-2</v>
          </cell>
          <cell r="EZ59">
            <v>8.9494163424124515E-2</v>
          </cell>
          <cell r="FA59">
            <v>634.07206902385383</v>
          </cell>
          <cell r="FC59">
            <v>1.4423076923076924E-2</v>
          </cell>
          <cell r="FD59">
            <v>7.1698113207547168E-2</v>
          </cell>
          <cell r="FE59">
            <v>9.0909090909090912E-2</v>
          </cell>
          <cell r="FF59">
            <v>764.86013986013984</v>
          </cell>
          <cell r="FH59">
            <v>2.4154589371980676E-2</v>
          </cell>
          <cell r="FI59">
            <v>7.678571428571429E-2</v>
          </cell>
          <cell r="FJ59">
            <v>9.3103448275862075E-2</v>
          </cell>
          <cell r="FK59">
            <v>689.48858903881398</v>
          </cell>
          <cell r="FM59">
            <v>4.7770700636942678E-2</v>
          </cell>
          <cell r="FN59">
            <v>6.5646594274432382E-2</v>
          </cell>
          <cell r="FO59">
            <v>8.3573487031700283E-2</v>
          </cell>
          <cell r="FP59">
            <v>358.02786394757607</v>
          </cell>
          <cell r="FU59" t="str">
            <v>Electronic Materials</v>
          </cell>
          <cell r="FX59">
            <v>5.4794520547945202E-2</v>
          </cell>
          <cell r="FY59">
            <v>8.5000000000000006E-2</v>
          </cell>
          <cell r="FZ59">
            <v>302.05479452054806</v>
          </cell>
          <cell r="GB59">
            <v>8.9494163424124515E-2</v>
          </cell>
          <cell r="GC59">
            <v>9.1612903225806452E-2</v>
          </cell>
          <cell r="GD59">
            <v>21.187398016819376</v>
          </cell>
          <cell r="GF59">
            <v>9.0909090909090912E-2</v>
          </cell>
          <cell r="GG59">
            <v>9.5238095238095233E-2</v>
          </cell>
          <cell r="GH59">
            <v>43.290043290043215</v>
          </cell>
          <cell r="GJ59">
            <v>9.3103448275862075E-2</v>
          </cell>
          <cell r="GK59">
            <v>0.1</v>
          </cell>
          <cell r="GL59">
            <v>68.965517241379303</v>
          </cell>
          <cell r="GN59">
            <v>8.3573487031700283E-2</v>
          </cell>
          <cell r="GO59">
            <v>9.3092369477911649E-2</v>
          </cell>
          <cell r="GP59">
            <v>95.188824462113658</v>
          </cell>
        </row>
        <row r="60">
          <cell r="CK60" t="str">
            <v>Salt</v>
          </cell>
          <cell r="CP60">
            <v>6.7669172932330823E-2</v>
          </cell>
          <cell r="CT60">
            <v>-3.9473684210526314E-2</v>
          </cell>
          <cell r="CU60">
            <v>-394.73684210526312</v>
          </cell>
          <cell r="CW60">
            <v>0</v>
          </cell>
          <cell r="CY60">
            <v>-1.2500000000000001E-2</v>
          </cell>
          <cell r="CZ60">
            <v>-125</v>
          </cell>
          <cell r="DB60">
            <v>4.9107142857142856E-2</v>
          </cell>
          <cell r="DC60">
            <v>5.8823529411764705E-2</v>
          </cell>
          <cell r="DD60">
            <v>97.163865546218489</v>
          </cell>
          <cell r="DF60">
            <v>4.47585394581861E-2</v>
          </cell>
          <cell r="DG60">
            <v>1.871657754010695E-2</v>
          </cell>
          <cell r="DH60">
            <v>2.9411764705882353E-2</v>
          </cell>
          <cell r="DI60">
            <v>-153.46774752303747</v>
          </cell>
          <cell r="DN60" t="str">
            <v>Salt</v>
          </cell>
          <cell r="DQ60">
            <v>8.0808080808080815E-2</v>
          </cell>
          <cell r="DR60">
            <v>8.8560885608856083E-2</v>
          </cell>
          <cell r="DS60">
            <v>77.528048007752673</v>
          </cell>
          <cell r="DU60">
            <v>0</v>
          </cell>
          <cell r="DV60">
            <v>2.2900763358778626E-2</v>
          </cell>
          <cell r="DW60">
            <v>229.00763358778627</v>
          </cell>
          <cell r="DY60">
            <v>2.2727272727272728E-2</v>
          </cell>
          <cell r="DZ60">
            <v>2.0833333333333332E-2</v>
          </cell>
          <cell r="EA60">
            <v>-18.939393939393959</v>
          </cell>
          <cell r="EC60">
            <v>8.4033613445378158E-2</v>
          </cell>
          <cell r="ED60">
            <v>8.3743842364532015E-2</v>
          </cell>
          <cell r="EE60">
            <v>-2.8977108084614347</v>
          </cell>
          <cell r="EG60">
            <v>5.4794520547945202E-2</v>
          </cell>
          <cell r="EH60">
            <v>6.2750333778371165E-2</v>
          </cell>
          <cell r="EI60">
            <v>79.558132304259615</v>
          </cell>
          <cell r="EN60" t="str">
            <v>Salt</v>
          </cell>
          <cell r="EQ60" t="e">
            <v>#REF!</v>
          </cell>
          <cell r="ER60">
            <v>8.8560885608856083E-2</v>
          </cell>
          <cell r="ES60">
            <v>8.8372093023255813E-2</v>
          </cell>
          <cell r="ET60">
            <v>0.10454545454545454</v>
          </cell>
          <cell r="EU60">
            <v>159.84568936598455</v>
          </cell>
          <cell r="EW60" t="e">
            <v>#REF!</v>
          </cell>
          <cell r="EX60">
            <v>2.2900763358778626E-2</v>
          </cell>
          <cell r="EY60">
            <v>1.846153846153846E-2</v>
          </cell>
          <cell r="EZ60">
            <v>1.846153846153846E-2</v>
          </cell>
          <cell r="FA60">
            <v>-44.39224897240166</v>
          </cell>
          <cell r="FC60">
            <v>2.0833333333333332E-2</v>
          </cell>
          <cell r="FD60">
            <v>2.2857142857142857E-2</v>
          </cell>
          <cell r="FE60">
            <v>2.2857142857142857E-2</v>
          </cell>
          <cell r="FF60">
            <v>20.238095238095248</v>
          </cell>
          <cell r="FH60">
            <v>8.3743842364532015E-2</v>
          </cell>
          <cell r="FI60">
            <v>6.8888888888888888E-2</v>
          </cell>
          <cell r="FJ60">
            <v>6.8888888888888888E-2</v>
          </cell>
          <cell r="FK60">
            <v>-148.54953475643126</v>
          </cell>
          <cell r="FM60">
            <v>6.2750333778371165E-2</v>
          </cell>
          <cell r="FN60">
            <v>5.5639097744360905E-2</v>
          </cell>
          <cell r="FO60">
            <v>6.1194029850746269E-2</v>
          </cell>
          <cell r="FP60">
            <v>-15.563039276248954</v>
          </cell>
          <cell r="FU60" t="str">
            <v>Salt</v>
          </cell>
          <cell r="FX60">
            <v>0.10454545454545454</v>
          </cell>
          <cell r="FY60">
            <v>8.9641434262948211E-2</v>
          </cell>
          <cell r="FZ60">
            <v>-149.04020282506329</v>
          </cell>
          <cell r="GB60">
            <v>1.846153846153846E-2</v>
          </cell>
          <cell r="GC60">
            <v>5.9354838709677414E-2</v>
          </cell>
          <cell r="GD60">
            <v>408.93300248138956</v>
          </cell>
          <cell r="GF60">
            <v>2.2857142857142857E-2</v>
          </cell>
          <cell r="GG60">
            <v>5.5172413793103448E-2</v>
          </cell>
          <cell r="GH60">
            <v>323.15270935960592</v>
          </cell>
          <cell r="GJ60">
            <v>6.8888888888888888E-2</v>
          </cell>
          <cell r="GK60">
            <v>8.5714285714285715E-2</v>
          </cell>
          <cell r="GL60">
            <v>168.25396825396825</v>
          </cell>
          <cell r="GN60">
            <v>6.1194029850746269E-2</v>
          </cell>
          <cell r="GO60">
            <v>7.5821287779237842E-2</v>
          </cell>
          <cell r="GP60">
            <v>146.27257928491574</v>
          </cell>
        </row>
        <row r="61">
          <cell r="CK61" t="str">
            <v>Corporate</v>
          </cell>
          <cell r="CW61">
            <v>0</v>
          </cell>
          <cell r="DF61">
            <v>0</v>
          </cell>
          <cell r="DN61" t="str">
            <v>Corporate</v>
          </cell>
          <cell r="EN61" t="str">
            <v>Corporate</v>
          </cell>
          <cell r="FU61" t="str">
            <v>Corporate</v>
          </cell>
        </row>
        <row r="62">
          <cell r="CK62" t="str">
            <v>Total  Net Profit</v>
          </cell>
          <cell r="CN62">
            <v>0.11063829787234042</v>
          </cell>
          <cell r="CO62">
            <v>5.8241118229470007E-2</v>
          </cell>
          <cell r="CP62">
            <v>7.7233429394812675E-2</v>
          </cell>
          <cell r="CQ62">
            <v>-334.04868477527742</v>
          </cell>
          <cell r="CS62">
            <v>5.8965102286401928E-2</v>
          </cell>
          <cell r="CT62">
            <v>5.2901023890784986E-2</v>
          </cell>
          <cell r="CU62">
            <v>-60.640783956169422</v>
          </cell>
          <cell r="CW62">
            <v>5.6436271401395052E-2</v>
          </cell>
          <cell r="CX62">
            <v>5.6436271401395052E-2</v>
          </cell>
          <cell r="CY62">
            <v>5.008944543828265E-2</v>
          </cell>
          <cell r="CZ62">
            <v>-63.468259631124027</v>
          </cell>
          <cell r="DB62">
            <v>6.0190703218116808E-2</v>
          </cell>
          <cell r="DC62">
            <v>4.2424242424242427E-2</v>
          </cell>
          <cell r="DD62">
            <v>-177.66460793874381</v>
          </cell>
          <cell r="DF62">
            <v>5.848658426288815E-2</v>
          </cell>
          <cell r="DG62">
            <v>5.5912408759124087E-2</v>
          </cell>
          <cell r="DH62">
            <v>5.5865102639296185E-2</v>
          </cell>
          <cell r="DI62">
            <v>-26.214816235919645</v>
          </cell>
          <cell r="DN62" t="str">
            <v>Total Profit</v>
          </cell>
          <cell r="DQ62">
            <v>8.0764488286066582E-2</v>
          </cell>
          <cell r="DR62">
            <v>4.2620865139949109E-2</v>
          </cell>
          <cell r="DS62">
            <v>-381.43623146117471</v>
          </cell>
          <cell r="DU62">
            <v>5.7739557739557738E-2</v>
          </cell>
          <cell r="DV62">
            <v>4.7585227272727272E-2</v>
          </cell>
          <cell r="DW62">
            <v>-101.54330466830466</v>
          </cell>
          <cell r="DY62">
            <v>6.1276058117498422E-2</v>
          </cell>
          <cell r="DZ62">
            <v>5.3491827637444277E-2</v>
          </cell>
          <cell r="EA62">
            <v>-77.842304800541456</v>
          </cell>
          <cell r="EC62">
            <v>5.2770448548812667E-2</v>
          </cell>
          <cell r="ED62">
            <v>4.6268656716417909E-2</v>
          </cell>
          <cell r="EE62">
            <v>-65.017918323947569</v>
          </cell>
          <cell r="EG62">
            <v>6.3317057804378643E-2</v>
          </cell>
          <cell r="EH62">
            <v>4.7299682315566534E-2</v>
          </cell>
          <cell r="EI62">
            <v>-160.1737548881211</v>
          </cell>
          <cell r="EN62" t="str">
            <v>Total Profit</v>
          </cell>
          <cell r="EQ62" t="e">
            <v>#REF!</v>
          </cell>
          <cell r="ER62">
            <v>4.2620865139949109E-2</v>
          </cell>
          <cell r="ES62">
            <v>5.9010600706713781E-2</v>
          </cell>
          <cell r="ET62">
            <v>6.5170166545981179E-2</v>
          </cell>
          <cell r="EU62">
            <v>225.49301406032069</v>
          </cell>
          <cell r="EW62" t="e">
            <v>#REF!</v>
          </cell>
          <cell r="EX62">
            <v>4.7585227272727272E-2</v>
          </cell>
          <cell r="EY62">
            <v>6.7517241379310353E-2</v>
          </cell>
          <cell r="EZ62">
            <v>7.577213452299246E-2</v>
          </cell>
          <cell r="FA62">
            <v>281.86907250265187</v>
          </cell>
          <cell r="FC62">
            <v>5.3491827637444277E-2</v>
          </cell>
          <cell r="FD62">
            <v>6.8643490115882749E-2</v>
          </cell>
          <cell r="FE62">
            <v>7.3024523160762939E-2</v>
          </cell>
          <cell r="FF62">
            <v>195.32695523318662</v>
          </cell>
          <cell r="FH62">
            <v>4.6268656716417909E-2</v>
          </cell>
          <cell r="FI62">
            <v>7.3373574782025497E-2</v>
          </cell>
          <cell r="FJ62">
            <v>7.656988521269413E-2</v>
          </cell>
          <cell r="FK62">
            <v>303.01228496276224</v>
          </cell>
          <cell r="FM62">
            <v>4.7299682315566534E-2</v>
          </cell>
          <cell r="FN62">
            <v>6.340772228126107E-2</v>
          </cell>
          <cell r="FO62">
            <v>7.2749265595299817E-2</v>
          </cell>
          <cell r="FP62">
            <v>254.49583279733284</v>
          </cell>
          <cell r="FU62" t="str">
            <v>Total Profit</v>
          </cell>
          <cell r="FX62">
            <v>6.5170166545981179E-2</v>
          </cell>
          <cell r="FY62">
            <v>8.4870848708487087E-2</v>
          </cell>
          <cell r="FZ62">
            <v>197.00682162505908</v>
          </cell>
          <cell r="GB62">
            <v>7.577213452299246E-2</v>
          </cell>
          <cell r="GC62">
            <v>8.9776357827476033E-2</v>
          </cell>
          <cell r="GD62">
            <v>140.04223304483574</v>
          </cell>
          <cell r="GF62">
            <v>7.3024523160762939E-2</v>
          </cell>
          <cell r="GG62">
            <v>8.9171974522292988E-2</v>
          </cell>
          <cell r="GH62">
            <v>161.47451361530048</v>
          </cell>
          <cell r="GJ62">
            <v>7.656988521269413E-2</v>
          </cell>
          <cell r="GK62">
            <v>9.3577981651376152E-2</v>
          </cell>
          <cell r="GL62">
            <v>170.08096438682023</v>
          </cell>
          <cell r="GN62">
            <v>7.2749265595299817E-2</v>
          </cell>
          <cell r="GO62">
            <v>8.935272045028142E-2</v>
          </cell>
          <cell r="GP62">
            <v>166.03454854981604</v>
          </cell>
        </row>
      </sheetData>
      <sheetData sheetId="5" refreshError="1">
        <row r="2">
          <cell r="B2" t="str">
            <v>ROHM AND HAAS</v>
          </cell>
        </row>
        <row r="3">
          <cell r="B3" t="str">
            <v>Quarterly Earnings Model</v>
          </cell>
        </row>
        <row r="4">
          <cell r="B4" t="str">
            <v>($millions except share data)</v>
          </cell>
        </row>
        <row r="6">
          <cell r="V6" t="str">
            <v>pro forma</v>
          </cell>
          <cell r="W6" t="str">
            <v>pro forma</v>
          </cell>
        </row>
        <row r="7">
          <cell r="C7" t="str">
            <v xml:space="preserve"> </v>
          </cell>
          <cell r="G7" t="str">
            <v>1996</v>
          </cell>
          <cell r="H7" t="str">
            <v>1Q97</v>
          </cell>
          <cell r="I7" t="str">
            <v>2Q97</v>
          </cell>
          <cell r="J7" t="str">
            <v>3Q97</v>
          </cell>
          <cell r="K7" t="str">
            <v>4Q97</v>
          </cell>
          <cell r="L7" t="str">
            <v>1997</v>
          </cell>
          <cell r="M7" t="str">
            <v>1Q98</v>
          </cell>
          <cell r="N7" t="str">
            <v>2Q98</v>
          </cell>
          <cell r="O7" t="str">
            <v>3Q98</v>
          </cell>
          <cell r="P7" t="str">
            <v>4Q98</v>
          </cell>
          <cell r="Q7">
            <v>1998</v>
          </cell>
          <cell r="R7" t="str">
            <v>1Q99</v>
          </cell>
          <cell r="S7" t="str">
            <v>2Q99</v>
          </cell>
          <cell r="T7" t="str">
            <v>3Q99</v>
          </cell>
          <cell r="U7" t="str">
            <v>4Q99</v>
          </cell>
          <cell r="V7" t="str">
            <v>1Q99</v>
          </cell>
          <cell r="W7" t="str">
            <v>2Q99</v>
          </cell>
          <cell r="X7" t="str">
            <v>3Q99</v>
          </cell>
          <cell r="Y7" t="str">
            <v>4Q99</v>
          </cell>
          <cell r="Z7">
            <v>1999</v>
          </cell>
          <cell r="AA7" t="str">
            <v>1Q00s</v>
          </cell>
          <cell r="AB7" t="str">
            <v>2Q00s</v>
          </cell>
          <cell r="AC7" t="str">
            <v>3Q00s</v>
          </cell>
          <cell r="AD7" t="str">
            <v>4Q00s</v>
          </cell>
          <cell r="AE7">
            <v>2000</v>
          </cell>
          <cell r="AF7" t="str">
            <v>1Q01s</v>
          </cell>
          <cell r="AG7" t="str">
            <v>2Q01s</v>
          </cell>
          <cell r="AH7" t="str">
            <v>3Q01s</v>
          </cell>
          <cell r="AI7" t="str">
            <v>4Q01s</v>
          </cell>
          <cell r="AJ7" t="str">
            <v>2001s</v>
          </cell>
          <cell r="AK7" t="str">
            <v>1Q02s</v>
          </cell>
          <cell r="AL7" t="str">
            <v>2Q02s</v>
          </cell>
          <cell r="AM7" t="str">
            <v>3Q02e</v>
          </cell>
          <cell r="AN7" t="str">
            <v>4Q02e</v>
          </cell>
          <cell r="AO7" t="str">
            <v>2002E</v>
          </cell>
          <cell r="AP7" t="str">
            <v>1Q03e</v>
          </cell>
          <cell r="AQ7" t="str">
            <v>2Q03e</v>
          </cell>
          <cell r="AR7" t="str">
            <v>3Q03e</v>
          </cell>
          <cell r="AS7" t="str">
            <v>4Q03e</v>
          </cell>
          <cell r="AT7" t="str">
            <v>2003E</v>
          </cell>
        </row>
        <row r="8">
          <cell r="C8" t="str">
            <v>Net Sales</v>
          </cell>
          <cell r="G8">
            <v>854.5</v>
          </cell>
          <cell r="H8">
            <v>986</v>
          </cell>
          <cell r="I8">
            <v>207.7</v>
          </cell>
          <cell r="J8">
            <v>207</v>
          </cell>
          <cell r="K8">
            <v>216.70000000000002</v>
          </cell>
          <cell r="L8">
            <v>1617.4</v>
          </cell>
          <cell r="M8">
            <v>937</v>
          </cell>
          <cell r="N8">
            <v>990</v>
          </cell>
          <cell r="O8">
            <v>909</v>
          </cell>
          <cell r="P8">
            <v>884</v>
          </cell>
          <cell r="Q8">
            <v>3720</v>
          </cell>
          <cell r="R8">
            <v>940</v>
          </cell>
          <cell r="S8">
            <v>1662</v>
          </cell>
          <cell r="T8">
            <v>1577</v>
          </cell>
          <cell r="U8">
            <v>1678</v>
          </cell>
          <cell r="V8">
            <v>1717</v>
          </cell>
          <cell r="W8">
            <v>1662</v>
          </cell>
          <cell r="X8">
            <v>1577</v>
          </cell>
          <cell r="Y8">
            <v>1678</v>
          </cell>
          <cell r="Z8">
            <v>6634</v>
          </cell>
          <cell r="AA8">
            <v>1735</v>
          </cell>
          <cell r="AB8">
            <v>1758</v>
          </cell>
          <cell r="AC8">
            <v>1677</v>
          </cell>
          <cell r="AD8">
            <v>1650</v>
          </cell>
          <cell r="AE8">
            <v>6349</v>
          </cell>
          <cell r="AF8">
            <v>1572</v>
          </cell>
          <cell r="AG8">
            <v>1408</v>
          </cell>
          <cell r="AH8">
            <v>1346</v>
          </cell>
          <cell r="AI8">
            <v>1340</v>
          </cell>
          <cell r="AJ8">
            <v>5666</v>
          </cell>
          <cell r="AK8">
            <v>1381</v>
          </cell>
          <cell r="AL8">
            <v>1457</v>
          </cell>
          <cell r="AM8">
            <v>1468</v>
          </cell>
          <cell r="AN8">
            <v>1481</v>
          </cell>
          <cell r="AO8">
            <v>5787</v>
          </cell>
          <cell r="AP8">
            <v>1626</v>
          </cell>
          <cell r="AQ8">
            <v>1565</v>
          </cell>
          <cell r="AR8">
            <v>1570</v>
          </cell>
          <cell r="AS8">
            <v>1635</v>
          </cell>
          <cell r="AT8">
            <v>6396</v>
          </cell>
        </row>
        <row r="9">
          <cell r="C9" t="str">
            <v>Cost of sales</v>
          </cell>
          <cell r="G9">
            <v>611.29999999999995</v>
          </cell>
          <cell r="H9">
            <v>625</v>
          </cell>
          <cell r="I9">
            <v>139.9</v>
          </cell>
          <cell r="J9">
            <v>144.19999999999999</v>
          </cell>
          <cell r="K9">
            <v>152.4</v>
          </cell>
          <cell r="L9">
            <v>1061.5</v>
          </cell>
          <cell r="M9">
            <v>564</v>
          </cell>
          <cell r="N9">
            <v>584</v>
          </cell>
          <cell r="O9">
            <v>564</v>
          </cell>
          <cell r="P9">
            <v>544</v>
          </cell>
          <cell r="Q9">
            <v>2256</v>
          </cell>
          <cell r="R9">
            <v>558</v>
          </cell>
          <cell r="S9">
            <v>0</v>
          </cell>
          <cell r="T9">
            <v>1027</v>
          </cell>
          <cell r="U9">
            <v>1094</v>
          </cell>
          <cell r="V9">
            <v>0</v>
          </cell>
          <cell r="W9">
            <v>0</v>
          </cell>
          <cell r="X9">
            <v>1027</v>
          </cell>
          <cell r="Y9">
            <v>1094</v>
          </cell>
          <cell r="Z9">
            <v>0</v>
          </cell>
          <cell r="AA9">
            <v>1132</v>
          </cell>
          <cell r="AB9">
            <v>1185</v>
          </cell>
          <cell r="AC9">
            <v>1119</v>
          </cell>
          <cell r="AD9">
            <v>1138</v>
          </cell>
          <cell r="AE9">
            <v>4338</v>
          </cell>
          <cell r="AF9">
            <v>1120</v>
          </cell>
          <cell r="AG9">
            <v>1007</v>
          </cell>
          <cell r="AH9">
            <v>932</v>
          </cell>
          <cell r="AI9">
            <v>949</v>
          </cell>
          <cell r="AJ9">
            <v>4008</v>
          </cell>
          <cell r="AK9">
            <v>940</v>
          </cell>
          <cell r="AL9">
            <v>972</v>
          </cell>
          <cell r="AM9">
            <v>985</v>
          </cell>
          <cell r="AN9">
            <v>994.5</v>
          </cell>
          <cell r="AO9">
            <v>3891.5</v>
          </cell>
          <cell r="AP9">
            <v>1074</v>
          </cell>
          <cell r="AQ9">
            <v>1014.5</v>
          </cell>
          <cell r="AR9">
            <v>1016</v>
          </cell>
          <cell r="AS9">
            <v>1059</v>
          </cell>
          <cell r="AT9">
            <v>4163.5</v>
          </cell>
        </row>
        <row r="10">
          <cell r="C10" t="str">
            <v>Gross profit on sales</v>
          </cell>
          <cell r="G10">
            <v>243.20000000000005</v>
          </cell>
          <cell r="H10">
            <v>361</v>
          </cell>
          <cell r="I10">
            <v>67.799999999999983</v>
          </cell>
          <cell r="J10">
            <v>62.800000000000011</v>
          </cell>
          <cell r="K10">
            <v>64.300000000000011</v>
          </cell>
          <cell r="L10">
            <v>555.90000000000009</v>
          </cell>
          <cell r="M10">
            <v>373</v>
          </cell>
          <cell r="N10">
            <v>406</v>
          </cell>
          <cell r="O10">
            <v>345</v>
          </cell>
          <cell r="P10">
            <v>340</v>
          </cell>
          <cell r="Q10">
            <v>1464</v>
          </cell>
          <cell r="R10">
            <v>382</v>
          </cell>
          <cell r="S10">
            <v>0</v>
          </cell>
          <cell r="T10">
            <v>550</v>
          </cell>
          <cell r="U10">
            <v>584</v>
          </cell>
          <cell r="V10">
            <v>0</v>
          </cell>
          <cell r="W10">
            <v>0</v>
          </cell>
          <cell r="X10">
            <v>550</v>
          </cell>
          <cell r="Y10">
            <v>584</v>
          </cell>
          <cell r="Z10">
            <v>0</v>
          </cell>
          <cell r="AA10">
            <v>603</v>
          </cell>
          <cell r="AB10">
            <v>573</v>
          </cell>
          <cell r="AC10">
            <v>558</v>
          </cell>
          <cell r="AD10">
            <v>512</v>
          </cell>
          <cell r="AE10">
            <v>2011</v>
          </cell>
          <cell r="AF10">
            <v>452</v>
          </cell>
          <cell r="AG10">
            <v>401</v>
          </cell>
          <cell r="AH10">
            <v>414</v>
          </cell>
          <cell r="AI10">
            <v>391</v>
          </cell>
          <cell r="AJ10">
            <v>1658</v>
          </cell>
          <cell r="AK10">
            <v>441</v>
          </cell>
          <cell r="AL10">
            <v>485</v>
          </cell>
          <cell r="AM10">
            <v>483</v>
          </cell>
          <cell r="AN10">
            <v>486.5</v>
          </cell>
          <cell r="AO10">
            <v>1895.5</v>
          </cell>
          <cell r="AP10">
            <v>552</v>
          </cell>
          <cell r="AQ10">
            <v>550.5</v>
          </cell>
          <cell r="AR10">
            <v>554</v>
          </cell>
          <cell r="AS10">
            <v>576</v>
          </cell>
          <cell r="AT10">
            <v>2232.5</v>
          </cell>
        </row>
        <row r="11">
          <cell r="C11" t="str">
            <v>Selling, general and administrative</v>
          </cell>
          <cell r="G11">
            <v>119.3</v>
          </cell>
          <cell r="H11">
            <v>154</v>
          </cell>
          <cell r="I11">
            <v>27.7</v>
          </cell>
          <cell r="J11">
            <v>27.8</v>
          </cell>
          <cell r="K11">
            <v>27.2</v>
          </cell>
          <cell r="L11">
            <v>236.7</v>
          </cell>
          <cell r="M11">
            <v>150</v>
          </cell>
          <cell r="N11">
            <v>156</v>
          </cell>
          <cell r="O11">
            <v>154</v>
          </cell>
          <cell r="P11">
            <v>175</v>
          </cell>
          <cell r="Q11">
            <v>635</v>
          </cell>
          <cell r="R11">
            <v>163</v>
          </cell>
          <cell r="S11">
            <v>0</v>
          </cell>
          <cell r="T11">
            <v>257</v>
          </cell>
          <cell r="U11">
            <v>273</v>
          </cell>
          <cell r="V11">
            <v>0</v>
          </cell>
          <cell r="W11">
            <v>0</v>
          </cell>
          <cell r="X11">
            <v>257</v>
          </cell>
          <cell r="Y11">
            <v>273</v>
          </cell>
          <cell r="Z11">
            <v>0</v>
          </cell>
          <cell r="AA11">
            <v>261</v>
          </cell>
          <cell r="AB11">
            <v>275</v>
          </cell>
          <cell r="AC11">
            <v>259</v>
          </cell>
          <cell r="AD11">
            <v>251</v>
          </cell>
          <cell r="AE11">
            <v>933</v>
          </cell>
          <cell r="AF11">
            <v>220</v>
          </cell>
          <cell r="AG11">
            <v>209</v>
          </cell>
          <cell r="AH11">
            <v>208.4</v>
          </cell>
          <cell r="AI11">
            <v>223.4</v>
          </cell>
          <cell r="AJ11">
            <v>860.8</v>
          </cell>
          <cell r="AK11">
            <v>206</v>
          </cell>
          <cell r="AL11">
            <v>219</v>
          </cell>
          <cell r="AM11">
            <v>221.4</v>
          </cell>
          <cell r="AN11">
            <v>222</v>
          </cell>
          <cell r="AO11">
            <v>868.4</v>
          </cell>
          <cell r="AP11">
            <v>239</v>
          </cell>
          <cell r="AQ11">
            <v>235</v>
          </cell>
          <cell r="AR11">
            <v>239.5</v>
          </cell>
          <cell r="AS11">
            <v>242</v>
          </cell>
          <cell r="AT11">
            <v>955.5</v>
          </cell>
        </row>
        <row r="12">
          <cell r="C12" t="str">
            <v>Research &amp; development expense</v>
          </cell>
          <cell r="M12">
            <v>52</v>
          </cell>
          <cell r="N12">
            <v>52</v>
          </cell>
          <cell r="O12">
            <v>50</v>
          </cell>
          <cell r="P12">
            <v>53</v>
          </cell>
          <cell r="Q12">
            <v>207</v>
          </cell>
          <cell r="R12">
            <v>47</v>
          </cell>
          <cell r="S12">
            <v>0</v>
          </cell>
          <cell r="T12">
            <v>65</v>
          </cell>
          <cell r="U12">
            <v>71</v>
          </cell>
          <cell r="V12">
            <v>0</v>
          </cell>
          <cell r="W12">
            <v>0</v>
          </cell>
          <cell r="X12">
            <v>65</v>
          </cell>
          <cell r="Y12">
            <v>71</v>
          </cell>
          <cell r="Z12">
            <v>0</v>
          </cell>
          <cell r="AA12">
            <v>59</v>
          </cell>
          <cell r="AB12">
            <v>81</v>
          </cell>
          <cell r="AC12">
            <v>64</v>
          </cell>
          <cell r="AD12">
            <v>68</v>
          </cell>
          <cell r="AE12">
            <v>224</v>
          </cell>
          <cell r="AF12">
            <v>56</v>
          </cell>
          <cell r="AG12">
            <v>57</v>
          </cell>
          <cell r="AH12">
            <v>55</v>
          </cell>
          <cell r="AI12">
            <v>61.7</v>
          </cell>
          <cell r="AJ12">
            <v>229.7</v>
          </cell>
          <cell r="AK12">
            <v>62</v>
          </cell>
          <cell r="AL12">
            <v>66</v>
          </cell>
          <cell r="AM12">
            <v>65.400000000000006</v>
          </cell>
          <cell r="AN12">
            <v>65</v>
          </cell>
          <cell r="AO12">
            <v>258.39999999999998</v>
          </cell>
          <cell r="AP12">
            <v>62</v>
          </cell>
          <cell r="AQ12">
            <v>62</v>
          </cell>
          <cell r="AR12">
            <v>63</v>
          </cell>
          <cell r="AS12">
            <v>64</v>
          </cell>
          <cell r="AT12">
            <v>251</v>
          </cell>
        </row>
        <row r="13">
          <cell r="C13" t="str">
            <v>Other (income) loss</v>
          </cell>
          <cell r="G13">
            <v>30.4</v>
          </cell>
          <cell r="H13">
            <v>0</v>
          </cell>
          <cell r="I13">
            <v>7.8</v>
          </cell>
          <cell r="J13">
            <v>7.7</v>
          </cell>
          <cell r="K13">
            <v>8.5</v>
          </cell>
          <cell r="L13">
            <v>24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5</v>
          </cell>
          <cell r="R13">
            <v>2</v>
          </cell>
          <cell r="S13">
            <v>0</v>
          </cell>
          <cell r="T13">
            <v>63</v>
          </cell>
          <cell r="U13">
            <v>38</v>
          </cell>
          <cell r="V13">
            <v>0</v>
          </cell>
          <cell r="W13">
            <v>0</v>
          </cell>
          <cell r="X13">
            <v>63</v>
          </cell>
          <cell r="Y13">
            <v>38</v>
          </cell>
          <cell r="Z13">
            <v>0</v>
          </cell>
          <cell r="AA13">
            <v>38</v>
          </cell>
          <cell r="AB13">
            <v>42</v>
          </cell>
          <cell r="AC13">
            <v>40</v>
          </cell>
          <cell r="AD13">
            <v>39</v>
          </cell>
          <cell r="AE13">
            <v>159</v>
          </cell>
          <cell r="AF13">
            <v>39</v>
          </cell>
          <cell r="AG13">
            <v>40</v>
          </cell>
          <cell r="AH13">
            <v>40</v>
          </cell>
          <cell r="AI13">
            <v>38</v>
          </cell>
          <cell r="AJ13">
            <v>157</v>
          </cell>
          <cell r="AK13">
            <v>18</v>
          </cell>
          <cell r="AL13">
            <v>16</v>
          </cell>
          <cell r="AM13">
            <v>17.399999999999999</v>
          </cell>
          <cell r="AN13">
            <v>17.100000000000001</v>
          </cell>
          <cell r="AO13">
            <v>68.5</v>
          </cell>
          <cell r="AP13">
            <v>16.8</v>
          </cell>
          <cell r="AQ13">
            <v>17</v>
          </cell>
          <cell r="AR13">
            <v>17</v>
          </cell>
          <cell r="AS13">
            <v>17</v>
          </cell>
          <cell r="AT13">
            <v>67.8</v>
          </cell>
        </row>
        <row r="14">
          <cell r="C14" t="str">
            <v>Operating profit</v>
          </cell>
          <cell r="G14">
            <v>93.500000000000043</v>
          </cell>
          <cell r="H14">
            <v>162</v>
          </cell>
          <cell r="I14">
            <v>32.299999999999983</v>
          </cell>
          <cell r="J14">
            <v>27.300000000000008</v>
          </cell>
          <cell r="K14">
            <v>28.600000000000012</v>
          </cell>
          <cell r="L14">
            <v>295.2000000000001</v>
          </cell>
          <cell r="M14">
            <v>169</v>
          </cell>
          <cell r="N14">
            <v>197</v>
          </cell>
          <cell r="O14">
            <v>140</v>
          </cell>
          <cell r="P14">
            <v>111</v>
          </cell>
          <cell r="Q14">
            <v>617</v>
          </cell>
          <cell r="R14">
            <v>170</v>
          </cell>
          <cell r="S14">
            <v>0</v>
          </cell>
          <cell r="T14">
            <v>165</v>
          </cell>
          <cell r="U14">
            <v>202</v>
          </cell>
          <cell r="V14">
            <v>0</v>
          </cell>
          <cell r="W14">
            <v>0</v>
          </cell>
          <cell r="X14">
            <v>165</v>
          </cell>
          <cell r="Y14">
            <v>202</v>
          </cell>
          <cell r="Z14">
            <v>0</v>
          </cell>
          <cell r="AA14">
            <v>245</v>
          </cell>
          <cell r="AB14">
            <v>175</v>
          </cell>
          <cell r="AC14">
            <v>195</v>
          </cell>
          <cell r="AD14">
            <v>154</v>
          </cell>
          <cell r="AE14">
            <v>695</v>
          </cell>
          <cell r="AF14">
            <v>137</v>
          </cell>
          <cell r="AG14">
            <v>95</v>
          </cell>
          <cell r="AH14">
            <v>110.6</v>
          </cell>
          <cell r="AI14">
            <v>67.899999999999991</v>
          </cell>
          <cell r="AJ14">
            <v>410.50000000000006</v>
          </cell>
          <cell r="AK14">
            <v>155</v>
          </cell>
          <cell r="AL14">
            <v>184</v>
          </cell>
          <cell r="AM14">
            <v>178.8</v>
          </cell>
          <cell r="AN14">
            <v>182.39999999999998</v>
          </cell>
          <cell r="AO14">
            <v>700.2</v>
          </cell>
          <cell r="AP14">
            <v>234.20000000000005</v>
          </cell>
          <cell r="AQ14">
            <v>236.5</v>
          </cell>
          <cell r="AR14">
            <v>234.5</v>
          </cell>
          <cell r="AS14">
            <v>253</v>
          </cell>
          <cell r="AT14">
            <v>958.19999999999982</v>
          </cell>
        </row>
        <row r="15">
          <cell r="C15" t="str">
            <v>Interest and financing expense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>
            <v>10</v>
          </cell>
          <cell r="N15">
            <v>11</v>
          </cell>
          <cell r="O15">
            <v>5</v>
          </cell>
          <cell r="P15">
            <v>8</v>
          </cell>
          <cell r="Q15">
            <v>34</v>
          </cell>
          <cell r="R15">
            <v>170</v>
          </cell>
          <cell r="S15">
            <v>0</v>
          </cell>
          <cell r="T15">
            <v>165</v>
          </cell>
          <cell r="U15">
            <v>202</v>
          </cell>
          <cell r="V15">
            <v>0</v>
          </cell>
          <cell r="W15">
            <v>0</v>
          </cell>
          <cell r="X15">
            <v>66</v>
          </cell>
          <cell r="Y15">
            <v>64</v>
          </cell>
          <cell r="Z15">
            <v>0</v>
          </cell>
          <cell r="AA15">
            <v>62</v>
          </cell>
          <cell r="AB15">
            <v>60</v>
          </cell>
          <cell r="AC15">
            <v>59</v>
          </cell>
          <cell r="AD15">
            <v>59</v>
          </cell>
          <cell r="AE15">
            <v>241</v>
          </cell>
          <cell r="AF15">
            <v>56</v>
          </cell>
          <cell r="AG15">
            <v>48.4</v>
          </cell>
          <cell r="AH15">
            <v>39.4</v>
          </cell>
          <cell r="AI15">
            <v>39.200000000000003</v>
          </cell>
          <cell r="AJ15">
            <v>183</v>
          </cell>
          <cell r="AK15">
            <v>35</v>
          </cell>
          <cell r="AL15">
            <v>32</v>
          </cell>
          <cell r="AM15">
            <v>33.4</v>
          </cell>
          <cell r="AN15">
            <v>33</v>
          </cell>
          <cell r="AO15">
            <v>133.4</v>
          </cell>
          <cell r="AP15">
            <v>32</v>
          </cell>
          <cell r="AQ15">
            <v>29.5</v>
          </cell>
          <cell r="AR15">
            <v>29</v>
          </cell>
          <cell r="AS15">
            <v>28</v>
          </cell>
          <cell r="AT15">
            <v>118.5</v>
          </cell>
        </row>
        <row r="16">
          <cell r="C16" t="str">
            <v>Share of affiliate net earnings (losses)</v>
          </cell>
          <cell r="M16">
            <v>2</v>
          </cell>
          <cell r="N16">
            <v>0</v>
          </cell>
          <cell r="O16">
            <v>0</v>
          </cell>
          <cell r="P16">
            <v>0</v>
          </cell>
          <cell r="Q16">
            <v>2</v>
          </cell>
          <cell r="R16">
            <v>11</v>
          </cell>
          <cell r="S16">
            <v>0</v>
          </cell>
          <cell r="T16">
            <v>66</v>
          </cell>
          <cell r="U16">
            <v>64</v>
          </cell>
          <cell r="V16">
            <v>0</v>
          </cell>
          <cell r="W16">
            <v>0</v>
          </cell>
          <cell r="X16">
            <v>5</v>
          </cell>
          <cell r="Y16">
            <v>8</v>
          </cell>
          <cell r="Z16">
            <v>0</v>
          </cell>
          <cell r="AA16">
            <v>6</v>
          </cell>
          <cell r="AB16">
            <v>5</v>
          </cell>
          <cell r="AC16">
            <v>4</v>
          </cell>
          <cell r="AD16">
            <v>5</v>
          </cell>
          <cell r="AE16">
            <v>18</v>
          </cell>
          <cell r="AF16">
            <v>2.4</v>
          </cell>
          <cell r="AG16">
            <v>4</v>
          </cell>
          <cell r="AH16">
            <v>3</v>
          </cell>
          <cell r="AI16">
            <v>3</v>
          </cell>
          <cell r="AJ16">
            <v>12.4</v>
          </cell>
          <cell r="AK16">
            <v>1</v>
          </cell>
          <cell r="AL16">
            <v>4</v>
          </cell>
          <cell r="AM16">
            <v>1.5</v>
          </cell>
          <cell r="AN16">
            <v>1</v>
          </cell>
          <cell r="AO16">
            <v>7.5</v>
          </cell>
          <cell r="AP16">
            <v>3.2</v>
          </cell>
          <cell r="AQ16">
            <v>3</v>
          </cell>
          <cell r="AR16">
            <v>3</v>
          </cell>
          <cell r="AS16">
            <v>3</v>
          </cell>
          <cell r="AT16">
            <v>12.2</v>
          </cell>
        </row>
        <row r="17">
          <cell r="C17" t="str">
            <v>Other income - net</v>
          </cell>
          <cell r="M17">
            <v>-5</v>
          </cell>
          <cell r="N17">
            <v>-1</v>
          </cell>
          <cell r="O17">
            <v>2</v>
          </cell>
          <cell r="P17">
            <v>-3</v>
          </cell>
          <cell r="Q17">
            <v>-7</v>
          </cell>
          <cell r="V17">
            <v>0</v>
          </cell>
          <cell r="W17">
            <v>0</v>
          </cell>
          <cell r="X17">
            <v>6</v>
          </cell>
          <cell r="Y17">
            <v>2</v>
          </cell>
          <cell r="Z17">
            <v>0</v>
          </cell>
          <cell r="AA17">
            <v>-1</v>
          </cell>
          <cell r="AB17">
            <v>13</v>
          </cell>
          <cell r="AC17">
            <v>-1</v>
          </cell>
          <cell r="AD17">
            <v>22</v>
          </cell>
          <cell r="AE17">
            <v>51</v>
          </cell>
          <cell r="AF17">
            <v>-2</v>
          </cell>
          <cell r="AG17">
            <v>-340</v>
          </cell>
          <cell r="AH17">
            <v>11</v>
          </cell>
          <cell r="AI17">
            <v>26</v>
          </cell>
          <cell r="AJ17">
            <v>-305</v>
          </cell>
          <cell r="AK17">
            <v>3</v>
          </cell>
          <cell r="AL17">
            <v>5.5</v>
          </cell>
          <cell r="AM17">
            <v>2.5</v>
          </cell>
          <cell r="AN17">
            <v>3.5</v>
          </cell>
          <cell r="AO17">
            <v>14.5</v>
          </cell>
          <cell r="AP17">
            <v>4.2</v>
          </cell>
          <cell r="AQ17">
            <v>4.2</v>
          </cell>
          <cell r="AR17">
            <v>4</v>
          </cell>
          <cell r="AS17">
            <v>4</v>
          </cell>
          <cell r="AT17">
            <v>16.399999999999999</v>
          </cell>
        </row>
        <row r="18">
          <cell r="C18" t="str">
            <v>Income before taxes</v>
          </cell>
          <cell r="G18">
            <v>94.900000000000048</v>
          </cell>
          <cell r="H18">
            <v>155</v>
          </cell>
          <cell r="I18">
            <v>32.59999999999998</v>
          </cell>
          <cell r="J18">
            <v>27.500000000000007</v>
          </cell>
          <cell r="K18">
            <v>28.500000000000014</v>
          </cell>
          <cell r="L18">
            <v>285.60000000000008</v>
          </cell>
          <cell r="M18">
            <v>166</v>
          </cell>
          <cell r="N18">
            <v>187</v>
          </cell>
          <cell r="O18">
            <v>133</v>
          </cell>
          <cell r="P18">
            <v>106</v>
          </cell>
          <cell r="Q18">
            <v>592</v>
          </cell>
          <cell r="R18">
            <v>176</v>
          </cell>
          <cell r="S18">
            <v>0</v>
          </cell>
          <cell r="T18">
            <v>98</v>
          </cell>
          <cell r="U18">
            <v>144</v>
          </cell>
          <cell r="V18">
            <v>0</v>
          </cell>
          <cell r="W18">
            <v>0</v>
          </cell>
          <cell r="X18">
            <v>98</v>
          </cell>
          <cell r="Y18">
            <v>144</v>
          </cell>
          <cell r="Z18">
            <v>0</v>
          </cell>
          <cell r="AA18">
            <v>188</v>
          </cell>
          <cell r="AB18">
            <v>133</v>
          </cell>
          <cell r="AC18">
            <v>139</v>
          </cell>
          <cell r="AD18">
            <v>122</v>
          </cell>
          <cell r="AE18">
            <v>523</v>
          </cell>
          <cell r="AF18">
            <v>81.400000000000006</v>
          </cell>
          <cell r="AG18">
            <v>-289.39999999999998</v>
          </cell>
          <cell r="AH18">
            <v>85.199999999999989</v>
          </cell>
          <cell r="AI18">
            <v>57.699999999999989</v>
          </cell>
          <cell r="AJ18">
            <v>-65.099999999999937</v>
          </cell>
          <cell r="AK18">
            <v>124</v>
          </cell>
          <cell r="AL18">
            <v>161.5</v>
          </cell>
          <cell r="AM18">
            <v>149.4</v>
          </cell>
          <cell r="AN18">
            <v>153.89999999999998</v>
          </cell>
          <cell r="AO18">
            <v>588.80000000000007</v>
          </cell>
          <cell r="AP18">
            <v>209.60000000000002</v>
          </cell>
          <cell r="AQ18">
            <v>214.2</v>
          </cell>
          <cell r="AR18">
            <v>212.5</v>
          </cell>
          <cell r="AS18">
            <v>232</v>
          </cell>
          <cell r="AT18">
            <v>868.29999999999984</v>
          </cell>
        </row>
        <row r="19">
          <cell r="C19" t="str">
            <v>Income taxes</v>
          </cell>
          <cell r="G19">
            <v>33.200000000000003</v>
          </cell>
          <cell r="H19">
            <v>51</v>
          </cell>
          <cell r="I19">
            <v>12.2</v>
          </cell>
          <cell r="J19">
            <v>9.1</v>
          </cell>
          <cell r="K19">
            <v>7.6</v>
          </cell>
          <cell r="L19">
            <v>79.900000000000006</v>
          </cell>
          <cell r="M19">
            <v>57</v>
          </cell>
          <cell r="N19">
            <v>65</v>
          </cell>
          <cell r="O19">
            <v>44</v>
          </cell>
          <cell r="P19">
            <v>31</v>
          </cell>
          <cell r="Q19">
            <v>197</v>
          </cell>
          <cell r="R19">
            <v>66</v>
          </cell>
          <cell r="S19">
            <v>0</v>
          </cell>
          <cell r="T19">
            <v>40</v>
          </cell>
          <cell r="U19">
            <v>54</v>
          </cell>
          <cell r="V19">
            <v>0</v>
          </cell>
          <cell r="W19">
            <v>0</v>
          </cell>
          <cell r="X19">
            <v>40</v>
          </cell>
          <cell r="Y19">
            <v>54</v>
          </cell>
          <cell r="Z19">
            <v>0</v>
          </cell>
          <cell r="AA19">
            <v>65</v>
          </cell>
          <cell r="AB19">
            <v>56</v>
          </cell>
          <cell r="AC19">
            <v>55</v>
          </cell>
          <cell r="AD19">
            <v>52</v>
          </cell>
          <cell r="AE19">
            <v>199</v>
          </cell>
          <cell r="AF19">
            <v>32.4</v>
          </cell>
          <cell r="AG19">
            <v>-81</v>
          </cell>
          <cell r="AH19">
            <v>33.1</v>
          </cell>
          <cell r="AI19">
            <v>21</v>
          </cell>
          <cell r="AJ19">
            <v>5.5</v>
          </cell>
          <cell r="AK19">
            <v>40</v>
          </cell>
          <cell r="AL19">
            <v>52</v>
          </cell>
          <cell r="AM19">
            <v>48.555000000000007</v>
          </cell>
          <cell r="AN19">
            <v>50.325299999999991</v>
          </cell>
          <cell r="AO19">
            <v>190.88030000000001</v>
          </cell>
          <cell r="AP19">
            <v>71.26400000000001</v>
          </cell>
          <cell r="AQ19">
            <v>72.828000000000003</v>
          </cell>
          <cell r="AR19">
            <v>72.25</v>
          </cell>
          <cell r="AS19">
            <v>78.88000000000001</v>
          </cell>
          <cell r="AT19">
            <v>295.22199999999998</v>
          </cell>
        </row>
        <row r="20">
          <cell r="C20" t="str">
            <v>Net income (loss) before extraordinary</v>
          </cell>
          <cell r="G20">
            <v>61.700000000000045</v>
          </cell>
          <cell r="H20">
            <v>104</v>
          </cell>
          <cell r="I20">
            <v>20.399999999999981</v>
          </cell>
          <cell r="J20">
            <v>18.400000000000006</v>
          </cell>
          <cell r="K20">
            <v>20.900000000000013</v>
          </cell>
          <cell r="L20">
            <v>205.70000000000007</v>
          </cell>
          <cell r="M20">
            <v>109</v>
          </cell>
          <cell r="N20">
            <v>122</v>
          </cell>
          <cell r="O20">
            <v>89</v>
          </cell>
          <cell r="P20">
            <v>75</v>
          </cell>
          <cell r="Q20">
            <v>395</v>
          </cell>
          <cell r="R20">
            <v>110</v>
          </cell>
          <cell r="S20">
            <v>-27</v>
          </cell>
          <cell r="T20">
            <v>58</v>
          </cell>
          <cell r="U20">
            <v>90</v>
          </cell>
          <cell r="V20">
            <v>106</v>
          </cell>
          <cell r="W20">
            <v>-27</v>
          </cell>
          <cell r="X20">
            <v>58</v>
          </cell>
          <cell r="Y20">
            <v>90</v>
          </cell>
          <cell r="Z20">
            <v>227</v>
          </cell>
          <cell r="AA20">
            <v>123</v>
          </cell>
          <cell r="AB20">
            <v>77</v>
          </cell>
          <cell r="AC20">
            <v>84</v>
          </cell>
          <cell r="AD20">
            <v>70</v>
          </cell>
          <cell r="AE20">
            <v>324</v>
          </cell>
          <cell r="AF20">
            <v>48.000000000000007</v>
          </cell>
          <cell r="AG20">
            <v>-208.39999999999998</v>
          </cell>
          <cell r="AH20">
            <v>52.099999999999987</v>
          </cell>
          <cell r="AI20">
            <v>36.699999999999989</v>
          </cell>
          <cell r="AJ20">
            <v>-70.599999999999937</v>
          </cell>
          <cell r="AK20">
            <v>84</v>
          </cell>
          <cell r="AL20">
            <v>109.5</v>
          </cell>
          <cell r="AM20">
            <v>100.845</v>
          </cell>
          <cell r="AN20">
            <v>103.57469999999998</v>
          </cell>
          <cell r="AO20">
            <v>397.91970000000003</v>
          </cell>
          <cell r="AP20">
            <v>138.33600000000001</v>
          </cell>
          <cell r="AQ20">
            <v>141.37199999999999</v>
          </cell>
          <cell r="AR20">
            <v>140.25</v>
          </cell>
          <cell r="AS20">
            <v>153.12</v>
          </cell>
          <cell r="AT20">
            <v>573.07799999999986</v>
          </cell>
        </row>
        <row r="21">
          <cell r="C21" t="str">
            <v>Extraordinary items</v>
          </cell>
          <cell r="M21">
            <v>0</v>
          </cell>
          <cell r="N21">
            <v>-48</v>
          </cell>
          <cell r="O21">
            <v>3</v>
          </cell>
          <cell r="P21">
            <v>0</v>
          </cell>
          <cell r="Q21">
            <v>-45</v>
          </cell>
          <cell r="R21">
            <v>6</v>
          </cell>
          <cell r="S21">
            <v>-125</v>
          </cell>
          <cell r="T21">
            <v>-31</v>
          </cell>
          <cell r="U21">
            <v>-11</v>
          </cell>
          <cell r="V21">
            <v>6</v>
          </cell>
          <cell r="W21">
            <v>-125</v>
          </cell>
          <cell r="X21">
            <v>-31</v>
          </cell>
          <cell r="Y21">
            <v>-11</v>
          </cell>
          <cell r="Z21">
            <v>-161</v>
          </cell>
          <cell r="AA21">
            <v>-11</v>
          </cell>
          <cell r="AB21">
            <v>-16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450</v>
          </cell>
          <cell r="AH21">
            <v>0</v>
          </cell>
          <cell r="AI21">
            <v>0</v>
          </cell>
          <cell r="AJ21">
            <v>465</v>
          </cell>
          <cell r="AK21">
            <v>5</v>
          </cell>
          <cell r="AL21">
            <v>21</v>
          </cell>
          <cell r="AM21">
            <v>0</v>
          </cell>
          <cell r="AN21">
            <v>0</v>
          </cell>
          <cell r="AO21">
            <v>26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</row>
        <row r="22">
          <cell r="C22" t="str">
            <v>Preferred stock dividends</v>
          </cell>
          <cell r="M22">
            <v>2</v>
          </cell>
          <cell r="N22">
            <v>2</v>
          </cell>
          <cell r="O22">
            <v>1</v>
          </cell>
          <cell r="P22">
            <v>0</v>
          </cell>
          <cell r="Q22">
            <v>5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</row>
        <row r="23">
          <cell r="C23" t="str">
            <v>Net income (loss) after extraordinary</v>
          </cell>
          <cell r="M23">
            <v>107</v>
          </cell>
          <cell r="N23">
            <v>168</v>
          </cell>
          <cell r="O23">
            <v>85</v>
          </cell>
          <cell r="P23">
            <v>75</v>
          </cell>
          <cell r="Q23">
            <v>435</v>
          </cell>
          <cell r="R23">
            <v>104</v>
          </cell>
          <cell r="S23">
            <v>98</v>
          </cell>
          <cell r="T23">
            <v>89</v>
          </cell>
          <cell r="U23">
            <v>101</v>
          </cell>
          <cell r="V23">
            <v>100</v>
          </cell>
          <cell r="W23">
            <v>98</v>
          </cell>
          <cell r="X23">
            <v>89</v>
          </cell>
          <cell r="Y23">
            <v>101</v>
          </cell>
          <cell r="Z23">
            <v>388</v>
          </cell>
          <cell r="AA23">
            <v>134</v>
          </cell>
          <cell r="AB23">
            <v>93</v>
          </cell>
          <cell r="AC23">
            <v>84</v>
          </cell>
          <cell r="AD23">
            <v>70</v>
          </cell>
          <cell r="AE23">
            <v>325</v>
          </cell>
          <cell r="AF23">
            <v>48.000000000000007</v>
          </cell>
          <cell r="AG23">
            <v>241.60000000000002</v>
          </cell>
          <cell r="AH23">
            <v>52.099999999999987</v>
          </cell>
          <cell r="AI23">
            <v>36.699999999999989</v>
          </cell>
          <cell r="AJ23">
            <v>394.40000000000009</v>
          </cell>
          <cell r="AK23">
            <v>79</v>
          </cell>
          <cell r="AL23">
            <v>88.5</v>
          </cell>
          <cell r="AM23">
            <v>100.845</v>
          </cell>
          <cell r="AN23">
            <v>103.57469999999998</v>
          </cell>
          <cell r="AO23">
            <v>371.91969999999998</v>
          </cell>
          <cell r="AP23">
            <v>138.33600000000001</v>
          </cell>
          <cell r="AQ23">
            <v>141.37199999999999</v>
          </cell>
          <cell r="AR23">
            <v>140.25</v>
          </cell>
          <cell r="AS23">
            <v>153.12</v>
          </cell>
          <cell r="AT23">
            <v>573.07799999999997</v>
          </cell>
        </row>
        <row r="24">
          <cell r="C24" t="str">
            <v>EPS including nonrecurring items</v>
          </cell>
          <cell r="G24">
            <v>24.507335183249843</v>
          </cell>
          <cell r="H24">
            <v>1.6196646341463414</v>
          </cell>
          <cell r="I24">
            <v>0.36690647482014355</v>
          </cell>
          <cell r="J24">
            <v>0.32915921288014321</v>
          </cell>
          <cell r="K24">
            <v>0.37589928057553978</v>
          </cell>
          <cell r="L24">
            <v>2.691629602422168</v>
          </cell>
          <cell r="M24">
            <v>0.56613756613756616</v>
          </cell>
          <cell r="N24">
            <v>0.89600000000000002</v>
          </cell>
          <cell r="O24">
            <v>0.5</v>
          </cell>
          <cell r="P24">
            <v>0.43859649122807015</v>
          </cell>
          <cell r="Q24">
            <v>2.4007340573656362</v>
          </cell>
          <cell r="R24">
            <v>0.60676779463243868</v>
          </cell>
          <cell r="S24">
            <v>0.4434389140271493</v>
          </cell>
          <cell r="T24">
            <v>0.40253279059249208</v>
          </cell>
          <cell r="U24">
            <v>0.45680687471732251</v>
          </cell>
          <cell r="V24">
            <v>0.45682960255824578</v>
          </cell>
          <cell r="W24">
            <v>0.4434389140271493</v>
          </cell>
          <cell r="X24">
            <v>0.40253279059249208</v>
          </cell>
          <cell r="Y24">
            <v>0.45680687471732251</v>
          </cell>
          <cell r="Z24">
            <v>1.755656108597285</v>
          </cell>
          <cell r="AA24">
            <v>0.60606060606060608</v>
          </cell>
          <cell r="AB24">
            <v>0.42081447963800905</v>
          </cell>
          <cell r="AC24">
            <v>0.38216560509554137</v>
          </cell>
          <cell r="AD24">
            <v>0.31789282470481384</v>
          </cell>
          <cell r="AE24">
            <v>1.472490417038937</v>
          </cell>
          <cell r="AF24">
            <v>0.21719457013574664</v>
          </cell>
          <cell r="AG24">
            <v>1.0922242314647379</v>
          </cell>
          <cell r="AH24">
            <v>0.23542702214188876</v>
          </cell>
          <cell r="AI24">
            <v>0.16576332429990961</v>
          </cell>
          <cell r="AJ24">
            <v>1.7910990009082657</v>
          </cell>
          <cell r="AK24">
            <v>0.35633739287325217</v>
          </cell>
          <cell r="AL24">
            <v>0.39846915803692029</v>
          </cell>
          <cell r="AM24">
            <v>0.45425675675675675</v>
          </cell>
          <cell r="AN24">
            <v>0.46676295628661546</v>
          </cell>
          <cell r="AO24">
            <v>1.6758262639535446</v>
          </cell>
          <cell r="AP24">
            <v>0.62652173913043485</v>
          </cell>
          <cell r="AQ24">
            <v>0.64056184866334387</v>
          </cell>
          <cell r="AR24">
            <v>0.63547802446760315</v>
          </cell>
          <cell r="AS24">
            <v>0.69410698096101542</v>
          </cell>
          <cell r="AT24">
            <v>2.5966685932223976</v>
          </cell>
        </row>
        <row r="25">
          <cell r="C25" t="str">
            <v>Operating EPS</v>
          </cell>
          <cell r="M25">
            <v>0.56613756613756616</v>
          </cell>
          <cell r="N25">
            <v>0.64</v>
          </cell>
          <cell r="O25">
            <v>0.4943820224719101</v>
          </cell>
          <cell r="P25">
            <v>0.43859649122807015</v>
          </cell>
          <cell r="Q25">
            <v>2.1391160798375464</v>
          </cell>
          <cell r="AA25">
            <v>0.55630936227951155</v>
          </cell>
          <cell r="AB25">
            <v>0.34841628959276016</v>
          </cell>
          <cell r="AC25">
            <v>0.38216560509554137</v>
          </cell>
          <cell r="AD25">
            <v>0.31789282470481384</v>
          </cell>
          <cell r="AE25">
            <v>1.48</v>
          </cell>
          <cell r="AF25">
            <v>0.21719457013574664</v>
          </cell>
          <cell r="AG25">
            <v>0.22</v>
          </cell>
          <cell r="AH25">
            <v>0.23</v>
          </cell>
          <cell r="AI25">
            <v>0.19</v>
          </cell>
          <cell r="AJ25">
            <v>0.85719457013574663</v>
          </cell>
          <cell r="AK25">
            <v>0.41</v>
          </cell>
          <cell r="AL25">
            <v>0.49302116163890142</v>
          </cell>
          <cell r="AM25">
            <v>0.45425675675675675</v>
          </cell>
          <cell r="AN25">
            <v>0.46676295628661546</v>
          </cell>
          <cell r="AO25">
            <v>1.8240408746822738</v>
          </cell>
          <cell r="AP25">
            <v>0.62652173913043485</v>
          </cell>
          <cell r="AQ25">
            <v>0.64056184866334387</v>
          </cell>
          <cell r="AR25">
            <v>0.63547802446760315</v>
          </cell>
          <cell r="AS25">
            <v>0.69410698096101542</v>
          </cell>
          <cell r="AT25">
            <v>2.5966685932223976</v>
          </cell>
        </row>
        <row r="26">
          <cell r="C26" t="str">
            <v>Weighted average shares (mil)</v>
          </cell>
          <cell r="G26">
            <v>58.8</v>
          </cell>
          <cell r="H26">
            <v>62.975999999999999</v>
          </cell>
          <cell r="I26">
            <v>55.6</v>
          </cell>
          <cell r="J26">
            <v>55.9</v>
          </cell>
          <cell r="K26">
            <v>55.6</v>
          </cell>
          <cell r="L26">
            <v>55.65</v>
          </cell>
          <cell r="M26">
            <v>189</v>
          </cell>
          <cell r="N26">
            <v>187.5</v>
          </cell>
          <cell r="O26">
            <v>178</v>
          </cell>
          <cell r="P26">
            <v>171</v>
          </cell>
          <cell r="Q26">
            <v>171</v>
          </cell>
          <cell r="R26">
            <v>2.0727762803234504</v>
          </cell>
          <cell r="S26">
            <v>0</v>
          </cell>
          <cell r="T26">
            <v>0</v>
          </cell>
          <cell r="U26">
            <v>0</v>
          </cell>
          <cell r="V26" t="str">
            <v>Weighted average shares (mil)</v>
          </cell>
          <cell r="W26">
            <v>0</v>
          </cell>
          <cell r="X26">
            <v>0</v>
          </cell>
          <cell r="Y26">
            <v>0</v>
          </cell>
          <cell r="Z26">
            <v>221</v>
          </cell>
          <cell r="AA26">
            <v>221.1</v>
          </cell>
          <cell r="AB26">
            <v>221</v>
          </cell>
          <cell r="AC26">
            <v>219.8</v>
          </cell>
          <cell r="AD26">
            <v>220.2</v>
          </cell>
          <cell r="AE26">
            <v>220.7</v>
          </cell>
          <cell r="AF26">
            <v>221</v>
          </cell>
          <cell r="AG26">
            <v>221.2</v>
          </cell>
          <cell r="AH26">
            <v>221.3</v>
          </cell>
          <cell r="AI26">
            <v>221.4</v>
          </cell>
          <cell r="AJ26">
            <v>220.2</v>
          </cell>
          <cell r="AK26">
            <v>221.7</v>
          </cell>
          <cell r="AL26">
            <v>222.1</v>
          </cell>
          <cell r="AM26">
            <v>222</v>
          </cell>
          <cell r="AN26">
            <v>221.9</v>
          </cell>
          <cell r="AO26">
            <v>221.92500000000001</v>
          </cell>
          <cell r="AP26">
            <v>220.8</v>
          </cell>
          <cell r="AQ26">
            <v>220.7</v>
          </cell>
          <cell r="AR26">
            <v>220.7</v>
          </cell>
          <cell r="AS26">
            <v>220.6</v>
          </cell>
          <cell r="AT26">
            <v>220.7</v>
          </cell>
        </row>
        <row r="27">
          <cell r="D27" t="str">
            <v>Dividends paid per common share</v>
          </cell>
          <cell r="G27">
            <v>0.25</v>
          </cell>
          <cell r="H27">
            <v>0.45</v>
          </cell>
          <cell r="I27">
            <v>7.0000000000000007E-2</v>
          </cell>
          <cell r="J27">
            <v>0.09</v>
          </cell>
          <cell r="K27">
            <v>0.09</v>
          </cell>
          <cell r="L27">
            <v>0.7</v>
          </cell>
          <cell r="M27">
            <v>0.17</v>
          </cell>
          <cell r="N27">
            <v>0.17</v>
          </cell>
          <cell r="O27">
            <v>0.18</v>
          </cell>
          <cell r="P27">
            <v>0.18</v>
          </cell>
          <cell r="Q27">
            <v>0.70000000000000007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 t="str">
            <v>Dividends paid per common share</v>
          </cell>
          <cell r="X27">
            <v>0</v>
          </cell>
          <cell r="Y27">
            <v>0</v>
          </cell>
          <cell r="Z27">
            <v>0.34993464052287565</v>
          </cell>
          <cell r="AA27">
            <v>0.19</v>
          </cell>
          <cell r="AB27">
            <v>0.19</v>
          </cell>
          <cell r="AC27">
            <v>0.2</v>
          </cell>
          <cell r="AD27">
            <v>0.2</v>
          </cell>
          <cell r="AE27">
            <v>0.84</v>
          </cell>
          <cell r="AF27">
            <v>0.2</v>
          </cell>
          <cell r="AG27">
            <v>0.2</v>
          </cell>
          <cell r="AH27">
            <v>0.21</v>
          </cell>
          <cell r="AI27">
            <v>0.19</v>
          </cell>
          <cell r="AJ27">
            <v>0.8</v>
          </cell>
          <cell r="AK27">
            <v>0.21</v>
          </cell>
          <cell r="AL27">
            <v>0.21</v>
          </cell>
          <cell r="AM27">
            <v>0.22</v>
          </cell>
          <cell r="AN27">
            <v>0.22</v>
          </cell>
          <cell r="AO27">
            <v>0.86</v>
          </cell>
          <cell r="AP27">
            <v>0.23</v>
          </cell>
          <cell r="AQ27">
            <v>0.23</v>
          </cell>
          <cell r="AR27">
            <v>0.23</v>
          </cell>
          <cell r="AS27">
            <v>0.23</v>
          </cell>
          <cell r="AT27">
            <v>0.92</v>
          </cell>
        </row>
        <row r="30">
          <cell r="C30" t="str">
            <v>Margin Analysis</v>
          </cell>
          <cell r="G30" t="str">
            <v>1996</v>
          </cell>
          <cell r="H30" t="str">
            <v>1Q97a</v>
          </cell>
          <cell r="I30" t="str">
            <v>2Q97a</v>
          </cell>
          <cell r="J30" t="str">
            <v>3Q97a</v>
          </cell>
          <cell r="K30" t="str">
            <v>4Q97a</v>
          </cell>
          <cell r="L30" t="str">
            <v>1997a</v>
          </cell>
          <cell r="M30" t="str">
            <v>1Q98</v>
          </cell>
          <cell r="N30" t="str">
            <v>2Q98</v>
          </cell>
          <cell r="O30" t="str">
            <v>3Q98</v>
          </cell>
          <cell r="P30" t="str">
            <v>4Q98</v>
          </cell>
          <cell r="Q30">
            <v>1998</v>
          </cell>
          <cell r="R30" t="str">
            <v>1Q99a</v>
          </cell>
          <cell r="S30" t="str">
            <v>2Q99e</v>
          </cell>
          <cell r="T30" t="str">
            <v>3Q99e</v>
          </cell>
          <cell r="U30" t="str">
            <v>4Q99e</v>
          </cell>
          <cell r="AA30" t="str">
            <v>1Q00s</v>
          </cell>
          <cell r="AB30" t="str">
            <v>2Q00s</v>
          </cell>
          <cell r="AC30" t="str">
            <v>3Q00s</v>
          </cell>
          <cell r="AD30" t="str">
            <v>4Q00s</v>
          </cell>
          <cell r="AE30">
            <v>2000</v>
          </cell>
          <cell r="AF30" t="str">
            <v>1Q01s</v>
          </cell>
          <cell r="AG30" t="str">
            <v>2Q01s</v>
          </cell>
          <cell r="AH30" t="str">
            <v>3Q01s</v>
          </cell>
          <cell r="AI30" t="str">
            <v>4Q01s</v>
          </cell>
          <cell r="AJ30" t="str">
            <v>2001s</v>
          </cell>
          <cell r="AK30" t="str">
            <v>1Q02s</v>
          </cell>
          <cell r="AL30" t="str">
            <v>2Q02s</v>
          </cell>
          <cell r="AM30" t="str">
            <v>3Q02e</v>
          </cell>
          <cell r="AN30" t="str">
            <v>4Q02e</v>
          </cell>
          <cell r="AO30" t="str">
            <v>2002E</v>
          </cell>
          <cell r="AP30" t="str">
            <v>1Q03e</v>
          </cell>
          <cell r="AQ30" t="str">
            <v>2Q03e</v>
          </cell>
          <cell r="AR30" t="str">
            <v>3Q03e</v>
          </cell>
          <cell r="AS30" t="str">
            <v>4Q03e</v>
          </cell>
          <cell r="AT30" t="str">
            <v>2003E</v>
          </cell>
        </row>
        <row r="31">
          <cell r="D31" t="str">
            <v>Gross margin</v>
          </cell>
          <cell r="G31">
            <v>0.28461088355763609</v>
          </cell>
          <cell r="H31">
            <v>0.3661257606490872</v>
          </cell>
          <cell r="I31">
            <v>0.32643235435724599</v>
          </cell>
          <cell r="J31">
            <v>0.30338164251207733</v>
          </cell>
          <cell r="K31">
            <v>0.29672358098754043</v>
          </cell>
          <cell r="L31">
            <v>0.34369976505502664</v>
          </cell>
          <cell r="M31">
            <v>0.39807897545357523</v>
          </cell>
          <cell r="N31">
            <v>0.41010101010101008</v>
          </cell>
          <cell r="O31">
            <v>0.37953795379537952</v>
          </cell>
          <cell r="P31">
            <v>0.38461538461538464</v>
          </cell>
          <cell r="Q31">
            <v>0.3935483870967742</v>
          </cell>
          <cell r="R31">
            <v>0.40638297872340423</v>
          </cell>
          <cell r="S31">
            <v>0</v>
          </cell>
          <cell r="T31">
            <v>0.34876347495244137</v>
          </cell>
          <cell r="U31">
            <v>0.34803337306317045</v>
          </cell>
          <cell r="AA31">
            <v>0.34755043227665705</v>
          </cell>
          <cell r="AB31">
            <v>0.32593856655290104</v>
          </cell>
          <cell r="AC31">
            <v>0.33273703041144903</v>
          </cell>
          <cell r="AD31">
            <v>0.3103030303030303</v>
          </cell>
          <cell r="AE31">
            <v>0.31674279414080958</v>
          </cell>
          <cell r="AF31">
            <v>0.2875318066157761</v>
          </cell>
          <cell r="AG31">
            <v>0.28480113636363635</v>
          </cell>
          <cell r="AH31">
            <v>0.30757800891530462</v>
          </cell>
          <cell r="AI31">
            <v>0.29179104477611939</v>
          </cell>
          <cell r="AJ31">
            <v>0.29262266148958699</v>
          </cell>
          <cell r="AK31">
            <v>0.31933381607530775</v>
          </cell>
          <cell r="AL31">
            <v>0.33287577213452302</v>
          </cell>
          <cell r="AM31">
            <v>0.32901907356948229</v>
          </cell>
          <cell r="AN31">
            <v>0.32849426063470627</v>
          </cell>
          <cell r="AO31">
            <v>0.32754449628477622</v>
          </cell>
          <cell r="AP31">
            <v>0.33948339483394835</v>
          </cell>
          <cell r="AQ31">
            <v>0.35175718849840254</v>
          </cell>
          <cell r="AR31">
            <v>0.35286624203821654</v>
          </cell>
          <cell r="AS31">
            <v>0.3522935779816514</v>
          </cell>
          <cell r="AT31">
            <v>0.34904627892432771</v>
          </cell>
        </row>
        <row r="32">
          <cell r="D32" t="str">
            <v>SG&amp;A as a % of sales</v>
          </cell>
          <cell r="G32">
            <v>0.13961380924517261</v>
          </cell>
          <cell r="H32">
            <v>0.15618661257606492</v>
          </cell>
          <cell r="I32">
            <v>0.1333654309099663</v>
          </cell>
          <cell r="J32">
            <v>0.13429951690821257</v>
          </cell>
          <cell r="K32">
            <v>0.12551915089986154</v>
          </cell>
          <cell r="L32">
            <v>0.14634598738716456</v>
          </cell>
          <cell r="M32">
            <v>0.16008537886872998</v>
          </cell>
          <cell r="N32">
            <v>0.15757575757575756</v>
          </cell>
          <cell r="O32">
            <v>0.1694169416941694</v>
          </cell>
          <cell r="P32">
            <v>0.19796380090497737</v>
          </cell>
          <cell r="Q32">
            <v>0.17069892473118278</v>
          </cell>
          <cell r="R32">
            <v>0.17340425531914894</v>
          </cell>
          <cell r="S32">
            <v>0</v>
          </cell>
          <cell r="T32">
            <v>0.16296766011414077</v>
          </cell>
          <cell r="U32">
            <v>0.16269368295589989</v>
          </cell>
          <cell r="AA32">
            <v>0.15043227665706052</v>
          </cell>
          <cell r="AB32">
            <v>0.15642775881683732</v>
          </cell>
          <cell r="AC32">
            <v>0.15444245676803817</v>
          </cell>
          <cell r="AD32">
            <v>0.15212121212121213</v>
          </cell>
          <cell r="AE32">
            <v>0.14695227594896834</v>
          </cell>
          <cell r="AF32">
            <v>0.13994910941475827</v>
          </cell>
          <cell r="AG32">
            <v>0.1484375</v>
          </cell>
          <cell r="AH32">
            <v>0.15482912332838039</v>
          </cell>
          <cell r="AI32">
            <v>0.16671641791044778</v>
          </cell>
          <cell r="AJ32">
            <v>0.15192375573596892</v>
          </cell>
          <cell r="AK32">
            <v>0.14916727009413469</v>
          </cell>
          <cell r="AL32">
            <v>0.15030885380919698</v>
          </cell>
          <cell r="AM32">
            <v>0.1508174386920981</v>
          </cell>
          <cell r="AN32">
            <v>0.149898717083052</v>
          </cell>
          <cell r="AO32">
            <v>0.15006048038707448</v>
          </cell>
          <cell r="AP32">
            <v>0.14698646986469865</v>
          </cell>
          <cell r="AQ32">
            <v>0.15015974440894569</v>
          </cell>
          <cell r="AR32">
            <v>0.15254777070063694</v>
          </cell>
          <cell r="AS32">
            <v>0.14801223241590214</v>
          </cell>
          <cell r="AT32">
            <v>0.14939024390243902</v>
          </cell>
        </row>
        <row r="33">
          <cell r="D33" t="str">
            <v>Operating margin</v>
          </cell>
          <cell r="G33">
            <v>0.10942071386775898</v>
          </cell>
          <cell r="H33">
            <v>0.1643002028397566</v>
          </cell>
          <cell r="I33">
            <v>0.15551275878671153</v>
          </cell>
          <cell r="J33">
            <v>0.13188405797101452</v>
          </cell>
          <cell r="K33">
            <v>0.13197969543147212</v>
          </cell>
          <cell r="L33">
            <v>0.1825151477680228</v>
          </cell>
          <cell r="M33">
            <v>0.18036286019210246</v>
          </cell>
          <cell r="N33">
            <v>0.19898989898989899</v>
          </cell>
          <cell r="O33">
            <v>0.15401540154015403</v>
          </cell>
          <cell r="P33">
            <v>0.1255656108597285</v>
          </cell>
          <cell r="Q33">
            <v>0.16586021505376344</v>
          </cell>
          <cell r="R33">
            <v>0.18085106382978725</v>
          </cell>
          <cell r="S33">
            <v>0</v>
          </cell>
          <cell r="T33">
            <v>0.1046290424857324</v>
          </cell>
          <cell r="U33">
            <v>0.12038140643623362</v>
          </cell>
          <cell r="AA33">
            <v>0.14121037463976946</v>
          </cell>
          <cell r="AB33">
            <v>9.9544937428896474E-2</v>
          </cell>
          <cell r="AC33">
            <v>0.11627906976744186</v>
          </cell>
          <cell r="AD33">
            <v>9.3333333333333338E-2</v>
          </cell>
          <cell r="AE33">
            <v>0.10946605764687352</v>
          </cell>
          <cell r="AF33">
            <v>8.7150127226463106E-2</v>
          </cell>
          <cell r="AG33">
            <v>6.7471590909090912E-2</v>
          </cell>
          <cell r="AH33">
            <v>8.2169390787518573E-2</v>
          </cell>
          <cell r="AI33">
            <v>5.0671641791044768E-2</v>
          </cell>
          <cell r="AJ33">
            <v>7.2449699964701741E-2</v>
          </cell>
          <cell r="AK33">
            <v>0.11223750905141203</v>
          </cell>
          <cell r="AL33">
            <v>0.12628689087165409</v>
          </cell>
          <cell r="AM33">
            <v>0.12179836512261581</v>
          </cell>
          <cell r="AN33">
            <v>0.12316002700877783</v>
          </cell>
          <cell r="AO33">
            <v>0.12099533437013997</v>
          </cell>
          <cell r="AP33">
            <v>0.14403444034440346</v>
          </cell>
          <cell r="AQ33">
            <v>0.15111821086261981</v>
          </cell>
          <cell r="AR33">
            <v>0.14936305732484076</v>
          </cell>
          <cell r="AS33">
            <v>0.1547400611620795</v>
          </cell>
          <cell r="AT33">
            <v>0.14981238273921199</v>
          </cell>
        </row>
        <row r="34">
          <cell r="D34" t="str">
            <v>Tax rate</v>
          </cell>
          <cell r="G34">
            <v>0.34984193888303461</v>
          </cell>
          <cell r="H34">
            <v>0.32903225806451614</v>
          </cell>
          <cell r="I34">
            <v>0.37423312883435605</v>
          </cell>
          <cell r="J34">
            <v>0.33090909090909082</v>
          </cell>
          <cell r="K34">
            <v>0.2666666666666665</v>
          </cell>
          <cell r="L34">
            <v>0.27976190476190471</v>
          </cell>
          <cell r="M34">
            <v>0.34337349397590361</v>
          </cell>
          <cell r="N34">
            <v>0.34759358288770054</v>
          </cell>
          <cell r="O34">
            <v>0.33082706766917291</v>
          </cell>
          <cell r="P34">
            <v>0.29245283018867924</v>
          </cell>
          <cell r="Q34">
            <v>0.33277027027027029</v>
          </cell>
          <cell r="R34">
            <v>0.375</v>
          </cell>
          <cell r="S34" t="e">
            <v>#DIV/0!</v>
          </cell>
          <cell r="T34">
            <v>0.40816326530612246</v>
          </cell>
          <cell r="U34">
            <v>0.375</v>
          </cell>
          <cell r="AA34">
            <v>0.34574468085106386</v>
          </cell>
          <cell r="AB34">
            <v>0.42105263157894735</v>
          </cell>
          <cell r="AC34">
            <v>0.39568345323741005</v>
          </cell>
          <cell r="AD34">
            <v>0.42622950819672129</v>
          </cell>
          <cell r="AE34">
            <v>0.38049713193116635</v>
          </cell>
          <cell r="AF34">
            <v>0.398034398034398</v>
          </cell>
          <cell r="AG34">
            <v>0.27988942639944714</v>
          </cell>
          <cell r="AH34">
            <v>0.38849765258215968</v>
          </cell>
          <cell r="AI34">
            <v>0.36395147313691517</v>
          </cell>
          <cell r="AJ34">
            <v>-8.4485407066052315E-2</v>
          </cell>
          <cell r="AK34">
            <v>0.32258064516129031</v>
          </cell>
          <cell r="AL34">
            <v>0.32198142414860681</v>
          </cell>
          <cell r="AM34">
            <v>0.32500000000000001</v>
          </cell>
          <cell r="AN34">
            <v>0.32700000000000001</v>
          </cell>
          <cell r="AO34">
            <v>0.3241852921195652</v>
          </cell>
          <cell r="AP34">
            <v>0.34</v>
          </cell>
          <cell r="AQ34">
            <v>0.34</v>
          </cell>
          <cell r="AR34">
            <v>0.34</v>
          </cell>
          <cell r="AS34">
            <v>0.34</v>
          </cell>
          <cell r="AT34">
            <v>0.34</v>
          </cell>
        </row>
        <row r="35">
          <cell r="E35" t="str">
            <v xml:space="preserve"> </v>
          </cell>
          <cell r="F35" t="str">
            <v xml:space="preserve"> </v>
          </cell>
        </row>
        <row r="36">
          <cell r="C36" t="str">
            <v>EBITDA Calculation</v>
          </cell>
        </row>
        <row r="37">
          <cell r="D37" t="str">
            <v>EBIT</v>
          </cell>
          <cell r="G37">
            <v>61.700000000000045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205.70000000000007</v>
          </cell>
          <cell r="Q37">
            <v>617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Z37" t="str">
            <v xml:space="preserve"> </v>
          </cell>
          <cell r="AE37">
            <v>695</v>
          </cell>
          <cell r="AJ37">
            <v>410.50000000000006</v>
          </cell>
          <cell r="AO37">
            <v>700.2</v>
          </cell>
        </row>
        <row r="38">
          <cell r="D38" t="str">
            <v>Depreciation &amp; amortization</v>
          </cell>
          <cell r="G38" t="e">
            <v>#REF!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 t="e">
            <v>#REF!</v>
          </cell>
          <cell r="Q38">
            <v>281</v>
          </cell>
          <cell r="R38" t="e">
            <v>#REF!</v>
          </cell>
          <cell r="S38" t="e">
            <v>#REF!</v>
          </cell>
          <cell r="T38" t="e">
            <v>#REF!</v>
          </cell>
          <cell r="U38" t="e">
            <v>#REF!</v>
          </cell>
          <cell r="Z38" t="str">
            <v xml:space="preserve"> </v>
          </cell>
          <cell r="AE38">
            <v>613</v>
          </cell>
          <cell r="AJ38">
            <v>562</v>
          </cell>
          <cell r="AO38">
            <v>471</v>
          </cell>
        </row>
        <row r="39">
          <cell r="D39" t="str">
            <v>EBITDA</v>
          </cell>
          <cell r="G39" t="e">
            <v>#REF!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e">
            <v>#REF!</v>
          </cell>
          <cell r="Q39">
            <v>898</v>
          </cell>
          <cell r="R39" t="e">
            <v>#REF!</v>
          </cell>
          <cell r="S39" t="e">
            <v>#REF!</v>
          </cell>
          <cell r="T39" t="e">
            <v>#REF!</v>
          </cell>
          <cell r="U39" t="e">
            <v>#REF!</v>
          </cell>
          <cell r="Z39">
            <v>1525</v>
          </cell>
          <cell r="AE39">
            <v>1308</v>
          </cell>
          <cell r="AJ39">
            <v>972.5</v>
          </cell>
          <cell r="AO39">
            <v>1171.2</v>
          </cell>
        </row>
        <row r="40">
          <cell r="F40" t="str">
            <v xml:space="preserve"> </v>
          </cell>
          <cell r="Z40" t="str">
            <v xml:space="preserve"> </v>
          </cell>
          <cell r="AF40" t="e">
            <v>#REF!</v>
          </cell>
          <cell r="AG40" t="e">
            <v>#REF!</v>
          </cell>
          <cell r="AH40" t="str">
            <v xml:space="preserve"> </v>
          </cell>
          <cell r="AI40" t="str">
            <v xml:space="preserve"> </v>
          </cell>
        </row>
        <row r="41">
          <cell r="C41" t="str">
            <v>Divisional Sales</v>
          </cell>
          <cell r="F41" t="str">
            <v xml:space="preserve"> </v>
          </cell>
          <cell r="G41" t="str">
            <v>1996</v>
          </cell>
          <cell r="H41" t="str">
            <v>1Q97a</v>
          </cell>
          <cell r="I41" t="str">
            <v>2Q97a</v>
          </cell>
          <cell r="J41" t="str">
            <v>3Q97a</v>
          </cell>
          <cell r="K41" t="str">
            <v>4Q97a</v>
          </cell>
          <cell r="L41" t="str">
            <v>1997a</v>
          </cell>
          <cell r="M41" t="str">
            <v>1Q98</v>
          </cell>
          <cell r="N41" t="str">
            <v>2Q98</v>
          </cell>
          <cell r="O41" t="str">
            <v>3Q98</v>
          </cell>
          <cell r="P41" t="str">
            <v>4Q98</v>
          </cell>
          <cell r="Q41">
            <v>1998</v>
          </cell>
          <cell r="R41" t="str">
            <v>1Q99a</v>
          </cell>
          <cell r="S41" t="str">
            <v>2Q99e</v>
          </cell>
          <cell r="T41" t="str">
            <v>3Q99e</v>
          </cell>
          <cell r="U41" t="str">
            <v>4Q99e</v>
          </cell>
          <cell r="V41" t="str">
            <v>1Q99</v>
          </cell>
          <cell r="W41" t="str">
            <v>2Q99</v>
          </cell>
          <cell r="X41" t="str">
            <v>3Q99</v>
          </cell>
          <cell r="Y41" t="str">
            <v>4Q99</v>
          </cell>
          <cell r="Z41">
            <v>1999</v>
          </cell>
          <cell r="AA41" t="str">
            <v>1Q00s</v>
          </cell>
          <cell r="AB41" t="str">
            <v>2Q00s</v>
          </cell>
          <cell r="AC41" t="str">
            <v>3Q00s</v>
          </cell>
          <cell r="AD41" t="str">
            <v>4Q00s</v>
          </cell>
          <cell r="AE41">
            <v>2000</v>
          </cell>
          <cell r="AF41" t="str">
            <v>1Q01s</v>
          </cell>
          <cell r="AG41" t="str">
            <v>2Q01s</v>
          </cell>
          <cell r="AH41" t="str">
            <v>3Q01s</v>
          </cell>
          <cell r="AI41" t="str">
            <v>4Q01s</v>
          </cell>
          <cell r="AJ41" t="str">
            <v>2001s</v>
          </cell>
          <cell r="AK41" t="str">
            <v>1Q02s</v>
          </cell>
          <cell r="AL41" t="str">
            <v>2Q02s</v>
          </cell>
          <cell r="AM41" t="str">
            <v>3Q02e</v>
          </cell>
          <cell r="AN41" t="str">
            <v>4Q02e</v>
          </cell>
          <cell r="AO41" t="str">
            <v>2002E</v>
          </cell>
          <cell r="AP41" t="str">
            <v>1Q03e</v>
          </cell>
          <cell r="AQ41" t="str">
            <v>2Q03e</v>
          </cell>
          <cell r="AR41" t="str">
            <v>3Q03e</v>
          </cell>
          <cell r="AS41" t="str">
            <v>4Q03e</v>
          </cell>
          <cell r="AT41" t="str">
            <v>2003E</v>
          </cell>
        </row>
        <row r="42">
          <cell r="D42" t="str">
            <v>Coatings</v>
          </cell>
          <cell r="G42">
            <v>867.9</v>
          </cell>
          <cell r="H42">
            <v>668</v>
          </cell>
          <cell r="I42">
            <v>105.1</v>
          </cell>
          <cell r="J42">
            <v>103.9</v>
          </cell>
          <cell r="K42">
            <v>102.9</v>
          </cell>
          <cell r="L42">
            <v>979.9</v>
          </cell>
          <cell r="M42">
            <v>611</v>
          </cell>
          <cell r="N42">
            <v>652</v>
          </cell>
          <cell r="O42">
            <v>574</v>
          </cell>
          <cell r="P42">
            <v>559</v>
          </cell>
          <cell r="Q42">
            <v>2396</v>
          </cell>
          <cell r="R42">
            <v>535</v>
          </cell>
          <cell r="S42">
            <v>931</v>
          </cell>
          <cell r="T42">
            <v>899</v>
          </cell>
          <cell r="U42">
            <v>857</v>
          </cell>
          <cell r="V42">
            <v>864</v>
          </cell>
          <cell r="W42">
            <v>931</v>
          </cell>
          <cell r="X42">
            <v>899</v>
          </cell>
          <cell r="Y42">
            <v>857</v>
          </cell>
          <cell r="Z42">
            <v>3551</v>
          </cell>
          <cell r="AA42">
            <v>483</v>
          </cell>
          <cell r="AB42">
            <v>511</v>
          </cell>
          <cell r="AC42">
            <v>483</v>
          </cell>
          <cell r="AD42">
            <v>393</v>
          </cell>
          <cell r="AE42">
            <v>1870</v>
          </cell>
          <cell r="AF42">
            <v>426</v>
          </cell>
          <cell r="AG42">
            <v>492</v>
          </cell>
          <cell r="AH42">
            <v>453</v>
          </cell>
          <cell r="AI42">
            <v>382</v>
          </cell>
          <cell r="AJ42">
            <v>1753</v>
          </cell>
          <cell r="AK42">
            <v>425</v>
          </cell>
          <cell r="AL42">
            <v>508</v>
          </cell>
          <cell r="AM42">
            <v>495</v>
          </cell>
          <cell r="AN42">
            <v>490</v>
          </cell>
          <cell r="AO42">
            <v>1918</v>
          </cell>
          <cell r="AP42">
            <v>510</v>
          </cell>
          <cell r="AQ42">
            <v>520</v>
          </cell>
          <cell r="AR42">
            <v>525</v>
          </cell>
          <cell r="AS42">
            <v>525</v>
          </cell>
          <cell r="AT42">
            <v>2080</v>
          </cell>
        </row>
        <row r="43">
          <cell r="D43" t="str">
            <v>Adhesives &amp; Sealants</v>
          </cell>
          <cell r="AA43">
            <v>190</v>
          </cell>
          <cell r="AB43">
            <v>181</v>
          </cell>
          <cell r="AC43">
            <v>171</v>
          </cell>
          <cell r="AD43">
            <v>162</v>
          </cell>
          <cell r="AE43">
            <v>704</v>
          </cell>
          <cell r="AF43">
            <v>168</v>
          </cell>
          <cell r="AG43">
            <v>159</v>
          </cell>
          <cell r="AH43">
            <v>159</v>
          </cell>
          <cell r="AI43">
            <v>175</v>
          </cell>
          <cell r="AJ43">
            <v>661</v>
          </cell>
          <cell r="AK43">
            <v>147</v>
          </cell>
          <cell r="AL43">
            <v>153</v>
          </cell>
          <cell r="AM43">
            <v>158</v>
          </cell>
          <cell r="AN43">
            <v>161</v>
          </cell>
          <cell r="AO43">
            <v>619</v>
          </cell>
          <cell r="AP43">
            <v>172</v>
          </cell>
          <cell r="AQ43">
            <v>175</v>
          </cell>
          <cell r="AR43">
            <v>180</v>
          </cell>
          <cell r="AS43">
            <v>182</v>
          </cell>
          <cell r="AT43">
            <v>709</v>
          </cell>
        </row>
        <row r="44">
          <cell r="D44" t="str">
            <v>Performance Chemicals</v>
          </cell>
          <cell r="M44">
            <v>226</v>
          </cell>
          <cell r="N44">
            <v>241</v>
          </cell>
          <cell r="O44">
            <v>239</v>
          </cell>
          <cell r="P44">
            <v>220</v>
          </cell>
          <cell r="Q44">
            <v>926</v>
          </cell>
          <cell r="R44">
            <v>284</v>
          </cell>
          <cell r="S44">
            <v>369</v>
          </cell>
          <cell r="T44">
            <v>305</v>
          </cell>
          <cell r="U44">
            <v>343</v>
          </cell>
          <cell r="V44">
            <v>350</v>
          </cell>
          <cell r="W44">
            <v>369</v>
          </cell>
          <cell r="X44">
            <v>305</v>
          </cell>
          <cell r="Y44">
            <v>343</v>
          </cell>
          <cell r="Z44">
            <v>1367</v>
          </cell>
          <cell r="AA44">
            <v>596</v>
          </cell>
          <cell r="AB44">
            <v>616</v>
          </cell>
          <cell r="AC44">
            <v>576</v>
          </cell>
          <cell r="AD44">
            <v>522</v>
          </cell>
          <cell r="AE44">
            <v>2310</v>
          </cell>
          <cell r="AF44">
            <v>567</v>
          </cell>
          <cell r="AG44">
            <v>567</v>
          </cell>
          <cell r="AH44">
            <v>529</v>
          </cell>
          <cell r="AI44">
            <v>487</v>
          </cell>
          <cell r="AJ44">
            <v>2150</v>
          </cell>
          <cell r="AK44">
            <v>497</v>
          </cell>
          <cell r="AL44">
            <v>569</v>
          </cell>
          <cell r="AM44">
            <v>540</v>
          </cell>
          <cell r="AN44">
            <v>495</v>
          </cell>
          <cell r="AO44">
            <v>2101</v>
          </cell>
          <cell r="AP44">
            <v>515</v>
          </cell>
          <cell r="AQ44">
            <v>525</v>
          </cell>
          <cell r="AR44">
            <v>530</v>
          </cell>
          <cell r="AS44">
            <v>530</v>
          </cell>
          <cell r="AT44">
            <v>2100</v>
          </cell>
        </row>
        <row r="45">
          <cell r="D45" t="str">
            <v>Electronic Materials</v>
          </cell>
          <cell r="M45">
            <v>100</v>
          </cell>
          <cell r="N45">
            <v>97</v>
          </cell>
          <cell r="O45">
            <v>96</v>
          </cell>
          <cell r="P45">
            <v>105</v>
          </cell>
          <cell r="Q45">
            <v>398</v>
          </cell>
          <cell r="R45">
            <v>121</v>
          </cell>
          <cell r="S45">
            <v>208</v>
          </cell>
          <cell r="T45">
            <v>210</v>
          </cell>
          <cell r="U45">
            <v>254</v>
          </cell>
          <cell r="V45">
            <v>195</v>
          </cell>
          <cell r="W45">
            <v>208</v>
          </cell>
          <cell r="X45">
            <v>210</v>
          </cell>
          <cell r="Y45">
            <v>254</v>
          </cell>
          <cell r="Z45">
            <v>867</v>
          </cell>
          <cell r="AA45">
            <v>225</v>
          </cell>
          <cell r="AB45">
            <v>328</v>
          </cell>
          <cell r="AC45">
            <v>326</v>
          </cell>
          <cell r="AD45">
            <v>331</v>
          </cell>
          <cell r="AE45">
            <v>1210</v>
          </cell>
          <cell r="AF45">
            <v>297</v>
          </cell>
          <cell r="AG45">
            <v>230</v>
          </cell>
          <cell r="AH45">
            <v>208</v>
          </cell>
          <cell r="AI45">
            <v>207</v>
          </cell>
          <cell r="AJ45">
            <v>942</v>
          </cell>
          <cell r="AK45">
            <v>219</v>
          </cell>
          <cell r="AL45">
            <v>257</v>
          </cell>
          <cell r="AM45">
            <v>275</v>
          </cell>
          <cell r="AN45">
            <v>290</v>
          </cell>
          <cell r="AO45">
            <v>1041</v>
          </cell>
          <cell r="AP45">
            <v>300</v>
          </cell>
          <cell r="AQ45">
            <v>310</v>
          </cell>
          <cell r="AR45">
            <v>315</v>
          </cell>
          <cell r="AS45">
            <v>320</v>
          </cell>
          <cell r="AT45">
            <v>1245</v>
          </cell>
        </row>
        <row r="46">
          <cell r="D46" t="str">
            <v>Salt</v>
          </cell>
          <cell r="G46">
            <v>53.5</v>
          </cell>
          <cell r="H46">
            <v>0</v>
          </cell>
          <cell r="I46">
            <v>5.7</v>
          </cell>
          <cell r="J46">
            <v>5.5</v>
          </cell>
          <cell r="K46">
            <v>7.8</v>
          </cell>
          <cell r="L46">
            <v>19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154</v>
          </cell>
          <cell r="T46">
            <v>163</v>
          </cell>
          <cell r="U46">
            <v>224</v>
          </cell>
          <cell r="V46">
            <v>308</v>
          </cell>
          <cell r="W46">
            <v>154</v>
          </cell>
          <cell r="X46">
            <v>163</v>
          </cell>
          <cell r="Y46">
            <v>224</v>
          </cell>
          <cell r="Z46">
            <v>930</v>
          </cell>
          <cell r="AA46">
            <v>297</v>
          </cell>
          <cell r="AB46">
            <v>165</v>
          </cell>
          <cell r="AC46">
            <v>176</v>
          </cell>
          <cell r="AD46">
            <v>238</v>
          </cell>
          <cell r="AE46">
            <v>876</v>
          </cell>
          <cell r="AF46">
            <v>271</v>
          </cell>
          <cell r="AG46">
            <v>131</v>
          </cell>
          <cell r="AH46">
            <v>144</v>
          </cell>
          <cell r="AI46">
            <v>203</v>
          </cell>
          <cell r="AJ46">
            <v>749</v>
          </cell>
          <cell r="AK46">
            <v>220</v>
          </cell>
          <cell r="AL46">
            <v>130</v>
          </cell>
          <cell r="AM46">
            <v>140</v>
          </cell>
          <cell r="AN46">
            <v>180</v>
          </cell>
          <cell r="AO46">
            <v>670</v>
          </cell>
          <cell r="AP46">
            <v>251</v>
          </cell>
          <cell r="AQ46">
            <v>155</v>
          </cell>
          <cell r="AR46">
            <v>145</v>
          </cell>
          <cell r="AS46">
            <v>210</v>
          </cell>
          <cell r="AT46">
            <v>761</v>
          </cell>
        </row>
        <row r="47">
          <cell r="D47" t="str">
            <v>Elim of Intersegment Sales</v>
          </cell>
          <cell r="AA47">
            <v>-169</v>
          </cell>
          <cell r="AB47">
            <v>-173</v>
          </cell>
          <cell r="AC47">
            <v>-149</v>
          </cell>
          <cell r="AD47">
            <v>-130</v>
          </cell>
          <cell r="AE47">
            <v>-621</v>
          </cell>
          <cell r="AF47">
            <v>-157</v>
          </cell>
          <cell r="AG47">
            <v>-171</v>
          </cell>
          <cell r="AH47">
            <v>-147</v>
          </cell>
          <cell r="AI47">
            <v>-114</v>
          </cell>
          <cell r="AJ47">
            <v>-589</v>
          </cell>
          <cell r="AK47">
            <v>-127</v>
          </cell>
          <cell r="AL47">
            <v>-160</v>
          </cell>
          <cell r="AM47">
            <v>-140</v>
          </cell>
          <cell r="AN47">
            <v>-135</v>
          </cell>
          <cell r="AO47">
            <v>-562</v>
          </cell>
          <cell r="AP47">
            <v>-122</v>
          </cell>
          <cell r="AQ47">
            <v>-120</v>
          </cell>
          <cell r="AR47">
            <v>-125</v>
          </cell>
          <cell r="AS47">
            <v>-132</v>
          </cell>
          <cell r="AT47">
            <v>-499</v>
          </cell>
        </row>
        <row r="48">
          <cell r="D48" t="str">
            <v xml:space="preserve">Total Sales </v>
          </cell>
          <cell r="G48">
            <v>1252.4000000000001</v>
          </cell>
          <cell r="H48">
            <v>986</v>
          </cell>
          <cell r="I48">
            <v>207.7</v>
          </cell>
          <cell r="J48">
            <v>207</v>
          </cell>
          <cell r="K48">
            <v>216.70000000000002</v>
          </cell>
          <cell r="L48">
            <v>1617.4</v>
          </cell>
          <cell r="M48">
            <v>937</v>
          </cell>
          <cell r="N48">
            <v>990</v>
          </cell>
          <cell r="O48">
            <v>909</v>
          </cell>
          <cell r="P48">
            <v>884</v>
          </cell>
          <cell r="Q48">
            <v>3720</v>
          </cell>
          <cell r="R48">
            <v>940</v>
          </cell>
          <cell r="S48">
            <v>1662</v>
          </cell>
          <cell r="T48">
            <v>1577</v>
          </cell>
          <cell r="U48">
            <v>1678</v>
          </cell>
          <cell r="V48">
            <v>1717</v>
          </cell>
          <cell r="W48">
            <v>1662</v>
          </cell>
          <cell r="X48">
            <v>1577</v>
          </cell>
          <cell r="Y48">
            <v>1678</v>
          </cell>
          <cell r="Z48">
            <v>6715</v>
          </cell>
          <cell r="AA48">
            <v>1622</v>
          </cell>
          <cell r="AB48">
            <v>1628</v>
          </cell>
          <cell r="AC48">
            <v>1583</v>
          </cell>
          <cell r="AD48">
            <v>1516</v>
          </cell>
          <cell r="AE48">
            <v>6349</v>
          </cell>
          <cell r="AF48">
            <v>1572</v>
          </cell>
          <cell r="AG48">
            <v>1408</v>
          </cell>
          <cell r="AH48">
            <v>1346</v>
          </cell>
          <cell r="AI48">
            <v>1340</v>
          </cell>
          <cell r="AJ48">
            <v>5666</v>
          </cell>
          <cell r="AK48">
            <v>1381</v>
          </cell>
          <cell r="AL48">
            <v>1457</v>
          </cell>
          <cell r="AM48">
            <v>1468</v>
          </cell>
          <cell r="AN48">
            <v>1481</v>
          </cell>
          <cell r="AO48">
            <v>5787</v>
          </cell>
          <cell r="AP48">
            <v>1626</v>
          </cell>
          <cell r="AQ48">
            <v>1565</v>
          </cell>
          <cell r="AR48">
            <v>1570</v>
          </cell>
          <cell r="AS48">
            <v>1635</v>
          </cell>
          <cell r="AT48">
            <v>6396</v>
          </cell>
        </row>
        <row r="49">
          <cell r="C49" t="str">
            <v>Divisional Net Profits</v>
          </cell>
          <cell r="G49" t="str">
            <v xml:space="preserve"> </v>
          </cell>
          <cell r="H49" t="str">
            <v xml:space="preserve"> </v>
          </cell>
          <cell r="I49" t="str">
            <v xml:space="preserve"> </v>
          </cell>
          <cell r="J49" t="str">
            <v xml:space="preserve"> </v>
          </cell>
          <cell r="K49" t="str">
            <v xml:space="preserve"> </v>
          </cell>
          <cell r="L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  <cell r="R49" t="str">
            <v xml:space="preserve"> </v>
          </cell>
          <cell r="S49" t="str">
            <v xml:space="preserve"> </v>
          </cell>
          <cell r="T49" t="str">
            <v xml:space="preserve"> </v>
          </cell>
          <cell r="U49" t="str">
            <v xml:space="preserve"> </v>
          </cell>
          <cell r="V49" t="str">
            <v xml:space="preserve"> </v>
          </cell>
          <cell r="Z49" t="str">
            <v xml:space="preserve"> </v>
          </cell>
          <cell r="AF49" t="str">
            <v xml:space="preserve"> </v>
          </cell>
          <cell r="AG49" t="str">
            <v xml:space="preserve"> </v>
          </cell>
        </row>
        <row r="50">
          <cell r="D50" t="str">
            <v>Coatings</v>
          </cell>
          <cell r="G50">
            <v>95.8</v>
          </cell>
          <cell r="H50">
            <v>78</v>
          </cell>
          <cell r="I50">
            <v>20</v>
          </cell>
          <cell r="J50">
            <v>17.399999999999999</v>
          </cell>
          <cell r="K50">
            <v>18.399999999999999</v>
          </cell>
          <cell r="L50">
            <v>133.80000000000001</v>
          </cell>
          <cell r="M50">
            <v>83</v>
          </cell>
          <cell r="N50">
            <v>96</v>
          </cell>
          <cell r="O50">
            <v>77</v>
          </cell>
          <cell r="P50">
            <v>63</v>
          </cell>
          <cell r="Q50">
            <v>319</v>
          </cell>
          <cell r="R50">
            <v>77</v>
          </cell>
          <cell r="S50">
            <v>109</v>
          </cell>
          <cell r="T50">
            <v>100</v>
          </cell>
          <cell r="U50">
            <v>89</v>
          </cell>
          <cell r="V50">
            <v>94</v>
          </cell>
          <cell r="W50">
            <v>109</v>
          </cell>
          <cell r="X50">
            <v>100</v>
          </cell>
          <cell r="Y50">
            <v>89</v>
          </cell>
          <cell r="Z50">
            <v>388</v>
          </cell>
          <cell r="AA50">
            <v>54</v>
          </cell>
          <cell r="AB50">
            <v>54</v>
          </cell>
          <cell r="AC50">
            <v>45</v>
          </cell>
          <cell r="AD50">
            <v>33</v>
          </cell>
          <cell r="AE50">
            <v>186</v>
          </cell>
          <cell r="AF50">
            <v>30</v>
          </cell>
          <cell r="AG50">
            <v>58</v>
          </cell>
          <cell r="AH50">
            <v>51</v>
          </cell>
          <cell r="AI50">
            <v>32</v>
          </cell>
          <cell r="AJ50">
            <v>171</v>
          </cell>
          <cell r="AK50">
            <v>51</v>
          </cell>
          <cell r="AL50">
            <v>69</v>
          </cell>
          <cell r="AM50">
            <v>65</v>
          </cell>
          <cell r="AN50">
            <v>62.5</v>
          </cell>
          <cell r="AO50">
            <v>247.5</v>
          </cell>
          <cell r="AP50">
            <v>66.5</v>
          </cell>
          <cell r="AQ50">
            <v>69.400000000000006</v>
          </cell>
          <cell r="AR50">
            <v>68</v>
          </cell>
          <cell r="AS50">
            <v>67</v>
          </cell>
          <cell r="AT50">
            <v>270.89999999999998</v>
          </cell>
        </row>
        <row r="51">
          <cell r="D51" t="str">
            <v>Adhesives &amp; Sealants</v>
          </cell>
          <cell r="AA51">
            <v>14</v>
          </cell>
          <cell r="AB51">
            <v>9</v>
          </cell>
          <cell r="AC51">
            <v>5</v>
          </cell>
          <cell r="AD51">
            <v>6</v>
          </cell>
          <cell r="AE51">
            <v>34</v>
          </cell>
          <cell r="AF51">
            <v>4</v>
          </cell>
          <cell r="AG51">
            <v>9</v>
          </cell>
          <cell r="AH51">
            <v>9</v>
          </cell>
          <cell r="AI51">
            <v>9</v>
          </cell>
          <cell r="AJ51">
            <v>31</v>
          </cell>
          <cell r="AK51">
            <v>5</v>
          </cell>
          <cell r="AL51">
            <v>6</v>
          </cell>
          <cell r="AM51">
            <v>7</v>
          </cell>
          <cell r="AN51">
            <v>8</v>
          </cell>
          <cell r="AO51">
            <v>26</v>
          </cell>
          <cell r="AP51">
            <v>13</v>
          </cell>
          <cell r="AQ51">
            <v>16</v>
          </cell>
          <cell r="AR51">
            <v>17</v>
          </cell>
          <cell r="AS51">
            <v>18</v>
          </cell>
          <cell r="AT51">
            <v>64</v>
          </cell>
        </row>
        <row r="52">
          <cell r="D52" t="str">
            <v>Performance Chemicals</v>
          </cell>
          <cell r="M52">
            <v>29</v>
          </cell>
          <cell r="N52">
            <v>28</v>
          </cell>
          <cell r="O52">
            <v>14</v>
          </cell>
          <cell r="P52">
            <v>18</v>
          </cell>
          <cell r="Q52">
            <v>89</v>
          </cell>
          <cell r="R52">
            <v>38</v>
          </cell>
          <cell r="S52">
            <v>42</v>
          </cell>
          <cell r="T52">
            <v>28</v>
          </cell>
          <cell r="U52">
            <v>27</v>
          </cell>
          <cell r="V52">
            <v>42</v>
          </cell>
          <cell r="W52">
            <v>42</v>
          </cell>
          <cell r="X52">
            <v>28</v>
          </cell>
          <cell r="Y52">
            <v>27</v>
          </cell>
          <cell r="Z52">
            <v>142</v>
          </cell>
          <cell r="AA52">
            <v>55</v>
          </cell>
          <cell r="AB52">
            <v>41</v>
          </cell>
          <cell r="AC52">
            <v>45</v>
          </cell>
          <cell r="AD52">
            <v>24</v>
          </cell>
          <cell r="AE52">
            <v>165</v>
          </cell>
          <cell r="AF52">
            <v>25</v>
          </cell>
          <cell r="AG52">
            <v>31</v>
          </cell>
          <cell r="AH52">
            <v>42</v>
          </cell>
          <cell r="AI52">
            <v>24</v>
          </cell>
          <cell r="AJ52">
            <v>122</v>
          </cell>
          <cell r="AK52">
            <v>40</v>
          </cell>
          <cell r="AL52">
            <v>48</v>
          </cell>
          <cell r="AM52">
            <v>45</v>
          </cell>
          <cell r="AN52">
            <v>40.5</v>
          </cell>
          <cell r="AO52">
            <v>173.5</v>
          </cell>
          <cell r="AP52">
            <v>43.5</v>
          </cell>
          <cell r="AQ52">
            <v>46.5</v>
          </cell>
          <cell r="AR52">
            <v>46</v>
          </cell>
          <cell r="AS52">
            <v>47</v>
          </cell>
          <cell r="AT52">
            <v>183</v>
          </cell>
        </row>
        <row r="53">
          <cell r="D53" t="str">
            <v>Electronic Materials</v>
          </cell>
          <cell r="M53">
            <v>13</v>
          </cell>
          <cell r="N53">
            <v>13</v>
          </cell>
          <cell r="O53">
            <v>9</v>
          </cell>
          <cell r="P53">
            <v>11</v>
          </cell>
          <cell r="Q53">
            <v>46</v>
          </cell>
          <cell r="R53">
            <v>12</v>
          </cell>
          <cell r="S53">
            <v>11</v>
          </cell>
          <cell r="T53">
            <v>14</v>
          </cell>
          <cell r="U53">
            <v>29</v>
          </cell>
          <cell r="V53">
            <v>10</v>
          </cell>
          <cell r="W53">
            <v>11</v>
          </cell>
          <cell r="X53">
            <v>14</v>
          </cell>
          <cell r="Y53">
            <v>29</v>
          </cell>
          <cell r="Z53">
            <v>64</v>
          </cell>
          <cell r="AA53">
            <v>26</v>
          </cell>
          <cell r="AB53">
            <v>32</v>
          </cell>
          <cell r="AC53">
            <v>34</v>
          </cell>
          <cell r="AD53">
            <v>35</v>
          </cell>
          <cell r="AE53">
            <v>127</v>
          </cell>
          <cell r="AF53">
            <v>31</v>
          </cell>
          <cell r="AG53">
            <v>6</v>
          </cell>
          <cell r="AH53">
            <v>3</v>
          </cell>
          <cell r="AI53">
            <v>5</v>
          </cell>
          <cell r="AJ53">
            <v>45</v>
          </cell>
          <cell r="AK53">
            <v>12</v>
          </cell>
          <cell r="AL53">
            <v>23</v>
          </cell>
          <cell r="AM53">
            <v>25</v>
          </cell>
          <cell r="AN53">
            <v>27</v>
          </cell>
          <cell r="AO53">
            <v>87</v>
          </cell>
          <cell r="AP53">
            <v>25.5</v>
          </cell>
          <cell r="AQ53">
            <v>28.4</v>
          </cell>
          <cell r="AR53">
            <v>30</v>
          </cell>
          <cell r="AS53">
            <v>32</v>
          </cell>
          <cell r="AT53">
            <v>115.9</v>
          </cell>
        </row>
        <row r="54">
          <cell r="D54" t="str">
            <v>Salt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1</v>
          </cell>
          <cell r="T54">
            <v>1</v>
          </cell>
          <cell r="U54">
            <v>11</v>
          </cell>
          <cell r="V54">
            <v>25</v>
          </cell>
          <cell r="W54">
            <v>1</v>
          </cell>
          <cell r="X54">
            <v>1</v>
          </cell>
          <cell r="Y54">
            <v>11</v>
          </cell>
          <cell r="Z54">
            <v>35</v>
          </cell>
          <cell r="AA54">
            <v>24</v>
          </cell>
          <cell r="AB54">
            <v>0</v>
          </cell>
          <cell r="AC54">
            <v>4</v>
          </cell>
          <cell r="AD54">
            <v>20</v>
          </cell>
          <cell r="AE54">
            <v>48</v>
          </cell>
          <cell r="AF54">
            <v>24</v>
          </cell>
          <cell r="AG54">
            <v>3</v>
          </cell>
          <cell r="AH54">
            <v>3</v>
          </cell>
          <cell r="AI54">
            <v>17</v>
          </cell>
          <cell r="AJ54">
            <v>47</v>
          </cell>
          <cell r="AK54">
            <v>23</v>
          </cell>
          <cell r="AL54">
            <v>2.4</v>
          </cell>
          <cell r="AM54">
            <v>3.2</v>
          </cell>
          <cell r="AN54">
            <v>12.4</v>
          </cell>
          <cell r="AO54">
            <v>41</v>
          </cell>
          <cell r="AP54">
            <v>22.5</v>
          </cell>
          <cell r="AQ54">
            <v>9.1999999999999993</v>
          </cell>
          <cell r="AR54">
            <v>8</v>
          </cell>
          <cell r="AS54">
            <v>18</v>
          </cell>
          <cell r="AT54">
            <v>57.7</v>
          </cell>
        </row>
        <row r="55">
          <cell r="D55" t="str">
            <v>Corporate</v>
          </cell>
          <cell r="G55">
            <v>-39.900000000000006</v>
          </cell>
          <cell r="H55">
            <v>-14</v>
          </cell>
          <cell r="I55">
            <v>-8</v>
          </cell>
          <cell r="J55">
            <v>-8</v>
          </cell>
          <cell r="K55">
            <v>-7</v>
          </cell>
          <cell r="L55">
            <v>-37</v>
          </cell>
          <cell r="M55">
            <v>-16</v>
          </cell>
          <cell r="N55">
            <v>-15</v>
          </cell>
          <cell r="O55">
            <v>-11</v>
          </cell>
          <cell r="P55">
            <v>-16</v>
          </cell>
          <cell r="Q55">
            <v>-58</v>
          </cell>
          <cell r="R55">
            <v>-23</v>
          </cell>
          <cell r="S55">
            <v>-65</v>
          </cell>
          <cell r="T55">
            <v>-54</v>
          </cell>
          <cell r="U55">
            <v>-55</v>
          </cell>
          <cell r="V55">
            <v>-71</v>
          </cell>
          <cell r="W55">
            <v>-65</v>
          </cell>
          <cell r="X55">
            <v>-54</v>
          </cell>
          <cell r="Y55">
            <v>-55</v>
          </cell>
          <cell r="Z55">
            <v>-241</v>
          </cell>
          <cell r="AA55">
            <v>-42</v>
          </cell>
          <cell r="AB55">
            <v>-42</v>
          </cell>
          <cell r="AC55">
            <v>-36</v>
          </cell>
          <cell r="AD55">
            <v>-38</v>
          </cell>
          <cell r="AE55">
            <v>-158</v>
          </cell>
          <cell r="AF55">
            <v>-47</v>
          </cell>
          <cell r="AG55">
            <v>-40</v>
          </cell>
          <cell r="AH55">
            <v>-36</v>
          </cell>
          <cell r="AI55">
            <v>-25</v>
          </cell>
          <cell r="AJ55">
            <v>-148</v>
          </cell>
          <cell r="AK55">
            <v>-41</v>
          </cell>
          <cell r="AL55">
            <v>-38</v>
          </cell>
          <cell r="AM55">
            <v>-38</v>
          </cell>
          <cell r="AN55">
            <v>-37</v>
          </cell>
          <cell r="AO55">
            <v>-154</v>
          </cell>
          <cell r="AP55">
            <v>-33</v>
          </cell>
          <cell r="AQ55">
            <v>-29</v>
          </cell>
          <cell r="AR55">
            <v>-29</v>
          </cell>
          <cell r="AS55">
            <v>-29</v>
          </cell>
          <cell r="AT55">
            <v>-120</v>
          </cell>
        </row>
        <row r="56">
          <cell r="D56" t="str">
            <v>Total Net Profits</v>
          </cell>
          <cell r="G56">
            <v>99.9</v>
          </cell>
          <cell r="H56">
            <v>104</v>
          </cell>
          <cell r="I56">
            <v>32</v>
          </cell>
          <cell r="J56">
            <v>27.4</v>
          </cell>
          <cell r="K56">
            <v>29.4</v>
          </cell>
          <cell r="L56">
            <v>192.8</v>
          </cell>
          <cell r="M56">
            <v>109</v>
          </cell>
          <cell r="N56">
            <v>122</v>
          </cell>
          <cell r="O56">
            <v>89</v>
          </cell>
          <cell r="P56">
            <v>76</v>
          </cell>
          <cell r="Q56">
            <v>396</v>
          </cell>
          <cell r="R56">
            <v>104</v>
          </cell>
          <cell r="S56">
            <v>98</v>
          </cell>
          <cell r="T56">
            <v>89</v>
          </cell>
          <cell r="U56">
            <v>101</v>
          </cell>
          <cell r="V56">
            <v>100</v>
          </cell>
          <cell r="W56">
            <v>98</v>
          </cell>
          <cell r="X56">
            <v>89</v>
          </cell>
          <cell r="Y56">
            <v>101</v>
          </cell>
          <cell r="Z56">
            <v>388</v>
          </cell>
          <cell r="AA56">
            <v>131</v>
          </cell>
          <cell r="AB56">
            <v>94</v>
          </cell>
          <cell r="AC56">
            <v>97</v>
          </cell>
          <cell r="AD56">
            <v>80</v>
          </cell>
          <cell r="AE56">
            <v>402</v>
          </cell>
          <cell r="AF56">
            <v>67</v>
          </cell>
          <cell r="AG56">
            <v>67</v>
          </cell>
          <cell r="AH56">
            <v>72</v>
          </cell>
          <cell r="AI56">
            <v>62</v>
          </cell>
          <cell r="AJ56">
            <v>268</v>
          </cell>
          <cell r="AK56">
            <v>90</v>
          </cell>
          <cell r="AL56">
            <v>110.4</v>
          </cell>
          <cell r="AM56">
            <v>107.19999999999999</v>
          </cell>
          <cell r="AN56">
            <v>113.4</v>
          </cell>
          <cell r="AO56">
            <v>421</v>
          </cell>
          <cell r="AP56">
            <v>138</v>
          </cell>
          <cell r="AQ56">
            <v>140.5</v>
          </cell>
          <cell r="AR56">
            <v>140</v>
          </cell>
          <cell r="AS56">
            <v>153</v>
          </cell>
          <cell r="AT56">
            <v>571.5</v>
          </cell>
        </row>
        <row r="58">
          <cell r="B58" t="str">
            <v>Source: Company reports, Goldman Sachs estimates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REV"/>
      <sheetName val="TOTAL IND CODE"/>
      <sheetName val="Jan Rev"/>
      <sheetName val="Jan Ind Code"/>
      <sheetName val="Jan Ind Code 0"/>
      <sheetName val="Sales Tax-Jan"/>
      <sheetName val="Feb Rev"/>
      <sheetName val="Feb Ind Code"/>
      <sheetName val="Feb Ind Code 0"/>
      <sheetName val="Feb Sales Tax"/>
      <sheetName val="Mar Rev"/>
      <sheetName val="Mar Ind Code"/>
      <sheetName val="Mar Sales Tax"/>
      <sheetName val="Apr Rev"/>
      <sheetName val="Apr Ind Code"/>
      <sheetName val="Apr Sales Tax"/>
      <sheetName val="May Rev "/>
      <sheetName val="May Ind Code"/>
      <sheetName val="May Sales Tax"/>
      <sheetName val="June Rev"/>
      <sheetName val="Jun Ind Code"/>
      <sheetName val="Jun Sales Tax"/>
      <sheetName val="Jul Sales Tax"/>
      <sheetName val="Jul Ind Code"/>
      <sheetName val="Jul Rev"/>
      <sheetName val="Aug Ind Code"/>
      <sheetName val="Aug Sales Tax"/>
      <sheetName val="Aug Rev"/>
      <sheetName val="Sep Ind Code"/>
      <sheetName val="Sep Sales Tax"/>
      <sheetName val="Sep Rev"/>
      <sheetName val="Oct Rev "/>
      <sheetName val="Oct Ind Code"/>
      <sheetName val="Nov Rev"/>
      <sheetName val="Nov Ind Code"/>
      <sheetName val="Dec Rev"/>
      <sheetName val="Dec Ind Code 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2">
            <v>1</v>
          </cell>
          <cell r="B2" t="str">
            <v>AL</v>
          </cell>
          <cell r="C2">
            <v>8078.9</v>
          </cell>
          <cell r="E2">
            <v>0</v>
          </cell>
          <cell r="F2">
            <v>8078.9</v>
          </cell>
        </row>
        <row r="3">
          <cell r="A3">
            <v>2</v>
          </cell>
          <cell r="B3" t="str">
            <v>AK</v>
          </cell>
          <cell r="C3">
            <v>-7113</v>
          </cell>
          <cell r="E3">
            <v>0</v>
          </cell>
          <cell r="F3">
            <v>-7113</v>
          </cell>
        </row>
        <row r="4">
          <cell r="A4">
            <v>3</v>
          </cell>
          <cell r="B4" t="str">
            <v>AZ</v>
          </cell>
          <cell r="C4">
            <v>71038.509999999995</v>
          </cell>
          <cell r="E4">
            <v>0</v>
          </cell>
          <cell r="F4">
            <v>71038.509999999995</v>
          </cell>
        </row>
        <row r="5">
          <cell r="A5">
            <v>4</v>
          </cell>
          <cell r="B5" t="str">
            <v>AR</v>
          </cell>
          <cell r="C5">
            <v>28605.07</v>
          </cell>
          <cell r="E5">
            <v>0</v>
          </cell>
          <cell r="F5">
            <v>28605.07</v>
          </cell>
        </row>
        <row r="6">
          <cell r="A6">
            <v>5</v>
          </cell>
          <cell r="B6" t="str">
            <v>CA</v>
          </cell>
          <cell r="C6">
            <v>4436761.0199999996</v>
          </cell>
          <cell r="D6">
            <v>663928.69999999995</v>
          </cell>
          <cell r="E6">
            <v>23914.65</v>
          </cell>
          <cell r="F6">
            <v>5124604.37</v>
          </cell>
        </row>
        <row r="7">
          <cell r="A7">
            <v>6</v>
          </cell>
          <cell r="B7" t="str">
            <v>CO</v>
          </cell>
          <cell r="C7">
            <v>18981.5</v>
          </cell>
          <cell r="E7">
            <v>0</v>
          </cell>
          <cell r="F7">
            <v>18981.5</v>
          </cell>
        </row>
        <row r="8">
          <cell r="A8">
            <v>7</v>
          </cell>
          <cell r="B8" t="str">
            <v>CT</v>
          </cell>
          <cell r="C8">
            <v>28475.37</v>
          </cell>
          <cell r="E8">
            <v>0</v>
          </cell>
          <cell r="F8">
            <v>28475.37</v>
          </cell>
        </row>
        <row r="9">
          <cell r="A9">
            <v>8</v>
          </cell>
          <cell r="B9" t="str">
            <v>DE</v>
          </cell>
          <cell r="C9">
            <v>6529.44</v>
          </cell>
          <cell r="E9">
            <v>0</v>
          </cell>
          <cell r="F9">
            <v>6529.44</v>
          </cell>
        </row>
        <row r="10">
          <cell r="A10">
            <v>9</v>
          </cell>
          <cell r="B10" t="str">
            <v>DC</v>
          </cell>
          <cell r="C10">
            <v>792</v>
          </cell>
          <cell r="E10">
            <v>0</v>
          </cell>
          <cell r="F10">
            <v>792</v>
          </cell>
        </row>
        <row r="11">
          <cell r="A11">
            <v>10</v>
          </cell>
          <cell r="B11" t="str">
            <v>FL</v>
          </cell>
          <cell r="C11">
            <v>168154.63</v>
          </cell>
          <cell r="E11">
            <v>0</v>
          </cell>
          <cell r="F11">
            <v>168154.63</v>
          </cell>
        </row>
        <row r="12">
          <cell r="A12">
            <v>11</v>
          </cell>
          <cell r="B12" t="str">
            <v>GA</v>
          </cell>
          <cell r="C12">
            <v>36313.82</v>
          </cell>
          <cell r="E12">
            <v>0</v>
          </cell>
          <cell r="F12">
            <v>36313.82</v>
          </cell>
        </row>
        <row r="13">
          <cell r="A13">
            <v>12</v>
          </cell>
          <cell r="B13" t="str">
            <v>HI</v>
          </cell>
          <cell r="C13">
            <v>3652</v>
          </cell>
          <cell r="E13">
            <v>0</v>
          </cell>
          <cell r="F13">
            <v>3652</v>
          </cell>
        </row>
        <row r="14">
          <cell r="A14">
            <v>13</v>
          </cell>
          <cell r="B14" t="str">
            <v>ID</v>
          </cell>
          <cell r="C14">
            <v>745.4</v>
          </cell>
          <cell r="E14">
            <v>0</v>
          </cell>
          <cell r="F14">
            <v>745.4</v>
          </cell>
        </row>
        <row r="15">
          <cell r="A15">
            <v>14</v>
          </cell>
          <cell r="B15" t="str">
            <v>IL</v>
          </cell>
          <cell r="C15">
            <v>66457.77</v>
          </cell>
          <cell r="E15">
            <v>0</v>
          </cell>
          <cell r="F15">
            <v>66457.77</v>
          </cell>
        </row>
        <row r="16">
          <cell r="A16">
            <v>15</v>
          </cell>
          <cell r="B16" t="str">
            <v>IN</v>
          </cell>
          <cell r="C16">
            <v>35996.910000000003</v>
          </cell>
          <cell r="E16">
            <v>0</v>
          </cell>
          <cell r="F16">
            <v>35996.910000000003</v>
          </cell>
        </row>
        <row r="17">
          <cell r="A17">
            <v>16</v>
          </cell>
          <cell r="B17" t="str">
            <v>IA</v>
          </cell>
          <cell r="C17">
            <v>5789.25</v>
          </cell>
          <cell r="E17">
            <v>0</v>
          </cell>
          <cell r="F17">
            <v>5789.25</v>
          </cell>
        </row>
        <row r="18">
          <cell r="A18">
            <v>17</v>
          </cell>
          <cell r="B18" t="str">
            <v>KS</v>
          </cell>
          <cell r="C18">
            <v>17058.73</v>
          </cell>
          <cell r="E18">
            <v>0</v>
          </cell>
          <cell r="F18">
            <v>17058.73</v>
          </cell>
        </row>
        <row r="19">
          <cell r="A19">
            <v>18</v>
          </cell>
          <cell r="B19" t="str">
            <v>KY</v>
          </cell>
          <cell r="C19">
            <v>6005.7</v>
          </cell>
          <cell r="E19">
            <v>0</v>
          </cell>
          <cell r="F19">
            <v>6005.7</v>
          </cell>
        </row>
        <row r="20">
          <cell r="A20">
            <v>19</v>
          </cell>
          <cell r="B20" t="str">
            <v>LA</v>
          </cell>
          <cell r="C20">
            <v>74573.070000000007</v>
          </cell>
          <cell r="E20">
            <v>0</v>
          </cell>
          <cell r="F20">
            <v>74573.070000000007</v>
          </cell>
        </row>
        <row r="21">
          <cell r="A21">
            <v>20</v>
          </cell>
          <cell r="B21" t="str">
            <v>ME</v>
          </cell>
          <cell r="C21">
            <v>23160.7</v>
          </cell>
          <cell r="E21">
            <v>0</v>
          </cell>
          <cell r="F21">
            <v>23160.7</v>
          </cell>
        </row>
        <row r="22">
          <cell r="A22">
            <v>21</v>
          </cell>
          <cell r="B22" t="str">
            <v>MD</v>
          </cell>
          <cell r="C22">
            <v>88376.1</v>
          </cell>
          <cell r="E22">
            <v>0</v>
          </cell>
          <cell r="F22">
            <v>88376.1</v>
          </cell>
        </row>
        <row r="23">
          <cell r="A23">
            <v>22</v>
          </cell>
          <cell r="B23" t="str">
            <v>MA</v>
          </cell>
          <cell r="C23">
            <v>80211.41</v>
          </cell>
          <cell r="E23">
            <v>0</v>
          </cell>
          <cell r="F23">
            <v>80211.41</v>
          </cell>
        </row>
        <row r="24">
          <cell r="A24">
            <v>23</v>
          </cell>
          <cell r="B24" t="str">
            <v>MI</v>
          </cell>
          <cell r="C24">
            <v>20198.79</v>
          </cell>
          <cell r="E24">
            <v>0</v>
          </cell>
          <cell r="F24">
            <v>20198.79</v>
          </cell>
        </row>
        <row r="25">
          <cell r="A25">
            <v>24</v>
          </cell>
          <cell r="B25" t="str">
            <v>MN</v>
          </cell>
          <cell r="C25">
            <v>15911.35</v>
          </cell>
          <cell r="E25">
            <v>0</v>
          </cell>
          <cell r="F25">
            <v>15911.35</v>
          </cell>
        </row>
        <row r="26">
          <cell r="A26">
            <v>25</v>
          </cell>
          <cell r="B26" t="str">
            <v>MS</v>
          </cell>
          <cell r="C26">
            <v>14396.85</v>
          </cell>
          <cell r="E26">
            <v>0</v>
          </cell>
          <cell r="F26">
            <v>14396.85</v>
          </cell>
        </row>
        <row r="27">
          <cell r="A27">
            <v>26</v>
          </cell>
          <cell r="B27" t="str">
            <v>MO</v>
          </cell>
          <cell r="C27">
            <v>16015.87</v>
          </cell>
          <cell r="E27">
            <v>0</v>
          </cell>
          <cell r="F27">
            <v>16015.87</v>
          </cell>
        </row>
        <row r="28">
          <cell r="A28">
            <v>27</v>
          </cell>
          <cell r="B28" t="str">
            <v>MT</v>
          </cell>
          <cell r="C28">
            <v>2492.6999999999998</v>
          </cell>
          <cell r="E28">
            <v>0</v>
          </cell>
          <cell r="F28">
            <v>2492.6999999999998</v>
          </cell>
        </row>
        <row r="29">
          <cell r="A29">
            <v>28</v>
          </cell>
          <cell r="B29" t="str">
            <v>NE</v>
          </cell>
          <cell r="C29">
            <v>7981.25</v>
          </cell>
          <cell r="E29">
            <v>0</v>
          </cell>
          <cell r="F29">
            <v>7981.25</v>
          </cell>
        </row>
        <row r="30">
          <cell r="A30">
            <v>29</v>
          </cell>
          <cell r="B30" t="str">
            <v>NV</v>
          </cell>
          <cell r="C30">
            <v>5826.49</v>
          </cell>
          <cell r="E30">
            <v>0</v>
          </cell>
          <cell r="F30">
            <v>5826.49</v>
          </cell>
        </row>
        <row r="31">
          <cell r="A31">
            <v>30</v>
          </cell>
          <cell r="B31" t="str">
            <v>NH</v>
          </cell>
          <cell r="C31">
            <v>5966</v>
          </cell>
          <cell r="E31">
            <v>0</v>
          </cell>
          <cell r="F31">
            <v>5966</v>
          </cell>
        </row>
        <row r="32">
          <cell r="A32">
            <v>31</v>
          </cell>
          <cell r="B32" t="str">
            <v>NJ</v>
          </cell>
          <cell r="C32">
            <v>48339.98</v>
          </cell>
          <cell r="E32">
            <v>0</v>
          </cell>
          <cell r="F32">
            <v>48339.98</v>
          </cell>
        </row>
        <row r="33">
          <cell r="A33">
            <v>32</v>
          </cell>
          <cell r="B33" t="str">
            <v>NM</v>
          </cell>
          <cell r="C33">
            <v>2589</v>
          </cell>
          <cell r="E33">
            <v>0</v>
          </cell>
          <cell r="F33">
            <v>2589</v>
          </cell>
        </row>
        <row r="34">
          <cell r="A34">
            <v>33</v>
          </cell>
          <cell r="B34" t="str">
            <v>NY</v>
          </cell>
          <cell r="C34">
            <v>76388.19</v>
          </cell>
          <cell r="E34">
            <v>0</v>
          </cell>
          <cell r="F34">
            <v>76388.19</v>
          </cell>
        </row>
        <row r="35">
          <cell r="A35">
            <v>34</v>
          </cell>
          <cell r="B35" t="str">
            <v>NC</v>
          </cell>
          <cell r="C35">
            <v>186782.24</v>
          </cell>
          <cell r="E35">
            <v>0</v>
          </cell>
          <cell r="F35">
            <v>186782.24</v>
          </cell>
        </row>
        <row r="36">
          <cell r="A36">
            <v>35</v>
          </cell>
          <cell r="B36" t="str">
            <v>ND</v>
          </cell>
          <cell r="C36">
            <v>10790.85</v>
          </cell>
          <cell r="E36">
            <v>0</v>
          </cell>
          <cell r="F36">
            <v>10790.85</v>
          </cell>
        </row>
        <row r="37">
          <cell r="A37">
            <v>36</v>
          </cell>
          <cell r="B37" t="str">
            <v>OH</v>
          </cell>
          <cell r="C37">
            <v>16041.1</v>
          </cell>
          <cell r="E37">
            <v>0</v>
          </cell>
          <cell r="F37">
            <v>16041.1</v>
          </cell>
        </row>
        <row r="38">
          <cell r="A38">
            <v>37</v>
          </cell>
          <cell r="B38" t="str">
            <v>OK</v>
          </cell>
          <cell r="C38">
            <v>38175</v>
          </cell>
          <cell r="E38">
            <v>0</v>
          </cell>
          <cell r="F38">
            <v>38175</v>
          </cell>
        </row>
        <row r="39">
          <cell r="A39">
            <v>38</v>
          </cell>
          <cell r="B39" t="str">
            <v>OR</v>
          </cell>
          <cell r="C39">
            <v>44357.99</v>
          </cell>
          <cell r="E39">
            <v>0</v>
          </cell>
          <cell r="F39">
            <v>44357.99</v>
          </cell>
        </row>
        <row r="40">
          <cell r="A40">
            <v>39</v>
          </cell>
          <cell r="B40" t="str">
            <v>PA</v>
          </cell>
          <cell r="C40">
            <v>65422.09</v>
          </cell>
          <cell r="E40">
            <v>0</v>
          </cell>
          <cell r="F40">
            <v>65422.09</v>
          </cell>
        </row>
        <row r="41">
          <cell r="A41">
            <v>40</v>
          </cell>
          <cell r="B41" t="str">
            <v>RI</v>
          </cell>
          <cell r="C41">
            <v>2973.2</v>
          </cell>
          <cell r="E41">
            <v>0</v>
          </cell>
          <cell r="F41">
            <v>2973.2</v>
          </cell>
        </row>
        <row r="42">
          <cell r="A42">
            <v>41</v>
          </cell>
          <cell r="B42" t="str">
            <v>SC</v>
          </cell>
          <cell r="C42">
            <v>13062</v>
          </cell>
          <cell r="E42">
            <v>0</v>
          </cell>
          <cell r="F42">
            <v>13062</v>
          </cell>
        </row>
        <row r="43">
          <cell r="A43">
            <v>42</v>
          </cell>
          <cell r="B43" t="str">
            <v>SD</v>
          </cell>
          <cell r="C43">
            <v>293.67</v>
          </cell>
          <cell r="E43">
            <v>0</v>
          </cell>
          <cell r="F43">
            <v>293.67</v>
          </cell>
        </row>
        <row r="44">
          <cell r="A44">
            <v>43</v>
          </cell>
          <cell r="B44" t="str">
            <v>TN</v>
          </cell>
          <cell r="C44">
            <v>14087.8</v>
          </cell>
          <cell r="E44">
            <v>0</v>
          </cell>
          <cell r="F44">
            <v>14087.8</v>
          </cell>
        </row>
        <row r="45">
          <cell r="A45">
            <v>44</v>
          </cell>
          <cell r="B45" t="str">
            <v>TX</v>
          </cell>
          <cell r="C45">
            <v>1056719.1399999999</v>
          </cell>
          <cell r="D45">
            <v>299</v>
          </cell>
          <cell r="E45">
            <v>30352.5</v>
          </cell>
          <cell r="F45">
            <v>1087370.6399999999</v>
          </cell>
        </row>
        <row r="46">
          <cell r="A46">
            <v>45</v>
          </cell>
          <cell r="B46" t="str">
            <v>UT</v>
          </cell>
          <cell r="C46">
            <v>57601.5</v>
          </cell>
          <cell r="E46">
            <v>0</v>
          </cell>
          <cell r="F46">
            <v>57601.5</v>
          </cell>
        </row>
        <row r="47">
          <cell r="A47">
            <v>46</v>
          </cell>
          <cell r="B47" t="str">
            <v>VT</v>
          </cell>
          <cell r="C47">
            <v>1069.8599999999999</v>
          </cell>
          <cell r="E47">
            <v>0</v>
          </cell>
          <cell r="F47">
            <v>1069.8599999999999</v>
          </cell>
        </row>
        <row r="48">
          <cell r="A48">
            <v>47</v>
          </cell>
          <cell r="B48" t="str">
            <v>VA</v>
          </cell>
          <cell r="C48">
            <v>54635.25</v>
          </cell>
          <cell r="E48">
            <v>0</v>
          </cell>
          <cell r="F48">
            <v>54635.25</v>
          </cell>
        </row>
        <row r="49">
          <cell r="A49">
            <v>48</v>
          </cell>
          <cell r="B49" t="str">
            <v>WA</v>
          </cell>
          <cell r="C49">
            <v>41826.480000000003</v>
          </cell>
          <cell r="E49">
            <v>0</v>
          </cell>
          <cell r="F49">
            <v>41826.480000000003</v>
          </cell>
        </row>
        <row r="50">
          <cell r="A50">
            <v>49</v>
          </cell>
          <cell r="B50" t="str">
            <v>WV</v>
          </cell>
          <cell r="C50">
            <v>785</v>
          </cell>
          <cell r="E50">
            <v>0</v>
          </cell>
          <cell r="F50">
            <v>785</v>
          </cell>
        </row>
        <row r="51">
          <cell r="A51">
            <v>50</v>
          </cell>
          <cell r="B51" t="str">
            <v>WI</v>
          </cell>
          <cell r="C51">
            <v>5488.1</v>
          </cell>
          <cell r="E51">
            <v>0</v>
          </cell>
          <cell r="F51">
            <v>5488.1</v>
          </cell>
        </row>
        <row r="52">
          <cell r="A52">
            <v>51</v>
          </cell>
          <cell r="B52" t="str">
            <v>WY</v>
          </cell>
          <cell r="C52">
            <v>1114.27</v>
          </cell>
          <cell r="E52">
            <v>0</v>
          </cell>
          <cell r="F52">
            <v>1114.27</v>
          </cell>
        </row>
        <row r="53">
          <cell r="A53">
            <v>60</v>
          </cell>
          <cell r="B53" t="str">
            <v>AS</v>
          </cell>
          <cell r="C53">
            <v>0</v>
          </cell>
          <cell r="E53">
            <v>0</v>
          </cell>
          <cell r="F53">
            <v>0</v>
          </cell>
        </row>
        <row r="54">
          <cell r="A54">
            <v>78</v>
          </cell>
          <cell r="B54" t="str">
            <v>VI</v>
          </cell>
          <cell r="C54">
            <v>961</v>
          </cell>
          <cell r="E54">
            <v>0</v>
          </cell>
          <cell r="F54">
            <v>961</v>
          </cell>
        </row>
      </sheetData>
      <sheetData sheetId="7" refreshError="1"/>
      <sheetData sheetId="8" refreshError="1"/>
      <sheetData sheetId="9" refreshError="1"/>
      <sheetData sheetId="10" refreshError="1">
        <row r="2">
          <cell r="A2">
            <v>1</v>
          </cell>
          <cell r="B2" t="str">
            <v>AL</v>
          </cell>
          <cell r="C2">
            <v>6439.05</v>
          </cell>
          <cell r="E2">
            <v>0</v>
          </cell>
          <cell r="F2">
            <v>6439.05</v>
          </cell>
        </row>
        <row r="3">
          <cell r="A3">
            <v>2</v>
          </cell>
          <cell r="B3" t="str">
            <v>AK</v>
          </cell>
          <cell r="C3">
            <v>10646.19</v>
          </cell>
          <cell r="E3">
            <v>0</v>
          </cell>
          <cell r="F3">
            <v>10646.19</v>
          </cell>
        </row>
        <row r="4">
          <cell r="A4">
            <v>3</v>
          </cell>
          <cell r="B4" t="str">
            <v>AZ</v>
          </cell>
          <cell r="C4">
            <v>67043.259999999995</v>
          </cell>
          <cell r="E4">
            <v>0</v>
          </cell>
          <cell r="F4">
            <v>67043.259999999995</v>
          </cell>
        </row>
        <row r="5">
          <cell r="A5">
            <v>4</v>
          </cell>
          <cell r="B5" t="str">
            <v>AR</v>
          </cell>
          <cell r="C5">
            <v>30708.35</v>
          </cell>
          <cell r="E5">
            <v>0</v>
          </cell>
          <cell r="F5">
            <v>30708.35</v>
          </cell>
        </row>
        <row r="6">
          <cell r="A6">
            <v>5</v>
          </cell>
          <cell r="B6" t="str">
            <v>CA</v>
          </cell>
          <cell r="C6">
            <v>4736091.74</v>
          </cell>
          <cell r="D6">
            <v>659376.27</v>
          </cell>
          <cell r="E6">
            <v>2551.9800000000068</v>
          </cell>
          <cell r="F6">
            <v>5398019.9900000002</v>
          </cell>
        </row>
        <row r="7">
          <cell r="A7">
            <v>6</v>
          </cell>
          <cell r="B7" t="str">
            <v>CO</v>
          </cell>
          <cell r="C7">
            <v>70086.820000000007</v>
          </cell>
          <cell r="E7">
            <v>0</v>
          </cell>
          <cell r="F7">
            <v>70086.820000000007</v>
          </cell>
        </row>
        <row r="8">
          <cell r="A8">
            <v>7</v>
          </cell>
          <cell r="B8" t="str">
            <v>CT</v>
          </cell>
          <cell r="C8">
            <v>17532.25</v>
          </cell>
          <cell r="E8">
            <v>0</v>
          </cell>
          <cell r="F8">
            <v>17532.25</v>
          </cell>
        </row>
        <row r="9">
          <cell r="A9">
            <v>8</v>
          </cell>
          <cell r="B9" t="str">
            <v>DE</v>
          </cell>
          <cell r="C9">
            <v>4353.6000000000004</v>
          </cell>
          <cell r="E9">
            <v>0</v>
          </cell>
          <cell r="F9">
            <v>4353.6000000000004</v>
          </cell>
        </row>
        <row r="10">
          <cell r="A10">
            <v>9</v>
          </cell>
          <cell r="B10" t="str">
            <v>DC</v>
          </cell>
          <cell r="C10">
            <v>792</v>
          </cell>
          <cell r="E10">
            <v>0</v>
          </cell>
          <cell r="F10">
            <v>792</v>
          </cell>
        </row>
        <row r="11">
          <cell r="A11">
            <v>10</v>
          </cell>
          <cell r="B11" t="str">
            <v>FL</v>
          </cell>
          <cell r="C11">
            <v>113026.12</v>
          </cell>
          <cell r="E11">
            <v>0</v>
          </cell>
          <cell r="F11">
            <v>113026.12</v>
          </cell>
        </row>
        <row r="12">
          <cell r="A12">
            <v>11</v>
          </cell>
          <cell r="B12" t="str">
            <v>GA</v>
          </cell>
          <cell r="C12">
            <v>42798.27</v>
          </cell>
          <cell r="E12">
            <v>0</v>
          </cell>
          <cell r="F12">
            <v>42798.27</v>
          </cell>
        </row>
        <row r="13">
          <cell r="A13">
            <v>12</v>
          </cell>
          <cell r="B13" t="str">
            <v>HI</v>
          </cell>
          <cell r="C13">
            <v>2775.43</v>
          </cell>
          <cell r="E13">
            <v>0</v>
          </cell>
          <cell r="F13">
            <v>2775.43</v>
          </cell>
        </row>
        <row r="14">
          <cell r="A14">
            <v>13</v>
          </cell>
          <cell r="B14" t="str">
            <v>ID</v>
          </cell>
          <cell r="C14">
            <v>2205.8000000000002</v>
          </cell>
          <cell r="E14">
            <v>0</v>
          </cell>
          <cell r="F14">
            <v>2205.8000000000002</v>
          </cell>
        </row>
        <row r="15">
          <cell r="A15">
            <v>14</v>
          </cell>
          <cell r="B15" t="str">
            <v>IL</v>
          </cell>
          <cell r="C15">
            <v>62241.49</v>
          </cell>
          <cell r="E15">
            <v>0</v>
          </cell>
          <cell r="F15">
            <v>62241.49</v>
          </cell>
        </row>
        <row r="16">
          <cell r="A16">
            <v>15</v>
          </cell>
          <cell r="B16" t="str">
            <v>IN</v>
          </cell>
          <cell r="C16">
            <v>16827.22</v>
          </cell>
          <cell r="E16">
            <v>0</v>
          </cell>
          <cell r="F16">
            <v>16827.22</v>
          </cell>
        </row>
        <row r="17">
          <cell r="A17">
            <v>16</v>
          </cell>
          <cell r="B17" t="str">
            <v>IA</v>
          </cell>
          <cell r="C17">
            <v>5838</v>
          </cell>
          <cell r="E17">
            <v>0</v>
          </cell>
          <cell r="F17">
            <v>5838</v>
          </cell>
        </row>
        <row r="18">
          <cell r="A18">
            <v>17</v>
          </cell>
          <cell r="B18" t="str">
            <v>KS</v>
          </cell>
          <cell r="C18">
            <v>53451.53</v>
          </cell>
          <cell r="E18">
            <v>0</v>
          </cell>
          <cell r="F18">
            <v>53451.53</v>
          </cell>
        </row>
        <row r="19">
          <cell r="A19">
            <v>18</v>
          </cell>
          <cell r="B19" t="str">
            <v>KY</v>
          </cell>
          <cell r="C19">
            <v>13817.62</v>
          </cell>
          <cell r="E19">
            <v>0</v>
          </cell>
          <cell r="F19">
            <v>13817.62</v>
          </cell>
        </row>
        <row r="20">
          <cell r="A20">
            <v>19</v>
          </cell>
          <cell r="B20" t="str">
            <v>LA</v>
          </cell>
          <cell r="C20">
            <v>48354.7</v>
          </cell>
          <cell r="E20">
            <v>0</v>
          </cell>
          <cell r="F20">
            <v>48354.7</v>
          </cell>
        </row>
        <row r="21">
          <cell r="A21">
            <v>20</v>
          </cell>
          <cell r="B21" t="str">
            <v>ME</v>
          </cell>
          <cell r="C21">
            <v>900</v>
          </cell>
          <cell r="E21">
            <v>0</v>
          </cell>
          <cell r="F21">
            <v>900</v>
          </cell>
        </row>
        <row r="22">
          <cell r="A22">
            <v>21</v>
          </cell>
          <cell r="B22" t="str">
            <v>MD</v>
          </cell>
          <cell r="C22">
            <v>69720.36</v>
          </cell>
          <cell r="E22">
            <v>0</v>
          </cell>
          <cell r="F22">
            <v>69720.36</v>
          </cell>
        </row>
        <row r="23">
          <cell r="A23">
            <v>22</v>
          </cell>
          <cell r="B23" t="str">
            <v>MA</v>
          </cell>
          <cell r="C23">
            <v>56863.12</v>
          </cell>
          <cell r="E23">
            <v>0</v>
          </cell>
          <cell r="F23">
            <v>56863.12</v>
          </cell>
        </row>
        <row r="24">
          <cell r="A24">
            <v>23</v>
          </cell>
          <cell r="B24" t="str">
            <v>MI</v>
          </cell>
          <cell r="C24">
            <v>26855.05</v>
          </cell>
          <cell r="E24">
            <v>0</v>
          </cell>
          <cell r="F24">
            <v>26855.05</v>
          </cell>
        </row>
        <row r="25">
          <cell r="A25">
            <v>24</v>
          </cell>
          <cell r="B25" t="str">
            <v>MN</v>
          </cell>
          <cell r="C25">
            <v>9944.3700000000008</v>
          </cell>
          <cell r="E25">
            <v>0</v>
          </cell>
          <cell r="F25">
            <v>9944.3700000000008</v>
          </cell>
        </row>
        <row r="26">
          <cell r="A26">
            <v>25</v>
          </cell>
          <cell r="B26" t="str">
            <v>MS</v>
          </cell>
          <cell r="C26">
            <v>19294.95</v>
          </cell>
          <cell r="E26">
            <v>0</v>
          </cell>
          <cell r="F26">
            <v>19294.95</v>
          </cell>
        </row>
        <row r="27">
          <cell r="A27">
            <v>26</v>
          </cell>
          <cell r="B27" t="str">
            <v>MO</v>
          </cell>
          <cell r="C27">
            <v>25783.63</v>
          </cell>
          <cell r="E27">
            <v>0</v>
          </cell>
          <cell r="F27">
            <v>25783.63</v>
          </cell>
        </row>
        <row r="28">
          <cell r="A28">
            <v>27</v>
          </cell>
          <cell r="B28" t="str">
            <v>MT</v>
          </cell>
          <cell r="C28">
            <v>1806</v>
          </cell>
          <cell r="E28">
            <v>0</v>
          </cell>
          <cell r="F28">
            <v>1806</v>
          </cell>
        </row>
        <row r="29">
          <cell r="A29">
            <v>28</v>
          </cell>
          <cell r="B29" t="str">
            <v>NE</v>
          </cell>
          <cell r="C29">
            <v>6409.21</v>
          </cell>
          <cell r="E29">
            <v>0</v>
          </cell>
          <cell r="F29">
            <v>6409.21</v>
          </cell>
        </row>
        <row r="30">
          <cell r="A30">
            <v>29</v>
          </cell>
          <cell r="B30" t="str">
            <v>NV</v>
          </cell>
          <cell r="C30">
            <v>10657.68</v>
          </cell>
          <cell r="E30">
            <v>0</v>
          </cell>
          <cell r="F30">
            <v>10657.68</v>
          </cell>
        </row>
        <row r="31">
          <cell r="A31">
            <v>30</v>
          </cell>
          <cell r="B31" t="str">
            <v>NH</v>
          </cell>
          <cell r="C31">
            <v>22600.7</v>
          </cell>
          <cell r="E31">
            <v>0</v>
          </cell>
          <cell r="F31">
            <v>22600.7</v>
          </cell>
        </row>
        <row r="32">
          <cell r="A32">
            <v>31</v>
          </cell>
          <cell r="B32" t="str">
            <v>NJ</v>
          </cell>
          <cell r="C32">
            <v>215123.3</v>
          </cell>
          <cell r="E32">
            <v>0</v>
          </cell>
          <cell r="F32">
            <v>215123.3</v>
          </cell>
        </row>
        <row r="33">
          <cell r="A33">
            <v>32</v>
          </cell>
          <cell r="B33" t="str">
            <v>NM</v>
          </cell>
          <cell r="C33">
            <v>7138</v>
          </cell>
          <cell r="E33">
            <v>0</v>
          </cell>
          <cell r="F33">
            <v>7138</v>
          </cell>
        </row>
        <row r="34">
          <cell r="A34">
            <v>33</v>
          </cell>
          <cell r="B34" t="str">
            <v>NY</v>
          </cell>
          <cell r="C34">
            <v>96147.36</v>
          </cell>
          <cell r="E34">
            <v>0</v>
          </cell>
          <cell r="F34">
            <v>96147.36</v>
          </cell>
        </row>
        <row r="35">
          <cell r="A35">
            <v>34</v>
          </cell>
          <cell r="B35" t="str">
            <v>NC</v>
          </cell>
          <cell r="C35">
            <v>156971.98000000001</v>
          </cell>
          <cell r="E35">
            <v>0</v>
          </cell>
          <cell r="F35">
            <v>156971.98000000001</v>
          </cell>
        </row>
        <row r="36">
          <cell r="A36">
            <v>35</v>
          </cell>
          <cell r="B36" t="str">
            <v>ND</v>
          </cell>
          <cell r="C36">
            <v>10950</v>
          </cell>
          <cell r="E36">
            <v>0</v>
          </cell>
          <cell r="F36">
            <v>10950</v>
          </cell>
        </row>
        <row r="37">
          <cell r="A37">
            <v>36</v>
          </cell>
          <cell r="B37" t="str">
            <v>OH</v>
          </cell>
          <cell r="C37">
            <v>27683.5</v>
          </cell>
          <cell r="E37">
            <v>0</v>
          </cell>
          <cell r="F37">
            <v>27683.5</v>
          </cell>
        </row>
        <row r="38">
          <cell r="A38">
            <v>37</v>
          </cell>
          <cell r="B38" t="str">
            <v>OK</v>
          </cell>
          <cell r="C38">
            <v>87729.19</v>
          </cell>
          <cell r="E38">
            <v>0</v>
          </cell>
          <cell r="F38">
            <v>87729.19</v>
          </cell>
        </row>
        <row r="39">
          <cell r="A39">
            <v>38</v>
          </cell>
          <cell r="B39" t="str">
            <v>OR</v>
          </cell>
          <cell r="C39">
            <v>44729.99</v>
          </cell>
          <cell r="E39">
            <v>0</v>
          </cell>
          <cell r="F39">
            <v>44729.99</v>
          </cell>
        </row>
        <row r="40">
          <cell r="A40">
            <v>39</v>
          </cell>
          <cell r="B40" t="str">
            <v>PA</v>
          </cell>
          <cell r="C40">
            <v>77728.37</v>
          </cell>
          <cell r="E40">
            <v>0</v>
          </cell>
          <cell r="F40">
            <v>77728.37</v>
          </cell>
        </row>
        <row r="41">
          <cell r="A41">
            <v>40</v>
          </cell>
          <cell r="B41" t="str">
            <v>RI</v>
          </cell>
          <cell r="C41">
            <v>287</v>
          </cell>
          <cell r="E41">
            <v>0</v>
          </cell>
          <cell r="F41">
            <v>287</v>
          </cell>
        </row>
        <row r="42">
          <cell r="A42">
            <v>41</v>
          </cell>
          <cell r="B42" t="str">
            <v>SC</v>
          </cell>
          <cell r="C42">
            <v>12432.9</v>
          </cell>
          <cell r="E42">
            <v>0</v>
          </cell>
          <cell r="F42">
            <v>12432.9</v>
          </cell>
        </row>
        <row r="43">
          <cell r="A43">
            <v>42</v>
          </cell>
          <cell r="B43" t="str">
            <v>SD</v>
          </cell>
          <cell r="C43">
            <v>127</v>
          </cell>
          <cell r="E43">
            <v>0</v>
          </cell>
          <cell r="F43">
            <v>127</v>
          </cell>
        </row>
        <row r="44">
          <cell r="A44">
            <v>43</v>
          </cell>
          <cell r="B44" t="str">
            <v>TN</v>
          </cell>
          <cell r="C44">
            <v>6883.88</v>
          </cell>
          <cell r="E44">
            <v>0</v>
          </cell>
          <cell r="F44">
            <v>6883.88</v>
          </cell>
        </row>
        <row r="45">
          <cell r="A45">
            <v>44</v>
          </cell>
          <cell r="B45" t="str">
            <v>TX</v>
          </cell>
          <cell r="C45">
            <v>918795.22</v>
          </cell>
          <cell r="D45">
            <v>299</v>
          </cell>
          <cell r="E45">
            <v>25002.29</v>
          </cell>
          <cell r="F45">
            <v>944096.51</v>
          </cell>
        </row>
        <row r="46">
          <cell r="A46">
            <v>45</v>
          </cell>
          <cell r="B46" t="str">
            <v>UT</v>
          </cell>
          <cell r="C46">
            <v>9591.6</v>
          </cell>
          <cell r="E46">
            <v>0</v>
          </cell>
          <cell r="F46">
            <v>9591.6</v>
          </cell>
        </row>
        <row r="47">
          <cell r="A47">
            <v>46</v>
          </cell>
          <cell r="B47" t="str">
            <v>VT</v>
          </cell>
          <cell r="C47">
            <v>2168</v>
          </cell>
          <cell r="E47">
            <v>0</v>
          </cell>
          <cell r="F47">
            <v>2168</v>
          </cell>
        </row>
        <row r="48">
          <cell r="A48">
            <v>47</v>
          </cell>
          <cell r="B48" t="str">
            <v>VA</v>
          </cell>
          <cell r="C48">
            <v>128318.66</v>
          </cell>
          <cell r="E48">
            <v>0</v>
          </cell>
          <cell r="F48">
            <v>128318.66</v>
          </cell>
        </row>
        <row r="49">
          <cell r="A49">
            <v>48</v>
          </cell>
          <cell r="B49" t="str">
            <v>WA</v>
          </cell>
          <cell r="C49">
            <v>21747.88</v>
          </cell>
          <cell r="E49">
            <v>0</v>
          </cell>
          <cell r="F49">
            <v>21747.88</v>
          </cell>
        </row>
        <row r="50">
          <cell r="A50">
            <v>49</v>
          </cell>
          <cell r="B50" t="str">
            <v>WV</v>
          </cell>
          <cell r="C50">
            <v>485</v>
          </cell>
          <cell r="E50">
            <v>0</v>
          </cell>
          <cell r="F50">
            <v>485</v>
          </cell>
        </row>
        <row r="51">
          <cell r="A51">
            <v>50</v>
          </cell>
          <cell r="B51" t="str">
            <v>WI</v>
          </cell>
          <cell r="C51">
            <v>49156.13</v>
          </cell>
          <cell r="E51">
            <v>0</v>
          </cell>
          <cell r="F51">
            <v>49156.13</v>
          </cell>
        </row>
        <row r="52">
          <cell r="A52">
            <v>51</v>
          </cell>
          <cell r="B52" t="str">
            <v>WY</v>
          </cell>
          <cell r="C52">
            <v>1075</v>
          </cell>
          <cell r="E52">
            <v>0</v>
          </cell>
          <cell r="F52">
            <v>1075</v>
          </cell>
        </row>
        <row r="53">
          <cell r="A53">
            <v>60</v>
          </cell>
          <cell r="B53" t="str">
            <v>AS</v>
          </cell>
          <cell r="C53">
            <v>175.43</v>
          </cell>
          <cell r="E53">
            <v>0</v>
          </cell>
          <cell r="F53">
            <v>175.43</v>
          </cell>
        </row>
        <row r="54">
          <cell r="A54">
            <v>78</v>
          </cell>
          <cell r="B54" t="str">
            <v>VI</v>
          </cell>
          <cell r="C54">
            <v>961</v>
          </cell>
          <cell r="E54">
            <v>0</v>
          </cell>
          <cell r="F54">
            <v>961</v>
          </cell>
        </row>
      </sheetData>
      <sheetData sheetId="11" refreshError="1"/>
      <sheetData sheetId="12" refreshError="1"/>
      <sheetData sheetId="13" refreshError="1">
        <row r="2">
          <cell r="A2">
            <v>1</v>
          </cell>
          <cell r="B2" t="str">
            <v>AL</v>
          </cell>
          <cell r="C2">
            <v>14153.6</v>
          </cell>
          <cell r="E2">
            <v>0</v>
          </cell>
          <cell r="F2">
            <v>14153.6</v>
          </cell>
        </row>
        <row r="3">
          <cell r="A3">
            <v>2</v>
          </cell>
          <cell r="B3" t="str">
            <v>AK</v>
          </cell>
          <cell r="C3">
            <v>10963.46</v>
          </cell>
          <cell r="E3">
            <v>0</v>
          </cell>
          <cell r="F3">
            <v>10963.46</v>
          </cell>
        </row>
        <row r="4">
          <cell r="A4">
            <v>3</v>
          </cell>
          <cell r="B4" t="str">
            <v>AZ</v>
          </cell>
          <cell r="C4">
            <v>82089.95</v>
          </cell>
          <cell r="E4">
            <v>0</v>
          </cell>
          <cell r="F4">
            <v>82089.95</v>
          </cell>
        </row>
        <row r="5">
          <cell r="A5">
            <v>4</v>
          </cell>
          <cell r="B5" t="str">
            <v>AR</v>
          </cell>
          <cell r="C5">
            <v>32606.95</v>
          </cell>
          <cell r="E5">
            <v>0</v>
          </cell>
          <cell r="F5">
            <v>32606.95</v>
          </cell>
        </row>
        <row r="6">
          <cell r="A6">
            <v>5</v>
          </cell>
          <cell r="B6" t="str">
            <v>CA</v>
          </cell>
          <cell r="C6">
            <v>4669314.21</v>
          </cell>
          <cell r="D6">
            <v>660912.12</v>
          </cell>
          <cell r="E6">
            <v>12849.32</v>
          </cell>
          <cell r="F6">
            <v>5343075.6500000004</v>
          </cell>
        </row>
        <row r="7">
          <cell r="A7">
            <v>6</v>
          </cell>
          <cell r="B7" t="str">
            <v>CO</v>
          </cell>
          <cell r="C7">
            <v>40724.78</v>
          </cell>
          <cell r="E7">
            <v>0</v>
          </cell>
          <cell r="F7">
            <v>40724.78</v>
          </cell>
        </row>
        <row r="8">
          <cell r="A8">
            <v>7</v>
          </cell>
          <cell r="B8" t="str">
            <v>CT</v>
          </cell>
          <cell r="C8">
            <v>27451.57</v>
          </cell>
          <cell r="E8">
            <v>0</v>
          </cell>
          <cell r="F8">
            <v>27451.57</v>
          </cell>
        </row>
        <row r="9">
          <cell r="A9">
            <v>8</v>
          </cell>
          <cell r="B9" t="str">
            <v>DE</v>
          </cell>
          <cell r="C9">
            <v>0</v>
          </cell>
          <cell r="E9">
            <v>0</v>
          </cell>
          <cell r="F9">
            <v>0</v>
          </cell>
        </row>
        <row r="10">
          <cell r="A10">
            <v>9</v>
          </cell>
          <cell r="B10" t="str">
            <v>DC</v>
          </cell>
          <cell r="C10">
            <v>792</v>
          </cell>
          <cell r="E10">
            <v>0</v>
          </cell>
          <cell r="F10">
            <v>792</v>
          </cell>
        </row>
        <row r="11">
          <cell r="A11">
            <v>10</v>
          </cell>
          <cell r="B11" t="str">
            <v>FL</v>
          </cell>
          <cell r="C11">
            <v>65667.63</v>
          </cell>
          <cell r="E11">
            <v>0</v>
          </cell>
          <cell r="F11">
            <v>65667.63</v>
          </cell>
        </row>
        <row r="12">
          <cell r="A12">
            <v>11</v>
          </cell>
          <cell r="B12" t="str">
            <v>GA</v>
          </cell>
          <cell r="C12">
            <v>42146.75</v>
          </cell>
          <cell r="E12">
            <v>0</v>
          </cell>
          <cell r="F12">
            <v>42146.75</v>
          </cell>
        </row>
        <row r="13">
          <cell r="A13">
            <v>12</v>
          </cell>
          <cell r="B13" t="str">
            <v>HI</v>
          </cell>
          <cell r="C13">
            <v>14171.81</v>
          </cell>
          <cell r="E13">
            <v>0</v>
          </cell>
          <cell r="F13">
            <v>14171.81</v>
          </cell>
        </row>
        <row r="14">
          <cell r="A14">
            <v>13</v>
          </cell>
          <cell r="B14" t="str">
            <v>ID</v>
          </cell>
          <cell r="C14">
            <v>2000</v>
          </cell>
          <cell r="E14">
            <v>0</v>
          </cell>
          <cell r="F14">
            <v>2000</v>
          </cell>
        </row>
        <row r="15">
          <cell r="A15">
            <v>14</v>
          </cell>
          <cell r="B15" t="str">
            <v>IL</v>
          </cell>
          <cell r="C15">
            <v>74947.179999999993</v>
          </cell>
          <cell r="E15">
            <v>0</v>
          </cell>
          <cell r="F15">
            <v>74947.179999999993</v>
          </cell>
        </row>
        <row r="16">
          <cell r="A16">
            <v>15</v>
          </cell>
          <cell r="B16" t="str">
            <v>IN</v>
          </cell>
          <cell r="C16">
            <v>18384.28</v>
          </cell>
          <cell r="E16">
            <v>0</v>
          </cell>
          <cell r="F16">
            <v>18384.28</v>
          </cell>
        </row>
        <row r="17">
          <cell r="A17">
            <v>16</v>
          </cell>
          <cell r="B17" t="str">
            <v>IA</v>
          </cell>
          <cell r="C17">
            <v>4693.6499999999996</v>
          </cell>
          <cell r="E17">
            <v>0</v>
          </cell>
          <cell r="F17">
            <v>4693.6499999999996</v>
          </cell>
        </row>
        <row r="18">
          <cell r="A18">
            <v>17</v>
          </cell>
          <cell r="B18" t="str">
            <v>KS</v>
          </cell>
          <cell r="C18">
            <v>3046.98</v>
          </cell>
          <cell r="E18">
            <v>0</v>
          </cell>
          <cell r="F18">
            <v>3046.98</v>
          </cell>
        </row>
        <row r="19">
          <cell r="A19">
            <v>18</v>
          </cell>
          <cell r="B19" t="str">
            <v>KY</v>
          </cell>
          <cell r="C19">
            <v>7885.27</v>
          </cell>
          <cell r="E19">
            <v>0</v>
          </cell>
          <cell r="F19">
            <v>7885.27</v>
          </cell>
        </row>
        <row r="20">
          <cell r="A20">
            <v>19</v>
          </cell>
          <cell r="B20" t="str">
            <v>LA</v>
          </cell>
          <cell r="C20">
            <v>48506.98</v>
          </cell>
          <cell r="E20">
            <v>0</v>
          </cell>
          <cell r="F20">
            <v>48506.98</v>
          </cell>
        </row>
        <row r="21">
          <cell r="A21">
            <v>20</v>
          </cell>
          <cell r="B21" t="str">
            <v>ME</v>
          </cell>
          <cell r="C21">
            <v>1167.75</v>
          </cell>
          <cell r="E21">
            <v>0</v>
          </cell>
          <cell r="F21">
            <v>1167.75</v>
          </cell>
        </row>
        <row r="22">
          <cell r="A22">
            <v>21</v>
          </cell>
          <cell r="B22" t="str">
            <v>MD</v>
          </cell>
          <cell r="C22">
            <v>54823.87</v>
          </cell>
          <cell r="E22">
            <v>0</v>
          </cell>
          <cell r="F22">
            <v>54823.87</v>
          </cell>
        </row>
        <row r="23">
          <cell r="A23">
            <v>22</v>
          </cell>
          <cell r="B23" t="str">
            <v>MA</v>
          </cell>
          <cell r="C23">
            <v>79675.990000000005</v>
          </cell>
          <cell r="E23">
            <v>0</v>
          </cell>
          <cell r="F23">
            <v>79675.990000000005</v>
          </cell>
        </row>
        <row r="24">
          <cell r="A24">
            <v>23</v>
          </cell>
          <cell r="B24" t="str">
            <v>MI</v>
          </cell>
          <cell r="C24">
            <v>19475.53</v>
          </cell>
          <cell r="E24">
            <v>0</v>
          </cell>
          <cell r="F24">
            <v>19475.53</v>
          </cell>
        </row>
        <row r="25">
          <cell r="A25">
            <v>24</v>
          </cell>
          <cell r="B25" t="str">
            <v>MN</v>
          </cell>
          <cell r="C25">
            <v>13733.69</v>
          </cell>
          <cell r="E25">
            <v>0</v>
          </cell>
          <cell r="F25">
            <v>13733.69</v>
          </cell>
        </row>
        <row r="26">
          <cell r="A26">
            <v>25</v>
          </cell>
          <cell r="B26" t="str">
            <v>MS</v>
          </cell>
          <cell r="C26">
            <v>20036.18</v>
          </cell>
          <cell r="E26">
            <v>0</v>
          </cell>
          <cell r="F26">
            <v>20036.18</v>
          </cell>
        </row>
        <row r="27">
          <cell r="A27">
            <v>26</v>
          </cell>
          <cell r="B27" t="str">
            <v>MO</v>
          </cell>
          <cell r="C27">
            <v>23692.26</v>
          </cell>
          <cell r="E27">
            <v>0</v>
          </cell>
          <cell r="F27">
            <v>23692.26</v>
          </cell>
        </row>
        <row r="28">
          <cell r="A28">
            <v>27</v>
          </cell>
          <cell r="B28" t="str">
            <v>MT</v>
          </cell>
          <cell r="C28">
            <v>1806</v>
          </cell>
          <cell r="E28">
            <v>0</v>
          </cell>
          <cell r="F28">
            <v>1806</v>
          </cell>
        </row>
        <row r="29">
          <cell r="A29">
            <v>28</v>
          </cell>
          <cell r="B29" t="str">
            <v>NE</v>
          </cell>
          <cell r="C29">
            <v>8282.6</v>
          </cell>
          <cell r="E29">
            <v>0</v>
          </cell>
          <cell r="F29">
            <v>8282.6</v>
          </cell>
        </row>
        <row r="30">
          <cell r="A30">
            <v>29</v>
          </cell>
          <cell r="B30" t="str">
            <v>NV</v>
          </cell>
          <cell r="C30">
            <v>20777.349999999999</v>
          </cell>
          <cell r="E30">
            <v>0</v>
          </cell>
          <cell r="F30">
            <v>20777.349999999999</v>
          </cell>
        </row>
        <row r="31">
          <cell r="A31">
            <v>30</v>
          </cell>
          <cell r="B31" t="str">
            <v>NH</v>
          </cell>
          <cell r="C31">
            <v>32455.32</v>
          </cell>
          <cell r="E31">
            <v>0</v>
          </cell>
          <cell r="F31">
            <v>32455.32</v>
          </cell>
        </row>
        <row r="32">
          <cell r="A32">
            <v>31</v>
          </cell>
          <cell r="B32" t="str">
            <v>NJ</v>
          </cell>
          <cell r="C32">
            <v>61233.1</v>
          </cell>
          <cell r="E32">
            <v>0</v>
          </cell>
          <cell r="F32">
            <v>61233.1</v>
          </cell>
        </row>
        <row r="33">
          <cell r="A33">
            <v>32</v>
          </cell>
          <cell r="B33" t="str">
            <v>NM</v>
          </cell>
          <cell r="C33">
            <v>10036.35</v>
          </cell>
          <cell r="E33">
            <v>0</v>
          </cell>
          <cell r="F33">
            <v>10036.35</v>
          </cell>
        </row>
        <row r="34">
          <cell r="A34">
            <v>33</v>
          </cell>
          <cell r="B34" t="str">
            <v>NY</v>
          </cell>
          <cell r="C34">
            <v>75188.3</v>
          </cell>
          <cell r="E34">
            <v>0</v>
          </cell>
          <cell r="F34">
            <v>75188.3</v>
          </cell>
        </row>
        <row r="35">
          <cell r="A35">
            <v>34</v>
          </cell>
          <cell r="B35" t="str">
            <v>NC</v>
          </cell>
          <cell r="C35">
            <v>155104.22</v>
          </cell>
          <cell r="E35">
            <v>0</v>
          </cell>
          <cell r="F35">
            <v>155104.22</v>
          </cell>
        </row>
        <row r="36">
          <cell r="A36">
            <v>35</v>
          </cell>
          <cell r="B36" t="str">
            <v>ND</v>
          </cell>
          <cell r="C36">
            <v>-1590.62</v>
          </cell>
          <cell r="E36">
            <v>0</v>
          </cell>
          <cell r="F36">
            <v>-1590.62</v>
          </cell>
        </row>
        <row r="37">
          <cell r="A37">
            <v>36</v>
          </cell>
          <cell r="B37" t="str">
            <v>OH</v>
          </cell>
          <cell r="C37">
            <v>28907.01</v>
          </cell>
          <cell r="E37">
            <v>0</v>
          </cell>
          <cell r="F37">
            <v>28907.01</v>
          </cell>
        </row>
        <row r="38">
          <cell r="A38">
            <v>37</v>
          </cell>
          <cell r="B38" t="str">
            <v>OK</v>
          </cell>
          <cell r="C38">
            <v>23048.05</v>
          </cell>
          <cell r="E38">
            <v>0</v>
          </cell>
          <cell r="F38">
            <v>23048.05</v>
          </cell>
        </row>
        <row r="39">
          <cell r="A39">
            <v>38</v>
          </cell>
          <cell r="B39" t="str">
            <v>OR</v>
          </cell>
          <cell r="C39">
            <v>44308.01</v>
          </cell>
          <cell r="E39">
            <v>0</v>
          </cell>
          <cell r="F39">
            <v>44308.01</v>
          </cell>
        </row>
        <row r="40">
          <cell r="A40">
            <v>39</v>
          </cell>
          <cell r="B40" t="str">
            <v>PA</v>
          </cell>
          <cell r="C40">
            <v>34525.61</v>
          </cell>
          <cell r="E40">
            <v>0</v>
          </cell>
          <cell r="F40">
            <v>34525.61</v>
          </cell>
        </row>
        <row r="41">
          <cell r="A41">
            <v>40</v>
          </cell>
          <cell r="B41" t="str">
            <v>RI</v>
          </cell>
          <cell r="C41">
            <v>39580</v>
          </cell>
          <cell r="E41">
            <v>0</v>
          </cell>
          <cell r="F41">
            <v>39580</v>
          </cell>
        </row>
        <row r="42">
          <cell r="A42">
            <v>41</v>
          </cell>
          <cell r="B42" t="str">
            <v>SC</v>
          </cell>
          <cell r="C42">
            <v>11429.37</v>
          </cell>
          <cell r="E42">
            <v>0</v>
          </cell>
          <cell r="F42">
            <v>11429.37</v>
          </cell>
        </row>
        <row r="43">
          <cell r="A43">
            <v>42</v>
          </cell>
          <cell r="B43" t="str">
            <v>SD</v>
          </cell>
          <cell r="C43">
            <v>4250.8999999999996</v>
          </cell>
          <cell r="E43">
            <v>0</v>
          </cell>
          <cell r="F43">
            <v>4250.8999999999996</v>
          </cell>
        </row>
        <row r="44">
          <cell r="A44">
            <v>43</v>
          </cell>
          <cell r="B44" t="str">
            <v>TN</v>
          </cell>
          <cell r="C44">
            <v>9401.19</v>
          </cell>
          <cell r="E44">
            <v>0</v>
          </cell>
          <cell r="F44">
            <v>9401.19</v>
          </cell>
        </row>
        <row r="45">
          <cell r="A45">
            <v>44</v>
          </cell>
          <cell r="B45" t="str">
            <v>TX</v>
          </cell>
          <cell r="C45">
            <v>995545.07</v>
          </cell>
          <cell r="D45">
            <v>299</v>
          </cell>
          <cell r="E45">
            <v>22109.61</v>
          </cell>
          <cell r="F45">
            <v>1017953.6799999999</v>
          </cell>
        </row>
        <row r="46">
          <cell r="A46">
            <v>45</v>
          </cell>
          <cell r="B46" t="str">
            <v>UT</v>
          </cell>
          <cell r="C46">
            <v>5320.57</v>
          </cell>
          <cell r="E46">
            <v>0</v>
          </cell>
          <cell r="F46">
            <v>5320.57</v>
          </cell>
        </row>
        <row r="47">
          <cell r="A47">
            <v>46</v>
          </cell>
          <cell r="B47" t="str">
            <v>VT</v>
          </cell>
          <cell r="C47">
            <v>2048</v>
          </cell>
          <cell r="E47">
            <v>0</v>
          </cell>
          <cell r="F47">
            <v>2048</v>
          </cell>
        </row>
        <row r="48">
          <cell r="A48">
            <v>47</v>
          </cell>
          <cell r="B48" t="str">
            <v>VA</v>
          </cell>
          <cell r="C48">
            <v>49535.24</v>
          </cell>
          <cell r="E48">
            <v>0</v>
          </cell>
          <cell r="F48">
            <v>49535.24</v>
          </cell>
        </row>
        <row r="49">
          <cell r="A49">
            <v>48</v>
          </cell>
          <cell r="B49" t="str">
            <v>WA</v>
          </cell>
          <cell r="C49">
            <v>11729.89</v>
          </cell>
          <cell r="E49">
            <v>0</v>
          </cell>
          <cell r="F49">
            <v>11729.89</v>
          </cell>
        </row>
        <row r="50">
          <cell r="A50">
            <v>49</v>
          </cell>
          <cell r="B50" t="str">
            <v>WV</v>
          </cell>
          <cell r="C50">
            <v>485</v>
          </cell>
          <cell r="E50">
            <v>0</v>
          </cell>
          <cell r="F50">
            <v>485</v>
          </cell>
        </row>
        <row r="51">
          <cell r="A51">
            <v>50</v>
          </cell>
          <cell r="B51" t="str">
            <v>WI</v>
          </cell>
          <cell r="C51">
            <v>3079.83</v>
          </cell>
          <cell r="E51">
            <v>0</v>
          </cell>
          <cell r="F51">
            <v>3079.83</v>
          </cell>
        </row>
        <row r="52">
          <cell r="A52">
            <v>51</v>
          </cell>
          <cell r="B52" t="str">
            <v>WY</v>
          </cell>
          <cell r="C52">
            <v>-106.5</v>
          </cell>
          <cell r="E52">
            <v>0</v>
          </cell>
          <cell r="F52">
            <v>-106.5</v>
          </cell>
        </row>
        <row r="53">
          <cell r="A53">
            <v>78</v>
          </cell>
          <cell r="B53" t="str">
            <v>VI</v>
          </cell>
          <cell r="C53">
            <v>961</v>
          </cell>
          <cell r="E53">
            <v>0</v>
          </cell>
          <cell r="F53">
            <v>961</v>
          </cell>
        </row>
      </sheetData>
      <sheetData sheetId="14" refreshError="1"/>
      <sheetData sheetId="15" refreshError="1"/>
      <sheetData sheetId="16" refreshError="1">
        <row r="2">
          <cell r="A2">
            <v>70</v>
          </cell>
          <cell r="B2" t="str">
            <v>CN</v>
          </cell>
          <cell r="C2">
            <v>84029.3</v>
          </cell>
          <cell r="E2">
            <v>0</v>
          </cell>
          <cell r="F2">
            <v>84029.3</v>
          </cell>
        </row>
        <row r="3">
          <cell r="A3">
            <v>1</v>
          </cell>
          <cell r="B3" t="str">
            <v>AL</v>
          </cell>
          <cell r="C3">
            <v>39772.239999999998</v>
          </cell>
          <cell r="E3">
            <v>0</v>
          </cell>
          <cell r="F3">
            <v>39772.239999999998</v>
          </cell>
        </row>
        <row r="4">
          <cell r="A4">
            <v>2</v>
          </cell>
          <cell r="B4" t="str">
            <v>AK</v>
          </cell>
          <cell r="C4">
            <v>11047.2</v>
          </cell>
          <cell r="E4">
            <v>0</v>
          </cell>
          <cell r="F4">
            <v>11047.2</v>
          </cell>
        </row>
        <row r="5">
          <cell r="A5">
            <v>3</v>
          </cell>
          <cell r="B5" t="str">
            <v>AZ</v>
          </cell>
          <cell r="C5">
            <v>141259.47</v>
          </cell>
          <cell r="E5">
            <v>0</v>
          </cell>
          <cell r="F5">
            <v>141259.47</v>
          </cell>
        </row>
        <row r="6">
          <cell r="A6">
            <v>4</v>
          </cell>
          <cell r="B6" t="str">
            <v>AR</v>
          </cell>
          <cell r="C6">
            <v>53000.57</v>
          </cell>
          <cell r="E6">
            <v>0</v>
          </cell>
          <cell r="F6">
            <v>53000.57</v>
          </cell>
        </row>
        <row r="7">
          <cell r="A7">
            <v>5</v>
          </cell>
          <cell r="B7" t="str">
            <v>CA</v>
          </cell>
          <cell r="C7">
            <v>4913394.6900000004</v>
          </cell>
          <cell r="D7">
            <v>647515.17999999993</v>
          </cell>
          <cell r="E7">
            <v>-380.23999999999069</v>
          </cell>
          <cell r="F7">
            <v>5560529.6299999999</v>
          </cell>
        </row>
        <row r="8">
          <cell r="A8">
            <v>6</v>
          </cell>
          <cell r="B8" t="str">
            <v>CO</v>
          </cell>
          <cell r="C8">
            <v>41959.8</v>
          </cell>
          <cell r="E8">
            <v>0</v>
          </cell>
          <cell r="F8">
            <v>41959.8</v>
          </cell>
        </row>
        <row r="9">
          <cell r="A9">
            <v>7</v>
          </cell>
          <cell r="B9" t="str">
            <v>CT</v>
          </cell>
          <cell r="C9">
            <v>17423.02</v>
          </cell>
          <cell r="E9">
            <v>0</v>
          </cell>
          <cell r="F9">
            <v>17423.02</v>
          </cell>
        </row>
        <row r="10">
          <cell r="A10">
            <v>8</v>
          </cell>
          <cell r="B10" t="str">
            <v>DE</v>
          </cell>
          <cell r="C10">
            <v>1693.35</v>
          </cell>
          <cell r="E10">
            <v>0</v>
          </cell>
          <cell r="F10">
            <v>1693.35</v>
          </cell>
        </row>
        <row r="11">
          <cell r="A11">
            <v>9</v>
          </cell>
          <cell r="B11" t="str">
            <v>DC</v>
          </cell>
          <cell r="C11">
            <v>2042</v>
          </cell>
          <cell r="E11">
            <v>0</v>
          </cell>
          <cell r="F11">
            <v>2042</v>
          </cell>
        </row>
        <row r="12">
          <cell r="A12">
            <v>10</v>
          </cell>
          <cell r="B12" t="str">
            <v>FL</v>
          </cell>
          <cell r="C12">
            <v>105212.16</v>
          </cell>
          <cell r="E12">
            <v>0</v>
          </cell>
          <cell r="F12">
            <v>105212.16</v>
          </cell>
        </row>
        <row r="13">
          <cell r="A13">
            <v>11</v>
          </cell>
          <cell r="B13" t="str">
            <v>GA</v>
          </cell>
          <cell r="C13">
            <v>89782.5</v>
          </cell>
          <cell r="E13">
            <v>0</v>
          </cell>
          <cell r="F13">
            <v>89782.5</v>
          </cell>
        </row>
        <row r="14">
          <cell r="A14">
            <v>12</v>
          </cell>
          <cell r="B14" t="str">
            <v>HI</v>
          </cell>
          <cell r="C14">
            <v>1405.45</v>
          </cell>
          <cell r="E14">
            <v>0</v>
          </cell>
          <cell r="F14">
            <v>1405.45</v>
          </cell>
        </row>
        <row r="15">
          <cell r="A15">
            <v>13</v>
          </cell>
          <cell r="B15" t="str">
            <v>ID</v>
          </cell>
          <cell r="C15">
            <v>4069.85</v>
          </cell>
          <cell r="E15">
            <v>0</v>
          </cell>
          <cell r="F15">
            <v>4069.85</v>
          </cell>
        </row>
        <row r="16">
          <cell r="A16">
            <v>14</v>
          </cell>
          <cell r="B16" t="str">
            <v>IL</v>
          </cell>
          <cell r="C16">
            <v>48211.66</v>
          </cell>
          <cell r="E16">
            <v>0</v>
          </cell>
          <cell r="F16">
            <v>48211.66</v>
          </cell>
        </row>
        <row r="17">
          <cell r="A17">
            <v>15</v>
          </cell>
          <cell r="B17" t="str">
            <v>IN</v>
          </cell>
          <cell r="C17">
            <v>15861.13</v>
          </cell>
          <cell r="E17">
            <v>0</v>
          </cell>
          <cell r="F17">
            <v>15861.13</v>
          </cell>
        </row>
        <row r="18">
          <cell r="A18">
            <v>16</v>
          </cell>
          <cell r="B18" t="str">
            <v>IA</v>
          </cell>
          <cell r="C18">
            <v>4529.8500000000004</v>
          </cell>
          <cell r="E18">
            <v>0</v>
          </cell>
          <cell r="F18">
            <v>4529.8500000000004</v>
          </cell>
        </row>
        <row r="19">
          <cell r="A19">
            <v>17</v>
          </cell>
          <cell r="B19" t="str">
            <v>KS</v>
          </cell>
          <cell r="C19">
            <v>3438</v>
          </cell>
          <cell r="E19">
            <v>0</v>
          </cell>
          <cell r="F19">
            <v>3438</v>
          </cell>
        </row>
        <row r="20">
          <cell r="A20">
            <v>18</v>
          </cell>
          <cell r="B20" t="str">
            <v>KY</v>
          </cell>
          <cell r="C20">
            <v>28659.71</v>
          </cell>
          <cell r="E20">
            <v>0</v>
          </cell>
          <cell r="F20">
            <v>28659.71</v>
          </cell>
        </row>
        <row r="21">
          <cell r="A21">
            <v>19</v>
          </cell>
          <cell r="B21" t="str">
            <v>LA</v>
          </cell>
          <cell r="C21">
            <v>85600.88</v>
          </cell>
          <cell r="E21">
            <v>0</v>
          </cell>
          <cell r="F21">
            <v>85600.88</v>
          </cell>
        </row>
        <row r="22">
          <cell r="A22">
            <v>20</v>
          </cell>
          <cell r="B22" t="str">
            <v>ME</v>
          </cell>
          <cell r="C22">
            <v>450</v>
          </cell>
          <cell r="E22">
            <v>0</v>
          </cell>
          <cell r="F22">
            <v>450</v>
          </cell>
        </row>
        <row r="23">
          <cell r="A23">
            <v>21</v>
          </cell>
          <cell r="B23" t="str">
            <v>MD</v>
          </cell>
          <cell r="C23">
            <v>38826.519999999997</v>
          </cell>
          <cell r="E23">
            <v>0</v>
          </cell>
          <cell r="F23">
            <v>38826.519999999997</v>
          </cell>
        </row>
        <row r="24">
          <cell r="A24">
            <v>22</v>
          </cell>
          <cell r="B24" t="str">
            <v>MA</v>
          </cell>
          <cell r="C24">
            <v>65220.22</v>
          </cell>
          <cell r="E24">
            <v>0</v>
          </cell>
          <cell r="F24">
            <v>65220.22</v>
          </cell>
        </row>
        <row r="25">
          <cell r="A25">
            <v>23</v>
          </cell>
          <cell r="B25" t="str">
            <v>MI</v>
          </cell>
          <cell r="C25">
            <v>9106.9</v>
          </cell>
          <cell r="E25">
            <v>0</v>
          </cell>
          <cell r="F25">
            <v>9106.9</v>
          </cell>
        </row>
        <row r="26">
          <cell r="A26">
            <v>24</v>
          </cell>
          <cell r="B26" t="str">
            <v>MN</v>
          </cell>
          <cell r="C26">
            <v>11943.27</v>
          </cell>
          <cell r="E26">
            <v>0</v>
          </cell>
          <cell r="F26">
            <v>11943.27</v>
          </cell>
        </row>
        <row r="27">
          <cell r="A27">
            <v>25</v>
          </cell>
          <cell r="B27" t="str">
            <v>MS</v>
          </cell>
          <cell r="C27">
            <v>23592.35</v>
          </cell>
          <cell r="E27">
            <v>0</v>
          </cell>
          <cell r="F27">
            <v>23592.35</v>
          </cell>
        </row>
        <row r="28">
          <cell r="A28">
            <v>26</v>
          </cell>
          <cell r="B28" t="str">
            <v>MO</v>
          </cell>
          <cell r="C28">
            <v>27031.75</v>
          </cell>
          <cell r="E28">
            <v>0</v>
          </cell>
          <cell r="F28">
            <v>27031.75</v>
          </cell>
        </row>
        <row r="29">
          <cell r="A29">
            <v>27</v>
          </cell>
          <cell r="B29" t="str">
            <v>MT</v>
          </cell>
          <cell r="C29">
            <v>1806</v>
          </cell>
          <cell r="E29">
            <v>0</v>
          </cell>
          <cell r="F29">
            <v>1806</v>
          </cell>
        </row>
        <row r="30">
          <cell r="A30">
            <v>28</v>
          </cell>
          <cell r="B30" t="str">
            <v>NE</v>
          </cell>
          <cell r="C30">
            <v>44097.74</v>
          </cell>
          <cell r="E30">
            <v>0</v>
          </cell>
          <cell r="F30">
            <v>44097.74</v>
          </cell>
        </row>
        <row r="31">
          <cell r="A31">
            <v>29</v>
          </cell>
          <cell r="B31" t="str">
            <v>NV</v>
          </cell>
          <cell r="C31">
            <v>19033.16</v>
          </cell>
          <cell r="E31">
            <v>0</v>
          </cell>
          <cell r="F31">
            <v>19033.16</v>
          </cell>
        </row>
        <row r="32">
          <cell r="A32">
            <v>30</v>
          </cell>
          <cell r="B32" t="str">
            <v>NH</v>
          </cell>
          <cell r="C32">
            <v>31147.5</v>
          </cell>
          <cell r="E32">
            <v>0</v>
          </cell>
          <cell r="F32">
            <v>31147.5</v>
          </cell>
        </row>
        <row r="33">
          <cell r="A33">
            <v>31</v>
          </cell>
          <cell r="B33" t="str">
            <v>NJ</v>
          </cell>
          <cell r="C33">
            <v>89405.75</v>
          </cell>
          <cell r="E33">
            <v>0</v>
          </cell>
          <cell r="F33">
            <v>89405.75</v>
          </cell>
        </row>
        <row r="34">
          <cell r="A34">
            <v>32</v>
          </cell>
          <cell r="B34" t="str">
            <v>NM</v>
          </cell>
          <cell r="C34">
            <v>4425.8599999999997</v>
          </cell>
          <cell r="E34">
            <v>0</v>
          </cell>
          <cell r="F34">
            <v>4425.8599999999997</v>
          </cell>
        </row>
        <row r="35">
          <cell r="A35">
            <v>33</v>
          </cell>
          <cell r="B35" t="str">
            <v>NY</v>
          </cell>
          <cell r="C35">
            <v>93211.22</v>
          </cell>
          <cell r="E35">
            <v>0</v>
          </cell>
          <cell r="F35">
            <v>93211.22</v>
          </cell>
        </row>
        <row r="36">
          <cell r="A36">
            <v>34</v>
          </cell>
          <cell r="B36" t="str">
            <v>NC</v>
          </cell>
          <cell r="C36">
            <v>166932.39000000001</v>
          </cell>
          <cell r="E36">
            <v>0</v>
          </cell>
          <cell r="F36">
            <v>166932.39000000001</v>
          </cell>
        </row>
        <row r="37">
          <cell r="A37">
            <v>35</v>
          </cell>
          <cell r="B37" t="str">
            <v>ND</v>
          </cell>
          <cell r="C37">
            <v>36293.839999999997</v>
          </cell>
          <cell r="E37">
            <v>0</v>
          </cell>
          <cell r="F37">
            <v>36293.839999999997</v>
          </cell>
        </row>
        <row r="38">
          <cell r="A38">
            <v>36</v>
          </cell>
          <cell r="B38" t="str">
            <v>OH</v>
          </cell>
          <cell r="C38">
            <v>22063.81</v>
          </cell>
          <cell r="E38">
            <v>0</v>
          </cell>
          <cell r="F38">
            <v>22063.81</v>
          </cell>
        </row>
        <row r="39">
          <cell r="A39">
            <v>37</v>
          </cell>
          <cell r="B39" t="str">
            <v>OK</v>
          </cell>
          <cell r="C39">
            <v>15419.63</v>
          </cell>
          <cell r="E39">
            <v>0</v>
          </cell>
          <cell r="F39">
            <v>15419.63</v>
          </cell>
        </row>
        <row r="40">
          <cell r="A40">
            <v>38</v>
          </cell>
          <cell r="B40" t="str">
            <v>OR</v>
          </cell>
          <cell r="C40">
            <v>60270.62</v>
          </cell>
          <cell r="E40">
            <v>0</v>
          </cell>
          <cell r="F40">
            <v>60270.62</v>
          </cell>
        </row>
        <row r="41">
          <cell r="A41">
            <v>39</v>
          </cell>
          <cell r="B41" t="str">
            <v>PA</v>
          </cell>
          <cell r="C41">
            <v>27308.26</v>
          </cell>
          <cell r="E41">
            <v>0</v>
          </cell>
          <cell r="F41">
            <v>27308.26</v>
          </cell>
        </row>
        <row r="42">
          <cell r="A42">
            <v>40</v>
          </cell>
          <cell r="B42" t="str">
            <v>RI</v>
          </cell>
          <cell r="C42">
            <v>17431.34</v>
          </cell>
          <cell r="E42">
            <v>0</v>
          </cell>
          <cell r="F42">
            <v>17431.34</v>
          </cell>
        </row>
        <row r="43">
          <cell r="A43">
            <v>41</v>
          </cell>
          <cell r="B43" t="str">
            <v>SC</v>
          </cell>
          <cell r="C43">
            <v>11546.25</v>
          </cell>
          <cell r="E43">
            <v>0</v>
          </cell>
          <cell r="F43">
            <v>11546.25</v>
          </cell>
        </row>
        <row r="44">
          <cell r="A44">
            <v>42</v>
          </cell>
          <cell r="B44" t="str">
            <v>SD</v>
          </cell>
          <cell r="C44">
            <v>3787.9</v>
          </cell>
          <cell r="E44">
            <v>0</v>
          </cell>
          <cell r="F44">
            <v>3787.9</v>
          </cell>
        </row>
        <row r="45">
          <cell r="A45">
            <v>43</v>
          </cell>
          <cell r="B45" t="str">
            <v>TN</v>
          </cell>
          <cell r="C45">
            <v>10133.57</v>
          </cell>
          <cell r="E45">
            <v>0</v>
          </cell>
          <cell r="F45">
            <v>10133.57</v>
          </cell>
        </row>
        <row r="46">
          <cell r="A46">
            <v>44</v>
          </cell>
          <cell r="B46" t="str">
            <v>TX</v>
          </cell>
          <cell r="C46">
            <v>931086.17</v>
          </cell>
          <cell r="E46">
            <v>26958.67</v>
          </cell>
          <cell r="F46">
            <v>958044.84000000008</v>
          </cell>
        </row>
        <row r="47">
          <cell r="A47">
            <v>45</v>
          </cell>
          <cell r="B47" t="str">
            <v>UT</v>
          </cell>
          <cell r="C47">
            <v>8186</v>
          </cell>
          <cell r="E47">
            <v>0</v>
          </cell>
          <cell r="F47">
            <v>8186</v>
          </cell>
        </row>
        <row r="48">
          <cell r="A48">
            <v>46</v>
          </cell>
          <cell r="B48" t="str">
            <v>VT</v>
          </cell>
          <cell r="C48">
            <v>2611.25</v>
          </cell>
          <cell r="E48">
            <v>0</v>
          </cell>
          <cell r="F48">
            <v>2611.25</v>
          </cell>
        </row>
        <row r="49">
          <cell r="A49">
            <v>47</v>
          </cell>
          <cell r="B49" t="str">
            <v>VA</v>
          </cell>
          <cell r="C49">
            <v>112142.49</v>
          </cell>
          <cell r="E49">
            <v>0</v>
          </cell>
          <cell r="F49">
            <v>112142.49</v>
          </cell>
        </row>
        <row r="50">
          <cell r="A50">
            <v>48</v>
          </cell>
          <cell r="B50" t="str">
            <v>WA</v>
          </cell>
          <cell r="C50">
            <v>11809.35</v>
          </cell>
          <cell r="E50">
            <v>0</v>
          </cell>
          <cell r="F50">
            <v>11809.35</v>
          </cell>
        </row>
        <row r="51">
          <cell r="A51">
            <v>49</v>
          </cell>
          <cell r="B51" t="str">
            <v>WV</v>
          </cell>
          <cell r="C51">
            <v>417.27</v>
          </cell>
          <cell r="E51">
            <v>0</v>
          </cell>
          <cell r="F51">
            <v>417.27</v>
          </cell>
        </row>
        <row r="52">
          <cell r="A52">
            <v>50</v>
          </cell>
          <cell r="B52" t="str">
            <v>WI</v>
          </cell>
          <cell r="C52">
            <v>3024.8</v>
          </cell>
          <cell r="E52">
            <v>0</v>
          </cell>
          <cell r="F52">
            <v>3024.8</v>
          </cell>
        </row>
        <row r="53">
          <cell r="A53">
            <v>51</v>
          </cell>
          <cell r="B53" t="str">
            <v>WY</v>
          </cell>
          <cell r="C53">
            <v>1360.3</v>
          </cell>
          <cell r="E53">
            <v>0</v>
          </cell>
          <cell r="F53">
            <v>1360.3</v>
          </cell>
        </row>
        <row r="54">
          <cell r="A54">
            <v>72</v>
          </cell>
          <cell r="B54" t="str">
            <v>PR</v>
          </cell>
          <cell r="C54">
            <v>1377.6</v>
          </cell>
          <cell r="E54">
            <v>0</v>
          </cell>
          <cell r="F54">
            <v>1377.6</v>
          </cell>
        </row>
        <row r="55">
          <cell r="A55">
            <v>78</v>
          </cell>
          <cell r="B55" t="str">
            <v>VI</v>
          </cell>
          <cell r="C55">
            <v>961</v>
          </cell>
          <cell r="E55">
            <v>0</v>
          </cell>
          <cell r="F55">
            <v>961</v>
          </cell>
        </row>
      </sheetData>
      <sheetData sheetId="17" refreshError="1"/>
      <sheetData sheetId="18" refreshError="1"/>
      <sheetData sheetId="19" refreshError="1">
        <row r="2">
          <cell r="A2">
            <v>1</v>
          </cell>
          <cell r="B2" t="str">
            <v>AL</v>
          </cell>
          <cell r="C2">
            <v>28492.720000000001</v>
          </cell>
          <cell r="E2">
            <v>0</v>
          </cell>
          <cell r="F2">
            <v>28492.720000000001</v>
          </cell>
        </row>
        <row r="3">
          <cell r="A3">
            <v>2</v>
          </cell>
          <cell r="B3" t="str">
            <v>AK</v>
          </cell>
          <cell r="C3">
            <v>12025.38</v>
          </cell>
          <cell r="E3">
            <v>0</v>
          </cell>
          <cell r="F3">
            <v>12025.38</v>
          </cell>
        </row>
        <row r="4">
          <cell r="A4">
            <v>3</v>
          </cell>
          <cell r="B4" t="str">
            <v>AZ</v>
          </cell>
          <cell r="C4">
            <v>38306.36</v>
          </cell>
          <cell r="E4">
            <v>0</v>
          </cell>
          <cell r="F4">
            <v>38306.36</v>
          </cell>
        </row>
        <row r="5">
          <cell r="A5">
            <v>4</v>
          </cell>
          <cell r="B5" t="str">
            <v>AR</v>
          </cell>
          <cell r="C5">
            <v>40609.03</v>
          </cell>
          <cell r="E5">
            <v>0</v>
          </cell>
          <cell r="F5">
            <v>40609.03</v>
          </cell>
        </row>
        <row r="6">
          <cell r="A6">
            <v>5</v>
          </cell>
          <cell r="B6" t="str">
            <v>CA</v>
          </cell>
          <cell r="C6">
            <v>7024824.6900000004</v>
          </cell>
          <cell r="D6">
            <v>645466.57000000007</v>
          </cell>
          <cell r="E6">
            <v>7962.02</v>
          </cell>
          <cell r="F6">
            <v>7678253.2800000003</v>
          </cell>
        </row>
        <row r="7">
          <cell r="A7">
            <v>6</v>
          </cell>
          <cell r="B7" t="str">
            <v>CO</v>
          </cell>
          <cell r="C7">
            <v>77057.86</v>
          </cell>
          <cell r="E7">
            <v>0</v>
          </cell>
          <cell r="F7">
            <v>77057.86</v>
          </cell>
        </row>
        <row r="8">
          <cell r="A8">
            <v>7</v>
          </cell>
          <cell r="B8" t="str">
            <v>CT</v>
          </cell>
          <cell r="C8">
            <v>15333.8</v>
          </cell>
          <cell r="E8">
            <v>0</v>
          </cell>
          <cell r="F8">
            <v>15333.8</v>
          </cell>
        </row>
        <row r="9">
          <cell r="A9">
            <v>8</v>
          </cell>
          <cell r="B9" t="str">
            <v>DE</v>
          </cell>
          <cell r="C9">
            <v>1537.75</v>
          </cell>
          <cell r="E9">
            <v>0</v>
          </cell>
          <cell r="F9">
            <v>1537.75</v>
          </cell>
        </row>
        <row r="10">
          <cell r="A10">
            <v>9</v>
          </cell>
          <cell r="B10" t="str">
            <v>DC</v>
          </cell>
          <cell r="C10">
            <v>792</v>
          </cell>
          <cell r="E10">
            <v>0</v>
          </cell>
          <cell r="F10">
            <v>792</v>
          </cell>
        </row>
        <row r="11">
          <cell r="A11">
            <v>10</v>
          </cell>
          <cell r="B11" t="str">
            <v>FL</v>
          </cell>
          <cell r="C11">
            <v>80863.990000000005</v>
          </cell>
          <cell r="E11">
            <v>0</v>
          </cell>
          <cell r="F11">
            <v>80863.990000000005</v>
          </cell>
        </row>
        <row r="12">
          <cell r="A12">
            <v>11</v>
          </cell>
          <cell r="B12" t="str">
            <v>GA</v>
          </cell>
          <cell r="C12">
            <v>77346.53</v>
          </cell>
          <cell r="E12">
            <v>0</v>
          </cell>
          <cell r="F12">
            <v>77346.53</v>
          </cell>
        </row>
        <row r="13">
          <cell r="A13">
            <v>12</v>
          </cell>
          <cell r="B13" t="str">
            <v>HI</v>
          </cell>
          <cell r="C13">
            <v>-9982.0300000000007</v>
          </cell>
          <cell r="E13">
            <v>0</v>
          </cell>
          <cell r="F13">
            <v>-9982.0300000000007</v>
          </cell>
        </row>
        <row r="14">
          <cell r="A14">
            <v>13</v>
          </cell>
          <cell r="B14" t="str">
            <v>ID</v>
          </cell>
          <cell r="C14">
            <v>5363</v>
          </cell>
          <cell r="E14">
            <v>0</v>
          </cell>
          <cell r="F14">
            <v>5363</v>
          </cell>
        </row>
        <row r="15">
          <cell r="A15">
            <v>14</v>
          </cell>
          <cell r="B15" t="str">
            <v>IL</v>
          </cell>
          <cell r="C15">
            <v>41250.89</v>
          </cell>
          <cell r="E15">
            <v>0</v>
          </cell>
          <cell r="F15">
            <v>41250.89</v>
          </cell>
        </row>
        <row r="16">
          <cell r="A16">
            <v>15</v>
          </cell>
          <cell r="B16" t="str">
            <v>IN</v>
          </cell>
          <cell r="C16">
            <v>21028.93</v>
          </cell>
          <cell r="E16">
            <v>0</v>
          </cell>
          <cell r="F16">
            <v>21028.93</v>
          </cell>
        </row>
        <row r="17">
          <cell r="A17">
            <v>16</v>
          </cell>
          <cell r="B17" t="str">
            <v>IA</v>
          </cell>
          <cell r="C17">
            <v>8201.5499999999993</v>
          </cell>
          <cell r="E17">
            <v>0</v>
          </cell>
          <cell r="F17">
            <v>8201.5499999999993</v>
          </cell>
        </row>
        <row r="18">
          <cell r="A18">
            <v>17</v>
          </cell>
          <cell r="B18" t="str">
            <v>KS</v>
          </cell>
          <cell r="C18">
            <v>3568.67</v>
          </cell>
          <cell r="E18">
            <v>0</v>
          </cell>
          <cell r="F18">
            <v>3568.67</v>
          </cell>
        </row>
        <row r="19">
          <cell r="A19">
            <v>18</v>
          </cell>
          <cell r="B19" t="str">
            <v>KY</v>
          </cell>
          <cell r="C19">
            <v>30702.43</v>
          </cell>
          <cell r="E19">
            <v>0</v>
          </cell>
          <cell r="F19">
            <v>30702.43</v>
          </cell>
        </row>
        <row r="20">
          <cell r="A20">
            <v>19</v>
          </cell>
          <cell r="B20" t="str">
            <v>LA</v>
          </cell>
          <cell r="C20">
            <v>58792.17</v>
          </cell>
          <cell r="E20">
            <v>0</v>
          </cell>
          <cell r="F20">
            <v>58792.17</v>
          </cell>
        </row>
        <row r="21">
          <cell r="A21">
            <v>20</v>
          </cell>
          <cell r="B21" t="str">
            <v>ME</v>
          </cell>
          <cell r="C21">
            <v>1005.95</v>
          </cell>
          <cell r="E21">
            <v>0</v>
          </cell>
          <cell r="F21">
            <v>1005.95</v>
          </cell>
        </row>
        <row r="22">
          <cell r="A22">
            <v>21</v>
          </cell>
          <cell r="B22" t="str">
            <v>MD</v>
          </cell>
          <cell r="C22">
            <v>51619.48</v>
          </cell>
          <cell r="E22">
            <v>0</v>
          </cell>
          <cell r="F22">
            <v>51619.48</v>
          </cell>
        </row>
        <row r="23">
          <cell r="A23">
            <v>22</v>
          </cell>
          <cell r="B23" t="str">
            <v>MA</v>
          </cell>
          <cell r="C23">
            <v>118824.82</v>
          </cell>
          <cell r="E23">
            <v>0</v>
          </cell>
          <cell r="F23">
            <v>118824.82</v>
          </cell>
        </row>
        <row r="24">
          <cell r="A24">
            <v>23</v>
          </cell>
          <cell r="B24" t="str">
            <v>MI</v>
          </cell>
          <cell r="C24">
            <v>13139.66</v>
          </cell>
          <cell r="E24">
            <v>0</v>
          </cell>
          <cell r="F24">
            <v>13139.66</v>
          </cell>
        </row>
        <row r="25">
          <cell r="A25">
            <v>24</v>
          </cell>
          <cell r="B25" t="str">
            <v>MN</v>
          </cell>
          <cell r="C25">
            <v>10378.25</v>
          </cell>
          <cell r="E25">
            <v>0</v>
          </cell>
          <cell r="F25">
            <v>10378.25</v>
          </cell>
        </row>
        <row r="26">
          <cell r="A26">
            <v>25</v>
          </cell>
          <cell r="B26" t="str">
            <v>MS</v>
          </cell>
          <cell r="C26">
            <v>24155.45</v>
          </cell>
          <cell r="E26">
            <v>0</v>
          </cell>
          <cell r="F26">
            <v>24155.45</v>
          </cell>
        </row>
        <row r="27">
          <cell r="A27">
            <v>26</v>
          </cell>
          <cell r="B27" t="str">
            <v>MO</v>
          </cell>
          <cell r="C27">
            <v>25920.95</v>
          </cell>
          <cell r="E27">
            <v>0</v>
          </cell>
          <cell r="F27">
            <v>25920.95</v>
          </cell>
        </row>
        <row r="28">
          <cell r="A28">
            <v>27</v>
          </cell>
          <cell r="B28" t="str">
            <v>MT</v>
          </cell>
          <cell r="C28">
            <v>1806</v>
          </cell>
          <cell r="E28">
            <v>0</v>
          </cell>
          <cell r="F28">
            <v>1806</v>
          </cell>
        </row>
        <row r="29">
          <cell r="A29">
            <v>28</v>
          </cell>
          <cell r="B29" t="str">
            <v>NE</v>
          </cell>
          <cell r="C29">
            <v>9221.92</v>
          </cell>
          <cell r="E29">
            <v>0</v>
          </cell>
          <cell r="F29">
            <v>9221.92</v>
          </cell>
        </row>
        <row r="30">
          <cell r="A30">
            <v>29</v>
          </cell>
          <cell r="B30" t="str">
            <v>NV</v>
          </cell>
          <cell r="C30">
            <v>18728.53</v>
          </cell>
          <cell r="E30">
            <v>0</v>
          </cell>
          <cell r="F30">
            <v>18728.53</v>
          </cell>
        </row>
        <row r="31">
          <cell r="A31">
            <v>30</v>
          </cell>
          <cell r="B31" t="str">
            <v>NH</v>
          </cell>
          <cell r="C31">
            <v>37268.83</v>
          </cell>
          <cell r="E31">
            <v>0</v>
          </cell>
          <cell r="F31">
            <v>37268.83</v>
          </cell>
        </row>
        <row r="32">
          <cell r="A32">
            <v>31</v>
          </cell>
          <cell r="B32" t="str">
            <v>NJ</v>
          </cell>
          <cell r="C32">
            <v>72690.31</v>
          </cell>
          <cell r="E32">
            <v>0</v>
          </cell>
          <cell r="F32">
            <v>72690.31</v>
          </cell>
        </row>
        <row r="33">
          <cell r="A33">
            <v>32</v>
          </cell>
          <cell r="B33" t="str">
            <v>NM</v>
          </cell>
          <cell r="C33">
            <v>4471.82</v>
          </cell>
          <cell r="E33">
            <v>0</v>
          </cell>
          <cell r="F33">
            <v>4471.82</v>
          </cell>
        </row>
        <row r="34">
          <cell r="A34">
            <v>33</v>
          </cell>
          <cell r="B34" t="str">
            <v>NY</v>
          </cell>
          <cell r="C34">
            <v>113866.16</v>
          </cell>
          <cell r="E34">
            <v>0</v>
          </cell>
          <cell r="F34">
            <v>113866.16</v>
          </cell>
        </row>
        <row r="35">
          <cell r="A35">
            <v>34</v>
          </cell>
          <cell r="B35" t="str">
            <v>NC</v>
          </cell>
          <cell r="C35">
            <v>172002.74</v>
          </cell>
          <cell r="E35">
            <v>0</v>
          </cell>
          <cell r="F35">
            <v>172002.74</v>
          </cell>
        </row>
        <row r="36">
          <cell r="A36">
            <v>35</v>
          </cell>
          <cell r="B36" t="str">
            <v>ND</v>
          </cell>
          <cell r="C36">
            <v>2686.45</v>
          </cell>
          <cell r="E36">
            <v>0</v>
          </cell>
          <cell r="F36">
            <v>2686.45</v>
          </cell>
        </row>
        <row r="37">
          <cell r="A37">
            <v>36</v>
          </cell>
          <cell r="B37" t="str">
            <v>OH</v>
          </cell>
          <cell r="C37">
            <v>19996.93</v>
          </cell>
          <cell r="E37">
            <v>0</v>
          </cell>
          <cell r="F37">
            <v>19996.93</v>
          </cell>
        </row>
        <row r="38">
          <cell r="A38">
            <v>37</v>
          </cell>
          <cell r="B38" t="str">
            <v>OK</v>
          </cell>
          <cell r="C38">
            <v>23074.5</v>
          </cell>
          <cell r="E38">
            <v>0</v>
          </cell>
          <cell r="F38">
            <v>23074.5</v>
          </cell>
        </row>
        <row r="39">
          <cell r="A39">
            <v>38</v>
          </cell>
          <cell r="B39" t="str">
            <v>OR</v>
          </cell>
          <cell r="C39">
            <v>41814.410000000003</v>
          </cell>
          <cell r="E39">
            <v>0</v>
          </cell>
          <cell r="F39">
            <v>41814.410000000003</v>
          </cell>
        </row>
        <row r="40">
          <cell r="A40">
            <v>39</v>
          </cell>
          <cell r="B40" t="str">
            <v>PA</v>
          </cell>
          <cell r="C40">
            <v>50958.6</v>
          </cell>
          <cell r="E40">
            <v>0</v>
          </cell>
          <cell r="F40">
            <v>50958.6</v>
          </cell>
        </row>
        <row r="41">
          <cell r="A41">
            <v>40</v>
          </cell>
          <cell r="B41" t="str">
            <v>RI</v>
          </cell>
          <cell r="C41">
            <v>4774</v>
          </cell>
          <cell r="E41">
            <v>0</v>
          </cell>
          <cell r="F41">
            <v>4774</v>
          </cell>
        </row>
        <row r="42">
          <cell r="A42">
            <v>41</v>
          </cell>
          <cell r="B42" t="str">
            <v>SC</v>
          </cell>
          <cell r="C42">
            <v>11780.4</v>
          </cell>
          <cell r="E42">
            <v>0</v>
          </cell>
          <cell r="F42">
            <v>11780.4</v>
          </cell>
        </row>
        <row r="43">
          <cell r="A43">
            <v>42</v>
          </cell>
          <cell r="B43" t="str">
            <v>SD</v>
          </cell>
          <cell r="C43">
            <v>2374</v>
          </cell>
          <cell r="E43">
            <v>0</v>
          </cell>
          <cell r="F43">
            <v>2374</v>
          </cell>
        </row>
        <row r="44">
          <cell r="A44">
            <v>43</v>
          </cell>
          <cell r="B44" t="str">
            <v>TN</v>
          </cell>
          <cell r="C44">
            <v>11912.72</v>
          </cell>
          <cell r="E44">
            <v>0</v>
          </cell>
          <cell r="F44">
            <v>11912.72</v>
          </cell>
        </row>
        <row r="45">
          <cell r="A45">
            <v>44</v>
          </cell>
          <cell r="B45" t="str">
            <v>TX</v>
          </cell>
          <cell r="C45">
            <v>1127814.83</v>
          </cell>
          <cell r="D45">
            <v>629.20000000000005</v>
          </cell>
          <cell r="E45">
            <v>20923.2</v>
          </cell>
          <cell r="F45">
            <v>1149367.23</v>
          </cell>
        </row>
        <row r="46">
          <cell r="A46">
            <v>45</v>
          </cell>
          <cell r="B46" t="str">
            <v>UT</v>
          </cell>
          <cell r="C46">
            <v>12349.53</v>
          </cell>
          <cell r="E46">
            <v>0</v>
          </cell>
          <cell r="F46">
            <v>12349.53</v>
          </cell>
        </row>
        <row r="47">
          <cell r="A47">
            <v>46</v>
          </cell>
          <cell r="B47" t="str">
            <v>VT</v>
          </cell>
          <cell r="C47">
            <v>2568</v>
          </cell>
          <cell r="E47">
            <v>0</v>
          </cell>
          <cell r="F47">
            <v>2568</v>
          </cell>
        </row>
        <row r="48">
          <cell r="A48">
            <v>47</v>
          </cell>
          <cell r="B48" t="str">
            <v>VA</v>
          </cell>
          <cell r="C48">
            <v>58532.74</v>
          </cell>
          <cell r="E48">
            <v>0</v>
          </cell>
          <cell r="F48">
            <v>58532.74</v>
          </cell>
        </row>
        <row r="49">
          <cell r="A49">
            <v>48</v>
          </cell>
          <cell r="B49" t="str">
            <v>WA</v>
          </cell>
          <cell r="C49">
            <v>17152.82</v>
          </cell>
          <cell r="E49">
            <v>0</v>
          </cell>
          <cell r="F49">
            <v>17152.82</v>
          </cell>
        </row>
        <row r="50">
          <cell r="A50">
            <v>49</v>
          </cell>
          <cell r="B50" t="str">
            <v>WV</v>
          </cell>
          <cell r="C50">
            <v>237</v>
          </cell>
          <cell r="E50">
            <v>0</v>
          </cell>
          <cell r="F50">
            <v>237</v>
          </cell>
        </row>
        <row r="51">
          <cell r="A51">
            <v>50</v>
          </cell>
          <cell r="B51" t="str">
            <v>WI</v>
          </cell>
          <cell r="C51">
            <v>4074.64</v>
          </cell>
          <cell r="E51">
            <v>0</v>
          </cell>
          <cell r="F51">
            <v>4074.64</v>
          </cell>
        </row>
        <row r="52">
          <cell r="A52">
            <v>51</v>
          </cell>
          <cell r="B52" t="str">
            <v>WY</v>
          </cell>
          <cell r="C52">
            <v>5736.3</v>
          </cell>
          <cell r="E52">
            <v>0</v>
          </cell>
          <cell r="F52">
            <v>5736.3</v>
          </cell>
        </row>
        <row r="53">
          <cell r="A53">
            <v>72</v>
          </cell>
          <cell r="B53" t="str">
            <v>PR</v>
          </cell>
          <cell r="C53">
            <v>736.67</v>
          </cell>
          <cell r="E53">
            <v>0</v>
          </cell>
          <cell r="F53">
            <v>736.67</v>
          </cell>
        </row>
        <row r="54">
          <cell r="A54">
            <v>78</v>
          </cell>
          <cell r="B54" t="str">
            <v>VI</v>
          </cell>
          <cell r="C54">
            <v>961</v>
          </cell>
          <cell r="E54">
            <v>0</v>
          </cell>
          <cell r="F54">
            <v>961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>
        <row r="2">
          <cell r="A2">
            <v>70</v>
          </cell>
          <cell r="B2" t="str">
            <v>CN</v>
          </cell>
          <cell r="C2">
            <v>2347</v>
          </cell>
          <cell r="E2">
            <v>0</v>
          </cell>
          <cell r="F2">
            <v>2347</v>
          </cell>
        </row>
        <row r="3">
          <cell r="A3">
            <v>1</v>
          </cell>
          <cell r="B3" t="str">
            <v>AL</v>
          </cell>
          <cell r="C3">
            <v>12422.19</v>
          </cell>
          <cell r="E3">
            <v>0</v>
          </cell>
          <cell r="F3">
            <v>12422.19</v>
          </cell>
        </row>
        <row r="4">
          <cell r="A4">
            <v>2</v>
          </cell>
          <cell r="B4" t="str">
            <v>AK</v>
          </cell>
          <cell r="C4">
            <v>21261.05</v>
          </cell>
          <cell r="E4">
            <v>0</v>
          </cell>
          <cell r="F4">
            <v>21261.05</v>
          </cell>
        </row>
        <row r="5">
          <cell r="A5">
            <v>3</v>
          </cell>
          <cell r="B5" t="str">
            <v>AZ</v>
          </cell>
          <cell r="C5">
            <v>74228.84</v>
          </cell>
          <cell r="E5">
            <v>0</v>
          </cell>
          <cell r="F5">
            <v>74228.84</v>
          </cell>
        </row>
        <row r="6">
          <cell r="A6">
            <v>4</v>
          </cell>
          <cell r="B6" t="str">
            <v>AR</v>
          </cell>
          <cell r="C6">
            <v>46326.62</v>
          </cell>
          <cell r="E6">
            <v>0</v>
          </cell>
          <cell r="F6">
            <v>46326.62</v>
          </cell>
        </row>
        <row r="7">
          <cell r="A7">
            <v>5</v>
          </cell>
          <cell r="B7" t="str">
            <v>CA</v>
          </cell>
          <cell r="C7">
            <v>6074614.8600000003</v>
          </cell>
          <cell r="D7">
            <v>655382.33000000007</v>
          </cell>
          <cell r="E7">
            <v>38271.22</v>
          </cell>
          <cell r="F7">
            <v>6768268.4100000001</v>
          </cell>
        </row>
        <row r="8">
          <cell r="A8">
            <v>6</v>
          </cell>
          <cell r="B8" t="str">
            <v>CO</v>
          </cell>
          <cell r="C8">
            <v>55243</v>
          </cell>
          <cell r="E8">
            <v>0</v>
          </cell>
          <cell r="F8">
            <v>55243</v>
          </cell>
        </row>
        <row r="9">
          <cell r="A9">
            <v>7</v>
          </cell>
          <cell r="B9" t="str">
            <v>CT</v>
          </cell>
          <cell r="C9">
            <v>16857.86</v>
          </cell>
          <cell r="E9">
            <v>0</v>
          </cell>
          <cell r="F9">
            <v>16857.86</v>
          </cell>
        </row>
        <row r="10">
          <cell r="A10">
            <v>8</v>
          </cell>
          <cell r="B10" t="str">
            <v>DE</v>
          </cell>
          <cell r="C10">
            <v>2423.83</v>
          </cell>
          <cell r="E10">
            <v>0</v>
          </cell>
          <cell r="F10">
            <v>2423.83</v>
          </cell>
        </row>
        <row r="11">
          <cell r="A11">
            <v>9</v>
          </cell>
          <cell r="B11" t="str">
            <v>DC</v>
          </cell>
          <cell r="C11">
            <v>3793.5</v>
          </cell>
          <cell r="E11">
            <v>0</v>
          </cell>
          <cell r="F11">
            <v>3793.5</v>
          </cell>
        </row>
        <row r="12">
          <cell r="A12">
            <v>10</v>
          </cell>
          <cell r="B12" t="str">
            <v>FL</v>
          </cell>
          <cell r="C12">
            <v>67978.070000000007</v>
          </cell>
          <cell r="E12">
            <v>0</v>
          </cell>
          <cell r="F12">
            <v>67978.070000000007</v>
          </cell>
        </row>
        <row r="13">
          <cell r="A13">
            <v>11</v>
          </cell>
          <cell r="B13" t="str">
            <v>GA</v>
          </cell>
          <cell r="C13">
            <v>57109.14</v>
          </cell>
          <cell r="E13">
            <v>0</v>
          </cell>
          <cell r="F13">
            <v>57109.14</v>
          </cell>
        </row>
        <row r="14">
          <cell r="A14">
            <v>12</v>
          </cell>
          <cell r="B14" t="str">
            <v>HI</v>
          </cell>
          <cell r="C14">
            <v>2036.51</v>
          </cell>
          <cell r="E14">
            <v>0</v>
          </cell>
          <cell r="F14">
            <v>2036.51</v>
          </cell>
        </row>
        <row r="15">
          <cell r="A15">
            <v>13</v>
          </cell>
          <cell r="B15" t="str">
            <v>ID</v>
          </cell>
          <cell r="C15">
            <v>6651.9</v>
          </cell>
          <cell r="E15">
            <v>0</v>
          </cell>
          <cell r="F15">
            <v>6651.9</v>
          </cell>
        </row>
        <row r="16">
          <cell r="A16">
            <v>14</v>
          </cell>
          <cell r="B16" t="str">
            <v>IL</v>
          </cell>
          <cell r="C16">
            <v>39426.239999999998</v>
          </cell>
          <cell r="E16">
            <v>0</v>
          </cell>
          <cell r="F16">
            <v>39426.239999999998</v>
          </cell>
        </row>
        <row r="17">
          <cell r="A17">
            <v>15</v>
          </cell>
          <cell r="B17" t="str">
            <v>IN</v>
          </cell>
          <cell r="C17">
            <v>17833.07</v>
          </cell>
          <cell r="E17">
            <v>0</v>
          </cell>
          <cell r="F17">
            <v>17833.07</v>
          </cell>
        </row>
        <row r="18">
          <cell r="A18">
            <v>16</v>
          </cell>
          <cell r="B18" t="str">
            <v>IA</v>
          </cell>
          <cell r="C18">
            <v>10510.1</v>
          </cell>
          <cell r="E18">
            <v>0</v>
          </cell>
          <cell r="F18">
            <v>10510.1</v>
          </cell>
        </row>
        <row r="19">
          <cell r="A19">
            <v>17</v>
          </cell>
          <cell r="B19" t="str">
            <v>KS</v>
          </cell>
          <cell r="C19">
            <v>4175.3900000000003</v>
          </cell>
          <cell r="E19">
            <v>0</v>
          </cell>
          <cell r="F19">
            <v>4175.3900000000003</v>
          </cell>
        </row>
        <row r="20">
          <cell r="A20">
            <v>18</v>
          </cell>
          <cell r="B20" t="str">
            <v>KY</v>
          </cell>
          <cell r="C20">
            <v>6232.2</v>
          </cell>
          <cell r="E20">
            <v>0</v>
          </cell>
          <cell r="F20">
            <v>6232.2</v>
          </cell>
        </row>
        <row r="21">
          <cell r="A21">
            <v>19</v>
          </cell>
          <cell r="B21" t="str">
            <v>LA</v>
          </cell>
          <cell r="C21">
            <v>56772.58</v>
          </cell>
          <cell r="E21">
            <v>0</v>
          </cell>
          <cell r="F21">
            <v>56772.58</v>
          </cell>
        </row>
        <row r="22">
          <cell r="A22">
            <v>20</v>
          </cell>
          <cell r="B22" t="str">
            <v>ME</v>
          </cell>
          <cell r="C22">
            <v>3573.95</v>
          </cell>
          <cell r="E22">
            <v>0</v>
          </cell>
          <cell r="F22">
            <v>3573.95</v>
          </cell>
        </row>
        <row r="23">
          <cell r="A23">
            <v>21</v>
          </cell>
          <cell r="B23" t="str">
            <v>MD</v>
          </cell>
          <cell r="C23">
            <v>39641.629999999997</v>
          </cell>
          <cell r="E23">
            <v>0</v>
          </cell>
          <cell r="F23">
            <v>39641.629999999997</v>
          </cell>
        </row>
        <row r="24">
          <cell r="A24">
            <v>22</v>
          </cell>
          <cell r="B24" t="str">
            <v>MA</v>
          </cell>
          <cell r="C24">
            <v>92498.84</v>
          </cell>
          <cell r="E24">
            <v>0</v>
          </cell>
          <cell r="F24">
            <v>92498.84</v>
          </cell>
        </row>
        <row r="25">
          <cell r="A25">
            <v>23</v>
          </cell>
          <cell r="B25" t="str">
            <v>MI</v>
          </cell>
          <cell r="C25">
            <v>18310.849999999999</v>
          </cell>
          <cell r="E25">
            <v>0</v>
          </cell>
          <cell r="F25">
            <v>18310.849999999999</v>
          </cell>
        </row>
        <row r="26">
          <cell r="A26">
            <v>24</v>
          </cell>
          <cell r="B26" t="str">
            <v>MN</v>
          </cell>
          <cell r="C26">
            <v>35560.050000000003</v>
          </cell>
          <cell r="E26">
            <v>0</v>
          </cell>
          <cell r="F26">
            <v>35560.050000000003</v>
          </cell>
        </row>
        <row r="27">
          <cell r="A27">
            <v>25</v>
          </cell>
          <cell r="B27" t="str">
            <v>MS</v>
          </cell>
          <cell r="C27">
            <v>26951.67</v>
          </cell>
          <cell r="E27">
            <v>0</v>
          </cell>
          <cell r="F27">
            <v>26951.67</v>
          </cell>
        </row>
        <row r="28">
          <cell r="A28">
            <v>26</v>
          </cell>
          <cell r="B28" t="str">
            <v>MO</v>
          </cell>
          <cell r="C28">
            <v>24735.4</v>
          </cell>
          <cell r="E28">
            <v>0</v>
          </cell>
          <cell r="F28">
            <v>24735.4</v>
          </cell>
        </row>
        <row r="29">
          <cell r="A29">
            <v>27</v>
          </cell>
          <cell r="B29" t="str">
            <v>MT</v>
          </cell>
          <cell r="C29">
            <v>1806</v>
          </cell>
          <cell r="E29">
            <v>0</v>
          </cell>
          <cell r="F29">
            <v>1806</v>
          </cell>
        </row>
        <row r="30">
          <cell r="A30">
            <v>28</v>
          </cell>
          <cell r="B30" t="str">
            <v>NE</v>
          </cell>
          <cell r="C30">
            <v>8537.4</v>
          </cell>
          <cell r="E30">
            <v>0</v>
          </cell>
          <cell r="F30">
            <v>8537.4</v>
          </cell>
        </row>
        <row r="31">
          <cell r="A31">
            <v>29</v>
          </cell>
          <cell r="B31" t="str">
            <v>NV</v>
          </cell>
          <cell r="C31">
            <v>7939.72</v>
          </cell>
          <cell r="E31">
            <v>0</v>
          </cell>
          <cell r="F31">
            <v>7939.72</v>
          </cell>
        </row>
        <row r="32">
          <cell r="A32">
            <v>30</v>
          </cell>
          <cell r="B32" t="str">
            <v>NH</v>
          </cell>
          <cell r="C32">
            <v>19901.87</v>
          </cell>
          <cell r="E32">
            <v>0</v>
          </cell>
          <cell r="F32">
            <v>19901.87</v>
          </cell>
        </row>
        <row r="33">
          <cell r="A33">
            <v>31</v>
          </cell>
          <cell r="B33" t="str">
            <v>NJ</v>
          </cell>
          <cell r="C33">
            <v>59827.23</v>
          </cell>
          <cell r="E33">
            <v>0</v>
          </cell>
          <cell r="F33">
            <v>59827.23</v>
          </cell>
        </row>
        <row r="34">
          <cell r="A34">
            <v>32</v>
          </cell>
          <cell r="B34" t="str">
            <v>NM</v>
          </cell>
          <cell r="C34">
            <v>4244.2299999999996</v>
          </cell>
          <cell r="E34">
            <v>0</v>
          </cell>
          <cell r="F34">
            <v>4244.2299999999996</v>
          </cell>
        </row>
        <row r="35">
          <cell r="A35">
            <v>33</v>
          </cell>
          <cell r="B35" t="str">
            <v>NY</v>
          </cell>
          <cell r="C35">
            <v>83846.78</v>
          </cell>
          <cell r="E35">
            <v>0</v>
          </cell>
          <cell r="F35">
            <v>83846.78</v>
          </cell>
        </row>
        <row r="36">
          <cell r="A36">
            <v>34</v>
          </cell>
          <cell r="B36" t="str">
            <v>NC</v>
          </cell>
          <cell r="C36">
            <v>268373.32</v>
          </cell>
          <cell r="E36">
            <v>0</v>
          </cell>
          <cell r="F36">
            <v>268373.32</v>
          </cell>
        </row>
        <row r="37">
          <cell r="A37">
            <v>35</v>
          </cell>
          <cell r="B37" t="str">
            <v>ND</v>
          </cell>
          <cell r="C37">
            <v>16531.45</v>
          </cell>
          <cell r="E37">
            <v>0</v>
          </cell>
          <cell r="F37">
            <v>16531.45</v>
          </cell>
        </row>
        <row r="38">
          <cell r="A38">
            <v>36</v>
          </cell>
          <cell r="B38" t="str">
            <v>OH</v>
          </cell>
          <cell r="C38">
            <v>21535.15</v>
          </cell>
          <cell r="E38">
            <v>0</v>
          </cell>
          <cell r="F38">
            <v>21535.15</v>
          </cell>
        </row>
        <row r="39">
          <cell r="A39">
            <v>37</v>
          </cell>
          <cell r="B39" t="str">
            <v>OK</v>
          </cell>
          <cell r="C39">
            <v>24659.96</v>
          </cell>
          <cell r="E39">
            <v>0</v>
          </cell>
          <cell r="F39">
            <v>24659.96</v>
          </cell>
        </row>
        <row r="40">
          <cell r="A40">
            <v>38</v>
          </cell>
          <cell r="B40" t="str">
            <v>OR</v>
          </cell>
          <cell r="C40">
            <v>37950.03</v>
          </cell>
          <cell r="E40">
            <v>0</v>
          </cell>
          <cell r="F40">
            <v>37950.03</v>
          </cell>
        </row>
        <row r="41">
          <cell r="A41">
            <v>39</v>
          </cell>
          <cell r="B41" t="str">
            <v>PA</v>
          </cell>
          <cell r="C41">
            <v>32416.74</v>
          </cell>
          <cell r="E41">
            <v>0</v>
          </cell>
          <cell r="F41">
            <v>32416.74</v>
          </cell>
        </row>
        <row r="42">
          <cell r="A42">
            <v>40</v>
          </cell>
          <cell r="B42" t="str">
            <v>RI</v>
          </cell>
          <cell r="C42">
            <v>8276</v>
          </cell>
          <cell r="E42">
            <v>0</v>
          </cell>
          <cell r="F42">
            <v>8276</v>
          </cell>
        </row>
        <row r="43">
          <cell r="A43">
            <v>41</v>
          </cell>
          <cell r="B43" t="str">
            <v>SC</v>
          </cell>
          <cell r="C43">
            <v>13019.58</v>
          </cell>
          <cell r="E43">
            <v>0</v>
          </cell>
          <cell r="F43">
            <v>13019.58</v>
          </cell>
        </row>
        <row r="44">
          <cell r="A44">
            <v>42</v>
          </cell>
          <cell r="B44" t="str">
            <v>SD</v>
          </cell>
          <cell r="C44">
            <v>14085.07</v>
          </cell>
          <cell r="E44">
            <v>0</v>
          </cell>
          <cell r="F44">
            <v>14085.07</v>
          </cell>
        </row>
        <row r="45">
          <cell r="A45">
            <v>43</v>
          </cell>
          <cell r="B45" t="str">
            <v>TN</v>
          </cell>
          <cell r="C45">
            <v>7436.81</v>
          </cell>
          <cell r="E45">
            <v>0</v>
          </cell>
          <cell r="F45">
            <v>7436.81</v>
          </cell>
        </row>
        <row r="46">
          <cell r="A46">
            <v>44</v>
          </cell>
          <cell r="B46" t="str">
            <v>TX</v>
          </cell>
          <cell r="C46">
            <v>975868.43</v>
          </cell>
          <cell r="E46">
            <v>24335.79</v>
          </cell>
          <cell r="F46">
            <v>1000204.2200000001</v>
          </cell>
        </row>
        <row r="47">
          <cell r="A47">
            <v>45</v>
          </cell>
          <cell r="B47" t="str">
            <v>UT</v>
          </cell>
          <cell r="C47">
            <v>15234</v>
          </cell>
          <cell r="E47">
            <v>0</v>
          </cell>
          <cell r="F47">
            <v>15234</v>
          </cell>
        </row>
        <row r="48">
          <cell r="A48">
            <v>46</v>
          </cell>
          <cell r="B48" t="str">
            <v>VT</v>
          </cell>
          <cell r="C48">
            <v>3941.17</v>
          </cell>
          <cell r="E48">
            <v>0</v>
          </cell>
          <cell r="F48">
            <v>3941.17</v>
          </cell>
        </row>
        <row r="49">
          <cell r="A49">
            <v>47</v>
          </cell>
          <cell r="B49" t="str">
            <v>VA</v>
          </cell>
          <cell r="C49">
            <v>72736.710000000006</v>
          </cell>
          <cell r="E49">
            <v>0</v>
          </cell>
          <cell r="F49">
            <v>72736.710000000006</v>
          </cell>
        </row>
        <row r="50">
          <cell r="A50">
            <v>48</v>
          </cell>
          <cell r="B50" t="str">
            <v>WA</v>
          </cell>
          <cell r="C50">
            <v>19071.669999999998</v>
          </cell>
          <cell r="E50">
            <v>0</v>
          </cell>
          <cell r="F50">
            <v>19071.669999999998</v>
          </cell>
        </row>
        <row r="51">
          <cell r="A51">
            <v>49</v>
          </cell>
          <cell r="B51" t="str">
            <v>WV</v>
          </cell>
          <cell r="C51">
            <v>337</v>
          </cell>
          <cell r="E51">
            <v>0</v>
          </cell>
          <cell r="F51">
            <v>337</v>
          </cell>
        </row>
        <row r="52">
          <cell r="A52">
            <v>50</v>
          </cell>
          <cell r="B52" t="str">
            <v>WI</v>
          </cell>
          <cell r="C52">
            <v>23272.560000000001</v>
          </cell>
          <cell r="E52">
            <v>0</v>
          </cell>
          <cell r="F52">
            <v>23272.560000000001</v>
          </cell>
        </row>
        <row r="53">
          <cell r="A53">
            <v>51</v>
          </cell>
          <cell r="B53" t="str">
            <v>WY</v>
          </cell>
          <cell r="C53">
            <v>3449</v>
          </cell>
          <cell r="E53">
            <v>0</v>
          </cell>
          <cell r="F53">
            <v>3449</v>
          </cell>
        </row>
        <row r="54">
          <cell r="A54">
            <v>70</v>
          </cell>
          <cell r="B54" t="str">
            <v>CN</v>
          </cell>
          <cell r="C54">
            <v>0</v>
          </cell>
          <cell r="E54">
            <v>0</v>
          </cell>
          <cell r="F54">
            <v>0</v>
          </cell>
        </row>
        <row r="55">
          <cell r="A55">
            <v>72</v>
          </cell>
          <cell r="B55" t="str">
            <v>PR</v>
          </cell>
          <cell r="C55">
            <v>100</v>
          </cell>
          <cell r="E55">
            <v>0</v>
          </cell>
          <cell r="F55">
            <v>100</v>
          </cell>
        </row>
        <row r="56">
          <cell r="A56">
            <v>78</v>
          </cell>
          <cell r="B56" t="str">
            <v>VI</v>
          </cell>
          <cell r="C56">
            <v>497.34</v>
          </cell>
          <cell r="E56">
            <v>0</v>
          </cell>
          <cell r="F56">
            <v>497.34</v>
          </cell>
        </row>
      </sheetData>
      <sheetData sheetId="25" refreshError="1"/>
      <sheetData sheetId="26" refreshError="1"/>
      <sheetData sheetId="27" refreshError="1">
        <row r="2">
          <cell r="A2">
            <v>1</v>
          </cell>
          <cell r="B2" t="str">
            <v>AL</v>
          </cell>
          <cell r="C2">
            <v>10244.719999999999</v>
          </cell>
          <cell r="E2">
            <v>0</v>
          </cell>
          <cell r="F2">
            <v>10244.719999999999</v>
          </cell>
        </row>
        <row r="3">
          <cell r="A3">
            <v>2</v>
          </cell>
          <cell r="B3" t="str">
            <v>AK</v>
          </cell>
          <cell r="C3">
            <v>19873.099999999999</v>
          </cell>
          <cell r="E3">
            <v>0</v>
          </cell>
          <cell r="F3">
            <v>19873.099999999999</v>
          </cell>
        </row>
        <row r="4">
          <cell r="A4">
            <v>3</v>
          </cell>
          <cell r="B4" t="str">
            <v>AZ</v>
          </cell>
          <cell r="C4">
            <v>51253.08</v>
          </cell>
          <cell r="E4">
            <v>0</v>
          </cell>
          <cell r="F4">
            <v>51253.08</v>
          </cell>
        </row>
        <row r="5">
          <cell r="A5">
            <v>4</v>
          </cell>
          <cell r="B5" t="str">
            <v>AR</v>
          </cell>
          <cell r="C5">
            <v>41394.550000000003</v>
          </cell>
          <cell r="E5">
            <v>0</v>
          </cell>
          <cell r="F5">
            <v>41394.550000000003</v>
          </cell>
        </row>
        <row r="6">
          <cell r="A6">
            <v>5</v>
          </cell>
          <cell r="B6" t="str">
            <v>CA</v>
          </cell>
          <cell r="C6">
            <v>14142154.779999999</v>
          </cell>
          <cell r="D6">
            <v>788149.08</v>
          </cell>
          <cell r="E6">
            <v>-10729.77</v>
          </cell>
          <cell r="F6">
            <v>14919574.09</v>
          </cell>
        </row>
        <row r="7">
          <cell r="A7">
            <v>6</v>
          </cell>
          <cell r="B7" t="str">
            <v>CO</v>
          </cell>
          <cell r="C7">
            <v>172132.24</v>
          </cell>
          <cell r="E7">
            <v>0</v>
          </cell>
          <cell r="F7">
            <v>172132.24</v>
          </cell>
        </row>
        <row r="8">
          <cell r="A8">
            <v>7</v>
          </cell>
          <cell r="B8" t="str">
            <v>CT</v>
          </cell>
          <cell r="C8">
            <v>21684.55</v>
          </cell>
          <cell r="E8">
            <v>0</v>
          </cell>
          <cell r="F8">
            <v>21684.55</v>
          </cell>
        </row>
        <row r="9">
          <cell r="A9">
            <v>8</v>
          </cell>
          <cell r="B9" t="str">
            <v>DE</v>
          </cell>
          <cell r="C9">
            <v>348</v>
          </cell>
          <cell r="E9">
            <v>0</v>
          </cell>
          <cell r="F9">
            <v>348</v>
          </cell>
        </row>
        <row r="10">
          <cell r="A10">
            <v>9</v>
          </cell>
          <cell r="B10" t="str">
            <v>DC</v>
          </cell>
          <cell r="C10">
            <v>4292.3</v>
          </cell>
          <cell r="E10">
            <v>0</v>
          </cell>
          <cell r="F10">
            <v>4292.3</v>
          </cell>
        </row>
        <row r="11">
          <cell r="A11">
            <v>10</v>
          </cell>
          <cell r="B11" t="str">
            <v>FL</v>
          </cell>
          <cell r="C11">
            <v>96806.07</v>
          </cell>
          <cell r="E11">
            <v>0</v>
          </cell>
          <cell r="F11">
            <v>96806.07</v>
          </cell>
        </row>
        <row r="12">
          <cell r="A12">
            <v>11</v>
          </cell>
          <cell r="B12" t="str">
            <v>GA</v>
          </cell>
          <cell r="C12">
            <v>51303.519999999997</v>
          </cell>
          <cell r="E12">
            <v>0</v>
          </cell>
          <cell r="F12">
            <v>51303.519999999997</v>
          </cell>
        </row>
        <row r="13">
          <cell r="A13">
            <v>12</v>
          </cell>
          <cell r="B13" t="str">
            <v>HI</v>
          </cell>
          <cell r="C13">
            <v>2302</v>
          </cell>
          <cell r="E13">
            <v>0</v>
          </cell>
          <cell r="F13">
            <v>2302</v>
          </cell>
        </row>
        <row r="14">
          <cell r="A14">
            <v>13</v>
          </cell>
          <cell r="B14" t="str">
            <v>ID</v>
          </cell>
          <cell r="C14">
            <v>12357.9</v>
          </cell>
          <cell r="E14">
            <v>0</v>
          </cell>
          <cell r="F14">
            <v>12357.9</v>
          </cell>
        </row>
        <row r="15">
          <cell r="A15">
            <v>14</v>
          </cell>
          <cell r="B15" t="str">
            <v>IL</v>
          </cell>
          <cell r="C15">
            <v>15219.68</v>
          </cell>
          <cell r="E15">
            <v>0</v>
          </cell>
          <cell r="F15">
            <v>15219.68</v>
          </cell>
        </row>
        <row r="16">
          <cell r="A16">
            <v>15</v>
          </cell>
          <cell r="B16" t="str">
            <v>IN</v>
          </cell>
          <cell r="C16">
            <v>48799.54</v>
          </cell>
          <cell r="E16">
            <v>0</v>
          </cell>
          <cell r="F16">
            <v>48799.54</v>
          </cell>
        </row>
        <row r="17">
          <cell r="A17">
            <v>16</v>
          </cell>
          <cell r="B17" t="str">
            <v>IA</v>
          </cell>
          <cell r="C17">
            <v>4324.5200000000004</v>
          </cell>
          <cell r="E17">
            <v>0</v>
          </cell>
          <cell r="F17">
            <v>4324.5200000000004</v>
          </cell>
        </row>
        <row r="18">
          <cell r="A18">
            <v>17</v>
          </cell>
          <cell r="B18" t="str">
            <v>KS</v>
          </cell>
          <cell r="C18">
            <v>13429.64</v>
          </cell>
          <cell r="E18">
            <v>0</v>
          </cell>
          <cell r="F18">
            <v>13429.64</v>
          </cell>
        </row>
        <row r="19">
          <cell r="A19">
            <v>18</v>
          </cell>
          <cell r="B19" t="str">
            <v>KY</v>
          </cell>
          <cell r="C19">
            <v>7172.85</v>
          </cell>
          <cell r="E19">
            <v>0</v>
          </cell>
          <cell r="F19">
            <v>7172.85</v>
          </cell>
        </row>
        <row r="20">
          <cell r="A20">
            <v>19</v>
          </cell>
          <cell r="B20" t="str">
            <v>LA</v>
          </cell>
          <cell r="C20">
            <v>57355.59</v>
          </cell>
          <cell r="E20">
            <v>0</v>
          </cell>
          <cell r="F20">
            <v>57355.59</v>
          </cell>
        </row>
        <row r="21">
          <cell r="A21">
            <v>20</v>
          </cell>
          <cell r="B21" t="str">
            <v>ME</v>
          </cell>
          <cell r="C21">
            <v>2900</v>
          </cell>
          <cell r="E21">
            <v>0</v>
          </cell>
          <cell r="F21">
            <v>2900</v>
          </cell>
        </row>
        <row r="22">
          <cell r="A22">
            <v>21</v>
          </cell>
          <cell r="B22" t="str">
            <v>MD</v>
          </cell>
          <cell r="C22">
            <v>42284.44</v>
          </cell>
          <cell r="E22">
            <v>0</v>
          </cell>
          <cell r="F22">
            <v>42284.44</v>
          </cell>
        </row>
        <row r="23">
          <cell r="A23">
            <v>22</v>
          </cell>
          <cell r="B23" t="str">
            <v>MA</v>
          </cell>
          <cell r="C23">
            <v>83572.12</v>
          </cell>
          <cell r="E23">
            <v>0</v>
          </cell>
          <cell r="F23">
            <v>83572.12</v>
          </cell>
        </row>
        <row r="24">
          <cell r="A24">
            <v>23</v>
          </cell>
          <cell r="B24" t="str">
            <v>MI</v>
          </cell>
          <cell r="C24">
            <v>27781.7</v>
          </cell>
          <cell r="E24">
            <v>0</v>
          </cell>
          <cell r="F24">
            <v>27781.7</v>
          </cell>
        </row>
        <row r="25">
          <cell r="A25">
            <v>24</v>
          </cell>
          <cell r="B25" t="str">
            <v>MN</v>
          </cell>
          <cell r="C25">
            <v>8562.16</v>
          </cell>
          <cell r="E25">
            <v>0</v>
          </cell>
          <cell r="F25">
            <v>8562.16</v>
          </cell>
        </row>
        <row r="26">
          <cell r="A26">
            <v>25</v>
          </cell>
          <cell r="B26" t="str">
            <v>MS</v>
          </cell>
          <cell r="C26">
            <v>23125.34</v>
          </cell>
          <cell r="E26">
            <v>0</v>
          </cell>
          <cell r="F26">
            <v>23125.34</v>
          </cell>
        </row>
        <row r="27">
          <cell r="A27">
            <v>26</v>
          </cell>
          <cell r="B27" t="str">
            <v>MO</v>
          </cell>
          <cell r="C27">
            <v>19363.830000000002</v>
          </cell>
          <cell r="E27">
            <v>0</v>
          </cell>
          <cell r="F27">
            <v>19363.830000000002</v>
          </cell>
        </row>
        <row r="28">
          <cell r="A28">
            <v>27</v>
          </cell>
          <cell r="B28" t="str">
            <v>MT</v>
          </cell>
          <cell r="C28">
            <v>9295.85</v>
          </cell>
          <cell r="E28">
            <v>0</v>
          </cell>
          <cell r="F28">
            <v>9295.85</v>
          </cell>
        </row>
        <row r="29">
          <cell r="A29">
            <v>28</v>
          </cell>
          <cell r="B29" t="str">
            <v>NE</v>
          </cell>
          <cell r="C29">
            <v>18022.45</v>
          </cell>
          <cell r="E29">
            <v>0</v>
          </cell>
          <cell r="F29">
            <v>18022.45</v>
          </cell>
        </row>
        <row r="30">
          <cell r="A30">
            <v>29</v>
          </cell>
          <cell r="B30" t="str">
            <v>NV</v>
          </cell>
          <cell r="C30">
            <v>32750.73</v>
          </cell>
          <cell r="E30">
            <v>0</v>
          </cell>
          <cell r="F30">
            <v>32750.73</v>
          </cell>
        </row>
        <row r="31">
          <cell r="A31">
            <v>30</v>
          </cell>
          <cell r="B31" t="str">
            <v>NH</v>
          </cell>
          <cell r="C31">
            <v>12465.53</v>
          </cell>
          <cell r="E31">
            <v>0</v>
          </cell>
          <cell r="F31">
            <v>12465.53</v>
          </cell>
        </row>
        <row r="32">
          <cell r="A32">
            <v>31</v>
          </cell>
          <cell r="B32" t="str">
            <v>NJ</v>
          </cell>
          <cell r="C32">
            <v>46263.7</v>
          </cell>
          <cell r="E32">
            <v>0</v>
          </cell>
          <cell r="F32">
            <v>46263.7</v>
          </cell>
        </row>
        <row r="33">
          <cell r="A33">
            <v>32</v>
          </cell>
          <cell r="B33" t="str">
            <v>NM</v>
          </cell>
          <cell r="C33">
            <v>13556.1</v>
          </cell>
          <cell r="E33">
            <v>0</v>
          </cell>
          <cell r="F33">
            <v>13556.1</v>
          </cell>
        </row>
        <row r="34">
          <cell r="A34">
            <v>33</v>
          </cell>
          <cell r="B34" t="str">
            <v>NY</v>
          </cell>
          <cell r="C34">
            <v>110079.55</v>
          </cell>
          <cell r="E34">
            <v>0</v>
          </cell>
          <cell r="F34">
            <v>110079.55</v>
          </cell>
        </row>
        <row r="35">
          <cell r="A35">
            <v>34</v>
          </cell>
          <cell r="B35" t="str">
            <v>NC</v>
          </cell>
          <cell r="C35">
            <v>180173.58</v>
          </cell>
          <cell r="E35">
            <v>0</v>
          </cell>
          <cell r="F35">
            <v>180173.58</v>
          </cell>
        </row>
        <row r="36">
          <cell r="A36">
            <v>35</v>
          </cell>
          <cell r="B36" t="str">
            <v>ND</v>
          </cell>
          <cell r="C36">
            <v>-1823.3</v>
          </cell>
          <cell r="E36">
            <v>0</v>
          </cell>
          <cell r="F36">
            <v>-1823.3</v>
          </cell>
        </row>
        <row r="37">
          <cell r="A37">
            <v>36</v>
          </cell>
          <cell r="B37" t="str">
            <v>OH</v>
          </cell>
          <cell r="C37">
            <v>13090.37</v>
          </cell>
          <cell r="E37">
            <v>0</v>
          </cell>
          <cell r="F37">
            <v>13090.37</v>
          </cell>
        </row>
        <row r="38">
          <cell r="A38">
            <v>37</v>
          </cell>
          <cell r="B38" t="str">
            <v>OK</v>
          </cell>
          <cell r="C38">
            <v>74419.100000000006</v>
          </cell>
          <cell r="E38">
            <v>0</v>
          </cell>
          <cell r="F38">
            <v>74419.100000000006</v>
          </cell>
        </row>
        <row r="39">
          <cell r="A39">
            <v>38</v>
          </cell>
          <cell r="B39" t="str">
            <v>OR</v>
          </cell>
          <cell r="C39">
            <v>36743.410000000003</v>
          </cell>
          <cell r="E39">
            <v>0</v>
          </cell>
          <cell r="F39">
            <v>36743.410000000003</v>
          </cell>
        </row>
        <row r="40">
          <cell r="A40">
            <v>39</v>
          </cell>
          <cell r="B40" t="str">
            <v>PA</v>
          </cell>
          <cell r="C40">
            <v>43586.27</v>
          </cell>
          <cell r="E40">
            <v>0</v>
          </cell>
          <cell r="F40">
            <v>43586.27</v>
          </cell>
        </row>
        <row r="41">
          <cell r="A41">
            <v>40</v>
          </cell>
          <cell r="B41" t="str">
            <v>RI</v>
          </cell>
          <cell r="C41">
            <v>7673.35</v>
          </cell>
          <cell r="E41">
            <v>0</v>
          </cell>
          <cell r="F41">
            <v>7673.35</v>
          </cell>
        </row>
        <row r="42">
          <cell r="A42">
            <v>41</v>
          </cell>
          <cell r="B42" t="str">
            <v>SC</v>
          </cell>
          <cell r="C42">
            <v>12992.85</v>
          </cell>
          <cell r="E42">
            <v>0</v>
          </cell>
          <cell r="F42">
            <v>12992.85</v>
          </cell>
        </row>
        <row r="43">
          <cell r="A43">
            <v>42</v>
          </cell>
          <cell r="B43" t="str">
            <v>SD</v>
          </cell>
          <cell r="C43">
            <v>2324</v>
          </cell>
          <cell r="E43">
            <v>0</v>
          </cell>
          <cell r="F43">
            <v>2324</v>
          </cell>
        </row>
        <row r="44">
          <cell r="A44">
            <v>43</v>
          </cell>
          <cell r="B44" t="str">
            <v>TN</v>
          </cell>
          <cell r="C44">
            <v>9634.7999999999993</v>
          </cell>
          <cell r="E44">
            <v>0</v>
          </cell>
          <cell r="F44">
            <v>9634.7999999999993</v>
          </cell>
        </row>
        <row r="45">
          <cell r="A45">
            <v>44</v>
          </cell>
          <cell r="B45" t="str">
            <v>TX</v>
          </cell>
          <cell r="C45">
            <v>1222296.94</v>
          </cell>
          <cell r="D45">
            <v>299</v>
          </cell>
          <cell r="E45">
            <v>25472.53</v>
          </cell>
          <cell r="F45">
            <v>1247769.47</v>
          </cell>
        </row>
        <row r="46">
          <cell r="A46">
            <v>45</v>
          </cell>
          <cell r="B46" t="str">
            <v>UT</v>
          </cell>
          <cell r="C46">
            <v>18802.3</v>
          </cell>
          <cell r="E46">
            <v>0</v>
          </cell>
          <cell r="F46">
            <v>18802.3</v>
          </cell>
        </row>
        <row r="47">
          <cell r="A47">
            <v>46</v>
          </cell>
          <cell r="B47" t="str">
            <v>VT</v>
          </cell>
          <cell r="C47">
            <v>1949.87</v>
          </cell>
          <cell r="E47">
            <v>0</v>
          </cell>
          <cell r="F47">
            <v>1949.87</v>
          </cell>
        </row>
        <row r="48">
          <cell r="A48">
            <v>47</v>
          </cell>
          <cell r="B48" t="str">
            <v>VA</v>
          </cell>
          <cell r="C48">
            <v>96206.01</v>
          </cell>
          <cell r="E48">
            <v>0</v>
          </cell>
          <cell r="F48">
            <v>96206.01</v>
          </cell>
        </row>
        <row r="49">
          <cell r="A49">
            <v>48</v>
          </cell>
          <cell r="B49" t="str">
            <v>WA</v>
          </cell>
          <cell r="C49">
            <v>24951.63</v>
          </cell>
          <cell r="E49">
            <v>0</v>
          </cell>
          <cell r="F49">
            <v>24951.63</v>
          </cell>
        </row>
        <row r="50">
          <cell r="A50">
            <v>49</v>
          </cell>
          <cell r="B50" t="str">
            <v>WV</v>
          </cell>
          <cell r="C50">
            <v>337</v>
          </cell>
          <cell r="E50">
            <v>0</v>
          </cell>
          <cell r="F50">
            <v>337</v>
          </cell>
        </row>
        <row r="51">
          <cell r="A51">
            <v>50</v>
          </cell>
          <cell r="B51" t="str">
            <v>WI</v>
          </cell>
          <cell r="C51">
            <v>4723.53</v>
          </cell>
          <cell r="E51">
            <v>0</v>
          </cell>
          <cell r="F51">
            <v>4723.53</v>
          </cell>
        </row>
        <row r="52">
          <cell r="A52">
            <v>51</v>
          </cell>
          <cell r="B52" t="str">
            <v>WY</v>
          </cell>
          <cell r="C52">
            <v>2470.65</v>
          </cell>
          <cell r="E52">
            <v>0</v>
          </cell>
          <cell r="F52">
            <v>2470.65</v>
          </cell>
        </row>
        <row r="53">
          <cell r="A53">
            <v>70</v>
          </cell>
          <cell r="B53" t="str">
            <v>CN</v>
          </cell>
          <cell r="C53">
            <v>0</v>
          </cell>
          <cell r="E53">
            <v>0</v>
          </cell>
          <cell r="F53">
            <v>0</v>
          </cell>
        </row>
        <row r="54">
          <cell r="A54">
            <v>77</v>
          </cell>
          <cell r="B54" t="str">
            <v>IS</v>
          </cell>
          <cell r="C54">
            <v>2130</v>
          </cell>
          <cell r="E54">
            <v>0</v>
          </cell>
          <cell r="F54">
            <v>2130</v>
          </cell>
        </row>
        <row r="55">
          <cell r="A55">
            <v>78</v>
          </cell>
          <cell r="B55" t="str">
            <v>VI</v>
          </cell>
          <cell r="C55">
            <v>426</v>
          </cell>
          <cell r="E55">
            <v>0</v>
          </cell>
          <cell r="F55">
            <v>426</v>
          </cell>
        </row>
        <row r="56">
          <cell r="C56">
            <v>16975580.489999995</v>
          </cell>
          <cell r="D56">
            <v>788149.08</v>
          </cell>
          <cell r="E56">
            <v>14742.759999999998</v>
          </cell>
          <cell r="F56">
            <v>17778472.329999994</v>
          </cell>
        </row>
      </sheetData>
      <sheetData sheetId="28" refreshError="1"/>
      <sheetData sheetId="29" refreshError="1"/>
      <sheetData sheetId="30" refreshError="1">
        <row r="2">
          <cell r="A2">
            <v>1</v>
          </cell>
          <cell r="B2" t="str">
            <v>AL</v>
          </cell>
          <cell r="C2">
            <v>18412.12</v>
          </cell>
          <cell r="E2">
            <v>0</v>
          </cell>
          <cell r="F2">
            <v>18412.12</v>
          </cell>
        </row>
        <row r="3">
          <cell r="A3">
            <v>2</v>
          </cell>
          <cell r="B3" t="str">
            <v>AK</v>
          </cell>
          <cell r="C3">
            <v>15520.21</v>
          </cell>
          <cell r="E3">
            <v>0</v>
          </cell>
          <cell r="F3">
            <v>15520.21</v>
          </cell>
        </row>
        <row r="4">
          <cell r="A4">
            <v>3</v>
          </cell>
          <cell r="B4" t="str">
            <v>AZ</v>
          </cell>
          <cell r="C4">
            <v>5351.92</v>
          </cell>
          <cell r="E4">
            <v>0</v>
          </cell>
          <cell r="F4">
            <v>5351.92</v>
          </cell>
        </row>
        <row r="5">
          <cell r="A5">
            <v>4</v>
          </cell>
          <cell r="B5" t="str">
            <v>AR</v>
          </cell>
          <cell r="C5">
            <v>34962.26</v>
          </cell>
          <cell r="E5">
            <v>0</v>
          </cell>
          <cell r="F5">
            <v>34962.26</v>
          </cell>
        </row>
        <row r="6">
          <cell r="A6">
            <v>5</v>
          </cell>
          <cell r="B6" t="str">
            <v>CA</v>
          </cell>
          <cell r="C6">
            <v>5954698.0099999998</v>
          </cell>
          <cell r="D6">
            <v>947331.12</v>
          </cell>
          <cell r="E6">
            <v>133076.57999999999</v>
          </cell>
          <cell r="F6">
            <v>7035105.71</v>
          </cell>
        </row>
        <row r="7">
          <cell r="A7">
            <v>6</v>
          </cell>
          <cell r="B7" t="str">
            <v>CO</v>
          </cell>
          <cell r="C7">
            <v>67393.19</v>
          </cell>
          <cell r="E7">
            <v>0</v>
          </cell>
          <cell r="F7">
            <v>67393.19</v>
          </cell>
        </row>
        <row r="8">
          <cell r="A8">
            <v>7</v>
          </cell>
          <cell r="B8" t="str">
            <v>CT</v>
          </cell>
          <cell r="C8">
            <v>18666.98</v>
          </cell>
          <cell r="E8">
            <v>0</v>
          </cell>
          <cell r="F8">
            <v>18666.98</v>
          </cell>
        </row>
        <row r="9">
          <cell r="A9">
            <v>8</v>
          </cell>
          <cell r="B9" t="str">
            <v>DE</v>
          </cell>
          <cell r="C9">
            <v>348</v>
          </cell>
          <cell r="E9">
            <v>0</v>
          </cell>
          <cell r="F9">
            <v>348</v>
          </cell>
        </row>
        <row r="10">
          <cell r="A10">
            <v>9</v>
          </cell>
          <cell r="B10" t="str">
            <v>DC</v>
          </cell>
          <cell r="C10">
            <v>8500.07</v>
          </cell>
          <cell r="E10">
            <v>0</v>
          </cell>
          <cell r="F10">
            <v>8500.07</v>
          </cell>
        </row>
        <row r="11">
          <cell r="A11">
            <v>10</v>
          </cell>
          <cell r="B11" t="str">
            <v>FL</v>
          </cell>
          <cell r="C11">
            <v>91854.39</v>
          </cell>
          <cell r="E11">
            <v>0</v>
          </cell>
          <cell r="F11">
            <v>91854.39</v>
          </cell>
        </row>
        <row r="12">
          <cell r="A12">
            <v>11</v>
          </cell>
          <cell r="B12" t="str">
            <v>GA</v>
          </cell>
          <cell r="C12">
            <v>62066.19</v>
          </cell>
          <cell r="E12">
            <v>0</v>
          </cell>
          <cell r="F12">
            <v>62066.19</v>
          </cell>
        </row>
        <row r="13">
          <cell r="A13">
            <v>12</v>
          </cell>
          <cell r="B13" t="str">
            <v>HI</v>
          </cell>
          <cell r="C13">
            <v>5053.25</v>
          </cell>
          <cell r="E13">
            <v>0</v>
          </cell>
          <cell r="F13">
            <v>5053.25</v>
          </cell>
        </row>
        <row r="14">
          <cell r="A14">
            <v>13</v>
          </cell>
          <cell r="B14" t="str">
            <v>ID</v>
          </cell>
          <cell r="C14">
            <v>10387.1</v>
          </cell>
          <cell r="E14">
            <v>0</v>
          </cell>
          <cell r="F14">
            <v>10387.1</v>
          </cell>
        </row>
        <row r="15">
          <cell r="A15">
            <v>14</v>
          </cell>
          <cell r="B15" t="str">
            <v>IL</v>
          </cell>
          <cell r="C15">
            <v>20508.68</v>
          </cell>
          <cell r="E15">
            <v>0</v>
          </cell>
          <cell r="F15">
            <v>20508.68</v>
          </cell>
        </row>
        <row r="16">
          <cell r="A16">
            <v>15</v>
          </cell>
          <cell r="B16" t="str">
            <v>IN</v>
          </cell>
          <cell r="C16">
            <v>17121.349999999999</v>
          </cell>
          <cell r="E16">
            <v>0</v>
          </cell>
          <cell r="F16">
            <v>17121.349999999999</v>
          </cell>
        </row>
        <row r="17">
          <cell r="A17">
            <v>16</v>
          </cell>
          <cell r="B17" t="str">
            <v>IA</v>
          </cell>
          <cell r="C17">
            <v>5205.1499999999996</v>
          </cell>
          <cell r="E17">
            <v>0</v>
          </cell>
          <cell r="F17">
            <v>5205.1499999999996</v>
          </cell>
        </row>
        <row r="18">
          <cell r="A18">
            <v>17</v>
          </cell>
          <cell r="B18" t="str">
            <v>KS</v>
          </cell>
          <cell r="C18">
            <v>5018.5</v>
          </cell>
          <cell r="E18">
            <v>0</v>
          </cell>
          <cell r="F18">
            <v>5018.5</v>
          </cell>
        </row>
        <row r="19">
          <cell r="A19">
            <v>18</v>
          </cell>
          <cell r="B19" t="str">
            <v>KY</v>
          </cell>
          <cell r="C19">
            <v>5540</v>
          </cell>
          <cell r="E19">
            <v>0</v>
          </cell>
          <cell r="F19">
            <v>5540</v>
          </cell>
        </row>
        <row r="20">
          <cell r="A20">
            <v>19</v>
          </cell>
          <cell r="B20" t="str">
            <v>LA</v>
          </cell>
          <cell r="C20">
            <v>83813.98</v>
          </cell>
          <cell r="E20">
            <v>0</v>
          </cell>
          <cell r="F20">
            <v>83813.98</v>
          </cell>
        </row>
        <row r="21">
          <cell r="A21">
            <v>20</v>
          </cell>
          <cell r="B21" t="str">
            <v>ME</v>
          </cell>
          <cell r="C21">
            <v>3043.25</v>
          </cell>
          <cell r="E21">
            <v>0</v>
          </cell>
          <cell r="F21">
            <v>3043.25</v>
          </cell>
        </row>
        <row r="22">
          <cell r="A22">
            <v>21</v>
          </cell>
          <cell r="B22" t="str">
            <v>MD</v>
          </cell>
          <cell r="C22">
            <v>69966.03</v>
          </cell>
          <cell r="E22">
            <v>0</v>
          </cell>
          <cell r="F22">
            <v>69966.03</v>
          </cell>
        </row>
        <row r="23">
          <cell r="A23">
            <v>22</v>
          </cell>
          <cell r="B23" t="str">
            <v>MA</v>
          </cell>
          <cell r="C23">
            <v>48666.33</v>
          </cell>
          <cell r="E23">
            <v>0</v>
          </cell>
          <cell r="F23">
            <v>48666.33</v>
          </cell>
        </row>
        <row r="24">
          <cell r="A24">
            <v>23</v>
          </cell>
          <cell r="B24" t="str">
            <v>MI</v>
          </cell>
          <cell r="C24">
            <v>27441.27</v>
          </cell>
          <cell r="E24">
            <v>0</v>
          </cell>
          <cell r="F24">
            <v>27441.27</v>
          </cell>
        </row>
        <row r="25">
          <cell r="A25">
            <v>24</v>
          </cell>
          <cell r="B25" t="str">
            <v>MN</v>
          </cell>
          <cell r="C25">
            <v>11248.03</v>
          </cell>
          <cell r="E25">
            <v>0</v>
          </cell>
          <cell r="F25">
            <v>11248.03</v>
          </cell>
        </row>
        <row r="26">
          <cell r="A26">
            <v>25</v>
          </cell>
          <cell r="B26" t="str">
            <v>MS</v>
          </cell>
          <cell r="C26">
            <v>16836.77</v>
          </cell>
          <cell r="E26">
            <v>0</v>
          </cell>
          <cell r="F26">
            <v>16836.77</v>
          </cell>
        </row>
        <row r="27">
          <cell r="A27">
            <v>26</v>
          </cell>
          <cell r="B27" t="str">
            <v>MO</v>
          </cell>
          <cell r="C27">
            <v>42978.71</v>
          </cell>
          <cell r="E27">
            <v>0</v>
          </cell>
          <cell r="F27">
            <v>42978.71</v>
          </cell>
        </row>
        <row r="28">
          <cell r="A28">
            <v>27</v>
          </cell>
          <cell r="B28" t="str">
            <v>MT</v>
          </cell>
          <cell r="C28">
            <v>14958.72</v>
          </cell>
          <cell r="E28">
            <v>0</v>
          </cell>
          <cell r="F28">
            <v>14958.72</v>
          </cell>
        </row>
        <row r="29">
          <cell r="A29">
            <v>28</v>
          </cell>
          <cell r="B29" t="str">
            <v>NE</v>
          </cell>
          <cell r="C29">
            <v>11264.5</v>
          </cell>
          <cell r="E29">
            <v>0</v>
          </cell>
          <cell r="F29">
            <v>11264.5</v>
          </cell>
        </row>
        <row r="30">
          <cell r="A30">
            <v>29</v>
          </cell>
          <cell r="B30" t="str">
            <v>NV</v>
          </cell>
          <cell r="C30">
            <v>22769.279999999999</v>
          </cell>
          <cell r="E30">
            <v>0</v>
          </cell>
          <cell r="F30">
            <v>22769.279999999999</v>
          </cell>
        </row>
        <row r="31">
          <cell r="A31">
            <v>30</v>
          </cell>
          <cell r="B31" t="str">
            <v>NH</v>
          </cell>
          <cell r="C31">
            <v>23530.2</v>
          </cell>
          <cell r="E31">
            <v>0</v>
          </cell>
          <cell r="F31">
            <v>23530.2</v>
          </cell>
        </row>
        <row r="32">
          <cell r="A32">
            <v>31</v>
          </cell>
          <cell r="B32" t="str">
            <v>NJ</v>
          </cell>
          <cell r="C32">
            <v>48750.74</v>
          </cell>
          <cell r="E32">
            <v>0</v>
          </cell>
          <cell r="F32">
            <v>48750.74</v>
          </cell>
        </row>
        <row r="33">
          <cell r="A33">
            <v>32</v>
          </cell>
          <cell r="B33" t="str">
            <v>NM</v>
          </cell>
          <cell r="C33">
            <v>5862.75</v>
          </cell>
          <cell r="E33">
            <v>0</v>
          </cell>
          <cell r="F33">
            <v>5862.75</v>
          </cell>
        </row>
        <row r="34">
          <cell r="A34">
            <v>33</v>
          </cell>
          <cell r="B34" t="str">
            <v>NY</v>
          </cell>
          <cell r="C34">
            <v>157539.79</v>
          </cell>
          <cell r="E34">
            <v>0</v>
          </cell>
          <cell r="F34">
            <v>157539.79</v>
          </cell>
        </row>
        <row r="35">
          <cell r="A35">
            <v>34</v>
          </cell>
          <cell r="B35" t="str">
            <v>NC</v>
          </cell>
          <cell r="C35">
            <v>179729.03</v>
          </cell>
          <cell r="E35">
            <v>0</v>
          </cell>
          <cell r="F35">
            <v>179729.03</v>
          </cell>
        </row>
        <row r="36">
          <cell r="A36">
            <v>35</v>
          </cell>
          <cell r="B36" t="str">
            <v>ND</v>
          </cell>
          <cell r="C36">
            <v>23417.71</v>
          </cell>
          <cell r="E36">
            <v>0</v>
          </cell>
          <cell r="F36">
            <v>23417.71</v>
          </cell>
        </row>
        <row r="37">
          <cell r="A37">
            <v>36</v>
          </cell>
          <cell r="B37" t="str">
            <v>OH</v>
          </cell>
          <cell r="C37">
            <v>12212.83</v>
          </cell>
          <cell r="E37">
            <v>0</v>
          </cell>
          <cell r="F37">
            <v>12212.83</v>
          </cell>
        </row>
        <row r="38">
          <cell r="A38">
            <v>37</v>
          </cell>
          <cell r="B38" t="str">
            <v>OK</v>
          </cell>
          <cell r="C38">
            <v>65325.53</v>
          </cell>
          <cell r="E38">
            <v>0</v>
          </cell>
          <cell r="F38">
            <v>65325.53</v>
          </cell>
        </row>
        <row r="39">
          <cell r="A39">
            <v>38</v>
          </cell>
          <cell r="B39" t="str">
            <v>OR</v>
          </cell>
          <cell r="C39">
            <v>25635.85</v>
          </cell>
          <cell r="E39">
            <v>0</v>
          </cell>
          <cell r="F39">
            <v>25635.85</v>
          </cell>
        </row>
        <row r="40">
          <cell r="A40">
            <v>39</v>
          </cell>
          <cell r="B40" t="str">
            <v>PA</v>
          </cell>
          <cell r="C40">
            <v>50599.16</v>
          </cell>
          <cell r="E40">
            <v>0</v>
          </cell>
          <cell r="F40">
            <v>50599.16</v>
          </cell>
        </row>
        <row r="41">
          <cell r="A41">
            <v>40</v>
          </cell>
          <cell r="B41" t="str">
            <v>RI</v>
          </cell>
          <cell r="C41">
            <v>5383.33</v>
          </cell>
          <cell r="E41">
            <v>0</v>
          </cell>
          <cell r="F41">
            <v>5383.33</v>
          </cell>
        </row>
        <row r="42">
          <cell r="A42">
            <v>41</v>
          </cell>
          <cell r="B42" t="str">
            <v>SC</v>
          </cell>
          <cell r="C42">
            <v>10448.209999999999</v>
          </cell>
          <cell r="E42">
            <v>0</v>
          </cell>
          <cell r="F42">
            <v>10448.209999999999</v>
          </cell>
        </row>
        <row r="43">
          <cell r="A43">
            <v>42</v>
          </cell>
          <cell r="B43" t="str">
            <v>SD</v>
          </cell>
          <cell r="C43">
            <v>2324</v>
          </cell>
          <cell r="E43">
            <v>0</v>
          </cell>
          <cell r="F43">
            <v>2324</v>
          </cell>
        </row>
        <row r="44">
          <cell r="A44">
            <v>43</v>
          </cell>
          <cell r="B44" t="str">
            <v>TN</v>
          </cell>
          <cell r="C44">
            <v>1322.47</v>
          </cell>
          <cell r="E44">
            <v>0</v>
          </cell>
          <cell r="F44">
            <v>1322.47</v>
          </cell>
        </row>
        <row r="45">
          <cell r="A45">
            <v>44</v>
          </cell>
          <cell r="B45" t="str">
            <v>TX</v>
          </cell>
          <cell r="C45">
            <v>1095247.83</v>
          </cell>
          <cell r="E45">
            <v>22668.35</v>
          </cell>
          <cell r="F45">
            <v>1117916.1800000002</v>
          </cell>
        </row>
        <row r="46">
          <cell r="A46">
            <v>45</v>
          </cell>
          <cell r="B46" t="str">
            <v>UT</v>
          </cell>
          <cell r="C46">
            <v>15820.8</v>
          </cell>
          <cell r="E46">
            <v>0</v>
          </cell>
          <cell r="F46">
            <v>15820.8</v>
          </cell>
        </row>
        <row r="47">
          <cell r="A47">
            <v>46</v>
          </cell>
          <cell r="B47" t="str">
            <v>VT</v>
          </cell>
          <cell r="C47">
            <v>1920</v>
          </cell>
          <cell r="E47">
            <v>0</v>
          </cell>
          <cell r="F47">
            <v>1920</v>
          </cell>
        </row>
        <row r="48">
          <cell r="A48">
            <v>47</v>
          </cell>
          <cell r="B48" t="str">
            <v>VA</v>
          </cell>
          <cell r="C48">
            <v>79757.5</v>
          </cell>
          <cell r="E48">
            <v>0</v>
          </cell>
          <cell r="F48">
            <v>79757.5</v>
          </cell>
        </row>
        <row r="49">
          <cell r="A49">
            <v>48</v>
          </cell>
          <cell r="B49" t="str">
            <v>WA</v>
          </cell>
          <cell r="C49">
            <v>32394.3</v>
          </cell>
          <cell r="E49">
            <v>0</v>
          </cell>
          <cell r="F49">
            <v>32394.3</v>
          </cell>
        </row>
        <row r="50">
          <cell r="A50">
            <v>49</v>
          </cell>
          <cell r="B50" t="str">
            <v>WV</v>
          </cell>
          <cell r="C50">
            <v>2555.3200000000002</v>
          </cell>
          <cell r="E50">
            <v>0</v>
          </cell>
          <cell r="F50">
            <v>2555.3200000000002</v>
          </cell>
        </row>
        <row r="51">
          <cell r="A51">
            <v>50</v>
          </cell>
          <cell r="B51" t="str">
            <v>WI</v>
          </cell>
          <cell r="C51">
            <v>8563.31</v>
          </cell>
          <cell r="E51">
            <v>0</v>
          </cell>
          <cell r="F51">
            <v>8563.31</v>
          </cell>
        </row>
        <row r="52">
          <cell r="A52">
            <v>51</v>
          </cell>
          <cell r="B52" t="str">
            <v>WY</v>
          </cell>
          <cell r="C52">
            <v>5355</v>
          </cell>
          <cell r="E52">
            <v>0</v>
          </cell>
          <cell r="F52">
            <v>5355</v>
          </cell>
        </row>
        <row r="53">
          <cell r="A53">
            <v>70</v>
          </cell>
          <cell r="B53" t="str">
            <v>CN</v>
          </cell>
          <cell r="C53">
            <v>0</v>
          </cell>
          <cell r="E53">
            <v>0</v>
          </cell>
          <cell r="F53">
            <v>0</v>
          </cell>
        </row>
        <row r="54">
          <cell r="A54">
            <v>72</v>
          </cell>
          <cell r="B54" t="str">
            <v>PR</v>
          </cell>
          <cell r="C54">
            <v>5455.25</v>
          </cell>
          <cell r="E54">
            <v>0</v>
          </cell>
          <cell r="F54">
            <v>5455.25</v>
          </cell>
        </row>
        <row r="55">
          <cell r="A55">
            <v>78</v>
          </cell>
          <cell r="B55" t="str">
            <v>VI</v>
          </cell>
          <cell r="C55">
            <v>426</v>
          </cell>
          <cell r="E55">
            <v>0</v>
          </cell>
          <cell r="F55">
            <v>426</v>
          </cell>
        </row>
      </sheetData>
      <sheetData sheetId="31" refreshError="1">
        <row r="2">
          <cell r="A2">
            <v>1</v>
          </cell>
          <cell r="B2" t="str">
            <v>AL</v>
          </cell>
          <cell r="C2">
            <v>12151.51</v>
          </cell>
          <cell r="F2">
            <v>12151.51</v>
          </cell>
        </row>
        <row r="3">
          <cell r="A3">
            <v>2</v>
          </cell>
          <cell r="B3" t="str">
            <v>AK</v>
          </cell>
          <cell r="C3">
            <v>24981.599999999999</v>
          </cell>
          <cell r="F3">
            <v>24981.599999999999</v>
          </cell>
        </row>
        <row r="4">
          <cell r="A4">
            <v>3</v>
          </cell>
          <cell r="B4" t="str">
            <v>AZ</v>
          </cell>
          <cell r="C4">
            <v>73772.88</v>
          </cell>
          <cell r="F4">
            <v>73772.88</v>
          </cell>
        </row>
        <row r="5">
          <cell r="A5">
            <v>4</v>
          </cell>
          <cell r="B5" t="str">
            <v>AR</v>
          </cell>
          <cell r="C5">
            <v>31314.23</v>
          </cell>
          <cell r="F5">
            <v>31314.23</v>
          </cell>
        </row>
        <row r="6">
          <cell r="A6">
            <v>5</v>
          </cell>
          <cell r="B6" t="str">
            <v>CA</v>
          </cell>
          <cell r="C6">
            <v>6749853.21</v>
          </cell>
          <cell r="D6">
            <v>819073</v>
          </cell>
          <cell r="E6">
            <v>31498.160000000003</v>
          </cell>
          <cell r="F6">
            <v>7600424.3700000001</v>
          </cell>
        </row>
        <row r="7">
          <cell r="A7">
            <v>6</v>
          </cell>
          <cell r="B7" t="str">
            <v>CO</v>
          </cell>
          <cell r="C7">
            <v>56000.1</v>
          </cell>
          <cell r="F7">
            <v>56000.1</v>
          </cell>
        </row>
        <row r="8">
          <cell r="A8">
            <v>7</v>
          </cell>
          <cell r="B8" t="str">
            <v>CT</v>
          </cell>
          <cell r="C8">
            <v>32549.65</v>
          </cell>
          <cell r="F8">
            <v>32549.65</v>
          </cell>
        </row>
        <row r="9">
          <cell r="A9">
            <v>8</v>
          </cell>
          <cell r="B9" t="str">
            <v>DE</v>
          </cell>
          <cell r="C9">
            <v>348</v>
          </cell>
          <cell r="F9">
            <v>348</v>
          </cell>
        </row>
        <row r="10">
          <cell r="A10">
            <v>9</v>
          </cell>
          <cell r="B10" t="str">
            <v>DC</v>
          </cell>
          <cell r="C10">
            <v>11596.99</v>
          </cell>
          <cell r="F10">
            <v>11596.99</v>
          </cell>
        </row>
        <row r="11">
          <cell r="A11">
            <v>10</v>
          </cell>
          <cell r="B11" t="str">
            <v>FL</v>
          </cell>
          <cell r="C11">
            <v>87465.63</v>
          </cell>
          <cell r="F11">
            <v>87465.63</v>
          </cell>
        </row>
        <row r="12">
          <cell r="A12">
            <v>11</v>
          </cell>
          <cell r="B12" t="str">
            <v>GA</v>
          </cell>
          <cell r="C12">
            <v>68413.009999999995</v>
          </cell>
          <cell r="F12">
            <v>68413.009999999995</v>
          </cell>
        </row>
        <row r="13">
          <cell r="A13">
            <v>12</v>
          </cell>
          <cell r="B13" t="str">
            <v>HI</v>
          </cell>
          <cell r="C13">
            <v>11949.15</v>
          </cell>
          <cell r="F13">
            <v>11949.15</v>
          </cell>
        </row>
        <row r="14">
          <cell r="A14">
            <v>13</v>
          </cell>
          <cell r="B14" t="str">
            <v>ID</v>
          </cell>
          <cell r="C14">
            <v>10750</v>
          </cell>
          <cell r="F14">
            <v>10750</v>
          </cell>
        </row>
        <row r="15">
          <cell r="A15">
            <v>14</v>
          </cell>
          <cell r="B15" t="str">
            <v>IL</v>
          </cell>
          <cell r="C15">
            <v>59980.07</v>
          </cell>
          <cell r="F15">
            <v>59980.07</v>
          </cell>
        </row>
        <row r="16">
          <cell r="A16">
            <v>15</v>
          </cell>
          <cell r="B16" t="str">
            <v>IN</v>
          </cell>
          <cell r="C16">
            <v>27892.99</v>
          </cell>
          <cell r="F16">
            <v>27892.99</v>
          </cell>
        </row>
        <row r="17">
          <cell r="A17">
            <v>16</v>
          </cell>
          <cell r="B17" t="str">
            <v>IA</v>
          </cell>
          <cell r="C17">
            <v>6225.28</v>
          </cell>
          <cell r="F17">
            <v>6225.28</v>
          </cell>
        </row>
        <row r="18">
          <cell r="A18">
            <v>17</v>
          </cell>
          <cell r="B18" t="str">
            <v>KS</v>
          </cell>
          <cell r="C18">
            <v>24594.23</v>
          </cell>
          <cell r="F18">
            <v>24594.23</v>
          </cell>
        </row>
        <row r="19">
          <cell r="A19">
            <v>18</v>
          </cell>
          <cell r="B19" t="str">
            <v>KY</v>
          </cell>
          <cell r="C19">
            <v>9494.4500000000007</v>
          </cell>
          <cell r="F19">
            <v>9494.4500000000007</v>
          </cell>
        </row>
        <row r="20">
          <cell r="A20">
            <v>19</v>
          </cell>
          <cell r="B20" t="str">
            <v>LA</v>
          </cell>
          <cell r="C20">
            <v>71026.490000000005</v>
          </cell>
          <cell r="F20">
            <v>71026.490000000005</v>
          </cell>
        </row>
        <row r="21">
          <cell r="A21">
            <v>20</v>
          </cell>
          <cell r="B21" t="str">
            <v>ME</v>
          </cell>
          <cell r="C21">
            <v>2900</v>
          </cell>
          <cell r="F21">
            <v>2900</v>
          </cell>
        </row>
        <row r="22">
          <cell r="A22">
            <v>21</v>
          </cell>
          <cell r="B22" t="str">
            <v>MD</v>
          </cell>
          <cell r="C22">
            <v>65123.74</v>
          </cell>
          <cell r="F22">
            <v>65123.74</v>
          </cell>
        </row>
        <row r="23">
          <cell r="A23">
            <v>22</v>
          </cell>
          <cell r="B23" t="str">
            <v>MA</v>
          </cell>
          <cell r="C23">
            <v>61812.33</v>
          </cell>
          <cell r="F23">
            <v>61812.33</v>
          </cell>
        </row>
        <row r="24">
          <cell r="A24">
            <v>23</v>
          </cell>
          <cell r="B24" t="str">
            <v>MI</v>
          </cell>
          <cell r="C24">
            <v>43006.12</v>
          </cell>
          <cell r="F24">
            <v>43006.12</v>
          </cell>
        </row>
        <row r="25">
          <cell r="A25">
            <v>24</v>
          </cell>
          <cell r="B25" t="str">
            <v>MN</v>
          </cell>
          <cell r="C25">
            <v>26657.01</v>
          </cell>
          <cell r="F25">
            <v>26657.01</v>
          </cell>
        </row>
        <row r="26">
          <cell r="A26">
            <v>25</v>
          </cell>
          <cell r="B26" t="str">
            <v>MS</v>
          </cell>
          <cell r="C26">
            <v>20890</v>
          </cell>
          <cell r="F26">
            <v>20890</v>
          </cell>
        </row>
        <row r="27">
          <cell r="A27">
            <v>26</v>
          </cell>
          <cell r="B27" t="str">
            <v>MO</v>
          </cell>
          <cell r="C27">
            <v>15342.6</v>
          </cell>
          <cell r="F27">
            <v>15342.6</v>
          </cell>
        </row>
        <row r="28">
          <cell r="A28">
            <v>27</v>
          </cell>
          <cell r="B28" t="str">
            <v>MT</v>
          </cell>
          <cell r="C28">
            <v>13523.61</v>
          </cell>
          <cell r="F28">
            <v>13523.61</v>
          </cell>
        </row>
        <row r="29">
          <cell r="A29">
            <v>28</v>
          </cell>
          <cell r="B29" t="str">
            <v>NE</v>
          </cell>
          <cell r="C29">
            <v>15017.58</v>
          </cell>
          <cell r="F29">
            <v>15017.58</v>
          </cell>
        </row>
        <row r="30">
          <cell r="A30">
            <v>29</v>
          </cell>
          <cell r="B30" t="str">
            <v>NV</v>
          </cell>
          <cell r="C30">
            <v>17008.37</v>
          </cell>
          <cell r="F30">
            <v>17008.37</v>
          </cell>
        </row>
        <row r="31">
          <cell r="A31">
            <v>30</v>
          </cell>
          <cell r="B31" t="str">
            <v>NH</v>
          </cell>
          <cell r="C31">
            <v>20111.39</v>
          </cell>
          <cell r="F31">
            <v>20111.39</v>
          </cell>
        </row>
        <row r="32">
          <cell r="A32">
            <v>31</v>
          </cell>
          <cell r="B32" t="str">
            <v>NJ</v>
          </cell>
          <cell r="C32">
            <v>93682.69</v>
          </cell>
          <cell r="F32">
            <v>93682.69</v>
          </cell>
        </row>
        <row r="33">
          <cell r="A33">
            <v>32</v>
          </cell>
          <cell r="B33" t="str">
            <v>NM</v>
          </cell>
          <cell r="C33">
            <v>4474.2299999999996</v>
          </cell>
          <cell r="F33">
            <v>4474.2299999999996</v>
          </cell>
        </row>
        <row r="34">
          <cell r="A34">
            <v>33</v>
          </cell>
          <cell r="B34" t="str">
            <v>NY</v>
          </cell>
          <cell r="C34">
            <v>136447.1</v>
          </cell>
          <cell r="F34">
            <v>136447.1</v>
          </cell>
        </row>
        <row r="35">
          <cell r="A35">
            <v>34</v>
          </cell>
          <cell r="B35" t="str">
            <v>NC</v>
          </cell>
          <cell r="C35">
            <v>106461.75999999999</v>
          </cell>
          <cell r="F35">
            <v>106461.75999999999</v>
          </cell>
        </row>
        <row r="36">
          <cell r="A36">
            <v>35</v>
          </cell>
          <cell r="B36" t="str">
            <v>ND</v>
          </cell>
          <cell r="C36">
            <v>2983.37</v>
          </cell>
          <cell r="F36">
            <v>2983.37</v>
          </cell>
        </row>
        <row r="37">
          <cell r="A37">
            <v>36</v>
          </cell>
          <cell r="B37" t="str">
            <v>OH</v>
          </cell>
          <cell r="C37">
            <v>22799.24</v>
          </cell>
          <cell r="F37">
            <v>22799.24</v>
          </cell>
        </row>
        <row r="38">
          <cell r="A38">
            <v>37</v>
          </cell>
          <cell r="B38" t="str">
            <v>OK</v>
          </cell>
          <cell r="C38">
            <v>33303</v>
          </cell>
          <cell r="F38">
            <v>33303</v>
          </cell>
        </row>
        <row r="39">
          <cell r="A39">
            <v>38</v>
          </cell>
          <cell r="B39" t="str">
            <v>OR</v>
          </cell>
          <cell r="C39">
            <v>31570.92</v>
          </cell>
          <cell r="F39">
            <v>31570.92</v>
          </cell>
        </row>
        <row r="40">
          <cell r="A40">
            <v>39</v>
          </cell>
          <cell r="B40" t="str">
            <v>PA</v>
          </cell>
          <cell r="C40">
            <v>90835.55</v>
          </cell>
          <cell r="F40">
            <v>90835.55</v>
          </cell>
        </row>
        <row r="41">
          <cell r="A41">
            <v>40</v>
          </cell>
          <cell r="B41" t="str">
            <v>RI</v>
          </cell>
          <cell r="C41">
            <v>4596</v>
          </cell>
          <cell r="F41">
            <v>4596</v>
          </cell>
        </row>
        <row r="42">
          <cell r="A42">
            <v>41</v>
          </cell>
          <cell r="B42" t="str">
            <v>SC</v>
          </cell>
          <cell r="C42">
            <v>3960.5</v>
          </cell>
          <cell r="F42">
            <v>3960.5</v>
          </cell>
        </row>
        <row r="43">
          <cell r="A43">
            <v>42</v>
          </cell>
          <cell r="B43" t="str">
            <v>SD</v>
          </cell>
          <cell r="C43">
            <v>4086.31</v>
          </cell>
          <cell r="F43">
            <v>4086.31</v>
          </cell>
        </row>
        <row r="44">
          <cell r="A44">
            <v>43</v>
          </cell>
          <cell r="B44" t="str">
            <v>TN</v>
          </cell>
          <cell r="C44">
            <v>7205.35</v>
          </cell>
          <cell r="F44">
            <v>7205.35</v>
          </cell>
        </row>
        <row r="45">
          <cell r="A45">
            <v>44</v>
          </cell>
          <cell r="B45" t="str">
            <v>TX</v>
          </cell>
          <cell r="C45">
            <v>1162425.8700000001</v>
          </cell>
          <cell r="E45">
            <v>21545.79</v>
          </cell>
          <cell r="F45">
            <v>1183971.6600000001</v>
          </cell>
        </row>
        <row r="46">
          <cell r="A46">
            <v>45</v>
          </cell>
          <cell r="B46" t="str">
            <v>UT</v>
          </cell>
          <cell r="C46">
            <v>64102.7</v>
          </cell>
          <cell r="F46">
            <v>64102.7</v>
          </cell>
        </row>
        <row r="47">
          <cell r="A47">
            <v>46</v>
          </cell>
          <cell r="B47" t="str">
            <v>VT</v>
          </cell>
          <cell r="C47">
            <v>1920</v>
          </cell>
          <cell r="F47">
            <v>1920</v>
          </cell>
        </row>
        <row r="48">
          <cell r="A48">
            <v>47</v>
          </cell>
          <cell r="B48" t="str">
            <v>VA</v>
          </cell>
          <cell r="C48">
            <v>106547.9</v>
          </cell>
          <cell r="F48">
            <v>106547.9</v>
          </cell>
        </row>
        <row r="49">
          <cell r="A49">
            <v>48</v>
          </cell>
          <cell r="B49" t="str">
            <v>WA</v>
          </cell>
          <cell r="C49">
            <v>38340.46</v>
          </cell>
          <cell r="F49">
            <v>38340.46</v>
          </cell>
        </row>
        <row r="50">
          <cell r="A50">
            <v>49</v>
          </cell>
          <cell r="B50" t="str">
            <v>WV</v>
          </cell>
          <cell r="C50">
            <v>8533.1200000000008</v>
          </cell>
          <cell r="F50">
            <v>8533.1200000000008</v>
          </cell>
        </row>
        <row r="51">
          <cell r="A51">
            <v>50</v>
          </cell>
          <cell r="B51" t="str">
            <v>WI</v>
          </cell>
          <cell r="C51">
            <v>2557.77</v>
          </cell>
          <cell r="F51">
            <v>2557.77</v>
          </cell>
        </row>
        <row r="52">
          <cell r="A52">
            <v>51</v>
          </cell>
          <cell r="B52" t="str">
            <v>WY</v>
          </cell>
          <cell r="C52">
            <v>2903</v>
          </cell>
          <cell r="F52">
            <v>2903</v>
          </cell>
        </row>
        <row r="53">
          <cell r="A53">
            <v>70</v>
          </cell>
          <cell r="B53" t="str">
            <v>CN</v>
          </cell>
          <cell r="C53">
            <v>0</v>
          </cell>
          <cell r="F53">
            <v>0</v>
          </cell>
        </row>
        <row r="54">
          <cell r="A54">
            <v>72</v>
          </cell>
          <cell r="B54" t="str">
            <v>PR</v>
          </cell>
          <cell r="C54">
            <v>10626.9</v>
          </cell>
          <cell r="F54">
            <v>10626.9</v>
          </cell>
        </row>
        <row r="55">
          <cell r="A55">
            <v>78</v>
          </cell>
          <cell r="B55" t="str">
            <v>VI</v>
          </cell>
          <cell r="C55">
            <v>426</v>
          </cell>
          <cell r="F55">
            <v>426</v>
          </cell>
        </row>
        <row r="56">
          <cell r="A56">
            <v>77</v>
          </cell>
          <cell r="B56" t="str">
            <v>IS</v>
          </cell>
          <cell r="C56">
            <v>6525</v>
          </cell>
          <cell r="F56">
            <v>6525</v>
          </cell>
        </row>
      </sheetData>
      <sheetData sheetId="32" refreshError="1"/>
      <sheetData sheetId="33" refreshError="1">
        <row r="2">
          <cell r="A2">
            <v>1</v>
          </cell>
          <cell r="B2" t="str">
            <v>AL</v>
          </cell>
          <cell r="C2">
            <v>13706.11</v>
          </cell>
          <cell r="F2">
            <v>13706.11</v>
          </cell>
        </row>
        <row r="3">
          <cell r="A3">
            <v>2</v>
          </cell>
          <cell r="B3" t="str">
            <v>AK</v>
          </cell>
          <cell r="C3">
            <v>14920.47</v>
          </cell>
          <cell r="F3">
            <v>14920.47</v>
          </cell>
        </row>
        <row r="4">
          <cell r="A4">
            <v>3</v>
          </cell>
          <cell r="B4" t="str">
            <v>AZ</v>
          </cell>
          <cell r="C4">
            <v>26783.63</v>
          </cell>
          <cell r="F4">
            <v>26783.63</v>
          </cell>
        </row>
        <row r="5">
          <cell r="A5">
            <v>4</v>
          </cell>
          <cell r="B5" t="str">
            <v>AR</v>
          </cell>
          <cell r="C5">
            <v>39535.33</v>
          </cell>
          <cell r="F5">
            <v>39535.33</v>
          </cell>
        </row>
        <row r="6">
          <cell r="A6">
            <v>5</v>
          </cell>
          <cell r="B6" t="str">
            <v>CA</v>
          </cell>
          <cell r="C6">
            <v>4910831.12</v>
          </cell>
          <cell r="D6">
            <v>792349.84</v>
          </cell>
          <cell r="E6">
            <v>4482.8900000000003</v>
          </cell>
          <cell r="F6">
            <v>5707663.8499999996</v>
          </cell>
        </row>
        <row r="7">
          <cell r="A7">
            <v>6</v>
          </cell>
          <cell r="B7" t="str">
            <v>CO</v>
          </cell>
          <cell r="C7">
            <v>69472.25</v>
          </cell>
          <cell r="F7">
            <v>69472.25</v>
          </cell>
        </row>
        <row r="8">
          <cell r="A8">
            <v>7</v>
          </cell>
          <cell r="B8" t="str">
            <v>CT</v>
          </cell>
          <cell r="C8">
            <v>22055.35</v>
          </cell>
          <cell r="F8">
            <v>22055.35</v>
          </cell>
        </row>
        <row r="9">
          <cell r="A9">
            <v>8</v>
          </cell>
          <cell r="B9" t="str">
            <v>DE</v>
          </cell>
          <cell r="C9">
            <v>560.1</v>
          </cell>
          <cell r="F9">
            <v>560.1</v>
          </cell>
        </row>
        <row r="10">
          <cell r="A10">
            <v>9</v>
          </cell>
          <cell r="B10" t="str">
            <v>DC</v>
          </cell>
          <cell r="C10">
            <v>15739.85</v>
          </cell>
          <cell r="F10">
            <v>15739.85</v>
          </cell>
        </row>
        <row r="11">
          <cell r="A11">
            <v>10</v>
          </cell>
          <cell r="B11" t="str">
            <v>FL</v>
          </cell>
          <cell r="C11">
            <v>68731.64</v>
          </cell>
          <cell r="F11">
            <v>68731.64</v>
          </cell>
        </row>
        <row r="12">
          <cell r="A12">
            <v>11</v>
          </cell>
          <cell r="B12" t="str">
            <v>GA</v>
          </cell>
          <cell r="C12">
            <v>76588.14</v>
          </cell>
          <cell r="F12">
            <v>76588.14</v>
          </cell>
        </row>
        <row r="13">
          <cell r="A13">
            <v>12</v>
          </cell>
          <cell r="B13" t="str">
            <v>HI</v>
          </cell>
          <cell r="C13">
            <v>18091.5</v>
          </cell>
          <cell r="F13">
            <v>18091.5</v>
          </cell>
        </row>
        <row r="14">
          <cell r="A14">
            <v>13</v>
          </cell>
          <cell r="B14" t="str">
            <v>ID</v>
          </cell>
          <cell r="C14">
            <v>9688.33</v>
          </cell>
          <cell r="F14">
            <v>9688.33</v>
          </cell>
        </row>
        <row r="15">
          <cell r="A15">
            <v>14</v>
          </cell>
          <cell r="B15" t="str">
            <v>IL</v>
          </cell>
          <cell r="C15">
            <v>61669.82</v>
          </cell>
          <cell r="F15">
            <v>61669.82</v>
          </cell>
        </row>
        <row r="16">
          <cell r="A16">
            <v>15</v>
          </cell>
          <cell r="B16" t="str">
            <v>IN</v>
          </cell>
          <cell r="C16">
            <v>23868.400000000001</v>
          </cell>
          <cell r="F16">
            <v>23868.400000000001</v>
          </cell>
        </row>
        <row r="17">
          <cell r="A17">
            <v>16</v>
          </cell>
          <cell r="B17" t="str">
            <v>IA</v>
          </cell>
          <cell r="C17">
            <v>5553.3</v>
          </cell>
          <cell r="F17">
            <v>5553.3</v>
          </cell>
        </row>
        <row r="18">
          <cell r="A18">
            <v>17</v>
          </cell>
          <cell r="B18" t="str">
            <v>KS</v>
          </cell>
          <cell r="C18">
            <v>9492.9599999999991</v>
          </cell>
          <cell r="F18">
            <v>9492.9599999999991</v>
          </cell>
        </row>
        <row r="19">
          <cell r="A19">
            <v>18</v>
          </cell>
          <cell r="B19" t="str">
            <v>KY</v>
          </cell>
          <cell r="C19">
            <v>13420.33</v>
          </cell>
          <cell r="F19">
            <v>13420.33</v>
          </cell>
        </row>
        <row r="20">
          <cell r="A20">
            <v>19</v>
          </cell>
          <cell r="B20" t="str">
            <v>LA</v>
          </cell>
          <cell r="C20">
            <v>53979.96</v>
          </cell>
          <cell r="F20">
            <v>53979.96</v>
          </cell>
        </row>
        <row r="21">
          <cell r="A21">
            <v>20</v>
          </cell>
          <cell r="B21" t="str">
            <v>ME</v>
          </cell>
          <cell r="C21">
            <v>4046</v>
          </cell>
          <cell r="F21">
            <v>4046</v>
          </cell>
        </row>
        <row r="22">
          <cell r="A22">
            <v>21</v>
          </cell>
          <cell r="B22" t="str">
            <v>MD</v>
          </cell>
          <cell r="C22">
            <v>34755.51</v>
          </cell>
          <cell r="F22">
            <v>34755.51</v>
          </cell>
        </row>
        <row r="23">
          <cell r="A23">
            <v>22</v>
          </cell>
          <cell r="B23" t="str">
            <v>MA</v>
          </cell>
          <cell r="C23">
            <v>43562.02</v>
          </cell>
          <cell r="F23">
            <v>43562.02</v>
          </cell>
        </row>
        <row r="24">
          <cell r="A24">
            <v>23</v>
          </cell>
          <cell r="B24" t="str">
            <v>MI</v>
          </cell>
          <cell r="C24">
            <v>49320.79</v>
          </cell>
          <cell r="F24">
            <v>49320.79</v>
          </cell>
        </row>
        <row r="25">
          <cell r="A25">
            <v>24</v>
          </cell>
          <cell r="B25" t="str">
            <v>MN</v>
          </cell>
          <cell r="C25">
            <v>30016.3</v>
          </cell>
          <cell r="F25">
            <v>30016.3</v>
          </cell>
        </row>
        <row r="26">
          <cell r="A26">
            <v>25</v>
          </cell>
          <cell r="B26" t="str">
            <v>MS</v>
          </cell>
          <cell r="C26">
            <v>22045.200000000001</v>
          </cell>
          <cell r="F26">
            <v>22045.200000000001</v>
          </cell>
        </row>
        <row r="27">
          <cell r="A27">
            <v>26</v>
          </cell>
          <cell r="B27" t="str">
            <v>MO</v>
          </cell>
          <cell r="C27">
            <v>14018.54</v>
          </cell>
          <cell r="F27">
            <v>14018.54</v>
          </cell>
        </row>
        <row r="28">
          <cell r="A28">
            <v>27</v>
          </cell>
          <cell r="B28" t="str">
            <v>MT</v>
          </cell>
          <cell r="C28">
            <v>12654.45</v>
          </cell>
          <cell r="F28">
            <v>12654.45</v>
          </cell>
        </row>
        <row r="29">
          <cell r="A29">
            <v>28</v>
          </cell>
          <cell r="B29" t="str">
            <v>NE</v>
          </cell>
          <cell r="C29">
            <v>15330.07</v>
          </cell>
          <cell r="F29">
            <v>15330.07</v>
          </cell>
        </row>
        <row r="30">
          <cell r="A30">
            <v>29</v>
          </cell>
          <cell r="B30" t="str">
            <v>NV</v>
          </cell>
          <cell r="C30">
            <v>16814.82</v>
          </cell>
          <cell r="F30">
            <v>16814.82</v>
          </cell>
        </row>
        <row r="31">
          <cell r="A31">
            <v>30</v>
          </cell>
          <cell r="B31" t="str">
            <v>NH</v>
          </cell>
          <cell r="C31">
            <v>17013.8</v>
          </cell>
          <cell r="F31">
            <v>17013.8</v>
          </cell>
        </row>
        <row r="32">
          <cell r="A32">
            <v>31</v>
          </cell>
          <cell r="B32" t="str">
            <v>NJ</v>
          </cell>
          <cell r="C32">
            <v>89834.52</v>
          </cell>
          <cell r="F32">
            <v>89834.52</v>
          </cell>
        </row>
        <row r="33">
          <cell r="A33">
            <v>32</v>
          </cell>
          <cell r="B33" t="str">
            <v>NM</v>
          </cell>
          <cell r="C33">
            <v>12152.08</v>
          </cell>
          <cell r="F33">
            <v>12152.08</v>
          </cell>
        </row>
        <row r="34">
          <cell r="A34">
            <v>33</v>
          </cell>
          <cell r="B34" t="str">
            <v>NY</v>
          </cell>
          <cell r="C34">
            <v>107721.83</v>
          </cell>
          <cell r="F34">
            <v>107721.83</v>
          </cell>
        </row>
        <row r="35">
          <cell r="A35">
            <v>34</v>
          </cell>
          <cell r="B35" t="str">
            <v>NC</v>
          </cell>
          <cell r="C35">
            <v>94839.53</v>
          </cell>
          <cell r="F35">
            <v>94839.53</v>
          </cell>
        </row>
        <row r="36">
          <cell r="A36">
            <v>35</v>
          </cell>
          <cell r="B36" t="str">
            <v>ND</v>
          </cell>
          <cell r="C36">
            <v>10077.94</v>
          </cell>
          <cell r="F36">
            <v>10077.94</v>
          </cell>
        </row>
        <row r="37">
          <cell r="A37">
            <v>36</v>
          </cell>
          <cell r="B37" t="str">
            <v>OH</v>
          </cell>
          <cell r="C37">
            <v>25955.1</v>
          </cell>
          <cell r="F37">
            <v>25955.1</v>
          </cell>
        </row>
        <row r="38">
          <cell r="A38">
            <v>37</v>
          </cell>
          <cell r="B38" t="str">
            <v>OK</v>
          </cell>
          <cell r="C38">
            <v>28272.81</v>
          </cell>
          <cell r="F38">
            <v>28272.81</v>
          </cell>
        </row>
        <row r="39">
          <cell r="A39">
            <v>38</v>
          </cell>
          <cell r="B39" t="str">
            <v>OR</v>
          </cell>
          <cell r="C39">
            <v>31136.39</v>
          </cell>
          <cell r="F39">
            <v>31136.39</v>
          </cell>
        </row>
        <row r="40">
          <cell r="A40">
            <v>39</v>
          </cell>
          <cell r="B40" t="str">
            <v>PA</v>
          </cell>
          <cell r="C40">
            <v>65842.22</v>
          </cell>
          <cell r="F40">
            <v>65842.22</v>
          </cell>
        </row>
        <row r="41">
          <cell r="A41">
            <v>40</v>
          </cell>
          <cell r="B41" t="str">
            <v>RI</v>
          </cell>
          <cell r="C41">
            <v>3926.33</v>
          </cell>
          <cell r="F41">
            <v>3926.33</v>
          </cell>
        </row>
        <row r="42">
          <cell r="A42">
            <v>41</v>
          </cell>
          <cell r="B42" t="str">
            <v>SC</v>
          </cell>
          <cell r="C42">
            <v>6175.67</v>
          </cell>
          <cell r="F42">
            <v>6175.67</v>
          </cell>
        </row>
        <row r="43">
          <cell r="A43">
            <v>42</v>
          </cell>
          <cell r="B43" t="str">
            <v>SD</v>
          </cell>
          <cell r="C43">
            <v>2897.15</v>
          </cell>
          <cell r="F43">
            <v>2897.15</v>
          </cell>
        </row>
        <row r="44">
          <cell r="A44">
            <v>43</v>
          </cell>
          <cell r="B44" t="str">
            <v>TN</v>
          </cell>
          <cell r="C44">
            <v>4569.8500000000004</v>
          </cell>
          <cell r="F44">
            <v>4569.8500000000004</v>
          </cell>
        </row>
        <row r="45">
          <cell r="A45">
            <v>44</v>
          </cell>
          <cell r="B45" t="str">
            <v>TX</v>
          </cell>
          <cell r="C45">
            <v>1246394.75</v>
          </cell>
          <cell r="F45">
            <v>1246394.75</v>
          </cell>
        </row>
        <row r="46">
          <cell r="A46">
            <v>45</v>
          </cell>
          <cell r="B46" t="str">
            <v>UT</v>
          </cell>
          <cell r="C46">
            <v>38117.18</v>
          </cell>
          <cell r="F46">
            <v>38117.18</v>
          </cell>
        </row>
        <row r="47">
          <cell r="A47">
            <v>46</v>
          </cell>
          <cell r="B47" t="str">
            <v>VT</v>
          </cell>
          <cell r="C47">
            <v>1920</v>
          </cell>
          <cell r="F47">
            <v>1920</v>
          </cell>
        </row>
        <row r="48">
          <cell r="A48">
            <v>47</v>
          </cell>
          <cell r="B48" t="str">
            <v>VA</v>
          </cell>
          <cell r="C48">
            <v>71177.16</v>
          </cell>
          <cell r="F48">
            <v>71177.16</v>
          </cell>
        </row>
        <row r="49">
          <cell r="A49">
            <v>48</v>
          </cell>
          <cell r="B49" t="str">
            <v>WA</v>
          </cell>
          <cell r="C49">
            <v>16783.27</v>
          </cell>
          <cell r="F49">
            <v>16783.27</v>
          </cell>
        </row>
        <row r="50">
          <cell r="A50">
            <v>49</v>
          </cell>
          <cell r="B50" t="str">
            <v>WV</v>
          </cell>
          <cell r="C50">
            <v>15540.25</v>
          </cell>
          <cell r="F50">
            <v>15540.25</v>
          </cell>
        </row>
        <row r="51">
          <cell r="A51">
            <v>50</v>
          </cell>
          <cell r="B51" t="str">
            <v>WI</v>
          </cell>
          <cell r="C51">
            <v>2514.5</v>
          </cell>
          <cell r="F51">
            <v>2514.5</v>
          </cell>
        </row>
        <row r="52">
          <cell r="A52">
            <v>51</v>
          </cell>
          <cell r="B52" t="str">
            <v>WY</v>
          </cell>
          <cell r="C52">
            <v>1406</v>
          </cell>
          <cell r="F52">
            <v>1406</v>
          </cell>
        </row>
        <row r="53">
          <cell r="A53">
            <v>70</v>
          </cell>
          <cell r="B53" t="str">
            <v>CN</v>
          </cell>
          <cell r="C53">
            <v>0</v>
          </cell>
          <cell r="F53">
            <v>0</v>
          </cell>
        </row>
        <row r="54">
          <cell r="A54">
            <v>72</v>
          </cell>
          <cell r="B54" t="str">
            <v>PR</v>
          </cell>
          <cell r="C54">
            <v>5606.31</v>
          </cell>
          <cell r="F54">
            <v>5606.31</v>
          </cell>
        </row>
        <row r="55">
          <cell r="A55">
            <v>78</v>
          </cell>
          <cell r="B55" t="str">
            <v>VI</v>
          </cell>
          <cell r="C55">
            <v>426</v>
          </cell>
          <cell r="F55">
            <v>426</v>
          </cell>
        </row>
      </sheetData>
      <sheetData sheetId="34" refreshError="1"/>
      <sheetData sheetId="35" refreshError="1">
        <row r="2">
          <cell r="A2">
            <v>1</v>
          </cell>
          <cell r="B2" t="str">
            <v>AL</v>
          </cell>
          <cell r="C2">
            <v>9205.8700000000008</v>
          </cell>
          <cell r="E2">
            <v>0</v>
          </cell>
          <cell r="F2">
            <v>9205.8700000000008</v>
          </cell>
        </row>
        <row r="3">
          <cell r="A3">
            <v>2</v>
          </cell>
          <cell r="B3" t="str">
            <v>AK</v>
          </cell>
          <cell r="C3">
            <v>14565.75</v>
          </cell>
          <cell r="E3">
            <v>0</v>
          </cell>
          <cell r="F3">
            <v>14565.75</v>
          </cell>
        </row>
        <row r="4">
          <cell r="A4">
            <v>3</v>
          </cell>
          <cell r="B4" t="str">
            <v>AZ</v>
          </cell>
          <cell r="C4">
            <v>46690.51</v>
          </cell>
          <cell r="E4">
            <v>0</v>
          </cell>
          <cell r="F4">
            <v>46690.51</v>
          </cell>
        </row>
        <row r="5">
          <cell r="A5">
            <v>4</v>
          </cell>
          <cell r="B5" t="str">
            <v>AR</v>
          </cell>
          <cell r="C5">
            <v>36124.01</v>
          </cell>
          <cell r="E5">
            <v>0</v>
          </cell>
          <cell r="F5">
            <v>36124.01</v>
          </cell>
        </row>
        <row r="6">
          <cell r="A6">
            <v>5</v>
          </cell>
          <cell r="B6" t="str">
            <v>CA</v>
          </cell>
          <cell r="C6">
            <v>4971215.3099999996</v>
          </cell>
          <cell r="D6">
            <v>903062.17</v>
          </cell>
          <cell r="E6">
            <v>-6563.12</v>
          </cell>
          <cell r="F6">
            <v>5867714.3599999994</v>
          </cell>
        </row>
        <row r="7">
          <cell r="A7">
            <v>6</v>
          </cell>
          <cell r="B7" t="str">
            <v>CO</v>
          </cell>
          <cell r="C7">
            <v>49330.27</v>
          </cell>
          <cell r="E7">
            <v>0</v>
          </cell>
          <cell r="F7">
            <v>49330.27</v>
          </cell>
        </row>
        <row r="8">
          <cell r="A8">
            <v>7</v>
          </cell>
          <cell r="B8" t="str">
            <v>CT</v>
          </cell>
          <cell r="C8">
            <v>25939.91</v>
          </cell>
          <cell r="E8">
            <v>0</v>
          </cell>
          <cell r="F8">
            <v>25939.91</v>
          </cell>
        </row>
        <row r="9">
          <cell r="A9">
            <v>8</v>
          </cell>
          <cell r="B9" t="str">
            <v>DE</v>
          </cell>
          <cell r="C9">
            <v>384.87</v>
          </cell>
          <cell r="E9">
            <v>0</v>
          </cell>
          <cell r="F9">
            <v>384.87</v>
          </cell>
        </row>
        <row r="10">
          <cell r="A10">
            <v>9</v>
          </cell>
          <cell r="B10" t="str">
            <v>DC</v>
          </cell>
          <cell r="C10">
            <v>12716</v>
          </cell>
          <cell r="E10">
            <v>0</v>
          </cell>
          <cell r="F10">
            <v>12716</v>
          </cell>
        </row>
        <row r="11">
          <cell r="A11">
            <v>10</v>
          </cell>
          <cell r="B11" t="str">
            <v>FL</v>
          </cell>
          <cell r="C11">
            <v>96782.32</v>
          </cell>
          <cell r="E11">
            <v>0</v>
          </cell>
          <cell r="F11">
            <v>96782.32</v>
          </cell>
        </row>
        <row r="12">
          <cell r="A12">
            <v>11</v>
          </cell>
          <cell r="B12" t="str">
            <v>GA</v>
          </cell>
          <cell r="C12">
            <v>82457.86</v>
          </cell>
          <cell r="E12">
            <v>0</v>
          </cell>
          <cell r="F12">
            <v>82457.86</v>
          </cell>
        </row>
        <row r="13">
          <cell r="A13">
            <v>12</v>
          </cell>
          <cell r="B13" t="str">
            <v>HI</v>
          </cell>
          <cell r="C13">
            <v>5586.26</v>
          </cell>
          <cell r="E13">
            <v>0</v>
          </cell>
          <cell r="F13">
            <v>5586.26</v>
          </cell>
        </row>
        <row r="14">
          <cell r="A14">
            <v>13</v>
          </cell>
          <cell r="B14" t="str">
            <v>ID</v>
          </cell>
          <cell r="C14">
            <v>13284.65</v>
          </cell>
          <cell r="E14">
            <v>0</v>
          </cell>
          <cell r="F14">
            <v>13284.65</v>
          </cell>
        </row>
        <row r="15">
          <cell r="A15">
            <v>14</v>
          </cell>
          <cell r="B15" t="str">
            <v>IL</v>
          </cell>
          <cell r="C15">
            <v>12641.93</v>
          </cell>
          <cell r="E15">
            <v>0</v>
          </cell>
          <cell r="F15">
            <v>12641.93</v>
          </cell>
        </row>
        <row r="16">
          <cell r="A16">
            <v>15</v>
          </cell>
          <cell r="B16" t="str">
            <v>IN</v>
          </cell>
          <cell r="C16">
            <v>30028.880000000001</v>
          </cell>
          <cell r="E16">
            <v>0</v>
          </cell>
          <cell r="F16">
            <v>30028.880000000001</v>
          </cell>
        </row>
        <row r="17">
          <cell r="A17">
            <v>16</v>
          </cell>
          <cell r="B17" t="str">
            <v>IA</v>
          </cell>
          <cell r="C17">
            <v>7455.8</v>
          </cell>
          <cell r="E17">
            <v>0</v>
          </cell>
          <cell r="F17">
            <v>7455.8</v>
          </cell>
        </row>
        <row r="18">
          <cell r="A18">
            <v>17</v>
          </cell>
          <cell r="B18" t="str">
            <v>KS</v>
          </cell>
          <cell r="C18">
            <v>17393.38</v>
          </cell>
          <cell r="E18">
            <v>0</v>
          </cell>
          <cell r="F18">
            <v>17393.38</v>
          </cell>
        </row>
        <row r="19">
          <cell r="A19">
            <v>18</v>
          </cell>
          <cell r="B19" t="str">
            <v>KY</v>
          </cell>
          <cell r="C19">
            <v>11602.35</v>
          </cell>
          <cell r="E19">
            <v>0</v>
          </cell>
          <cell r="F19">
            <v>11602.35</v>
          </cell>
        </row>
        <row r="20">
          <cell r="A20">
            <v>19</v>
          </cell>
          <cell r="B20" t="str">
            <v>LA</v>
          </cell>
          <cell r="C20">
            <v>56200.65</v>
          </cell>
          <cell r="E20">
            <v>0</v>
          </cell>
          <cell r="F20">
            <v>56200.65</v>
          </cell>
        </row>
        <row r="21">
          <cell r="A21">
            <v>20</v>
          </cell>
          <cell r="B21" t="str">
            <v>ME</v>
          </cell>
          <cell r="C21">
            <v>-2000</v>
          </cell>
          <cell r="E21">
            <v>0</v>
          </cell>
          <cell r="F21">
            <v>-2000</v>
          </cell>
        </row>
        <row r="22">
          <cell r="A22">
            <v>21</v>
          </cell>
          <cell r="B22" t="str">
            <v>MD</v>
          </cell>
          <cell r="C22">
            <v>39679.69</v>
          </cell>
          <cell r="E22">
            <v>0</v>
          </cell>
          <cell r="F22">
            <v>39679.69</v>
          </cell>
        </row>
        <row r="23">
          <cell r="A23">
            <v>22</v>
          </cell>
          <cell r="B23" t="str">
            <v>MA</v>
          </cell>
          <cell r="C23">
            <v>55538.1</v>
          </cell>
          <cell r="E23">
            <v>0</v>
          </cell>
          <cell r="F23">
            <v>55538.1</v>
          </cell>
        </row>
        <row r="24">
          <cell r="A24">
            <v>23</v>
          </cell>
          <cell r="B24" t="str">
            <v>MI</v>
          </cell>
          <cell r="C24">
            <v>88104.51</v>
          </cell>
          <cell r="E24">
            <v>0</v>
          </cell>
          <cell r="F24">
            <v>88104.51</v>
          </cell>
        </row>
        <row r="25">
          <cell r="A25">
            <v>24</v>
          </cell>
          <cell r="B25" t="str">
            <v>MN</v>
          </cell>
          <cell r="C25">
            <v>17727.669999999998</v>
          </cell>
          <cell r="E25">
            <v>0</v>
          </cell>
          <cell r="F25">
            <v>17727.669999999998</v>
          </cell>
        </row>
        <row r="26">
          <cell r="A26">
            <v>25</v>
          </cell>
          <cell r="B26" t="str">
            <v>MS</v>
          </cell>
          <cell r="C26">
            <v>26165.88</v>
          </cell>
          <cell r="E26">
            <v>0</v>
          </cell>
          <cell r="F26">
            <v>26165.88</v>
          </cell>
        </row>
        <row r="27">
          <cell r="A27">
            <v>26</v>
          </cell>
          <cell r="B27" t="str">
            <v>MO</v>
          </cell>
          <cell r="C27">
            <v>5965.35</v>
          </cell>
          <cell r="E27">
            <v>0</v>
          </cell>
          <cell r="F27">
            <v>5965.35</v>
          </cell>
        </row>
        <row r="28">
          <cell r="A28">
            <v>27</v>
          </cell>
          <cell r="B28" t="str">
            <v>MT</v>
          </cell>
          <cell r="C28">
            <v>108389.89</v>
          </cell>
          <cell r="E28">
            <v>0</v>
          </cell>
          <cell r="F28">
            <v>108389.89</v>
          </cell>
        </row>
        <row r="29">
          <cell r="A29">
            <v>28</v>
          </cell>
          <cell r="B29" t="str">
            <v>NE</v>
          </cell>
          <cell r="C29">
            <v>9104.4</v>
          </cell>
          <cell r="E29">
            <v>0</v>
          </cell>
          <cell r="F29">
            <v>9104.4</v>
          </cell>
        </row>
        <row r="30">
          <cell r="A30">
            <v>29</v>
          </cell>
          <cell r="B30" t="str">
            <v>NV</v>
          </cell>
          <cell r="C30">
            <v>12114.37</v>
          </cell>
          <cell r="E30">
            <v>0</v>
          </cell>
          <cell r="F30">
            <v>12114.37</v>
          </cell>
        </row>
        <row r="31">
          <cell r="A31">
            <v>30</v>
          </cell>
          <cell r="B31" t="str">
            <v>NH</v>
          </cell>
          <cell r="C31">
            <v>15456.52</v>
          </cell>
          <cell r="E31">
            <v>0</v>
          </cell>
          <cell r="F31">
            <v>15456.52</v>
          </cell>
        </row>
        <row r="32">
          <cell r="A32">
            <v>31</v>
          </cell>
          <cell r="B32" t="str">
            <v>NJ</v>
          </cell>
          <cell r="C32">
            <v>101356.54</v>
          </cell>
          <cell r="E32">
            <v>0</v>
          </cell>
          <cell r="F32">
            <v>101356.54</v>
          </cell>
        </row>
        <row r="33">
          <cell r="A33">
            <v>32</v>
          </cell>
          <cell r="B33" t="str">
            <v>NM</v>
          </cell>
          <cell r="C33">
            <v>6652.47</v>
          </cell>
          <cell r="E33">
            <v>0</v>
          </cell>
          <cell r="F33">
            <v>6652.47</v>
          </cell>
        </row>
        <row r="34">
          <cell r="A34">
            <v>33</v>
          </cell>
          <cell r="B34" t="str">
            <v>NY</v>
          </cell>
          <cell r="C34">
            <v>119770.92</v>
          </cell>
          <cell r="E34">
            <v>0</v>
          </cell>
          <cell r="F34">
            <v>119770.92</v>
          </cell>
        </row>
        <row r="35">
          <cell r="A35">
            <v>34</v>
          </cell>
          <cell r="B35" t="str">
            <v>NC</v>
          </cell>
          <cell r="C35">
            <v>73456.3</v>
          </cell>
          <cell r="E35">
            <v>0</v>
          </cell>
          <cell r="F35">
            <v>73456.3</v>
          </cell>
        </row>
        <row r="36">
          <cell r="A36">
            <v>35</v>
          </cell>
          <cell r="B36" t="str">
            <v>ND</v>
          </cell>
          <cell r="C36">
            <v>4923</v>
          </cell>
          <cell r="E36">
            <v>0</v>
          </cell>
          <cell r="F36">
            <v>4923</v>
          </cell>
        </row>
        <row r="37">
          <cell r="A37">
            <v>36</v>
          </cell>
          <cell r="B37" t="str">
            <v>OH</v>
          </cell>
          <cell r="C37">
            <v>20425</v>
          </cell>
          <cell r="E37">
            <v>0</v>
          </cell>
          <cell r="F37">
            <v>20425</v>
          </cell>
        </row>
        <row r="38">
          <cell r="A38">
            <v>37</v>
          </cell>
          <cell r="B38" t="str">
            <v>OK</v>
          </cell>
          <cell r="C38">
            <v>32105.3</v>
          </cell>
          <cell r="E38">
            <v>0</v>
          </cell>
          <cell r="F38">
            <v>32105.3</v>
          </cell>
        </row>
        <row r="39">
          <cell r="A39">
            <v>38</v>
          </cell>
          <cell r="B39" t="str">
            <v>OR</v>
          </cell>
          <cell r="C39">
            <v>18853.509999999998</v>
          </cell>
          <cell r="E39">
            <v>0</v>
          </cell>
          <cell r="F39">
            <v>18853.509999999998</v>
          </cell>
        </row>
        <row r="40">
          <cell r="A40">
            <v>39</v>
          </cell>
          <cell r="B40" t="str">
            <v>PA</v>
          </cell>
          <cell r="C40">
            <v>77325.17</v>
          </cell>
          <cell r="E40">
            <v>0</v>
          </cell>
          <cell r="F40">
            <v>77325.17</v>
          </cell>
        </row>
        <row r="41">
          <cell r="A41">
            <v>40</v>
          </cell>
          <cell r="B41" t="str">
            <v>RI</v>
          </cell>
          <cell r="C41">
            <v>-322.67</v>
          </cell>
          <cell r="E41">
            <v>0</v>
          </cell>
          <cell r="F41">
            <v>-322.67</v>
          </cell>
        </row>
        <row r="42">
          <cell r="A42">
            <v>41</v>
          </cell>
          <cell r="B42" t="str">
            <v>SC</v>
          </cell>
          <cell r="C42">
            <v>5558.2</v>
          </cell>
          <cell r="E42">
            <v>0</v>
          </cell>
          <cell r="F42">
            <v>5558.2</v>
          </cell>
        </row>
        <row r="43">
          <cell r="A43">
            <v>42</v>
          </cell>
          <cell r="B43" t="str">
            <v>SD</v>
          </cell>
          <cell r="C43">
            <v>1623.27</v>
          </cell>
          <cell r="E43">
            <v>0</v>
          </cell>
          <cell r="F43">
            <v>1623.27</v>
          </cell>
        </row>
        <row r="44">
          <cell r="A44">
            <v>43</v>
          </cell>
          <cell r="B44" t="str">
            <v>TN</v>
          </cell>
          <cell r="C44">
            <v>8565.9500000000007</v>
          </cell>
          <cell r="E44">
            <v>0</v>
          </cell>
          <cell r="F44">
            <v>8565.9500000000007</v>
          </cell>
        </row>
        <row r="45">
          <cell r="A45">
            <v>44</v>
          </cell>
          <cell r="B45" t="str">
            <v>TX</v>
          </cell>
          <cell r="C45">
            <v>1476244.8499999999</v>
          </cell>
          <cell r="D45">
            <v>2255</v>
          </cell>
          <cell r="E45">
            <v>25002.29</v>
          </cell>
          <cell r="F45">
            <v>1478499.8499999999</v>
          </cell>
        </row>
        <row r="46">
          <cell r="A46">
            <v>45</v>
          </cell>
          <cell r="B46" t="str">
            <v>UT</v>
          </cell>
          <cell r="C46">
            <v>26909.1</v>
          </cell>
          <cell r="E46">
            <v>0</v>
          </cell>
          <cell r="F46">
            <v>26909.1</v>
          </cell>
        </row>
        <row r="47">
          <cell r="A47">
            <v>46</v>
          </cell>
          <cell r="B47" t="str">
            <v>VT</v>
          </cell>
          <cell r="C47">
            <v>19499</v>
          </cell>
          <cell r="E47">
            <v>0</v>
          </cell>
          <cell r="F47">
            <v>19499</v>
          </cell>
        </row>
        <row r="48">
          <cell r="A48">
            <v>47</v>
          </cell>
          <cell r="B48" t="str">
            <v>VA</v>
          </cell>
          <cell r="C48">
            <v>58388.72</v>
          </cell>
          <cell r="E48">
            <v>0</v>
          </cell>
          <cell r="F48">
            <v>58388.72</v>
          </cell>
        </row>
        <row r="49">
          <cell r="A49">
            <v>48</v>
          </cell>
          <cell r="B49" t="str">
            <v>WA</v>
          </cell>
          <cell r="C49">
            <v>31593.61</v>
          </cell>
          <cell r="E49">
            <v>0</v>
          </cell>
          <cell r="F49">
            <v>31593.61</v>
          </cell>
        </row>
        <row r="50">
          <cell r="A50">
            <v>49</v>
          </cell>
          <cell r="B50" t="str">
            <v>WV</v>
          </cell>
          <cell r="C50">
            <v>-2034.6</v>
          </cell>
          <cell r="E50">
            <v>0</v>
          </cell>
          <cell r="F50">
            <v>-2034.6</v>
          </cell>
        </row>
        <row r="51">
          <cell r="A51">
            <v>50</v>
          </cell>
          <cell r="B51" t="str">
            <v>WI</v>
          </cell>
          <cell r="C51">
            <v>4171.2</v>
          </cell>
          <cell r="E51">
            <v>0</v>
          </cell>
          <cell r="F51">
            <v>4171.2</v>
          </cell>
        </row>
        <row r="52">
          <cell r="A52">
            <v>51</v>
          </cell>
          <cell r="B52" t="str">
            <v>WY</v>
          </cell>
          <cell r="C52">
            <v>1117.8</v>
          </cell>
          <cell r="E52">
            <v>0</v>
          </cell>
          <cell r="F52">
            <v>1117.8</v>
          </cell>
        </row>
        <row r="53">
          <cell r="A53">
            <v>70</v>
          </cell>
          <cell r="B53" t="str">
            <v>CN</v>
          </cell>
          <cell r="C53">
            <v>0</v>
          </cell>
          <cell r="E53">
            <v>0</v>
          </cell>
          <cell r="F53">
            <v>0</v>
          </cell>
        </row>
        <row r="54">
          <cell r="A54">
            <v>72</v>
          </cell>
          <cell r="B54" t="str">
            <v>PR</v>
          </cell>
          <cell r="C54">
            <v>11887.75</v>
          </cell>
          <cell r="E54">
            <v>0</v>
          </cell>
          <cell r="F54">
            <v>11887.75</v>
          </cell>
        </row>
        <row r="55">
          <cell r="A55">
            <v>78</v>
          </cell>
          <cell r="B55" t="str">
            <v>VI</v>
          </cell>
          <cell r="C55">
            <v>426</v>
          </cell>
          <cell r="F55">
            <v>426</v>
          </cell>
        </row>
      </sheetData>
      <sheetData sheetId="36" refreshError="1"/>
      <sheetData sheetId="3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"/>
      <sheetName val="SO"/>
      <sheetName val="CORP"/>
      <sheetName val="AUTH"/>
      <sheetName val="IND"/>
      <sheetName val="XFER"/>
      <sheetName val="ISO NQ"/>
      <sheetName val="Interactive Neighborhood AGMT"/>
    </sheetNames>
    <sheetDataSet>
      <sheetData sheetId="0" refreshError="1">
        <row r="1">
          <cell r="C1">
            <v>38352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Inputs"/>
      <sheetName val="Assum"/>
      <sheetName val="Op-BS"/>
      <sheetName val="IS"/>
      <sheetName val="BSCF"/>
      <sheetName val="Ratios"/>
      <sheetName val="Matrix"/>
      <sheetName val="Contrib"/>
      <sheetName val="AcqIS"/>
      <sheetName val="AcqBSCF"/>
      <sheetName val="AcqWC"/>
      <sheetName val="AcqRat"/>
      <sheetName val="TargIS"/>
      <sheetName val="TargBSCF"/>
      <sheetName val="TargWC"/>
      <sheetName val="TargRat"/>
      <sheetName val="TargDCF1"/>
      <sheetName val="TargDCF2"/>
      <sheetName val="Summary"/>
      <sheetName val="Model"/>
      <sheetName val="PriceSyn"/>
      <sheetName val="PP&amp;E"/>
      <sheetName val="Invested capital_VDF"/>
      <sheetName val="DCF_VDF"/>
      <sheetName val="NOPAT_VDF"/>
      <sheetName val="WACC_VDF"/>
      <sheetName val="Summary Page_VDF"/>
      <sheetName val="PV of Op Leases_VDF"/>
      <sheetName val="8. Ratio"/>
      <sheetName val="적용환율"/>
      <sheetName val="Figures"/>
      <sheetName val="Issues"/>
      <sheetName val="TDS"/>
      <sheetName val="USW"/>
      <sheetName val="WC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FAME Persistence"/>
      <sheetName val="Scorecard"/>
      <sheetName val="Bias Chart"/>
      <sheetName val="GS IT Svcs Framework Results"/>
      <sheetName val="Framework Data"/>
      <sheetName val="EPS and PE Stats"/>
      <sheetName val="Balance Sheet Stats"/>
      <sheetName val="EV-to-EBITDA"/>
      <sheetName val="CFFO &amp; FCF"/>
      <sheetName val="Coverage Performance"/>
      <sheetName val="Universe Performance"/>
      <sheetName val="Qualitative Comments"/>
      <sheetName val="Gov't Comp Sheet"/>
      <sheetName val="Indian Comp Sheet"/>
      <sheetName val="__FDSCACHE__"/>
      <sheetName val="Master Data Sheet"/>
      <sheetName val="Summary Chart Data"/>
      <sheetName val="Rankings"/>
      <sheetName val="Regressions"/>
      <sheetName val="Disclaimer"/>
      <sheetName val="Disclaimer (2)"/>
      <sheetName val="Consolidated Daily"/>
      <sheetName val="AcqIS"/>
      <sheetName val="AcqBSCF"/>
      <sheetName val="Inpu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X Rates"/>
      <sheetName val="Allocations"/>
      <sheetName val="FN2 Gain loss"/>
      <sheetName val="Summary of 2013 Hedges"/>
      <sheetName val="Summary of 2012 Hedges"/>
      <sheetName val="Designated Hedges 10% app"/>
      <sheetName val="Designated Hedges"/>
      <sheetName val="Non-designated Hedges 10% dep"/>
      <sheetName val="Non-designated Hedges 10% appr"/>
      <sheetName val="Non-designated Hedges"/>
      <sheetName val="LIBOR RATE"/>
      <sheetName val="IS Summ by Co. (2)"/>
      <sheetName val="IS Summ by Co."/>
      <sheetName val="Disclosure"/>
      <sheetName val="Accounts"/>
      <sheetName val="Documentation"/>
      <sheetName val="Selections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Silicon Valley Bank</v>
          </cell>
        </row>
      </sheetData>
      <sheetData sheetId="17" refreshError="1"/>
      <sheetData sheetId="1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rics-based Rev Model"/>
      <sheetName val="Analyst P&amp;L"/>
      <sheetName val="Street P&amp;L"/>
      <sheetName val="Mgmt P&amp;L"/>
      <sheetName val="Delta between Models"/>
      <sheetName val="Model"/>
      <sheetName val="Summary"/>
    </sheetNames>
    <sheetDataSet>
      <sheetData sheetId="0"/>
      <sheetData sheetId="1"/>
      <sheetData sheetId="2"/>
      <sheetData sheetId="3"/>
      <sheetData sheetId="4"/>
      <sheetData sheetId="5">
        <row r="15">
          <cell r="N15">
            <v>0.05</v>
          </cell>
          <cell r="O15">
            <v>0.06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</row>
        <row r="16">
          <cell r="N16">
            <v>0</v>
          </cell>
          <cell r="O16">
            <v>0.06</v>
          </cell>
          <cell r="P16">
            <v>0.06</v>
          </cell>
          <cell r="Q16">
            <v>0.03</v>
          </cell>
          <cell r="R16">
            <v>0.03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</row>
        <row r="17">
          <cell r="N17">
            <v>0</v>
          </cell>
          <cell r="O17">
            <v>0</v>
          </cell>
          <cell r="P17">
            <v>0.06</v>
          </cell>
          <cell r="Q17">
            <v>0.04</v>
          </cell>
          <cell r="R17">
            <v>0.03</v>
          </cell>
          <cell r="S17">
            <v>0.04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0.06</v>
          </cell>
          <cell r="R18">
            <v>0.04</v>
          </cell>
          <cell r="S18">
            <v>0.04</v>
          </cell>
          <cell r="T18">
            <v>0.05</v>
          </cell>
          <cell r="U18">
            <v>0.04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</row>
        <row r="19"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0.06</v>
          </cell>
          <cell r="S19">
            <v>0.04</v>
          </cell>
          <cell r="T19">
            <v>0.05</v>
          </cell>
          <cell r="U19">
            <v>0.04</v>
          </cell>
          <cell r="V19">
            <v>0.05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7.0000000000000007E-2</v>
          </cell>
          <cell r="T20">
            <v>0.05</v>
          </cell>
          <cell r="U20">
            <v>0.04</v>
          </cell>
          <cell r="V20">
            <v>0.05</v>
          </cell>
          <cell r="W20">
            <v>0.06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7.0000000000000007E-2</v>
          </cell>
          <cell r="U21">
            <v>0.04</v>
          </cell>
          <cell r="V21">
            <v>0.05</v>
          </cell>
          <cell r="W21">
            <v>0.06</v>
          </cell>
          <cell r="X21">
            <v>7.0000000000000007E-2</v>
          </cell>
          <cell r="Y21">
            <v>0</v>
          </cell>
          <cell r="Z21">
            <v>0</v>
          </cell>
          <cell r="AA21">
            <v>0</v>
          </cell>
        </row>
        <row r="22"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7.0000000000000007E-2</v>
          </cell>
          <cell r="V22">
            <v>0.05</v>
          </cell>
          <cell r="W22">
            <v>0.06</v>
          </cell>
          <cell r="X22">
            <v>7.0000000000000007E-2</v>
          </cell>
          <cell r="Y22">
            <v>7.0000000000000007E-2</v>
          </cell>
          <cell r="Z22">
            <v>0</v>
          </cell>
          <cell r="AA22">
            <v>0</v>
          </cell>
        </row>
        <row r="23"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0.08</v>
          </cell>
          <cell r="W23">
            <v>7.0000000000000007E-2</v>
          </cell>
          <cell r="X23">
            <v>7.0000000000000007E-2</v>
          </cell>
          <cell r="Y23">
            <v>7.0000000000000007E-2</v>
          </cell>
          <cell r="Z23">
            <v>0.08</v>
          </cell>
          <cell r="AA23">
            <v>0</v>
          </cell>
        </row>
        <row r="24"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7.0000000000000007E-2</v>
          </cell>
          <cell r="X24">
            <v>7.0000000000000007E-2</v>
          </cell>
          <cell r="Y24">
            <v>7.0000000000000007E-2</v>
          </cell>
          <cell r="Z24">
            <v>0.08</v>
          </cell>
          <cell r="AA24">
            <v>0.08</v>
          </cell>
        </row>
        <row r="25"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0.08</v>
          </cell>
          <cell r="Y25">
            <v>0.08</v>
          </cell>
          <cell r="Z25">
            <v>0.08</v>
          </cell>
          <cell r="AA25">
            <v>0.08</v>
          </cell>
        </row>
        <row r="26"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0.08</v>
          </cell>
          <cell r="Z26">
            <v>0.08</v>
          </cell>
          <cell r="AA26">
            <v>0.09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0.09</v>
          </cell>
          <cell r="AA27">
            <v>0.09</v>
          </cell>
        </row>
        <row r="28"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0.09</v>
          </cell>
        </row>
      </sheetData>
      <sheetData sheetId="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"/>
      <sheetName val="IS"/>
      <sheetName val="Local"/>
      <sheetName val="Data"/>
      <sheetName val="LD"/>
      <sheetName val="Wireless"/>
      <sheetName val="Directories"/>
      <sheetName val="BS"/>
      <sheetName val="CF"/>
      <sheetName val="Debt Maturity"/>
      <sheetName val="DCF"/>
      <sheetName val="Line NPV &amp; WACC"/>
      <sheetName val="Sum-of-parts"/>
      <sheetName val="Wholesale Lines"/>
      <sheetName val="SBC_EVA"/>
      <sheetName val="DIV &amp; REPURCHASE"/>
      <sheetName val="Liquidity &amp; C.P. Borrowings"/>
      <sheetName val="LD Stats (271)"/>
      <sheetName val="Capex &amp; PP&amp;E"/>
      <sheetName val="Pirahna"/>
      <sheetName val="Employee Stats"/>
      <sheetName val="SBC_EVA new"/>
      <sheetName val="Model Navigation"/>
      <sheetName val="IS-NORMALIZED"/>
      <sheetName val="Drivers"/>
      <sheetName val="Wireline &amp; Dir - ACTUALS"/>
      <sheetName val="Metrics"/>
      <sheetName val="Cingular"/>
      <sheetName val="Summary"/>
      <sheetName val="Int'l"/>
      <sheetName val="Directory"/>
      <sheetName val="Summary - old"/>
      <sheetName val="Long Distance"/>
      <sheetName val="Charts"/>
      <sheetName val="IS-REPORTED"/>
      <sheetName val="LD_2"/>
      <sheetName val="Wholesale"/>
      <sheetName val="Competitive Revs"/>
      <sheetName val="EVA"/>
      <sheetName val="IS - Info &amp; Ent"/>
      <sheetName val="Ind Data"/>
      <sheetName val="Foreign ownership"/>
      <sheetName val="weekly"/>
      <sheetName val="stats"/>
      <sheetName val="previous est."/>
      <sheetName val="SOP"/>
      <sheetName val="NPV-line"/>
      <sheetName val="Piranha"/>
      <sheetName val="Income Statement"/>
      <sheetName val="Long Distance Statistics (271)"/>
      <sheetName val="Directory Advertising"/>
      <sheetName val="Balance Sheet"/>
      <sheetName val="Cash Flow"/>
      <sheetName val="History of Divs &amp; Repurchases"/>
      <sheetName val="Consolidated Local Service"/>
      <sheetName val="Network Access &amp; Data"/>
      <sheetName val="Consumer"/>
      <sheetName val="Enterprise"/>
      <sheetName val="sme"/>
      <sheetName val="Directory &amp; Network Access"/>
      <sheetName val="Dom Tel"/>
      <sheetName val="Wireline"/>
      <sheetName val="IS - reported"/>
      <sheetName val="IS - normalized"/>
      <sheetName val="Disclaimer"/>
      <sheetName val="Debt"/>
      <sheetName val="Preview Comp"/>
      <sheetName val="IS - norm"/>
      <sheetName val="IS - rep"/>
      <sheetName val="Bias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/>
      <sheetData sheetId="59"/>
      <sheetData sheetId="60"/>
      <sheetData sheetId="61"/>
      <sheetData sheetId="62" refreshError="1"/>
      <sheetData sheetId="63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 by customer by qtr 09 vs 10"/>
      <sheetName val="Subledger Report (2)"/>
      <sheetName val="Summary Rfwd"/>
      <sheetName val="OB Reconciliation"/>
      <sheetName val="Review Pivot"/>
      <sheetName val="Subledger Report"/>
      <sheetName val="GL Customer #"/>
      <sheetName val="Product Key"/>
      <sheetName val="Service Code Index"/>
      <sheetName val="Def Rev by Cust"/>
      <sheetName val="Rev by Cust by Q"/>
      <sheetName val="Rev by Type by Q"/>
      <sheetName val="Rev by Type by Cust by Q"/>
      <sheetName val="Update Instructions"/>
      <sheetName val="rev types"/>
      <sheetName val="Link Analysis"/>
      <sheetName val="ASP Deferral"/>
      <sheetName val="2011 Subledger - Yodlee_v9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CC-Contract term with catchup</v>
          </cell>
          <cell r="C2" t="str">
            <v>REQ</v>
          </cell>
        </row>
        <row r="3">
          <cell r="A3" t="str">
            <v>CN-Contract term no catchup</v>
          </cell>
          <cell r="C3" t="str">
            <v>NOT REQ</v>
          </cell>
        </row>
        <row r="4">
          <cell r="A4" t="str">
            <v>ER-Error</v>
          </cell>
        </row>
        <row r="5">
          <cell r="A5" t="str">
            <v>SC-Serv period with catchup</v>
          </cell>
        </row>
        <row r="6">
          <cell r="A6" t="str">
            <v>SN-Serv period no catchup</v>
          </cell>
        </row>
        <row r="7">
          <cell r="A7" t="str">
            <v>TM-T&amp;M basis</v>
          </cell>
        </row>
      </sheetData>
      <sheetData sheetId="15"/>
      <sheetData sheetId="16"/>
      <sheetData sheetId="1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Prov"/>
    </sheetNames>
    <sheetDataSet>
      <sheetData sheetId="0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hanges"/>
      <sheetName val="Qtly"/>
      <sheetName val="PNL"/>
      <sheetName val="Revenues"/>
      <sheetName val="Costs"/>
      <sheetName val="External"/>
      <sheetName val="Depreciation"/>
      <sheetName val="Balance Sheet"/>
      <sheetName val="Cash Flow"/>
      <sheetName val="Capital Structure"/>
      <sheetName val="Assoc"/>
      <sheetName val="Detailed DCF"/>
      <sheetName val="GS PNL-F"/>
      <sheetName val="GS BS-F"/>
      <sheetName val="GS-CF"/>
      <sheetName val="GS Assumes"/>
      <sheetName val="F-data"/>
      <sheetName val="CROCI"/>
      <sheetName val="Comps"/>
      <sheetName val="company profile"/>
      <sheetName val="GS data"/>
      <sheetName val="GEM"/>
      <sheetName val="Interim"/>
      <sheetName val="GS-Capex"/>
      <sheetName val="DCF"/>
      <sheetName val="EROCE"/>
      <sheetName val="GS-DCF-F1"/>
      <sheetName val="WACC"/>
      <sheetName val="ROIC"/>
      <sheetName val="DATA"/>
      <sheetName val="Concession Conversion"/>
      <sheetName val="Facts &amp; Audit"/>
      <sheetName val="Net add cht"/>
      <sheetName val="margin cht"/>
      <sheetName val="F-Assumptions"/>
      <sheetName val="NotesXpress"/>
      <sheetName val="EVA1"/>
      <sheetName val="Factsheet"/>
      <sheetName val="Quarterly "/>
      <sheetName val="Sensitivities"/>
      <sheetName val="v.data"/>
      <sheetName val="EVA 2 "/>
      <sheetName val="sample NV_data"/>
      <sheetName val="GS Balance"/>
      <sheetName val="GS Cashflow"/>
      <sheetName val="GS Assumptions"/>
      <sheetName val="GS- WACC"/>
      <sheetName val="GS- DCF"/>
      <sheetName val="Macro1"/>
      <sheetName val="NV-data"/>
      <sheetName val="CF"/>
      <sheetName val="BS"/>
      <sheetName val="DCF-F1"/>
      <sheetName val="EVA"/>
      <sheetName val="EM-TAC"/>
      <sheetName val="DCF &amp; WACC"/>
      <sheetName val="GS Assumptions-F"/>
      <sheetName val="#REF"/>
      <sheetName val="Report"/>
      <sheetName val="Old Qtly Sheet"/>
      <sheetName val="Quarterly"/>
      <sheetName val="EVA 2"/>
      <sheetName val="GEMS"/>
      <sheetName val="Sheet1"/>
      <sheetName val="Company profile back-up"/>
      <sheetName val="GS data back-up"/>
      <sheetName val="Company profile "/>
      <sheetName val="F-Qtly"/>
      <sheetName val="tables"/>
      <sheetName val="Oaktree"/>
      <sheetName val="GQ"/>
      <sheetName val="DCF Template"/>
      <sheetName val="DCF Sensitivity"/>
      <sheetName val="Q-PreARPU"/>
      <sheetName val="Q-PostARPU"/>
      <sheetName val="Q-EBITDA (2)"/>
      <sheetName val="8 kÿÊ0 _x0000__x0000__x0000_F_x0001__x0000__x0000_t"/>
      <sheetName val=""/>
      <sheetName val="F-DCF"/>
      <sheetName val="Financials"/>
      <sheetName val="Operations"/>
      <sheetName val="Bloomberg"/>
      <sheetName val="Beef_Lamb_Prices"/>
      <sheetName val="DCF_Multiple"/>
      <sheetName val="inputs"/>
      <sheetName val="8 kÿÊ0 F_x0001__x0000_t"/>
      <sheetName val="MODEL"/>
      <sheetName val="BSheet"/>
      <sheetName val="CFlow"/>
      <sheetName val="Ratios"/>
      <sheetName val="EM HK Australia"/>
      <sheetName val="Settings"/>
      <sheetName val="Lists"/>
      <sheetName val="ListMaster"/>
      <sheetName val="ABG"/>
      <sheetName val="Variables"/>
      <sheetName val="EUROPE"/>
      <sheetName val="RUSSIA_CASPIAN"/>
      <sheetName val="DRAMJOCI"/>
      <sheetName val="HC"/>
      <sheetName val=" DOE model"/>
      <sheetName val="acctmod"/>
      <sheetName val="prices"/>
      <sheetName val="8 kÿÊ0 ???F_x0001_??t"/>
      <sheetName val="data.exp"/>
      <sheetName val="Sheet2"/>
      <sheetName val="PB band"/>
      <sheetName val="8 kÿÊ0 _x005f_x0000__x005f_x0000__x005f_x0000_F_x"/>
      <sheetName val="Royal Carib. Model"/>
      <sheetName val="Profit and loss"/>
      <sheetName val="AMOY"/>
      <sheetName val="board"/>
      <sheetName val="sales"/>
      <sheetName val="main"/>
      <sheetName val="pl_related"/>
      <sheetName val="shareholding"/>
      <sheetName val="8 kÿÊ0 F_x0001_?t"/>
      <sheetName val="Criteria"/>
      <sheetName val="MTNL"/>
      <sheetName val="Interface"/>
      <sheetName val="SOTP"/>
      <sheetName val="TABLE"/>
      <sheetName val="CHARTS"/>
      <sheetName val="INTERIMS"/>
      <sheetName val="VALUATION"/>
      <sheetName val="COST ASSUMPTIONS"/>
      <sheetName val="USDEAL"/>
      <sheetName val="PROFIT &amp; LOSS"/>
      <sheetName val="GROWTH ASSUMPTIONS"/>
      <sheetName val="cc_Link"/>
      <sheetName val="EV EBITDA SALES band"/>
      <sheetName val="PE band"/>
      <sheetName val="Calc"/>
      <sheetName val="8 kÿÊ0 "/>
      <sheetName val="Fox Model"/>
      <sheetName val="bp"/>
      <sheetName val="fp"/>
      <sheetName val="quant"/>
      <sheetName val="charts &amp; tables"/>
      <sheetName val="315005"/>
      <sheetName val="8 kÿÊ0 F_x0001_"/>
      <sheetName val="8 kÿÊ0 ___F_x0001___t"/>
      <sheetName val="fpage"/>
      <sheetName val="Model Setting"/>
      <sheetName val="IS"/>
      <sheetName val="Historical Code"/>
      <sheetName val="合成単価作成・-BLDG"/>
      <sheetName val="ET"/>
      <sheetName val="Cashflow"/>
      <sheetName val="P&amp;L"/>
      <sheetName val="cashflow (F)"/>
      <sheetName val="earnings (F)"/>
      <sheetName val="Modern Terminal (F)"/>
      <sheetName val="NAV (F)"/>
      <sheetName val="Property Dev (F)"/>
      <sheetName val="Per share"/>
      <sheetName val="Calculation (2)"/>
      <sheetName val="CAP"/>
      <sheetName val="Quarterly_"/>
      <sheetName val="Balance_Sheet"/>
      <sheetName val="Cash_Flow"/>
      <sheetName val="v_data"/>
      <sheetName val="EVA_2_"/>
      <sheetName val="sample_NV_data"/>
      <sheetName val="GS_PNL-F"/>
      <sheetName val="GS_Balance"/>
      <sheetName val="GS_Cashflow"/>
      <sheetName val="GS_Assumptions"/>
      <sheetName val="GS-_WACC"/>
      <sheetName val="GS-_DCF"/>
      <sheetName val="DCF_&amp;_WACC"/>
      <sheetName val="GS_Assumptions-F"/>
      <sheetName val="margin_cht"/>
      <sheetName val="Facts_&amp;_Audit"/>
      <sheetName val="Capital_Structure"/>
      <sheetName val="Net_add_cht"/>
      <sheetName val="GS_BS-F"/>
      <sheetName val="Old_Qtly_Sheet"/>
      <sheetName val="EVA_2"/>
      <sheetName val="Concession_Conversion"/>
      <sheetName val="Company_profile"/>
      <sheetName val="GS_data"/>
      <sheetName val="GS_Assumes"/>
      <sheetName val="Company_profile_back-up"/>
      <sheetName val="Company_profile_"/>
      <sheetName val="GS_data_back-up"/>
      <sheetName val="Detailed_DCF"/>
      <sheetName val="DCF_Template"/>
      <sheetName val="DCF_Sensitivity"/>
      <sheetName val="Q-EBITDA_(2)"/>
      <sheetName val="8_kÿÊ0 Ft"/>
      <sheetName val="PB_band"/>
      <sheetName val="EM_HK_Australia"/>
      <sheetName val="8_kÿÊ0 ???F??t"/>
      <sheetName val="data_exp"/>
      <sheetName val="8_kÿÊ0 _x005f_x0000__x005f_x0000__x005f_x0000_F_x"/>
      <sheetName val="Royal_Carib__Model"/>
      <sheetName val="8_kÿÊ0 F?t"/>
      <sheetName val="8_kÿÊ0 "/>
      <sheetName val="Fox_Model"/>
      <sheetName val="8_kÿÊ0 F"/>
      <sheetName val="8_kÿÊ0 ___F__t"/>
      <sheetName val="charts_&amp;_tables"/>
      <sheetName val="_DOE_model"/>
      <sheetName val="COST_ASSUMPTIONS"/>
      <sheetName val="PROFIT_&amp;_LOSS"/>
      <sheetName val="GROWTH_ASSUMPTIONS"/>
      <sheetName val="Model_Setting"/>
      <sheetName val="Historical_Code"/>
      <sheetName val="Profit_and_loss"/>
      <sheetName val="Quarterly_1"/>
      <sheetName val="Balance_Sheet1"/>
      <sheetName val="Cash_Flow1"/>
      <sheetName val="v_data1"/>
      <sheetName val="EVA_2_1"/>
      <sheetName val="sample_NV_data1"/>
      <sheetName val="GS_PNL-F1"/>
      <sheetName val="GS_Balance1"/>
      <sheetName val="GS_Cashflow1"/>
      <sheetName val="GS_Assumptions1"/>
      <sheetName val="GS-_WACC1"/>
      <sheetName val="GS-_DCF1"/>
      <sheetName val="DCF_&amp;_WACC1"/>
      <sheetName val="GS_Assumptions-F1"/>
      <sheetName val="margin_cht1"/>
      <sheetName val="Facts_&amp;_Audit1"/>
      <sheetName val="Capital_Structure1"/>
      <sheetName val="Net_add_cht1"/>
      <sheetName val="GS_BS-F1"/>
      <sheetName val="Old_Qtly_Sheet1"/>
      <sheetName val="EVA_21"/>
      <sheetName val="Concession_Conversion1"/>
      <sheetName val="Company_profile1"/>
      <sheetName val="GS_data1"/>
      <sheetName val="GS_Assumes1"/>
      <sheetName val="Company_profile_back-up1"/>
      <sheetName val="Company_profile_1"/>
      <sheetName val="GS_data_back-up1"/>
      <sheetName val="Detailed_DCF1"/>
      <sheetName val="DCF_Template1"/>
      <sheetName val="DCF_Sensitivity1"/>
      <sheetName val="Q-EBITDA_(2)1"/>
      <sheetName val="PB_band1"/>
      <sheetName val="EM_HK_Australia1"/>
      <sheetName val="data_exp1"/>
      <sheetName val="8_kÿÊ0 _x005f_x0000__x005f_x0000__x005f_x0000_F_1"/>
      <sheetName val="Royal_Carib__Model1"/>
      <sheetName val="8_kÿÊ0 1"/>
      <sheetName val="Fox_Model1"/>
      <sheetName val="charts_&amp;_tables1"/>
      <sheetName val="_DOE_model1"/>
      <sheetName val="COST_ASSUMPTIONS1"/>
      <sheetName val="PROFIT_&amp;_LOSS1"/>
      <sheetName val="GROWTH_ASSUMPTIONS1"/>
      <sheetName val="Model_Setting1"/>
      <sheetName val="Historical_Code1"/>
      <sheetName val="Profit_and_los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O"/>
      <sheetName val="XO COMMUNICATIONS"/>
      <sheetName val="FAME Persistence"/>
      <sheetName val="revenue"/>
      <sheetName val="Cash Flow &amp; Funding"/>
      <sheetName val="value"/>
      <sheetName val="Balance Sheet"/>
      <sheetName val="Market Classes"/>
      <sheetName val="x"/>
      <sheetName val="xxx"/>
      <sheetName val="xxxxxxxxxxx"/>
      <sheetName val="Free CF"/>
      <sheetName val="dep &amp; capex"/>
      <sheetName val="xx"/>
      <sheetName val="xxxxxxxx"/>
      <sheetName val="z"/>
      <sheetName val="preview"/>
      <sheetName val="PP&amp;E"/>
      <sheetName val="markets"/>
      <sheetName val="perpetuity"/>
      <sheetName val="charts"/>
      <sheetName val="agreements"/>
      <sheetName val="select_data"/>
      <sheetName val="EVA1"/>
      <sheetName val="Ma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Navigation"/>
      <sheetName val="IS - Rptd"/>
      <sheetName val="IS"/>
      <sheetName val="BS"/>
      <sheetName val="CF"/>
      <sheetName val="Capex&amp;PPE"/>
      <sheetName val="Domestic Wireline"/>
      <sheetName val="AccLines"/>
      <sheetName val="Old_AccLines"/>
      <sheetName val="Wireless"/>
      <sheetName val="Directories"/>
      <sheetName val="Int'l"/>
      <sheetName val="SOP"/>
      <sheetName val="DCF"/>
      <sheetName val="EVA"/>
      <sheetName val="Disclaimer"/>
      <sheetName val="OLD vs. NEW"/>
      <sheetName val="Pension results"/>
      <sheetName val="VZ_EVA "/>
      <sheetName val="LD"/>
      <sheetName val="Line Summary"/>
      <sheetName val="Wireless CROCE"/>
      <sheetName val="UNE-P ELEMENTS"/>
      <sheetName val="Preview Comp"/>
      <sheetName val="Act vs. Est"/>
      <sheetName val="VZ-VOD"/>
      <sheetName val="Line NPV"/>
      <sheetName val="Wireless NPV"/>
      <sheetName val="ROCE"/>
      <sheetName val="Divs &amp; repurch"/>
      <sheetName val="Liquidity &amp; C.P."/>
      <sheetName val="LiveWire"/>
      <sheetName val="Piranha"/>
      <sheetName val="Employees"/>
      <sheetName val="Act vs. Est (2)"/>
      <sheetName val="PP&amp;E"/>
      <sheetName val="InfoSrvs"/>
      <sheetName val="VZ_EVA new"/>
      <sheetName val="CommGrp"/>
      <sheetName val="Act vs. Est."/>
      <sheetName val="Liquidity"/>
      <sheetName val=" LD2"/>
      <sheetName val="Model Navigation"/>
      <sheetName val="IS-new"/>
      <sheetName val="Enterprise"/>
      <sheetName val="Data"/>
      <sheetName val="sme"/>
      <sheetName val="Consumer"/>
      <sheetName val="Summary"/>
      <sheetName val="SA &amp; DIR"/>
      <sheetName val="metrics"/>
      <sheetName val="IS-old"/>
      <sheetName val="Dom Tel"/>
      <sheetName val="Intl"/>
      <sheetName val="Information"/>
      <sheetName val="Ind Data"/>
      <sheetName val="International ownership"/>
      <sheetName val="weekly"/>
      <sheetName val="Price Communication"/>
      <sheetName val="IS - reported"/>
      <sheetName val="Domestic Telco"/>
      <sheetName val="Implied Sop"/>
      <sheetName val="Info Svcs"/>
      <sheetName val="stats"/>
      <sheetName val="Income Statement"/>
      <sheetName val="Communications Group"/>
      <sheetName val="Cash Flow"/>
      <sheetName val="Information Svcs"/>
      <sheetName val="International"/>
      <sheetName val="Balance Sheet"/>
      <sheetName val="VZ-VOD Scenario Analysis"/>
      <sheetName val="Sum of the parts"/>
      <sheetName val="CAPEX &amp; PP&amp;E Stats"/>
      <sheetName val="Line NPV Analysis &amp; WACC"/>
      <sheetName val="Wireless Sub NPV Analysis "/>
      <sheetName val=" LD Statistics"/>
      <sheetName val="History of Divs &amp; Repurchases"/>
      <sheetName val="Liquidity &amp; C.P. Borrowings"/>
      <sheetName val="Prime Factor List"/>
      <sheetName val="Quantum"/>
      <sheetName val="Financials"/>
      <sheetName val="GQ"/>
      <sheetName val="VZ"/>
      <sheetName val="PiP"/>
      <sheetName val="VZ-MCI"/>
      <sheetName val="International Properties"/>
      <sheetName val="W-line IM feed"/>
      <sheetName val="Guidance"/>
      <sheetName val="Wireline"/>
      <sheetName val="EPS Growth"/>
      <sheetName val="QP_VZ"/>
      <sheetName val="_VZ"/>
      <sheetName val="__FDSCACHE__"/>
      <sheetName val="_QP_VZ"/>
      <sheetName val="Rev Pie"/>
      <sheetName val="EBITDA Pie"/>
      <sheetName val="BIZ MIX"/>
      <sheetName val="55% FCF"/>
      <sheetName val="100% FCF"/>
      <sheetName val="FCF &amp; Dividend"/>
      <sheetName val="#REF"/>
      <sheetName val="Drivers"/>
      <sheetName val="fin data"/>
      <sheetName val="Before &amp; After"/>
      <sheetName val="GS vs. Cons."/>
      <sheetName val="Bus Seg"/>
      <sheetName val="Entity debt"/>
      <sheetName val="basic_info"/>
      <sheetName val="Invested capital_VDF"/>
      <sheetName val="WACC_VDF"/>
      <sheetName val="Figures"/>
      <sheetName val="projections"/>
    </sheetNames>
    <sheetDataSet>
      <sheetData sheetId="0"/>
      <sheetData sheetId="1"/>
      <sheetData sheetId="2">
        <row r="5">
          <cell r="Z5">
            <v>20933</v>
          </cell>
        </row>
      </sheetData>
      <sheetData sheetId="3">
        <row r="1">
          <cell r="A1" t="str">
            <v>Verizon Communications</v>
          </cell>
        </row>
      </sheetData>
      <sheetData sheetId="4" refreshError="1"/>
      <sheetData sheetId="5">
        <row r="10">
          <cell r="BQ10">
            <v>1995.328</v>
          </cell>
        </row>
      </sheetData>
      <sheetData sheetId="6">
        <row r="1">
          <cell r="A1" t="str">
            <v>Verizon Communications</v>
          </cell>
        </row>
      </sheetData>
      <sheetData sheetId="7"/>
      <sheetData sheetId="8">
        <row r="9">
          <cell r="AV9" t="str">
            <v>NM</v>
          </cell>
        </row>
      </sheetData>
      <sheetData sheetId="9"/>
      <sheetData sheetId="10" refreshError="1"/>
      <sheetData sheetId="11"/>
      <sheetData sheetId="12"/>
      <sheetData sheetId="13">
        <row r="9">
          <cell r="AV9" t="str">
            <v>NM</v>
          </cell>
        </row>
      </sheetData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>
        <row r="15">
          <cell r="O15">
            <v>66433</v>
          </cell>
        </row>
      </sheetData>
      <sheetData sheetId="32"/>
      <sheetData sheetId="33">
        <row r="15">
          <cell r="O15">
            <v>66433</v>
          </cell>
        </row>
      </sheetData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/>
      <sheetData sheetId="86"/>
      <sheetData sheetId="87">
        <row r="67">
          <cell r="D67">
            <v>57974</v>
          </cell>
        </row>
      </sheetData>
      <sheetData sheetId="88"/>
      <sheetData sheetId="89"/>
      <sheetData sheetId="90"/>
      <sheetData sheetId="91"/>
      <sheetData sheetId="92"/>
      <sheetData sheetId="93"/>
      <sheetData sheetId="94">
        <row r="1">
          <cell r="A1" t="str">
            <v>Verizon Communications</v>
          </cell>
        </row>
      </sheetData>
      <sheetData sheetId="95" refreshError="1"/>
      <sheetData sheetId="96" refreshError="1"/>
      <sheetData sheetId="97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etition"/>
      <sheetName val="Y2K"/>
      <sheetName val="Interest rate sensitivity"/>
      <sheetName val="telco rel price"/>
      <sheetName val="Tariff rebalancing"/>
      <sheetName val="Tariff rebalancing - 1"/>
      <sheetName val="LD"/>
      <sheetName val="I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s"/>
      <sheetName val="Series C Assumptions"/>
      <sheetName val="Series C calcs"/>
      <sheetName val="Series C Bridge"/>
      <sheetName val="Series C Price &amp; Shares"/>
      <sheetName val="Series C Simultaneous Equation"/>
      <sheetName val="Current Cap Table"/>
      <sheetName val="Antidilution Formula"/>
      <sheetName val="A Conversion Calc"/>
      <sheetName val="B Conversion Calc"/>
      <sheetName val="Liquidation Cal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enue breakdown"/>
      <sheetName val="EarningsModel"/>
      <sheetName val="GS_Ratios"/>
      <sheetName val="DCF"/>
      <sheetName val="penetration"/>
      <sheetName val="International traffic"/>
      <sheetName val="Interims"/>
      <sheetName val="GS_PNL"/>
      <sheetName val="GS_Balance"/>
      <sheetName val="GS_Cash "/>
      <sheetName val="GS_DCF"/>
      <sheetName val="GS-WACC"/>
      <sheetName val="GS Assumptions-F"/>
      <sheetName val="NotesXpress"/>
      <sheetName val="sample NV_data"/>
      <sheetName val="EVA"/>
      <sheetName val="EVA 2 "/>
      <sheetName val="Chart1"/>
      <sheetName val="standardized"/>
      <sheetName val="DATA"/>
      <sheetName val="Figures"/>
      <sheetName val="projections"/>
      <sheetName val="stabstract"/>
      <sheetName val="P&amp;L"/>
      <sheetName val="BS(DistRate)"/>
      <sheetName val="#REF"/>
      <sheetName val="Qtrly P&amp;L and BalSheet"/>
      <sheetName val="WIRE"/>
      <sheetName val="Model"/>
      <sheetName val="Price"/>
      <sheetName val="Ncfqtr"/>
      <sheetName val="Deprn"/>
      <sheetName val="Costs"/>
      <sheetName val="Fiscal"/>
      <sheetName val="일반관리비"/>
      <sheetName val="Brand Total"/>
      <sheetName val="Industry Grand"/>
      <sheetName val="Sheet1"/>
      <sheetName val="Macros.XLM"/>
      <sheetName val="ERLANGB.TABLE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GS_DCF"/>
      <sheetName val="FIXED1"/>
      <sheetName val="CashBurn"/>
      <sheetName val="Drivers"/>
      <sheetName val="BS"/>
      <sheetName val="Metri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on List for CS Cost Centers"/>
      <sheetName val="Cost Center Structure (2)"/>
      <sheetName val="Cost Center Structure"/>
      <sheetName val="People to Cost Center Assign."/>
      <sheetName val="Sheet2"/>
    </sheetNames>
    <sheetDataSet>
      <sheetData sheetId="0"/>
      <sheetData sheetId="1"/>
      <sheetData sheetId="2">
        <row r="2">
          <cell r="A2" t="str">
            <v>Customer Success - NAM</v>
          </cell>
        </row>
        <row r="3">
          <cell r="A3" t="str">
            <v>Customer Success - NAM WEST</v>
          </cell>
        </row>
        <row r="4">
          <cell r="A4" t="str">
            <v>Customer Success - NAM WEST - Billable</v>
          </cell>
        </row>
        <row r="5">
          <cell r="A5" t="str">
            <v>Customer Success - NAM WEST - Non Billable</v>
          </cell>
        </row>
        <row r="6">
          <cell r="A6" t="str">
            <v>Customer Success - NAM EAST</v>
          </cell>
        </row>
        <row r="7">
          <cell r="A7" t="str">
            <v>Customer Success - NAM EAST - Billable</v>
          </cell>
        </row>
        <row r="8">
          <cell r="A8" t="str">
            <v>Customer Success - NAM EAST - Non Billable</v>
          </cell>
        </row>
        <row r="9">
          <cell r="A9" t="str">
            <v>Customer Success - EMEA</v>
          </cell>
        </row>
        <row r="10">
          <cell r="A10" t="str">
            <v>Customer Success - EMEA NORTH</v>
          </cell>
        </row>
        <row r="11">
          <cell r="A11" t="str">
            <v>Customer Success - EMEA NORTH - Billable</v>
          </cell>
        </row>
        <row r="12">
          <cell r="A12" t="str">
            <v>Customer Success - EMEA NORTH - Non Billable</v>
          </cell>
        </row>
        <row r="13">
          <cell r="A13" t="str">
            <v>Customer Success - EMEA SOUTH</v>
          </cell>
        </row>
        <row r="14">
          <cell r="A14" t="str">
            <v>Customer Success - EMEA SOUTH - Billable</v>
          </cell>
        </row>
        <row r="15">
          <cell r="A15" t="str">
            <v>Customer Success - EMEA SOUTH - Non Billable</v>
          </cell>
        </row>
        <row r="16">
          <cell r="A16" t="str">
            <v>Customer Success - APAC</v>
          </cell>
        </row>
        <row r="17">
          <cell r="A17" t="str">
            <v>Customer Success - APAC - Billable</v>
          </cell>
        </row>
        <row r="18">
          <cell r="A18" t="str">
            <v>Customer Success - APAC - Non Billable</v>
          </cell>
        </row>
        <row r="19">
          <cell r="A19" t="str">
            <v>Customer Success - Leaders</v>
          </cell>
        </row>
        <row r="20">
          <cell r="A20" t="str">
            <v>Expert Delivery Team / Special Ops</v>
          </cell>
        </row>
        <row r="21">
          <cell r="A21" t="str">
            <v>Customer Success (Louis Peacock)</v>
          </cell>
        </row>
        <row r="22">
          <cell r="A22" t="str">
            <v>Customer Care</v>
          </cell>
        </row>
        <row r="23">
          <cell r="A23" t="str">
            <v>Customer Operations - Customer and Partner Ops</v>
          </cell>
        </row>
        <row r="24">
          <cell r="A24" t="str">
            <v>Customer Operations - Customer Intelligence</v>
          </cell>
        </row>
        <row r="25">
          <cell r="A25" t="str">
            <v>Customer Operations - Business Operations</v>
          </cell>
        </row>
        <row r="26">
          <cell r="A26" t="str">
            <v>Customer Care and Operations - Leaders</v>
          </cell>
        </row>
        <row r="27">
          <cell r="A27" t="str">
            <v>Customer Care and Operations (Bob Slaby)</v>
          </cell>
        </row>
        <row r="28">
          <cell r="A28" t="str">
            <v>Enablement and Academy</v>
          </cell>
        </row>
        <row r="29">
          <cell r="A29" t="str">
            <v>Customer Experience</v>
          </cell>
        </row>
        <row r="30">
          <cell r="A30" t="str">
            <v>Office of CCO</v>
          </cell>
        </row>
        <row r="31">
          <cell r="A31" t="str">
            <v>CCO Roll-up</v>
          </cell>
        </row>
      </sheetData>
      <sheetData sheetId="3"/>
      <sheetData sheetId="4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DCF"/>
      <sheetName val="Interims"/>
      <sheetName val="P&amp;L"/>
      <sheetName val="Int'l Revenue"/>
      <sheetName val="Local Revenue"/>
      <sheetName val="Mobile Revenue"/>
      <sheetName val="Other Revenue"/>
      <sheetName val="Costs"/>
      <sheetName val="Depreciation"/>
      <sheetName val="Balance Sheet"/>
      <sheetName val="Cash Flow"/>
      <sheetName val="DCF"/>
      <sheetName val="EVA"/>
      <sheetName val="EVA 2 "/>
      <sheetName val="Sensitivities"/>
      <sheetName val="v.data"/>
      <sheetName val="sample NV_data"/>
      <sheetName val="F-P&amp;L"/>
      <sheetName val="F-Cash Flow"/>
      <sheetName val="F-Balance Sheet"/>
      <sheetName val="F-WACC"/>
      <sheetName val="F-Assumptions"/>
      <sheetName val="International market"/>
      <sheetName val="Calculation (2)"/>
      <sheetName val="PetroChina"/>
      <sheetName val="DDETABLE"/>
      <sheetName val="Tickers"/>
      <sheetName val="F_DCF"/>
      <sheetName val="Assumpt"/>
      <sheetName val="HY"/>
      <sheetName val="AMX"/>
      <sheetName val="Valuation"/>
      <sheetName val="Performance"/>
      <sheetName val="Price"/>
      <sheetName val="Query"/>
      <sheetName val="Results"/>
      <sheetName val="BS"/>
      <sheetName val="DDETABLE "/>
      <sheetName val="Cement Operations"/>
      <sheetName val="QTRPRICE"/>
      <sheetName val="EM-HKT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Q03 Zamboni"/>
      <sheetName val="F-DCF"/>
    </sheetNames>
    <sheetDataSet>
      <sheetData sheetId="0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tral Input"/>
      <sheetName val="Options Input"/>
      <sheetName val="Balance Sheet Input"/>
      <sheetName val="Share Price Input"/>
      <sheetName val="Bolt Mgmt Case"/>
      <sheetName val="Bolt Board Case"/>
      <sheetName val="Company IS 3"/>
      <sheetName val="Company IS 4"/>
      <sheetName val="Company IS 5"/>
      <sheetName val="Company IS 6"/>
      <sheetName val="Company IS 7"/>
      <sheetName val="Company IS 8"/>
      <sheetName val="Company IS 9"/>
      <sheetName val="Company IS 10"/>
      <sheetName val="Broker Summary"/>
      <sheetName val="Public Co AVP"/>
      <sheetName val="_CIQHiddenCacheSheet"/>
      <sheetName val="Private Co AVP"/>
      <sheetName val="IPO Valuation"/>
      <sheetName val="Acc Dil"/>
      <sheetName val="Merger Summary"/>
      <sheetName val="Mgmt vs. Street"/>
      <sheetName val="PF IS"/>
      <sheetName val="PF IS 2"/>
      <sheetName val="E-Ratio"/>
      <sheetName val="Contribution"/>
      <sheetName val="Football Field"/>
      <sheetName val="PPaids Val"/>
      <sheetName val="PPaids"/>
      <sheetName val="Comps"/>
      <sheetName val="DCF"/>
      <sheetName val="DCF Cases"/>
      <sheetName val="DCF Op Sensitivity"/>
      <sheetName val="DCF Dilution Sensitivity"/>
      <sheetName val="ROP - FCF"/>
      <sheetName val="ROP - EBIT"/>
      <sheetName val="Future Trading - PE"/>
      <sheetName val="Future Trading - EBITDA"/>
      <sheetName val="Standalone Trading"/>
      <sheetName val="Shareholdings Input"/>
      <sheetName val="Shareholder Summary"/>
      <sheetName val="Momentum"/>
      <sheetName val="S&amp;U"/>
      <sheetName val="LBO"/>
      <sheetName val="IRR"/>
      <sheetName val="Cap Table"/>
      <sheetName val="SumStat"/>
    </sheetNames>
    <sheetDataSet>
      <sheetData sheetId="0" refreshError="1">
        <row r="6">
          <cell r="D6" t="str">
            <v>Qaddy</v>
          </cell>
        </row>
        <row r="132">
          <cell r="G132">
            <v>-33.4</v>
          </cell>
        </row>
        <row r="135">
          <cell r="G135">
            <v>-39.683999999999997</v>
          </cell>
        </row>
        <row r="149">
          <cell r="G149">
            <v>-29.138799999999989</v>
          </cell>
        </row>
        <row r="152">
          <cell r="G152">
            <v>-15.889999999999993</v>
          </cell>
        </row>
        <row r="166">
          <cell r="G166">
            <v>-10.311359999999979</v>
          </cell>
        </row>
        <row r="169">
          <cell r="G169">
            <v>58.176999999999992</v>
          </cell>
        </row>
        <row r="183">
          <cell r="G183">
            <v>0</v>
          </cell>
        </row>
        <row r="186">
          <cell r="G186">
            <v>0</v>
          </cell>
        </row>
        <row r="275">
          <cell r="D275">
            <v>2013</v>
          </cell>
        </row>
        <row r="276">
          <cell r="D276">
            <v>2014</v>
          </cell>
        </row>
        <row r="277">
          <cell r="D277">
            <v>2015</v>
          </cell>
        </row>
        <row r="278">
          <cell r="D278">
            <v>2016</v>
          </cell>
        </row>
        <row r="279">
          <cell r="D279">
            <v>2017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Monthly JE"/>
      <sheetName val="Computers"/>
      <sheetName val="Furniture &amp; Fixtures"/>
      <sheetName val="Software"/>
      <sheetName val="LHI"/>
      <sheetName val="Intangible"/>
    </sheetNames>
    <sheetDataSet>
      <sheetData sheetId="0" refreshError="1"/>
      <sheetData sheetId="1" refreshError="1"/>
      <sheetData sheetId="2">
        <row r="3">
          <cell r="B3">
            <v>39782</v>
          </cell>
        </row>
      </sheetData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"/>
      <sheetName val="Book-To-Bill Analysis"/>
      <sheetName val="__FDSCACHE__"/>
      <sheetName val="DCF_VDF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Month Commission"/>
    </sheetNames>
    <sheetDataSet>
      <sheetData sheetId="0" refreshError="1">
        <row r="7">
          <cell r="D7" t="str">
            <v>Now</v>
          </cell>
          <cell r="E7" t="str">
            <v>Future</v>
          </cell>
          <cell r="F7" t="str">
            <v>Total</v>
          </cell>
        </row>
        <row r="8">
          <cell r="B8" t="str">
            <v>RA</v>
          </cell>
          <cell r="D8">
            <v>750</v>
          </cell>
          <cell r="E8">
            <v>5250</v>
          </cell>
          <cell r="F8">
            <v>6000</v>
          </cell>
          <cell r="G8">
            <v>1.4999999999999999E-2</v>
          </cell>
          <cell r="H8" t="str">
            <v>Excite@Home</v>
          </cell>
          <cell r="L8">
            <v>250</v>
          </cell>
          <cell r="M8">
            <v>1000</v>
          </cell>
          <cell r="N8">
            <v>1.4999999999999999E-2</v>
          </cell>
        </row>
        <row r="10">
          <cell r="B10" t="str">
            <v>SG</v>
          </cell>
          <cell r="D10">
            <v>703</v>
          </cell>
          <cell r="E10">
            <v>4922</v>
          </cell>
          <cell r="F10">
            <v>5625</v>
          </cell>
          <cell r="G10">
            <v>1.40625E-2</v>
          </cell>
          <cell r="H10" t="str">
            <v>Excite@Home</v>
          </cell>
          <cell r="L10">
            <v>234</v>
          </cell>
          <cell r="M10">
            <v>937</v>
          </cell>
          <cell r="N10">
            <v>1.4999999999999999E-2</v>
          </cell>
        </row>
        <row r="11">
          <cell r="B11" t="str">
            <v>BK</v>
          </cell>
          <cell r="D11">
            <v>703</v>
          </cell>
          <cell r="E11">
            <v>4922</v>
          </cell>
          <cell r="F11">
            <v>5625</v>
          </cell>
          <cell r="G11">
            <v>1.40625E-2</v>
          </cell>
          <cell r="H11" t="str">
            <v>Excite@Home</v>
          </cell>
          <cell r="L11">
            <v>276</v>
          </cell>
          <cell r="M11">
            <v>979</v>
          </cell>
        </row>
        <row r="13">
          <cell r="B13" t="str">
            <v>JL</v>
          </cell>
          <cell r="D13">
            <v>3375</v>
          </cell>
          <cell r="E13">
            <v>23625</v>
          </cell>
          <cell r="F13">
            <v>27000</v>
          </cell>
          <cell r="G13">
            <v>6.7500000000000004E-2</v>
          </cell>
          <cell r="H13" t="str">
            <v>Excite@Home</v>
          </cell>
          <cell r="L13">
            <v>1125</v>
          </cell>
          <cell r="M13">
            <v>4500</v>
          </cell>
          <cell r="N13">
            <v>1.4999999999999999E-2</v>
          </cell>
        </row>
        <row r="14">
          <cell r="B14" t="str">
            <v>DB</v>
          </cell>
          <cell r="F14">
            <v>0</v>
          </cell>
          <cell r="L14">
            <v>0</v>
          </cell>
          <cell r="M14">
            <v>0</v>
          </cell>
        </row>
        <row r="15">
          <cell r="B15" t="str">
            <v>MB</v>
          </cell>
          <cell r="F15">
            <v>0</v>
          </cell>
          <cell r="L15">
            <v>0</v>
          </cell>
          <cell r="M15">
            <v>0</v>
          </cell>
        </row>
        <row r="16">
          <cell r="B16" t="str">
            <v>BR</v>
          </cell>
          <cell r="F16">
            <v>0</v>
          </cell>
          <cell r="L16">
            <v>0</v>
          </cell>
          <cell r="M16">
            <v>0</v>
          </cell>
        </row>
        <row r="17">
          <cell r="B17" t="str">
            <v>SM</v>
          </cell>
          <cell r="F17">
            <v>0</v>
          </cell>
          <cell r="L17">
            <v>0</v>
          </cell>
          <cell r="M17">
            <v>0</v>
          </cell>
        </row>
        <row r="18">
          <cell r="B18" t="str">
            <v>TB</v>
          </cell>
          <cell r="F18">
            <v>0</v>
          </cell>
          <cell r="L18">
            <v>0</v>
          </cell>
          <cell r="M18">
            <v>0</v>
          </cell>
        </row>
        <row r="19">
          <cell r="B19" t="str">
            <v>MG</v>
          </cell>
          <cell r="F19">
            <v>0</v>
          </cell>
          <cell r="L19">
            <v>0</v>
          </cell>
          <cell r="M19">
            <v>0</v>
          </cell>
        </row>
        <row r="21">
          <cell r="B21" t="str">
            <v>YE</v>
          </cell>
          <cell r="D21">
            <v>828</v>
          </cell>
          <cell r="E21">
            <v>5793</v>
          </cell>
          <cell r="F21">
            <v>6621</v>
          </cell>
          <cell r="G21">
            <v>1.6552500000000001E-2</v>
          </cell>
          <cell r="H21" t="str">
            <v>Excite@Home</v>
          </cell>
          <cell r="L21">
            <v>198</v>
          </cell>
          <cell r="M21">
            <v>1026</v>
          </cell>
          <cell r="N21">
            <v>1.4999999999999999E-2</v>
          </cell>
        </row>
        <row r="22">
          <cell r="B22" t="str">
            <v>TC</v>
          </cell>
          <cell r="D22">
            <v>352</v>
          </cell>
          <cell r="E22">
            <v>2461</v>
          </cell>
          <cell r="F22">
            <v>2813</v>
          </cell>
          <cell r="G22">
            <v>7.0324999999999997E-3</v>
          </cell>
          <cell r="H22" t="str">
            <v>Excite@Home</v>
          </cell>
          <cell r="L22">
            <v>0</v>
          </cell>
          <cell r="M22">
            <v>352</v>
          </cell>
        </row>
        <row r="24">
          <cell r="B24" t="str">
            <v>KD</v>
          </cell>
          <cell r="D24">
            <v>141</v>
          </cell>
          <cell r="E24">
            <v>984</v>
          </cell>
          <cell r="F24">
            <v>1125</v>
          </cell>
          <cell r="G24">
            <v>2.8124999999999999E-3</v>
          </cell>
          <cell r="H24" t="str">
            <v>Excite@Home</v>
          </cell>
          <cell r="L24">
            <v>129</v>
          </cell>
          <cell r="M24">
            <v>270</v>
          </cell>
          <cell r="N24">
            <v>1.4999999999999999E-2</v>
          </cell>
        </row>
        <row r="25">
          <cell r="B25" t="str">
            <v>DK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 t="str">
            <v>Excite@Home</v>
          </cell>
          <cell r="L25">
            <v>0</v>
          </cell>
          <cell r="M25">
            <v>0</v>
          </cell>
          <cell r="N25">
            <v>1.4999999999999999E-2</v>
          </cell>
        </row>
        <row r="26">
          <cell r="B26" t="str">
            <v>MC</v>
          </cell>
          <cell r="D26">
            <v>153</v>
          </cell>
          <cell r="E26">
            <v>1069</v>
          </cell>
          <cell r="F26">
            <v>1222</v>
          </cell>
          <cell r="G26">
            <v>3.055E-3</v>
          </cell>
          <cell r="H26" t="str">
            <v>Excite@Home</v>
          </cell>
          <cell r="L26">
            <v>94</v>
          </cell>
          <cell r="M26">
            <v>247</v>
          </cell>
          <cell r="N26">
            <v>1.4999999999999999E-2</v>
          </cell>
        </row>
        <row r="27">
          <cell r="B27" t="str">
            <v>MW</v>
          </cell>
          <cell r="D27">
            <v>156</v>
          </cell>
          <cell r="E27">
            <v>1094</v>
          </cell>
          <cell r="F27">
            <v>1250</v>
          </cell>
          <cell r="G27">
            <v>3.1250000000000002E-3</v>
          </cell>
          <cell r="H27" t="str">
            <v>Excite@Home</v>
          </cell>
          <cell r="L27">
            <v>0</v>
          </cell>
          <cell r="M27">
            <v>156</v>
          </cell>
        </row>
        <row r="28">
          <cell r="B28" t="str">
            <v>ZG</v>
          </cell>
          <cell r="D28">
            <v>234</v>
          </cell>
          <cell r="E28">
            <v>1641</v>
          </cell>
          <cell r="F28">
            <v>1875</v>
          </cell>
          <cell r="G28">
            <v>4.6874999999999998E-3</v>
          </cell>
          <cell r="H28" t="str">
            <v>Excite@Home</v>
          </cell>
          <cell r="L28">
            <v>0</v>
          </cell>
          <cell r="M28">
            <v>234</v>
          </cell>
        </row>
        <row r="29">
          <cell r="B29" t="str">
            <v>CW</v>
          </cell>
          <cell r="D29">
            <v>117</v>
          </cell>
          <cell r="E29">
            <v>820</v>
          </cell>
          <cell r="F29">
            <v>937</v>
          </cell>
          <cell r="G29">
            <v>2.3425E-3</v>
          </cell>
          <cell r="H29" t="str">
            <v>Excite@Home</v>
          </cell>
          <cell r="L29">
            <v>0</v>
          </cell>
          <cell r="M29">
            <v>117</v>
          </cell>
        </row>
        <row r="30">
          <cell r="B30" t="str">
            <v>CS</v>
          </cell>
          <cell r="D30">
            <v>146</v>
          </cell>
          <cell r="E30">
            <v>1020</v>
          </cell>
          <cell r="F30">
            <v>1166</v>
          </cell>
          <cell r="G30">
            <v>2.9150000000000001E-3</v>
          </cell>
          <cell r="H30" t="str">
            <v>Excite@Home</v>
          </cell>
          <cell r="L30">
            <v>0</v>
          </cell>
          <cell r="M30">
            <v>146</v>
          </cell>
        </row>
        <row r="31">
          <cell r="B31" t="str">
            <v>MP</v>
          </cell>
          <cell r="F31">
            <v>0</v>
          </cell>
          <cell r="G31">
            <v>0</v>
          </cell>
          <cell r="H31" t="str">
            <v>Excite@Home</v>
          </cell>
          <cell r="L31">
            <v>0</v>
          </cell>
          <cell r="M31">
            <v>0</v>
          </cell>
        </row>
        <row r="32">
          <cell r="B32" t="str">
            <v>JS</v>
          </cell>
          <cell r="D32">
            <v>195</v>
          </cell>
          <cell r="E32">
            <v>1367</v>
          </cell>
          <cell r="F32">
            <v>1562</v>
          </cell>
          <cell r="G32">
            <v>3.9050000000000001E-3</v>
          </cell>
          <cell r="H32" t="str">
            <v>Excite@Home</v>
          </cell>
          <cell r="L32">
            <v>0</v>
          </cell>
          <cell r="M32">
            <v>195</v>
          </cell>
        </row>
        <row r="33">
          <cell r="D33">
            <v>7853</v>
          </cell>
          <cell r="E33">
            <v>54968</v>
          </cell>
          <cell r="F33">
            <v>62821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Navigation"/>
      <sheetName val="DCF"/>
      <sheetName val="LVLT vs. WCG"/>
      <sheetName val="IS"/>
      <sheetName val="BS"/>
      <sheetName val="CF"/>
      <sheetName val="Metrics"/>
      <sheetName val="CashBurn"/>
      <sheetName val="Drivers"/>
      <sheetName val="EVA"/>
      <sheetName val="DCF_old"/>
      <sheetName val="IS_old"/>
      <sheetName val="Ind Data"/>
      <sheetName val="weekly"/>
      <sheetName val="Summary"/>
      <sheetName val="Assumptions"/>
      <sheetName val="LVLT 1Q01 earnings"/>
      <sheetName val="Brand"/>
      <sheetName val="Trk_Mfg"/>
      <sheetName val="Segments"/>
      <sheetName val="Car_Seg"/>
      <sheetName val="Trk_Seg"/>
      <sheetName val="Top20"/>
      <sheetName val="Corp"/>
      <sheetName val="Car_Mfg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Headcount"/>
      <sheetName val="Detailed List of Expenses"/>
      <sheetName val="SW Licenses Amortzation"/>
      <sheetName val="Capital"/>
      <sheetName val="List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1110 Supply Chain</v>
          </cell>
        </row>
        <row r="5">
          <cell r="B5" t="str">
            <v>1120 Logistics</v>
          </cell>
        </row>
        <row r="6">
          <cell r="B6" t="str">
            <v>1130 Ops Engineering</v>
          </cell>
        </row>
        <row r="7">
          <cell r="B7" t="str">
            <v>2100 Customer Support_US</v>
          </cell>
        </row>
        <row r="8">
          <cell r="B8" t="str">
            <v>2110 Tools Development</v>
          </cell>
        </row>
        <row r="9">
          <cell r="B9" t="str">
            <v>2120 Infosight Development</v>
          </cell>
        </row>
        <row r="10">
          <cell r="B10" t="str">
            <v>3100 Project Management/UX</v>
          </cell>
        </row>
        <row r="11">
          <cell r="B11" t="str">
            <v>3110 SW Department</v>
          </cell>
        </row>
        <row r="12">
          <cell r="B12" t="str">
            <v>3120 Plaftform</v>
          </cell>
        </row>
        <row r="13">
          <cell r="B13" t="str">
            <v>3130 Q&amp;A</v>
          </cell>
        </row>
        <row r="14">
          <cell r="B14" t="str">
            <v>3140 Engineering IT</v>
          </cell>
        </row>
        <row r="15">
          <cell r="B15" t="str">
            <v>3150 Infosight Development</v>
          </cell>
        </row>
        <row r="16">
          <cell r="B16" t="str">
            <v>3160 FC Development</v>
          </cell>
        </row>
        <row r="17">
          <cell r="B17" t="str">
            <v>4100 Sales - WW</v>
          </cell>
        </row>
        <row r="18">
          <cell r="B18" t="str">
            <v>4110 Sales - NA - East</v>
          </cell>
        </row>
        <row r="19">
          <cell r="B19" t="str">
            <v>4120 Sales - NA - West</v>
          </cell>
        </row>
        <row r="20">
          <cell r="B20" t="str">
            <v>5100 Corporate Marketing</v>
          </cell>
        </row>
        <row r="21">
          <cell r="B21" t="str">
            <v>5110 Product Management</v>
          </cell>
          <cell r="J21">
            <v>41671</v>
          </cell>
        </row>
        <row r="22">
          <cell r="B22" t="str">
            <v>5120 Field Marketing</v>
          </cell>
          <cell r="J22">
            <v>41699</v>
          </cell>
        </row>
        <row r="23">
          <cell r="B23" t="str">
            <v>5130 Product Marketing/Alliances</v>
          </cell>
          <cell r="J23">
            <v>41730</v>
          </cell>
        </row>
        <row r="24">
          <cell r="B24" t="str">
            <v>6110 Executive Group</v>
          </cell>
          <cell r="J24">
            <v>41760</v>
          </cell>
        </row>
        <row r="25">
          <cell r="B25" t="str">
            <v>6120 Finance</v>
          </cell>
          <cell r="J25">
            <v>41791</v>
          </cell>
        </row>
        <row r="26">
          <cell r="B26" t="str">
            <v>6130 Human Resource</v>
          </cell>
          <cell r="J26">
            <v>41821</v>
          </cell>
        </row>
        <row r="27">
          <cell r="B27" t="str">
            <v>6140 Legal</v>
          </cell>
          <cell r="J27">
            <v>41852</v>
          </cell>
        </row>
        <row r="28">
          <cell r="B28" t="str">
            <v>6150 IT</v>
          </cell>
          <cell r="J28">
            <v>41883</v>
          </cell>
        </row>
        <row r="29">
          <cell r="B29" t="str">
            <v>6180 Facility - CA</v>
          </cell>
          <cell r="J29">
            <v>41913</v>
          </cell>
        </row>
        <row r="30">
          <cell r="B30" t="str">
            <v>6181 Facility - RTP</v>
          </cell>
          <cell r="J30">
            <v>41944</v>
          </cell>
        </row>
        <row r="31">
          <cell r="B31" t="str">
            <v>2200 Customer Support_EMEA</v>
          </cell>
          <cell r="J31">
            <v>41974</v>
          </cell>
        </row>
        <row r="32">
          <cell r="B32" t="str">
            <v>2200 Customer Support_EMEA - Germany</v>
          </cell>
          <cell r="J32">
            <v>42005</v>
          </cell>
        </row>
        <row r="33">
          <cell r="B33" t="str">
            <v>4200 Sales - EMEA - UK</v>
          </cell>
        </row>
        <row r="34">
          <cell r="B34" t="str">
            <v>4200 Sales - EMEA - Germany</v>
          </cell>
        </row>
        <row r="35">
          <cell r="B35" t="str">
            <v>4200 Sales - EMEA - Netherlands</v>
          </cell>
        </row>
        <row r="36">
          <cell r="B36" t="str">
            <v>4200 Sales - EMEA - Sweden</v>
          </cell>
        </row>
        <row r="37">
          <cell r="B37" t="str">
            <v>4200 Sales - EMEA - Denmark</v>
          </cell>
        </row>
        <row r="38">
          <cell r="B38" t="str">
            <v>4210 Sales - APJ - Singapore</v>
          </cell>
        </row>
        <row r="39">
          <cell r="B39" t="str">
            <v>5200 Marketing - EMEA - UK</v>
          </cell>
        </row>
        <row r="40">
          <cell r="B40" t="str">
            <v>5210 Marketing - APJ - Singapore</v>
          </cell>
        </row>
        <row r="41">
          <cell r="B41" t="str">
            <v>6200 G&amp;A - UK</v>
          </cell>
        </row>
        <row r="42">
          <cell r="B42" t="str">
            <v>4300 Sales - AU</v>
          </cell>
        </row>
        <row r="43">
          <cell r="B43" t="str">
            <v>4900 Sales - Rest of the World</v>
          </cell>
        </row>
        <row r="44">
          <cell r="B44" t="str">
            <v>5300 Marketing - APJ</v>
          </cell>
        </row>
        <row r="45">
          <cell r="B45" t="str">
            <v>6300 G&amp;A - AU</v>
          </cell>
        </row>
        <row r="46">
          <cell r="B46" t="str">
            <v>4410 Sales - NA - East - Canada</v>
          </cell>
        </row>
        <row r="47">
          <cell r="B47" t="str">
            <v>4420 Sales - NA - West - Canada</v>
          </cell>
        </row>
        <row r="48">
          <cell r="B48" t="str">
            <v>5400 Marketing - Canada</v>
          </cell>
        </row>
        <row r="49">
          <cell r="B49" t="str">
            <v>6400 G&amp;A - Canada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hy risk vs. Street"/>
      <sheetName val="VOD 1Q Analysis"/>
      <sheetName val="5 factors drive QCOM"/>
      <sheetName val="DCF Upside-Downside"/>
      <sheetName val="QCOM comp table"/>
      <sheetName val="5 Debates of QCOM"/>
      <sheetName val="Revenue Waterfall"/>
      <sheetName val="What Drives EPS"/>
      <sheetName val="Waterfall Chart EPS"/>
      <sheetName val="Op. Proft Waterfall"/>
      <sheetName val="QCOM IS"/>
      <sheetName val="QCOM Addressable market"/>
      <sheetName val="ASPs"/>
      <sheetName val="3G Subscriber Stats"/>
      <sheetName val="US Upside"/>
      <sheetName val="W. Europe 3G Calc"/>
      <sheetName val="3G Early Movers"/>
      <sheetName val="China 3G"/>
      <sheetName val="Japan and W. Eur 3G"/>
      <sheetName val="CDMA Market Assumptions"/>
      <sheetName val="CDMA and WCDMA by region"/>
      <sheetName val="Sheet1"/>
      <sheetName val="3G by region chart"/>
      <sheetName val="3G by region"/>
      <sheetName val="Royalty Rate Drivers"/>
      <sheetName val="Business model"/>
      <sheetName val="Handsets &amp; Royalty Data"/>
      <sheetName val="Why we like it over long-term"/>
      <sheetName val="Handsets &amp; Royalty Chart"/>
      <sheetName val="CDMA vs WCDMA ASP Data"/>
      <sheetName val="CDMA vs WCDMA ASP Graph"/>
      <sheetName val="Bull vs. Bear"/>
      <sheetName val="2004 PF Revs by Segment"/>
      <sheetName val="2004  Revs by Region"/>
      <sheetName val="2003 Revs by Segment and Region"/>
      <sheetName val="2004E PF Revs by Segment"/>
      <sheetName val="2004E PF EBT by Segment"/>
      <sheetName val="2004E Revs &amp; EBT by Segment"/>
      <sheetName val="Sheet2"/>
      <sheetName val="Sheet3"/>
      <sheetName val="NA CDMA Subs"/>
      <sheetName val="WCDMA Handsets"/>
      <sheetName val="WCDMA Handsets UPDATED 9-15-05"/>
      <sheetName val="3G Handset Progression (2)"/>
      <sheetName val="3G Handset Progression"/>
      <sheetName val="WCDMA Handsets_Details"/>
      <sheetName val="US CDMA Handsets"/>
      <sheetName val="Handsets vs. Chipsets"/>
      <sheetName val="Royalty Data few yea"/>
      <sheetName val="New_D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>
        <row r="2">
          <cell r="X2">
            <v>1.8</v>
          </cell>
        </row>
      </sheetData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"/>
      <sheetName val="QCOM IS &amp;BS"/>
      <sheetName val="__FDSCACHE__"/>
      <sheetName val="Sheet1"/>
      <sheetName val="DCF"/>
      <sheetName val="product model"/>
      <sheetName val="segment model"/>
      <sheetName val="handset forecast"/>
      <sheetName val="CapEx and Dep"/>
      <sheetName val="Licensees"/>
      <sheetName val="Addl info"/>
      <sheetName val="Geography"/>
      <sheetName val="QCOM IS &amp;BS (pre-sab101)"/>
      <sheetName val="Rev B'down (SAB101)"/>
      <sheetName val="Rev B'down"/>
      <sheetName val="WCDMA Handsets UPDATED 9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ver"/>
      <sheetName val="IS"/>
      <sheetName val="BS"/>
      <sheetName val="CF"/>
      <sheetName val="HUBS_Live_Sheet"/>
      <sheetName val="HUBS_Validation_Sheet"/>
      <sheetName val="HUBS_Annotation_Sheet"/>
      <sheetName val="Business Analysis"/>
      <sheetName val="PT"/>
      <sheetName val="Variance"/>
      <sheetName val="HUBS_Exchange_Sheet"/>
      <sheetName val="DCF"/>
      <sheetName val="Guidance"/>
      <sheetName val="VarianceOLD"/>
      <sheetName val="Price TargetOLD"/>
      <sheetName val="Estimate Changes"/>
      <sheetName val="Summary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Issuer: HubSpot Inc.</v>
          </cell>
          <cell r="C1">
            <v>2475002806</v>
          </cell>
          <cell r="F1" t="str">
            <v>2014 Q1</v>
          </cell>
          <cell r="G1" t="str">
            <v>2014 Q2</v>
          </cell>
          <cell r="H1" t="str">
            <v>2014 Q3</v>
          </cell>
          <cell r="I1" t="str">
            <v>2014 Q4</v>
          </cell>
          <cell r="J1">
            <v>2014</v>
          </cell>
          <cell r="K1" t="str">
            <v>2015 Q1</v>
          </cell>
          <cell r="L1" t="str">
            <v>2015 Q2</v>
          </cell>
          <cell r="M1" t="str">
            <v>2015 Q3</v>
          </cell>
          <cell r="N1" t="str">
            <v>2015 Q4</v>
          </cell>
          <cell r="O1">
            <v>2015</v>
          </cell>
          <cell r="P1" t="str">
            <v>2016 Q1</v>
          </cell>
          <cell r="Q1" t="str">
            <v>2016 Q2</v>
          </cell>
          <cell r="R1" t="str">
            <v>2016 Q3</v>
          </cell>
          <cell r="S1" t="str">
            <v>2016 Q4</v>
          </cell>
          <cell r="T1">
            <v>2016</v>
          </cell>
          <cell r="U1" t="str">
            <v>2017 Q1</v>
          </cell>
          <cell r="V1" t="str">
            <v>2017 Q2</v>
          </cell>
          <cell r="W1" t="str">
            <v>2017 Q3</v>
          </cell>
          <cell r="X1" t="str">
            <v>2017 Q4</v>
          </cell>
          <cell r="Y1">
            <v>2017</v>
          </cell>
          <cell r="Z1" t="str">
            <v>2018 Q1</v>
          </cell>
          <cell r="AA1" t="str">
            <v>2018 Q2</v>
          </cell>
          <cell r="AB1" t="str">
            <v>2018 Q3</v>
          </cell>
          <cell r="AC1" t="str">
            <v>2018 Q4</v>
          </cell>
          <cell r="AD1">
            <v>2018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</row>
        <row r="3">
          <cell r="F3">
            <v>41729</v>
          </cell>
          <cell r="G3">
            <v>41820</v>
          </cell>
          <cell r="H3">
            <v>41912</v>
          </cell>
          <cell r="I3">
            <v>42004</v>
          </cell>
          <cell r="J3">
            <v>42004</v>
          </cell>
          <cell r="K3">
            <v>42094</v>
          </cell>
          <cell r="L3">
            <v>42185</v>
          </cell>
          <cell r="M3">
            <v>42277</v>
          </cell>
          <cell r="N3">
            <v>42369</v>
          </cell>
          <cell r="O3">
            <v>42369</v>
          </cell>
          <cell r="P3">
            <v>42460</v>
          </cell>
          <cell r="Q3">
            <v>42551</v>
          </cell>
          <cell r="R3">
            <v>42643</v>
          </cell>
          <cell r="S3">
            <v>42735</v>
          </cell>
          <cell r="T3">
            <v>42735</v>
          </cell>
          <cell r="U3">
            <v>42825</v>
          </cell>
          <cell r="V3">
            <v>42916</v>
          </cell>
          <cell r="W3">
            <v>43008</v>
          </cell>
          <cell r="X3">
            <v>43100</v>
          </cell>
          <cell r="Y3">
            <v>43100</v>
          </cell>
          <cell r="Z3">
            <v>43190</v>
          </cell>
          <cell r="AA3">
            <v>43281</v>
          </cell>
          <cell r="AB3">
            <v>43373</v>
          </cell>
          <cell r="AC3">
            <v>43465</v>
          </cell>
          <cell r="AD3">
            <v>43465</v>
          </cell>
        </row>
        <row r="4">
          <cell r="A4" t="str">
            <v>Issuer: HubSpot Inc.</v>
          </cell>
          <cell r="B4" t="str">
            <v>15ZEDP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HubSpot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3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24.173999999999999</v>
          </cell>
          <cell r="G11">
            <v>27.097999999999999</v>
          </cell>
          <cell r="H11">
            <v>30.448</v>
          </cell>
          <cell r="I11">
            <v>34.156999999999996</v>
          </cell>
          <cell r="J11">
            <v>115.877</v>
          </cell>
          <cell r="K11">
            <v>38.165999999999997</v>
          </cell>
          <cell r="L11">
            <v>42.941000000000003</v>
          </cell>
          <cell r="M11">
            <v>47.710999999999999</v>
          </cell>
          <cell r="N11">
            <v>53.125999999999998</v>
          </cell>
          <cell r="O11">
            <v>181.94399999999999</v>
          </cell>
          <cell r="P11">
            <v>58.96</v>
          </cell>
          <cell r="Q11">
            <v>64.974000000000004</v>
          </cell>
          <cell r="R11">
            <v>70.588999999999999</v>
          </cell>
          <cell r="S11">
            <v>76.444000000000003</v>
          </cell>
          <cell r="T11">
            <v>270.96699999999998</v>
          </cell>
          <cell r="U11">
            <v>82.251999999999995</v>
          </cell>
          <cell r="V11">
            <v>89.093000000000004</v>
          </cell>
          <cell r="W11">
            <v>97.725999999999999</v>
          </cell>
          <cell r="X11">
            <v>106.541</v>
          </cell>
          <cell r="Y11">
            <v>375.61200000000002</v>
          </cell>
          <cell r="Z11">
            <v>114.556</v>
          </cell>
          <cell r="AA11">
            <v>122.57599999999999</v>
          </cell>
          <cell r="AB11">
            <v>131.82599999999999</v>
          </cell>
          <cell r="AC11">
            <v>144.02199999999999</v>
          </cell>
          <cell r="AD11">
            <v>512.98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-8.0289999999999999</v>
          </cell>
          <cell r="G12">
            <v>-8.6319999999999997</v>
          </cell>
          <cell r="H12">
            <v>-9.5909999999999993</v>
          </cell>
          <cell r="I12">
            <v>-10.19</v>
          </cell>
          <cell r="J12">
            <v>-36.442</v>
          </cell>
          <cell r="K12">
            <v>-10.130000000000001</v>
          </cell>
          <cell r="L12">
            <v>-10.815</v>
          </cell>
          <cell r="M12">
            <v>-12.054</v>
          </cell>
          <cell r="N12">
            <v>-13.23</v>
          </cell>
          <cell r="O12">
            <v>-46.228999999999999</v>
          </cell>
          <cell r="P12">
            <v>-13.535</v>
          </cell>
          <cell r="Q12">
            <v>-14.574</v>
          </cell>
          <cell r="R12">
            <v>-15.222</v>
          </cell>
          <cell r="S12">
            <v>-16.323</v>
          </cell>
          <cell r="T12">
            <v>-59.654000000000003</v>
          </cell>
          <cell r="U12">
            <v>-16.498999999999999</v>
          </cell>
          <cell r="V12">
            <v>-17.747</v>
          </cell>
          <cell r="W12">
            <v>-18.218</v>
          </cell>
          <cell r="X12">
            <v>-20.183</v>
          </cell>
          <cell r="Y12">
            <v>-72.647000000000006</v>
          </cell>
          <cell r="Z12">
            <v>-21.36</v>
          </cell>
          <cell r="AA12">
            <v>-23.638000000000002</v>
          </cell>
          <cell r="AB12">
            <v>-24.077000000000002</v>
          </cell>
          <cell r="AC12">
            <v>-25.488</v>
          </cell>
          <cell r="AD12">
            <v>-94.563000000000002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-19.940000000000001</v>
          </cell>
          <cell r="G13">
            <v>-20.771999999999998</v>
          </cell>
          <cell r="H13">
            <v>-25.817</v>
          </cell>
          <cell r="I13">
            <v>-25.664000000000001</v>
          </cell>
          <cell r="J13">
            <v>-92.192999999999998</v>
          </cell>
          <cell r="K13">
            <v>-28.420999999999999</v>
          </cell>
          <cell r="L13">
            <v>-31.251000000000001</v>
          </cell>
          <cell r="M13">
            <v>-37.850999999999999</v>
          </cell>
          <cell r="N13">
            <v>-37.130000000000003</v>
          </cell>
          <cell r="O13">
            <v>-134.65299999999999</v>
          </cell>
          <cell r="P13">
            <v>-40.984999999999999</v>
          </cell>
          <cell r="Q13">
            <v>-43.929000000000002</v>
          </cell>
          <cell r="R13">
            <v>-46.844000000000001</v>
          </cell>
          <cell r="S13">
            <v>-54.289000000000001</v>
          </cell>
          <cell r="T13">
            <v>-186.047</v>
          </cell>
          <cell r="U13">
            <v>-53.506</v>
          </cell>
          <cell r="V13">
            <v>-56.488999999999997</v>
          </cell>
          <cell r="W13">
            <v>-63.768000000000001</v>
          </cell>
          <cell r="X13">
            <v>-64.36</v>
          </cell>
          <cell r="Y13">
            <v>-238.12299999999999</v>
          </cell>
          <cell r="Z13">
            <v>-66.835999999999999</v>
          </cell>
          <cell r="AA13">
            <v>-70.891000000000005</v>
          </cell>
          <cell r="AB13">
            <v>-77.921999999999997</v>
          </cell>
          <cell r="AC13">
            <v>-79.096000000000004</v>
          </cell>
          <cell r="AD13">
            <v>-294.745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-27.969000000000001</v>
          </cell>
          <cell r="G14">
            <v>-29.404</v>
          </cell>
          <cell r="H14">
            <v>-35.408000000000001</v>
          </cell>
          <cell r="I14">
            <v>-35.853999999999999</v>
          </cell>
          <cell r="J14">
            <v>-128.63499999999999</v>
          </cell>
          <cell r="K14">
            <v>-38.551000000000002</v>
          </cell>
          <cell r="L14">
            <v>-42.066000000000003</v>
          </cell>
          <cell r="M14">
            <v>-49.905000000000001</v>
          </cell>
          <cell r="N14">
            <v>-50.36</v>
          </cell>
          <cell r="O14">
            <v>-180.88200000000001</v>
          </cell>
          <cell r="P14">
            <v>-54.52</v>
          </cell>
          <cell r="Q14">
            <v>-58.503</v>
          </cell>
          <cell r="R14">
            <v>-62.066000000000003</v>
          </cell>
          <cell r="S14">
            <v>-70.611999999999995</v>
          </cell>
          <cell r="T14">
            <v>-245.70099999999999</v>
          </cell>
          <cell r="U14">
            <v>-70.004999999999995</v>
          </cell>
          <cell r="V14">
            <v>-74.236000000000004</v>
          </cell>
          <cell r="W14">
            <v>-81.986000000000004</v>
          </cell>
          <cell r="X14">
            <v>-84.543000000000006</v>
          </cell>
          <cell r="Y14">
            <v>-310.77</v>
          </cell>
          <cell r="Z14">
            <v>-88.195999999999998</v>
          </cell>
          <cell r="AA14">
            <v>-94.528999999999996</v>
          </cell>
          <cell r="AB14">
            <v>-101.999</v>
          </cell>
          <cell r="AC14">
            <v>-104.584</v>
          </cell>
          <cell r="AD14">
            <v>-389.30799999999999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-4.5469999999999997</v>
          </cell>
          <cell r="G15">
            <v>-4.7949999999999999</v>
          </cell>
          <cell r="H15">
            <v>-4.718</v>
          </cell>
          <cell r="I15">
            <v>-5.3849999999999998</v>
          </cell>
          <cell r="J15">
            <v>-19.445</v>
          </cell>
          <cell r="K15">
            <v>-5.8680000000000003</v>
          </cell>
          <cell r="L15">
            <v>-6.5289999999999999</v>
          </cell>
          <cell r="M15">
            <v>-6.56</v>
          </cell>
          <cell r="N15">
            <v>-7.1740000000000004</v>
          </cell>
          <cell r="O15">
            <v>-26.131</v>
          </cell>
          <cell r="P15">
            <v>-8.0459999999999994</v>
          </cell>
          <cell r="Q15">
            <v>-9.0060000000000002</v>
          </cell>
          <cell r="R15">
            <v>-9.7590000000000003</v>
          </cell>
          <cell r="S15">
            <v>-10.358000000000001</v>
          </cell>
          <cell r="T15">
            <v>-37.168999999999997</v>
          </cell>
          <cell r="U15">
            <v>-10.928000000000001</v>
          </cell>
          <cell r="V15">
            <v>-12.428000000000001</v>
          </cell>
          <cell r="W15">
            <v>-15.279</v>
          </cell>
          <cell r="X15">
            <v>-17.655999999999999</v>
          </cell>
          <cell r="Y15">
            <v>-56.290999999999997</v>
          </cell>
          <cell r="Z15">
            <v>-20.786000000000001</v>
          </cell>
          <cell r="AA15">
            <v>-21.571999999999999</v>
          </cell>
          <cell r="AB15">
            <v>-23.969000000000001</v>
          </cell>
          <cell r="AC15">
            <v>-25.254000000000001</v>
          </cell>
          <cell r="AD15">
            <v>-91.581000000000003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-1.0720000000000001</v>
          </cell>
          <cell r="G16">
            <v>-1.1759999999999999</v>
          </cell>
          <cell r="H16">
            <v>-1.266</v>
          </cell>
          <cell r="I16">
            <v>-12.843999999999999</v>
          </cell>
          <cell r="J16">
            <v>-16.358000000000001</v>
          </cell>
          <cell r="K16">
            <v>-5.1420000000000003</v>
          </cell>
          <cell r="L16">
            <v>-5.6420000000000003</v>
          </cell>
          <cell r="M16">
            <v>-4.51</v>
          </cell>
          <cell r="N16">
            <v>-6.0149999999999997</v>
          </cell>
          <cell r="O16">
            <v>-21.309000000000001</v>
          </cell>
          <cell r="P16">
            <v>-6.2309999999999999</v>
          </cell>
          <cell r="Q16">
            <v>-8.4749999999999996</v>
          </cell>
          <cell r="R16">
            <v>-8.6950000000000003</v>
          </cell>
          <cell r="S16">
            <v>-9.2739999999999991</v>
          </cell>
          <cell r="T16">
            <v>-32.674999999999997</v>
          </cell>
          <cell r="U16">
            <v>-9.3030000000000008</v>
          </cell>
          <cell r="V16">
            <v>-13.006</v>
          </cell>
          <cell r="W16">
            <v>-12.11</v>
          </cell>
          <cell r="X16">
            <v>-12.898</v>
          </cell>
          <cell r="Y16">
            <v>-47.317</v>
          </cell>
          <cell r="Z16">
            <v>-16.045999999999999</v>
          </cell>
          <cell r="AA16">
            <v>-19.675000000000001</v>
          </cell>
          <cell r="AB16">
            <v>-19.611999999999998</v>
          </cell>
          <cell r="AC16">
            <v>-20.927</v>
          </cell>
          <cell r="AD16">
            <v>-76.260000000000005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-32.515999999999998</v>
          </cell>
          <cell r="G18">
            <v>-34.198999999999998</v>
          </cell>
          <cell r="H18">
            <v>-40.139000000000003</v>
          </cell>
          <cell r="I18">
            <v>-41.252000000000002</v>
          </cell>
          <cell r="J18">
            <v>-148.10599999999999</v>
          </cell>
          <cell r="K18">
            <v>-44.436</v>
          </cell>
          <cell r="L18">
            <v>-48.621000000000002</v>
          </cell>
          <cell r="M18">
            <v>-56.491</v>
          </cell>
          <cell r="N18">
            <v>-57.56</v>
          </cell>
          <cell r="O18">
            <v>-207.108</v>
          </cell>
          <cell r="P18">
            <v>-62.59</v>
          </cell>
          <cell r="Q18">
            <v>-67.528999999999996</v>
          </cell>
          <cell r="R18">
            <v>-71.844999999999999</v>
          </cell>
          <cell r="S18">
            <v>-80.989999999999995</v>
          </cell>
          <cell r="T18">
            <v>-282.95400000000001</v>
          </cell>
          <cell r="U18">
            <v>-80.948999999999998</v>
          </cell>
          <cell r="V18">
            <v>-86.664000000000001</v>
          </cell>
          <cell r="W18">
            <v>-97.302999999999997</v>
          </cell>
          <cell r="X18">
            <v>-102.249</v>
          </cell>
          <cell r="Y18">
            <v>-367.16500000000002</v>
          </cell>
          <cell r="Z18">
            <v>-109.032</v>
          </cell>
          <cell r="AA18">
            <v>-116.151</v>
          </cell>
          <cell r="AB18">
            <v>-126.462</v>
          </cell>
          <cell r="AC18">
            <v>-130.63800000000001</v>
          </cell>
          <cell r="AD18">
            <v>-482.28300000000002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-31.073</v>
          </cell>
          <cell r="G19">
            <v>-32.594999999999999</v>
          </cell>
          <cell r="H19">
            <v>-38.362000000000002</v>
          </cell>
          <cell r="I19">
            <v>-40.362000000000002</v>
          </cell>
          <cell r="J19">
            <v>-142.392</v>
          </cell>
          <cell r="K19">
            <v>-42.689</v>
          </cell>
          <cell r="L19">
            <v>-46.802999999999997</v>
          </cell>
          <cell r="M19">
            <v>-54.545000000000002</v>
          </cell>
          <cell r="N19">
            <v>-55.728000000000002</v>
          </cell>
          <cell r="O19">
            <v>-199.76499999999999</v>
          </cell>
          <cell r="P19">
            <v>-60.389000000000003</v>
          </cell>
          <cell r="Q19">
            <v>-64.507000000000005</v>
          </cell>
          <cell r="R19">
            <v>-69.075999999999993</v>
          </cell>
          <cell r="S19">
            <v>-77.805000000000007</v>
          </cell>
          <cell r="T19">
            <v>-271.77699999999999</v>
          </cell>
          <cell r="U19">
            <v>-77.62</v>
          </cell>
          <cell r="V19">
            <v>-83.016000000000005</v>
          </cell>
          <cell r="W19">
            <v>-93.156999999999996</v>
          </cell>
          <cell r="X19">
            <v>-97.585999999999999</v>
          </cell>
          <cell r="Y19">
            <v>-351.37900000000002</v>
          </cell>
          <cell r="Z19">
            <v>-103.922</v>
          </cell>
          <cell r="AA19">
            <v>-110.72199999999999</v>
          </cell>
          <cell r="AB19">
            <v>-120.462</v>
          </cell>
          <cell r="AC19">
            <v>-123.749</v>
          </cell>
          <cell r="AD19">
            <v>-458.85500000000002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-6.899</v>
          </cell>
          <cell r="G20">
            <v>-5.4969999999999999</v>
          </cell>
          <cell r="H20">
            <v>-7.9009999999999998</v>
          </cell>
          <cell r="I20">
            <v>-6.1920000000000002</v>
          </cell>
          <cell r="J20">
            <v>-26.515000000000001</v>
          </cell>
          <cell r="K20">
            <v>-4.5229999999999997</v>
          </cell>
          <cell r="L20">
            <v>-3.8620000000000001</v>
          </cell>
          <cell r="M20">
            <v>-6.8339999999999996</v>
          </cell>
          <cell r="N20">
            <v>-2.6019999999999999</v>
          </cell>
          <cell r="O20">
            <v>-17.821000000000002</v>
          </cell>
          <cell r="P20">
            <v>-1.429</v>
          </cell>
          <cell r="Q20">
            <v>0.46700000000000003</v>
          </cell>
          <cell r="R20">
            <v>1.5129999999999999</v>
          </cell>
          <cell r="S20">
            <v>-1.361</v>
          </cell>
          <cell r="T20">
            <v>-0.81</v>
          </cell>
          <cell r="U20">
            <v>4.6319999999999997</v>
          </cell>
          <cell r="V20">
            <v>6.077</v>
          </cell>
          <cell r="W20">
            <v>4.569</v>
          </cell>
          <cell r="X20">
            <v>8.9550000000000001</v>
          </cell>
          <cell r="Y20">
            <v>24.233000000000001</v>
          </cell>
          <cell r="Z20">
            <v>10.634</v>
          </cell>
          <cell r="AA20">
            <v>11.853999999999999</v>
          </cell>
          <cell r="AB20">
            <v>11.364000000000001</v>
          </cell>
          <cell r="AC20">
            <v>20.273</v>
          </cell>
          <cell r="AD20">
            <v>54.125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-1.4430000000000001</v>
          </cell>
          <cell r="G21">
            <v>-1.6040000000000001</v>
          </cell>
          <cell r="H21">
            <v>-1.764</v>
          </cell>
          <cell r="I21">
            <v>-0.877</v>
          </cell>
          <cell r="J21">
            <v>-5.6879999999999997</v>
          </cell>
          <cell r="K21">
            <v>-1.73</v>
          </cell>
          <cell r="L21">
            <v>-1.792</v>
          </cell>
          <cell r="M21">
            <v>-1.92</v>
          </cell>
          <cell r="N21">
            <v>-1.806</v>
          </cell>
          <cell r="O21">
            <v>-7.2480000000000002</v>
          </cell>
          <cell r="P21">
            <v>-2.177</v>
          </cell>
          <cell r="Q21">
            <v>-3.0019999999999998</v>
          </cell>
          <cell r="R21">
            <v>-2.7490000000000001</v>
          </cell>
          <cell r="S21">
            <v>-3.165</v>
          </cell>
          <cell r="T21">
            <v>-11.093</v>
          </cell>
          <cell r="U21">
            <v>-3.3130000000000002</v>
          </cell>
          <cell r="V21">
            <v>-3.6480000000000001</v>
          </cell>
          <cell r="W21">
            <v>-4.1079999999999997</v>
          </cell>
          <cell r="X21">
            <v>-4.6130000000000004</v>
          </cell>
          <cell r="Y21">
            <v>-15.682</v>
          </cell>
          <cell r="Z21">
            <v>-5.0599999999999996</v>
          </cell>
          <cell r="AA21">
            <v>-5.3789999999999996</v>
          </cell>
          <cell r="AB21">
            <v>-5.5060000000000002</v>
          </cell>
          <cell r="AC21">
            <v>-6.0890000000000004</v>
          </cell>
          <cell r="AD21">
            <v>-22.033999999999999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H22">
            <v>-1.2999999999999999E-2</v>
          </cell>
          <cell r="I22">
            <v>-1.2999999999999999E-2</v>
          </cell>
          <cell r="J22">
            <v>-2.5999999999999999E-2</v>
          </cell>
          <cell r="K22">
            <v>-1.7000000000000001E-2</v>
          </cell>
          <cell r="L22">
            <v>-2.5999999999999999E-2</v>
          </cell>
          <cell r="M22">
            <v>-2.5999999999999999E-2</v>
          </cell>
          <cell r="N22">
            <v>-2.5999999999999999E-2</v>
          </cell>
          <cell r="O22">
            <v>-9.5000000000000001E-2</v>
          </cell>
          <cell r="P22">
            <v>-2.4E-2</v>
          </cell>
          <cell r="Q22">
            <v>-0.02</v>
          </cell>
          <cell r="R22">
            <v>-0.02</v>
          </cell>
          <cell r="S22">
            <v>-0.02</v>
          </cell>
          <cell r="T22">
            <v>-8.4000000000000005E-2</v>
          </cell>
          <cell r="U22">
            <v>-1.6E-2</v>
          </cell>
          <cell r="W22">
            <v>-3.7999999999999999E-2</v>
          </cell>
          <cell r="X22">
            <v>-0.05</v>
          </cell>
          <cell r="Y22">
            <v>-0.104</v>
          </cell>
          <cell r="Z22">
            <v>-0.05</v>
          </cell>
          <cell r="AA22">
            <v>-0.05</v>
          </cell>
          <cell r="AB22">
            <v>-0.49399999999999999</v>
          </cell>
          <cell r="AC22">
            <v>-0.8</v>
          </cell>
          <cell r="AD22">
            <v>-1.3939999999999999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-8.3420000000000005</v>
          </cell>
          <cell r="G23">
            <v>-7.101</v>
          </cell>
          <cell r="H23">
            <v>-9.6780000000000008</v>
          </cell>
          <cell r="I23">
            <v>-7.0819999999999999</v>
          </cell>
          <cell r="J23">
            <v>-32.203000000000003</v>
          </cell>
          <cell r="K23">
            <v>-6.2530000000000001</v>
          </cell>
          <cell r="L23">
            <v>-5.6539999999999999</v>
          </cell>
          <cell r="M23">
            <v>-8.7539999999999996</v>
          </cell>
          <cell r="N23">
            <v>-4.4080000000000004</v>
          </cell>
          <cell r="O23">
            <v>-25.068999999999999</v>
          </cell>
          <cell r="P23">
            <v>-3.6059999999999999</v>
          </cell>
          <cell r="Q23">
            <v>-2.5350000000000001</v>
          </cell>
          <cell r="R23">
            <v>-1.236</v>
          </cell>
          <cell r="S23">
            <v>-4.5259999999999998</v>
          </cell>
          <cell r="T23">
            <v>-11.903</v>
          </cell>
          <cell r="U23">
            <v>1.319</v>
          </cell>
          <cell r="V23">
            <v>2.4289999999999998</v>
          </cell>
          <cell r="W23">
            <v>0.46100000000000002</v>
          </cell>
          <cell r="X23">
            <v>4.3419999999999996</v>
          </cell>
          <cell r="Y23">
            <v>8.5510000000000002</v>
          </cell>
          <cell r="Z23">
            <v>5.5739999999999998</v>
          </cell>
          <cell r="AA23">
            <v>6.4749999999999996</v>
          </cell>
          <cell r="AB23">
            <v>5.8579999999999997</v>
          </cell>
          <cell r="AC23">
            <v>14.183999999999999</v>
          </cell>
          <cell r="AD23">
            <v>32.091000000000001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2E-3</v>
          </cell>
          <cell r="G24">
            <v>1E-3</v>
          </cell>
          <cell r="H24">
            <v>0</v>
          </cell>
          <cell r="I24">
            <v>4.2000000000000003E-2</v>
          </cell>
          <cell r="J24">
            <v>4.4999999999999998E-2</v>
          </cell>
          <cell r="K24">
            <v>0.01</v>
          </cell>
          <cell r="L24">
            <v>0.10100000000000001</v>
          </cell>
          <cell r="M24">
            <v>0.13100000000000001</v>
          </cell>
          <cell r="N24">
            <v>0.151</v>
          </cell>
          <cell r="O24">
            <v>0.39300000000000002</v>
          </cell>
          <cell r="P24">
            <v>0.17899999999999999</v>
          </cell>
          <cell r="Q24">
            <v>0.20100000000000001</v>
          </cell>
          <cell r="R24">
            <v>0.224</v>
          </cell>
          <cell r="S24">
            <v>0.26200000000000001</v>
          </cell>
          <cell r="T24">
            <v>0.86599999999999999</v>
          </cell>
          <cell r="U24">
            <v>0.30299999999999999</v>
          </cell>
          <cell r="V24">
            <v>0.73399999999999999</v>
          </cell>
          <cell r="W24">
            <v>1.274</v>
          </cell>
          <cell r="X24">
            <v>1.526</v>
          </cell>
          <cell r="Y24">
            <v>3.8370000000000002</v>
          </cell>
          <cell r="Z24">
            <v>1.8240000000000001</v>
          </cell>
          <cell r="AA24">
            <v>2.0920000000000001</v>
          </cell>
          <cell r="AB24">
            <v>2.4159999999999999</v>
          </cell>
          <cell r="AC24">
            <v>2.8439999999999999</v>
          </cell>
          <cell r="AD24">
            <v>9.1760000000000002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-5.0999999999999997E-2</v>
          </cell>
          <cell r="G25">
            <v>-7.0000000000000007E-2</v>
          </cell>
          <cell r="H25">
            <v>-0.13800000000000001</v>
          </cell>
          <cell r="I25">
            <v>-6.3E-2</v>
          </cell>
          <cell r="J25">
            <v>-0.32200000000000001</v>
          </cell>
          <cell r="K25">
            <v>-3.2000000000000001E-2</v>
          </cell>
          <cell r="L25">
            <v>-7.9000000000000001E-2</v>
          </cell>
          <cell r="M25">
            <v>-3.1E-2</v>
          </cell>
          <cell r="N25">
            <v>-4.5999999999999999E-2</v>
          </cell>
          <cell r="O25">
            <v>-0.188</v>
          </cell>
          <cell r="P25">
            <v>-8.6999999999999994E-2</v>
          </cell>
          <cell r="Q25">
            <v>-9.2999999999999999E-2</v>
          </cell>
          <cell r="R25">
            <v>-9.7000000000000003E-2</v>
          </cell>
          <cell r="S25">
            <v>0</v>
          </cell>
          <cell r="T25">
            <v>-0.27700000000000002</v>
          </cell>
          <cell r="U25">
            <v>-5.1999999999999998E-2</v>
          </cell>
          <cell r="V25">
            <v>-0.14899999999999999</v>
          </cell>
          <cell r="W25">
            <v>-5.0629999999999997</v>
          </cell>
          <cell r="X25">
            <v>-5.234</v>
          </cell>
          <cell r="Y25">
            <v>-10.497999999999999</v>
          </cell>
          <cell r="Z25">
            <v>-0.26600000000000001</v>
          </cell>
          <cell r="AA25">
            <v>-0.27200000000000002</v>
          </cell>
          <cell r="AB25">
            <v>-0.252</v>
          </cell>
          <cell r="AC25">
            <v>-0.26100000000000001</v>
          </cell>
          <cell r="AD25">
            <v>-1.0509999999999999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-4.9000000000000002E-2</v>
          </cell>
          <cell r="G26">
            <v>-6.9000000000000006E-2</v>
          </cell>
          <cell r="H26">
            <v>-0.13800000000000001</v>
          </cell>
          <cell r="I26">
            <v>-2.1000000000000001E-2</v>
          </cell>
          <cell r="J26">
            <v>-0.27700000000000002</v>
          </cell>
          <cell r="K26">
            <v>-2.1999999999999999E-2</v>
          </cell>
          <cell r="L26">
            <v>2.1999999999999999E-2</v>
          </cell>
          <cell r="M26">
            <v>0.1</v>
          </cell>
          <cell r="N26">
            <v>0.105</v>
          </cell>
          <cell r="O26">
            <v>0.20499999999999999</v>
          </cell>
          <cell r="P26">
            <v>9.1999999999999998E-2</v>
          </cell>
          <cell r="Q26">
            <v>0.108</v>
          </cell>
          <cell r="R26">
            <v>0.127</v>
          </cell>
          <cell r="S26">
            <v>0.26200000000000001</v>
          </cell>
          <cell r="T26">
            <v>0.58899999999999997</v>
          </cell>
          <cell r="U26">
            <v>0.251</v>
          </cell>
          <cell r="V26">
            <v>0.58499999999999996</v>
          </cell>
          <cell r="W26">
            <v>-3.7890000000000001</v>
          </cell>
          <cell r="X26">
            <v>-3.7080000000000002</v>
          </cell>
          <cell r="Y26">
            <v>-6.6609999999999996</v>
          </cell>
          <cell r="Z26">
            <v>1.5580000000000001</v>
          </cell>
          <cell r="AA26">
            <v>1.82</v>
          </cell>
          <cell r="AB26">
            <v>2.1640000000000001</v>
          </cell>
          <cell r="AC26">
            <v>2.5830000000000002</v>
          </cell>
          <cell r="AD26">
            <v>8.125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8.9999999999999993E-3</v>
          </cell>
          <cell r="G29">
            <v>0.22600000000000001</v>
          </cell>
          <cell r="H29">
            <v>0.28899999999999998</v>
          </cell>
          <cell r="I29">
            <v>0.17100000000000001</v>
          </cell>
          <cell r="J29">
            <v>0.69499999999999995</v>
          </cell>
          <cell r="K29">
            <v>0.628</v>
          </cell>
          <cell r="L29">
            <v>-5.5E-2</v>
          </cell>
          <cell r="M29">
            <v>-0.186</v>
          </cell>
          <cell r="N29">
            <v>0.24099999999999999</v>
          </cell>
          <cell r="O29">
            <v>0.628</v>
          </cell>
          <cell r="P29">
            <v>-0.33300000000000002</v>
          </cell>
          <cell r="Q29">
            <v>-0.20200000000000001</v>
          </cell>
          <cell r="R29">
            <v>-0.36499999999999999</v>
          </cell>
          <cell r="S29">
            <v>-5.6000000000000001E-2</v>
          </cell>
          <cell r="T29">
            <v>-0.95599999999999996</v>
          </cell>
          <cell r="U29">
            <v>-0.128</v>
          </cell>
          <cell r="V29">
            <v>-9.7000000000000003E-2</v>
          </cell>
          <cell r="W29">
            <v>-0.77900000000000003</v>
          </cell>
          <cell r="X29">
            <v>2.0960000000000001</v>
          </cell>
          <cell r="Y29">
            <v>1.0920000000000001</v>
          </cell>
          <cell r="Z29">
            <v>-0.28299999999999997</v>
          </cell>
          <cell r="AA29">
            <v>-0.52700000000000002</v>
          </cell>
          <cell r="AB29">
            <v>-0.27700000000000002</v>
          </cell>
          <cell r="AC29">
            <v>-0.40500000000000003</v>
          </cell>
          <cell r="AD29">
            <v>-1.492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-8.3819999999999997</v>
          </cell>
          <cell r="G30">
            <v>-6.944</v>
          </cell>
          <cell r="H30">
            <v>-9.5269999999999992</v>
          </cell>
          <cell r="I30">
            <v>-6.9320000000000004</v>
          </cell>
          <cell r="J30">
            <v>-31.785</v>
          </cell>
          <cell r="K30">
            <v>-5.6470000000000002</v>
          </cell>
          <cell r="L30">
            <v>-5.6870000000000003</v>
          </cell>
          <cell r="M30">
            <v>-8.84</v>
          </cell>
          <cell r="N30">
            <v>-4.0620000000000003</v>
          </cell>
          <cell r="O30">
            <v>-24.236000000000001</v>
          </cell>
          <cell r="P30">
            <v>-3.847</v>
          </cell>
          <cell r="Q30">
            <v>-2.629</v>
          </cell>
          <cell r="R30">
            <v>-1.474</v>
          </cell>
          <cell r="S30">
            <v>-4.32</v>
          </cell>
          <cell r="T30">
            <v>-12.27</v>
          </cell>
          <cell r="U30">
            <v>1.4419999999999999</v>
          </cell>
          <cell r="V30">
            <v>2.9169999999999998</v>
          </cell>
          <cell r="W30">
            <v>-4.1070000000000002</v>
          </cell>
          <cell r="X30">
            <v>2.73</v>
          </cell>
          <cell r="Y30">
            <v>2.9820000000000002</v>
          </cell>
          <cell r="Z30">
            <v>6.8490000000000002</v>
          </cell>
          <cell r="AA30">
            <v>7.7679999999999998</v>
          </cell>
          <cell r="AB30">
            <v>7.7450000000000001</v>
          </cell>
          <cell r="AC30">
            <v>16.361999999999998</v>
          </cell>
          <cell r="AD30">
            <v>38.723999999999997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Operating lease cost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B38" t="str">
            <v>Depreciation ROU assets   (applicable to IFRS cos.)</v>
          </cell>
          <cell r="C38" t="str">
            <v>DEPR_ROU_ASSETS</v>
          </cell>
          <cell r="D38" t="str">
            <v>USD</v>
          </cell>
        </row>
        <row r="39">
          <cell r="B39" t="str">
            <v>Lease interest charge  (applicable to IFRS cos.)</v>
          </cell>
          <cell r="C39" t="str">
            <v>LEASE_INT_CHG</v>
          </cell>
          <cell r="D39" t="str">
            <v>USD</v>
          </cell>
        </row>
        <row r="40">
          <cell r="B40" t="str">
            <v>Lease standard adopted (US GAAP ASC 842/ IFRS 16)</v>
          </cell>
          <cell r="C40" t="str">
            <v>LEASE_ADOPT</v>
          </cell>
          <cell r="E40" t="str">
            <v>Y</v>
          </cell>
        </row>
        <row r="41">
          <cell r="B41" t="str">
            <v>Stock-based compensation related to cost of goods sold (Americas software)</v>
          </cell>
          <cell r="C41" t="str">
            <v>SBC_COST_OF_GOODS_SOLD</v>
          </cell>
          <cell r="D41" t="str">
            <v>USD</v>
          </cell>
        </row>
        <row r="42">
          <cell r="B42" t="str">
            <v>Stock-based compensation related to sales &amp; marketing (Americas software)</v>
          </cell>
          <cell r="C42" t="str">
            <v>SBC_SALES_MARKETING</v>
          </cell>
          <cell r="D42" t="str">
            <v>USD</v>
          </cell>
        </row>
        <row r="43">
          <cell r="B43" t="str">
            <v>Stock-based compensation related to research &amp; development (Americas software)</v>
          </cell>
          <cell r="C43" t="str">
            <v>SBC_RESEARCH_DEVELOPMENT</v>
          </cell>
          <cell r="D43" t="str">
            <v>USD</v>
          </cell>
        </row>
        <row r="44">
          <cell r="B44" t="str">
            <v>Stock-based compensation related to general &amp; administrative (Americas software)</v>
          </cell>
          <cell r="C44" t="str">
            <v>SBC_GEN_ADMINISTRATIVE</v>
          </cell>
          <cell r="D44" t="str">
            <v>USD</v>
          </cell>
        </row>
        <row r="45">
          <cell r="B45" t="str">
            <v>Total stock-based compensation (Americas software)</v>
          </cell>
          <cell r="C45" t="str">
            <v>SBC_TOTAL</v>
          </cell>
          <cell r="D45" t="str">
            <v>USD</v>
          </cell>
        </row>
        <row r="46">
          <cell r="A46" t="str">
            <v>Balance Sheet</v>
          </cell>
        </row>
        <row r="47">
          <cell r="B47" t="str">
            <v>Cash &amp; cash equivalents</v>
          </cell>
          <cell r="C47" t="str">
            <v>CASH_EQ</v>
          </cell>
          <cell r="D47" t="str">
            <v>USD</v>
          </cell>
          <cell r="G47">
            <v>7.3019999999999996</v>
          </cell>
          <cell r="H47">
            <v>12.379</v>
          </cell>
          <cell r="I47">
            <v>123.721</v>
          </cell>
          <cell r="J47">
            <v>123.721</v>
          </cell>
          <cell r="K47">
            <v>129.375</v>
          </cell>
          <cell r="L47">
            <v>74.234999999999999</v>
          </cell>
          <cell r="M47">
            <v>58.808999999999997</v>
          </cell>
          <cell r="N47">
            <v>55.58</v>
          </cell>
          <cell r="O47">
            <v>55.58</v>
          </cell>
          <cell r="P47">
            <v>53.018999999999998</v>
          </cell>
          <cell r="Q47">
            <v>58.661000000000001</v>
          </cell>
          <cell r="R47">
            <v>61.439</v>
          </cell>
          <cell r="S47">
            <v>59.701999999999998</v>
          </cell>
          <cell r="T47">
            <v>59.701999999999998</v>
          </cell>
          <cell r="U47">
            <v>69.786000000000001</v>
          </cell>
          <cell r="V47">
            <v>175.62200000000001</v>
          </cell>
          <cell r="W47">
            <v>176.74299999999999</v>
          </cell>
          <cell r="X47">
            <v>87.68</v>
          </cell>
          <cell r="Y47">
            <v>87.68</v>
          </cell>
          <cell r="Z47">
            <v>154.03100000000001</v>
          </cell>
          <cell r="AA47">
            <v>98.426000000000002</v>
          </cell>
          <cell r="AB47">
            <v>96.122</v>
          </cell>
          <cell r="AC47">
            <v>111.489</v>
          </cell>
          <cell r="AD47">
            <v>111.489</v>
          </cell>
        </row>
        <row r="48">
          <cell r="B48" t="str">
            <v>Accounts receivable</v>
          </cell>
          <cell r="C48" t="str">
            <v>DEBTORS</v>
          </cell>
          <cell r="D48" t="str">
            <v>USD</v>
          </cell>
          <cell r="G48">
            <v>9.2780000000000005</v>
          </cell>
          <cell r="H48">
            <v>10.504</v>
          </cell>
          <cell r="I48">
            <v>14.27</v>
          </cell>
          <cell r="J48">
            <v>14.27</v>
          </cell>
          <cell r="K48">
            <v>15.458</v>
          </cell>
          <cell r="L48">
            <v>16.216999999999999</v>
          </cell>
          <cell r="M48">
            <v>19.768999999999998</v>
          </cell>
          <cell r="N48">
            <v>25.141999999999999</v>
          </cell>
          <cell r="O48">
            <v>25.141999999999999</v>
          </cell>
          <cell r="P48">
            <v>25.071999999999999</v>
          </cell>
          <cell r="Q48">
            <v>25.643000000000001</v>
          </cell>
          <cell r="R48">
            <v>30.436</v>
          </cell>
          <cell r="S48">
            <v>38.984000000000002</v>
          </cell>
          <cell r="T48">
            <v>38.984000000000002</v>
          </cell>
          <cell r="U48">
            <v>34.935000000000002</v>
          </cell>
          <cell r="V48">
            <v>38.466000000000001</v>
          </cell>
          <cell r="W48">
            <v>48.79</v>
          </cell>
          <cell r="X48">
            <v>60.676000000000002</v>
          </cell>
          <cell r="Y48">
            <v>60.676000000000002</v>
          </cell>
          <cell r="Z48">
            <v>54.207999999999998</v>
          </cell>
          <cell r="AA48">
            <v>53.496000000000002</v>
          </cell>
          <cell r="AB48">
            <v>63.106999999999999</v>
          </cell>
          <cell r="AC48">
            <v>77.099999999999994</v>
          </cell>
          <cell r="AD48">
            <v>77.099999999999994</v>
          </cell>
        </row>
        <row r="49">
          <cell r="B49" t="str">
            <v>Inventory</v>
          </cell>
          <cell r="C49" t="str">
            <v>STOCKS</v>
          </cell>
          <cell r="D49" t="str">
            <v>USD</v>
          </cell>
        </row>
        <row r="50">
          <cell r="B50" t="str">
            <v>Other current assets</v>
          </cell>
          <cell r="C50" t="str">
            <v>OTH_CUR_ASS</v>
          </cell>
          <cell r="D50" t="str">
            <v>USD</v>
          </cell>
          <cell r="G50">
            <v>9.2240000000000002</v>
          </cell>
          <cell r="H50">
            <v>9.125</v>
          </cell>
          <cell r="I50">
            <v>11.518000000000001</v>
          </cell>
          <cell r="J50">
            <v>11.518000000000001</v>
          </cell>
          <cell r="K50">
            <v>19.343</v>
          </cell>
          <cell r="L50">
            <v>50.308</v>
          </cell>
          <cell r="M50">
            <v>58.744999999999997</v>
          </cell>
          <cell r="N50">
            <v>65.031999999999996</v>
          </cell>
          <cell r="O50">
            <v>65.031999999999996</v>
          </cell>
          <cell r="P50">
            <v>73.647000000000006</v>
          </cell>
          <cell r="Q50">
            <v>77.388999999999996</v>
          </cell>
          <cell r="R50">
            <v>72.186999999999998</v>
          </cell>
          <cell r="S50">
            <v>77.566999999999993</v>
          </cell>
          <cell r="T50">
            <v>77.566999999999993</v>
          </cell>
          <cell r="U50">
            <v>75.048000000000002</v>
          </cell>
          <cell r="V50">
            <v>349.69200000000001</v>
          </cell>
          <cell r="W50">
            <v>345.495</v>
          </cell>
          <cell r="X50">
            <v>454.14499999999998</v>
          </cell>
          <cell r="Y50">
            <v>454.14499999999998</v>
          </cell>
          <cell r="Z50">
            <v>411.30399999999997</v>
          </cell>
          <cell r="AA50">
            <v>495.09800000000001</v>
          </cell>
          <cell r="AB50">
            <v>507.23200000000003</v>
          </cell>
          <cell r="AC50">
            <v>523.82899999999995</v>
          </cell>
          <cell r="AD50">
            <v>523.82899999999995</v>
          </cell>
        </row>
        <row r="51">
          <cell r="B51" t="str">
            <v>Total current assets</v>
          </cell>
          <cell r="C51" t="str">
            <v>CUR_ASS</v>
          </cell>
          <cell r="D51" t="str">
            <v>USD</v>
          </cell>
          <cell r="G51">
            <v>25.803999999999998</v>
          </cell>
          <cell r="H51">
            <v>32.008000000000003</v>
          </cell>
          <cell r="I51">
            <v>149.50899999999999</v>
          </cell>
          <cell r="J51">
            <v>149.50899999999999</v>
          </cell>
          <cell r="K51">
            <v>164.17599999999999</v>
          </cell>
          <cell r="L51">
            <v>140.76</v>
          </cell>
          <cell r="M51">
            <v>137.32300000000001</v>
          </cell>
          <cell r="N51">
            <v>145.75399999999999</v>
          </cell>
          <cell r="O51">
            <v>145.75399999999999</v>
          </cell>
          <cell r="P51">
            <v>151.738</v>
          </cell>
          <cell r="Q51">
            <v>161.69300000000001</v>
          </cell>
          <cell r="R51">
            <v>164.06200000000001</v>
          </cell>
          <cell r="S51">
            <v>176.25299999999999</v>
          </cell>
          <cell r="T51">
            <v>176.25299999999999</v>
          </cell>
          <cell r="U51">
            <v>179.76900000000001</v>
          </cell>
          <cell r="V51">
            <v>563.78</v>
          </cell>
          <cell r="W51">
            <v>571.02800000000002</v>
          </cell>
          <cell r="X51">
            <v>602.50099999999998</v>
          </cell>
          <cell r="Y51">
            <v>602.50099999999998</v>
          </cell>
          <cell r="Z51">
            <v>619.54300000000001</v>
          </cell>
          <cell r="AA51">
            <v>647.02</v>
          </cell>
          <cell r="AB51">
            <v>666.46100000000001</v>
          </cell>
          <cell r="AC51">
            <v>712.41800000000001</v>
          </cell>
          <cell r="AD51">
            <v>712.41800000000001</v>
          </cell>
        </row>
        <row r="52">
          <cell r="B52" t="str">
            <v>Gross fixed assets, PP&amp;E</v>
          </cell>
          <cell r="C52" t="str">
            <v>GR_FIX_ASS</v>
          </cell>
          <cell r="D52" t="str">
            <v>USD</v>
          </cell>
          <cell r="G52">
            <v>9.8919999999999995</v>
          </cell>
          <cell r="H52">
            <v>9.8740000000000006</v>
          </cell>
          <cell r="I52">
            <v>11.381</v>
          </cell>
          <cell r="J52">
            <v>11.381</v>
          </cell>
          <cell r="K52">
            <v>11.561</v>
          </cell>
          <cell r="L52">
            <v>11.337</v>
          </cell>
          <cell r="M52">
            <v>11.84</v>
          </cell>
          <cell r="N52">
            <v>18.161000000000001</v>
          </cell>
          <cell r="O52">
            <v>18.161000000000001</v>
          </cell>
          <cell r="P52">
            <v>26.896999999999998</v>
          </cell>
          <cell r="Q52">
            <v>28.033999999999999</v>
          </cell>
          <cell r="R52">
            <v>29.041</v>
          </cell>
          <cell r="S52">
            <v>30.201000000000001</v>
          </cell>
          <cell r="T52">
            <v>30.201000000000001</v>
          </cell>
          <cell r="U52">
            <v>34.697000000000003</v>
          </cell>
          <cell r="V52">
            <v>37.618000000000002</v>
          </cell>
          <cell r="W52">
            <v>40.600999999999999</v>
          </cell>
          <cell r="X52">
            <v>43.293999999999997</v>
          </cell>
          <cell r="Y52">
            <v>43.293999999999997</v>
          </cell>
          <cell r="Z52">
            <v>47.734000000000002</v>
          </cell>
          <cell r="AA52">
            <v>49.311</v>
          </cell>
          <cell r="AB52">
            <v>51.912999999999997</v>
          </cell>
          <cell r="AC52">
            <v>52.468000000000004</v>
          </cell>
          <cell r="AD52">
            <v>52.468000000000004</v>
          </cell>
        </row>
        <row r="53">
          <cell r="B53" t="str">
            <v>Accumulated depreciation</v>
          </cell>
          <cell r="C53" t="str">
            <v>ACC_DDA</v>
          </cell>
          <cell r="D53" t="str">
            <v>USD</v>
          </cell>
        </row>
        <row r="54">
          <cell r="B54" t="str">
            <v>Net PP&amp;E</v>
          </cell>
          <cell r="C54" t="str">
            <v>NET_FIX_ASS</v>
          </cell>
          <cell r="D54" t="str">
            <v>USD</v>
          </cell>
          <cell r="G54">
            <v>9.8919999999999995</v>
          </cell>
          <cell r="H54">
            <v>9.8740000000000006</v>
          </cell>
          <cell r="I54">
            <v>11.381</v>
          </cell>
          <cell r="J54">
            <v>11.381</v>
          </cell>
          <cell r="K54">
            <v>11.561</v>
          </cell>
          <cell r="L54">
            <v>11.337</v>
          </cell>
          <cell r="M54">
            <v>11.84</v>
          </cell>
          <cell r="N54">
            <v>18.161000000000001</v>
          </cell>
          <cell r="O54">
            <v>18.161000000000001</v>
          </cell>
          <cell r="P54">
            <v>26.896999999999998</v>
          </cell>
          <cell r="Q54">
            <v>28.033999999999999</v>
          </cell>
          <cell r="R54">
            <v>29.041</v>
          </cell>
          <cell r="S54">
            <v>30.201000000000001</v>
          </cell>
          <cell r="T54">
            <v>30.201000000000001</v>
          </cell>
          <cell r="U54">
            <v>34.697000000000003</v>
          </cell>
          <cell r="V54">
            <v>37.618000000000002</v>
          </cell>
          <cell r="W54">
            <v>40.600999999999999</v>
          </cell>
          <cell r="X54">
            <v>43.293999999999997</v>
          </cell>
          <cell r="Y54">
            <v>43.293999999999997</v>
          </cell>
          <cell r="Z54">
            <v>47.734000000000002</v>
          </cell>
          <cell r="AA54">
            <v>49.311</v>
          </cell>
          <cell r="AB54">
            <v>51.912999999999997</v>
          </cell>
          <cell r="AC54">
            <v>52.468000000000004</v>
          </cell>
          <cell r="AD54">
            <v>52.468000000000004</v>
          </cell>
        </row>
        <row r="55">
          <cell r="B55" t="str">
            <v>Gross intangibles</v>
          </cell>
          <cell r="C55" t="str">
            <v>GR_INTANG</v>
          </cell>
          <cell r="D55" t="str">
            <v>USD</v>
          </cell>
          <cell r="G55">
            <v>13.670999999999999</v>
          </cell>
          <cell r="H55">
            <v>14.237</v>
          </cell>
          <cell r="I55">
            <v>13.852</v>
          </cell>
          <cell r="J55">
            <v>13.852</v>
          </cell>
          <cell r="K55">
            <v>14.177</v>
          </cell>
          <cell r="L55">
            <v>14.159000000000001</v>
          </cell>
          <cell r="M55">
            <v>14.367000000000001</v>
          </cell>
          <cell r="N55">
            <v>14.528</v>
          </cell>
          <cell r="O55">
            <v>14.528</v>
          </cell>
          <cell r="P55">
            <v>14.935</v>
          </cell>
          <cell r="Q55">
            <v>14.819000000000001</v>
          </cell>
          <cell r="R55">
            <v>15.648999999999999</v>
          </cell>
          <cell r="S55">
            <v>16.312000000000001</v>
          </cell>
          <cell r="T55">
            <v>16.312000000000001</v>
          </cell>
          <cell r="U55">
            <v>16.844999999999999</v>
          </cell>
          <cell r="V55">
            <v>17.547000000000001</v>
          </cell>
          <cell r="W55">
            <v>29.878</v>
          </cell>
          <cell r="X55">
            <v>30.021999999999998</v>
          </cell>
          <cell r="Y55">
            <v>30.021999999999998</v>
          </cell>
          <cell r="Z55">
            <v>31.097000000000001</v>
          </cell>
          <cell r="AA55">
            <v>32.639000000000003</v>
          </cell>
          <cell r="AB55">
            <v>33.207999999999998</v>
          </cell>
          <cell r="AC55">
            <v>32.615000000000002</v>
          </cell>
          <cell r="AD55">
            <v>32.615000000000002</v>
          </cell>
        </row>
        <row r="56">
          <cell r="B56" t="str">
            <v>Accumulated amortization</v>
          </cell>
          <cell r="C56" t="str">
            <v>ACC_AMORT</v>
          </cell>
          <cell r="D56" t="str">
            <v>USD</v>
          </cell>
        </row>
        <row r="57">
          <cell r="B57" t="str">
            <v>Net intangible assets</v>
          </cell>
          <cell r="C57" t="str">
            <v>NET_INTANG</v>
          </cell>
          <cell r="D57" t="str">
            <v>USD</v>
          </cell>
          <cell r="G57">
            <v>13.670999999999999</v>
          </cell>
          <cell r="H57">
            <v>14.237</v>
          </cell>
          <cell r="I57">
            <v>13.852</v>
          </cell>
          <cell r="J57">
            <v>13.852</v>
          </cell>
          <cell r="K57">
            <v>14.177</v>
          </cell>
          <cell r="L57">
            <v>14.159000000000001</v>
          </cell>
          <cell r="M57">
            <v>14.367000000000001</v>
          </cell>
          <cell r="N57">
            <v>14.528</v>
          </cell>
          <cell r="O57">
            <v>14.528</v>
          </cell>
          <cell r="P57">
            <v>14.935</v>
          </cell>
          <cell r="Q57">
            <v>14.819000000000001</v>
          </cell>
          <cell r="R57">
            <v>15.648999999999999</v>
          </cell>
          <cell r="S57">
            <v>16.312000000000001</v>
          </cell>
          <cell r="T57">
            <v>16.312000000000001</v>
          </cell>
          <cell r="U57">
            <v>16.844999999999999</v>
          </cell>
          <cell r="V57">
            <v>17.547000000000001</v>
          </cell>
          <cell r="W57">
            <v>29.878</v>
          </cell>
          <cell r="X57">
            <v>30.021999999999998</v>
          </cell>
          <cell r="Y57">
            <v>30.021999999999998</v>
          </cell>
          <cell r="Z57">
            <v>31.097000000000001</v>
          </cell>
          <cell r="AA57">
            <v>32.639000000000003</v>
          </cell>
          <cell r="AB57">
            <v>33.207999999999998</v>
          </cell>
          <cell r="AC57">
            <v>32.615000000000002</v>
          </cell>
          <cell r="AD57">
            <v>32.615000000000002</v>
          </cell>
        </row>
        <row r="58">
          <cell r="B58" t="str">
            <v>Equity method investments</v>
          </cell>
          <cell r="C58" t="str">
            <v>FIX_ASS_INV</v>
          </cell>
          <cell r="D58" t="str">
            <v>USD</v>
          </cell>
        </row>
        <row r="59">
          <cell r="B59" t="str">
            <v>Investments in securities</v>
          </cell>
          <cell r="C59" t="str">
            <v>INV_SECUR</v>
          </cell>
          <cell r="D59" t="str">
            <v>USD</v>
          </cell>
          <cell r="K59">
            <v>19.038</v>
          </cell>
          <cell r="L59">
            <v>42.341999999999999</v>
          </cell>
          <cell r="M59">
            <v>43.497999999999998</v>
          </cell>
          <cell r="N59">
            <v>40.566000000000003</v>
          </cell>
          <cell r="O59">
            <v>40.566000000000003</v>
          </cell>
          <cell r="P59">
            <v>35.113</v>
          </cell>
          <cell r="Q59">
            <v>30.507000000000001</v>
          </cell>
          <cell r="R59">
            <v>37.668999999999997</v>
          </cell>
          <cell r="S59">
            <v>35.718000000000004</v>
          </cell>
          <cell r="T59">
            <v>35.718000000000004</v>
          </cell>
          <cell r="U59">
            <v>37.845999999999997</v>
          </cell>
          <cell r="V59">
            <v>41.895000000000003</v>
          </cell>
          <cell r="W59">
            <v>35.668999999999997</v>
          </cell>
          <cell r="X59">
            <v>31.393999999999998</v>
          </cell>
          <cell r="Y59">
            <v>31.393999999999998</v>
          </cell>
          <cell r="Z59">
            <v>28.1</v>
          </cell>
          <cell r="AA59">
            <v>16.375</v>
          </cell>
          <cell r="AB59">
            <v>13.234</v>
          </cell>
          <cell r="AC59">
            <v>11.45</v>
          </cell>
          <cell r="AD59">
            <v>11.45</v>
          </cell>
        </row>
        <row r="60">
          <cell r="B60" t="str">
            <v>Other long-term assets</v>
          </cell>
          <cell r="C60" t="str">
            <v>OTH_LT_ASS</v>
          </cell>
          <cell r="D60" t="str">
            <v>USD</v>
          </cell>
          <cell r="G60">
            <v>2.738</v>
          </cell>
          <cell r="H60">
            <v>2.819</v>
          </cell>
          <cell r="I60">
            <v>0.11600000000000001</v>
          </cell>
          <cell r="J60">
            <v>0.11600000000000001</v>
          </cell>
          <cell r="K60">
            <v>0.12</v>
          </cell>
          <cell r="L60">
            <v>0.25900000000000001</v>
          </cell>
          <cell r="M60">
            <v>0.80900000000000005</v>
          </cell>
          <cell r="N60">
            <v>1.37</v>
          </cell>
          <cell r="O60">
            <v>1.37</v>
          </cell>
          <cell r="P60">
            <v>1.3089999999999999</v>
          </cell>
          <cell r="Q60">
            <v>1.4810000000000001</v>
          </cell>
          <cell r="R60">
            <v>1.365</v>
          </cell>
          <cell r="S60">
            <v>1.2709999999999999</v>
          </cell>
          <cell r="T60">
            <v>1.2709999999999999</v>
          </cell>
          <cell r="U60">
            <v>6.1239999999999997</v>
          </cell>
          <cell r="V60">
            <v>6.6790000000000003</v>
          </cell>
          <cell r="W60">
            <v>9.15</v>
          </cell>
          <cell r="X60">
            <v>4.9640000000000004</v>
          </cell>
          <cell r="Y60">
            <v>4.9640000000000004</v>
          </cell>
          <cell r="Z60">
            <v>16.501000000000001</v>
          </cell>
          <cell r="AA60">
            <v>19.475999999999999</v>
          </cell>
          <cell r="AB60">
            <v>20.832000000000001</v>
          </cell>
          <cell r="AC60">
            <v>25.001999999999999</v>
          </cell>
          <cell r="AD60">
            <v>25.001999999999999</v>
          </cell>
        </row>
        <row r="61">
          <cell r="B61" t="str">
            <v>Total assets</v>
          </cell>
          <cell r="C61" t="str">
            <v>TOT_ASSET</v>
          </cell>
          <cell r="D61" t="str">
            <v>USD</v>
          </cell>
          <cell r="G61">
            <v>52.104999999999997</v>
          </cell>
          <cell r="H61">
            <v>58.938000000000002</v>
          </cell>
          <cell r="I61">
            <v>174.858</v>
          </cell>
          <cell r="J61">
            <v>174.858</v>
          </cell>
          <cell r="K61">
            <v>209.072</v>
          </cell>
          <cell r="L61">
            <v>208.857</v>
          </cell>
          <cell r="M61">
            <v>207.83699999999999</v>
          </cell>
          <cell r="N61">
            <v>220.37899999999999</v>
          </cell>
          <cell r="O61">
            <v>220.37899999999999</v>
          </cell>
          <cell r="P61">
            <v>229.99199999999999</v>
          </cell>
          <cell r="Q61">
            <v>236.53399999999999</v>
          </cell>
          <cell r="R61">
            <v>247.786</v>
          </cell>
          <cell r="S61">
            <v>259.755</v>
          </cell>
          <cell r="T61">
            <v>259.755</v>
          </cell>
          <cell r="U61">
            <v>275.28100000000001</v>
          </cell>
          <cell r="V61">
            <v>667.51900000000001</v>
          </cell>
          <cell r="W61">
            <v>686.32600000000002</v>
          </cell>
          <cell r="X61">
            <v>712.17499999999995</v>
          </cell>
          <cell r="Y61">
            <v>712.17499999999995</v>
          </cell>
          <cell r="Z61">
            <v>742.97500000000002</v>
          </cell>
          <cell r="AA61">
            <v>764.82100000000003</v>
          </cell>
          <cell r="AB61">
            <v>785.64800000000002</v>
          </cell>
          <cell r="AC61">
            <v>833.95299999999997</v>
          </cell>
          <cell r="AD61">
            <v>833.95299999999997</v>
          </cell>
        </row>
        <row r="62">
          <cell r="B62" t="str">
            <v>Accounts payable</v>
          </cell>
          <cell r="C62" t="str">
            <v>ACC_PAY_GQ</v>
          </cell>
          <cell r="D62" t="str">
            <v>USD</v>
          </cell>
          <cell r="G62">
            <v>2.6070000000000002</v>
          </cell>
          <cell r="H62">
            <v>2.1869999999999998</v>
          </cell>
          <cell r="I62">
            <v>2.8</v>
          </cell>
          <cell r="J62">
            <v>2.8</v>
          </cell>
          <cell r="K62">
            <v>1.544</v>
          </cell>
          <cell r="L62">
            <v>2.415</v>
          </cell>
          <cell r="M62">
            <v>2.577</v>
          </cell>
          <cell r="N62">
            <v>2.5880000000000001</v>
          </cell>
          <cell r="O62">
            <v>2.5880000000000001</v>
          </cell>
          <cell r="P62">
            <v>2.6739999999999999</v>
          </cell>
          <cell r="Q62">
            <v>2.7069999999999999</v>
          </cell>
          <cell r="R62">
            <v>3.004</v>
          </cell>
          <cell r="S62">
            <v>4.3499999999999996</v>
          </cell>
          <cell r="T62">
            <v>4.3499999999999996</v>
          </cell>
          <cell r="U62">
            <v>3.2570000000000001</v>
          </cell>
          <cell r="V62">
            <v>2.8650000000000002</v>
          </cell>
          <cell r="W62">
            <v>4.7489999999999997</v>
          </cell>
          <cell r="X62">
            <v>4.657</v>
          </cell>
          <cell r="Y62">
            <v>4.657</v>
          </cell>
          <cell r="Z62">
            <v>5.194</v>
          </cell>
          <cell r="AA62">
            <v>5.7160000000000002</v>
          </cell>
          <cell r="AB62">
            <v>8.8170000000000002</v>
          </cell>
          <cell r="AC62">
            <v>7.81</v>
          </cell>
          <cell r="AD62">
            <v>7.81</v>
          </cell>
        </row>
        <row r="63">
          <cell r="B63" t="str">
            <v>Short-term debt</v>
          </cell>
          <cell r="C63" t="str">
            <v>SHORT_T_DEBT</v>
          </cell>
          <cell r="D63" t="str">
            <v>USD</v>
          </cell>
          <cell r="G63">
            <v>9.7000000000000003E-2</v>
          </cell>
          <cell r="H63">
            <v>9.8000000000000004E-2</v>
          </cell>
          <cell r="I63">
            <v>0.1</v>
          </cell>
          <cell r="J63">
            <v>0.1</v>
          </cell>
          <cell r="K63">
            <v>0.10100000000000001</v>
          </cell>
          <cell r="L63">
            <v>0.23499999999999999</v>
          </cell>
          <cell r="M63">
            <v>0.39700000000000002</v>
          </cell>
          <cell r="N63">
            <v>0.54200000000000004</v>
          </cell>
          <cell r="O63">
            <v>0.54200000000000004</v>
          </cell>
          <cell r="P63">
            <v>0.64900000000000002</v>
          </cell>
          <cell r="Q63">
            <v>0.71399999999999997</v>
          </cell>
          <cell r="R63">
            <v>0.76400000000000001</v>
          </cell>
          <cell r="S63">
            <v>0.79600000000000004</v>
          </cell>
          <cell r="T63">
            <v>0.79600000000000004</v>
          </cell>
          <cell r="U63">
            <v>0.79</v>
          </cell>
          <cell r="V63">
            <v>0.78</v>
          </cell>
        </row>
        <row r="64">
          <cell r="B64" t="str">
            <v>Current lease liabilities (op lease: US GAAP)</v>
          </cell>
          <cell r="C64" t="str">
            <v>ST_LEASE_LIAB</v>
          </cell>
          <cell r="D64" t="str">
            <v>USD</v>
          </cell>
        </row>
        <row r="65">
          <cell r="B65" t="str">
            <v>Other current liabilities</v>
          </cell>
          <cell r="C65" t="str">
            <v>OTH_CUR_LIABS</v>
          </cell>
          <cell r="D65" t="str">
            <v>USD</v>
          </cell>
          <cell r="G65">
            <v>45.194000000000003</v>
          </cell>
          <cell r="H65">
            <v>47.646999999999998</v>
          </cell>
          <cell r="I65">
            <v>56.527999999999999</v>
          </cell>
          <cell r="J65">
            <v>56.527999999999999</v>
          </cell>
          <cell r="K65">
            <v>63.652000000000001</v>
          </cell>
          <cell r="L65">
            <v>71.063999999999993</v>
          </cell>
          <cell r="M65">
            <v>75.105999999999995</v>
          </cell>
          <cell r="N65">
            <v>88.177000000000007</v>
          </cell>
          <cell r="O65">
            <v>88.177000000000007</v>
          </cell>
          <cell r="P65">
            <v>97.349000000000004</v>
          </cell>
          <cell r="Q65">
            <v>103.54900000000001</v>
          </cell>
          <cell r="R65">
            <v>111.202</v>
          </cell>
          <cell r="S65">
            <v>122.23699999999999</v>
          </cell>
          <cell r="T65">
            <v>122.23699999999999</v>
          </cell>
          <cell r="U65">
            <v>131.58500000000001</v>
          </cell>
          <cell r="V65">
            <v>150.09800000000001</v>
          </cell>
          <cell r="W65">
            <v>155.887</v>
          </cell>
          <cell r="X65">
            <v>173.63900000000001</v>
          </cell>
          <cell r="Y65">
            <v>173.63900000000001</v>
          </cell>
          <cell r="Z65">
            <v>187.17599999999999</v>
          </cell>
          <cell r="AA65">
            <v>192.529</v>
          </cell>
          <cell r="AB65">
            <v>202.47200000000001</v>
          </cell>
          <cell r="AC65">
            <v>229.19900000000001</v>
          </cell>
          <cell r="AD65">
            <v>229.19900000000001</v>
          </cell>
        </row>
        <row r="66">
          <cell r="B66" t="str">
            <v>Total current liabilities</v>
          </cell>
          <cell r="C66" t="str">
            <v>SHORT_TERM_LIABS</v>
          </cell>
          <cell r="D66" t="str">
            <v>USD</v>
          </cell>
          <cell r="G66">
            <v>47.898000000000003</v>
          </cell>
          <cell r="H66">
            <v>49.932000000000002</v>
          </cell>
          <cell r="I66">
            <v>59.427999999999997</v>
          </cell>
          <cell r="J66">
            <v>59.427999999999997</v>
          </cell>
          <cell r="K66">
            <v>65.296999999999997</v>
          </cell>
          <cell r="L66">
            <v>73.713999999999999</v>
          </cell>
          <cell r="M66">
            <v>78.08</v>
          </cell>
          <cell r="N66">
            <v>91.307000000000002</v>
          </cell>
          <cell r="O66">
            <v>91.307000000000002</v>
          </cell>
          <cell r="P66">
            <v>100.672</v>
          </cell>
          <cell r="Q66">
            <v>106.97</v>
          </cell>
          <cell r="R66">
            <v>114.97</v>
          </cell>
          <cell r="S66">
            <v>127.383</v>
          </cell>
          <cell r="T66">
            <v>127.383</v>
          </cell>
          <cell r="U66">
            <v>135.63200000000001</v>
          </cell>
          <cell r="V66">
            <v>153.74299999999999</v>
          </cell>
          <cell r="W66">
            <v>160.636</v>
          </cell>
          <cell r="X66">
            <v>178.29599999999999</v>
          </cell>
          <cell r="Y66">
            <v>178.29599999999999</v>
          </cell>
          <cell r="Z66">
            <v>192.37</v>
          </cell>
          <cell r="AA66">
            <v>198.245</v>
          </cell>
          <cell r="AB66">
            <v>211.28899999999999</v>
          </cell>
          <cell r="AC66">
            <v>237.00899999999999</v>
          </cell>
          <cell r="AD66">
            <v>237.00899999999999</v>
          </cell>
        </row>
        <row r="67">
          <cell r="B67" t="str">
            <v>Deferred revenue</v>
          </cell>
          <cell r="C67" t="str">
            <v>TOT_DEF_REV</v>
          </cell>
          <cell r="D67" t="str">
            <v>USD</v>
          </cell>
          <cell r="G67">
            <v>32.402999999999999</v>
          </cell>
          <cell r="H67">
            <v>34.671999999999997</v>
          </cell>
          <cell r="I67">
            <v>41.305</v>
          </cell>
          <cell r="J67">
            <v>41.305</v>
          </cell>
          <cell r="K67">
            <v>46.996000000000002</v>
          </cell>
          <cell r="L67">
            <v>50.246000000000002</v>
          </cell>
          <cell r="M67">
            <v>54.997999999999998</v>
          </cell>
          <cell r="N67">
            <v>65.138999999999996</v>
          </cell>
          <cell r="O67">
            <v>65.138999999999996</v>
          </cell>
          <cell r="P67">
            <v>73.953999999999994</v>
          </cell>
          <cell r="Q67">
            <v>77.182000000000002</v>
          </cell>
          <cell r="R67">
            <v>84.245999999999995</v>
          </cell>
          <cell r="S67">
            <v>96.596999999999994</v>
          </cell>
          <cell r="T67">
            <v>96.596999999999994</v>
          </cell>
          <cell r="U67">
            <v>105.571</v>
          </cell>
          <cell r="V67">
            <v>111.313</v>
          </cell>
          <cell r="W67">
            <v>120.158</v>
          </cell>
          <cell r="X67">
            <v>139.15700000000001</v>
          </cell>
          <cell r="Y67">
            <v>139.15700000000001</v>
          </cell>
          <cell r="Z67">
            <v>150.78399999999999</v>
          </cell>
          <cell r="AA67">
            <v>153.797</v>
          </cell>
          <cell r="AB67">
            <v>162.64099999999999</v>
          </cell>
          <cell r="AC67">
            <v>185.48400000000001</v>
          </cell>
          <cell r="AD67">
            <v>185.48400000000001</v>
          </cell>
        </row>
        <row r="68">
          <cell r="B68" t="str">
            <v>Long-term  debt</v>
          </cell>
          <cell r="C68" t="str">
            <v>LT_DEBT</v>
          </cell>
          <cell r="D68" t="str">
            <v>USD</v>
          </cell>
          <cell r="G68">
            <v>5.1269999999999998</v>
          </cell>
          <cell r="H68">
            <v>18.103999999999999</v>
          </cell>
          <cell r="I68">
            <v>7.8E-2</v>
          </cell>
          <cell r="J68">
            <v>7.8E-2</v>
          </cell>
          <cell r="K68">
            <v>5.2999999999999999E-2</v>
          </cell>
          <cell r="L68">
            <v>0.14099999999999999</v>
          </cell>
          <cell r="M68">
            <v>0.216</v>
          </cell>
          <cell r="N68">
            <v>0.28699999999999998</v>
          </cell>
          <cell r="O68">
            <v>0.28699999999999998</v>
          </cell>
          <cell r="P68">
            <v>0.28499999999999998</v>
          </cell>
          <cell r="Q68">
            <v>0.25900000000000001</v>
          </cell>
          <cell r="R68">
            <v>0.247</v>
          </cell>
          <cell r="S68">
            <v>0.27500000000000002</v>
          </cell>
          <cell r="T68">
            <v>0.27500000000000002</v>
          </cell>
          <cell r="U68">
            <v>0.28799999999999998</v>
          </cell>
          <cell r="V68">
            <v>289.08300000000003</v>
          </cell>
          <cell r="W68">
            <v>293.56299999999999</v>
          </cell>
          <cell r="X68">
            <v>298.447</v>
          </cell>
          <cell r="Y68">
            <v>298.447</v>
          </cell>
          <cell r="Z68">
            <v>303.35500000000002</v>
          </cell>
          <cell r="AA68">
            <v>308.40899999999999</v>
          </cell>
          <cell r="AB68">
            <v>313.55</v>
          </cell>
          <cell r="AC68">
            <v>318.78199999999998</v>
          </cell>
          <cell r="AD68">
            <v>318.78199999999998</v>
          </cell>
        </row>
        <row r="69">
          <cell r="B69" t="str">
            <v>Non-current lease liabilities (op lease: US GAAP)</v>
          </cell>
          <cell r="C69" t="str">
            <v>LT_LEASE_LIAB</v>
          </cell>
          <cell r="D69" t="str">
            <v>USD</v>
          </cell>
        </row>
        <row r="70">
          <cell r="B70" t="str">
            <v>Other long-term liabilities</v>
          </cell>
          <cell r="C70" t="str">
            <v>OTH_LT_CRED_GQ</v>
          </cell>
          <cell r="D70" t="str">
            <v>USD</v>
          </cell>
          <cell r="G70">
            <v>4.3710000000000004</v>
          </cell>
          <cell r="H70">
            <v>4.6479999999999997</v>
          </cell>
          <cell r="I70">
            <v>4.6529999999999996</v>
          </cell>
          <cell r="J70">
            <v>4.6529999999999996</v>
          </cell>
          <cell r="K70">
            <v>4.5140000000000002</v>
          </cell>
          <cell r="L70">
            <v>4.6829999999999998</v>
          </cell>
          <cell r="M70">
            <v>5.367</v>
          </cell>
          <cell r="N70">
            <v>7.077</v>
          </cell>
          <cell r="O70">
            <v>7.077</v>
          </cell>
          <cell r="P70">
            <v>8.0830000000000002</v>
          </cell>
          <cell r="Q70">
            <v>8.8529999999999998</v>
          </cell>
          <cell r="R70">
            <v>10.411</v>
          </cell>
          <cell r="S70">
            <v>13.397</v>
          </cell>
          <cell r="T70">
            <v>13.397</v>
          </cell>
          <cell r="U70">
            <v>15.018000000000001</v>
          </cell>
          <cell r="V70">
            <v>20.99</v>
          </cell>
          <cell r="W70">
            <v>23.591000000000001</v>
          </cell>
          <cell r="X70">
            <v>25.071999999999999</v>
          </cell>
          <cell r="Y70">
            <v>25.071999999999999</v>
          </cell>
          <cell r="Z70">
            <v>26.152000000000001</v>
          </cell>
          <cell r="AA70">
            <v>30.527999999999999</v>
          </cell>
          <cell r="AB70">
            <v>31.396000000000001</v>
          </cell>
          <cell r="AC70">
            <v>33.521000000000001</v>
          </cell>
          <cell r="AD70">
            <v>33.521000000000001</v>
          </cell>
        </row>
        <row r="71">
          <cell r="B71" t="str">
            <v>Total long-term liabilities</v>
          </cell>
          <cell r="C71" t="str">
            <v>TOT_LT_LIAB</v>
          </cell>
          <cell r="D71" t="str">
            <v>USD</v>
          </cell>
          <cell r="G71">
            <v>9.4979999999999993</v>
          </cell>
          <cell r="H71">
            <v>22.751999999999999</v>
          </cell>
          <cell r="I71">
            <v>4.7309999999999999</v>
          </cell>
          <cell r="J71">
            <v>4.7309999999999999</v>
          </cell>
          <cell r="K71">
            <v>4.5670000000000002</v>
          </cell>
          <cell r="L71">
            <v>4.8239999999999998</v>
          </cell>
          <cell r="M71">
            <v>5.5830000000000002</v>
          </cell>
          <cell r="N71">
            <v>7.3639999999999999</v>
          </cell>
          <cell r="O71">
            <v>7.3639999999999999</v>
          </cell>
          <cell r="P71">
            <v>8.3680000000000003</v>
          </cell>
          <cell r="Q71">
            <v>9.1120000000000001</v>
          </cell>
          <cell r="R71">
            <v>10.657999999999999</v>
          </cell>
          <cell r="S71">
            <v>13.672000000000001</v>
          </cell>
          <cell r="T71">
            <v>13.672000000000001</v>
          </cell>
          <cell r="U71">
            <v>15.305999999999999</v>
          </cell>
          <cell r="V71">
            <v>310.07299999999998</v>
          </cell>
          <cell r="W71">
            <v>317.154</v>
          </cell>
          <cell r="X71">
            <v>323.51900000000001</v>
          </cell>
          <cell r="Y71">
            <v>323.51900000000001</v>
          </cell>
          <cell r="Z71">
            <v>329.50700000000001</v>
          </cell>
          <cell r="AA71">
            <v>338.93700000000001</v>
          </cell>
          <cell r="AB71">
            <v>344.94600000000003</v>
          </cell>
          <cell r="AC71">
            <v>352.303</v>
          </cell>
          <cell r="AD71">
            <v>352.303</v>
          </cell>
        </row>
        <row r="72">
          <cell r="B72" t="str">
            <v>Total liabilities</v>
          </cell>
          <cell r="C72" t="str">
            <v>TOT_LIAB</v>
          </cell>
          <cell r="D72" t="str">
            <v>USD</v>
          </cell>
          <cell r="G72">
            <v>57.396000000000001</v>
          </cell>
          <cell r="H72">
            <v>72.683999999999997</v>
          </cell>
          <cell r="I72">
            <v>64.159000000000006</v>
          </cell>
          <cell r="J72">
            <v>64.159000000000006</v>
          </cell>
          <cell r="K72">
            <v>69.864000000000004</v>
          </cell>
          <cell r="L72">
            <v>78.537999999999997</v>
          </cell>
          <cell r="M72">
            <v>83.662999999999997</v>
          </cell>
          <cell r="N72">
            <v>98.671000000000006</v>
          </cell>
          <cell r="O72">
            <v>98.671000000000006</v>
          </cell>
          <cell r="P72">
            <v>109.04</v>
          </cell>
          <cell r="Q72">
            <v>116.08199999999999</v>
          </cell>
          <cell r="R72">
            <v>125.628</v>
          </cell>
          <cell r="S72">
            <v>141.05500000000001</v>
          </cell>
          <cell r="T72">
            <v>141.05500000000001</v>
          </cell>
          <cell r="U72">
            <v>150.93799999999999</v>
          </cell>
          <cell r="V72">
            <v>463.81599999999997</v>
          </cell>
          <cell r="W72">
            <v>477.79</v>
          </cell>
          <cell r="X72">
            <v>501.815</v>
          </cell>
          <cell r="Y72">
            <v>501.815</v>
          </cell>
          <cell r="Z72">
            <v>521.87699999999995</v>
          </cell>
          <cell r="AA72">
            <v>537.18200000000002</v>
          </cell>
          <cell r="AB72">
            <v>556.23500000000001</v>
          </cell>
          <cell r="AC72">
            <v>589.31200000000001</v>
          </cell>
          <cell r="AD72">
            <v>589.31200000000001</v>
          </cell>
        </row>
        <row r="73">
          <cell r="B73" t="str">
            <v>Preferred shares</v>
          </cell>
          <cell r="C73" t="str">
            <v>PREF_SH</v>
          </cell>
          <cell r="D73" t="str">
            <v>USD</v>
          </cell>
        </row>
        <row r="74">
          <cell r="B74" t="str">
            <v>Total common equity</v>
          </cell>
          <cell r="C74" t="str">
            <v>ORD_SH_FUND</v>
          </cell>
          <cell r="D74" t="str">
            <v>USD</v>
          </cell>
          <cell r="G74">
            <v>-5.2910000000000004</v>
          </cell>
          <cell r="H74">
            <v>-13.746</v>
          </cell>
          <cell r="I74">
            <v>110.699</v>
          </cell>
          <cell r="J74">
            <v>110.699</v>
          </cell>
          <cell r="K74">
            <v>139.208</v>
          </cell>
          <cell r="L74">
            <v>130.31899999999999</v>
          </cell>
          <cell r="M74">
            <v>124.17400000000001</v>
          </cell>
          <cell r="N74">
            <v>121.708</v>
          </cell>
          <cell r="O74">
            <v>121.708</v>
          </cell>
          <cell r="P74">
            <v>120.952</v>
          </cell>
          <cell r="Q74">
            <v>120.452</v>
          </cell>
          <cell r="R74">
            <v>122.158</v>
          </cell>
          <cell r="S74">
            <v>118.7</v>
          </cell>
          <cell r="T74">
            <v>118.7</v>
          </cell>
          <cell r="U74">
            <v>124.343</v>
          </cell>
          <cell r="V74">
            <v>203.703</v>
          </cell>
          <cell r="W74">
            <v>208.536</v>
          </cell>
          <cell r="X74">
            <v>210.36</v>
          </cell>
          <cell r="Y74">
            <v>210.36</v>
          </cell>
          <cell r="Z74">
            <v>221.09800000000001</v>
          </cell>
          <cell r="AA74">
            <v>227.63900000000001</v>
          </cell>
          <cell r="AB74">
            <v>229.41300000000001</v>
          </cell>
          <cell r="AC74">
            <v>244.64099999999999</v>
          </cell>
          <cell r="AD74">
            <v>244.64099999999999</v>
          </cell>
        </row>
        <row r="75">
          <cell r="B75" t="str">
            <v>Minority interest</v>
          </cell>
          <cell r="C75" t="str">
            <v>MINORITIES</v>
          </cell>
          <cell r="D75" t="str">
            <v>USD</v>
          </cell>
        </row>
        <row r="76">
          <cell r="B76" t="str">
            <v>Total shareholders' equity</v>
          </cell>
          <cell r="C76" t="str">
            <v>EQ</v>
          </cell>
          <cell r="D76" t="str">
            <v>USD</v>
          </cell>
          <cell r="G76">
            <v>-5.2910000000000004</v>
          </cell>
          <cell r="H76">
            <v>-13.746</v>
          </cell>
          <cell r="I76">
            <v>110.699</v>
          </cell>
          <cell r="J76">
            <v>110.699</v>
          </cell>
          <cell r="K76">
            <v>139.208</v>
          </cell>
          <cell r="L76">
            <v>130.31899999999999</v>
          </cell>
          <cell r="M76">
            <v>124.17400000000001</v>
          </cell>
          <cell r="N76">
            <v>121.708</v>
          </cell>
          <cell r="O76">
            <v>121.708</v>
          </cell>
          <cell r="P76">
            <v>120.952</v>
          </cell>
          <cell r="Q76">
            <v>120.452</v>
          </cell>
          <cell r="R76">
            <v>122.158</v>
          </cell>
          <cell r="S76">
            <v>118.7</v>
          </cell>
          <cell r="T76">
            <v>118.7</v>
          </cell>
          <cell r="U76">
            <v>124.343</v>
          </cell>
          <cell r="V76">
            <v>203.703</v>
          </cell>
          <cell r="W76">
            <v>208.536</v>
          </cell>
          <cell r="X76">
            <v>210.36</v>
          </cell>
          <cell r="Y76">
            <v>210.36</v>
          </cell>
          <cell r="Z76">
            <v>221.09800000000001</v>
          </cell>
          <cell r="AA76">
            <v>227.63900000000001</v>
          </cell>
          <cell r="AB76">
            <v>229.41300000000001</v>
          </cell>
          <cell r="AC76">
            <v>244.64099999999999</v>
          </cell>
          <cell r="AD76">
            <v>244.64099999999999</v>
          </cell>
        </row>
        <row r="77">
          <cell r="B77" t="str">
            <v>Total liabilities and equity</v>
          </cell>
          <cell r="C77" t="str">
            <v>TOT_LIAB_EQ</v>
          </cell>
          <cell r="D77" t="str">
            <v>USD</v>
          </cell>
          <cell r="G77">
            <v>52.104999999999997</v>
          </cell>
          <cell r="H77">
            <v>58.938000000000002</v>
          </cell>
          <cell r="I77">
            <v>174.858</v>
          </cell>
          <cell r="J77">
            <v>174.858</v>
          </cell>
          <cell r="K77">
            <v>209.072</v>
          </cell>
          <cell r="L77">
            <v>208.857</v>
          </cell>
          <cell r="M77">
            <v>207.83699999999999</v>
          </cell>
          <cell r="N77">
            <v>220.37899999999999</v>
          </cell>
          <cell r="O77">
            <v>220.37899999999999</v>
          </cell>
          <cell r="P77">
            <v>229.99199999999999</v>
          </cell>
          <cell r="Q77">
            <v>236.53399999999999</v>
          </cell>
          <cell r="R77">
            <v>247.786</v>
          </cell>
          <cell r="S77">
            <v>259.755</v>
          </cell>
          <cell r="T77">
            <v>259.755</v>
          </cell>
          <cell r="U77">
            <v>275.28100000000001</v>
          </cell>
          <cell r="V77">
            <v>667.51900000000001</v>
          </cell>
          <cell r="W77">
            <v>686.32600000000002</v>
          </cell>
          <cell r="X77">
            <v>712.17499999999995</v>
          </cell>
          <cell r="Y77">
            <v>712.17499999999995</v>
          </cell>
          <cell r="Z77">
            <v>742.97500000000002</v>
          </cell>
          <cell r="AA77">
            <v>764.82100000000003</v>
          </cell>
          <cell r="AB77">
            <v>785.64800000000002</v>
          </cell>
          <cell r="AC77">
            <v>833.95299999999997</v>
          </cell>
          <cell r="AD77">
            <v>833.95299999999997</v>
          </cell>
        </row>
        <row r="78">
          <cell r="A78" t="str">
            <v>Additional Balance Sheet Items</v>
          </cell>
        </row>
        <row r="79">
          <cell r="B79" t="str">
            <v>Total US$ debt (in US$)</v>
          </cell>
          <cell r="C79" t="str">
            <v>TOT_USD_DEBT</v>
          </cell>
          <cell r="G79">
            <v>0</v>
          </cell>
          <cell r="J79">
            <v>0</v>
          </cell>
          <cell r="O79">
            <v>0</v>
          </cell>
          <cell r="T79">
            <v>0</v>
          </cell>
          <cell r="Y79">
            <v>0</v>
          </cell>
          <cell r="AD79">
            <v>0</v>
          </cell>
        </row>
        <row r="80">
          <cell r="B80" t="str">
            <v>% US$ debt hedged (principal)</v>
          </cell>
          <cell r="C80" t="str">
            <v>TOT_PCT_USD_DEBT_HEDGED</v>
          </cell>
          <cell r="G80">
            <v>0</v>
          </cell>
          <cell r="J80">
            <v>0</v>
          </cell>
          <cell r="O80">
            <v>0</v>
          </cell>
          <cell r="T80">
            <v>0</v>
          </cell>
          <cell r="Y80">
            <v>0</v>
          </cell>
          <cell r="AD80">
            <v>0</v>
          </cell>
        </row>
        <row r="81">
          <cell r="B81" t="str">
            <v>% Floating debt (local currency debt)</v>
          </cell>
          <cell r="C81" t="str">
            <v>FLOATING_PCT_LOCAL_DEBT</v>
          </cell>
          <cell r="G81">
            <v>0</v>
          </cell>
          <cell r="J81">
            <v>0</v>
          </cell>
          <cell r="O81">
            <v>0</v>
          </cell>
          <cell r="T81">
            <v>0</v>
          </cell>
          <cell r="Y81">
            <v>0</v>
          </cell>
          <cell r="AD81">
            <v>0</v>
          </cell>
        </row>
        <row r="82">
          <cell r="B82" t="str">
            <v>% floating debt hedged (rates)</v>
          </cell>
          <cell r="C82" t="str">
            <v>FLOATING_PCT_LOCAL_DEBT_HEDGED</v>
          </cell>
          <cell r="G82">
            <v>0</v>
          </cell>
          <cell r="J82">
            <v>0</v>
          </cell>
          <cell r="O82">
            <v>0</v>
          </cell>
          <cell r="T82">
            <v>0</v>
          </cell>
          <cell r="Y82">
            <v>0</v>
          </cell>
          <cell r="AD82">
            <v>0</v>
          </cell>
        </row>
        <row r="83">
          <cell r="B83" t="str">
            <v>Net debt</v>
          </cell>
          <cell r="C83" t="str">
            <v>NET_DEBT</v>
          </cell>
          <cell r="D83" t="str">
            <v>USD</v>
          </cell>
          <cell r="G83">
            <v>-2.3359999999999999</v>
          </cell>
          <cell r="H83">
            <v>5.5830000000000002</v>
          </cell>
          <cell r="I83">
            <v>-123.773</v>
          </cell>
          <cell r="J83">
            <v>-123.773</v>
          </cell>
          <cell r="K83">
            <v>-155.18100000000001</v>
          </cell>
          <cell r="L83">
            <v>-152.00200000000001</v>
          </cell>
          <cell r="M83">
            <v>-147.95099999999999</v>
          </cell>
          <cell r="N83">
            <v>-144.65199999999999</v>
          </cell>
          <cell r="O83">
            <v>-144.65199999999999</v>
          </cell>
          <cell r="P83">
            <v>-142.21199999999999</v>
          </cell>
          <cell r="Q83">
            <v>-147.39599999999999</v>
          </cell>
          <cell r="R83">
            <v>-151.03200000000001</v>
          </cell>
          <cell r="S83">
            <v>-149.47999999999999</v>
          </cell>
          <cell r="T83">
            <v>-149.47999999999999</v>
          </cell>
          <cell r="U83">
            <v>-164.495</v>
          </cell>
          <cell r="V83">
            <v>-249.55199999999999</v>
          </cell>
          <cell r="W83">
            <v>-239.08500000000001</v>
          </cell>
          <cell r="X83">
            <v>-242.39400000000001</v>
          </cell>
          <cell r="Y83">
            <v>-242.39400000000001</v>
          </cell>
          <cell r="Z83">
            <v>-260.12299999999999</v>
          </cell>
          <cell r="AA83">
            <v>-276.69</v>
          </cell>
          <cell r="AB83">
            <v>-266.14699999999999</v>
          </cell>
          <cell r="AC83">
            <v>-290.09300000000002</v>
          </cell>
          <cell r="AD83">
            <v>-290.09300000000002</v>
          </cell>
        </row>
        <row r="84">
          <cell r="B84" t="str">
            <v>Capitalized operating leases (off-balance sheet)</v>
          </cell>
          <cell r="C84" t="str">
            <v>CAP_LEASES</v>
          </cell>
          <cell r="D84" t="str">
            <v>USD</v>
          </cell>
        </row>
        <row r="85">
          <cell r="B85" t="str">
            <v>Deferred income taxes</v>
          </cell>
          <cell r="C85" t="str">
            <v>DEF_INC_TAX</v>
          </cell>
          <cell r="D85" t="str">
            <v>USD</v>
          </cell>
          <cell r="J85">
            <v>0.124</v>
          </cell>
          <cell r="O85">
            <v>0.161</v>
          </cell>
          <cell r="T85">
            <v>0.161</v>
          </cell>
          <cell r="Y85">
            <v>0.161</v>
          </cell>
          <cell r="AD85">
            <v>0.161</v>
          </cell>
        </row>
        <row r="86">
          <cell r="B86" t="str">
            <v>Net operating loss carryforwards (NOLs)</v>
          </cell>
          <cell r="C86" t="str">
            <v>NET_OP_LOSS_CFWD</v>
          </cell>
          <cell r="D86" t="str">
            <v>USD</v>
          </cell>
        </row>
        <row r="87">
          <cell r="B87" t="str">
            <v>Associates (mkt value) used in EV calculation</v>
          </cell>
          <cell r="C87" t="str">
            <v>MV_ASSOCIATES</v>
          </cell>
          <cell r="D87" t="str">
            <v>USD</v>
          </cell>
        </row>
        <row r="88">
          <cell r="B88" t="str">
            <v>Net debt adjustment</v>
          </cell>
          <cell r="C88" t="str">
            <v>NET_DEBT_ADJ</v>
          </cell>
          <cell r="D88" t="str">
            <v>USD</v>
          </cell>
          <cell r="G88">
            <v>-0.25800000000000001</v>
          </cell>
          <cell r="H88">
            <v>-0.24</v>
          </cell>
          <cell r="I88">
            <v>-0.23</v>
          </cell>
          <cell r="J88">
            <v>-0.23</v>
          </cell>
          <cell r="K88">
            <v>-25.96</v>
          </cell>
          <cell r="L88">
            <v>-78.143000000000001</v>
          </cell>
          <cell r="M88">
            <v>-89.754999999999995</v>
          </cell>
          <cell r="N88">
            <v>-89.900999999999996</v>
          </cell>
          <cell r="O88">
            <v>-89.900999999999996</v>
          </cell>
          <cell r="P88">
            <v>-90.126999999999995</v>
          </cell>
          <cell r="Q88">
            <v>-89.707999999999998</v>
          </cell>
          <cell r="R88">
            <v>-90.603999999999999</v>
          </cell>
          <cell r="S88">
            <v>-90.849000000000004</v>
          </cell>
          <cell r="T88">
            <v>-90.849000000000004</v>
          </cell>
          <cell r="U88">
            <v>-95.787000000000006</v>
          </cell>
          <cell r="V88">
            <v>-363.79300000000001</v>
          </cell>
          <cell r="W88">
            <v>-355.90499999999997</v>
          </cell>
          <cell r="X88">
            <v>-453.161</v>
          </cell>
          <cell r="Y88">
            <v>-453.161</v>
          </cell>
          <cell r="Z88">
            <v>-409.447</v>
          </cell>
          <cell r="AA88">
            <v>-486.673</v>
          </cell>
          <cell r="AB88">
            <v>-483.57499999999999</v>
          </cell>
          <cell r="AC88">
            <v>-497.38600000000002</v>
          </cell>
          <cell r="AD88">
            <v>-497.38600000000002</v>
          </cell>
        </row>
        <row r="89">
          <cell r="B89" t="str">
            <v>Company borrowing margin</v>
          </cell>
          <cell r="C89" t="str">
            <v>CO_BOR_MARGIN</v>
          </cell>
        </row>
        <row r="90">
          <cell r="B90" t="str">
            <v>Unfunded pensions &amp; other provisions</v>
          </cell>
          <cell r="C90" t="str">
            <v>UNF_PENS</v>
          </cell>
          <cell r="D90" t="str">
            <v>USD</v>
          </cell>
        </row>
        <row r="91">
          <cell r="B91" t="str">
            <v>Unfunded pension liabilities (off balance sheet)</v>
          </cell>
          <cell r="C91" t="str">
            <v>UNF_PENS_OFF</v>
          </cell>
          <cell r="D91" t="str">
            <v>USD</v>
          </cell>
        </row>
        <row r="92">
          <cell r="B92" t="str">
            <v>Unfunded pension liabilities &amp; other, used in EV</v>
          </cell>
          <cell r="C92" t="str">
            <v>UNF_PENS_LIAB_OTH</v>
          </cell>
          <cell r="D92" t="str">
            <v>USD</v>
          </cell>
        </row>
        <row r="93">
          <cell r="B93" t="str">
            <v>Adjustment for unfunded pensions &amp; goodwill</v>
          </cell>
          <cell r="C93" t="str">
            <v>ADJ_UNF_PENS_GOOD</v>
          </cell>
          <cell r="D93" t="str">
            <v>USD</v>
          </cell>
        </row>
        <row r="94">
          <cell r="B94" t="str">
            <v>Other GCI adjustments</v>
          </cell>
          <cell r="C94" t="str">
            <v>OTH_GCI_ADJ</v>
          </cell>
          <cell r="D94" t="str">
            <v>USD</v>
          </cell>
        </row>
        <row r="95">
          <cell r="B95" t="str">
            <v>GCI inflator</v>
          </cell>
          <cell r="C95" t="str">
            <v>GCI_INFL</v>
          </cell>
        </row>
        <row r="96">
          <cell r="B96" t="str">
            <v>Minority interest</v>
          </cell>
          <cell r="C96" t="str">
            <v>BAL_MINO_INT</v>
          </cell>
          <cell r="D96" t="str">
            <v>USD</v>
          </cell>
        </row>
        <row r="97">
          <cell r="B97" t="str">
            <v>Right-of-use assets (op lease assets under US GAAP)</v>
          </cell>
          <cell r="C97" t="str">
            <v>ROU_ASSET</v>
          </cell>
          <cell r="D97" t="str">
            <v>USD</v>
          </cell>
        </row>
        <row r="98">
          <cell r="A98" t="str">
            <v>Cash Flow Statement</v>
          </cell>
        </row>
        <row r="99">
          <cell r="B99" t="str">
            <v>Minority interest add-back</v>
          </cell>
          <cell r="C99" t="str">
            <v>CF_INC_MINORITY</v>
          </cell>
          <cell r="D99" t="str">
            <v>USD</v>
          </cell>
        </row>
        <row r="100">
          <cell r="B100" t="str">
            <v>Depreciation &amp; amortization add-back</v>
          </cell>
          <cell r="C100" t="str">
            <v>DEPR_AMORT</v>
          </cell>
          <cell r="D100" t="str">
            <v>USD</v>
          </cell>
          <cell r="F100">
            <v>1.4430000000000001</v>
          </cell>
          <cell r="G100">
            <v>1.6040000000000001</v>
          </cell>
          <cell r="H100">
            <v>1.7769999999999999</v>
          </cell>
          <cell r="I100">
            <v>0.89</v>
          </cell>
          <cell r="J100">
            <v>5.7140000000000004</v>
          </cell>
          <cell r="K100">
            <v>1.7470000000000001</v>
          </cell>
          <cell r="L100">
            <v>1.8180000000000001</v>
          </cell>
          <cell r="M100">
            <v>1.946</v>
          </cell>
          <cell r="N100">
            <v>1.8320000000000001</v>
          </cell>
          <cell r="O100">
            <v>7.343</v>
          </cell>
          <cell r="P100">
            <v>2.2010000000000001</v>
          </cell>
          <cell r="Q100">
            <v>3.0219999999999998</v>
          </cell>
          <cell r="R100">
            <v>2.7690000000000001</v>
          </cell>
          <cell r="S100">
            <v>3.1850000000000001</v>
          </cell>
          <cell r="T100">
            <v>11.177</v>
          </cell>
          <cell r="U100">
            <v>3.3290000000000002</v>
          </cell>
          <cell r="V100">
            <v>3.6480000000000001</v>
          </cell>
          <cell r="W100">
            <v>4.1459999999999999</v>
          </cell>
          <cell r="X100">
            <v>4.6630000000000003</v>
          </cell>
          <cell r="Y100">
            <v>15.786</v>
          </cell>
          <cell r="Z100">
            <v>5.1100000000000003</v>
          </cell>
          <cell r="AA100">
            <v>5.4290000000000003</v>
          </cell>
          <cell r="AB100">
            <v>6</v>
          </cell>
          <cell r="AC100">
            <v>6.8890000000000002</v>
          </cell>
          <cell r="AD100">
            <v>23.428000000000001</v>
          </cell>
        </row>
        <row r="101">
          <cell r="B101" t="str">
            <v>(Increase)/decrease in working capital</v>
          </cell>
          <cell r="C101" t="str">
            <v>WORK_CAP</v>
          </cell>
          <cell r="D101" t="str">
            <v>USD</v>
          </cell>
          <cell r="F101">
            <v>4.1829999999999998</v>
          </cell>
          <cell r="G101">
            <v>2.9079999999999999</v>
          </cell>
          <cell r="H101">
            <v>1.946</v>
          </cell>
          <cell r="I101">
            <v>4.0839999999999996</v>
          </cell>
          <cell r="J101">
            <v>13.121</v>
          </cell>
          <cell r="K101">
            <v>3.1970000000000001</v>
          </cell>
          <cell r="L101">
            <v>4.8920000000000003</v>
          </cell>
          <cell r="M101">
            <v>2.4729999999999999</v>
          </cell>
          <cell r="N101">
            <v>3.4140000000000001</v>
          </cell>
          <cell r="O101">
            <v>13.976000000000001</v>
          </cell>
          <cell r="P101">
            <v>3.8159999999999998</v>
          </cell>
          <cell r="Q101">
            <v>7.1630000000000003</v>
          </cell>
          <cell r="R101">
            <v>3.5249999999999999</v>
          </cell>
          <cell r="S101">
            <v>2.0089999999999999</v>
          </cell>
          <cell r="T101">
            <v>16.513000000000002</v>
          </cell>
          <cell r="U101">
            <v>12.864000000000001</v>
          </cell>
          <cell r="V101">
            <v>1.377</v>
          </cell>
          <cell r="W101">
            <v>2.411</v>
          </cell>
          <cell r="X101">
            <v>5.4290000000000003</v>
          </cell>
          <cell r="Y101">
            <v>22.081</v>
          </cell>
          <cell r="Z101">
            <v>16.440000000000001</v>
          </cell>
          <cell r="AA101">
            <v>2.0870000000000002</v>
          </cell>
          <cell r="AB101">
            <v>0.86</v>
          </cell>
          <cell r="AC101">
            <v>13.2</v>
          </cell>
          <cell r="AD101">
            <v>32.587000000000003</v>
          </cell>
        </row>
        <row r="102">
          <cell r="B102" t="str">
            <v>Other operating cash flow items</v>
          </cell>
          <cell r="C102" t="str">
            <v>OTH_OP_CF</v>
          </cell>
          <cell r="D102" t="str">
            <v>USD</v>
          </cell>
          <cell r="F102">
            <v>1.2629999999999999</v>
          </cell>
          <cell r="G102">
            <v>1.4490000000000001</v>
          </cell>
          <cell r="H102">
            <v>1.252</v>
          </cell>
          <cell r="I102">
            <v>12.965999999999999</v>
          </cell>
          <cell r="J102">
            <v>16.93</v>
          </cell>
          <cell r="K102">
            <v>5.0990000000000002</v>
          </cell>
          <cell r="L102">
            <v>6.26</v>
          </cell>
          <cell r="M102">
            <v>5.3070000000000004</v>
          </cell>
          <cell r="N102">
            <v>7.6459999999999999</v>
          </cell>
          <cell r="O102">
            <v>24.312000000000001</v>
          </cell>
          <cell r="P102">
            <v>7.3150000000000004</v>
          </cell>
          <cell r="Q102">
            <v>9.5210000000000008</v>
          </cell>
          <cell r="R102">
            <v>9.4930000000000003</v>
          </cell>
          <cell r="S102">
            <v>10.907999999999999</v>
          </cell>
          <cell r="T102">
            <v>37.237000000000002</v>
          </cell>
          <cell r="U102">
            <v>10.974</v>
          </cell>
          <cell r="V102">
            <v>13.223000000000001</v>
          </cell>
          <cell r="W102">
            <v>11.827</v>
          </cell>
          <cell r="X102">
            <v>15.436999999999999</v>
          </cell>
          <cell r="Y102">
            <v>51.460999999999999</v>
          </cell>
          <cell r="Z102">
            <v>20.62</v>
          </cell>
          <cell r="AA102">
            <v>24.21</v>
          </cell>
          <cell r="AB102">
            <v>23.32</v>
          </cell>
          <cell r="AC102">
            <v>24.513999999999999</v>
          </cell>
          <cell r="AD102">
            <v>92.664000000000001</v>
          </cell>
        </row>
        <row r="103">
          <cell r="B103" t="str">
            <v>Cash flow from operating activities</v>
          </cell>
          <cell r="C103" t="str">
            <v>CF_OPS</v>
          </cell>
          <cell r="D103" t="str">
            <v>USD</v>
          </cell>
          <cell r="F103">
            <v>-2.5649999999999999</v>
          </cell>
          <cell r="G103">
            <v>-2.1589999999999998</v>
          </cell>
          <cell r="H103">
            <v>-5.8310000000000004</v>
          </cell>
          <cell r="I103">
            <v>-2.048</v>
          </cell>
          <cell r="J103">
            <v>-12.603</v>
          </cell>
          <cell r="K103">
            <v>-0.81499999999999995</v>
          </cell>
          <cell r="L103">
            <v>1.5780000000000001</v>
          </cell>
          <cell r="M103">
            <v>-3.8260000000000001</v>
          </cell>
          <cell r="N103">
            <v>2.64</v>
          </cell>
          <cell r="O103">
            <v>-0.42299999999999999</v>
          </cell>
          <cell r="P103">
            <v>3.1779999999999999</v>
          </cell>
          <cell r="Q103">
            <v>8.6419999999999995</v>
          </cell>
          <cell r="R103">
            <v>5.2720000000000002</v>
          </cell>
          <cell r="S103">
            <v>2.2730000000000001</v>
          </cell>
          <cell r="T103">
            <v>19.364999999999998</v>
          </cell>
          <cell r="U103">
            <v>19.091999999999999</v>
          </cell>
          <cell r="V103">
            <v>8.7270000000000003</v>
          </cell>
          <cell r="W103">
            <v>7.8010000000000002</v>
          </cell>
          <cell r="X103">
            <v>13.994</v>
          </cell>
          <cell r="Y103">
            <v>49.613999999999997</v>
          </cell>
          <cell r="Z103">
            <v>26.722000000000001</v>
          </cell>
          <cell r="AA103">
            <v>13.500999999999999</v>
          </cell>
          <cell r="AB103">
            <v>11.516999999999999</v>
          </cell>
          <cell r="AC103">
            <v>33.110999999999997</v>
          </cell>
          <cell r="AD103">
            <v>84.850999999999999</v>
          </cell>
        </row>
        <row r="104">
          <cell r="B104" t="str">
            <v>Capital expenditures, Capex</v>
          </cell>
          <cell r="C104" t="str">
            <v>CAPEX</v>
          </cell>
          <cell r="D104" t="str">
            <v>USD</v>
          </cell>
          <cell r="F104">
            <v>-3.4340000000000002</v>
          </cell>
          <cell r="G104">
            <v>-3.9420000000000002</v>
          </cell>
          <cell r="H104">
            <v>-2.5259999999999998</v>
          </cell>
          <cell r="I104">
            <v>-2.0779999999999998</v>
          </cell>
          <cell r="J104">
            <v>-11.98</v>
          </cell>
          <cell r="K104">
            <v>-1.7949999999999999</v>
          </cell>
          <cell r="L104">
            <v>-1.18</v>
          </cell>
          <cell r="M104">
            <v>-2.3319999999999999</v>
          </cell>
          <cell r="N104">
            <v>-7.4340000000000002</v>
          </cell>
          <cell r="O104">
            <v>-12.741</v>
          </cell>
          <cell r="P104">
            <v>-8.0749999999999993</v>
          </cell>
          <cell r="Q104">
            <v>-5.7060000000000004</v>
          </cell>
          <cell r="R104">
            <v>-3.742</v>
          </cell>
          <cell r="S104">
            <v>-4.0149999999999997</v>
          </cell>
          <cell r="T104">
            <v>-21.538</v>
          </cell>
          <cell r="U104">
            <v>-7.4450000000000003</v>
          </cell>
          <cell r="V104">
            <v>-7.5670000000000002</v>
          </cell>
          <cell r="W104">
            <v>-8.1829999999999998</v>
          </cell>
          <cell r="X104">
            <v>-7.6520000000000001</v>
          </cell>
          <cell r="Y104">
            <v>-30.847000000000001</v>
          </cell>
          <cell r="Z104">
            <v>-8.8550000000000004</v>
          </cell>
          <cell r="AA104">
            <v>-8.2609999999999992</v>
          </cell>
          <cell r="AB104">
            <v>-8.298</v>
          </cell>
          <cell r="AC104">
            <v>-8.0589999999999993</v>
          </cell>
          <cell r="AD104">
            <v>-33.472999999999999</v>
          </cell>
        </row>
        <row r="105">
          <cell r="B105" t="str">
            <v>Acquisitions</v>
          </cell>
          <cell r="C105" t="str">
            <v>ACQ</v>
          </cell>
          <cell r="D105" t="str">
            <v>USD</v>
          </cell>
          <cell r="K105">
            <v>-0.6</v>
          </cell>
          <cell r="O105">
            <v>-0.6</v>
          </cell>
          <cell r="W105">
            <v>-9.4149999999999991</v>
          </cell>
          <cell r="Y105">
            <v>-9.4149999999999991</v>
          </cell>
        </row>
        <row r="106">
          <cell r="B106" t="str">
            <v>Divestitures</v>
          </cell>
          <cell r="C106" t="str">
            <v>DIVEST</v>
          </cell>
          <cell r="D106" t="str">
            <v>USD</v>
          </cell>
        </row>
        <row r="107">
          <cell r="B107" t="str">
            <v>Other investing cash flow items</v>
          </cell>
          <cell r="C107" t="str">
            <v>OTH_INV_CF</v>
          </cell>
          <cell r="D107" t="str">
            <v>USD</v>
          </cell>
          <cell r="G107">
            <v>1.5</v>
          </cell>
          <cell r="J107">
            <v>1.5</v>
          </cell>
          <cell r="K107">
            <v>-25.783999999999999</v>
          </cell>
          <cell r="L107">
            <v>-52.499000000000002</v>
          </cell>
          <cell r="M107">
            <v>-11.974</v>
          </cell>
          <cell r="N107">
            <v>-0.50600000000000001</v>
          </cell>
          <cell r="O107">
            <v>-90.763000000000005</v>
          </cell>
          <cell r="P107">
            <v>-9.4E-2</v>
          </cell>
          <cell r="Q107">
            <v>0.32600000000000001</v>
          </cell>
          <cell r="R107">
            <v>-1.167</v>
          </cell>
          <cell r="S107">
            <v>-0.48399999999999999</v>
          </cell>
          <cell r="T107">
            <v>-1.419</v>
          </cell>
          <cell r="U107">
            <v>-4.9379999999999997</v>
          </cell>
          <cell r="V107">
            <v>-267.86799999999999</v>
          </cell>
          <cell r="W107">
            <v>8.641</v>
          </cell>
          <cell r="X107">
            <v>-96.772999999999996</v>
          </cell>
          <cell r="Y107">
            <v>-360.93799999999999</v>
          </cell>
          <cell r="Z107">
            <v>45.113999999999997</v>
          </cell>
          <cell r="AA107">
            <v>-63.106000000000002</v>
          </cell>
          <cell r="AB107">
            <v>-8.2959999999999994</v>
          </cell>
          <cell r="AC107">
            <v>-11.468999999999999</v>
          </cell>
          <cell r="AD107">
            <v>-37.756999999999998</v>
          </cell>
        </row>
        <row r="108">
          <cell r="B108" t="str">
            <v>Cash flow from investing</v>
          </cell>
          <cell r="C108" t="str">
            <v>CF_INV</v>
          </cell>
          <cell r="D108" t="str">
            <v>USD</v>
          </cell>
          <cell r="F108">
            <v>-3.4340000000000002</v>
          </cell>
          <cell r="G108">
            <v>-2.4420000000000002</v>
          </cell>
          <cell r="H108">
            <v>-2.5259999999999998</v>
          </cell>
          <cell r="I108">
            <v>-2.0779999999999998</v>
          </cell>
          <cell r="J108">
            <v>-10.48</v>
          </cell>
          <cell r="K108">
            <v>-28.178999999999998</v>
          </cell>
          <cell r="L108">
            <v>-53.679000000000002</v>
          </cell>
          <cell r="M108">
            <v>-14.305999999999999</v>
          </cell>
          <cell r="N108">
            <v>-7.94</v>
          </cell>
          <cell r="O108">
            <v>-104.104</v>
          </cell>
          <cell r="P108">
            <v>-8.1690000000000005</v>
          </cell>
          <cell r="Q108">
            <v>-5.38</v>
          </cell>
          <cell r="R108">
            <v>-4.9089999999999998</v>
          </cell>
          <cell r="S108">
            <v>-4.4989999999999997</v>
          </cell>
          <cell r="T108">
            <v>-22.957000000000001</v>
          </cell>
          <cell r="U108">
            <v>-12.382999999999999</v>
          </cell>
          <cell r="V108">
            <v>-275.435</v>
          </cell>
          <cell r="W108">
            <v>-8.9570000000000007</v>
          </cell>
          <cell r="X108">
            <v>-104.425</v>
          </cell>
          <cell r="Y108">
            <v>-401.2</v>
          </cell>
          <cell r="Z108">
            <v>36.259</v>
          </cell>
          <cell r="AA108">
            <v>-71.367000000000004</v>
          </cell>
          <cell r="AB108">
            <v>-16.594000000000001</v>
          </cell>
          <cell r="AC108">
            <v>-19.527999999999999</v>
          </cell>
          <cell r="AD108">
            <v>-71.23</v>
          </cell>
        </row>
        <row r="109">
          <cell r="B109" t="str">
            <v>Dividends paid</v>
          </cell>
          <cell r="C109" t="str">
            <v>DIV_PAID</v>
          </cell>
          <cell r="D109" t="str">
            <v>USD</v>
          </cell>
        </row>
        <row r="110">
          <cell r="B110" t="str">
            <v>Common stock issuance/(repurchase)</v>
          </cell>
          <cell r="C110" t="str">
            <v>SH_REPUR</v>
          </cell>
          <cell r="D110" t="str">
            <v>USD</v>
          </cell>
          <cell r="F110">
            <v>1.4039999999999999</v>
          </cell>
          <cell r="G110">
            <v>0.63500000000000001</v>
          </cell>
          <cell r="H110">
            <v>1.012</v>
          </cell>
          <cell r="I110">
            <v>131.50700000000001</v>
          </cell>
          <cell r="J110">
            <v>134.55799999999999</v>
          </cell>
          <cell r="K110">
            <v>34.668999999999997</v>
          </cell>
          <cell r="L110">
            <v>5.2229999999999999</v>
          </cell>
          <cell r="M110">
            <v>3.0670000000000002</v>
          </cell>
          <cell r="N110">
            <v>2.827</v>
          </cell>
          <cell r="O110">
            <v>45.786000000000001</v>
          </cell>
          <cell r="P110">
            <v>2.992</v>
          </cell>
          <cell r="S110">
            <v>2.4390000000000001</v>
          </cell>
          <cell r="T110">
            <v>5.431</v>
          </cell>
          <cell r="U110">
            <v>4.34</v>
          </cell>
          <cell r="Y110">
            <v>4.34</v>
          </cell>
          <cell r="Z110">
            <v>6.1130000000000004</v>
          </cell>
          <cell r="AB110">
            <v>3.2690000000000001</v>
          </cell>
          <cell r="AC110">
            <v>2.6859999999999999</v>
          </cell>
          <cell r="AD110">
            <v>12.068</v>
          </cell>
        </row>
        <row r="111">
          <cell r="B111" t="str">
            <v>Increase/(decrease) in total debt</v>
          </cell>
          <cell r="C111" t="str">
            <v>CHG_LT_DEBT</v>
          </cell>
          <cell r="D111" t="str">
            <v>USD</v>
          </cell>
          <cell r="F111">
            <v>-4.7E-2</v>
          </cell>
          <cell r="G111">
            <v>4.9720000000000004</v>
          </cell>
          <cell r="H111">
            <v>12.978</v>
          </cell>
          <cell r="I111">
            <v>-18.024000000000001</v>
          </cell>
          <cell r="J111">
            <v>-0.121</v>
          </cell>
          <cell r="K111">
            <v>-2.4E-2</v>
          </cell>
          <cell r="L111">
            <v>-2.5000000000000001E-2</v>
          </cell>
          <cell r="M111">
            <v>-5.8000000000000003E-2</v>
          </cell>
          <cell r="N111">
            <v>-9.9000000000000005E-2</v>
          </cell>
          <cell r="O111">
            <v>-0.20599999999999999</v>
          </cell>
          <cell r="P111">
            <v>-0.14199999999999999</v>
          </cell>
          <cell r="Q111">
            <v>-0.17699999999999999</v>
          </cell>
          <cell r="R111">
            <v>-0.20899999999999999</v>
          </cell>
          <cell r="S111">
            <v>-0.215</v>
          </cell>
          <cell r="T111">
            <v>-0.74299999999999999</v>
          </cell>
          <cell r="U111">
            <v>-0.24</v>
          </cell>
          <cell r="V111">
            <v>388.96699999999998</v>
          </cell>
          <cell r="W111">
            <v>-0.26900000000000002</v>
          </cell>
          <cell r="X111">
            <v>-0.26700000000000002</v>
          </cell>
          <cell r="Y111">
            <v>388.19099999999997</v>
          </cell>
          <cell r="Z111">
            <v>-0.21199999999999999</v>
          </cell>
          <cell r="AA111">
            <v>-0.20499999999999999</v>
          </cell>
          <cell r="AB111">
            <v>-0.17499999999999999</v>
          </cell>
          <cell r="AC111">
            <v>-0.152</v>
          </cell>
          <cell r="AD111">
            <v>-0.74399999999999999</v>
          </cell>
        </row>
        <row r="112">
          <cell r="B112" t="str">
            <v>Lease principal payments  (applicable to IFRS cos.)</v>
          </cell>
          <cell r="C112" t="str">
            <v>LEASE_PRINCIPAL_CASH</v>
          </cell>
          <cell r="D112" t="str">
            <v>USD</v>
          </cell>
        </row>
        <row r="113">
          <cell r="B113" t="str">
            <v>Other financing cash flow items</v>
          </cell>
          <cell r="C113" t="str">
            <v>OTH_FIN_CF</v>
          </cell>
          <cell r="D113" t="str">
            <v>USD</v>
          </cell>
          <cell r="F113">
            <v>-2.3E-2</v>
          </cell>
          <cell r="G113">
            <v>-1.512</v>
          </cell>
          <cell r="H113">
            <v>-0.56899999999999995</v>
          </cell>
          <cell r="I113">
            <v>1.6890000000000001</v>
          </cell>
          <cell r="J113">
            <v>-0.41499999999999998</v>
          </cell>
          <cell r="K113">
            <v>3.0000000000000001E-3</v>
          </cell>
          <cell r="L113">
            <v>-8.2370000000000001</v>
          </cell>
          <cell r="M113">
            <v>-0.30299999999999999</v>
          </cell>
          <cell r="N113">
            <v>-0.65700000000000003</v>
          </cell>
          <cell r="O113">
            <v>-9.1940000000000008</v>
          </cell>
          <cell r="P113">
            <v>-0.42</v>
          </cell>
          <cell r="Q113">
            <v>2.5569999999999999</v>
          </cell>
          <cell r="R113">
            <v>2.6240000000000001</v>
          </cell>
          <cell r="S113">
            <v>-1.7350000000000001</v>
          </cell>
          <cell r="T113">
            <v>3.0259999999999998</v>
          </cell>
          <cell r="U113">
            <v>-0.72499999999999998</v>
          </cell>
          <cell r="V113">
            <v>-16.422999999999998</v>
          </cell>
          <cell r="W113">
            <v>2.5459999999999998</v>
          </cell>
          <cell r="X113">
            <v>1.635</v>
          </cell>
          <cell r="Y113">
            <v>-12.967000000000001</v>
          </cell>
          <cell r="Z113">
            <v>-2.5310000000000001</v>
          </cell>
          <cell r="AA113">
            <v>2.4660000000000002</v>
          </cell>
          <cell r="AB113">
            <v>-0.32100000000000001</v>
          </cell>
          <cell r="AC113">
            <v>-0.75</v>
          </cell>
          <cell r="AD113">
            <v>-0.61499999999999999</v>
          </cell>
        </row>
        <row r="114">
          <cell r="B114" t="str">
            <v>Cash flow from financing</v>
          </cell>
          <cell r="C114" t="str">
            <v>CF_FIN</v>
          </cell>
          <cell r="D114" t="str">
            <v>USD</v>
          </cell>
          <cell r="F114">
            <v>1.3340000000000001</v>
          </cell>
          <cell r="G114">
            <v>4.0949999999999998</v>
          </cell>
          <cell r="H114">
            <v>13.420999999999999</v>
          </cell>
          <cell r="I114">
            <v>115.172</v>
          </cell>
          <cell r="J114">
            <v>134.02199999999999</v>
          </cell>
          <cell r="K114">
            <v>34.648000000000003</v>
          </cell>
          <cell r="L114">
            <v>-3.0390000000000001</v>
          </cell>
          <cell r="M114">
            <v>2.706</v>
          </cell>
          <cell r="N114">
            <v>2.0710000000000002</v>
          </cell>
          <cell r="O114">
            <v>36.386000000000003</v>
          </cell>
          <cell r="P114">
            <v>2.4300000000000002</v>
          </cell>
          <cell r="Q114">
            <v>2.38</v>
          </cell>
          <cell r="R114">
            <v>2.415</v>
          </cell>
          <cell r="S114">
            <v>0.48899999999999999</v>
          </cell>
          <cell r="T114">
            <v>7.7140000000000004</v>
          </cell>
          <cell r="U114">
            <v>3.375</v>
          </cell>
          <cell r="V114">
            <v>372.54399999999998</v>
          </cell>
          <cell r="W114">
            <v>2.2770000000000001</v>
          </cell>
          <cell r="X114">
            <v>1.3680000000000001</v>
          </cell>
          <cell r="Y114">
            <v>379.56400000000002</v>
          </cell>
          <cell r="Z114">
            <v>3.37</v>
          </cell>
          <cell r="AA114">
            <v>2.2610000000000001</v>
          </cell>
          <cell r="AB114">
            <v>2.7730000000000001</v>
          </cell>
          <cell r="AC114">
            <v>1.784</v>
          </cell>
          <cell r="AD114">
            <v>10.709</v>
          </cell>
        </row>
        <row r="115">
          <cell r="B115" t="str">
            <v>Total cash flow</v>
          </cell>
          <cell r="C115" t="str">
            <v>TOT_CF</v>
          </cell>
          <cell r="D115" t="str">
            <v>USD</v>
          </cell>
          <cell r="F115">
            <v>-4.665</v>
          </cell>
          <cell r="G115">
            <v>-0.50600000000000001</v>
          </cell>
          <cell r="H115">
            <v>5.0640000000000001</v>
          </cell>
          <cell r="I115">
            <v>111.04600000000001</v>
          </cell>
          <cell r="J115">
            <v>110.93899999999999</v>
          </cell>
          <cell r="K115">
            <v>5.6539999999999999</v>
          </cell>
          <cell r="L115">
            <v>-55.14</v>
          </cell>
          <cell r="M115">
            <v>-15.426</v>
          </cell>
          <cell r="N115">
            <v>-3.2290000000000001</v>
          </cell>
          <cell r="O115">
            <v>-68.141000000000005</v>
          </cell>
          <cell r="P115">
            <v>-2.5609999999999999</v>
          </cell>
          <cell r="Q115">
            <v>5.6420000000000003</v>
          </cell>
          <cell r="R115">
            <v>2.778</v>
          </cell>
          <cell r="S115">
            <v>-1.7370000000000001</v>
          </cell>
          <cell r="T115">
            <v>4.1219999999999999</v>
          </cell>
          <cell r="U115">
            <v>10.084</v>
          </cell>
          <cell r="V115">
            <v>105.836</v>
          </cell>
          <cell r="W115">
            <v>1.121</v>
          </cell>
          <cell r="X115">
            <v>-89.063000000000002</v>
          </cell>
          <cell r="Y115">
            <v>27.978000000000002</v>
          </cell>
          <cell r="Z115">
            <v>66.350999999999999</v>
          </cell>
          <cell r="AA115">
            <v>-55.604999999999997</v>
          </cell>
          <cell r="AB115">
            <v>-2.3039999999999998</v>
          </cell>
          <cell r="AC115">
            <v>15.367000000000001</v>
          </cell>
          <cell r="AD115">
            <v>24.33</v>
          </cell>
        </row>
        <row r="116">
          <cell r="A116" t="str">
            <v>Additional Cash Flow Items</v>
          </cell>
        </row>
        <row r="117">
          <cell r="B117" t="str">
            <v>Associate and JV add-back</v>
          </cell>
          <cell r="C117" t="str">
            <v>ASSOC_JV_ADDBK</v>
          </cell>
          <cell r="D117" t="str">
            <v>USD</v>
          </cell>
        </row>
        <row r="118">
          <cell r="B118" t="str">
            <v>Profit/(loss) on sale of assets</v>
          </cell>
          <cell r="C118" t="str">
            <v>PL_SALE_ASSETS</v>
          </cell>
          <cell r="D118" t="str">
            <v>USD</v>
          </cell>
        </row>
        <row r="119">
          <cell r="B119" t="str">
            <v>Other non-cash adjustments</v>
          </cell>
          <cell r="C119" t="str">
            <v>OTH_NONCASH_ADJ</v>
          </cell>
          <cell r="D119" t="str">
            <v>USD</v>
          </cell>
        </row>
        <row r="120">
          <cell r="B120" t="str">
            <v>Other DACF adjustments</v>
          </cell>
          <cell r="C120" t="str">
            <v>OTH_DACF_ADJ</v>
          </cell>
          <cell r="D120" t="str">
            <v>USD</v>
          </cell>
        </row>
        <row r="121">
          <cell r="B121" t="str">
            <v>Change in LT deferred income taxes (Cash flow)</v>
          </cell>
          <cell r="C121" t="str">
            <v>CHG_DEF_TAX_CF</v>
          </cell>
          <cell r="D121" t="str">
            <v>USD</v>
          </cell>
        </row>
        <row r="122">
          <cell r="B122" t="str">
            <v>Other items/adjustments for computing cash tax rate (except def taxes)</v>
          </cell>
          <cell r="C122" t="str">
            <v>OTH_ADJ_CASH_TAX</v>
          </cell>
          <cell r="D122" t="str">
            <v>USD</v>
          </cell>
        </row>
        <row r="123">
          <cell r="B123" t="str">
            <v>Cash interest expense</v>
          </cell>
          <cell r="C123" t="str">
            <v>CASH_INT_EXP</v>
          </cell>
          <cell r="D123" t="str">
            <v>USD</v>
          </cell>
        </row>
        <row r="124">
          <cell r="B124" t="str">
            <v>Cash tax expense</v>
          </cell>
          <cell r="C124" t="str">
            <v>CASH_TAX_EXP</v>
          </cell>
          <cell r="D124" t="str">
            <v>USD</v>
          </cell>
        </row>
        <row r="125">
          <cell r="B125" t="str">
            <v>Dividends received from associates/JVs</v>
          </cell>
          <cell r="C125" t="str">
            <v>DIVDS_ASSOC_JV</v>
          </cell>
          <cell r="D125" t="str">
            <v>USD</v>
          </cell>
        </row>
        <row r="126">
          <cell r="B126" t="str">
            <v>Capex maintenance</v>
          </cell>
          <cell r="C126" t="str">
            <v>CAPEX_MAINTENANCE</v>
          </cell>
          <cell r="D126" t="str">
            <v>USD</v>
          </cell>
        </row>
        <row r="127">
          <cell r="B127" t="str">
            <v>Capex expansion</v>
          </cell>
          <cell r="C127" t="str">
            <v>CAPEX_EXPANSION</v>
          </cell>
          <cell r="D127" t="str">
            <v>USD</v>
          </cell>
        </row>
        <row r="128">
          <cell r="B128" t="str">
            <v>Non-PP&amp;E capex</v>
          </cell>
          <cell r="C128" t="str">
            <v>NONPPE_CAPEX</v>
          </cell>
          <cell r="D128" t="str">
            <v>USD</v>
          </cell>
          <cell r="F128">
            <v>-0.95399999999999996</v>
          </cell>
          <cell r="G128">
            <v>-1.498</v>
          </cell>
          <cell r="H128">
            <v>-1.5580000000000001</v>
          </cell>
          <cell r="I128">
            <v>-0.70399999999999996</v>
          </cell>
          <cell r="J128">
            <v>-4.7140000000000004</v>
          </cell>
          <cell r="K128">
            <v>-0.77</v>
          </cell>
          <cell r="L128">
            <v>-1.022</v>
          </cell>
          <cell r="M128">
            <v>-1.333</v>
          </cell>
          <cell r="N128">
            <v>-1.1890000000000001</v>
          </cell>
          <cell r="O128">
            <v>-4.3140000000000001</v>
          </cell>
          <cell r="P128">
            <v>-1.4339999999999999</v>
          </cell>
          <cell r="Q128">
            <v>-1.0780000000000001</v>
          </cell>
          <cell r="R128">
            <v>-1.661</v>
          </cell>
          <cell r="S128">
            <v>-1.5760000000000001</v>
          </cell>
          <cell r="T128">
            <v>-5.7489999999999997</v>
          </cell>
          <cell r="U128">
            <v>-1.61</v>
          </cell>
          <cell r="V128">
            <v>-2.33</v>
          </cell>
          <cell r="W128">
            <v>-4.1660000000000004</v>
          </cell>
          <cell r="X128">
            <v>-2.4649999999999999</v>
          </cell>
          <cell r="Y128">
            <v>-10.571</v>
          </cell>
          <cell r="Z128">
            <v>-2.6160000000000001</v>
          </cell>
          <cell r="AA128">
            <v>-3.19</v>
          </cell>
          <cell r="AB128">
            <v>-2.92</v>
          </cell>
          <cell r="AC128">
            <v>-2.4420000000000002</v>
          </cell>
          <cell r="AD128">
            <v>-11.167999999999999</v>
          </cell>
        </row>
        <row r="129">
          <cell r="B129" t="str">
            <v>Dividends paid to minorities</v>
          </cell>
          <cell r="C129" t="str">
            <v>DIVDS_PD_MINORITIES</v>
          </cell>
          <cell r="D129" t="str">
            <v>USD</v>
          </cell>
        </row>
        <row r="130">
          <cell r="A130" t="str">
            <v>Other Items</v>
          </cell>
        </row>
        <row r="131">
          <cell r="B131" t="str">
            <v>License revenue</v>
          </cell>
          <cell r="C131" t="str">
            <v>LICENSE_REV</v>
          </cell>
          <cell r="D131" t="str">
            <v>USD</v>
          </cell>
        </row>
        <row r="132">
          <cell r="B132" t="str">
            <v>Maintenance revenue</v>
          </cell>
          <cell r="C132" t="str">
            <v>MAINTEN_REV</v>
          </cell>
          <cell r="D132" t="str">
            <v>USD</v>
          </cell>
        </row>
        <row r="133">
          <cell r="B133" t="str">
            <v>Number of employees</v>
          </cell>
          <cell r="C133" t="str">
            <v>EMPLOYEES</v>
          </cell>
          <cell r="G133">
            <v>0.71899999999999997</v>
          </cell>
        </row>
        <row r="134">
          <cell r="B134" t="str">
            <v>Total billings (revenue plus change in deferred revenue)</v>
          </cell>
          <cell r="C134" t="str">
            <v>TOT_BILLINGS</v>
          </cell>
          <cell r="D134" t="str">
            <v>USD</v>
          </cell>
        </row>
        <row r="135">
          <cell r="B135" t="str">
            <v>Short term billings (revenue plus change in short term deferred revenue)</v>
          </cell>
          <cell r="C135" t="str">
            <v>ST_BILLINGS</v>
          </cell>
          <cell r="D135" t="str">
            <v>USD</v>
          </cell>
        </row>
        <row r="136">
          <cell r="B136" t="str">
            <v>Segment revenue name 1</v>
          </cell>
          <cell r="C136" t="str">
            <v>SEGMENT1_REV_NAME</v>
          </cell>
          <cell r="E136" t="str">
            <v>Recurring revenue</v>
          </cell>
        </row>
        <row r="137">
          <cell r="B137" t="str">
            <v>Segment revenue value 1</v>
          </cell>
          <cell r="C137" t="str">
            <v>SEGMENT1_REV_VALUE</v>
          </cell>
          <cell r="D137" t="str">
            <v>USD</v>
          </cell>
          <cell r="F137">
            <v>22.285</v>
          </cell>
          <cell r="G137">
            <v>24.902999999999999</v>
          </cell>
          <cell r="H137">
            <v>27.806000000000001</v>
          </cell>
          <cell r="I137">
            <v>31.324999999999999</v>
          </cell>
          <cell r="J137">
            <v>106.319</v>
          </cell>
          <cell r="K137">
            <v>34.939</v>
          </cell>
          <cell r="L137">
            <v>39.273000000000003</v>
          </cell>
          <cell r="M137">
            <v>44.091000000000001</v>
          </cell>
          <cell r="N137">
            <v>49.618000000000002</v>
          </cell>
          <cell r="O137">
            <v>167.92099999999999</v>
          </cell>
          <cell r="P137">
            <v>54.936</v>
          </cell>
          <cell r="Q137">
            <v>60.915999999999997</v>
          </cell>
          <cell r="R137">
            <v>66.504999999999995</v>
          </cell>
          <cell r="S137">
            <v>72.418000000000006</v>
          </cell>
          <cell r="T137">
            <v>254.77500000000001</v>
          </cell>
          <cell r="U137">
            <v>77.503</v>
          </cell>
          <cell r="V137">
            <v>84.363</v>
          </cell>
          <cell r="W137">
            <v>93.164000000000001</v>
          </cell>
          <cell r="X137">
            <v>101.697</v>
          </cell>
          <cell r="Y137">
            <v>356.72699999999998</v>
          </cell>
          <cell r="Z137">
            <v>108.602</v>
          </cell>
          <cell r="AA137">
            <v>116.566</v>
          </cell>
          <cell r="AB137">
            <v>125.47799999999999</v>
          </cell>
          <cell r="AC137">
            <v>136.804</v>
          </cell>
          <cell r="AD137">
            <v>487.45</v>
          </cell>
        </row>
        <row r="138">
          <cell r="B138" t="str">
            <v>Segment revenue name 2</v>
          </cell>
          <cell r="C138" t="str">
            <v>SEGMENT2_REV_NAME</v>
          </cell>
          <cell r="E138" t="str">
            <v>Cloud revenue</v>
          </cell>
        </row>
        <row r="139">
          <cell r="B139" t="str">
            <v>Segment revenue value 2</v>
          </cell>
          <cell r="C139" t="str">
            <v>SEGMENT2_REV_VALUE</v>
          </cell>
          <cell r="D139" t="str">
            <v>USD</v>
          </cell>
          <cell r="F139">
            <v>22.285</v>
          </cell>
          <cell r="G139">
            <v>24.902999999999999</v>
          </cell>
          <cell r="H139">
            <v>27.806000000000001</v>
          </cell>
          <cell r="I139">
            <v>31.324999999999999</v>
          </cell>
          <cell r="J139">
            <v>106.319</v>
          </cell>
          <cell r="K139">
            <v>34.939</v>
          </cell>
          <cell r="L139">
            <v>39.273000000000003</v>
          </cell>
          <cell r="M139">
            <v>44.091000000000001</v>
          </cell>
          <cell r="N139">
            <v>49.618000000000002</v>
          </cell>
          <cell r="O139">
            <v>167.92099999999999</v>
          </cell>
          <cell r="P139">
            <v>54.936</v>
          </cell>
          <cell r="Q139">
            <v>60.915999999999997</v>
          </cell>
          <cell r="R139">
            <v>66.504999999999995</v>
          </cell>
          <cell r="S139">
            <v>72.418000000000006</v>
          </cell>
          <cell r="T139">
            <v>254.77500000000001</v>
          </cell>
          <cell r="U139">
            <v>77.503</v>
          </cell>
          <cell r="V139">
            <v>84.363</v>
          </cell>
          <cell r="W139">
            <v>93.164000000000001</v>
          </cell>
          <cell r="X139">
            <v>101.697</v>
          </cell>
          <cell r="Y139">
            <v>356.72699999999998</v>
          </cell>
          <cell r="Z139">
            <v>108.602</v>
          </cell>
          <cell r="AA139">
            <v>116.566</v>
          </cell>
          <cell r="AB139">
            <v>125.47799999999999</v>
          </cell>
          <cell r="AC139">
            <v>136.804</v>
          </cell>
          <cell r="AD139">
            <v>487.45</v>
          </cell>
        </row>
        <row r="140">
          <cell r="B140" t="str">
            <v>Segment revenue name 3</v>
          </cell>
          <cell r="C140" t="str">
            <v>SEGMENT3_REV_NAME</v>
          </cell>
          <cell r="E140" t="str">
            <v>Subscription ARR</v>
          </cell>
        </row>
        <row r="141">
          <cell r="B141" t="str">
            <v>Segment revenue value 3</v>
          </cell>
          <cell r="C141" t="str">
            <v>SEGMENT3_REV_VALUE</v>
          </cell>
          <cell r="D141" t="str">
            <v>USD</v>
          </cell>
          <cell r="F141">
            <v>89.14</v>
          </cell>
          <cell r="G141">
            <v>99.611999999999995</v>
          </cell>
          <cell r="H141">
            <v>111.224</v>
          </cell>
          <cell r="I141">
            <v>125.3</v>
          </cell>
          <cell r="J141">
            <v>125.3</v>
          </cell>
          <cell r="K141">
            <v>139.756</v>
          </cell>
          <cell r="L141">
            <v>157.09200000000001</v>
          </cell>
          <cell r="M141">
            <v>176.364</v>
          </cell>
          <cell r="N141">
            <v>198.47200000000001</v>
          </cell>
          <cell r="O141">
            <v>198.47200000000001</v>
          </cell>
          <cell r="P141">
            <v>219.744</v>
          </cell>
          <cell r="Q141">
            <v>243.66399999999999</v>
          </cell>
          <cell r="R141">
            <v>266.02</v>
          </cell>
          <cell r="S141">
            <v>289.67200000000003</v>
          </cell>
          <cell r="T141">
            <v>289.67200000000003</v>
          </cell>
          <cell r="U141">
            <v>310.012</v>
          </cell>
          <cell r="V141">
            <v>337.452</v>
          </cell>
          <cell r="W141">
            <v>372.65600000000001</v>
          </cell>
          <cell r="X141">
            <v>406.78800000000001</v>
          </cell>
          <cell r="Y141">
            <v>406.78800000000001</v>
          </cell>
          <cell r="Z141">
            <v>434.40800000000002</v>
          </cell>
          <cell r="AA141">
            <v>466.26400000000001</v>
          </cell>
          <cell r="AB141">
            <v>501.91199999999998</v>
          </cell>
          <cell r="AC141">
            <v>547.21600000000001</v>
          </cell>
          <cell r="AD141">
            <v>547.21600000000001</v>
          </cell>
        </row>
        <row r="142">
          <cell r="B142" t="str">
            <v>Segment revenue name 4</v>
          </cell>
          <cell r="C142" t="str">
            <v>SEGMENT4_REV_NAME</v>
          </cell>
          <cell r="E142" t="str">
            <v>GAAP Recurring COGS</v>
          </cell>
        </row>
        <row r="143">
          <cell r="B143" t="str">
            <v>Segment revenue value 4</v>
          </cell>
          <cell r="C143" t="str">
            <v>SEGMENT4_REV_VALUE</v>
          </cell>
          <cell r="D143" t="str">
            <v>USD</v>
          </cell>
          <cell r="F143">
            <v>5.5469999999999997</v>
          </cell>
          <cell r="G143">
            <v>6.125</v>
          </cell>
          <cell r="H143">
            <v>6.7359999999999998</v>
          </cell>
          <cell r="I143">
            <v>7.2469999999999999</v>
          </cell>
          <cell r="J143">
            <v>25.655000000000001</v>
          </cell>
          <cell r="K143">
            <v>6.94</v>
          </cell>
          <cell r="L143">
            <v>7.484</v>
          </cell>
          <cell r="M143">
            <v>8.4700000000000006</v>
          </cell>
          <cell r="N143">
            <v>9.3770000000000007</v>
          </cell>
          <cell r="O143">
            <v>32.271000000000001</v>
          </cell>
          <cell r="P143">
            <v>8.91</v>
          </cell>
          <cell r="Q143">
            <v>9.9849999999999994</v>
          </cell>
          <cell r="R143">
            <v>10.654999999999999</v>
          </cell>
          <cell r="S143">
            <v>11.632</v>
          </cell>
          <cell r="T143">
            <v>41.182000000000002</v>
          </cell>
          <cell r="U143">
            <v>11.409000000000001</v>
          </cell>
          <cell r="V143">
            <v>12.492000000000001</v>
          </cell>
          <cell r="W143">
            <v>12.933</v>
          </cell>
          <cell r="X143">
            <v>14.728999999999999</v>
          </cell>
          <cell r="Y143">
            <v>51.563000000000002</v>
          </cell>
          <cell r="Z143">
            <v>15.234999999999999</v>
          </cell>
          <cell r="AA143">
            <v>16.963999999999999</v>
          </cell>
          <cell r="AB143">
            <v>17.777000000000001</v>
          </cell>
          <cell r="AC143">
            <v>19.742000000000001</v>
          </cell>
          <cell r="AD143">
            <v>69.718000000000004</v>
          </cell>
        </row>
        <row r="144">
          <cell r="B144" t="str">
            <v>Segment revenue name 5</v>
          </cell>
          <cell r="C144" t="str">
            <v>SEGMENT5_REV_NAME</v>
          </cell>
          <cell r="E144" t="str">
            <v>GAAP S&amp;M</v>
          </cell>
        </row>
        <row r="145">
          <cell r="B145" t="str">
            <v>Segment revenue value 5</v>
          </cell>
          <cell r="C145" t="str">
            <v>SEGMENT5_REV_VALUE</v>
          </cell>
          <cell r="D145" t="str">
            <v>USD</v>
          </cell>
          <cell r="F145">
            <v>15.926</v>
          </cell>
          <cell r="G145">
            <v>17.094000000000001</v>
          </cell>
          <cell r="H145">
            <v>21.68</v>
          </cell>
          <cell r="I145">
            <v>24.109000000000002</v>
          </cell>
          <cell r="J145">
            <v>78.808999999999997</v>
          </cell>
          <cell r="K145">
            <v>23.896999999999998</v>
          </cell>
          <cell r="L145">
            <v>26.291</v>
          </cell>
          <cell r="M145">
            <v>30.867999999999999</v>
          </cell>
          <cell r="N145">
            <v>31.571999999999999</v>
          </cell>
          <cell r="O145">
            <v>112.628</v>
          </cell>
          <cell r="P145">
            <v>35.198</v>
          </cell>
          <cell r="Q145">
            <v>39.14</v>
          </cell>
          <cell r="R145">
            <v>41.192999999999998</v>
          </cell>
          <cell r="S145">
            <v>47.116</v>
          </cell>
          <cell r="T145">
            <v>162.64699999999999</v>
          </cell>
          <cell r="U145">
            <v>46.671999999999997</v>
          </cell>
          <cell r="V145">
            <v>50.707999999999998</v>
          </cell>
          <cell r="W145">
            <v>57.904000000000003</v>
          </cell>
          <cell r="X145">
            <v>57.575000000000003</v>
          </cell>
          <cell r="Y145">
            <v>212.85900000000001</v>
          </cell>
          <cell r="Z145">
            <v>59.91</v>
          </cell>
          <cell r="AA145">
            <v>65.281000000000006</v>
          </cell>
          <cell r="AB145">
            <v>71.293000000000006</v>
          </cell>
          <cell r="AC145">
            <v>70.959999999999994</v>
          </cell>
          <cell r="AD145">
            <v>267.44400000000002</v>
          </cell>
        </row>
        <row r="146">
          <cell r="B146" t="str">
            <v>Segment revenue name 6</v>
          </cell>
          <cell r="C146" t="str">
            <v>SEGMENT6_REV_NAME</v>
          </cell>
          <cell r="E146" t="str">
            <v>Recurring GM</v>
          </cell>
        </row>
        <row r="147">
          <cell r="B147" t="str">
            <v>Segment revenue value 6</v>
          </cell>
          <cell r="C147" t="str">
            <v>SEGMENT6_REV_VALUE</v>
          </cell>
          <cell r="D147" t="str">
            <v>USD</v>
          </cell>
          <cell r="F147">
            <v>0.75108817590300003</v>
          </cell>
          <cell r="G147">
            <v>0.75404569730600002</v>
          </cell>
          <cell r="H147">
            <v>0.75775012587199997</v>
          </cell>
          <cell r="I147">
            <v>0.76865123703100002</v>
          </cell>
          <cell r="J147">
            <v>0.75869788090599999</v>
          </cell>
          <cell r="K147">
            <v>0.80136809868600001</v>
          </cell>
          <cell r="L147">
            <v>0.80943650854299998</v>
          </cell>
          <cell r="M147">
            <v>0.80789730330499998</v>
          </cell>
          <cell r="N147">
            <v>0.81101616348899996</v>
          </cell>
          <cell r="O147">
            <v>0.80782034409000003</v>
          </cell>
          <cell r="P147">
            <v>0.83781127129800004</v>
          </cell>
          <cell r="Q147">
            <v>0.836085757436</v>
          </cell>
          <cell r="R147">
            <v>0.83978648221899999</v>
          </cell>
          <cell r="S147">
            <v>0.83937695048200001</v>
          </cell>
          <cell r="T147">
            <v>0.83835933666999995</v>
          </cell>
          <cell r="U147">
            <v>0.85279279511799999</v>
          </cell>
          <cell r="V147">
            <v>0.85192560719699995</v>
          </cell>
          <cell r="W147">
            <v>0.86118028423000004</v>
          </cell>
          <cell r="X147">
            <v>0.85516780239300005</v>
          </cell>
          <cell r="Y147">
            <v>0.855455292142</v>
          </cell>
          <cell r="Z147">
            <v>0.859717132281</v>
          </cell>
          <cell r="AA147">
            <v>0.85446871300399996</v>
          </cell>
          <cell r="AB147">
            <v>0.85832576228500002</v>
          </cell>
          <cell r="AC147">
            <v>0.85569135405399999</v>
          </cell>
          <cell r="AD147">
            <v>0.85697404862000004</v>
          </cell>
        </row>
        <row r="148">
          <cell r="B148" t="str">
            <v>Segment revenue name 7</v>
          </cell>
          <cell r="C148" t="str">
            <v>SEGMENT7_REV_NAME</v>
          </cell>
          <cell r="E148" t="str">
            <v>Cloud GM</v>
          </cell>
        </row>
        <row r="149">
          <cell r="B149" t="str">
            <v>Segment revenue value 7</v>
          </cell>
          <cell r="C149" t="str">
            <v>SEGMENT7_REV_VALUE</v>
          </cell>
          <cell r="D149" t="str">
            <v>USD</v>
          </cell>
          <cell r="F149">
            <v>0.75108817590300003</v>
          </cell>
          <cell r="G149">
            <v>0.75404569730600002</v>
          </cell>
          <cell r="H149">
            <v>0.75775012587199997</v>
          </cell>
          <cell r="I149">
            <v>0.76865123703100002</v>
          </cell>
          <cell r="J149">
            <v>0.75869788090599999</v>
          </cell>
          <cell r="K149">
            <v>0.80136809868600001</v>
          </cell>
          <cell r="L149">
            <v>0.80943650854299998</v>
          </cell>
          <cell r="M149">
            <v>0.80789730330499998</v>
          </cell>
          <cell r="N149">
            <v>0.81101616348899996</v>
          </cell>
          <cell r="O149">
            <v>0.80782034409000003</v>
          </cell>
          <cell r="P149">
            <v>0.83781127129800004</v>
          </cell>
          <cell r="Q149">
            <v>0.836085757436</v>
          </cell>
          <cell r="R149">
            <v>0.83978648221899999</v>
          </cell>
          <cell r="S149">
            <v>0.83937695048200001</v>
          </cell>
          <cell r="T149">
            <v>0.83835933666999995</v>
          </cell>
          <cell r="U149">
            <v>0.85279279511799999</v>
          </cell>
          <cell r="V149">
            <v>0.85192560719699995</v>
          </cell>
          <cell r="W149">
            <v>0.86118028423000004</v>
          </cell>
          <cell r="X149">
            <v>0.85516780239300005</v>
          </cell>
          <cell r="Y149">
            <v>0.855455292142</v>
          </cell>
          <cell r="Z149">
            <v>0.859717132281</v>
          </cell>
          <cell r="AA149">
            <v>0.85446871300399996</v>
          </cell>
          <cell r="AB149">
            <v>0.85832576228500002</v>
          </cell>
          <cell r="AC149">
            <v>0.85569135405399999</v>
          </cell>
          <cell r="AD149">
            <v>0.85697404862000004</v>
          </cell>
        </row>
        <row r="150">
          <cell r="B150" t="str">
            <v>Segment revenue name 8</v>
          </cell>
          <cell r="C150" t="str">
            <v>SEGMENT8_REV_NAME</v>
          </cell>
          <cell r="E150" t="str">
            <v>CAC</v>
          </cell>
        </row>
        <row r="151">
          <cell r="B151" t="str">
            <v>Segment revenue value 8</v>
          </cell>
          <cell r="C151" t="str">
            <v>SEGMENT8_REV_VALUE</v>
          </cell>
          <cell r="D151" t="str">
            <v>USD</v>
          </cell>
          <cell r="F151">
            <v>2.0409032807840002</v>
          </cell>
          <cell r="G151">
            <v>1.8679971146909999</v>
          </cell>
          <cell r="H151">
            <v>1.839536741214</v>
          </cell>
          <cell r="I151">
            <v>1.8325969677239999</v>
          </cell>
          <cell r="J151">
            <v>0</v>
          </cell>
          <cell r="K151">
            <v>1.71447763553</v>
          </cell>
          <cell r="L151">
            <v>1.6697459986080001</v>
          </cell>
          <cell r="M151">
            <v>1.614445809027</v>
          </cell>
          <cell r="N151">
            <v>1.5392226534739999</v>
          </cell>
          <cell r="O151">
            <v>0</v>
          </cell>
          <cell r="P151">
            <v>1.5493449017350001</v>
          </cell>
          <cell r="Q151">
            <v>1.579933465786</v>
          </cell>
          <cell r="R151">
            <v>1.640749085393</v>
          </cell>
          <cell r="S151">
            <v>1.783410087719</v>
          </cell>
          <cell r="T151">
            <v>0</v>
          </cell>
          <cell r="U151">
            <v>1.9289338414499999</v>
          </cell>
          <cell r="V151">
            <v>1.979880155244</v>
          </cell>
          <cell r="W151">
            <v>1.8980456881350001</v>
          </cell>
          <cell r="X151">
            <v>1.817505720824</v>
          </cell>
          <cell r="Y151">
            <v>0</v>
          </cell>
          <cell r="Z151">
            <v>1.8175584423940001</v>
          </cell>
          <cell r="AA151">
            <v>1.8683818277799999</v>
          </cell>
          <cell r="AB151">
            <v>1.9655489880549999</v>
          </cell>
          <cell r="AC151">
            <v>1.904491981656</v>
          </cell>
          <cell r="AD151">
            <v>0</v>
          </cell>
        </row>
        <row r="152">
          <cell r="B152" t="str">
            <v>Segment revenue name 9</v>
          </cell>
          <cell r="C152" t="str">
            <v>SEGMENT9_REV_NAME</v>
          </cell>
          <cell r="E152" t="str">
            <v>NRR</v>
          </cell>
        </row>
        <row r="153">
          <cell r="B153" t="str">
            <v>Segment revenue value 9</v>
          </cell>
          <cell r="C153" t="str">
            <v>SEGMENT9_REV_VALUE</v>
          </cell>
          <cell r="D153" t="str">
            <v>USD</v>
          </cell>
          <cell r="F153">
            <v>0.875</v>
          </cell>
          <cell r="G153">
            <v>0.90300000000000002</v>
          </cell>
          <cell r="H153">
            <v>0.9</v>
          </cell>
          <cell r="I153">
            <v>0.97499999999999998</v>
          </cell>
          <cell r="J153">
            <v>0</v>
          </cell>
        </row>
        <row r="154">
          <cell r="B154" t="str">
            <v>Segment revenue name 10</v>
          </cell>
          <cell r="C154" t="str">
            <v>SEGMENT10_REV_NAME</v>
          </cell>
          <cell r="E154" t="str">
            <v>Customers</v>
          </cell>
        </row>
        <row r="155">
          <cell r="B155" t="str">
            <v>Segment revenue value 10</v>
          </cell>
          <cell r="C155" t="str">
            <v>SEGMENT10_REV_VALUE</v>
          </cell>
          <cell r="D155" t="str">
            <v>USD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22330</v>
          </cell>
          <cell r="Q155">
            <v>24518.571428571398</v>
          </cell>
          <cell r="R155">
            <v>25476.190476190499</v>
          </cell>
          <cell r="S155">
            <v>28103.378378378398</v>
          </cell>
          <cell r="T155">
            <v>0</v>
          </cell>
          <cell r="U155">
            <v>31262</v>
          </cell>
          <cell r="V155">
            <v>34326</v>
          </cell>
          <cell r="W155">
            <v>37450</v>
          </cell>
          <cell r="X155">
            <v>41593</v>
          </cell>
          <cell r="Y155">
            <v>0</v>
          </cell>
          <cell r="Z155">
            <v>44894</v>
          </cell>
          <cell r="AA155">
            <v>48091</v>
          </cell>
          <cell r="AB155">
            <v>52505</v>
          </cell>
          <cell r="AC155">
            <v>56628</v>
          </cell>
          <cell r="AD155">
            <v>0</v>
          </cell>
        </row>
        <row r="156">
          <cell r="A156" t="str">
            <v>Geographical Breakdown</v>
          </cell>
        </row>
        <row r="157">
          <cell r="B157" t="str">
            <v>Sales - % Canada</v>
          </cell>
          <cell r="C157" t="str">
            <v>SALES_CANADA</v>
          </cell>
        </row>
        <row r="158">
          <cell r="B158" t="str">
            <v>Sales - % United States</v>
          </cell>
          <cell r="C158" t="str">
            <v>SALES_US</v>
          </cell>
          <cell r="J158">
            <v>0.891945770084</v>
          </cell>
          <cell r="O158">
            <v>0.84984940421199995</v>
          </cell>
          <cell r="T158">
            <v>0.80977388390500005</v>
          </cell>
          <cell r="Y158">
            <v>0.80977388390500005</v>
          </cell>
          <cell r="AD158">
            <v>0.80977388390500005</v>
          </cell>
        </row>
        <row r="159">
          <cell r="B159" t="str">
            <v>Sales - % Other North Americas</v>
          </cell>
          <cell r="C159" t="str">
            <v>SALES_OTH_NO_AMER</v>
          </cell>
        </row>
        <row r="160">
          <cell r="B160" t="str">
            <v>Sales - % Argentina</v>
          </cell>
          <cell r="C160" t="str">
            <v>SALES_ARGENTINA</v>
          </cell>
        </row>
        <row r="161">
          <cell r="B161" t="str">
            <v>Sales - % Brazil</v>
          </cell>
          <cell r="C161" t="str">
            <v>SALES_BRAZIL</v>
          </cell>
        </row>
        <row r="162">
          <cell r="B162" t="str">
            <v>Sales - % Chile</v>
          </cell>
          <cell r="C162" t="str">
            <v>SALES_CHILE</v>
          </cell>
        </row>
        <row r="163">
          <cell r="B163" t="str">
            <v>Sales - % Colombia</v>
          </cell>
          <cell r="C163" t="str">
            <v>SALES_COLOMBIA</v>
          </cell>
        </row>
        <row r="164">
          <cell r="B164" t="str">
            <v>Sales - % Mexico</v>
          </cell>
          <cell r="C164" t="str">
            <v>SALES_MEXICO</v>
          </cell>
        </row>
        <row r="165">
          <cell r="B165" t="str">
            <v>Sales - % Venezuela</v>
          </cell>
          <cell r="C165" t="str">
            <v>SALES_VENEZUELA</v>
          </cell>
        </row>
        <row r="166">
          <cell r="B166" t="str">
            <v>Sales - % Other Latin Americas</v>
          </cell>
          <cell r="C166" t="str">
            <v>SALES_OTH_LATAM</v>
          </cell>
        </row>
        <row r="167">
          <cell r="B167" t="str">
            <v>Sales - % Austria</v>
          </cell>
          <cell r="C167" t="str">
            <v>SALES_AUSTRIA</v>
          </cell>
        </row>
        <row r="168">
          <cell r="B168" t="str">
            <v>Sales - % Belgium</v>
          </cell>
          <cell r="C168" t="str">
            <v>SALES_BEL</v>
          </cell>
        </row>
        <row r="169">
          <cell r="B169" t="str">
            <v>Sales - % France</v>
          </cell>
          <cell r="C169" t="str">
            <v>SALES_FRA</v>
          </cell>
          <cell r="J169">
            <v>3.1766442003000002E-2</v>
          </cell>
          <cell r="O169">
            <v>3.8726751088E-2</v>
          </cell>
          <cell r="T169">
            <v>4.6074983301000003E-2</v>
          </cell>
          <cell r="Y169">
            <v>4.6074983301000003E-2</v>
          </cell>
          <cell r="AD169">
            <v>4.6074983301000003E-2</v>
          </cell>
        </row>
        <row r="170">
          <cell r="B170" t="str">
            <v>Sales - % Germany</v>
          </cell>
          <cell r="C170" t="str">
            <v>SALES_GER</v>
          </cell>
          <cell r="J170">
            <v>3.1766442003000002E-2</v>
          </cell>
          <cell r="O170">
            <v>3.8726751088E-2</v>
          </cell>
          <cell r="T170">
            <v>4.6074983301000003E-2</v>
          </cell>
          <cell r="Y170">
            <v>4.6074983301000003E-2</v>
          </cell>
          <cell r="AD170">
            <v>4.6074983301000003E-2</v>
          </cell>
        </row>
        <row r="171">
          <cell r="B171" t="str">
            <v>Sales - % Greece</v>
          </cell>
          <cell r="C171" t="str">
            <v>SALES_GRE</v>
          </cell>
        </row>
        <row r="172">
          <cell r="B172" t="str">
            <v>Sales - % Ireland</v>
          </cell>
          <cell r="C172" t="str">
            <v>SALES_IRE</v>
          </cell>
        </row>
        <row r="173">
          <cell r="B173" t="str">
            <v>Sales - % Italy</v>
          </cell>
          <cell r="C173" t="str">
            <v>SALES_ITA</v>
          </cell>
        </row>
        <row r="174">
          <cell r="B174" t="str">
            <v>Sales - % Netherlands</v>
          </cell>
          <cell r="C174" t="str">
            <v>SALES_NETH</v>
          </cell>
        </row>
        <row r="175">
          <cell r="B175" t="str">
            <v>Sales - % Norway</v>
          </cell>
          <cell r="C175" t="str">
            <v>SALES_NOR</v>
          </cell>
        </row>
        <row r="176">
          <cell r="B176" t="str">
            <v>Sales - % Portugal</v>
          </cell>
          <cell r="C176" t="str">
            <v>SALES_POR</v>
          </cell>
        </row>
        <row r="177">
          <cell r="B177" t="str">
            <v>Sales - % Spain</v>
          </cell>
          <cell r="C177" t="str">
            <v>SALES_SPA</v>
          </cell>
        </row>
        <row r="178">
          <cell r="B178" t="str">
            <v>Sales - % Sweden</v>
          </cell>
          <cell r="C178" t="str">
            <v>SALES_SWE</v>
          </cell>
        </row>
        <row r="179">
          <cell r="B179" t="str">
            <v>Sales - % Switzerland</v>
          </cell>
          <cell r="C179" t="str">
            <v>SALES_SWIT</v>
          </cell>
        </row>
        <row r="180">
          <cell r="B180" t="str">
            <v>Sales - % UK</v>
          </cell>
          <cell r="C180" t="str">
            <v>SALES_UK</v>
          </cell>
          <cell r="J180">
            <v>4.2355256004000003E-2</v>
          </cell>
          <cell r="O180">
            <v>5.1635668118000001E-2</v>
          </cell>
          <cell r="T180">
            <v>6.1433311067E-2</v>
          </cell>
          <cell r="Y180">
            <v>6.1433311067E-2</v>
          </cell>
          <cell r="AD180">
            <v>6.1433311067E-2</v>
          </cell>
        </row>
        <row r="181">
          <cell r="B181" t="str">
            <v>Sales - % Other Western Europe</v>
          </cell>
          <cell r="C181" t="str">
            <v>SALES_OTH_WEST_EURO</v>
          </cell>
        </row>
        <row r="182">
          <cell r="B182" t="str">
            <v>Sales - % Poland</v>
          </cell>
          <cell r="C182" t="str">
            <v>SALES_POLAND</v>
          </cell>
        </row>
        <row r="183">
          <cell r="B183" t="str">
            <v>Sales - % Russia</v>
          </cell>
          <cell r="C183" t="str">
            <v>SALES_RUSSIA</v>
          </cell>
        </row>
        <row r="184">
          <cell r="B184" t="str">
            <v>Sales - % Turkey</v>
          </cell>
          <cell r="C184" t="str">
            <v>SALES_TURKEY</v>
          </cell>
        </row>
        <row r="185">
          <cell r="B185" t="str">
            <v>Sales - % Other CEE</v>
          </cell>
          <cell r="C185" t="str">
            <v>SALES_OTH_CEE</v>
          </cell>
        </row>
        <row r="186">
          <cell r="B186" t="str">
            <v>Sales - % Saudi Arabia</v>
          </cell>
          <cell r="C186" t="str">
            <v>SALES_SAUDI_ARABIA</v>
          </cell>
        </row>
        <row r="187">
          <cell r="B187" t="str">
            <v>Sales - % United Arab Emirates</v>
          </cell>
          <cell r="C187" t="str">
            <v>SALES_UAE</v>
          </cell>
        </row>
        <row r="188">
          <cell r="B188" t="str">
            <v>Sales - % Other Middle East</v>
          </cell>
          <cell r="C188" t="str">
            <v>SALES_OTH_ME</v>
          </cell>
        </row>
        <row r="189">
          <cell r="B189" t="str">
            <v>Sales - % Nigeria</v>
          </cell>
          <cell r="C189" t="str">
            <v>SALES_NIGERIA</v>
          </cell>
        </row>
        <row r="190">
          <cell r="B190" t="str">
            <v>Sales - % South Africa</v>
          </cell>
          <cell r="C190" t="str">
            <v>SALES_SO_AFRICA</v>
          </cell>
        </row>
        <row r="191">
          <cell r="B191" t="str">
            <v>Sales - % Other Africa</v>
          </cell>
          <cell r="C191" t="str">
            <v>SALES_OTH_AFRICA</v>
          </cell>
        </row>
        <row r="192">
          <cell r="B192" t="str">
            <v>Sales - % Hong Kong</v>
          </cell>
          <cell r="C192" t="str">
            <v>SALES_HONG_KONG</v>
          </cell>
        </row>
        <row r="193">
          <cell r="B193" t="str">
            <v>Sales - % Japan</v>
          </cell>
          <cell r="C193" t="str">
            <v>SALES_JAPAN</v>
          </cell>
          <cell r="J193">
            <v>2.24375847E-4</v>
          </cell>
          <cell r="O193">
            <v>2.111089126E-3</v>
          </cell>
          <cell r="T193">
            <v>3.6642838430000001E-3</v>
          </cell>
          <cell r="Y193">
            <v>3.6642838430000001E-3</v>
          </cell>
          <cell r="AD193">
            <v>3.6642838430000001E-3</v>
          </cell>
        </row>
        <row r="194">
          <cell r="B194" t="str">
            <v>Sales - % Singapore</v>
          </cell>
          <cell r="C194" t="str">
            <v>SALES_SINGAPORE</v>
          </cell>
          <cell r="J194">
            <v>2.15746007E-4</v>
          </cell>
          <cell r="O194">
            <v>2.1055929300000001E-3</v>
          </cell>
          <cell r="T194">
            <v>3.6642838430000001E-3</v>
          </cell>
          <cell r="Y194">
            <v>3.6642838430000001E-3</v>
          </cell>
          <cell r="AD194">
            <v>3.6642838430000001E-3</v>
          </cell>
        </row>
        <row r="195">
          <cell r="B195" t="str">
            <v>Sales - % South Korea</v>
          </cell>
          <cell r="C195" t="str">
            <v>SALES_SK</v>
          </cell>
        </row>
        <row r="196">
          <cell r="B196" t="str">
            <v>Sales - % Taiwan</v>
          </cell>
          <cell r="C196" t="str">
            <v>SALES_TAIWAN</v>
          </cell>
        </row>
        <row r="197">
          <cell r="B197" t="str">
            <v>Sales - % Other Developed Asia</v>
          </cell>
          <cell r="C197" t="str">
            <v>SALES_OTH_DEV_ASIA</v>
          </cell>
        </row>
        <row r="198">
          <cell r="B198" t="str">
            <v>Sales - % China</v>
          </cell>
          <cell r="C198" t="str">
            <v>SALES_CHINA</v>
          </cell>
        </row>
        <row r="199">
          <cell r="B199" t="str">
            <v>Sales - % India</v>
          </cell>
          <cell r="C199" t="str">
            <v>SALES_INDIA</v>
          </cell>
        </row>
        <row r="200">
          <cell r="B200" t="str">
            <v>Sales - % Indonesia</v>
          </cell>
          <cell r="C200" t="str">
            <v>SALES_INDONESIA</v>
          </cell>
        </row>
        <row r="201">
          <cell r="B201" t="str">
            <v>Sales - % Thailand</v>
          </cell>
          <cell r="C201" t="str">
            <v>SALES_THAILAND</v>
          </cell>
        </row>
        <row r="202">
          <cell r="B202" t="str">
            <v>Sales - % Other Emerging Asia</v>
          </cell>
          <cell r="C202" t="str">
            <v>SALES_OTH_EMERG_ASIA</v>
          </cell>
        </row>
        <row r="203">
          <cell r="B203" t="str">
            <v>Sales - % Australia</v>
          </cell>
          <cell r="C203" t="str">
            <v>SALES_AUSTRA</v>
          </cell>
          <cell r="J203">
            <v>1.725968052E-3</v>
          </cell>
          <cell r="O203">
            <v>1.6844743438E-2</v>
          </cell>
          <cell r="T203">
            <v>2.9314270741000001E-2</v>
          </cell>
          <cell r="Y203">
            <v>2.9314270741000001E-2</v>
          </cell>
          <cell r="AD203">
            <v>2.9314270741000001E-2</v>
          </cell>
        </row>
        <row r="204">
          <cell r="B204" t="str">
            <v>Sales - % New Zealand</v>
          </cell>
          <cell r="C204" t="str">
            <v>SALES_NZ</v>
          </cell>
        </row>
        <row r="205">
          <cell r="B205" t="str">
            <v>Sales - % Others</v>
          </cell>
          <cell r="C205" t="str">
            <v>SALES_OTHER</v>
          </cell>
        </row>
        <row r="206">
          <cell r="B206" t="str">
            <v>% of CoGS from U.S. (GS estimate)</v>
          </cell>
          <cell r="C206" t="str">
            <v>COGS_PCT_US</v>
          </cell>
          <cell r="J206">
            <v>0.9</v>
          </cell>
          <cell r="O206">
            <v>0.9</v>
          </cell>
          <cell r="T206">
            <v>0.9</v>
          </cell>
          <cell r="Y206">
            <v>0.9</v>
          </cell>
          <cell r="AD206">
            <v>0.9</v>
          </cell>
        </row>
        <row r="207">
          <cell r="B207" t="str">
            <v>% of CoGS from non-U.S. (GS estimate)</v>
          </cell>
          <cell r="C207" t="str">
            <v>COGS_PCT_ROW</v>
          </cell>
          <cell r="J207">
            <v>0.1</v>
          </cell>
          <cell r="O207">
            <v>0.1</v>
          </cell>
          <cell r="T207">
            <v>0.1</v>
          </cell>
          <cell r="Y207">
            <v>0.1</v>
          </cell>
          <cell r="AD207">
            <v>0.1</v>
          </cell>
        </row>
        <row r="208">
          <cell r="B208" t="str">
            <v>% of SG&amp;A from U.S. (GS estimate)</v>
          </cell>
          <cell r="C208" t="str">
            <v>SGA_PCT_US</v>
          </cell>
          <cell r="J208">
            <v>0.8</v>
          </cell>
          <cell r="O208">
            <v>0.8</v>
          </cell>
          <cell r="T208">
            <v>0.8</v>
          </cell>
          <cell r="Y208">
            <v>0.8</v>
          </cell>
          <cell r="AD208">
            <v>0.8</v>
          </cell>
        </row>
        <row r="209">
          <cell r="B209" t="str">
            <v>% of SG&amp;A from non-U.S. (GS estimate)</v>
          </cell>
          <cell r="C209" t="str">
            <v>SGA_PCT_ROW</v>
          </cell>
          <cell r="J209">
            <v>0.2</v>
          </cell>
          <cell r="O209">
            <v>0.2</v>
          </cell>
          <cell r="T209">
            <v>0.2</v>
          </cell>
          <cell r="Y209">
            <v>0.2</v>
          </cell>
          <cell r="AD209">
            <v>0.2</v>
          </cell>
        </row>
        <row r="210">
          <cell r="B210" t="str">
            <v>Sales -% Consumer (C)</v>
          </cell>
          <cell r="C210" t="str">
            <v>SALES_CONS</v>
          </cell>
        </row>
        <row r="211">
          <cell r="B211" t="str">
            <v>Sales -% Industry (I)</v>
          </cell>
          <cell r="C211" t="str">
            <v>SALES_IND</v>
          </cell>
          <cell r="J211">
            <v>1</v>
          </cell>
          <cell r="O211">
            <v>1</v>
          </cell>
          <cell r="T211">
            <v>1</v>
          </cell>
          <cell r="Y211">
            <v>1</v>
          </cell>
          <cell r="AD211">
            <v>1</v>
          </cell>
        </row>
        <row r="212">
          <cell r="B212" t="str">
            <v>Sales -% Government (G)</v>
          </cell>
          <cell r="C212" t="str">
            <v>SALES_GOV</v>
          </cell>
        </row>
        <row r="213">
          <cell r="B213" t="str">
            <v>Sales - % Industry Sub-Segment: Financial Services</v>
          </cell>
          <cell r="C213" t="str">
            <v>SALES_FINAN</v>
          </cell>
        </row>
        <row r="214">
          <cell r="B214" t="str">
            <v>Sales - % Industry Sub-Segment: Oil &amp; Gas</v>
          </cell>
          <cell r="C214" t="str">
            <v>SALES_OIL_GAS</v>
          </cell>
        </row>
        <row r="215">
          <cell r="B215" t="str">
            <v>Sales (%) SMB</v>
          </cell>
          <cell r="C215" t="str">
            <v>SALES_SMB</v>
          </cell>
          <cell r="J215">
            <v>1</v>
          </cell>
          <cell r="O215">
            <v>1</v>
          </cell>
          <cell r="T215">
            <v>1</v>
          </cell>
          <cell r="Y215">
            <v>1</v>
          </cell>
          <cell r="AD215">
            <v>1</v>
          </cell>
        </row>
        <row r="216">
          <cell r="B216" t="str">
            <v>% of total cash balance held overseas (outside the US)</v>
          </cell>
          <cell r="C216" t="str">
            <v>CASH_PCT_OS_US</v>
          </cell>
          <cell r="J216">
            <v>0.2032235459</v>
          </cell>
          <cell r="O216">
            <v>0.44546973192299999</v>
          </cell>
          <cell r="T216">
            <v>0.28729735276000001</v>
          </cell>
          <cell r="Y216">
            <v>0.28729735276000001</v>
          </cell>
          <cell r="AD216">
            <v>0.28729735276000001</v>
          </cell>
        </row>
        <row r="217">
          <cell r="B217" t="str">
            <v>Sales - % from Captive Financing Business</v>
          </cell>
          <cell r="C217" t="str">
            <v>REV_FIN_SEGMENT</v>
          </cell>
        </row>
        <row r="218">
          <cell r="B218" t="str">
            <v>Operating Earnings - % from Captive Financing Business</v>
          </cell>
          <cell r="C218" t="str">
            <v>EBIT_FIN_SEGMENT</v>
          </cell>
        </row>
        <row r="219">
          <cell r="A219" t="str">
            <v>Commodities Exposure - Expense</v>
          </cell>
        </row>
        <row r="220">
          <cell r="B220" t="str">
            <v>Expense - % Oil/Petrol/Fuel</v>
          </cell>
          <cell r="C220" t="str">
            <v>EXP_OIL_PETRO_FUEL</v>
          </cell>
          <cell r="J220">
            <v>0</v>
          </cell>
          <cell r="O220">
            <v>0</v>
          </cell>
          <cell r="T220">
            <v>0</v>
          </cell>
          <cell r="Y220">
            <v>0</v>
          </cell>
          <cell r="AD220">
            <v>0</v>
          </cell>
        </row>
        <row r="221">
          <cell r="B221" t="str">
            <v>Expense - % Oil derivatives/NGLs/plastics</v>
          </cell>
          <cell r="C221" t="str">
            <v>EXP_OIL_DERIV_NGLS_PLASTICS</v>
          </cell>
          <cell r="J221">
            <v>0</v>
          </cell>
          <cell r="O221">
            <v>0</v>
          </cell>
          <cell r="T221">
            <v>0</v>
          </cell>
          <cell r="Y221">
            <v>0</v>
          </cell>
          <cell r="AD221">
            <v>0</v>
          </cell>
        </row>
        <row r="222">
          <cell r="A222" t="str">
            <v>FX Exposure - Sales</v>
          </cell>
        </row>
        <row r="223">
          <cell r="B223" t="str">
            <v>Sales - % FX: British Pounds/Pence</v>
          </cell>
          <cell r="C223" t="str">
            <v>SALES_FX_GPB</v>
          </cell>
          <cell r="J223">
            <v>4.2355256004000003E-2</v>
          </cell>
          <cell r="O223">
            <v>5.1635668118000001E-2</v>
          </cell>
          <cell r="T223">
            <v>6.1433311067E-2</v>
          </cell>
          <cell r="Y223">
            <v>6.1433311067E-2</v>
          </cell>
          <cell r="AD223">
            <v>6.1433311067E-2</v>
          </cell>
        </row>
        <row r="224">
          <cell r="B224" t="str">
            <v>Sales - % FX: Euro</v>
          </cell>
          <cell r="C224" t="str">
            <v>SALES_FX_EUR</v>
          </cell>
          <cell r="J224">
            <v>6.3532884006000004E-2</v>
          </cell>
          <cell r="O224">
            <v>7.7453502176E-2</v>
          </cell>
          <cell r="T224">
            <v>9.2149966601E-2</v>
          </cell>
          <cell r="Y224">
            <v>9.2149966601E-2</v>
          </cell>
          <cell r="AD224">
            <v>9.2149966601E-2</v>
          </cell>
        </row>
        <row r="225">
          <cell r="B225" t="str">
            <v>Sales - % FX: New Russian Ruble</v>
          </cell>
          <cell r="C225" t="str">
            <v>SALES_FX_RUB</v>
          </cell>
        </row>
        <row r="226">
          <cell r="B226" t="str">
            <v>Sales - % FX: U.S. Dollar</v>
          </cell>
          <cell r="C226" t="str">
            <v>SALES_FX_USD</v>
          </cell>
          <cell r="J226">
            <v>0.891945770084</v>
          </cell>
          <cell r="O226">
            <v>0.84984940421199995</v>
          </cell>
          <cell r="T226">
            <v>0.80977388390500005</v>
          </cell>
          <cell r="Y226">
            <v>0.80977388390500005</v>
          </cell>
          <cell r="AD226">
            <v>0.80977388390500005</v>
          </cell>
        </row>
        <row r="227">
          <cell r="B227" t="str">
            <v>Sales - % FX: Brazilian Real</v>
          </cell>
          <cell r="C227" t="str">
            <v>SALES_FX_BRL</v>
          </cell>
        </row>
        <row r="228">
          <cell r="B228" t="str">
            <v>Sales - % FX: Japanese Yen</v>
          </cell>
          <cell r="C228" t="str">
            <v>SALES_FX_YEN</v>
          </cell>
          <cell r="J228">
            <v>2.24375847E-4</v>
          </cell>
          <cell r="O228">
            <v>2.111089126E-3</v>
          </cell>
          <cell r="T228">
            <v>3.6642838430000001E-3</v>
          </cell>
          <cell r="Y228">
            <v>3.6642838430000001E-3</v>
          </cell>
          <cell r="AD228">
            <v>3.6642838430000001E-3</v>
          </cell>
        </row>
        <row r="229">
          <cell r="B229" t="str">
            <v>Sales - % FX: Chinese Renminbi</v>
          </cell>
          <cell r="C229" t="str">
            <v>SALES_FX_CNY</v>
          </cell>
        </row>
        <row r="230">
          <cell r="B230" t="str">
            <v>Sales - % FX: Indian Rupee</v>
          </cell>
          <cell r="C230" t="str">
            <v>SALES_FX_INR</v>
          </cell>
        </row>
        <row r="231">
          <cell r="B231" t="str">
            <v>Sales - % FX: Canadian Dollar</v>
          </cell>
          <cell r="C231" t="str">
            <v>SALES_FX_CAD</v>
          </cell>
        </row>
        <row r="232">
          <cell r="B232" t="str">
            <v>Sales - % FX: Mexican Peso</v>
          </cell>
          <cell r="C232" t="str">
            <v>SALES_FX_MXN</v>
          </cell>
        </row>
        <row r="233">
          <cell r="B233" t="str">
            <v>Sales - % FX: Colombian Peso</v>
          </cell>
          <cell r="C233" t="str">
            <v>SALES_FX_COP</v>
          </cell>
        </row>
        <row r="234">
          <cell r="B234" t="str">
            <v>Sales - % FX: Argentine Peso</v>
          </cell>
          <cell r="C234" t="str">
            <v>SALES_FX_ARS</v>
          </cell>
        </row>
        <row r="235">
          <cell r="B235" t="str">
            <v>Sales - % FX: Chilean Peso</v>
          </cell>
          <cell r="C235" t="str">
            <v>SALES_FX_CLP</v>
          </cell>
        </row>
        <row r="236">
          <cell r="B236" t="str">
            <v>Sales - % FX: Venezuelan bolivar</v>
          </cell>
          <cell r="C236" t="str">
            <v>SALES_FX_VEF</v>
          </cell>
        </row>
        <row r="237">
          <cell r="B237" t="str">
            <v>Sales - % FX: Other Currency</v>
          </cell>
          <cell r="C237" t="str">
            <v>SALES_FX_OTH</v>
          </cell>
          <cell r="J237">
            <v>1.941714059E-3</v>
          </cell>
          <cell r="O237">
            <v>1.8950336367000001E-2</v>
          </cell>
          <cell r="T237">
            <v>3.2978554584000001E-2</v>
          </cell>
          <cell r="Y237">
            <v>3.2978554584000001E-2</v>
          </cell>
          <cell r="AD237">
            <v>3.2978554584000001E-2</v>
          </cell>
        </row>
        <row r="238">
          <cell r="A238" t="str">
            <v>Items to be removed</v>
          </cell>
        </row>
        <row r="239">
          <cell r="B239" t="str">
            <v>Sales - Total % Americas</v>
          </cell>
          <cell r="C239" t="str">
            <v>SALES_TOT_AM</v>
          </cell>
        </row>
        <row r="240">
          <cell r="B240" t="str">
            <v>Sales - % Other Americas</v>
          </cell>
          <cell r="C240" t="str">
            <v>SALES_OTH_AM</v>
          </cell>
        </row>
        <row r="241">
          <cell r="B241" t="str">
            <v>Sales - Total % EMEA</v>
          </cell>
          <cell r="C241" t="str">
            <v>SALES_TOT_EMEA</v>
          </cell>
        </row>
        <row r="242">
          <cell r="B242" t="str">
            <v>Sales - % Western Europe-Ex UK</v>
          </cell>
          <cell r="C242" t="str">
            <v>SALES_EU_EX_UK</v>
          </cell>
        </row>
        <row r="243">
          <cell r="B243" t="str">
            <v>Sales - % Central &amp; Eastern Europe</v>
          </cell>
          <cell r="C243" t="str">
            <v>SALES_CEE</v>
          </cell>
        </row>
        <row r="244">
          <cell r="B244" t="str">
            <v>Sales - % Middle East</v>
          </cell>
          <cell r="C244" t="str">
            <v>SALES_ME</v>
          </cell>
        </row>
        <row r="245">
          <cell r="B245" t="str">
            <v>Sales - % Total Africa</v>
          </cell>
          <cell r="C245" t="str">
            <v>SALES_TOT_AFRICA</v>
          </cell>
        </row>
        <row r="246">
          <cell r="B246" t="str">
            <v>Sales - % Other EMEA</v>
          </cell>
          <cell r="C246" t="str">
            <v>SALES_OTH_EMEA</v>
          </cell>
        </row>
        <row r="247">
          <cell r="B247" t="str">
            <v>Sales - Total % Asia (incl Australia &amp; New Zealand)</v>
          </cell>
          <cell r="C247" t="str">
            <v>SALES_TOT_ASIA</v>
          </cell>
        </row>
        <row r="248">
          <cell r="B248" t="str">
            <v>Sales - % Other Asia</v>
          </cell>
          <cell r="C248" t="str">
            <v>SALES_OTH_AEJ</v>
          </cell>
        </row>
        <row r="260">
          <cell r="A260" t="str">
            <v>Security: HubSpot Inc.</v>
          </cell>
          <cell r="B260" t="str">
            <v>15ZEDP</v>
          </cell>
        </row>
        <row r="261">
          <cell r="A261" t="str">
            <v>Reference Data</v>
          </cell>
        </row>
        <row r="262">
          <cell r="B262" t="str">
            <v>Ticker</v>
          </cell>
          <cell r="C262" t="str">
            <v>Ticker</v>
          </cell>
          <cell r="E262" t="str">
            <v>HUBS</v>
          </cell>
        </row>
        <row r="263">
          <cell r="B263" t="str">
            <v>Security Name</v>
          </cell>
          <cell r="C263" t="str">
            <v>Security Name</v>
          </cell>
          <cell r="E263" t="str">
            <v>HubSpot Inc.</v>
          </cell>
        </row>
        <row r="264">
          <cell r="B264" t="str">
            <v>Interim Type</v>
          </cell>
          <cell r="C264" t="str">
            <v>Interim Type</v>
          </cell>
          <cell r="E264" t="str">
            <v>Q</v>
          </cell>
        </row>
        <row r="265">
          <cell r="B265" t="str">
            <v>Publishing Currency</v>
          </cell>
          <cell r="C265" t="str">
            <v>PUB_CURRENCY_ISO</v>
          </cell>
          <cell r="E265" t="str">
            <v>USD</v>
          </cell>
        </row>
        <row r="266">
          <cell r="B266" t="str">
            <v>Pricing Currency</v>
          </cell>
          <cell r="C266" t="str">
            <v>PRICE_CURRENCY_ISO</v>
          </cell>
          <cell r="E266" t="str">
            <v>USD</v>
          </cell>
        </row>
        <row r="267">
          <cell r="B267" t="str">
            <v>Reporting Currency</v>
          </cell>
          <cell r="C267" t="str">
            <v>CURRENCY_ISO</v>
          </cell>
          <cell r="E267" t="str">
            <v>USD</v>
          </cell>
        </row>
        <row r="268">
          <cell r="A268" t="str">
            <v>General Information</v>
          </cell>
        </row>
        <row r="269">
          <cell r="B269" t="str">
            <v>Americas Investment List</v>
          </cell>
          <cell r="C269" t="str">
            <v>AMER_LIST</v>
          </cell>
          <cell r="E269" t="str">
            <v>Buy</v>
          </cell>
        </row>
        <row r="270">
          <cell r="B270" t="str">
            <v>Americas Conviction List</v>
          </cell>
          <cell r="C270" t="str">
            <v>AMER_CONVICTION</v>
          </cell>
        </row>
        <row r="271">
          <cell r="B271" t="str">
            <v>Legal rating</v>
          </cell>
          <cell r="C271" t="str">
            <v>LEGAL_RATING</v>
          </cell>
        </row>
        <row r="272">
          <cell r="B272" t="str">
            <v>Target price</v>
          </cell>
          <cell r="C272" t="str">
            <v>TARGET_PRICE</v>
          </cell>
          <cell r="D272" t="str">
            <v>USD</v>
          </cell>
          <cell r="E272">
            <v>452</v>
          </cell>
        </row>
        <row r="273">
          <cell r="B273" t="str">
            <v>Target price period</v>
          </cell>
          <cell r="C273" t="str">
            <v>TP_PERIOD</v>
          </cell>
          <cell r="E273" t="str">
            <v>12 months</v>
          </cell>
        </row>
        <row r="274">
          <cell r="B274" t="str">
            <v>Fundamental value</v>
          </cell>
          <cell r="C274" t="str">
            <v>TARGET_PRICE_FUNDAMENTAL</v>
          </cell>
          <cell r="D274" t="str">
            <v>USD</v>
          </cell>
        </row>
        <row r="275">
          <cell r="B275" t="str">
            <v>M&amp;A value</v>
          </cell>
          <cell r="C275" t="str">
            <v>TARGET_PRICE_MA</v>
          </cell>
          <cell r="D275" t="str">
            <v>USD</v>
          </cell>
        </row>
      </sheetData>
      <sheetData sheetId="6">
        <row r="1">
          <cell r="A1" t="str">
            <v>8f4e28ce-0471-4066-91c5-e49e7387cb23</v>
          </cell>
        </row>
        <row r="2">
          <cell r="A2" t="str">
            <v>M:\Hulsing\Models\[HUBS_GS.xlsx]HUBS_Validation_Sheet</v>
          </cell>
        </row>
        <row r="3">
          <cell r="A3" t="str">
            <v>Not enabled</v>
          </cell>
        </row>
        <row r="7">
          <cell r="A7" t="str">
            <v>Scalar|||208016740|||ISSR|||CURRENCY_ISO|||False|||</v>
          </cell>
          <cell r="C7" t="str">
            <v>V_KEYWORD_ISSR_208016740_CURRENCY_ISO</v>
          </cell>
        </row>
        <row r="9">
          <cell r="A9" t="str">
            <v>Scalar|||208016740|||ISSR|||MA_PROB|||False|||</v>
          </cell>
          <cell r="C9" t="str">
            <v>V_KEYWORD_ISSR_208016740_MA_PROB</v>
          </cell>
        </row>
        <row r="11">
          <cell r="A11" t="str">
            <v>Vector|||208016740|||ISSR|||SALES|||False|||</v>
          </cell>
          <cell r="C11" t="str">
            <v>V_KEYWORD_ISSR_208016740_SALES</v>
          </cell>
        </row>
        <row r="12">
          <cell r="A12" t="str">
            <v>Vector|||208016740|||ISSR|||COST_GD_SD|||False|||</v>
          </cell>
          <cell r="C12" t="str">
            <v>V_KEYWORD_ISSR_208016740_COST_GD_SD</v>
          </cell>
        </row>
        <row r="13">
          <cell r="A13" t="str">
            <v>Vector|||208016740|||ISSR|||SEL_GL_AD|||False|||</v>
          </cell>
          <cell r="C13" t="str">
            <v>V_KEYWORD_ISSR_208016740_SEL_GL_AD</v>
          </cell>
        </row>
        <row r="14">
          <cell r="A14" t="str">
            <v>Vector|||208016740|||ISSR|||OP_COST|||False|||</v>
          </cell>
          <cell r="C14" t="str">
            <v>V_KEYWORD_ISSR_208016740_OP_COST</v>
          </cell>
        </row>
        <row r="15">
          <cell r="A15" t="str">
            <v>Vector|||208016740|||ISSR|||RD_EXP|||False|||</v>
          </cell>
          <cell r="C15" t="str">
            <v>V_KEYWORD_ISSR_208016740_RD_EXP</v>
          </cell>
        </row>
        <row r="16">
          <cell r="A16" t="str">
            <v>Vector|||208016740|||ISSR|||ESO_PRE_TAX|||False|||</v>
          </cell>
          <cell r="C16" t="str">
            <v>V_KEYWORD_ISSR_208016740_ESO_PRE_TAX</v>
          </cell>
        </row>
        <row r="17">
          <cell r="A17" t="str">
            <v>Vector|||208016740|||ISSR|||OTH_OP_INC_EXP|||False|||</v>
          </cell>
          <cell r="C17" t="str">
            <v>V_KEYWORD_ISSR_208016740_OTH_OP_INC_EXP</v>
          </cell>
        </row>
        <row r="18">
          <cell r="A18" t="str">
            <v>Vector|||208016740|||ISSR|||TOT_OPS_EXP_DDA|||False|||</v>
          </cell>
          <cell r="C18" t="str">
            <v>V_KEYWORD_ISSR_208016740_TOT_OPS_EXP_DDA</v>
          </cell>
        </row>
        <row r="19">
          <cell r="A19" t="str">
            <v>Vector|||208016740|||ISSR|||TOT_OPS_EXP|||False|||</v>
          </cell>
          <cell r="C19" t="str">
            <v>V_KEYWORD_ISSR_208016740_TOT_OPS_EXP</v>
          </cell>
        </row>
        <row r="20">
          <cell r="A20" t="str">
            <v>Vector|||208016740|||ISSR|||EBITDA_CALC|||False|||</v>
          </cell>
          <cell r="C20" t="str">
            <v>V_KEYWORD_ISSR_208016740_EBITDA_CALC</v>
          </cell>
        </row>
        <row r="21">
          <cell r="A21" t="str">
            <v>Vector|||208016740|||ISSR|||DEPREC|||False|||</v>
          </cell>
          <cell r="C21" t="str">
            <v>V_KEYWORD_ISSR_208016740_DEPREC</v>
          </cell>
        </row>
        <row r="22">
          <cell r="A22" t="str">
            <v>Vector|||208016740|||ISSR|||GOODWILL_AMORT|||False|||</v>
          </cell>
          <cell r="C22" t="str">
            <v>V_KEYWORD_ISSR_208016740_GOODWILL_AMORT</v>
          </cell>
        </row>
        <row r="23">
          <cell r="A23" t="str">
            <v>Vector|||208016740|||ISSR|||EBIT|||False|||</v>
          </cell>
          <cell r="C23" t="str">
            <v>V_KEYWORD_ISSR_208016740_EBIT</v>
          </cell>
        </row>
        <row r="24">
          <cell r="A24" t="str">
            <v>Vector|||208016740|||ISSR|||INT_INC_IND|||False|||</v>
          </cell>
          <cell r="C24" t="str">
            <v>V_KEYWORD_ISSR_208016740_INT_INC_IND</v>
          </cell>
        </row>
        <row r="25">
          <cell r="A25" t="str">
            <v>Vector|||208016740|||ISSR|||INT_EXP_IND|||False|||</v>
          </cell>
          <cell r="C25" t="str">
            <v>V_KEYWORD_ISSR_208016740_INT_EXP_IND</v>
          </cell>
        </row>
        <row r="26">
          <cell r="A26" t="str">
            <v>Vector|||208016740|||ISSR|||NET_INT_EXP|||False|||</v>
          </cell>
          <cell r="C26" t="str">
            <v>V_KEYWORD_ISSR_208016740_NET_INT_EXP</v>
          </cell>
        </row>
        <row r="27">
          <cell r="A27" t="str">
            <v>Vector|||208016740|||ISSR|||ASSOCIATE|||False|||</v>
          </cell>
          <cell r="C27" t="str">
            <v>V_KEYWORD_ISSR_208016740_ASSOCIATE</v>
          </cell>
        </row>
        <row r="28">
          <cell r="A28" t="str">
            <v>Vector|||208016740|||ISSR|||PROFIT_ON_DISP|||False|||</v>
          </cell>
          <cell r="C28" t="str">
            <v>V_KEYWORD_ISSR_208016740_PROFIT_ON_DISP</v>
          </cell>
        </row>
        <row r="29">
          <cell r="A29" t="str">
            <v>Vector|||208016740|||ISSR|||OTH_COST_INC|||False|||</v>
          </cell>
          <cell r="C29" t="str">
            <v>V_KEYWORD_ISSR_208016740_OTH_COST_INC</v>
          </cell>
        </row>
        <row r="30">
          <cell r="A30" t="str">
            <v>Vector|||208016740|||ISSR|||PT_PROF|||False|||</v>
          </cell>
          <cell r="C30" t="str">
            <v>V_KEYWORD_ISSR_208016740_PT_PROF</v>
          </cell>
        </row>
        <row r="32">
          <cell r="A32" t="str">
            <v>Vector|||208016740|||ISSR|||ORG_REV_GRTH|||False|||</v>
          </cell>
          <cell r="C32" t="str">
            <v>V_KEYWORD_ISSR_208016740_ORG_REV_GRTH</v>
          </cell>
        </row>
        <row r="33">
          <cell r="A33" t="str">
            <v>Vector|||208016740|||ISSR|||LEASE_PAY|||False|||</v>
          </cell>
          <cell r="C33" t="str">
            <v>V_KEYWORD_ISSR_208016740_LEASE_PAY</v>
          </cell>
        </row>
        <row r="34">
          <cell r="A34" t="str">
            <v>Vector|||208016740|||ISSR|||LEASE_DEEM_INT|||False|||</v>
          </cell>
          <cell r="C34" t="str">
            <v>V_KEYWORD_ISSR_208016740_LEASE_DEEM_INT</v>
          </cell>
        </row>
        <row r="35">
          <cell r="A35" t="str">
            <v>Vector|||208016740|||ISSR|||LEASE_DEEM_DEPR|||False|||</v>
          </cell>
          <cell r="C35" t="str">
            <v>V_KEYWORD_ISSR_208016740_LEASE_DEEM_DEPR</v>
          </cell>
        </row>
        <row r="36">
          <cell r="A36" t="str">
            <v>Vector|||208016740|||ISSR|||NET_INT_CH|||False|||</v>
          </cell>
          <cell r="C36" t="str">
            <v>V_KEYWORD_ISSR_208016740_NET_INT_CH</v>
          </cell>
        </row>
        <row r="37">
          <cell r="A37" t="str">
            <v>Vector|||208016740|||ISSR|||ASSOCIATE_OP|||False|||</v>
          </cell>
          <cell r="C37" t="str">
            <v>V_KEYWORD_ISSR_208016740_ASSOCIATE_OP</v>
          </cell>
        </row>
        <row r="38">
          <cell r="A38" t="str">
            <v>Vector|||208016740|||ISSR|||DEPR_ROU_ASSETS|||False|||</v>
          </cell>
          <cell r="C38" t="str">
            <v>V_KEYWORD_ISSR_208016740_DEPR_ROU_ASSETS</v>
          </cell>
        </row>
        <row r="39">
          <cell r="A39" t="str">
            <v>Vector|||208016740|||ISSR|||LEASE_INT_CHG|||False|||</v>
          </cell>
          <cell r="C39" t="str">
            <v>V_KEYWORD_ISSR_208016740_LEASE_INT_CHG</v>
          </cell>
        </row>
        <row r="40">
          <cell r="A40" t="str">
            <v>Scalar|||208016740|||ISSR|||LEASE_ADOPT|||False|||</v>
          </cell>
          <cell r="C40" t="str">
            <v>V_KEYWORD_ISSR_208016740_LEASE_ADOPT</v>
          </cell>
        </row>
        <row r="41">
          <cell r="A41" t="str">
            <v>Vector|||208016740|||ISSR|||SBC_COST_OF_GOODS_SOLD|||False|||</v>
          </cell>
          <cell r="C41" t="str">
            <v>V_KEYWORD_ISSR_208016740_SBC_COST_OF_GOODS_SOLD</v>
          </cell>
        </row>
        <row r="42">
          <cell r="A42" t="str">
            <v>Vector|||208016740|||ISSR|||SBC_SALES_MARKETING|||False|||</v>
          </cell>
          <cell r="C42" t="str">
            <v>V_KEYWORD_ISSR_208016740_SBC_SALES_MARKETING</v>
          </cell>
        </row>
        <row r="43">
          <cell r="A43" t="str">
            <v>Vector|||208016740|||ISSR|||SBC_RESEARCH_DEVELOPMENT|||False|||</v>
          </cell>
          <cell r="C43" t="str">
            <v>V_KEYWORD_ISSR_208016740_SBC_RESEARCH_DEVELOPMENT</v>
          </cell>
        </row>
        <row r="44">
          <cell r="A44" t="str">
            <v>Vector|||208016740|||ISSR|||SBC_GEN_ADMINISTRATIVE|||False|||</v>
          </cell>
          <cell r="C44" t="str">
            <v>V_KEYWORD_ISSR_208016740_SBC_GEN_ADMINISTRATIVE</v>
          </cell>
        </row>
        <row r="45">
          <cell r="A45" t="str">
            <v>Vector|||208016740|||ISSR|||SBC_TOTAL|||False|||</v>
          </cell>
          <cell r="C45" t="str">
            <v>V_KEYWORD_ISSR_208016740_SBC_TOTAL</v>
          </cell>
        </row>
        <row r="47">
          <cell r="A47" t="str">
            <v>Vector|||208016740|||ISSR|||CASH_EQ|||False|||</v>
          </cell>
          <cell r="C47" t="str">
            <v>V_KEYWORD_ISSR_208016740_CASH_EQ</v>
          </cell>
        </row>
        <row r="48">
          <cell r="A48" t="str">
            <v>Vector|||208016740|||ISSR|||DEBTORS|||False|||</v>
          </cell>
          <cell r="C48" t="str">
            <v>V_KEYWORD_ISSR_208016740_DEBTORS</v>
          </cell>
        </row>
        <row r="49">
          <cell r="A49" t="str">
            <v>Vector|||208016740|||ISSR|||STOCKS|||False|||</v>
          </cell>
          <cell r="C49" t="str">
            <v>V_KEYWORD_ISSR_208016740_STOCKS</v>
          </cell>
        </row>
        <row r="50">
          <cell r="A50" t="str">
            <v>Vector|||208016740|||ISSR|||OTH_CUR_ASS|||False|||</v>
          </cell>
          <cell r="C50" t="str">
            <v>V_KEYWORD_ISSR_208016740_OTH_CUR_ASS</v>
          </cell>
        </row>
        <row r="51">
          <cell r="A51" t="str">
            <v>Vector|||208016740|||ISSR|||CUR_ASS|||False|||</v>
          </cell>
          <cell r="C51" t="str">
            <v>V_KEYWORD_ISSR_208016740_CUR_ASS</v>
          </cell>
        </row>
        <row r="52">
          <cell r="A52" t="str">
            <v>Vector|||208016740|||ISSR|||GR_FIX_ASS|||False|||</v>
          </cell>
          <cell r="C52" t="str">
            <v>V_KEYWORD_ISSR_208016740_GR_FIX_ASS</v>
          </cell>
        </row>
        <row r="53">
          <cell r="A53" t="str">
            <v>Vector|||208016740|||ISSR|||ACC_DDA|||False|||</v>
          </cell>
          <cell r="C53" t="str">
            <v>V_KEYWORD_ISSR_208016740_ACC_DDA</v>
          </cell>
        </row>
        <row r="54">
          <cell r="A54" t="str">
            <v>Vector|||208016740|||ISSR|||NET_FIX_ASS|||False|||</v>
          </cell>
          <cell r="C54" t="str">
            <v>V_KEYWORD_ISSR_208016740_NET_FIX_ASS</v>
          </cell>
        </row>
        <row r="55">
          <cell r="A55" t="str">
            <v>Vector|||208016740|||ISSR|||GR_INTANG|||False|||</v>
          </cell>
          <cell r="C55" t="str">
            <v>V_KEYWORD_ISSR_208016740_GR_INTANG</v>
          </cell>
        </row>
        <row r="56">
          <cell r="A56" t="str">
            <v>Vector|||208016740|||ISSR|||ACC_AMORT|||False|||</v>
          </cell>
          <cell r="C56" t="str">
            <v>V_KEYWORD_ISSR_208016740_ACC_AMORT</v>
          </cell>
        </row>
        <row r="57">
          <cell r="A57" t="str">
            <v>Vector|||208016740|||ISSR|||NET_INTANG|||False|||</v>
          </cell>
          <cell r="C57" t="str">
            <v>V_KEYWORD_ISSR_208016740_NET_INTANG</v>
          </cell>
        </row>
        <row r="58">
          <cell r="A58" t="str">
            <v>Vector|||208016740|||ISSR|||FIX_ASS_INV|||False|||</v>
          </cell>
          <cell r="C58" t="str">
            <v>V_KEYWORD_ISSR_208016740_FIX_ASS_INV</v>
          </cell>
        </row>
        <row r="59">
          <cell r="A59" t="str">
            <v>Vector|||208016740|||ISSR|||INV_SECUR|||False|||</v>
          </cell>
          <cell r="C59" t="str">
            <v>V_KEYWORD_ISSR_208016740_INV_SECUR</v>
          </cell>
        </row>
        <row r="60">
          <cell r="A60" t="str">
            <v>Vector|||208016740|||ISSR|||OTH_LT_ASS|||False|||</v>
          </cell>
          <cell r="C60" t="str">
            <v>V_KEYWORD_ISSR_208016740_OTH_LT_ASS</v>
          </cell>
        </row>
        <row r="61">
          <cell r="A61" t="str">
            <v>Vector|||208016740|||ISSR|||TOT_ASSET|||False|||</v>
          </cell>
          <cell r="C61" t="str">
            <v>V_KEYWORD_ISSR_208016740_TOT_ASSET</v>
          </cell>
        </row>
        <row r="62">
          <cell r="A62" t="str">
            <v>Vector|||208016740|||ISSR|||ACC_PAY_GQ|||False|||</v>
          </cell>
          <cell r="C62" t="str">
            <v>V_KEYWORD_ISSR_208016740_ACC_PAY_GQ</v>
          </cell>
        </row>
        <row r="63">
          <cell r="A63" t="str">
            <v>Vector|||208016740|||ISSR|||SHORT_T_DEBT|||False|||</v>
          </cell>
          <cell r="C63" t="str">
            <v>V_KEYWORD_ISSR_208016740_SHORT_T_DEBT</v>
          </cell>
        </row>
        <row r="64">
          <cell r="A64" t="str">
            <v>Vector|||208016740|||ISSR|||ST_LEASE_LIAB|||False|||</v>
          </cell>
          <cell r="C64" t="str">
            <v>V_KEYWORD_ISSR_208016740_ST_LEASE_LIAB</v>
          </cell>
        </row>
        <row r="65">
          <cell r="A65" t="str">
            <v>Vector|||208016740|||ISSR|||OTH_CUR_LIABS|||False|||</v>
          </cell>
          <cell r="C65" t="str">
            <v>V_KEYWORD_ISSR_208016740_OTH_CUR_LIABS</v>
          </cell>
        </row>
        <row r="66">
          <cell r="A66" t="str">
            <v>Vector|||208016740|||ISSR|||SHORT_TERM_LIABS|||False|||</v>
          </cell>
          <cell r="C66" t="str">
            <v>V_KEYWORD_ISSR_208016740_SHORT_TERM_LIABS</v>
          </cell>
        </row>
        <row r="67">
          <cell r="A67" t="str">
            <v>Vector|||208016740|||ISSR|||TOT_DEF_REV|||False|||</v>
          </cell>
          <cell r="C67" t="str">
            <v>V_KEYWORD_ISSR_208016740_TOT_DEF_REV</v>
          </cell>
        </row>
        <row r="68">
          <cell r="A68" t="str">
            <v>Vector|||208016740|||ISSR|||LT_DEBT|||False|||</v>
          </cell>
          <cell r="C68" t="str">
            <v>V_KEYWORD_ISSR_208016740_LT_DEBT</v>
          </cell>
        </row>
        <row r="69">
          <cell r="A69" t="str">
            <v>Vector|||208016740|||ISSR|||LT_LEASE_LIAB|||False|||</v>
          </cell>
          <cell r="C69" t="str">
            <v>V_KEYWORD_ISSR_208016740_LT_LEASE_LIAB</v>
          </cell>
        </row>
        <row r="70">
          <cell r="A70" t="str">
            <v>Vector|||208016740|||ISSR|||OTH_LT_CRED_GQ|||False|||</v>
          </cell>
          <cell r="C70" t="str">
            <v>V_KEYWORD_ISSR_208016740_OTH_LT_CRED_GQ</v>
          </cell>
        </row>
        <row r="71">
          <cell r="A71" t="str">
            <v>Vector|||208016740|||ISSR|||TOT_LT_LIAB|||False|||</v>
          </cell>
          <cell r="C71" t="str">
            <v>V_KEYWORD_ISSR_208016740_TOT_LT_LIAB</v>
          </cell>
        </row>
        <row r="72">
          <cell r="A72" t="str">
            <v>Vector|||208016740|||ISSR|||TOT_LIAB|||False|||</v>
          </cell>
          <cell r="C72" t="str">
            <v>V_KEYWORD_ISSR_208016740_TOT_LIAB</v>
          </cell>
        </row>
        <row r="73">
          <cell r="A73" t="str">
            <v>Vector|||208016740|||ISSR|||PREF_SH|||False|||</v>
          </cell>
          <cell r="C73" t="str">
            <v>V_KEYWORD_ISSR_208016740_PREF_SH</v>
          </cell>
        </row>
        <row r="74">
          <cell r="A74" t="str">
            <v>Vector|||208016740|||ISSR|||ORD_SH_FUND|||False|||</v>
          </cell>
          <cell r="C74" t="str">
            <v>V_KEYWORD_ISSR_208016740_ORD_SH_FUND</v>
          </cell>
        </row>
        <row r="75">
          <cell r="A75" t="str">
            <v>Vector|||208016740|||ISSR|||MINORITIES|||False|||</v>
          </cell>
          <cell r="C75" t="str">
            <v>V_KEYWORD_ISSR_208016740_MINORITIES</v>
          </cell>
        </row>
        <row r="76">
          <cell r="A76" t="str">
            <v>Vector|||208016740|||ISSR|||EQ|||False|||</v>
          </cell>
          <cell r="C76" t="str">
            <v>V_KEYWORD_ISSR_208016740_EQ</v>
          </cell>
        </row>
        <row r="77">
          <cell r="A77" t="str">
            <v>Vector|||208016740|||ISSR|||TOT_LIAB_EQ|||False|||</v>
          </cell>
          <cell r="C77" t="str">
            <v>V_KEYWORD_ISSR_208016740_TOT_LIAB_EQ</v>
          </cell>
        </row>
        <row r="79">
          <cell r="A79" t="str">
            <v>Vector|||208016740|||ISSR|||TOT_USD_DEBT|||False|||</v>
          </cell>
          <cell r="C79" t="str">
            <v>V_KEYWORD_ISSR_208016740_TOT_USD_DEBT</v>
          </cell>
        </row>
        <row r="80">
          <cell r="A80" t="str">
            <v>Vector|||208016740|||ISSR|||TOT_PCT_USD_DEBT_HEDGED|||False|||</v>
          </cell>
          <cell r="C80" t="str">
            <v>V_KEYWORD_ISSR_208016740_TOT_PCT_USD_DEBT_HEDGED</v>
          </cell>
        </row>
        <row r="81">
          <cell r="A81" t="str">
            <v>Vector|||208016740|||ISSR|||FLOATING_PCT_LOCAL_DEBT|||False|||</v>
          </cell>
          <cell r="C81" t="str">
            <v>V_KEYWORD_ISSR_208016740_FLOATING_PCT_LOCAL_DEBT</v>
          </cell>
        </row>
        <row r="82">
          <cell r="A82" t="str">
            <v>Vector|||208016740|||ISSR|||FLOATING_PCT_LOCAL_DEBT_HEDGED|||False|||</v>
          </cell>
          <cell r="C82" t="str">
            <v>V_KEYWORD_ISSR_208016740_FLOATING_PCT_LOCAL_DEBT_HEDGED</v>
          </cell>
        </row>
        <row r="83">
          <cell r="A83" t="str">
            <v>Vector|||208016740|||ISSR|||NET_DEBT|||False|||</v>
          </cell>
          <cell r="C83" t="str">
            <v>V_KEYWORD_ISSR_208016740_NET_DEBT</v>
          </cell>
        </row>
        <row r="84">
          <cell r="A84" t="str">
            <v>Vector|||208016740|||ISSR|||CAP_LEASES|||False|||</v>
          </cell>
          <cell r="C84" t="str">
            <v>V_KEYWORD_ISSR_208016740_CAP_LEASES</v>
          </cell>
        </row>
        <row r="85">
          <cell r="A85" t="str">
            <v>Vector|||208016740|||ISSR|||DEF_INC_TAX|||False|||</v>
          </cell>
          <cell r="C85" t="str">
            <v>V_KEYWORD_ISSR_208016740_DEF_INC_TAX</v>
          </cell>
        </row>
        <row r="86">
          <cell r="A86" t="str">
            <v>Vector|||208016740|||ISSR|||NET_OP_LOSS_CFWD|||False|||</v>
          </cell>
          <cell r="C86" t="str">
            <v>V_KEYWORD_ISSR_208016740_NET_OP_LOSS_CFWD</v>
          </cell>
        </row>
        <row r="87">
          <cell r="A87" t="str">
            <v>Vector|||208016740|||ISSR|||MV_ASSOCIATES|||False|||</v>
          </cell>
          <cell r="C87" t="str">
            <v>V_KEYWORD_ISSR_208016740_MV_ASSOCIATES</v>
          </cell>
        </row>
        <row r="88">
          <cell r="A88" t="str">
            <v>Vector|||208016740|||ISSR|||NET_DEBT_ADJ|||False|||</v>
          </cell>
          <cell r="C88" t="str">
            <v>V_KEYWORD_ISSR_208016740_NET_DEBT_ADJ</v>
          </cell>
        </row>
        <row r="89">
          <cell r="A89" t="str">
            <v>Vector|||208016740|||ISSR|||CO_BOR_MARGIN|||False|||</v>
          </cell>
          <cell r="C89" t="str">
            <v>V_KEYWORD_ISSR_208016740_CO_BOR_MARGIN</v>
          </cell>
        </row>
        <row r="90">
          <cell r="A90" t="str">
            <v>Vector|||208016740|||ISSR|||UNF_PENS|||False|||</v>
          </cell>
          <cell r="C90" t="str">
            <v>V_KEYWORD_ISSR_208016740_UNF_PENS</v>
          </cell>
        </row>
        <row r="91">
          <cell r="A91" t="str">
            <v>Vector|||208016740|||ISSR|||UNF_PENS_OFF|||False|||</v>
          </cell>
          <cell r="C91" t="str">
            <v>V_KEYWORD_ISSR_208016740_UNF_PENS_OFF</v>
          </cell>
        </row>
        <row r="92">
          <cell r="A92" t="str">
            <v>Vector|||208016740|||ISSR|||UNF_PENS_LIAB_OTH|||False|||</v>
          </cell>
          <cell r="C92" t="str">
            <v>V_KEYWORD_ISSR_208016740_UNF_PENS_LIAB_OTH</v>
          </cell>
        </row>
        <row r="93">
          <cell r="A93" t="str">
            <v>Vector|||208016740|||ISSR|||ADJ_UNF_PENS_GOOD|||False|||</v>
          </cell>
          <cell r="C93" t="str">
            <v>V_KEYWORD_ISSR_208016740_ADJ_UNF_PENS_GOOD</v>
          </cell>
        </row>
        <row r="94">
          <cell r="A94" t="str">
            <v>Vector|||208016740|||ISSR|||OTH_GCI_ADJ|||False|||</v>
          </cell>
          <cell r="C94" t="str">
            <v>V_KEYWORD_ISSR_208016740_OTH_GCI_ADJ</v>
          </cell>
        </row>
        <row r="95">
          <cell r="A95" t="str">
            <v>Vector|||208016740|||ISSR|||GCI_INFL|||False|||</v>
          </cell>
          <cell r="C95" t="str">
            <v>V_KEYWORD_ISSR_208016740_GCI_INFL</v>
          </cell>
        </row>
        <row r="96">
          <cell r="A96" t="str">
            <v>Vector|||208016740|||ISSR|||BAL_MINO_INT|||False|||</v>
          </cell>
          <cell r="C96" t="str">
            <v>V_KEYWORD_ISSR_208016740_BAL_MINO_INT</v>
          </cell>
        </row>
        <row r="97">
          <cell r="A97" t="str">
            <v>Vector|||208016740|||ISSR|||ROU_ASSET|||False|||</v>
          </cell>
          <cell r="C97" t="str">
            <v>V_KEYWORD_ISSR_208016740_ROU_ASSET</v>
          </cell>
        </row>
        <row r="99">
          <cell r="A99" t="str">
            <v>Vector|||208016740|||ISSR|||CF_INC_MINORITY|||False|||</v>
          </cell>
          <cell r="C99" t="str">
            <v>V_KEYWORD_ISSR_208016740_CF_INC_MINORITY</v>
          </cell>
        </row>
        <row r="100">
          <cell r="A100" t="str">
            <v>Vector|||208016740|||ISSR|||DEPR_AMORT|||False|||</v>
          </cell>
          <cell r="C100" t="str">
            <v>V_KEYWORD_ISSR_208016740_DEPR_AMORT</v>
          </cell>
        </row>
        <row r="101">
          <cell r="A101" t="str">
            <v>Vector|||208016740|||ISSR|||WORK_CAP|||False|||</v>
          </cell>
          <cell r="C101" t="str">
            <v>V_KEYWORD_ISSR_208016740_WORK_CAP</v>
          </cell>
        </row>
        <row r="102">
          <cell r="A102" t="str">
            <v>Vector|||208016740|||ISSR|||OTH_OP_CF|||False|||</v>
          </cell>
          <cell r="C102" t="str">
            <v>V_KEYWORD_ISSR_208016740_OTH_OP_CF</v>
          </cell>
        </row>
        <row r="103">
          <cell r="A103" t="str">
            <v>Vector|||208016740|||ISSR|||CF_OPS|||False|||</v>
          </cell>
          <cell r="C103" t="str">
            <v>V_KEYWORD_ISSR_208016740_CF_OPS</v>
          </cell>
        </row>
        <row r="104">
          <cell r="A104" t="str">
            <v>Vector|||208016740|||ISSR|||CAPEX|||False|||</v>
          </cell>
          <cell r="C104" t="str">
            <v>V_KEYWORD_ISSR_208016740_CAPEX</v>
          </cell>
        </row>
        <row r="105">
          <cell r="A105" t="str">
            <v>Vector|||208016740|||ISSR|||ACQ|||False|||</v>
          </cell>
          <cell r="C105" t="str">
            <v>V_KEYWORD_ISSR_208016740_ACQ</v>
          </cell>
        </row>
        <row r="106">
          <cell r="A106" t="str">
            <v>Vector|||208016740|||ISSR|||DIVEST|||False|||</v>
          </cell>
          <cell r="C106" t="str">
            <v>V_KEYWORD_ISSR_208016740_DIVEST</v>
          </cell>
        </row>
        <row r="107">
          <cell r="A107" t="str">
            <v>Vector|||208016740|||ISSR|||OTH_INV_CF|||False|||</v>
          </cell>
          <cell r="C107" t="str">
            <v>V_KEYWORD_ISSR_208016740_OTH_INV_CF</v>
          </cell>
        </row>
        <row r="108">
          <cell r="A108" t="str">
            <v>Vector|||208016740|||ISSR|||CF_INV|||False|||</v>
          </cell>
          <cell r="C108" t="str">
            <v>V_KEYWORD_ISSR_208016740_CF_INV</v>
          </cell>
        </row>
        <row r="109">
          <cell r="A109" t="str">
            <v>Vector|||208016740|||ISSR|||DIV_PAID|||False|||</v>
          </cell>
          <cell r="C109" t="str">
            <v>V_KEYWORD_ISSR_208016740_DIV_PAID</v>
          </cell>
        </row>
        <row r="110">
          <cell r="A110" t="str">
            <v>Vector|||208016740|||ISSR|||SH_REPUR|||False|||</v>
          </cell>
          <cell r="C110" t="str">
            <v>V_KEYWORD_ISSR_208016740_SH_REPUR</v>
          </cell>
        </row>
        <row r="111">
          <cell r="A111" t="str">
            <v>Vector|||208016740|||ISSR|||CHG_LT_DEBT|||False|||</v>
          </cell>
          <cell r="C111" t="str">
            <v>V_KEYWORD_ISSR_208016740_CHG_LT_DEBT</v>
          </cell>
        </row>
        <row r="112">
          <cell r="A112" t="str">
            <v>Vector|||208016740|||ISSR|||LEASE_PRINCIPAL_CASH|||False|||</v>
          </cell>
          <cell r="C112" t="str">
            <v>V_KEYWORD_ISSR_208016740_LEASE_PRINCIPAL_CASH</v>
          </cell>
        </row>
        <row r="113">
          <cell r="A113" t="str">
            <v>Vector|||208016740|||ISSR|||OTH_FIN_CF|||False|||</v>
          </cell>
          <cell r="C113" t="str">
            <v>V_KEYWORD_ISSR_208016740_OTH_FIN_CF</v>
          </cell>
        </row>
        <row r="114">
          <cell r="A114" t="str">
            <v>Vector|||208016740|||ISSR|||CF_FIN|||False|||</v>
          </cell>
          <cell r="C114" t="str">
            <v>V_KEYWORD_ISSR_208016740_CF_FIN</v>
          </cell>
        </row>
        <row r="115">
          <cell r="A115" t="str">
            <v>Vector|||208016740|||ISSR|||TOT_CF|||False|||</v>
          </cell>
          <cell r="C115" t="str">
            <v>V_KEYWORD_ISSR_208016740_TOT_CF</v>
          </cell>
        </row>
        <row r="117">
          <cell r="A117" t="str">
            <v>Vector|||208016740|||ISSR|||ASSOC_JV_ADDBK|||False|||</v>
          </cell>
          <cell r="C117" t="str">
            <v>V_KEYWORD_ISSR_208016740_ASSOC_JV_ADDBK</v>
          </cell>
        </row>
        <row r="118">
          <cell r="A118" t="str">
            <v>Vector|||208016740|||ISSR|||PL_SALE_ASSETS|||False|||</v>
          </cell>
          <cell r="C118" t="str">
            <v>V_KEYWORD_ISSR_208016740_PL_SALE_ASSETS</v>
          </cell>
        </row>
        <row r="119">
          <cell r="A119" t="str">
            <v>Vector|||208016740|||ISSR|||OTH_NONCASH_ADJ|||False|||</v>
          </cell>
          <cell r="C119" t="str">
            <v>V_KEYWORD_ISSR_208016740_OTH_NONCASH_ADJ</v>
          </cell>
        </row>
        <row r="120">
          <cell r="A120" t="str">
            <v>Vector|||208016740|||ISSR|||OTH_DACF_ADJ|||False|||</v>
          </cell>
          <cell r="C120" t="str">
            <v>V_KEYWORD_ISSR_208016740_OTH_DACF_ADJ</v>
          </cell>
        </row>
        <row r="121">
          <cell r="A121" t="str">
            <v>Vector|||208016740|||ISSR|||CHG_DEF_TAX_CF|||False|||</v>
          </cell>
          <cell r="C121" t="str">
            <v>V_KEYWORD_ISSR_208016740_CHG_DEF_TAX_CF</v>
          </cell>
        </row>
        <row r="122">
          <cell r="A122" t="str">
            <v>Vector|||208016740|||ISSR|||OTH_ADJ_CASH_TAX|||False|||</v>
          </cell>
          <cell r="C122" t="str">
            <v>V_KEYWORD_ISSR_208016740_OTH_ADJ_CASH_TAX</v>
          </cell>
        </row>
        <row r="123">
          <cell r="A123" t="str">
            <v>Vector|||208016740|||ISSR|||CASH_INT_EXP|||False|||</v>
          </cell>
          <cell r="C123" t="str">
            <v>V_KEYWORD_ISSR_208016740_CASH_INT_EXP</v>
          </cell>
        </row>
        <row r="124">
          <cell r="A124" t="str">
            <v>Vector|||208016740|||ISSR|||CASH_TAX_EXP|||False|||</v>
          </cell>
          <cell r="C124" t="str">
            <v>V_KEYWORD_ISSR_208016740_CASH_TAX_EXP</v>
          </cell>
        </row>
        <row r="125">
          <cell r="A125" t="str">
            <v>Vector|||208016740|||ISSR|||DIVDS_ASSOC_JV|||False|||</v>
          </cell>
          <cell r="C125" t="str">
            <v>V_KEYWORD_ISSR_208016740_DIVDS_ASSOC_JV</v>
          </cell>
        </row>
        <row r="126">
          <cell r="A126" t="str">
            <v>Vector|||208016740|||ISSR|||CAPEX_MAINTENANCE|||False|||</v>
          </cell>
          <cell r="C126" t="str">
            <v>V_KEYWORD_ISSR_208016740_CAPEX_MAINTENANCE</v>
          </cell>
        </row>
        <row r="127">
          <cell r="A127" t="str">
            <v>Vector|||208016740|||ISSR|||CAPEX_EXPANSION|||False|||</v>
          </cell>
          <cell r="C127" t="str">
            <v>V_KEYWORD_ISSR_208016740_CAPEX_EXPANSION</v>
          </cell>
        </row>
        <row r="128">
          <cell r="A128" t="str">
            <v>Vector|||208016740|||ISSR|||NONPPE_CAPEX|||False|||</v>
          </cell>
          <cell r="C128" t="str">
            <v>V_KEYWORD_ISSR_208016740_NONPPE_CAPEX</v>
          </cell>
        </row>
        <row r="129">
          <cell r="A129" t="str">
            <v>Vector|||208016740|||ISSR|||DIVDS_PD_MINORITIES|||False|||</v>
          </cell>
          <cell r="C129" t="str">
            <v>V_KEYWORD_ISSR_208016740_DIVDS_PD_MINORITIES</v>
          </cell>
        </row>
        <row r="131">
          <cell r="A131" t="str">
            <v>Vector|||208016740|||ISSR|||LICENSE_REV|||False|||</v>
          </cell>
          <cell r="C131" t="str">
            <v>V_KEYWORD_ISSR_208016740_LICENSE_REV</v>
          </cell>
        </row>
        <row r="132">
          <cell r="A132" t="str">
            <v>Vector|||208016740|||ISSR|||MAINTEN_REV|||False|||</v>
          </cell>
          <cell r="C132" t="str">
            <v>V_KEYWORD_ISSR_208016740_MAINTEN_REV</v>
          </cell>
        </row>
        <row r="133">
          <cell r="A133" t="str">
            <v>Vector|||208016740|||ISSR|||EMPLOYEES|||False|||</v>
          </cell>
          <cell r="C133" t="str">
            <v>V_KEYWORD_ISSR_208016740_EMPLOYEES</v>
          </cell>
        </row>
        <row r="134">
          <cell r="A134" t="str">
            <v>Vector|||208016740|||ISSR|||TOT_BILLINGS|||False|||</v>
          </cell>
          <cell r="C134" t="str">
            <v>V_KEYWORD_ISSR_208016740_TOT_BILLINGS</v>
          </cell>
        </row>
        <row r="135">
          <cell r="A135" t="str">
            <v>Vector|||208016740|||ISSR|||ST_BILLINGS|||False|||</v>
          </cell>
          <cell r="C135" t="str">
            <v>V_KEYWORD_ISSR_208016740_ST_BILLINGS</v>
          </cell>
        </row>
        <row r="136">
          <cell r="A136" t="str">
            <v>Scalar|||208016740|||ISSR|||SEGMENT1_REV_NAME|||False|||</v>
          </cell>
          <cell r="C136" t="str">
            <v>V_KEYWORD_ISSR_208016740_SEGMENT1_REV_NAME</v>
          </cell>
        </row>
        <row r="137">
          <cell r="A137" t="str">
            <v>Vector|||208016740|||ISSR|||SEGMENT1_REV_VALUE|||False|||</v>
          </cell>
          <cell r="C137" t="str">
            <v>V_KEYWORD_ISSR_208016740_SEGMENT1_REV_VALUE</v>
          </cell>
        </row>
        <row r="138">
          <cell r="A138" t="str">
            <v>Scalar|||208016740|||ISSR|||SEGMENT2_REV_NAME|||False|||</v>
          </cell>
          <cell r="C138" t="str">
            <v>V_KEYWORD_ISSR_208016740_SEGMENT2_REV_NAME</v>
          </cell>
        </row>
        <row r="139">
          <cell r="A139" t="str">
            <v>Vector|||208016740|||ISSR|||SEGMENT2_REV_VALUE|||False|||</v>
          </cell>
          <cell r="C139" t="str">
            <v>V_KEYWORD_ISSR_208016740_SEGMENT2_REV_VALUE</v>
          </cell>
        </row>
        <row r="140">
          <cell r="A140" t="str">
            <v>Scalar|||208016740|||ISSR|||SEGMENT3_REV_NAME|||False|||</v>
          </cell>
          <cell r="C140" t="str">
            <v>V_KEYWORD_ISSR_208016740_SEGMENT3_REV_NAME</v>
          </cell>
        </row>
        <row r="141">
          <cell r="A141" t="str">
            <v>Vector|||208016740|||ISSR|||SEGMENT3_REV_VALUE|||False|||</v>
          </cell>
          <cell r="C141" t="str">
            <v>V_KEYWORD_ISSR_208016740_SEGMENT3_REV_VALUE</v>
          </cell>
        </row>
        <row r="142">
          <cell r="A142" t="str">
            <v>Scalar|||208016740|||ISSR|||SEGMENT4_REV_NAME|||False|||</v>
          </cell>
          <cell r="C142" t="str">
            <v>V_KEYWORD_ISSR_208016740_SEGMENT4_REV_NAME</v>
          </cell>
        </row>
        <row r="143">
          <cell r="A143" t="str">
            <v>Vector|||208016740|||ISSR|||SEGMENT4_REV_VALUE|||False|||</v>
          </cell>
          <cell r="C143" t="str">
            <v>V_KEYWORD_ISSR_208016740_SEGMENT4_REV_VALUE</v>
          </cell>
        </row>
        <row r="144">
          <cell r="A144" t="str">
            <v>Scalar|||208016740|||ISSR|||SEGMENT5_REV_NAME|||False|||</v>
          </cell>
          <cell r="C144" t="str">
            <v>V_KEYWORD_ISSR_208016740_SEGMENT5_REV_NAME</v>
          </cell>
        </row>
        <row r="145">
          <cell r="A145" t="str">
            <v>Vector|||208016740|||ISSR|||SEGMENT5_REV_VALUE|||False|||</v>
          </cell>
          <cell r="C145" t="str">
            <v>V_KEYWORD_ISSR_208016740_SEGMENT5_REV_VALUE</v>
          </cell>
        </row>
        <row r="146">
          <cell r="A146" t="str">
            <v>Scalar|||208016740|||ISSR|||SEGMENT6_REV_NAME|||False|||</v>
          </cell>
          <cell r="C146" t="str">
            <v>V_KEYWORD_ISSR_208016740_SEGMENT6_REV_NAME</v>
          </cell>
        </row>
        <row r="147">
          <cell r="A147" t="str">
            <v>Vector|||208016740|||ISSR|||SEGMENT6_REV_VALUE|||False|||</v>
          </cell>
          <cell r="C147" t="str">
            <v>V_KEYWORD_ISSR_208016740_SEGMENT6_REV_VALUE</v>
          </cell>
        </row>
        <row r="148">
          <cell r="A148" t="str">
            <v>Scalar|||208016740|||ISSR|||SEGMENT7_REV_NAME|||False|||</v>
          </cell>
          <cell r="C148" t="str">
            <v>V_KEYWORD_ISSR_208016740_SEGMENT7_REV_NAME</v>
          </cell>
        </row>
        <row r="149">
          <cell r="A149" t="str">
            <v>Vector|||208016740|||ISSR|||SEGMENT7_REV_VALUE|||False|||</v>
          </cell>
          <cell r="C149" t="str">
            <v>V_KEYWORD_ISSR_208016740_SEGMENT7_REV_VALUE</v>
          </cell>
        </row>
        <row r="150">
          <cell r="A150" t="str">
            <v>Scalar|||208016740|||ISSR|||SEGMENT8_REV_NAME|||False|||</v>
          </cell>
          <cell r="C150" t="str">
            <v>V_KEYWORD_ISSR_208016740_SEGMENT8_REV_NAME</v>
          </cell>
        </row>
        <row r="151">
          <cell r="A151" t="str">
            <v>Vector|||208016740|||ISSR|||SEGMENT8_REV_VALUE|||False|||</v>
          </cell>
          <cell r="C151" t="str">
            <v>V_KEYWORD_ISSR_208016740_SEGMENT8_REV_VALUE</v>
          </cell>
        </row>
        <row r="152">
          <cell r="A152" t="str">
            <v>Scalar|||208016740|||ISSR|||SEGMENT9_REV_NAME|||False|||</v>
          </cell>
          <cell r="C152" t="str">
            <v>V_KEYWORD_ISSR_208016740_SEGMENT9_REV_NAME</v>
          </cell>
        </row>
        <row r="153">
          <cell r="A153" t="str">
            <v>Vector|||208016740|||ISSR|||SEGMENT9_REV_VALUE|||False|||</v>
          </cell>
          <cell r="C153" t="str">
            <v>V_KEYWORD_ISSR_208016740_SEGMENT9_REV_VALUE</v>
          </cell>
        </row>
        <row r="154">
          <cell r="A154" t="str">
            <v>Scalar|||208016740|||ISSR|||SEGMENT10_REV_NAME|||False|||</v>
          </cell>
          <cell r="C154" t="str">
            <v>V_KEYWORD_ISSR_208016740_SEGMENT10_REV_NAME</v>
          </cell>
        </row>
        <row r="155">
          <cell r="A155" t="str">
            <v>Vector|||208016740|||ISSR|||SEGMENT10_REV_VALUE|||False|||</v>
          </cell>
          <cell r="C155" t="str">
            <v>V_KEYWORD_ISSR_208016740_SEGMENT10_REV_VALUE</v>
          </cell>
        </row>
        <row r="157">
          <cell r="A157" t="str">
            <v>Vector|||208016740|||ISSR|||SALES_CANADA|||False|||</v>
          </cell>
          <cell r="C157" t="str">
            <v>V_KEYWORD_ISSR_208016740_SALES_CANADA</v>
          </cell>
        </row>
        <row r="158">
          <cell r="A158" t="str">
            <v>Vector|||208016740|||ISSR|||SALES_US|||False|||</v>
          </cell>
          <cell r="C158" t="str">
            <v>V_KEYWORD_ISSR_208016740_SALES_US</v>
          </cell>
        </row>
        <row r="159">
          <cell r="A159" t="str">
            <v>Vector|||208016740|||ISSR|||SALES_OTH_NO_AMER|||False|||</v>
          </cell>
          <cell r="C159" t="str">
            <v>V_KEYWORD_ISSR_208016740_SALES_OTH_NO_AMER</v>
          </cell>
        </row>
        <row r="160">
          <cell r="A160" t="str">
            <v>Vector|||208016740|||ISSR|||SALES_ARGENTINA|||False|||</v>
          </cell>
          <cell r="C160" t="str">
            <v>V_KEYWORD_ISSR_208016740_SALES_ARGENTINA</v>
          </cell>
        </row>
        <row r="161">
          <cell r="A161" t="str">
            <v>Vector|||208016740|||ISSR|||SALES_BRAZIL|||False|||</v>
          </cell>
          <cell r="C161" t="str">
            <v>V_KEYWORD_ISSR_208016740_SALES_BRAZIL</v>
          </cell>
        </row>
        <row r="162">
          <cell r="A162" t="str">
            <v>Vector|||208016740|||ISSR|||SALES_CHILE|||False|||</v>
          </cell>
          <cell r="C162" t="str">
            <v>V_KEYWORD_ISSR_208016740_SALES_CHILE</v>
          </cell>
        </row>
        <row r="163">
          <cell r="A163" t="str">
            <v>Vector|||208016740|||ISSR|||SALES_COLOMBIA|||False|||</v>
          </cell>
          <cell r="C163" t="str">
            <v>V_KEYWORD_ISSR_208016740_SALES_COLOMBIA</v>
          </cell>
        </row>
        <row r="164">
          <cell r="A164" t="str">
            <v>Vector|||208016740|||ISSR|||SALES_MEXICO|||False|||</v>
          </cell>
          <cell r="C164" t="str">
            <v>V_KEYWORD_ISSR_208016740_SALES_MEXICO</v>
          </cell>
        </row>
        <row r="165">
          <cell r="A165" t="str">
            <v>Vector|||208016740|||ISSR|||SALES_VENEZUELA|||False|||</v>
          </cell>
          <cell r="C165" t="str">
            <v>V_KEYWORD_ISSR_208016740_SALES_VENEZUELA</v>
          </cell>
        </row>
        <row r="166">
          <cell r="A166" t="str">
            <v>Vector|||208016740|||ISSR|||SALES_OTH_LATAM|||False|||</v>
          </cell>
          <cell r="C166" t="str">
            <v>V_KEYWORD_ISSR_208016740_SALES_OTH_LATAM</v>
          </cell>
        </row>
        <row r="167">
          <cell r="A167" t="str">
            <v>Vector|||208016740|||ISSR|||SALES_AUSTRIA|||False|||</v>
          </cell>
          <cell r="C167" t="str">
            <v>V_KEYWORD_ISSR_208016740_SALES_AUSTRIA</v>
          </cell>
        </row>
        <row r="168">
          <cell r="A168" t="str">
            <v>Vector|||208016740|||ISSR|||SALES_BEL|||False|||</v>
          </cell>
          <cell r="C168" t="str">
            <v>V_KEYWORD_ISSR_208016740_SALES_BEL</v>
          </cell>
        </row>
        <row r="169">
          <cell r="A169" t="str">
            <v>Vector|||208016740|||ISSR|||SALES_FRA|||False|||</v>
          </cell>
          <cell r="C169" t="str">
            <v>V_KEYWORD_ISSR_208016740_SALES_FRA</v>
          </cell>
        </row>
        <row r="170">
          <cell r="A170" t="str">
            <v>Vector|||208016740|||ISSR|||SALES_GER|||False|||</v>
          </cell>
          <cell r="C170" t="str">
            <v>V_KEYWORD_ISSR_208016740_SALES_GER</v>
          </cell>
        </row>
        <row r="171">
          <cell r="A171" t="str">
            <v>Vector|||208016740|||ISSR|||SALES_GRE|||False|||</v>
          </cell>
          <cell r="C171" t="str">
            <v>V_KEYWORD_ISSR_208016740_SALES_GRE</v>
          </cell>
        </row>
        <row r="172">
          <cell r="A172" t="str">
            <v>Vector|||208016740|||ISSR|||SALES_IRE|||False|||</v>
          </cell>
          <cell r="C172" t="str">
            <v>V_KEYWORD_ISSR_208016740_SALES_IRE</v>
          </cell>
        </row>
        <row r="173">
          <cell r="A173" t="str">
            <v>Vector|||208016740|||ISSR|||SALES_ITA|||False|||</v>
          </cell>
          <cell r="C173" t="str">
            <v>V_KEYWORD_ISSR_208016740_SALES_ITA</v>
          </cell>
        </row>
        <row r="174">
          <cell r="A174" t="str">
            <v>Vector|||208016740|||ISSR|||SALES_NETH|||False|||</v>
          </cell>
          <cell r="C174" t="str">
            <v>V_KEYWORD_ISSR_208016740_SALES_NETH</v>
          </cell>
        </row>
        <row r="175">
          <cell r="A175" t="str">
            <v>Vector|||208016740|||ISSR|||SALES_NOR|||False|||</v>
          </cell>
          <cell r="C175" t="str">
            <v>V_KEYWORD_ISSR_208016740_SALES_NOR</v>
          </cell>
        </row>
        <row r="176">
          <cell r="A176" t="str">
            <v>Vector|||208016740|||ISSR|||SALES_POR|||False|||</v>
          </cell>
          <cell r="C176" t="str">
            <v>V_KEYWORD_ISSR_208016740_SALES_POR</v>
          </cell>
        </row>
        <row r="177">
          <cell r="A177" t="str">
            <v>Vector|||208016740|||ISSR|||SALES_SPA|||False|||</v>
          </cell>
          <cell r="C177" t="str">
            <v>V_KEYWORD_ISSR_208016740_SALES_SPA</v>
          </cell>
        </row>
        <row r="178">
          <cell r="A178" t="str">
            <v>Vector|||208016740|||ISSR|||SALES_SWE|||False|||</v>
          </cell>
          <cell r="C178" t="str">
            <v>V_KEYWORD_ISSR_208016740_SALES_SWE</v>
          </cell>
        </row>
        <row r="179">
          <cell r="A179" t="str">
            <v>Vector|||208016740|||ISSR|||SALES_SWIT|||False|||</v>
          </cell>
          <cell r="C179" t="str">
            <v>V_KEYWORD_ISSR_208016740_SALES_SWIT</v>
          </cell>
        </row>
        <row r="180">
          <cell r="A180" t="str">
            <v>Vector|||208016740|||ISSR|||SALES_UK|||False|||</v>
          </cell>
          <cell r="C180" t="str">
            <v>V_KEYWORD_ISSR_208016740_SALES_UK</v>
          </cell>
        </row>
        <row r="181">
          <cell r="A181" t="str">
            <v>Vector|||208016740|||ISSR|||SALES_OTH_WEST_EURO|||False|||</v>
          </cell>
          <cell r="C181" t="str">
            <v>V_KEYWORD_ISSR_208016740_SALES_OTH_WEST_EURO</v>
          </cell>
        </row>
        <row r="182">
          <cell r="A182" t="str">
            <v>Vector|||208016740|||ISSR|||SALES_POLAND|||False|||</v>
          </cell>
          <cell r="C182" t="str">
            <v>V_KEYWORD_ISSR_208016740_SALES_POLAND</v>
          </cell>
        </row>
        <row r="183">
          <cell r="A183" t="str">
            <v>Vector|||208016740|||ISSR|||SALES_RUSSIA|||False|||</v>
          </cell>
          <cell r="C183" t="str">
            <v>V_KEYWORD_ISSR_208016740_SALES_RUSSIA</v>
          </cell>
        </row>
        <row r="184">
          <cell r="A184" t="str">
            <v>Vector|||208016740|||ISSR|||SALES_TURKEY|||False|||</v>
          </cell>
          <cell r="C184" t="str">
            <v>V_KEYWORD_ISSR_208016740_SALES_TURKEY</v>
          </cell>
        </row>
        <row r="185">
          <cell r="A185" t="str">
            <v>Vector|||208016740|||ISSR|||SALES_OTH_CEE|||False|||</v>
          </cell>
          <cell r="C185" t="str">
            <v>V_KEYWORD_ISSR_208016740_SALES_OTH_CEE</v>
          </cell>
        </row>
        <row r="186">
          <cell r="A186" t="str">
            <v>Vector|||208016740|||ISSR|||SALES_SAUDI_ARABIA|||False|||</v>
          </cell>
          <cell r="C186" t="str">
            <v>V_KEYWORD_ISSR_208016740_SALES_SAUDI_ARABIA</v>
          </cell>
        </row>
        <row r="187">
          <cell r="A187" t="str">
            <v>Vector|||208016740|||ISSR|||SALES_UAE|||False|||</v>
          </cell>
          <cell r="C187" t="str">
            <v>V_KEYWORD_ISSR_208016740_SALES_UAE</v>
          </cell>
        </row>
        <row r="188">
          <cell r="A188" t="str">
            <v>Vector|||208016740|||ISSR|||SALES_OTH_ME|||False|||</v>
          </cell>
          <cell r="C188" t="str">
            <v>V_KEYWORD_ISSR_208016740_SALES_OTH_ME</v>
          </cell>
        </row>
        <row r="189">
          <cell r="A189" t="str">
            <v>Vector|||208016740|||ISSR|||SALES_NIGERIA|||False|||</v>
          </cell>
          <cell r="C189" t="str">
            <v>V_KEYWORD_ISSR_208016740_SALES_NIGERIA</v>
          </cell>
        </row>
        <row r="190">
          <cell r="A190" t="str">
            <v>Vector|||208016740|||ISSR|||SALES_SO_AFRICA|||False|||</v>
          </cell>
          <cell r="C190" t="str">
            <v>V_KEYWORD_ISSR_208016740_SALES_SO_AFRICA</v>
          </cell>
        </row>
        <row r="191">
          <cell r="A191" t="str">
            <v>Vector|||208016740|||ISSR|||SALES_OTH_AFRICA|||False|||</v>
          </cell>
          <cell r="C191" t="str">
            <v>V_KEYWORD_ISSR_208016740_SALES_OTH_AFRICA</v>
          </cell>
        </row>
        <row r="192">
          <cell r="A192" t="str">
            <v>Vector|||208016740|||ISSR|||SALES_HONG_KONG|||False|||</v>
          </cell>
          <cell r="C192" t="str">
            <v>V_KEYWORD_ISSR_208016740_SALES_HONG_KONG</v>
          </cell>
        </row>
        <row r="193">
          <cell r="A193" t="str">
            <v>Vector|||208016740|||ISSR|||SALES_JAPAN|||False|||</v>
          </cell>
          <cell r="C193" t="str">
            <v>V_KEYWORD_ISSR_208016740_SALES_JAPAN</v>
          </cell>
        </row>
        <row r="194">
          <cell r="A194" t="str">
            <v>Vector|||208016740|||ISSR|||SALES_SINGAPORE|||False|||</v>
          </cell>
          <cell r="C194" t="str">
            <v>V_KEYWORD_ISSR_208016740_SALES_SINGAPORE</v>
          </cell>
        </row>
        <row r="195">
          <cell r="A195" t="str">
            <v>Vector|||208016740|||ISSR|||SALES_SK|||False|||</v>
          </cell>
          <cell r="C195" t="str">
            <v>V_KEYWORD_ISSR_208016740_SALES_SK</v>
          </cell>
        </row>
        <row r="196">
          <cell r="A196" t="str">
            <v>Vector|||208016740|||ISSR|||SALES_TAIWAN|||False|||</v>
          </cell>
          <cell r="C196" t="str">
            <v>V_KEYWORD_ISSR_208016740_SALES_TAIWAN</v>
          </cell>
        </row>
        <row r="197">
          <cell r="A197" t="str">
            <v>Vector|||208016740|||ISSR|||SALES_OTH_DEV_ASIA|||False|||</v>
          </cell>
          <cell r="C197" t="str">
            <v>V_KEYWORD_ISSR_208016740_SALES_OTH_DEV_ASIA</v>
          </cell>
        </row>
        <row r="198">
          <cell r="A198" t="str">
            <v>Vector|||208016740|||ISSR|||SALES_CHINA|||False|||</v>
          </cell>
          <cell r="C198" t="str">
            <v>V_KEYWORD_ISSR_208016740_SALES_CHINA</v>
          </cell>
        </row>
        <row r="199">
          <cell r="A199" t="str">
            <v>Vector|||208016740|||ISSR|||SALES_INDIA|||False|||</v>
          </cell>
          <cell r="C199" t="str">
            <v>V_KEYWORD_ISSR_208016740_SALES_INDIA</v>
          </cell>
        </row>
        <row r="200">
          <cell r="A200" t="str">
            <v>Vector|||208016740|||ISSR|||SALES_INDONESIA|||False|||</v>
          </cell>
          <cell r="C200" t="str">
            <v>V_KEYWORD_ISSR_208016740_SALES_INDONESIA</v>
          </cell>
        </row>
        <row r="201">
          <cell r="A201" t="str">
            <v>Vector|||208016740|||ISSR|||SALES_THAILAND|||False|||</v>
          </cell>
          <cell r="C201" t="str">
            <v>V_KEYWORD_ISSR_208016740_SALES_THAILAND</v>
          </cell>
        </row>
        <row r="202">
          <cell r="A202" t="str">
            <v>Vector|||208016740|||ISSR|||SALES_OTH_EMERG_ASIA|||False|||</v>
          </cell>
          <cell r="C202" t="str">
            <v>V_KEYWORD_ISSR_208016740_SALES_OTH_EMERG_ASIA</v>
          </cell>
        </row>
        <row r="203">
          <cell r="A203" t="str">
            <v>Vector|||208016740|||ISSR|||SALES_AUSTRA|||False|||</v>
          </cell>
          <cell r="C203" t="str">
            <v>V_KEYWORD_ISSR_208016740_SALES_AUSTRA</v>
          </cell>
        </row>
        <row r="204">
          <cell r="A204" t="str">
            <v>Vector|||208016740|||ISSR|||SALES_NZ|||False|||</v>
          </cell>
          <cell r="C204" t="str">
            <v>V_KEYWORD_ISSR_208016740_SALES_NZ</v>
          </cell>
        </row>
        <row r="205">
          <cell r="A205" t="str">
            <v>Vector|||208016740|||ISSR|||SALES_OTHER|||False|||</v>
          </cell>
          <cell r="C205" t="str">
            <v>V_KEYWORD_ISSR_208016740_SALES_OTHER</v>
          </cell>
        </row>
        <row r="206">
          <cell r="A206" t="str">
            <v>Vector|||208016740|||ISSR|||COGS_PCT_US|||False|||</v>
          </cell>
          <cell r="C206" t="str">
            <v>V_KEYWORD_ISSR_208016740_COGS_PCT_US</v>
          </cell>
        </row>
        <row r="207">
          <cell r="A207" t="str">
            <v>Vector|||208016740|||ISSR|||COGS_PCT_ROW|||False|||</v>
          </cell>
          <cell r="C207" t="str">
            <v>V_KEYWORD_ISSR_208016740_COGS_PCT_ROW</v>
          </cell>
        </row>
        <row r="208">
          <cell r="A208" t="str">
            <v>Vector|||208016740|||ISSR|||SGA_PCT_US|||False|||</v>
          </cell>
          <cell r="C208" t="str">
            <v>V_KEYWORD_ISSR_208016740_SGA_PCT_US</v>
          </cell>
        </row>
        <row r="209">
          <cell r="A209" t="str">
            <v>Vector|||208016740|||ISSR|||SGA_PCT_ROW|||False|||</v>
          </cell>
          <cell r="C209" t="str">
            <v>V_KEYWORD_ISSR_208016740_SGA_PCT_ROW</v>
          </cell>
        </row>
        <row r="210">
          <cell r="A210" t="str">
            <v>Vector|||208016740|||ISSR|||SALES_CONS|||False|||</v>
          </cell>
          <cell r="C210" t="str">
            <v>V_KEYWORD_ISSR_208016740_SALES_CONS</v>
          </cell>
        </row>
        <row r="211">
          <cell r="A211" t="str">
            <v>Vector|||208016740|||ISSR|||SALES_IND|||False|||</v>
          </cell>
          <cell r="C211" t="str">
            <v>V_KEYWORD_ISSR_208016740_SALES_IND</v>
          </cell>
        </row>
        <row r="212">
          <cell r="A212" t="str">
            <v>Vector|||208016740|||ISSR|||SALES_GOV|||False|||</v>
          </cell>
          <cell r="C212" t="str">
            <v>V_KEYWORD_ISSR_208016740_SALES_GOV</v>
          </cell>
        </row>
        <row r="213">
          <cell r="A213" t="str">
            <v>Vector|||208016740|||ISSR|||SALES_FINAN|||False|||</v>
          </cell>
          <cell r="C213" t="str">
            <v>V_KEYWORD_ISSR_208016740_SALES_FINAN</v>
          </cell>
        </row>
        <row r="214">
          <cell r="A214" t="str">
            <v>Vector|||208016740|||ISSR|||SALES_OIL_GAS|||False|||</v>
          </cell>
          <cell r="C214" t="str">
            <v>V_KEYWORD_ISSR_208016740_SALES_OIL_GAS</v>
          </cell>
        </row>
        <row r="215">
          <cell r="A215" t="str">
            <v>Vector|||208016740|||ISSR|||SALES_SMB|||False|||</v>
          </cell>
          <cell r="C215" t="str">
            <v>V_KEYWORD_ISSR_208016740_SALES_SMB</v>
          </cell>
        </row>
        <row r="216">
          <cell r="A216" t="str">
            <v>Vector|||208016740|||ISSR|||CASH_PCT_OS_US|||False|||</v>
          </cell>
          <cell r="C216" t="str">
            <v>V_KEYWORD_ISSR_208016740_CASH_PCT_OS_US</v>
          </cell>
        </row>
        <row r="217">
          <cell r="A217" t="str">
            <v>Vector|||208016740|||ISSR|||REV_FIN_SEGMENT|||False|||</v>
          </cell>
          <cell r="C217" t="str">
            <v>V_KEYWORD_ISSR_208016740_REV_FIN_SEGMENT</v>
          </cell>
        </row>
        <row r="218">
          <cell r="A218" t="str">
            <v>Vector|||208016740|||ISSR|||EBIT_FIN_SEGMENT|||False|||</v>
          </cell>
          <cell r="C218" t="str">
            <v>V_KEYWORD_ISSR_208016740_EBIT_FIN_SEGMENT</v>
          </cell>
        </row>
        <row r="220">
          <cell r="A220" t="str">
            <v>Vector|||208016740|||ISSR|||EXP_OIL_PETRO_FUEL|||False|||</v>
          </cell>
          <cell r="C220" t="str">
            <v>V_KEYWORD_ISSR_208016740_EXP_OIL_PETRO_FUEL</v>
          </cell>
        </row>
        <row r="221">
          <cell r="A221" t="str">
            <v>Vector|||208016740|||ISSR|||EXP_OIL_DERIV_NGLS_PLASTICS|||False|||</v>
          </cell>
          <cell r="C221" t="str">
            <v>V_KEYWORD_ISSR_208016740_EXP_OIL_DERIV_NGLS_PLASTICS</v>
          </cell>
        </row>
        <row r="223">
          <cell r="A223" t="str">
            <v>Vector|||208016740|||ISSR|||SALES_FX_GPB|||False|||</v>
          </cell>
          <cell r="C223" t="str">
            <v>V_KEYWORD_ISSR_208016740_SALES_FX_GPB</v>
          </cell>
        </row>
        <row r="224">
          <cell r="A224" t="str">
            <v>Vector|||208016740|||ISSR|||SALES_FX_EUR|||False|||</v>
          </cell>
          <cell r="C224" t="str">
            <v>V_KEYWORD_ISSR_208016740_SALES_FX_EUR</v>
          </cell>
        </row>
        <row r="225">
          <cell r="A225" t="str">
            <v>Vector|||208016740|||ISSR|||SALES_FX_RUB|||False|||</v>
          </cell>
          <cell r="C225" t="str">
            <v>V_KEYWORD_ISSR_208016740_SALES_FX_RUB</v>
          </cell>
        </row>
        <row r="226">
          <cell r="A226" t="str">
            <v>Vector|||208016740|||ISSR|||SALES_FX_USD|||False|||</v>
          </cell>
          <cell r="C226" t="str">
            <v>V_KEYWORD_ISSR_208016740_SALES_FX_USD</v>
          </cell>
        </row>
        <row r="227">
          <cell r="A227" t="str">
            <v>Vector|||208016740|||ISSR|||SALES_FX_BRL|||False|||</v>
          </cell>
          <cell r="C227" t="str">
            <v>V_KEYWORD_ISSR_208016740_SALES_FX_BRL</v>
          </cell>
        </row>
        <row r="228">
          <cell r="A228" t="str">
            <v>Vector|||208016740|||ISSR|||SALES_FX_YEN|||False|||</v>
          </cell>
          <cell r="C228" t="str">
            <v>V_KEYWORD_ISSR_208016740_SALES_FX_YEN</v>
          </cell>
        </row>
        <row r="229">
          <cell r="A229" t="str">
            <v>Vector|||208016740|||ISSR|||SALES_FX_CNY|||False|||</v>
          </cell>
          <cell r="C229" t="str">
            <v>V_KEYWORD_ISSR_208016740_SALES_FX_CNY</v>
          </cell>
        </row>
        <row r="230">
          <cell r="A230" t="str">
            <v>Vector|||208016740|||ISSR|||SALES_FX_INR|||False|||</v>
          </cell>
          <cell r="C230" t="str">
            <v>V_KEYWORD_ISSR_208016740_SALES_FX_INR</v>
          </cell>
        </row>
        <row r="231">
          <cell r="A231" t="str">
            <v>Vector|||208016740|||ISSR|||SALES_FX_CAD|||False|||</v>
          </cell>
          <cell r="C231" t="str">
            <v>V_KEYWORD_ISSR_208016740_SALES_FX_CAD</v>
          </cell>
        </row>
        <row r="232">
          <cell r="A232" t="str">
            <v>Vector|||208016740|||ISSR|||SALES_FX_MXN|||False|||</v>
          </cell>
          <cell r="C232" t="str">
            <v>V_KEYWORD_ISSR_208016740_SALES_FX_MXN</v>
          </cell>
        </row>
        <row r="233">
          <cell r="A233" t="str">
            <v>Vector|||208016740|||ISSR|||SALES_FX_COP|||False|||</v>
          </cell>
          <cell r="C233" t="str">
            <v>V_KEYWORD_ISSR_208016740_SALES_FX_COP</v>
          </cell>
        </row>
        <row r="234">
          <cell r="A234" t="str">
            <v>Vector|||208016740|||ISSR|||SALES_FX_ARS|||False|||</v>
          </cell>
          <cell r="C234" t="str">
            <v>V_KEYWORD_ISSR_208016740_SALES_FX_ARS</v>
          </cell>
        </row>
        <row r="235">
          <cell r="A235" t="str">
            <v>Vector|||208016740|||ISSR|||SALES_FX_CLP|||False|||</v>
          </cell>
          <cell r="C235" t="str">
            <v>V_KEYWORD_ISSR_208016740_SALES_FX_CLP</v>
          </cell>
        </row>
        <row r="236">
          <cell r="A236" t="str">
            <v>Vector|||208016740|||ISSR|||SALES_FX_VEF|||False|||</v>
          </cell>
          <cell r="C236" t="str">
            <v>V_KEYWORD_ISSR_208016740_SALES_FX_VEF</v>
          </cell>
        </row>
        <row r="237">
          <cell r="A237" t="str">
            <v>Vector|||208016740|||ISSR|||SALES_FX_OTH|||False|||</v>
          </cell>
          <cell r="C237" t="str">
            <v>V_KEYWORD_ISSR_208016740_SALES_FX_OTH</v>
          </cell>
        </row>
        <row r="239">
          <cell r="A239" t="str">
            <v>Vector|||208016740|||ISSR|||SALES_TOT_AM|||False|||</v>
          </cell>
          <cell r="C239" t="str">
            <v>V_KEYWORD_ISSR_208016740_SALES_TOT_AM</v>
          </cell>
        </row>
        <row r="240">
          <cell r="A240" t="str">
            <v>Vector|||208016740|||ISSR|||SALES_OTH_AM|||False|||</v>
          </cell>
          <cell r="C240" t="str">
            <v>V_KEYWORD_ISSR_208016740_SALES_OTH_AM</v>
          </cell>
        </row>
        <row r="241">
          <cell r="A241" t="str">
            <v>Vector|||208016740|||ISSR|||SALES_TOT_EMEA|||False|||</v>
          </cell>
          <cell r="C241" t="str">
            <v>V_KEYWORD_ISSR_208016740_SALES_TOT_EMEA</v>
          </cell>
        </row>
        <row r="242">
          <cell r="A242" t="str">
            <v>Vector|||208016740|||ISSR|||SALES_EU_EX_UK|||False|||</v>
          </cell>
          <cell r="C242" t="str">
            <v>V_KEYWORD_ISSR_208016740_SALES_EU_EX_UK</v>
          </cell>
        </row>
        <row r="243">
          <cell r="A243" t="str">
            <v>Vector|||208016740|||ISSR|||SALES_CEE|||False|||</v>
          </cell>
          <cell r="C243" t="str">
            <v>V_KEYWORD_ISSR_208016740_SALES_CEE</v>
          </cell>
        </row>
        <row r="244">
          <cell r="A244" t="str">
            <v>Vector|||208016740|||ISSR|||SALES_ME|||False|||</v>
          </cell>
          <cell r="C244" t="str">
            <v>V_KEYWORD_ISSR_208016740_SALES_ME</v>
          </cell>
        </row>
        <row r="245">
          <cell r="A245" t="str">
            <v>Vector|||208016740|||ISSR|||SALES_TOT_AFRICA|||False|||</v>
          </cell>
          <cell r="C245" t="str">
            <v>V_KEYWORD_ISSR_208016740_SALES_TOT_AFRICA</v>
          </cell>
        </row>
        <row r="246">
          <cell r="A246" t="str">
            <v>Vector|||208016740|||ISSR|||SALES_OTH_EMEA|||False|||</v>
          </cell>
          <cell r="C246" t="str">
            <v>V_KEYWORD_ISSR_208016740_SALES_OTH_EMEA</v>
          </cell>
        </row>
        <row r="247">
          <cell r="A247" t="str">
            <v>Vector|||208016740|||ISSR|||SALES_TOT_ASIA|||False|||</v>
          </cell>
          <cell r="C247" t="str">
            <v>V_KEYWORD_ISSR_208016740_SALES_TOT_ASIA</v>
          </cell>
        </row>
        <row r="248">
          <cell r="A248" t="str">
            <v>Vector|||208016740|||ISSR|||SALES_OTH_AEJ|||False|||</v>
          </cell>
          <cell r="C248" t="str">
            <v>V_KEYWORD_ISSR_208016740_SALES_OTH_AEJ</v>
          </cell>
        </row>
        <row r="265">
          <cell r="A265" t="str">
            <v>Scalar|||200018834|||EQTY|||PUB_CURRENCY_ISO|||False|||</v>
          </cell>
          <cell r="C265" t="str">
            <v>V_KEYWORD_EQTY_200018834_PUB_CURRENCY_ISO</v>
          </cell>
        </row>
        <row r="266">
          <cell r="A266" t="str">
            <v>Scalar|||200018834|||EQTY|||PRICE_CURRENCY_ISO|||False|||</v>
          </cell>
          <cell r="C266" t="str">
            <v>V_KEYWORD_EQTY_200018834_PRICE_CURRENCY_ISO</v>
          </cell>
        </row>
        <row r="267">
          <cell r="A267" t="str">
            <v>Scalar|||200018834|||EQTY|||CURRENCY_ISO|||False|||</v>
          </cell>
          <cell r="C267" t="str">
            <v>V_KEYWORD_EQTY_200018834_CURRENCY_ISO</v>
          </cell>
        </row>
        <row r="269">
          <cell r="A269" t="str">
            <v>Scalar|||200018834|||EQTY|||AMER_LIST|||False|||</v>
          </cell>
          <cell r="C269" t="str">
            <v>V_KEYWORD_EQTY_200018834_AMER_LIST</v>
          </cell>
        </row>
        <row r="270">
          <cell r="A270" t="str">
            <v>Scalar|||200018834|||EQTY|||AMER_CONVICTION|||False|||</v>
          </cell>
          <cell r="C270" t="str">
            <v>V_KEYWORD_EQTY_200018834_AMER_CONVICTION</v>
          </cell>
        </row>
        <row r="271">
          <cell r="A271" t="str">
            <v>Scalar|||200018834|||EQTY|||LEGAL_RATING|||False|||</v>
          </cell>
          <cell r="C271" t="str">
            <v>V_KEYWORD_EQTY_200018834_LEGAL_RATING</v>
          </cell>
        </row>
        <row r="272">
          <cell r="A272" t="str">
            <v>Scalar|||200018834|||EQTY|||TARGET_PRICE|||False|||</v>
          </cell>
          <cell r="C272" t="str">
            <v>V_KEYWORD_EQTY_200018834_TARGET_PRICE</v>
          </cell>
        </row>
        <row r="273">
          <cell r="A273" t="str">
            <v>Scalar|||200018834|||EQTY|||TP_PERIOD|||False|||</v>
          </cell>
          <cell r="C273" t="str">
            <v>V_KEYWORD_EQTY_200018834_TP_PERIOD</v>
          </cell>
        </row>
        <row r="274">
          <cell r="A274" t="str">
            <v>Scalar|||200018834|||EQTY|||TARGET_PRICE_FUNDAMENTAL|||False|||</v>
          </cell>
          <cell r="C274" t="str">
            <v>V_KEYWORD_EQTY_200018834_TARGET_PRICE_FUNDAMENTAL</v>
          </cell>
        </row>
        <row r="275">
          <cell r="A275" t="str">
            <v>Scalar|||200018834|||EQTY|||TARGET_PRICE_MA|||False|||</v>
          </cell>
          <cell r="C275" t="str">
            <v>V_KEYWORD_EQTY_200018834_TARGET_PRICE_MA</v>
          </cell>
        </row>
      </sheetData>
      <sheetData sheetId="7"/>
      <sheetData sheetId="8"/>
      <sheetData sheetId="9"/>
      <sheetData sheetId="10"/>
      <sheetData sheetId="11">
        <row r="1">
          <cell r="A1" t="str">
            <v>Issuer: HubSpot Inc.</v>
          </cell>
          <cell r="F1" t="str">
            <v>2014 Q1</v>
          </cell>
          <cell r="G1" t="str">
            <v>2014 Q2</v>
          </cell>
          <cell r="H1" t="str">
            <v>2014 Q3</v>
          </cell>
          <cell r="I1" t="str">
            <v>2014 Q4</v>
          </cell>
          <cell r="J1">
            <v>2014</v>
          </cell>
          <cell r="K1" t="str">
            <v>2015 Q1</v>
          </cell>
          <cell r="L1" t="str">
            <v>2015 Q2</v>
          </cell>
          <cell r="M1" t="str">
            <v>2015 Q3</v>
          </cell>
          <cell r="N1" t="str">
            <v>2015 Q4</v>
          </cell>
          <cell r="O1">
            <v>2015</v>
          </cell>
          <cell r="P1" t="str">
            <v>2016 Q1</v>
          </cell>
          <cell r="Q1" t="str">
            <v>2016 Q2</v>
          </cell>
          <cell r="R1" t="str">
            <v>2016 Q3</v>
          </cell>
          <cell r="S1" t="str">
            <v>2016 Q4</v>
          </cell>
          <cell r="T1">
            <v>2016</v>
          </cell>
          <cell r="U1" t="str">
            <v>2017 Q1</v>
          </cell>
          <cell r="V1" t="str">
            <v>2017 Q2</v>
          </cell>
          <cell r="W1" t="str">
            <v>2017 Q3</v>
          </cell>
          <cell r="X1" t="str">
            <v>2017 Q4</v>
          </cell>
          <cell r="Y1">
            <v>2017</v>
          </cell>
          <cell r="Z1" t="str">
            <v>2018 Q1</v>
          </cell>
          <cell r="AA1" t="str">
            <v>2018 Q2</v>
          </cell>
          <cell r="AB1" t="str">
            <v>2018 Q3</v>
          </cell>
          <cell r="AC1" t="str">
            <v>2018 Q4</v>
          </cell>
          <cell r="AD1">
            <v>2018</v>
          </cell>
        </row>
        <row r="2">
          <cell r="F2" t="str">
            <v>Actual</v>
          </cell>
          <cell r="G2" t="str">
            <v>Actual</v>
          </cell>
          <cell r="H2" t="str">
            <v>Actual</v>
          </cell>
          <cell r="I2" t="str">
            <v>Actual</v>
          </cell>
          <cell r="J2" t="str">
            <v>Actual</v>
          </cell>
          <cell r="K2" t="str">
            <v>Actual</v>
          </cell>
          <cell r="L2" t="str">
            <v>Actual</v>
          </cell>
          <cell r="M2" t="str">
            <v>Actual</v>
          </cell>
          <cell r="N2" t="str">
            <v>Actual</v>
          </cell>
          <cell r="O2" t="str">
            <v>Actual</v>
          </cell>
          <cell r="P2" t="str">
            <v>Actual</v>
          </cell>
          <cell r="Q2" t="str">
            <v>Actual</v>
          </cell>
          <cell r="R2" t="str">
            <v>Actual</v>
          </cell>
          <cell r="S2" t="str">
            <v>Actual</v>
          </cell>
          <cell r="T2" t="str">
            <v>Actual</v>
          </cell>
          <cell r="U2" t="str">
            <v>Actual</v>
          </cell>
          <cell r="V2" t="str">
            <v>Actual</v>
          </cell>
          <cell r="W2" t="str">
            <v>Actual</v>
          </cell>
          <cell r="X2" t="str">
            <v>Actual</v>
          </cell>
          <cell r="Y2" t="str">
            <v>Actual</v>
          </cell>
          <cell r="Z2" t="str">
            <v>Actual</v>
          </cell>
          <cell r="AA2" t="str">
            <v>Actual</v>
          </cell>
          <cell r="AB2" t="str">
            <v>Actual</v>
          </cell>
          <cell r="AC2" t="str">
            <v>Actual</v>
          </cell>
          <cell r="AD2" t="str">
            <v>Actual</v>
          </cell>
        </row>
        <row r="3">
          <cell r="F3">
            <v>41729</v>
          </cell>
          <cell r="G3">
            <v>41820</v>
          </cell>
          <cell r="H3">
            <v>41912</v>
          </cell>
          <cell r="I3">
            <v>42004</v>
          </cell>
          <cell r="J3">
            <v>42004</v>
          </cell>
          <cell r="K3">
            <v>42094</v>
          </cell>
          <cell r="L3">
            <v>42185</v>
          </cell>
          <cell r="M3">
            <v>42277</v>
          </cell>
          <cell r="N3">
            <v>42369</v>
          </cell>
          <cell r="O3">
            <v>42369</v>
          </cell>
          <cell r="P3">
            <v>42460</v>
          </cell>
          <cell r="Q3">
            <v>42551</v>
          </cell>
          <cell r="R3">
            <v>42643</v>
          </cell>
          <cell r="S3">
            <v>42735</v>
          </cell>
          <cell r="T3">
            <v>42735</v>
          </cell>
          <cell r="U3">
            <v>42825</v>
          </cell>
          <cell r="V3">
            <v>42916</v>
          </cell>
          <cell r="W3">
            <v>43008</v>
          </cell>
          <cell r="X3">
            <v>43100</v>
          </cell>
          <cell r="Y3">
            <v>43100</v>
          </cell>
          <cell r="Z3">
            <v>43190</v>
          </cell>
          <cell r="AA3">
            <v>43281</v>
          </cell>
          <cell r="AB3">
            <v>43373</v>
          </cell>
          <cell r="AC3">
            <v>43465</v>
          </cell>
          <cell r="AD3">
            <v>43465</v>
          </cell>
        </row>
        <row r="4">
          <cell r="A4" t="str">
            <v>Issuer: HubSpot Inc.</v>
          </cell>
        </row>
        <row r="5">
          <cell r="A5" t="str">
            <v>Reference Data</v>
          </cell>
        </row>
        <row r="6">
          <cell r="B6" t="str">
            <v>Issuer Name</v>
          </cell>
          <cell r="C6" t="str">
            <v>Issuer Name</v>
          </cell>
          <cell r="E6" t="str">
            <v>HubSpot Inc.</v>
          </cell>
        </row>
        <row r="7">
          <cell r="B7" t="str">
            <v>Reporting Currency</v>
          </cell>
          <cell r="C7" t="str">
            <v>CURRENCY_ISO</v>
          </cell>
          <cell r="E7" t="str">
            <v>USD</v>
          </cell>
        </row>
        <row r="8">
          <cell r="A8" t="str">
            <v>General Information</v>
          </cell>
        </row>
        <row r="9">
          <cell r="B9" t="str">
            <v>M&amp;A probability (1 = high, 3 = low)</v>
          </cell>
          <cell r="C9" t="str">
            <v>MA_PROB</v>
          </cell>
          <cell r="E9">
            <v>3</v>
          </cell>
        </row>
        <row r="10">
          <cell r="A10" t="str">
            <v>Income Statement</v>
          </cell>
        </row>
        <row r="11">
          <cell r="B11" t="str">
            <v>Sales, net revenue</v>
          </cell>
          <cell r="C11" t="str">
            <v>SALES</v>
          </cell>
          <cell r="D11" t="str">
            <v>USD</v>
          </cell>
          <cell r="F11">
            <v>24.173999999999999</v>
          </cell>
          <cell r="G11">
            <v>27.097999999999999</v>
          </cell>
          <cell r="H11">
            <v>30.448</v>
          </cell>
          <cell r="I11">
            <v>34.156999999999996</v>
          </cell>
          <cell r="J11">
            <v>115.87700000000001</v>
          </cell>
          <cell r="K11">
            <v>38.165999999999997</v>
          </cell>
          <cell r="L11">
            <v>42.941000000000003</v>
          </cell>
          <cell r="M11">
            <v>47.710999999999999</v>
          </cell>
          <cell r="N11">
            <v>53.126000000000005</v>
          </cell>
          <cell r="O11">
            <v>181.94399999999999</v>
          </cell>
          <cell r="P11">
            <v>58.96</v>
          </cell>
          <cell r="Q11">
            <v>64.97399999999999</v>
          </cell>
          <cell r="R11">
            <v>70.588999999999999</v>
          </cell>
          <cell r="S11">
            <v>76.444000000000003</v>
          </cell>
          <cell r="T11">
            <v>270.96699999999998</v>
          </cell>
          <cell r="U11">
            <v>82.251999999999995</v>
          </cell>
          <cell r="V11">
            <v>89.093000000000004</v>
          </cell>
          <cell r="W11">
            <v>97.725999999999999</v>
          </cell>
          <cell r="X11">
            <v>106.541</v>
          </cell>
          <cell r="Y11">
            <v>375.61199999999997</v>
          </cell>
          <cell r="Z11">
            <v>114.556</v>
          </cell>
          <cell r="AA11">
            <v>122.57600000000001</v>
          </cell>
          <cell r="AB11">
            <v>131.82599999999999</v>
          </cell>
          <cell r="AC11">
            <v>144.02199999999999</v>
          </cell>
          <cell r="AD11">
            <v>512.98</v>
          </cell>
        </row>
        <row r="12">
          <cell r="B12" t="str">
            <v>Cost of goods sold, COGS</v>
          </cell>
          <cell r="C12" t="str">
            <v>COST_GD_SD</v>
          </cell>
          <cell r="D12" t="str">
            <v>USD</v>
          </cell>
          <cell r="F12">
            <v>-8.0289999999999999</v>
          </cell>
          <cell r="G12">
            <v>-8.6319999999999997</v>
          </cell>
          <cell r="H12">
            <v>-9.5909999999999993</v>
          </cell>
          <cell r="I12">
            <v>-10.19</v>
          </cell>
          <cell r="J12">
            <v>-36.442</v>
          </cell>
          <cell r="K12">
            <v>-10.129999999999999</v>
          </cell>
          <cell r="L12">
            <v>-10.815000000000001</v>
          </cell>
          <cell r="M12">
            <v>-12.054</v>
          </cell>
          <cell r="N12">
            <v>-13.23</v>
          </cell>
          <cell r="O12">
            <v>-46.228999999999999</v>
          </cell>
          <cell r="P12">
            <v>-13.535</v>
          </cell>
          <cell r="Q12">
            <v>-14.573999999999998</v>
          </cell>
          <cell r="R12">
            <v>-15.222000000000001</v>
          </cell>
          <cell r="S12">
            <v>-16.323</v>
          </cell>
          <cell r="T12">
            <v>-59.654000000000003</v>
          </cell>
          <cell r="U12">
            <v>-16.499000000000002</v>
          </cell>
          <cell r="V12">
            <v>-17.747</v>
          </cell>
          <cell r="W12">
            <v>-18.218</v>
          </cell>
          <cell r="X12">
            <v>-20.183</v>
          </cell>
          <cell r="Y12">
            <v>-72.646999999999991</v>
          </cell>
          <cell r="Z12">
            <v>-21.36</v>
          </cell>
          <cell r="AA12">
            <v>-23.637999999999998</v>
          </cell>
          <cell r="AB12">
            <v>-24.076999999999998</v>
          </cell>
          <cell r="AC12">
            <v>-25.488</v>
          </cell>
          <cell r="AD12">
            <v>-94.562999999999988</v>
          </cell>
        </row>
        <row r="13">
          <cell r="B13" t="str">
            <v>SG&amp;A, selling, general and admin. expense</v>
          </cell>
          <cell r="C13" t="str">
            <v>SEL_GL_AD</v>
          </cell>
          <cell r="D13" t="str">
            <v>USD</v>
          </cell>
          <cell r="F13">
            <v>-19.939999999999998</v>
          </cell>
          <cell r="G13">
            <v>-20.771999999999998</v>
          </cell>
          <cell r="H13">
            <v>-25.817</v>
          </cell>
          <cell r="I13">
            <v>-25.664000000000001</v>
          </cell>
          <cell r="J13">
            <v>-92.192999999999998</v>
          </cell>
          <cell r="K13">
            <v>-28.420999999999999</v>
          </cell>
          <cell r="L13">
            <v>-31.251000000000001</v>
          </cell>
          <cell r="M13">
            <v>-37.850999999999999</v>
          </cell>
          <cell r="N13">
            <v>-37.130000000000003</v>
          </cell>
          <cell r="O13">
            <v>-134.65300000000002</v>
          </cell>
          <cell r="P13">
            <v>-40.984999999999999</v>
          </cell>
          <cell r="Q13">
            <v>-43.929000000000002</v>
          </cell>
          <cell r="R13">
            <v>-46.844000000000001</v>
          </cell>
          <cell r="S13">
            <v>-54.289000000000001</v>
          </cell>
          <cell r="T13">
            <v>-186.047</v>
          </cell>
          <cell r="U13">
            <v>-53.506</v>
          </cell>
          <cell r="V13">
            <v>-56.488999999999997</v>
          </cell>
          <cell r="W13">
            <v>-63.768000000000001</v>
          </cell>
          <cell r="X13">
            <v>-64.36</v>
          </cell>
          <cell r="Y13">
            <v>-238.12299999999999</v>
          </cell>
          <cell r="Z13">
            <v>-66.835999999999999</v>
          </cell>
          <cell r="AA13">
            <v>-70.891000000000005</v>
          </cell>
          <cell r="AB13">
            <v>-77.922000000000011</v>
          </cell>
          <cell r="AC13">
            <v>-79.095999999999989</v>
          </cell>
          <cell r="AD13">
            <v>-294.745</v>
          </cell>
        </row>
        <row r="14">
          <cell r="B14" t="str">
            <v>Total operating expense</v>
          </cell>
          <cell r="C14" t="str">
            <v>OP_COST</v>
          </cell>
          <cell r="D14" t="str">
            <v>USD</v>
          </cell>
          <cell r="F14">
            <v>-27.968999999999998</v>
          </cell>
          <cell r="G14">
            <v>-29.403999999999996</v>
          </cell>
          <cell r="H14">
            <v>-35.408000000000001</v>
          </cell>
          <cell r="I14">
            <v>-35.853999999999999</v>
          </cell>
          <cell r="J14">
            <v>-128.63499999999999</v>
          </cell>
          <cell r="K14">
            <v>-38.551000000000002</v>
          </cell>
          <cell r="L14">
            <v>-42.066000000000003</v>
          </cell>
          <cell r="M14">
            <v>-49.905000000000001</v>
          </cell>
          <cell r="N14">
            <v>-50.36</v>
          </cell>
          <cell r="O14">
            <v>-180.88200000000001</v>
          </cell>
          <cell r="P14">
            <v>-54.519999999999996</v>
          </cell>
          <cell r="Q14">
            <v>-58.503</v>
          </cell>
          <cell r="R14">
            <v>-62.066000000000003</v>
          </cell>
          <cell r="S14">
            <v>-70.611999999999995</v>
          </cell>
          <cell r="T14">
            <v>-245.70099999999999</v>
          </cell>
          <cell r="U14">
            <v>-70.004999999999995</v>
          </cell>
          <cell r="V14">
            <v>-74.23599999999999</v>
          </cell>
          <cell r="W14">
            <v>-81.986000000000004</v>
          </cell>
          <cell r="X14">
            <v>-84.543000000000006</v>
          </cell>
          <cell r="Y14">
            <v>-310.77</v>
          </cell>
          <cell r="Z14">
            <v>-88.195999999999998</v>
          </cell>
          <cell r="AA14">
            <v>-94.528999999999996</v>
          </cell>
          <cell r="AB14">
            <v>-101.99900000000001</v>
          </cell>
          <cell r="AC14">
            <v>-104.58399999999999</v>
          </cell>
          <cell r="AD14">
            <v>-389.30799999999999</v>
          </cell>
        </row>
        <row r="15">
          <cell r="B15" t="str">
            <v>R&amp;D expense</v>
          </cell>
          <cell r="C15" t="str">
            <v>RD_EXP</v>
          </cell>
          <cell r="D15" t="str">
            <v>USD</v>
          </cell>
          <cell r="F15">
            <v>-4.5469999999999997</v>
          </cell>
          <cell r="G15">
            <v>-4.7950000000000008</v>
          </cell>
          <cell r="H15">
            <v>-4.718</v>
          </cell>
          <cell r="I15">
            <v>-5.3850000000000007</v>
          </cell>
          <cell r="J15">
            <v>-19.445</v>
          </cell>
          <cell r="K15">
            <v>-5.8680000000000003</v>
          </cell>
          <cell r="L15">
            <v>-6.5289999999999999</v>
          </cell>
          <cell r="M15">
            <v>-6.5600000000000005</v>
          </cell>
          <cell r="N15">
            <v>-7.1739999999999995</v>
          </cell>
          <cell r="O15">
            <v>-26.131</v>
          </cell>
          <cell r="P15">
            <v>-8.0459999999999994</v>
          </cell>
          <cell r="Q15">
            <v>-9.0060000000000002</v>
          </cell>
          <cell r="R15">
            <v>-9.7590000000000003</v>
          </cell>
          <cell r="S15">
            <v>-10.358000000000001</v>
          </cell>
          <cell r="T15">
            <v>-37.168999999999997</v>
          </cell>
          <cell r="U15">
            <v>-10.927999999999999</v>
          </cell>
          <cell r="V15">
            <v>-12.427999999999999</v>
          </cell>
          <cell r="W15">
            <v>-15.279</v>
          </cell>
          <cell r="X15">
            <v>-17.656000000000002</v>
          </cell>
          <cell r="Y15">
            <v>-56.290999999999997</v>
          </cell>
          <cell r="Z15">
            <v>-20.786000000000001</v>
          </cell>
          <cell r="AA15">
            <v>-21.571999999999999</v>
          </cell>
          <cell r="AB15">
            <v>-23.969000000000001</v>
          </cell>
          <cell r="AC15">
            <v>-25.254000000000005</v>
          </cell>
          <cell r="AD15">
            <v>-91.581000000000003</v>
          </cell>
        </row>
        <row r="16">
          <cell r="B16" t="str">
            <v>ESO expense (pre-tax)</v>
          </cell>
          <cell r="C16" t="str">
            <v>ESO_PRE_TAX</v>
          </cell>
          <cell r="D16" t="str">
            <v>USD</v>
          </cell>
          <cell r="F16">
            <v>-1.0720000000000001</v>
          </cell>
          <cell r="G16">
            <v>-1.1759999999999999</v>
          </cell>
          <cell r="H16">
            <v>-1.266</v>
          </cell>
          <cell r="I16">
            <v>-12.843999999999999</v>
          </cell>
          <cell r="J16">
            <v>-16.358000000000001</v>
          </cell>
          <cell r="K16">
            <v>-5.1420000000000003</v>
          </cell>
          <cell r="L16">
            <v>-5.6420000000000003</v>
          </cell>
          <cell r="M16">
            <v>-4.51</v>
          </cell>
          <cell r="N16">
            <v>-6.0149999999999997</v>
          </cell>
          <cell r="O16">
            <v>-21.309000000000001</v>
          </cell>
          <cell r="P16">
            <v>-6.2309999999999999</v>
          </cell>
          <cell r="Q16">
            <v>-8.4749999999999996</v>
          </cell>
          <cell r="R16">
            <v>-8.6950000000000003</v>
          </cell>
          <cell r="S16">
            <v>-9.2739999999999991</v>
          </cell>
          <cell r="T16">
            <v>-32.674999999999997</v>
          </cell>
          <cell r="U16">
            <v>-9.3030000000000008</v>
          </cell>
          <cell r="V16">
            <v>-13.006</v>
          </cell>
          <cell r="W16">
            <v>-12.11</v>
          </cell>
          <cell r="X16">
            <v>-12.898</v>
          </cell>
          <cell r="Y16">
            <v>-47.316999999999993</v>
          </cell>
          <cell r="Z16">
            <v>-16.045999999999999</v>
          </cell>
          <cell r="AA16">
            <v>-19.675000000000001</v>
          </cell>
          <cell r="AB16">
            <v>-19.611999999999998</v>
          </cell>
          <cell r="AC16">
            <v>-20.927</v>
          </cell>
          <cell r="AD16">
            <v>-76.259999999999991</v>
          </cell>
        </row>
        <row r="17">
          <cell r="B17" t="str">
            <v>Other operating income/(expense) (incl. leases)</v>
          </cell>
          <cell r="C17" t="str">
            <v>OTH_OP_INC_EXP</v>
          </cell>
          <cell r="D17" t="str">
            <v>USD</v>
          </cell>
        </row>
        <row r="18">
          <cell r="B18" t="str">
            <v>Total operating expense (incl. D&amp;A)</v>
          </cell>
          <cell r="C18" t="str">
            <v>TOT_OPS_EXP_DDA</v>
          </cell>
          <cell r="D18" t="str">
            <v>USD</v>
          </cell>
          <cell r="F18">
            <v>-32.516000000000005</v>
          </cell>
          <cell r="G18">
            <v>-34.198999999999998</v>
          </cell>
          <cell r="H18">
            <v>-40.138999999999996</v>
          </cell>
          <cell r="I18">
            <v>-41.252000000000002</v>
          </cell>
          <cell r="J18">
            <v>-148.10600000000002</v>
          </cell>
          <cell r="K18">
            <v>-44.436</v>
          </cell>
          <cell r="L18">
            <v>-48.621000000000002</v>
          </cell>
          <cell r="M18">
            <v>-56.491000000000007</v>
          </cell>
          <cell r="N18">
            <v>-57.560000000000009</v>
          </cell>
          <cell r="O18">
            <v>-207.10799999999998</v>
          </cell>
          <cell r="P18">
            <v>-62.59</v>
          </cell>
          <cell r="Q18">
            <v>-67.528999999999996</v>
          </cell>
          <cell r="R18">
            <v>-71.844999999999999</v>
          </cell>
          <cell r="S18">
            <v>-80.989999999999995</v>
          </cell>
          <cell r="T18">
            <v>-282.95400000000001</v>
          </cell>
          <cell r="U18">
            <v>-80.948999999999998</v>
          </cell>
          <cell r="V18">
            <v>-86.664000000000001</v>
          </cell>
          <cell r="W18">
            <v>-97.303000000000011</v>
          </cell>
          <cell r="X18">
            <v>-102.24900000000001</v>
          </cell>
          <cell r="Y18">
            <v>-367.16499999999996</v>
          </cell>
          <cell r="Z18">
            <v>-109.03200000000001</v>
          </cell>
          <cell r="AA18">
            <v>-116.151</v>
          </cell>
          <cell r="AB18">
            <v>-126.462</v>
          </cell>
          <cell r="AC18">
            <v>-130.63800000000003</v>
          </cell>
          <cell r="AD18">
            <v>-482.28299999999996</v>
          </cell>
        </row>
        <row r="19">
          <cell r="B19" t="str">
            <v>Total operating expense (excl. D&amp;A)</v>
          </cell>
          <cell r="C19" t="str">
            <v>TOT_OPS_EXP</v>
          </cell>
          <cell r="D19" t="str">
            <v>USD</v>
          </cell>
          <cell r="F19">
            <v>-31.073000000000004</v>
          </cell>
          <cell r="G19">
            <v>-32.594999999999999</v>
          </cell>
          <cell r="H19">
            <v>-38.361999999999995</v>
          </cell>
          <cell r="I19">
            <v>-40.362000000000002</v>
          </cell>
          <cell r="J19">
            <v>-142.39200000000002</v>
          </cell>
          <cell r="K19">
            <v>-42.689</v>
          </cell>
          <cell r="L19">
            <v>-46.802999999999997</v>
          </cell>
          <cell r="M19">
            <v>-54.545000000000002</v>
          </cell>
          <cell r="N19">
            <v>-55.728000000000009</v>
          </cell>
          <cell r="O19">
            <v>-199.76499999999999</v>
          </cell>
          <cell r="P19">
            <v>-60.389000000000003</v>
          </cell>
          <cell r="Q19">
            <v>-64.507000000000005</v>
          </cell>
          <cell r="R19">
            <v>-69.076000000000008</v>
          </cell>
          <cell r="S19">
            <v>-77.804999999999993</v>
          </cell>
          <cell r="T19">
            <v>-271.77699999999999</v>
          </cell>
          <cell r="U19">
            <v>-77.61999999999999</v>
          </cell>
          <cell r="V19">
            <v>-83.016000000000005</v>
          </cell>
          <cell r="W19">
            <v>-93.157000000000011</v>
          </cell>
          <cell r="X19">
            <v>-97.586000000000013</v>
          </cell>
          <cell r="Y19">
            <v>-351.37899999999996</v>
          </cell>
          <cell r="Z19">
            <v>-103.92200000000001</v>
          </cell>
          <cell r="AA19">
            <v>-110.72199999999999</v>
          </cell>
          <cell r="AB19">
            <v>-120.462</v>
          </cell>
          <cell r="AC19">
            <v>-123.74900000000002</v>
          </cell>
          <cell r="AD19">
            <v>-458.85499999999996</v>
          </cell>
        </row>
        <row r="20">
          <cell r="B20" t="str">
            <v>EBITDA</v>
          </cell>
          <cell r="C20" t="str">
            <v>EBITDA_CALC</v>
          </cell>
          <cell r="D20" t="str">
            <v>USD</v>
          </cell>
          <cell r="F20">
            <v>-6.8990000000000027</v>
          </cell>
          <cell r="G20">
            <v>-5.496999999999999</v>
          </cell>
          <cell r="H20">
            <v>-7.9010000000000007</v>
          </cell>
          <cell r="I20">
            <v>-6.1920000000000037</v>
          </cell>
          <cell r="J20">
            <v>-26.515000000000001</v>
          </cell>
          <cell r="K20">
            <v>-4.5230000000000032</v>
          </cell>
          <cell r="L20">
            <v>-3.8619999999999965</v>
          </cell>
          <cell r="M20">
            <v>-6.834000000000005</v>
          </cell>
          <cell r="N20">
            <v>-2.6020000000000012</v>
          </cell>
          <cell r="O20">
            <v>-17.821000000000016</v>
          </cell>
          <cell r="P20">
            <v>-1.4290000000000016</v>
          </cell>
          <cell r="Q20">
            <v>0.46699999999998898</v>
          </cell>
          <cell r="R20">
            <v>1.5129999999999959</v>
          </cell>
          <cell r="S20">
            <v>-1.3610000000000033</v>
          </cell>
          <cell r="T20">
            <v>-0.80999999999999162</v>
          </cell>
          <cell r="U20">
            <v>4.631999999999989</v>
          </cell>
          <cell r="V20">
            <v>6.0770000000000017</v>
          </cell>
          <cell r="W20">
            <v>4.568999999999984</v>
          </cell>
          <cell r="X20">
            <v>8.9549999999999983</v>
          </cell>
          <cell r="Y20">
            <v>24.23299999999999</v>
          </cell>
          <cell r="Z20">
            <v>10.633999999999984</v>
          </cell>
          <cell r="AA20">
            <v>11.85400000000001</v>
          </cell>
          <cell r="AB20">
            <v>11.36399999999999</v>
          </cell>
          <cell r="AC20">
            <v>20.272999999999982</v>
          </cell>
          <cell r="AD20">
            <v>54.125000000000064</v>
          </cell>
        </row>
        <row r="21">
          <cell r="B21" t="str">
            <v>Depreciation</v>
          </cell>
          <cell r="C21" t="str">
            <v>DEPREC</v>
          </cell>
          <cell r="D21" t="str">
            <v>USD</v>
          </cell>
          <cell r="F21">
            <v>-1.4430000000000001</v>
          </cell>
          <cell r="G21">
            <v>-1.6040000000000001</v>
          </cell>
          <cell r="H21">
            <v>-1.764</v>
          </cell>
          <cell r="I21">
            <v>-0.87700000000000056</v>
          </cell>
          <cell r="J21">
            <v>-5.6880000000000006</v>
          </cell>
          <cell r="K21">
            <v>-1.7300000000000002</v>
          </cell>
          <cell r="L21">
            <v>-1.792</v>
          </cell>
          <cell r="M21">
            <v>-1.92</v>
          </cell>
          <cell r="N21">
            <v>-1.806</v>
          </cell>
          <cell r="O21">
            <v>-7.2480000000000002</v>
          </cell>
          <cell r="P21">
            <v>-2.177</v>
          </cell>
          <cell r="Q21">
            <v>-3.0019999999999998</v>
          </cell>
          <cell r="R21">
            <v>-2.7490000000000001</v>
          </cell>
          <cell r="S21">
            <v>-3.165</v>
          </cell>
          <cell r="T21">
            <v>-11.093</v>
          </cell>
          <cell r="U21">
            <v>-3.3130000000000002</v>
          </cell>
          <cell r="V21">
            <v>-3.6480000000000001</v>
          </cell>
          <cell r="W21">
            <v>-4.1079999999999997</v>
          </cell>
          <cell r="X21">
            <v>-4.6130000000000004</v>
          </cell>
          <cell r="Y21">
            <v>-15.682000000000002</v>
          </cell>
          <cell r="Z21">
            <v>-5.0600000000000005</v>
          </cell>
          <cell r="AA21">
            <v>-5.3790000000000004</v>
          </cell>
          <cell r="AB21">
            <v>-5.5060000000000002</v>
          </cell>
          <cell r="AC21">
            <v>-6.0890000000000004</v>
          </cell>
          <cell r="AD21">
            <v>-22.033999999999999</v>
          </cell>
        </row>
        <row r="22">
          <cell r="B22" t="str">
            <v>Amortization</v>
          </cell>
          <cell r="C22" t="str">
            <v>GOODWILL_AMORT</v>
          </cell>
          <cell r="D22" t="str">
            <v>USD</v>
          </cell>
          <cell r="F22">
            <v>0</v>
          </cell>
          <cell r="G22">
            <v>0</v>
          </cell>
          <cell r="H22">
            <v>-1.2999999999999901E-2</v>
          </cell>
          <cell r="I22">
            <v>-1.3000000000000012E-2</v>
          </cell>
          <cell r="J22">
            <v>-2.5999999999999801E-2</v>
          </cell>
          <cell r="K22">
            <v>-1.6999999999999904E-2</v>
          </cell>
          <cell r="L22">
            <v>-2.6000000000000023E-2</v>
          </cell>
          <cell r="M22">
            <v>-2.6000000000000023E-2</v>
          </cell>
          <cell r="N22">
            <v>-2.6000000000000023E-2</v>
          </cell>
          <cell r="O22">
            <v>-9.4999999999999751E-2</v>
          </cell>
          <cell r="P22">
            <v>-2.4000000000000021E-2</v>
          </cell>
          <cell r="Q22">
            <v>-2.0000000000000018E-2</v>
          </cell>
          <cell r="R22">
            <v>-2.0000000000000018E-2</v>
          </cell>
          <cell r="S22">
            <v>-2.0000000000000018E-2</v>
          </cell>
          <cell r="T22">
            <v>-8.3999999999999631E-2</v>
          </cell>
          <cell r="U22">
            <v>-1.6000000000000014E-2</v>
          </cell>
          <cell r="V22">
            <v>0</v>
          </cell>
          <cell r="W22">
            <v>-3.8000000000000256E-2</v>
          </cell>
          <cell r="X22">
            <v>-4.9999999999999822E-2</v>
          </cell>
          <cell r="Y22">
            <v>-0.1039999999999992</v>
          </cell>
          <cell r="Z22">
            <v>-4.9999999999999822E-2</v>
          </cell>
          <cell r="AA22">
            <v>-4.9999999999999822E-2</v>
          </cell>
          <cell r="AB22">
            <v>-0.49399999999999977</v>
          </cell>
          <cell r="AC22">
            <v>-0.79999999999999982</v>
          </cell>
          <cell r="AD22">
            <v>-1.3940000000000019</v>
          </cell>
        </row>
        <row r="23">
          <cell r="B23" t="str">
            <v>EBIT, operating profit</v>
          </cell>
          <cell r="C23" t="str">
            <v>EBIT</v>
          </cell>
          <cell r="D23" t="str">
            <v>USD</v>
          </cell>
          <cell r="F23">
            <v>-8.3420000000000023</v>
          </cell>
          <cell r="G23">
            <v>-7.1009999999999991</v>
          </cell>
          <cell r="H23">
            <v>-9.6780000000000008</v>
          </cell>
          <cell r="I23">
            <v>-7.0820000000000043</v>
          </cell>
          <cell r="J23">
            <v>-32.203000000000003</v>
          </cell>
          <cell r="K23">
            <v>-6.2530000000000037</v>
          </cell>
          <cell r="L23">
            <v>-5.6539999999999964</v>
          </cell>
          <cell r="M23">
            <v>-8.7540000000000049</v>
          </cell>
          <cell r="N23">
            <v>-4.4080000000000013</v>
          </cell>
          <cell r="O23">
            <v>-25.069000000000017</v>
          </cell>
          <cell r="P23">
            <v>-3.6060000000000016</v>
          </cell>
          <cell r="Q23">
            <v>-2.5350000000000108</v>
          </cell>
          <cell r="R23">
            <v>-1.2360000000000042</v>
          </cell>
          <cell r="S23">
            <v>-4.5260000000000034</v>
          </cell>
          <cell r="T23">
            <v>-11.902999999999992</v>
          </cell>
          <cell r="U23">
            <v>1.3189999999999884</v>
          </cell>
          <cell r="V23">
            <v>2.429000000000002</v>
          </cell>
          <cell r="W23">
            <v>0.46099999999998431</v>
          </cell>
          <cell r="X23">
            <v>4.3419999999999987</v>
          </cell>
          <cell r="Y23">
            <v>8.5509999999999877</v>
          </cell>
          <cell r="Z23">
            <v>5.5739999999999839</v>
          </cell>
          <cell r="AA23">
            <v>6.4750000000000085</v>
          </cell>
          <cell r="AB23">
            <v>5.8579999999999899</v>
          </cell>
          <cell r="AC23">
            <v>14.183999999999983</v>
          </cell>
          <cell r="AD23">
            <v>32.091000000000065</v>
          </cell>
        </row>
        <row r="24">
          <cell r="B24" t="str">
            <v>Interest income</v>
          </cell>
          <cell r="C24" t="str">
            <v>INT_INC_IND</v>
          </cell>
          <cell r="D24" t="str">
            <v>USD</v>
          </cell>
          <cell r="F24">
            <v>2E-3</v>
          </cell>
          <cell r="G24">
            <v>1E-3</v>
          </cell>
          <cell r="H24">
            <v>0</v>
          </cell>
          <cell r="I24">
            <v>4.2000000000000003E-2</v>
          </cell>
          <cell r="J24">
            <v>4.5000000000000005E-2</v>
          </cell>
          <cell r="K24">
            <v>0.01</v>
          </cell>
          <cell r="L24">
            <v>0.10100000000000001</v>
          </cell>
          <cell r="M24">
            <v>0.13100000000000001</v>
          </cell>
          <cell r="N24">
            <v>0.151</v>
          </cell>
          <cell r="O24">
            <v>0.39300000000000002</v>
          </cell>
          <cell r="P24">
            <v>0.17899999999999999</v>
          </cell>
          <cell r="Q24">
            <v>0.20100000000000001</v>
          </cell>
          <cell r="R24">
            <v>0.224</v>
          </cell>
          <cell r="S24">
            <v>0.26200000000000001</v>
          </cell>
          <cell r="T24">
            <v>0.86599999999999999</v>
          </cell>
          <cell r="U24">
            <v>0.30299999999999999</v>
          </cell>
          <cell r="V24">
            <v>0.73399999999999999</v>
          </cell>
          <cell r="W24">
            <v>1.274</v>
          </cell>
          <cell r="X24">
            <v>1.526</v>
          </cell>
          <cell r="Y24">
            <v>3.8369999999999997</v>
          </cell>
          <cell r="Z24">
            <v>1.8240000000000001</v>
          </cell>
          <cell r="AA24">
            <v>2.0920000000000001</v>
          </cell>
          <cell r="AB24">
            <v>2.4159999999999999</v>
          </cell>
          <cell r="AC24">
            <v>2.8439999999999999</v>
          </cell>
          <cell r="AD24">
            <v>9.1760000000000002</v>
          </cell>
        </row>
        <row r="25">
          <cell r="B25" t="str">
            <v>Interest expense</v>
          </cell>
          <cell r="C25" t="str">
            <v>INT_EXP_IND</v>
          </cell>
          <cell r="D25" t="str">
            <v>USD</v>
          </cell>
          <cell r="F25">
            <v>-5.0999999999999997E-2</v>
          </cell>
          <cell r="G25">
            <v>-7.0000000000000007E-2</v>
          </cell>
          <cell r="H25">
            <v>-0.13800000000000001</v>
          </cell>
          <cell r="I25">
            <v>-6.3E-2</v>
          </cell>
          <cell r="J25">
            <v>-0.32200000000000001</v>
          </cell>
          <cell r="K25">
            <v>-3.2000000000000001E-2</v>
          </cell>
          <cell r="L25">
            <v>-7.9000000000000001E-2</v>
          </cell>
          <cell r="M25">
            <v>-3.1E-2</v>
          </cell>
          <cell r="N25">
            <v>-4.5999999999999999E-2</v>
          </cell>
          <cell r="O25">
            <v>-0.188</v>
          </cell>
          <cell r="P25">
            <v>-8.6999999999999994E-2</v>
          </cell>
          <cell r="Q25">
            <v>-9.2999999999999999E-2</v>
          </cell>
          <cell r="R25">
            <v>-9.7000000000000003E-2</v>
          </cell>
          <cell r="S25">
            <v>0</v>
          </cell>
          <cell r="T25">
            <v>-0.27700000000000002</v>
          </cell>
          <cell r="U25">
            <v>-5.1999999999999998E-2</v>
          </cell>
          <cell r="V25">
            <v>-0.14900000000000002</v>
          </cell>
          <cell r="W25">
            <v>-5.0629999999999997</v>
          </cell>
          <cell r="X25">
            <v>-5.234</v>
          </cell>
          <cell r="Y25">
            <v>-10.497999999999999</v>
          </cell>
          <cell r="Z25">
            <v>-0.26600000000000001</v>
          </cell>
          <cell r="AA25">
            <v>-0.27199999999999935</v>
          </cell>
          <cell r="AB25">
            <v>-0.252</v>
          </cell>
          <cell r="AC25">
            <v>-0.26100000000000012</v>
          </cell>
          <cell r="AD25">
            <v>-1.0509999999999995</v>
          </cell>
        </row>
        <row r="26">
          <cell r="B26" t="str">
            <v>Net interest income/(expense)</v>
          </cell>
          <cell r="C26" t="str">
            <v>NET_INT_EXP</v>
          </cell>
          <cell r="D26" t="str">
            <v>USD</v>
          </cell>
          <cell r="F26">
            <v>-4.8999999999999995E-2</v>
          </cell>
          <cell r="G26">
            <v>-6.9000000000000006E-2</v>
          </cell>
          <cell r="H26">
            <v>-0.13800000000000001</v>
          </cell>
          <cell r="I26">
            <v>-2.0999999999999998E-2</v>
          </cell>
          <cell r="J26">
            <v>-0.27700000000000002</v>
          </cell>
          <cell r="K26">
            <v>-2.1999999999999999E-2</v>
          </cell>
          <cell r="L26">
            <v>2.2000000000000006E-2</v>
          </cell>
          <cell r="M26">
            <v>0.1</v>
          </cell>
          <cell r="N26">
            <v>0.105</v>
          </cell>
          <cell r="O26">
            <v>0.20500000000000002</v>
          </cell>
          <cell r="P26">
            <v>9.1999999999999998E-2</v>
          </cell>
          <cell r="Q26">
            <v>0.10800000000000001</v>
          </cell>
          <cell r="R26">
            <v>0.127</v>
          </cell>
          <cell r="S26">
            <v>0.26200000000000001</v>
          </cell>
          <cell r="T26">
            <v>0.58899999999999997</v>
          </cell>
          <cell r="U26">
            <v>0.251</v>
          </cell>
          <cell r="V26">
            <v>0.58499999999999996</v>
          </cell>
          <cell r="W26">
            <v>-3.7889999999999997</v>
          </cell>
          <cell r="X26">
            <v>-3.7080000000000002</v>
          </cell>
          <cell r="Y26">
            <v>-6.6609999999999996</v>
          </cell>
          <cell r="Z26">
            <v>1.5580000000000001</v>
          </cell>
          <cell r="AA26">
            <v>1.8200000000000007</v>
          </cell>
          <cell r="AB26">
            <v>2.1639999999999997</v>
          </cell>
          <cell r="AC26">
            <v>2.5829999999999997</v>
          </cell>
          <cell r="AD26">
            <v>8.125</v>
          </cell>
        </row>
        <row r="27">
          <cell r="B27" t="str">
            <v>Income/(loss) from unconsolidated subs &amp; associates</v>
          </cell>
          <cell r="C27" t="str">
            <v>ASSOCIATE</v>
          </cell>
          <cell r="D27" t="str">
            <v>USD</v>
          </cell>
        </row>
        <row r="28">
          <cell r="B28" t="str">
            <v>Profit/(loss) on disposals of assets, pre-tax</v>
          </cell>
          <cell r="C28" t="str">
            <v>PROFIT_ON_DISP</v>
          </cell>
          <cell r="D28" t="str">
            <v>USD</v>
          </cell>
        </row>
        <row r="29">
          <cell r="B29" t="str">
            <v>Other non-ops income/(expense)</v>
          </cell>
          <cell r="C29" t="str">
            <v>OTH_COST_INC</v>
          </cell>
          <cell r="D29" t="str">
            <v>USD</v>
          </cell>
          <cell r="F29">
            <v>8.9999999999999993E-3</v>
          </cell>
          <cell r="G29">
            <v>0.22600000000000001</v>
          </cell>
          <cell r="H29">
            <v>0.28899999999999998</v>
          </cell>
          <cell r="I29">
            <v>0.17100000000000001</v>
          </cell>
          <cell r="J29">
            <v>0.69500000000000006</v>
          </cell>
          <cell r="K29">
            <v>0.628</v>
          </cell>
          <cell r="L29">
            <v>-5.5E-2</v>
          </cell>
          <cell r="M29">
            <v>-0.186</v>
          </cell>
          <cell r="N29">
            <v>0.24099999999999999</v>
          </cell>
          <cell r="O29">
            <v>0.62799999999999989</v>
          </cell>
          <cell r="P29">
            <v>-0.33300000000000002</v>
          </cell>
          <cell r="Q29">
            <v>-0.20200000000000001</v>
          </cell>
          <cell r="R29">
            <v>-0.36499999999999999</v>
          </cell>
          <cell r="S29">
            <v>-5.6000000000000001E-2</v>
          </cell>
          <cell r="T29">
            <v>-0.95600000000000007</v>
          </cell>
          <cell r="U29">
            <v>-0.128</v>
          </cell>
          <cell r="V29">
            <v>-9.7000000000000003E-2</v>
          </cell>
          <cell r="W29">
            <v>-0.77900000000000003</v>
          </cell>
          <cell r="X29">
            <v>2.0960000000000019</v>
          </cell>
          <cell r="Y29">
            <v>1.0920000000000019</v>
          </cell>
          <cell r="Z29">
            <v>-0.28299999999999997</v>
          </cell>
          <cell r="AA29">
            <v>-0.52700000000000002</v>
          </cell>
          <cell r="AB29">
            <v>-0.27700000000000002</v>
          </cell>
          <cell r="AC29">
            <v>-0.40500000000000003</v>
          </cell>
          <cell r="AD29">
            <v>-1.4920000000000002</v>
          </cell>
        </row>
        <row r="30">
          <cell r="B30" t="str">
            <v>Pre-tax profit</v>
          </cell>
          <cell r="C30" t="str">
            <v>PT_PROF</v>
          </cell>
          <cell r="D30" t="str">
            <v>USD</v>
          </cell>
          <cell r="F30">
            <v>-8.3820000000000014</v>
          </cell>
          <cell r="G30">
            <v>-6.9439999999999991</v>
          </cell>
          <cell r="H30">
            <v>-9.527000000000001</v>
          </cell>
          <cell r="I30">
            <v>-6.9320000000000039</v>
          </cell>
          <cell r="J30">
            <v>-31.785000000000004</v>
          </cell>
          <cell r="K30">
            <v>-5.6470000000000038</v>
          </cell>
          <cell r="L30">
            <v>-5.6869999999999967</v>
          </cell>
          <cell r="M30">
            <v>-8.8400000000000052</v>
          </cell>
          <cell r="N30">
            <v>-4.0620000000000012</v>
          </cell>
          <cell r="O30">
            <v>-24.236000000000018</v>
          </cell>
          <cell r="P30">
            <v>-3.8470000000000018</v>
          </cell>
          <cell r="Q30">
            <v>-2.6290000000000107</v>
          </cell>
          <cell r="R30">
            <v>-1.4740000000000042</v>
          </cell>
          <cell r="S30">
            <v>-4.3200000000000029</v>
          </cell>
          <cell r="T30">
            <v>-12.269999999999991</v>
          </cell>
          <cell r="U30">
            <v>1.4419999999999884</v>
          </cell>
          <cell r="V30">
            <v>2.917000000000002</v>
          </cell>
          <cell r="W30">
            <v>-4.1070000000000153</v>
          </cell>
          <cell r="X30">
            <v>2.7300000000000004</v>
          </cell>
          <cell r="Y30">
            <v>2.9819999999999895</v>
          </cell>
          <cell r="Z30">
            <v>6.8489999999999842</v>
          </cell>
          <cell r="AA30">
            <v>7.7680000000000096</v>
          </cell>
          <cell r="AB30">
            <v>7.7449999999999894</v>
          </cell>
          <cell r="AC30">
            <v>16.361999999999984</v>
          </cell>
          <cell r="AD30">
            <v>38.724000000000068</v>
          </cell>
        </row>
        <row r="31">
          <cell r="A31" t="str">
            <v>Additional Income Statement Items</v>
          </cell>
        </row>
        <row r="32">
          <cell r="B32" t="str">
            <v>Organic sales growth (excl. acquisitions)</v>
          </cell>
          <cell r="C32" t="str">
            <v>ORG_REV_GRTH</v>
          </cell>
        </row>
        <row r="33">
          <cell r="B33" t="str">
            <v>Operating lease cost</v>
          </cell>
          <cell r="C33" t="str">
            <v>LEASE_PAY</v>
          </cell>
          <cell r="D33" t="str">
            <v>USD</v>
          </cell>
        </row>
        <row r="34">
          <cell r="B34" t="str">
            <v>Lease payments (deemed interest portion)</v>
          </cell>
          <cell r="C34" t="str">
            <v>LEASE_DEEM_INT</v>
          </cell>
          <cell r="D34" t="str">
            <v>USD</v>
          </cell>
        </row>
        <row r="35">
          <cell r="B35" t="str">
            <v>Lease payments (deemed depreciation portion)</v>
          </cell>
          <cell r="C35" t="str">
            <v>LEASE_DEEM_DEPR</v>
          </cell>
          <cell r="D35" t="str">
            <v>USD</v>
          </cell>
        </row>
        <row r="36">
          <cell r="B36" t="str">
            <v>Gross interest charge</v>
          </cell>
          <cell r="C36" t="str">
            <v>NET_INT_CH</v>
          </cell>
          <cell r="D36" t="str">
            <v>USD</v>
          </cell>
        </row>
        <row r="37">
          <cell r="B37" t="str">
            <v>Income from associates (operating)</v>
          </cell>
          <cell r="C37" t="str">
            <v>ASSOCIATE_OP</v>
          </cell>
          <cell r="D37" t="str">
            <v>USD</v>
          </cell>
        </row>
        <row r="38">
          <cell r="B38" t="str">
            <v>Depreciation ROU assets   (applicable to IFRS cos.)</v>
          </cell>
          <cell r="C38" t="str">
            <v>DEPR_ROU_ASSETS</v>
          </cell>
          <cell r="D38" t="str">
            <v>USD</v>
          </cell>
        </row>
        <row r="39">
          <cell r="B39" t="str">
            <v>Lease interest charge  (applicable to IFRS cos.)</v>
          </cell>
          <cell r="C39" t="str">
            <v>LEASE_INT_CHG</v>
          </cell>
          <cell r="D39" t="str">
            <v>USD</v>
          </cell>
        </row>
        <row r="40">
          <cell r="B40" t="str">
            <v>Lease standard adopted (US GAAP ASC 842/ IFRS 16)</v>
          </cell>
          <cell r="C40" t="str">
            <v>LEASE_ADOPT</v>
          </cell>
          <cell r="E40" t="str">
            <v>Y</v>
          </cell>
        </row>
        <row r="41">
          <cell r="B41" t="str">
            <v>Stock-based compensation related to cost of goods sold (Americas software)</v>
          </cell>
          <cell r="C41" t="str">
            <v>SBC_COST_OF_GOODS_SOLD</v>
          </cell>
          <cell r="D41" t="str">
            <v>USD</v>
          </cell>
        </row>
        <row r="42">
          <cell r="B42" t="str">
            <v>Stock-based compensation related to sales &amp; marketing (Americas software)</v>
          </cell>
          <cell r="C42" t="str">
            <v>SBC_SALES_MARKETING</v>
          </cell>
          <cell r="D42" t="str">
            <v>USD</v>
          </cell>
        </row>
        <row r="43">
          <cell r="B43" t="str">
            <v>Stock-based compensation related to research &amp; development (Americas software)</v>
          </cell>
          <cell r="C43" t="str">
            <v>SBC_RESEARCH_DEVELOPMENT</v>
          </cell>
          <cell r="D43" t="str">
            <v>USD</v>
          </cell>
        </row>
        <row r="44">
          <cell r="B44" t="str">
            <v>Stock-based compensation related to general &amp; administrative (Americas software)</v>
          </cell>
          <cell r="C44" t="str">
            <v>SBC_GEN_ADMINISTRATIVE</v>
          </cell>
          <cell r="D44" t="str">
            <v>USD</v>
          </cell>
        </row>
        <row r="45">
          <cell r="B45" t="str">
            <v>Total stock-based compensation (Americas software)</v>
          </cell>
          <cell r="C45" t="str">
            <v>SBC_TOTAL</v>
          </cell>
          <cell r="D45" t="str">
            <v>USD</v>
          </cell>
        </row>
        <row r="46">
          <cell r="A46" t="str">
            <v>Balance Sheet</v>
          </cell>
        </row>
        <row r="47">
          <cell r="B47" t="str">
            <v>Cash &amp; cash equivalents</v>
          </cell>
          <cell r="C47" t="str">
            <v>CASH_EQ</v>
          </cell>
          <cell r="D47" t="str">
            <v>USD</v>
          </cell>
          <cell r="G47">
            <v>7.3019999999999996</v>
          </cell>
          <cell r="H47">
            <v>12.379</v>
          </cell>
          <cell r="I47">
            <v>123.721</v>
          </cell>
          <cell r="J47">
            <v>123.721</v>
          </cell>
          <cell r="K47">
            <v>129.375</v>
          </cell>
          <cell r="L47">
            <v>74.234999999999999</v>
          </cell>
          <cell r="M47">
            <v>58.808999999999997</v>
          </cell>
          <cell r="N47">
            <v>55.58</v>
          </cell>
          <cell r="O47">
            <v>55.58</v>
          </cell>
          <cell r="P47">
            <v>53.018999999999998</v>
          </cell>
          <cell r="Q47">
            <v>58.661000000000001</v>
          </cell>
          <cell r="R47">
            <v>61.439</v>
          </cell>
          <cell r="S47">
            <v>59.701999999999998</v>
          </cell>
          <cell r="T47">
            <v>59.701999999999998</v>
          </cell>
          <cell r="U47">
            <v>69.786000000000001</v>
          </cell>
          <cell r="V47">
            <v>175.62200000000001</v>
          </cell>
          <cell r="W47">
            <v>176.74299999999999</v>
          </cell>
          <cell r="X47">
            <v>87.68</v>
          </cell>
          <cell r="Y47">
            <v>87.68</v>
          </cell>
          <cell r="Z47">
            <v>154.03100000000001</v>
          </cell>
          <cell r="AA47">
            <v>98.426000000000002</v>
          </cell>
          <cell r="AB47">
            <v>96.122</v>
          </cell>
          <cell r="AC47">
            <v>111.489</v>
          </cell>
          <cell r="AD47">
            <v>111.489</v>
          </cell>
        </row>
        <row r="48">
          <cell r="B48" t="str">
            <v>Accounts receivable</v>
          </cell>
          <cell r="C48" t="str">
            <v>DEBTORS</v>
          </cell>
          <cell r="D48" t="str">
            <v>USD</v>
          </cell>
          <cell r="G48">
            <v>9.2780000000000005</v>
          </cell>
          <cell r="H48">
            <v>10.504</v>
          </cell>
          <cell r="I48">
            <v>14.27</v>
          </cell>
          <cell r="J48">
            <v>14.27</v>
          </cell>
          <cell r="K48">
            <v>15.458</v>
          </cell>
          <cell r="L48">
            <v>16.216999999999999</v>
          </cell>
          <cell r="M48">
            <v>19.768999999999998</v>
          </cell>
          <cell r="N48">
            <v>25.141999999999999</v>
          </cell>
          <cell r="O48">
            <v>25.141999999999999</v>
          </cell>
          <cell r="P48">
            <v>25.071999999999999</v>
          </cell>
          <cell r="Q48">
            <v>25.643000000000001</v>
          </cell>
          <cell r="R48">
            <v>30.436</v>
          </cell>
          <cell r="S48">
            <v>38.984000000000002</v>
          </cell>
          <cell r="T48">
            <v>38.984000000000002</v>
          </cell>
          <cell r="U48">
            <v>34.935000000000002</v>
          </cell>
          <cell r="V48">
            <v>38.466000000000001</v>
          </cell>
          <cell r="W48">
            <v>48.79</v>
          </cell>
          <cell r="X48">
            <v>60.676000000000002</v>
          </cell>
          <cell r="Y48">
            <v>60.676000000000002</v>
          </cell>
          <cell r="Z48">
            <v>54.207999999999998</v>
          </cell>
          <cell r="AA48">
            <v>53.496000000000002</v>
          </cell>
          <cell r="AB48">
            <v>63.106999999999999</v>
          </cell>
          <cell r="AC48">
            <v>77.099999999999994</v>
          </cell>
          <cell r="AD48">
            <v>77.099999999999994</v>
          </cell>
        </row>
        <row r="49">
          <cell r="B49" t="str">
            <v>Inventory</v>
          </cell>
          <cell r="C49" t="str">
            <v>STOCKS</v>
          </cell>
          <cell r="D49" t="str">
            <v>USD</v>
          </cell>
        </row>
        <row r="50">
          <cell r="B50" t="str">
            <v>Other current assets</v>
          </cell>
          <cell r="C50" t="str">
            <v>OTH_CUR_ASS</v>
          </cell>
          <cell r="D50" t="str">
            <v>USD</v>
          </cell>
          <cell r="G50">
            <v>9.2240000000000002</v>
          </cell>
          <cell r="H50">
            <v>9.125</v>
          </cell>
          <cell r="I50">
            <v>11.518000000000001</v>
          </cell>
          <cell r="J50">
            <v>11.518000000000001</v>
          </cell>
          <cell r="K50">
            <v>19.342999999999996</v>
          </cell>
          <cell r="L50">
            <v>50.308</v>
          </cell>
          <cell r="M50">
            <v>58.745000000000005</v>
          </cell>
          <cell r="N50">
            <v>65.031999999999996</v>
          </cell>
          <cell r="O50">
            <v>65.031999999999996</v>
          </cell>
          <cell r="P50">
            <v>73.647000000000006</v>
          </cell>
          <cell r="Q50">
            <v>77.38900000000001</v>
          </cell>
          <cell r="R50">
            <v>72.186999999999998</v>
          </cell>
          <cell r="S50">
            <v>77.567000000000007</v>
          </cell>
          <cell r="T50">
            <v>77.567000000000007</v>
          </cell>
          <cell r="U50">
            <v>75.048000000000002</v>
          </cell>
          <cell r="V50">
            <v>349.69200000000001</v>
          </cell>
          <cell r="W50">
            <v>345.495</v>
          </cell>
          <cell r="X50">
            <v>454.14500000000004</v>
          </cell>
          <cell r="Y50">
            <v>454.14500000000004</v>
          </cell>
          <cell r="Z50">
            <v>411.30400000000009</v>
          </cell>
          <cell r="AA50">
            <v>495.09800000000001</v>
          </cell>
          <cell r="AB50">
            <v>507.23200000000003</v>
          </cell>
          <cell r="AC50">
            <v>523.82900000000006</v>
          </cell>
          <cell r="AD50">
            <v>523.82900000000006</v>
          </cell>
        </row>
        <row r="51">
          <cell r="B51" t="str">
            <v>Total current assets</v>
          </cell>
          <cell r="C51" t="str">
            <v>CUR_ASS</v>
          </cell>
          <cell r="D51" t="str">
            <v>USD</v>
          </cell>
          <cell r="G51">
            <v>25.803999999999998</v>
          </cell>
          <cell r="H51">
            <v>32.007999999999996</v>
          </cell>
          <cell r="I51">
            <v>149.50899999999999</v>
          </cell>
          <cell r="J51">
            <v>149.50899999999999</v>
          </cell>
          <cell r="K51">
            <v>164.17600000000002</v>
          </cell>
          <cell r="L51">
            <v>140.76</v>
          </cell>
          <cell r="M51">
            <v>137.32300000000001</v>
          </cell>
          <cell r="N51">
            <v>145.75399999999999</v>
          </cell>
          <cell r="O51">
            <v>145.75399999999999</v>
          </cell>
          <cell r="P51">
            <v>151.738</v>
          </cell>
          <cell r="Q51">
            <v>161.69299999999996</v>
          </cell>
          <cell r="R51">
            <v>164.06200000000004</v>
          </cell>
          <cell r="S51">
            <v>176.25300000000001</v>
          </cell>
          <cell r="T51">
            <v>176.25300000000001</v>
          </cell>
          <cell r="U51">
            <v>179.76900000000003</v>
          </cell>
          <cell r="V51">
            <v>563.78</v>
          </cell>
          <cell r="W51">
            <v>571.02799999999991</v>
          </cell>
          <cell r="X51">
            <v>602.50099999999998</v>
          </cell>
          <cell r="Y51">
            <v>602.50099999999998</v>
          </cell>
          <cell r="Z51">
            <v>619.54300000000001</v>
          </cell>
          <cell r="AA51">
            <v>647.01999999999987</v>
          </cell>
          <cell r="AB51">
            <v>666.4609999999999</v>
          </cell>
          <cell r="AC51">
            <v>712.41800000000001</v>
          </cell>
          <cell r="AD51">
            <v>712.41800000000001</v>
          </cell>
        </row>
        <row r="52">
          <cell r="B52" t="str">
            <v>Gross fixed assets, PP&amp;E</v>
          </cell>
          <cell r="C52" t="str">
            <v>GR_FIX_ASS</v>
          </cell>
          <cell r="D52" t="str">
            <v>USD</v>
          </cell>
          <cell r="G52">
            <v>9.8919999999999995</v>
          </cell>
          <cell r="H52">
            <v>9.8740000000000006</v>
          </cell>
          <cell r="I52">
            <v>11.381</v>
          </cell>
          <cell r="J52">
            <v>11.381</v>
          </cell>
          <cell r="K52">
            <v>11.561</v>
          </cell>
          <cell r="L52">
            <v>11.337</v>
          </cell>
          <cell r="M52">
            <v>11.84</v>
          </cell>
          <cell r="N52">
            <v>18.161000000000001</v>
          </cell>
          <cell r="O52">
            <v>18.161000000000001</v>
          </cell>
          <cell r="P52">
            <v>26.896999999999998</v>
          </cell>
          <cell r="Q52">
            <v>28.033999999999999</v>
          </cell>
          <cell r="R52">
            <v>29.041</v>
          </cell>
          <cell r="S52">
            <v>30.201000000000001</v>
          </cell>
          <cell r="T52">
            <v>30.201000000000001</v>
          </cell>
          <cell r="U52">
            <v>34.697000000000003</v>
          </cell>
          <cell r="V52">
            <v>37.618000000000002</v>
          </cell>
          <cell r="W52">
            <v>40.600999999999999</v>
          </cell>
          <cell r="X52">
            <v>43.293999999999997</v>
          </cell>
          <cell r="Y52">
            <v>43.293999999999997</v>
          </cell>
          <cell r="Z52">
            <v>47.734000000000002</v>
          </cell>
          <cell r="AA52">
            <v>49.311</v>
          </cell>
          <cell r="AB52">
            <v>51.912999999999997</v>
          </cell>
          <cell r="AC52">
            <v>52.468000000000004</v>
          </cell>
          <cell r="AD52">
            <v>52.468000000000004</v>
          </cell>
        </row>
        <row r="53">
          <cell r="B53" t="str">
            <v>Accumulated depreciation</v>
          </cell>
          <cell r="C53" t="str">
            <v>ACC_DDA</v>
          </cell>
          <cell r="D53" t="str">
            <v>USD</v>
          </cell>
        </row>
        <row r="54">
          <cell r="B54" t="str">
            <v>Net PP&amp;E</v>
          </cell>
          <cell r="C54" t="str">
            <v>NET_FIX_ASS</v>
          </cell>
          <cell r="D54" t="str">
            <v>USD</v>
          </cell>
          <cell r="G54">
            <v>9.8919999999999995</v>
          </cell>
          <cell r="H54">
            <v>9.8740000000000006</v>
          </cell>
          <cell r="I54">
            <v>11.381</v>
          </cell>
          <cell r="J54">
            <v>11.381</v>
          </cell>
          <cell r="K54">
            <v>11.561</v>
          </cell>
          <cell r="L54">
            <v>11.337</v>
          </cell>
          <cell r="M54">
            <v>11.84</v>
          </cell>
          <cell r="N54">
            <v>18.161000000000001</v>
          </cell>
          <cell r="O54">
            <v>18.161000000000001</v>
          </cell>
          <cell r="P54">
            <v>26.896999999999998</v>
          </cell>
          <cell r="Q54">
            <v>28.033999999999999</v>
          </cell>
          <cell r="R54">
            <v>29.041</v>
          </cell>
          <cell r="S54">
            <v>30.201000000000001</v>
          </cell>
          <cell r="T54">
            <v>30.201000000000001</v>
          </cell>
          <cell r="U54">
            <v>34.697000000000003</v>
          </cell>
          <cell r="V54">
            <v>37.618000000000002</v>
          </cell>
          <cell r="W54">
            <v>40.600999999999999</v>
          </cell>
          <cell r="X54">
            <v>43.293999999999997</v>
          </cell>
          <cell r="Y54">
            <v>43.293999999999997</v>
          </cell>
          <cell r="Z54">
            <v>47.734000000000002</v>
          </cell>
          <cell r="AA54">
            <v>49.311</v>
          </cell>
          <cell r="AB54">
            <v>51.912999999999997</v>
          </cell>
          <cell r="AC54">
            <v>52.468000000000004</v>
          </cell>
          <cell r="AD54">
            <v>52.468000000000004</v>
          </cell>
        </row>
        <row r="55">
          <cell r="B55" t="str">
            <v>Gross intangibles</v>
          </cell>
          <cell r="C55" t="str">
            <v>GR_INTANG</v>
          </cell>
          <cell r="D55" t="str">
            <v>USD</v>
          </cell>
          <cell r="G55">
            <v>13.670999999999999</v>
          </cell>
          <cell r="H55">
            <v>14.237</v>
          </cell>
          <cell r="I55">
            <v>13.852</v>
          </cell>
          <cell r="J55">
            <v>13.852</v>
          </cell>
          <cell r="K55">
            <v>14.177</v>
          </cell>
          <cell r="L55">
            <v>14.158999999999999</v>
          </cell>
          <cell r="M55">
            <v>14.367000000000001</v>
          </cell>
          <cell r="N55">
            <v>14.527999999999999</v>
          </cell>
          <cell r="O55">
            <v>14.527999999999999</v>
          </cell>
          <cell r="P55">
            <v>14.934999999999999</v>
          </cell>
          <cell r="Q55">
            <v>14.818999999999999</v>
          </cell>
          <cell r="R55">
            <v>15.648999999999999</v>
          </cell>
          <cell r="S55">
            <v>16.311999999999998</v>
          </cell>
          <cell r="T55">
            <v>16.311999999999998</v>
          </cell>
          <cell r="U55">
            <v>16.844999999999999</v>
          </cell>
          <cell r="V55">
            <v>17.547000000000001</v>
          </cell>
          <cell r="W55">
            <v>29.878</v>
          </cell>
          <cell r="X55">
            <v>30.021999999999998</v>
          </cell>
          <cell r="Y55">
            <v>30.021999999999998</v>
          </cell>
          <cell r="Z55">
            <v>31.096999999999998</v>
          </cell>
          <cell r="AA55">
            <v>32.638999999999996</v>
          </cell>
          <cell r="AB55">
            <v>33.207999999999998</v>
          </cell>
          <cell r="AC55">
            <v>32.614999999999995</v>
          </cell>
          <cell r="AD55">
            <v>32.614999999999995</v>
          </cell>
        </row>
        <row r="56">
          <cell r="B56" t="str">
            <v>Accumulated amortization</v>
          </cell>
          <cell r="C56" t="str">
            <v>ACC_AMORT</v>
          </cell>
          <cell r="D56" t="str">
            <v>USD</v>
          </cell>
        </row>
        <row r="57">
          <cell r="B57" t="str">
            <v>Net intangible assets</v>
          </cell>
          <cell r="C57" t="str">
            <v>NET_INTANG</v>
          </cell>
          <cell r="D57" t="str">
            <v>USD</v>
          </cell>
          <cell r="G57">
            <v>13.670999999999999</v>
          </cell>
          <cell r="H57">
            <v>14.237</v>
          </cell>
          <cell r="I57">
            <v>13.852</v>
          </cell>
          <cell r="J57">
            <v>13.852</v>
          </cell>
          <cell r="K57">
            <v>14.177</v>
          </cell>
          <cell r="L57">
            <v>14.158999999999999</v>
          </cell>
          <cell r="M57">
            <v>14.367000000000001</v>
          </cell>
          <cell r="N57">
            <v>14.527999999999999</v>
          </cell>
          <cell r="O57">
            <v>14.527999999999999</v>
          </cell>
          <cell r="P57">
            <v>14.934999999999999</v>
          </cell>
          <cell r="Q57">
            <v>14.818999999999999</v>
          </cell>
          <cell r="R57">
            <v>15.648999999999999</v>
          </cell>
          <cell r="S57">
            <v>16.311999999999998</v>
          </cell>
          <cell r="T57">
            <v>16.311999999999998</v>
          </cell>
          <cell r="U57">
            <v>16.844999999999999</v>
          </cell>
          <cell r="V57">
            <v>17.547000000000001</v>
          </cell>
          <cell r="W57">
            <v>29.878</v>
          </cell>
          <cell r="X57">
            <v>30.021999999999998</v>
          </cell>
          <cell r="Y57">
            <v>30.021999999999998</v>
          </cell>
          <cell r="Z57">
            <v>31.096999999999998</v>
          </cell>
          <cell r="AA57">
            <v>32.638999999999996</v>
          </cell>
          <cell r="AB57">
            <v>33.207999999999998</v>
          </cell>
          <cell r="AC57">
            <v>32.614999999999995</v>
          </cell>
          <cell r="AD57">
            <v>32.614999999999995</v>
          </cell>
        </row>
        <row r="58">
          <cell r="B58" t="str">
            <v>Equity method investments</v>
          </cell>
          <cell r="C58" t="str">
            <v>FIX_ASS_INV</v>
          </cell>
          <cell r="D58" t="str">
            <v>USD</v>
          </cell>
        </row>
        <row r="59">
          <cell r="B59" t="str">
            <v>Investments in securities</v>
          </cell>
          <cell r="C59" t="str">
            <v>INV_SECUR</v>
          </cell>
          <cell r="D59" t="str">
            <v>USD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19.038</v>
          </cell>
          <cell r="L59">
            <v>42.341999999999999</v>
          </cell>
          <cell r="M59">
            <v>43.497999999999998</v>
          </cell>
          <cell r="N59">
            <v>40.566000000000003</v>
          </cell>
          <cell r="O59">
            <v>40.566000000000003</v>
          </cell>
          <cell r="P59">
            <v>35.113</v>
          </cell>
          <cell r="Q59">
            <v>30.507000000000001</v>
          </cell>
          <cell r="R59">
            <v>37.668999999999997</v>
          </cell>
          <cell r="S59">
            <v>35.718000000000004</v>
          </cell>
          <cell r="T59">
            <v>35.718000000000004</v>
          </cell>
          <cell r="U59">
            <v>37.845999999999997</v>
          </cell>
          <cell r="V59">
            <v>41.895000000000003</v>
          </cell>
          <cell r="W59">
            <v>35.668999999999997</v>
          </cell>
          <cell r="X59">
            <v>31.393999999999998</v>
          </cell>
          <cell r="Y59">
            <v>31.393999999999998</v>
          </cell>
          <cell r="Z59">
            <v>28.1</v>
          </cell>
          <cell r="AA59">
            <v>16.375</v>
          </cell>
          <cell r="AB59">
            <v>13.234</v>
          </cell>
          <cell r="AC59">
            <v>11.45</v>
          </cell>
          <cell r="AD59">
            <v>11.45</v>
          </cell>
        </row>
        <row r="60">
          <cell r="B60" t="str">
            <v>Other long-term assets</v>
          </cell>
          <cell r="C60" t="str">
            <v>OTH_LT_ASS</v>
          </cell>
          <cell r="D60" t="str">
            <v>USD</v>
          </cell>
          <cell r="G60">
            <v>2.738</v>
          </cell>
          <cell r="H60">
            <v>2.819</v>
          </cell>
          <cell r="I60">
            <v>0.11600000000000001</v>
          </cell>
          <cell r="J60">
            <v>0.11600000000000001</v>
          </cell>
          <cell r="K60">
            <v>0.12</v>
          </cell>
          <cell r="L60">
            <v>0.25900000000000001</v>
          </cell>
          <cell r="M60">
            <v>0.80899999999999994</v>
          </cell>
          <cell r="N60">
            <v>1.3699999999999999</v>
          </cell>
          <cell r="O60">
            <v>1.3699999999999999</v>
          </cell>
          <cell r="P60">
            <v>1.3090000000000002</v>
          </cell>
          <cell r="Q60">
            <v>1.4809999999999999</v>
          </cell>
          <cell r="R60">
            <v>1.365</v>
          </cell>
          <cell r="S60">
            <v>1.2709999999999999</v>
          </cell>
          <cell r="T60">
            <v>1.2709999999999999</v>
          </cell>
          <cell r="U60">
            <v>6.1240000000000006</v>
          </cell>
          <cell r="V60">
            <v>6.6789999999999994</v>
          </cell>
          <cell r="W60">
            <v>9.1499999999999986</v>
          </cell>
          <cell r="X60">
            <v>4.9640000000000004</v>
          </cell>
          <cell r="Y60">
            <v>4.9640000000000004</v>
          </cell>
          <cell r="Z60">
            <v>16.500999999999998</v>
          </cell>
          <cell r="AA60">
            <v>19.475999999999999</v>
          </cell>
          <cell r="AB60">
            <v>20.832000000000001</v>
          </cell>
          <cell r="AC60">
            <v>25.002000000000002</v>
          </cell>
          <cell r="AD60">
            <v>25.002000000000002</v>
          </cell>
        </row>
        <row r="61">
          <cell r="B61" t="str">
            <v>Total assets</v>
          </cell>
          <cell r="C61" t="str">
            <v>TOT_ASSET</v>
          </cell>
          <cell r="D61" t="str">
            <v>USD</v>
          </cell>
          <cell r="G61">
            <v>52.10499999999999</v>
          </cell>
          <cell r="H61">
            <v>58.937999999999995</v>
          </cell>
          <cell r="I61">
            <v>174.85799999999998</v>
          </cell>
          <cell r="J61">
            <v>174.85799999999998</v>
          </cell>
          <cell r="K61">
            <v>209.072</v>
          </cell>
          <cell r="L61">
            <v>208.85699999999997</v>
          </cell>
          <cell r="M61">
            <v>207.83699999999999</v>
          </cell>
          <cell r="N61">
            <v>220.37899999999999</v>
          </cell>
          <cell r="O61">
            <v>220.37899999999999</v>
          </cell>
          <cell r="P61">
            <v>229.99199999999999</v>
          </cell>
          <cell r="Q61">
            <v>236.53399999999993</v>
          </cell>
          <cell r="R61">
            <v>247.78600000000003</v>
          </cell>
          <cell r="S61">
            <v>259.755</v>
          </cell>
          <cell r="T61">
            <v>259.755</v>
          </cell>
          <cell r="U61">
            <v>275.28100000000006</v>
          </cell>
          <cell r="V61">
            <v>667.51900000000001</v>
          </cell>
          <cell r="W61">
            <v>686.32599999999991</v>
          </cell>
          <cell r="X61">
            <v>712.17499999999995</v>
          </cell>
          <cell r="Y61">
            <v>712.17499999999995</v>
          </cell>
          <cell r="Z61">
            <v>742.97500000000002</v>
          </cell>
          <cell r="AA61">
            <v>764.82099999999991</v>
          </cell>
          <cell r="AB61">
            <v>785.64799999999991</v>
          </cell>
          <cell r="AC61">
            <v>833.95299999999997</v>
          </cell>
          <cell r="AD61">
            <v>833.95299999999997</v>
          </cell>
        </row>
        <row r="62">
          <cell r="B62" t="str">
            <v>Accounts payable</v>
          </cell>
          <cell r="C62" t="str">
            <v>ACC_PAY_GQ</v>
          </cell>
          <cell r="D62" t="str">
            <v>USD</v>
          </cell>
          <cell r="G62">
            <v>2.6070000000000002</v>
          </cell>
          <cell r="H62">
            <v>2.1869999999999998</v>
          </cell>
          <cell r="I62">
            <v>2.8</v>
          </cell>
          <cell r="J62">
            <v>2.8</v>
          </cell>
          <cell r="K62">
            <v>1.544</v>
          </cell>
          <cell r="L62">
            <v>2.415</v>
          </cell>
          <cell r="M62">
            <v>2.577</v>
          </cell>
          <cell r="N62">
            <v>2.5880000000000001</v>
          </cell>
          <cell r="O62">
            <v>2.5880000000000001</v>
          </cell>
          <cell r="P62">
            <v>2.6739999999999999</v>
          </cell>
          <cell r="Q62">
            <v>2.7069999999999999</v>
          </cell>
          <cell r="R62">
            <v>3.004</v>
          </cell>
          <cell r="S62">
            <v>4.3499999999999996</v>
          </cell>
          <cell r="T62">
            <v>4.3499999999999996</v>
          </cell>
          <cell r="U62">
            <v>3.2570000000000001</v>
          </cell>
          <cell r="V62">
            <v>2.8650000000000002</v>
          </cell>
          <cell r="W62">
            <v>4.7489999999999997</v>
          </cell>
          <cell r="X62">
            <v>4.657</v>
          </cell>
          <cell r="Y62">
            <v>4.657</v>
          </cell>
          <cell r="Z62">
            <v>5.194</v>
          </cell>
          <cell r="AA62">
            <v>5.7160000000000002</v>
          </cell>
          <cell r="AB62">
            <v>8.8170000000000002</v>
          </cell>
          <cell r="AC62">
            <v>7.81</v>
          </cell>
          <cell r="AD62">
            <v>7.81</v>
          </cell>
        </row>
        <row r="63">
          <cell r="B63" t="str">
            <v>Short-term debt</v>
          </cell>
          <cell r="C63" t="str">
            <v>SHORT_T_DEBT</v>
          </cell>
          <cell r="D63" t="str">
            <v>USD</v>
          </cell>
          <cell r="G63">
            <v>9.7000000000000003E-2</v>
          </cell>
          <cell r="H63">
            <v>9.8000000000000004E-2</v>
          </cell>
          <cell r="I63">
            <v>0.1</v>
          </cell>
          <cell r="J63">
            <v>0.1</v>
          </cell>
          <cell r="K63">
            <v>0.10100000000000001</v>
          </cell>
          <cell r="L63">
            <v>0.23499999999999999</v>
          </cell>
          <cell r="M63">
            <v>0.39700000000000002</v>
          </cell>
          <cell r="N63">
            <v>0.54200000000000004</v>
          </cell>
          <cell r="O63">
            <v>0.54200000000000004</v>
          </cell>
          <cell r="P63">
            <v>0.64900000000000002</v>
          </cell>
          <cell r="Q63">
            <v>0.71399999999999997</v>
          </cell>
          <cell r="R63">
            <v>0.76400000000000001</v>
          </cell>
          <cell r="S63">
            <v>0.79600000000000004</v>
          </cell>
          <cell r="T63">
            <v>0.79600000000000004</v>
          </cell>
          <cell r="U63">
            <v>0.79</v>
          </cell>
          <cell r="V63">
            <v>0.78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</row>
        <row r="64">
          <cell r="B64" t="str">
            <v>Current lease liabilities (op lease: US GAAP)</v>
          </cell>
          <cell r="C64" t="str">
            <v>ST_LEASE_LIAB</v>
          </cell>
          <cell r="D64" t="str">
            <v>USD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5">
          <cell r="B65" t="str">
            <v>Other current liabilities</v>
          </cell>
          <cell r="C65" t="str">
            <v>OTH_CUR_LIABS</v>
          </cell>
          <cell r="D65" t="str">
            <v>USD</v>
          </cell>
          <cell r="G65">
            <v>45.194000000000003</v>
          </cell>
          <cell r="H65">
            <v>47.646999999999998</v>
          </cell>
          <cell r="I65">
            <v>56.527999999999999</v>
          </cell>
          <cell r="J65">
            <v>56.527999999999999</v>
          </cell>
          <cell r="K65">
            <v>63.652000000000001</v>
          </cell>
          <cell r="L65">
            <v>71.064000000000007</v>
          </cell>
          <cell r="M65">
            <v>75.105999999999995</v>
          </cell>
          <cell r="N65">
            <v>88.176999999999992</v>
          </cell>
          <cell r="O65">
            <v>88.176999999999992</v>
          </cell>
          <cell r="P65">
            <v>97.349000000000004</v>
          </cell>
          <cell r="Q65">
            <v>103.54900000000001</v>
          </cell>
          <cell r="R65">
            <v>111.202</v>
          </cell>
          <cell r="S65">
            <v>122.23699999999999</v>
          </cell>
          <cell r="T65">
            <v>122.23699999999999</v>
          </cell>
          <cell r="U65">
            <v>131.58500000000001</v>
          </cell>
          <cell r="V65">
            <v>150.09799999999998</v>
          </cell>
          <cell r="W65">
            <v>155.887</v>
          </cell>
          <cell r="X65">
            <v>173.63900000000001</v>
          </cell>
          <cell r="Y65">
            <v>173.63900000000001</v>
          </cell>
          <cell r="Z65">
            <v>187.17599999999999</v>
          </cell>
          <cell r="AA65">
            <v>192.529</v>
          </cell>
          <cell r="AB65">
            <v>202.47199999999998</v>
          </cell>
          <cell r="AC65">
            <v>229.19900000000001</v>
          </cell>
          <cell r="AD65">
            <v>229.19900000000001</v>
          </cell>
        </row>
        <row r="66">
          <cell r="B66" t="str">
            <v>Total current liabilities</v>
          </cell>
          <cell r="C66" t="str">
            <v>SHORT_TERM_LIABS</v>
          </cell>
          <cell r="D66" t="str">
            <v>USD</v>
          </cell>
          <cell r="G66">
            <v>47.898000000000003</v>
          </cell>
          <cell r="H66">
            <v>49.932000000000002</v>
          </cell>
          <cell r="I66">
            <v>59.427999999999997</v>
          </cell>
          <cell r="J66">
            <v>59.427999999999997</v>
          </cell>
          <cell r="K66">
            <v>65.296999999999997</v>
          </cell>
          <cell r="L66">
            <v>73.713999999999999</v>
          </cell>
          <cell r="M66">
            <v>78.08</v>
          </cell>
          <cell r="N66">
            <v>91.306999999999988</v>
          </cell>
          <cell r="O66">
            <v>91.306999999999988</v>
          </cell>
          <cell r="P66">
            <v>100.672</v>
          </cell>
          <cell r="Q66">
            <v>106.97</v>
          </cell>
          <cell r="R66">
            <v>114.97</v>
          </cell>
          <cell r="S66">
            <v>127.383</v>
          </cell>
          <cell r="T66">
            <v>127.383</v>
          </cell>
          <cell r="U66">
            <v>135.63200000000001</v>
          </cell>
          <cell r="V66">
            <v>153.74299999999999</v>
          </cell>
          <cell r="W66">
            <v>160.636</v>
          </cell>
          <cell r="X66">
            <v>178.29599999999999</v>
          </cell>
          <cell r="Y66">
            <v>178.29599999999999</v>
          </cell>
          <cell r="Z66">
            <v>192.37</v>
          </cell>
          <cell r="AA66">
            <v>198.245</v>
          </cell>
          <cell r="AB66">
            <v>211.28899999999999</v>
          </cell>
          <cell r="AC66">
            <v>237.00900000000001</v>
          </cell>
          <cell r="AD66">
            <v>237.00900000000001</v>
          </cell>
        </row>
        <row r="67">
          <cell r="B67" t="str">
            <v>Deferred revenue</v>
          </cell>
          <cell r="C67" t="str">
            <v>TOT_DEF_REV</v>
          </cell>
          <cell r="D67" t="str">
            <v>USD</v>
          </cell>
          <cell r="G67">
            <v>32.402999999999999</v>
          </cell>
          <cell r="H67">
            <v>34.671999999999997</v>
          </cell>
          <cell r="I67">
            <v>41.305</v>
          </cell>
          <cell r="J67">
            <v>41.305</v>
          </cell>
          <cell r="K67">
            <v>46.996000000000002</v>
          </cell>
          <cell r="L67">
            <v>50.246000000000002</v>
          </cell>
          <cell r="M67">
            <v>54.997999999999998</v>
          </cell>
          <cell r="N67">
            <v>65.138999999999996</v>
          </cell>
          <cell r="O67">
            <v>65.138999999999996</v>
          </cell>
          <cell r="P67">
            <v>73.953999999999994</v>
          </cell>
          <cell r="Q67">
            <v>77.182000000000002</v>
          </cell>
          <cell r="R67">
            <v>84.246000000000009</v>
          </cell>
          <cell r="S67">
            <v>96.597000000000008</v>
          </cell>
          <cell r="T67">
            <v>96.597000000000008</v>
          </cell>
          <cell r="U67">
            <v>105.571</v>
          </cell>
          <cell r="V67">
            <v>111.313</v>
          </cell>
          <cell r="W67">
            <v>120.158</v>
          </cell>
          <cell r="X67">
            <v>139.15699999999998</v>
          </cell>
          <cell r="Y67">
            <v>139.15699999999998</v>
          </cell>
          <cell r="Z67">
            <v>150.78399999999999</v>
          </cell>
          <cell r="AA67">
            <v>153.797</v>
          </cell>
          <cell r="AB67">
            <v>162.64099999999999</v>
          </cell>
          <cell r="AC67">
            <v>185.48400000000001</v>
          </cell>
          <cell r="AD67">
            <v>185.48400000000001</v>
          </cell>
        </row>
        <row r="68">
          <cell r="B68" t="str">
            <v>Long-term  debt</v>
          </cell>
          <cell r="C68" t="str">
            <v>LT_DEBT</v>
          </cell>
          <cell r="D68" t="str">
            <v>USD</v>
          </cell>
          <cell r="G68">
            <v>5.1269999999999998</v>
          </cell>
          <cell r="H68">
            <v>18.103999999999999</v>
          </cell>
          <cell r="I68">
            <v>7.8E-2</v>
          </cell>
          <cell r="J68">
            <v>7.8E-2</v>
          </cell>
          <cell r="K68">
            <v>5.2999999999999999E-2</v>
          </cell>
          <cell r="L68">
            <v>0.14099999999999999</v>
          </cell>
          <cell r="M68">
            <v>0.216</v>
          </cell>
          <cell r="N68">
            <v>0.28700000000000003</v>
          </cell>
          <cell r="O68">
            <v>0.28700000000000003</v>
          </cell>
          <cell r="P68">
            <v>0.28499999999999998</v>
          </cell>
          <cell r="Q68">
            <v>0.25900000000000001</v>
          </cell>
          <cell r="R68">
            <v>0.247</v>
          </cell>
          <cell r="S68">
            <v>0.27500000000000002</v>
          </cell>
          <cell r="T68">
            <v>0.27500000000000002</v>
          </cell>
          <cell r="U68">
            <v>0.28799999999999998</v>
          </cell>
          <cell r="V68">
            <v>289.08300000000003</v>
          </cell>
          <cell r="W68">
            <v>293.56299999999999</v>
          </cell>
          <cell r="X68">
            <v>298.447</v>
          </cell>
          <cell r="Y68">
            <v>298.447</v>
          </cell>
          <cell r="Z68">
            <v>303.35500000000002</v>
          </cell>
          <cell r="AA68">
            <v>308.40899999999999</v>
          </cell>
          <cell r="AB68">
            <v>313.55</v>
          </cell>
          <cell r="AC68">
            <v>318.78199999999998</v>
          </cell>
          <cell r="AD68">
            <v>318.78199999999998</v>
          </cell>
        </row>
        <row r="69">
          <cell r="B69" t="str">
            <v>Non-current lease liabilities (op lease: US GAAP)</v>
          </cell>
          <cell r="C69" t="str">
            <v>LT_LEASE_LIAB</v>
          </cell>
          <cell r="D69" t="str">
            <v>USD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</row>
        <row r="70">
          <cell r="B70" t="str">
            <v>Other long-term liabilities</v>
          </cell>
          <cell r="C70" t="str">
            <v>OTH_LT_CRED_GQ</v>
          </cell>
          <cell r="D70" t="str">
            <v>USD</v>
          </cell>
          <cell r="G70">
            <v>4.3710000000000004</v>
          </cell>
          <cell r="H70">
            <v>4.6480000000000006</v>
          </cell>
          <cell r="I70">
            <v>4.6529999999999996</v>
          </cell>
          <cell r="J70">
            <v>4.6529999999999996</v>
          </cell>
          <cell r="K70">
            <v>4.5139999999999993</v>
          </cell>
          <cell r="L70">
            <v>4.6829999999999998</v>
          </cell>
          <cell r="M70">
            <v>5.367</v>
          </cell>
          <cell r="N70">
            <v>7.077</v>
          </cell>
          <cell r="O70">
            <v>7.077</v>
          </cell>
          <cell r="P70">
            <v>8.0830000000000002</v>
          </cell>
          <cell r="Q70">
            <v>8.8529999999999998</v>
          </cell>
          <cell r="R70">
            <v>10.411</v>
          </cell>
          <cell r="S70">
            <v>13.396999999999998</v>
          </cell>
          <cell r="T70">
            <v>13.396999999999998</v>
          </cell>
          <cell r="U70">
            <v>15.018000000000001</v>
          </cell>
          <cell r="V70">
            <v>20.99</v>
          </cell>
          <cell r="W70">
            <v>23.591000000000001</v>
          </cell>
          <cell r="X70">
            <v>25.071999999999999</v>
          </cell>
          <cell r="Y70">
            <v>25.071999999999999</v>
          </cell>
          <cell r="Z70">
            <v>26.152000000000001</v>
          </cell>
          <cell r="AA70">
            <v>30.527999999999999</v>
          </cell>
          <cell r="AB70">
            <v>31.396000000000001</v>
          </cell>
          <cell r="AC70">
            <v>33.521000000000001</v>
          </cell>
          <cell r="AD70">
            <v>33.521000000000001</v>
          </cell>
        </row>
        <row r="71">
          <cell r="B71" t="str">
            <v>Total long-term liabilities</v>
          </cell>
          <cell r="C71" t="str">
            <v>TOT_LT_LIAB</v>
          </cell>
          <cell r="D71" t="str">
            <v>USD</v>
          </cell>
          <cell r="G71">
            <v>9.4979999999999976</v>
          </cell>
          <cell r="H71">
            <v>22.751999999999995</v>
          </cell>
          <cell r="I71">
            <v>4.7309999999999945</v>
          </cell>
          <cell r="J71">
            <v>4.7309999999999945</v>
          </cell>
          <cell r="K71">
            <v>4.5669999999999931</v>
          </cell>
          <cell r="L71">
            <v>4.8239999999999981</v>
          </cell>
          <cell r="M71">
            <v>5.5829999999999984</v>
          </cell>
          <cell r="N71">
            <v>7.3640000000000043</v>
          </cell>
          <cell r="O71">
            <v>7.3640000000000043</v>
          </cell>
          <cell r="P71">
            <v>8.367999999999995</v>
          </cell>
          <cell r="Q71">
            <v>9.1119999999999948</v>
          </cell>
          <cell r="R71">
            <v>10.658000000000001</v>
          </cell>
          <cell r="S71">
            <v>13.672000000000011</v>
          </cell>
          <cell r="T71">
            <v>13.672000000000011</v>
          </cell>
          <cell r="U71">
            <v>15.306000000000012</v>
          </cell>
          <cell r="V71">
            <v>310.07299999999998</v>
          </cell>
          <cell r="W71">
            <v>317.154</v>
          </cell>
          <cell r="X71">
            <v>323.51900000000001</v>
          </cell>
          <cell r="Y71">
            <v>323.51900000000001</v>
          </cell>
          <cell r="Z71">
            <v>329.50699999999995</v>
          </cell>
          <cell r="AA71">
            <v>338.93700000000001</v>
          </cell>
          <cell r="AB71">
            <v>344.94600000000003</v>
          </cell>
          <cell r="AC71">
            <v>352.303</v>
          </cell>
          <cell r="AD71">
            <v>352.303</v>
          </cell>
        </row>
        <row r="72">
          <cell r="B72" t="str">
            <v>Total liabilities</v>
          </cell>
          <cell r="C72" t="str">
            <v>TOT_LIAB</v>
          </cell>
          <cell r="D72" t="str">
            <v>USD</v>
          </cell>
          <cell r="G72">
            <v>57.396000000000001</v>
          </cell>
          <cell r="H72">
            <v>72.683999999999997</v>
          </cell>
          <cell r="I72">
            <v>64.158999999999992</v>
          </cell>
          <cell r="J72">
            <v>64.158999999999992</v>
          </cell>
          <cell r="K72">
            <v>69.86399999999999</v>
          </cell>
          <cell r="L72">
            <v>78.537999999999997</v>
          </cell>
          <cell r="M72">
            <v>83.662999999999997</v>
          </cell>
          <cell r="N72">
            <v>98.670999999999992</v>
          </cell>
          <cell r="O72">
            <v>98.670999999999992</v>
          </cell>
          <cell r="P72">
            <v>109.03999999999999</v>
          </cell>
          <cell r="Q72">
            <v>116.08199999999999</v>
          </cell>
          <cell r="R72">
            <v>125.628</v>
          </cell>
          <cell r="S72">
            <v>141.05500000000001</v>
          </cell>
          <cell r="T72">
            <v>141.05500000000001</v>
          </cell>
          <cell r="U72">
            <v>150.93800000000002</v>
          </cell>
          <cell r="V72">
            <v>463.81599999999997</v>
          </cell>
          <cell r="W72">
            <v>477.78999999999996</v>
          </cell>
          <cell r="X72">
            <v>501.815</v>
          </cell>
          <cell r="Y72">
            <v>501.815</v>
          </cell>
          <cell r="Z72">
            <v>521.87699999999995</v>
          </cell>
          <cell r="AA72">
            <v>537.18200000000002</v>
          </cell>
          <cell r="AB72">
            <v>556.23500000000001</v>
          </cell>
          <cell r="AC72">
            <v>589.31200000000001</v>
          </cell>
          <cell r="AD72">
            <v>589.31200000000001</v>
          </cell>
        </row>
        <row r="73">
          <cell r="B73" t="str">
            <v>Preferred shares</v>
          </cell>
          <cell r="C73" t="str">
            <v>PREF_SH</v>
          </cell>
          <cell r="D73" t="str">
            <v>USD</v>
          </cell>
        </row>
        <row r="74">
          <cell r="B74" t="str">
            <v>Total common equity</v>
          </cell>
          <cell r="C74" t="str">
            <v>ORD_SH_FUND</v>
          </cell>
          <cell r="D74" t="str">
            <v>USD</v>
          </cell>
          <cell r="G74">
            <v>-5.291000000000011</v>
          </cell>
          <cell r="H74">
            <v>-13.745999999999995</v>
          </cell>
          <cell r="I74">
            <v>110.69900000000001</v>
          </cell>
          <cell r="J74">
            <v>110.69900000000001</v>
          </cell>
          <cell r="K74">
            <v>139.20799999999997</v>
          </cell>
          <cell r="L74">
            <v>130.31900000000002</v>
          </cell>
          <cell r="M74">
            <v>124.17399999999998</v>
          </cell>
          <cell r="N74">
            <v>121.708</v>
          </cell>
          <cell r="O74">
            <v>121.708</v>
          </cell>
          <cell r="P74">
            <v>120.95200000000003</v>
          </cell>
          <cell r="Q74">
            <v>120.452</v>
          </cell>
          <cell r="R74">
            <v>122.15800000000002</v>
          </cell>
          <cell r="S74">
            <v>118.70000000000005</v>
          </cell>
          <cell r="T74">
            <v>118.70000000000005</v>
          </cell>
          <cell r="U74">
            <v>124.34299999999999</v>
          </cell>
          <cell r="V74">
            <v>203.70299999999997</v>
          </cell>
          <cell r="W74">
            <v>208.536</v>
          </cell>
          <cell r="X74">
            <v>210.36</v>
          </cell>
          <cell r="Y74">
            <v>210.36</v>
          </cell>
          <cell r="Z74">
            <v>221.0979999999999</v>
          </cell>
          <cell r="AA74">
            <v>227.63899999999995</v>
          </cell>
          <cell r="AB74">
            <v>229.41299999999995</v>
          </cell>
          <cell r="AC74">
            <v>244.64099999999996</v>
          </cell>
          <cell r="AD74">
            <v>244.64099999999996</v>
          </cell>
        </row>
        <row r="75">
          <cell r="B75" t="str">
            <v>Minority interest</v>
          </cell>
          <cell r="C75" t="str">
            <v>MINORITIES</v>
          </cell>
          <cell r="D75" t="str">
            <v>USD</v>
          </cell>
        </row>
        <row r="76">
          <cell r="B76" t="str">
            <v>Total shareholders' equity</v>
          </cell>
          <cell r="C76" t="str">
            <v>EQ</v>
          </cell>
          <cell r="D76" t="str">
            <v>USD</v>
          </cell>
          <cell r="G76">
            <v>-5.291000000000011</v>
          </cell>
          <cell r="H76">
            <v>-13.745999999999995</v>
          </cell>
          <cell r="I76">
            <v>110.69900000000001</v>
          </cell>
          <cell r="J76">
            <v>110.69900000000001</v>
          </cell>
          <cell r="K76">
            <v>139.20799999999997</v>
          </cell>
          <cell r="L76">
            <v>130.31900000000002</v>
          </cell>
          <cell r="M76">
            <v>124.17399999999998</v>
          </cell>
          <cell r="N76">
            <v>121.708</v>
          </cell>
          <cell r="O76">
            <v>121.708</v>
          </cell>
          <cell r="P76">
            <v>120.95200000000003</v>
          </cell>
          <cell r="Q76">
            <v>120.452</v>
          </cell>
          <cell r="R76">
            <v>122.15800000000002</v>
          </cell>
          <cell r="S76">
            <v>118.70000000000005</v>
          </cell>
          <cell r="T76">
            <v>118.70000000000005</v>
          </cell>
          <cell r="U76">
            <v>124.34299999999999</v>
          </cell>
          <cell r="V76">
            <v>203.70299999999997</v>
          </cell>
          <cell r="W76">
            <v>208.536</v>
          </cell>
          <cell r="X76">
            <v>210.36</v>
          </cell>
          <cell r="Y76">
            <v>210.36</v>
          </cell>
          <cell r="Z76">
            <v>221.0979999999999</v>
          </cell>
          <cell r="AA76">
            <v>227.63899999999995</v>
          </cell>
          <cell r="AB76">
            <v>229.41299999999995</v>
          </cell>
          <cell r="AC76">
            <v>244.64099999999996</v>
          </cell>
          <cell r="AD76">
            <v>244.64099999999996</v>
          </cell>
        </row>
        <row r="77">
          <cell r="B77" t="str">
            <v>Total liabilities and equity</v>
          </cell>
          <cell r="C77" t="str">
            <v>TOT_LIAB_EQ</v>
          </cell>
          <cell r="D77" t="str">
            <v>USD</v>
          </cell>
          <cell r="G77">
            <v>52.10499999999999</v>
          </cell>
          <cell r="H77">
            <v>58.938000000000002</v>
          </cell>
          <cell r="I77">
            <v>174.858</v>
          </cell>
          <cell r="J77">
            <v>174.858</v>
          </cell>
          <cell r="K77">
            <v>209.07199999999995</v>
          </cell>
          <cell r="L77">
            <v>208.85700000000003</v>
          </cell>
          <cell r="M77">
            <v>207.83699999999999</v>
          </cell>
          <cell r="N77">
            <v>220.37899999999999</v>
          </cell>
          <cell r="O77">
            <v>220.37899999999999</v>
          </cell>
          <cell r="P77">
            <v>229.99200000000002</v>
          </cell>
          <cell r="Q77">
            <v>236.53399999999999</v>
          </cell>
          <cell r="R77">
            <v>247.786</v>
          </cell>
          <cell r="S77">
            <v>259.75500000000005</v>
          </cell>
          <cell r="T77">
            <v>259.75500000000005</v>
          </cell>
          <cell r="U77">
            <v>275.28100000000001</v>
          </cell>
          <cell r="V77">
            <v>667.51900000000001</v>
          </cell>
          <cell r="W77">
            <v>686.32600000000002</v>
          </cell>
          <cell r="X77">
            <v>712.17499999999995</v>
          </cell>
          <cell r="Y77">
            <v>712.17499999999995</v>
          </cell>
          <cell r="Z77">
            <v>742.97499999999991</v>
          </cell>
          <cell r="AA77">
            <v>764.82099999999991</v>
          </cell>
          <cell r="AB77">
            <v>785.64799999999991</v>
          </cell>
          <cell r="AC77">
            <v>833.95299999999997</v>
          </cell>
          <cell r="AD77">
            <v>833.95299999999997</v>
          </cell>
        </row>
        <row r="78">
          <cell r="A78" t="str">
            <v>Additional Balance Sheet Items</v>
          </cell>
        </row>
        <row r="79">
          <cell r="B79" t="str">
            <v>Total US$ debt (in US$)</v>
          </cell>
          <cell r="C79" t="str">
            <v>TOT_USD_DEBT</v>
          </cell>
          <cell r="G79">
            <v>0</v>
          </cell>
          <cell r="J79">
            <v>0</v>
          </cell>
          <cell r="O79">
            <v>0</v>
          </cell>
          <cell r="T79">
            <v>0</v>
          </cell>
          <cell r="Y79">
            <v>0</v>
          </cell>
          <cell r="AD79">
            <v>0</v>
          </cell>
        </row>
        <row r="80">
          <cell r="B80" t="str">
            <v>% US$ debt hedged (principal)</v>
          </cell>
          <cell r="C80" t="str">
            <v>TOT_PCT_USD_DEBT_HEDGED</v>
          </cell>
          <cell r="G80">
            <v>0</v>
          </cell>
          <cell r="J80">
            <v>0</v>
          </cell>
          <cell r="O80">
            <v>0</v>
          </cell>
          <cell r="T80">
            <v>0</v>
          </cell>
          <cell r="Y80">
            <v>0</v>
          </cell>
          <cell r="AD80">
            <v>0</v>
          </cell>
        </row>
        <row r="81">
          <cell r="B81" t="str">
            <v>% Floating debt (local currency debt)</v>
          </cell>
          <cell r="C81" t="str">
            <v>FLOATING_PCT_LOCAL_DEBT</v>
          </cell>
          <cell r="G81">
            <v>0</v>
          </cell>
          <cell r="J81">
            <v>0</v>
          </cell>
          <cell r="O81">
            <v>0</v>
          </cell>
          <cell r="T81">
            <v>0</v>
          </cell>
          <cell r="Y81">
            <v>0</v>
          </cell>
          <cell r="AD81">
            <v>0</v>
          </cell>
        </row>
        <row r="82">
          <cell r="B82" t="str">
            <v>% floating debt hedged (rates)</v>
          </cell>
          <cell r="C82" t="str">
            <v>FLOATING_PCT_LOCAL_DEBT_HEDGED</v>
          </cell>
          <cell r="G82">
            <v>0</v>
          </cell>
          <cell r="J82">
            <v>0</v>
          </cell>
          <cell r="O82">
            <v>0</v>
          </cell>
          <cell r="T82">
            <v>0</v>
          </cell>
          <cell r="Y82">
            <v>0</v>
          </cell>
          <cell r="AD82">
            <v>0</v>
          </cell>
        </row>
        <row r="83">
          <cell r="B83" t="str">
            <v>Net debt</v>
          </cell>
          <cell r="C83" t="str">
            <v>NET_DEBT</v>
          </cell>
          <cell r="D83" t="str">
            <v>USD</v>
          </cell>
          <cell r="G83">
            <v>-2.3359999999999994</v>
          </cell>
          <cell r="H83">
            <v>5.5830000000000002</v>
          </cell>
          <cell r="I83">
            <v>-123.77300000000001</v>
          </cell>
          <cell r="J83">
            <v>-123.77300000000001</v>
          </cell>
          <cell r="K83">
            <v>-155.18099999999998</v>
          </cell>
          <cell r="L83">
            <v>-152.00199999999998</v>
          </cell>
          <cell r="M83">
            <v>-147.95099999999996</v>
          </cell>
          <cell r="N83">
            <v>-144.65200000000002</v>
          </cell>
          <cell r="O83">
            <v>-144.65200000000002</v>
          </cell>
          <cell r="P83">
            <v>-142.21200000000002</v>
          </cell>
          <cell r="Q83">
            <v>-147.39600000000002</v>
          </cell>
          <cell r="R83">
            <v>-151.03199999999998</v>
          </cell>
          <cell r="S83">
            <v>-149.48000000000002</v>
          </cell>
          <cell r="T83">
            <v>-149.48000000000002</v>
          </cell>
          <cell r="U83">
            <v>-164.495</v>
          </cell>
          <cell r="V83">
            <v>-249.55200000000002</v>
          </cell>
          <cell r="W83">
            <v>-239.08499999999998</v>
          </cell>
          <cell r="X83">
            <v>-242.39400000000001</v>
          </cell>
          <cell r="Y83">
            <v>-242.39400000000001</v>
          </cell>
          <cell r="Z83">
            <v>-260.12300000000005</v>
          </cell>
          <cell r="AA83">
            <v>-276.69</v>
          </cell>
          <cell r="AB83">
            <v>-266.14699999999999</v>
          </cell>
          <cell r="AC83">
            <v>-290.09300000000007</v>
          </cell>
          <cell r="AD83">
            <v>-290.09300000000007</v>
          </cell>
        </row>
        <row r="84">
          <cell r="B84" t="str">
            <v>Capitalized operating leases (off-balance sheet)</v>
          </cell>
          <cell r="C84" t="str">
            <v>CAP_LEASES</v>
          </cell>
          <cell r="D84" t="str">
            <v>USD</v>
          </cell>
        </row>
        <row r="85">
          <cell r="B85" t="str">
            <v>Deferred income taxes</v>
          </cell>
          <cell r="C85" t="str">
            <v>DEF_INC_TAX</v>
          </cell>
          <cell r="D85" t="str">
            <v>USD</v>
          </cell>
          <cell r="J85">
            <v>0.124</v>
          </cell>
          <cell r="O85">
            <v>0.161</v>
          </cell>
          <cell r="T85">
            <v>0.161</v>
          </cell>
          <cell r="Y85">
            <v>0.161</v>
          </cell>
          <cell r="AD85">
            <v>0.161</v>
          </cell>
        </row>
        <row r="86">
          <cell r="B86" t="str">
            <v>Net operating loss carryforwards (NOLs)</v>
          </cell>
          <cell r="C86" t="str">
            <v>NET_OP_LOSS_CFWD</v>
          </cell>
          <cell r="D86" t="str">
            <v>USD</v>
          </cell>
        </row>
        <row r="87">
          <cell r="B87" t="str">
            <v>Associates (mkt value) used in EV calculation</v>
          </cell>
          <cell r="C87" t="str">
            <v>MV_ASSOCIATES</v>
          </cell>
          <cell r="D87" t="str">
            <v>USD</v>
          </cell>
        </row>
        <row r="88">
          <cell r="B88" t="str">
            <v>Net debt adjustment</v>
          </cell>
          <cell r="C88" t="str">
            <v>NET_DEBT_ADJ</v>
          </cell>
          <cell r="D88" t="str">
            <v>USD</v>
          </cell>
          <cell r="G88">
            <v>-0.25800000000000001</v>
          </cell>
          <cell r="H88">
            <v>-0.24</v>
          </cell>
          <cell r="I88">
            <v>-0.23</v>
          </cell>
          <cell r="J88">
            <v>-0.23</v>
          </cell>
          <cell r="K88">
            <v>-25.959999999999997</v>
          </cell>
          <cell r="L88">
            <v>-78.142999999999986</v>
          </cell>
          <cell r="M88">
            <v>-89.754999999999981</v>
          </cell>
          <cell r="N88">
            <v>-89.90100000000001</v>
          </cell>
          <cell r="O88">
            <v>-89.90100000000001</v>
          </cell>
          <cell r="P88">
            <v>-90.12700000000001</v>
          </cell>
          <cell r="Q88">
            <v>-89.708000000000013</v>
          </cell>
          <cell r="R88">
            <v>-90.603999999999985</v>
          </cell>
          <cell r="S88">
            <v>-90.849000000000018</v>
          </cell>
          <cell r="T88">
            <v>-90.849000000000018</v>
          </cell>
          <cell r="U88">
            <v>-95.786999999999992</v>
          </cell>
          <cell r="V88">
            <v>-363.79300000000001</v>
          </cell>
          <cell r="W88">
            <v>-355.90499999999997</v>
          </cell>
          <cell r="X88">
            <v>-453.161</v>
          </cell>
          <cell r="Y88">
            <v>-453.161</v>
          </cell>
          <cell r="Z88">
            <v>-409.44700000000006</v>
          </cell>
          <cell r="AA88">
            <v>-486.673</v>
          </cell>
          <cell r="AB88">
            <v>-483.57499999999999</v>
          </cell>
          <cell r="AC88">
            <v>-497.38600000000002</v>
          </cell>
          <cell r="AD88">
            <v>-497.38600000000002</v>
          </cell>
        </row>
        <row r="89">
          <cell r="B89" t="str">
            <v>Company borrowing margin</v>
          </cell>
          <cell r="C89" t="str">
            <v>CO_BOR_MARGIN</v>
          </cell>
        </row>
        <row r="90">
          <cell r="B90" t="str">
            <v>Unfunded pensions &amp; other provisions</v>
          </cell>
          <cell r="C90" t="str">
            <v>UNF_PENS</v>
          </cell>
          <cell r="D90" t="str">
            <v>USD</v>
          </cell>
        </row>
        <row r="91">
          <cell r="B91" t="str">
            <v>Unfunded pension liabilities (off balance sheet)</v>
          </cell>
          <cell r="C91" t="str">
            <v>UNF_PENS_OFF</v>
          </cell>
          <cell r="D91" t="str">
            <v>USD</v>
          </cell>
        </row>
        <row r="92">
          <cell r="B92" t="str">
            <v>Unfunded pension liabilities &amp; other, used in EV</v>
          </cell>
          <cell r="C92" t="str">
            <v>UNF_PENS_LIAB_OTH</v>
          </cell>
          <cell r="D92" t="str">
            <v>USD</v>
          </cell>
        </row>
        <row r="93">
          <cell r="B93" t="str">
            <v>Adjustment for unfunded pensions &amp; goodwill</v>
          </cell>
          <cell r="C93" t="str">
            <v>ADJ_UNF_PENS_GOOD</v>
          </cell>
          <cell r="D93" t="str">
            <v>USD</v>
          </cell>
        </row>
        <row r="94">
          <cell r="B94" t="str">
            <v>Other GCI adjustments</v>
          </cell>
          <cell r="C94" t="str">
            <v>OTH_GCI_ADJ</v>
          </cell>
          <cell r="D94" t="str">
            <v>USD</v>
          </cell>
        </row>
        <row r="95">
          <cell r="B95" t="str">
            <v>GCI inflator</v>
          </cell>
          <cell r="C95" t="str">
            <v>GCI_INFL</v>
          </cell>
        </row>
        <row r="96">
          <cell r="B96" t="str">
            <v>Minority interest</v>
          </cell>
          <cell r="C96" t="str">
            <v>BAL_MINO_INT</v>
          </cell>
          <cell r="D96" t="str">
            <v>USD</v>
          </cell>
        </row>
        <row r="97">
          <cell r="B97" t="str">
            <v>Right-of-use assets (op lease assets under US GAAP)</v>
          </cell>
          <cell r="C97" t="str">
            <v>ROU_ASSET</v>
          </cell>
          <cell r="D97" t="str">
            <v>USD</v>
          </cell>
        </row>
        <row r="98">
          <cell r="A98" t="str">
            <v>Cash Flow Statement</v>
          </cell>
        </row>
        <row r="99">
          <cell r="B99" t="str">
            <v>Minority interest add-back</v>
          </cell>
          <cell r="C99" t="str">
            <v>CF_INC_MINORITY</v>
          </cell>
          <cell r="D99" t="str">
            <v>USD</v>
          </cell>
        </row>
        <row r="100">
          <cell r="B100" t="str">
            <v>Depreciation &amp; amortization add-back</v>
          </cell>
          <cell r="C100" t="str">
            <v>DEPR_AMORT</v>
          </cell>
          <cell r="D100" t="str">
            <v>USD</v>
          </cell>
          <cell r="F100">
            <v>1.4430000000000001</v>
          </cell>
          <cell r="G100">
            <v>1.6040000000000001</v>
          </cell>
          <cell r="H100">
            <v>1.7769999999999999</v>
          </cell>
          <cell r="I100">
            <v>0.89000000000000057</v>
          </cell>
          <cell r="J100">
            <v>5.7140000000000004</v>
          </cell>
          <cell r="K100">
            <v>1.7470000000000001</v>
          </cell>
          <cell r="L100">
            <v>1.8180000000000001</v>
          </cell>
          <cell r="M100">
            <v>1.946</v>
          </cell>
          <cell r="N100">
            <v>1.8320000000000001</v>
          </cell>
          <cell r="O100">
            <v>7.343</v>
          </cell>
          <cell r="P100">
            <v>2.2010000000000001</v>
          </cell>
          <cell r="Q100">
            <v>3.0219999999999998</v>
          </cell>
          <cell r="R100">
            <v>2.7690000000000001</v>
          </cell>
          <cell r="S100">
            <v>3.1850000000000001</v>
          </cell>
          <cell r="T100">
            <v>11.177</v>
          </cell>
          <cell r="U100">
            <v>3.3290000000000002</v>
          </cell>
          <cell r="V100">
            <v>3.6480000000000001</v>
          </cell>
          <cell r="W100">
            <v>4.1459999999999999</v>
          </cell>
          <cell r="X100">
            <v>4.6630000000000003</v>
          </cell>
          <cell r="Y100">
            <v>15.786000000000001</v>
          </cell>
          <cell r="Z100">
            <v>5.1100000000000003</v>
          </cell>
          <cell r="AA100">
            <v>5.4290000000000003</v>
          </cell>
          <cell r="AB100">
            <v>6</v>
          </cell>
          <cell r="AC100">
            <v>6.8890000000000002</v>
          </cell>
          <cell r="AD100">
            <v>23.428000000000001</v>
          </cell>
        </row>
        <row r="101">
          <cell r="B101" t="str">
            <v>(Increase)/decrease in working capital</v>
          </cell>
          <cell r="C101" t="str">
            <v>WORK_CAP</v>
          </cell>
          <cell r="D101" t="str">
            <v>USD</v>
          </cell>
          <cell r="F101">
            <v>4.1829999999999998</v>
          </cell>
          <cell r="G101">
            <v>2.9079999999999999</v>
          </cell>
          <cell r="H101">
            <v>1.9460000000000002</v>
          </cell>
          <cell r="I101">
            <v>4.0840000000000014</v>
          </cell>
          <cell r="J101">
            <v>13.121</v>
          </cell>
          <cell r="K101">
            <v>3.1970000000000001</v>
          </cell>
          <cell r="L101">
            <v>4.8920000000000012</v>
          </cell>
          <cell r="M101">
            <v>2.4730000000000003</v>
          </cell>
          <cell r="N101">
            <v>3.4139999999999997</v>
          </cell>
          <cell r="O101">
            <v>13.976000000000003</v>
          </cell>
          <cell r="P101">
            <v>3.8159999999999998</v>
          </cell>
          <cell r="Q101">
            <v>7.1630000000000003</v>
          </cell>
          <cell r="R101">
            <v>3.5250000000000008</v>
          </cell>
          <cell r="S101">
            <v>2.0090000000000003</v>
          </cell>
          <cell r="T101">
            <v>16.512999999999998</v>
          </cell>
          <cell r="U101">
            <v>12.863999999999999</v>
          </cell>
          <cell r="V101">
            <v>1.3770000000000007</v>
          </cell>
          <cell r="W101">
            <v>2.4109999999999996</v>
          </cell>
          <cell r="X101">
            <v>5.4289999999999985</v>
          </cell>
          <cell r="Y101">
            <v>22.081</v>
          </cell>
          <cell r="Z101">
            <v>16.440000000000001</v>
          </cell>
          <cell r="AA101">
            <v>2.0869999999999993</v>
          </cell>
          <cell r="AB101">
            <v>0.85999999999999943</v>
          </cell>
          <cell r="AC101">
            <v>13.200000000000001</v>
          </cell>
          <cell r="AD101">
            <v>32.587000000000003</v>
          </cell>
        </row>
        <row r="102">
          <cell r="B102" t="str">
            <v>Other operating cash flow items</v>
          </cell>
          <cell r="C102" t="str">
            <v>OTH_OP_CF</v>
          </cell>
          <cell r="D102" t="str">
            <v>USD</v>
          </cell>
          <cell r="F102">
            <v>1.2630000000000003</v>
          </cell>
          <cell r="G102">
            <v>1.4489999999999998</v>
          </cell>
          <cell r="H102">
            <v>1.252</v>
          </cell>
          <cell r="I102">
            <v>12.966000000000001</v>
          </cell>
          <cell r="J102">
            <v>16.930000000000003</v>
          </cell>
          <cell r="K102">
            <v>5.0990000000000002</v>
          </cell>
          <cell r="L102">
            <v>6.2600000000000007</v>
          </cell>
          <cell r="M102">
            <v>5.3069999999999995</v>
          </cell>
          <cell r="N102">
            <v>7.6459999999999999</v>
          </cell>
          <cell r="O102">
            <v>24.312000000000005</v>
          </cell>
          <cell r="P102">
            <v>7.3149999999999995</v>
          </cell>
          <cell r="Q102">
            <v>9.5210000000000008</v>
          </cell>
          <cell r="R102">
            <v>9.4930000000000003</v>
          </cell>
          <cell r="S102">
            <v>10.907999999999999</v>
          </cell>
          <cell r="T102">
            <v>37.237000000000002</v>
          </cell>
          <cell r="U102">
            <v>10.974</v>
          </cell>
          <cell r="V102">
            <v>13.223000000000001</v>
          </cell>
          <cell r="W102">
            <v>11.827</v>
          </cell>
          <cell r="X102">
            <v>15.437000000000001</v>
          </cell>
          <cell r="Y102">
            <v>51.460999999999991</v>
          </cell>
          <cell r="Z102">
            <v>20.619999999999997</v>
          </cell>
          <cell r="AA102">
            <v>24.21</v>
          </cell>
          <cell r="AB102">
            <v>23.32</v>
          </cell>
          <cell r="AC102">
            <v>24.513999999999999</v>
          </cell>
          <cell r="AD102">
            <v>92.663999999999987</v>
          </cell>
        </row>
        <row r="103">
          <cell r="B103" t="str">
            <v>Cash flow from operating activities</v>
          </cell>
          <cell r="C103" t="str">
            <v>CF_OPS</v>
          </cell>
          <cell r="D103" t="str">
            <v>USD</v>
          </cell>
          <cell r="F103">
            <v>-2.5650000000000004</v>
          </cell>
          <cell r="G103">
            <v>-2.1589999999999985</v>
          </cell>
          <cell r="H103">
            <v>-5.8310000000000013</v>
          </cell>
          <cell r="I103">
            <v>-2.0480000000000036</v>
          </cell>
          <cell r="J103">
            <v>-12.603</v>
          </cell>
          <cell r="K103">
            <v>-0.81500000000000217</v>
          </cell>
          <cell r="L103">
            <v>1.5780000000000047</v>
          </cell>
          <cell r="M103">
            <v>-3.8260000000000063</v>
          </cell>
          <cell r="N103">
            <v>2.6399999999999988</v>
          </cell>
          <cell r="O103">
            <v>-0.4230000000000107</v>
          </cell>
          <cell r="P103">
            <v>3.1779999999999999</v>
          </cell>
          <cell r="Q103">
            <v>8.6419999999999924</v>
          </cell>
          <cell r="R103">
            <v>5.2719999999999967</v>
          </cell>
          <cell r="S103">
            <v>2.2729999999999979</v>
          </cell>
          <cell r="T103">
            <v>19.364999999999981</v>
          </cell>
          <cell r="U103">
            <v>19.091999999999992</v>
          </cell>
          <cell r="V103">
            <v>8.7269999999999985</v>
          </cell>
          <cell r="W103">
            <v>7.8009999999999824</v>
          </cell>
          <cell r="X103">
            <v>13.994</v>
          </cell>
          <cell r="Y103">
            <v>49.613999999999962</v>
          </cell>
          <cell r="Z103">
            <v>26.721999999999991</v>
          </cell>
          <cell r="AA103">
            <v>13.501000000000005</v>
          </cell>
          <cell r="AB103">
            <v>11.516999999999989</v>
          </cell>
          <cell r="AC103">
            <v>33.110999999999976</v>
          </cell>
          <cell r="AD103">
            <v>84.850999999999971</v>
          </cell>
        </row>
        <row r="104">
          <cell r="B104" t="str">
            <v>Capital expenditures, Capex</v>
          </cell>
          <cell r="C104" t="str">
            <v>CAPEX</v>
          </cell>
          <cell r="D104" t="str">
            <v>USD</v>
          </cell>
          <cell r="F104">
            <v>-3.4340000000000002</v>
          </cell>
          <cell r="G104">
            <v>-3.9420000000000002</v>
          </cell>
          <cell r="H104">
            <v>-2.5259999999999998</v>
          </cell>
          <cell r="I104">
            <v>-2.0780000000000003</v>
          </cell>
          <cell r="J104">
            <v>-11.98</v>
          </cell>
          <cell r="K104">
            <v>-1.7949999999999999</v>
          </cell>
          <cell r="L104">
            <v>-1.18</v>
          </cell>
          <cell r="M104">
            <v>-2.3319999999999999</v>
          </cell>
          <cell r="N104">
            <v>-7.4340000000000002</v>
          </cell>
          <cell r="O104">
            <v>-12.741</v>
          </cell>
          <cell r="P104">
            <v>-8.0749999999999993</v>
          </cell>
          <cell r="Q104">
            <v>-5.7060000000000004</v>
          </cell>
          <cell r="R104">
            <v>-3.742</v>
          </cell>
          <cell r="S104">
            <v>-4.0150000000000006</v>
          </cell>
          <cell r="T104">
            <v>-21.538</v>
          </cell>
          <cell r="U104">
            <v>-7.4450000000000003</v>
          </cell>
          <cell r="V104">
            <v>-7.5670000000000002</v>
          </cell>
          <cell r="W104">
            <v>-8.1829999999999998</v>
          </cell>
          <cell r="X104">
            <v>-7.6520000000000001</v>
          </cell>
          <cell r="Y104">
            <v>-30.847000000000001</v>
          </cell>
          <cell r="Z104">
            <v>-8.8550000000000004</v>
          </cell>
          <cell r="AA104">
            <v>-8.2609999999999992</v>
          </cell>
          <cell r="AB104">
            <v>-8.298</v>
          </cell>
          <cell r="AC104">
            <v>-8.0590000000000011</v>
          </cell>
          <cell r="AD104">
            <v>-33.472999999999999</v>
          </cell>
        </row>
        <row r="105">
          <cell r="B105" t="str">
            <v>Acquisitions</v>
          </cell>
          <cell r="C105" t="str">
            <v>ACQ</v>
          </cell>
          <cell r="D105" t="str">
            <v>USD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-0.6</v>
          </cell>
          <cell r="L105">
            <v>0</v>
          </cell>
          <cell r="M105">
            <v>0</v>
          </cell>
          <cell r="N105">
            <v>0</v>
          </cell>
          <cell r="O105">
            <v>-0.6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-9.4149999999999991</v>
          </cell>
          <cell r="X105">
            <v>0</v>
          </cell>
          <cell r="Y105">
            <v>-9.4149999999999991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</row>
        <row r="106">
          <cell r="B106" t="str">
            <v>Divestitures</v>
          </cell>
          <cell r="C106" t="str">
            <v>DIVEST</v>
          </cell>
          <cell r="D106" t="str">
            <v>USD</v>
          </cell>
        </row>
        <row r="107">
          <cell r="B107" t="str">
            <v>Other investing cash flow items</v>
          </cell>
          <cell r="C107" t="str">
            <v>OTH_INV_CF</v>
          </cell>
          <cell r="D107" t="str">
            <v>USD</v>
          </cell>
          <cell r="F107">
            <v>0</v>
          </cell>
          <cell r="G107">
            <v>1.5</v>
          </cell>
          <cell r="H107">
            <v>0</v>
          </cell>
          <cell r="I107">
            <v>0</v>
          </cell>
          <cell r="J107">
            <v>1.5</v>
          </cell>
          <cell r="K107">
            <v>-25.783999999999999</v>
          </cell>
          <cell r="L107">
            <v>-52.499000000000002</v>
          </cell>
          <cell r="M107">
            <v>-11.974</v>
          </cell>
          <cell r="N107">
            <v>-0.50599999999999801</v>
          </cell>
          <cell r="O107">
            <v>-90.762999999999991</v>
          </cell>
          <cell r="P107">
            <v>-9.3999999999999417E-2</v>
          </cell>
          <cell r="Q107">
            <v>0.32600000000000051</v>
          </cell>
          <cell r="R107">
            <v>-1.166999999999998</v>
          </cell>
          <cell r="S107">
            <v>-0.48399999999999987</v>
          </cell>
          <cell r="T107">
            <v>-1.4189999999999969</v>
          </cell>
          <cell r="U107">
            <v>-4.9380000000000015</v>
          </cell>
          <cell r="V107">
            <v>-267.86800000000005</v>
          </cell>
          <cell r="W107">
            <v>8.6410000000000196</v>
          </cell>
          <cell r="X107">
            <v>-96.772999999999996</v>
          </cell>
          <cell r="Y107">
            <v>-360.93800000000005</v>
          </cell>
          <cell r="Z107">
            <v>45.114000000000004</v>
          </cell>
          <cell r="AA107">
            <v>-63.106000000000009</v>
          </cell>
          <cell r="AB107">
            <v>-8.2959999999999816</v>
          </cell>
          <cell r="AC107">
            <v>-11.469000000000005</v>
          </cell>
          <cell r="AD107">
            <v>-37.756999999999991</v>
          </cell>
        </row>
        <row r="108">
          <cell r="B108" t="str">
            <v>Cash flow from investing</v>
          </cell>
          <cell r="C108" t="str">
            <v>CF_INV</v>
          </cell>
          <cell r="D108" t="str">
            <v>USD</v>
          </cell>
          <cell r="F108">
            <v>-3.4340000000000002</v>
          </cell>
          <cell r="G108">
            <v>-2.4420000000000002</v>
          </cell>
          <cell r="H108">
            <v>-2.5259999999999998</v>
          </cell>
          <cell r="I108">
            <v>-2.0780000000000003</v>
          </cell>
          <cell r="J108">
            <v>-10.48</v>
          </cell>
          <cell r="K108">
            <v>-28.178999999999998</v>
          </cell>
          <cell r="L108">
            <v>-53.679000000000002</v>
          </cell>
          <cell r="M108">
            <v>-14.306000000000001</v>
          </cell>
          <cell r="N108">
            <v>-7.9399999999999977</v>
          </cell>
          <cell r="O108">
            <v>-104.104</v>
          </cell>
          <cell r="P108">
            <v>-8.1689999999999987</v>
          </cell>
          <cell r="Q108">
            <v>-5.38</v>
          </cell>
          <cell r="R108">
            <v>-4.908999999999998</v>
          </cell>
          <cell r="S108">
            <v>-4.4990000000000006</v>
          </cell>
          <cell r="T108">
            <v>-22.956999999999997</v>
          </cell>
          <cell r="U108">
            <v>-12.383000000000003</v>
          </cell>
          <cell r="V108">
            <v>-275.43500000000006</v>
          </cell>
          <cell r="W108">
            <v>-8.9569999999999794</v>
          </cell>
          <cell r="X108">
            <v>-104.425</v>
          </cell>
          <cell r="Y108">
            <v>-401.20000000000005</v>
          </cell>
          <cell r="Z108">
            <v>36.259</v>
          </cell>
          <cell r="AA108">
            <v>-71.367000000000004</v>
          </cell>
          <cell r="AB108">
            <v>-16.593999999999983</v>
          </cell>
          <cell r="AC108">
            <v>-19.528000000000006</v>
          </cell>
          <cell r="AD108">
            <v>-71.229999999999976</v>
          </cell>
        </row>
        <row r="109">
          <cell r="B109" t="str">
            <v>Dividends paid</v>
          </cell>
          <cell r="C109" t="str">
            <v>DIV_PAID</v>
          </cell>
          <cell r="D109" t="str">
            <v>USD</v>
          </cell>
        </row>
        <row r="110">
          <cell r="B110" t="str">
            <v>Common stock issuance/(repurchase)</v>
          </cell>
          <cell r="C110" t="str">
            <v>SH_REPUR</v>
          </cell>
          <cell r="D110" t="str">
            <v>USD</v>
          </cell>
          <cell r="F110">
            <v>1.4040000000000001</v>
          </cell>
          <cell r="G110">
            <v>0.63500000000000001</v>
          </cell>
          <cell r="H110">
            <v>1.012</v>
          </cell>
          <cell r="I110">
            <v>131.50700000000001</v>
          </cell>
          <cell r="J110">
            <v>134.55800000000002</v>
          </cell>
          <cell r="K110">
            <v>34.668999999999997</v>
          </cell>
          <cell r="L110">
            <v>5.2229999999999999</v>
          </cell>
          <cell r="M110">
            <v>3.0670000000000002</v>
          </cell>
          <cell r="N110">
            <v>2.827</v>
          </cell>
          <cell r="O110">
            <v>45.785999999999994</v>
          </cell>
          <cell r="P110">
            <v>2.992</v>
          </cell>
          <cell r="Q110">
            <v>0</v>
          </cell>
          <cell r="R110">
            <v>0</v>
          </cell>
          <cell r="S110">
            <v>2.4390000000000001</v>
          </cell>
          <cell r="T110">
            <v>5.431</v>
          </cell>
          <cell r="U110">
            <v>4.34</v>
          </cell>
          <cell r="V110">
            <v>0</v>
          </cell>
          <cell r="W110">
            <v>0</v>
          </cell>
          <cell r="X110">
            <v>0</v>
          </cell>
          <cell r="Y110">
            <v>4.34</v>
          </cell>
          <cell r="Z110">
            <v>6.1130000000000004</v>
          </cell>
          <cell r="AA110">
            <v>0</v>
          </cell>
          <cell r="AB110">
            <v>3.2690000000000001</v>
          </cell>
          <cell r="AC110">
            <v>2.6859999999999995</v>
          </cell>
          <cell r="AD110">
            <v>12.068000000000001</v>
          </cell>
        </row>
        <row r="111">
          <cell r="B111" t="str">
            <v>Increase/(decrease) in total debt</v>
          </cell>
          <cell r="C111" t="str">
            <v>CHG_LT_DEBT</v>
          </cell>
          <cell r="D111" t="str">
            <v>USD</v>
          </cell>
          <cell r="F111">
            <v>-4.7E-2</v>
          </cell>
          <cell r="G111">
            <v>4.9720000000000004</v>
          </cell>
          <cell r="H111">
            <v>12.978</v>
          </cell>
          <cell r="I111">
            <v>-18.024000000000001</v>
          </cell>
          <cell r="J111">
            <v>-0.121</v>
          </cell>
          <cell r="K111">
            <v>-2.4E-2</v>
          </cell>
          <cell r="L111">
            <v>-2.5000000000000001E-2</v>
          </cell>
          <cell r="M111">
            <v>-5.8000000000000003E-2</v>
          </cell>
          <cell r="N111">
            <v>-9.9000000000000005E-2</v>
          </cell>
          <cell r="O111">
            <v>-0.20600000000000002</v>
          </cell>
          <cell r="P111">
            <v>-0.14199999999999999</v>
          </cell>
          <cell r="Q111">
            <v>-0.17699999999999999</v>
          </cell>
          <cell r="R111">
            <v>-0.20899999999999999</v>
          </cell>
          <cell r="S111">
            <v>-0.215</v>
          </cell>
          <cell r="T111">
            <v>-0.74299999999999988</v>
          </cell>
          <cell r="U111">
            <v>-0.24</v>
          </cell>
          <cell r="V111">
            <v>388.96699999999998</v>
          </cell>
          <cell r="W111">
            <v>-0.26900000000000002</v>
          </cell>
          <cell r="X111">
            <v>-0.26700000000000002</v>
          </cell>
          <cell r="Y111">
            <v>388.19100000000003</v>
          </cell>
          <cell r="Z111">
            <v>-0.21199999999999999</v>
          </cell>
          <cell r="AA111">
            <v>-0.20499999999999999</v>
          </cell>
          <cell r="AB111">
            <v>-0.17499999999999999</v>
          </cell>
          <cell r="AC111">
            <v>-0.152</v>
          </cell>
          <cell r="AD111">
            <v>-0.74399999999999999</v>
          </cell>
        </row>
        <row r="112">
          <cell r="B112" t="str">
            <v>Lease principal payments  (applicable to IFRS cos.)</v>
          </cell>
          <cell r="C112" t="str">
            <v>LEASE_PRINCIPAL_CASH</v>
          </cell>
          <cell r="D112" t="str">
            <v>USD</v>
          </cell>
        </row>
        <row r="113">
          <cell r="B113" t="str">
            <v>Other financing cash flow items</v>
          </cell>
          <cell r="C113" t="str">
            <v>OTH_FIN_CF</v>
          </cell>
          <cell r="D113" t="str">
            <v>USD</v>
          </cell>
          <cell r="F113">
            <v>-2.2999999999999802E-2</v>
          </cell>
          <cell r="G113">
            <v>-1.512</v>
          </cell>
          <cell r="H113">
            <v>-0.56899999999999995</v>
          </cell>
          <cell r="I113">
            <v>1.6889999999999998</v>
          </cell>
          <cell r="J113">
            <v>-0.41499999999999998</v>
          </cell>
          <cell r="K113">
            <v>3.0000000000000027E-3</v>
          </cell>
          <cell r="L113">
            <v>-8.2370000000000001</v>
          </cell>
          <cell r="M113">
            <v>-0.30299999999999999</v>
          </cell>
          <cell r="N113">
            <v>-0.65700000000000003</v>
          </cell>
          <cell r="O113">
            <v>-9.1940000000000026</v>
          </cell>
          <cell r="P113">
            <v>-0.41999999999999993</v>
          </cell>
          <cell r="Q113">
            <v>2.5570000000000004</v>
          </cell>
          <cell r="R113">
            <v>2.6239999999999997</v>
          </cell>
          <cell r="S113">
            <v>-1.7350000000000001</v>
          </cell>
          <cell r="T113">
            <v>3.0260000000000002</v>
          </cell>
          <cell r="U113">
            <v>-0.72500000000000009</v>
          </cell>
          <cell r="V113">
            <v>-16.422999999999998</v>
          </cell>
          <cell r="W113">
            <v>2.5459999999999998</v>
          </cell>
          <cell r="X113">
            <v>1.6350000000000002</v>
          </cell>
          <cell r="Y113">
            <v>-12.966999999999999</v>
          </cell>
          <cell r="Z113">
            <v>-2.5309999999998345</v>
          </cell>
          <cell r="AA113">
            <v>2.4659999999999926</v>
          </cell>
          <cell r="AB113">
            <v>-0.32100000000000001</v>
          </cell>
          <cell r="AC113">
            <v>-0.75</v>
          </cell>
          <cell r="AD113">
            <v>-0.61500000000000021</v>
          </cell>
        </row>
        <row r="114">
          <cell r="B114" t="str">
            <v>Cash flow from financing</v>
          </cell>
          <cell r="C114" t="str">
            <v>CF_FIN</v>
          </cell>
          <cell r="D114" t="str">
            <v>USD</v>
          </cell>
          <cell r="F114">
            <v>1.3340000000000003</v>
          </cell>
          <cell r="G114">
            <v>4.0950000000000006</v>
          </cell>
          <cell r="H114">
            <v>13.420999999999999</v>
          </cell>
          <cell r="I114">
            <v>115.172</v>
          </cell>
          <cell r="J114">
            <v>134.02200000000002</v>
          </cell>
          <cell r="K114">
            <v>34.647999999999996</v>
          </cell>
          <cell r="L114">
            <v>-3.0390000000000006</v>
          </cell>
          <cell r="M114">
            <v>2.7060000000000004</v>
          </cell>
          <cell r="N114">
            <v>2.0709999999999997</v>
          </cell>
          <cell r="O114">
            <v>36.385999999999996</v>
          </cell>
          <cell r="P114">
            <v>2.4300000000000002</v>
          </cell>
          <cell r="Q114">
            <v>2.3800000000000003</v>
          </cell>
          <cell r="R114">
            <v>2.415</v>
          </cell>
          <cell r="S114">
            <v>0.4890000000000001</v>
          </cell>
          <cell r="T114">
            <v>7.7140000000000004</v>
          </cell>
          <cell r="U114">
            <v>3.3749999999999996</v>
          </cell>
          <cell r="V114">
            <v>372.54399999999993</v>
          </cell>
          <cell r="W114">
            <v>2.2769999999999997</v>
          </cell>
          <cell r="X114">
            <v>1.3680000000000003</v>
          </cell>
          <cell r="Y114">
            <v>379.56399999999996</v>
          </cell>
          <cell r="Z114">
            <v>3.3700000000001662</v>
          </cell>
          <cell r="AA114">
            <v>2.2609999999999926</v>
          </cell>
          <cell r="AB114">
            <v>2.7730000000000001</v>
          </cell>
          <cell r="AC114">
            <v>1.7839999999999994</v>
          </cell>
          <cell r="AD114">
            <v>10.709</v>
          </cell>
        </row>
        <row r="115">
          <cell r="B115" t="str">
            <v>Total cash flow</v>
          </cell>
          <cell r="C115" t="str">
            <v>TOT_CF</v>
          </cell>
          <cell r="D115" t="str">
            <v>USD</v>
          </cell>
          <cell r="F115">
            <v>-4.665</v>
          </cell>
          <cell r="G115">
            <v>-0.50599999999999878</v>
          </cell>
          <cell r="H115">
            <v>5.0639999999999983</v>
          </cell>
          <cell r="I115">
            <v>111.04599999999999</v>
          </cell>
          <cell r="J115">
            <v>110.93900000000001</v>
          </cell>
          <cell r="K115">
            <v>5.6539999999999973</v>
          </cell>
          <cell r="L115">
            <v>-55.14</v>
          </cell>
          <cell r="M115">
            <v>-15.426000000000009</v>
          </cell>
          <cell r="N115">
            <v>-3.2289999999999992</v>
          </cell>
          <cell r="O115">
            <v>-68.14100000000002</v>
          </cell>
          <cell r="P115">
            <v>-2.5609999999999982</v>
          </cell>
          <cell r="Q115">
            <v>5.6419999999999924</v>
          </cell>
          <cell r="R115">
            <v>2.7779999999999987</v>
          </cell>
          <cell r="S115">
            <v>-1.7370000000000025</v>
          </cell>
          <cell r="T115">
            <v>4.1219999999999839</v>
          </cell>
          <cell r="U115">
            <v>10.083999999999989</v>
          </cell>
          <cell r="V115">
            <v>105.83599999999984</v>
          </cell>
          <cell r="W115">
            <v>1.1210000000000027</v>
          </cell>
          <cell r="X115">
            <v>-89.063000000000002</v>
          </cell>
          <cell r="Y115">
            <v>27.977999999999913</v>
          </cell>
          <cell r="Z115">
            <v>66.35100000000017</v>
          </cell>
          <cell r="AA115">
            <v>-55.605000000000004</v>
          </cell>
          <cell r="AB115">
            <v>-2.3039999999999949</v>
          </cell>
          <cell r="AC115">
            <v>15.366999999999969</v>
          </cell>
          <cell r="AD115">
            <v>24.329999999999981</v>
          </cell>
        </row>
        <row r="116">
          <cell r="A116" t="str">
            <v>Additional Cash Flow Items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Associate and JV add-back</v>
          </cell>
          <cell r="C117" t="str">
            <v>ASSOC_JV_ADDBK</v>
          </cell>
          <cell r="D117" t="str">
            <v>USD</v>
          </cell>
        </row>
        <row r="118">
          <cell r="B118" t="str">
            <v>Profit/(loss) on sale of assets</v>
          </cell>
          <cell r="C118" t="str">
            <v>PL_SALE_ASSETS</v>
          </cell>
          <cell r="D118" t="str">
            <v>USD</v>
          </cell>
        </row>
        <row r="119">
          <cell r="B119" t="str">
            <v>Other non-cash adjustments</v>
          </cell>
          <cell r="C119" t="str">
            <v>OTH_NONCASH_ADJ</v>
          </cell>
          <cell r="D119" t="str">
            <v>USD</v>
          </cell>
        </row>
        <row r="120">
          <cell r="B120" t="str">
            <v>Other DACF adjustments</v>
          </cell>
          <cell r="C120" t="str">
            <v>OTH_DACF_ADJ</v>
          </cell>
          <cell r="D120" t="str">
            <v>USD</v>
          </cell>
        </row>
        <row r="121">
          <cell r="B121" t="str">
            <v>Change in LT deferred income taxes (Cash flow)</v>
          </cell>
          <cell r="C121" t="str">
            <v>CHG_DEF_TAX_CF</v>
          </cell>
          <cell r="D121" t="str">
            <v>USD</v>
          </cell>
        </row>
        <row r="122">
          <cell r="B122" t="str">
            <v>Other items/adjustments for computing cash tax rate (except def taxes)</v>
          </cell>
          <cell r="C122" t="str">
            <v>OTH_ADJ_CASH_TAX</v>
          </cell>
          <cell r="D122" t="str">
            <v>USD</v>
          </cell>
        </row>
        <row r="123">
          <cell r="B123" t="str">
            <v>Cash interest expense</v>
          </cell>
          <cell r="C123" t="str">
            <v>CASH_INT_EXP</v>
          </cell>
          <cell r="D123" t="str">
            <v>USD</v>
          </cell>
        </row>
        <row r="124">
          <cell r="B124" t="str">
            <v>Cash tax expense</v>
          </cell>
          <cell r="C124" t="str">
            <v>CASH_TAX_EXP</v>
          </cell>
          <cell r="D124" t="str">
            <v>USD</v>
          </cell>
        </row>
        <row r="125">
          <cell r="B125" t="str">
            <v>Dividends received from associates/JVs</v>
          </cell>
          <cell r="C125" t="str">
            <v>DIVDS_ASSOC_JV</v>
          </cell>
          <cell r="D125" t="str">
            <v>USD</v>
          </cell>
        </row>
        <row r="126">
          <cell r="B126" t="str">
            <v>Capex maintenance</v>
          </cell>
          <cell r="C126" t="str">
            <v>CAPEX_MAINTENANCE</v>
          </cell>
          <cell r="D126" t="str">
            <v>USD</v>
          </cell>
        </row>
        <row r="127">
          <cell r="B127" t="str">
            <v>Capex expansion</v>
          </cell>
          <cell r="C127" t="str">
            <v>CAPEX_EXPANSION</v>
          </cell>
          <cell r="D127" t="str">
            <v>USD</v>
          </cell>
        </row>
        <row r="128">
          <cell r="B128" t="str">
            <v>Non-PP&amp;E capex</v>
          </cell>
          <cell r="C128" t="str">
            <v>NONPPE_CAPEX</v>
          </cell>
          <cell r="D128" t="str">
            <v>USD</v>
          </cell>
          <cell r="F128">
            <v>-0.95399999999999996</v>
          </cell>
          <cell r="G128">
            <v>-1.498</v>
          </cell>
          <cell r="H128">
            <v>-1.5580000000000001</v>
          </cell>
          <cell r="I128">
            <v>-0.70400000000000063</v>
          </cell>
          <cell r="J128">
            <v>-4.7140000000000004</v>
          </cell>
          <cell r="K128">
            <v>-0.77</v>
          </cell>
          <cell r="L128">
            <v>-1.022</v>
          </cell>
          <cell r="M128">
            <v>-1.333</v>
          </cell>
          <cell r="N128">
            <v>-1.1890000000000001</v>
          </cell>
          <cell r="O128">
            <v>-4.3140000000000001</v>
          </cell>
          <cell r="P128">
            <v>-1.4339999999999999</v>
          </cell>
          <cell r="Q128">
            <v>-1.0780000000000001</v>
          </cell>
          <cell r="R128">
            <v>-1.661</v>
          </cell>
          <cell r="S128">
            <v>-1.5760000000000001</v>
          </cell>
          <cell r="T128">
            <v>-5.7490000000000006</v>
          </cell>
          <cell r="U128">
            <v>-1.61</v>
          </cell>
          <cell r="V128">
            <v>-2.33</v>
          </cell>
          <cell r="W128">
            <v>-4.1660000000000004</v>
          </cell>
          <cell r="X128">
            <v>-2.4649999999999999</v>
          </cell>
          <cell r="Y128">
            <v>-10.571</v>
          </cell>
          <cell r="Z128">
            <v>-2.6160000000000001</v>
          </cell>
          <cell r="AA128">
            <v>-3.19</v>
          </cell>
          <cell r="AB128">
            <v>-2.92</v>
          </cell>
          <cell r="AC128">
            <v>-2.4420000000000002</v>
          </cell>
          <cell r="AD128">
            <v>-11.167999999999999</v>
          </cell>
        </row>
        <row r="129">
          <cell r="B129" t="str">
            <v>Dividends paid to minorities</v>
          </cell>
          <cell r="C129" t="str">
            <v>DIVDS_PD_MINORITIES</v>
          </cell>
          <cell r="D129" t="str">
            <v>USD</v>
          </cell>
        </row>
        <row r="130">
          <cell r="A130" t="str">
            <v>Other Items</v>
          </cell>
        </row>
        <row r="131">
          <cell r="B131" t="str">
            <v>License revenue</v>
          </cell>
          <cell r="C131" t="str">
            <v>LICENSE_REV</v>
          </cell>
          <cell r="D131" t="str">
            <v>USD</v>
          </cell>
        </row>
        <row r="132">
          <cell r="B132" t="str">
            <v>Maintenance revenue</v>
          </cell>
          <cell r="C132" t="str">
            <v>MAINTEN_REV</v>
          </cell>
          <cell r="D132" t="str">
            <v>USD</v>
          </cell>
        </row>
        <row r="133">
          <cell r="B133" t="str">
            <v>Number of employees</v>
          </cell>
          <cell r="C133" t="str">
            <v>EMPLOYEES</v>
          </cell>
          <cell r="G133">
            <v>0.71899999999999997</v>
          </cell>
        </row>
        <row r="134">
          <cell r="B134" t="str">
            <v>Total billings (revenue plus change in deferred revenue)</v>
          </cell>
          <cell r="C134" t="str">
            <v>TOT_BILLINGS</v>
          </cell>
          <cell r="D134" t="str">
            <v>USD</v>
          </cell>
        </row>
        <row r="135">
          <cell r="B135" t="str">
            <v>Short term billings (revenue plus change in short term deferred revenue)</v>
          </cell>
          <cell r="C135" t="str">
            <v>ST_BILLINGS</v>
          </cell>
          <cell r="D135" t="str">
            <v>USD</v>
          </cell>
        </row>
        <row r="136">
          <cell r="B136" t="str">
            <v>Segment revenue name 1</v>
          </cell>
          <cell r="C136" t="str">
            <v>SEGMENT1_REV_NAME</v>
          </cell>
          <cell r="E136" t="str">
            <v>Recurring revenue</v>
          </cell>
        </row>
        <row r="137">
          <cell r="B137" t="str">
            <v>Segment revenue value 1</v>
          </cell>
          <cell r="C137" t="str">
            <v>SEGMENT1_REV_VALUE</v>
          </cell>
          <cell r="D137" t="str">
            <v>USD</v>
          </cell>
          <cell r="F137">
            <v>22.285</v>
          </cell>
          <cell r="G137">
            <v>24.902999999999999</v>
          </cell>
          <cell r="H137">
            <v>27.806000000000001</v>
          </cell>
          <cell r="I137">
            <v>31.324999999999999</v>
          </cell>
          <cell r="J137">
            <v>106.319</v>
          </cell>
          <cell r="K137">
            <v>34.939</v>
          </cell>
          <cell r="L137">
            <v>39.273000000000003</v>
          </cell>
          <cell r="M137">
            <v>44.091000000000001</v>
          </cell>
          <cell r="N137">
            <v>49.618000000000002</v>
          </cell>
          <cell r="O137">
            <v>167.92099999999999</v>
          </cell>
          <cell r="P137">
            <v>54.936</v>
          </cell>
          <cell r="Q137">
            <v>60.915999999999997</v>
          </cell>
          <cell r="R137">
            <v>66.504999999999995</v>
          </cell>
          <cell r="S137">
            <v>72.418000000000006</v>
          </cell>
          <cell r="T137">
            <v>254.77500000000001</v>
          </cell>
          <cell r="U137">
            <v>77.503</v>
          </cell>
          <cell r="V137">
            <v>84.363</v>
          </cell>
          <cell r="W137">
            <v>93.164000000000001</v>
          </cell>
          <cell r="X137">
            <v>101.697</v>
          </cell>
          <cell r="Y137">
            <v>356.72699999999998</v>
          </cell>
          <cell r="Z137">
            <v>108.602</v>
          </cell>
          <cell r="AA137">
            <v>116.566</v>
          </cell>
          <cell r="AB137">
            <v>125.47799999999999</v>
          </cell>
          <cell r="AC137">
            <v>136.804</v>
          </cell>
          <cell r="AD137">
            <v>487.45000000000005</v>
          </cell>
        </row>
        <row r="138">
          <cell r="B138" t="str">
            <v>Segment revenue name 2</v>
          </cell>
          <cell r="C138" t="str">
            <v>SEGMENT2_REV_NAME</v>
          </cell>
          <cell r="E138" t="str">
            <v>Cloud revenue</v>
          </cell>
        </row>
        <row r="139">
          <cell r="B139" t="str">
            <v>Segment revenue value 2</v>
          </cell>
          <cell r="C139" t="str">
            <v>SEGMENT2_REV_VALUE</v>
          </cell>
          <cell r="D139" t="str">
            <v>USD</v>
          </cell>
          <cell r="F139">
            <v>22.285</v>
          </cell>
          <cell r="G139">
            <v>24.902999999999999</v>
          </cell>
          <cell r="H139">
            <v>27.806000000000001</v>
          </cell>
          <cell r="I139">
            <v>31.324999999999999</v>
          </cell>
          <cell r="J139">
            <v>106.319</v>
          </cell>
          <cell r="K139">
            <v>34.939</v>
          </cell>
          <cell r="L139">
            <v>39.273000000000003</v>
          </cell>
          <cell r="M139">
            <v>44.091000000000001</v>
          </cell>
          <cell r="N139">
            <v>49.618000000000002</v>
          </cell>
          <cell r="O139">
            <v>167.92099999999999</v>
          </cell>
          <cell r="P139">
            <v>54.936</v>
          </cell>
          <cell r="Q139">
            <v>60.915999999999997</v>
          </cell>
          <cell r="R139">
            <v>66.504999999999995</v>
          </cell>
          <cell r="S139">
            <v>72.418000000000006</v>
          </cell>
          <cell r="T139">
            <v>254.77500000000001</v>
          </cell>
          <cell r="U139">
            <v>77.503</v>
          </cell>
          <cell r="V139">
            <v>84.363</v>
          </cell>
          <cell r="W139">
            <v>93.164000000000001</v>
          </cell>
          <cell r="X139">
            <v>101.697</v>
          </cell>
          <cell r="Y139">
            <v>356.72699999999998</v>
          </cell>
          <cell r="Z139">
            <v>108.602</v>
          </cell>
          <cell r="AA139">
            <v>116.566</v>
          </cell>
          <cell r="AB139">
            <v>125.47799999999999</v>
          </cell>
          <cell r="AC139">
            <v>136.804</v>
          </cell>
          <cell r="AD139">
            <v>487.45000000000005</v>
          </cell>
        </row>
        <row r="140">
          <cell r="B140" t="str">
            <v>Segment revenue name 3</v>
          </cell>
          <cell r="C140" t="str">
            <v>SEGMENT3_REV_NAME</v>
          </cell>
          <cell r="E140" t="str">
            <v>Subscription ARR</v>
          </cell>
        </row>
        <row r="141">
          <cell r="B141" t="str">
            <v>Segment revenue value 3</v>
          </cell>
          <cell r="C141" t="str">
            <v>SEGMENT3_REV_VALUE</v>
          </cell>
          <cell r="D141" t="str">
            <v>USD</v>
          </cell>
          <cell r="F141">
            <v>89.14</v>
          </cell>
          <cell r="G141">
            <v>99.611999999999995</v>
          </cell>
          <cell r="H141">
            <v>111.224</v>
          </cell>
          <cell r="I141">
            <v>125.3</v>
          </cell>
          <cell r="J141">
            <v>125.3</v>
          </cell>
          <cell r="K141">
            <v>139.756</v>
          </cell>
          <cell r="L141">
            <v>157.09200000000001</v>
          </cell>
          <cell r="M141">
            <v>176.364</v>
          </cell>
          <cell r="N141">
            <v>198.47200000000001</v>
          </cell>
          <cell r="O141">
            <v>198.47200000000001</v>
          </cell>
          <cell r="P141">
            <v>219.744</v>
          </cell>
          <cell r="Q141">
            <v>243.66399999999999</v>
          </cell>
          <cell r="R141">
            <v>266.02</v>
          </cell>
          <cell r="S141">
            <v>289.67200000000003</v>
          </cell>
          <cell r="T141">
            <v>289.67200000000003</v>
          </cell>
          <cell r="U141">
            <v>310.012</v>
          </cell>
          <cell r="V141">
            <v>337.452</v>
          </cell>
          <cell r="W141">
            <v>372.65600000000001</v>
          </cell>
          <cell r="X141">
            <v>406.78800000000001</v>
          </cell>
          <cell r="Y141">
            <v>406.78800000000001</v>
          </cell>
          <cell r="Z141">
            <v>434.40800000000002</v>
          </cell>
          <cell r="AA141">
            <v>466.26400000000001</v>
          </cell>
          <cell r="AB141">
            <v>501.91199999999998</v>
          </cell>
          <cell r="AC141">
            <v>547.21600000000001</v>
          </cell>
          <cell r="AD141">
            <v>547.21600000000001</v>
          </cell>
        </row>
        <row r="142">
          <cell r="B142" t="str">
            <v>Segment revenue name 4</v>
          </cell>
          <cell r="C142" t="str">
            <v>SEGMENT4_REV_NAME</v>
          </cell>
          <cell r="E142" t="str">
            <v>GAAP Recurring COGS</v>
          </cell>
        </row>
        <row r="143">
          <cell r="B143" t="str">
            <v>Segment revenue value 4</v>
          </cell>
          <cell r="C143" t="str">
            <v>SEGMENT4_REV_VALUE</v>
          </cell>
          <cell r="D143" t="str">
            <v>USD</v>
          </cell>
          <cell r="F143">
            <v>5.5469999999999997</v>
          </cell>
          <cell r="G143">
            <v>6.125</v>
          </cell>
          <cell r="H143">
            <v>6.7359999999999998</v>
          </cell>
          <cell r="I143">
            <v>7.2469999999999999</v>
          </cell>
          <cell r="J143">
            <v>25.655000000000001</v>
          </cell>
          <cell r="K143">
            <v>6.94</v>
          </cell>
          <cell r="L143">
            <v>7.484</v>
          </cell>
          <cell r="M143">
            <v>8.4700000000000006</v>
          </cell>
          <cell r="N143">
            <v>9.3770000000000007</v>
          </cell>
          <cell r="O143">
            <v>32.271000000000001</v>
          </cell>
          <cell r="P143">
            <v>8.91</v>
          </cell>
          <cell r="Q143">
            <v>9.9849999999999994</v>
          </cell>
          <cell r="R143">
            <v>10.654999999999999</v>
          </cell>
          <cell r="S143">
            <v>11.632</v>
          </cell>
          <cell r="T143">
            <v>41.181999999999995</v>
          </cell>
          <cell r="U143">
            <v>11.409000000000001</v>
          </cell>
          <cell r="V143">
            <v>12.492000000000001</v>
          </cell>
          <cell r="W143">
            <v>12.933</v>
          </cell>
          <cell r="X143">
            <v>14.728999999999999</v>
          </cell>
          <cell r="Y143">
            <v>51.563000000000002</v>
          </cell>
          <cell r="Z143">
            <v>15.234999999999999</v>
          </cell>
          <cell r="AA143">
            <v>16.963999999999999</v>
          </cell>
          <cell r="AB143">
            <v>17.777000000000001</v>
          </cell>
          <cell r="AC143">
            <v>19.742000000000001</v>
          </cell>
          <cell r="AD143">
            <v>69.718000000000004</v>
          </cell>
        </row>
        <row r="144">
          <cell r="B144" t="str">
            <v>Segment revenue name 5</v>
          </cell>
          <cell r="C144" t="str">
            <v>SEGMENT5_REV_NAME</v>
          </cell>
          <cell r="E144" t="str">
            <v>GAAP S&amp;M</v>
          </cell>
        </row>
        <row r="145">
          <cell r="B145" t="str">
            <v>Segment revenue value 5</v>
          </cell>
          <cell r="C145" t="str">
            <v>SEGMENT5_REV_VALUE</v>
          </cell>
          <cell r="D145" t="str">
            <v>USD</v>
          </cell>
          <cell r="F145">
            <v>15.926</v>
          </cell>
          <cell r="G145">
            <v>17.094000000000001</v>
          </cell>
          <cell r="H145">
            <v>21.68</v>
          </cell>
          <cell r="I145">
            <v>24.109000000000002</v>
          </cell>
          <cell r="J145">
            <v>78.808999999999997</v>
          </cell>
          <cell r="K145">
            <v>23.896999999999998</v>
          </cell>
          <cell r="L145">
            <v>26.291</v>
          </cell>
          <cell r="M145">
            <v>30.867999999999999</v>
          </cell>
          <cell r="N145">
            <v>31.571999999999999</v>
          </cell>
          <cell r="O145">
            <v>112.628</v>
          </cell>
          <cell r="P145">
            <v>35.198</v>
          </cell>
          <cell r="Q145">
            <v>39.14</v>
          </cell>
          <cell r="R145">
            <v>41.192999999999998</v>
          </cell>
          <cell r="S145">
            <v>47.116</v>
          </cell>
          <cell r="T145">
            <v>162.64699999999999</v>
          </cell>
          <cell r="U145">
            <v>46.671999999999997</v>
          </cell>
          <cell r="V145">
            <v>50.707999999999998</v>
          </cell>
          <cell r="W145">
            <v>57.904000000000003</v>
          </cell>
          <cell r="X145">
            <v>57.575000000000003</v>
          </cell>
          <cell r="Y145">
            <v>212.85899999999998</v>
          </cell>
          <cell r="Z145">
            <v>59.91</v>
          </cell>
          <cell r="AA145">
            <v>65.281000000000006</v>
          </cell>
          <cell r="AB145">
            <v>71.293000000000006</v>
          </cell>
          <cell r="AC145">
            <v>70.959999999999994</v>
          </cell>
          <cell r="AD145">
            <v>267.44400000000002</v>
          </cell>
        </row>
        <row r="146">
          <cell r="B146" t="str">
            <v>Segment revenue name 6</v>
          </cell>
          <cell r="C146" t="str">
            <v>SEGMENT6_REV_NAME</v>
          </cell>
          <cell r="E146" t="str">
            <v>Recurring GM</v>
          </cell>
        </row>
        <row r="147">
          <cell r="B147" t="str">
            <v>Segment revenue value 6</v>
          </cell>
          <cell r="C147" t="str">
            <v>SEGMENT6_REV_VALUE</v>
          </cell>
          <cell r="D147" t="str">
            <v>USD</v>
          </cell>
          <cell r="F147">
            <v>0.75108817590307386</v>
          </cell>
          <cell r="G147">
            <v>0.75404569730554549</v>
          </cell>
          <cell r="H147">
            <v>0.75775012587211399</v>
          </cell>
          <cell r="I147">
            <v>0.76865123703112526</v>
          </cell>
          <cell r="J147">
            <v>0.75869788090557666</v>
          </cell>
          <cell r="K147">
            <v>0.80136809868628178</v>
          </cell>
          <cell r="L147">
            <v>0.80943650854276483</v>
          </cell>
          <cell r="M147">
            <v>0.80789730330452925</v>
          </cell>
          <cell r="N147">
            <v>0.81101616348905636</v>
          </cell>
          <cell r="O147">
            <v>0.80782034409037584</v>
          </cell>
          <cell r="P147">
            <v>0.83781127129750987</v>
          </cell>
          <cell r="Q147">
            <v>0.83608575743646996</v>
          </cell>
          <cell r="R147">
            <v>0.83978648221938201</v>
          </cell>
          <cell r="S147">
            <v>0.8393769504819244</v>
          </cell>
          <cell r="T147">
            <v>0.83835933666961049</v>
          </cell>
          <cell r="U147">
            <v>0.8527927951176083</v>
          </cell>
          <cell r="V147">
            <v>0.85192560719746813</v>
          </cell>
          <cell r="W147">
            <v>0.86118028422996007</v>
          </cell>
          <cell r="X147">
            <v>0.8551678023933843</v>
          </cell>
          <cell r="Y147">
            <v>0.85545529214217031</v>
          </cell>
          <cell r="Z147">
            <v>0.85971713228117341</v>
          </cell>
          <cell r="AA147">
            <v>0.85446871300379179</v>
          </cell>
          <cell r="AB147">
            <v>0.858325762285022</v>
          </cell>
          <cell r="AC147">
            <v>0.85569135405397501</v>
          </cell>
          <cell r="AD147">
            <v>0.8569740486203713</v>
          </cell>
        </row>
        <row r="148">
          <cell r="B148" t="str">
            <v>Segment revenue name 7</v>
          </cell>
          <cell r="C148" t="str">
            <v>SEGMENT7_REV_NAME</v>
          </cell>
          <cell r="E148" t="str">
            <v>Cloud GM</v>
          </cell>
        </row>
        <row r="149">
          <cell r="B149" t="str">
            <v>Segment revenue value 7</v>
          </cell>
          <cell r="C149" t="str">
            <v>SEGMENT7_REV_VALUE</v>
          </cell>
          <cell r="D149" t="str">
            <v>USD</v>
          </cell>
          <cell r="F149">
            <v>0.75108817590307386</v>
          </cell>
          <cell r="G149">
            <v>0.75404569730554549</v>
          </cell>
          <cell r="H149">
            <v>0.75775012587211399</v>
          </cell>
          <cell r="I149">
            <v>0.76865123703112526</v>
          </cell>
          <cell r="J149">
            <v>0.75869788090557666</v>
          </cell>
          <cell r="K149">
            <v>0.80136809868628178</v>
          </cell>
          <cell r="L149">
            <v>0.80943650854276483</v>
          </cell>
          <cell r="M149">
            <v>0.80789730330452925</v>
          </cell>
          <cell r="N149">
            <v>0.81101616348905636</v>
          </cell>
          <cell r="O149">
            <v>0.80782034409037584</v>
          </cell>
          <cell r="P149">
            <v>0.83781127129750987</v>
          </cell>
          <cell r="Q149">
            <v>0.83608575743646996</v>
          </cell>
          <cell r="R149">
            <v>0.83978648221938201</v>
          </cell>
          <cell r="S149">
            <v>0.8393769504819244</v>
          </cell>
          <cell r="T149">
            <v>0.83835933666961049</v>
          </cell>
          <cell r="U149">
            <v>0.8527927951176083</v>
          </cell>
          <cell r="V149">
            <v>0.85192560719746813</v>
          </cell>
          <cell r="W149">
            <v>0.86118028422996007</v>
          </cell>
          <cell r="X149">
            <v>0.8551678023933843</v>
          </cell>
          <cell r="Y149">
            <v>0.85545529214217031</v>
          </cell>
          <cell r="Z149">
            <v>0.85971713228117341</v>
          </cell>
          <cell r="AA149">
            <v>0.85446871300379179</v>
          </cell>
          <cell r="AB149">
            <v>0.858325762285022</v>
          </cell>
          <cell r="AC149">
            <v>0.85569135405397501</v>
          </cell>
          <cell r="AD149">
            <v>0.8569740486203713</v>
          </cell>
        </row>
        <row r="150">
          <cell r="B150" t="str">
            <v>Segment revenue name 8</v>
          </cell>
          <cell r="C150" t="str">
            <v>SEGMENT8_REV_NAME</v>
          </cell>
          <cell r="E150" t="str">
            <v>CAC</v>
          </cell>
        </row>
        <row r="151">
          <cell r="B151" t="str">
            <v>Segment revenue value 8</v>
          </cell>
          <cell r="C151" t="str">
            <v>SEGMENT8_REV_VALUE</v>
          </cell>
          <cell r="D151" t="str">
            <v>USD</v>
          </cell>
          <cell r="F151">
            <v>2.0409032807839798</v>
          </cell>
          <cell r="G151">
            <v>1.8679971146910319</v>
          </cell>
          <cell r="H151">
            <v>1.8395367412140575</v>
          </cell>
          <cell r="I151">
            <v>1.8325969677239331</v>
          </cell>
          <cell r="J151">
            <v>0</v>
          </cell>
          <cell r="K151">
            <v>1.7144776355302671</v>
          </cell>
          <cell r="L151">
            <v>1.669745998608211</v>
          </cell>
          <cell r="M151">
            <v>1.6144458090267115</v>
          </cell>
          <cell r="N151">
            <v>1.5392226534740061</v>
          </cell>
          <cell r="O151">
            <v>0</v>
          </cell>
          <cell r="P151">
            <v>1.5493449017352601</v>
          </cell>
          <cell r="Q151">
            <v>1.5799334657857047</v>
          </cell>
          <cell r="R151">
            <v>1.6407490853930584</v>
          </cell>
          <cell r="S151">
            <v>1.7834100877192978</v>
          </cell>
          <cell r="T151">
            <v>0</v>
          </cell>
          <cell r="U151">
            <v>1.9289338414499044</v>
          </cell>
          <cell r="V151">
            <v>1.9798801552437406</v>
          </cell>
          <cell r="W151">
            <v>1.8980456881353382</v>
          </cell>
          <cell r="X151">
            <v>1.817505720823799</v>
          </cell>
          <cell r="Y151">
            <v>0</v>
          </cell>
          <cell r="Z151">
            <v>1.8175584423936459</v>
          </cell>
          <cell r="AA151">
            <v>1.8683818277800204</v>
          </cell>
          <cell r="AB151">
            <v>1.9655489880547137</v>
          </cell>
          <cell r="AC151">
            <v>1.9044919816560797</v>
          </cell>
          <cell r="AD151">
            <v>0</v>
          </cell>
        </row>
        <row r="152">
          <cell r="B152" t="str">
            <v>Segment revenue name 9</v>
          </cell>
          <cell r="C152" t="str">
            <v>SEGMENT9_REV_NAME</v>
          </cell>
          <cell r="E152" t="str">
            <v>NRR</v>
          </cell>
        </row>
        <row r="153">
          <cell r="B153" t="str">
            <v>Segment revenue value 9</v>
          </cell>
          <cell r="C153" t="str">
            <v>SEGMENT9_REV_VALUE</v>
          </cell>
          <cell r="D153" t="str">
            <v>USD</v>
          </cell>
          <cell r="F153">
            <v>0.875</v>
          </cell>
          <cell r="G153">
            <v>0.90300000000000002</v>
          </cell>
          <cell r="H153">
            <v>0.9</v>
          </cell>
          <cell r="I153">
            <v>0.97499999999999998</v>
          </cell>
          <cell r="J153">
            <v>0</v>
          </cell>
        </row>
        <row r="154">
          <cell r="B154" t="str">
            <v>Segment revenue name 10</v>
          </cell>
          <cell r="C154" t="str">
            <v>SEGMENT10_REV_NAME</v>
          </cell>
          <cell r="E154" t="str">
            <v>Customers</v>
          </cell>
        </row>
        <row r="155">
          <cell r="B155" t="str">
            <v>Segment revenue value 10</v>
          </cell>
          <cell r="C155" t="str">
            <v>SEGMENT10_REV_VALUE</v>
          </cell>
          <cell r="D155" t="str">
            <v>USD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22330</v>
          </cell>
          <cell r="Q155">
            <v>24518.571428571431</v>
          </cell>
          <cell r="R155">
            <v>25476.190476190477</v>
          </cell>
          <cell r="S155">
            <v>28103.37837837838</v>
          </cell>
          <cell r="T155">
            <v>0</v>
          </cell>
          <cell r="U155">
            <v>31262</v>
          </cell>
          <cell r="V155">
            <v>34326</v>
          </cell>
          <cell r="W155">
            <v>37450</v>
          </cell>
          <cell r="X155">
            <v>41593</v>
          </cell>
          <cell r="Y155">
            <v>0</v>
          </cell>
          <cell r="Z155">
            <v>44894</v>
          </cell>
          <cell r="AA155">
            <v>48091</v>
          </cell>
          <cell r="AB155">
            <v>52505</v>
          </cell>
          <cell r="AC155">
            <v>56628</v>
          </cell>
          <cell r="AD155">
            <v>0</v>
          </cell>
        </row>
        <row r="156">
          <cell r="A156" t="str">
            <v>Geographical Breakdown</v>
          </cell>
        </row>
        <row r="157">
          <cell r="B157" t="str">
            <v>Sales - % Canada</v>
          </cell>
          <cell r="C157" t="str">
            <v>SALES_CANADA</v>
          </cell>
        </row>
        <row r="158">
          <cell r="B158" t="str">
            <v>Sales - % United States</v>
          </cell>
          <cell r="C158" t="str">
            <v>SALES_US</v>
          </cell>
          <cell r="J158">
            <v>0.89194577008379572</v>
          </cell>
          <cell r="O158">
            <v>0.84984940421228516</v>
          </cell>
          <cell r="T158">
            <v>0.80977388390468219</v>
          </cell>
          <cell r="Y158">
            <v>0.80977388390468219</v>
          </cell>
          <cell r="AD158">
            <v>0.80977388390468219</v>
          </cell>
        </row>
        <row r="159">
          <cell r="B159" t="str">
            <v>Sales - % Other North Americas</v>
          </cell>
          <cell r="C159" t="str">
            <v>SALES_OTH_NO_AMER</v>
          </cell>
        </row>
        <row r="160">
          <cell r="B160" t="str">
            <v>Sales - % Argentina</v>
          </cell>
          <cell r="C160" t="str">
            <v>SALES_ARGENTINA</v>
          </cell>
        </row>
        <row r="161">
          <cell r="B161" t="str">
            <v>Sales - % Brazil</v>
          </cell>
          <cell r="C161" t="str">
            <v>SALES_BRAZIL</v>
          </cell>
        </row>
        <row r="162">
          <cell r="B162" t="str">
            <v>Sales - % Chile</v>
          </cell>
          <cell r="C162" t="str">
            <v>SALES_CHILE</v>
          </cell>
        </row>
        <row r="163">
          <cell r="B163" t="str">
            <v>Sales - % Colombia</v>
          </cell>
          <cell r="C163" t="str">
            <v>SALES_COLOMBIA</v>
          </cell>
        </row>
        <row r="164">
          <cell r="B164" t="str">
            <v>Sales - % Mexico</v>
          </cell>
          <cell r="C164" t="str">
            <v>SALES_MEXICO</v>
          </cell>
        </row>
        <row r="165">
          <cell r="B165" t="str">
            <v>Sales - % Venezuela</v>
          </cell>
          <cell r="C165" t="str">
            <v>SALES_VENEZUELA</v>
          </cell>
        </row>
        <row r="166">
          <cell r="B166" t="str">
            <v>Sales - % Other Latin Americas</v>
          </cell>
          <cell r="C166" t="str">
            <v>SALES_OTH_LATAM</v>
          </cell>
        </row>
        <row r="167">
          <cell r="B167" t="str">
            <v>Sales - % Austria</v>
          </cell>
          <cell r="C167" t="str">
            <v>SALES_AUSTRIA</v>
          </cell>
        </row>
        <row r="168">
          <cell r="B168" t="str">
            <v>Sales - % Belgium</v>
          </cell>
          <cell r="C168" t="str">
            <v>SALES_BEL</v>
          </cell>
        </row>
        <row r="169">
          <cell r="B169" t="str">
            <v>Sales - % France</v>
          </cell>
          <cell r="C169" t="str">
            <v>SALES_FRA</v>
          </cell>
          <cell r="J169">
            <v>3.1766442003158521E-2</v>
          </cell>
          <cell r="O169">
            <v>3.8726751088246934E-2</v>
          </cell>
          <cell r="T169">
            <v>4.6074983300549516E-2</v>
          </cell>
          <cell r="Y169">
            <v>4.6074983300549516E-2</v>
          </cell>
          <cell r="AD169">
            <v>4.6074983300549516E-2</v>
          </cell>
        </row>
        <row r="170">
          <cell r="B170" t="str">
            <v>Sales - % Germany</v>
          </cell>
          <cell r="C170" t="str">
            <v>SALES_GER</v>
          </cell>
          <cell r="J170">
            <v>3.1766442003158521E-2</v>
          </cell>
          <cell r="O170">
            <v>3.8726751088246934E-2</v>
          </cell>
          <cell r="T170">
            <v>4.6074983300549516E-2</v>
          </cell>
          <cell r="Y170">
            <v>4.6074983300549516E-2</v>
          </cell>
          <cell r="AD170">
            <v>4.6074983300549516E-2</v>
          </cell>
        </row>
        <row r="171">
          <cell r="B171" t="str">
            <v>Sales - % Greece</v>
          </cell>
          <cell r="C171" t="str">
            <v>SALES_GRE</v>
          </cell>
        </row>
        <row r="172">
          <cell r="B172" t="str">
            <v>Sales - % Ireland</v>
          </cell>
          <cell r="C172" t="str">
            <v>SALES_IRE</v>
          </cell>
        </row>
        <row r="173">
          <cell r="B173" t="str">
            <v>Sales - % Italy</v>
          </cell>
          <cell r="C173" t="str">
            <v>SALES_ITA</v>
          </cell>
        </row>
        <row r="174">
          <cell r="B174" t="str">
            <v>Sales - % Netherlands</v>
          </cell>
          <cell r="C174" t="str">
            <v>SALES_NETH</v>
          </cell>
        </row>
        <row r="175">
          <cell r="B175" t="str">
            <v>Sales - % Norway</v>
          </cell>
          <cell r="C175" t="str">
            <v>SALES_NOR</v>
          </cell>
        </row>
        <row r="176">
          <cell r="B176" t="str">
            <v>Sales - % Portugal</v>
          </cell>
          <cell r="C176" t="str">
            <v>SALES_POR</v>
          </cell>
        </row>
        <row r="177">
          <cell r="B177" t="str">
            <v>Sales - % Spain</v>
          </cell>
          <cell r="C177" t="str">
            <v>SALES_SPA</v>
          </cell>
        </row>
        <row r="178">
          <cell r="B178" t="str">
            <v>Sales - % Sweden</v>
          </cell>
          <cell r="C178" t="str">
            <v>SALES_SWE</v>
          </cell>
        </row>
        <row r="179">
          <cell r="B179" t="str">
            <v>Sales - % Switzerland</v>
          </cell>
          <cell r="C179" t="str">
            <v>SALES_SWIT</v>
          </cell>
        </row>
        <row r="180">
          <cell r="B180" t="str">
            <v>Sales - % UK</v>
          </cell>
          <cell r="C180" t="str">
            <v>SALES_UK</v>
          </cell>
          <cell r="J180">
            <v>4.2355256004211361E-2</v>
          </cell>
          <cell r="O180">
            <v>5.1635668117662584E-2</v>
          </cell>
          <cell r="T180">
            <v>6.1433311067399354E-2</v>
          </cell>
          <cell r="Y180">
            <v>6.1433311067399354E-2</v>
          </cell>
          <cell r="AD180">
            <v>6.1433311067399354E-2</v>
          </cell>
        </row>
        <row r="181">
          <cell r="B181" t="str">
            <v>Sales - % Other Western Europe</v>
          </cell>
          <cell r="C181" t="str">
            <v>SALES_OTH_WEST_EURO</v>
          </cell>
        </row>
        <row r="182">
          <cell r="B182" t="str">
            <v>Sales - % Poland</v>
          </cell>
          <cell r="C182" t="str">
            <v>SALES_POLAND</v>
          </cell>
        </row>
        <row r="183">
          <cell r="B183" t="str">
            <v>Sales - % Russia</v>
          </cell>
          <cell r="C183" t="str">
            <v>SALES_RUSSIA</v>
          </cell>
        </row>
        <row r="184">
          <cell r="B184" t="str">
            <v>Sales - % Turkey</v>
          </cell>
          <cell r="C184" t="str">
            <v>SALES_TURKEY</v>
          </cell>
        </row>
        <row r="185">
          <cell r="B185" t="str">
            <v>Sales - % Other CEE</v>
          </cell>
          <cell r="C185" t="str">
            <v>SALES_OTH_CEE</v>
          </cell>
        </row>
        <row r="186">
          <cell r="B186" t="str">
            <v>Sales - % Saudi Arabia</v>
          </cell>
          <cell r="C186" t="str">
            <v>SALES_SAUDI_ARABIA</v>
          </cell>
        </row>
        <row r="187">
          <cell r="B187" t="str">
            <v>Sales - % United Arab Emirates</v>
          </cell>
          <cell r="C187" t="str">
            <v>SALES_UAE</v>
          </cell>
        </row>
        <row r="188">
          <cell r="B188" t="str">
            <v>Sales - % Other Middle East</v>
          </cell>
          <cell r="C188" t="str">
            <v>SALES_OTH_ME</v>
          </cell>
        </row>
        <row r="189">
          <cell r="B189" t="str">
            <v>Sales - % Nigeria</v>
          </cell>
          <cell r="C189" t="str">
            <v>SALES_NIGERIA</v>
          </cell>
        </row>
        <row r="190">
          <cell r="B190" t="str">
            <v>Sales - % South Africa</v>
          </cell>
          <cell r="C190" t="str">
            <v>SALES_SO_AFRICA</v>
          </cell>
        </row>
        <row r="191">
          <cell r="B191" t="str">
            <v>Sales - % Other Africa</v>
          </cell>
          <cell r="C191" t="str">
            <v>SALES_OTH_AFRICA</v>
          </cell>
        </row>
        <row r="192">
          <cell r="B192" t="str">
            <v>Sales - % Hong Kong</v>
          </cell>
          <cell r="C192" t="str">
            <v>SALES_HONG_KONG</v>
          </cell>
        </row>
        <row r="193">
          <cell r="B193" t="str">
            <v>Sales - % Japan</v>
          </cell>
          <cell r="C193" t="str">
            <v>SALES_JAPAN</v>
          </cell>
          <cell r="J193">
            <v>2.243758468031265E-4</v>
          </cell>
          <cell r="O193">
            <v>2.1110891263242948E-3</v>
          </cell>
          <cell r="T193">
            <v>3.6642838426819146E-3</v>
          </cell>
          <cell r="Y193">
            <v>3.6642838426819146E-3</v>
          </cell>
          <cell r="AD193">
            <v>3.6642838426819146E-3</v>
          </cell>
        </row>
        <row r="194">
          <cell r="B194" t="str">
            <v>Sales - % Singapore</v>
          </cell>
          <cell r="C194" t="str">
            <v>SALES_SINGAPORE</v>
          </cell>
          <cell r="J194">
            <v>2.1574600654141894E-4</v>
          </cell>
          <cell r="O194">
            <v>2.105592929692653E-3</v>
          </cell>
          <cell r="T194">
            <v>3.6642838426819511E-3</v>
          </cell>
          <cell r="Y194">
            <v>3.6642838426819511E-3</v>
          </cell>
          <cell r="AD194">
            <v>3.6642838426819511E-3</v>
          </cell>
        </row>
        <row r="195">
          <cell r="B195" t="str">
            <v>Sales - % South Korea</v>
          </cell>
          <cell r="C195" t="str">
            <v>SALES_SK</v>
          </cell>
        </row>
        <row r="196">
          <cell r="B196" t="str">
            <v>Sales - % Taiwan</v>
          </cell>
          <cell r="C196" t="str">
            <v>SALES_TAIWAN</v>
          </cell>
        </row>
        <row r="197">
          <cell r="B197" t="str">
            <v>Sales - % Other Developed Asia</v>
          </cell>
          <cell r="C197" t="str">
            <v>SALES_OTH_DEV_ASIA</v>
          </cell>
        </row>
        <row r="198">
          <cell r="B198" t="str">
            <v>Sales - % China</v>
          </cell>
          <cell r="C198" t="str">
            <v>SALES_CHINA</v>
          </cell>
        </row>
        <row r="199">
          <cell r="B199" t="str">
            <v>Sales - % India</v>
          </cell>
          <cell r="C199" t="str">
            <v>SALES_INDIA</v>
          </cell>
        </row>
        <row r="200">
          <cell r="B200" t="str">
            <v>Sales - % Indonesia</v>
          </cell>
          <cell r="C200" t="str">
            <v>SALES_INDONESIA</v>
          </cell>
        </row>
        <row r="201">
          <cell r="B201" t="str">
            <v>Sales - % Thailand</v>
          </cell>
          <cell r="C201" t="str">
            <v>SALES_THAILAND</v>
          </cell>
        </row>
        <row r="202">
          <cell r="B202" t="str">
            <v>Sales - % Other Emerging Asia</v>
          </cell>
          <cell r="C202" t="str">
            <v>SALES_OTH_EMERG_ASIA</v>
          </cell>
        </row>
        <row r="203">
          <cell r="B203" t="str">
            <v>Sales - % Australia</v>
          </cell>
          <cell r="C203" t="str">
            <v>SALES_AUSTRA</v>
          </cell>
          <cell r="J203">
            <v>1.7259680523313515E-3</v>
          </cell>
          <cell r="O203">
            <v>1.6844743437541224E-2</v>
          </cell>
          <cell r="T203">
            <v>2.9314270741455609E-2</v>
          </cell>
          <cell r="Y203">
            <v>2.9314270741455609E-2</v>
          </cell>
          <cell r="AD203">
            <v>2.9314270741455609E-2</v>
          </cell>
        </row>
        <row r="204">
          <cell r="B204" t="str">
            <v>Sales - % New Zealand</v>
          </cell>
          <cell r="C204" t="str">
            <v>SALES_NZ</v>
          </cell>
        </row>
        <row r="205">
          <cell r="B205" t="str">
            <v>Sales - % Others</v>
          </cell>
          <cell r="C205" t="str">
            <v>SALES_OTHER</v>
          </cell>
        </row>
        <row r="206">
          <cell r="B206" t="str">
            <v>% of CoGS from U.S. (GS estimate)</v>
          </cell>
          <cell r="C206" t="str">
            <v>COGS_PCT_US</v>
          </cell>
          <cell r="J206">
            <v>0.9</v>
          </cell>
          <cell r="O206">
            <v>0.9</v>
          </cell>
          <cell r="T206">
            <v>0.9</v>
          </cell>
          <cell r="Y206">
            <v>0.9</v>
          </cell>
          <cell r="AD206">
            <v>0.9</v>
          </cell>
        </row>
        <row r="207">
          <cell r="B207" t="str">
            <v>% of CoGS from non-U.S. (GS estimate)</v>
          </cell>
          <cell r="C207" t="str">
            <v>COGS_PCT_ROW</v>
          </cell>
          <cell r="J207">
            <v>9.9999999999999978E-2</v>
          </cell>
          <cell r="O207">
            <v>9.9999999999999978E-2</v>
          </cell>
          <cell r="T207">
            <v>9.9999999999999978E-2</v>
          </cell>
          <cell r="Y207">
            <v>9.9999999999999978E-2</v>
          </cell>
          <cell r="AD207">
            <v>9.9999999999999978E-2</v>
          </cell>
        </row>
        <row r="208">
          <cell r="B208" t="str">
            <v>% of SG&amp;A from U.S. (GS estimate)</v>
          </cell>
          <cell r="C208" t="str">
            <v>SGA_PCT_US</v>
          </cell>
          <cell r="J208">
            <v>0.8</v>
          </cell>
          <cell r="O208">
            <v>0.8</v>
          </cell>
          <cell r="T208">
            <v>0.8</v>
          </cell>
          <cell r="Y208">
            <v>0.8</v>
          </cell>
          <cell r="AD208">
            <v>0.8</v>
          </cell>
        </row>
        <row r="209">
          <cell r="B209" t="str">
            <v>% of SG&amp;A from non-U.S. (GS estimate)</v>
          </cell>
          <cell r="C209" t="str">
            <v>SGA_PCT_ROW</v>
          </cell>
          <cell r="J209">
            <v>0.19999999999999996</v>
          </cell>
          <cell r="O209">
            <v>0.19999999999999996</v>
          </cell>
          <cell r="T209">
            <v>0.19999999999999996</v>
          </cell>
          <cell r="Y209">
            <v>0.19999999999999996</v>
          </cell>
          <cell r="AD209">
            <v>0.19999999999999996</v>
          </cell>
        </row>
        <row r="210">
          <cell r="B210" t="str">
            <v>Sales -% Consumer (C)</v>
          </cell>
          <cell r="C210" t="str">
            <v>SALES_CONS</v>
          </cell>
          <cell r="J210">
            <v>0</v>
          </cell>
          <cell r="O210">
            <v>0</v>
          </cell>
          <cell r="T210">
            <v>0</v>
          </cell>
          <cell r="Y210">
            <v>0</v>
          </cell>
          <cell r="AD210">
            <v>0</v>
          </cell>
        </row>
        <row r="211">
          <cell r="B211" t="str">
            <v>Sales -% Industry (I)</v>
          </cell>
          <cell r="C211" t="str">
            <v>SALES_IND</v>
          </cell>
          <cell r="J211">
            <v>1</v>
          </cell>
          <cell r="O211">
            <v>1</v>
          </cell>
          <cell r="T211">
            <v>1</v>
          </cell>
          <cell r="Y211">
            <v>1</v>
          </cell>
          <cell r="AD211">
            <v>1</v>
          </cell>
        </row>
        <row r="212">
          <cell r="B212" t="str">
            <v>Sales -% Government (G)</v>
          </cell>
          <cell r="C212" t="str">
            <v>SALES_GOV</v>
          </cell>
          <cell r="J212">
            <v>0</v>
          </cell>
          <cell r="O212">
            <v>0</v>
          </cell>
          <cell r="T212">
            <v>0</v>
          </cell>
          <cell r="Y212">
            <v>0</v>
          </cell>
          <cell r="AD212">
            <v>0</v>
          </cell>
        </row>
        <row r="213">
          <cell r="B213" t="str">
            <v>Sales - % Industry Sub-Segment: Financial Services</v>
          </cell>
          <cell r="C213" t="str">
            <v>SALES_FINAN</v>
          </cell>
          <cell r="J213">
            <v>0</v>
          </cell>
          <cell r="O213">
            <v>0</v>
          </cell>
          <cell r="T213">
            <v>0</v>
          </cell>
          <cell r="Y213">
            <v>0</v>
          </cell>
          <cell r="AD213">
            <v>0</v>
          </cell>
        </row>
        <row r="214">
          <cell r="B214" t="str">
            <v>Sales - % Industry Sub-Segment: Oil &amp; Gas</v>
          </cell>
          <cell r="C214" t="str">
            <v>SALES_OIL_GAS</v>
          </cell>
          <cell r="J214">
            <v>0</v>
          </cell>
          <cell r="O214">
            <v>0</v>
          </cell>
          <cell r="T214">
            <v>0</v>
          </cell>
          <cell r="Y214">
            <v>0</v>
          </cell>
          <cell r="AD214">
            <v>0</v>
          </cell>
        </row>
        <row r="215">
          <cell r="B215" t="str">
            <v>Sales (%) SMB</v>
          </cell>
          <cell r="C215" t="str">
            <v>SALES_SMB</v>
          </cell>
          <cell r="J215">
            <v>1</v>
          </cell>
          <cell r="O215">
            <v>1</v>
          </cell>
          <cell r="T215">
            <v>1</v>
          </cell>
          <cell r="Y215">
            <v>1</v>
          </cell>
          <cell r="AD215">
            <v>1</v>
          </cell>
        </row>
        <row r="216">
          <cell r="B216" t="str">
            <v>% of total cash balance held overseas (outside the US)</v>
          </cell>
          <cell r="C216" t="str">
            <v>CASH_PCT_OS_US</v>
          </cell>
          <cell r="J216">
            <v>0.20322354590049055</v>
          </cell>
          <cell r="O216">
            <v>0.44546973192267919</v>
          </cell>
          <cell r="T216">
            <v>0.28729735276010671</v>
          </cell>
          <cell r="Y216">
            <v>0.28729735276010671</v>
          </cell>
          <cell r="AD216">
            <v>0.28729735276010671</v>
          </cell>
        </row>
        <row r="217">
          <cell r="B217" t="str">
            <v>Sales - % from Captive Financing Business</v>
          </cell>
          <cell r="C217" t="str">
            <v>REV_FIN_SEGMENT</v>
          </cell>
          <cell r="J217">
            <v>0</v>
          </cell>
          <cell r="O217">
            <v>0</v>
          </cell>
          <cell r="T217">
            <v>0</v>
          </cell>
          <cell r="Y217">
            <v>0</v>
          </cell>
          <cell r="AD217">
            <v>0</v>
          </cell>
        </row>
        <row r="218">
          <cell r="B218" t="str">
            <v>Operating Earnings - % from Captive Financing Business</v>
          </cell>
          <cell r="C218" t="str">
            <v>EBIT_FIN_SEGMENT</v>
          </cell>
          <cell r="J218">
            <v>0</v>
          </cell>
          <cell r="O218">
            <v>0</v>
          </cell>
          <cell r="T218">
            <v>0</v>
          </cell>
          <cell r="Y218">
            <v>0</v>
          </cell>
          <cell r="AD218">
            <v>0</v>
          </cell>
        </row>
        <row r="219">
          <cell r="A219" t="str">
            <v>Commodities Exposure - Expense</v>
          </cell>
        </row>
        <row r="220">
          <cell r="B220" t="str">
            <v>Expense - % Oil/Petrol/Fuel</v>
          </cell>
          <cell r="C220" t="str">
            <v>EXP_OIL_PETRO_FUEL</v>
          </cell>
          <cell r="J220">
            <v>0</v>
          </cell>
          <cell r="O220">
            <v>0</v>
          </cell>
          <cell r="T220">
            <v>0</v>
          </cell>
          <cell r="Y220">
            <v>0</v>
          </cell>
          <cell r="AD220">
            <v>0</v>
          </cell>
        </row>
        <row r="221">
          <cell r="B221" t="str">
            <v>Expense - % Oil derivatives/NGLs/plastics</v>
          </cell>
          <cell r="C221" t="str">
            <v>EXP_OIL_DERIV_NGLS_PLASTICS</v>
          </cell>
          <cell r="J221">
            <v>0</v>
          </cell>
          <cell r="O221">
            <v>0</v>
          </cell>
          <cell r="T221">
            <v>0</v>
          </cell>
          <cell r="Y221">
            <v>0</v>
          </cell>
          <cell r="AD221">
            <v>0</v>
          </cell>
        </row>
        <row r="222">
          <cell r="A222" t="str">
            <v>FX Exposure - Sales</v>
          </cell>
        </row>
        <row r="223">
          <cell r="B223" t="str">
            <v>Sales - % FX: British Pounds/Pence</v>
          </cell>
          <cell r="C223" t="str">
            <v>SALES_FX_GPB</v>
          </cell>
          <cell r="J223">
            <v>4.2355256004211361E-2</v>
          </cell>
          <cell r="O223">
            <v>5.1635668117662584E-2</v>
          </cell>
          <cell r="T223">
            <v>6.1433311067399354E-2</v>
          </cell>
          <cell r="Y223">
            <v>6.1433311067399354E-2</v>
          </cell>
          <cell r="AD223">
            <v>6.1433311067399354E-2</v>
          </cell>
        </row>
        <row r="224">
          <cell r="B224" t="str">
            <v>Sales - % FX: Euro</v>
          </cell>
          <cell r="C224" t="str">
            <v>SALES_FX_EUR</v>
          </cell>
          <cell r="J224">
            <v>6.3532884006317042E-2</v>
          </cell>
          <cell r="O224">
            <v>7.7453502176493869E-2</v>
          </cell>
          <cell r="T224">
            <v>9.2149966601099031E-2</v>
          </cell>
          <cell r="Y224">
            <v>9.2149966601099031E-2</v>
          </cell>
          <cell r="AD224">
            <v>9.2149966601099031E-2</v>
          </cell>
        </row>
        <row r="225">
          <cell r="B225" t="str">
            <v>Sales - % FX: New Russian Ruble</v>
          </cell>
          <cell r="C225" t="str">
            <v>SALES_FX_RUB</v>
          </cell>
        </row>
        <row r="226">
          <cell r="B226" t="str">
            <v>Sales - % FX: U.S. Dollar</v>
          </cell>
          <cell r="C226" t="str">
            <v>SALES_FX_USD</v>
          </cell>
          <cell r="J226">
            <v>0.89194577008379572</v>
          </cell>
          <cell r="O226">
            <v>0.84984940421228516</v>
          </cell>
          <cell r="T226">
            <v>0.80977388390468219</v>
          </cell>
          <cell r="Y226">
            <v>0.80977388390468219</v>
          </cell>
          <cell r="AD226">
            <v>0.80977388390468219</v>
          </cell>
        </row>
        <row r="227">
          <cell r="B227" t="str">
            <v>Sales - % FX: Brazilian Real</v>
          </cell>
          <cell r="C227" t="str">
            <v>SALES_FX_BRL</v>
          </cell>
        </row>
        <row r="228">
          <cell r="B228" t="str">
            <v>Sales - % FX: Japanese Yen</v>
          </cell>
          <cell r="C228" t="str">
            <v>SALES_FX_YEN</v>
          </cell>
          <cell r="J228">
            <v>2.243758468031265E-4</v>
          </cell>
          <cell r="O228">
            <v>2.1110891263242948E-3</v>
          </cell>
          <cell r="T228">
            <v>3.6642838426819146E-3</v>
          </cell>
          <cell r="Y228">
            <v>3.6642838426819146E-3</v>
          </cell>
          <cell r="AD228">
            <v>3.6642838426819146E-3</v>
          </cell>
        </row>
        <row r="229">
          <cell r="B229" t="str">
            <v>Sales - % FX: Chinese Renminbi</v>
          </cell>
          <cell r="C229" t="str">
            <v>SALES_FX_CNY</v>
          </cell>
        </row>
        <row r="230">
          <cell r="B230" t="str">
            <v>Sales - % FX: Indian Rupee</v>
          </cell>
          <cell r="C230" t="str">
            <v>SALES_FX_INR</v>
          </cell>
        </row>
        <row r="231">
          <cell r="B231" t="str">
            <v>Sales - % FX: Canadian Dollar</v>
          </cell>
          <cell r="C231" t="str">
            <v>SALES_FX_CAD</v>
          </cell>
        </row>
        <row r="232">
          <cell r="B232" t="str">
            <v>Sales - % FX: Mexican Peso</v>
          </cell>
          <cell r="C232" t="str">
            <v>SALES_FX_MXN</v>
          </cell>
        </row>
        <row r="233">
          <cell r="B233" t="str">
            <v>Sales - % FX: Colombian Peso</v>
          </cell>
          <cell r="C233" t="str">
            <v>SALES_FX_COP</v>
          </cell>
        </row>
        <row r="234">
          <cell r="B234" t="str">
            <v>Sales - % FX: Argentine Peso</v>
          </cell>
          <cell r="C234" t="str">
            <v>SALES_FX_ARS</v>
          </cell>
        </row>
        <row r="235">
          <cell r="B235" t="str">
            <v>Sales - % FX: Chilean Peso</v>
          </cell>
          <cell r="C235" t="str">
            <v>SALES_FX_CLP</v>
          </cell>
        </row>
        <row r="236">
          <cell r="B236" t="str">
            <v>Sales - % FX: Venezuelan bolivar</v>
          </cell>
          <cell r="C236" t="str">
            <v>SALES_FX_VEF</v>
          </cell>
        </row>
        <row r="237">
          <cell r="B237" t="str">
            <v>Sales - % FX: Other Currency</v>
          </cell>
          <cell r="C237" t="str">
            <v>SALES_FX_OTH</v>
          </cell>
          <cell r="J237">
            <v>1.9417140588727788E-3</v>
          </cell>
          <cell r="O237">
            <v>1.8950336367234089E-2</v>
          </cell>
          <cell r="T237">
            <v>3.2978554584137454E-2</v>
          </cell>
          <cell r="Y237">
            <v>3.2978554584137454E-2</v>
          </cell>
          <cell r="AD237">
            <v>3.2978554584137454E-2</v>
          </cell>
        </row>
        <row r="238">
          <cell r="A238" t="str">
            <v>Items to be removed</v>
          </cell>
        </row>
        <row r="239">
          <cell r="B239" t="str">
            <v>Sales - Total % Americas</v>
          </cell>
          <cell r="C239" t="str">
            <v>SALES_TOT_AM</v>
          </cell>
        </row>
        <row r="240">
          <cell r="B240" t="str">
            <v>Sales - % Other Americas</v>
          </cell>
          <cell r="C240" t="str">
            <v>SALES_OTH_AM</v>
          </cell>
        </row>
        <row r="241">
          <cell r="B241" t="str">
            <v>Sales - Total % EMEA</v>
          </cell>
          <cell r="C241" t="str">
            <v>SALES_TOT_EMEA</v>
          </cell>
        </row>
        <row r="242">
          <cell r="B242" t="str">
            <v>Sales - % Western Europe-Ex UK</v>
          </cell>
          <cell r="C242" t="str">
            <v>SALES_EU_EX_UK</v>
          </cell>
        </row>
        <row r="243">
          <cell r="B243" t="str">
            <v>Sales - % Central &amp; Eastern Europe</v>
          </cell>
          <cell r="C243" t="str">
            <v>SALES_CEE</v>
          </cell>
        </row>
        <row r="244">
          <cell r="B244" t="str">
            <v>Sales - % Middle East</v>
          </cell>
          <cell r="C244" t="str">
            <v>SALES_ME</v>
          </cell>
        </row>
        <row r="245">
          <cell r="B245" t="str">
            <v>Sales - % Total Africa</v>
          </cell>
          <cell r="C245" t="str">
            <v>SALES_TOT_AFRICA</v>
          </cell>
        </row>
        <row r="246">
          <cell r="B246" t="str">
            <v>Sales - % Other EMEA</v>
          </cell>
          <cell r="C246" t="str">
            <v>SALES_OTH_EMEA</v>
          </cell>
        </row>
        <row r="247">
          <cell r="B247" t="str">
            <v>Sales - Total % Asia (incl Australia &amp; New Zealand)</v>
          </cell>
          <cell r="C247" t="str">
            <v>SALES_TOT_ASIA</v>
          </cell>
        </row>
        <row r="248">
          <cell r="B248" t="str">
            <v>Sales - % Other Asia</v>
          </cell>
          <cell r="C248" t="str">
            <v>SALES_OTH_AEJ</v>
          </cell>
        </row>
        <row r="249">
          <cell r="A249" t="str">
            <v>Analyst Defined Items</v>
          </cell>
        </row>
        <row r="250">
          <cell r="B250" t="str">
            <v>Foreign exchange</v>
          </cell>
        </row>
        <row r="251">
          <cell r="B251" t="str">
            <v>Segment Revenue Name 1</v>
          </cell>
        </row>
        <row r="252">
          <cell r="B252" t="str">
            <v>Segment Revenue Name 2</v>
          </cell>
        </row>
        <row r="253">
          <cell r="B253" t="str">
            <v>Segment Revenue Name 3</v>
          </cell>
        </row>
        <row r="254">
          <cell r="B254" t="str">
            <v>Segment Revenue Name 4</v>
          </cell>
        </row>
        <row r="255">
          <cell r="B255" t="str">
            <v>Segment Revenue Value 1</v>
          </cell>
          <cell r="D255" t="str">
            <v>USD</v>
          </cell>
        </row>
        <row r="256">
          <cell r="B256" t="str">
            <v>Segment Revenue Value 2</v>
          </cell>
          <cell r="D256" t="str">
            <v>USD</v>
          </cell>
        </row>
        <row r="257">
          <cell r="B257" t="str">
            <v>Segment Revenue Value 3</v>
          </cell>
          <cell r="D257" t="str">
            <v>USD</v>
          </cell>
        </row>
        <row r="258">
          <cell r="B258" t="str">
            <v>Segment Revenue Value 4</v>
          </cell>
          <cell r="D258" t="str">
            <v>USD</v>
          </cell>
        </row>
        <row r="259">
          <cell r="B259" t="str">
            <v>Total Policies-in-Force, Sequential % (Homeowners)</v>
          </cell>
        </row>
        <row r="260">
          <cell r="A260" t="str">
            <v>Security: HubSpot Inc.</v>
          </cell>
        </row>
        <row r="261">
          <cell r="A261" t="str">
            <v>Reference Data</v>
          </cell>
        </row>
        <row r="262">
          <cell r="B262" t="str">
            <v>Ticker</v>
          </cell>
          <cell r="C262" t="str">
            <v>Ticker</v>
          </cell>
          <cell r="E262" t="str">
            <v>HUBS</v>
          </cell>
        </row>
        <row r="263">
          <cell r="B263" t="str">
            <v>Security Name</v>
          </cell>
          <cell r="C263" t="str">
            <v>Security Name</v>
          </cell>
          <cell r="E263" t="str">
            <v>HubSpot Inc.</v>
          </cell>
        </row>
        <row r="264">
          <cell r="B264" t="str">
            <v>Interim Type</v>
          </cell>
          <cell r="C264" t="str">
            <v>Interim Type</v>
          </cell>
          <cell r="E264" t="str">
            <v>Q</v>
          </cell>
        </row>
        <row r="265">
          <cell r="B265" t="str">
            <v>Publishing Currency</v>
          </cell>
          <cell r="C265" t="str">
            <v>PUB_CURRENCY_ISO</v>
          </cell>
          <cell r="E265" t="str">
            <v>USD</v>
          </cell>
        </row>
        <row r="266">
          <cell r="B266" t="str">
            <v>Pricing Currency</v>
          </cell>
          <cell r="C266" t="str">
            <v>PRICE_CURRENCY_ISO</v>
          </cell>
          <cell r="E266" t="str">
            <v>USD</v>
          </cell>
        </row>
        <row r="267">
          <cell r="B267" t="str">
            <v>Reporting Currency</v>
          </cell>
          <cell r="C267" t="str">
            <v>CURRENCY_ISO</v>
          </cell>
          <cell r="E267" t="str">
            <v>USD</v>
          </cell>
        </row>
        <row r="268">
          <cell r="A268" t="str">
            <v>General Information</v>
          </cell>
        </row>
        <row r="269">
          <cell r="B269" t="str">
            <v>Americas Investment List</v>
          </cell>
          <cell r="C269" t="str">
            <v>AMER_LIST</v>
          </cell>
          <cell r="E269" t="str">
            <v>Buy</v>
          </cell>
        </row>
        <row r="270">
          <cell r="B270" t="str">
            <v>Americas Conviction List</v>
          </cell>
          <cell r="C270" t="str">
            <v>AMER_CONVICTION</v>
          </cell>
        </row>
        <row r="271">
          <cell r="B271" t="str">
            <v>Legal rating</v>
          </cell>
          <cell r="C271" t="str">
            <v>LEGAL_RATING</v>
          </cell>
        </row>
        <row r="272">
          <cell r="B272" t="str">
            <v>Target price</v>
          </cell>
          <cell r="C272" t="str">
            <v>TARGET_PRICE</v>
          </cell>
          <cell r="D272" t="str">
            <v>USD</v>
          </cell>
          <cell r="E272">
            <v>452</v>
          </cell>
        </row>
        <row r="273">
          <cell r="B273" t="str">
            <v>Target price period</v>
          </cell>
          <cell r="C273" t="str">
            <v>TP_PERIOD</v>
          </cell>
          <cell r="E273" t="str">
            <v>12 months</v>
          </cell>
        </row>
        <row r="274">
          <cell r="B274" t="str">
            <v>Fundamental value</v>
          </cell>
          <cell r="C274" t="str">
            <v>TARGET_PRICE_FUNDAMENTAL</v>
          </cell>
          <cell r="D274" t="str">
            <v>USD</v>
          </cell>
        </row>
        <row r="275">
          <cell r="B275" t="str">
            <v>M&amp;A value</v>
          </cell>
          <cell r="C275" t="str">
            <v>TARGET_PRICE_MA</v>
          </cell>
          <cell r="D275" t="str">
            <v>USD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ignated Hedges"/>
      <sheetName val="Non-designated Hedges"/>
      <sheetName val="30-Nov-2011 FX Reval from SVB"/>
      <sheetName val="31-Oct-2011 FX Reval from SVB"/>
      <sheetName val="Forwards"/>
      <sheetName val="Documentation"/>
      <sheetName val="Selections"/>
    </sheetNames>
    <sheetDataSet>
      <sheetData sheetId="0">
        <row r="5">
          <cell r="P5">
            <v>40847</v>
          </cell>
          <cell r="W5">
            <v>40877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E2" t="str">
            <v>BF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urn - New Categories"/>
      <sheetName val="Churn - 8-12 to 8-13"/>
      <sheetName val="Churn -RBC-Citi adj 8-12 - 8-13"/>
      <sheetName val="8-1-2011 to 8-1-2012"/>
      <sheetName val="2012 - Aug 1 Raw"/>
      <sheetName val="2011 - Aug 1 Raw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Cobrand ID</v>
          </cell>
          <cell r="C1" t="str">
            <v>Cobrand Name</v>
          </cell>
          <cell r="D1" t="str">
            <v>30 Day</v>
          </cell>
          <cell r="E1" t="str">
            <v>90 Day</v>
          </cell>
          <cell r="F1" t="str">
            <v>Registered</v>
          </cell>
        </row>
        <row r="2">
          <cell r="B2">
            <v>10005668</v>
          </cell>
          <cell r="C2" t="str">
            <v>Ally Bank Bill Pay</v>
          </cell>
          <cell r="D2">
            <v>16773</v>
          </cell>
          <cell r="E2">
            <v>28090</v>
          </cell>
          <cell r="F2">
            <v>73307</v>
          </cell>
        </row>
        <row r="3">
          <cell r="B3">
            <v>10005600</v>
          </cell>
          <cell r="C3" t="str">
            <v>Alpha Paytoday</v>
          </cell>
          <cell r="D3">
            <v>1</v>
          </cell>
          <cell r="E3">
            <v>3</v>
          </cell>
          <cell r="F3">
            <v>37</v>
          </cell>
        </row>
        <row r="4">
          <cell r="B4">
            <v>10005656</v>
          </cell>
          <cell r="C4" t="str">
            <v>Amazon IAV</v>
          </cell>
          <cell r="D4">
            <v>4</v>
          </cell>
          <cell r="E4">
            <v>11</v>
          </cell>
          <cell r="F4">
            <v>58</v>
          </cell>
        </row>
        <row r="5">
          <cell r="B5">
            <v>10002360</v>
          </cell>
          <cell r="C5" t="str">
            <v>American Express</v>
          </cell>
          <cell r="D5">
            <v>33945</v>
          </cell>
          <cell r="E5">
            <v>115046</v>
          </cell>
          <cell r="F5">
            <v>1187732</v>
          </cell>
        </row>
        <row r="6">
          <cell r="B6">
            <v>10003768</v>
          </cell>
          <cell r="C6" t="str">
            <v>Amex IAV</v>
          </cell>
          <cell r="D6">
            <v>672</v>
          </cell>
          <cell r="E6">
            <v>1565</v>
          </cell>
          <cell r="F6">
            <v>22680</v>
          </cell>
        </row>
        <row r="7">
          <cell r="B7">
            <v>10005604</v>
          </cell>
          <cell r="C7" t="str">
            <v>Amex PFM</v>
          </cell>
          <cell r="D7">
            <v>8379</v>
          </cell>
          <cell r="E7">
            <v>20438</v>
          </cell>
          <cell r="F7">
            <v>112180</v>
          </cell>
        </row>
        <row r="8">
          <cell r="B8">
            <v>10005996</v>
          </cell>
          <cell r="C8" t="str">
            <v>Amex-iPay</v>
          </cell>
          <cell r="D8">
            <v>122</v>
          </cell>
          <cell r="E8">
            <v>152</v>
          </cell>
          <cell r="F8">
            <v>267</v>
          </cell>
        </row>
        <row r="9">
          <cell r="B9">
            <v>10008012</v>
          </cell>
          <cell r="C9" t="str">
            <v>Andera - CHANNEL</v>
          </cell>
          <cell r="D9">
            <v>0</v>
          </cell>
          <cell r="E9">
            <v>0</v>
          </cell>
          <cell r="F9">
            <v>0</v>
          </cell>
        </row>
        <row r="10">
          <cell r="B10">
            <v>10003352</v>
          </cell>
          <cell r="C10" t="str">
            <v>ANZ</v>
          </cell>
          <cell r="D10">
            <v>5007</v>
          </cell>
          <cell r="E10">
            <v>8823</v>
          </cell>
          <cell r="F10">
            <v>94392</v>
          </cell>
        </row>
        <row r="11">
          <cell r="B11">
            <v>10005632</v>
          </cell>
          <cell r="C11" t="str">
            <v>arthamoney</v>
          </cell>
          <cell r="D11">
            <v>446</v>
          </cell>
          <cell r="E11">
            <v>910</v>
          </cell>
          <cell r="F11">
            <v>46538</v>
          </cell>
        </row>
        <row r="12">
          <cell r="B12">
            <v>10000956</v>
          </cell>
          <cell r="C12" t="str">
            <v>Ayco</v>
          </cell>
          <cell r="D12">
            <v>154</v>
          </cell>
          <cell r="E12">
            <v>270</v>
          </cell>
          <cell r="F12">
            <v>8119</v>
          </cell>
        </row>
        <row r="13">
          <cell r="B13">
            <v>10005568</v>
          </cell>
          <cell r="C13" t="str">
            <v>BAC Quick Payment</v>
          </cell>
          <cell r="D13">
            <v>181119</v>
          </cell>
          <cell r="E13">
            <v>319203</v>
          </cell>
          <cell r="F13">
            <v>743917</v>
          </cell>
        </row>
        <row r="14">
          <cell r="B14">
            <v>10005788</v>
          </cell>
          <cell r="C14" t="str">
            <v>BancVue PFM - CHANNEL</v>
          </cell>
          <cell r="D14">
            <v>722</v>
          </cell>
          <cell r="E14">
            <v>101808</v>
          </cell>
          <cell r="F14">
            <v>104577</v>
          </cell>
        </row>
        <row r="15">
          <cell r="B15">
            <v>10001372</v>
          </cell>
          <cell r="C15" t="str">
            <v>Bank of America</v>
          </cell>
          <cell r="D15">
            <v>995827</v>
          </cell>
          <cell r="E15">
            <v>2532072</v>
          </cell>
          <cell r="F15">
            <v>21271188</v>
          </cell>
        </row>
        <row r="16">
          <cell r="B16">
            <v>10002856</v>
          </cell>
          <cell r="C16" t="str">
            <v>Bank of America - Mil</v>
          </cell>
          <cell r="D16">
            <v>21540</v>
          </cell>
          <cell r="E16">
            <v>25025</v>
          </cell>
          <cell r="F16">
            <v>164762</v>
          </cell>
        </row>
        <row r="17">
          <cell r="B17">
            <v>10006976</v>
          </cell>
          <cell r="C17" t="str">
            <v>Bloomberg</v>
          </cell>
          <cell r="D17">
            <v>2</v>
          </cell>
          <cell r="E17">
            <v>2</v>
          </cell>
          <cell r="F17">
            <v>2</v>
          </cell>
        </row>
        <row r="18">
          <cell r="B18">
            <v>10005240</v>
          </cell>
          <cell r="C18" t="str">
            <v>Boursorama</v>
          </cell>
          <cell r="D18">
            <v>4461</v>
          </cell>
          <cell r="E18">
            <v>6792</v>
          </cell>
          <cell r="F18">
            <v>8374</v>
          </cell>
        </row>
        <row r="19">
          <cell r="B19">
            <v>10002860</v>
          </cell>
          <cell r="C19" t="str">
            <v>Capital One - BPAA</v>
          </cell>
          <cell r="D19">
            <v>1574</v>
          </cell>
          <cell r="E19">
            <v>4293</v>
          </cell>
          <cell r="F19">
            <v>42196</v>
          </cell>
        </row>
        <row r="20">
          <cell r="B20">
            <v>10005020</v>
          </cell>
          <cell r="C20" t="str">
            <v>CashLocale</v>
          </cell>
          <cell r="D20">
            <v>121</v>
          </cell>
          <cell r="E20">
            <v>121</v>
          </cell>
          <cell r="F20">
            <v>191</v>
          </cell>
        </row>
        <row r="21">
          <cell r="B21">
            <v>10005156</v>
          </cell>
          <cell r="C21" t="str">
            <v>Chase DirectPay</v>
          </cell>
          <cell r="D21">
            <v>127</v>
          </cell>
          <cell r="E21">
            <v>659</v>
          </cell>
          <cell r="F21">
            <v>5587</v>
          </cell>
        </row>
        <row r="22">
          <cell r="B22">
            <v>10004152</v>
          </cell>
          <cell r="C22" t="str">
            <v>CHASE IAV</v>
          </cell>
          <cell r="D22">
            <v>61624</v>
          </cell>
          <cell r="E22">
            <v>146580</v>
          </cell>
          <cell r="F22">
            <v>2048378</v>
          </cell>
        </row>
        <row r="23">
          <cell r="B23">
            <v>10006756</v>
          </cell>
          <cell r="C23" t="str">
            <v>Chase Private Bank PFM</v>
          </cell>
          <cell r="D23">
            <v>87</v>
          </cell>
          <cell r="E23">
            <v>123</v>
          </cell>
          <cell r="F23">
            <v>127</v>
          </cell>
        </row>
        <row r="24">
          <cell r="B24">
            <v>10001952</v>
          </cell>
          <cell r="C24" t="str">
            <v>CircleOne</v>
          </cell>
          <cell r="D24">
            <v>3</v>
          </cell>
          <cell r="E24">
            <v>3</v>
          </cell>
          <cell r="F24">
            <v>27</v>
          </cell>
        </row>
        <row r="25">
          <cell r="B25">
            <v>10005204</v>
          </cell>
          <cell r="C25" t="str">
            <v>Citi Smith Barney</v>
          </cell>
          <cell r="D25">
            <v>14882</v>
          </cell>
          <cell r="E25">
            <v>30497</v>
          </cell>
          <cell r="F25">
            <v>412976</v>
          </cell>
        </row>
        <row r="26">
          <cell r="B26">
            <v>10005800</v>
          </cell>
          <cell r="C26" t="str">
            <v>Citicards DP</v>
          </cell>
          <cell r="D26">
            <v>13481</v>
          </cell>
          <cell r="E26">
            <v>29668</v>
          </cell>
          <cell r="F26">
            <v>115100</v>
          </cell>
        </row>
        <row r="27">
          <cell r="B27">
            <v>10006996</v>
          </cell>
          <cell r="C27" t="str">
            <v>Clarilogic - CHANNEL</v>
          </cell>
          <cell r="D27">
            <v>0</v>
          </cell>
          <cell r="E27">
            <v>0</v>
          </cell>
          <cell r="F27">
            <v>2</v>
          </cell>
        </row>
        <row r="28">
          <cell r="B28">
            <v>10006964</v>
          </cell>
          <cell r="C28" t="str">
            <v>Clovr Media</v>
          </cell>
          <cell r="D28">
            <v>84</v>
          </cell>
          <cell r="E28">
            <v>136</v>
          </cell>
          <cell r="F28">
            <v>136</v>
          </cell>
        </row>
        <row r="29">
          <cell r="B29">
            <v>10001792</v>
          </cell>
          <cell r="C29" t="str">
            <v>Comerica</v>
          </cell>
          <cell r="D29">
            <v>932</v>
          </cell>
          <cell r="E29">
            <v>1599</v>
          </cell>
          <cell r="F29">
            <v>6693</v>
          </cell>
        </row>
        <row r="30">
          <cell r="B30">
            <v>10002368</v>
          </cell>
          <cell r="C30" t="str">
            <v>Commonwealth</v>
          </cell>
          <cell r="D30">
            <v>311</v>
          </cell>
          <cell r="E30">
            <v>878</v>
          </cell>
          <cell r="F30">
            <v>13175</v>
          </cell>
        </row>
        <row r="31">
          <cell r="B31">
            <v>10001644</v>
          </cell>
          <cell r="C31" t="str">
            <v>Compass Bank</v>
          </cell>
          <cell r="D31">
            <v>13229</v>
          </cell>
          <cell r="E31">
            <v>28572</v>
          </cell>
          <cell r="F31">
            <v>285783</v>
          </cell>
        </row>
        <row r="32">
          <cell r="B32">
            <v>10005776</v>
          </cell>
          <cell r="C32" t="str">
            <v>Concur - CHANNEL</v>
          </cell>
          <cell r="D32">
            <v>31</v>
          </cell>
          <cell r="E32">
            <v>58</v>
          </cell>
          <cell r="F32">
            <v>131</v>
          </cell>
        </row>
        <row r="33">
          <cell r="B33">
            <v>10006156</v>
          </cell>
          <cell r="C33" t="str">
            <v>Confused</v>
          </cell>
          <cell r="D33">
            <v>4</v>
          </cell>
          <cell r="E33">
            <v>9</v>
          </cell>
          <cell r="F33">
            <v>50</v>
          </cell>
        </row>
        <row r="34">
          <cell r="B34">
            <v>10002756</v>
          </cell>
          <cell r="C34" t="str">
            <v>Covestor</v>
          </cell>
          <cell r="D34">
            <v>2069</v>
          </cell>
          <cell r="E34">
            <v>2288</v>
          </cell>
          <cell r="F34">
            <v>8323</v>
          </cell>
        </row>
        <row r="35">
          <cell r="B35">
            <v>10005672</v>
          </cell>
          <cell r="C35" t="str">
            <v>Custom House</v>
          </cell>
          <cell r="D35">
            <v>3</v>
          </cell>
          <cell r="E35">
            <v>3</v>
          </cell>
          <cell r="F35">
            <v>23</v>
          </cell>
        </row>
        <row r="36">
          <cell r="B36">
            <v>10007000</v>
          </cell>
          <cell r="C36" t="str">
            <v>Deluxe</v>
          </cell>
          <cell r="D36">
            <v>7</v>
          </cell>
          <cell r="E36">
            <v>9</v>
          </cell>
          <cell r="F36">
            <v>9</v>
          </cell>
        </row>
        <row r="37">
          <cell r="B37">
            <v>10003780</v>
          </cell>
          <cell r="C37" t="str">
            <v>eMoney</v>
          </cell>
          <cell r="D37">
            <v>1005</v>
          </cell>
          <cell r="E37">
            <v>12669</v>
          </cell>
          <cell r="F37">
            <v>33416</v>
          </cell>
        </row>
        <row r="38">
          <cell r="B38">
            <v>10000502</v>
          </cell>
          <cell r="C38" t="str">
            <v>ETRADE</v>
          </cell>
          <cell r="D38">
            <v>4</v>
          </cell>
          <cell r="E38">
            <v>4</v>
          </cell>
          <cell r="F38">
            <v>1753</v>
          </cell>
        </row>
        <row r="39">
          <cell r="B39">
            <v>10000000</v>
          </cell>
          <cell r="C39" t="str">
            <v>Fidelity</v>
          </cell>
          <cell r="D39">
            <v>116965</v>
          </cell>
          <cell r="E39">
            <v>196645</v>
          </cell>
          <cell r="F39">
            <v>659954</v>
          </cell>
        </row>
        <row r="40">
          <cell r="B40">
            <v>10005952</v>
          </cell>
          <cell r="C40" t="str">
            <v>FidelityNB</v>
          </cell>
          <cell r="D40">
            <v>1</v>
          </cell>
          <cell r="E40">
            <v>1</v>
          </cell>
          <cell r="F40">
            <v>1930</v>
          </cell>
        </row>
        <row r="41">
          <cell r="B41">
            <v>10001824</v>
          </cell>
          <cell r="C41" t="str">
            <v>Financial Engines</v>
          </cell>
          <cell r="D41">
            <v>947</v>
          </cell>
          <cell r="E41">
            <v>2772</v>
          </cell>
          <cell r="F41">
            <v>44983</v>
          </cell>
        </row>
        <row r="42">
          <cell r="B42">
            <v>10005980</v>
          </cell>
          <cell r="C42" t="str">
            <v>finsphere - CHANNEL</v>
          </cell>
          <cell r="D42">
            <v>927</v>
          </cell>
          <cell r="E42">
            <v>1028</v>
          </cell>
          <cell r="F42">
            <v>1988</v>
          </cell>
        </row>
        <row r="43">
          <cell r="B43">
            <v>10004964</v>
          </cell>
          <cell r="C43" t="str">
            <v>Frost Bank</v>
          </cell>
          <cell r="D43">
            <v>637</v>
          </cell>
          <cell r="E43">
            <v>1658</v>
          </cell>
          <cell r="F43">
            <v>16844</v>
          </cell>
        </row>
        <row r="44">
          <cell r="B44">
            <v>10000050</v>
          </cell>
          <cell r="C44" t="str">
            <v>Funds Express</v>
          </cell>
          <cell r="D44">
            <v>4601</v>
          </cell>
          <cell r="E44">
            <v>10149</v>
          </cell>
          <cell r="F44">
            <v>40275</v>
          </cell>
        </row>
        <row r="45">
          <cell r="B45">
            <v>10005988</v>
          </cell>
          <cell r="C45" t="str">
            <v>General Electric Capital Corp - CHANNEL</v>
          </cell>
          <cell r="D45">
            <v>667</v>
          </cell>
          <cell r="E45">
            <v>1836</v>
          </cell>
          <cell r="F45">
            <v>3127</v>
          </cell>
        </row>
        <row r="46">
          <cell r="B46">
            <v>10000964</v>
          </cell>
          <cell r="C46" t="str">
            <v>Harris Bank</v>
          </cell>
          <cell r="D46">
            <v>9387</v>
          </cell>
          <cell r="E46">
            <v>21552</v>
          </cell>
          <cell r="F46">
            <v>114334</v>
          </cell>
        </row>
        <row r="47">
          <cell r="B47">
            <v>10005652</v>
          </cell>
          <cell r="C47" t="str">
            <v>HedgeOp - CHANNEL</v>
          </cell>
          <cell r="D47">
            <v>241</v>
          </cell>
          <cell r="E47">
            <v>1795</v>
          </cell>
          <cell r="F47">
            <v>7918</v>
          </cell>
        </row>
        <row r="48">
          <cell r="B48">
            <v>10006952</v>
          </cell>
          <cell r="C48" t="str">
            <v>Hello Wallet - CHANNEL</v>
          </cell>
          <cell r="D48">
            <v>0</v>
          </cell>
          <cell r="E48">
            <v>0</v>
          </cell>
          <cell r="F48">
            <v>1</v>
          </cell>
        </row>
        <row r="49">
          <cell r="B49">
            <v>10005692</v>
          </cell>
          <cell r="C49" t="str">
            <v>HSBC Funds Transfer AO</v>
          </cell>
          <cell r="D49">
            <v>3</v>
          </cell>
          <cell r="E49">
            <v>3</v>
          </cell>
          <cell r="F49">
            <v>27</v>
          </cell>
        </row>
        <row r="50">
          <cell r="B50">
            <v>10005964</v>
          </cell>
          <cell r="C50" t="str">
            <v>HSBC OnCenter Upgrade 9x</v>
          </cell>
          <cell r="D50">
            <v>3621</v>
          </cell>
          <cell r="E50">
            <v>5918</v>
          </cell>
          <cell r="F50">
            <v>6726</v>
          </cell>
        </row>
        <row r="51">
          <cell r="B51">
            <v>10005356</v>
          </cell>
          <cell r="C51" t="str">
            <v>HSBC PFM</v>
          </cell>
          <cell r="D51">
            <v>6</v>
          </cell>
          <cell r="E51">
            <v>8</v>
          </cell>
          <cell r="F51">
            <v>249</v>
          </cell>
        </row>
        <row r="52">
          <cell r="B52">
            <v>10005960</v>
          </cell>
          <cell r="C52" t="str">
            <v>International Yodlee SDKMaster - CHANNEL</v>
          </cell>
          <cell r="D52">
            <v>2013</v>
          </cell>
          <cell r="E52">
            <v>2987</v>
          </cell>
          <cell r="F52">
            <v>4576</v>
          </cell>
        </row>
        <row r="53">
          <cell r="B53">
            <v>10006840</v>
          </cell>
          <cell r="C53" t="str">
            <v>Kashoo</v>
          </cell>
          <cell r="D53">
            <v>9</v>
          </cell>
          <cell r="E53">
            <v>14</v>
          </cell>
          <cell r="F53">
            <v>21</v>
          </cell>
        </row>
        <row r="54">
          <cell r="B54">
            <v>10006956</v>
          </cell>
          <cell r="C54" t="str">
            <v>LearnVest</v>
          </cell>
          <cell r="D54">
            <v>1922</v>
          </cell>
          <cell r="E54">
            <v>1988</v>
          </cell>
          <cell r="F54">
            <v>1988</v>
          </cell>
        </row>
        <row r="55">
          <cell r="B55">
            <v>10006956</v>
          </cell>
          <cell r="C55" t="str">
            <v>LearnVest</v>
          </cell>
          <cell r="D55">
            <v>1</v>
          </cell>
          <cell r="E55">
            <v>30</v>
          </cell>
          <cell r="F55">
            <v>444</v>
          </cell>
        </row>
        <row r="56">
          <cell r="B56">
            <v>10003772</v>
          </cell>
          <cell r="C56" t="str">
            <v>LoudWater</v>
          </cell>
          <cell r="D56">
            <v>3</v>
          </cell>
          <cell r="E56">
            <v>14320</v>
          </cell>
          <cell r="F56">
            <v>37093</v>
          </cell>
        </row>
        <row r="57">
          <cell r="B57">
            <v>10005624</v>
          </cell>
          <cell r="C57" t="str">
            <v>Lovemoney</v>
          </cell>
          <cell r="D57">
            <v>1247</v>
          </cell>
          <cell r="E57">
            <v>3268</v>
          </cell>
          <cell r="F57">
            <v>15758</v>
          </cell>
        </row>
        <row r="58">
          <cell r="B58">
            <v>10003360</v>
          </cell>
          <cell r="C58" t="str">
            <v>M&amp;T</v>
          </cell>
          <cell r="D58">
            <v>9672</v>
          </cell>
          <cell r="E58">
            <v>22582</v>
          </cell>
          <cell r="F58">
            <v>224254</v>
          </cell>
        </row>
        <row r="59">
          <cell r="B59">
            <v>10006176</v>
          </cell>
          <cell r="C59" t="str">
            <v>Majestic</v>
          </cell>
          <cell r="D59">
            <v>2</v>
          </cell>
          <cell r="E59">
            <v>3</v>
          </cell>
          <cell r="F59">
            <v>10</v>
          </cell>
        </row>
        <row r="60">
          <cell r="B60">
            <v>10006764</v>
          </cell>
          <cell r="C60" t="str">
            <v>manilla.com</v>
          </cell>
          <cell r="D60">
            <v>7261</v>
          </cell>
          <cell r="E60">
            <v>8221</v>
          </cell>
          <cell r="F60">
            <v>8770</v>
          </cell>
        </row>
        <row r="61">
          <cell r="B61">
            <v>10004556</v>
          </cell>
          <cell r="C61" t="str">
            <v>MBNA</v>
          </cell>
          <cell r="D61">
            <v>11779</v>
          </cell>
          <cell r="E61">
            <v>35913</v>
          </cell>
          <cell r="F61">
            <v>151256</v>
          </cell>
        </row>
        <row r="62">
          <cell r="B62">
            <v>10000003</v>
          </cell>
          <cell r="C62" t="str">
            <v>Merill Lynch</v>
          </cell>
          <cell r="D62">
            <v>2013</v>
          </cell>
          <cell r="E62">
            <v>2966</v>
          </cell>
          <cell r="F62">
            <v>24743</v>
          </cell>
        </row>
        <row r="63">
          <cell r="B63">
            <v>10005352</v>
          </cell>
          <cell r="C63" t="str">
            <v>Metavante - CHANNEL</v>
          </cell>
          <cell r="D63">
            <v>6274</v>
          </cell>
          <cell r="E63">
            <v>7078</v>
          </cell>
          <cell r="F63">
            <v>8520</v>
          </cell>
        </row>
        <row r="64">
          <cell r="B64">
            <v>10005684</v>
          </cell>
          <cell r="C64" t="str">
            <v>Metavante IAV - CHANNEL</v>
          </cell>
          <cell r="D64">
            <v>56</v>
          </cell>
          <cell r="E64">
            <v>81</v>
          </cell>
          <cell r="F64">
            <v>164</v>
          </cell>
        </row>
        <row r="65">
          <cell r="B65">
            <v>10001812</v>
          </cell>
          <cell r="C65" t="str">
            <v>Metavante_SDK_61 - Decommissioned</v>
          </cell>
          <cell r="D65">
            <v>1</v>
          </cell>
          <cell r="E65">
            <v>1</v>
          </cell>
          <cell r="F65">
            <v>71</v>
          </cell>
        </row>
        <row r="66">
          <cell r="B66">
            <v>10008064</v>
          </cell>
          <cell r="C66" t="str">
            <v>Mobank</v>
          </cell>
          <cell r="D66">
            <v>1070</v>
          </cell>
          <cell r="E66">
            <v>3161</v>
          </cell>
          <cell r="F66">
            <v>23281</v>
          </cell>
        </row>
        <row r="67">
          <cell r="B67">
            <v>10005628</v>
          </cell>
          <cell r="C67" t="str">
            <v>MoneyDashbaord</v>
          </cell>
          <cell r="D67">
            <v>8377</v>
          </cell>
          <cell r="E67">
            <v>8423</v>
          </cell>
          <cell r="F67">
            <v>8893</v>
          </cell>
        </row>
        <row r="68">
          <cell r="B68">
            <v>10005644</v>
          </cell>
          <cell r="C68" t="str">
            <v>Moneydesktop</v>
          </cell>
          <cell r="D68">
            <v>30</v>
          </cell>
          <cell r="E68">
            <v>53</v>
          </cell>
          <cell r="F68">
            <v>429</v>
          </cell>
        </row>
        <row r="69">
          <cell r="B69">
            <v>10005644</v>
          </cell>
          <cell r="C69" t="str">
            <v>MoneyDesktop</v>
          </cell>
          <cell r="D69">
            <v>495</v>
          </cell>
          <cell r="E69">
            <v>1418</v>
          </cell>
          <cell r="F69">
            <v>2253</v>
          </cell>
        </row>
        <row r="70">
          <cell r="B70">
            <v>10001612</v>
          </cell>
          <cell r="C70" t="str">
            <v>Northern Trust</v>
          </cell>
          <cell r="D70">
            <v>99</v>
          </cell>
          <cell r="E70">
            <v>296</v>
          </cell>
          <cell r="F70">
            <v>8068</v>
          </cell>
        </row>
        <row r="71">
          <cell r="B71">
            <v>10000800</v>
          </cell>
          <cell r="C71" t="str">
            <v>PayPal</v>
          </cell>
          <cell r="D71">
            <v>3</v>
          </cell>
          <cell r="E71">
            <v>3</v>
          </cell>
          <cell r="F71">
            <v>43</v>
          </cell>
        </row>
        <row r="72">
          <cell r="B72">
            <v>10002812</v>
          </cell>
          <cell r="C72" t="str">
            <v>Personal Capital</v>
          </cell>
          <cell r="D72">
            <v>268</v>
          </cell>
          <cell r="E72">
            <v>687</v>
          </cell>
          <cell r="F72">
            <v>1856</v>
          </cell>
        </row>
        <row r="73">
          <cell r="B73">
            <v>10003952</v>
          </cell>
          <cell r="C73" t="str">
            <v>PNC</v>
          </cell>
          <cell r="D73">
            <v>2866</v>
          </cell>
          <cell r="E73">
            <v>9476</v>
          </cell>
          <cell r="F73">
            <v>73601</v>
          </cell>
        </row>
        <row r="74">
          <cell r="B74">
            <v>10004356</v>
          </cell>
          <cell r="C74" t="str">
            <v>PNC BPAA</v>
          </cell>
          <cell r="D74">
            <v>2959</v>
          </cell>
          <cell r="E74">
            <v>8452</v>
          </cell>
          <cell r="F74">
            <v>62259</v>
          </cell>
        </row>
        <row r="75">
          <cell r="B75">
            <v>10005244</v>
          </cell>
          <cell r="C75" t="str">
            <v>PNC PFM</v>
          </cell>
          <cell r="D75">
            <v>409114</v>
          </cell>
          <cell r="E75">
            <v>488073</v>
          </cell>
          <cell r="F75">
            <v>609816</v>
          </cell>
        </row>
        <row r="76">
          <cell r="B76">
            <v>10005168</v>
          </cell>
          <cell r="C76" t="str">
            <v>Q2 - CHANNEL</v>
          </cell>
          <cell r="D76">
            <v>2708</v>
          </cell>
          <cell r="E76">
            <v>6826</v>
          </cell>
          <cell r="F76">
            <v>23026</v>
          </cell>
        </row>
        <row r="77">
          <cell r="B77">
            <v>10005608</v>
          </cell>
          <cell r="C77" t="str">
            <v>RBC</v>
          </cell>
          <cell r="D77">
            <v>51452</v>
          </cell>
          <cell r="E77">
            <v>125719</v>
          </cell>
          <cell r="F77">
            <v>503780</v>
          </cell>
        </row>
        <row r="78">
          <cell r="B78">
            <v>10002820</v>
          </cell>
          <cell r="C78" t="str">
            <v>Rearden Expense</v>
          </cell>
          <cell r="D78">
            <v>875</v>
          </cell>
          <cell r="E78">
            <v>8788</v>
          </cell>
          <cell r="F78">
            <v>39486</v>
          </cell>
        </row>
        <row r="79">
          <cell r="B79">
            <v>10005008</v>
          </cell>
          <cell r="C79" t="str">
            <v>S1 Postilion - CHANNEL</v>
          </cell>
          <cell r="D79">
            <v>23</v>
          </cell>
          <cell r="E79">
            <v>68</v>
          </cell>
          <cell r="F79">
            <v>269</v>
          </cell>
        </row>
        <row r="80">
          <cell r="B80">
            <v>10005620</v>
          </cell>
          <cell r="C80" t="str">
            <v>sammedia</v>
          </cell>
          <cell r="D80">
            <v>96</v>
          </cell>
          <cell r="E80">
            <v>178</v>
          </cell>
          <cell r="F80">
            <v>455</v>
          </cell>
        </row>
        <row r="81">
          <cell r="B81">
            <v>10002168</v>
          </cell>
          <cell r="C81" t="str">
            <v>Scottrade</v>
          </cell>
          <cell r="D81">
            <v>71242</v>
          </cell>
          <cell r="E81">
            <v>156020</v>
          </cell>
          <cell r="F81">
            <v>1206294</v>
          </cell>
        </row>
        <row r="82">
          <cell r="B82">
            <v>10005784</v>
          </cell>
          <cell r="C82" t="str">
            <v>Simplifi - CHANNEL</v>
          </cell>
          <cell r="D82">
            <v>2</v>
          </cell>
          <cell r="E82">
            <v>7</v>
          </cell>
          <cell r="F82">
            <v>85</v>
          </cell>
        </row>
        <row r="83">
          <cell r="B83">
            <v>10005992</v>
          </cell>
          <cell r="C83" t="str">
            <v>Standard Insurance</v>
          </cell>
          <cell r="D83">
            <v>1218</v>
          </cell>
          <cell r="E83">
            <v>2403</v>
          </cell>
          <cell r="F83">
            <v>4591</v>
          </cell>
        </row>
        <row r="84">
          <cell r="B84">
            <v>10001568</v>
          </cell>
          <cell r="C84" t="str">
            <v>T. Rowe Price</v>
          </cell>
          <cell r="D84">
            <v>4509</v>
          </cell>
          <cell r="E84">
            <v>9426</v>
          </cell>
          <cell r="F84">
            <v>82455</v>
          </cell>
        </row>
        <row r="85">
          <cell r="B85">
            <v>10005796</v>
          </cell>
          <cell r="C85" t="str">
            <v>Thomson Reuters</v>
          </cell>
          <cell r="D85">
            <v>3</v>
          </cell>
          <cell r="E85">
            <v>12</v>
          </cell>
          <cell r="F85">
            <v>446</v>
          </cell>
        </row>
        <row r="86">
          <cell r="B86">
            <v>10003756</v>
          </cell>
          <cell r="C86" t="str">
            <v>Umpqua</v>
          </cell>
          <cell r="D86">
            <v>80</v>
          </cell>
          <cell r="E86">
            <v>212</v>
          </cell>
          <cell r="F86">
            <v>2087</v>
          </cell>
        </row>
        <row r="87">
          <cell r="B87">
            <v>10005236</v>
          </cell>
          <cell r="C87" t="str">
            <v>Unience</v>
          </cell>
          <cell r="D87">
            <v>11</v>
          </cell>
          <cell r="E87">
            <v>15</v>
          </cell>
          <cell r="F87">
            <v>74</v>
          </cell>
        </row>
        <row r="88">
          <cell r="B88">
            <v>10005152</v>
          </cell>
          <cell r="C88" t="str">
            <v>Union FSB</v>
          </cell>
          <cell r="D88">
            <v>47</v>
          </cell>
          <cell r="E88">
            <v>90</v>
          </cell>
          <cell r="F88">
            <v>987</v>
          </cell>
        </row>
        <row r="89">
          <cell r="B89">
            <v>10005640</v>
          </cell>
          <cell r="C89" t="str">
            <v>USAA</v>
          </cell>
          <cell r="D89">
            <v>912528</v>
          </cell>
          <cell r="E89">
            <v>985268</v>
          </cell>
          <cell r="F89">
            <v>1043117</v>
          </cell>
        </row>
        <row r="90">
          <cell r="B90">
            <v>10001152</v>
          </cell>
          <cell r="C90" t="str">
            <v>Wachovia SAML</v>
          </cell>
          <cell r="D90">
            <v>21628</v>
          </cell>
          <cell r="E90">
            <v>44984</v>
          </cell>
          <cell r="F90">
            <v>172830</v>
          </cell>
        </row>
        <row r="91">
          <cell r="B91">
            <v>10005792</v>
          </cell>
          <cell r="C91" t="str">
            <v>Western Union FT Hybrid</v>
          </cell>
          <cell r="D91">
            <v>22239</v>
          </cell>
          <cell r="E91">
            <v>58580</v>
          </cell>
          <cell r="F91">
            <v>126085</v>
          </cell>
        </row>
        <row r="92">
          <cell r="B92">
            <v>10005648</v>
          </cell>
          <cell r="C92" t="str">
            <v>WorkingPoint - CHANNEL</v>
          </cell>
          <cell r="D92">
            <v>0</v>
          </cell>
          <cell r="E92">
            <v>0</v>
          </cell>
          <cell r="F92">
            <v>1</v>
          </cell>
        </row>
        <row r="93">
          <cell r="B93">
            <v>10005780</v>
          </cell>
          <cell r="C93" t="str">
            <v>Xero</v>
          </cell>
          <cell r="D93">
            <v>1159</v>
          </cell>
          <cell r="E93">
            <v>7212</v>
          </cell>
          <cell r="F93">
            <v>13252</v>
          </cell>
        </row>
        <row r="94">
          <cell r="B94">
            <v>10003156</v>
          </cell>
          <cell r="C94" t="str">
            <v>Yes Bank</v>
          </cell>
          <cell r="D94">
            <v>900</v>
          </cell>
          <cell r="E94">
            <v>1876</v>
          </cell>
          <cell r="F94">
            <v>6387</v>
          </cell>
        </row>
        <row r="95">
          <cell r="B95">
            <v>10000004</v>
          </cell>
          <cell r="C95" t="str">
            <v>Yodlee</v>
          </cell>
          <cell r="D95">
            <v>24866</v>
          </cell>
          <cell r="E95">
            <v>36764</v>
          </cell>
          <cell r="F95">
            <v>233127</v>
          </cell>
        </row>
        <row r="96">
          <cell r="B96">
            <v>10005260</v>
          </cell>
          <cell r="C96" t="str">
            <v>Yodlee PFM Master - CHANNEL</v>
          </cell>
          <cell r="D96">
            <v>0</v>
          </cell>
          <cell r="E96">
            <v>0</v>
          </cell>
          <cell r="F96">
            <v>9</v>
          </cell>
        </row>
        <row r="97">
          <cell r="B97">
            <v>10005220</v>
          </cell>
          <cell r="C97" t="str">
            <v>Yodlee SDK Master - CHANNEL</v>
          </cell>
          <cell r="D97">
            <v>33517</v>
          </cell>
          <cell r="E97">
            <v>85063</v>
          </cell>
          <cell r="F97">
            <v>326601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eet Estimates - CSFB"/>
      <sheetName val="Sheet1"/>
      <sheetName val="Facts&amp;Figures"/>
      <sheetName val="ERRORS"/>
      <sheetName val="Additional"/>
      <sheetName val="General Assumptions"/>
      <sheetName val="Rev. Assumptions"/>
      <sheetName val="Quarterly"/>
      <sheetName val="Street Estimates"/>
      <sheetName val="2000 Transactions"/>
      <sheetName val="1999 Carryover"/>
      <sheetName val="Quarterly Sales % Matrix"/>
      <sheetName val="Rev &amp; Sales Comp"/>
      <sheetName val="Stmt of Ops"/>
      <sheetName val="Projected # of Deals"/>
      <sheetName val="Expense Summary"/>
      <sheetName val="Ops by Qs"/>
      <sheetName val="NoWonder"/>
      <sheetName val="Cash flow"/>
      <sheetName val="Bal"/>
      <sheetName val="Equity Offerings"/>
      <sheetName val="G&amp;A-full"/>
      <sheetName val="G&amp;A"/>
      <sheetName val="Sales-full"/>
      <sheetName val="Sales"/>
      <sheetName val="Prof. Services &amp; Support-full"/>
      <sheetName val="PSO"/>
      <sheetName val="Marketing-full"/>
      <sheetName val="Marketing"/>
      <sheetName val="Mktg Budget3tl"/>
      <sheetName val="Mktg Budget"/>
      <sheetName val="Engineering-full"/>
      <sheetName val="Engineering"/>
      <sheetName val="International- full"/>
      <sheetName val="International"/>
      <sheetName val="Capital Expenditures"/>
      <sheetName val="Headcount"/>
      <sheetName val="OH &amp; Int"/>
      <sheetName val="Sub and Secured Summary"/>
      <sheetName val="Metric Analysis"/>
      <sheetName val="Lease Payment Summary"/>
      <sheetName val="Commission Breakout"/>
      <sheetName val="Marek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ns"/>
      <sheetName val="Book-To-Bill Analysis"/>
    </sheetNames>
    <sheetDataSet>
      <sheetData sheetId="0" refreshError="1"/>
      <sheetData sheetId="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V AP LOG"/>
      <sheetName val="Cash Sheet-Aug 96"/>
      <sheetName val="Cash Sheet-Sep 96"/>
      <sheetName val="Cash Sheet-Oct 96"/>
      <sheetName val="Cash Sheet-Nov 96"/>
      <sheetName val="Cash Sheet-Dec 96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Balance Sheet-1991-19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Food Chain"/>
      <sheetName val="Market Data"/>
      <sheetName val="Ratios"/>
      <sheetName val="Comparable Company Analysis"/>
      <sheetName val="PIOTROSKI"/>
      <sheetName val="Discount Rates"/>
      <sheetName val="is"/>
      <sheetName val="bs"/>
      <sheetName val="cf"/>
      <sheetName val="workingcap"/>
      <sheetName val="dep"/>
      <sheetName val="amort"/>
      <sheetName val="other"/>
      <sheetName val="equity"/>
      <sheetName val="shares"/>
      <sheetName val="debt_interest"/>
      <sheetName val="reconciliations"/>
      <sheetName val="ratios (2)"/>
      <sheetName val="DCF_Perpetuity"/>
      <sheetName val="DCF_Multiple"/>
      <sheetName val="Capital_Lease"/>
      <sheetName val="Bond_Discount"/>
      <sheetName val="GQ"/>
      <sheetName val="CS"/>
      <sheetName val="new vs old"/>
      <sheetName val="Calculation (2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Update"/>
      <sheetName val="Segments_as_reported"/>
      <sheetName val="Reported_Historicals"/>
      <sheetName val="Vol &amp; Margins_Annual"/>
      <sheetName val="Detail_Segments"/>
      <sheetName val="Perf_Plastics"/>
      <sheetName val="Plastics"/>
      <sheetName val="Perf_Chem"/>
      <sheetName val="Chemicals"/>
      <sheetName val="DOW_Agro"/>
      <sheetName val="Hydro_Energy"/>
      <sheetName val="Allocated&amp;Others"/>
      <sheetName val="Ratios"/>
      <sheetName val="Dow_UK Capacities"/>
      <sheetName val="Interims"/>
      <sheetName val="Financials"/>
      <sheetName val="Sheet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BneLog"/>
      <sheetName val="JE 145"/>
      <sheetName val="Non-designated Hedges"/>
      <sheetName val="FX Rates"/>
    </sheetNames>
    <sheetDataSet>
      <sheetData sheetId="0"/>
      <sheetData sheetId="1"/>
      <sheetData sheetId="2"/>
      <sheetData sheetId="3"/>
      <sheetData sheetId="4"/>
      <sheetData sheetId="5">
        <row r="4">
          <cell r="N4">
            <v>40877</v>
          </cell>
          <cell r="O4">
            <v>40908</v>
          </cell>
          <cell r="P4">
            <v>40939</v>
          </cell>
          <cell r="Q4">
            <v>40968</v>
          </cell>
          <cell r="R4">
            <v>40999</v>
          </cell>
          <cell r="S4">
            <v>41029</v>
          </cell>
          <cell r="T4">
            <v>41060</v>
          </cell>
          <cell r="U4">
            <v>41090</v>
          </cell>
          <cell r="V4">
            <v>41121</v>
          </cell>
          <cell r="W4">
            <v>41152</v>
          </cell>
          <cell r="X4">
            <v>41182</v>
          </cell>
          <cell r="Y4">
            <v>41213</v>
          </cell>
          <cell r="Z4">
            <v>41243</v>
          </cell>
          <cell r="AA4">
            <v>41274</v>
          </cell>
          <cell r="AB4">
            <v>41305</v>
          </cell>
          <cell r="AC4">
            <v>41333</v>
          </cell>
          <cell r="AD4">
            <v>41364</v>
          </cell>
          <cell r="AE4">
            <v>41394</v>
          </cell>
          <cell r="AF4">
            <v>41425</v>
          </cell>
          <cell r="AG4">
            <v>41455</v>
          </cell>
          <cell r="AH4">
            <v>41486</v>
          </cell>
          <cell r="AI4">
            <v>41517</v>
          </cell>
          <cell r="AJ4">
            <v>41547</v>
          </cell>
          <cell r="AK4">
            <v>41578</v>
          </cell>
          <cell r="AL4">
            <v>41608</v>
          </cell>
          <cell r="AM4">
            <v>41639</v>
          </cell>
        </row>
        <row r="5"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</row>
        <row r="6"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</row>
        <row r="7"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</row>
        <row r="8"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</row>
        <row r="9">
          <cell r="N9">
            <v>52.1</v>
          </cell>
          <cell r="O9">
            <v>53.015000000000001</v>
          </cell>
          <cell r="P9">
            <v>50.181199999999997</v>
          </cell>
          <cell r="Q9">
            <v>49.019950000000001</v>
          </cell>
          <cell r="R9">
            <v>51.39085</v>
          </cell>
          <cell r="S9">
            <v>52.658349999999999</v>
          </cell>
          <cell r="T9">
            <v>56.107349999999997</v>
          </cell>
          <cell r="U9">
            <v>55.81241</v>
          </cell>
          <cell r="V9">
            <v>55.631709999999998</v>
          </cell>
          <cell r="W9">
            <v>55.58005</v>
          </cell>
          <cell r="X9">
            <v>52.843470000000003</v>
          </cell>
          <cell r="Y9">
            <v>53.889890000000001</v>
          </cell>
          <cell r="Z9">
            <v>54.509770000000003</v>
          </cell>
          <cell r="AA9">
            <v>54.958550000000002</v>
          </cell>
          <cell r="AB9">
            <v>53.259549999999997</v>
          </cell>
          <cell r="AC9">
            <v>54.368000000000002</v>
          </cell>
          <cell r="AD9">
            <v>54.29965</v>
          </cell>
          <cell r="AE9">
            <v>53.87189</v>
          </cell>
          <cell r="AF9">
            <v>56.47336</v>
          </cell>
          <cell r="AG9">
            <v>59.448270000000001</v>
          </cell>
          <cell r="AH9">
            <v>60.528489999999998</v>
          </cell>
          <cell r="AI9">
            <v>66.095320000000001</v>
          </cell>
          <cell r="AJ9">
            <v>62.682929999999999</v>
          </cell>
          <cell r="AK9">
            <v>0</v>
          </cell>
          <cell r="AL9">
            <v>0</v>
          </cell>
          <cell r="AM9">
            <v>0</v>
          </cell>
        </row>
        <row r="10"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</row>
        <row r="11"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</row>
        <row r="12">
          <cell r="N12">
            <v>0</v>
          </cell>
          <cell r="O12">
            <v>0.2904545</v>
          </cell>
          <cell r="P12">
            <v>0.29900000000000004</v>
          </cell>
          <cell r="Q12">
            <v>0.28120000000000001</v>
          </cell>
          <cell r="R12">
            <v>0.28999999999999998</v>
          </cell>
          <cell r="S12">
            <v>0.25640000000000002</v>
          </cell>
          <cell r="T12">
            <v>0.34289999999999998</v>
          </cell>
          <cell r="U12">
            <v>0.3201</v>
          </cell>
          <cell r="V12">
            <v>0.27710000000000001</v>
          </cell>
          <cell r="W12">
            <v>0.22489999999999999</v>
          </cell>
          <cell r="X12">
            <v>0.1943</v>
          </cell>
          <cell r="Y12">
            <v>0.2205</v>
          </cell>
          <cell r="Z12">
            <v>0.28620000000000001</v>
          </cell>
          <cell r="AA12">
            <v>0.2404</v>
          </cell>
          <cell r="AB12">
            <v>0.127</v>
          </cell>
          <cell r="AC12">
            <v>0.29470000000000002</v>
          </cell>
          <cell r="AD12">
            <v>0.36609999999999998</v>
          </cell>
          <cell r="AE12">
            <v>6.54E-2</v>
          </cell>
          <cell r="AF12">
            <v>0.31</v>
          </cell>
          <cell r="AG12">
            <v>0.33789999999999998</v>
          </cell>
          <cell r="AH12">
            <v>0.80680000000000007</v>
          </cell>
          <cell r="AI12">
            <v>0.43270000000000003</v>
          </cell>
          <cell r="AJ12">
            <v>52.57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</row>
        <row r="13">
          <cell r="N13">
            <v>0</v>
          </cell>
          <cell r="O13">
            <v>0.5973214</v>
          </cell>
          <cell r="P13">
            <v>0.62535000000000007</v>
          </cell>
          <cell r="Q13">
            <v>0.54269999999999996</v>
          </cell>
          <cell r="R13">
            <v>0.62609999999999999</v>
          </cell>
          <cell r="S13">
            <v>0.59599999999999997</v>
          </cell>
          <cell r="T13">
            <v>0.75760000000000005</v>
          </cell>
          <cell r="U13">
            <v>0.69450000000000001</v>
          </cell>
          <cell r="V13">
            <v>0.56920000000000004</v>
          </cell>
          <cell r="W13">
            <v>0.61660000000000004</v>
          </cell>
          <cell r="X13">
            <v>0.4123</v>
          </cell>
          <cell r="Y13">
            <v>0.4894</v>
          </cell>
          <cell r="Z13">
            <v>0.57210000000000005</v>
          </cell>
          <cell r="AA13">
            <v>0.43070000000000003</v>
          </cell>
          <cell r="AB13">
            <v>0.38929999999999998</v>
          </cell>
          <cell r="AC13">
            <v>0.69679999999999997</v>
          </cell>
          <cell r="AD13">
            <v>0.67</v>
          </cell>
          <cell r="AE13">
            <v>0.28949999999999998</v>
          </cell>
          <cell r="AF13">
            <v>0.60650000000000004</v>
          </cell>
          <cell r="AG13">
            <v>0.64749999999999996</v>
          </cell>
          <cell r="AH13">
            <v>1.1262999999999999</v>
          </cell>
          <cell r="AI13">
            <v>0.84420000000000006</v>
          </cell>
          <cell r="AJ13">
            <v>109.4</v>
          </cell>
          <cell r="AK13">
            <v>0</v>
          </cell>
          <cell r="AL13">
            <v>0</v>
          </cell>
          <cell r="AM13">
            <v>0</v>
          </cell>
        </row>
        <row r="14">
          <cell r="N14">
            <v>0</v>
          </cell>
          <cell r="O14">
            <v>0.85362899999999997</v>
          </cell>
          <cell r="P14">
            <v>0.87854999999999994</v>
          </cell>
          <cell r="Q14">
            <v>0.80449999999999999</v>
          </cell>
          <cell r="R14">
            <v>0.91190000000000004</v>
          </cell>
          <cell r="S14">
            <v>0.96560000000000001</v>
          </cell>
          <cell r="T14">
            <v>1.1351</v>
          </cell>
          <cell r="U14">
            <v>1.0407999999999999</v>
          </cell>
          <cell r="V14">
            <v>0.90159999999999996</v>
          </cell>
          <cell r="W14">
            <v>0.94469999999999998</v>
          </cell>
          <cell r="X14">
            <v>0.61739999999999995</v>
          </cell>
          <cell r="Y14">
            <v>0.75280000000000002</v>
          </cell>
          <cell r="Z14">
            <v>0.84950000000000003</v>
          </cell>
          <cell r="AA14">
            <v>0.68020000000000003</v>
          </cell>
          <cell r="AB14">
            <v>0.69410000000000005</v>
          </cell>
          <cell r="AC14">
            <v>1.0163</v>
          </cell>
          <cell r="AD14">
            <v>0.95</v>
          </cell>
          <cell r="AE14">
            <v>0.58619999999999994</v>
          </cell>
          <cell r="AF14">
            <v>0.88329999999999997</v>
          </cell>
          <cell r="AG14">
            <v>0.92749999999999999</v>
          </cell>
          <cell r="AH14">
            <v>1.6603999999999999</v>
          </cell>
          <cell r="AI14">
            <v>2.3096999999999999</v>
          </cell>
          <cell r="AJ14">
            <v>161.46</v>
          </cell>
          <cell r="AK14">
            <v>0</v>
          </cell>
          <cell r="AL14">
            <v>0</v>
          </cell>
          <cell r="AM14">
            <v>0</v>
          </cell>
        </row>
        <row r="15">
          <cell r="N15">
            <v>0</v>
          </cell>
          <cell r="O15">
            <v>1.1112911999999999</v>
          </cell>
          <cell r="P15">
            <v>1.11755</v>
          </cell>
          <cell r="Q15">
            <v>0.99180000000000001</v>
          </cell>
          <cell r="R15">
            <v>0</v>
          </cell>
          <cell r="S15">
            <v>1.2622</v>
          </cell>
          <cell r="T15">
            <v>1.4265000000000001</v>
          </cell>
          <cell r="U15">
            <v>1.3991</v>
          </cell>
          <cell r="V15">
            <v>1.2038</v>
          </cell>
          <cell r="W15">
            <v>1.2515000000000001</v>
          </cell>
          <cell r="X15">
            <v>0.88280000000000003</v>
          </cell>
          <cell r="Y15">
            <v>1.002</v>
          </cell>
          <cell r="Z15">
            <v>1.0955999999999999</v>
          </cell>
          <cell r="AA15">
            <v>0.98040000000000005</v>
          </cell>
          <cell r="AB15">
            <v>0.97829999999999995</v>
          </cell>
          <cell r="AC15">
            <v>1.2819</v>
          </cell>
          <cell r="AD15">
            <v>1.2617</v>
          </cell>
          <cell r="AE15">
            <v>0.85730000000000006</v>
          </cell>
          <cell r="AF15">
            <v>1.1814</v>
          </cell>
          <cell r="AG15">
            <v>1.2918000000000001</v>
          </cell>
          <cell r="AH15">
            <v>2.0712999999999999</v>
          </cell>
          <cell r="AI15">
            <v>2.9547000000000003</v>
          </cell>
          <cell r="AJ15">
            <v>210.38</v>
          </cell>
          <cell r="AK15">
            <v>0</v>
          </cell>
          <cell r="AL15">
            <v>0</v>
          </cell>
          <cell r="AM15">
            <v>0</v>
          </cell>
        </row>
        <row r="16">
          <cell r="N16">
            <v>0</v>
          </cell>
          <cell r="O16">
            <v>1.3701923</v>
          </cell>
          <cell r="P16">
            <v>1.11755</v>
          </cell>
          <cell r="Q16">
            <v>0</v>
          </cell>
          <cell r="R16">
            <v>0</v>
          </cell>
          <cell r="S16">
            <v>1.5243</v>
          </cell>
          <cell r="T16">
            <v>1.7408999999999999</v>
          </cell>
          <cell r="U16">
            <v>1.7181999999999999</v>
          </cell>
          <cell r="V16">
            <v>1.4858</v>
          </cell>
          <cell r="W16">
            <v>1.5546</v>
          </cell>
          <cell r="X16">
            <v>1.1286</v>
          </cell>
          <cell r="Y16">
            <v>1.2528999999999999</v>
          </cell>
          <cell r="Z16">
            <v>1.379</v>
          </cell>
          <cell r="AA16">
            <v>1.2630999999999999</v>
          </cell>
          <cell r="AB16">
            <v>1.2337</v>
          </cell>
          <cell r="AC16">
            <v>1.5760000000000001</v>
          </cell>
          <cell r="AD16">
            <v>1.5422</v>
          </cell>
          <cell r="AE16">
            <v>1.1100000000000001</v>
          </cell>
          <cell r="AF16">
            <v>1.4812000000000001</v>
          </cell>
          <cell r="AG16">
            <v>1.6071</v>
          </cell>
          <cell r="AH16">
            <v>2.4980000000000002</v>
          </cell>
          <cell r="AI16">
            <v>3.4093</v>
          </cell>
          <cell r="AJ16">
            <v>254.56</v>
          </cell>
          <cell r="AK16">
            <v>0</v>
          </cell>
          <cell r="AL16">
            <v>0</v>
          </cell>
          <cell r="AM16">
            <v>0</v>
          </cell>
        </row>
        <row r="17">
          <cell r="N17">
            <v>0</v>
          </cell>
          <cell r="O17">
            <v>1.6123901</v>
          </cell>
          <cell r="P17">
            <v>0</v>
          </cell>
          <cell r="Q17">
            <v>0</v>
          </cell>
          <cell r="R17">
            <v>0</v>
          </cell>
          <cell r="S17">
            <v>1.8331999999999999</v>
          </cell>
          <cell r="T17">
            <v>2.0171000000000001</v>
          </cell>
          <cell r="U17">
            <v>2.0160999999999998</v>
          </cell>
          <cell r="V17">
            <v>1.8283</v>
          </cell>
          <cell r="W17">
            <v>1.8284</v>
          </cell>
          <cell r="X17">
            <v>1.3831</v>
          </cell>
          <cell r="Y17">
            <v>1.5488</v>
          </cell>
          <cell r="Z17">
            <v>1.6452</v>
          </cell>
          <cell r="AA17">
            <v>1.5185</v>
          </cell>
          <cell r="AB17">
            <v>1.5346</v>
          </cell>
          <cell r="AC17">
            <v>1.8433999999999999</v>
          </cell>
          <cell r="AD17">
            <v>1.8319999999999999</v>
          </cell>
          <cell r="AE17">
            <v>1.4166999999999998</v>
          </cell>
          <cell r="AF17">
            <v>1.7616000000000001</v>
          </cell>
          <cell r="AG17">
            <v>1.9549000000000001</v>
          </cell>
          <cell r="AH17">
            <v>2.9112999999999998</v>
          </cell>
          <cell r="AI17">
            <v>3.6732999999999998</v>
          </cell>
          <cell r="AJ17">
            <v>303.47000000000003</v>
          </cell>
          <cell r="AK17">
            <v>0</v>
          </cell>
          <cell r="AL17">
            <v>0</v>
          </cell>
          <cell r="AM17">
            <v>0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2.0668000000000002</v>
          </cell>
          <cell r="T18">
            <v>2.2269000000000001</v>
          </cell>
          <cell r="U18">
            <v>2.2915999999999999</v>
          </cell>
          <cell r="V18">
            <v>2.1103999999999998</v>
          </cell>
          <cell r="W18">
            <v>2.0788000000000002</v>
          </cell>
          <cell r="X18">
            <v>1.6376999999999999</v>
          </cell>
          <cell r="Y18">
            <v>1.8030999999999999</v>
          </cell>
          <cell r="Z18">
            <v>1.8673</v>
          </cell>
          <cell r="AA18">
            <v>1.9292</v>
          </cell>
          <cell r="AB18">
            <v>1.7867999999999999</v>
          </cell>
          <cell r="AC18">
            <v>2.1166</v>
          </cell>
          <cell r="AD18">
            <v>2.1216999999999997</v>
          </cell>
          <cell r="AE18">
            <v>1.6911</v>
          </cell>
          <cell r="AF18">
            <v>2.0409999999999999</v>
          </cell>
          <cell r="AG18">
            <v>2.2411000000000003</v>
          </cell>
          <cell r="AH18">
            <v>3.2610000000000001</v>
          </cell>
          <cell r="AI18">
            <v>3.9492000000000003</v>
          </cell>
          <cell r="AJ18">
            <v>344.1</v>
          </cell>
          <cell r="AK18">
            <v>0</v>
          </cell>
          <cell r="AL18">
            <v>0</v>
          </cell>
          <cell r="AM18">
            <v>0</v>
          </cell>
        </row>
        <row r="19"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2.2985000000000002</v>
          </cell>
          <cell r="T19">
            <v>2.4129999999999998</v>
          </cell>
          <cell r="U19">
            <v>2.4889000000000001</v>
          </cell>
          <cell r="V19">
            <v>2.4024999999999999</v>
          </cell>
          <cell r="W19">
            <v>2.3693</v>
          </cell>
          <cell r="X19">
            <v>1.8794999999999999</v>
          </cell>
          <cell r="Y19">
            <v>2.0314999999999999</v>
          </cell>
          <cell r="Z19">
            <v>2.1255999999999999</v>
          </cell>
          <cell r="AA19">
            <v>2.3163</v>
          </cell>
          <cell r="AB19">
            <v>2.0181</v>
          </cell>
          <cell r="AC19">
            <v>2.3891</v>
          </cell>
          <cell r="AD19">
            <v>2.3927999999999998</v>
          </cell>
          <cell r="AE19">
            <v>1.9968999999999999</v>
          </cell>
          <cell r="AF19">
            <v>2.3062</v>
          </cell>
          <cell r="AG19">
            <v>2.4946000000000002</v>
          </cell>
          <cell r="AH19">
            <v>3.6448</v>
          </cell>
          <cell r="AI19">
            <v>4.0404999999999998</v>
          </cell>
          <cell r="AJ19">
            <v>383.99</v>
          </cell>
          <cell r="AK19">
            <v>0</v>
          </cell>
          <cell r="AL19">
            <v>0</v>
          </cell>
          <cell r="AM19">
            <v>0</v>
          </cell>
        </row>
        <row r="20"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2.5811999999999999</v>
          </cell>
          <cell r="U20">
            <v>2.6932</v>
          </cell>
          <cell r="V20">
            <v>2.7248999999999999</v>
          </cell>
          <cell r="W20">
            <v>2.6423000000000001</v>
          </cell>
          <cell r="X20">
            <v>2.0979999999999999</v>
          </cell>
          <cell r="Y20">
            <v>2.3003999999999998</v>
          </cell>
          <cell r="Z20">
            <v>2.3603999999999998</v>
          </cell>
          <cell r="AA20">
            <v>2.6776</v>
          </cell>
          <cell r="AB20">
            <v>2.2989999999999999</v>
          </cell>
          <cell r="AC20">
            <v>2.6440000000000001</v>
          </cell>
          <cell r="AD20">
            <v>2.6919999999999997</v>
          </cell>
          <cell r="AE20">
            <v>2.2930999999999999</v>
          </cell>
          <cell r="AF20">
            <v>2.5458000000000003</v>
          </cell>
          <cell r="AG20">
            <v>2.7752999999999997</v>
          </cell>
          <cell r="AH20">
            <v>4.0164999999999997</v>
          </cell>
          <cell r="AI20">
            <v>4.1318000000000001</v>
          </cell>
          <cell r="AJ20">
            <v>425.21</v>
          </cell>
          <cell r="AK20">
            <v>0</v>
          </cell>
          <cell r="AL20">
            <v>0</v>
          </cell>
          <cell r="AM20">
            <v>0</v>
          </cell>
        </row>
        <row r="21"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2.8256999999999999</v>
          </cell>
          <cell r="U21">
            <v>0</v>
          </cell>
          <cell r="V21">
            <v>2.6629</v>
          </cell>
          <cell r="W21">
            <v>2.8887999999999998</v>
          </cell>
          <cell r="X21">
            <v>2.3660000000000001</v>
          </cell>
          <cell r="Y21">
            <v>2.5253000000000001</v>
          </cell>
          <cell r="Z21">
            <v>2.5840000000000001</v>
          </cell>
          <cell r="AA21">
            <v>0</v>
          </cell>
          <cell r="AB21">
            <v>2.5407000000000002</v>
          </cell>
          <cell r="AC21">
            <v>2.94</v>
          </cell>
          <cell r="AD21">
            <v>2.9630000000000001</v>
          </cell>
          <cell r="AE21">
            <v>2.5442</v>
          </cell>
          <cell r="AF21">
            <v>2.8220999999999998</v>
          </cell>
          <cell r="AG21">
            <v>3.0295000000000001</v>
          </cell>
          <cell r="AH21">
            <v>4.2675999999999998</v>
          </cell>
          <cell r="AI21">
            <v>4.7309999999999999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</row>
        <row r="22"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2.6414</v>
          </cell>
          <cell r="W22">
            <v>3.1793</v>
          </cell>
          <cell r="X22">
            <v>2.6114000000000002</v>
          </cell>
          <cell r="Y22">
            <v>2.7338</v>
          </cell>
          <cell r="Z22">
            <v>0</v>
          </cell>
          <cell r="AA22">
            <v>0</v>
          </cell>
          <cell r="AB22">
            <v>2.8079999999999998</v>
          </cell>
          <cell r="AC22">
            <v>0</v>
          </cell>
          <cell r="AD22">
            <v>3.2239999999999998</v>
          </cell>
          <cell r="AE22">
            <v>2.8202999999999996</v>
          </cell>
          <cell r="AF22">
            <v>3.0911</v>
          </cell>
          <cell r="AG22">
            <v>3.2817000000000003</v>
          </cell>
          <cell r="AH22">
            <v>4.5183</v>
          </cell>
          <cell r="AI22">
            <v>5.4049000000000005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</row>
        <row r="23"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3.0873000000000004</v>
          </cell>
          <cell r="AF23">
            <v>3.3601999999999999</v>
          </cell>
          <cell r="AG23">
            <v>3.5423</v>
          </cell>
          <cell r="AH23">
            <v>4.7688999999999995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</row>
        <row r="25"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</row>
        <row r="26">
          <cell r="N26">
            <v>0</v>
          </cell>
          <cell r="O26">
            <v>0</v>
          </cell>
          <cell r="P26">
            <v>49.648000000000003</v>
          </cell>
          <cell r="Q26">
            <v>49.047499999999999</v>
          </cell>
          <cell r="R26">
            <v>50.917499999999997</v>
          </cell>
          <cell r="S26">
            <v>52.567</v>
          </cell>
          <cell r="T26">
            <v>55.583500000000001</v>
          </cell>
          <cell r="U26">
            <v>57.216500000000003</v>
          </cell>
          <cell r="V26">
            <v>55.807000000000002</v>
          </cell>
          <cell r="W26">
            <v>55.721499999999999</v>
          </cell>
          <cell r="X26">
            <v>52.697000000000003</v>
          </cell>
          <cell r="Y26">
            <v>54.1175</v>
          </cell>
          <cell r="Z26">
            <v>54.526499999999999</v>
          </cell>
          <cell r="AA26">
            <v>54.777299999999997</v>
          </cell>
          <cell r="AB26">
            <v>53.289000000000001</v>
          </cell>
          <cell r="AC26">
            <v>53.773499999999999</v>
          </cell>
          <cell r="AD26">
            <v>54.389299999999999</v>
          </cell>
          <cell r="AE26">
            <v>54.219000000000001</v>
          </cell>
          <cell r="AF26">
            <v>56.495800000000003</v>
          </cell>
          <cell r="AG26">
            <v>59.6995</v>
          </cell>
          <cell r="AH26">
            <v>61.115000000000002</v>
          </cell>
          <cell r="AI26">
            <v>66.574200000000005</v>
          </cell>
          <cell r="AJ26">
            <v>62.777000000000001</v>
          </cell>
          <cell r="AK26">
            <v>0</v>
          </cell>
          <cell r="AL26">
            <v>0</v>
          </cell>
          <cell r="AM26">
            <v>0</v>
          </cell>
        </row>
        <row r="27">
          <cell r="N27">
            <v>0</v>
          </cell>
          <cell r="O27">
            <v>52.1</v>
          </cell>
          <cell r="P27">
            <v>53.015000000000001</v>
          </cell>
          <cell r="Q27">
            <v>50.181199999999997</v>
          </cell>
          <cell r="R27">
            <v>49.019950000000001</v>
          </cell>
          <cell r="S27">
            <v>51.39085</v>
          </cell>
          <cell r="T27">
            <v>52.658349999999999</v>
          </cell>
          <cell r="U27">
            <v>56.107349999999997</v>
          </cell>
          <cell r="V27">
            <v>55.81241</v>
          </cell>
          <cell r="W27">
            <v>55.631709999999998</v>
          </cell>
          <cell r="X27">
            <v>55.58005</v>
          </cell>
          <cell r="Y27">
            <v>52.843470000000003</v>
          </cell>
          <cell r="Z27">
            <v>53.889890000000001</v>
          </cell>
          <cell r="AA27">
            <v>54.509770000000003</v>
          </cell>
          <cell r="AB27">
            <v>54.958550000000002</v>
          </cell>
          <cell r="AC27">
            <v>53.259549999999997</v>
          </cell>
          <cell r="AD27">
            <v>54.368000000000002</v>
          </cell>
          <cell r="AE27">
            <v>54.29965</v>
          </cell>
          <cell r="AF27">
            <v>53.87189</v>
          </cell>
          <cell r="AG27">
            <v>56.47336</v>
          </cell>
          <cell r="AH27">
            <v>59.448270000000001</v>
          </cell>
          <cell r="AI27">
            <v>60.528489999999998</v>
          </cell>
          <cell r="AJ27">
            <v>66.095320000000001</v>
          </cell>
          <cell r="AK27">
            <v>62.682929999999999</v>
          </cell>
          <cell r="AL27">
            <v>0</v>
          </cell>
          <cell r="AM27">
            <v>0</v>
          </cell>
        </row>
        <row r="28"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</row>
        <row r="29">
          <cell r="N29">
            <v>0</v>
          </cell>
          <cell r="O29">
            <v>0</v>
          </cell>
          <cell r="P29">
            <v>0</v>
          </cell>
          <cell r="Q29">
            <v>0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"/>
      <sheetName val="Model"/>
      <sheetName val="Invested capital_VDF"/>
      <sheetName val="WACC_VD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t"/>
      <sheetName val="cost Centers"/>
      <sheetName val="Interest earned-treas (2)"/>
    </sheetNames>
    <sheetDataSet>
      <sheetData sheetId="0" refreshError="1">
        <row r="1">
          <cell r="A1" t="str">
            <v>Acct #</v>
          </cell>
          <cell r="B1" t="str">
            <v>Acct Name</v>
          </cell>
        </row>
        <row r="2">
          <cell r="A2" t="str">
            <v>11101</v>
          </cell>
          <cell r="B2" t="str">
            <v>Primary Checking-Silicon Valley Bank</v>
          </cell>
        </row>
        <row r="3">
          <cell r="A3" t="str">
            <v>11102</v>
          </cell>
          <cell r="B3" t="str">
            <v>Primary Checking-Bank of America</v>
          </cell>
        </row>
        <row r="4">
          <cell r="A4" t="str">
            <v>11103</v>
          </cell>
          <cell r="B4" t="str">
            <v>Primary Checking-Bank One</v>
          </cell>
        </row>
        <row r="5">
          <cell r="A5" t="str">
            <v>11299</v>
          </cell>
          <cell r="B5" t="str">
            <v>Cash Clearing</v>
          </cell>
        </row>
        <row r="6">
          <cell r="A6" t="str">
            <v>11301</v>
          </cell>
          <cell r="B6" t="str">
            <v>Money Market Account</v>
          </cell>
        </row>
        <row r="7">
          <cell r="A7" t="str">
            <v>11501</v>
          </cell>
          <cell r="B7" t="str">
            <v>CD's for 8 No.Cal Counties</v>
          </cell>
        </row>
        <row r="8">
          <cell r="A8" t="str">
            <v>11502</v>
          </cell>
          <cell r="B8" t="str">
            <v>CD's for 7 So.Cal counties</v>
          </cell>
        </row>
        <row r="9">
          <cell r="A9" t="str">
            <v>11503</v>
          </cell>
          <cell r="B9" t="str">
            <v>CD - Rent Security Deposit</v>
          </cell>
        </row>
        <row r="10">
          <cell r="A10" t="str">
            <v>11504</v>
          </cell>
          <cell r="B10" t="str">
            <v>CD - Credit Card Security</v>
          </cell>
        </row>
        <row r="11">
          <cell r="A11" t="str">
            <v>11505</v>
          </cell>
          <cell r="B11" t="str">
            <v>CD - Imperial Bank</v>
          </cell>
        </row>
        <row r="12">
          <cell r="A12" t="str">
            <v>11506</v>
          </cell>
          <cell r="B12" t="str">
            <v>CD's Servamerica</v>
          </cell>
        </row>
        <row r="13">
          <cell r="A13" t="str">
            <v>11507</v>
          </cell>
          <cell r="B13" t="str">
            <v>CD - LC-Rambus</v>
          </cell>
        </row>
        <row r="14">
          <cell r="A14" t="str">
            <v>11508</v>
          </cell>
          <cell r="B14" t="str">
            <v>CD - Bank of America (LC Brea)</v>
          </cell>
        </row>
        <row r="15">
          <cell r="A15" t="str">
            <v>11509</v>
          </cell>
          <cell r="B15" t="str">
            <v>CD - SVB - San Jose</v>
          </cell>
        </row>
        <row r="16">
          <cell r="A16" t="str">
            <v>11510</v>
          </cell>
          <cell r="B16" t="str">
            <v>CD - SVB - Saratoga</v>
          </cell>
        </row>
        <row r="17">
          <cell r="A17" t="str">
            <v>12101</v>
          </cell>
          <cell r="B17" t="str">
            <v>Cash Investments</v>
          </cell>
        </row>
        <row r="18">
          <cell r="A18" t="str">
            <v>12501</v>
          </cell>
          <cell r="B18" t="str">
            <v>Investment in ezClose</v>
          </cell>
        </row>
        <row r="19">
          <cell r="A19" t="str">
            <v>12502</v>
          </cell>
          <cell r="B19" t="str">
            <v>Investment in ServAmerica</v>
          </cell>
        </row>
        <row r="20">
          <cell r="A20" t="str">
            <v>13101</v>
          </cell>
          <cell r="B20" t="str">
            <v>Accounts Receivable-Trade</v>
          </cell>
        </row>
        <row r="21">
          <cell r="A21" t="str">
            <v>13198</v>
          </cell>
          <cell r="B21" t="str">
            <v>Accounts Receivable-Unbilled</v>
          </cell>
        </row>
        <row r="22">
          <cell r="A22" t="str">
            <v>13199</v>
          </cell>
          <cell r="B22" t="str">
            <v>Accounts Receivable-Clearing</v>
          </cell>
        </row>
        <row r="23">
          <cell r="A23" t="str">
            <v>13501</v>
          </cell>
          <cell r="B23" t="str">
            <v>Other Receivables</v>
          </cell>
        </row>
        <row r="24">
          <cell r="A24" t="str">
            <v>13502</v>
          </cell>
          <cell r="B24" t="str">
            <v>Interest Receivable</v>
          </cell>
        </row>
        <row r="25">
          <cell r="A25" t="str">
            <v>14101</v>
          </cell>
          <cell r="B25" t="str">
            <v>Deposit</v>
          </cell>
        </row>
        <row r="26">
          <cell r="A26" t="str">
            <v>14201</v>
          </cell>
          <cell r="B26" t="str">
            <v>Prepaid Expense</v>
          </cell>
        </row>
        <row r="27">
          <cell r="A27" t="str">
            <v>14202</v>
          </cell>
          <cell r="B27" t="str">
            <v>A/P Prepayments</v>
          </cell>
        </row>
        <row r="28">
          <cell r="A28" t="str">
            <v>14301</v>
          </cell>
          <cell r="B28" t="str">
            <v>Employee Advance</v>
          </cell>
        </row>
        <row r="29">
          <cell r="A29" t="str">
            <v>14401</v>
          </cell>
          <cell r="B29" t="str">
            <v>Intercompany Notes Receivable</v>
          </cell>
        </row>
        <row r="30">
          <cell r="A30" t="str">
            <v>16101</v>
          </cell>
          <cell r="B30" t="str">
            <v>Title Plant</v>
          </cell>
        </row>
        <row r="31">
          <cell r="A31" t="str">
            <v>17101</v>
          </cell>
          <cell r="B31" t="str">
            <v>Office Equipment</v>
          </cell>
        </row>
        <row r="32">
          <cell r="A32" t="str">
            <v>17201</v>
          </cell>
          <cell r="B32" t="str">
            <v>Computer Equipment</v>
          </cell>
        </row>
        <row r="33">
          <cell r="A33" t="str">
            <v>17501</v>
          </cell>
          <cell r="B33" t="str">
            <v>Leasehold Improvements</v>
          </cell>
        </row>
        <row r="34">
          <cell r="A34" t="str">
            <v>17601</v>
          </cell>
          <cell r="B34" t="str">
            <v>Motor Vehicles Cost</v>
          </cell>
        </row>
        <row r="35">
          <cell r="A35" t="str">
            <v>17701</v>
          </cell>
          <cell r="B35" t="str">
            <v>Goodwill</v>
          </cell>
        </row>
        <row r="36">
          <cell r="A36" t="str">
            <v>17997</v>
          </cell>
          <cell r="B36" t="str">
            <v>Asset Clearing Account-Museprime</v>
          </cell>
        </row>
        <row r="37">
          <cell r="A37" t="str">
            <v>17998</v>
          </cell>
          <cell r="B37" t="str">
            <v>Asset Clearing Account-ezClose</v>
          </cell>
        </row>
        <row r="38">
          <cell r="A38" t="str">
            <v>17999</v>
          </cell>
          <cell r="B38" t="str">
            <v>Asset Clearing Account-ServAmerica</v>
          </cell>
        </row>
        <row r="39">
          <cell r="A39" t="str">
            <v>18101</v>
          </cell>
          <cell r="B39" t="str">
            <v>Accum. Depr. - Office Equipment</v>
          </cell>
        </row>
        <row r="40">
          <cell r="A40" t="str">
            <v>18201</v>
          </cell>
          <cell r="B40" t="str">
            <v>Accum. Depr.-Computer Equipment</v>
          </cell>
        </row>
        <row r="41">
          <cell r="A41" t="str">
            <v>18501</v>
          </cell>
          <cell r="B41" t="str">
            <v>Accum. Amort. - Leasehold Impro</v>
          </cell>
        </row>
        <row r="42">
          <cell r="A42" t="str">
            <v>18601</v>
          </cell>
          <cell r="B42" t="str">
            <v>Accum. Amort. - Motor Vehicles</v>
          </cell>
        </row>
        <row r="43">
          <cell r="A43" t="str">
            <v>18701</v>
          </cell>
          <cell r="B43" t="str">
            <v>Accum. Amort. - Goodwill</v>
          </cell>
        </row>
        <row r="44">
          <cell r="A44" t="str">
            <v>21101</v>
          </cell>
          <cell r="B44" t="str">
            <v>Accounts Payable-Trade</v>
          </cell>
        </row>
        <row r="45">
          <cell r="A45" t="str">
            <v>21199</v>
          </cell>
          <cell r="B45" t="str">
            <v>A/P Clearing</v>
          </cell>
        </row>
        <row r="46">
          <cell r="A46" t="str">
            <v>21501</v>
          </cell>
          <cell r="B46" t="str">
            <v>401(K) Payable</v>
          </cell>
        </row>
        <row r="47">
          <cell r="A47" t="str">
            <v>22101</v>
          </cell>
          <cell r="B47" t="str">
            <v>Recording Fees</v>
          </cell>
        </row>
        <row r="48">
          <cell r="A48" t="str">
            <v>22201</v>
          </cell>
          <cell r="B48" t="str">
            <v>Transfer Tax</v>
          </cell>
        </row>
        <row r="49">
          <cell r="A49" t="str">
            <v>22301</v>
          </cell>
          <cell r="B49" t="str">
            <v>Payroll Taxes Due</v>
          </cell>
        </row>
        <row r="50">
          <cell r="A50" t="str">
            <v>22501</v>
          </cell>
          <cell r="B50" t="str">
            <v>Notary Fees</v>
          </cell>
        </row>
        <row r="51">
          <cell r="A51" t="str">
            <v>23101</v>
          </cell>
          <cell r="B51" t="str">
            <v>Vacation Accrual</v>
          </cell>
        </row>
        <row r="52">
          <cell r="A52" t="str">
            <v>23201</v>
          </cell>
          <cell r="B52" t="str">
            <v>Accrued Payables</v>
          </cell>
        </row>
        <row r="53">
          <cell r="A53" t="str">
            <v>23202</v>
          </cell>
          <cell r="B53" t="str">
            <v>A/P Expense Accrual (P.O. related)</v>
          </cell>
        </row>
        <row r="54">
          <cell r="A54" t="str">
            <v>23401</v>
          </cell>
          <cell r="B54" t="str">
            <v>Underwriting Accrual</v>
          </cell>
        </row>
        <row r="55">
          <cell r="A55" t="str">
            <v>23501</v>
          </cell>
          <cell r="B55" t="str">
            <v>Accrued Rent Payable</v>
          </cell>
        </row>
        <row r="56">
          <cell r="A56" t="str">
            <v>24101</v>
          </cell>
          <cell r="B56" t="str">
            <v>Title Plant Loan-Short Term</v>
          </cell>
        </row>
        <row r="57">
          <cell r="A57" t="str">
            <v>24201</v>
          </cell>
          <cell r="B57" t="str">
            <v>Short Term Lease Payable</v>
          </cell>
        </row>
        <row r="58">
          <cell r="A58" t="str">
            <v>24202</v>
          </cell>
          <cell r="B58" t="str">
            <v>Holdback ServAmerica</v>
          </cell>
        </row>
        <row r="59">
          <cell r="A59" t="str">
            <v>24300</v>
          </cell>
          <cell r="B59" t="str">
            <v>Short Term Loans</v>
          </cell>
        </row>
        <row r="60">
          <cell r="A60" t="str">
            <v>24301</v>
          </cell>
          <cell r="B60" t="str">
            <v>Short Term Loans</v>
          </cell>
        </row>
        <row r="61">
          <cell r="A61" t="str">
            <v>24401</v>
          </cell>
          <cell r="B61" t="str">
            <v>Intercompany Notes Payable</v>
          </cell>
        </row>
        <row r="62">
          <cell r="A62" t="str">
            <v>27101</v>
          </cell>
          <cell r="B62" t="str">
            <v>Title Plant Loan-Long Term</v>
          </cell>
        </row>
        <row r="63">
          <cell r="A63" t="str">
            <v>27201</v>
          </cell>
          <cell r="B63" t="str">
            <v>Long Term Lease Payable</v>
          </cell>
        </row>
        <row r="64">
          <cell r="A64" t="str">
            <v>27300</v>
          </cell>
          <cell r="B64" t="str">
            <v>Long Term Loans</v>
          </cell>
        </row>
        <row r="65">
          <cell r="A65" t="str">
            <v>27301</v>
          </cell>
          <cell r="B65" t="str">
            <v>Long Term Loans</v>
          </cell>
        </row>
        <row r="66">
          <cell r="A66" t="str">
            <v>31101</v>
          </cell>
          <cell r="B66" t="str">
            <v>Common Stock</v>
          </cell>
        </row>
        <row r="67">
          <cell r="A67" t="str">
            <v>31102</v>
          </cell>
          <cell r="B67" t="str">
            <v>Series A Stock</v>
          </cell>
        </row>
        <row r="68">
          <cell r="A68" t="str">
            <v>31103</v>
          </cell>
          <cell r="B68" t="str">
            <v>Interim Funding</v>
          </cell>
        </row>
        <row r="69">
          <cell r="A69" t="str">
            <v>31104</v>
          </cell>
          <cell r="B69" t="str">
            <v>Employee Stock Purchases</v>
          </cell>
        </row>
        <row r="70">
          <cell r="A70" t="str">
            <v>31105</v>
          </cell>
          <cell r="B70" t="str">
            <v>Ramsey Bierne Stock Purchase</v>
          </cell>
        </row>
        <row r="71">
          <cell r="A71" t="str">
            <v>31106</v>
          </cell>
          <cell r="B71" t="str">
            <v>Series B Stock</v>
          </cell>
        </row>
        <row r="72">
          <cell r="A72" t="str">
            <v>31107</v>
          </cell>
          <cell r="B72" t="str">
            <v>Common Stock-ServAmerica</v>
          </cell>
        </row>
        <row r="73">
          <cell r="A73" t="str">
            <v>31108</v>
          </cell>
          <cell r="B73" t="str">
            <v>Additional paid in capital</v>
          </cell>
        </row>
        <row r="74">
          <cell r="A74" t="str">
            <v>39101</v>
          </cell>
          <cell r="B74" t="str">
            <v>Retained Earnings</v>
          </cell>
        </row>
        <row r="75">
          <cell r="A75" t="str">
            <v>39102</v>
          </cell>
          <cell r="B75" t="str">
            <v>Retained Earnings-ServAmerica</v>
          </cell>
        </row>
        <row r="76">
          <cell r="A76" t="str">
            <v>41101</v>
          </cell>
          <cell r="B76" t="str">
            <v>Title Fees</v>
          </cell>
        </row>
        <row r="77">
          <cell r="A77" t="str">
            <v>41102</v>
          </cell>
          <cell r="B77" t="str">
            <v>Endorsements</v>
          </cell>
        </row>
        <row r="78">
          <cell r="A78" t="str">
            <v>41201</v>
          </cell>
          <cell r="B78" t="str">
            <v>Title Searching Fees</v>
          </cell>
        </row>
        <row r="79">
          <cell r="A79" t="str">
            <v>41202</v>
          </cell>
          <cell r="B79" t="str">
            <v>Workshare Fees</v>
          </cell>
        </row>
        <row r="80">
          <cell r="A80" t="str">
            <v>41301</v>
          </cell>
          <cell r="B80" t="str">
            <v>Escrow Fees</v>
          </cell>
        </row>
        <row r="81">
          <cell r="A81" t="str">
            <v>41302</v>
          </cell>
          <cell r="B81" t="str">
            <v>Sub-escrow Fees</v>
          </cell>
        </row>
        <row r="82">
          <cell r="A82" t="str">
            <v>41401</v>
          </cell>
          <cell r="B82" t="str">
            <v>Document processing Fees</v>
          </cell>
        </row>
        <row r="83">
          <cell r="A83" t="str">
            <v>41402</v>
          </cell>
          <cell r="B83" t="str">
            <v>Wire Fees</v>
          </cell>
        </row>
        <row r="84">
          <cell r="A84" t="str">
            <v>41403</v>
          </cell>
          <cell r="B84" t="str">
            <v>Delivery Fees</v>
          </cell>
        </row>
        <row r="85">
          <cell r="A85" t="str">
            <v>49101</v>
          </cell>
          <cell r="B85" t="str">
            <v>Interest Income</v>
          </cell>
        </row>
        <row r="86">
          <cell r="A86" t="str">
            <v>49201</v>
          </cell>
          <cell r="B86" t="str">
            <v>Asset Sale Profit</v>
          </cell>
        </row>
        <row r="87">
          <cell r="A87" t="str">
            <v>49202</v>
          </cell>
          <cell r="B87" t="str">
            <v>Exchange Gain</v>
          </cell>
        </row>
        <row r="88">
          <cell r="A88" t="str">
            <v>49997</v>
          </cell>
          <cell r="B88" t="str">
            <v>Miscellaneous Income</v>
          </cell>
        </row>
        <row r="89">
          <cell r="A89" t="str">
            <v>49998</v>
          </cell>
          <cell r="B89" t="str">
            <v>Sales Discounts Earned</v>
          </cell>
        </row>
        <row r="90">
          <cell r="A90" t="str">
            <v>49999</v>
          </cell>
          <cell r="B90" t="str">
            <v>Sales Discounts Unearned</v>
          </cell>
        </row>
        <row r="91">
          <cell r="A91" t="str">
            <v>51101</v>
          </cell>
          <cell r="B91" t="str">
            <v>Underwriting Expense</v>
          </cell>
        </row>
        <row r="92">
          <cell r="A92" t="str">
            <v>51201</v>
          </cell>
          <cell r="B92" t="str">
            <v>Tr Tax &amp; Recording Fee losses</v>
          </cell>
        </row>
        <row r="93">
          <cell r="A93" t="str">
            <v>51301</v>
          </cell>
          <cell r="B93" t="str">
            <v>Escrow Losses</v>
          </cell>
        </row>
        <row r="94">
          <cell r="A94" t="str">
            <v>51401</v>
          </cell>
          <cell r="B94" t="str">
            <v>Search Fees/Abstract Services</v>
          </cell>
        </row>
        <row r="95">
          <cell r="A95" t="str">
            <v>51501</v>
          </cell>
          <cell r="B95" t="str">
            <v>Signoff Service Expense</v>
          </cell>
        </row>
        <row r="96">
          <cell r="A96" t="str">
            <v>61101</v>
          </cell>
          <cell r="B96" t="str">
            <v>Title Plant Expense</v>
          </cell>
        </row>
        <row r="97">
          <cell r="A97" t="str">
            <v>61102</v>
          </cell>
          <cell r="B97" t="str">
            <v>Title Plant Services</v>
          </cell>
        </row>
        <row r="98">
          <cell r="A98" t="str">
            <v>61103</v>
          </cell>
          <cell r="B98" t="str">
            <v>Joint-Title Plant Expense</v>
          </cell>
        </row>
        <row r="99">
          <cell r="A99" t="str">
            <v>61201</v>
          </cell>
          <cell r="B99" t="str">
            <v>Salaries</v>
          </cell>
        </row>
        <row r="100">
          <cell r="A100" t="str">
            <v>61202</v>
          </cell>
          <cell r="B100" t="str">
            <v>Payroll Taxes</v>
          </cell>
        </row>
        <row r="101">
          <cell r="A101" t="str">
            <v>61203</v>
          </cell>
          <cell r="B101" t="str">
            <v>Insurance &amp; Healthcare</v>
          </cell>
        </row>
        <row r="102">
          <cell r="A102" t="str">
            <v>61204</v>
          </cell>
          <cell r="B102" t="str">
            <v>Insurance Life</v>
          </cell>
        </row>
        <row r="103">
          <cell r="A103" t="str">
            <v>61205</v>
          </cell>
          <cell r="B103" t="str">
            <v>Insurance Workers Comp.</v>
          </cell>
        </row>
        <row r="104">
          <cell r="A104" t="str">
            <v>61206</v>
          </cell>
          <cell r="B104" t="str">
            <v>Vacation Expense</v>
          </cell>
        </row>
        <row r="105">
          <cell r="A105" t="str">
            <v>61207</v>
          </cell>
          <cell r="B105" t="str">
            <v>Employee Incentives</v>
          </cell>
        </row>
        <row r="106">
          <cell r="A106" t="str">
            <v>61209</v>
          </cell>
          <cell r="B106" t="str">
            <v>Contractors</v>
          </cell>
        </row>
        <row r="107">
          <cell r="A107" t="str">
            <v>61210</v>
          </cell>
          <cell r="B107" t="str">
            <v>Auto Allowance</v>
          </cell>
        </row>
        <row r="108">
          <cell r="A108" t="str">
            <v>61211</v>
          </cell>
          <cell r="B108" t="str">
            <v>PTO/Vacation accrual</v>
          </cell>
        </row>
        <row r="109">
          <cell r="A109" t="str">
            <v>61301</v>
          </cell>
          <cell r="B109" t="str">
            <v>Employee Recruiting</v>
          </cell>
        </row>
        <row r="110">
          <cell r="A110" t="str">
            <v>61302</v>
          </cell>
          <cell r="B110" t="str">
            <v>Relocation</v>
          </cell>
        </row>
        <row r="111">
          <cell r="A111" t="str">
            <v>61303</v>
          </cell>
          <cell r="B111" t="str">
            <v>Professional Development</v>
          </cell>
        </row>
        <row r="112">
          <cell r="A112" t="str">
            <v>61304</v>
          </cell>
          <cell r="B112" t="str">
            <v>Snacks and Sodas</v>
          </cell>
        </row>
        <row r="113">
          <cell r="A113" t="str">
            <v>61305</v>
          </cell>
          <cell r="B113" t="str">
            <v>Employee &amp; Related - Other</v>
          </cell>
        </row>
        <row r="114">
          <cell r="A114" t="str">
            <v>61306</v>
          </cell>
          <cell r="B114" t="str">
            <v>Employee Recruiting-candidate reimbursement</v>
          </cell>
        </row>
        <row r="115">
          <cell r="A115" t="str">
            <v>61401</v>
          </cell>
          <cell r="B115" t="str">
            <v>Market Research</v>
          </cell>
        </row>
        <row r="116">
          <cell r="A116" t="str">
            <v>61402</v>
          </cell>
          <cell r="B116" t="str">
            <v>Advertising</v>
          </cell>
        </row>
        <row r="117">
          <cell r="A117" t="str">
            <v>61403</v>
          </cell>
          <cell r="B117" t="str">
            <v>Promotional Goods</v>
          </cell>
        </row>
        <row r="118">
          <cell r="A118" t="str">
            <v>61404</v>
          </cell>
          <cell r="B118" t="str">
            <v>Publice Relations</v>
          </cell>
        </row>
        <row r="119">
          <cell r="A119" t="str">
            <v>61405</v>
          </cell>
          <cell r="B119" t="str">
            <v>Tradehow &amp; Materials</v>
          </cell>
        </row>
        <row r="120">
          <cell r="A120" t="str">
            <v>61406</v>
          </cell>
          <cell r="B120" t="str">
            <v>Seminars and Training</v>
          </cell>
        </row>
        <row r="121">
          <cell r="A121" t="str">
            <v>61407</v>
          </cell>
          <cell r="B121" t="str">
            <v>Website Design &amp; Development</v>
          </cell>
        </row>
        <row r="122">
          <cell r="A122" t="str">
            <v>61409</v>
          </cell>
          <cell r="B122" t="str">
            <v>Marketing - other</v>
          </cell>
        </row>
        <row r="123">
          <cell r="A123" t="str">
            <v>61501</v>
          </cell>
          <cell r="B123" t="str">
            <v>Meals &amp; Entertainment</v>
          </cell>
        </row>
        <row r="124">
          <cell r="A124" t="str">
            <v>61502</v>
          </cell>
          <cell r="B124" t="str">
            <v>Entertainment</v>
          </cell>
        </row>
        <row r="125">
          <cell r="A125" t="str">
            <v>61503</v>
          </cell>
          <cell r="B125" t="str">
            <v>Air Travel</v>
          </cell>
        </row>
        <row r="126">
          <cell r="A126" t="str">
            <v>61504</v>
          </cell>
          <cell r="B126" t="str">
            <v>Lodging</v>
          </cell>
        </row>
        <row r="127">
          <cell r="A127" t="str">
            <v>61505</v>
          </cell>
          <cell r="B127" t="str">
            <v>Mileage, Parking &amp; Taxis</v>
          </cell>
        </row>
        <row r="128">
          <cell r="A128" t="str">
            <v>61506</v>
          </cell>
          <cell r="B128" t="str">
            <v>Auto Expense</v>
          </cell>
        </row>
        <row r="129">
          <cell r="A129" t="str">
            <v>61601</v>
          </cell>
          <cell r="B129" t="str">
            <v>Insurance Expense</v>
          </cell>
        </row>
        <row r="130">
          <cell r="A130" t="str">
            <v>61602</v>
          </cell>
          <cell r="B130" t="str">
            <v>Licenses and Permits</v>
          </cell>
        </row>
        <row r="131">
          <cell r="A131" t="str">
            <v>61603</v>
          </cell>
          <cell r="B131" t="str">
            <v>Subscriptions</v>
          </cell>
        </row>
        <row r="132">
          <cell r="A132" t="str">
            <v>61604</v>
          </cell>
          <cell r="B132" t="str">
            <v>Stationary &amp; Supplies</v>
          </cell>
        </row>
        <row r="133">
          <cell r="A133" t="str">
            <v>61605</v>
          </cell>
          <cell r="B133" t="str">
            <v>Postage and Couriers</v>
          </cell>
        </row>
        <row r="134">
          <cell r="A134" t="str">
            <v>61606</v>
          </cell>
          <cell r="B134" t="str">
            <v>Bank and Payroll Service Charge</v>
          </cell>
        </row>
        <row r="135">
          <cell r="A135" t="str">
            <v>61607</v>
          </cell>
          <cell r="B135" t="str">
            <v>Printing and Reproduction</v>
          </cell>
        </row>
        <row r="136">
          <cell r="A136" t="str">
            <v>61608</v>
          </cell>
          <cell r="B136" t="str">
            <v>Miscellaneous Expense</v>
          </cell>
        </row>
        <row r="137">
          <cell r="A137" t="str">
            <v>61609</v>
          </cell>
          <cell r="B137" t="str">
            <v>unused</v>
          </cell>
        </row>
        <row r="138">
          <cell r="A138" t="str">
            <v>61701</v>
          </cell>
          <cell r="B138" t="str">
            <v>Expensed Equipment (&lt;$500)</v>
          </cell>
        </row>
        <row r="139">
          <cell r="A139" t="str">
            <v>61702</v>
          </cell>
          <cell r="B139" t="str">
            <v>Equipment Rental</v>
          </cell>
        </row>
        <row r="140">
          <cell r="A140" t="str">
            <v>61703</v>
          </cell>
          <cell r="B140" t="str">
            <v>Repairs and Maintenance</v>
          </cell>
        </row>
        <row r="141">
          <cell r="A141" t="str">
            <v>61704</v>
          </cell>
          <cell r="B141" t="str">
            <v>Property Taxes</v>
          </cell>
        </row>
        <row r="142">
          <cell r="A142" t="str">
            <v>61705</v>
          </cell>
          <cell r="B142" t="str">
            <v>Utilities</v>
          </cell>
        </row>
        <row r="143">
          <cell r="A143" t="str">
            <v>61801</v>
          </cell>
          <cell r="B143" t="str">
            <v>Depreciation-Computer Equipment</v>
          </cell>
        </row>
        <row r="144">
          <cell r="A144" t="str">
            <v>61805</v>
          </cell>
          <cell r="B144" t="str">
            <v>Goodwill-Amortization</v>
          </cell>
        </row>
        <row r="145">
          <cell r="A145" t="str">
            <v>61901</v>
          </cell>
          <cell r="B145" t="str">
            <v>Outside Services-Accounting</v>
          </cell>
        </row>
        <row r="146">
          <cell r="A146" t="str">
            <v>61902</v>
          </cell>
          <cell r="B146" t="str">
            <v>Outside Services-consultants</v>
          </cell>
        </row>
        <row r="147">
          <cell r="A147" t="str">
            <v>61903</v>
          </cell>
          <cell r="B147" t="str">
            <v>Outside Services-Legal Fees</v>
          </cell>
        </row>
        <row r="148">
          <cell r="A148" t="str">
            <v>61904</v>
          </cell>
          <cell r="B148" t="str">
            <v>Outside Services-Other</v>
          </cell>
        </row>
        <row r="149">
          <cell r="A149" t="str">
            <v>62101</v>
          </cell>
          <cell r="B149" t="str">
            <v>Internet Domain Name</v>
          </cell>
        </row>
        <row r="150">
          <cell r="A150" t="str">
            <v>62102</v>
          </cell>
          <cell r="B150" t="str">
            <v>Internet Co-Location Rent</v>
          </cell>
        </row>
        <row r="151">
          <cell r="A151" t="str">
            <v>62103</v>
          </cell>
          <cell r="B151" t="str">
            <v>Internet Registration Fees</v>
          </cell>
        </row>
        <row r="152">
          <cell r="A152" t="str">
            <v>62104</v>
          </cell>
          <cell r="B152" t="str">
            <v>Internet Service Providers</v>
          </cell>
        </row>
        <row r="153">
          <cell r="A153" t="str">
            <v>62105</v>
          </cell>
          <cell r="B153" t="str">
            <v>Telephone</v>
          </cell>
        </row>
        <row r="154">
          <cell r="A154" t="str">
            <v>62106</v>
          </cell>
          <cell r="B154" t="str">
            <v>Cell Phone costs</v>
          </cell>
        </row>
        <row r="155">
          <cell r="A155" t="str">
            <v>62107</v>
          </cell>
          <cell r="B155" t="str">
            <v>Pagers</v>
          </cell>
        </row>
        <row r="156">
          <cell r="A156" t="str">
            <v>62201</v>
          </cell>
          <cell r="B156" t="str">
            <v>Rent</v>
          </cell>
        </row>
        <row r="157">
          <cell r="A157" t="str">
            <v>68101</v>
          </cell>
          <cell r="B157" t="str">
            <v>State Income Taxes</v>
          </cell>
        </row>
        <row r="158">
          <cell r="A158" t="str">
            <v>68201</v>
          </cell>
          <cell r="B158" t="str">
            <v>Corporate Taxes</v>
          </cell>
        </row>
        <row r="159">
          <cell r="A159" t="str">
            <v>69101</v>
          </cell>
          <cell r="B159" t="str">
            <v>Interest Expense</v>
          </cell>
        </row>
        <row r="160">
          <cell r="A160" t="str">
            <v>68101</v>
          </cell>
          <cell r="B160" t="str">
            <v>State Income Taxes</v>
          </cell>
        </row>
        <row r="161">
          <cell r="A161" t="str">
            <v>68201</v>
          </cell>
          <cell r="B161" t="str">
            <v>Corporate Taxes</v>
          </cell>
        </row>
        <row r="162">
          <cell r="A162" t="str">
            <v>69101</v>
          </cell>
          <cell r="B162" t="str">
            <v>Interest Expense</v>
          </cell>
        </row>
      </sheetData>
      <sheetData sheetId="1" refreshError="1">
        <row r="1">
          <cell r="A1" t="str">
            <v>Cost Center #</v>
          </cell>
          <cell r="B1" t="str">
            <v>Cost Center Name</v>
          </cell>
        </row>
        <row r="2">
          <cell r="A2">
            <v>11101</v>
          </cell>
          <cell r="B2" t="str">
            <v>Senior Management</v>
          </cell>
        </row>
        <row r="3">
          <cell r="A3">
            <v>11102</v>
          </cell>
          <cell r="B3" t="str">
            <v>Administrative Services</v>
          </cell>
        </row>
        <row r="4">
          <cell r="A4">
            <v>11999</v>
          </cell>
          <cell r="B4" t="str">
            <v>Corporate Allocations Out-Senior Management</v>
          </cell>
        </row>
        <row r="5">
          <cell r="A5">
            <v>12101</v>
          </cell>
          <cell r="B5" t="str">
            <v>Back Office</v>
          </cell>
        </row>
        <row r="6">
          <cell r="A6">
            <v>12102</v>
          </cell>
          <cell r="B6" t="str">
            <v>Core Product</v>
          </cell>
        </row>
        <row r="7">
          <cell r="A7">
            <v>12103</v>
          </cell>
          <cell r="B7" t="str">
            <v>Forms &amp; Rollout</v>
          </cell>
        </row>
        <row r="8">
          <cell r="A8">
            <v>12199</v>
          </cell>
          <cell r="B8" t="str">
            <v>Corporate Allocations Out-Research &amp; Development</v>
          </cell>
        </row>
        <row r="9">
          <cell r="A9">
            <v>12201</v>
          </cell>
          <cell r="B9" t="str">
            <v>Internal IT</v>
          </cell>
        </row>
        <row r="10">
          <cell r="A10">
            <v>12202</v>
          </cell>
          <cell r="B10" t="str">
            <v>Website Team</v>
          </cell>
        </row>
        <row r="11">
          <cell r="A11">
            <v>12203</v>
          </cell>
          <cell r="B11" t="str">
            <v>Tech Support</v>
          </cell>
        </row>
        <row r="12">
          <cell r="A12">
            <v>12204</v>
          </cell>
          <cell r="B12" t="str">
            <v>Q.A.</v>
          </cell>
        </row>
        <row r="13">
          <cell r="A13">
            <v>12299</v>
          </cell>
          <cell r="B13" t="str">
            <v>Corporate Allocations Out-Engineering Services</v>
          </cell>
        </row>
        <row r="14">
          <cell r="A14">
            <v>13101</v>
          </cell>
          <cell r="B14" t="str">
            <v>Outbound Marketing</v>
          </cell>
        </row>
        <row r="15">
          <cell r="A15">
            <v>13201</v>
          </cell>
          <cell r="B15" t="str">
            <v>Product Marketing</v>
          </cell>
        </row>
        <row r="16">
          <cell r="A16">
            <v>13301</v>
          </cell>
          <cell r="B16" t="str">
            <v>Training</v>
          </cell>
        </row>
        <row r="17">
          <cell r="A17">
            <v>13999</v>
          </cell>
          <cell r="B17" t="str">
            <v>Corporate Allocations Out-Marketing</v>
          </cell>
        </row>
        <row r="18">
          <cell r="A18">
            <v>14101</v>
          </cell>
          <cell r="B18" t="str">
            <v>Human Resources</v>
          </cell>
        </row>
        <row r="19">
          <cell r="A19">
            <v>14199</v>
          </cell>
          <cell r="B19" t="str">
            <v>Corporate Allocations Out-Human Resources</v>
          </cell>
        </row>
        <row r="20">
          <cell r="A20">
            <v>14201</v>
          </cell>
          <cell r="B20" t="str">
            <v>Trust Accounting</v>
          </cell>
        </row>
        <row r="21">
          <cell r="A21">
            <v>14202</v>
          </cell>
          <cell r="B21" t="str">
            <v>General Accounting</v>
          </cell>
        </row>
        <row r="22">
          <cell r="A22">
            <v>14203</v>
          </cell>
          <cell r="B22" t="str">
            <v>Financial Analysis</v>
          </cell>
        </row>
        <row r="23">
          <cell r="A23">
            <v>14299</v>
          </cell>
          <cell r="B23" t="str">
            <v>Corporate Allocations Out-Accounting</v>
          </cell>
        </row>
        <row r="24">
          <cell r="A24">
            <v>14301</v>
          </cell>
          <cell r="B24" t="str">
            <v>Legal</v>
          </cell>
        </row>
        <row r="25">
          <cell r="A25">
            <v>14399</v>
          </cell>
          <cell r="B25" t="str">
            <v>Corporate Allocations Out-Legal</v>
          </cell>
        </row>
        <row r="26">
          <cell r="A26">
            <v>14401</v>
          </cell>
          <cell r="B26" t="str">
            <v>Business Development</v>
          </cell>
        </row>
        <row r="27">
          <cell r="A27">
            <v>14499</v>
          </cell>
          <cell r="B27" t="str">
            <v>Corporate Allocations Out-Business Development</v>
          </cell>
        </row>
        <row r="28">
          <cell r="A28">
            <v>15100</v>
          </cell>
          <cell r="B28" t="str">
            <v>Maridian: Rollup</v>
          </cell>
        </row>
        <row r="29">
          <cell r="A29">
            <v>15101</v>
          </cell>
          <cell r="B29" t="str">
            <v>Revenues: Meridian</v>
          </cell>
        </row>
        <row r="30">
          <cell r="A30">
            <v>15121</v>
          </cell>
          <cell r="B30" t="str">
            <v>Sales Expense: Meridian</v>
          </cell>
        </row>
        <row r="31">
          <cell r="A31">
            <v>15130</v>
          </cell>
          <cell r="B31" t="str">
            <v>Markeing Rollup: Meridian</v>
          </cell>
        </row>
        <row r="32">
          <cell r="A32">
            <v>15131</v>
          </cell>
          <cell r="B32" t="str">
            <v>Marketing: Meridian</v>
          </cell>
        </row>
        <row r="33">
          <cell r="A33">
            <v>15135</v>
          </cell>
          <cell r="B33" t="str">
            <v>Product Marketing: Meridian</v>
          </cell>
        </row>
        <row r="34">
          <cell r="A34">
            <v>15139</v>
          </cell>
          <cell r="B34" t="str">
            <v>Training: Meridian</v>
          </cell>
        </row>
        <row r="35">
          <cell r="A35">
            <v>15170</v>
          </cell>
          <cell r="B35" t="str">
            <v>Research &amp; Development Rollup: Meridian</v>
          </cell>
        </row>
        <row r="36">
          <cell r="A36">
            <v>15171</v>
          </cell>
          <cell r="B36" t="str">
            <v>Development: Meridian</v>
          </cell>
        </row>
        <row r="37">
          <cell r="A37">
            <v>15174</v>
          </cell>
          <cell r="B37" t="str">
            <v>QA: Meridian</v>
          </cell>
        </row>
        <row r="38">
          <cell r="A38">
            <v>15178</v>
          </cell>
          <cell r="B38" t="str">
            <v>IT: Meridian</v>
          </cell>
        </row>
        <row r="39">
          <cell r="A39">
            <v>15191</v>
          </cell>
          <cell r="B39" t="str">
            <v>General &amp; Administrative: Meridian</v>
          </cell>
        </row>
        <row r="40">
          <cell r="A40">
            <v>19999</v>
          </cell>
          <cell r="B40" t="str">
            <v>Adminstrative Overhead-Corporate HQ</v>
          </cell>
        </row>
        <row r="41">
          <cell r="A41">
            <v>20101</v>
          </cell>
          <cell r="B41" t="str">
            <v>Bay Area Corporate Allocations</v>
          </cell>
        </row>
        <row r="42">
          <cell r="A42">
            <v>20102</v>
          </cell>
          <cell r="B42" t="str">
            <v>Bay Area Administration</v>
          </cell>
        </row>
        <row r="43">
          <cell r="A43">
            <v>20103</v>
          </cell>
          <cell r="B43" t="str">
            <v>Bay Area Sales Department</v>
          </cell>
        </row>
        <row r="44">
          <cell r="A44">
            <v>20104</v>
          </cell>
          <cell r="B44" t="str">
            <v>Title Plant Costs &amp; Facilities</v>
          </cell>
        </row>
        <row r="45">
          <cell r="A45">
            <v>20111</v>
          </cell>
          <cell r="B45" t="str">
            <v>Mountain View Branch</v>
          </cell>
        </row>
        <row r="46">
          <cell r="A46">
            <v>20112</v>
          </cell>
          <cell r="B46" t="str">
            <v>Menlo Park Branch</v>
          </cell>
        </row>
        <row r="47">
          <cell r="A47">
            <v>20113</v>
          </cell>
          <cell r="B47" t="str">
            <v>San Jose Branch</v>
          </cell>
        </row>
        <row r="48">
          <cell r="A48">
            <v>20114</v>
          </cell>
          <cell r="B48" t="str">
            <v>Saratoga Branch</v>
          </cell>
        </row>
        <row r="49">
          <cell r="A49">
            <v>20115</v>
          </cell>
          <cell r="B49" t="str">
            <v>San Mateo/Burlingame Branch</v>
          </cell>
        </row>
        <row r="50">
          <cell r="A50">
            <v>20160</v>
          </cell>
          <cell r="B50" t="str">
            <v>Sales Department rollup</v>
          </cell>
        </row>
        <row r="51">
          <cell r="A51">
            <v>20161</v>
          </cell>
          <cell r="B51" t="str">
            <v>Mountain View Sales</v>
          </cell>
        </row>
        <row r="52">
          <cell r="A52">
            <v>20162</v>
          </cell>
          <cell r="B52" t="str">
            <v>Menlo Park Sales</v>
          </cell>
        </row>
        <row r="53">
          <cell r="A53">
            <v>20163</v>
          </cell>
          <cell r="B53" t="str">
            <v>San Jose Sales</v>
          </cell>
        </row>
        <row r="54">
          <cell r="A54">
            <v>20114</v>
          </cell>
          <cell r="B54" t="str">
            <v>Saratoga Sales</v>
          </cell>
        </row>
        <row r="55">
          <cell r="A55">
            <v>20115</v>
          </cell>
          <cell r="B55" t="str">
            <v>San Mateo/Burlingame Sales</v>
          </cell>
        </row>
        <row r="56">
          <cell r="A56">
            <v>20201</v>
          </cell>
          <cell r="B56" t="str">
            <v>Sacramento Corporate Allocations</v>
          </cell>
        </row>
        <row r="57">
          <cell r="A57">
            <v>20202</v>
          </cell>
          <cell r="B57" t="str">
            <v>Sacramento Regional Administration</v>
          </cell>
        </row>
        <row r="58">
          <cell r="A58">
            <v>20203</v>
          </cell>
          <cell r="B58" t="str">
            <v>Sacramento Sales Department</v>
          </cell>
        </row>
        <row r="59">
          <cell r="A59">
            <v>20204</v>
          </cell>
          <cell r="B59" t="str">
            <v>Sacramento Title Plant Costs &amp; Facilities</v>
          </cell>
        </row>
        <row r="60">
          <cell r="A60">
            <v>20211</v>
          </cell>
          <cell r="B60" t="str">
            <v>Sacramento Location1</v>
          </cell>
        </row>
        <row r="61">
          <cell r="A61">
            <v>20212</v>
          </cell>
          <cell r="B61" t="str">
            <v>Sacramento Location2</v>
          </cell>
        </row>
        <row r="62">
          <cell r="A62">
            <v>20213</v>
          </cell>
          <cell r="B62" t="str">
            <v>Sacramento Location3</v>
          </cell>
        </row>
        <row r="63">
          <cell r="A63">
            <v>20301</v>
          </cell>
          <cell r="B63" t="str">
            <v>Southern California Corporate Allocations</v>
          </cell>
        </row>
        <row r="64">
          <cell r="A64">
            <v>20302</v>
          </cell>
          <cell r="B64" t="str">
            <v>Southern California Regional Administration</v>
          </cell>
        </row>
        <row r="65">
          <cell r="A65">
            <v>20303</v>
          </cell>
          <cell r="B65" t="str">
            <v>Southern California Sales Department</v>
          </cell>
        </row>
        <row r="66">
          <cell r="A66">
            <v>20304</v>
          </cell>
          <cell r="B66" t="str">
            <v>Southern California Title Plant Costs &amp; Facilities</v>
          </cell>
        </row>
        <row r="67">
          <cell r="A67">
            <v>20311</v>
          </cell>
          <cell r="B67" t="str">
            <v>Southern California Brea Branch</v>
          </cell>
        </row>
        <row r="68">
          <cell r="A68">
            <v>20312</v>
          </cell>
          <cell r="B68" t="str">
            <v>Southern California Location2</v>
          </cell>
        </row>
        <row r="69">
          <cell r="A69">
            <v>20313</v>
          </cell>
          <cell r="B69" t="str">
            <v>Southern California Location3</v>
          </cell>
        </row>
        <row r="70">
          <cell r="A70">
            <v>21101</v>
          </cell>
          <cell r="B70" t="str">
            <v>South Florida Corporate Allocations</v>
          </cell>
        </row>
        <row r="71">
          <cell r="A71">
            <v>21102</v>
          </cell>
          <cell r="B71" t="str">
            <v>South Florida Regional Administration</v>
          </cell>
        </row>
        <row r="72">
          <cell r="A72">
            <v>21103</v>
          </cell>
          <cell r="B72" t="str">
            <v>South Florida Sales Department</v>
          </cell>
        </row>
        <row r="73">
          <cell r="A73">
            <v>21104</v>
          </cell>
          <cell r="B73" t="str">
            <v>South Florida Title Plant Costs &amp; Facilities</v>
          </cell>
        </row>
        <row r="74">
          <cell r="A74">
            <v>21111</v>
          </cell>
          <cell r="B74" t="str">
            <v>South Florida Location1</v>
          </cell>
        </row>
        <row r="75">
          <cell r="A75">
            <v>21112</v>
          </cell>
          <cell r="B75" t="str">
            <v>South Florida Location2</v>
          </cell>
        </row>
        <row r="76">
          <cell r="A76">
            <v>21113</v>
          </cell>
          <cell r="B76" t="str">
            <v>South Florida Location3</v>
          </cell>
        </row>
        <row r="77">
          <cell r="A77">
            <v>22101</v>
          </cell>
          <cell r="B77" t="str">
            <v>Houston Corporate Allocations</v>
          </cell>
        </row>
        <row r="78">
          <cell r="A78">
            <v>22102</v>
          </cell>
          <cell r="B78" t="str">
            <v>Houston Regional Administration</v>
          </cell>
        </row>
        <row r="79">
          <cell r="A79">
            <v>22103</v>
          </cell>
          <cell r="B79" t="str">
            <v>Houston Sales Department</v>
          </cell>
        </row>
        <row r="80">
          <cell r="A80">
            <v>22104</v>
          </cell>
          <cell r="B80" t="str">
            <v>Houston Title Plant Costs &amp; Facilities</v>
          </cell>
        </row>
        <row r="81">
          <cell r="A81">
            <v>22111</v>
          </cell>
          <cell r="B81" t="str">
            <v>Houston Location1</v>
          </cell>
        </row>
        <row r="82">
          <cell r="A82">
            <v>22112</v>
          </cell>
          <cell r="B82" t="str">
            <v>Houston Location2</v>
          </cell>
        </row>
        <row r="83">
          <cell r="A83">
            <v>22113</v>
          </cell>
          <cell r="B83" t="str">
            <v>Houston Location3</v>
          </cell>
        </row>
        <row r="84">
          <cell r="A84">
            <v>22201</v>
          </cell>
          <cell r="B84" t="str">
            <v>Dallas Corporate Allocations</v>
          </cell>
        </row>
        <row r="85">
          <cell r="A85">
            <v>22202</v>
          </cell>
          <cell r="B85" t="str">
            <v>Dallas Regional Administration</v>
          </cell>
        </row>
        <row r="86">
          <cell r="A86">
            <v>22203</v>
          </cell>
          <cell r="B86" t="str">
            <v>Dallas Sales Department</v>
          </cell>
        </row>
        <row r="87">
          <cell r="A87">
            <v>22204</v>
          </cell>
          <cell r="B87" t="str">
            <v>Dallas Title Plant Costs &amp; Facilities</v>
          </cell>
        </row>
        <row r="88">
          <cell r="A88">
            <v>22211</v>
          </cell>
          <cell r="B88" t="str">
            <v>Dallas Location1</v>
          </cell>
        </row>
        <row r="89">
          <cell r="A89">
            <v>22212</v>
          </cell>
          <cell r="B89" t="str">
            <v>Dallas Location2</v>
          </cell>
        </row>
        <row r="90">
          <cell r="A90">
            <v>22213</v>
          </cell>
          <cell r="B90" t="str">
            <v>Dallas Location3</v>
          </cell>
        </row>
        <row r="91">
          <cell r="A91">
            <v>70101</v>
          </cell>
          <cell r="B91" t="str">
            <v>California Regional Branch Support</v>
          </cell>
        </row>
        <row r="92">
          <cell r="A92">
            <v>70201</v>
          </cell>
          <cell r="B92" t="str">
            <v>MSA 2-Regional Branch Support</v>
          </cell>
        </row>
        <row r="93">
          <cell r="A93">
            <v>80101</v>
          </cell>
          <cell r="B93" t="str">
            <v>Corporate Allocations</v>
          </cell>
        </row>
        <row r="94">
          <cell r="A94">
            <v>80102</v>
          </cell>
          <cell r="B94" t="str">
            <v>National Lenders Administration</v>
          </cell>
        </row>
        <row r="95">
          <cell r="A95">
            <v>80103</v>
          </cell>
          <cell r="B95" t="str">
            <v>National Lenders Sales Department</v>
          </cell>
        </row>
        <row r="96">
          <cell r="A96">
            <v>80104</v>
          </cell>
          <cell r="B96" t="str">
            <v>National Lenders Title Plant Costs &amp; Facilities</v>
          </cell>
        </row>
        <row r="97">
          <cell r="A97">
            <v>80105</v>
          </cell>
          <cell r="B97" t="str">
            <v>ABA Sales Department</v>
          </cell>
        </row>
        <row r="98">
          <cell r="A98">
            <v>80111</v>
          </cell>
          <cell r="B98" t="str">
            <v>BridgeSpan Corp National Lenders Division</v>
          </cell>
        </row>
        <row r="99">
          <cell r="A99">
            <v>80112</v>
          </cell>
          <cell r="B99" t="str">
            <v>California National Lenders Division</v>
          </cell>
        </row>
        <row r="100">
          <cell r="A100">
            <v>80201</v>
          </cell>
          <cell r="B100" t="str">
            <v>Corporate Allocations</v>
          </cell>
        </row>
        <row r="101">
          <cell r="A101">
            <v>80202</v>
          </cell>
          <cell r="B101" t="str">
            <v>Default Administration</v>
          </cell>
        </row>
        <row r="102">
          <cell r="A102">
            <v>80203</v>
          </cell>
          <cell r="B102" t="str">
            <v>Default Sales Department</v>
          </cell>
        </row>
        <row r="103">
          <cell r="A103">
            <v>80204</v>
          </cell>
          <cell r="B103" t="str">
            <v>Default Title Plant Costs &amp; Facilities</v>
          </cell>
        </row>
        <row r="104">
          <cell r="A104">
            <v>80211</v>
          </cell>
          <cell r="B104" t="str">
            <v>BridgeSpan Corp Default Division</v>
          </cell>
        </row>
        <row r="105">
          <cell r="A105">
            <v>80212</v>
          </cell>
          <cell r="B105" t="str">
            <v>California Default Division</v>
          </cell>
        </row>
        <row r="106">
          <cell r="A106">
            <v>98101</v>
          </cell>
          <cell r="B106" t="str">
            <v>Corporate Allocations</v>
          </cell>
        </row>
        <row r="107">
          <cell r="A107">
            <v>98111</v>
          </cell>
          <cell r="B107" t="str">
            <v>Central Processing</v>
          </cell>
        </row>
        <row r="108">
          <cell r="A108">
            <v>98112</v>
          </cell>
          <cell r="B108" t="str">
            <v>Title Operations</v>
          </cell>
        </row>
        <row r="109">
          <cell r="A109">
            <v>98113</v>
          </cell>
          <cell r="B109" t="str">
            <v>Order Desk</v>
          </cell>
        </row>
        <row r="110">
          <cell r="A110">
            <v>0</v>
          </cell>
          <cell r="B110" t="str">
            <v>Balance Sheet</v>
          </cell>
        </row>
      </sheetData>
      <sheetData sheetId="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01"/>
      <sheetName val="C01.1 "/>
      <sheetName val="C04"/>
      <sheetName val="C05"/>
      <sheetName val="C05.1"/>
      <sheetName val="C05.2"/>
      <sheetName val="C06"/>
      <sheetName val="C10"/>
      <sheetName val="C11"/>
      <sheetName val="C12"/>
      <sheetName val="protein c01"/>
      <sheetName val="protein%20c01.xls"/>
    </sheetNames>
    <definedNames>
      <definedName name="GODOWN"/>
      <definedName name="GOUP"/>
      <definedName name="PageC01_c13"/>
      <definedName name="PageC01_c24"/>
      <definedName name="PageC01_c402"/>
      <definedName name="PageC01_c95"/>
      <definedName name="PageC05_Keyman"/>
      <definedName name="PageC05_Pen"/>
      <definedName name="PageC05_stk"/>
      <definedName name="PageC11"/>
      <definedName name="PageC12"/>
      <definedName name="PageC13"/>
      <definedName name="PageC15"/>
      <definedName name="PageC16"/>
      <definedName name="PageC301_C01"/>
      <definedName name="PageC40_C01"/>
      <definedName name="PageC401_C40"/>
      <definedName name="PageC401_F40"/>
      <definedName name="PageC402"/>
      <definedName name="PageC402_C31"/>
      <definedName name="PageC95"/>
      <definedName name="PageCall_C01"/>
      <definedName name="PageF4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"/>
      <sheetName val="_JDSU"/>
      <sheetName val="QP_JDSU"/>
      <sheetName val="GQ"/>
      <sheetName val="IS"/>
      <sheetName val="Framework Input"/>
      <sheetName val="BS"/>
      <sheetName val="CS"/>
      <sheetName val="Actual vs Estimate 3QFY07"/>
      <sheetName val="Changes to our estimates"/>
      <sheetName val="DCF Analysis (ESO)"/>
      <sheetName val="Historical Valuation"/>
      <sheetName val="NPV of NOL"/>
      <sheetName val="OPTIONS"/>
      <sheetName val="Actual vs Estimate 3QFY06"/>
      <sheetName val="Actual vs Estimate 2QFY06"/>
      <sheetName val="DCF Analysis"/>
      <sheetName val="Qtrly info for handy-dandy"/>
      <sheetName val="Actual vs Estimate"/>
      <sheetName val="other mergers"/>
      <sheetName val="New ESO Grant"/>
      <sheetName val="Actual vs Estimate 2QFY07"/>
      <sheetName val="Actual vs Estimate 4QFY06"/>
      <sheetName val="QP_MOT"/>
      <sheetName val="QP_j"/>
      <sheetName val="QP_jd"/>
      <sheetName val="QP_jds"/>
      <sheetName val="Actual vs Estimate1QFY08"/>
      <sheetName val="Act vs Est"/>
      <sheetName val="new vs old"/>
      <sheetName val="for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ebt"/>
      <sheetName val="Entity debt"/>
      <sheetName val="Qtrly info for handy-dandy"/>
      <sheetName val="Cover"/>
      <sheetName val="BRINKER"/>
      <sheetName val="Model (incl. discontinued)"/>
      <sheetName val="Summary"/>
      <sheetName val="Inputs"/>
      <sheetName val="SEGMEN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Usage Inputs"/>
      <sheetName val="Database CPU Analysis"/>
      <sheetName val="DR Needs"/>
      <sheetName val="Refresh"/>
      <sheetName val="Storage"/>
      <sheetName val="Capacity Plan"/>
      <sheetName val="Cost Breakdown"/>
      <sheetName val="Cost Summary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5">
          <cell r="I65">
            <v>3826.1262224187922</v>
          </cell>
        </row>
      </sheetData>
      <sheetData sheetId="5" refreshError="1"/>
      <sheetData sheetId="6">
        <row r="13">
          <cell r="B13" t="str">
            <v>Y</v>
          </cell>
        </row>
      </sheetData>
      <sheetData sheetId="7">
        <row r="103">
          <cell r="B103">
            <v>15000</v>
          </cell>
        </row>
      </sheetData>
      <sheetData sheetId="8" refreshError="1"/>
      <sheetData sheetId="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06 Payroll to GL Rec "/>
      <sheetName val=" payroll 2001"/>
    </sheetNames>
    <sheetDataSet>
      <sheetData sheetId="0" refreshError="1"/>
      <sheetData sheetId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ons 99"/>
      <sheetName val="options 00"/>
      <sheetName val="Allocation"/>
      <sheetName val="Interest rate"/>
    </sheetNames>
    <sheetDataSet>
      <sheetData sheetId="0"/>
      <sheetData sheetId="1"/>
      <sheetData sheetId="2"/>
      <sheetData sheetId="3">
        <row r="3">
          <cell r="A3">
            <v>34701</v>
          </cell>
          <cell r="B3">
            <v>7.740000000000001E-2</v>
          </cell>
        </row>
        <row r="4">
          <cell r="A4">
            <v>34702</v>
          </cell>
          <cell r="B4">
            <v>7.7800000000000008E-2</v>
          </cell>
        </row>
        <row r="5">
          <cell r="A5">
            <v>34703</v>
          </cell>
          <cell r="B5">
            <v>7.7200000000000005E-2</v>
          </cell>
        </row>
        <row r="6">
          <cell r="A6">
            <v>34704</v>
          </cell>
          <cell r="B6">
            <v>7.7600000000000002E-2</v>
          </cell>
        </row>
        <row r="7">
          <cell r="A7">
            <v>34705</v>
          </cell>
          <cell r="B7">
            <v>7.7499999999999999E-2</v>
          </cell>
        </row>
        <row r="8">
          <cell r="A8">
            <v>34708</v>
          </cell>
          <cell r="B8">
            <v>7.7899999999999997E-2</v>
          </cell>
        </row>
        <row r="9">
          <cell r="A9">
            <v>34709</v>
          </cell>
          <cell r="B9">
            <v>7.740000000000001E-2</v>
          </cell>
        </row>
        <row r="10">
          <cell r="A10">
            <v>34710</v>
          </cell>
          <cell r="B10">
            <v>7.7200000000000005E-2</v>
          </cell>
        </row>
        <row r="11">
          <cell r="A11">
            <v>34711</v>
          </cell>
          <cell r="B11">
            <v>7.7200000000000005E-2</v>
          </cell>
        </row>
        <row r="12">
          <cell r="A12">
            <v>34712</v>
          </cell>
          <cell r="B12">
            <v>7.5800000000000006E-2</v>
          </cell>
        </row>
        <row r="13">
          <cell r="A13">
            <v>34715</v>
          </cell>
          <cell r="B13">
            <v>7.5900000000000009E-2</v>
          </cell>
        </row>
        <row r="14">
          <cell r="A14">
            <v>34716</v>
          </cell>
          <cell r="B14">
            <v>7.5999999999999998E-2</v>
          </cell>
        </row>
        <row r="15">
          <cell r="A15">
            <v>34717</v>
          </cell>
          <cell r="B15">
            <v>7.640000000000001E-2</v>
          </cell>
        </row>
        <row r="16">
          <cell r="A16">
            <v>34718</v>
          </cell>
          <cell r="B16">
            <v>7.6800000000000007E-2</v>
          </cell>
        </row>
        <row r="17">
          <cell r="A17">
            <v>34719</v>
          </cell>
          <cell r="B17">
            <v>7.6999999999999999E-2</v>
          </cell>
        </row>
        <row r="18">
          <cell r="A18">
            <v>34722</v>
          </cell>
          <cell r="B18">
            <v>7.7499999999999999E-2</v>
          </cell>
        </row>
        <row r="19">
          <cell r="A19">
            <v>34723</v>
          </cell>
          <cell r="B19">
            <v>7.740000000000001E-2</v>
          </cell>
        </row>
        <row r="20">
          <cell r="A20">
            <v>34724</v>
          </cell>
          <cell r="B20">
            <v>7.5800000000000006E-2</v>
          </cell>
        </row>
        <row r="21">
          <cell r="A21">
            <v>34725</v>
          </cell>
          <cell r="B21">
            <v>7.6700000000000004E-2</v>
          </cell>
        </row>
        <row r="22">
          <cell r="A22">
            <v>34726</v>
          </cell>
          <cell r="B22">
            <v>7.5499999999999998E-2</v>
          </cell>
        </row>
        <row r="23">
          <cell r="A23">
            <v>34729</v>
          </cell>
          <cell r="B23">
            <v>7.5499999999999998E-2</v>
          </cell>
        </row>
        <row r="24">
          <cell r="A24">
            <v>34730</v>
          </cell>
          <cell r="B24">
            <v>7.5200000000000003E-2</v>
          </cell>
        </row>
        <row r="25">
          <cell r="A25">
            <v>34731</v>
          </cell>
          <cell r="B25">
            <v>7.5499999999999998E-2</v>
          </cell>
        </row>
        <row r="26">
          <cell r="A26">
            <v>34732</v>
          </cell>
          <cell r="B26">
            <v>7.5900000000000009E-2</v>
          </cell>
        </row>
        <row r="27">
          <cell r="A27">
            <v>34733</v>
          </cell>
          <cell r="B27">
            <v>7.3400000000000007E-2</v>
          </cell>
        </row>
        <row r="28">
          <cell r="A28">
            <v>34736</v>
          </cell>
          <cell r="B28">
            <v>7.3999999999999996E-2</v>
          </cell>
        </row>
        <row r="29">
          <cell r="A29">
            <v>34737</v>
          </cell>
          <cell r="B29">
            <v>7.3900000000000007E-2</v>
          </cell>
        </row>
        <row r="30">
          <cell r="A30">
            <v>34738</v>
          </cell>
          <cell r="B30">
            <v>7.3999999999999996E-2</v>
          </cell>
        </row>
        <row r="31">
          <cell r="A31">
            <v>34739</v>
          </cell>
          <cell r="B31">
            <v>7.4400000000000008E-2</v>
          </cell>
        </row>
        <row r="32">
          <cell r="A32">
            <v>34740</v>
          </cell>
          <cell r="B32">
            <v>7.5300000000000006E-2</v>
          </cell>
        </row>
        <row r="33">
          <cell r="A33">
            <v>34743</v>
          </cell>
          <cell r="B33">
            <v>7.5300000000000006E-2</v>
          </cell>
        </row>
        <row r="34">
          <cell r="A34">
            <v>34744</v>
          </cell>
          <cell r="B34">
            <v>7.4300000000000005E-2</v>
          </cell>
        </row>
        <row r="35">
          <cell r="A35">
            <v>34745</v>
          </cell>
          <cell r="B35">
            <v>7.3400000000000007E-2</v>
          </cell>
        </row>
        <row r="36">
          <cell r="A36">
            <v>34746</v>
          </cell>
          <cell r="B36">
            <v>7.2499999999999995E-2</v>
          </cell>
        </row>
        <row r="37">
          <cell r="A37">
            <v>34747</v>
          </cell>
          <cell r="B37">
            <v>7.2700000000000001E-2</v>
          </cell>
        </row>
        <row r="38">
          <cell r="A38">
            <v>34750</v>
          </cell>
          <cell r="B38">
            <v>7.2800000000000004E-2</v>
          </cell>
        </row>
        <row r="39">
          <cell r="A39">
            <v>34751</v>
          </cell>
          <cell r="B39">
            <v>7.2999999999999995E-2</v>
          </cell>
        </row>
        <row r="40">
          <cell r="A40">
            <v>34752</v>
          </cell>
          <cell r="B40">
            <v>7.1500000000000008E-2</v>
          </cell>
        </row>
        <row r="41">
          <cell r="A41">
            <v>34753</v>
          </cell>
          <cell r="B41">
            <v>7.1500000000000008E-2</v>
          </cell>
        </row>
        <row r="42">
          <cell r="A42">
            <v>34754</v>
          </cell>
          <cell r="B42">
            <v>7.1199999999999999E-2</v>
          </cell>
        </row>
        <row r="43">
          <cell r="A43">
            <v>34757</v>
          </cell>
          <cell r="B43">
            <v>7.060000000000001E-2</v>
          </cell>
        </row>
        <row r="44">
          <cell r="A44">
            <v>34758</v>
          </cell>
          <cell r="B44">
            <v>7.0500000000000007E-2</v>
          </cell>
        </row>
        <row r="45">
          <cell r="A45">
            <v>34759</v>
          </cell>
          <cell r="B45">
            <v>7.0300000000000001E-2</v>
          </cell>
        </row>
        <row r="46">
          <cell r="A46">
            <v>34760</v>
          </cell>
          <cell r="B46">
            <v>7.1000000000000008E-2</v>
          </cell>
        </row>
        <row r="47">
          <cell r="A47">
            <v>34761</v>
          </cell>
          <cell r="B47">
            <v>7.1400000000000005E-2</v>
          </cell>
        </row>
        <row r="48">
          <cell r="A48">
            <v>34764</v>
          </cell>
          <cell r="B48">
            <v>7.2300000000000003E-2</v>
          </cell>
        </row>
        <row r="49">
          <cell r="A49">
            <v>34765</v>
          </cell>
          <cell r="B49">
            <v>7.2700000000000001E-2</v>
          </cell>
        </row>
        <row r="50">
          <cell r="A50">
            <v>34766</v>
          </cell>
          <cell r="B50">
            <v>7.1800000000000003E-2</v>
          </cell>
        </row>
        <row r="51">
          <cell r="A51">
            <v>34767</v>
          </cell>
          <cell r="B51">
            <v>7.1099999999999997E-2</v>
          </cell>
        </row>
        <row r="52">
          <cell r="A52">
            <v>34768</v>
          </cell>
          <cell r="B52">
            <v>7.0400000000000004E-2</v>
          </cell>
        </row>
        <row r="53">
          <cell r="A53">
            <v>34771</v>
          </cell>
          <cell r="B53">
            <v>6.9900000000000004E-2</v>
          </cell>
        </row>
        <row r="54">
          <cell r="A54">
            <v>34772</v>
          </cell>
          <cell r="B54">
            <v>6.9199999999999998E-2</v>
          </cell>
        </row>
        <row r="55">
          <cell r="A55">
            <v>34773</v>
          </cell>
          <cell r="B55">
            <v>6.9199999999999998E-2</v>
          </cell>
        </row>
        <row r="56">
          <cell r="A56">
            <v>34774</v>
          </cell>
          <cell r="B56">
            <v>6.9000000000000006E-2</v>
          </cell>
        </row>
        <row r="57">
          <cell r="A57">
            <v>34775</v>
          </cell>
          <cell r="B57">
            <v>6.8900000000000003E-2</v>
          </cell>
        </row>
        <row r="58">
          <cell r="A58">
            <v>34778</v>
          </cell>
          <cell r="B58">
            <v>6.9100000000000009E-2</v>
          </cell>
        </row>
        <row r="59">
          <cell r="A59">
            <v>34779</v>
          </cell>
          <cell r="B59">
            <v>6.9400000000000003E-2</v>
          </cell>
        </row>
        <row r="60">
          <cell r="A60">
            <v>34780</v>
          </cell>
          <cell r="B60">
            <v>6.9800000000000001E-2</v>
          </cell>
        </row>
        <row r="61">
          <cell r="A61">
            <v>34781</v>
          </cell>
          <cell r="B61">
            <v>6.9800000000000001E-2</v>
          </cell>
        </row>
        <row r="62">
          <cell r="A62">
            <v>34782</v>
          </cell>
          <cell r="B62">
            <v>6.8600000000000008E-2</v>
          </cell>
        </row>
        <row r="63">
          <cell r="A63">
            <v>34785</v>
          </cell>
          <cell r="B63">
            <v>6.8500000000000005E-2</v>
          </cell>
        </row>
        <row r="64">
          <cell r="A64">
            <v>34786</v>
          </cell>
          <cell r="B64">
            <v>6.9400000000000003E-2</v>
          </cell>
        </row>
        <row r="65">
          <cell r="A65">
            <v>34787</v>
          </cell>
          <cell r="B65">
            <v>6.9600000000000009E-2</v>
          </cell>
        </row>
        <row r="66">
          <cell r="A66">
            <v>34788</v>
          </cell>
          <cell r="B66">
            <v>6.9900000000000004E-2</v>
          </cell>
        </row>
        <row r="67">
          <cell r="A67">
            <v>34789</v>
          </cell>
          <cell r="B67">
            <v>7.0199999999999999E-2</v>
          </cell>
        </row>
        <row r="68">
          <cell r="A68">
            <v>34792</v>
          </cell>
          <cell r="B68">
            <v>6.9600000000000009E-2</v>
          </cell>
        </row>
        <row r="69">
          <cell r="A69">
            <v>34793</v>
          </cell>
          <cell r="B69">
            <v>6.9100000000000009E-2</v>
          </cell>
        </row>
        <row r="70">
          <cell r="A70">
            <v>34794</v>
          </cell>
          <cell r="B70">
            <v>6.9199999999999998E-2</v>
          </cell>
        </row>
        <row r="71">
          <cell r="A71">
            <v>34795</v>
          </cell>
          <cell r="B71">
            <v>6.8900000000000003E-2</v>
          </cell>
        </row>
        <row r="72">
          <cell r="A72">
            <v>34796</v>
          </cell>
          <cell r="B72">
            <v>6.8900000000000003E-2</v>
          </cell>
        </row>
        <row r="73">
          <cell r="A73">
            <v>34799</v>
          </cell>
          <cell r="B73">
            <v>6.9000000000000006E-2</v>
          </cell>
        </row>
        <row r="74">
          <cell r="A74">
            <v>34800</v>
          </cell>
          <cell r="B74">
            <v>6.88E-2</v>
          </cell>
        </row>
        <row r="75">
          <cell r="A75">
            <v>34801</v>
          </cell>
          <cell r="B75">
            <v>6.8500000000000005E-2</v>
          </cell>
        </row>
        <row r="76">
          <cell r="A76">
            <v>34802</v>
          </cell>
          <cell r="B76">
            <v>6.7600000000000007E-2</v>
          </cell>
        </row>
        <row r="77">
          <cell r="A77">
            <v>34803</v>
          </cell>
          <cell r="B77">
            <v>6.770000000000001E-2</v>
          </cell>
        </row>
        <row r="78">
          <cell r="A78">
            <v>34806</v>
          </cell>
          <cell r="B78">
            <v>6.7500000000000004E-2</v>
          </cell>
        </row>
        <row r="79">
          <cell r="A79">
            <v>34807</v>
          </cell>
          <cell r="B79">
            <v>6.7299999999999999E-2</v>
          </cell>
        </row>
        <row r="80">
          <cell r="A80">
            <v>34808</v>
          </cell>
          <cell r="B80">
            <v>6.770000000000001E-2</v>
          </cell>
        </row>
        <row r="81">
          <cell r="A81">
            <v>34809</v>
          </cell>
          <cell r="B81">
            <v>6.720000000000001E-2</v>
          </cell>
        </row>
        <row r="82">
          <cell r="A82">
            <v>34810</v>
          </cell>
          <cell r="B82">
            <v>6.7000000000000004E-2</v>
          </cell>
        </row>
        <row r="83">
          <cell r="A83">
            <v>34813</v>
          </cell>
          <cell r="B83">
            <v>6.720000000000001E-2</v>
          </cell>
        </row>
        <row r="84">
          <cell r="A84">
            <v>34814</v>
          </cell>
          <cell r="B84">
            <v>6.720000000000001E-2</v>
          </cell>
        </row>
        <row r="85">
          <cell r="A85">
            <v>34815</v>
          </cell>
          <cell r="B85">
            <v>6.7299999999999999E-2</v>
          </cell>
        </row>
        <row r="86">
          <cell r="A86">
            <v>34816</v>
          </cell>
          <cell r="B86">
            <v>6.7799999999999999E-2</v>
          </cell>
        </row>
        <row r="87">
          <cell r="A87">
            <v>34817</v>
          </cell>
          <cell r="B87">
            <v>6.8000000000000005E-2</v>
          </cell>
        </row>
        <row r="88">
          <cell r="A88">
            <v>34820</v>
          </cell>
          <cell r="B88">
            <v>6.83E-2</v>
          </cell>
        </row>
        <row r="89">
          <cell r="A89">
            <v>34821</v>
          </cell>
          <cell r="B89">
            <v>6.7799999999999999E-2</v>
          </cell>
        </row>
        <row r="90">
          <cell r="A90">
            <v>34822</v>
          </cell>
          <cell r="B90">
            <v>6.6700000000000009E-2</v>
          </cell>
        </row>
        <row r="91">
          <cell r="A91">
            <v>34823</v>
          </cell>
          <cell r="B91">
            <v>6.5700000000000008E-2</v>
          </cell>
        </row>
        <row r="92">
          <cell r="A92">
            <v>34824</v>
          </cell>
          <cell r="B92">
            <v>6.3600000000000004E-2</v>
          </cell>
        </row>
        <row r="93">
          <cell r="A93">
            <v>34827</v>
          </cell>
          <cell r="B93">
            <v>6.3899999999999998E-2</v>
          </cell>
        </row>
        <row r="94">
          <cell r="A94">
            <v>34828</v>
          </cell>
          <cell r="B94">
            <v>6.3E-2</v>
          </cell>
        </row>
        <row r="95">
          <cell r="A95">
            <v>34829</v>
          </cell>
          <cell r="B95">
            <v>6.3500000000000001E-2</v>
          </cell>
        </row>
        <row r="96">
          <cell r="A96">
            <v>34830</v>
          </cell>
          <cell r="B96">
            <v>6.3500000000000001E-2</v>
          </cell>
        </row>
        <row r="97">
          <cell r="A97">
            <v>34831</v>
          </cell>
          <cell r="B97">
            <v>6.3899999999999998E-2</v>
          </cell>
        </row>
        <row r="98">
          <cell r="A98">
            <v>34834</v>
          </cell>
          <cell r="B98">
            <v>6.3399999999999998E-2</v>
          </cell>
        </row>
        <row r="99">
          <cell r="A99">
            <v>34835</v>
          </cell>
          <cell r="B99">
            <v>6.3E-2</v>
          </cell>
        </row>
        <row r="100">
          <cell r="A100">
            <v>34836</v>
          </cell>
          <cell r="B100">
            <v>6.2899999999999998E-2</v>
          </cell>
        </row>
        <row r="101">
          <cell r="A101">
            <v>34837</v>
          </cell>
          <cell r="B101">
            <v>6.3500000000000001E-2</v>
          </cell>
        </row>
        <row r="102">
          <cell r="A102">
            <v>34838</v>
          </cell>
          <cell r="B102">
            <v>6.3399999999999998E-2</v>
          </cell>
        </row>
        <row r="103">
          <cell r="A103">
            <v>34841</v>
          </cell>
          <cell r="B103">
            <v>6.3500000000000001E-2</v>
          </cell>
        </row>
        <row r="104">
          <cell r="A104">
            <v>34842</v>
          </cell>
          <cell r="B104">
            <v>6.3100000000000003E-2</v>
          </cell>
        </row>
        <row r="105">
          <cell r="A105">
            <v>34843</v>
          </cell>
          <cell r="B105">
            <v>6.1800000000000001E-2</v>
          </cell>
        </row>
        <row r="106">
          <cell r="A106">
            <v>34844</v>
          </cell>
          <cell r="B106">
            <v>6.1400000000000003E-2</v>
          </cell>
        </row>
        <row r="107">
          <cell r="A107">
            <v>34845</v>
          </cell>
          <cell r="B107">
            <v>6.13E-2</v>
          </cell>
        </row>
        <row r="108">
          <cell r="A108">
            <v>34848</v>
          </cell>
          <cell r="B108">
            <v>6.1400000000000003E-2</v>
          </cell>
        </row>
        <row r="109">
          <cell r="A109">
            <v>34849</v>
          </cell>
          <cell r="B109">
            <v>6.0500000000000005E-2</v>
          </cell>
        </row>
        <row r="110">
          <cell r="A110">
            <v>34850</v>
          </cell>
          <cell r="B110">
            <v>6.0299999999999999E-2</v>
          </cell>
        </row>
        <row r="111">
          <cell r="A111">
            <v>34851</v>
          </cell>
          <cell r="B111">
            <v>5.8700000000000002E-2</v>
          </cell>
        </row>
        <row r="112">
          <cell r="A112">
            <v>34852</v>
          </cell>
          <cell r="B112">
            <v>5.7200000000000001E-2</v>
          </cell>
        </row>
        <row r="113">
          <cell r="A113">
            <v>34855</v>
          </cell>
          <cell r="B113">
            <v>5.7300000000000004E-2</v>
          </cell>
        </row>
        <row r="114">
          <cell r="A114">
            <v>34856</v>
          </cell>
          <cell r="B114">
            <v>5.74E-2</v>
          </cell>
        </row>
        <row r="115">
          <cell r="A115">
            <v>34857</v>
          </cell>
          <cell r="B115">
            <v>5.8800000000000005E-2</v>
          </cell>
        </row>
        <row r="116">
          <cell r="A116">
            <v>34858</v>
          </cell>
          <cell r="B116">
            <v>5.9400000000000001E-2</v>
          </cell>
        </row>
        <row r="117">
          <cell r="A117">
            <v>34859</v>
          </cell>
          <cell r="B117">
            <v>6.0900000000000003E-2</v>
          </cell>
        </row>
        <row r="118">
          <cell r="A118">
            <v>34862</v>
          </cell>
          <cell r="B118">
            <v>6.0600000000000001E-2</v>
          </cell>
        </row>
        <row r="119">
          <cell r="A119">
            <v>34863</v>
          </cell>
          <cell r="B119">
            <v>5.7800000000000004E-2</v>
          </cell>
        </row>
        <row r="120">
          <cell r="A120">
            <v>34864</v>
          </cell>
          <cell r="B120">
            <v>5.7800000000000004E-2</v>
          </cell>
        </row>
        <row r="121">
          <cell r="A121">
            <v>34865</v>
          </cell>
          <cell r="B121">
            <v>5.8300000000000005E-2</v>
          </cell>
        </row>
        <row r="122">
          <cell r="A122">
            <v>34866</v>
          </cell>
          <cell r="B122">
            <v>5.8600000000000006E-2</v>
          </cell>
        </row>
        <row r="123">
          <cell r="A123">
            <v>34869</v>
          </cell>
          <cell r="B123">
            <v>5.7700000000000001E-2</v>
          </cell>
        </row>
        <row r="124">
          <cell r="A124">
            <v>34870</v>
          </cell>
          <cell r="B124">
            <v>5.79E-2</v>
          </cell>
        </row>
        <row r="125">
          <cell r="A125">
            <v>34871</v>
          </cell>
          <cell r="B125">
            <v>5.74E-2</v>
          </cell>
        </row>
        <row r="126">
          <cell r="A126">
            <v>34872</v>
          </cell>
          <cell r="B126">
            <v>5.7000000000000002E-2</v>
          </cell>
        </row>
        <row r="127">
          <cell r="A127">
            <v>34873</v>
          </cell>
          <cell r="B127">
            <v>5.7300000000000004E-2</v>
          </cell>
        </row>
        <row r="128">
          <cell r="A128">
            <v>34876</v>
          </cell>
          <cell r="B128">
            <v>5.8000000000000003E-2</v>
          </cell>
        </row>
        <row r="129">
          <cell r="A129">
            <v>34877</v>
          </cell>
          <cell r="B129">
            <v>5.8500000000000003E-2</v>
          </cell>
        </row>
        <row r="130">
          <cell r="A130">
            <v>34878</v>
          </cell>
          <cell r="B130">
            <v>5.8000000000000003E-2</v>
          </cell>
        </row>
        <row r="131">
          <cell r="A131">
            <v>34879</v>
          </cell>
          <cell r="B131">
            <v>0.06</v>
          </cell>
        </row>
        <row r="132">
          <cell r="A132">
            <v>34880</v>
          </cell>
          <cell r="B132">
            <v>5.9200000000000003E-2</v>
          </cell>
        </row>
        <row r="133">
          <cell r="A133">
            <v>34883</v>
          </cell>
          <cell r="B133">
            <v>5.8900000000000001E-2</v>
          </cell>
        </row>
        <row r="134">
          <cell r="A134">
            <v>34884</v>
          </cell>
          <cell r="B134">
            <v>5.8900000000000001E-2</v>
          </cell>
        </row>
        <row r="135">
          <cell r="A135">
            <v>34885</v>
          </cell>
          <cell r="B135">
            <v>5.8900000000000001E-2</v>
          </cell>
        </row>
        <row r="136">
          <cell r="A136">
            <v>34886</v>
          </cell>
          <cell r="B136">
            <v>5.6900000000000006E-2</v>
          </cell>
        </row>
        <row r="137">
          <cell r="A137">
            <v>34887</v>
          </cell>
          <cell r="B137">
            <v>5.6800000000000003E-2</v>
          </cell>
        </row>
        <row r="138">
          <cell r="A138">
            <v>34890</v>
          </cell>
          <cell r="B138">
            <v>5.67E-2</v>
          </cell>
        </row>
        <row r="139">
          <cell r="A139">
            <v>34891</v>
          </cell>
          <cell r="B139">
            <v>5.7300000000000004E-2</v>
          </cell>
        </row>
        <row r="140">
          <cell r="A140">
            <v>34892</v>
          </cell>
          <cell r="B140">
            <v>5.74E-2</v>
          </cell>
        </row>
        <row r="141">
          <cell r="A141">
            <v>34893</v>
          </cell>
          <cell r="B141">
            <v>5.7300000000000004E-2</v>
          </cell>
        </row>
        <row r="142">
          <cell r="A142">
            <v>34894</v>
          </cell>
          <cell r="B142">
            <v>5.8100000000000006E-2</v>
          </cell>
        </row>
        <row r="143">
          <cell r="A143">
            <v>34897</v>
          </cell>
          <cell r="B143">
            <v>5.8900000000000001E-2</v>
          </cell>
        </row>
        <row r="144">
          <cell r="A144">
            <v>34898</v>
          </cell>
          <cell r="B144">
            <v>5.9300000000000005E-2</v>
          </cell>
        </row>
        <row r="145">
          <cell r="A145">
            <v>34899</v>
          </cell>
          <cell r="B145">
            <v>6.08E-2</v>
          </cell>
        </row>
        <row r="146">
          <cell r="A146">
            <v>34900</v>
          </cell>
          <cell r="B146">
            <v>6.0900000000000003E-2</v>
          </cell>
        </row>
        <row r="147">
          <cell r="A147">
            <v>34901</v>
          </cell>
          <cell r="B147">
            <v>6.1700000000000005E-2</v>
          </cell>
        </row>
        <row r="148">
          <cell r="A148">
            <v>34904</v>
          </cell>
          <cell r="B148">
            <v>6.13E-2</v>
          </cell>
        </row>
        <row r="149">
          <cell r="A149">
            <v>34905</v>
          </cell>
          <cell r="B149">
            <v>6.1100000000000002E-2</v>
          </cell>
        </row>
        <row r="150">
          <cell r="A150">
            <v>34906</v>
          </cell>
          <cell r="B150">
            <v>6.1500000000000006E-2</v>
          </cell>
        </row>
        <row r="151">
          <cell r="A151">
            <v>34907</v>
          </cell>
          <cell r="B151">
            <v>6.0900000000000003E-2</v>
          </cell>
        </row>
        <row r="152">
          <cell r="A152">
            <v>34908</v>
          </cell>
          <cell r="B152">
            <v>6.1500000000000006E-2</v>
          </cell>
        </row>
        <row r="153">
          <cell r="A153">
            <v>34911</v>
          </cell>
          <cell r="B153">
            <v>6.1600000000000002E-2</v>
          </cell>
        </row>
        <row r="154">
          <cell r="A154">
            <v>34912</v>
          </cell>
          <cell r="B154">
            <v>6.2100000000000002E-2</v>
          </cell>
        </row>
        <row r="155">
          <cell r="A155">
            <v>34913</v>
          </cell>
          <cell r="B155">
            <v>6.1500000000000006E-2</v>
          </cell>
        </row>
        <row r="156">
          <cell r="A156">
            <v>34914</v>
          </cell>
          <cell r="B156">
            <v>6.2300000000000001E-2</v>
          </cell>
        </row>
        <row r="157">
          <cell r="A157">
            <v>34915</v>
          </cell>
          <cell r="B157">
            <v>6.1900000000000004E-2</v>
          </cell>
        </row>
        <row r="158">
          <cell r="A158">
            <v>34918</v>
          </cell>
          <cell r="B158">
            <v>6.1800000000000001E-2</v>
          </cell>
        </row>
        <row r="159">
          <cell r="A159">
            <v>34919</v>
          </cell>
          <cell r="B159">
            <v>6.1700000000000005E-2</v>
          </cell>
        </row>
        <row r="160">
          <cell r="A160">
            <v>34920</v>
          </cell>
          <cell r="B160">
            <v>6.2E-2</v>
          </cell>
        </row>
        <row r="161">
          <cell r="A161">
            <v>34921</v>
          </cell>
          <cell r="B161">
            <v>6.25E-2</v>
          </cell>
        </row>
        <row r="162">
          <cell r="A162">
            <v>34922</v>
          </cell>
          <cell r="B162">
            <v>6.3500000000000001E-2</v>
          </cell>
        </row>
        <row r="163">
          <cell r="A163">
            <v>34925</v>
          </cell>
          <cell r="B163">
            <v>6.3300000000000009E-2</v>
          </cell>
        </row>
        <row r="164">
          <cell r="A164">
            <v>34926</v>
          </cell>
          <cell r="B164">
            <v>6.3E-2</v>
          </cell>
        </row>
        <row r="165">
          <cell r="A165">
            <v>34927</v>
          </cell>
          <cell r="B165">
            <v>6.3E-2</v>
          </cell>
        </row>
        <row r="166">
          <cell r="A166">
            <v>34928</v>
          </cell>
          <cell r="B166">
            <v>6.3399999999999998E-2</v>
          </cell>
        </row>
        <row r="167">
          <cell r="A167">
            <v>34929</v>
          </cell>
          <cell r="B167">
            <v>6.3500000000000001E-2</v>
          </cell>
        </row>
        <row r="168">
          <cell r="A168">
            <v>34932</v>
          </cell>
          <cell r="B168">
            <v>6.3E-2</v>
          </cell>
        </row>
        <row r="169">
          <cell r="A169">
            <v>34933</v>
          </cell>
          <cell r="B169">
            <v>6.3399999999999998E-2</v>
          </cell>
        </row>
        <row r="170">
          <cell r="A170">
            <v>34934</v>
          </cell>
          <cell r="B170">
            <v>6.3500000000000001E-2</v>
          </cell>
        </row>
        <row r="171">
          <cell r="A171">
            <v>34935</v>
          </cell>
          <cell r="B171">
            <v>6.2400000000000004E-2</v>
          </cell>
        </row>
        <row r="172">
          <cell r="A172">
            <v>34936</v>
          </cell>
          <cell r="B172">
            <v>6.1200000000000004E-2</v>
          </cell>
        </row>
        <row r="173">
          <cell r="A173">
            <v>34939</v>
          </cell>
          <cell r="B173">
            <v>6.08E-2</v>
          </cell>
        </row>
        <row r="174">
          <cell r="A174">
            <v>34940</v>
          </cell>
          <cell r="B174">
            <v>6.13E-2</v>
          </cell>
        </row>
        <row r="175">
          <cell r="A175">
            <v>34941</v>
          </cell>
          <cell r="B175">
            <v>6.1000000000000006E-2</v>
          </cell>
        </row>
        <row r="176">
          <cell r="A176">
            <v>34942</v>
          </cell>
          <cell r="B176">
            <v>6.0400000000000002E-2</v>
          </cell>
        </row>
        <row r="177">
          <cell r="A177">
            <v>34943</v>
          </cell>
          <cell r="B177">
            <v>5.96E-2</v>
          </cell>
        </row>
        <row r="178">
          <cell r="A178">
            <v>34946</v>
          </cell>
          <cell r="B178">
            <v>5.9700000000000003E-2</v>
          </cell>
        </row>
        <row r="179">
          <cell r="A179">
            <v>34947</v>
          </cell>
          <cell r="B179">
            <v>5.9400000000000001E-2</v>
          </cell>
        </row>
        <row r="180">
          <cell r="A180">
            <v>34948</v>
          </cell>
          <cell r="B180">
            <v>5.9500000000000004E-2</v>
          </cell>
        </row>
        <row r="181">
          <cell r="A181">
            <v>34949</v>
          </cell>
          <cell r="B181">
            <v>5.9900000000000002E-2</v>
          </cell>
        </row>
        <row r="182">
          <cell r="A182">
            <v>34950</v>
          </cell>
          <cell r="B182">
            <v>6.0200000000000004E-2</v>
          </cell>
        </row>
        <row r="183">
          <cell r="A183">
            <v>34953</v>
          </cell>
          <cell r="B183">
            <v>6.0299999999999999E-2</v>
          </cell>
        </row>
        <row r="184">
          <cell r="A184">
            <v>34954</v>
          </cell>
          <cell r="B184">
            <v>5.9700000000000003E-2</v>
          </cell>
        </row>
        <row r="185">
          <cell r="A185">
            <v>34955</v>
          </cell>
          <cell r="B185">
            <v>0.06</v>
          </cell>
        </row>
        <row r="186">
          <cell r="A186">
            <v>34957</v>
          </cell>
          <cell r="B186">
            <v>5.8700000000000002E-2</v>
          </cell>
        </row>
        <row r="187">
          <cell r="A187">
            <v>34960</v>
          </cell>
          <cell r="B187">
            <v>5.9400000000000001E-2</v>
          </cell>
        </row>
        <row r="188">
          <cell r="A188">
            <v>34961</v>
          </cell>
          <cell r="B188">
            <v>5.8900000000000001E-2</v>
          </cell>
        </row>
        <row r="189">
          <cell r="A189">
            <v>34962</v>
          </cell>
          <cell r="B189">
            <v>5.8700000000000002E-2</v>
          </cell>
        </row>
        <row r="190">
          <cell r="A190">
            <v>34963</v>
          </cell>
          <cell r="B190">
            <v>5.9700000000000003E-2</v>
          </cell>
        </row>
        <row r="191">
          <cell r="A191">
            <v>34964</v>
          </cell>
          <cell r="B191">
            <v>5.9900000000000002E-2</v>
          </cell>
        </row>
        <row r="192">
          <cell r="A192">
            <v>34967</v>
          </cell>
          <cell r="B192">
            <v>6.0100000000000001E-2</v>
          </cell>
        </row>
        <row r="193">
          <cell r="A193">
            <v>34968</v>
          </cell>
          <cell r="B193">
            <v>6.0500000000000005E-2</v>
          </cell>
        </row>
        <row r="194">
          <cell r="A194">
            <v>34969</v>
          </cell>
          <cell r="B194">
            <v>6.0700000000000004E-2</v>
          </cell>
        </row>
        <row r="195">
          <cell r="A195">
            <v>34970</v>
          </cell>
          <cell r="B195">
            <v>6.0700000000000004E-2</v>
          </cell>
        </row>
        <row r="196">
          <cell r="A196">
            <v>34971</v>
          </cell>
          <cell r="B196">
            <v>5.96E-2</v>
          </cell>
        </row>
        <row r="197">
          <cell r="A197">
            <v>34974</v>
          </cell>
          <cell r="B197">
            <v>5.9700000000000003E-2</v>
          </cell>
        </row>
        <row r="198">
          <cell r="A198">
            <v>34975</v>
          </cell>
          <cell r="B198">
            <v>5.9400000000000001E-2</v>
          </cell>
        </row>
        <row r="199">
          <cell r="A199">
            <v>34976</v>
          </cell>
          <cell r="B199">
            <v>5.8900000000000001E-2</v>
          </cell>
        </row>
        <row r="200">
          <cell r="A200">
            <v>34977</v>
          </cell>
          <cell r="B200">
            <v>5.8800000000000005E-2</v>
          </cell>
        </row>
        <row r="201">
          <cell r="A201">
            <v>34978</v>
          </cell>
          <cell r="B201">
            <v>5.8700000000000002E-2</v>
          </cell>
        </row>
        <row r="202">
          <cell r="A202">
            <v>34981</v>
          </cell>
          <cell r="B202">
            <v>5.8800000000000005E-2</v>
          </cell>
        </row>
        <row r="203">
          <cell r="A203">
            <v>34982</v>
          </cell>
          <cell r="B203">
            <v>5.8800000000000005E-2</v>
          </cell>
        </row>
        <row r="204">
          <cell r="A204">
            <v>34983</v>
          </cell>
          <cell r="B204">
            <v>5.8800000000000005E-2</v>
          </cell>
        </row>
        <row r="205">
          <cell r="A205">
            <v>34984</v>
          </cell>
          <cell r="B205">
            <v>5.8600000000000006E-2</v>
          </cell>
        </row>
        <row r="206">
          <cell r="A206">
            <v>34985</v>
          </cell>
          <cell r="B206">
            <v>5.7600000000000005E-2</v>
          </cell>
        </row>
        <row r="207">
          <cell r="A207">
            <v>34988</v>
          </cell>
          <cell r="B207">
            <v>5.7700000000000001E-2</v>
          </cell>
        </row>
        <row r="208">
          <cell r="A208">
            <v>34989</v>
          </cell>
          <cell r="B208">
            <v>5.7600000000000005E-2</v>
          </cell>
        </row>
        <row r="209">
          <cell r="A209">
            <v>34990</v>
          </cell>
          <cell r="B209">
            <v>5.79E-2</v>
          </cell>
        </row>
        <row r="210">
          <cell r="A210">
            <v>34991</v>
          </cell>
          <cell r="B210">
            <v>5.7800000000000004E-2</v>
          </cell>
        </row>
        <row r="211">
          <cell r="A211">
            <v>34992</v>
          </cell>
          <cell r="B211">
            <v>5.8300000000000005E-2</v>
          </cell>
        </row>
        <row r="212">
          <cell r="A212">
            <v>34995</v>
          </cell>
          <cell r="B212">
            <v>5.8700000000000002E-2</v>
          </cell>
        </row>
        <row r="213">
          <cell r="A213">
            <v>34996</v>
          </cell>
          <cell r="B213">
            <v>5.8100000000000006E-2</v>
          </cell>
        </row>
        <row r="214">
          <cell r="A214">
            <v>34997</v>
          </cell>
          <cell r="B214">
            <v>5.79E-2</v>
          </cell>
        </row>
        <row r="215">
          <cell r="A215">
            <v>34998</v>
          </cell>
          <cell r="B215">
            <v>5.79E-2</v>
          </cell>
        </row>
        <row r="216">
          <cell r="A216">
            <v>34999</v>
          </cell>
          <cell r="B216">
            <v>5.79E-2</v>
          </cell>
        </row>
        <row r="217">
          <cell r="A217">
            <v>35002</v>
          </cell>
          <cell r="B217">
            <v>5.79E-2</v>
          </cell>
        </row>
        <row r="218">
          <cell r="A218">
            <v>35003</v>
          </cell>
          <cell r="B218">
            <v>5.79E-2</v>
          </cell>
        </row>
        <row r="219">
          <cell r="A219">
            <v>35004</v>
          </cell>
          <cell r="B219">
            <v>5.7100000000000005E-2</v>
          </cell>
        </row>
        <row r="220">
          <cell r="A220">
            <v>35005</v>
          </cell>
          <cell r="B220">
            <v>5.6600000000000004E-2</v>
          </cell>
        </row>
        <row r="221">
          <cell r="A221">
            <v>35006</v>
          </cell>
          <cell r="B221">
            <v>5.6500000000000002E-2</v>
          </cell>
        </row>
        <row r="222">
          <cell r="A222">
            <v>35009</v>
          </cell>
          <cell r="B222">
            <v>5.6900000000000006E-2</v>
          </cell>
        </row>
        <row r="223">
          <cell r="A223">
            <v>35010</v>
          </cell>
          <cell r="B223">
            <v>5.7200000000000001E-2</v>
          </cell>
        </row>
        <row r="224">
          <cell r="A224">
            <v>35011</v>
          </cell>
          <cell r="B224">
            <v>5.6600000000000004E-2</v>
          </cell>
        </row>
        <row r="225">
          <cell r="A225">
            <v>35012</v>
          </cell>
          <cell r="B225">
            <v>5.6800000000000003E-2</v>
          </cell>
        </row>
        <row r="226">
          <cell r="A226">
            <v>35013</v>
          </cell>
          <cell r="B226">
            <v>5.7000000000000002E-2</v>
          </cell>
        </row>
        <row r="227">
          <cell r="A227">
            <v>35016</v>
          </cell>
          <cell r="B227">
            <v>5.6800000000000003E-2</v>
          </cell>
        </row>
        <row r="228">
          <cell r="A228">
            <v>35017</v>
          </cell>
          <cell r="B228">
            <v>5.6600000000000004E-2</v>
          </cell>
        </row>
        <row r="229">
          <cell r="A229">
            <v>35018</v>
          </cell>
          <cell r="B229">
            <v>5.7000000000000002E-2</v>
          </cell>
        </row>
        <row r="230">
          <cell r="A230">
            <v>35019</v>
          </cell>
          <cell r="B230">
            <v>5.6300000000000003E-2</v>
          </cell>
        </row>
        <row r="231">
          <cell r="A231">
            <v>35020</v>
          </cell>
          <cell r="B231">
            <v>5.6100000000000004E-2</v>
          </cell>
        </row>
        <row r="232">
          <cell r="A232">
            <v>35023</v>
          </cell>
          <cell r="B232">
            <v>5.6100000000000004E-2</v>
          </cell>
        </row>
        <row r="233">
          <cell r="A233">
            <v>35024</v>
          </cell>
          <cell r="B233">
            <v>5.6500000000000002E-2</v>
          </cell>
        </row>
        <row r="234">
          <cell r="A234">
            <v>35025</v>
          </cell>
          <cell r="B234">
            <v>5.6500000000000002E-2</v>
          </cell>
        </row>
        <row r="235">
          <cell r="A235">
            <v>35026</v>
          </cell>
          <cell r="B235">
            <v>5.6500000000000002E-2</v>
          </cell>
        </row>
        <row r="236">
          <cell r="A236">
            <v>35027</v>
          </cell>
          <cell r="B236">
            <v>5.62E-2</v>
          </cell>
        </row>
        <row r="237">
          <cell r="A237">
            <v>35030</v>
          </cell>
          <cell r="B237">
            <v>5.6100000000000004E-2</v>
          </cell>
        </row>
        <row r="238">
          <cell r="A238">
            <v>35031</v>
          </cell>
          <cell r="B238">
            <v>5.6000000000000001E-2</v>
          </cell>
        </row>
        <row r="239">
          <cell r="A239">
            <v>35032</v>
          </cell>
          <cell r="B239">
            <v>5.57E-2</v>
          </cell>
        </row>
        <row r="240">
          <cell r="A240">
            <v>35033</v>
          </cell>
          <cell r="B240">
            <v>5.4900000000000004E-2</v>
          </cell>
        </row>
        <row r="241">
          <cell r="A241">
            <v>35034</v>
          </cell>
          <cell r="B241">
            <v>5.4600000000000003E-2</v>
          </cell>
        </row>
        <row r="242">
          <cell r="A242">
            <v>35037</v>
          </cell>
          <cell r="B242">
            <v>5.3900000000000003E-2</v>
          </cell>
        </row>
        <row r="243">
          <cell r="A243">
            <v>35038</v>
          </cell>
          <cell r="B243">
            <v>5.4200000000000005E-2</v>
          </cell>
        </row>
        <row r="244">
          <cell r="A244">
            <v>35039</v>
          </cell>
          <cell r="B244">
            <v>5.45E-2</v>
          </cell>
        </row>
        <row r="245">
          <cell r="A245">
            <v>35040</v>
          </cell>
          <cell r="B245">
            <v>5.5E-2</v>
          </cell>
        </row>
        <row r="246">
          <cell r="A246">
            <v>35041</v>
          </cell>
          <cell r="B246">
            <v>5.5100000000000003E-2</v>
          </cell>
        </row>
        <row r="247">
          <cell r="A247">
            <v>35044</v>
          </cell>
          <cell r="B247">
            <v>5.4800000000000001E-2</v>
          </cell>
        </row>
        <row r="248">
          <cell r="A248">
            <v>35045</v>
          </cell>
          <cell r="B248">
            <v>5.4800000000000001E-2</v>
          </cell>
        </row>
        <row r="249">
          <cell r="A249">
            <v>35046</v>
          </cell>
          <cell r="B249">
            <v>5.4900000000000004E-2</v>
          </cell>
        </row>
        <row r="250">
          <cell r="A250">
            <v>35047</v>
          </cell>
          <cell r="B250">
            <v>5.4900000000000004E-2</v>
          </cell>
        </row>
        <row r="251">
          <cell r="A251">
            <v>35048</v>
          </cell>
          <cell r="B251">
            <v>5.4900000000000004E-2</v>
          </cell>
        </row>
        <row r="252">
          <cell r="A252">
            <v>35051</v>
          </cell>
          <cell r="B252">
            <v>5.6000000000000001E-2</v>
          </cell>
        </row>
        <row r="253">
          <cell r="A253">
            <v>35052</v>
          </cell>
          <cell r="B253">
            <v>5.5E-2</v>
          </cell>
        </row>
        <row r="254">
          <cell r="A254">
            <v>35053</v>
          </cell>
          <cell r="B254">
            <v>5.5E-2</v>
          </cell>
        </row>
        <row r="255">
          <cell r="A255">
            <v>35054</v>
          </cell>
          <cell r="B255">
            <v>5.5100000000000003E-2</v>
          </cell>
        </row>
        <row r="256">
          <cell r="A256">
            <v>35055</v>
          </cell>
          <cell r="B256">
            <v>5.4600000000000003E-2</v>
          </cell>
        </row>
        <row r="257">
          <cell r="A257">
            <v>35058</v>
          </cell>
          <cell r="B257">
            <v>5.4700000000000006E-2</v>
          </cell>
        </row>
        <row r="258">
          <cell r="A258">
            <v>35059</v>
          </cell>
          <cell r="B258">
            <v>5.45E-2</v>
          </cell>
        </row>
        <row r="259">
          <cell r="A259">
            <v>35060</v>
          </cell>
          <cell r="B259">
            <v>5.4200000000000005E-2</v>
          </cell>
        </row>
        <row r="260">
          <cell r="A260">
            <v>35061</v>
          </cell>
          <cell r="B260">
            <v>5.3800000000000001E-2</v>
          </cell>
        </row>
        <row r="261">
          <cell r="A261">
            <v>35062</v>
          </cell>
          <cell r="B261">
            <v>5.33E-2</v>
          </cell>
        </row>
        <row r="262">
          <cell r="A262">
            <v>35065</v>
          </cell>
          <cell r="B262">
            <v>5.3400000000000003E-2</v>
          </cell>
        </row>
        <row r="263">
          <cell r="A263">
            <v>35066</v>
          </cell>
          <cell r="B263">
            <v>5.3500000000000006E-2</v>
          </cell>
        </row>
        <row r="264">
          <cell r="A264">
            <v>35067</v>
          </cell>
          <cell r="B264">
            <v>5.3200000000000004E-2</v>
          </cell>
        </row>
        <row r="265">
          <cell r="A265">
            <v>35068</v>
          </cell>
          <cell r="B265">
            <v>5.3700000000000005E-2</v>
          </cell>
        </row>
        <row r="266">
          <cell r="A266">
            <v>35069</v>
          </cell>
          <cell r="B266">
            <v>5.3800000000000001E-2</v>
          </cell>
        </row>
        <row r="267">
          <cell r="A267">
            <v>35072</v>
          </cell>
          <cell r="B267">
            <v>5.3900000000000003E-2</v>
          </cell>
        </row>
        <row r="268">
          <cell r="A268">
            <v>35073</v>
          </cell>
          <cell r="B268">
            <v>5.3700000000000005E-2</v>
          </cell>
        </row>
        <row r="269">
          <cell r="A269">
            <v>35074</v>
          </cell>
          <cell r="B269">
            <v>5.4600000000000003E-2</v>
          </cell>
        </row>
        <row r="270">
          <cell r="A270">
            <v>35075</v>
          </cell>
          <cell r="B270">
            <v>5.4200000000000005E-2</v>
          </cell>
        </row>
        <row r="271">
          <cell r="A271">
            <v>35076</v>
          </cell>
          <cell r="B271">
            <v>5.3800000000000001E-2</v>
          </cell>
        </row>
        <row r="272">
          <cell r="A272">
            <v>35079</v>
          </cell>
          <cell r="B272">
            <v>5.3800000000000001E-2</v>
          </cell>
        </row>
        <row r="273">
          <cell r="A273">
            <v>35080</v>
          </cell>
          <cell r="B273">
            <v>5.3200000000000004E-2</v>
          </cell>
        </row>
        <row r="274">
          <cell r="A274">
            <v>35081</v>
          </cell>
          <cell r="B274">
            <v>5.2600000000000001E-2</v>
          </cell>
        </row>
        <row r="275">
          <cell r="A275">
            <v>35082</v>
          </cell>
          <cell r="B275">
            <v>5.2200000000000003E-2</v>
          </cell>
        </row>
        <row r="276">
          <cell r="A276">
            <v>35083</v>
          </cell>
          <cell r="B276">
            <v>5.2400000000000002E-2</v>
          </cell>
        </row>
        <row r="277">
          <cell r="A277">
            <v>35086</v>
          </cell>
          <cell r="B277">
            <v>5.3100000000000001E-2</v>
          </cell>
        </row>
        <row r="278">
          <cell r="A278">
            <v>35087</v>
          </cell>
          <cell r="B278">
            <v>5.33E-2</v>
          </cell>
        </row>
        <row r="279">
          <cell r="A279">
            <v>35088</v>
          </cell>
          <cell r="B279">
            <v>5.28E-2</v>
          </cell>
        </row>
        <row r="280">
          <cell r="A280">
            <v>35089</v>
          </cell>
          <cell r="B280">
            <v>5.3700000000000005E-2</v>
          </cell>
        </row>
        <row r="281">
          <cell r="A281">
            <v>35090</v>
          </cell>
          <cell r="B281">
            <v>5.3000000000000005E-2</v>
          </cell>
        </row>
        <row r="282">
          <cell r="A282">
            <v>35093</v>
          </cell>
          <cell r="B282">
            <v>5.3600000000000002E-2</v>
          </cell>
        </row>
        <row r="283">
          <cell r="A283">
            <v>35094</v>
          </cell>
          <cell r="B283">
            <v>5.3000000000000005E-2</v>
          </cell>
        </row>
        <row r="284">
          <cell r="A284">
            <v>35095</v>
          </cell>
          <cell r="B284">
            <v>5.2700000000000004E-2</v>
          </cell>
        </row>
        <row r="285">
          <cell r="A285">
            <v>35096</v>
          </cell>
          <cell r="B285">
            <v>5.2400000000000002E-2</v>
          </cell>
        </row>
        <row r="286">
          <cell r="A286">
            <v>35097</v>
          </cell>
          <cell r="B286">
            <v>5.2400000000000002E-2</v>
          </cell>
        </row>
        <row r="287">
          <cell r="A287">
            <v>35100</v>
          </cell>
          <cell r="B287">
            <v>5.2700000000000004E-2</v>
          </cell>
        </row>
        <row r="288">
          <cell r="A288">
            <v>35101</v>
          </cell>
          <cell r="B288">
            <v>5.2600000000000001E-2</v>
          </cell>
        </row>
        <row r="289">
          <cell r="A289">
            <v>35102</v>
          </cell>
          <cell r="B289">
            <v>5.2499999999999998E-2</v>
          </cell>
        </row>
        <row r="290">
          <cell r="A290">
            <v>35103</v>
          </cell>
          <cell r="B290">
            <v>5.2299999999999999E-2</v>
          </cell>
        </row>
        <row r="291">
          <cell r="A291">
            <v>35104</v>
          </cell>
          <cell r="B291">
            <v>5.21E-2</v>
          </cell>
        </row>
        <row r="292">
          <cell r="A292">
            <v>35107</v>
          </cell>
          <cell r="B292">
            <v>5.1500000000000004E-2</v>
          </cell>
        </row>
        <row r="293">
          <cell r="A293">
            <v>35108</v>
          </cell>
          <cell r="B293">
            <v>5.11E-2</v>
          </cell>
        </row>
        <row r="294">
          <cell r="A294">
            <v>35109</v>
          </cell>
          <cell r="B294">
            <v>5.1400000000000001E-2</v>
          </cell>
        </row>
        <row r="295">
          <cell r="A295">
            <v>35110</v>
          </cell>
          <cell r="B295">
            <v>5.2200000000000003E-2</v>
          </cell>
        </row>
        <row r="296">
          <cell r="A296">
            <v>35111</v>
          </cell>
          <cell r="B296">
            <v>5.3000000000000005E-2</v>
          </cell>
        </row>
        <row r="297">
          <cell r="A297">
            <v>35114</v>
          </cell>
          <cell r="B297">
            <v>5.3100000000000001E-2</v>
          </cell>
        </row>
        <row r="298">
          <cell r="A298">
            <v>35115</v>
          </cell>
          <cell r="B298">
            <v>5.5400000000000005E-2</v>
          </cell>
        </row>
        <row r="299">
          <cell r="A299">
            <v>35116</v>
          </cell>
          <cell r="B299">
            <v>5.5E-2</v>
          </cell>
        </row>
        <row r="300">
          <cell r="A300">
            <v>35117</v>
          </cell>
          <cell r="B300">
            <v>5.4400000000000004E-2</v>
          </cell>
        </row>
        <row r="301">
          <cell r="A301">
            <v>35118</v>
          </cell>
          <cell r="B301">
            <v>5.4800000000000001E-2</v>
          </cell>
        </row>
        <row r="302">
          <cell r="A302">
            <v>35121</v>
          </cell>
          <cell r="B302">
            <v>5.5500000000000001E-2</v>
          </cell>
        </row>
        <row r="303">
          <cell r="A303">
            <v>35122</v>
          </cell>
          <cell r="B303">
            <v>5.62E-2</v>
          </cell>
        </row>
        <row r="304">
          <cell r="A304">
            <v>35123</v>
          </cell>
          <cell r="B304">
            <v>5.7200000000000001E-2</v>
          </cell>
        </row>
        <row r="305">
          <cell r="A305">
            <v>35124</v>
          </cell>
          <cell r="B305">
            <v>5.7100000000000005E-2</v>
          </cell>
        </row>
        <row r="306">
          <cell r="A306">
            <v>35125</v>
          </cell>
          <cell r="B306">
            <v>5.5900000000000005E-2</v>
          </cell>
        </row>
        <row r="307">
          <cell r="A307">
            <v>35128</v>
          </cell>
          <cell r="B307">
            <v>5.5300000000000002E-2</v>
          </cell>
        </row>
        <row r="308">
          <cell r="A308">
            <v>35129</v>
          </cell>
          <cell r="B308">
            <v>5.6100000000000004E-2</v>
          </cell>
        </row>
        <row r="309">
          <cell r="A309">
            <v>35130</v>
          </cell>
          <cell r="B309">
            <v>5.6900000000000006E-2</v>
          </cell>
        </row>
        <row r="310">
          <cell r="A310">
            <v>35131</v>
          </cell>
          <cell r="B310">
            <v>5.67E-2</v>
          </cell>
        </row>
        <row r="311">
          <cell r="A311">
            <v>35132</v>
          </cell>
          <cell r="B311">
            <v>6.0200000000000004E-2</v>
          </cell>
        </row>
        <row r="312">
          <cell r="A312">
            <v>35135</v>
          </cell>
          <cell r="B312">
            <v>5.9800000000000006E-2</v>
          </cell>
        </row>
        <row r="313">
          <cell r="A313">
            <v>35136</v>
          </cell>
          <cell r="B313">
            <v>5.9800000000000006E-2</v>
          </cell>
        </row>
        <row r="314">
          <cell r="A314">
            <v>35137</v>
          </cell>
          <cell r="B314">
            <v>6.0200000000000004E-2</v>
          </cell>
        </row>
        <row r="315">
          <cell r="A315">
            <v>35138</v>
          </cell>
          <cell r="B315">
            <v>6.0200000000000004E-2</v>
          </cell>
        </row>
        <row r="316">
          <cell r="A316">
            <v>35139</v>
          </cell>
          <cell r="B316">
            <v>6.1600000000000002E-2</v>
          </cell>
        </row>
        <row r="317">
          <cell r="A317">
            <v>35142</v>
          </cell>
          <cell r="B317">
            <v>6.1600000000000002E-2</v>
          </cell>
        </row>
        <row r="318">
          <cell r="A318">
            <v>35143</v>
          </cell>
          <cell r="B318">
            <v>6.1400000000000003E-2</v>
          </cell>
        </row>
        <row r="319">
          <cell r="A319">
            <v>35144</v>
          </cell>
          <cell r="B319">
            <v>6.0400000000000002E-2</v>
          </cell>
        </row>
        <row r="320">
          <cell r="A320">
            <v>35145</v>
          </cell>
          <cell r="B320">
            <v>5.9900000000000002E-2</v>
          </cell>
        </row>
        <row r="321">
          <cell r="A321">
            <v>35146</v>
          </cell>
          <cell r="B321">
            <v>6.0400000000000002E-2</v>
          </cell>
        </row>
        <row r="322">
          <cell r="A322">
            <v>35149</v>
          </cell>
          <cell r="B322">
            <v>5.96E-2</v>
          </cell>
        </row>
        <row r="323">
          <cell r="A323">
            <v>35150</v>
          </cell>
          <cell r="B323">
            <v>5.9700000000000003E-2</v>
          </cell>
        </row>
        <row r="324">
          <cell r="A324">
            <v>35151</v>
          </cell>
          <cell r="B324">
            <v>6.08E-2</v>
          </cell>
        </row>
        <row r="325">
          <cell r="A325">
            <v>35152</v>
          </cell>
          <cell r="B325">
            <v>6.1500000000000006E-2</v>
          </cell>
        </row>
        <row r="326">
          <cell r="A326">
            <v>35153</v>
          </cell>
          <cell r="B326">
            <v>6.0500000000000005E-2</v>
          </cell>
        </row>
        <row r="327">
          <cell r="A327">
            <v>35156</v>
          </cell>
          <cell r="B327">
            <v>6.0500000000000005E-2</v>
          </cell>
        </row>
        <row r="328">
          <cell r="A328">
            <v>35157</v>
          </cell>
          <cell r="B328">
            <v>6.0100000000000001E-2</v>
          </cell>
        </row>
        <row r="329">
          <cell r="A329">
            <v>35158</v>
          </cell>
          <cell r="B329">
            <v>6.0400000000000002E-2</v>
          </cell>
        </row>
        <row r="330">
          <cell r="A330">
            <v>35159</v>
          </cell>
          <cell r="B330">
            <v>6.1000000000000006E-2</v>
          </cell>
        </row>
        <row r="331">
          <cell r="A331">
            <v>35160</v>
          </cell>
          <cell r="B331">
            <v>6.1100000000000002E-2</v>
          </cell>
        </row>
        <row r="332">
          <cell r="A332">
            <v>35163</v>
          </cell>
          <cell r="B332">
            <v>6.4100000000000004E-2</v>
          </cell>
        </row>
        <row r="333">
          <cell r="A333">
            <v>35164</v>
          </cell>
          <cell r="B333">
            <v>6.3500000000000001E-2</v>
          </cell>
        </row>
        <row r="334">
          <cell r="A334">
            <v>35165</v>
          </cell>
          <cell r="B334">
            <v>6.3899999999999998E-2</v>
          </cell>
        </row>
        <row r="335">
          <cell r="A335">
            <v>35166</v>
          </cell>
          <cell r="B335">
            <v>6.430000000000001E-2</v>
          </cell>
        </row>
        <row r="336">
          <cell r="A336">
            <v>35167</v>
          </cell>
          <cell r="B336">
            <v>6.2200000000000005E-2</v>
          </cell>
        </row>
        <row r="337">
          <cell r="A337">
            <v>35170</v>
          </cell>
          <cell r="B337">
            <v>6.2400000000000004E-2</v>
          </cell>
        </row>
        <row r="338">
          <cell r="A338">
            <v>35171</v>
          </cell>
          <cell r="B338">
            <v>6.25E-2</v>
          </cell>
        </row>
        <row r="339">
          <cell r="A339">
            <v>35172</v>
          </cell>
          <cell r="B339">
            <v>6.3100000000000003E-2</v>
          </cell>
        </row>
        <row r="340">
          <cell r="A340">
            <v>35173</v>
          </cell>
          <cell r="B340">
            <v>6.3500000000000001E-2</v>
          </cell>
        </row>
        <row r="341">
          <cell r="A341">
            <v>35174</v>
          </cell>
          <cell r="B341">
            <v>6.2800000000000009E-2</v>
          </cell>
        </row>
        <row r="342">
          <cell r="A342">
            <v>35177</v>
          </cell>
          <cell r="B342">
            <v>6.25E-2</v>
          </cell>
        </row>
        <row r="343">
          <cell r="A343">
            <v>35178</v>
          </cell>
          <cell r="B343">
            <v>6.2600000000000003E-2</v>
          </cell>
        </row>
        <row r="344">
          <cell r="A344">
            <v>35179</v>
          </cell>
          <cell r="B344">
            <v>6.3100000000000003E-2</v>
          </cell>
        </row>
        <row r="345">
          <cell r="A345">
            <v>35180</v>
          </cell>
          <cell r="B345">
            <v>6.3E-2</v>
          </cell>
        </row>
        <row r="346">
          <cell r="A346">
            <v>35181</v>
          </cell>
          <cell r="B346">
            <v>6.2600000000000003E-2</v>
          </cell>
        </row>
        <row r="347">
          <cell r="A347">
            <v>35184</v>
          </cell>
          <cell r="B347">
            <v>6.3399999999999998E-2</v>
          </cell>
        </row>
        <row r="348">
          <cell r="A348">
            <v>35185</v>
          </cell>
          <cell r="B348">
            <v>6.4100000000000004E-2</v>
          </cell>
        </row>
        <row r="349">
          <cell r="A349">
            <v>35186</v>
          </cell>
          <cell r="B349">
            <v>6.3899999999999998E-2</v>
          </cell>
        </row>
        <row r="350">
          <cell r="A350">
            <v>35187</v>
          </cell>
          <cell r="B350">
            <v>6.5600000000000006E-2</v>
          </cell>
        </row>
        <row r="351">
          <cell r="A351">
            <v>35188</v>
          </cell>
          <cell r="B351">
            <v>6.59E-2</v>
          </cell>
        </row>
        <row r="352">
          <cell r="A352">
            <v>35191</v>
          </cell>
          <cell r="B352">
            <v>6.5799999999999997E-2</v>
          </cell>
        </row>
        <row r="353">
          <cell r="A353">
            <v>35192</v>
          </cell>
          <cell r="B353">
            <v>6.6000000000000003E-2</v>
          </cell>
        </row>
        <row r="354">
          <cell r="A354">
            <v>35193</v>
          </cell>
          <cell r="B354">
            <v>6.5600000000000006E-2</v>
          </cell>
        </row>
        <row r="355">
          <cell r="A355">
            <v>35194</v>
          </cell>
          <cell r="B355">
            <v>6.5799999999999997E-2</v>
          </cell>
        </row>
        <row r="356">
          <cell r="A356">
            <v>35195</v>
          </cell>
          <cell r="B356">
            <v>6.4799999999999996E-2</v>
          </cell>
        </row>
        <row r="357">
          <cell r="A357">
            <v>35198</v>
          </cell>
          <cell r="B357">
            <v>6.4500000000000002E-2</v>
          </cell>
        </row>
        <row r="358">
          <cell r="A358">
            <v>35199</v>
          </cell>
          <cell r="B358">
            <v>6.3899999999999998E-2</v>
          </cell>
        </row>
        <row r="359">
          <cell r="A359">
            <v>35200</v>
          </cell>
          <cell r="B359">
            <v>6.3899999999999998E-2</v>
          </cell>
        </row>
        <row r="360">
          <cell r="A360">
            <v>35201</v>
          </cell>
          <cell r="B360">
            <v>6.4600000000000005E-2</v>
          </cell>
        </row>
        <row r="361">
          <cell r="A361">
            <v>35202</v>
          </cell>
          <cell r="B361">
            <v>6.4100000000000004E-2</v>
          </cell>
        </row>
        <row r="362">
          <cell r="A362">
            <v>35205</v>
          </cell>
          <cell r="B362">
            <v>6.3899999999999998E-2</v>
          </cell>
        </row>
        <row r="363">
          <cell r="A363">
            <v>35206</v>
          </cell>
          <cell r="B363">
            <v>6.4000000000000001E-2</v>
          </cell>
        </row>
        <row r="364">
          <cell r="A364">
            <v>35207</v>
          </cell>
          <cell r="B364">
            <v>6.3800000000000009E-2</v>
          </cell>
        </row>
        <row r="365">
          <cell r="A365">
            <v>35208</v>
          </cell>
          <cell r="B365">
            <v>6.430000000000001E-2</v>
          </cell>
        </row>
        <row r="366">
          <cell r="A366">
            <v>35209</v>
          </cell>
          <cell r="B366">
            <v>6.3899999999999998E-2</v>
          </cell>
        </row>
        <row r="367">
          <cell r="A367">
            <v>35212</v>
          </cell>
          <cell r="B367">
            <v>6.4000000000000001E-2</v>
          </cell>
        </row>
        <row r="368">
          <cell r="A368">
            <v>35213</v>
          </cell>
          <cell r="B368">
            <v>6.4200000000000007E-2</v>
          </cell>
        </row>
        <row r="369">
          <cell r="A369">
            <v>35214</v>
          </cell>
          <cell r="B369">
            <v>6.5200000000000008E-2</v>
          </cell>
        </row>
        <row r="370">
          <cell r="A370">
            <v>35215</v>
          </cell>
          <cell r="B370">
            <v>6.54E-2</v>
          </cell>
        </row>
        <row r="371">
          <cell r="A371">
            <v>35216</v>
          </cell>
          <cell r="B371">
            <v>6.6200000000000009E-2</v>
          </cell>
        </row>
        <row r="372">
          <cell r="A372">
            <v>35219</v>
          </cell>
          <cell r="B372">
            <v>6.6299999999999998E-2</v>
          </cell>
        </row>
        <row r="373">
          <cell r="A373">
            <v>35220</v>
          </cell>
          <cell r="B373">
            <v>6.6200000000000009E-2</v>
          </cell>
        </row>
        <row r="374">
          <cell r="A374">
            <v>35221</v>
          </cell>
          <cell r="B374">
            <v>6.5799999999999997E-2</v>
          </cell>
        </row>
        <row r="375">
          <cell r="A375">
            <v>35222</v>
          </cell>
          <cell r="B375">
            <v>6.4899999999999999E-2</v>
          </cell>
        </row>
        <row r="376">
          <cell r="A376">
            <v>35223</v>
          </cell>
          <cell r="B376">
            <v>6.7100000000000007E-2</v>
          </cell>
        </row>
        <row r="377">
          <cell r="A377">
            <v>35226</v>
          </cell>
          <cell r="B377">
            <v>6.7400000000000002E-2</v>
          </cell>
        </row>
        <row r="378">
          <cell r="A378">
            <v>35227</v>
          </cell>
          <cell r="B378">
            <v>6.770000000000001E-2</v>
          </cell>
        </row>
        <row r="379">
          <cell r="A379">
            <v>35228</v>
          </cell>
          <cell r="B379">
            <v>6.7799999999999999E-2</v>
          </cell>
        </row>
        <row r="380">
          <cell r="A380">
            <v>35229</v>
          </cell>
          <cell r="B380">
            <v>6.7400000000000002E-2</v>
          </cell>
        </row>
        <row r="381">
          <cell r="A381">
            <v>35230</v>
          </cell>
          <cell r="B381">
            <v>6.720000000000001E-2</v>
          </cell>
        </row>
        <row r="382">
          <cell r="A382">
            <v>35233</v>
          </cell>
          <cell r="B382">
            <v>6.6900000000000001E-2</v>
          </cell>
        </row>
        <row r="383">
          <cell r="A383">
            <v>35234</v>
          </cell>
          <cell r="B383">
            <v>6.720000000000001E-2</v>
          </cell>
        </row>
        <row r="384">
          <cell r="A384">
            <v>35235</v>
          </cell>
          <cell r="B384">
            <v>6.7600000000000007E-2</v>
          </cell>
        </row>
        <row r="385">
          <cell r="A385">
            <v>35236</v>
          </cell>
          <cell r="B385">
            <v>6.7600000000000007E-2</v>
          </cell>
        </row>
        <row r="386">
          <cell r="A386">
            <v>35237</v>
          </cell>
          <cell r="B386">
            <v>6.720000000000001E-2</v>
          </cell>
        </row>
        <row r="387">
          <cell r="A387">
            <v>35240</v>
          </cell>
          <cell r="B387">
            <v>6.7100000000000007E-2</v>
          </cell>
        </row>
        <row r="388">
          <cell r="A388">
            <v>35241</v>
          </cell>
          <cell r="B388">
            <v>6.6900000000000001E-2</v>
          </cell>
        </row>
        <row r="389">
          <cell r="A389">
            <v>35242</v>
          </cell>
          <cell r="B389">
            <v>6.6799999999999998E-2</v>
          </cell>
        </row>
        <row r="390">
          <cell r="A390">
            <v>35243</v>
          </cell>
          <cell r="B390">
            <v>6.6000000000000003E-2</v>
          </cell>
        </row>
        <row r="391">
          <cell r="A391">
            <v>35244</v>
          </cell>
          <cell r="B391">
            <v>6.4899999999999999E-2</v>
          </cell>
        </row>
        <row r="392">
          <cell r="A392">
            <v>35247</v>
          </cell>
          <cell r="B392">
            <v>6.4899999999999999E-2</v>
          </cell>
        </row>
        <row r="393">
          <cell r="A393">
            <v>35248</v>
          </cell>
          <cell r="B393">
            <v>6.5600000000000006E-2</v>
          </cell>
        </row>
        <row r="394">
          <cell r="A394">
            <v>35249</v>
          </cell>
          <cell r="B394">
            <v>6.5200000000000008E-2</v>
          </cell>
        </row>
        <row r="395">
          <cell r="A395">
            <v>35250</v>
          </cell>
          <cell r="B395">
            <v>6.5200000000000008E-2</v>
          </cell>
        </row>
        <row r="396">
          <cell r="A396">
            <v>35251</v>
          </cell>
          <cell r="B396">
            <v>6.8100000000000008E-2</v>
          </cell>
        </row>
        <row r="397">
          <cell r="A397">
            <v>35254</v>
          </cell>
          <cell r="B397">
            <v>6.8199999999999997E-2</v>
          </cell>
        </row>
        <row r="398">
          <cell r="A398">
            <v>35255</v>
          </cell>
          <cell r="B398">
            <v>6.770000000000001E-2</v>
          </cell>
        </row>
        <row r="399">
          <cell r="A399">
            <v>35256</v>
          </cell>
          <cell r="B399">
            <v>6.7000000000000004E-2</v>
          </cell>
        </row>
        <row r="400">
          <cell r="A400">
            <v>35257</v>
          </cell>
          <cell r="B400">
            <v>6.6600000000000006E-2</v>
          </cell>
        </row>
        <row r="401">
          <cell r="A401">
            <v>35258</v>
          </cell>
          <cell r="B401">
            <v>6.6000000000000003E-2</v>
          </cell>
        </row>
        <row r="402">
          <cell r="A402">
            <v>35261</v>
          </cell>
          <cell r="B402">
            <v>6.6600000000000006E-2</v>
          </cell>
        </row>
        <row r="403">
          <cell r="A403">
            <v>35262</v>
          </cell>
          <cell r="B403">
            <v>6.6100000000000006E-2</v>
          </cell>
        </row>
        <row r="404">
          <cell r="A404">
            <v>35263</v>
          </cell>
          <cell r="B404">
            <v>6.59E-2</v>
          </cell>
        </row>
        <row r="405">
          <cell r="A405">
            <v>35264</v>
          </cell>
          <cell r="B405">
            <v>6.4899999999999999E-2</v>
          </cell>
        </row>
        <row r="406">
          <cell r="A406">
            <v>35265</v>
          </cell>
          <cell r="B406">
            <v>6.54E-2</v>
          </cell>
        </row>
        <row r="407">
          <cell r="A407">
            <v>35268</v>
          </cell>
          <cell r="B407">
            <v>6.6000000000000003E-2</v>
          </cell>
        </row>
        <row r="408">
          <cell r="A408">
            <v>35269</v>
          </cell>
          <cell r="B408">
            <v>6.5600000000000006E-2</v>
          </cell>
        </row>
        <row r="409">
          <cell r="A409">
            <v>35270</v>
          </cell>
          <cell r="B409">
            <v>6.6000000000000003E-2</v>
          </cell>
        </row>
        <row r="410">
          <cell r="A410">
            <v>35271</v>
          </cell>
          <cell r="B410">
            <v>6.6000000000000003E-2</v>
          </cell>
        </row>
        <row r="411">
          <cell r="A411">
            <v>35272</v>
          </cell>
          <cell r="B411">
            <v>6.5799999999999997E-2</v>
          </cell>
        </row>
        <row r="412">
          <cell r="A412">
            <v>35275</v>
          </cell>
          <cell r="B412">
            <v>6.6700000000000009E-2</v>
          </cell>
        </row>
        <row r="413">
          <cell r="A413">
            <v>35276</v>
          </cell>
          <cell r="B413">
            <v>6.6400000000000001E-2</v>
          </cell>
        </row>
        <row r="414">
          <cell r="A414">
            <v>35277</v>
          </cell>
          <cell r="B414">
            <v>6.5600000000000006E-2</v>
          </cell>
        </row>
        <row r="415">
          <cell r="A415">
            <v>35278</v>
          </cell>
          <cell r="B415">
            <v>6.3899999999999998E-2</v>
          </cell>
        </row>
        <row r="416">
          <cell r="A416">
            <v>35279</v>
          </cell>
          <cell r="B416">
            <v>6.2200000000000005E-2</v>
          </cell>
        </row>
        <row r="417">
          <cell r="A417">
            <v>35282</v>
          </cell>
          <cell r="B417">
            <v>6.2400000000000004E-2</v>
          </cell>
        </row>
        <row r="418">
          <cell r="A418">
            <v>35283</v>
          </cell>
          <cell r="B418">
            <v>6.2600000000000003E-2</v>
          </cell>
        </row>
        <row r="419">
          <cell r="A419">
            <v>35284</v>
          </cell>
          <cell r="B419">
            <v>6.2700000000000006E-2</v>
          </cell>
        </row>
        <row r="420">
          <cell r="A420">
            <v>35285</v>
          </cell>
          <cell r="B420">
            <v>6.2899999999999998E-2</v>
          </cell>
        </row>
        <row r="421">
          <cell r="A421">
            <v>35286</v>
          </cell>
          <cell r="B421">
            <v>6.2200000000000005E-2</v>
          </cell>
        </row>
        <row r="422">
          <cell r="A422">
            <v>35289</v>
          </cell>
          <cell r="B422">
            <v>6.1900000000000004E-2</v>
          </cell>
        </row>
        <row r="423">
          <cell r="A423">
            <v>35290</v>
          </cell>
          <cell r="B423">
            <v>6.2899999999999998E-2</v>
          </cell>
        </row>
        <row r="424">
          <cell r="A424">
            <v>35291</v>
          </cell>
          <cell r="B424">
            <v>6.2700000000000006E-2</v>
          </cell>
        </row>
        <row r="425">
          <cell r="A425">
            <v>35292</v>
          </cell>
          <cell r="B425">
            <v>6.3200000000000006E-2</v>
          </cell>
        </row>
        <row r="426">
          <cell r="A426">
            <v>35293</v>
          </cell>
          <cell r="B426">
            <v>6.2400000000000004E-2</v>
          </cell>
        </row>
        <row r="427">
          <cell r="A427">
            <v>35296</v>
          </cell>
          <cell r="B427">
            <v>6.2800000000000009E-2</v>
          </cell>
        </row>
        <row r="428">
          <cell r="A428">
            <v>35297</v>
          </cell>
          <cell r="B428">
            <v>6.2800000000000009E-2</v>
          </cell>
        </row>
        <row r="429">
          <cell r="A429">
            <v>35298</v>
          </cell>
          <cell r="B429">
            <v>6.3100000000000003E-2</v>
          </cell>
        </row>
        <row r="430">
          <cell r="A430">
            <v>35299</v>
          </cell>
          <cell r="B430">
            <v>6.3200000000000006E-2</v>
          </cell>
        </row>
        <row r="431">
          <cell r="A431">
            <v>35300</v>
          </cell>
          <cell r="B431">
            <v>6.4200000000000007E-2</v>
          </cell>
        </row>
        <row r="432">
          <cell r="A432">
            <v>35303</v>
          </cell>
          <cell r="B432">
            <v>6.5200000000000008E-2</v>
          </cell>
        </row>
        <row r="433">
          <cell r="A433">
            <v>35304</v>
          </cell>
          <cell r="B433">
            <v>6.5000000000000002E-2</v>
          </cell>
        </row>
        <row r="434">
          <cell r="A434">
            <v>35305</v>
          </cell>
          <cell r="B434">
            <v>6.5700000000000008E-2</v>
          </cell>
        </row>
        <row r="435">
          <cell r="A435">
            <v>35306</v>
          </cell>
          <cell r="B435">
            <v>6.6400000000000001E-2</v>
          </cell>
        </row>
        <row r="436">
          <cell r="A436">
            <v>35307</v>
          </cell>
          <cell r="B436">
            <v>6.7299999999999999E-2</v>
          </cell>
        </row>
        <row r="437">
          <cell r="A437">
            <v>35310</v>
          </cell>
          <cell r="B437">
            <v>6.6900000000000001E-2</v>
          </cell>
        </row>
        <row r="438">
          <cell r="A438">
            <v>35311</v>
          </cell>
          <cell r="B438">
            <v>6.6600000000000006E-2</v>
          </cell>
        </row>
        <row r="439">
          <cell r="A439">
            <v>35312</v>
          </cell>
          <cell r="B439">
            <v>6.6900000000000001E-2</v>
          </cell>
        </row>
        <row r="440">
          <cell r="A440">
            <v>35313</v>
          </cell>
          <cell r="B440">
            <v>6.720000000000001E-2</v>
          </cell>
        </row>
        <row r="441">
          <cell r="A441">
            <v>35314</v>
          </cell>
          <cell r="B441">
            <v>6.6700000000000009E-2</v>
          </cell>
        </row>
        <row r="442">
          <cell r="A442">
            <v>35317</v>
          </cell>
          <cell r="B442">
            <v>6.6200000000000009E-2</v>
          </cell>
        </row>
        <row r="443">
          <cell r="A443">
            <v>35318</v>
          </cell>
          <cell r="B443">
            <v>6.6600000000000006E-2</v>
          </cell>
        </row>
        <row r="444">
          <cell r="A444">
            <v>35319</v>
          </cell>
          <cell r="B444">
            <v>6.6600000000000006E-2</v>
          </cell>
        </row>
        <row r="445">
          <cell r="A445">
            <v>35320</v>
          </cell>
          <cell r="B445">
            <v>6.59E-2</v>
          </cell>
        </row>
        <row r="446">
          <cell r="A446">
            <v>35321</v>
          </cell>
          <cell r="B446">
            <v>6.4399999999999999E-2</v>
          </cell>
        </row>
        <row r="447">
          <cell r="A447">
            <v>35324</v>
          </cell>
          <cell r="B447">
            <v>6.4500000000000002E-2</v>
          </cell>
        </row>
        <row r="448">
          <cell r="A448">
            <v>35325</v>
          </cell>
          <cell r="B448">
            <v>6.5500000000000003E-2</v>
          </cell>
        </row>
        <row r="449">
          <cell r="A449">
            <v>35326</v>
          </cell>
          <cell r="B449">
            <v>6.5700000000000008E-2</v>
          </cell>
        </row>
        <row r="450">
          <cell r="A450">
            <v>35327</v>
          </cell>
          <cell r="B450">
            <v>6.6000000000000003E-2</v>
          </cell>
        </row>
        <row r="451">
          <cell r="A451">
            <v>35328</v>
          </cell>
          <cell r="B451">
            <v>6.5700000000000008E-2</v>
          </cell>
        </row>
        <row r="452">
          <cell r="A452">
            <v>35331</v>
          </cell>
          <cell r="B452">
            <v>6.5600000000000006E-2</v>
          </cell>
        </row>
        <row r="453">
          <cell r="A453">
            <v>35332</v>
          </cell>
          <cell r="B453">
            <v>6.4799999999999996E-2</v>
          </cell>
        </row>
        <row r="454">
          <cell r="A454">
            <v>35333</v>
          </cell>
          <cell r="B454">
            <v>6.4200000000000007E-2</v>
          </cell>
        </row>
        <row r="455">
          <cell r="A455">
            <v>35334</v>
          </cell>
          <cell r="B455">
            <v>6.3800000000000009E-2</v>
          </cell>
        </row>
        <row r="456">
          <cell r="A456">
            <v>35335</v>
          </cell>
          <cell r="B456">
            <v>6.4000000000000001E-2</v>
          </cell>
        </row>
        <row r="457">
          <cell r="A457">
            <v>35338</v>
          </cell>
          <cell r="B457">
            <v>6.430000000000001E-2</v>
          </cell>
        </row>
        <row r="458">
          <cell r="A458">
            <v>35339</v>
          </cell>
          <cell r="B458">
            <v>6.3800000000000009E-2</v>
          </cell>
        </row>
        <row r="459">
          <cell r="A459">
            <v>35340</v>
          </cell>
          <cell r="B459">
            <v>6.3300000000000009E-2</v>
          </cell>
        </row>
        <row r="460">
          <cell r="A460">
            <v>35341</v>
          </cell>
          <cell r="B460">
            <v>6.3399999999999998E-2</v>
          </cell>
        </row>
        <row r="461">
          <cell r="A461">
            <v>35342</v>
          </cell>
          <cell r="B461">
            <v>6.1800000000000001E-2</v>
          </cell>
        </row>
        <row r="462">
          <cell r="A462">
            <v>35345</v>
          </cell>
          <cell r="B462">
            <v>6.2400000000000004E-2</v>
          </cell>
        </row>
        <row r="463">
          <cell r="A463">
            <v>35346</v>
          </cell>
          <cell r="B463">
            <v>6.25E-2</v>
          </cell>
        </row>
        <row r="464">
          <cell r="A464">
            <v>35347</v>
          </cell>
          <cell r="B464">
            <v>6.2800000000000009E-2</v>
          </cell>
        </row>
        <row r="465">
          <cell r="A465">
            <v>35348</v>
          </cell>
          <cell r="B465">
            <v>6.3399999999999998E-2</v>
          </cell>
        </row>
        <row r="466">
          <cell r="A466">
            <v>35349</v>
          </cell>
          <cell r="B466">
            <v>6.25E-2</v>
          </cell>
        </row>
        <row r="467">
          <cell r="A467">
            <v>35352</v>
          </cell>
          <cell r="B467">
            <v>6.2600000000000003E-2</v>
          </cell>
        </row>
        <row r="468">
          <cell r="A468">
            <v>35353</v>
          </cell>
          <cell r="B468">
            <v>6.2600000000000003E-2</v>
          </cell>
        </row>
        <row r="469">
          <cell r="A469">
            <v>35354</v>
          </cell>
          <cell r="B469">
            <v>6.2600000000000003E-2</v>
          </cell>
        </row>
        <row r="470">
          <cell r="A470">
            <v>35355</v>
          </cell>
          <cell r="B470">
            <v>6.2E-2</v>
          </cell>
        </row>
        <row r="471">
          <cell r="A471">
            <v>35356</v>
          </cell>
          <cell r="B471">
            <v>6.2E-2</v>
          </cell>
        </row>
        <row r="472">
          <cell r="A472">
            <v>35359</v>
          </cell>
          <cell r="B472">
            <v>6.2300000000000001E-2</v>
          </cell>
        </row>
        <row r="473">
          <cell r="A473">
            <v>35360</v>
          </cell>
          <cell r="B473">
            <v>6.2700000000000006E-2</v>
          </cell>
        </row>
        <row r="474">
          <cell r="A474">
            <v>35361</v>
          </cell>
          <cell r="B474">
            <v>6.2600000000000003E-2</v>
          </cell>
        </row>
        <row r="475">
          <cell r="A475">
            <v>35362</v>
          </cell>
          <cell r="B475">
            <v>6.2600000000000003E-2</v>
          </cell>
        </row>
        <row r="476">
          <cell r="A476">
            <v>35363</v>
          </cell>
          <cell r="B476">
            <v>6.2200000000000005E-2</v>
          </cell>
        </row>
        <row r="477">
          <cell r="A477">
            <v>35366</v>
          </cell>
          <cell r="B477">
            <v>6.25E-2</v>
          </cell>
        </row>
        <row r="478">
          <cell r="A478">
            <v>35367</v>
          </cell>
          <cell r="B478">
            <v>6.0900000000000003E-2</v>
          </cell>
        </row>
        <row r="479">
          <cell r="A479">
            <v>35368</v>
          </cell>
          <cell r="B479">
            <v>6.0900000000000003E-2</v>
          </cell>
        </row>
        <row r="480">
          <cell r="A480">
            <v>35369</v>
          </cell>
          <cell r="B480">
            <v>6.0700000000000004E-2</v>
          </cell>
        </row>
        <row r="481">
          <cell r="A481">
            <v>35370</v>
          </cell>
          <cell r="B481">
            <v>6.0600000000000001E-2</v>
          </cell>
        </row>
        <row r="482">
          <cell r="A482">
            <v>35373</v>
          </cell>
          <cell r="B482">
            <v>6.0500000000000005E-2</v>
          </cell>
        </row>
        <row r="483">
          <cell r="A483">
            <v>35374</v>
          </cell>
          <cell r="B483">
            <v>5.9900000000000002E-2</v>
          </cell>
        </row>
        <row r="484">
          <cell r="A484">
            <v>35375</v>
          </cell>
          <cell r="B484">
            <v>0.06</v>
          </cell>
        </row>
        <row r="485">
          <cell r="A485">
            <v>35376</v>
          </cell>
          <cell r="B485">
            <v>5.9700000000000003E-2</v>
          </cell>
        </row>
        <row r="486">
          <cell r="A486">
            <v>35377</v>
          </cell>
          <cell r="B486">
            <v>5.9700000000000003E-2</v>
          </cell>
        </row>
        <row r="487">
          <cell r="A487">
            <v>35380</v>
          </cell>
          <cell r="B487">
            <v>5.9800000000000006E-2</v>
          </cell>
        </row>
        <row r="488">
          <cell r="A488">
            <v>35381</v>
          </cell>
          <cell r="B488">
            <v>5.9300000000000005E-2</v>
          </cell>
        </row>
        <row r="489">
          <cell r="A489">
            <v>35382</v>
          </cell>
          <cell r="B489">
            <v>5.9500000000000004E-2</v>
          </cell>
        </row>
        <row r="490">
          <cell r="A490">
            <v>35383</v>
          </cell>
          <cell r="B490">
            <v>5.8900000000000001E-2</v>
          </cell>
        </row>
        <row r="491">
          <cell r="A491">
            <v>35384</v>
          </cell>
          <cell r="B491">
            <v>5.9000000000000004E-2</v>
          </cell>
        </row>
        <row r="492">
          <cell r="A492">
            <v>35387</v>
          </cell>
          <cell r="B492">
            <v>5.9200000000000003E-2</v>
          </cell>
        </row>
        <row r="493">
          <cell r="A493">
            <v>35388</v>
          </cell>
          <cell r="B493">
            <v>5.91E-2</v>
          </cell>
        </row>
        <row r="494">
          <cell r="A494">
            <v>35389</v>
          </cell>
          <cell r="B494">
            <v>5.8700000000000002E-2</v>
          </cell>
        </row>
        <row r="495">
          <cell r="A495">
            <v>35390</v>
          </cell>
          <cell r="B495">
            <v>5.8800000000000005E-2</v>
          </cell>
        </row>
        <row r="496">
          <cell r="A496">
            <v>35391</v>
          </cell>
          <cell r="B496">
            <v>5.8800000000000005E-2</v>
          </cell>
        </row>
        <row r="497">
          <cell r="A497">
            <v>35394</v>
          </cell>
          <cell r="B497">
            <v>5.8800000000000005E-2</v>
          </cell>
        </row>
        <row r="498">
          <cell r="A498">
            <v>35395</v>
          </cell>
          <cell r="B498">
            <v>5.8700000000000002E-2</v>
          </cell>
        </row>
        <row r="499">
          <cell r="A499">
            <v>35396</v>
          </cell>
          <cell r="B499">
            <v>5.8500000000000003E-2</v>
          </cell>
        </row>
        <row r="500">
          <cell r="A500">
            <v>35397</v>
          </cell>
          <cell r="B500">
            <v>5.8600000000000006E-2</v>
          </cell>
        </row>
        <row r="501">
          <cell r="A501">
            <v>35398</v>
          </cell>
          <cell r="B501">
            <v>5.79E-2</v>
          </cell>
        </row>
        <row r="502">
          <cell r="A502">
            <v>35401</v>
          </cell>
          <cell r="B502">
            <v>5.8200000000000002E-2</v>
          </cell>
        </row>
        <row r="503">
          <cell r="A503">
            <v>35402</v>
          </cell>
          <cell r="B503">
            <v>5.7700000000000001E-2</v>
          </cell>
        </row>
        <row r="504">
          <cell r="A504">
            <v>35403</v>
          </cell>
          <cell r="B504">
            <v>5.8300000000000005E-2</v>
          </cell>
        </row>
        <row r="505">
          <cell r="A505">
            <v>35404</v>
          </cell>
          <cell r="B505">
            <v>5.9200000000000003E-2</v>
          </cell>
        </row>
        <row r="506">
          <cell r="A506">
            <v>35405</v>
          </cell>
          <cell r="B506">
            <v>5.9500000000000004E-2</v>
          </cell>
        </row>
        <row r="507">
          <cell r="A507">
            <v>35408</v>
          </cell>
          <cell r="B507">
            <v>5.91E-2</v>
          </cell>
        </row>
        <row r="508">
          <cell r="A508">
            <v>35409</v>
          </cell>
          <cell r="B508">
            <v>5.9300000000000005E-2</v>
          </cell>
        </row>
        <row r="509">
          <cell r="A509">
            <v>35410</v>
          </cell>
          <cell r="B509">
            <v>6.0700000000000004E-2</v>
          </cell>
        </row>
        <row r="510">
          <cell r="A510">
            <v>35411</v>
          </cell>
          <cell r="B510">
            <v>6.08E-2</v>
          </cell>
        </row>
        <row r="511">
          <cell r="A511">
            <v>35412</v>
          </cell>
          <cell r="B511">
            <v>0.06</v>
          </cell>
        </row>
        <row r="512">
          <cell r="A512">
            <v>35415</v>
          </cell>
          <cell r="B512">
            <v>6.0600000000000001E-2</v>
          </cell>
        </row>
        <row r="513">
          <cell r="A513">
            <v>35416</v>
          </cell>
          <cell r="B513">
            <v>6.1000000000000006E-2</v>
          </cell>
        </row>
        <row r="514">
          <cell r="A514">
            <v>35417</v>
          </cell>
          <cell r="B514">
            <v>6.1400000000000003E-2</v>
          </cell>
        </row>
        <row r="515">
          <cell r="A515">
            <v>35418</v>
          </cell>
          <cell r="B515">
            <v>6.0700000000000004E-2</v>
          </cell>
        </row>
        <row r="516">
          <cell r="A516">
            <v>35419</v>
          </cell>
          <cell r="B516">
            <v>6.0600000000000001E-2</v>
          </cell>
        </row>
        <row r="517">
          <cell r="A517">
            <v>35422</v>
          </cell>
          <cell r="B517">
            <v>6.0600000000000001E-2</v>
          </cell>
        </row>
        <row r="518">
          <cell r="A518">
            <v>35423</v>
          </cell>
          <cell r="B518">
            <v>6.0700000000000004E-2</v>
          </cell>
        </row>
        <row r="519">
          <cell r="A519">
            <v>35424</v>
          </cell>
          <cell r="B519">
            <v>6.0700000000000004E-2</v>
          </cell>
        </row>
        <row r="520">
          <cell r="A520">
            <v>35425</v>
          </cell>
          <cell r="B520">
            <v>6.0700000000000004E-2</v>
          </cell>
        </row>
        <row r="521">
          <cell r="A521">
            <v>35426</v>
          </cell>
          <cell r="B521">
            <v>6.0400000000000002E-2</v>
          </cell>
        </row>
        <row r="522">
          <cell r="A522">
            <v>35429</v>
          </cell>
          <cell r="B522">
            <v>6.0500000000000005E-2</v>
          </cell>
        </row>
        <row r="523">
          <cell r="A523">
            <v>35430</v>
          </cell>
          <cell r="B523">
            <v>6.1600000000000002E-2</v>
          </cell>
        </row>
        <row r="524">
          <cell r="A524">
            <v>35432</v>
          </cell>
          <cell r="B524">
            <v>6.3E-2</v>
          </cell>
        </row>
        <row r="525">
          <cell r="A525">
            <v>35433</v>
          </cell>
          <cell r="B525">
            <v>6.2800000000000009E-2</v>
          </cell>
        </row>
        <row r="526">
          <cell r="A526">
            <v>35436</v>
          </cell>
          <cell r="B526">
            <v>6.2899999999999998E-2</v>
          </cell>
        </row>
        <row r="527">
          <cell r="A527">
            <v>35437</v>
          </cell>
          <cell r="B527">
            <v>6.3300000000000009E-2</v>
          </cell>
        </row>
        <row r="528">
          <cell r="A528">
            <v>35438</v>
          </cell>
          <cell r="B528">
            <v>6.3500000000000001E-2</v>
          </cell>
        </row>
        <row r="529">
          <cell r="A529">
            <v>35439</v>
          </cell>
          <cell r="B529">
            <v>6.2899999999999998E-2</v>
          </cell>
        </row>
        <row r="530">
          <cell r="A530">
            <v>35440</v>
          </cell>
          <cell r="B530">
            <v>6.3700000000000007E-2</v>
          </cell>
        </row>
        <row r="531">
          <cell r="A531">
            <v>35443</v>
          </cell>
          <cell r="B531">
            <v>6.3899999999999998E-2</v>
          </cell>
        </row>
        <row r="532">
          <cell r="A532">
            <v>35444</v>
          </cell>
          <cell r="B532">
            <v>6.3100000000000003E-2</v>
          </cell>
        </row>
        <row r="533">
          <cell r="A533">
            <v>35445</v>
          </cell>
          <cell r="B533">
            <v>6.3200000000000006E-2</v>
          </cell>
        </row>
        <row r="534">
          <cell r="A534">
            <v>35446</v>
          </cell>
          <cell r="B534">
            <v>6.3700000000000007E-2</v>
          </cell>
        </row>
        <row r="535">
          <cell r="A535">
            <v>35447</v>
          </cell>
          <cell r="B535">
            <v>6.3200000000000006E-2</v>
          </cell>
        </row>
        <row r="536">
          <cell r="A536">
            <v>35450</v>
          </cell>
          <cell r="B536">
            <v>6.3300000000000009E-2</v>
          </cell>
        </row>
        <row r="537">
          <cell r="A537">
            <v>35451</v>
          </cell>
          <cell r="B537">
            <v>6.2899999999999998E-2</v>
          </cell>
        </row>
        <row r="538">
          <cell r="A538">
            <v>35452</v>
          </cell>
          <cell r="B538">
            <v>6.3300000000000009E-2</v>
          </cell>
        </row>
        <row r="539">
          <cell r="A539">
            <v>35453</v>
          </cell>
          <cell r="B539">
            <v>6.3500000000000001E-2</v>
          </cell>
        </row>
        <row r="540">
          <cell r="A540">
            <v>35454</v>
          </cell>
          <cell r="B540">
            <v>6.3899999999999998E-2</v>
          </cell>
        </row>
        <row r="541">
          <cell r="A541">
            <v>35457</v>
          </cell>
          <cell r="B541">
            <v>6.4399999999999999E-2</v>
          </cell>
        </row>
        <row r="542">
          <cell r="A542">
            <v>35458</v>
          </cell>
          <cell r="B542">
            <v>6.3899999999999998E-2</v>
          </cell>
        </row>
        <row r="543">
          <cell r="A543">
            <v>35459</v>
          </cell>
          <cell r="B543">
            <v>6.4000000000000001E-2</v>
          </cell>
        </row>
        <row r="544">
          <cell r="A544">
            <v>35460</v>
          </cell>
          <cell r="B544">
            <v>6.3500000000000001E-2</v>
          </cell>
        </row>
        <row r="545">
          <cell r="A545">
            <v>35461</v>
          </cell>
          <cell r="B545">
            <v>6.2700000000000006E-2</v>
          </cell>
        </row>
        <row r="546">
          <cell r="A546">
            <v>35464</v>
          </cell>
          <cell r="B546">
            <v>6.2100000000000002E-2</v>
          </cell>
        </row>
        <row r="547">
          <cell r="A547">
            <v>35465</v>
          </cell>
          <cell r="B547">
            <v>6.2E-2</v>
          </cell>
        </row>
        <row r="548">
          <cell r="A548">
            <v>35466</v>
          </cell>
          <cell r="B548">
            <v>6.2100000000000002E-2</v>
          </cell>
        </row>
        <row r="549">
          <cell r="A549">
            <v>35467</v>
          </cell>
          <cell r="B549">
            <v>6.2300000000000001E-2</v>
          </cell>
        </row>
        <row r="550">
          <cell r="A550">
            <v>35468</v>
          </cell>
          <cell r="B550">
            <v>6.1700000000000005E-2</v>
          </cell>
        </row>
        <row r="551">
          <cell r="A551">
            <v>35471</v>
          </cell>
          <cell r="B551">
            <v>6.1600000000000002E-2</v>
          </cell>
        </row>
        <row r="552">
          <cell r="A552">
            <v>35472</v>
          </cell>
          <cell r="B552">
            <v>6.1800000000000001E-2</v>
          </cell>
        </row>
        <row r="553">
          <cell r="A553">
            <v>35473</v>
          </cell>
          <cell r="B553">
            <v>6.2E-2</v>
          </cell>
        </row>
        <row r="554">
          <cell r="A554">
            <v>35474</v>
          </cell>
          <cell r="B554">
            <v>6.1100000000000002E-2</v>
          </cell>
        </row>
        <row r="555">
          <cell r="A555">
            <v>35475</v>
          </cell>
          <cell r="B555">
            <v>6.0500000000000005E-2</v>
          </cell>
        </row>
        <row r="556">
          <cell r="A556">
            <v>35479</v>
          </cell>
          <cell r="B556">
            <v>6.0900000000000003E-2</v>
          </cell>
        </row>
        <row r="557">
          <cell r="A557">
            <v>35480</v>
          </cell>
          <cell r="B557">
            <v>6.1000000000000006E-2</v>
          </cell>
        </row>
        <row r="558">
          <cell r="A558">
            <v>35481</v>
          </cell>
          <cell r="B558">
            <v>6.1500000000000006E-2</v>
          </cell>
        </row>
        <row r="559">
          <cell r="A559">
            <v>35482</v>
          </cell>
          <cell r="B559">
            <v>6.13E-2</v>
          </cell>
        </row>
        <row r="560">
          <cell r="A560">
            <v>35485</v>
          </cell>
          <cell r="B560">
            <v>6.1800000000000001E-2</v>
          </cell>
        </row>
        <row r="561">
          <cell r="A561">
            <v>35486</v>
          </cell>
          <cell r="B561">
            <v>6.1900000000000004E-2</v>
          </cell>
        </row>
        <row r="562">
          <cell r="A562">
            <v>35487</v>
          </cell>
          <cell r="B562">
            <v>6.3500000000000001E-2</v>
          </cell>
        </row>
        <row r="563">
          <cell r="A563">
            <v>35488</v>
          </cell>
          <cell r="B563">
            <v>6.3899999999999998E-2</v>
          </cell>
        </row>
        <row r="564">
          <cell r="A564">
            <v>35489</v>
          </cell>
          <cell r="B564">
            <v>6.3800000000000009E-2</v>
          </cell>
        </row>
        <row r="565">
          <cell r="A565">
            <v>35492</v>
          </cell>
          <cell r="B565">
            <v>6.3467760071224205E-2</v>
          </cell>
        </row>
        <row r="566">
          <cell r="A566">
            <v>35493</v>
          </cell>
          <cell r="B566">
            <v>6.3703056793886853E-2</v>
          </cell>
        </row>
        <row r="567">
          <cell r="A567">
            <v>35494</v>
          </cell>
          <cell r="B567">
            <v>6.3739429780892087E-2</v>
          </cell>
        </row>
        <row r="568">
          <cell r="A568">
            <v>35495</v>
          </cell>
          <cell r="B568">
            <v>6.3946849526074115E-2</v>
          </cell>
        </row>
        <row r="569">
          <cell r="A569">
            <v>35496</v>
          </cell>
          <cell r="B569">
            <v>6.3356774554176307E-2</v>
          </cell>
        </row>
        <row r="570">
          <cell r="A570">
            <v>35499</v>
          </cell>
          <cell r="B570">
            <v>6.3636590889658229E-2</v>
          </cell>
        </row>
        <row r="571">
          <cell r="A571">
            <v>35500</v>
          </cell>
          <cell r="B571">
            <v>6.3587483422071531E-2</v>
          </cell>
        </row>
        <row r="572">
          <cell r="A572">
            <v>35501</v>
          </cell>
          <cell r="B572">
            <v>6.399520827793341E-2</v>
          </cell>
        </row>
        <row r="573">
          <cell r="A573">
            <v>35502</v>
          </cell>
          <cell r="B573">
            <v>6.5179533263163822E-2</v>
          </cell>
        </row>
        <row r="574">
          <cell r="A574">
            <v>35503</v>
          </cell>
          <cell r="B574">
            <v>6.4871738865862644E-2</v>
          </cell>
        </row>
        <row r="575">
          <cell r="A575">
            <v>35506</v>
          </cell>
          <cell r="B575">
            <v>6.5070043651195508E-2</v>
          </cell>
        </row>
        <row r="576">
          <cell r="A576">
            <v>35507</v>
          </cell>
          <cell r="B576">
            <v>6.5107482990991589E-2</v>
          </cell>
        </row>
        <row r="577">
          <cell r="A577">
            <v>35508</v>
          </cell>
          <cell r="B577">
            <v>6.5404690939458512E-2</v>
          </cell>
        </row>
        <row r="578">
          <cell r="A578">
            <v>35509</v>
          </cell>
          <cell r="B578">
            <v>6.5529072891454085E-2</v>
          </cell>
        </row>
        <row r="579">
          <cell r="A579">
            <v>35510</v>
          </cell>
          <cell r="B579">
            <v>6.556684467850793E-2</v>
          </cell>
        </row>
        <row r="580">
          <cell r="A580">
            <v>35513</v>
          </cell>
          <cell r="B580">
            <v>6.5506645566682398E-2</v>
          </cell>
        </row>
        <row r="581">
          <cell r="A581">
            <v>35514</v>
          </cell>
          <cell r="B581">
            <v>6.6008515967844641E-2</v>
          </cell>
        </row>
        <row r="582">
          <cell r="A582">
            <v>35515</v>
          </cell>
          <cell r="B582">
            <v>6.6395639253964328E-2</v>
          </cell>
        </row>
        <row r="583">
          <cell r="A583">
            <v>35516</v>
          </cell>
          <cell r="B583">
            <v>6.7543953420688072E-2</v>
          </cell>
        </row>
        <row r="584">
          <cell r="A584">
            <v>35520</v>
          </cell>
          <cell r="B584">
            <v>6.7055780797363185E-2</v>
          </cell>
        </row>
        <row r="585">
          <cell r="A585">
            <v>35521</v>
          </cell>
          <cell r="B585">
            <v>6.6783921008591721E-2</v>
          </cell>
        </row>
        <row r="586">
          <cell r="A586">
            <v>35522</v>
          </cell>
          <cell r="B586">
            <v>6.6735982183628847E-2</v>
          </cell>
        </row>
        <row r="587">
          <cell r="A587">
            <v>35523</v>
          </cell>
          <cell r="B587">
            <v>6.6603264502148984E-2</v>
          </cell>
        </row>
        <row r="588">
          <cell r="A588">
            <v>35524</v>
          </cell>
          <cell r="B588">
            <v>6.6555286359986532E-2</v>
          </cell>
        </row>
        <row r="589">
          <cell r="A589">
            <v>35527</v>
          </cell>
          <cell r="B589">
            <v>6.6128880309916357E-2</v>
          </cell>
        </row>
        <row r="590">
          <cell r="A590">
            <v>35528</v>
          </cell>
          <cell r="B590">
            <v>6.6419751485881237E-2</v>
          </cell>
        </row>
        <row r="591">
          <cell r="A591">
            <v>35529</v>
          </cell>
          <cell r="B591">
            <v>6.6371701043053608E-2</v>
          </cell>
        </row>
        <row r="592">
          <cell r="A592">
            <v>35530</v>
          </cell>
          <cell r="B592">
            <v>6.6578302109522175E-2</v>
          </cell>
        </row>
        <row r="593">
          <cell r="A593">
            <v>35531</v>
          </cell>
          <cell r="B593">
            <v>6.7239576271419563E-2</v>
          </cell>
        </row>
        <row r="594">
          <cell r="A594">
            <v>35534</v>
          </cell>
          <cell r="B594">
            <v>6.8436897125725246E-2</v>
          </cell>
        </row>
        <row r="595">
          <cell r="A595">
            <v>35535</v>
          </cell>
          <cell r="B595">
            <v>6.747457400986881E-2</v>
          </cell>
        </row>
        <row r="596">
          <cell r="A596">
            <v>35536</v>
          </cell>
          <cell r="B596">
            <v>6.7711857830989611E-2</v>
          </cell>
        </row>
        <row r="597">
          <cell r="A597">
            <v>35537</v>
          </cell>
          <cell r="B597">
            <v>6.7293013092984175E-2</v>
          </cell>
        </row>
        <row r="598">
          <cell r="A598">
            <v>35538</v>
          </cell>
          <cell r="B598">
            <v>6.6874815706746096E-2</v>
          </cell>
        </row>
        <row r="599">
          <cell r="A599">
            <v>35541</v>
          </cell>
          <cell r="B599">
            <v>6.7357460870639235E-2</v>
          </cell>
        </row>
        <row r="600">
          <cell r="A600">
            <v>35542</v>
          </cell>
          <cell r="B600">
            <v>6.7395045841537077E-2</v>
          </cell>
        </row>
        <row r="601">
          <cell r="A601">
            <v>35543</v>
          </cell>
          <cell r="B601">
            <v>6.7432672776348096E-2</v>
          </cell>
        </row>
        <row r="602">
          <cell r="A602">
            <v>35544</v>
          </cell>
          <cell r="B602">
            <v>6.7928471855961833E-2</v>
          </cell>
        </row>
        <row r="603">
          <cell r="A603">
            <v>35545</v>
          </cell>
          <cell r="B603">
            <v>6.7966443176816091E-2</v>
          </cell>
        </row>
        <row r="604">
          <cell r="A604">
            <v>35548</v>
          </cell>
          <cell r="B604">
            <v>6.7707448209485169E-2</v>
          </cell>
        </row>
        <row r="605">
          <cell r="A605">
            <v>35549</v>
          </cell>
          <cell r="B605">
            <v>6.5974869466945696E-2</v>
          </cell>
        </row>
        <row r="606">
          <cell r="A606">
            <v>35550</v>
          </cell>
          <cell r="B606">
            <v>6.538725284062219E-2</v>
          </cell>
        </row>
        <row r="607">
          <cell r="A607">
            <v>35551</v>
          </cell>
          <cell r="B607">
            <v>6.5225497190131973E-2</v>
          </cell>
        </row>
        <row r="608">
          <cell r="A608">
            <v>35552</v>
          </cell>
          <cell r="B608">
            <v>6.5007147087530179E-2</v>
          </cell>
        </row>
        <row r="609">
          <cell r="A609">
            <v>35555</v>
          </cell>
          <cell r="B609">
            <v>6.5116689570609648E-2</v>
          </cell>
        </row>
        <row r="610">
          <cell r="A610">
            <v>35556</v>
          </cell>
          <cell r="B610">
            <v>6.5068193455359191E-2</v>
          </cell>
        </row>
        <row r="611">
          <cell r="A611">
            <v>35557</v>
          </cell>
          <cell r="B611">
            <v>6.5189923204058545E-2</v>
          </cell>
        </row>
        <row r="612">
          <cell r="A612">
            <v>35558</v>
          </cell>
          <cell r="B612">
            <v>6.5482403521679361E-2</v>
          </cell>
        </row>
        <row r="613">
          <cell r="A613">
            <v>35559</v>
          </cell>
          <cell r="B613">
            <v>6.4639139872363791E-2</v>
          </cell>
        </row>
        <row r="614">
          <cell r="A614">
            <v>35562</v>
          </cell>
          <cell r="B614">
            <v>6.449328946987877E-2</v>
          </cell>
        </row>
        <row r="615">
          <cell r="A615">
            <v>35563</v>
          </cell>
          <cell r="B615">
            <v>6.5239787144792671E-2</v>
          </cell>
        </row>
        <row r="616">
          <cell r="A616">
            <v>35564</v>
          </cell>
          <cell r="B616">
            <v>6.4906808788378692E-2</v>
          </cell>
        </row>
        <row r="617">
          <cell r="A617">
            <v>35565</v>
          </cell>
          <cell r="B617">
            <v>6.4687726394889539E-2</v>
          </cell>
        </row>
        <row r="618">
          <cell r="A618">
            <v>35566</v>
          </cell>
          <cell r="B618">
            <v>6.4894833311348765E-2</v>
          </cell>
        </row>
        <row r="619">
          <cell r="A619">
            <v>35569</v>
          </cell>
          <cell r="B619">
            <v>6.5290127382080745E-2</v>
          </cell>
        </row>
        <row r="620">
          <cell r="A620">
            <v>35570</v>
          </cell>
          <cell r="B620">
            <v>6.5127385184201858E-2</v>
          </cell>
        </row>
        <row r="621">
          <cell r="A621">
            <v>35571</v>
          </cell>
          <cell r="B621">
            <v>6.5249912980094846E-2</v>
          </cell>
        </row>
        <row r="622">
          <cell r="A622">
            <v>35572</v>
          </cell>
          <cell r="B622">
            <v>6.5572756025196327E-2</v>
          </cell>
        </row>
        <row r="623">
          <cell r="A623">
            <v>35573</v>
          </cell>
          <cell r="B623">
            <v>6.5524114508630507E-2</v>
          </cell>
        </row>
        <row r="624">
          <cell r="A624">
            <v>35577</v>
          </cell>
          <cell r="B624">
            <v>6.6103788930027427E-2</v>
          </cell>
        </row>
        <row r="625">
          <cell r="A625">
            <v>35578</v>
          </cell>
          <cell r="B625">
            <v>6.5882765062847085E-2</v>
          </cell>
        </row>
        <row r="626">
          <cell r="A626">
            <v>35579</v>
          </cell>
          <cell r="B626">
            <v>6.5461074928676324E-2</v>
          </cell>
        </row>
        <row r="627">
          <cell r="A627">
            <v>35580</v>
          </cell>
          <cell r="B627">
            <v>6.4868411539241319E-2</v>
          </cell>
        </row>
        <row r="628">
          <cell r="A628">
            <v>35583</v>
          </cell>
          <cell r="B628">
            <v>6.4770744882671941E-2</v>
          </cell>
        </row>
        <row r="629">
          <cell r="A629">
            <v>35584</v>
          </cell>
          <cell r="B629">
            <v>6.4464682455625061E-2</v>
          </cell>
        </row>
        <row r="630">
          <cell r="A630">
            <v>35585</v>
          </cell>
          <cell r="B630">
            <v>6.4501476390494764E-2</v>
          </cell>
        </row>
        <row r="631">
          <cell r="A631">
            <v>35586</v>
          </cell>
          <cell r="B631">
            <v>6.4624106816755192E-2</v>
          </cell>
        </row>
        <row r="632">
          <cell r="A632">
            <v>35587</v>
          </cell>
          <cell r="B632">
            <v>6.3491177734635446E-2</v>
          </cell>
        </row>
        <row r="633">
          <cell r="A633">
            <v>35590</v>
          </cell>
          <cell r="B633">
            <v>6.3885338008824205E-2</v>
          </cell>
        </row>
        <row r="634">
          <cell r="A634">
            <v>35591</v>
          </cell>
          <cell r="B634">
            <v>6.4007601643473883E-2</v>
          </cell>
        </row>
        <row r="635">
          <cell r="A635">
            <v>35592</v>
          </cell>
          <cell r="B635">
            <v>6.4044274890825509E-2</v>
          </cell>
        </row>
        <row r="636">
          <cell r="A636">
            <v>35593</v>
          </cell>
          <cell r="B636">
            <v>6.2997266134569657E-2</v>
          </cell>
        </row>
        <row r="637">
          <cell r="A637">
            <v>35594</v>
          </cell>
          <cell r="B637">
            <v>6.2408419760157513E-2</v>
          </cell>
        </row>
        <row r="638">
          <cell r="A638">
            <v>35597</v>
          </cell>
          <cell r="B638">
            <v>6.226042814920052E-2</v>
          </cell>
        </row>
        <row r="639">
          <cell r="A639">
            <v>35598</v>
          </cell>
          <cell r="B639">
            <v>6.2551881794768088E-2</v>
          </cell>
        </row>
        <row r="640">
          <cell r="A640">
            <v>35599</v>
          </cell>
          <cell r="B640">
            <v>6.2332025786193242E-2</v>
          </cell>
        </row>
        <row r="641">
          <cell r="A641">
            <v>35600</v>
          </cell>
          <cell r="B641">
            <v>6.2367886386796322E-2</v>
          </cell>
        </row>
        <row r="642">
          <cell r="A642">
            <v>35601</v>
          </cell>
          <cell r="B642">
            <v>6.203443736543094E-2</v>
          </cell>
        </row>
        <row r="643">
          <cell r="A643">
            <v>35604</v>
          </cell>
          <cell r="B643">
            <v>6.259722856155378E-2</v>
          </cell>
        </row>
        <row r="644">
          <cell r="A644">
            <v>35605</v>
          </cell>
          <cell r="B644">
            <v>6.2633346360013623E-2</v>
          </cell>
        </row>
        <row r="645">
          <cell r="A645">
            <v>35606</v>
          </cell>
          <cell r="B645">
            <v>6.266950585829123E-2</v>
          </cell>
        </row>
        <row r="646">
          <cell r="A646">
            <v>35607</v>
          </cell>
          <cell r="B646">
            <v>6.307724206440031E-2</v>
          </cell>
        </row>
        <row r="647">
          <cell r="A647">
            <v>35608</v>
          </cell>
          <cell r="B647">
            <v>6.2827675419989917E-2</v>
          </cell>
        </row>
        <row r="648">
          <cell r="A648">
            <v>35611</v>
          </cell>
          <cell r="B648">
            <v>6.3611196904025821E-2</v>
          </cell>
        </row>
        <row r="649">
          <cell r="A649">
            <v>35612</v>
          </cell>
          <cell r="B649">
            <v>6.3036176392378365E-2</v>
          </cell>
        </row>
        <row r="650">
          <cell r="A650">
            <v>35613</v>
          </cell>
          <cell r="B650">
            <v>6.262826063316132E-2</v>
          </cell>
        </row>
        <row r="651">
          <cell r="A651">
            <v>35614</v>
          </cell>
          <cell r="B651">
            <v>6.1450256957176735E-2</v>
          </cell>
        </row>
        <row r="652">
          <cell r="A652">
            <v>35618</v>
          </cell>
          <cell r="B652">
            <v>6.1173632867520422E-2</v>
          </cell>
        </row>
        <row r="653">
          <cell r="A653">
            <v>35619</v>
          </cell>
          <cell r="B653">
            <v>6.1372425752581623E-2</v>
          </cell>
        </row>
        <row r="654">
          <cell r="A654">
            <v>35620</v>
          </cell>
          <cell r="B654">
            <v>6.1241317674646058E-2</v>
          </cell>
        </row>
        <row r="655">
          <cell r="A655">
            <v>35621</v>
          </cell>
          <cell r="B655">
            <v>6.1192694495084139E-2</v>
          </cell>
        </row>
        <row r="656">
          <cell r="A656">
            <v>35622</v>
          </cell>
          <cell r="B656">
            <v>6.0951623919365275E-2</v>
          </cell>
        </row>
        <row r="657">
          <cell r="A657">
            <v>35625</v>
          </cell>
          <cell r="B657">
            <v>6.1411186739592713E-2</v>
          </cell>
        </row>
        <row r="658">
          <cell r="A658">
            <v>35626</v>
          </cell>
          <cell r="B658">
            <v>6.1445273689320623E-2</v>
          </cell>
        </row>
        <row r="659">
          <cell r="A659">
            <v>35627</v>
          </cell>
          <cell r="B659">
            <v>6.0790522693530968E-2</v>
          </cell>
        </row>
        <row r="660">
          <cell r="A660">
            <v>35628</v>
          </cell>
          <cell r="B660">
            <v>6.0824297011822487E-2</v>
          </cell>
        </row>
        <row r="661">
          <cell r="A661">
            <v>35629</v>
          </cell>
          <cell r="B661">
            <v>6.1106087834559321E-2</v>
          </cell>
        </row>
        <row r="662">
          <cell r="A662">
            <v>35632</v>
          </cell>
          <cell r="B662">
            <v>6.148456019101578E-2</v>
          </cell>
        </row>
        <row r="663">
          <cell r="A663">
            <v>35633</v>
          </cell>
          <cell r="B663">
            <v>6.0470130244652462E-2</v>
          </cell>
        </row>
        <row r="664">
          <cell r="A664">
            <v>35634</v>
          </cell>
          <cell r="B664">
            <v>6.0338700023781271E-2</v>
          </cell>
        </row>
        <row r="665">
          <cell r="A665">
            <v>35635</v>
          </cell>
          <cell r="B665">
            <v>6.0289789726667126E-2</v>
          </cell>
        </row>
        <row r="666">
          <cell r="A666">
            <v>35636</v>
          </cell>
          <cell r="B666">
            <v>6.0406034683205496E-2</v>
          </cell>
        </row>
        <row r="667">
          <cell r="A667">
            <v>35639</v>
          </cell>
          <cell r="B667">
            <v>6.0341863503663336E-2</v>
          </cell>
        </row>
        <row r="668">
          <cell r="A668">
            <v>35640</v>
          </cell>
          <cell r="B668">
            <v>5.968740054070458E-2</v>
          </cell>
        </row>
        <row r="669">
          <cell r="A669">
            <v>35641</v>
          </cell>
          <cell r="B669">
            <v>5.9363725742106799E-2</v>
          </cell>
        </row>
        <row r="670">
          <cell r="A670">
            <v>35643</v>
          </cell>
          <cell r="B670">
            <v>6.0332796362156479E-2</v>
          </cell>
        </row>
        <row r="671">
          <cell r="A671">
            <v>35646</v>
          </cell>
          <cell r="B671">
            <v>6.0627881047065416E-2</v>
          </cell>
        </row>
        <row r="672">
          <cell r="A672">
            <v>35647</v>
          </cell>
          <cell r="B672">
            <v>6.0744974715294414E-2</v>
          </cell>
        </row>
        <row r="673">
          <cell r="A673">
            <v>35648</v>
          </cell>
          <cell r="B673">
            <v>6.061286862424823E-2</v>
          </cell>
        </row>
        <row r="674">
          <cell r="A674">
            <v>35649</v>
          </cell>
          <cell r="B674">
            <v>6.081321963342786E-2</v>
          </cell>
        </row>
        <row r="675">
          <cell r="A675">
            <v>35650</v>
          </cell>
          <cell r="B675">
            <v>6.1625894024951708E-2</v>
          </cell>
        </row>
        <row r="676">
          <cell r="A676">
            <v>35653</v>
          </cell>
          <cell r="B676">
            <v>6.1897529196360185E-2</v>
          </cell>
        </row>
        <row r="677">
          <cell r="A677">
            <v>35654</v>
          </cell>
          <cell r="B677">
            <v>6.2016274097324825E-2</v>
          </cell>
        </row>
        <row r="678">
          <cell r="A678">
            <v>35655</v>
          </cell>
          <cell r="B678">
            <v>6.1715794033373295E-2</v>
          </cell>
        </row>
        <row r="679">
          <cell r="A679">
            <v>35656</v>
          </cell>
          <cell r="B679">
            <v>6.1136830064794104E-2</v>
          </cell>
        </row>
        <row r="680">
          <cell r="A680">
            <v>35657</v>
          </cell>
          <cell r="B680">
            <v>6.0725951442351989E-2</v>
          </cell>
        </row>
        <row r="681">
          <cell r="A681">
            <v>35660</v>
          </cell>
          <cell r="B681">
            <v>6.0328266936588638E-2</v>
          </cell>
        </row>
        <row r="682">
          <cell r="A682">
            <v>35661</v>
          </cell>
          <cell r="B682">
            <v>6.0529207811693256E-2</v>
          </cell>
        </row>
        <row r="683">
          <cell r="A683">
            <v>35662</v>
          </cell>
          <cell r="B683">
            <v>6.0814119901951603E-2</v>
          </cell>
        </row>
        <row r="684">
          <cell r="A684">
            <v>35663</v>
          </cell>
          <cell r="B684">
            <v>6.1295261337555716E-2</v>
          </cell>
        </row>
        <row r="685">
          <cell r="A685">
            <v>35664</v>
          </cell>
          <cell r="B685">
            <v>6.2030508464170395E-2</v>
          </cell>
        </row>
        <row r="686">
          <cell r="A686">
            <v>35667</v>
          </cell>
          <cell r="B686">
            <v>6.2304933176662108E-2</v>
          </cell>
        </row>
        <row r="687">
          <cell r="A687">
            <v>35668</v>
          </cell>
          <cell r="B687">
            <v>6.2424824999112526E-2</v>
          </cell>
        </row>
        <row r="688">
          <cell r="A688">
            <v>35669</v>
          </cell>
          <cell r="B688">
            <v>6.2460297637186156E-2</v>
          </cell>
        </row>
        <row r="689">
          <cell r="A689">
            <v>35670</v>
          </cell>
          <cell r="B689">
            <v>6.1707628064039191E-2</v>
          </cell>
        </row>
        <row r="690">
          <cell r="A690">
            <v>35671</v>
          </cell>
          <cell r="B690">
            <v>6.1995858133860327E-2</v>
          </cell>
        </row>
        <row r="691">
          <cell r="A691">
            <v>35675</v>
          </cell>
          <cell r="B691">
            <v>6.1763813080502689E-2</v>
          </cell>
        </row>
        <row r="692">
          <cell r="A692">
            <v>35676</v>
          </cell>
          <cell r="B692">
            <v>6.1883519743150518E-2</v>
          </cell>
        </row>
        <row r="693">
          <cell r="A693">
            <v>35677</v>
          </cell>
          <cell r="B693">
            <v>6.2003402167938128E-2</v>
          </cell>
        </row>
        <row r="694">
          <cell r="A694">
            <v>35678</v>
          </cell>
          <cell r="B694">
            <v>6.2123460697260297E-2</v>
          </cell>
        </row>
        <row r="695">
          <cell r="A695">
            <v>35681</v>
          </cell>
          <cell r="B695">
            <v>6.2060416936268251E-2</v>
          </cell>
        </row>
        <row r="696">
          <cell r="A696">
            <v>35682</v>
          </cell>
          <cell r="B696">
            <v>6.2095917795709984E-2</v>
          </cell>
        </row>
        <row r="697">
          <cell r="A697">
            <v>35683</v>
          </cell>
          <cell r="B697">
            <v>6.230125430933478E-2</v>
          </cell>
        </row>
        <row r="698">
          <cell r="A698">
            <v>35684</v>
          </cell>
          <cell r="B698">
            <v>6.253533666951136E-2</v>
          </cell>
        </row>
        <row r="699">
          <cell r="A699">
            <v>35685</v>
          </cell>
          <cell r="B699">
            <v>6.1495993536253318E-2</v>
          </cell>
        </row>
        <row r="700">
          <cell r="A700">
            <v>35688</v>
          </cell>
          <cell r="B700">
            <v>6.1517100704365328E-2</v>
          </cell>
        </row>
        <row r="701">
          <cell r="A701">
            <v>35689</v>
          </cell>
          <cell r="B701">
            <v>5.9695846656181245E-2</v>
          </cell>
        </row>
        <row r="702">
          <cell r="A702">
            <v>35690</v>
          </cell>
          <cell r="B702">
            <v>5.9562146596588462E-2</v>
          </cell>
        </row>
        <row r="703">
          <cell r="A703">
            <v>35691</v>
          </cell>
          <cell r="B703">
            <v>5.9764452568076498E-2</v>
          </cell>
        </row>
        <row r="704">
          <cell r="A704">
            <v>35692</v>
          </cell>
          <cell r="B704">
            <v>5.9546601401153004E-2</v>
          </cell>
        </row>
        <row r="705">
          <cell r="A705">
            <v>35695</v>
          </cell>
          <cell r="B705">
            <v>5.9285125869709319E-2</v>
          </cell>
        </row>
        <row r="706">
          <cell r="A706">
            <v>35696</v>
          </cell>
          <cell r="B706">
            <v>5.9683856132356966E-2</v>
          </cell>
        </row>
        <row r="707">
          <cell r="A707">
            <v>35697</v>
          </cell>
          <cell r="B707">
            <v>5.9185358227064083E-2</v>
          </cell>
        </row>
        <row r="708">
          <cell r="A708">
            <v>35698</v>
          </cell>
          <cell r="B708">
            <v>6.0005820008011558E-2</v>
          </cell>
        </row>
        <row r="709">
          <cell r="A709">
            <v>35699</v>
          </cell>
          <cell r="B709">
            <v>5.942200243602578E-2</v>
          </cell>
        </row>
        <row r="710">
          <cell r="A710">
            <v>35702</v>
          </cell>
          <cell r="B710">
            <v>5.96E-2</v>
          </cell>
        </row>
        <row r="711">
          <cell r="A711">
            <v>35703</v>
          </cell>
          <cell r="B711">
            <v>5.9819579731589523E-2</v>
          </cell>
        </row>
        <row r="712">
          <cell r="A712">
            <v>35704</v>
          </cell>
          <cell r="B712">
            <v>5.9010991467538208E-2</v>
          </cell>
        </row>
        <row r="713">
          <cell r="A713">
            <v>35705</v>
          </cell>
          <cell r="B713">
            <v>5.8799767998443074E-2</v>
          </cell>
        </row>
        <row r="714">
          <cell r="A714">
            <v>35706</v>
          </cell>
          <cell r="B714">
            <v>5.8642723931514477E-2</v>
          </cell>
        </row>
        <row r="715">
          <cell r="A715">
            <v>35709</v>
          </cell>
          <cell r="B715">
            <v>5.8252760750544523E-2</v>
          </cell>
        </row>
        <row r="716">
          <cell r="A716">
            <v>35710</v>
          </cell>
          <cell r="B716">
            <v>5.8014739515965419E-2</v>
          </cell>
        </row>
        <row r="717">
          <cell r="A717">
            <v>35711</v>
          </cell>
          <cell r="B717">
            <v>5.9239278573689949E-2</v>
          </cell>
        </row>
        <row r="718">
          <cell r="A718">
            <v>35712</v>
          </cell>
          <cell r="B718">
            <v>5.9435339603944738E-2</v>
          </cell>
        </row>
        <row r="719">
          <cell r="A719">
            <v>35713</v>
          </cell>
          <cell r="B719">
            <v>5.9904657234095278E-2</v>
          </cell>
        </row>
        <row r="720">
          <cell r="A720">
            <v>35716</v>
          </cell>
          <cell r="B720">
            <v>6.0004265825594406E-2</v>
          </cell>
        </row>
        <row r="721">
          <cell r="A721">
            <v>35717</v>
          </cell>
          <cell r="B721">
            <v>5.9272745313428271E-2</v>
          </cell>
        </row>
        <row r="722">
          <cell r="A722">
            <v>35718</v>
          </cell>
          <cell r="B722">
            <v>5.9715176938245906E-2</v>
          </cell>
        </row>
        <row r="723">
          <cell r="A723">
            <v>35719</v>
          </cell>
          <cell r="B723">
            <v>5.9666298402908317E-2</v>
          </cell>
        </row>
        <row r="724">
          <cell r="A724">
            <v>35720</v>
          </cell>
          <cell r="B724">
            <v>6.065925534473926E-2</v>
          </cell>
        </row>
        <row r="725">
          <cell r="A725">
            <v>35723</v>
          </cell>
          <cell r="B725">
            <v>6.0567835891946323E-2</v>
          </cell>
        </row>
        <row r="726">
          <cell r="A726">
            <v>35724</v>
          </cell>
          <cell r="B726">
            <v>6.0601558510903236E-2</v>
          </cell>
        </row>
        <row r="727">
          <cell r="A727">
            <v>35725</v>
          </cell>
          <cell r="B727">
            <v>6.0387591218718201E-2</v>
          </cell>
        </row>
        <row r="728">
          <cell r="A728">
            <v>35726</v>
          </cell>
          <cell r="B728">
            <v>5.9378336573421439E-2</v>
          </cell>
        </row>
        <row r="729">
          <cell r="A729">
            <v>35727</v>
          </cell>
          <cell r="B729">
            <v>5.9165154604776928E-2</v>
          </cell>
        </row>
        <row r="730">
          <cell r="A730">
            <v>35730</v>
          </cell>
          <cell r="B730">
            <v>5.6463978338166736E-2</v>
          </cell>
        </row>
        <row r="731">
          <cell r="A731">
            <v>35731</v>
          </cell>
          <cell r="B731">
            <v>5.8695364753783986E-2</v>
          </cell>
        </row>
        <row r="732">
          <cell r="A732">
            <v>35732</v>
          </cell>
          <cell r="B732">
            <v>5.8127757074522203E-2</v>
          </cell>
        </row>
        <row r="733">
          <cell r="A733">
            <v>35733</v>
          </cell>
          <cell r="B733">
            <v>5.731702435287743E-2</v>
          </cell>
        </row>
        <row r="734">
          <cell r="A734">
            <v>35737</v>
          </cell>
          <cell r="B734">
            <v>5.8094212289353291E-2</v>
          </cell>
        </row>
        <row r="735">
          <cell r="A735">
            <v>35738</v>
          </cell>
          <cell r="B735">
            <v>5.8482022214779432E-2</v>
          </cell>
        </row>
        <row r="736">
          <cell r="A736">
            <v>35739</v>
          </cell>
          <cell r="B736">
            <v>5.8514818962859594E-2</v>
          </cell>
        </row>
        <row r="737">
          <cell r="A737">
            <v>35740</v>
          </cell>
          <cell r="B737">
            <v>5.8191996515899069E-2</v>
          </cell>
        </row>
        <row r="738">
          <cell r="A738">
            <v>35741</v>
          </cell>
          <cell r="B738">
            <v>5.8142639615053317E-2</v>
          </cell>
        </row>
        <row r="739">
          <cell r="A739">
            <v>35744</v>
          </cell>
          <cell r="B739">
            <v>5.8487327501981858E-2</v>
          </cell>
        </row>
        <row r="740">
          <cell r="A740">
            <v>35745</v>
          </cell>
          <cell r="B740">
            <v>5.8520236418863177E-2</v>
          </cell>
        </row>
        <row r="741">
          <cell r="A741">
            <v>35746</v>
          </cell>
          <cell r="B741">
            <v>5.8306296810876984E-2</v>
          </cell>
        </row>
        <row r="742">
          <cell r="A742">
            <v>35747</v>
          </cell>
          <cell r="B742">
            <v>5.8092438096693115E-2</v>
          </cell>
        </row>
        <row r="743">
          <cell r="A743">
            <v>35748</v>
          </cell>
          <cell r="B743">
            <v>5.7933413030486984E-2</v>
          </cell>
        </row>
        <row r="744">
          <cell r="A744">
            <v>35751</v>
          </cell>
          <cell r="B744">
            <v>5.8031519704057281E-2</v>
          </cell>
        </row>
        <row r="745">
          <cell r="A745">
            <v>35752</v>
          </cell>
          <cell r="B745">
            <v>5.7981983596590903E-2</v>
          </cell>
        </row>
        <row r="746">
          <cell r="A746">
            <v>35753</v>
          </cell>
          <cell r="B746">
            <v>5.7767888207350869E-2</v>
          </cell>
        </row>
        <row r="747">
          <cell r="A747">
            <v>35754</v>
          </cell>
          <cell r="B747">
            <v>5.8129959194065141E-2</v>
          </cell>
        </row>
        <row r="748">
          <cell r="A748">
            <v>35755</v>
          </cell>
          <cell r="B748">
            <v>5.7668665643887056E-2</v>
          </cell>
        </row>
        <row r="749">
          <cell r="A749">
            <v>35758</v>
          </cell>
          <cell r="B749">
            <v>5.8179136463546319E-2</v>
          </cell>
        </row>
        <row r="750">
          <cell r="A750">
            <v>35759</v>
          </cell>
          <cell r="B750">
            <v>5.8294769215370565E-2</v>
          </cell>
        </row>
        <row r="751">
          <cell r="A751">
            <v>35760</v>
          </cell>
          <cell r="B751">
            <v>5.832784342026355E-2</v>
          </cell>
        </row>
        <row r="752">
          <cell r="A752">
            <v>35762</v>
          </cell>
          <cell r="B752">
            <v>5.8587414201088012E-2</v>
          </cell>
        </row>
        <row r="753">
          <cell r="A753">
            <v>35765</v>
          </cell>
          <cell r="B753">
            <v>5.8493778958581148E-2</v>
          </cell>
        </row>
        <row r="754">
          <cell r="A754">
            <v>35766</v>
          </cell>
          <cell r="B754">
            <v>5.8527079418882549E-2</v>
          </cell>
        </row>
        <row r="755">
          <cell r="A755">
            <v>35767</v>
          </cell>
          <cell r="B755">
            <v>5.8311450814404926E-2</v>
          </cell>
        </row>
        <row r="756">
          <cell r="A756">
            <v>35768</v>
          </cell>
          <cell r="B756">
            <v>5.8095900263479987E-2</v>
          </cell>
        </row>
        <row r="757">
          <cell r="A757">
            <v>35769</v>
          </cell>
          <cell r="B757">
            <v>5.8821300976415115E-2</v>
          </cell>
        </row>
        <row r="758">
          <cell r="A758">
            <v>35772</v>
          </cell>
          <cell r="B758">
            <v>5.9422990806046252E-2</v>
          </cell>
        </row>
        <row r="759">
          <cell r="A759">
            <v>35773</v>
          </cell>
          <cell r="B759">
            <v>5.920621047974179E-2</v>
          </cell>
        </row>
        <row r="760">
          <cell r="A760">
            <v>35774</v>
          </cell>
          <cell r="B760">
            <v>5.8711491671633739E-2</v>
          </cell>
        </row>
        <row r="761">
          <cell r="A761">
            <v>35775</v>
          </cell>
          <cell r="B761">
            <v>5.7968348767125012E-2</v>
          </cell>
        </row>
        <row r="762">
          <cell r="A762">
            <v>35776</v>
          </cell>
          <cell r="B762">
            <v>5.7144768575771734E-2</v>
          </cell>
        </row>
        <row r="763">
          <cell r="A763">
            <v>35779</v>
          </cell>
          <cell r="B763">
            <v>5.7574821862349183E-2</v>
          </cell>
        </row>
        <row r="764">
          <cell r="A764">
            <v>35780</v>
          </cell>
          <cell r="B764">
            <v>5.7358825439707925E-2</v>
          </cell>
        </row>
        <row r="765">
          <cell r="A765">
            <v>35781</v>
          </cell>
          <cell r="B765">
            <v>5.7724048324160004E-2</v>
          </cell>
        </row>
        <row r="766">
          <cell r="A766">
            <v>35782</v>
          </cell>
          <cell r="B766">
            <v>5.7507777273847045E-2</v>
          </cell>
        </row>
        <row r="767">
          <cell r="A767">
            <v>35783</v>
          </cell>
          <cell r="B767">
            <v>5.6849284806951901E-2</v>
          </cell>
        </row>
        <row r="768">
          <cell r="A768">
            <v>35786</v>
          </cell>
          <cell r="B768">
            <v>5.7113472686474577E-2</v>
          </cell>
        </row>
        <row r="769">
          <cell r="A769">
            <v>35787</v>
          </cell>
          <cell r="B769">
            <v>5.7063282268733306E-2</v>
          </cell>
        </row>
        <row r="770">
          <cell r="A770">
            <v>35788</v>
          </cell>
          <cell r="B770">
            <v>5.717929340572192E-2</v>
          </cell>
        </row>
        <row r="771">
          <cell r="A771">
            <v>35790</v>
          </cell>
          <cell r="B771">
            <v>5.7245266000933145E-2</v>
          </cell>
        </row>
        <row r="772">
          <cell r="A772">
            <v>35793</v>
          </cell>
          <cell r="B772">
            <v>5.7344510812987075E-2</v>
          </cell>
        </row>
        <row r="773">
          <cell r="A773">
            <v>35794</v>
          </cell>
          <cell r="B773">
            <v>5.7700000000000001E-2</v>
          </cell>
        </row>
        <row r="774">
          <cell r="A774">
            <v>35795</v>
          </cell>
          <cell r="B774">
            <v>5.7232128246988444E-2</v>
          </cell>
        </row>
        <row r="775">
          <cell r="A775">
            <v>35797</v>
          </cell>
          <cell r="B775">
            <v>5.635344935435356E-2</v>
          </cell>
        </row>
        <row r="776">
          <cell r="A776">
            <v>35800</v>
          </cell>
          <cell r="B776">
            <v>5.4769200410965078E-2</v>
          </cell>
        </row>
        <row r="777">
          <cell r="A777">
            <v>35801</v>
          </cell>
          <cell r="B777">
            <v>5.4402038358931787E-2</v>
          </cell>
        </row>
        <row r="778">
          <cell r="A778">
            <v>35802</v>
          </cell>
          <cell r="B778">
            <v>5.4670501095191289E-2</v>
          </cell>
        </row>
        <row r="779">
          <cell r="A779">
            <v>35803</v>
          </cell>
          <cell r="B779">
            <v>5.3800995084295929E-2</v>
          </cell>
        </row>
        <row r="780">
          <cell r="A780">
            <v>35804</v>
          </cell>
          <cell r="B780">
            <v>5.2514869527203377E-2</v>
          </cell>
        </row>
        <row r="781">
          <cell r="A781">
            <v>35807</v>
          </cell>
          <cell r="B781">
            <v>5.2601986604091822E-2</v>
          </cell>
        </row>
        <row r="782">
          <cell r="A782">
            <v>35808</v>
          </cell>
          <cell r="B782">
            <v>5.3025733009044264E-2</v>
          </cell>
        </row>
        <row r="783">
          <cell r="A783">
            <v>35809</v>
          </cell>
          <cell r="B783">
            <v>5.3556471843464425E-2</v>
          </cell>
        </row>
        <row r="784">
          <cell r="A784">
            <v>35810</v>
          </cell>
          <cell r="B784">
            <v>5.3850726296622367E-2</v>
          </cell>
        </row>
        <row r="785">
          <cell r="A785">
            <v>35811</v>
          </cell>
          <cell r="B785">
            <v>5.4437758480678188E-2</v>
          </cell>
        </row>
        <row r="786">
          <cell r="A786">
            <v>35815</v>
          </cell>
          <cell r="B786">
            <v>5.4558753258451262E-2</v>
          </cell>
        </row>
        <row r="787">
          <cell r="A787">
            <v>35816</v>
          </cell>
          <cell r="B787">
            <v>5.4429270768948781E-2</v>
          </cell>
        </row>
        <row r="788">
          <cell r="A788">
            <v>35817</v>
          </cell>
          <cell r="B788">
            <v>5.4140151229339295E-2</v>
          </cell>
        </row>
        <row r="789">
          <cell r="A789">
            <v>35818</v>
          </cell>
          <cell r="B789">
            <v>5.5425122842183927E-2</v>
          </cell>
        </row>
        <row r="790">
          <cell r="A790">
            <v>35821</v>
          </cell>
          <cell r="B790">
            <v>5.5169314528340063E-2</v>
          </cell>
        </row>
        <row r="791">
          <cell r="A791">
            <v>35822</v>
          </cell>
          <cell r="B791">
            <v>5.6113529641001442E-2</v>
          </cell>
        </row>
        <row r="792">
          <cell r="A792">
            <v>35823</v>
          </cell>
          <cell r="B792">
            <v>5.6064034402541436E-2</v>
          </cell>
        </row>
        <row r="793">
          <cell r="A793">
            <v>35824</v>
          </cell>
          <cell r="B793">
            <v>5.4940070885115266E-2</v>
          </cell>
        </row>
        <row r="794">
          <cell r="A794">
            <v>35825</v>
          </cell>
          <cell r="B794">
            <v>5.4462292837255052E-2</v>
          </cell>
        </row>
        <row r="795">
          <cell r="A795">
            <v>35828</v>
          </cell>
          <cell r="B795">
            <v>5.4764174477283559E-2</v>
          </cell>
        </row>
        <row r="796">
          <cell r="A796">
            <v>35829</v>
          </cell>
          <cell r="B796">
            <v>5.4714425518425508E-2</v>
          </cell>
        </row>
        <row r="797">
          <cell r="A797">
            <v>35830</v>
          </cell>
          <cell r="B797">
            <v>5.4584279193235392E-2</v>
          </cell>
        </row>
        <row r="798">
          <cell r="A798">
            <v>35831</v>
          </cell>
          <cell r="B798">
            <v>5.5124781864203998E-2</v>
          </cell>
        </row>
        <row r="799">
          <cell r="A799">
            <v>35832</v>
          </cell>
          <cell r="B799">
            <v>5.5236375407992783E-2</v>
          </cell>
        </row>
        <row r="800">
          <cell r="A800">
            <v>35835</v>
          </cell>
          <cell r="B800">
            <v>5.5653091649941901E-2</v>
          </cell>
        </row>
        <row r="801">
          <cell r="A801">
            <v>35836</v>
          </cell>
          <cell r="B801">
            <v>5.5522378416809424E-2</v>
          </cell>
        </row>
        <row r="802">
          <cell r="A802">
            <v>35837</v>
          </cell>
          <cell r="B802">
            <v>5.5122067992048218E-2</v>
          </cell>
        </row>
        <row r="803">
          <cell r="A803">
            <v>35838</v>
          </cell>
          <cell r="B803">
            <v>5.5072228653913688E-2</v>
          </cell>
        </row>
        <row r="804">
          <cell r="A804">
            <v>35839</v>
          </cell>
          <cell r="B804">
            <v>5.4699285698618282E-2</v>
          </cell>
        </row>
        <row r="805">
          <cell r="A805">
            <v>35843</v>
          </cell>
          <cell r="B805">
            <v>5.4553273830587876E-2</v>
          </cell>
        </row>
        <row r="806">
          <cell r="A806">
            <v>35844</v>
          </cell>
          <cell r="B806">
            <v>5.4853636042565546E-2</v>
          </cell>
        </row>
        <row r="807">
          <cell r="A807">
            <v>35845</v>
          </cell>
          <cell r="B807">
            <v>5.5127701012729707E-2</v>
          </cell>
        </row>
        <row r="808">
          <cell r="A808">
            <v>35846</v>
          </cell>
          <cell r="B808">
            <v>5.5239996549855508E-2</v>
          </cell>
        </row>
        <row r="809">
          <cell r="A809">
            <v>35849</v>
          </cell>
          <cell r="B809">
            <v>5.5686442342146404E-2</v>
          </cell>
        </row>
        <row r="810">
          <cell r="A810">
            <v>35850</v>
          </cell>
          <cell r="B810">
            <v>5.6971878132612709E-2</v>
          </cell>
        </row>
        <row r="811">
          <cell r="A811">
            <v>35851</v>
          </cell>
          <cell r="B811">
            <v>5.6430374486302233E-2</v>
          </cell>
        </row>
        <row r="812">
          <cell r="A812">
            <v>35852</v>
          </cell>
          <cell r="B812">
            <v>5.6353216998061888E-2</v>
          </cell>
        </row>
        <row r="813">
          <cell r="A813">
            <v>35853</v>
          </cell>
          <cell r="B813">
            <v>5.5976172773737211E-2</v>
          </cell>
        </row>
        <row r="814">
          <cell r="A814">
            <v>35856</v>
          </cell>
          <cell r="B814">
            <v>5.6901844691262179E-2</v>
          </cell>
        </row>
        <row r="815">
          <cell r="A815">
            <v>35857</v>
          </cell>
          <cell r="B815">
            <v>5.7373858869431187E-2</v>
          </cell>
        </row>
        <row r="816">
          <cell r="A816">
            <v>35858</v>
          </cell>
          <cell r="B816">
            <v>5.7296486494629213E-2</v>
          </cell>
        </row>
        <row r="817">
          <cell r="A817">
            <v>35859</v>
          </cell>
          <cell r="B817">
            <v>5.7329150880578536E-2</v>
          </cell>
        </row>
        <row r="818">
          <cell r="A818">
            <v>35860</v>
          </cell>
          <cell r="B818">
            <v>5.6784403813127264E-2</v>
          </cell>
        </row>
        <row r="819">
          <cell r="A819">
            <v>35863</v>
          </cell>
          <cell r="B819">
            <v>5.6277621071215471E-2</v>
          </cell>
        </row>
        <row r="820">
          <cell r="A820">
            <v>35864</v>
          </cell>
          <cell r="B820">
            <v>5.6309787100579295E-2</v>
          </cell>
        </row>
        <row r="821">
          <cell r="A821">
            <v>35865</v>
          </cell>
          <cell r="B821">
            <v>5.5985507907627484E-2</v>
          </cell>
        </row>
        <row r="822">
          <cell r="A822">
            <v>35866</v>
          </cell>
          <cell r="B822">
            <v>5.5251559915624963E-2</v>
          </cell>
        </row>
        <row r="823">
          <cell r="A823">
            <v>35867</v>
          </cell>
          <cell r="B823">
            <v>5.5447158571744121E-2</v>
          </cell>
        </row>
        <row r="824">
          <cell r="A824">
            <v>35870</v>
          </cell>
          <cell r="B824">
            <v>5.5296201922283988E-2</v>
          </cell>
        </row>
        <row r="825">
          <cell r="A825">
            <v>35871</v>
          </cell>
          <cell r="B825">
            <v>5.549220842788713E-2</v>
          </cell>
        </row>
        <row r="826">
          <cell r="A826">
            <v>35872</v>
          </cell>
          <cell r="B826">
            <v>5.5606306152527929E-2</v>
          </cell>
        </row>
        <row r="827">
          <cell r="A827">
            <v>35873</v>
          </cell>
          <cell r="B827">
            <v>5.5830395904121435E-2</v>
          </cell>
        </row>
        <row r="828">
          <cell r="A828">
            <v>35874</v>
          </cell>
          <cell r="B828">
            <v>5.5587882477227249E-2</v>
          </cell>
        </row>
        <row r="829">
          <cell r="A829">
            <v>35877</v>
          </cell>
          <cell r="B829">
            <v>5.5683886978873443E-2</v>
          </cell>
        </row>
        <row r="830">
          <cell r="A830">
            <v>35878</v>
          </cell>
          <cell r="B830">
            <v>5.5715962209328944E-2</v>
          </cell>
        </row>
        <row r="831">
          <cell r="A831">
            <v>35879</v>
          </cell>
          <cell r="B831">
            <v>5.6437329278203809E-2</v>
          </cell>
        </row>
        <row r="832">
          <cell r="A832">
            <v>35880</v>
          </cell>
          <cell r="B832">
            <v>5.6829490066390619E-2</v>
          </cell>
        </row>
        <row r="833">
          <cell r="A833">
            <v>35881</v>
          </cell>
          <cell r="B833">
            <v>5.6945421629559637E-2</v>
          </cell>
        </row>
        <row r="834">
          <cell r="A834">
            <v>35884</v>
          </cell>
          <cell r="B834">
            <v>5.7200651640782842E-2</v>
          </cell>
        </row>
        <row r="835">
          <cell r="A835">
            <v>35885</v>
          </cell>
          <cell r="B835">
            <v>5.6749968423202915E-2</v>
          </cell>
        </row>
        <row r="836">
          <cell r="A836">
            <v>35886</v>
          </cell>
          <cell r="B836">
            <v>5.6402530223468021E-2</v>
          </cell>
        </row>
        <row r="837">
          <cell r="A837">
            <v>35887</v>
          </cell>
          <cell r="B837">
            <v>5.5766905083295092E-2</v>
          </cell>
        </row>
        <row r="838">
          <cell r="A838">
            <v>35888</v>
          </cell>
          <cell r="B838">
            <v>5.4814826595402405E-2</v>
          </cell>
        </row>
        <row r="839">
          <cell r="A839">
            <v>35891</v>
          </cell>
          <cell r="B839">
            <v>5.5303971939143541E-2</v>
          </cell>
        </row>
        <row r="840">
          <cell r="A840">
            <v>35892</v>
          </cell>
          <cell r="B840">
            <v>5.5494205934496485E-2</v>
          </cell>
        </row>
        <row r="841">
          <cell r="A841">
            <v>35893</v>
          </cell>
          <cell r="B841">
            <v>5.6031816629431047E-2</v>
          </cell>
        </row>
        <row r="842">
          <cell r="A842">
            <v>35894</v>
          </cell>
          <cell r="B842">
            <v>5.5902439060104135E-2</v>
          </cell>
        </row>
        <row r="843">
          <cell r="A843">
            <v>35898</v>
          </cell>
          <cell r="B843">
            <v>5.6696755048746147E-2</v>
          </cell>
        </row>
        <row r="844">
          <cell r="A844">
            <v>35899</v>
          </cell>
          <cell r="B844">
            <v>5.6379013024292567E-2</v>
          </cell>
        </row>
        <row r="845">
          <cell r="A845">
            <v>35900</v>
          </cell>
          <cell r="B845">
            <v>5.6168794794622785E-2</v>
          </cell>
        </row>
        <row r="846">
          <cell r="A846">
            <v>35901</v>
          </cell>
          <cell r="B846">
            <v>5.6039052046907796E-2</v>
          </cell>
        </row>
        <row r="847">
          <cell r="A847">
            <v>35902</v>
          </cell>
          <cell r="B847">
            <v>5.5909303291936427E-2</v>
          </cell>
        </row>
        <row r="848">
          <cell r="A848">
            <v>35905</v>
          </cell>
          <cell r="B848">
            <v>5.6405597173237641E-2</v>
          </cell>
        </row>
        <row r="849">
          <cell r="A849">
            <v>35906</v>
          </cell>
          <cell r="B849">
            <v>5.6787201579154685E-2</v>
          </cell>
        </row>
        <row r="850">
          <cell r="A850">
            <v>35907</v>
          </cell>
          <cell r="B850">
            <v>5.6818807680601963E-2</v>
          </cell>
        </row>
        <row r="851">
          <cell r="A851">
            <v>35908</v>
          </cell>
          <cell r="B851">
            <v>5.6931457175430432E-2</v>
          </cell>
        </row>
        <row r="852">
          <cell r="A852">
            <v>35909</v>
          </cell>
          <cell r="B852">
            <v>5.6693137551901564E-2</v>
          </cell>
        </row>
        <row r="853">
          <cell r="A853">
            <v>35912</v>
          </cell>
          <cell r="B853">
            <v>5.7899626351828604E-2</v>
          </cell>
        </row>
        <row r="854">
          <cell r="A854">
            <v>35913</v>
          </cell>
          <cell r="B854">
            <v>5.7931966774212272E-2</v>
          </cell>
        </row>
        <row r="855">
          <cell r="A855">
            <v>35914</v>
          </cell>
          <cell r="B855">
            <v>5.7964343342503444E-2</v>
          </cell>
        </row>
        <row r="856">
          <cell r="A856">
            <v>35915</v>
          </cell>
          <cell r="B856">
            <v>5.6802086952209722E-2</v>
          </cell>
        </row>
        <row r="857">
          <cell r="A857">
            <v>35916</v>
          </cell>
          <cell r="B857">
            <v>5.6671450788033713E-2</v>
          </cell>
        </row>
        <row r="858">
          <cell r="A858">
            <v>35919</v>
          </cell>
          <cell r="B858">
            <v>5.6685413125720445E-2</v>
          </cell>
        </row>
        <row r="859">
          <cell r="A859">
            <v>35920</v>
          </cell>
          <cell r="B859">
            <v>5.6879894160399007E-2</v>
          </cell>
        </row>
        <row r="860">
          <cell r="A860">
            <v>35921</v>
          </cell>
          <cell r="B860">
            <v>5.6396757698433962E-2</v>
          </cell>
        </row>
        <row r="861">
          <cell r="A861">
            <v>35922</v>
          </cell>
          <cell r="B861">
            <v>5.6428404060326565E-2</v>
          </cell>
        </row>
        <row r="862">
          <cell r="A862">
            <v>35923</v>
          </cell>
          <cell r="B862">
            <v>5.6731290433259127E-2</v>
          </cell>
        </row>
        <row r="863">
          <cell r="A863">
            <v>35926</v>
          </cell>
          <cell r="B863">
            <v>5.742607920046592E-2</v>
          </cell>
        </row>
        <row r="864">
          <cell r="A864">
            <v>35927</v>
          </cell>
          <cell r="B864">
            <v>5.6695851937931314E-2</v>
          </cell>
        </row>
        <row r="865">
          <cell r="A865">
            <v>35928</v>
          </cell>
          <cell r="B865">
            <v>5.6727774433955595E-2</v>
          </cell>
        </row>
        <row r="866">
          <cell r="A866">
            <v>35929</v>
          </cell>
          <cell r="B866">
            <v>5.7004778133208624E-2</v>
          </cell>
        </row>
        <row r="867">
          <cell r="A867">
            <v>35930</v>
          </cell>
          <cell r="B867">
            <v>5.6955148523869736E-2</v>
          </cell>
        </row>
        <row r="868">
          <cell r="A868">
            <v>35933</v>
          </cell>
          <cell r="B868">
            <v>5.6697122798651536E-2</v>
          </cell>
        </row>
        <row r="869">
          <cell r="A869">
            <v>35934</v>
          </cell>
          <cell r="B869">
            <v>5.6483977117055967E-2</v>
          </cell>
        </row>
        <row r="870">
          <cell r="A870">
            <v>35935</v>
          </cell>
          <cell r="B870">
            <v>5.6080576121786213E-2</v>
          </cell>
        </row>
        <row r="871">
          <cell r="A871">
            <v>35936</v>
          </cell>
          <cell r="B871">
            <v>5.6711466676876363E-2</v>
          </cell>
        </row>
        <row r="872">
          <cell r="A872">
            <v>35937</v>
          </cell>
          <cell r="B872">
            <v>5.6579862470555353E-2</v>
          </cell>
        </row>
        <row r="873">
          <cell r="A873">
            <v>35941</v>
          </cell>
          <cell r="B873">
            <v>5.6189596500693356E-2</v>
          </cell>
        </row>
        <row r="874">
          <cell r="A874">
            <v>35942</v>
          </cell>
          <cell r="B874">
            <v>5.5812813525027052E-2</v>
          </cell>
        </row>
        <row r="875">
          <cell r="A875">
            <v>35943</v>
          </cell>
          <cell r="B875">
            <v>5.6007949222174738E-2</v>
          </cell>
        </row>
        <row r="876">
          <cell r="A876">
            <v>35944</v>
          </cell>
          <cell r="B876">
            <v>5.5767261726052668E-2</v>
          </cell>
        </row>
        <row r="877">
          <cell r="A877">
            <v>35947</v>
          </cell>
          <cell r="B877">
            <v>5.550382458570103E-2</v>
          </cell>
        </row>
        <row r="878">
          <cell r="A878">
            <v>35948</v>
          </cell>
          <cell r="B878">
            <v>5.5780630663442077E-2</v>
          </cell>
        </row>
        <row r="879">
          <cell r="A879">
            <v>35949</v>
          </cell>
          <cell r="B879">
            <v>5.5812383501510889E-2</v>
          </cell>
        </row>
        <row r="880">
          <cell r="A880">
            <v>35950</v>
          </cell>
          <cell r="B880">
            <v>5.6117340549165638E-2</v>
          </cell>
        </row>
        <row r="881">
          <cell r="A881">
            <v>35951</v>
          </cell>
          <cell r="B881">
            <v>5.6149323579079077E-2</v>
          </cell>
        </row>
        <row r="882">
          <cell r="A882">
            <v>35954</v>
          </cell>
          <cell r="B882">
            <v>5.6245491767168372E-2</v>
          </cell>
        </row>
        <row r="883">
          <cell r="A883">
            <v>35955</v>
          </cell>
          <cell r="B883">
            <v>5.6195391786538131E-2</v>
          </cell>
        </row>
        <row r="884">
          <cell r="A884">
            <v>35956</v>
          </cell>
          <cell r="B884">
            <v>5.5707251345512479E-2</v>
          </cell>
        </row>
        <row r="885">
          <cell r="A885">
            <v>35957</v>
          </cell>
          <cell r="B885">
            <v>5.4620640384911719E-2</v>
          </cell>
        </row>
        <row r="886">
          <cell r="A886">
            <v>35958</v>
          </cell>
          <cell r="B886">
            <v>5.4325583223767536E-2</v>
          </cell>
        </row>
        <row r="887">
          <cell r="A887">
            <v>35961</v>
          </cell>
          <cell r="B887">
            <v>5.4337325859447901E-2</v>
          </cell>
        </row>
        <row r="888">
          <cell r="A888">
            <v>35962</v>
          </cell>
          <cell r="B888">
            <v>5.4859059199086804E-2</v>
          </cell>
        </row>
        <row r="889">
          <cell r="A889">
            <v>35963</v>
          </cell>
          <cell r="B889">
            <v>5.601337921933127E-2</v>
          </cell>
        </row>
        <row r="890">
          <cell r="A890">
            <v>35964</v>
          </cell>
          <cell r="B890">
            <v>5.5524063166116223E-2</v>
          </cell>
        </row>
        <row r="891">
          <cell r="A891">
            <v>35965</v>
          </cell>
          <cell r="B891">
            <v>5.5227146581386381E-2</v>
          </cell>
        </row>
        <row r="892">
          <cell r="A892">
            <v>35968</v>
          </cell>
          <cell r="B892">
            <v>5.5240208728512839E-2</v>
          </cell>
        </row>
        <row r="893">
          <cell r="A893">
            <v>35969</v>
          </cell>
          <cell r="B893">
            <v>5.4997913828494421E-2</v>
          </cell>
        </row>
        <row r="894">
          <cell r="A894">
            <v>35970</v>
          </cell>
          <cell r="B894">
            <v>5.486522597226863E-2</v>
          </cell>
        </row>
        <row r="895">
          <cell r="A895">
            <v>35971</v>
          </cell>
          <cell r="B895">
            <v>5.5061299989349187E-2</v>
          </cell>
        </row>
        <row r="896">
          <cell r="A896">
            <v>35972</v>
          </cell>
          <cell r="B896">
            <v>5.4928493141475444E-2</v>
          </cell>
        </row>
        <row r="897">
          <cell r="A897">
            <v>35975</v>
          </cell>
          <cell r="B897">
            <v>5.5100000000000003E-2</v>
          </cell>
        </row>
        <row r="898">
          <cell r="A898">
            <v>35976</v>
          </cell>
          <cell r="B898">
            <v>5.4803795873439247E-2</v>
          </cell>
        </row>
        <row r="899">
          <cell r="A899">
            <v>35977</v>
          </cell>
          <cell r="B899">
            <v>5.4490115090610754E-2</v>
          </cell>
        </row>
        <row r="900">
          <cell r="A900">
            <v>35978</v>
          </cell>
          <cell r="B900">
            <v>5.4282312607899119E-2</v>
          </cell>
        </row>
        <row r="901">
          <cell r="A901">
            <v>35982</v>
          </cell>
          <cell r="B901">
            <v>5.4402038358931787E-2</v>
          </cell>
        </row>
        <row r="902">
          <cell r="A902">
            <v>35983</v>
          </cell>
          <cell r="B902">
            <v>5.4432052358766511E-2</v>
          </cell>
        </row>
        <row r="903">
          <cell r="A903">
            <v>35984</v>
          </cell>
          <cell r="B903">
            <v>5.4382641029871989E-2</v>
          </cell>
        </row>
        <row r="904">
          <cell r="A904">
            <v>35985</v>
          </cell>
          <cell r="B904">
            <v>5.4068561653538044E-2</v>
          </cell>
        </row>
        <row r="905">
          <cell r="A905">
            <v>35986</v>
          </cell>
          <cell r="B905">
            <v>5.4098438051606017E-2</v>
          </cell>
        </row>
        <row r="906">
          <cell r="A906">
            <v>35989</v>
          </cell>
          <cell r="B906">
            <v>5.4692549926095277E-2</v>
          </cell>
        </row>
        <row r="907">
          <cell r="A907">
            <v>35990</v>
          </cell>
          <cell r="B907">
            <v>5.4802636906880385E-2</v>
          </cell>
        </row>
        <row r="908">
          <cell r="A908">
            <v>35991</v>
          </cell>
          <cell r="B908">
            <v>5.4673361815112884E-2</v>
          </cell>
        </row>
        <row r="909">
          <cell r="A909">
            <v>35992</v>
          </cell>
          <cell r="B909">
            <v>5.5103273516992853E-2</v>
          </cell>
        </row>
        <row r="910">
          <cell r="A910">
            <v>35993</v>
          </cell>
          <cell r="B910">
            <v>5.524061187528069E-2</v>
          </cell>
        </row>
        <row r="911">
          <cell r="A911">
            <v>35996</v>
          </cell>
          <cell r="B911">
            <v>5.5225767275491069E-2</v>
          </cell>
        </row>
        <row r="912">
          <cell r="A912">
            <v>35997</v>
          </cell>
          <cell r="B912">
            <v>5.5096082191992649E-2</v>
          </cell>
        </row>
        <row r="913">
          <cell r="A913">
            <v>35998</v>
          </cell>
          <cell r="B913">
            <v>5.5206959129231958E-2</v>
          </cell>
        </row>
        <row r="914">
          <cell r="A914">
            <v>35999</v>
          </cell>
          <cell r="B914">
            <v>5.4996985677274589E-2</v>
          </cell>
        </row>
        <row r="915">
          <cell r="A915">
            <v>36000</v>
          </cell>
          <cell r="B915">
            <v>5.5027615749165107E-2</v>
          </cell>
        </row>
        <row r="916">
          <cell r="A916">
            <v>36003</v>
          </cell>
          <cell r="B916">
            <v>5.5200092593840504E-2</v>
          </cell>
        </row>
        <row r="917">
          <cell r="A917">
            <v>36004</v>
          </cell>
          <cell r="B917">
            <v>5.5150477960506393E-2</v>
          </cell>
        </row>
        <row r="918">
          <cell r="A918">
            <v>36005</v>
          </cell>
          <cell r="B918">
            <v>5.5503379325297336E-2</v>
          </cell>
        </row>
        <row r="919">
          <cell r="A919">
            <v>36006</v>
          </cell>
          <cell r="B919">
            <v>5.5534397480205645E-2</v>
          </cell>
        </row>
        <row r="920">
          <cell r="A920">
            <v>36010</v>
          </cell>
          <cell r="B920">
            <v>5.495572762979984E-2</v>
          </cell>
        </row>
        <row r="921">
          <cell r="A921">
            <v>36011</v>
          </cell>
          <cell r="B921">
            <v>5.4664654449633934E-2</v>
          </cell>
        </row>
        <row r="922">
          <cell r="A922">
            <v>36012</v>
          </cell>
          <cell r="B922">
            <v>5.4614861208993809E-2</v>
          </cell>
        </row>
        <row r="923">
          <cell r="A923">
            <v>36013</v>
          </cell>
          <cell r="B923">
            <v>5.4642795890840618E-2</v>
          </cell>
        </row>
        <row r="924">
          <cell r="A924">
            <v>36014</v>
          </cell>
          <cell r="B924">
            <v>5.4003869873904493E-2</v>
          </cell>
        </row>
        <row r="925">
          <cell r="A925">
            <v>36017</v>
          </cell>
          <cell r="B925">
            <v>5.4177918604807904E-2</v>
          </cell>
        </row>
        <row r="926">
          <cell r="A926">
            <v>36018</v>
          </cell>
          <cell r="B926">
            <v>5.3790638870284881E-2</v>
          </cell>
        </row>
        <row r="927">
          <cell r="A927">
            <v>36019</v>
          </cell>
          <cell r="B927">
            <v>5.4069949206798203E-2</v>
          </cell>
        </row>
        <row r="928">
          <cell r="A928">
            <v>36020</v>
          </cell>
          <cell r="B928">
            <v>5.4269378485188584E-2</v>
          </cell>
        </row>
        <row r="929">
          <cell r="A929">
            <v>36021</v>
          </cell>
          <cell r="B929">
            <v>5.4047680430458295E-2</v>
          </cell>
        </row>
        <row r="930">
          <cell r="A930">
            <v>36024</v>
          </cell>
          <cell r="B930">
            <v>5.3886775864270313E-2</v>
          </cell>
        </row>
        <row r="931">
          <cell r="A931">
            <v>36025</v>
          </cell>
          <cell r="B931">
            <v>5.4086364203284741E-2</v>
          </cell>
        </row>
        <row r="932">
          <cell r="A932">
            <v>36026</v>
          </cell>
          <cell r="B932">
            <v>5.4116899913868623E-2</v>
          </cell>
        </row>
        <row r="933">
          <cell r="A933">
            <v>36027</v>
          </cell>
          <cell r="B933">
            <v>5.3811553338790369E-2</v>
          </cell>
        </row>
        <row r="934">
          <cell r="A934">
            <v>36028</v>
          </cell>
          <cell r="B934">
            <v>5.2837241132459446E-2</v>
          </cell>
        </row>
        <row r="935">
          <cell r="A935">
            <v>36031</v>
          </cell>
          <cell r="B935">
            <v>5.2843997710770835E-2</v>
          </cell>
        </row>
        <row r="936">
          <cell r="A936">
            <v>36032</v>
          </cell>
          <cell r="B936">
            <v>5.2205853900082484E-2</v>
          </cell>
        </row>
        <row r="937">
          <cell r="A937">
            <v>36033</v>
          </cell>
          <cell r="B937">
            <v>5.131951346222613E-2</v>
          </cell>
        </row>
        <row r="938">
          <cell r="A938">
            <v>36034</v>
          </cell>
          <cell r="B938">
            <v>5.0518611242212706E-2</v>
          </cell>
        </row>
        <row r="939">
          <cell r="A939">
            <v>36035</v>
          </cell>
          <cell r="B939">
            <v>5.0465200892261787E-2</v>
          </cell>
        </row>
        <row r="940">
          <cell r="A940">
            <v>36039</v>
          </cell>
          <cell r="B940">
            <v>0.05</v>
          </cell>
        </row>
        <row r="941">
          <cell r="A941">
            <v>36040</v>
          </cell>
          <cell r="B941">
            <v>5.0500000000000003E-2</v>
          </cell>
        </row>
        <row r="942">
          <cell r="A942">
            <v>36041</v>
          </cell>
          <cell r="B942">
            <v>4.99E-2</v>
          </cell>
        </row>
        <row r="943">
          <cell r="A943">
            <v>36042</v>
          </cell>
          <cell r="B943">
            <v>4.9799999999999997E-2</v>
          </cell>
        </row>
        <row r="944">
          <cell r="A944">
            <v>36046</v>
          </cell>
          <cell r="B944">
            <v>4.9799999999999997E-2</v>
          </cell>
        </row>
        <row r="945">
          <cell r="A945">
            <v>36047</v>
          </cell>
          <cell r="B945">
            <v>4.8800000000000003E-2</v>
          </cell>
        </row>
        <row r="946">
          <cell r="A946">
            <v>36048</v>
          </cell>
          <cell r="B946">
            <v>4.6699999999999998E-2</v>
          </cell>
        </row>
        <row r="947">
          <cell r="A947">
            <v>36049</v>
          </cell>
          <cell r="B947">
            <v>4.8099999999999997E-2</v>
          </cell>
        </row>
        <row r="948">
          <cell r="A948">
            <v>36052</v>
          </cell>
          <cell r="B948">
            <v>4.8300000000000003E-2</v>
          </cell>
        </row>
        <row r="949">
          <cell r="A949">
            <v>36053</v>
          </cell>
          <cell r="B949">
            <v>4.8300000000000003E-2</v>
          </cell>
        </row>
        <row r="950">
          <cell r="A950">
            <v>36054</v>
          </cell>
          <cell r="B950">
            <v>4.8300000000000003E-2</v>
          </cell>
        </row>
        <row r="951">
          <cell r="A951">
            <v>36055</v>
          </cell>
          <cell r="B951">
            <v>4.7199999999999999E-2</v>
          </cell>
        </row>
        <row r="952">
          <cell r="A952">
            <v>36056</v>
          </cell>
          <cell r="B952">
            <v>4.6699999999999998E-2</v>
          </cell>
        </row>
        <row r="953">
          <cell r="A953">
            <v>36059</v>
          </cell>
          <cell r="B953">
            <v>4.6800000000000001E-2</v>
          </cell>
        </row>
        <row r="954">
          <cell r="A954">
            <v>36060</v>
          </cell>
          <cell r="B954">
            <v>4.6899999999999997E-2</v>
          </cell>
        </row>
        <row r="955">
          <cell r="A955">
            <v>36061</v>
          </cell>
          <cell r="B955">
            <v>4.6399999999999997E-2</v>
          </cell>
        </row>
        <row r="956">
          <cell r="A956">
            <v>36062</v>
          </cell>
          <cell r="B956">
            <v>4.5499999999999999E-2</v>
          </cell>
        </row>
        <row r="957">
          <cell r="A957">
            <v>36063</v>
          </cell>
          <cell r="B957">
            <v>4.5199999999999997E-2</v>
          </cell>
        </row>
        <row r="958">
          <cell r="A958">
            <v>36066</v>
          </cell>
          <cell r="B958">
            <v>4.5199999999999997E-2</v>
          </cell>
        </row>
        <row r="959">
          <cell r="A959">
            <v>36067</v>
          </cell>
          <cell r="B959">
            <v>4.5199999999999997E-2</v>
          </cell>
        </row>
        <row r="960">
          <cell r="A960">
            <v>36068</v>
          </cell>
          <cell r="B960">
            <v>4.3700000000000003E-2</v>
          </cell>
        </row>
        <row r="961">
          <cell r="A961">
            <v>36069</v>
          </cell>
          <cell r="B961">
            <v>4.2599999999999999E-2</v>
          </cell>
        </row>
        <row r="962">
          <cell r="A962">
            <v>36070</v>
          </cell>
          <cell r="B962">
            <v>4.2099999999999999E-2</v>
          </cell>
        </row>
        <row r="963">
          <cell r="A963">
            <v>36073</v>
          </cell>
          <cell r="B963">
            <v>4.1099999999999998E-2</v>
          </cell>
        </row>
        <row r="964">
          <cell r="A964">
            <v>36074</v>
          </cell>
          <cell r="B964">
            <v>4.2200000000000001E-2</v>
          </cell>
        </row>
        <row r="965">
          <cell r="A965">
            <v>36075</v>
          </cell>
          <cell r="B965">
            <v>4.3099999999999999E-2</v>
          </cell>
        </row>
        <row r="966">
          <cell r="A966">
            <v>36076</v>
          </cell>
          <cell r="B966">
            <v>4.4600000000000001E-2</v>
          </cell>
        </row>
        <row r="967">
          <cell r="A967">
            <v>36077</v>
          </cell>
          <cell r="B967">
            <v>4.65E-2</v>
          </cell>
        </row>
        <row r="968">
          <cell r="A968">
            <v>36080</v>
          </cell>
          <cell r="B968">
            <v>4.65E-2</v>
          </cell>
        </row>
        <row r="969">
          <cell r="A969">
            <v>36081</v>
          </cell>
          <cell r="B969">
            <v>4.65E-2</v>
          </cell>
        </row>
        <row r="970">
          <cell r="A970">
            <v>36082</v>
          </cell>
          <cell r="B970">
            <v>4.48E-2</v>
          </cell>
        </row>
        <row r="971">
          <cell r="A971">
            <v>36083</v>
          </cell>
          <cell r="B971">
            <v>4.4999999999999998E-2</v>
          </cell>
        </row>
        <row r="972">
          <cell r="A972">
            <v>36084</v>
          </cell>
          <cell r="B972">
            <v>4.3200000000000002E-2</v>
          </cell>
        </row>
        <row r="973">
          <cell r="A973">
            <v>36087</v>
          </cell>
          <cell r="B973">
            <v>4.3400000000000001E-2</v>
          </cell>
        </row>
        <row r="974">
          <cell r="A974">
            <v>36088</v>
          </cell>
          <cell r="B974">
            <v>4.4200000000000003E-2</v>
          </cell>
        </row>
        <row r="975">
          <cell r="A975">
            <v>36089</v>
          </cell>
          <cell r="B975">
            <v>4.4299999999999999E-2</v>
          </cell>
        </row>
        <row r="976">
          <cell r="A976">
            <v>36090</v>
          </cell>
          <cell r="B976">
            <v>4.4699999999999997E-2</v>
          </cell>
        </row>
        <row r="977">
          <cell r="A977">
            <v>36091</v>
          </cell>
          <cell r="B977">
            <v>4.5499999999999999E-2</v>
          </cell>
        </row>
        <row r="978">
          <cell r="A978">
            <v>36094</v>
          </cell>
          <cell r="B978">
            <v>4.6199999999999998E-2</v>
          </cell>
        </row>
        <row r="979">
          <cell r="A979">
            <v>36095</v>
          </cell>
          <cell r="B979">
            <v>4.5400000000000003E-2</v>
          </cell>
        </row>
        <row r="980">
          <cell r="A980">
            <v>36096</v>
          </cell>
          <cell r="B980">
            <v>4.48E-2</v>
          </cell>
        </row>
        <row r="981">
          <cell r="A981">
            <v>36097</v>
          </cell>
          <cell r="B981">
            <v>4.3700000000000003E-2</v>
          </cell>
        </row>
        <row r="982">
          <cell r="A982">
            <v>36098</v>
          </cell>
          <cell r="B982">
            <v>4.4699999999999997E-2</v>
          </cell>
        </row>
        <row r="983">
          <cell r="A983">
            <v>36101</v>
          </cell>
          <cell r="B983">
            <v>4.6199999999999998E-2</v>
          </cell>
        </row>
        <row r="984">
          <cell r="A984">
            <v>36102</v>
          </cell>
          <cell r="B984">
            <v>4.5900000000000003E-2</v>
          </cell>
        </row>
        <row r="985">
          <cell r="A985">
            <v>36103</v>
          </cell>
          <cell r="B985">
            <v>4.7399999999999998E-2</v>
          </cell>
        </row>
        <row r="986">
          <cell r="A986">
            <v>36104</v>
          </cell>
          <cell r="B986">
            <v>4.7300000000000002E-2</v>
          </cell>
        </row>
        <row r="987">
          <cell r="A987">
            <v>36105</v>
          </cell>
          <cell r="B987">
            <v>4.82E-2</v>
          </cell>
        </row>
        <row r="988">
          <cell r="A988">
            <v>36108</v>
          </cell>
          <cell r="B988">
            <v>4.8099999999999997E-2</v>
          </cell>
        </row>
        <row r="989">
          <cell r="A989">
            <v>36109</v>
          </cell>
          <cell r="B989">
            <v>4.7399999999999998E-2</v>
          </cell>
        </row>
        <row r="990">
          <cell r="A990">
            <v>36110</v>
          </cell>
          <cell r="B990">
            <v>4.7500000000000001E-2</v>
          </cell>
        </row>
        <row r="991">
          <cell r="A991">
            <v>36111</v>
          </cell>
          <cell r="B991">
            <v>4.7100000000000003E-2</v>
          </cell>
        </row>
        <row r="992">
          <cell r="A992">
            <v>36112</v>
          </cell>
          <cell r="B992">
            <v>4.7500000000000001E-2</v>
          </cell>
        </row>
        <row r="993">
          <cell r="A993">
            <v>36115</v>
          </cell>
          <cell r="B993">
            <v>4.7800000000000002E-2</v>
          </cell>
        </row>
        <row r="994">
          <cell r="A994">
            <v>36116</v>
          </cell>
          <cell r="B994">
            <v>4.7600000000000003E-2</v>
          </cell>
        </row>
        <row r="995">
          <cell r="A995">
            <v>36117</v>
          </cell>
          <cell r="B995">
            <v>4.8000000000000001E-2</v>
          </cell>
        </row>
        <row r="996">
          <cell r="A996">
            <v>36118</v>
          </cell>
          <cell r="B996">
            <v>4.8300000000000003E-2</v>
          </cell>
        </row>
        <row r="997">
          <cell r="A997">
            <v>36119</v>
          </cell>
          <cell r="B997">
            <v>4.7800000000000002E-2</v>
          </cell>
        </row>
        <row r="998">
          <cell r="A998">
            <v>36122</v>
          </cell>
          <cell r="B998">
            <v>4.7699999999999999E-2</v>
          </cell>
        </row>
        <row r="999">
          <cell r="A999">
            <v>36123</v>
          </cell>
          <cell r="B999">
            <v>4.82E-2</v>
          </cell>
        </row>
        <row r="1000">
          <cell r="A1000">
            <v>36124</v>
          </cell>
          <cell r="B1000">
            <v>4.8000000000000001E-2</v>
          </cell>
        </row>
        <row r="1001">
          <cell r="A1001">
            <v>36126</v>
          </cell>
          <cell r="B1001">
            <v>4.7600000000000003E-2</v>
          </cell>
        </row>
        <row r="1002">
          <cell r="A1002">
            <v>36129</v>
          </cell>
          <cell r="B1002">
            <v>4.7E-2</v>
          </cell>
        </row>
        <row r="1003">
          <cell r="A1003">
            <v>36130</v>
          </cell>
          <cell r="B1003">
            <v>4.5900000000000003E-2</v>
          </cell>
        </row>
        <row r="1004">
          <cell r="A1004">
            <v>36131</v>
          </cell>
          <cell r="B1004">
            <v>4.3900000000000002E-2</v>
          </cell>
        </row>
        <row r="1005">
          <cell r="A1005">
            <v>36132</v>
          </cell>
          <cell r="B1005">
            <v>4.4699999999999997E-2</v>
          </cell>
        </row>
        <row r="1006">
          <cell r="A1006">
            <v>36133</v>
          </cell>
          <cell r="B1006">
            <v>4.53E-2</v>
          </cell>
        </row>
        <row r="1007">
          <cell r="A1007">
            <v>36136</v>
          </cell>
          <cell r="B1007">
            <v>4.6399999999999997E-2</v>
          </cell>
        </row>
        <row r="1008">
          <cell r="A1008">
            <v>36137</v>
          </cell>
          <cell r="B1008">
            <v>4.5999999999999999E-2</v>
          </cell>
        </row>
        <row r="1009">
          <cell r="A1009">
            <v>36138</v>
          </cell>
          <cell r="B1009">
            <v>4.5600000000000002E-2</v>
          </cell>
        </row>
        <row r="1010">
          <cell r="A1010">
            <v>36139</v>
          </cell>
          <cell r="B1010">
            <v>4.4999999999999998E-2</v>
          </cell>
        </row>
        <row r="1011">
          <cell r="A1011">
            <v>36140</v>
          </cell>
          <cell r="B1011">
            <v>4.5600000000000002E-2</v>
          </cell>
        </row>
        <row r="1012">
          <cell r="A1012">
            <v>36143</v>
          </cell>
          <cell r="B1012">
            <v>4.5199999999999997E-2</v>
          </cell>
        </row>
        <row r="1013">
          <cell r="A1013">
            <v>36144</v>
          </cell>
          <cell r="B1013">
            <v>4.58E-2</v>
          </cell>
        </row>
        <row r="1014">
          <cell r="A1014">
            <v>36145</v>
          </cell>
          <cell r="B1014">
            <v>4.5199999999999997E-2</v>
          </cell>
        </row>
        <row r="1015">
          <cell r="A1015">
            <v>36146</v>
          </cell>
          <cell r="B1015">
            <v>4.4699999999999997E-2</v>
          </cell>
        </row>
        <row r="1016">
          <cell r="A1016">
            <v>36147</v>
          </cell>
          <cell r="B1016">
            <v>4.4999999999999998E-2</v>
          </cell>
        </row>
        <row r="1017">
          <cell r="A1017">
            <v>36150</v>
          </cell>
          <cell r="B1017">
            <v>4.5600000000000002E-2</v>
          </cell>
        </row>
        <row r="1018">
          <cell r="A1018">
            <v>36151</v>
          </cell>
          <cell r="B1018">
            <v>4.6199999999999998E-2</v>
          </cell>
        </row>
        <row r="1019">
          <cell r="A1019">
            <v>36152</v>
          </cell>
          <cell r="B1019">
            <v>4.7600000000000003E-2</v>
          </cell>
        </row>
        <row r="1020">
          <cell r="A1020">
            <v>36153</v>
          </cell>
          <cell r="B1020">
            <v>4.8300000000000003E-2</v>
          </cell>
        </row>
        <row r="1021">
          <cell r="A1021">
            <v>36157</v>
          </cell>
          <cell r="B1021">
            <v>4.8500000000000001E-2</v>
          </cell>
        </row>
        <row r="1022">
          <cell r="A1022">
            <v>36158</v>
          </cell>
          <cell r="B1022">
            <v>4.7199999999999999E-2</v>
          </cell>
        </row>
        <row r="1023">
          <cell r="A1023">
            <v>36159</v>
          </cell>
          <cell r="B1023">
            <v>4.65E-2</v>
          </cell>
        </row>
        <row r="1024">
          <cell r="A1024">
            <v>36164</v>
          </cell>
          <cell r="B1024">
            <v>4.7199999999999999E-2</v>
          </cell>
        </row>
        <row r="1025">
          <cell r="A1025">
            <v>36165</v>
          </cell>
          <cell r="B1025">
            <v>4.7699999999999999E-2</v>
          </cell>
        </row>
        <row r="1026">
          <cell r="A1026">
            <v>36166</v>
          </cell>
          <cell r="B1026">
            <v>4.7600000000000003E-2</v>
          </cell>
        </row>
        <row r="1027">
          <cell r="A1027">
            <v>36167</v>
          </cell>
          <cell r="B1027">
            <v>4.7800000000000002E-2</v>
          </cell>
        </row>
        <row r="1028">
          <cell r="A1028">
            <v>36168</v>
          </cell>
          <cell r="B1028">
            <v>4.8500000000000001E-2</v>
          </cell>
        </row>
        <row r="1029">
          <cell r="A1029">
            <v>36171</v>
          </cell>
          <cell r="B1029">
            <v>4.9099999999999998E-2</v>
          </cell>
        </row>
        <row r="1030">
          <cell r="A1030">
            <v>36172</v>
          </cell>
          <cell r="B1030">
            <v>4.8399999999999999E-2</v>
          </cell>
        </row>
        <row r="1031">
          <cell r="A1031">
            <v>36173</v>
          </cell>
          <cell r="B1031">
            <v>4.7500000000000001E-2</v>
          </cell>
        </row>
        <row r="1032">
          <cell r="A1032">
            <v>36174</v>
          </cell>
          <cell r="B1032">
            <v>4.6399999999999997E-2</v>
          </cell>
        </row>
        <row r="1033">
          <cell r="A1033">
            <v>36175</v>
          </cell>
          <cell r="B1033">
            <v>4.7300000000000002E-2</v>
          </cell>
        </row>
        <row r="1034">
          <cell r="A1034">
            <v>36179</v>
          </cell>
          <cell r="B1034">
            <v>4.7800000000000002E-2</v>
          </cell>
        </row>
        <row r="1035">
          <cell r="A1035">
            <v>36180</v>
          </cell>
          <cell r="B1035">
            <v>4.7800000000000002E-2</v>
          </cell>
        </row>
        <row r="1036">
          <cell r="A1036">
            <v>36181</v>
          </cell>
          <cell r="B1036">
            <v>4.7100000000000003E-2</v>
          </cell>
        </row>
        <row r="1037">
          <cell r="A1037">
            <v>36182</v>
          </cell>
          <cell r="B1037">
            <v>4.6600000000000003E-2</v>
          </cell>
        </row>
        <row r="1038">
          <cell r="A1038">
            <v>36185</v>
          </cell>
          <cell r="B1038">
            <v>4.6800000000000001E-2</v>
          </cell>
        </row>
        <row r="1039">
          <cell r="A1039">
            <v>36186</v>
          </cell>
          <cell r="B1039">
            <v>4.6800000000000001E-2</v>
          </cell>
        </row>
        <row r="1040">
          <cell r="A1040">
            <v>36187</v>
          </cell>
          <cell r="B1040">
            <v>4.6600000000000003E-2</v>
          </cell>
        </row>
        <row r="1041">
          <cell r="A1041">
            <v>36188</v>
          </cell>
          <cell r="B1041">
            <v>4.6600000000000003E-2</v>
          </cell>
        </row>
        <row r="1042">
          <cell r="A1042">
            <v>36189</v>
          </cell>
          <cell r="B1042">
            <v>4.6600000000000003E-2</v>
          </cell>
        </row>
        <row r="1043">
          <cell r="A1043">
            <v>36192</v>
          </cell>
          <cell r="B1043">
            <v>4.7300000000000002E-2</v>
          </cell>
        </row>
        <row r="1044">
          <cell r="A1044">
            <v>36193</v>
          </cell>
          <cell r="B1044">
            <v>4.7800000000000002E-2</v>
          </cell>
        </row>
        <row r="1045">
          <cell r="A1045">
            <v>36194</v>
          </cell>
          <cell r="B1045">
            <v>4.8000000000000001E-2</v>
          </cell>
        </row>
        <row r="1046">
          <cell r="A1046">
            <v>36195</v>
          </cell>
          <cell r="B1046">
            <v>4.87E-2</v>
          </cell>
        </row>
        <row r="1047">
          <cell r="A1047">
            <v>36196</v>
          </cell>
          <cell r="B1047">
            <v>4.9000000000000002E-2</v>
          </cell>
        </row>
        <row r="1048">
          <cell r="A1048">
            <v>36199</v>
          </cell>
          <cell r="B1048">
            <v>4.9099999999999998E-2</v>
          </cell>
        </row>
        <row r="1049">
          <cell r="A1049">
            <v>36200</v>
          </cell>
          <cell r="B1049">
            <v>4.8800000000000003E-2</v>
          </cell>
        </row>
        <row r="1050">
          <cell r="A1050">
            <v>36201</v>
          </cell>
          <cell r="B1050">
            <v>4.8899999999999999E-2</v>
          </cell>
        </row>
        <row r="1051">
          <cell r="A1051">
            <v>36202</v>
          </cell>
          <cell r="B1051">
            <v>4.9200000000000001E-2</v>
          </cell>
        </row>
        <row r="1052">
          <cell r="A1052">
            <v>36203</v>
          </cell>
          <cell r="B1052">
            <v>5.0599999999999999E-2</v>
          </cell>
        </row>
        <row r="1053">
          <cell r="A1053">
            <v>36207</v>
          </cell>
          <cell r="B1053">
            <v>5.0700000000000002E-2</v>
          </cell>
        </row>
        <row r="1054">
          <cell r="A1054">
            <v>36208</v>
          </cell>
          <cell r="B1054">
            <v>5.0200000000000002E-2</v>
          </cell>
        </row>
        <row r="1055">
          <cell r="A1055">
            <v>36209</v>
          </cell>
          <cell r="B1055">
            <v>5.0599999999999999E-2</v>
          </cell>
        </row>
        <row r="1056">
          <cell r="A1056">
            <v>36210</v>
          </cell>
          <cell r="B1056">
            <v>5.0900000000000001E-2</v>
          </cell>
        </row>
        <row r="1057">
          <cell r="A1057">
            <v>36213</v>
          </cell>
          <cell r="B1057">
            <v>5.0500000000000003E-2</v>
          </cell>
        </row>
        <row r="1058">
          <cell r="A1058">
            <v>36214</v>
          </cell>
          <cell r="B1058">
            <v>5.1299999999999998E-2</v>
          </cell>
        </row>
        <row r="1059">
          <cell r="A1059">
            <v>36215</v>
          </cell>
          <cell r="B1059">
            <v>5.2200000000000003E-2</v>
          </cell>
        </row>
        <row r="1060">
          <cell r="A1060">
            <v>36216</v>
          </cell>
          <cell r="B1060">
            <v>5.3199999999999997E-2</v>
          </cell>
        </row>
        <row r="1061">
          <cell r="A1061">
            <v>36217</v>
          </cell>
          <cell r="B1061">
            <v>5.2900000000000003E-2</v>
          </cell>
        </row>
        <row r="1062">
          <cell r="A1062">
            <v>36220</v>
          </cell>
          <cell r="B1062">
            <v>5.4100000000000002E-2</v>
          </cell>
        </row>
        <row r="1063">
          <cell r="A1063">
            <v>36221</v>
          </cell>
          <cell r="B1063">
            <v>5.3600000000000002E-2</v>
          </cell>
        </row>
        <row r="1064">
          <cell r="A1064">
            <v>36222</v>
          </cell>
          <cell r="B1064">
            <v>5.3499999999999999E-2</v>
          </cell>
        </row>
        <row r="1065">
          <cell r="A1065">
            <v>36223</v>
          </cell>
          <cell r="B1065">
            <v>5.3900000000000003E-2</v>
          </cell>
        </row>
        <row r="1066">
          <cell r="A1066">
            <v>36224</v>
          </cell>
          <cell r="B1066">
            <v>5.3199999999999997E-2</v>
          </cell>
        </row>
        <row r="1067">
          <cell r="A1067">
            <v>36227</v>
          </cell>
          <cell r="B1067">
            <v>5.3100000000000001E-2</v>
          </cell>
        </row>
        <row r="1068">
          <cell r="A1068">
            <v>36228</v>
          </cell>
          <cell r="B1068">
            <v>5.1999999999999998E-2</v>
          </cell>
        </row>
        <row r="1069">
          <cell r="A1069">
            <v>36229</v>
          </cell>
          <cell r="B1069">
            <v>5.2200000000000003E-2</v>
          </cell>
        </row>
        <row r="1070">
          <cell r="A1070">
            <v>36230</v>
          </cell>
          <cell r="B1070">
            <v>5.2299999999999999E-2</v>
          </cell>
        </row>
        <row r="1071">
          <cell r="A1071">
            <v>36231</v>
          </cell>
          <cell r="B1071">
            <v>5.1799999999999999E-2</v>
          </cell>
        </row>
        <row r="1072">
          <cell r="A1072">
            <v>36234</v>
          </cell>
          <cell r="B1072">
            <v>5.16E-2</v>
          </cell>
        </row>
        <row r="1073">
          <cell r="A1073">
            <v>36235</v>
          </cell>
          <cell r="B1073">
            <v>5.1400000000000001E-2</v>
          </cell>
        </row>
        <row r="1074">
          <cell r="A1074">
            <v>36236</v>
          </cell>
          <cell r="B1074">
            <v>5.1700000000000003E-2</v>
          </cell>
        </row>
        <row r="1075">
          <cell r="A1075">
            <v>36237</v>
          </cell>
          <cell r="B1075">
            <v>5.1499999999999997E-2</v>
          </cell>
        </row>
        <row r="1076">
          <cell r="A1076">
            <v>36238</v>
          </cell>
          <cell r="B1076">
            <v>5.1999999999999998E-2</v>
          </cell>
        </row>
        <row r="1077">
          <cell r="A1077">
            <v>36241</v>
          </cell>
          <cell r="B1077">
            <v>5.2499999999999998E-2</v>
          </cell>
        </row>
        <row r="1078">
          <cell r="A1078">
            <v>36242</v>
          </cell>
          <cell r="B1078">
            <v>5.2499999999999998E-2</v>
          </cell>
        </row>
        <row r="1079">
          <cell r="A1079">
            <v>36243</v>
          </cell>
          <cell r="B1079">
            <v>5.21E-2</v>
          </cell>
        </row>
        <row r="1080">
          <cell r="A1080">
            <v>36244</v>
          </cell>
          <cell r="B1080">
            <v>5.2600000000000001E-2</v>
          </cell>
        </row>
        <row r="1081">
          <cell r="A1081">
            <v>36245</v>
          </cell>
          <cell r="B1081">
            <v>5.2299999999999999E-2</v>
          </cell>
        </row>
        <row r="1082">
          <cell r="A1082">
            <v>36248</v>
          </cell>
          <cell r="B1082">
            <v>5.2900000000000003E-2</v>
          </cell>
        </row>
        <row r="1083">
          <cell r="A1083">
            <v>36249</v>
          </cell>
          <cell r="B1083">
            <v>5.2200000000000003E-2</v>
          </cell>
        </row>
        <row r="1084">
          <cell r="A1084">
            <v>36250</v>
          </cell>
          <cell r="B1084">
            <v>5.2699999999999997E-2</v>
          </cell>
        </row>
        <row r="1085">
          <cell r="A1085">
            <v>36251</v>
          </cell>
          <cell r="B1085">
            <v>5.3199999999999997E-2</v>
          </cell>
        </row>
        <row r="1086">
          <cell r="A1086">
            <v>36255</v>
          </cell>
          <cell r="B1086">
            <v>5.2400000000000002E-2</v>
          </cell>
        </row>
        <row r="1087">
          <cell r="A1087">
            <v>36256</v>
          </cell>
          <cell r="B1087">
            <v>5.1900000000000002E-2</v>
          </cell>
        </row>
        <row r="1088">
          <cell r="A1088">
            <v>36257</v>
          </cell>
          <cell r="B1088">
            <v>5.1999999999999998E-2</v>
          </cell>
        </row>
        <row r="1089">
          <cell r="A1089">
            <v>36258</v>
          </cell>
          <cell r="B1089">
            <v>5.0999999999999997E-2</v>
          </cell>
        </row>
        <row r="1090">
          <cell r="A1090">
            <v>36259</v>
          </cell>
          <cell r="B1090">
            <v>5.0999999999999997E-2</v>
          </cell>
        </row>
        <row r="1091">
          <cell r="A1091">
            <v>36262</v>
          </cell>
          <cell r="B1091">
            <v>5.1299999999999998E-2</v>
          </cell>
        </row>
        <row r="1092">
          <cell r="A1092">
            <v>36263</v>
          </cell>
          <cell r="B1092">
            <v>5.1299999999999998E-2</v>
          </cell>
        </row>
        <row r="1093">
          <cell r="A1093">
            <v>36264</v>
          </cell>
          <cell r="B1093">
            <v>5.1299999999999998E-2</v>
          </cell>
        </row>
        <row r="1094">
          <cell r="A1094">
            <v>36265</v>
          </cell>
          <cell r="B1094">
            <v>5.16E-2</v>
          </cell>
        </row>
        <row r="1095">
          <cell r="A1095">
            <v>36266</v>
          </cell>
          <cell r="B1095">
            <v>5.21E-2</v>
          </cell>
        </row>
        <row r="1096">
          <cell r="A1096">
            <v>36269</v>
          </cell>
          <cell r="B1096">
            <v>5.16E-2</v>
          </cell>
        </row>
        <row r="1097">
          <cell r="A1097">
            <v>36270</v>
          </cell>
          <cell r="B1097">
            <v>5.1400000000000001E-2</v>
          </cell>
        </row>
        <row r="1098">
          <cell r="A1098">
            <v>36271</v>
          </cell>
          <cell r="B1098">
            <v>5.1499999999999997E-2</v>
          </cell>
        </row>
        <row r="1099">
          <cell r="A1099">
            <v>36272</v>
          </cell>
          <cell r="B1099">
            <v>5.2200000000000003E-2</v>
          </cell>
        </row>
        <row r="1100">
          <cell r="A1100">
            <v>36273</v>
          </cell>
          <cell r="B1100">
            <v>5.2200000000000003E-2</v>
          </cell>
        </row>
        <row r="1101">
          <cell r="A1101">
            <v>36276</v>
          </cell>
          <cell r="B1101">
            <v>5.1999999999999998E-2</v>
          </cell>
        </row>
        <row r="1102">
          <cell r="A1102">
            <v>36277</v>
          </cell>
          <cell r="B1102">
            <v>5.1999999999999998E-2</v>
          </cell>
        </row>
        <row r="1103">
          <cell r="A1103">
            <v>36278</v>
          </cell>
          <cell r="B1103">
            <v>5.2299999999999999E-2</v>
          </cell>
        </row>
        <row r="1104">
          <cell r="A1104">
            <v>36279</v>
          </cell>
          <cell r="B1104">
            <v>5.1700000000000003E-2</v>
          </cell>
        </row>
        <row r="1105">
          <cell r="A1105">
            <v>36280</v>
          </cell>
          <cell r="B1105">
            <v>5.3100000000000001E-2</v>
          </cell>
        </row>
        <row r="1106">
          <cell r="A1106">
            <v>36283</v>
          </cell>
          <cell r="B1106">
            <v>5.33E-2</v>
          </cell>
        </row>
        <row r="1107">
          <cell r="A1107">
            <v>36284</v>
          </cell>
          <cell r="B1107">
            <v>5.3800000000000001E-2</v>
          </cell>
        </row>
        <row r="1108">
          <cell r="A1108">
            <v>36285</v>
          </cell>
          <cell r="B1108">
            <v>5.3600000000000002E-2</v>
          </cell>
        </row>
        <row r="1109">
          <cell r="A1109">
            <v>36286</v>
          </cell>
          <cell r="B1109">
            <v>5.45E-2</v>
          </cell>
        </row>
        <row r="1110">
          <cell r="A1110">
            <v>36287</v>
          </cell>
          <cell r="B1110">
            <v>5.4699999999999999E-2</v>
          </cell>
        </row>
        <row r="1111">
          <cell r="A1111">
            <v>36290</v>
          </cell>
          <cell r="B1111">
            <v>5.45E-2</v>
          </cell>
        </row>
        <row r="1112">
          <cell r="A1112">
            <v>36291</v>
          </cell>
          <cell r="B1112">
            <v>5.5100000000000003E-2</v>
          </cell>
        </row>
        <row r="1113">
          <cell r="A1113">
            <v>36292</v>
          </cell>
          <cell r="B1113">
            <v>5.5E-2</v>
          </cell>
        </row>
        <row r="1114">
          <cell r="A1114">
            <v>36293</v>
          </cell>
          <cell r="B1114">
            <v>5.3999999999999999E-2</v>
          </cell>
        </row>
        <row r="1115">
          <cell r="A1115">
            <v>36294</v>
          </cell>
          <cell r="B1115">
            <v>5.5800000000000002E-2</v>
          </cell>
        </row>
        <row r="1116">
          <cell r="A1116">
            <v>36297</v>
          </cell>
          <cell r="B1116">
            <v>5.6399999999999999E-2</v>
          </cell>
        </row>
        <row r="1117">
          <cell r="A1117">
            <v>36298</v>
          </cell>
          <cell r="B1117">
            <v>5.67E-2</v>
          </cell>
        </row>
        <row r="1118">
          <cell r="A1118">
            <v>36299</v>
          </cell>
          <cell r="B1118">
            <v>5.6399999999999999E-2</v>
          </cell>
        </row>
        <row r="1119">
          <cell r="A1119">
            <v>36300</v>
          </cell>
          <cell r="B1119">
            <v>5.6399999999999999E-2</v>
          </cell>
        </row>
        <row r="1120">
          <cell r="A1120">
            <v>36301</v>
          </cell>
          <cell r="B1120">
            <v>5.5800000000000002E-2</v>
          </cell>
        </row>
        <row r="1121">
          <cell r="A1121">
            <v>36304</v>
          </cell>
          <cell r="B1121">
            <v>5.5399999999999998E-2</v>
          </cell>
        </row>
        <row r="1122">
          <cell r="A1122">
            <v>36305</v>
          </cell>
          <cell r="B1122">
            <v>5.5599999999999997E-2</v>
          </cell>
        </row>
        <row r="1123">
          <cell r="A1123">
            <v>36306</v>
          </cell>
          <cell r="B1123">
            <v>5.6099999999999997E-2</v>
          </cell>
        </row>
        <row r="1124">
          <cell r="A1124">
            <v>36307</v>
          </cell>
          <cell r="B1124">
            <v>5.7000000000000002E-2</v>
          </cell>
        </row>
        <row r="1125">
          <cell r="A1125">
            <v>36308</v>
          </cell>
          <cell r="B1125">
            <v>5.6899999999999999E-2</v>
          </cell>
        </row>
        <row r="1126">
          <cell r="A1126">
            <v>36312</v>
          </cell>
          <cell r="B1126">
            <v>5.8299999999999998E-2</v>
          </cell>
        </row>
        <row r="1127">
          <cell r="A1127">
            <v>36313</v>
          </cell>
          <cell r="B1127">
            <v>5.8400000000000001E-2</v>
          </cell>
        </row>
        <row r="1128">
          <cell r="A1128">
            <v>36314</v>
          </cell>
          <cell r="B1128">
            <v>5.8200000000000002E-2</v>
          </cell>
        </row>
        <row r="1129">
          <cell r="A1129">
            <v>36315</v>
          </cell>
          <cell r="B1129">
            <v>5.8299999999999998E-2</v>
          </cell>
        </row>
        <row r="1130">
          <cell r="A1130">
            <v>36318</v>
          </cell>
          <cell r="B1130">
            <v>5.8400000000000001E-2</v>
          </cell>
        </row>
        <row r="1131">
          <cell r="A1131">
            <v>36319</v>
          </cell>
          <cell r="B1131">
            <v>5.8700000000000002E-2</v>
          </cell>
        </row>
        <row r="1132">
          <cell r="A1132">
            <v>36320</v>
          </cell>
          <cell r="B1132">
            <v>5.8999999999999997E-2</v>
          </cell>
        </row>
        <row r="1133">
          <cell r="A1133">
            <v>36321</v>
          </cell>
          <cell r="B1133">
            <v>5.9499999999999997E-2</v>
          </cell>
        </row>
        <row r="1134">
          <cell r="A1134">
            <v>36322</v>
          </cell>
          <cell r="B1134">
            <v>6.0100000000000001E-2</v>
          </cell>
        </row>
        <row r="1135">
          <cell r="A1135">
            <v>36325</v>
          </cell>
          <cell r="B1135">
            <v>5.9900000000000002E-2</v>
          </cell>
        </row>
        <row r="1136">
          <cell r="A1136">
            <v>36326</v>
          </cell>
          <cell r="B1136">
            <v>5.9700000000000003E-2</v>
          </cell>
        </row>
        <row r="1137">
          <cell r="A1137">
            <v>36327</v>
          </cell>
          <cell r="B1137">
            <v>5.9400000000000001E-2</v>
          </cell>
        </row>
        <row r="1138">
          <cell r="A1138">
            <v>36328</v>
          </cell>
          <cell r="B1138">
            <v>5.7799999999999997E-2</v>
          </cell>
        </row>
        <row r="1139">
          <cell r="A1139">
            <v>36329</v>
          </cell>
          <cell r="B1139">
            <v>5.8500000000000003E-2</v>
          </cell>
        </row>
        <row r="1140">
          <cell r="A1140">
            <v>36332</v>
          </cell>
          <cell r="B1140">
            <v>5.91E-2</v>
          </cell>
        </row>
        <row r="1141">
          <cell r="A1141">
            <v>36333</v>
          </cell>
          <cell r="B1141">
            <v>5.96E-2</v>
          </cell>
        </row>
        <row r="1142">
          <cell r="A1142">
            <v>36334</v>
          </cell>
          <cell r="B1142">
            <v>6.0100000000000001E-2</v>
          </cell>
        </row>
        <row r="1143">
          <cell r="A1143">
            <v>36335</v>
          </cell>
          <cell r="B1143">
            <v>6.0499999999999998E-2</v>
          </cell>
        </row>
        <row r="1144">
          <cell r="A1144">
            <v>36336</v>
          </cell>
          <cell r="B1144">
            <v>6.0400000000000002E-2</v>
          </cell>
        </row>
        <row r="1145">
          <cell r="A1145">
            <v>36339</v>
          </cell>
          <cell r="B1145">
            <v>5.9900000000000002E-2</v>
          </cell>
        </row>
        <row r="1146">
          <cell r="A1146">
            <v>36340</v>
          </cell>
          <cell r="B1146">
            <v>5.96E-2</v>
          </cell>
        </row>
        <row r="1147">
          <cell r="A1147">
            <v>36341</v>
          </cell>
          <cell r="B1147">
            <v>5.8200000000000002E-2</v>
          </cell>
        </row>
        <row r="1148">
          <cell r="A1148">
            <v>36342</v>
          </cell>
          <cell r="B1148">
            <v>5.8299999999999998E-2</v>
          </cell>
        </row>
        <row r="1149">
          <cell r="A1149">
            <v>36343</v>
          </cell>
          <cell r="B1149">
            <v>5.79E-2</v>
          </cell>
        </row>
        <row r="1150">
          <cell r="A1150">
            <v>36347</v>
          </cell>
          <cell r="B1150">
            <v>5.8599999999999999E-2</v>
          </cell>
        </row>
        <row r="1151">
          <cell r="A1151">
            <v>36348</v>
          </cell>
          <cell r="B1151">
            <v>5.8900000000000001E-2</v>
          </cell>
        </row>
        <row r="1152">
          <cell r="A1152">
            <v>36349</v>
          </cell>
          <cell r="B1152">
            <v>5.8400000000000001E-2</v>
          </cell>
        </row>
        <row r="1153">
          <cell r="A1153">
            <v>36350</v>
          </cell>
          <cell r="B1153">
            <v>5.8299999999999998E-2</v>
          </cell>
        </row>
        <row r="1154">
          <cell r="A1154">
            <v>36353</v>
          </cell>
          <cell r="B1154">
            <v>5.7299999999999997E-2</v>
          </cell>
        </row>
        <row r="1155">
          <cell r="A1155">
            <v>36354</v>
          </cell>
          <cell r="B1155">
            <v>5.7000000000000002E-2</v>
          </cell>
        </row>
        <row r="1156">
          <cell r="A1156">
            <v>36355</v>
          </cell>
          <cell r="B1156">
            <v>5.7500000000000002E-2</v>
          </cell>
        </row>
        <row r="1157">
          <cell r="A1157">
            <v>36356</v>
          </cell>
          <cell r="B1157">
            <v>5.7299999999999997E-2</v>
          </cell>
        </row>
        <row r="1158">
          <cell r="A1158">
            <v>36357</v>
          </cell>
          <cell r="B1158">
            <v>5.6800000000000003E-2</v>
          </cell>
        </row>
        <row r="1159">
          <cell r="A1159">
            <v>36360</v>
          </cell>
          <cell r="B1159">
            <v>5.6599999999999998E-2</v>
          </cell>
        </row>
        <row r="1160">
          <cell r="A1160">
            <v>36361</v>
          </cell>
          <cell r="B1160">
            <v>5.6500000000000002E-2</v>
          </cell>
        </row>
        <row r="1161">
          <cell r="A1161">
            <v>36362</v>
          </cell>
          <cell r="B1161">
            <v>5.6500000000000002E-2</v>
          </cell>
        </row>
        <row r="1162">
          <cell r="A1162">
            <v>36363</v>
          </cell>
          <cell r="B1162">
            <v>5.7599999999999998E-2</v>
          </cell>
        </row>
        <row r="1163">
          <cell r="A1163">
            <v>36364</v>
          </cell>
          <cell r="B1163">
            <v>5.8000000000000003E-2</v>
          </cell>
        </row>
        <row r="1164">
          <cell r="A1164">
            <v>36367</v>
          </cell>
          <cell r="B1164">
            <v>5.8299999999999998E-2</v>
          </cell>
        </row>
        <row r="1165">
          <cell r="A1165">
            <v>36368</v>
          </cell>
          <cell r="B1165">
            <v>5.7799999999999997E-2</v>
          </cell>
        </row>
        <row r="1166">
          <cell r="A1166">
            <v>36369</v>
          </cell>
          <cell r="B1166">
            <v>5.79E-2</v>
          </cell>
        </row>
        <row r="1167">
          <cell r="A1167">
            <v>36370</v>
          </cell>
          <cell r="B1167">
            <v>5.8700000000000002E-2</v>
          </cell>
        </row>
        <row r="1168">
          <cell r="A1168">
            <v>36371</v>
          </cell>
          <cell r="B1168">
            <v>5.8999999999999997E-2</v>
          </cell>
        </row>
        <row r="1169">
          <cell r="A1169">
            <v>36374</v>
          </cell>
          <cell r="B1169">
            <v>5.9299999999999999E-2</v>
          </cell>
        </row>
        <row r="1170">
          <cell r="A1170">
            <v>36375</v>
          </cell>
          <cell r="B1170">
            <v>5.96E-2</v>
          </cell>
        </row>
        <row r="1171">
          <cell r="A1171">
            <v>36376</v>
          </cell>
          <cell r="B1171">
            <v>5.9400000000000001E-2</v>
          </cell>
        </row>
        <row r="1172">
          <cell r="A1172">
            <v>36377</v>
          </cell>
          <cell r="B1172">
            <v>5.8500000000000003E-2</v>
          </cell>
        </row>
        <row r="1173">
          <cell r="A1173">
            <v>36378</v>
          </cell>
          <cell r="B1173">
            <v>5.9700000000000003E-2</v>
          </cell>
        </row>
        <row r="1174">
          <cell r="A1174">
            <v>36381</v>
          </cell>
          <cell r="B1174">
            <v>6.0699999999999997E-2</v>
          </cell>
        </row>
        <row r="1175">
          <cell r="A1175">
            <v>36382</v>
          </cell>
          <cell r="B1175">
            <v>6.1600000000000002E-2</v>
          </cell>
        </row>
        <row r="1176">
          <cell r="A1176">
            <v>36383</v>
          </cell>
          <cell r="B1176">
            <v>6.1600000000000002E-2</v>
          </cell>
        </row>
        <row r="1177">
          <cell r="A1177">
            <v>36384</v>
          </cell>
          <cell r="B1177">
            <v>6.1800000000000001E-2</v>
          </cell>
        </row>
        <row r="1178">
          <cell r="A1178">
            <v>36385</v>
          </cell>
          <cell r="B1178">
            <v>6.0699999999999997E-2</v>
          </cell>
        </row>
        <row r="1179">
          <cell r="A1179">
            <v>36388</v>
          </cell>
          <cell r="B1179">
            <v>6.08E-2</v>
          </cell>
        </row>
        <row r="1180">
          <cell r="A1180">
            <v>36389</v>
          </cell>
          <cell r="B1180">
            <v>0.06</v>
          </cell>
        </row>
        <row r="1181">
          <cell r="A1181">
            <v>36390</v>
          </cell>
          <cell r="B1181">
            <v>0.06</v>
          </cell>
        </row>
        <row r="1182">
          <cell r="A1182">
            <v>36391</v>
          </cell>
          <cell r="B1182">
            <v>6.0100000000000001E-2</v>
          </cell>
        </row>
        <row r="1183">
          <cell r="A1183">
            <v>36392</v>
          </cell>
          <cell r="B1183">
            <v>0.06</v>
          </cell>
        </row>
        <row r="1184">
          <cell r="A1184">
            <v>36395</v>
          </cell>
          <cell r="B1184">
            <v>6.0100000000000001E-2</v>
          </cell>
        </row>
        <row r="1185">
          <cell r="A1185">
            <v>36396</v>
          </cell>
          <cell r="B1185">
            <v>5.9400000000000001E-2</v>
          </cell>
        </row>
        <row r="1186">
          <cell r="A1186">
            <v>36397</v>
          </cell>
          <cell r="B1186">
            <v>5.8500000000000003E-2</v>
          </cell>
        </row>
        <row r="1187">
          <cell r="A1187">
            <v>36398</v>
          </cell>
          <cell r="B1187">
            <v>5.8799999999999998E-2</v>
          </cell>
        </row>
        <row r="1188">
          <cell r="A1188">
            <v>36399</v>
          </cell>
          <cell r="B1188">
            <v>5.9700000000000003E-2</v>
          </cell>
        </row>
        <row r="1189">
          <cell r="A1189">
            <v>36402</v>
          </cell>
          <cell r="B1189">
            <v>6.0600000000000001E-2</v>
          </cell>
        </row>
        <row r="1190">
          <cell r="A1190">
            <v>36404</v>
          </cell>
          <cell r="B1190">
            <v>6.0699999999999997E-2</v>
          </cell>
        </row>
        <row r="1191">
          <cell r="A1191">
            <v>36405</v>
          </cell>
          <cell r="B1191">
            <v>6.0999999999999999E-2</v>
          </cell>
        </row>
        <row r="1192">
          <cell r="A1192">
            <v>36406</v>
          </cell>
          <cell r="B1192">
            <v>5.9700000000000003E-2</v>
          </cell>
        </row>
        <row r="1193">
          <cell r="A1193">
            <v>36410</v>
          </cell>
          <cell r="B1193">
            <v>6.0299999999999999E-2</v>
          </cell>
        </row>
        <row r="1194">
          <cell r="A1194">
            <v>36411</v>
          </cell>
          <cell r="B1194">
            <v>6.0100000000000001E-2</v>
          </cell>
        </row>
        <row r="1195">
          <cell r="A1195">
            <v>36412</v>
          </cell>
          <cell r="B1195">
            <v>6.0499999999999998E-2</v>
          </cell>
        </row>
        <row r="1196">
          <cell r="A1196">
            <v>36413</v>
          </cell>
          <cell r="B1196">
            <v>5.9799999999999999E-2</v>
          </cell>
        </row>
        <row r="1197">
          <cell r="A1197">
            <v>36416</v>
          </cell>
          <cell r="B1197">
            <v>0.06</v>
          </cell>
        </row>
        <row r="1198">
          <cell r="A1198">
            <v>36417</v>
          </cell>
          <cell r="B1198">
            <v>6.0400000000000002E-2</v>
          </cell>
        </row>
        <row r="1199">
          <cell r="A1199">
            <v>36418</v>
          </cell>
          <cell r="B1199">
            <v>6.0100000000000001E-2</v>
          </cell>
        </row>
        <row r="1200">
          <cell r="A1200">
            <v>36419</v>
          </cell>
          <cell r="B1200">
            <v>6.0100000000000001E-2</v>
          </cell>
        </row>
        <row r="1201">
          <cell r="A1201">
            <v>36420</v>
          </cell>
          <cell r="B1201">
            <v>5.9499999999999997E-2</v>
          </cell>
        </row>
        <row r="1202">
          <cell r="A1202">
            <v>36423</v>
          </cell>
          <cell r="B1202">
            <v>5.9900000000000002E-2</v>
          </cell>
        </row>
        <row r="1203">
          <cell r="A1203">
            <v>36424</v>
          </cell>
          <cell r="B1203">
            <v>6.0100000000000001E-2</v>
          </cell>
        </row>
        <row r="1204">
          <cell r="A1204">
            <v>36425</v>
          </cell>
          <cell r="B1204">
            <v>0.06</v>
          </cell>
        </row>
        <row r="1205">
          <cell r="A1205">
            <v>36426</v>
          </cell>
          <cell r="B1205">
            <v>5.9299999999999999E-2</v>
          </cell>
        </row>
        <row r="1206">
          <cell r="A1206">
            <v>36427</v>
          </cell>
          <cell r="B1206">
            <v>5.8200000000000002E-2</v>
          </cell>
        </row>
        <row r="1207">
          <cell r="A1207">
            <v>36430</v>
          </cell>
          <cell r="B1207">
            <v>5.8999999999999997E-2</v>
          </cell>
        </row>
        <row r="1208">
          <cell r="A1208">
            <v>36431</v>
          </cell>
          <cell r="B1208">
            <v>5.9499999999999997E-2</v>
          </cell>
        </row>
        <row r="1209">
          <cell r="A1209">
            <v>36432</v>
          </cell>
          <cell r="B1209">
            <v>6.0299999999999999E-2</v>
          </cell>
        </row>
        <row r="1210">
          <cell r="A1210">
            <v>36433</v>
          </cell>
          <cell r="B1210">
            <v>6.0199999999999997E-2</v>
          </cell>
        </row>
        <row r="1211">
          <cell r="A1211">
            <v>36434</v>
          </cell>
          <cell r="B1211">
            <v>6.1199999999999997E-2</v>
          </cell>
        </row>
        <row r="1212">
          <cell r="A1212">
            <v>36437</v>
          </cell>
          <cell r="B1212">
            <v>6.08E-2</v>
          </cell>
        </row>
        <row r="1213">
          <cell r="A1213">
            <v>36438</v>
          </cell>
          <cell r="B1213">
            <v>6.1800000000000001E-2</v>
          </cell>
        </row>
        <row r="1214">
          <cell r="A1214">
            <v>36439</v>
          </cell>
          <cell r="B1214">
            <v>6.2199999999999998E-2</v>
          </cell>
        </row>
        <row r="1215">
          <cell r="A1215">
            <v>36440</v>
          </cell>
          <cell r="B1215">
            <v>6.2100000000000002E-2</v>
          </cell>
        </row>
        <row r="1216">
          <cell r="A1216">
            <v>36441</v>
          </cell>
          <cell r="B1216">
            <v>6.1800000000000001E-2</v>
          </cell>
        </row>
        <row r="1217">
          <cell r="A1217">
            <v>36444</v>
          </cell>
          <cell r="B1217">
            <v>6.1899999999999997E-2</v>
          </cell>
        </row>
        <row r="1218">
          <cell r="A1218">
            <v>36445</v>
          </cell>
          <cell r="B1218">
            <v>6.2199999999999998E-2</v>
          </cell>
        </row>
        <row r="1219">
          <cell r="A1219">
            <v>36446</v>
          </cell>
          <cell r="B1219">
            <v>6.2799999999999995E-2</v>
          </cell>
        </row>
        <row r="1220">
          <cell r="A1220">
            <v>36447</v>
          </cell>
          <cell r="B1220">
            <v>6.3200000000000006E-2</v>
          </cell>
        </row>
        <row r="1221">
          <cell r="A1221">
            <v>36448</v>
          </cell>
          <cell r="B1221">
            <v>6.2300000000000001E-2</v>
          </cell>
        </row>
        <row r="1222">
          <cell r="A1222">
            <v>36451</v>
          </cell>
          <cell r="B1222">
            <v>6.2799999999999995E-2</v>
          </cell>
        </row>
        <row r="1223">
          <cell r="A1223">
            <v>36452</v>
          </cell>
          <cell r="B1223">
            <v>6.3200000000000006E-2</v>
          </cell>
        </row>
        <row r="1224">
          <cell r="A1224">
            <v>36453</v>
          </cell>
          <cell r="B1224">
            <v>6.3399999999999998E-2</v>
          </cell>
        </row>
        <row r="1225">
          <cell r="A1225">
            <v>36454</v>
          </cell>
          <cell r="B1225">
            <v>6.3500000000000001E-2</v>
          </cell>
        </row>
        <row r="1226">
          <cell r="A1226">
            <v>36455</v>
          </cell>
          <cell r="B1226">
            <v>6.3600000000000004E-2</v>
          </cell>
        </row>
        <row r="1227">
          <cell r="A1227">
            <v>36458</v>
          </cell>
          <cell r="B1227">
            <v>6.3600000000000004E-2</v>
          </cell>
        </row>
        <row r="1228">
          <cell r="A1228">
            <v>36459</v>
          </cell>
          <cell r="B1228">
            <v>6.3799999999999996E-2</v>
          </cell>
        </row>
        <row r="1229">
          <cell r="A1229">
            <v>36460</v>
          </cell>
          <cell r="B1229">
            <v>6.3399999999999998E-2</v>
          </cell>
        </row>
        <row r="1230">
          <cell r="A1230">
            <v>36461</v>
          </cell>
          <cell r="B1230">
            <v>6.2799999999999995E-2</v>
          </cell>
        </row>
        <row r="1231">
          <cell r="A1231">
            <v>36462</v>
          </cell>
          <cell r="B1231">
            <v>6.1600000000000002E-2</v>
          </cell>
        </row>
        <row r="1232">
          <cell r="A1232">
            <v>36465</v>
          </cell>
          <cell r="B1232">
            <v>6.1899999999999997E-2</v>
          </cell>
        </row>
        <row r="1233">
          <cell r="A1233">
            <v>36466</v>
          </cell>
          <cell r="B1233">
            <v>6.1600000000000002E-2</v>
          </cell>
        </row>
        <row r="1234">
          <cell r="A1234">
            <v>36467</v>
          </cell>
          <cell r="B1234">
            <v>6.1499999999999999E-2</v>
          </cell>
        </row>
        <row r="1235">
          <cell r="A1235">
            <v>36468</v>
          </cell>
          <cell r="B1235">
            <v>6.1100000000000002E-2</v>
          </cell>
        </row>
        <row r="1236">
          <cell r="A1236">
            <v>36469</v>
          </cell>
          <cell r="B1236">
            <v>6.0600000000000001E-2</v>
          </cell>
        </row>
        <row r="1237">
          <cell r="A1237">
            <v>36472</v>
          </cell>
          <cell r="B1237">
            <v>6.08E-2</v>
          </cell>
        </row>
        <row r="1238">
          <cell r="A1238">
            <v>36473</v>
          </cell>
          <cell r="B1238">
            <v>6.08E-2</v>
          </cell>
        </row>
        <row r="1239">
          <cell r="A1239">
            <v>36474</v>
          </cell>
          <cell r="B1239">
            <v>6.1199999999999997E-2</v>
          </cell>
        </row>
        <row r="1240">
          <cell r="A1240">
            <v>36475</v>
          </cell>
          <cell r="B1240">
            <v>6.1199999999999997E-2</v>
          </cell>
        </row>
        <row r="1241">
          <cell r="A1241">
            <v>36476</v>
          </cell>
          <cell r="B1241">
            <v>6.0499999999999998E-2</v>
          </cell>
        </row>
        <row r="1242">
          <cell r="A1242">
            <v>36479</v>
          </cell>
          <cell r="B1242">
            <v>6.0600000000000001E-2</v>
          </cell>
        </row>
        <row r="1243">
          <cell r="A1243">
            <v>36480</v>
          </cell>
          <cell r="B1243">
            <v>6.1100000000000002E-2</v>
          </cell>
        </row>
        <row r="1244">
          <cell r="A1244">
            <v>36481</v>
          </cell>
          <cell r="B1244">
            <v>6.1800000000000001E-2</v>
          </cell>
        </row>
        <row r="1245">
          <cell r="A1245">
            <v>36482</v>
          </cell>
          <cell r="B1245">
            <v>6.1800000000000001E-2</v>
          </cell>
        </row>
        <row r="1246">
          <cell r="A1246">
            <v>36483</v>
          </cell>
          <cell r="B1246">
            <v>6.1699999999999998E-2</v>
          </cell>
        </row>
        <row r="1247">
          <cell r="A1247">
            <v>36486</v>
          </cell>
          <cell r="B1247">
            <v>6.2E-2</v>
          </cell>
        </row>
        <row r="1248">
          <cell r="A1248">
            <v>36487</v>
          </cell>
          <cell r="B1248">
            <v>6.2100000000000002E-2</v>
          </cell>
        </row>
        <row r="1249">
          <cell r="A1249">
            <v>36488</v>
          </cell>
          <cell r="B1249">
            <v>6.2E-2</v>
          </cell>
        </row>
        <row r="1250">
          <cell r="A1250">
            <v>36490</v>
          </cell>
          <cell r="B1250">
            <v>6.2300000000000001E-2</v>
          </cell>
        </row>
        <row r="1251">
          <cell r="A1251">
            <v>36493</v>
          </cell>
          <cell r="B1251">
            <v>6.3200000000000006E-2</v>
          </cell>
        </row>
        <row r="1252">
          <cell r="A1252">
            <v>36494</v>
          </cell>
          <cell r="B1252">
            <v>6.2899999999999998E-2</v>
          </cell>
        </row>
        <row r="1253">
          <cell r="A1253">
            <v>36495</v>
          </cell>
          <cell r="B1253">
            <v>6.3200000000000006E-2</v>
          </cell>
        </row>
        <row r="1254">
          <cell r="A1254">
            <v>36496</v>
          </cell>
          <cell r="B1254">
            <v>6.3500000000000001E-2</v>
          </cell>
        </row>
        <row r="1255">
          <cell r="A1255">
            <v>36497</v>
          </cell>
          <cell r="B1255">
            <v>6.2799999999999995E-2</v>
          </cell>
        </row>
        <row r="1256">
          <cell r="A1256">
            <v>36500</v>
          </cell>
          <cell r="B1256">
            <v>6.2700000000000006E-2</v>
          </cell>
        </row>
        <row r="1257">
          <cell r="A1257">
            <v>36501</v>
          </cell>
          <cell r="B1257">
            <v>6.2100000000000002E-2</v>
          </cell>
        </row>
        <row r="1258">
          <cell r="A1258">
            <v>36502</v>
          </cell>
          <cell r="B1258">
            <v>6.2399999999999997E-2</v>
          </cell>
        </row>
        <row r="1259">
          <cell r="A1259">
            <v>36503</v>
          </cell>
          <cell r="B1259">
            <v>6.2300000000000001E-2</v>
          </cell>
        </row>
        <row r="1260">
          <cell r="A1260">
            <v>36504</v>
          </cell>
          <cell r="B1260">
            <v>6.1699999999999998E-2</v>
          </cell>
        </row>
        <row r="1261">
          <cell r="A1261">
            <v>36507</v>
          </cell>
          <cell r="B1261">
            <v>6.2100000000000002E-2</v>
          </cell>
        </row>
        <row r="1262">
          <cell r="A1262">
            <v>36508</v>
          </cell>
          <cell r="B1262">
            <v>6.3100000000000003E-2</v>
          </cell>
        </row>
        <row r="1263">
          <cell r="A1263">
            <v>36509</v>
          </cell>
          <cell r="B1263">
            <v>6.3299999999999995E-2</v>
          </cell>
        </row>
        <row r="1264">
          <cell r="A1264">
            <v>36510</v>
          </cell>
          <cell r="B1264">
            <v>6.4000000000000001E-2</v>
          </cell>
        </row>
        <row r="1265">
          <cell r="A1265">
            <v>36511</v>
          </cell>
          <cell r="B1265">
            <v>6.3899999999999998E-2</v>
          </cell>
        </row>
        <row r="1266">
          <cell r="A1266">
            <v>36514</v>
          </cell>
          <cell r="B1266">
            <v>6.4500000000000002E-2</v>
          </cell>
        </row>
        <row r="1267">
          <cell r="A1267">
            <v>36515</v>
          </cell>
          <cell r="B1267">
            <v>6.4500000000000002E-2</v>
          </cell>
        </row>
        <row r="1268">
          <cell r="A1268">
            <v>36516</v>
          </cell>
          <cell r="B1268">
            <v>6.4699999999999994E-2</v>
          </cell>
        </row>
        <row r="1269">
          <cell r="A1269">
            <v>36517</v>
          </cell>
          <cell r="B1269">
            <v>6.4799999999999996E-2</v>
          </cell>
        </row>
        <row r="1270">
          <cell r="A1270">
            <v>36521</v>
          </cell>
          <cell r="B1270">
            <v>6.4899999999999999E-2</v>
          </cell>
        </row>
        <row r="1271">
          <cell r="A1271">
            <v>36522</v>
          </cell>
          <cell r="B1271">
            <v>6.5100000000000005E-2</v>
          </cell>
        </row>
        <row r="1272">
          <cell r="A1272">
            <v>36523</v>
          </cell>
          <cell r="B1272">
            <v>6.4799999999999996E-2</v>
          </cell>
        </row>
        <row r="1273">
          <cell r="A1273">
            <v>36524</v>
          </cell>
          <cell r="B1273">
            <v>6.4699999999999994E-2</v>
          </cell>
        </row>
        <row r="1274">
          <cell r="A1274">
            <v>36525</v>
          </cell>
          <cell r="B1274">
            <v>6.5100000000000005E-2</v>
          </cell>
        </row>
        <row r="1275">
          <cell r="A1275">
            <v>36528</v>
          </cell>
          <cell r="B1275">
            <v>6.6600000000000006E-2</v>
          </cell>
        </row>
        <row r="1276">
          <cell r="A1276">
            <v>36529</v>
          </cell>
          <cell r="B1276">
            <v>6.59E-2</v>
          </cell>
        </row>
        <row r="1277">
          <cell r="A1277">
            <v>36530</v>
          </cell>
          <cell r="B1277">
            <v>6.6900000000000001E-2</v>
          </cell>
        </row>
        <row r="1278">
          <cell r="A1278">
            <v>36531</v>
          </cell>
          <cell r="B1278">
            <v>6.6400000000000001E-2</v>
          </cell>
        </row>
        <row r="1279">
          <cell r="A1279">
            <v>36532</v>
          </cell>
          <cell r="B1279">
            <v>6.59E-2</v>
          </cell>
        </row>
        <row r="1280">
          <cell r="A1280">
            <v>36535</v>
          </cell>
          <cell r="B1280">
            <v>6.6500000000000004E-2</v>
          </cell>
        </row>
        <row r="1281">
          <cell r="A1281">
            <v>36536</v>
          </cell>
          <cell r="B1281">
            <v>6.7400000000000002E-2</v>
          </cell>
        </row>
        <row r="1282">
          <cell r="A1282">
            <v>36537</v>
          </cell>
          <cell r="B1282">
            <v>6.7699999999999996E-2</v>
          </cell>
        </row>
        <row r="1283">
          <cell r="A1283">
            <v>36538</v>
          </cell>
          <cell r="B1283">
            <v>6.7000000000000004E-2</v>
          </cell>
        </row>
        <row r="1284">
          <cell r="A1284">
            <v>36539</v>
          </cell>
          <cell r="B1284">
            <v>6.7199999999999996E-2</v>
          </cell>
        </row>
        <row r="1285">
          <cell r="A1285">
            <v>36543</v>
          </cell>
          <cell r="B1285">
            <v>6.7400000000000002E-2</v>
          </cell>
        </row>
        <row r="1286">
          <cell r="A1286">
            <v>36544</v>
          </cell>
          <cell r="B1286">
            <v>6.7400000000000002E-2</v>
          </cell>
        </row>
        <row r="1287">
          <cell r="A1287">
            <v>36545</v>
          </cell>
          <cell r="B1287">
            <v>6.7799999999999999E-2</v>
          </cell>
        </row>
        <row r="1288">
          <cell r="A1288">
            <v>36546</v>
          </cell>
          <cell r="B1288">
            <v>6.7500000000000004E-2</v>
          </cell>
        </row>
        <row r="1289">
          <cell r="A1289">
            <v>36549</v>
          </cell>
          <cell r="B1289">
            <v>6.6799999999999998E-2</v>
          </cell>
        </row>
        <row r="1290">
          <cell r="A1290">
            <v>36550</v>
          </cell>
          <cell r="B1290">
            <v>6.6699999999999995E-2</v>
          </cell>
        </row>
        <row r="1291">
          <cell r="A1291">
            <v>36551</v>
          </cell>
          <cell r="B1291">
            <v>6.6699999999999995E-2</v>
          </cell>
        </row>
        <row r="1292">
          <cell r="A1292">
            <v>36552</v>
          </cell>
          <cell r="B1292">
            <v>6.6600000000000006E-2</v>
          </cell>
        </row>
        <row r="1293">
          <cell r="A1293">
            <v>36553</v>
          </cell>
          <cell r="B1293">
            <v>6.6600000000000006E-2</v>
          </cell>
        </row>
        <row r="1294">
          <cell r="A1294">
            <v>36556</v>
          </cell>
          <cell r="B1294">
            <v>6.7599999999999993E-2</v>
          </cell>
        </row>
        <row r="1295">
          <cell r="A1295">
            <v>36557</v>
          </cell>
          <cell r="B1295">
            <v>6.7000000000000004E-2</v>
          </cell>
        </row>
        <row r="1296">
          <cell r="A1296">
            <v>36558</v>
          </cell>
          <cell r="B1296">
            <v>6.6799999999999998E-2</v>
          </cell>
        </row>
        <row r="1297">
          <cell r="A1297">
            <v>36559</v>
          </cell>
          <cell r="B1297">
            <v>6.5799999999999997E-2</v>
          </cell>
        </row>
        <row r="1298">
          <cell r="A1298">
            <v>36560</v>
          </cell>
          <cell r="B1298">
            <v>6.7000000000000004E-2</v>
          </cell>
        </row>
        <row r="1299">
          <cell r="A1299">
            <v>36563</v>
          </cell>
          <cell r="B1299">
            <v>6.8099999999999994E-2</v>
          </cell>
        </row>
        <row r="1300">
          <cell r="A1300">
            <v>36564</v>
          </cell>
          <cell r="B1300">
            <v>6.7799999999999999E-2</v>
          </cell>
        </row>
        <row r="1301">
          <cell r="A1301">
            <v>36565</v>
          </cell>
          <cell r="B1301">
            <v>6.8500000000000005E-2</v>
          </cell>
        </row>
        <row r="1302">
          <cell r="A1302">
            <v>36566</v>
          </cell>
          <cell r="B1302">
            <v>6.8500000000000005E-2</v>
          </cell>
        </row>
        <row r="1303">
          <cell r="A1303">
            <v>36567</v>
          </cell>
          <cell r="B1303">
            <v>6.8000000000000005E-2</v>
          </cell>
        </row>
        <row r="1304">
          <cell r="A1304">
            <v>36570</v>
          </cell>
          <cell r="B1304">
            <v>6.7500000000000004E-2</v>
          </cell>
        </row>
        <row r="1305">
          <cell r="A1305">
            <v>36571</v>
          </cell>
          <cell r="B1305">
            <v>6.7799999999999999E-2</v>
          </cell>
        </row>
        <row r="1306">
          <cell r="A1306">
            <v>36572</v>
          </cell>
          <cell r="B1306">
            <v>6.7699999999999996E-2</v>
          </cell>
        </row>
        <row r="1307">
          <cell r="A1307">
            <v>36573</v>
          </cell>
          <cell r="B1307">
            <v>6.83E-2</v>
          </cell>
        </row>
        <row r="1308">
          <cell r="A1308">
            <v>36574</v>
          </cell>
          <cell r="B1308">
            <v>6.7400000000000002E-2</v>
          </cell>
        </row>
        <row r="1309">
          <cell r="A1309">
            <v>36578</v>
          </cell>
          <cell r="B1309">
            <v>6.6500000000000004E-2</v>
          </cell>
        </row>
        <row r="1310">
          <cell r="A1310">
            <v>36579</v>
          </cell>
          <cell r="B1310">
            <v>6.7299999999999999E-2</v>
          </cell>
        </row>
        <row r="1311">
          <cell r="A1311">
            <v>36580</v>
          </cell>
          <cell r="B1311">
            <v>6.6100000000000006E-2</v>
          </cell>
        </row>
        <row r="1312">
          <cell r="A1312">
            <v>36581</v>
          </cell>
          <cell r="B1312">
            <v>6.5600000000000006E-2</v>
          </cell>
        </row>
        <row r="1313">
          <cell r="A1313">
            <v>36584</v>
          </cell>
          <cell r="B1313">
            <v>6.7000000000000004E-2</v>
          </cell>
        </row>
        <row r="1314">
          <cell r="A1314">
            <v>36585</v>
          </cell>
          <cell r="B1314">
            <v>6.7000000000000004E-2</v>
          </cell>
        </row>
        <row r="1315">
          <cell r="A1315">
            <v>36586</v>
          </cell>
          <cell r="B1315">
            <v>6.6799999999999998E-2</v>
          </cell>
        </row>
        <row r="1316">
          <cell r="A1316">
            <v>36587</v>
          </cell>
          <cell r="B1316">
            <v>6.7100000000000007E-2</v>
          </cell>
        </row>
        <row r="1317">
          <cell r="A1317">
            <v>36588</v>
          </cell>
          <cell r="B1317">
            <v>6.6900000000000001E-2</v>
          </cell>
        </row>
        <row r="1318">
          <cell r="A1318">
            <v>36591</v>
          </cell>
          <cell r="B1318">
            <v>6.7100000000000007E-2</v>
          </cell>
        </row>
        <row r="1319">
          <cell r="A1319">
            <v>36592</v>
          </cell>
          <cell r="B1319">
            <v>6.6699999999999995E-2</v>
          </cell>
        </row>
        <row r="1320">
          <cell r="A1320">
            <v>36593</v>
          </cell>
          <cell r="B1320">
            <v>6.6600000000000006E-2</v>
          </cell>
        </row>
        <row r="1321">
          <cell r="A1321">
            <v>36594</v>
          </cell>
          <cell r="B1321">
            <v>6.6500000000000004E-2</v>
          </cell>
        </row>
        <row r="1322">
          <cell r="A1322">
            <v>36595</v>
          </cell>
          <cell r="B1322">
            <v>6.6799999999999998E-2</v>
          </cell>
        </row>
        <row r="1323">
          <cell r="A1323">
            <v>36598</v>
          </cell>
          <cell r="B1323">
            <v>6.6699999999999995E-2</v>
          </cell>
        </row>
        <row r="1324">
          <cell r="A1324">
            <v>36599</v>
          </cell>
          <cell r="B1324">
            <v>6.6100000000000006E-2</v>
          </cell>
        </row>
        <row r="1325">
          <cell r="A1325">
            <v>36600</v>
          </cell>
          <cell r="B1325">
            <v>6.6400000000000001E-2</v>
          </cell>
        </row>
        <row r="1326">
          <cell r="A1326">
            <v>36601</v>
          </cell>
          <cell r="B1326">
            <v>6.5699999999999995E-2</v>
          </cell>
        </row>
        <row r="1327">
          <cell r="A1327">
            <v>36602</v>
          </cell>
          <cell r="B1327">
            <v>6.4799999999999996E-2</v>
          </cell>
        </row>
        <row r="1328">
          <cell r="A1328">
            <v>36605</v>
          </cell>
          <cell r="B1328">
            <v>6.5199999999999994E-2</v>
          </cell>
        </row>
        <row r="1329">
          <cell r="A1329">
            <v>36606</v>
          </cell>
          <cell r="B1329">
            <v>6.5199999999999994E-2</v>
          </cell>
        </row>
        <row r="1330">
          <cell r="A1330">
            <v>36607</v>
          </cell>
          <cell r="B1330">
            <v>6.4600000000000005E-2</v>
          </cell>
        </row>
        <row r="1331">
          <cell r="A1331">
            <v>36608</v>
          </cell>
          <cell r="B1331">
            <v>6.4899999999999999E-2</v>
          </cell>
        </row>
        <row r="1332">
          <cell r="A1332">
            <v>36609</v>
          </cell>
          <cell r="B1332">
            <v>6.5199999999999994E-2</v>
          </cell>
        </row>
        <row r="1333">
          <cell r="A1333">
            <v>36612</v>
          </cell>
          <cell r="B1333">
            <v>6.54E-2</v>
          </cell>
        </row>
        <row r="1334">
          <cell r="A1334">
            <v>36613</v>
          </cell>
          <cell r="B1334">
            <v>6.5799999999999997E-2</v>
          </cell>
        </row>
        <row r="1335">
          <cell r="A1335">
            <v>36614</v>
          </cell>
          <cell r="B1335">
            <v>6.54E-2</v>
          </cell>
        </row>
        <row r="1336">
          <cell r="A1336">
            <v>36615</v>
          </cell>
          <cell r="B1336">
            <v>6.4299999999999996E-2</v>
          </cell>
        </row>
        <row r="1337">
          <cell r="A1337">
            <v>36616</v>
          </cell>
          <cell r="B1337">
            <v>6.3799999999999996E-2</v>
          </cell>
        </row>
        <row r="1338">
          <cell r="A1338">
            <v>36619</v>
          </cell>
          <cell r="B1338">
            <v>6.3299999999999995E-2</v>
          </cell>
        </row>
        <row r="1339">
          <cell r="A1339">
            <v>36620</v>
          </cell>
          <cell r="B1339">
            <v>6.2300000000000001E-2</v>
          </cell>
        </row>
        <row r="1340">
          <cell r="A1340">
            <v>36621</v>
          </cell>
          <cell r="B1340">
            <v>6.1899999999999997E-2</v>
          </cell>
        </row>
        <row r="1341">
          <cell r="A1341">
            <v>36622</v>
          </cell>
          <cell r="B1341">
            <v>6.2300000000000001E-2</v>
          </cell>
        </row>
        <row r="1342">
          <cell r="A1342">
            <v>36623</v>
          </cell>
          <cell r="B1342">
            <v>6.1899999999999997E-2</v>
          </cell>
        </row>
        <row r="1343">
          <cell r="A1343">
            <v>36626</v>
          </cell>
          <cell r="B1343">
            <v>6.1400000000000003E-2</v>
          </cell>
        </row>
        <row r="1344">
          <cell r="A1344">
            <v>36627</v>
          </cell>
          <cell r="B1344">
            <v>6.2300000000000001E-2</v>
          </cell>
        </row>
        <row r="1345">
          <cell r="A1345">
            <v>36628</v>
          </cell>
          <cell r="B1345">
            <v>6.3200000000000006E-2</v>
          </cell>
        </row>
        <row r="1346">
          <cell r="A1346">
            <v>36629</v>
          </cell>
          <cell r="B1346">
            <v>6.2899999999999998E-2</v>
          </cell>
        </row>
        <row r="1347">
          <cell r="A1347">
            <v>36630</v>
          </cell>
          <cell r="B1347">
            <v>6.2399999999999997E-2</v>
          </cell>
        </row>
        <row r="1348">
          <cell r="A1348">
            <v>36633</v>
          </cell>
          <cell r="B1348">
            <v>6.2799999999999995E-2</v>
          </cell>
        </row>
        <row r="1349">
          <cell r="A1349">
            <v>36634</v>
          </cell>
          <cell r="B1349">
            <v>6.2600000000000003E-2</v>
          </cell>
        </row>
        <row r="1350">
          <cell r="A1350">
            <v>36635</v>
          </cell>
          <cell r="B1350">
            <v>6.2100000000000002E-2</v>
          </cell>
        </row>
        <row r="1351">
          <cell r="A1351">
            <v>36636</v>
          </cell>
          <cell r="B1351">
            <v>6.2E-2</v>
          </cell>
        </row>
        <row r="1352">
          <cell r="A1352">
            <v>36640</v>
          </cell>
          <cell r="B1352">
            <v>6.2799999999999995E-2</v>
          </cell>
        </row>
        <row r="1353">
          <cell r="A1353">
            <v>36641</v>
          </cell>
          <cell r="B1353">
            <v>6.3500000000000001E-2</v>
          </cell>
        </row>
        <row r="1354">
          <cell r="A1354">
            <v>36642</v>
          </cell>
          <cell r="B1354">
            <v>6.4100000000000004E-2</v>
          </cell>
        </row>
        <row r="1355">
          <cell r="A1355">
            <v>36643</v>
          </cell>
          <cell r="B1355">
            <v>6.4799999999999996E-2</v>
          </cell>
        </row>
        <row r="1356">
          <cell r="A1356">
            <v>36644</v>
          </cell>
          <cell r="B1356">
            <v>6.5000000000000002E-2</v>
          </cell>
        </row>
        <row r="1357">
          <cell r="A1357">
            <v>36647</v>
          </cell>
          <cell r="B1357">
            <v>6.5600000000000006E-2</v>
          </cell>
        </row>
        <row r="1358">
          <cell r="A1358">
            <v>36648</v>
          </cell>
          <cell r="B1358">
            <v>6.6100000000000006E-2</v>
          </cell>
        </row>
        <row r="1359">
          <cell r="A1359">
            <v>36649</v>
          </cell>
          <cell r="B1359">
            <v>6.6699999999999995E-2</v>
          </cell>
        </row>
        <row r="1360">
          <cell r="A1360">
            <v>36650</v>
          </cell>
          <cell r="B1360">
            <v>6.7299999999999999E-2</v>
          </cell>
        </row>
        <row r="1361">
          <cell r="A1361">
            <v>36651</v>
          </cell>
          <cell r="B1361">
            <v>6.7699999999999996E-2</v>
          </cell>
        </row>
        <row r="1362">
          <cell r="A1362">
            <v>36654</v>
          </cell>
          <cell r="B1362">
            <v>6.8500000000000005E-2</v>
          </cell>
        </row>
        <row r="1363">
          <cell r="A1363">
            <v>36655</v>
          </cell>
          <cell r="B1363">
            <v>6.8199999999999997E-2</v>
          </cell>
        </row>
        <row r="1364">
          <cell r="A1364">
            <v>36656</v>
          </cell>
          <cell r="B1364">
            <v>6.7400000000000002E-2</v>
          </cell>
        </row>
        <row r="1365">
          <cell r="A1365">
            <v>36657</v>
          </cell>
          <cell r="B1365">
            <v>6.7299999999999999E-2</v>
          </cell>
        </row>
        <row r="1366">
          <cell r="A1366">
            <v>36658</v>
          </cell>
          <cell r="B1366">
            <v>6.8000000000000005E-2</v>
          </cell>
        </row>
        <row r="1367">
          <cell r="A1367">
            <v>36661</v>
          </cell>
          <cell r="B1367">
            <v>6.7799999999999999E-2</v>
          </cell>
        </row>
        <row r="1368">
          <cell r="A1368">
            <v>36662</v>
          </cell>
          <cell r="B1368">
            <v>6.7699999999999996E-2</v>
          </cell>
        </row>
        <row r="1369">
          <cell r="A1369">
            <v>36663</v>
          </cell>
          <cell r="B1369">
            <v>6.8099999999999994E-2</v>
          </cell>
        </row>
        <row r="1370">
          <cell r="A1370">
            <v>36664</v>
          </cell>
          <cell r="B1370">
            <v>6.88E-2</v>
          </cell>
        </row>
        <row r="1371">
          <cell r="A1371">
            <v>36665</v>
          </cell>
          <cell r="B1371">
            <v>6.7799999999999999E-2</v>
          </cell>
        </row>
        <row r="1372">
          <cell r="A1372">
            <v>36668</v>
          </cell>
          <cell r="B1372">
            <v>6.6900000000000001E-2</v>
          </cell>
        </row>
        <row r="1373">
          <cell r="A1373">
            <v>36669</v>
          </cell>
          <cell r="B1373">
            <v>6.7400000000000002E-2</v>
          </cell>
        </row>
        <row r="1374">
          <cell r="A1374">
            <v>36670</v>
          </cell>
          <cell r="B1374">
            <v>6.7500000000000004E-2</v>
          </cell>
        </row>
        <row r="1375">
          <cell r="A1375">
            <v>36671</v>
          </cell>
          <cell r="B1375">
            <v>6.6900000000000001E-2</v>
          </cell>
        </row>
        <row r="1376">
          <cell r="A1376">
            <v>36672</v>
          </cell>
          <cell r="B1376">
            <v>6.6000000000000003E-2</v>
          </cell>
        </row>
        <row r="1377">
          <cell r="A1377">
            <v>36676</v>
          </cell>
          <cell r="B1377">
            <v>6.6500000000000004E-2</v>
          </cell>
        </row>
        <row r="1378">
          <cell r="A1378">
            <v>36677</v>
          </cell>
          <cell r="B1378">
            <v>6.59E-2</v>
          </cell>
        </row>
        <row r="1379">
          <cell r="A1379">
            <v>36678</v>
          </cell>
          <cell r="B1379">
            <v>6.5199999999999994E-2</v>
          </cell>
        </row>
        <row r="1380">
          <cell r="A1380">
            <v>36679</v>
          </cell>
          <cell r="B1380">
            <v>6.4399999999999999E-2</v>
          </cell>
        </row>
        <row r="1381">
          <cell r="A1381">
            <v>36682</v>
          </cell>
          <cell r="B1381">
            <v>6.4000000000000001E-2</v>
          </cell>
        </row>
        <row r="1382">
          <cell r="A1382">
            <v>36683</v>
          </cell>
          <cell r="B1382">
            <v>6.4100000000000004E-2</v>
          </cell>
        </row>
        <row r="1383">
          <cell r="A1383">
            <v>36684</v>
          </cell>
          <cell r="B1383">
            <v>6.3600000000000004E-2</v>
          </cell>
        </row>
        <row r="1384">
          <cell r="A1384">
            <v>36685</v>
          </cell>
          <cell r="B1384">
            <v>6.3299999999999995E-2</v>
          </cell>
        </row>
        <row r="1385">
          <cell r="A1385">
            <v>36686</v>
          </cell>
          <cell r="B1385">
            <v>6.3299999999999995E-2</v>
          </cell>
        </row>
        <row r="1386">
          <cell r="A1386">
            <v>36689</v>
          </cell>
          <cell r="B1386">
            <v>6.3100000000000003E-2</v>
          </cell>
        </row>
        <row r="1387">
          <cell r="A1387">
            <v>36690</v>
          </cell>
          <cell r="B1387">
            <v>6.3600000000000004E-2</v>
          </cell>
        </row>
        <row r="1388">
          <cell r="A1388">
            <v>36691</v>
          </cell>
          <cell r="B1388">
            <v>6.2799999999999995E-2</v>
          </cell>
        </row>
        <row r="1389">
          <cell r="A1389">
            <v>36692</v>
          </cell>
          <cell r="B1389">
            <v>6.25E-2</v>
          </cell>
        </row>
        <row r="1390">
          <cell r="A1390">
            <v>36693</v>
          </cell>
          <cell r="B1390">
            <v>6.1800000000000001E-2</v>
          </cell>
        </row>
        <row r="1391">
          <cell r="A1391">
            <v>36696</v>
          </cell>
          <cell r="B1391">
            <v>6.2100000000000002E-2</v>
          </cell>
        </row>
        <row r="1392">
          <cell r="A1392">
            <v>36697</v>
          </cell>
          <cell r="B1392">
            <v>6.2E-2</v>
          </cell>
        </row>
        <row r="1393">
          <cell r="A1393">
            <v>36698</v>
          </cell>
          <cell r="B1393">
            <v>6.3E-2</v>
          </cell>
        </row>
        <row r="1394">
          <cell r="A1394">
            <v>36699</v>
          </cell>
          <cell r="B1394">
            <v>6.3299999999999995E-2</v>
          </cell>
        </row>
        <row r="1395">
          <cell r="A1395">
            <v>36700</v>
          </cell>
          <cell r="B1395">
            <v>6.3700000000000007E-2</v>
          </cell>
        </row>
        <row r="1396">
          <cell r="A1396">
            <v>36703</v>
          </cell>
          <cell r="B1396">
            <v>6.3200000000000006E-2</v>
          </cell>
        </row>
        <row r="1397">
          <cell r="A1397">
            <v>36704</v>
          </cell>
          <cell r="B1397">
            <v>6.2799999999999995E-2</v>
          </cell>
        </row>
        <row r="1398">
          <cell r="A1398">
            <v>36705</v>
          </cell>
          <cell r="B1398">
            <v>6.3E-2</v>
          </cell>
        </row>
        <row r="1399">
          <cell r="A1399">
            <v>36706</v>
          </cell>
          <cell r="B1399">
            <v>6.3E-2</v>
          </cell>
        </row>
        <row r="1400">
          <cell r="A1400">
            <v>36707</v>
          </cell>
          <cell r="B1400">
            <v>6.1800000000000001E-2</v>
          </cell>
        </row>
        <row r="1401">
          <cell r="A1401">
            <v>36710</v>
          </cell>
          <cell r="B1401">
            <v>6.1199999999999997E-2</v>
          </cell>
        </row>
        <row r="1402">
          <cell r="A1402">
            <v>36712</v>
          </cell>
          <cell r="B1402">
            <v>6.0999999999999999E-2</v>
          </cell>
        </row>
        <row r="1403">
          <cell r="A1403">
            <v>36713</v>
          </cell>
          <cell r="B1403">
            <v>6.1600000000000002E-2</v>
          </cell>
        </row>
        <row r="1404">
          <cell r="A1404">
            <v>36714</v>
          </cell>
          <cell r="B1404">
            <v>6.0900000000000003E-2</v>
          </cell>
        </row>
        <row r="1405">
          <cell r="A1405">
            <v>36717</v>
          </cell>
          <cell r="B1405">
            <v>6.0999999999999999E-2</v>
          </cell>
        </row>
        <row r="1406">
          <cell r="A1406">
            <v>36718</v>
          </cell>
          <cell r="B1406">
            <v>6.1199999999999997E-2</v>
          </cell>
        </row>
        <row r="1407">
          <cell r="A1407">
            <v>36719</v>
          </cell>
          <cell r="B1407">
            <v>6.1800000000000001E-2</v>
          </cell>
        </row>
        <row r="1408">
          <cell r="A1408">
            <v>36720</v>
          </cell>
          <cell r="B1408">
            <v>6.13E-2</v>
          </cell>
        </row>
        <row r="1409">
          <cell r="A1409">
            <v>36721</v>
          </cell>
          <cell r="B1409">
            <v>6.2199999999999998E-2</v>
          </cell>
        </row>
        <row r="1410">
          <cell r="A1410">
            <v>36724</v>
          </cell>
          <cell r="B1410">
            <v>6.3200000000000006E-2</v>
          </cell>
        </row>
        <row r="1411">
          <cell r="A1411">
            <v>36725</v>
          </cell>
          <cell r="B1411">
            <v>6.3E-2</v>
          </cell>
        </row>
        <row r="1412">
          <cell r="A1412">
            <v>36726</v>
          </cell>
          <cell r="B1412">
            <v>6.3200000000000006E-2</v>
          </cell>
        </row>
        <row r="1413">
          <cell r="A1413">
            <v>36727</v>
          </cell>
          <cell r="B1413">
            <v>6.2E-2</v>
          </cell>
        </row>
        <row r="1414">
          <cell r="A1414">
            <v>36728</v>
          </cell>
          <cell r="B1414">
            <v>6.1600000000000002E-2</v>
          </cell>
        </row>
        <row r="1415">
          <cell r="A1415">
            <v>36731</v>
          </cell>
          <cell r="B1415">
            <v>6.1800000000000001E-2</v>
          </cell>
        </row>
        <row r="1416">
          <cell r="A1416">
            <v>36732</v>
          </cell>
          <cell r="B1416">
            <v>6.1899999999999997E-2</v>
          </cell>
        </row>
        <row r="1417">
          <cell r="A1417">
            <v>36733</v>
          </cell>
          <cell r="B1417">
            <v>6.1699999999999998E-2</v>
          </cell>
        </row>
        <row r="1418">
          <cell r="A1418">
            <v>36734</v>
          </cell>
          <cell r="B1418">
            <v>6.1400000000000003E-2</v>
          </cell>
        </row>
        <row r="1419">
          <cell r="A1419">
            <v>36735</v>
          </cell>
          <cell r="B1419">
            <v>6.1600000000000002E-2</v>
          </cell>
        </row>
        <row r="1420">
          <cell r="A1420">
            <v>36738</v>
          </cell>
          <cell r="B1420">
            <v>6.1699999999999998E-2</v>
          </cell>
        </row>
        <row r="1421">
          <cell r="A1421">
            <v>36739</v>
          </cell>
          <cell r="B1421">
            <v>6.1600000000000002E-2</v>
          </cell>
        </row>
        <row r="1422">
          <cell r="A1422">
            <v>36740</v>
          </cell>
          <cell r="B1422">
            <v>6.1199999999999997E-2</v>
          </cell>
        </row>
        <row r="1423">
          <cell r="A1423">
            <v>36741</v>
          </cell>
          <cell r="B1423">
            <v>6.08E-2</v>
          </cell>
        </row>
        <row r="1424">
          <cell r="A1424">
            <v>36742</v>
          </cell>
          <cell r="B1424">
            <v>6.0299999999999999E-2</v>
          </cell>
        </row>
        <row r="1425">
          <cell r="A1425">
            <v>36745</v>
          </cell>
          <cell r="B1425">
            <v>6.08E-2</v>
          </cell>
        </row>
        <row r="1426">
          <cell r="A1426">
            <v>36746</v>
          </cell>
          <cell r="B1426">
            <v>6.0600000000000001E-2</v>
          </cell>
        </row>
        <row r="1427">
          <cell r="A1427">
            <v>36747</v>
          </cell>
          <cell r="B1427">
            <v>6.0499999999999998E-2</v>
          </cell>
        </row>
        <row r="1428">
          <cell r="A1428">
            <v>36748</v>
          </cell>
          <cell r="B1428">
            <v>6.0199999999999997E-2</v>
          </cell>
        </row>
        <row r="1429">
          <cell r="A1429">
            <v>36749</v>
          </cell>
          <cell r="B1429">
            <v>6.0900000000000003E-2</v>
          </cell>
        </row>
        <row r="1430">
          <cell r="A1430">
            <v>36752</v>
          </cell>
          <cell r="B1430">
            <v>6.0699999999999997E-2</v>
          </cell>
        </row>
        <row r="1431">
          <cell r="A1431">
            <v>36753</v>
          </cell>
          <cell r="B1431">
            <v>6.13E-2</v>
          </cell>
        </row>
        <row r="1432">
          <cell r="A1432">
            <v>36754</v>
          </cell>
          <cell r="B1432">
            <v>6.1499999999999999E-2</v>
          </cell>
        </row>
        <row r="1433">
          <cell r="A1433">
            <v>36755</v>
          </cell>
          <cell r="B1433">
            <v>6.1400000000000003E-2</v>
          </cell>
        </row>
        <row r="1434">
          <cell r="A1434">
            <v>36756</v>
          </cell>
          <cell r="B1434">
            <v>6.1100000000000002E-2</v>
          </cell>
        </row>
        <row r="1435">
          <cell r="A1435">
            <v>36759</v>
          </cell>
          <cell r="B1435">
            <v>6.0999999999999999E-2</v>
          </cell>
        </row>
        <row r="1436">
          <cell r="A1436">
            <v>36760</v>
          </cell>
          <cell r="B1436">
            <v>6.0900000000000003E-2</v>
          </cell>
        </row>
        <row r="1437">
          <cell r="A1437">
            <v>36761</v>
          </cell>
          <cell r="B1437">
            <v>6.0299999999999999E-2</v>
          </cell>
        </row>
        <row r="1438">
          <cell r="A1438">
            <v>36762</v>
          </cell>
          <cell r="B1438">
            <v>6.0199999999999997E-2</v>
          </cell>
        </row>
        <row r="1439">
          <cell r="A1439">
            <v>36763</v>
          </cell>
          <cell r="B1439">
            <v>5.9900000000000002E-2</v>
          </cell>
        </row>
        <row r="1440">
          <cell r="A1440">
            <v>36766</v>
          </cell>
          <cell r="B1440">
            <v>6.0600000000000001E-2</v>
          </cell>
        </row>
        <row r="1441">
          <cell r="A1441">
            <v>36767</v>
          </cell>
          <cell r="B1441">
            <v>6.0699999999999997E-2</v>
          </cell>
        </row>
        <row r="1442">
          <cell r="A1442">
            <v>36768</v>
          </cell>
          <cell r="B1442">
            <v>6.0600000000000001E-2</v>
          </cell>
        </row>
        <row r="1443">
          <cell r="A1443">
            <v>36769</v>
          </cell>
          <cell r="B1443">
            <v>0.06</v>
          </cell>
        </row>
        <row r="1444">
          <cell r="A1444">
            <v>36770</v>
          </cell>
          <cell r="B1444">
            <v>5.9200000000000003E-2</v>
          </cell>
        </row>
        <row r="1445">
          <cell r="A1445">
            <v>36774</v>
          </cell>
          <cell r="B1445">
            <v>5.91E-2</v>
          </cell>
        </row>
        <row r="1446">
          <cell r="A1446">
            <v>36775</v>
          </cell>
          <cell r="B1446">
            <v>5.9200000000000003E-2</v>
          </cell>
        </row>
        <row r="1447">
          <cell r="A1447">
            <v>36776</v>
          </cell>
          <cell r="B1447">
            <v>5.9499999999999997E-2</v>
          </cell>
        </row>
        <row r="1448">
          <cell r="A1448">
            <v>36777</v>
          </cell>
          <cell r="B1448">
            <v>5.9299999999999999E-2</v>
          </cell>
        </row>
        <row r="1449">
          <cell r="A1449">
            <v>36780</v>
          </cell>
          <cell r="B1449">
            <v>5.9799999999999999E-2</v>
          </cell>
        </row>
        <row r="1450">
          <cell r="A1450">
            <v>36781</v>
          </cell>
          <cell r="B1450">
            <v>0.06</v>
          </cell>
        </row>
        <row r="1451">
          <cell r="A1451">
            <v>36782</v>
          </cell>
          <cell r="B1451">
            <v>5.96E-2</v>
          </cell>
        </row>
        <row r="1452">
          <cell r="A1452">
            <v>36783</v>
          </cell>
          <cell r="B1452">
            <v>5.9700000000000003E-2</v>
          </cell>
        </row>
        <row r="1453">
          <cell r="A1453">
            <v>36784</v>
          </cell>
          <cell r="B1453">
            <v>5.9400000000000001E-2</v>
          </cell>
        </row>
        <row r="1454">
          <cell r="A1454">
            <v>36787</v>
          </cell>
          <cell r="B1454">
            <v>5.9499999999999997E-2</v>
          </cell>
        </row>
        <row r="1455">
          <cell r="A1455">
            <v>36788</v>
          </cell>
          <cell r="B1455">
            <v>5.96E-2</v>
          </cell>
        </row>
        <row r="1456">
          <cell r="A1456">
            <v>36789</v>
          </cell>
          <cell r="B1456">
            <v>0.06</v>
          </cell>
        </row>
        <row r="1457">
          <cell r="A1457">
            <v>36790</v>
          </cell>
          <cell r="B1457">
            <v>5.9900000000000002E-2</v>
          </cell>
        </row>
        <row r="1458">
          <cell r="A1458">
            <v>36791</v>
          </cell>
          <cell r="B1458">
            <v>5.9499999999999997E-2</v>
          </cell>
        </row>
        <row r="1459">
          <cell r="A1459">
            <v>36794</v>
          </cell>
          <cell r="B1459">
            <v>5.9499999999999997E-2</v>
          </cell>
        </row>
        <row r="1460">
          <cell r="A1460">
            <v>36795</v>
          </cell>
          <cell r="B1460">
            <v>5.9299999999999999E-2</v>
          </cell>
        </row>
        <row r="1461">
          <cell r="A1461">
            <v>36796</v>
          </cell>
          <cell r="B1461">
            <v>5.9400000000000001E-2</v>
          </cell>
        </row>
        <row r="1462">
          <cell r="A1462">
            <v>36797</v>
          </cell>
          <cell r="B1462">
            <v>5.9200000000000003E-2</v>
          </cell>
        </row>
        <row r="1463">
          <cell r="A1463">
            <v>36798</v>
          </cell>
          <cell r="B1463">
            <v>5.9200000000000003E-2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"/>
      <sheetName val="Drivers"/>
      <sheetName val="Income Statement"/>
      <sheetName val="Balance Sheet"/>
      <sheetName val="Cashflow Statement"/>
      <sheetName val="Sources and Uses"/>
      <sheetName val="Simplified Cap Table"/>
      <sheetName val="Capitalization Table"/>
      <sheetName val="IRR"/>
      <sheetName val="Comps"/>
      <sheetName val="D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K9">
            <v>38344.226579520699</v>
          </cell>
        </row>
      </sheetData>
      <sheetData sheetId="9"/>
      <sheetData sheetId="10"/>
      <sheetData sheetId="1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"/>
      <sheetName val="Drivers"/>
      <sheetName val="Income Statement"/>
      <sheetName val="Balance Sheet"/>
      <sheetName val="Cashflow Statement"/>
      <sheetName val="Sources and Uses"/>
      <sheetName val="Simplified Cap Table"/>
      <sheetName val="Capitalization Table"/>
      <sheetName val="IRR"/>
      <sheetName val="Comps"/>
      <sheetName val="D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K9">
            <v>38344.226579520699</v>
          </cell>
        </row>
      </sheetData>
      <sheetData sheetId="9"/>
      <sheetData sheetId="10"/>
      <sheetData sheetId="1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ving Budget"/>
      <sheetName val="PRs, SRs"/>
      <sheetName val="Invoices"/>
      <sheetName val="Sheet1"/>
      <sheetName val="FY13-Q4replan-Tracy-Sree-reconc"/>
    </sheetNames>
    <sheetDataSet>
      <sheetData sheetId="0"/>
      <sheetData sheetId="1">
        <row r="4">
          <cell r="D4">
            <v>1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ata(P)"/>
      <sheetName val="Assumption(P)"/>
      <sheetName val="Data(C)"/>
      <sheetName val="Assumption(C)"/>
      <sheetName val="Cash flow"/>
      <sheetName val="sales-breakdown"/>
      <sheetName val="transaction within Group "/>
      <sheetName val="cost-breakdown"/>
      <sheetName val="Sheet1"/>
      <sheetName val="Entity debt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REV"/>
      <sheetName val="TOTAL IND CODE"/>
      <sheetName val="Jan Rev"/>
      <sheetName val="Jan Ind Code"/>
      <sheetName val="Jan Ind Code 0"/>
      <sheetName val="Sales Tax-Jan"/>
      <sheetName val="Feb Rev"/>
      <sheetName val="Feb Ind Code"/>
      <sheetName val="Feb Ind Code 0"/>
      <sheetName val="Feb Sales Tax"/>
      <sheetName val="Mar Rev"/>
      <sheetName val="Mar Ind Code"/>
      <sheetName val="Mar Sales Tax"/>
      <sheetName val="Apr Rev"/>
      <sheetName val="Apr Ind Code"/>
      <sheetName val="Apr Sales Tax"/>
      <sheetName val="May Rev "/>
      <sheetName val="May Ind Code"/>
      <sheetName val="May Sales Tax"/>
      <sheetName val="June Rev"/>
      <sheetName val="Jun Ind Code"/>
      <sheetName val="Jun Sales Tax"/>
      <sheetName val="Jul Sales Tax"/>
      <sheetName val="Jul Ind Code"/>
      <sheetName val="Jul Rev"/>
      <sheetName val="Aug Ind Code"/>
      <sheetName val="Aug Sales Tax"/>
      <sheetName val="Aug Rev"/>
      <sheetName val="Sep Ind Code"/>
      <sheetName val="Sep Sales Tax"/>
      <sheetName val="Sep Rev"/>
      <sheetName val="Oct Rev "/>
      <sheetName val="Oct Ind Code"/>
      <sheetName val="Nov Rev"/>
      <sheetName val="Nov Ind Code"/>
      <sheetName val="Dec Rev"/>
      <sheetName val="Dec Ind Code "/>
      <sheetName val="Sheet1"/>
    </sheetNames>
    <sheetDataSet>
      <sheetData sheetId="0">
        <row r="2">
          <cell r="A2">
            <v>1</v>
          </cell>
        </row>
      </sheetData>
      <sheetData sheetId="1">
        <row r="2">
          <cell r="A2">
            <v>1</v>
          </cell>
        </row>
      </sheetData>
      <sheetData sheetId="2">
        <row r="2">
          <cell r="A2">
            <v>1</v>
          </cell>
          <cell r="B2" t="str">
            <v>AL</v>
          </cell>
          <cell r="C2">
            <v>6763.38</v>
          </cell>
          <cell r="E2">
            <v>0</v>
          </cell>
          <cell r="F2">
            <v>6763.38</v>
          </cell>
        </row>
        <row r="3">
          <cell r="A3">
            <v>2</v>
          </cell>
          <cell r="B3" t="str">
            <v>AK</v>
          </cell>
          <cell r="C3">
            <v>13885.48</v>
          </cell>
          <cell r="E3">
            <v>0</v>
          </cell>
          <cell r="F3">
            <v>13885.48</v>
          </cell>
        </row>
        <row r="4">
          <cell r="A4">
            <v>3</v>
          </cell>
          <cell r="B4" t="str">
            <v>AZ</v>
          </cell>
          <cell r="C4">
            <v>71213.27</v>
          </cell>
          <cell r="E4">
            <v>0</v>
          </cell>
          <cell r="F4">
            <v>71213.27</v>
          </cell>
        </row>
        <row r="5">
          <cell r="A5">
            <v>4</v>
          </cell>
          <cell r="B5" t="str">
            <v>AR</v>
          </cell>
          <cell r="C5">
            <v>32833</v>
          </cell>
          <cell r="E5">
            <v>0</v>
          </cell>
          <cell r="F5">
            <v>32833</v>
          </cell>
        </row>
        <row r="6">
          <cell r="A6">
            <v>5</v>
          </cell>
          <cell r="B6" t="str">
            <v>CA</v>
          </cell>
          <cell r="C6">
            <v>4635365.93</v>
          </cell>
          <cell r="D6">
            <v>665565.43999999994</v>
          </cell>
          <cell r="E6">
            <v>246476.88</v>
          </cell>
          <cell r="F6">
            <v>5547408.2499999991</v>
          </cell>
        </row>
        <row r="7">
          <cell r="A7">
            <v>6</v>
          </cell>
          <cell r="B7" t="str">
            <v>CO</v>
          </cell>
          <cell r="C7">
            <v>64313.61</v>
          </cell>
          <cell r="E7">
            <v>0</v>
          </cell>
          <cell r="F7">
            <v>64313.61</v>
          </cell>
        </row>
        <row r="8">
          <cell r="A8">
            <v>7</v>
          </cell>
          <cell r="B8" t="str">
            <v>CT</v>
          </cell>
          <cell r="C8">
            <v>25423</v>
          </cell>
          <cell r="E8">
            <v>0</v>
          </cell>
          <cell r="F8">
            <v>25423</v>
          </cell>
        </row>
        <row r="9">
          <cell r="A9">
            <v>8</v>
          </cell>
          <cell r="B9" t="str">
            <v>DE</v>
          </cell>
          <cell r="C9">
            <v>2978.98</v>
          </cell>
          <cell r="E9">
            <v>0</v>
          </cell>
          <cell r="F9">
            <v>2978.98</v>
          </cell>
        </row>
        <row r="10">
          <cell r="A10">
            <v>9</v>
          </cell>
          <cell r="B10" t="str">
            <v>DC</v>
          </cell>
          <cell r="C10">
            <v>792</v>
          </cell>
          <cell r="E10">
            <v>0</v>
          </cell>
          <cell r="F10">
            <v>792</v>
          </cell>
        </row>
        <row r="11">
          <cell r="A11">
            <v>10</v>
          </cell>
          <cell r="B11" t="str">
            <v>FL</v>
          </cell>
          <cell r="C11">
            <v>118915.24</v>
          </cell>
          <cell r="E11">
            <v>0</v>
          </cell>
          <cell r="F11">
            <v>118915.24</v>
          </cell>
        </row>
        <row r="12">
          <cell r="A12">
            <v>11</v>
          </cell>
          <cell r="B12" t="str">
            <v>GA</v>
          </cell>
          <cell r="C12">
            <v>22016.9</v>
          </cell>
          <cell r="E12">
            <v>0</v>
          </cell>
          <cell r="F12">
            <v>22016.9</v>
          </cell>
        </row>
        <row r="13">
          <cell r="A13">
            <v>12</v>
          </cell>
          <cell r="B13" t="str">
            <v>HI</v>
          </cell>
          <cell r="C13">
            <v>2119.27</v>
          </cell>
          <cell r="E13">
            <v>0</v>
          </cell>
          <cell r="F13">
            <v>2119.27</v>
          </cell>
        </row>
        <row r="14">
          <cell r="A14">
            <v>13</v>
          </cell>
          <cell r="B14" t="str">
            <v>ID</v>
          </cell>
          <cell r="C14">
            <v>3630.85</v>
          </cell>
          <cell r="E14">
            <v>0</v>
          </cell>
          <cell r="F14">
            <v>3630.85</v>
          </cell>
        </row>
        <row r="15">
          <cell r="A15">
            <v>14</v>
          </cell>
          <cell r="B15" t="str">
            <v>IL</v>
          </cell>
          <cell r="C15">
            <v>29614.5</v>
          </cell>
          <cell r="E15">
            <v>0</v>
          </cell>
          <cell r="F15">
            <v>29614.5</v>
          </cell>
        </row>
        <row r="16">
          <cell r="A16">
            <v>15</v>
          </cell>
          <cell r="B16" t="str">
            <v>IN</v>
          </cell>
          <cell r="C16">
            <v>19145.32</v>
          </cell>
          <cell r="E16">
            <v>0</v>
          </cell>
          <cell r="F16">
            <v>19145.32</v>
          </cell>
        </row>
        <row r="17">
          <cell r="A17">
            <v>16</v>
          </cell>
          <cell r="B17" t="str">
            <v>IA</v>
          </cell>
          <cell r="C17">
            <v>5343.64</v>
          </cell>
          <cell r="E17">
            <v>0</v>
          </cell>
          <cell r="F17">
            <v>5343.64</v>
          </cell>
        </row>
        <row r="18">
          <cell r="A18">
            <v>17</v>
          </cell>
          <cell r="B18" t="str">
            <v>KS</v>
          </cell>
          <cell r="C18">
            <v>10934.32</v>
          </cell>
          <cell r="E18">
            <v>0</v>
          </cell>
          <cell r="F18">
            <v>10934.32</v>
          </cell>
        </row>
        <row r="19">
          <cell r="A19">
            <v>18</v>
          </cell>
          <cell r="B19" t="str">
            <v>KY</v>
          </cell>
          <cell r="C19">
            <v>3276</v>
          </cell>
          <cell r="E19">
            <v>0</v>
          </cell>
          <cell r="F19">
            <v>3276</v>
          </cell>
        </row>
        <row r="20">
          <cell r="A20">
            <v>19</v>
          </cell>
          <cell r="B20" t="str">
            <v>LA</v>
          </cell>
          <cell r="C20">
            <v>47340.15</v>
          </cell>
          <cell r="E20">
            <v>0</v>
          </cell>
          <cell r="F20">
            <v>47340.15</v>
          </cell>
        </row>
        <row r="21">
          <cell r="A21">
            <v>20</v>
          </cell>
          <cell r="B21" t="str">
            <v>ME</v>
          </cell>
          <cell r="C21">
            <v>900</v>
          </cell>
          <cell r="E21">
            <v>0</v>
          </cell>
          <cell r="F21">
            <v>900</v>
          </cell>
        </row>
        <row r="22">
          <cell r="A22">
            <v>21</v>
          </cell>
          <cell r="B22" t="str">
            <v>MD</v>
          </cell>
          <cell r="C22">
            <v>37048.83</v>
          </cell>
          <cell r="E22">
            <v>0</v>
          </cell>
          <cell r="F22">
            <v>37048.83</v>
          </cell>
        </row>
        <row r="23">
          <cell r="A23">
            <v>22</v>
          </cell>
          <cell r="B23" t="str">
            <v>MA</v>
          </cell>
          <cell r="C23">
            <v>56781.89</v>
          </cell>
          <cell r="E23">
            <v>0</v>
          </cell>
          <cell r="F23">
            <v>56781.89</v>
          </cell>
        </row>
        <row r="24">
          <cell r="A24">
            <v>23</v>
          </cell>
          <cell r="B24" t="str">
            <v>MI</v>
          </cell>
          <cell r="C24">
            <v>15102.39</v>
          </cell>
          <cell r="E24">
            <v>0</v>
          </cell>
          <cell r="F24">
            <v>15102.39</v>
          </cell>
        </row>
        <row r="25">
          <cell r="A25">
            <v>24</v>
          </cell>
          <cell r="B25" t="str">
            <v>MN</v>
          </cell>
          <cell r="C25">
            <v>20563.64</v>
          </cell>
          <cell r="E25">
            <v>0</v>
          </cell>
          <cell r="F25">
            <v>20563.64</v>
          </cell>
        </row>
        <row r="26">
          <cell r="A26">
            <v>25</v>
          </cell>
          <cell r="B26" t="str">
            <v>MS</v>
          </cell>
          <cell r="C26">
            <v>14992.15</v>
          </cell>
          <cell r="E26">
            <v>0</v>
          </cell>
          <cell r="F26">
            <v>14992.15</v>
          </cell>
        </row>
        <row r="27">
          <cell r="A27">
            <v>26</v>
          </cell>
          <cell r="B27" t="str">
            <v>MO</v>
          </cell>
          <cell r="C27">
            <v>13566.06</v>
          </cell>
          <cell r="E27">
            <v>0</v>
          </cell>
          <cell r="F27">
            <v>13566.06</v>
          </cell>
        </row>
        <row r="28">
          <cell r="A28">
            <v>27</v>
          </cell>
          <cell r="B28" t="str">
            <v>MT</v>
          </cell>
          <cell r="C28">
            <v>3047.75</v>
          </cell>
          <cell r="E28">
            <v>0</v>
          </cell>
          <cell r="F28">
            <v>3047.75</v>
          </cell>
        </row>
        <row r="29">
          <cell r="A29">
            <v>28</v>
          </cell>
          <cell r="B29" t="str">
            <v>NE</v>
          </cell>
          <cell r="C29">
            <v>10194.61</v>
          </cell>
          <cell r="E29">
            <v>0</v>
          </cell>
          <cell r="F29">
            <v>10194.61</v>
          </cell>
        </row>
        <row r="30">
          <cell r="A30">
            <v>29</v>
          </cell>
          <cell r="B30" t="str">
            <v>NV</v>
          </cell>
          <cell r="C30">
            <v>22584.95</v>
          </cell>
          <cell r="E30">
            <v>0</v>
          </cell>
          <cell r="F30">
            <v>22584.95</v>
          </cell>
        </row>
        <row r="31">
          <cell r="A31">
            <v>30</v>
          </cell>
          <cell r="B31" t="str">
            <v>NH</v>
          </cell>
          <cell r="C31">
            <v>5966</v>
          </cell>
          <cell r="E31">
            <v>0</v>
          </cell>
          <cell r="F31">
            <v>5966</v>
          </cell>
        </row>
        <row r="32">
          <cell r="A32">
            <v>31</v>
          </cell>
          <cell r="B32" t="str">
            <v>NJ</v>
          </cell>
          <cell r="C32">
            <v>32602.11</v>
          </cell>
          <cell r="E32">
            <v>0</v>
          </cell>
          <cell r="F32">
            <v>32602.11</v>
          </cell>
        </row>
        <row r="33">
          <cell r="A33">
            <v>32</v>
          </cell>
          <cell r="B33" t="str">
            <v>NM</v>
          </cell>
          <cell r="C33">
            <v>2684.33</v>
          </cell>
          <cell r="E33">
            <v>0</v>
          </cell>
          <cell r="F33">
            <v>2684.33</v>
          </cell>
        </row>
        <row r="34">
          <cell r="A34">
            <v>33</v>
          </cell>
          <cell r="B34" t="str">
            <v>NY</v>
          </cell>
          <cell r="C34">
            <v>97845.37</v>
          </cell>
          <cell r="E34">
            <v>0</v>
          </cell>
          <cell r="F34">
            <v>97845.37</v>
          </cell>
        </row>
        <row r="35">
          <cell r="A35">
            <v>34</v>
          </cell>
          <cell r="B35" t="str">
            <v>NC</v>
          </cell>
          <cell r="C35">
            <v>177618.89</v>
          </cell>
          <cell r="E35">
            <v>0</v>
          </cell>
          <cell r="F35">
            <v>177618.89</v>
          </cell>
        </row>
        <row r="36">
          <cell r="A36">
            <v>35</v>
          </cell>
          <cell r="B36" t="str">
            <v>ND</v>
          </cell>
          <cell r="C36">
            <v>48788.14</v>
          </cell>
          <cell r="E36">
            <v>0</v>
          </cell>
          <cell r="F36">
            <v>48788.14</v>
          </cell>
        </row>
        <row r="37">
          <cell r="A37">
            <v>36</v>
          </cell>
          <cell r="B37" t="str">
            <v>OH</v>
          </cell>
          <cell r="C37">
            <v>54458.43</v>
          </cell>
          <cell r="E37">
            <v>0</v>
          </cell>
          <cell r="F37">
            <v>54458.43</v>
          </cell>
        </row>
        <row r="38">
          <cell r="A38">
            <v>37</v>
          </cell>
          <cell r="B38" t="str">
            <v>OK</v>
          </cell>
          <cell r="C38">
            <v>164916.26999999999</v>
          </cell>
          <cell r="E38">
            <v>0</v>
          </cell>
          <cell r="F38">
            <v>164916.26999999999</v>
          </cell>
        </row>
        <row r="39">
          <cell r="A39">
            <v>38</v>
          </cell>
          <cell r="B39" t="str">
            <v>OR</v>
          </cell>
          <cell r="C39">
            <v>54974.75</v>
          </cell>
          <cell r="E39">
            <v>0</v>
          </cell>
          <cell r="F39">
            <v>54974.75</v>
          </cell>
        </row>
        <row r="40">
          <cell r="A40">
            <v>39</v>
          </cell>
          <cell r="B40" t="str">
            <v>PA</v>
          </cell>
          <cell r="C40">
            <v>61624.21</v>
          </cell>
          <cell r="E40">
            <v>0</v>
          </cell>
          <cell r="F40">
            <v>61624.21</v>
          </cell>
        </row>
        <row r="41">
          <cell r="A41">
            <v>40</v>
          </cell>
          <cell r="B41" t="str">
            <v>RI</v>
          </cell>
          <cell r="C41">
            <v>948</v>
          </cell>
          <cell r="E41">
            <v>0</v>
          </cell>
          <cell r="F41">
            <v>948</v>
          </cell>
        </row>
        <row r="42">
          <cell r="A42">
            <v>41</v>
          </cell>
          <cell r="B42" t="str">
            <v>SC</v>
          </cell>
          <cell r="C42">
            <v>10421.9</v>
          </cell>
          <cell r="E42">
            <v>0</v>
          </cell>
          <cell r="F42">
            <v>10421.9</v>
          </cell>
        </row>
        <row r="43">
          <cell r="A43">
            <v>42</v>
          </cell>
          <cell r="B43" t="str">
            <v>SD</v>
          </cell>
          <cell r="C43">
            <v>627</v>
          </cell>
          <cell r="E43">
            <v>0</v>
          </cell>
          <cell r="F43">
            <v>627</v>
          </cell>
        </row>
        <row r="44">
          <cell r="A44">
            <v>43</v>
          </cell>
          <cell r="B44" t="str">
            <v>TN</v>
          </cell>
          <cell r="C44">
            <v>8646.5</v>
          </cell>
          <cell r="E44">
            <v>0</v>
          </cell>
          <cell r="F44">
            <v>8646.5</v>
          </cell>
        </row>
        <row r="45">
          <cell r="A45">
            <v>44</v>
          </cell>
          <cell r="B45" t="str">
            <v>TX</v>
          </cell>
          <cell r="C45">
            <v>1044117.13</v>
          </cell>
          <cell r="D45">
            <v>299</v>
          </cell>
          <cell r="E45">
            <v>20778.98</v>
          </cell>
          <cell r="F45">
            <v>1065195.1100000001</v>
          </cell>
        </row>
        <row r="46">
          <cell r="A46">
            <v>45</v>
          </cell>
          <cell r="B46" t="str">
            <v>UT</v>
          </cell>
          <cell r="C46">
            <v>16473.82</v>
          </cell>
          <cell r="E46">
            <v>0</v>
          </cell>
          <cell r="F46">
            <v>16473.82</v>
          </cell>
        </row>
        <row r="47">
          <cell r="A47">
            <v>46</v>
          </cell>
          <cell r="B47" t="str">
            <v>VT</v>
          </cell>
          <cell r="C47">
            <v>6201.08</v>
          </cell>
          <cell r="E47">
            <v>0</v>
          </cell>
          <cell r="F47">
            <v>6201.08</v>
          </cell>
        </row>
        <row r="48">
          <cell r="A48">
            <v>47</v>
          </cell>
          <cell r="B48" t="str">
            <v>VA</v>
          </cell>
          <cell r="C48">
            <v>60318.13</v>
          </cell>
          <cell r="E48">
            <v>0</v>
          </cell>
          <cell r="F48">
            <v>60318.13</v>
          </cell>
        </row>
        <row r="49">
          <cell r="A49">
            <v>48</v>
          </cell>
          <cell r="B49" t="str">
            <v>WA</v>
          </cell>
          <cell r="C49">
            <v>35946.720000000001</v>
          </cell>
          <cell r="E49">
            <v>0</v>
          </cell>
          <cell r="F49">
            <v>35946.720000000001</v>
          </cell>
        </row>
        <row r="50">
          <cell r="A50">
            <v>49</v>
          </cell>
          <cell r="B50" t="str">
            <v>WV</v>
          </cell>
          <cell r="C50">
            <v>285</v>
          </cell>
          <cell r="E50">
            <v>0</v>
          </cell>
          <cell r="F50">
            <v>285</v>
          </cell>
        </row>
        <row r="51">
          <cell r="A51">
            <v>50</v>
          </cell>
          <cell r="B51" t="str">
            <v>WI</v>
          </cell>
          <cell r="C51">
            <v>6021.15</v>
          </cell>
          <cell r="E51">
            <v>0</v>
          </cell>
          <cell r="F51">
            <v>6021.15</v>
          </cell>
        </row>
        <row r="52">
          <cell r="A52">
            <v>51</v>
          </cell>
          <cell r="B52" t="str">
            <v>WY</v>
          </cell>
          <cell r="C52">
            <v>1137</v>
          </cell>
          <cell r="E52">
            <v>0</v>
          </cell>
          <cell r="F52">
            <v>1137</v>
          </cell>
        </row>
        <row r="53">
          <cell r="A53">
            <v>60</v>
          </cell>
          <cell r="B53" t="str">
            <v>AS</v>
          </cell>
          <cell r="C53">
            <v>0</v>
          </cell>
          <cell r="E53">
            <v>0</v>
          </cell>
          <cell r="F53">
            <v>0</v>
          </cell>
        </row>
        <row r="54">
          <cell r="A54">
            <v>78</v>
          </cell>
          <cell r="B54" t="str">
            <v>VI</v>
          </cell>
          <cell r="C54">
            <v>961</v>
          </cell>
          <cell r="E54">
            <v>0</v>
          </cell>
          <cell r="F54">
            <v>961</v>
          </cell>
        </row>
      </sheetData>
      <sheetData sheetId="3"/>
      <sheetData sheetId="4"/>
      <sheetData sheetId="5">
        <row r="2">
          <cell r="A2">
            <v>70</v>
          </cell>
        </row>
      </sheetData>
      <sheetData sheetId="6">
        <row r="2">
          <cell r="A2">
            <v>1</v>
          </cell>
        </row>
      </sheetData>
      <sheetData sheetId="7"/>
      <sheetData sheetId="8"/>
      <sheetData sheetId="9">
        <row r="2">
          <cell r="A2">
            <v>1</v>
          </cell>
        </row>
      </sheetData>
      <sheetData sheetId="10">
        <row r="2">
          <cell r="A2">
            <v>1</v>
          </cell>
        </row>
      </sheetData>
      <sheetData sheetId="11"/>
      <sheetData sheetId="12"/>
      <sheetData sheetId="13">
        <row r="2">
          <cell r="A2">
            <v>1</v>
          </cell>
        </row>
      </sheetData>
      <sheetData sheetId="14"/>
      <sheetData sheetId="15"/>
      <sheetData sheetId="16">
        <row r="2">
          <cell r="A2">
            <v>70</v>
          </cell>
        </row>
      </sheetData>
      <sheetData sheetId="17">
        <row r="2">
          <cell r="A2">
            <v>70</v>
          </cell>
        </row>
      </sheetData>
      <sheetData sheetId="18"/>
      <sheetData sheetId="19">
        <row r="2">
          <cell r="A2">
            <v>1</v>
          </cell>
        </row>
      </sheetData>
      <sheetData sheetId="20"/>
      <sheetData sheetId="21">
        <row r="2">
          <cell r="A2">
            <v>1</v>
          </cell>
        </row>
      </sheetData>
      <sheetData sheetId="22"/>
      <sheetData sheetId="23"/>
      <sheetData sheetId="24">
        <row r="2">
          <cell r="A2">
            <v>70</v>
          </cell>
        </row>
      </sheetData>
      <sheetData sheetId="25">
        <row r="2">
          <cell r="A2">
            <v>1</v>
          </cell>
        </row>
      </sheetData>
      <sheetData sheetId="26">
        <row r="2">
          <cell r="A2">
            <v>1</v>
          </cell>
        </row>
      </sheetData>
      <sheetData sheetId="27">
        <row r="2">
          <cell r="A2">
            <v>1</v>
          </cell>
        </row>
      </sheetData>
      <sheetData sheetId="28"/>
      <sheetData sheetId="29">
        <row r="2">
          <cell r="A2">
            <v>1</v>
          </cell>
        </row>
      </sheetData>
      <sheetData sheetId="30">
        <row r="2">
          <cell r="A2">
            <v>1</v>
          </cell>
        </row>
      </sheetData>
      <sheetData sheetId="31">
        <row r="2">
          <cell r="A2">
            <v>1</v>
          </cell>
        </row>
      </sheetData>
      <sheetData sheetId="32"/>
      <sheetData sheetId="33">
        <row r="2">
          <cell r="A2">
            <v>1</v>
          </cell>
        </row>
      </sheetData>
      <sheetData sheetId="34">
        <row r="2">
          <cell r="A2">
            <v>1</v>
          </cell>
        </row>
      </sheetData>
      <sheetData sheetId="35">
        <row r="2">
          <cell r="A2">
            <v>1</v>
          </cell>
        </row>
      </sheetData>
      <sheetData sheetId="36"/>
      <sheetData sheetId="37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roll Entry"/>
      <sheetName val="Payroll%20Entry"/>
    </sheetNames>
    <definedNames>
      <definedName name="JE"/>
      <definedName name="ShowAll"/>
    </definedNames>
    <sheetDataSet>
      <sheetData sheetId="0" refreshError="1"/>
      <sheetData sheetId="1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QuoteSummary"/>
      <sheetName val="PriceList"/>
      <sheetName val="Drop Down Lists"/>
      <sheetName val="Price List - WORKBOOK"/>
    </sheetNames>
    <sheetDataSet>
      <sheetData sheetId="0">
        <row r="8">
          <cell r="E8" t="b">
            <v>1</v>
          </cell>
        </row>
        <row r="16">
          <cell r="B16" t="str">
            <v>#0</v>
          </cell>
          <cell r="C16" t="str">
            <v>#0</v>
          </cell>
          <cell r="D16" t="str">
            <v>General</v>
          </cell>
          <cell r="E16" t="str">
            <v>General</v>
          </cell>
          <cell r="F16" t="str">
            <v>$###,##0</v>
          </cell>
          <cell r="G16" t="str">
            <v>##0%</v>
          </cell>
          <cell r="H16" t="str">
            <v>###,##0</v>
          </cell>
          <cell r="I16" t="str">
            <v>$###,##0</v>
          </cell>
          <cell r="J16" t="str">
            <v>$###,##0</v>
          </cell>
        </row>
        <row r="17">
          <cell r="B17">
            <v>0</v>
          </cell>
        </row>
        <row r="18">
          <cell r="B18">
            <v>1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3</v>
          </cell>
        </row>
        <row r="33">
          <cell r="B33">
            <v>4</v>
          </cell>
        </row>
        <row r="34">
          <cell r="B34">
            <v>5</v>
          </cell>
        </row>
      </sheetData>
      <sheetData sheetId="1"/>
      <sheetData sheetId="2">
        <row r="2">
          <cell r="B2" t="str">
            <v>Part Number</v>
          </cell>
        </row>
      </sheetData>
      <sheetData sheetId="3" refreshError="1"/>
      <sheetData sheetId="4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-010 Index and Information"/>
      <sheetName val="00-020 General"/>
      <sheetName val="00-025 Notes"/>
      <sheetName val="00-030 Summary Sheet"/>
      <sheetName val="00-032 M-3, Part II Detail"/>
      <sheetName val="00-040 Book-to-Tax Rec"/>
      <sheetName val="00-060 Form 851"/>
      <sheetName val="O0-041 - Provision Computation"/>
      <sheetName val="01-010 Trial Balance"/>
      <sheetName val="01-011 Domestic TB"/>
      <sheetName val="01-020 Journal Entries"/>
      <sheetName val="01-021 TRC-MRC List"/>
      <sheetName val="01-111 Audit WP M-2"/>
      <sheetName val="03-010 Prepaid Expenses"/>
      <sheetName val="03-011 PBC Prepaid Expenses"/>
      <sheetName val="03-020 Pass-through Entities"/>
      <sheetName val="03-030 Fixed Assets"/>
      <sheetName val="03-040 Leases"/>
      <sheetName val="03-050 Sale Business Property"/>
      <sheetName val="03-051 Gains and Losses Detail"/>
      <sheetName val="03-060 Leased Property Inclusio"/>
      <sheetName val="03-070 Like-kind Exchange"/>
      <sheetName val="03-031 PBC FA Rollf"/>
      <sheetName val="03-031.1 FAS RF"/>
      <sheetName val="03-032 PBC Additions"/>
      <sheetName val="03-033 PBC FA Disposals"/>
      <sheetName val="03-080 Intangibles-Summary"/>
      <sheetName val="03-090 Intangibles-Detail"/>
      <sheetName val="03-090 Tax Amortization"/>
      <sheetName val="03-091 PBC Trademarks CY"/>
      <sheetName val="03-092 PBC Trademarks"/>
      <sheetName val="03-093 PY Trademarks"/>
      <sheetName val="04-010 Other Accruals"/>
      <sheetName val="04-011 PBC Other Accruals"/>
      <sheetName val="04-020 Compensation Adjustments"/>
      <sheetName val="04-021 PBC Compensation"/>
      <sheetName val="04-030 Reserves-Asset Adjustmnt"/>
      <sheetName val="04-040 LIFO Reserve"/>
      <sheetName val="04-050 Deferred Revenue"/>
      <sheetName val="04-051 Def Rev PBC"/>
      <sheetName val="04-060 Rents"/>
      <sheetName val="05-010 Equity"/>
      <sheetName val="06-010 Installment Sale"/>
      <sheetName val="06-020 Accounting Method Change"/>
      <sheetName val="06-030 Capital Gains and Losses"/>
      <sheetName val="07-010 UNICAP"/>
      <sheetName val="07-011 UNICAP CALC."/>
      <sheetName val="07-020 Meals and Entertainment"/>
      <sheetName val="07-030 Officers' Life"/>
      <sheetName val="07-040 Club Dues"/>
      <sheetName val="07-050 Penalties"/>
      <sheetName val="07-060 Political and Lobbying"/>
      <sheetName val="07-070 Stock Options Deductions"/>
      <sheetName val="07-080 Tax-exempt Interest"/>
      <sheetName val="07-090 Nondeductible Travel"/>
      <sheetName val="07-021 M&amp;E PBC"/>
      <sheetName val="07-100 Unrealized Foreign G_L"/>
      <sheetName val="07-200 Officer's Comp"/>
      <sheetName val="09-010 Fed R&amp;D Credit"/>
      <sheetName val="09-010.1 CA R&amp;D Credit"/>
      <sheetName val="09-011 PBC R&amp;D"/>
      <sheetName val="09-012 R&amp;D Numbers"/>
      <sheetName val="09-013 CA MIC"/>
      <sheetName val="09-014 PBC MIC Info"/>
      <sheetName val="09-020 PBC Taxes Paid"/>
      <sheetName val="State Apportionment Worksheet"/>
      <sheetName val="Payroll"/>
      <sheetName val="PBC State Apportionment"/>
      <sheetName val="PBC Club Dues"/>
      <sheetName val="PBC Stock Options"/>
      <sheetName val="PBC Penalties"/>
      <sheetName val="PBC Foreign Info"/>
      <sheetName val="PBC Misc Questions"/>
      <sheetName val="PBC M-3"/>
      <sheetName val="12-010 TE Loans and Leases"/>
      <sheetName val="12-020 Disallowed Interest"/>
      <sheetName val="12-030 Disc Acc Sec Gain Loss"/>
      <sheetName val="12-040 Loans on Nonaccrual"/>
      <sheetName val="12-050 Bad Debts-Specific"/>
      <sheetName val="12-060 Bad Debts-Experience"/>
      <sheetName val="12-070 FAS 91"/>
      <sheetName val="12-080 Foreclosed Property"/>
      <sheetName val="12-090 OREO"/>
      <sheetName val="12-100 Thrift"/>
      <sheetName val="12-110 Intangibles Apportion"/>
      <sheetName val="12-120 Branch Summaries"/>
      <sheetName val="12-130 Noneffect Conn Assets"/>
      <sheetName val="12-140 Effect Conn Loan Outside"/>
      <sheetName val="12-150 Moving Expenses Detail"/>
      <sheetName val="12-160 IBF Gross Income"/>
      <sheetName val="14-010 Oil &amp; Gas Properties"/>
      <sheetName val="14-020 Well Depreciation UOP"/>
      <sheetName val="14-030 Cost Depletion"/>
      <sheetName val="14-040 Statutory Depletion"/>
      <sheetName val="14-050 Intangible Drilling Cost"/>
      <sheetName val="Config"/>
      <sheetName val="DCMap1"/>
      <sheetName val="DCMap2"/>
      <sheetName val="M1Li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">
          <cell r="A1" t="str">
            <v>M1Listing</v>
          </cell>
        </row>
        <row r="2">
          <cell r="A2" t="str">
            <v>M001 - Adjustment1</v>
          </cell>
        </row>
        <row r="3">
          <cell r="A3" t="str">
            <v>M002 - Adjustment2</v>
          </cell>
        </row>
        <row r="4">
          <cell r="A4" t="str">
            <v>M003 - Adjustment3</v>
          </cell>
        </row>
        <row r="5">
          <cell r="A5" t="str">
            <v>M004 - Adjustment4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 F Assets"/>
      <sheetName val="Oct 1999"/>
      <sheetName val="Dec 1999"/>
      <sheetName val="Jan 2000"/>
      <sheetName val="Feb 2000"/>
      <sheetName val="Mar 2000"/>
      <sheetName val="Apr 2000"/>
      <sheetName val="May 2000"/>
      <sheetName val="June 2000"/>
      <sheetName val="July 2000"/>
      <sheetName val="August 2000"/>
      <sheetName val="Sept 2000"/>
      <sheetName val="Oct 2000"/>
      <sheetName val="Nov 2000"/>
      <sheetName val="Dec 2000"/>
      <sheetName val="Jan2001"/>
      <sheetName val="Feb2001"/>
      <sheetName val="Mar2001"/>
      <sheetName val="Summary"/>
      <sheetName val="LLE Depr"/>
      <sheetName val="Sheet1"/>
      <sheetName val="Sheet2"/>
      <sheetName val="Depr"/>
      <sheetName val="Apr2001"/>
      <sheetName val="Limited Life Equip"/>
      <sheetName val="CAPEX"/>
      <sheetName val="MAP"/>
      <sheetName val="MAP Table"/>
      <sheetName val="Fixed asset writeoff"/>
      <sheetName val="30.09.00"/>
    </sheetNames>
    <sheetDataSet>
      <sheetData sheetId="0">
        <row r="1">
          <cell r="CB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>
        <row r="1">
          <cell r="CB1">
            <v>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30"/>
      <sheetName val="Index"/>
      <sheetName val="C01"/>
      <sheetName val="C04"/>
      <sheetName val="C05"/>
      <sheetName val="C06"/>
      <sheetName val="C06.1"/>
      <sheetName val="C10"/>
      <sheetName val="C11"/>
      <sheetName val="C12"/>
      <sheetName val="C13"/>
      <sheetName val="C14"/>
      <sheetName val="C15"/>
      <sheetName val="C18"/>
      <sheetName val="C19"/>
      <sheetName val="C20"/>
      <sheetName val="C22"/>
      <sheetName val="C23"/>
      <sheetName val="C24"/>
      <sheetName val="C24.1"/>
      <sheetName val="C30.1"/>
      <sheetName val="C30.2(FAS)"/>
      <sheetName val="C31"/>
      <sheetName val="C31.1(FAS)"/>
      <sheetName val="C3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laimer"/>
      <sheetName val="Balance Sheet_VDF"/>
      <sheetName val="Income Statement_VDF"/>
      <sheetName val="Forecasts_VDF"/>
      <sheetName val="Summary Page_VDF"/>
      <sheetName val="Invested capital_VDF"/>
      <sheetName val="NOPAT_VDF"/>
      <sheetName val="WACC_VDF"/>
      <sheetName val="DCF_VDF"/>
      <sheetName val="Charts_VDF"/>
      <sheetName val="PV of Op Leases_VDF"/>
      <sheetName val="PriceSy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ation (2)"/>
      <sheetName val="Sheet1"/>
      <sheetName val="Cell Input"/>
      <sheetName val="C_1"/>
      <sheetName val="F_1"/>
      <sheetName val="Fixed Input"/>
      <sheetName val="C_Cal"/>
      <sheetName val="Calculation"/>
      <sheetName val="Price Performance"/>
      <sheetName val="Earnings Estimates"/>
      <sheetName val="EV Estimates"/>
      <sheetName val="Demand Multiples"/>
      <sheetName val="Bal Multiples"/>
      <sheetName val="Earnings Multiples"/>
      <sheetName val="Output"/>
      <sheetName val="Sheet2"/>
      <sheetName val="Sheet3"/>
      <sheetName val="Summary"/>
      <sheetName val="Profit&amp;Loss"/>
      <sheetName val="Quarterly"/>
      <sheetName val="DCF detailed"/>
      <sheetName val="Revenue"/>
      <sheetName val="Demand"/>
      <sheetName val="Other rev"/>
      <sheetName val="Int'l Revenue"/>
      <sheetName val="Celcom"/>
      <sheetName val="Mobile"/>
      <sheetName val="Balance Sheet"/>
      <sheetName val="Cash Flow"/>
      <sheetName val="External"/>
      <sheetName val="Associates"/>
      <sheetName val="Depreciation"/>
      <sheetName val="Costs"/>
      <sheetName val="GS_PNL"/>
      <sheetName val="GS_Cash "/>
      <sheetName val="GS_Balance"/>
      <sheetName val="GS Assumptions-F"/>
      <sheetName val="Company profile"/>
      <sheetName val="CROCI"/>
      <sheetName val="GS data"/>
      <sheetName val="GEM"/>
      <sheetName val="F-data"/>
      <sheetName val="Comps-Celcom"/>
      <sheetName val="Comps"/>
      <sheetName val="Externšl"/>
      <sheetName val="CF"/>
      <sheetName val="earn mdl"/>
      <sheetName val="Assumptions"/>
      <sheetName val="MimicCUS"/>
      <sheetName val="template"/>
      <sheetName val="WEEKLYxls"/>
      <sheetName val="Main"/>
      <sheetName val="ProductModel"/>
      <sheetName val="BNMWeb"/>
      <sheetName val="Chemicals - REV"/>
      <sheetName val="Datastream"/>
      <sheetName val="FX as of 30 April 98"/>
      <sheetName val="EVA"/>
      <sheetName val="P&amp;L"/>
      <sheetName val="sales"/>
      <sheetName val="CROCIWACC"/>
      <sheetName val="QORFA"/>
      <sheetName val="CUS Image"/>
      <sheetName val="Inputs &amp; Assumptions"/>
      <sheetName val="TiO2"/>
      <sheetName val="Ethylene"/>
      <sheetName val="Sample Layout"/>
      <sheetName val="update"/>
      <sheetName val="Inc Mod cigs"/>
      <sheetName val="bs_related"/>
      <sheetName val="sensity"/>
      <sheetName val="IS (USD)"/>
      <sheetName val="제품별110계"/>
      <sheetName val="EPS Table"/>
      <sheetName val="Mar97"/>
      <sheetName val="sh pri"/>
      <sheetName val="Inc Mod"/>
      <sheetName val="Valuations"/>
      <sheetName val="REGISTRATION BREAKDOWN"/>
      <sheetName val="forecasted_BS"/>
      <sheetName val="forecasted_IS"/>
      <sheetName val="GS_DCF"/>
      <sheetName val="Indoor BTS upgrade pri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QuoteSummary"/>
      <sheetName val="PriceList"/>
      <sheetName val="Current Cap Tabl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00 Accruals Lead"/>
      <sheetName val="P01 Deferred rent"/>
      <sheetName val="Lease"/>
      <sheetName val="P02 Accrued Mktg"/>
      <sheetName val="P03 Legal acc summary"/>
      <sheetName val="P04.1 Accrd Exps-Yodlee"/>
      <sheetName val="P04.1a Accrued Interest"/>
      <sheetName val="P04.2 Accrd Exps - V1"/>
      <sheetName val="P04.3 Accrd Exps - India"/>
      <sheetName val="P05 Accrd Bonus"/>
      <sheetName val="P06 Commission"/>
      <sheetName val="P07 Accrued Vacation"/>
      <sheetName val="P08 Accrued PT 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erly"/>
      <sheetName val="annual"/>
      <sheetName val="Data(P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BneLog"/>
      <sheetName val="JE 145A"/>
      <sheetName val="Non-designated Hedges"/>
      <sheetName val="NDF"/>
      <sheetName val="FX Rates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E4">
            <v>40602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 Seg"/>
      <sheetName val="Citz Imp(4)"/>
      <sheetName val="Ratios"/>
      <sheetName val="Citizens Imp"/>
      <sheetName val="Citizens Imp (2)"/>
      <sheetName val="Citz Imp(2)"/>
      <sheetName val="Citz Imp(3)"/>
      <sheetName val="Info Ser"/>
      <sheetName val="10yr gwth"/>
      <sheetName val="10yr gwth(2)"/>
      <sheetName val="10yr gwth (3)"/>
      <sheetName val="10yr gwth (4)"/>
      <sheetName val="AT&amp;T"/>
      <sheetName val="Uncoll"/>
      <sheetName val="Detail"/>
      <sheetName val="Se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List"/>
      <sheetName val="Inputs"/>
      <sheetName val="QuoteSummary"/>
    </sheetNames>
    <sheetDataSet>
      <sheetData sheetId="0" refreshError="1">
        <row r="2">
          <cell r="B2" t="str">
            <v>Part Number</v>
          </cell>
          <cell r="C2" t="str">
            <v>List Price</v>
          </cell>
          <cell r="D2" t="str">
            <v>Description</v>
          </cell>
        </row>
        <row r="3">
          <cell r="B3" t="str">
            <v>100-1011-001</v>
          </cell>
          <cell r="C3">
            <v>59000</v>
          </cell>
          <cell r="D3" t="str">
            <v>Nimble CS220 Array, Capacity: 8TB primary (usable) + 60-90 days backup, Dual Controllers, 2xQuad GigE</v>
          </cell>
        </row>
        <row r="4">
          <cell r="B4" t="str">
            <v>100-1011-002</v>
          </cell>
          <cell r="C4">
            <v>59000</v>
          </cell>
          <cell r="D4" t="str">
            <v>Nimble CS220 Array, Capacity: 8TB primary (usable) + 60-90 days backup, Dual Controllers, 2xHex GigE</v>
          </cell>
        </row>
        <row r="5">
          <cell r="B5" t="str">
            <v>100-1021-001</v>
          </cell>
          <cell r="C5">
            <v>99000</v>
          </cell>
          <cell r="D5" t="str">
            <v>Nimble CS240 Array, Capacity: 16TB primary (usable) + 60-90 days backup, Dual Controllers, 2xQuad GigE</v>
          </cell>
        </row>
        <row r="6">
          <cell r="B6" t="str">
            <v>100-1021-002</v>
          </cell>
          <cell r="C6">
            <v>99000</v>
          </cell>
          <cell r="D6" t="str">
            <v>Nimble CS240 Array, Capacity: 16TB primary (usable) + 60-90 days backup, Dual Controllers, 2xHex GigE</v>
          </cell>
        </row>
        <row r="7">
          <cell r="B7" t="str">
            <v>100-1012-001</v>
          </cell>
          <cell r="C7">
            <v>67000</v>
          </cell>
          <cell r="D7" t="str">
            <v>Nimble CS220G Array, Capacity: 8TB primary (usable) + 60-90 days backup, Dual Controllers, 2xDual 10 GigE</v>
          </cell>
        </row>
        <row r="8">
          <cell r="B8" t="str">
            <v>100-1022-001</v>
          </cell>
          <cell r="C8">
            <v>107000</v>
          </cell>
          <cell r="D8" t="str">
            <v>Nimble CS240G Array, Capacity: 16TB primary (usable) + 60-90 days backup, Dual Controllers, 2xDual 10 GigE</v>
          </cell>
        </row>
        <row r="9">
          <cell r="B9" t="str">
            <v>670-0201-001</v>
          </cell>
          <cell r="C9">
            <v>10000</v>
          </cell>
          <cell r="D9" t="str">
            <v>10 GigE SFP+ Field Upgrade Kit and Installation (one per array*)</v>
          </cell>
        </row>
        <row r="10">
          <cell r="B10" t="str">
            <v>190-0210-002</v>
          </cell>
          <cell r="C10">
            <v>3900</v>
          </cell>
          <cell r="D10" t="str">
            <v>NBD Service and Software Support for CS220/CS220G, 24x7, 1 Year</v>
          </cell>
        </row>
        <row r="11">
          <cell r="B11" t="str">
            <v>190-0220-002</v>
          </cell>
          <cell r="C11">
            <v>5900</v>
          </cell>
          <cell r="D11" t="str">
            <v>NBD Service and Software Support for CS240/CS240G, 24x7, 1 Year</v>
          </cell>
        </row>
        <row r="12">
          <cell r="B12" t="str">
            <v>190-0240-001</v>
          </cell>
          <cell r="C12">
            <v>6900</v>
          </cell>
          <cell r="D12" t="str">
            <v>On-site Spares Service and Software Support for CS220, 24x7, 1 Year</v>
          </cell>
        </row>
        <row r="13">
          <cell r="B13" t="str">
            <v>190-0244-001</v>
          </cell>
          <cell r="C13">
            <v>9900</v>
          </cell>
          <cell r="D13" t="str">
            <v>On-site Spares Service and Software Support for CS240, 24x7, 1 Year</v>
          </cell>
        </row>
        <row r="14">
          <cell r="B14" t="str">
            <v>160-1002-001</v>
          </cell>
          <cell r="C14">
            <v>10000</v>
          </cell>
          <cell r="D14" t="str">
            <v>Spares kit for CS220: Controller, Power Supply, HDD, SSD</v>
          </cell>
        </row>
        <row r="15">
          <cell r="B15" t="str">
            <v>160-1014-001</v>
          </cell>
          <cell r="C15">
            <v>12500</v>
          </cell>
          <cell r="D15" t="str">
            <v>Spares kit for CS240: Controller, Power Supply, HDD, SSD</v>
          </cell>
        </row>
        <row r="16">
          <cell r="B16" t="str">
            <v>180-0022-001</v>
          </cell>
          <cell r="C16">
            <v>2500</v>
          </cell>
          <cell r="D16" t="str">
            <v>Installation for Nimble Array</v>
          </cell>
        </row>
      </sheetData>
      <sheetData sheetId="1" refreshError="1"/>
      <sheetData sheetId="2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 std ADJ"/>
      <sheetName val="Cashflow"/>
      <sheetName val="Bal"/>
      <sheetName val="P&amp;L std"/>
      <sheetName val="P&amp;L"/>
      <sheetName val="Headcount"/>
      <sheetName val="Spending"/>
      <sheetName val="DPT"/>
      <sheetName val="Rev"/>
      <sheetName val="ACTIVITY_TABLE"/>
      <sheetName val="ConSheet"/>
      <sheetName val="Ottawa"/>
      <sheetName val="Summary Schedule M-1-FED"/>
      <sheetName val="FinStmts"/>
      <sheetName val="PopCache"/>
    </sheetNames>
    <sheetDataSet>
      <sheetData sheetId="0">
        <row r="2">
          <cell r="F2">
            <v>36892</v>
          </cell>
        </row>
      </sheetData>
      <sheetData sheetId="1"/>
      <sheetData sheetId="2"/>
      <sheetData sheetId="3"/>
      <sheetData sheetId="4" refreshError="1">
        <row r="2">
          <cell r="F2">
            <v>36892</v>
          </cell>
          <cell r="G2">
            <v>36923</v>
          </cell>
          <cell r="H2">
            <v>36951</v>
          </cell>
          <cell r="I2" t="str">
            <v>Q1-01</v>
          </cell>
          <cell r="J2">
            <v>36982</v>
          </cell>
          <cell r="K2">
            <v>37012</v>
          </cell>
          <cell r="L2">
            <v>37043</v>
          </cell>
          <cell r="M2" t="str">
            <v>Q2-01</v>
          </cell>
          <cell r="N2">
            <v>37073</v>
          </cell>
          <cell r="O2">
            <v>37104</v>
          </cell>
          <cell r="P2">
            <v>37135</v>
          </cell>
          <cell r="Q2" t="str">
            <v>Q3-01</v>
          </cell>
          <cell r="R2">
            <v>37165</v>
          </cell>
          <cell r="S2">
            <v>37196</v>
          </cell>
          <cell r="T2">
            <v>37226</v>
          </cell>
          <cell r="U2" t="str">
            <v>Q4-01</v>
          </cell>
          <cell r="V2" t="str">
            <v>2001</v>
          </cell>
          <cell r="W2" t="str">
            <v>2001</v>
          </cell>
          <cell r="X2" t="str">
            <v>Variance</v>
          </cell>
          <cell r="Y2">
            <v>37257</v>
          </cell>
          <cell r="Z2">
            <v>37288</v>
          </cell>
          <cell r="AA2">
            <v>37316</v>
          </cell>
          <cell r="AB2" t="str">
            <v>Q1-02</v>
          </cell>
          <cell r="AC2">
            <v>44652</v>
          </cell>
          <cell r="AD2">
            <v>44682</v>
          </cell>
          <cell r="AE2">
            <v>44713</v>
          </cell>
          <cell r="AF2" t="str">
            <v>Q2-02</v>
          </cell>
          <cell r="AG2">
            <v>44743</v>
          </cell>
          <cell r="AH2">
            <v>44774</v>
          </cell>
          <cell r="AI2">
            <v>44805</v>
          </cell>
          <cell r="AJ2" t="str">
            <v>Q3-02</v>
          </cell>
          <cell r="AK2">
            <v>44835</v>
          </cell>
          <cell r="AL2">
            <v>44866</v>
          </cell>
          <cell r="AM2">
            <v>44896</v>
          </cell>
          <cell r="AN2" t="str">
            <v>Q4-02</v>
          </cell>
          <cell r="AO2" t="str">
            <v>2002</v>
          </cell>
          <cell r="AP2">
            <v>37622</v>
          </cell>
          <cell r="AQ2">
            <v>37653</v>
          </cell>
          <cell r="AR2">
            <v>37681</v>
          </cell>
          <cell r="AS2" t="str">
            <v>Q1-03</v>
          </cell>
          <cell r="AT2">
            <v>37712</v>
          </cell>
          <cell r="AU2">
            <v>37742</v>
          </cell>
          <cell r="AV2">
            <v>37773</v>
          </cell>
          <cell r="AW2" t="str">
            <v>Q2-03</v>
          </cell>
          <cell r="AX2">
            <v>37803</v>
          </cell>
          <cell r="AY2">
            <v>37834</v>
          </cell>
          <cell r="AZ2">
            <v>37865</v>
          </cell>
          <cell r="BA2" t="str">
            <v>Q3-03</v>
          </cell>
          <cell r="BB2">
            <v>37895</v>
          </cell>
          <cell r="BC2">
            <v>37926</v>
          </cell>
          <cell r="BD2">
            <v>37956</v>
          </cell>
          <cell r="BE2" t="str">
            <v>Q4-03</v>
          </cell>
          <cell r="BF2" t="str">
            <v>2003</v>
          </cell>
          <cell r="BG2">
            <v>37987</v>
          </cell>
          <cell r="BH2">
            <v>38018</v>
          </cell>
          <cell r="BI2">
            <v>38047</v>
          </cell>
          <cell r="BJ2" t="str">
            <v>Q1-04</v>
          </cell>
          <cell r="BK2">
            <v>38078</v>
          </cell>
          <cell r="BL2">
            <v>38108</v>
          </cell>
          <cell r="BM2">
            <v>38139</v>
          </cell>
          <cell r="BN2" t="str">
            <v>Q2-04</v>
          </cell>
          <cell r="BO2">
            <v>38169</v>
          </cell>
          <cell r="BP2">
            <v>38200</v>
          </cell>
          <cell r="BQ2">
            <v>38231</v>
          </cell>
          <cell r="BR2" t="str">
            <v>Q3-04</v>
          </cell>
          <cell r="BS2">
            <v>38261</v>
          </cell>
          <cell r="BT2">
            <v>38292</v>
          </cell>
          <cell r="BU2">
            <v>38322</v>
          </cell>
          <cell r="BV2" t="str">
            <v>Q4-04</v>
          </cell>
          <cell r="BW2" t="str">
            <v>2004</v>
          </cell>
        </row>
        <row r="3">
          <cell r="C3" t="str">
            <v>in $000's</v>
          </cell>
          <cell r="F3" t="str">
            <v>Fcst</v>
          </cell>
          <cell r="G3" t="str">
            <v>Fcst</v>
          </cell>
          <cell r="H3" t="str">
            <v>Fcst</v>
          </cell>
          <cell r="I3" t="str">
            <v>Fcst</v>
          </cell>
          <cell r="J3" t="str">
            <v>Fcst</v>
          </cell>
          <cell r="K3" t="str">
            <v>Fcst</v>
          </cell>
          <cell r="L3" t="str">
            <v>Fcst</v>
          </cell>
          <cell r="M3" t="str">
            <v>Fcst</v>
          </cell>
          <cell r="N3" t="str">
            <v>Fcst</v>
          </cell>
          <cell r="O3" t="str">
            <v>Fcst</v>
          </cell>
          <cell r="P3" t="str">
            <v>Fcst</v>
          </cell>
          <cell r="Q3" t="str">
            <v>Fcst</v>
          </cell>
          <cell r="R3" t="str">
            <v>Fcst</v>
          </cell>
          <cell r="S3" t="str">
            <v>Fcst</v>
          </cell>
          <cell r="T3" t="str">
            <v>Fcst</v>
          </cell>
          <cell r="U3" t="str">
            <v>Fcst</v>
          </cell>
          <cell r="V3" t="str">
            <v>Total</v>
          </cell>
          <cell r="W3" t="str">
            <v>Plan</v>
          </cell>
          <cell r="X3" t="str">
            <v>B/(W)</v>
          </cell>
          <cell r="Y3" t="str">
            <v>Fcst</v>
          </cell>
          <cell r="Z3" t="str">
            <v>Fcst</v>
          </cell>
          <cell r="AA3" t="str">
            <v>Fcst</v>
          </cell>
          <cell r="AB3" t="str">
            <v>Fcst</v>
          </cell>
          <cell r="AC3" t="str">
            <v>Fcst</v>
          </cell>
          <cell r="AD3" t="str">
            <v>Fcst</v>
          </cell>
          <cell r="AE3" t="str">
            <v>Fcst</v>
          </cell>
          <cell r="AF3" t="str">
            <v>Fcst</v>
          </cell>
          <cell r="AG3" t="str">
            <v>Fcst</v>
          </cell>
          <cell r="AH3" t="str">
            <v>Fcst</v>
          </cell>
          <cell r="AI3" t="str">
            <v>Fcst</v>
          </cell>
          <cell r="AJ3" t="str">
            <v>Fcst</v>
          </cell>
          <cell r="AK3" t="str">
            <v>Fcst</v>
          </cell>
          <cell r="AL3" t="str">
            <v>Fcst</v>
          </cell>
          <cell r="AM3" t="str">
            <v>Fcst</v>
          </cell>
          <cell r="AN3" t="str">
            <v>Fcst</v>
          </cell>
          <cell r="AO3" t="str">
            <v>Fcst</v>
          </cell>
          <cell r="AP3" t="str">
            <v>Fcst</v>
          </cell>
          <cell r="AQ3" t="str">
            <v>Fcst</v>
          </cell>
          <cell r="AR3" t="str">
            <v>Fcst</v>
          </cell>
          <cell r="AS3" t="str">
            <v>Fcst</v>
          </cell>
          <cell r="AT3" t="str">
            <v>Fcst</v>
          </cell>
          <cell r="AU3" t="str">
            <v>Fcst</v>
          </cell>
          <cell r="AV3" t="str">
            <v>Fcst</v>
          </cell>
          <cell r="AW3" t="str">
            <v>Fcst</v>
          </cell>
          <cell r="AX3" t="str">
            <v>Fcst</v>
          </cell>
          <cell r="AY3" t="str">
            <v>Fcst</v>
          </cell>
          <cell r="AZ3" t="str">
            <v>Fcst</v>
          </cell>
          <cell r="BA3" t="str">
            <v>Fcst</v>
          </cell>
          <cell r="BB3" t="str">
            <v>Fcst</v>
          </cell>
          <cell r="BC3" t="str">
            <v>Fcst</v>
          </cell>
          <cell r="BD3" t="str">
            <v>Fcst</v>
          </cell>
          <cell r="BE3" t="str">
            <v>Fcst</v>
          </cell>
          <cell r="BF3" t="str">
            <v>Fcst</v>
          </cell>
          <cell r="BG3" t="str">
            <v>Fcst</v>
          </cell>
          <cell r="BH3" t="str">
            <v>Fcst</v>
          </cell>
          <cell r="BI3" t="str">
            <v>Fcst</v>
          </cell>
          <cell r="BJ3" t="str">
            <v>Fcst</v>
          </cell>
          <cell r="BK3" t="str">
            <v>Fcst</v>
          </cell>
          <cell r="BL3" t="str">
            <v>Fcst</v>
          </cell>
          <cell r="BM3" t="str">
            <v>Fcst</v>
          </cell>
          <cell r="BN3" t="str">
            <v>Fcst</v>
          </cell>
          <cell r="BO3" t="str">
            <v>Fcst</v>
          </cell>
          <cell r="BP3" t="str">
            <v>Fcst</v>
          </cell>
          <cell r="BQ3" t="str">
            <v>Fcst</v>
          </cell>
          <cell r="BR3" t="str">
            <v>Fcst</v>
          </cell>
          <cell r="BS3" t="str">
            <v>Fcst</v>
          </cell>
          <cell r="BT3" t="str">
            <v>Fcst</v>
          </cell>
          <cell r="BU3" t="str">
            <v>Fcst</v>
          </cell>
          <cell r="BV3" t="str">
            <v>Fcst</v>
          </cell>
          <cell r="BW3" t="str">
            <v>Fcst</v>
          </cell>
        </row>
        <row r="4">
          <cell r="C4" t="str">
            <v>New Customers</v>
          </cell>
        </row>
        <row r="5">
          <cell r="C5" t="str">
            <v>Cum Tis</v>
          </cell>
        </row>
        <row r="7">
          <cell r="B7" t="str">
            <v>Revenue</v>
          </cell>
        </row>
        <row r="9">
          <cell r="B9" t="str">
            <v>Variable Expenses</v>
          </cell>
        </row>
        <row r="11">
          <cell r="B11" t="str">
            <v>Gross margin</v>
          </cell>
        </row>
        <row r="13">
          <cell r="B13" t="str">
            <v>Operating expenses</v>
          </cell>
        </row>
        <row r="14">
          <cell r="C14" t="str">
            <v>Sales&amp;Marketing</v>
          </cell>
        </row>
        <row r="15">
          <cell r="C15" t="str">
            <v>Operation</v>
          </cell>
        </row>
        <row r="16">
          <cell r="C16" t="str">
            <v>Development</v>
          </cell>
        </row>
        <row r="17">
          <cell r="C17" t="str">
            <v>Administration</v>
          </cell>
        </row>
        <row r="18">
          <cell r="C18" t="str">
            <v>S/T Operating Exp.</v>
          </cell>
        </row>
        <row r="19">
          <cell r="C19" t="str">
            <v>Judgment</v>
          </cell>
        </row>
        <row r="20">
          <cell r="B20">
            <v>0</v>
          </cell>
        </row>
        <row r="22">
          <cell r="B22">
            <v>0</v>
          </cell>
        </row>
      </sheetData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rlz Gain Loss ST Schedule"/>
      <sheetName val="Designated Hedges Nov 12"/>
      <sheetName val="Non-designated Hedges Oct 2012"/>
      <sheetName val="Designated Hedges Oct 2012"/>
    </sheetNames>
    <definedNames>
      <definedName name="PrintSheets" refersTo="#REF!" sheetId="1"/>
    </definedNames>
    <sheetDataSet>
      <sheetData sheetId="0"/>
      <sheetData sheetId="1">
        <row r="3">
          <cell r="IN3">
            <v>41213</v>
          </cell>
        </row>
      </sheetData>
      <sheetData sheetId="2"/>
      <sheetData sheetId="3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AQPL"/>
      <sheetName val="BEAQPL - for printout"/>
      <sheetName val="FAME Persistence"/>
      <sheetName val="Balance"/>
      <sheetName val="Statistics"/>
      <sheetName val="Earnings Chart"/>
      <sheetName val="outstanding shares"/>
      <sheetName val="Print_Income"/>
      <sheetName val="Bus Seg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 Analysis"/>
      <sheetName val="Detailed Carrier Analysis"/>
      <sheetName val="eurocarriers"/>
      <sheetName val="uscarriers"/>
      <sheetName val="UPDATE SHEET"/>
      <sheetName val="BEAQPL"/>
    </sheetNames>
    <sheetDataSet>
      <sheetData sheetId="0"/>
      <sheetData sheetId="1"/>
      <sheetData sheetId="2"/>
      <sheetData sheetId="3"/>
      <sheetData sheetId="4">
        <row r="3">
          <cell r="E3">
            <v>38534</v>
          </cell>
        </row>
      </sheetData>
      <sheetData sheetId="5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Orders"/>
      <sheetName val="Dept"/>
      <sheetName val="Area DC"/>
      <sheetName val="Del to CDS"/>
      <sheetName val="HD"/>
      <sheetName val="CDS&amp;Web"/>
      <sheetName val="Area Licensee"/>
      <sheetName val="ISR Detail"/>
      <sheetName val="ISR Summ"/>
      <sheetName val="Fixed&amp;Var"/>
      <sheetName val="Breakeven"/>
      <sheetName val="Rev &amp; Roll"/>
      <sheetName val="RevSumm"/>
      <sheetName val="Lease"/>
      <sheetName val="Flow"/>
      <sheetName val="THXQTR"/>
      <sheetName val="UPDATE SHEET"/>
      <sheetName val="Qtrly P&amp;L and BalSheet"/>
      <sheetName val="1. Annu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 _ ramp profile"/>
      <sheetName val="By Type"/>
      <sheetName val="By Period"/>
      <sheetName val="Aug-17 Backlog Report"/>
      <sheetName val="FX"/>
    </sheetNames>
    <sheetDataSet>
      <sheetData sheetId="0" refreshError="1"/>
      <sheetData sheetId="1">
        <row r="6">
          <cell r="E6">
            <v>258.2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erface"/>
      <sheetName val="Revenue"/>
      <sheetName val="OEM_MGMT"/>
      <sheetName val="SI_MGMT"/>
      <sheetName val="Sales_EDIP_4U_SI_OEM_Master"/>
      <sheetName val="General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rt9607"/>
      <sheetName val="srt9608"/>
      <sheetName val="srt9609"/>
      <sheetName val="srt9610"/>
      <sheetName val="srt9611_12"/>
      <sheetName val="srt9701"/>
      <sheetName val="srt9702"/>
      <sheetName val="srt9703"/>
      <sheetName val="srt9704"/>
      <sheetName val="srt9705_06"/>
      <sheetName val="srt9707"/>
      <sheetName val="srt9708"/>
      <sheetName val="srt9709"/>
      <sheetName val="all9607"/>
      <sheetName val="all9608"/>
      <sheetName val="all9609"/>
      <sheetName val="all9610"/>
      <sheetName val="all9611thru9702"/>
      <sheetName val="all9703-9704"/>
      <sheetName val="all9705-9706"/>
      <sheetName val="all9707"/>
      <sheetName val="all9708"/>
      <sheetName val="all9709"/>
      <sheetName val="sum9'96_oh"/>
      <sheetName val="sum996_oh"/>
      <sheetName val="detail996_oh"/>
      <sheetName val="detail9'96_o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>
        <row r="3">
          <cell r="C3" t="str">
            <v>Purch Order</v>
          </cell>
          <cell r="D3" t="str">
            <v>Line #</v>
          </cell>
          <cell r="H3" t="str">
            <v>Added Burden</v>
          </cell>
          <cell r="I3" t="str">
            <v>PO Qty</v>
          </cell>
          <cell r="J3" t="str">
            <v>Minx Lot</v>
          </cell>
          <cell r="M3" t="str">
            <v>Qty Out</v>
          </cell>
          <cell r="P3" t="str">
            <v>Std Burden</v>
          </cell>
          <cell r="R3" t="str">
            <v>POV0W1</v>
          </cell>
        </row>
        <row r="4">
          <cell r="C4" t="str">
            <v>S12415.3</v>
          </cell>
          <cell r="D4">
            <v>67</v>
          </cell>
          <cell r="I4">
            <v>5587</v>
          </cell>
          <cell r="J4" t="str">
            <v>01107</v>
          </cell>
          <cell r="M4">
            <v>6844</v>
          </cell>
          <cell r="P4">
            <v>889.72</v>
          </cell>
        </row>
        <row r="5">
          <cell r="C5" t="str">
            <v>S12031.3</v>
          </cell>
          <cell r="D5">
            <v>20</v>
          </cell>
          <cell r="I5">
            <v>248</v>
          </cell>
          <cell r="J5" t="str">
            <v>0112004</v>
          </cell>
          <cell r="M5">
            <v>411</v>
          </cell>
          <cell r="P5">
            <v>115</v>
          </cell>
        </row>
        <row r="6">
          <cell r="C6" t="str">
            <v>S12031.3</v>
          </cell>
          <cell r="D6">
            <v>13</v>
          </cell>
          <cell r="I6">
            <v>1431</v>
          </cell>
          <cell r="J6" t="str">
            <v>0124904</v>
          </cell>
          <cell r="M6">
            <v>5054</v>
          </cell>
          <cell r="P6">
            <v>371.23</v>
          </cell>
        </row>
        <row r="7">
          <cell r="C7" t="str">
            <v>S15374</v>
          </cell>
          <cell r="D7">
            <v>96</v>
          </cell>
          <cell r="I7">
            <v>1500</v>
          </cell>
          <cell r="J7" t="str">
            <v>0137110</v>
          </cell>
          <cell r="M7">
            <v>5156</v>
          </cell>
          <cell r="P7">
            <v>453.73</v>
          </cell>
        </row>
        <row r="8">
          <cell r="C8" t="str">
            <v>S12436.2</v>
          </cell>
          <cell r="D8">
            <v>13</v>
          </cell>
          <cell r="I8">
            <v>399</v>
          </cell>
          <cell r="J8" t="str">
            <v>01489</v>
          </cell>
          <cell r="M8">
            <v>5129</v>
          </cell>
          <cell r="P8">
            <v>379.66</v>
          </cell>
        </row>
        <row r="9">
          <cell r="C9" t="str">
            <v>S12031.3</v>
          </cell>
          <cell r="D9">
            <v>5</v>
          </cell>
          <cell r="I9">
            <v>365</v>
          </cell>
          <cell r="J9" t="str">
            <v>0172204</v>
          </cell>
          <cell r="M9">
            <v>5273</v>
          </cell>
          <cell r="P9">
            <v>464.02</v>
          </cell>
        </row>
        <row r="10">
          <cell r="C10" t="str">
            <v>S12031.3</v>
          </cell>
          <cell r="D10">
            <v>21</v>
          </cell>
          <cell r="I10">
            <v>495</v>
          </cell>
          <cell r="J10" t="str">
            <v>0172206</v>
          </cell>
          <cell r="M10">
            <v>5264</v>
          </cell>
          <cell r="P10">
            <v>463.23</v>
          </cell>
        </row>
        <row r="11">
          <cell r="C11" t="str">
            <v>S11175.4</v>
          </cell>
          <cell r="D11">
            <v>54</v>
          </cell>
          <cell r="I11">
            <v>1132</v>
          </cell>
          <cell r="J11" t="str">
            <v>01744</v>
          </cell>
          <cell r="M11">
            <v>4845</v>
          </cell>
          <cell r="P11">
            <v>355.39</v>
          </cell>
        </row>
        <row r="12">
          <cell r="C12" t="str">
            <v>S11175.4</v>
          </cell>
          <cell r="D12">
            <v>66</v>
          </cell>
          <cell r="I12">
            <v>898</v>
          </cell>
          <cell r="J12" t="str">
            <v>0174402</v>
          </cell>
          <cell r="M12">
            <v>5624</v>
          </cell>
          <cell r="P12">
            <v>409.1</v>
          </cell>
        </row>
        <row r="13">
          <cell r="C13" t="str">
            <v>S11175.4</v>
          </cell>
          <cell r="D13">
            <v>61</v>
          </cell>
          <cell r="H13">
            <v>77.951999999999998</v>
          </cell>
          <cell r="I13">
            <v>56</v>
          </cell>
          <cell r="J13" t="str">
            <v>0174403</v>
          </cell>
          <cell r="M13">
            <v>6841</v>
          </cell>
          <cell r="P13">
            <v>496.15</v>
          </cell>
        </row>
        <row r="14">
          <cell r="C14" t="str">
            <v>S12031.3</v>
          </cell>
          <cell r="D14">
            <v>8</v>
          </cell>
          <cell r="I14">
            <v>1897</v>
          </cell>
          <cell r="J14" t="str">
            <v>01812</v>
          </cell>
          <cell r="M14">
            <v>8176</v>
          </cell>
          <cell r="P14">
            <v>601.70000000000005</v>
          </cell>
        </row>
        <row r="15">
          <cell r="C15" t="str">
            <v>S14298.1</v>
          </cell>
          <cell r="D15">
            <v>22</v>
          </cell>
          <cell r="I15">
            <v>5786</v>
          </cell>
          <cell r="J15" t="str">
            <v>02138</v>
          </cell>
          <cell r="M15">
            <v>5682</v>
          </cell>
          <cell r="P15">
            <v>738.66</v>
          </cell>
        </row>
        <row r="16">
          <cell r="C16" t="str">
            <v>S14298.1</v>
          </cell>
          <cell r="D16">
            <v>23</v>
          </cell>
          <cell r="H16">
            <v>682.74800000000005</v>
          </cell>
          <cell r="I16">
            <v>5786</v>
          </cell>
          <cell r="J16" t="str">
            <v>02138</v>
          </cell>
          <cell r="M16">
            <v>8737</v>
          </cell>
          <cell r="P16">
            <v>635.76</v>
          </cell>
        </row>
        <row r="17">
          <cell r="C17" t="str">
            <v>S13915</v>
          </cell>
          <cell r="D17">
            <v>70</v>
          </cell>
          <cell r="I17">
            <v>192</v>
          </cell>
          <cell r="J17" t="str">
            <v>0216801</v>
          </cell>
          <cell r="M17">
            <v>6891</v>
          </cell>
          <cell r="P17">
            <v>895.83</v>
          </cell>
        </row>
        <row r="18">
          <cell r="C18" t="str">
            <v>S13915</v>
          </cell>
          <cell r="D18">
            <v>69</v>
          </cell>
          <cell r="I18">
            <v>665</v>
          </cell>
          <cell r="J18" t="str">
            <v>0216902</v>
          </cell>
          <cell r="M18">
            <v>10340</v>
          </cell>
          <cell r="P18">
            <v>749.95</v>
          </cell>
        </row>
        <row r="19">
          <cell r="C19" t="str">
            <v>S12031.3</v>
          </cell>
          <cell r="D19">
            <v>25</v>
          </cell>
          <cell r="I19">
            <v>67</v>
          </cell>
          <cell r="J19" t="str">
            <v>02197</v>
          </cell>
          <cell r="M19">
            <v>10824</v>
          </cell>
          <cell r="P19">
            <v>795.6</v>
          </cell>
        </row>
        <row r="20">
          <cell r="C20" t="str">
            <v>S14974.1</v>
          </cell>
          <cell r="D20">
            <v>41</v>
          </cell>
          <cell r="I20">
            <v>17</v>
          </cell>
          <cell r="J20" t="str">
            <v>0232609</v>
          </cell>
          <cell r="M20">
            <v>8357</v>
          </cell>
          <cell r="P20">
            <v>1086.4100000000001</v>
          </cell>
        </row>
        <row r="21">
          <cell r="C21" t="str">
            <v>S14974.1</v>
          </cell>
          <cell r="D21">
            <v>50</v>
          </cell>
          <cell r="I21">
            <v>17</v>
          </cell>
          <cell r="J21" t="str">
            <v>0232609</v>
          </cell>
          <cell r="M21">
            <v>8830</v>
          </cell>
          <cell r="P21">
            <v>1147.9000000000001</v>
          </cell>
        </row>
        <row r="22">
          <cell r="C22" t="str">
            <v>S14974.1</v>
          </cell>
          <cell r="D22">
            <v>40</v>
          </cell>
          <cell r="I22">
            <v>150</v>
          </cell>
          <cell r="J22" t="str">
            <v>0235121</v>
          </cell>
          <cell r="M22">
            <v>13041</v>
          </cell>
          <cell r="P22">
            <v>945.94</v>
          </cell>
        </row>
        <row r="23">
          <cell r="C23" t="str">
            <v>S15374.1</v>
          </cell>
          <cell r="D23">
            <v>12</v>
          </cell>
          <cell r="I23">
            <v>46</v>
          </cell>
          <cell r="J23" t="str">
            <v>0235903</v>
          </cell>
          <cell r="M23">
            <v>10416</v>
          </cell>
          <cell r="P23">
            <v>1354.08</v>
          </cell>
        </row>
        <row r="24">
          <cell r="C24" t="str">
            <v>S12415.3</v>
          </cell>
          <cell r="D24">
            <v>64</v>
          </cell>
          <cell r="I24">
            <v>2920</v>
          </cell>
          <cell r="J24" t="str">
            <v>0253001</v>
          </cell>
          <cell r="M24">
            <v>15930</v>
          </cell>
          <cell r="P24">
            <v>1160.28</v>
          </cell>
        </row>
        <row r="25">
          <cell r="C25" t="str">
            <v>S12415.3</v>
          </cell>
          <cell r="D25">
            <v>71</v>
          </cell>
          <cell r="I25">
            <v>2469</v>
          </cell>
          <cell r="J25" t="str">
            <v>0253602</v>
          </cell>
          <cell r="M25">
            <v>11050</v>
          </cell>
          <cell r="P25">
            <v>1436.5</v>
          </cell>
        </row>
        <row r="26">
          <cell r="C26" t="str">
            <v>S12415.3</v>
          </cell>
          <cell r="D26">
            <v>73</v>
          </cell>
          <cell r="I26">
            <v>7586</v>
          </cell>
          <cell r="J26" t="str">
            <v>02573</v>
          </cell>
          <cell r="M26">
            <v>13138</v>
          </cell>
          <cell r="P26">
            <v>1707.94</v>
          </cell>
        </row>
        <row r="27">
          <cell r="C27" t="str">
            <v>S11175.4</v>
          </cell>
          <cell r="D27">
            <v>56</v>
          </cell>
          <cell r="I27">
            <v>3221</v>
          </cell>
          <cell r="J27" t="str">
            <v>02575</v>
          </cell>
          <cell r="M27">
            <v>16115</v>
          </cell>
          <cell r="P27">
            <v>2094.9499999999998</v>
          </cell>
        </row>
        <row r="28">
          <cell r="C28" t="str">
            <v>S13915</v>
          </cell>
          <cell r="D28">
            <v>67</v>
          </cell>
          <cell r="I28">
            <v>653</v>
          </cell>
          <cell r="J28" t="str">
            <v>0260003</v>
          </cell>
          <cell r="M28">
            <v>4531</v>
          </cell>
          <cell r="P28">
            <v>336.96</v>
          </cell>
        </row>
        <row r="29">
          <cell r="C29" t="str">
            <v>S11175.4</v>
          </cell>
          <cell r="D29">
            <v>45</v>
          </cell>
          <cell r="I29">
            <v>330</v>
          </cell>
          <cell r="J29" t="str">
            <v>02620</v>
          </cell>
          <cell r="M29">
            <v>5008</v>
          </cell>
          <cell r="P29">
            <v>651.04</v>
          </cell>
        </row>
        <row r="30">
          <cell r="C30" t="str">
            <v>S12436.2</v>
          </cell>
          <cell r="D30">
            <v>28</v>
          </cell>
          <cell r="H30">
            <v>388.49200000000002</v>
          </cell>
          <cell r="I30">
            <v>482</v>
          </cell>
          <cell r="J30" t="str">
            <v>02682</v>
          </cell>
          <cell r="M30">
            <v>5984</v>
          </cell>
          <cell r="P30">
            <v>378.01</v>
          </cell>
        </row>
        <row r="31">
          <cell r="C31" t="str">
            <v>S12436.2</v>
          </cell>
          <cell r="D31">
            <v>11</v>
          </cell>
          <cell r="I31">
            <v>215</v>
          </cell>
          <cell r="J31" t="str">
            <v>02697</v>
          </cell>
          <cell r="M31">
            <v>6097</v>
          </cell>
          <cell r="P31">
            <v>1170.6199999999999</v>
          </cell>
        </row>
        <row r="32">
          <cell r="C32" t="str">
            <v>S11175.4</v>
          </cell>
          <cell r="D32">
            <v>47</v>
          </cell>
          <cell r="I32">
            <v>56</v>
          </cell>
          <cell r="J32" t="str">
            <v>0277302</v>
          </cell>
          <cell r="M32">
            <v>5064</v>
          </cell>
          <cell r="P32">
            <v>453.31</v>
          </cell>
        </row>
        <row r="33">
          <cell r="C33" t="str">
            <v>S11175.4</v>
          </cell>
          <cell r="D33">
            <v>48</v>
          </cell>
          <cell r="I33">
            <v>15</v>
          </cell>
          <cell r="J33" t="str">
            <v>0277304</v>
          </cell>
          <cell r="M33">
            <v>7976</v>
          </cell>
          <cell r="P33">
            <v>693.16</v>
          </cell>
        </row>
        <row r="34">
          <cell r="C34" t="str">
            <v>S12031.3</v>
          </cell>
          <cell r="D34">
            <v>9</v>
          </cell>
          <cell r="I34">
            <v>173</v>
          </cell>
          <cell r="J34" t="str">
            <v>0277306</v>
          </cell>
          <cell r="M34">
            <v>5271</v>
          </cell>
          <cell r="P34">
            <v>1749.97</v>
          </cell>
        </row>
        <row r="35">
          <cell r="C35" t="str">
            <v>S12031.3</v>
          </cell>
          <cell r="D35">
            <v>12</v>
          </cell>
          <cell r="I35">
            <v>37</v>
          </cell>
          <cell r="J35" t="str">
            <v>0277307</v>
          </cell>
          <cell r="M35">
            <v>8060</v>
          </cell>
          <cell r="P35">
            <v>2675.92</v>
          </cell>
        </row>
        <row r="36">
          <cell r="C36" t="str">
            <v>S12031.3</v>
          </cell>
          <cell r="D36">
            <v>11</v>
          </cell>
          <cell r="I36">
            <v>33</v>
          </cell>
          <cell r="J36" t="str">
            <v>0277311</v>
          </cell>
          <cell r="M36">
            <v>1564</v>
          </cell>
        </row>
        <row r="37">
          <cell r="C37" t="str">
            <v>S12031.3</v>
          </cell>
          <cell r="D37">
            <v>10</v>
          </cell>
          <cell r="I37">
            <v>60</v>
          </cell>
          <cell r="J37" t="str">
            <v>0277316</v>
          </cell>
          <cell r="M37">
            <v>3588</v>
          </cell>
          <cell r="P37">
            <v>315.74</v>
          </cell>
        </row>
        <row r="38">
          <cell r="C38" t="str">
            <v>S14044.1</v>
          </cell>
          <cell r="D38">
            <v>67</v>
          </cell>
          <cell r="I38">
            <v>300</v>
          </cell>
          <cell r="J38" t="str">
            <v>02846</v>
          </cell>
          <cell r="M38">
            <v>432</v>
          </cell>
          <cell r="P38">
            <v>3.46</v>
          </cell>
        </row>
        <row r="39">
          <cell r="C39" t="str">
            <v>S14974.1</v>
          </cell>
          <cell r="D39">
            <v>46</v>
          </cell>
          <cell r="I39">
            <v>93</v>
          </cell>
          <cell r="J39" t="str">
            <v>0284605</v>
          </cell>
          <cell r="M39">
            <v>1015</v>
          </cell>
          <cell r="P39">
            <v>8.1199999999999992</v>
          </cell>
        </row>
        <row r="40">
          <cell r="C40" t="str">
            <v>S12031.3</v>
          </cell>
          <cell r="D40">
            <v>22</v>
          </cell>
          <cell r="I40">
            <v>350</v>
          </cell>
          <cell r="J40" t="str">
            <v>0284606</v>
          </cell>
          <cell r="M40">
            <v>830</v>
          </cell>
          <cell r="P40">
            <v>6.64</v>
          </cell>
        </row>
        <row r="41">
          <cell r="C41" t="str">
            <v>S12031.3</v>
          </cell>
          <cell r="D41">
            <v>24</v>
          </cell>
          <cell r="I41">
            <v>4334</v>
          </cell>
          <cell r="J41" t="str">
            <v>03060</v>
          </cell>
          <cell r="M41">
            <v>318</v>
          </cell>
          <cell r="P41">
            <v>46.32</v>
          </cell>
        </row>
        <row r="42">
          <cell r="C42" t="str">
            <v>S15374</v>
          </cell>
          <cell r="D42">
            <v>99</v>
          </cell>
          <cell r="I42">
            <v>3760</v>
          </cell>
          <cell r="J42" t="str">
            <v>03061</v>
          </cell>
          <cell r="M42">
            <v>264</v>
          </cell>
          <cell r="P42">
            <v>18.850000000000001</v>
          </cell>
        </row>
        <row r="43">
          <cell r="C43" t="str">
            <v>S15374</v>
          </cell>
          <cell r="D43">
            <v>99</v>
          </cell>
          <cell r="I43">
            <v>230</v>
          </cell>
          <cell r="J43" t="str">
            <v>0306111</v>
          </cell>
          <cell r="M43">
            <v>624</v>
          </cell>
          <cell r="P43">
            <v>44.55</v>
          </cell>
        </row>
        <row r="44">
          <cell r="C44" t="str">
            <v>S12415.3</v>
          </cell>
          <cell r="D44">
            <v>68</v>
          </cell>
          <cell r="I44">
            <v>2044</v>
          </cell>
          <cell r="J44" t="str">
            <v>03128</v>
          </cell>
          <cell r="M44">
            <v>2211</v>
          </cell>
          <cell r="P44">
            <v>157.87</v>
          </cell>
        </row>
        <row r="45">
          <cell r="C45" t="str">
            <v>S12154.1</v>
          </cell>
          <cell r="D45">
            <v>36</v>
          </cell>
          <cell r="H45">
            <v>69.984000000000009</v>
          </cell>
          <cell r="I45">
            <v>72</v>
          </cell>
          <cell r="J45" t="str">
            <v>03149</v>
          </cell>
          <cell r="M45">
            <v>2304</v>
          </cell>
          <cell r="P45">
            <v>164.51</v>
          </cell>
        </row>
        <row r="46">
          <cell r="C46" t="str">
            <v>S12154.1</v>
          </cell>
          <cell r="D46">
            <v>35</v>
          </cell>
          <cell r="H46">
            <v>69.984000000000009</v>
          </cell>
          <cell r="I46">
            <v>144</v>
          </cell>
          <cell r="J46" t="str">
            <v>0314902</v>
          </cell>
          <cell r="M46">
            <v>3007</v>
          </cell>
          <cell r="P46">
            <v>264.62</v>
          </cell>
        </row>
        <row r="47">
          <cell r="C47" t="str">
            <v>S11045.2</v>
          </cell>
          <cell r="D47">
            <v>57</v>
          </cell>
          <cell r="H47">
            <v>60.6</v>
          </cell>
          <cell r="I47">
            <v>4</v>
          </cell>
          <cell r="J47" t="str">
            <v>0314903</v>
          </cell>
          <cell r="M47">
            <v>3823</v>
          </cell>
          <cell r="P47">
            <v>596.39</v>
          </cell>
        </row>
        <row r="48">
          <cell r="C48" t="str">
            <v>S12154.1</v>
          </cell>
          <cell r="D48">
            <v>38</v>
          </cell>
          <cell r="H48">
            <v>0</v>
          </cell>
          <cell r="I48">
            <v>144</v>
          </cell>
          <cell r="J48" t="str">
            <v>03159</v>
          </cell>
          <cell r="M48">
            <v>4871</v>
          </cell>
          <cell r="P48">
            <v>759.88</v>
          </cell>
        </row>
        <row r="49">
          <cell r="C49" t="str">
            <v>S12154.1</v>
          </cell>
          <cell r="D49">
            <v>37</v>
          </cell>
          <cell r="H49">
            <v>69.930000000000007</v>
          </cell>
          <cell r="I49">
            <v>63</v>
          </cell>
          <cell r="J49" t="str">
            <v>0315902</v>
          </cell>
          <cell r="M49">
            <v>15440</v>
          </cell>
          <cell r="P49">
            <v>2408.64</v>
          </cell>
        </row>
        <row r="50">
          <cell r="C50" t="str">
            <v>S11175.4</v>
          </cell>
          <cell r="D50">
            <v>59</v>
          </cell>
          <cell r="I50">
            <v>75</v>
          </cell>
          <cell r="J50" t="str">
            <v>0321505</v>
          </cell>
          <cell r="M50">
            <v>2611</v>
          </cell>
          <cell r="P50">
            <v>501.31</v>
          </cell>
        </row>
        <row r="51">
          <cell r="C51" t="str">
            <v>S11175.4</v>
          </cell>
          <cell r="D51">
            <v>46</v>
          </cell>
          <cell r="I51">
            <v>40</v>
          </cell>
          <cell r="J51" t="str">
            <v>0321506</v>
          </cell>
          <cell r="M51">
            <v>3005</v>
          </cell>
          <cell r="P51">
            <v>264.44</v>
          </cell>
        </row>
        <row r="52">
          <cell r="C52" t="str">
            <v>S11175.4</v>
          </cell>
          <cell r="D52">
            <v>50</v>
          </cell>
          <cell r="I52">
            <v>32</v>
          </cell>
          <cell r="J52" t="str">
            <v>0321507</v>
          </cell>
          <cell r="M52">
            <v>8834</v>
          </cell>
          <cell r="P52">
            <v>1378.1</v>
          </cell>
        </row>
        <row r="53">
          <cell r="C53" t="str">
            <v>S12031.3</v>
          </cell>
          <cell r="D53">
            <v>7</v>
          </cell>
          <cell r="I53">
            <v>10</v>
          </cell>
          <cell r="J53" t="str">
            <v>0321508</v>
          </cell>
          <cell r="M53">
            <v>8861</v>
          </cell>
          <cell r="P53">
            <v>1382.32</v>
          </cell>
        </row>
        <row r="54">
          <cell r="C54" t="str">
            <v>S14974.1</v>
          </cell>
          <cell r="D54">
            <v>36</v>
          </cell>
          <cell r="I54">
            <v>250</v>
          </cell>
          <cell r="J54" t="str">
            <v>0321509</v>
          </cell>
          <cell r="M54">
            <v>2549</v>
          </cell>
          <cell r="P54">
            <v>489.41</v>
          </cell>
        </row>
        <row r="55">
          <cell r="C55" t="str">
            <v>S11175.4</v>
          </cell>
          <cell r="D55">
            <v>51</v>
          </cell>
          <cell r="I55">
            <v>70</v>
          </cell>
          <cell r="J55" t="str">
            <v>0321510</v>
          </cell>
          <cell r="M55">
            <v>1612</v>
          </cell>
          <cell r="P55">
            <v>454.58</v>
          </cell>
        </row>
        <row r="56">
          <cell r="C56" t="str">
            <v>S11175.4</v>
          </cell>
          <cell r="D56">
            <v>52</v>
          </cell>
          <cell r="I56">
            <v>112</v>
          </cell>
          <cell r="J56" t="str">
            <v>0321511</v>
          </cell>
          <cell r="M56">
            <v>5852</v>
          </cell>
          <cell r="P56">
            <v>519.17999999999995</v>
          </cell>
        </row>
        <row r="57">
          <cell r="C57" t="str">
            <v>S12031.3</v>
          </cell>
          <cell r="D57">
            <v>6</v>
          </cell>
          <cell r="I57">
            <v>324</v>
          </cell>
          <cell r="J57" t="str">
            <v>0321512</v>
          </cell>
          <cell r="M57">
            <v>6365</v>
          </cell>
          <cell r="P57">
            <v>827.45</v>
          </cell>
        </row>
        <row r="58">
          <cell r="C58" t="str">
            <v>S11175.4</v>
          </cell>
          <cell r="D58">
            <v>55</v>
          </cell>
          <cell r="I58">
            <v>55</v>
          </cell>
          <cell r="J58" t="str">
            <v>0321513</v>
          </cell>
          <cell r="M58">
            <v>4407</v>
          </cell>
          <cell r="P58">
            <v>393.36</v>
          </cell>
        </row>
        <row r="59">
          <cell r="C59" t="str">
            <v>S12031.3</v>
          </cell>
          <cell r="D59">
            <v>4</v>
          </cell>
          <cell r="I59">
            <v>105</v>
          </cell>
          <cell r="J59" t="str">
            <v>0321514</v>
          </cell>
          <cell r="M59">
            <v>4877</v>
          </cell>
          <cell r="P59">
            <v>439.37</v>
          </cell>
        </row>
        <row r="60">
          <cell r="C60" t="str">
            <v>S11175.4</v>
          </cell>
          <cell r="D60">
            <v>57</v>
          </cell>
          <cell r="I60">
            <v>105</v>
          </cell>
          <cell r="J60" t="str">
            <v>0321515</v>
          </cell>
          <cell r="M60">
            <v>5937</v>
          </cell>
          <cell r="P60">
            <v>515.4</v>
          </cell>
        </row>
        <row r="61">
          <cell r="C61" t="str">
            <v>S11175.4</v>
          </cell>
          <cell r="D61">
            <v>49</v>
          </cell>
          <cell r="I61">
            <v>170</v>
          </cell>
          <cell r="J61" t="str">
            <v>0321516</v>
          </cell>
          <cell r="M61">
            <v>6367</v>
          </cell>
          <cell r="P61">
            <v>555.82000000000005</v>
          </cell>
        </row>
        <row r="62">
          <cell r="C62" t="str">
            <v>S12031.3</v>
          </cell>
          <cell r="D62">
            <v>16</v>
          </cell>
          <cell r="I62">
            <v>176</v>
          </cell>
          <cell r="J62" t="str">
            <v>0321517</v>
          </cell>
          <cell r="M62">
            <v>4574</v>
          </cell>
          <cell r="P62">
            <v>713.54</v>
          </cell>
        </row>
        <row r="63">
          <cell r="C63" t="str">
            <v>S12031.3</v>
          </cell>
          <cell r="D63">
            <v>29</v>
          </cell>
          <cell r="I63">
            <v>24</v>
          </cell>
          <cell r="J63" t="str">
            <v>0321811</v>
          </cell>
          <cell r="M63">
            <v>6685</v>
          </cell>
          <cell r="P63">
            <v>594.95000000000005</v>
          </cell>
        </row>
        <row r="64">
          <cell r="C64" t="str">
            <v>S15374</v>
          </cell>
          <cell r="D64">
            <v>53</v>
          </cell>
          <cell r="I64">
            <v>456</v>
          </cell>
          <cell r="J64" t="str">
            <v>03405</v>
          </cell>
          <cell r="M64">
            <v>5109</v>
          </cell>
          <cell r="P64">
            <v>797</v>
          </cell>
        </row>
        <row r="65">
          <cell r="C65" t="str">
            <v>S11175.4</v>
          </cell>
          <cell r="D65">
            <v>65</v>
          </cell>
          <cell r="I65">
            <v>76</v>
          </cell>
          <cell r="J65" t="str">
            <v>0343202</v>
          </cell>
          <cell r="M65">
            <v>5993</v>
          </cell>
          <cell r="P65">
            <v>934.91</v>
          </cell>
        </row>
        <row r="66">
          <cell r="C66" t="str">
            <v>S15374.1</v>
          </cell>
          <cell r="D66">
            <v>3</v>
          </cell>
          <cell r="I66">
            <v>419</v>
          </cell>
          <cell r="J66" t="str">
            <v>0343203</v>
          </cell>
          <cell r="M66">
            <v>6463</v>
          </cell>
          <cell r="P66">
            <v>1008.23</v>
          </cell>
        </row>
        <row r="67">
          <cell r="C67" t="str">
            <v>S15374.1</v>
          </cell>
          <cell r="D67">
            <v>4</v>
          </cell>
          <cell r="I67">
            <v>56</v>
          </cell>
          <cell r="J67" t="str">
            <v>0343204</v>
          </cell>
          <cell r="M67">
            <v>6918</v>
          </cell>
          <cell r="P67">
            <v>1079.21</v>
          </cell>
        </row>
        <row r="68">
          <cell r="C68" t="str">
            <v>S15374.1</v>
          </cell>
          <cell r="D68">
            <v>5</v>
          </cell>
          <cell r="I68">
            <v>78</v>
          </cell>
          <cell r="J68" t="str">
            <v>0343207</v>
          </cell>
          <cell r="M68">
            <v>11985</v>
          </cell>
          <cell r="P68">
            <v>1048.51</v>
          </cell>
        </row>
        <row r="69">
          <cell r="C69" t="str">
            <v>S12436.2</v>
          </cell>
          <cell r="D69">
            <v>12</v>
          </cell>
          <cell r="I69">
            <v>271</v>
          </cell>
          <cell r="J69" t="str">
            <v>03435</v>
          </cell>
          <cell r="M69">
            <v>12892</v>
          </cell>
          <cell r="P69">
            <v>1143.97</v>
          </cell>
        </row>
        <row r="70">
          <cell r="C70" t="str">
            <v>S12436.1</v>
          </cell>
          <cell r="D70">
            <v>31</v>
          </cell>
          <cell r="I70">
            <v>531</v>
          </cell>
          <cell r="J70" t="str">
            <v>03437</v>
          </cell>
          <cell r="M70">
            <v>13294</v>
          </cell>
          <cell r="P70">
            <v>1171.75</v>
          </cell>
        </row>
        <row r="71">
          <cell r="C71" t="str">
            <v>S14974.1</v>
          </cell>
          <cell r="D71">
            <v>35</v>
          </cell>
          <cell r="H71">
            <v>18.690000000000001</v>
          </cell>
          <cell r="I71">
            <v>105</v>
          </cell>
          <cell r="J71" t="str">
            <v>0343901</v>
          </cell>
          <cell r="M71">
            <v>13860</v>
          </cell>
          <cell r="P71">
            <v>1223.44</v>
          </cell>
        </row>
        <row r="72">
          <cell r="C72" t="str">
            <v>S11175.4</v>
          </cell>
          <cell r="D72">
            <v>63</v>
          </cell>
          <cell r="H72">
            <v>58.984000000000009</v>
          </cell>
          <cell r="I72">
            <v>101</v>
          </cell>
          <cell r="J72" t="str">
            <v>0343901</v>
          </cell>
          <cell r="M72">
            <v>13803</v>
          </cell>
          <cell r="P72">
            <v>1231</v>
          </cell>
        </row>
        <row r="73">
          <cell r="C73" t="str">
            <v>S14218</v>
          </cell>
          <cell r="D73">
            <v>26</v>
          </cell>
          <cell r="H73">
            <v>911.43</v>
          </cell>
          <cell r="I73">
            <v>7011</v>
          </cell>
          <cell r="J73" t="str">
            <v>03452</v>
          </cell>
          <cell r="M73">
            <v>14905</v>
          </cell>
          <cell r="P73">
            <v>1308.75</v>
          </cell>
        </row>
        <row r="74">
          <cell r="C74" t="str">
            <v>S12031.3</v>
          </cell>
          <cell r="D74">
            <v>27</v>
          </cell>
          <cell r="I74">
            <v>2600</v>
          </cell>
          <cell r="J74" t="str">
            <v>0345602</v>
          </cell>
          <cell r="M74">
            <v>15477</v>
          </cell>
          <cell r="P74">
            <v>1363.36</v>
          </cell>
        </row>
        <row r="75">
          <cell r="C75" t="str">
            <v>S15374</v>
          </cell>
          <cell r="D75">
            <v>63</v>
          </cell>
          <cell r="I75">
            <v>910</v>
          </cell>
          <cell r="J75" t="str">
            <v>0351601</v>
          </cell>
          <cell r="M75">
            <v>17554</v>
          </cell>
          <cell r="P75">
            <v>1526.67</v>
          </cell>
        </row>
        <row r="76">
          <cell r="C76" t="str">
            <v>S14298.1</v>
          </cell>
          <cell r="D76">
            <v>26</v>
          </cell>
          <cell r="I76">
            <v>4214</v>
          </cell>
          <cell r="J76" t="str">
            <v>03521</v>
          </cell>
          <cell r="M76">
            <v>12192</v>
          </cell>
          <cell r="P76">
            <v>1901.95</v>
          </cell>
        </row>
        <row r="77">
          <cell r="C77" t="str">
            <v>S14298.1</v>
          </cell>
          <cell r="D77">
            <v>27</v>
          </cell>
          <cell r="H77">
            <v>497.25200000000007</v>
          </cell>
          <cell r="I77">
            <v>4214</v>
          </cell>
          <cell r="J77" t="str">
            <v>03521</v>
          </cell>
          <cell r="M77">
            <v>13302</v>
          </cell>
          <cell r="P77">
            <v>2075.11</v>
          </cell>
        </row>
        <row r="78">
          <cell r="C78" t="str">
            <v>S14044.1</v>
          </cell>
          <cell r="D78">
            <v>74</v>
          </cell>
          <cell r="H78">
            <v>50.008000000000003</v>
          </cell>
          <cell r="I78">
            <v>19</v>
          </cell>
          <cell r="J78" t="str">
            <v>0352405</v>
          </cell>
          <cell r="M78">
            <v>13625</v>
          </cell>
          <cell r="P78">
            <v>2125.5</v>
          </cell>
        </row>
        <row r="79">
          <cell r="C79" t="str">
            <v>S15374</v>
          </cell>
          <cell r="D79">
            <v>98</v>
          </cell>
          <cell r="I79">
            <v>499</v>
          </cell>
          <cell r="J79" t="str">
            <v>0352807</v>
          </cell>
          <cell r="M79">
            <v>14226</v>
          </cell>
          <cell r="P79">
            <v>2219.2600000000002</v>
          </cell>
        </row>
        <row r="80">
          <cell r="C80" t="str">
            <v>S14974.1</v>
          </cell>
          <cell r="D80">
            <v>43</v>
          </cell>
          <cell r="I80">
            <v>140</v>
          </cell>
          <cell r="J80" t="str">
            <v>0352901</v>
          </cell>
          <cell r="M80">
            <v>14314</v>
          </cell>
          <cell r="P80">
            <v>2232.98</v>
          </cell>
        </row>
        <row r="81">
          <cell r="C81" t="str">
            <v>S15374.1</v>
          </cell>
          <cell r="D81">
            <v>2</v>
          </cell>
          <cell r="I81">
            <v>140</v>
          </cell>
          <cell r="J81" t="str">
            <v>0352901</v>
          </cell>
          <cell r="M81">
            <v>15218</v>
          </cell>
          <cell r="P81">
            <v>2374.0100000000002</v>
          </cell>
        </row>
        <row r="82">
          <cell r="C82" t="str">
            <v>S11175.4</v>
          </cell>
          <cell r="D82">
            <v>62</v>
          </cell>
          <cell r="H82">
            <v>35.333999999999996</v>
          </cell>
          <cell r="I82">
            <v>1359</v>
          </cell>
          <cell r="J82" t="str">
            <v>0353206</v>
          </cell>
          <cell r="M82">
            <v>15853</v>
          </cell>
          <cell r="P82">
            <v>2473.0700000000002</v>
          </cell>
        </row>
        <row r="83">
          <cell r="C83" t="str">
            <v>S14298.1</v>
          </cell>
          <cell r="D83">
            <v>24</v>
          </cell>
          <cell r="I83">
            <v>5924</v>
          </cell>
          <cell r="J83" t="str">
            <v>03704</v>
          </cell>
          <cell r="M83">
            <v>17752</v>
          </cell>
          <cell r="P83">
            <v>2769.31</v>
          </cell>
        </row>
        <row r="84">
          <cell r="C84" t="str">
            <v>S14298.1</v>
          </cell>
          <cell r="D84">
            <v>25</v>
          </cell>
          <cell r="H84">
            <v>699.03200000000004</v>
          </cell>
          <cell r="I84">
            <v>5924</v>
          </cell>
          <cell r="J84" t="str">
            <v>03704</v>
          </cell>
          <cell r="M84">
            <v>5871</v>
          </cell>
          <cell r="P84">
            <v>511.79</v>
          </cell>
        </row>
        <row r="85">
          <cell r="C85" t="str">
            <v>S14974.1</v>
          </cell>
          <cell r="D85">
            <v>38</v>
          </cell>
          <cell r="I85">
            <v>315</v>
          </cell>
          <cell r="J85" t="str">
            <v>0381816</v>
          </cell>
          <cell r="M85">
            <v>6279</v>
          </cell>
          <cell r="P85">
            <v>979.52</v>
          </cell>
        </row>
        <row r="86">
          <cell r="C86" t="str">
            <v>S15374</v>
          </cell>
          <cell r="D86">
            <v>97</v>
          </cell>
          <cell r="I86">
            <v>315</v>
          </cell>
          <cell r="J86" t="str">
            <v>0381816</v>
          </cell>
          <cell r="M86">
            <v>676</v>
          </cell>
        </row>
        <row r="87">
          <cell r="C87" t="str">
            <v>S14974.1</v>
          </cell>
          <cell r="D87">
            <v>39</v>
          </cell>
          <cell r="I87">
            <v>100</v>
          </cell>
          <cell r="J87" t="str">
            <v>0381817</v>
          </cell>
          <cell r="M87">
            <v>4547</v>
          </cell>
          <cell r="P87">
            <v>288.55</v>
          </cell>
        </row>
        <row r="88">
          <cell r="C88" t="str">
            <v>S11175.4</v>
          </cell>
          <cell r="D88">
            <v>67</v>
          </cell>
          <cell r="I88">
            <v>100</v>
          </cell>
          <cell r="J88" t="str">
            <v>0381817</v>
          </cell>
          <cell r="M88">
            <v>4982</v>
          </cell>
          <cell r="P88">
            <v>956.54</v>
          </cell>
        </row>
        <row r="89">
          <cell r="C89" t="str">
            <v>S14045.4</v>
          </cell>
          <cell r="D89">
            <v>75</v>
          </cell>
          <cell r="I89">
            <v>361</v>
          </cell>
          <cell r="J89" t="str">
            <v>03842</v>
          </cell>
          <cell r="M89">
            <v>444</v>
          </cell>
          <cell r="P89">
            <v>39.07</v>
          </cell>
        </row>
        <row r="90">
          <cell r="C90" t="str">
            <v>S14046.1</v>
          </cell>
          <cell r="D90">
            <v>5</v>
          </cell>
          <cell r="H90">
            <v>50.002000000000002</v>
          </cell>
          <cell r="I90">
            <v>23</v>
          </cell>
          <cell r="J90" t="str">
            <v>0390619</v>
          </cell>
          <cell r="M90">
            <v>79</v>
          </cell>
          <cell r="P90">
            <v>6.95</v>
          </cell>
        </row>
        <row r="91">
          <cell r="C91" t="str">
            <v>S14045.4</v>
          </cell>
          <cell r="D91">
            <v>52</v>
          </cell>
          <cell r="I91">
            <v>6365</v>
          </cell>
          <cell r="J91" t="str">
            <v>03919</v>
          </cell>
          <cell r="M91">
            <v>1034</v>
          </cell>
          <cell r="P91">
            <v>90.99</v>
          </cell>
        </row>
        <row r="92">
          <cell r="C92" t="str">
            <v>S14045.4</v>
          </cell>
          <cell r="D92">
            <v>53</v>
          </cell>
          <cell r="I92">
            <v>6037</v>
          </cell>
          <cell r="J92" t="str">
            <v>03919</v>
          </cell>
          <cell r="M92">
            <v>617</v>
          </cell>
          <cell r="P92">
            <v>89.59</v>
          </cell>
        </row>
        <row r="93">
          <cell r="C93" t="str">
            <v>S14045.5</v>
          </cell>
          <cell r="D93">
            <v>29</v>
          </cell>
          <cell r="I93">
            <v>6918</v>
          </cell>
          <cell r="J93" t="str">
            <v>0391901</v>
          </cell>
          <cell r="M93">
            <v>2059</v>
          </cell>
          <cell r="P93">
            <v>16.47</v>
          </cell>
        </row>
        <row r="94">
          <cell r="C94" t="str">
            <v>S14045.5</v>
          </cell>
          <cell r="D94">
            <v>30</v>
          </cell>
          <cell r="I94">
            <v>6918</v>
          </cell>
          <cell r="J94" t="str">
            <v>0391901</v>
          </cell>
          <cell r="M94">
            <v>3007</v>
          </cell>
          <cell r="P94">
            <v>24.06</v>
          </cell>
        </row>
        <row r="95">
          <cell r="I95">
            <v>328</v>
          </cell>
          <cell r="J95" t="str">
            <v>0391902</v>
          </cell>
          <cell r="M95">
            <v>539</v>
          </cell>
          <cell r="P95">
            <v>4.3099999999999996</v>
          </cell>
        </row>
        <row r="96">
          <cell r="C96" t="str">
            <v>S14044.1</v>
          </cell>
          <cell r="D96">
            <v>62</v>
          </cell>
          <cell r="H96">
            <v>140.28</v>
          </cell>
          <cell r="I96">
            <v>3507</v>
          </cell>
          <cell r="J96" t="str">
            <v>03935</v>
          </cell>
          <cell r="M96">
            <v>1292</v>
          </cell>
          <cell r="P96">
            <v>10.34</v>
          </cell>
        </row>
        <row r="97">
          <cell r="C97" t="str">
            <v>S12436.2</v>
          </cell>
          <cell r="D97">
            <v>4</v>
          </cell>
          <cell r="H97">
            <v>99.54</v>
          </cell>
          <cell r="I97">
            <v>237</v>
          </cell>
          <cell r="J97" t="str">
            <v>04163</v>
          </cell>
          <cell r="M97">
            <v>1550</v>
          </cell>
          <cell r="P97">
            <v>12.4</v>
          </cell>
        </row>
        <row r="98">
          <cell r="C98" t="str">
            <v>S12154.1</v>
          </cell>
          <cell r="D98">
            <v>34</v>
          </cell>
          <cell r="H98">
            <v>299.99200000000002</v>
          </cell>
          <cell r="I98">
            <v>77</v>
          </cell>
          <cell r="J98" t="str">
            <v>0419118</v>
          </cell>
          <cell r="M98">
            <v>631</v>
          </cell>
          <cell r="P98">
            <v>45.05</v>
          </cell>
        </row>
        <row r="99">
          <cell r="C99" t="str">
            <v>S11045.2</v>
          </cell>
          <cell r="D99">
            <v>49</v>
          </cell>
          <cell r="H99">
            <v>132</v>
          </cell>
          <cell r="I99">
            <v>25</v>
          </cell>
          <cell r="J99" t="str">
            <v>0419120</v>
          </cell>
          <cell r="M99">
            <v>1645</v>
          </cell>
          <cell r="P99">
            <v>713.93</v>
          </cell>
        </row>
        <row r="100">
          <cell r="C100" t="str">
            <v>S12436.2</v>
          </cell>
          <cell r="D100">
            <v>10</v>
          </cell>
          <cell r="I100">
            <v>197</v>
          </cell>
          <cell r="J100" t="str">
            <v>04283</v>
          </cell>
          <cell r="M100">
            <v>2045</v>
          </cell>
          <cell r="P100">
            <v>210</v>
          </cell>
        </row>
        <row r="101">
          <cell r="C101" t="str">
            <v>S12599.1</v>
          </cell>
          <cell r="D101">
            <v>2</v>
          </cell>
          <cell r="I101">
            <v>1645</v>
          </cell>
          <cell r="J101" t="str">
            <v>04287</v>
          </cell>
          <cell r="M101">
            <v>2512</v>
          </cell>
          <cell r="P101">
            <v>252.94</v>
          </cell>
        </row>
        <row r="102">
          <cell r="C102" t="str">
            <v>S11045.2</v>
          </cell>
          <cell r="D102">
            <v>50</v>
          </cell>
          <cell r="H102">
            <v>0</v>
          </cell>
          <cell r="I102">
            <v>1645</v>
          </cell>
          <cell r="J102" t="str">
            <v>04287</v>
          </cell>
          <cell r="M102">
            <v>2812</v>
          </cell>
          <cell r="P102">
            <v>281.85000000000002</v>
          </cell>
        </row>
        <row r="103">
          <cell r="C103" t="str">
            <v>S12436.2</v>
          </cell>
          <cell r="D103">
            <v>7</v>
          </cell>
          <cell r="I103">
            <v>1612</v>
          </cell>
          <cell r="J103" t="str">
            <v>0428901</v>
          </cell>
          <cell r="M103">
            <v>2905</v>
          </cell>
          <cell r="P103">
            <v>294.77999999999997</v>
          </cell>
        </row>
        <row r="104">
          <cell r="C104" t="str">
            <v>S12436.2</v>
          </cell>
          <cell r="D104">
            <v>18</v>
          </cell>
          <cell r="H104">
            <v>441.42</v>
          </cell>
          <cell r="I104">
            <v>1051</v>
          </cell>
          <cell r="J104" t="str">
            <v>0428902</v>
          </cell>
          <cell r="M104">
            <v>3199</v>
          </cell>
          <cell r="P104">
            <v>322.91000000000003</v>
          </cell>
        </row>
        <row r="105">
          <cell r="C105" t="str">
            <v>S11045.2</v>
          </cell>
          <cell r="D105">
            <v>59</v>
          </cell>
          <cell r="H105">
            <v>60.6</v>
          </cell>
          <cell r="I105">
            <v>4</v>
          </cell>
          <cell r="J105" t="str">
            <v>0429008</v>
          </cell>
          <cell r="M105">
            <v>2144</v>
          </cell>
          <cell r="P105">
            <v>343.04</v>
          </cell>
        </row>
        <row r="106">
          <cell r="C106" t="str">
            <v>S12154.1</v>
          </cell>
          <cell r="D106">
            <v>39</v>
          </cell>
          <cell r="H106">
            <v>105.846</v>
          </cell>
          <cell r="I106">
            <v>767</v>
          </cell>
          <cell r="J106" t="str">
            <v>0429101</v>
          </cell>
          <cell r="M106">
            <v>3253</v>
          </cell>
          <cell r="P106">
            <v>318.79000000000002</v>
          </cell>
        </row>
        <row r="107">
          <cell r="C107" t="str">
            <v>S14044.1</v>
          </cell>
          <cell r="D107">
            <v>46</v>
          </cell>
          <cell r="H107">
            <v>50.008000000000003</v>
          </cell>
          <cell r="I107">
            <v>76</v>
          </cell>
          <cell r="J107" t="str">
            <v>0430909</v>
          </cell>
          <cell r="M107">
            <v>3635</v>
          </cell>
          <cell r="P107">
            <v>360.44</v>
          </cell>
        </row>
        <row r="108">
          <cell r="C108" t="str">
            <v>S14044.1</v>
          </cell>
          <cell r="D108">
            <v>65</v>
          </cell>
          <cell r="I108">
            <v>676</v>
          </cell>
          <cell r="J108" t="str">
            <v>04356</v>
          </cell>
          <cell r="M108">
            <v>3731</v>
          </cell>
          <cell r="P108">
            <v>373.18</v>
          </cell>
        </row>
        <row r="109">
          <cell r="C109" t="str">
            <v>S14291</v>
          </cell>
          <cell r="D109">
            <v>29</v>
          </cell>
          <cell r="H109">
            <v>78.8</v>
          </cell>
          <cell r="I109">
            <v>25</v>
          </cell>
          <cell r="J109" t="str">
            <v>0444201</v>
          </cell>
          <cell r="M109">
            <v>3963</v>
          </cell>
          <cell r="P109">
            <v>392.88</v>
          </cell>
        </row>
        <row r="110">
          <cell r="C110" t="str">
            <v>S12607</v>
          </cell>
          <cell r="D110">
            <v>82</v>
          </cell>
          <cell r="H110">
            <v>1080</v>
          </cell>
          <cell r="I110">
            <v>18</v>
          </cell>
          <cell r="J110" t="str">
            <v>0444201</v>
          </cell>
          <cell r="M110">
            <v>2581</v>
          </cell>
          <cell r="P110">
            <v>412.96</v>
          </cell>
        </row>
        <row r="111">
          <cell r="C111" t="str">
            <v>S13232</v>
          </cell>
          <cell r="D111">
            <v>61</v>
          </cell>
          <cell r="H111">
            <v>22.94</v>
          </cell>
          <cell r="I111">
            <v>10</v>
          </cell>
          <cell r="J111" t="str">
            <v>04466</v>
          </cell>
          <cell r="M111">
            <v>2876</v>
          </cell>
          <cell r="P111">
            <v>460.16</v>
          </cell>
        </row>
        <row r="112">
          <cell r="C112" t="str">
            <v>S11045.2</v>
          </cell>
          <cell r="D112">
            <v>48</v>
          </cell>
          <cell r="H112">
            <v>60.6</v>
          </cell>
          <cell r="I112">
            <v>4</v>
          </cell>
          <cell r="J112" t="str">
            <v>0461808</v>
          </cell>
          <cell r="M112">
            <v>3008</v>
          </cell>
          <cell r="P112">
            <v>481.28</v>
          </cell>
        </row>
        <row r="113">
          <cell r="C113" t="str">
            <v>S14291</v>
          </cell>
          <cell r="D113">
            <v>31</v>
          </cell>
          <cell r="H113">
            <v>88.92</v>
          </cell>
          <cell r="I113">
            <v>30</v>
          </cell>
          <cell r="J113" t="str">
            <v>0461812</v>
          </cell>
          <cell r="M113">
            <v>3295</v>
          </cell>
          <cell r="P113">
            <v>527.20000000000005</v>
          </cell>
        </row>
        <row r="114">
          <cell r="C114" t="str">
            <v>S14045.5</v>
          </cell>
          <cell r="D114">
            <v>2</v>
          </cell>
          <cell r="I114">
            <v>8861</v>
          </cell>
          <cell r="J114" t="str">
            <v>04667</v>
          </cell>
          <cell r="M114">
            <v>3478</v>
          </cell>
          <cell r="P114">
            <v>556.48</v>
          </cell>
        </row>
        <row r="115">
          <cell r="C115" t="str">
            <v>S14045.5</v>
          </cell>
          <cell r="D115">
            <v>3</v>
          </cell>
          <cell r="H115">
            <v>0</v>
          </cell>
          <cell r="I115">
            <v>8861</v>
          </cell>
          <cell r="J115" t="str">
            <v>04667</v>
          </cell>
          <cell r="M115">
            <v>3678</v>
          </cell>
          <cell r="P115">
            <v>588.48</v>
          </cell>
        </row>
        <row r="116">
          <cell r="C116" t="str">
            <v>S14045.5</v>
          </cell>
          <cell r="D116">
            <v>4</v>
          </cell>
          <cell r="I116">
            <v>13625</v>
          </cell>
          <cell r="J116" t="str">
            <v>04684</v>
          </cell>
          <cell r="M116">
            <v>3808</v>
          </cell>
          <cell r="P116">
            <v>609.28</v>
          </cell>
        </row>
        <row r="117">
          <cell r="C117" t="str">
            <v>S14045.5</v>
          </cell>
          <cell r="D117">
            <v>5</v>
          </cell>
          <cell r="I117">
            <v>13625</v>
          </cell>
          <cell r="J117" t="str">
            <v>04684</v>
          </cell>
          <cell r="M117">
            <v>4009</v>
          </cell>
          <cell r="P117">
            <v>641.44000000000005</v>
          </cell>
        </row>
        <row r="118">
          <cell r="C118" t="str">
            <v>S14045.4</v>
          </cell>
          <cell r="D118">
            <v>71</v>
          </cell>
          <cell r="I118">
            <v>5109</v>
          </cell>
          <cell r="J118" t="str">
            <v>0468501</v>
          </cell>
          <cell r="M118">
            <v>894</v>
          </cell>
          <cell r="P118">
            <v>93.1</v>
          </cell>
        </row>
        <row r="119">
          <cell r="C119" t="str">
            <v>S14045.4</v>
          </cell>
          <cell r="D119">
            <v>72</v>
          </cell>
          <cell r="I119">
            <v>5109</v>
          </cell>
          <cell r="J119" t="str">
            <v>0468501</v>
          </cell>
          <cell r="M119">
            <v>1278</v>
          </cell>
          <cell r="P119">
            <v>204.48</v>
          </cell>
        </row>
        <row r="120">
          <cell r="C120" t="str">
            <v>S12031.3</v>
          </cell>
          <cell r="D120">
            <v>17</v>
          </cell>
          <cell r="I120">
            <v>286</v>
          </cell>
          <cell r="J120" t="str">
            <v>0469003</v>
          </cell>
          <cell r="M120">
            <v>3599</v>
          </cell>
          <cell r="P120">
            <v>316.70999999999998</v>
          </cell>
        </row>
        <row r="121">
          <cell r="C121" t="str">
            <v>S11175.4</v>
          </cell>
          <cell r="D121">
            <v>53</v>
          </cell>
          <cell r="I121">
            <v>3901</v>
          </cell>
          <cell r="J121" t="str">
            <v>04741</v>
          </cell>
          <cell r="M121">
            <v>760</v>
          </cell>
          <cell r="P121">
            <v>66.88</v>
          </cell>
        </row>
        <row r="122">
          <cell r="C122" t="str">
            <v>S12031.3</v>
          </cell>
          <cell r="D122">
            <v>18</v>
          </cell>
          <cell r="I122">
            <v>3343</v>
          </cell>
          <cell r="J122" t="str">
            <v>0474101</v>
          </cell>
          <cell r="M122">
            <v>0</v>
          </cell>
        </row>
        <row r="123">
          <cell r="C123" t="str">
            <v>S13499.2</v>
          </cell>
          <cell r="D123">
            <v>5</v>
          </cell>
          <cell r="I123">
            <v>1564</v>
          </cell>
          <cell r="J123" t="str">
            <v>04742</v>
          </cell>
          <cell r="M123">
            <v>0</v>
          </cell>
        </row>
        <row r="124">
          <cell r="C124" t="str">
            <v>S14045.5</v>
          </cell>
          <cell r="D124">
            <v>6</v>
          </cell>
          <cell r="I124">
            <v>15218</v>
          </cell>
          <cell r="J124" t="str">
            <v>04865</v>
          </cell>
          <cell r="M124">
            <v>0</v>
          </cell>
        </row>
        <row r="125">
          <cell r="C125" t="str">
            <v>S14045.5</v>
          </cell>
          <cell r="D125">
            <v>7</v>
          </cell>
          <cell r="I125">
            <v>15218</v>
          </cell>
          <cell r="J125" t="str">
            <v>04865</v>
          </cell>
          <cell r="M125">
            <v>100</v>
          </cell>
          <cell r="P125">
            <v>8.8000000000000007</v>
          </cell>
        </row>
        <row r="126">
          <cell r="C126" t="str">
            <v>S14045.5</v>
          </cell>
          <cell r="D126">
            <v>8</v>
          </cell>
          <cell r="I126">
            <v>13302</v>
          </cell>
          <cell r="J126" t="str">
            <v>04866</v>
          </cell>
          <cell r="M126">
            <v>979</v>
          </cell>
          <cell r="P126">
            <v>86.15</v>
          </cell>
        </row>
        <row r="127">
          <cell r="C127" t="str">
            <v>S14045.5</v>
          </cell>
          <cell r="D127">
            <v>9</v>
          </cell>
          <cell r="I127">
            <v>13302</v>
          </cell>
          <cell r="J127" t="str">
            <v>04866</v>
          </cell>
          <cell r="M127">
            <v>910</v>
          </cell>
          <cell r="P127">
            <v>80.08</v>
          </cell>
        </row>
        <row r="128">
          <cell r="C128" t="str">
            <v>S14045.5</v>
          </cell>
          <cell r="D128">
            <v>16</v>
          </cell>
          <cell r="I128">
            <v>4574</v>
          </cell>
          <cell r="J128" t="str">
            <v>04888</v>
          </cell>
          <cell r="M128">
            <v>184</v>
          </cell>
          <cell r="P128">
            <v>82.43</v>
          </cell>
        </row>
        <row r="129">
          <cell r="C129" t="str">
            <v>S14045.5</v>
          </cell>
          <cell r="D129">
            <v>17</v>
          </cell>
          <cell r="I129">
            <v>4574</v>
          </cell>
          <cell r="J129" t="str">
            <v>04888</v>
          </cell>
          <cell r="M129">
            <v>355</v>
          </cell>
        </row>
        <row r="130">
          <cell r="C130" t="str">
            <v>S12436.2</v>
          </cell>
          <cell r="D130">
            <v>5</v>
          </cell>
          <cell r="H130">
            <v>139.44</v>
          </cell>
          <cell r="I130">
            <v>332</v>
          </cell>
          <cell r="J130" t="str">
            <v>04893</v>
          </cell>
          <cell r="M130">
            <v>458</v>
          </cell>
          <cell r="P130">
            <v>205.18</v>
          </cell>
        </row>
        <row r="131">
          <cell r="C131" t="str">
            <v>S14045.5</v>
          </cell>
          <cell r="D131">
            <v>26</v>
          </cell>
          <cell r="I131">
            <v>14226</v>
          </cell>
          <cell r="J131" t="str">
            <v>04972</v>
          </cell>
          <cell r="M131">
            <v>2849</v>
          </cell>
          <cell r="P131">
            <v>324.79000000000002</v>
          </cell>
        </row>
        <row r="132">
          <cell r="C132" t="str">
            <v>S14045.5</v>
          </cell>
          <cell r="D132">
            <v>27</v>
          </cell>
          <cell r="I132">
            <v>14226</v>
          </cell>
          <cell r="J132" t="str">
            <v>04972</v>
          </cell>
          <cell r="M132">
            <v>2996</v>
          </cell>
          <cell r="P132">
            <v>351.12</v>
          </cell>
        </row>
        <row r="133">
          <cell r="C133" t="str">
            <v>S14045.4</v>
          </cell>
          <cell r="D133">
            <v>73</v>
          </cell>
          <cell r="I133">
            <v>2611</v>
          </cell>
          <cell r="J133" t="str">
            <v>04978</v>
          </cell>
          <cell r="M133">
            <v>4039</v>
          </cell>
          <cell r="P133">
            <v>470.02</v>
          </cell>
        </row>
        <row r="134">
          <cell r="C134" t="str">
            <v>S14045.4</v>
          </cell>
          <cell r="D134">
            <v>77</v>
          </cell>
          <cell r="H134">
            <v>313.32</v>
          </cell>
          <cell r="I134">
            <v>2611</v>
          </cell>
          <cell r="J134" t="str">
            <v>04978</v>
          </cell>
          <cell r="M134">
            <v>3046</v>
          </cell>
          <cell r="P134">
            <v>487.36</v>
          </cell>
        </row>
        <row r="135">
          <cell r="C135" t="str">
            <v>S14044.1</v>
          </cell>
          <cell r="D135">
            <v>66</v>
          </cell>
          <cell r="I135">
            <v>200</v>
          </cell>
          <cell r="J135" t="str">
            <v>0499202</v>
          </cell>
          <cell r="M135">
            <v>3080</v>
          </cell>
          <cell r="P135">
            <v>492.8</v>
          </cell>
        </row>
        <row r="136">
          <cell r="C136" t="str">
            <v>S14042</v>
          </cell>
          <cell r="D136">
            <v>21</v>
          </cell>
          <cell r="I136">
            <v>290</v>
          </cell>
          <cell r="J136" t="str">
            <v>04993</v>
          </cell>
          <cell r="M136">
            <v>4123</v>
          </cell>
          <cell r="P136">
            <v>659.68</v>
          </cell>
        </row>
        <row r="137">
          <cell r="C137" t="str">
            <v>S14044.1</v>
          </cell>
          <cell r="D137">
            <v>77</v>
          </cell>
          <cell r="I137">
            <v>754</v>
          </cell>
          <cell r="J137" t="str">
            <v>04994</v>
          </cell>
          <cell r="M137">
            <v>2851</v>
          </cell>
          <cell r="P137">
            <v>334.48</v>
          </cell>
        </row>
        <row r="138">
          <cell r="C138" t="str">
            <v>S15374</v>
          </cell>
          <cell r="D138">
            <v>69</v>
          </cell>
          <cell r="H138">
            <v>195.69600000000003</v>
          </cell>
          <cell r="I138">
            <v>5436</v>
          </cell>
          <cell r="J138" t="str">
            <v>05013</v>
          </cell>
          <cell r="M138">
            <v>3262</v>
          </cell>
          <cell r="P138">
            <v>521.91999999999996</v>
          </cell>
        </row>
        <row r="139">
          <cell r="C139" t="str">
            <v>S14218</v>
          </cell>
          <cell r="D139">
            <v>27</v>
          </cell>
          <cell r="I139">
            <v>7653</v>
          </cell>
          <cell r="J139" t="str">
            <v>05014</v>
          </cell>
          <cell r="M139">
            <v>480</v>
          </cell>
          <cell r="P139">
            <v>45.12</v>
          </cell>
        </row>
        <row r="140">
          <cell r="C140" t="str">
            <v>S15374</v>
          </cell>
          <cell r="D140">
            <v>66</v>
          </cell>
          <cell r="I140">
            <v>200</v>
          </cell>
          <cell r="J140" t="str">
            <v>0503202</v>
          </cell>
          <cell r="M140">
            <v>720</v>
          </cell>
          <cell r="P140">
            <v>67.680000000000007</v>
          </cell>
        </row>
        <row r="141">
          <cell r="C141" t="str">
            <v>S15374</v>
          </cell>
          <cell r="D141">
            <v>52</v>
          </cell>
          <cell r="I141">
            <v>471</v>
          </cell>
          <cell r="J141" t="str">
            <v>05047</v>
          </cell>
          <cell r="M141">
            <v>480</v>
          </cell>
        </row>
        <row r="142">
          <cell r="C142" t="str">
            <v>S15374</v>
          </cell>
          <cell r="D142">
            <v>59</v>
          </cell>
          <cell r="I142">
            <v>3648</v>
          </cell>
          <cell r="J142" t="str">
            <v>05052</v>
          </cell>
          <cell r="M142">
            <v>720</v>
          </cell>
        </row>
        <row r="143">
          <cell r="C143" t="str">
            <v>S14044.1</v>
          </cell>
          <cell r="D143">
            <v>85</v>
          </cell>
          <cell r="I143">
            <v>549</v>
          </cell>
          <cell r="J143" t="str">
            <v>05093</v>
          </cell>
          <cell r="M143">
            <v>262</v>
          </cell>
          <cell r="P143">
            <v>24.63</v>
          </cell>
        </row>
        <row r="144">
          <cell r="C144" t="str">
            <v>S14974.1</v>
          </cell>
          <cell r="D144">
            <v>44</v>
          </cell>
          <cell r="I144">
            <v>424</v>
          </cell>
          <cell r="J144" t="str">
            <v>0516806</v>
          </cell>
          <cell r="M144">
            <v>179</v>
          </cell>
          <cell r="P144">
            <v>16.829999999999998</v>
          </cell>
        </row>
        <row r="145">
          <cell r="C145" t="str">
            <v>S14044.1</v>
          </cell>
          <cell r="D145">
            <v>58</v>
          </cell>
          <cell r="I145">
            <v>444</v>
          </cell>
          <cell r="J145" t="str">
            <v>05186</v>
          </cell>
          <cell r="M145">
            <v>184</v>
          </cell>
          <cell r="P145">
            <v>17.3</v>
          </cell>
        </row>
        <row r="146">
          <cell r="C146" t="str">
            <v>S12436.2</v>
          </cell>
          <cell r="D146">
            <v>14</v>
          </cell>
          <cell r="I146">
            <v>101</v>
          </cell>
          <cell r="J146" t="str">
            <v>05224</v>
          </cell>
          <cell r="M146">
            <v>97</v>
          </cell>
          <cell r="P146">
            <v>9.1199999999999992</v>
          </cell>
        </row>
        <row r="147">
          <cell r="C147" t="str">
            <v>S12031.3</v>
          </cell>
          <cell r="D147">
            <v>14</v>
          </cell>
          <cell r="I147">
            <v>3446</v>
          </cell>
          <cell r="J147" t="str">
            <v>05239</v>
          </cell>
          <cell r="M147">
            <v>48</v>
          </cell>
          <cell r="P147">
            <v>4.51</v>
          </cell>
        </row>
        <row r="148">
          <cell r="C148" t="str">
            <v>S11175.4</v>
          </cell>
          <cell r="D148">
            <v>60</v>
          </cell>
          <cell r="I148">
            <v>300</v>
          </cell>
          <cell r="J148" t="str">
            <v>0523904</v>
          </cell>
          <cell r="M148">
            <v>115</v>
          </cell>
          <cell r="P148">
            <v>16.7</v>
          </cell>
        </row>
        <row r="149">
          <cell r="C149" t="str">
            <v>S12415.3</v>
          </cell>
          <cell r="D149">
            <v>70</v>
          </cell>
          <cell r="I149">
            <v>1346</v>
          </cell>
          <cell r="J149" t="str">
            <v>05293</v>
          </cell>
          <cell r="M149">
            <v>53</v>
          </cell>
          <cell r="P149">
            <v>7.7</v>
          </cell>
        </row>
        <row r="150">
          <cell r="C150" t="str">
            <v>S12031.3</v>
          </cell>
          <cell r="D150">
            <v>19</v>
          </cell>
          <cell r="I150">
            <v>160</v>
          </cell>
          <cell r="J150" t="str">
            <v>05294</v>
          </cell>
          <cell r="M150">
            <v>19</v>
          </cell>
          <cell r="P150">
            <v>1.79</v>
          </cell>
        </row>
        <row r="151">
          <cell r="C151" t="str">
            <v>S14045.4</v>
          </cell>
          <cell r="D151">
            <v>54</v>
          </cell>
          <cell r="I151">
            <v>12192</v>
          </cell>
          <cell r="J151" t="str">
            <v>05297</v>
          </cell>
          <cell r="M151">
            <v>94</v>
          </cell>
          <cell r="P151">
            <v>8.84</v>
          </cell>
        </row>
        <row r="152">
          <cell r="C152" t="str">
            <v>S14045.4</v>
          </cell>
          <cell r="D152">
            <v>55</v>
          </cell>
          <cell r="I152">
            <v>12192</v>
          </cell>
          <cell r="J152" t="str">
            <v>05297</v>
          </cell>
          <cell r="M152">
            <v>0</v>
          </cell>
        </row>
        <row r="153">
          <cell r="C153" t="str">
            <v>S14045.4</v>
          </cell>
          <cell r="D153">
            <v>56</v>
          </cell>
          <cell r="I153">
            <v>14314</v>
          </cell>
          <cell r="J153" t="str">
            <v>05301</v>
          </cell>
          <cell r="M153">
            <v>188</v>
          </cell>
          <cell r="P153">
            <v>1.5</v>
          </cell>
        </row>
        <row r="154">
          <cell r="C154" t="str">
            <v>S14045.4</v>
          </cell>
          <cell r="D154">
            <v>57</v>
          </cell>
          <cell r="I154">
            <v>14314</v>
          </cell>
          <cell r="J154" t="str">
            <v>05301</v>
          </cell>
          <cell r="M154">
            <v>2086</v>
          </cell>
          <cell r="P154">
            <v>16.690000000000001</v>
          </cell>
        </row>
        <row r="155">
          <cell r="C155" t="str">
            <v>S12415.3</v>
          </cell>
          <cell r="D155">
            <v>69</v>
          </cell>
          <cell r="I155">
            <v>1240</v>
          </cell>
          <cell r="J155" t="str">
            <v>05316</v>
          </cell>
          <cell r="M155">
            <v>1440</v>
          </cell>
          <cell r="P155">
            <v>11.52</v>
          </cell>
        </row>
        <row r="156">
          <cell r="C156" t="str">
            <v>S14045.4</v>
          </cell>
          <cell r="D156">
            <v>58</v>
          </cell>
          <cell r="I156">
            <v>15853</v>
          </cell>
          <cell r="J156" t="str">
            <v>05320</v>
          </cell>
          <cell r="M156">
            <v>4214</v>
          </cell>
          <cell r="P156">
            <v>674.24</v>
          </cell>
        </row>
        <row r="157">
          <cell r="C157" t="str">
            <v>S14045.4</v>
          </cell>
          <cell r="D157">
            <v>59</v>
          </cell>
          <cell r="I157">
            <v>15853</v>
          </cell>
          <cell r="J157" t="str">
            <v>05320</v>
          </cell>
          <cell r="M157">
            <v>5786</v>
          </cell>
          <cell r="P157">
            <v>925.76</v>
          </cell>
        </row>
        <row r="158">
          <cell r="C158" t="str">
            <v>S12031.3</v>
          </cell>
          <cell r="D158">
            <v>26</v>
          </cell>
          <cell r="I158">
            <v>1668</v>
          </cell>
          <cell r="J158" t="str">
            <v>0544605</v>
          </cell>
          <cell r="M158">
            <v>5924</v>
          </cell>
          <cell r="P158">
            <v>947.84</v>
          </cell>
        </row>
        <row r="159">
          <cell r="C159" t="str">
            <v>S12031.3</v>
          </cell>
          <cell r="D159">
            <v>23</v>
          </cell>
          <cell r="I159">
            <v>964</v>
          </cell>
          <cell r="J159" t="str">
            <v>0544606</v>
          </cell>
          <cell r="M159">
            <v>70</v>
          </cell>
          <cell r="P159">
            <v>6.58</v>
          </cell>
        </row>
        <row r="160">
          <cell r="C160" t="str">
            <v>S15374</v>
          </cell>
          <cell r="D160">
            <v>95</v>
          </cell>
          <cell r="I160">
            <v>2628</v>
          </cell>
          <cell r="J160" t="str">
            <v>0544608</v>
          </cell>
          <cell r="M160">
            <v>653</v>
          </cell>
          <cell r="P160">
            <v>396.76</v>
          </cell>
        </row>
        <row r="161">
          <cell r="C161" t="str">
            <v>S15374</v>
          </cell>
          <cell r="D161">
            <v>61</v>
          </cell>
          <cell r="I161">
            <v>377</v>
          </cell>
          <cell r="J161" t="str">
            <v>05457</v>
          </cell>
          <cell r="M161">
            <v>793</v>
          </cell>
          <cell r="P161">
            <v>74.540000000000006</v>
          </cell>
        </row>
        <row r="162">
          <cell r="C162" t="str">
            <v>S12031.3</v>
          </cell>
          <cell r="D162">
            <v>15</v>
          </cell>
          <cell r="I162">
            <v>318</v>
          </cell>
          <cell r="J162" t="str">
            <v>05486</v>
          </cell>
          <cell r="M162">
            <v>471</v>
          </cell>
          <cell r="P162">
            <v>44.27</v>
          </cell>
        </row>
        <row r="163">
          <cell r="C163" t="str">
            <v>S13915</v>
          </cell>
          <cell r="D163">
            <v>68</v>
          </cell>
          <cell r="I163">
            <v>184</v>
          </cell>
          <cell r="J163" t="str">
            <v>05489</v>
          </cell>
          <cell r="M163">
            <v>3647</v>
          </cell>
          <cell r="P163">
            <v>342.91</v>
          </cell>
        </row>
        <row r="164">
          <cell r="C164" t="str">
            <v>S14298</v>
          </cell>
          <cell r="D164">
            <v>98</v>
          </cell>
          <cell r="I164">
            <v>4123</v>
          </cell>
          <cell r="J164" t="str">
            <v>0549001</v>
          </cell>
          <cell r="M164">
            <v>192</v>
          </cell>
          <cell r="P164">
            <v>116.66</v>
          </cell>
        </row>
        <row r="165">
          <cell r="C165" t="str">
            <v>S14298</v>
          </cell>
          <cell r="D165">
            <v>99</v>
          </cell>
          <cell r="I165">
            <v>4123</v>
          </cell>
          <cell r="J165" t="str">
            <v>0549001</v>
          </cell>
          <cell r="M165">
            <v>665</v>
          </cell>
          <cell r="P165">
            <v>404.05</v>
          </cell>
        </row>
        <row r="166">
          <cell r="C166" t="str">
            <v>S15374</v>
          </cell>
          <cell r="D166">
            <v>51</v>
          </cell>
          <cell r="I166">
            <v>793</v>
          </cell>
          <cell r="J166" t="str">
            <v>05579</v>
          </cell>
          <cell r="M166">
            <v>1872</v>
          </cell>
          <cell r="P166">
            <v>1137.43</v>
          </cell>
        </row>
        <row r="167">
          <cell r="C167" t="str">
            <v>S12436.2</v>
          </cell>
          <cell r="D167">
            <v>8</v>
          </cell>
          <cell r="I167">
            <v>411</v>
          </cell>
          <cell r="J167" t="str">
            <v>0558501</v>
          </cell>
          <cell r="M167">
            <v>1957</v>
          </cell>
          <cell r="P167">
            <v>1189.07</v>
          </cell>
        </row>
        <row r="168">
          <cell r="C168" t="str">
            <v>S12436.2</v>
          </cell>
          <cell r="D168">
            <v>17</v>
          </cell>
          <cell r="H168">
            <v>366.24</v>
          </cell>
          <cell r="I168">
            <v>872</v>
          </cell>
          <cell r="J168" t="str">
            <v>0558502</v>
          </cell>
          <cell r="M168">
            <v>852</v>
          </cell>
        </row>
        <row r="169">
          <cell r="C169" t="str">
            <v>S14045.5</v>
          </cell>
          <cell r="D169">
            <v>12</v>
          </cell>
          <cell r="I169">
            <v>5993</v>
          </cell>
          <cell r="J169" t="str">
            <v>05604</v>
          </cell>
          <cell r="M169">
            <v>851</v>
          </cell>
        </row>
        <row r="170">
          <cell r="C170" t="str">
            <v>S14045.5</v>
          </cell>
          <cell r="D170">
            <v>13</v>
          </cell>
          <cell r="I170">
            <v>5993</v>
          </cell>
          <cell r="J170" t="str">
            <v>05604</v>
          </cell>
          <cell r="M170">
            <v>2447</v>
          </cell>
        </row>
        <row r="171">
          <cell r="C171" t="str">
            <v>S14045.5</v>
          </cell>
          <cell r="D171">
            <v>14</v>
          </cell>
          <cell r="I171">
            <v>6463</v>
          </cell>
          <cell r="J171" t="str">
            <v>05605</v>
          </cell>
          <cell r="M171">
            <v>631</v>
          </cell>
        </row>
        <row r="172">
          <cell r="C172" t="str">
            <v>S14045.5</v>
          </cell>
          <cell r="D172">
            <v>15</v>
          </cell>
          <cell r="I172">
            <v>6463</v>
          </cell>
          <cell r="J172" t="str">
            <v>05605</v>
          </cell>
          <cell r="M172">
            <v>2447</v>
          </cell>
        </row>
        <row r="173">
          <cell r="C173" t="str">
            <v>S14044.1</v>
          </cell>
          <cell r="D173">
            <v>55</v>
          </cell>
          <cell r="H173">
            <v>309.49600000000004</v>
          </cell>
          <cell r="I173">
            <v>7034</v>
          </cell>
          <cell r="J173" t="str">
            <v>05611</v>
          </cell>
          <cell r="M173">
            <v>377</v>
          </cell>
          <cell r="P173">
            <v>35.44</v>
          </cell>
        </row>
        <row r="174">
          <cell r="C174" t="str">
            <v>S14044.1</v>
          </cell>
          <cell r="D174">
            <v>52</v>
          </cell>
          <cell r="H174">
            <v>340.47199999999998</v>
          </cell>
          <cell r="I174">
            <v>7738</v>
          </cell>
          <cell r="J174" t="str">
            <v>0561101</v>
          </cell>
          <cell r="M174">
            <v>456</v>
          </cell>
          <cell r="P174">
            <v>42.86</v>
          </cell>
        </row>
        <row r="175">
          <cell r="C175" t="str">
            <v>S14044.1</v>
          </cell>
          <cell r="D175">
            <v>60</v>
          </cell>
          <cell r="H175">
            <v>307.83999999999997</v>
          </cell>
          <cell r="I175">
            <v>7696</v>
          </cell>
          <cell r="J175" t="str">
            <v>0561101</v>
          </cell>
          <cell r="M175">
            <v>110</v>
          </cell>
          <cell r="P175">
            <v>10.34</v>
          </cell>
        </row>
        <row r="176">
          <cell r="C176" t="str">
            <v>S12436.2</v>
          </cell>
          <cell r="D176">
            <v>9</v>
          </cell>
          <cell r="I176">
            <v>458</v>
          </cell>
          <cell r="J176" t="str">
            <v>0561204</v>
          </cell>
          <cell r="M176">
            <v>314</v>
          </cell>
          <cell r="P176">
            <v>29.52</v>
          </cell>
        </row>
        <row r="177">
          <cell r="C177" t="str">
            <v>S12436.2</v>
          </cell>
          <cell r="D177">
            <v>16</v>
          </cell>
          <cell r="H177">
            <v>451.44</v>
          </cell>
          <cell r="I177">
            <v>684</v>
          </cell>
          <cell r="J177" t="str">
            <v>0561205</v>
          </cell>
          <cell r="M177">
            <v>1062</v>
          </cell>
          <cell r="P177">
            <v>154.35</v>
          </cell>
        </row>
        <row r="178">
          <cell r="C178" t="str">
            <v>S12436.2</v>
          </cell>
          <cell r="D178">
            <v>6</v>
          </cell>
          <cell r="H178">
            <v>822.64800000000002</v>
          </cell>
          <cell r="I178">
            <v>908</v>
          </cell>
          <cell r="J178" t="str">
            <v>0561401</v>
          </cell>
          <cell r="M178">
            <v>550</v>
          </cell>
          <cell r="P178">
            <v>51.7</v>
          </cell>
        </row>
        <row r="179">
          <cell r="C179" t="str">
            <v>S12154.1</v>
          </cell>
          <cell r="D179">
            <v>42</v>
          </cell>
          <cell r="H179">
            <v>69.984000000000009</v>
          </cell>
          <cell r="I179">
            <v>144</v>
          </cell>
          <cell r="J179" t="str">
            <v>0561404</v>
          </cell>
          <cell r="M179">
            <v>70</v>
          </cell>
          <cell r="P179">
            <v>13.3</v>
          </cell>
        </row>
        <row r="180">
          <cell r="C180" t="str">
            <v>S12154.1</v>
          </cell>
          <cell r="D180">
            <v>43</v>
          </cell>
          <cell r="H180">
            <v>69.984000000000009</v>
          </cell>
          <cell r="I180">
            <v>144</v>
          </cell>
          <cell r="J180" t="str">
            <v>0561405</v>
          </cell>
          <cell r="M180">
            <v>107</v>
          </cell>
          <cell r="P180">
            <v>20.329999999999998</v>
          </cell>
        </row>
        <row r="181">
          <cell r="C181" t="str">
            <v>S11045.2</v>
          </cell>
          <cell r="D181">
            <v>62</v>
          </cell>
          <cell r="H181">
            <v>60.6</v>
          </cell>
          <cell r="I181">
            <v>4</v>
          </cell>
          <cell r="J181" t="str">
            <v>0561408</v>
          </cell>
          <cell r="M181">
            <v>108</v>
          </cell>
          <cell r="P181">
            <v>20.52</v>
          </cell>
        </row>
        <row r="182">
          <cell r="C182" t="str">
            <v>S12031.3</v>
          </cell>
          <cell r="D182">
            <v>28</v>
          </cell>
          <cell r="I182">
            <v>35</v>
          </cell>
          <cell r="J182" t="str">
            <v>0561505</v>
          </cell>
          <cell r="M182">
            <v>108</v>
          </cell>
          <cell r="P182">
            <v>20.52</v>
          </cell>
        </row>
        <row r="183">
          <cell r="C183" t="str">
            <v>S14534</v>
          </cell>
          <cell r="D183">
            <v>4</v>
          </cell>
          <cell r="I183">
            <v>355</v>
          </cell>
          <cell r="J183" t="str">
            <v>05626</v>
          </cell>
          <cell r="M183">
            <v>108</v>
          </cell>
          <cell r="P183">
            <v>10.15</v>
          </cell>
        </row>
        <row r="184">
          <cell r="C184" t="str">
            <v>S11045.2</v>
          </cell>
          <cell r="D184">
            <v>56</v>
          </cell>
          <cell r="H184">
            <v>60.6</v>
          </cell>
          <cell r="I184">
            <v>4</v>
          </cell>
          <cell r="J184" t="str">
            <v>0562807</v>
          </cell>
          <cell r="M184">
            <v>108</v>
          </cell>
          <cell r="P184">
            <v>10.15</v>
          </cell>
        </row>
        <row r="185">
          <cell r="C185" t="str">
            <v>S13501.4</v>
          </cell>
          <cell r="D185">
            <v>68</v>
          </cell>
          <cell r="I185">
            <v>6891</v>
          </cell>
          <cell r="J185" t="str">
            <v>05708</v>
          </cell>
          <cell r="M185">
            <v>108</v>
          </cell>
          <cell r="P185">
            <v>10.15</v>
          </cell>
        </row>
        <row r="186">
          <cell r="C186" t="str">
            <v>S13501.4</v>
          </cell>
          <cell r="D186">
            <v>69</v>
          </cell>
          <cell r="I186">
            <v>6891</v>
          </cell>
          <cell r="J186" t="str">
            <v>05708</v>
          </cell>
          <cell r="M186">
            <v>104</v>
          </cell>
          <cell r="P186">
            <v>9.8699999999999992</v>
          </cell>
        </row>
        <row r="187">
          <cell r="C187" t="str">
            <v>S13501.4</v>
          </cell>
          <cell r="D187">
            <v>62</v>
          </cell>
          <cell r="I187">
            <v>10416</v>
          </cell>
          <cell r="J187" t="str">
            <v>0570801</v>
          </cell>
          <cell r="M187">
            <v>200</v>
          </cell>
          <cell r="P187">
            <v>18.8</v>
          </cell>
        </row>
        <row r="188">
          <cell r="C188" t="str">
            <v>S13501.4</v>
          </cell>
          <cell r="D188">
            <v>63</v>
          </cell>
          <cell r="I188">
            <v>10416</v>
          </cell>
          <cell r="J188" t="str">
            <v>0570801</v>
          </cell>
          <cell r="M188">
            <v>207</v>
          </cell>
          <cell r="P188">
            <v>19.46</v>
          </cell>
        </row>
        <row r="189">
          <cell r="C189" t="str">
            <v>S13501.4</v>
          </cell>
          <cell r="D189">
            <v>66</v>
          </cell>
          <cell r="I189">
            <v>5271</v>
          </cell>
          <cell r="J189" t="str">
            <v>0570802</v>
          </cell>
          <cell r="M189">
            <v>27</v>
          </cell>
          <cell r="P189">
            <v>2.54</v>
          </cell>
        </row>
        <row r="190">
          <cell r="C190" t="str">
            <v>S13501.4</v>
          </cell>
          <cell r="D190">
            <v>67</v>
          </cell>
          <cell r="I190">
            <v>5271</v>
          </cell>
          <cell r="J190" t="str">
            <v>0570802</v>
          </cell>
          <cell r="M190">
            <v>46</v>
          </cell>
          <cell r="P190">
            <v>5.7</v>
          </cell>
        </row>
        <row r="191">
          <cell r="C191" t="str">
            <v>S13501.4</v>
          </cell>
          <cell r="D191">
            <v>64</v>
          </cell>
          <cell r="I191">
            <v>8830</v>
          </cell>
          <cell r="J191" t="str">
            <v>05709</v>
          </cell>
          <cell r="M191">
            <v>17</v>
          </cell>
        </row>
        <row r="192">
          <cell r="C192" t="str">
            <v>S13501.4</v>
          </cell>
          <cell r="D192">
            <v>65</v>
          </cell>
          <cell r="I192">
            <v>8830</v>
          </cell>
          <cell r="J192" t="str">
            <v>05709</v>
          </cell>
          <cell r="M192">
            <v>41</v>
          </cell>
        </row>
        <row r="193">
          <cell r="C193" t="str">
            <v>S13501.4</v>
          </cell>
          <cell r="D193">
            <v>60</v>
          </cell>
          <cell r="I193">
            <v>11050</v>
          </cell>
          <cell r="J193" t="str">
            <v>0570901</v>
          </cell>
          <cell r="M193">
            <v>17</v>
          </cell>
        </row>
        <row r="194">
          <cell r="C194" t="str">
            <v>S13501.4</v>
          </cell>
          <cell r="D194">
            <v>61</v>
          </cell>
          <cell r="I194">
            <v>11050</v>
          </cell>
          <cell r="J194" t="str">
            <v>0570901</v>
          </cell>
          <cell r="M194">
            <v>41</v>
          </cell>
        </row>
        <row r="195">
          <cell r="C195" t="str">
            <v>S13501.4</v>
          </cell>
          <cell r="D195">
            <v>58</v>
          </cell>
          <cell r="I195">
            <v>6844</v>
          </cell>
          <cell r="J195" t="str">
            <v>0570902</v>
          </cell>
          <cell r="M195">
            <v>286</v>
          </cell>
          <cell r="P195">
            <v>35.46</v>
          </cell>
        </row>
        <row r="196">
          <cell r="C196" t="str">
            <v>S13501.4</v>
          </cell>
          <cell r="D196">
            <v>59</v>
          </cell>
          <cell r="H196">
            <v>561.20799999999997</v>
          </cell>
          <cell r="I196">
            <v>6844</v>
          </cell>
          <cell r="J196" t="str">
            <v>0570902</v>
          </cell>
          <cell r="M196">
            <v>531</v>
          </cell>
          <cell r="P196">
            <v>459.95</v>
          </cell>
        </row>
        <row r="197">
          <cell r="C197" t="str">
            <v>S14974.1</v>
          </cell>
          <cell r="D197">
            <v>42</v>
          </cell>
          <cell r="I197">
            <v>41</v>
          </cell>
          <cell r="J197" t="str">
            <v>0572201</v>
          </cell>
          <cell r="M197">
            <v>318</v>
          </cell>
          <cell r="P197">
            <v>39.43</v>
          </cell>
        </row>
        <row r="198">
          <cell r="C198" t="str">
            <v>S14974.1</v>
          </cell>
          <cell r="D198">
            <v>49</v>
          </cell>
          <cell r="I198">
            <v>41</v>
          </cell>
          <cell r="J198" t="str">
            <v>0572201</v>
          </cell>
          <cell r="M198">
            <v>67</v>
          </cell>
          <cell r="P198">
            <v>8.31</v>
          </cell>
        </row>
        <row r="199">
          <cell r="C199" t="str">
            <v>S14044.1</v>
          </cell>
          <cell r="D199">
            <v>73</v>
          </cell>
          <cell r="H199">
            <v>42.366000000000007</v>
          </cell>
          <cell r="I199">
            <v>921</v>
          </cell>
          <cell r="J199" t="str">
            <v>05779</v>
          </cell>
          <cell r="M199">
            <v>24</v>
          </cell>
          <cell r="P199">
            <v>2.98</v>
          </cell>
        </row>
        <row r="200">
          <cell r="C200" t="str">
            <v>S14044.1</v>
          </cell>
          <cell r="D200">
            <v>86</v>
          </cell>
          <cell r="I200">
            <v>4280</v>
          </cell>
          <cell r="J200" t="str">
            <v>05812</v>
          </cell>
          <cell r="M200">
            <v>2044</v>
          </cell>
          <cell r="P200">
            <v>392.45</v>
          </cell>
        </row>
        <row r="201">
          <cell r="C201" t="str">
            <v>S14759</v>
          </cell>
          <cell r="D201">
            <v>11</v>
          </cell>
          <cell r="I201">
            <v>3967</v>
          </cell>
          <cell r="J201" t="str">
            <v>05814</v>
          </cell>
          <cell r="M201">
            <v>7586</v>
          </cell>
          <cell r="P201">
            <v>1456.51</v>
          </cell>
        </row>
        <row r="202">
          <cell r="M202">
            <v>5587</v>
          </cell>
          <cell r="P202">
            <v>1072.7</v>
          </cell>
        </row>
        <row r="203">
          <cell r="C203" t="str">
            <v>S14759</v>
          </cell>
          <cell r="D203">
            <v>10</v>
          </cell>
          <cell r="I203">
            <v>2867</v>
          </cell>
          <cell r="J203" t="str">
            <v>05816</v>
          </cell>
          <cell r="M203">
            <v>248</v>
          </cell>
          <cell r="P203">
            <v>21.82</v>
          </cell>
        </row>
        <row r="204">
          <cell r="C204" t="str">
            <v>S14045.4</v>
          </cell>
          <cell r="D204">
            <v>76</v>
          </cell>
          <cell r="I204">
            <v>4371</v>
          </cell>
          <cell r="J204" t="str">
            <v>05818</v>
          </cell>
          <cell r="M204">
            <v>964</v>
          </cell>
          <cell r="P204">
            <v>84.83</v>
          </cell>
        </row>
        <row r="205">
          <cell r="C205" t="str">
            <v>S14045.5</v>
          </cell>
          <cell r="D205">
            <v>31</v>
          </cell>
          <cell r="I205">
            <v>15440</v>
          </cell>
          <cell r="J205" t="str">
            <v>05827</v>
          </cell>
          <cell r="M205">
            <v>1667</v>
          </cell>
          <cell r="P205">
            <v>146.78</v>
          </cell>
        </row>
        <row r="206">
          <cell r="C206" t="str">
            <v>S14045.5</v>
          </cell>
          <cell r="D206">
            <v>32</v>
          </cell>
          <cell r="H206">
            <v>1605.76</v>
          </cell>
          <cell r="I206">
            <v>15440</v>
          </cell>
          <cell r="J206" t="str">
            <v>05827</v>
          </cell>
          <cell r="M206">
            <v>2628</v>
          </cell>
          <cell r="P206">
            <v>231.26</v>
          </cell>
        </row>
        <row r="207">
          <cell r="C207" t="str">
            <v>S14045.5</v>
          </cell>
          <cell r="D207">
            <v>28</v>
          </cell>
          <cell r="I207">
            <v>17752</v>
          </cell>
          <cell r="J207" t="str">
            <v>05828</v>
          </cell>
          <cell r="M207">
            <v>3901</v>
          </cell>
          <cell r="P207">
            <v>343.29</v>
          </cell>
        </row>
        <row r="208">
          <cell r="C208" t="str">
            <v>S14045.5</v>
          </cell>
          <cell r="D208">
            <v>46</v>
          </cell>
          <cell r="I208">
            <v>17752</v>
          </cell>
          <cell r="J208" t="str">
            <v>05828</v>
          </cell>
          <cell r="M208">
            <v>3343</v>
          </cell>
          <cell r="P208">
            <v>294.18</v>
          </cell>
        </row>
        <row r="209">
          <cell r="C209" t="str">
            <v>S13501.4</v>
          </cell>
          <cell r="D209">
            <v>74</v>
          </cell>
          <cell r="I209">
            <v>5273</v>
          </cell>
          <cell r="J209" t="str">
            <v>0583401</v>
          </cell>
          <cell r="M209">
            <v>2469</v>
          </cell>
          <cell r="P209">
            <v>824.65</v>
          </cell>
        </row>
        <row r="210">
          <cell r="C210" t="str">
            <v>S13501.4</v>
          </cell>
          <cell r="D210">
            <v>75</v>
          </cell>
          <cell r="I210">
            <v>5273</v>
          </cell>
          <cell r="J210" t="str">
            <v>0583401</v>
          </cell>
          <cell r="M210">
            <v>1897</v>
          </cell>
          <cell r="P210">
            <v>166.94</v>
          </cell>
        </row>
        <row r="211">
          <cell r="C211" t="str">
            <v>S13501.4</v>
          </cell>
          <cell r="D211">
            <v>72</v>
          </cell>
          <cell r="I211">
            <v>6101</v>
          </cell>
          <cell r="J211" t="str">
            <v>0583402</v>
          </cell>
          <cell r="M211">
            <v>2600</v>
          </cell>
          <cell r="P211">
            <v>228.8</v>
          </cell>
        </row>
        <row r="212">
          <cell r="C212" t="str">
            <v>S13501.4</v>
          </cell>
          <cell r="D212">
            <v>73</v>
          </cell>
          <cell r="I212">
            <v>6097</v>
          </cell>
          <cell r="J212" t="str">
            <v>0583402</v>
          </cell>
          <cell r="M212">
            <v>3221</v>
          </cell>
          <cell r="P212">
            <v>283.45</v>
          </cell>
        </row>
        <row r="213">
          <cell r="C213" t="str">
            <v>S13501.4</v>
          </cell>
          <cell r="D213">
            <v>70</v>
          </cell>
          <cell r="I213">
            <v>5264</v>
          </cell>
          <cell r="J213" t="str">
            <v>0583403</v>
          </cell>
          <cell r="M213">
            <v>3446</v>
          </cell>
          <cell r="P213">
            <v>303.25</v>
          </cell>
        </row>
        <row r="214">
          <cell r="C214" t="str">
            <v>S13501.4</v>
          </cell>
          <cell r="D214">
            <v>71</v>
          </cell>
          <cell r="I214">
            <v>5264</v>
          </cell>
          <cell r="J214" t="str">
            <v>0583403</v>
          </cell>
          <cell r="M214">
            <v>4334</v>
          </cell>
          <cell r="P214">
            <v>381.39</v>
          </cell>
        </row>
        <row r="215">
          <cell r="C215" t="str">
            <v>S13501.4</v>
          </cell>
          <cell r="D215">
            <v>76</v>
          </cell>
          <cell r="I215">
            <v>5682</v>
          </cell>
          <cell r="J215" t="str">
            <v>0583404</v>
          </cell>
          <cell r="M215">
            <v>197</v>
          </cell>
          <cell r="P215">
            <v>91.84</v>
          </cell>
        </row>
        <row r="216">
          <cell r="C216" t="str">
            <v>S13501.4</v>
          </cell>
          <cell r="D216">
            <v>77</v>
          </cell>
          <cell r="I216">
            <v>5682</v>
          </cell>
          <cell r="J216" t="str">
            <v>0583404</v>
          </cell>
          <cell r="M216">
            <v>399</v>
          </cell>
          <cell r="P216">
            <v>186.01</v>
          </cell>
        </row>
        <row r="217">
          <cell r="C217" t="str">
            <v>S13501.4</v>
          </cell>
          <cell r="D217">
            <v>78</v>
          </cell>
          <cell r="I217">
            <v>5156</v>
          </cell>
          <cell r="J217" t="str">
            <v>0583405</v>
          </cell>
          <cell r="M217">
            <v>424</v>
          </cell>
        </row>
        <row r="218">
          <cell r="C218" t="str">
            <v>S13501.4</v>
          </cell>
          <cell r="D218">
            <v>79</v>
          </cell>
          <cell r="I218">
            <v>5156</v>
          </cell>
          <cell r="J218" t="str">
            <v>0583405</v>
          </cell>
          <cell r="M218">
            <v>300</v>
          </cell>
          <cell r="P218">
            <v>26.4</v>
          </cell>
        </row>
        <row r="219">
          <cell r="J219" t="str">
            <v>0583406</v>
          </cell>
          <cell r="M219">
            <v>230</v>
          </cell>
          <cell r="P219">
            <v>21.62</v>
          </cell>
        </row>
        <row r="220">
          <cell r="C220" t="str">
            <v>S13501.4</v>
          </cell>
          <cell r="D220">
            <v>96</v>
          </cell>
          <cell r="I220">
            <v>16115</v>
          </cell>
          <cell r="J220" t="str">
            <v>05835</v>
          </cell>
          <cell r="M220">
            <v>1431</v>
          </cell>
          <cell r="P220">
            <v>134.51</v>
          </cell>
        </row>
        <row r="221">
          <cell r="C221" t="str">
            <v>S13501.4</v>
          </cell>
          <cell r="D221">
            <v>97</v>
          </cell>
          <cell r="I221">
            <v>16115</v>
          </cell>
          <cell r="J221" t="str">
            <v>05835</v>
          </cell>
          <cell r="M221">
            <v>3760</v>
          </cell>
          <cell r="P221">
            <v>353.44</v>
          </cell>
        </row>
        <row r="222">
          <cell r="C222" t="str">
            <v>S14759</v>
          </cell>
          <cell r="D222">
            <v>12</v>
          </cell>
          <cell r="I222">
            <v>1796</v>
          </cell>
          <cell r="J222" t="str">
            <v>05839</v>
          </cell>
          <cell r="M222">
            <v>2920</v>
          </cell>
          <cell r="P222">
            <v>975.28</v>
          </cell>
        </row>
        <row r="223">
          <cell r="I223">
            <v>1429</v>
          </cell>
          <cell r="J223" t="str">
            <v>0583901</v>
          </cell>
          <cell r="M223">
            <v>499</v>
          </cell>
          <cell r="P223">
            <v>46.91</v>
          </cell>
        </row>
        <row r="224">
          <cell r="C224" t="str">
            <v>S14759</v>
          </cell>
          <cell r="D224">
            <v>13</v>
          </cell>
          <cell r="I224">
            <v>4070</v>
          </cell>
          <cell r="J224" t="str">
            <v>05841</v>
          </cell>
          <cell r="M224">
            <v>250</v>
          </cell>
          <cell r="P224">
            <v>22</v>
          </cell>
        </row>
        <row r="225">
          <cell r="C225" t="str">
            <v>S14044.1</v>
          </cell>
          <cell r="D225">
            <v>53</v>
          </cell>
          <cell r="I225">
            <v>79</v>
          </cell>
          <cell r="J225" t="str">
            <v>05883</v>
          </cell>
          <cell r="M225">
            <v>20</v>
          </cell>
          <cell r="P225">
            <v>1.76</v>
          </cell>
        </row>
        <row r="226">
          <cell r="C226" t="str">
            <v>S15374</v>
          </cell>
          <cell r="D226">
            <v>34</v>
          </cell>
          <cell r="I226">
            <v>108</v>
          </cell>
          <cell r="J226" t="str">
            <v>05895</v>
          </cell>
          <cell r="M226">
            <v>20</v>
          </cell>
        </row>
        <row r="227">
          <cell r="C227" t="str">
            <v>S15374</v>
          </cell>
          <cell r="D227">
            <v>76</v>
          </cell>
          <cell r="I227">
            <v>184</v>
          </cell>
          <cell r="J227" t="str">
            <v>05902</v>
          </cell>
          <cell r="M227">
            <v>330</v>
          </cell>
          <cell r="P227">
            <v>31.02</v>
          </cell>
        </row>
        <row r="228">
          <cell r="C228" t="str">
            <v>S15374</v>
          </cell>
          <cell r="D228">
            <v>65</v>
          </cell>
          <cell r="I228">
            <v>48</v>
          </cell>
          <cell r="J228" t="str">
            <v>05903</v>
          </cell>
          <cell r="M228">
            <v>250</v>
          </cell>
        </row>
        <row r="229">
          <cell r="C229" t="str">
            <v>S14044.1</v>
          </cell>
          <cell r="D229">
            <v>63</v>
          </cell>
          <cell r="H229">
            <v>34.752000000000002</v>
          </cell>
          <cell r="I229">
            <v>724</v>
          </cell>
          <cell r="J229" t="str">
            <v>05911</v>
          </cell>
          <cell r="M229">
            <v>315</v>
          </cell>
          <cell r="P229">
            <v>29.61</v>
          </cell>
        </row>
        <row r="230">
          <cell r="C230" t="str">
            <v>S14044.1</v>
          </cell>
          <cell r="D230">
            <v>82</v>
          </cell>
          <cell r="H230">
            <v>59.04</v>
          </cell>
          <cell r="I230">
            <v>1476</v>
          </cell>
          <cell r="J230" t="str">
            <v>05912</v>
          </cell>
          <cell r="M230">
            <v>315</v>
          </cell>
        </row>
        <row r="231">
          <cell r="C231" t="str">
            <v>S14044.1</v>
          </cell>
          <cell r="D231">
            <v>49</v>
          </cell>
          <cell r="H231">
            <v>51.646000000000008</v>
          </cell>
          <cell r="I231">
            <v>1519</v>
          </cell>
          <cell r="J231" t="str">
            <v>05913</v>
          </cell>
          <cell r="M231">
            <v>93</v>
          </cell>
        </row>
        <row r="232">
          <cell r="C232" t="str">
            <v>S14044.1</v>
          </cell>
          <cell r="D232">
            <v>81</v>
          </cell>
          <cell r="H232">
            <v>60.12</v>
          </cell>
          <cell r="I232">
            <v>1503</v>
          </cell>
          <cell r="J232" t="str">
            <v>05914</v>
          </cell>
          <cell r="M232">
            <v>300</v>
          </cell>
          <cell r="P232">
            <v>37.200000000000003</v>
          </cell>
        </row>
        <row r="233">
          <cell r="C233" t="str">
            <v>S14044.1</v>
          </cell>
          <cell r="D233">
            <v>56</v>
          </cell>
          <cell r="I233">
            <v>1034</v>
          </cell>
          <cell r="J233" t="str">
            <v>05933</v>
          </cell>
          <cell r="M233">
            <v>15</v>
          </cell>
          <cell r="P233">
            <v>1.41</v>
          </cell>
        </row>
        <row r="234">
          <cell r="C234" t="str">
            <v>S14506.1</v>
          </cell>
          <cell r="D234">
            <v>9</v>
          </cell>
          <cell r="I234">
            <v>4</v>
          </cell>
          <cell r="J234" t="str">
            <v>0593501</v>
          </cell>
          <cell r="M234">
            <v>56</v>
          </cell>
          <cell r="P234">
            <v>5.26</v>
          </cell>
        </row>
        <row r="235">
          <cell r="C235" t="str">
            <v>S14506.1</v>
          </cell>
          <cell r="D235">
            <v>8</v>
          </cell>
          <cell r="I235">
            <v>4</v>
          </cell>
          <cell r="J235" t="str">
            <v>0593502</v>
          </cell>
          <cell r="M235">
            <v>101</v>
          </cell>
          <cell r="P235">
            <v>74.739999999999995</v>
          </cell>
        </row>
        <row r="236">
          <cell r="C236" t="str">
            <v>S15374</v>
          </cell>
          <cell r="D236">
            <v>62</v>
          </cell>
          <cell r="I236">
            <v>760</v>
          </cell>
          <cell r="J236" t="str">
            <v>0593503</v>
          </cell>
          <cell r="M236">
            <v>271</v>
          </cell>
          <cell r="P236">
            <v>200.54</v>
          </cell>
        </row>
        <row r="237">
          <cell r="C237" t="str">
            <v>S14506.1</v>
          </cell>
          <cell r="D237">
            <v>10</v>
          </cell>
          <cell r="I237">
            <v>4</v>
          </cell>
          <cell r="J237" t="str">
            <v>0593504</v>
          </cell>
          <cell r="M237">
            <v>215</v>
          </cell>
          <cell r="P237">
            <v>159</v>
          </cell>
        </row>
        <row r="238">
          <cell r="C238" t="str">
            <v>S15374</v>
          </cell>
          <cell r="D238">
            <v>70</v>
          </cell>
          <cell r="I238">
            <v>53</v>
          </cell>
          <cell r="J238" t="str">
            <v>05936</v>
          </cell>
          <cell r="M238">
            <v>150</v>
          </cell>
        </row>
        <row r="239">
          <cell r="C239" t="str">
            <v>S15374</v>
          </cell>
          <cell r="D239">
            <v>73</v>
          </cell>
          <cell r="I239">
            <v>108</v>
          </cell>
          <cell r="J239" t="str">
            <v>05941</v>
          </cell>
          <cell r="M239">
            <v>350</v>
          </cell>
          <cell r="P239">
            <v>43.4</v>
          </cell>
        </row>
        <row r="240">
          <cell r="C240" t="str">
            <v>S15374</v>
          </cell>
          <cell r="D240">
            <v>74</v>
          </cell>
          <cell r="I240">
            <v>107</v>
          </cell>
          <cell r="J240" t="str">
            <v>05942</v>
          </cell>
          <cell r="M240">
            <v>160</v>
          </cell>
          <cell r="P240">
            <v>19.84</v>
          </cell>
        </row>
        <row r="241">
          <cell r="C241" t="str">
            <v>S15374</v>
          </cell>
          <cell r="D241">
            <v>86</v>
          </cell>
          <cell r="I241">
            <v>105</v>
          </cell>
          <cell r="J241" t="str">
            <v>05942</v>
          </cell>
          <cell r="M241">
            <v>495</v>
          </cell>
          <cell r="P241">
            <v>61.38</v>
          </cell>
        </row>
        <row r="242">
          <cell r="C242" t="str">
            <v>S15374</v>
          </cell>
          <cell r="D242">
            <v>28</v>
          </cell>
          <cell r="I242">
            <v>70</v>
          </cell>
          <cell r="J242" t="str">
            <v>05943</v>
          </cell>
          <cell r="M242">
            <v>365</v>
          </cell>
          <cell r="P242">
            <v>45.26</v>
          </cell>
        </row>
        <row r="243">
          <cell r="C243" t="str">
            <v>S15374</v>
          </cell>
          <cell r="D243">
            <v>30</v>
          </cell>
          <cell r="I243">
            <v>108</v>
          </cell>
          <cell r="J243" t="str">
            <v>05945</v>
          </cell>
          <cell r="M243">
            <v>1132</v>
          </cell>
          <cell r="P243">
            <v>140.37</v>
          </cell>
        </row>
        <row r="244">
          <cell r="C244" t="str">
            <v>S15374</v>
          </cell>
          <cell r="D244">
            <v>78</v>
          </cell>
          <cell r="I244">
            <v>108</v>
          </cell>
          <cell r="J244" t="str">
            <v>05945</v>
          </cell>
          <cell r="M244">
            <v>1240</v>
          </cell>
          <cell r="P244">
            <v>683.24</v>
          </cell>
        </row>
        <row r="245">
          <cell r="C245" t="str">
            <v>S15374</v>
          </cell>
          <cell r="D245">
            <v>77</v>
          </cell>
          <cell r="I245">
            <v>108</v>
          </cell>
          <cell r="J245" t="str">
            <v>05946</v>
          </cell>
          <cell r="M245">
            <v>1346</v>
          </cell>
          <cell r="P245">
            <v>741.65</v>
          </cell>
        </row>
        <row r="246">
          <cell r="C246" t="str">
            <v>S15374</v>
          </cell>
          <cell r="D246">
            <v>82</v>
          </cell>
          <cell r="H246">
            <v>75.06</v>
          </cell>
          <cell r="I246">
            <v>1251</v>
          </cell>
          <cell r="J246" t="str">
            <v>05950</v>
          </cell>
          <cell r="M246">
            <v>75</v>
          </cell>
          <cell r="P246">
            <v>9.3000000000000007</v>
          </cell>
        </row>
        <row r="247">
          <cell r="C247" t="str">
            <v>S14044.1</v>
          </cell>
          <cell r="D247">
            <v>51</v>
          </cell>
          <cell r="I247">
            <v>631</v>
          </cell>
          <cell r="J247" t="str">
            <v>05951</v>
          </cell>
          <cell r="M247">
            <v>100</v>
          </cell>
        </row>
        <row r="248">
          <cell r="C248" t="str">
            <v>S14044.1</v>
          </cell>
          <cell r="D248">
            <v>70</v>
          </cell>
          <cell r="H248">
            <v>85.624000000000009</v>
          </cell>
          <cell r="I248">
            <v>1946</v>
          </cell>
          <cell r="J248" t="str">
            <v>05968</v>
          </cell>
          <cell r="M248">
            <v>100</v>
          </cell>
          <cell r="P248">
            <v>9.4</v>
          </cell>
        </row>
        <row r="249">
          <cell r="C249" t="str">
            <v>S14044.1</v>
          </cell>
          <cell r="D249">
            <v>69</v>
          </cell>
          <cell r="I249">
            <v>1550</v>
          </cell>
          <cell r="J249" t="str">
            <v>05969</v>
          </cell>
          <cell r="M249">
            <v>35</v>
          </cell>
          <cell r="P249">
            <v>4.34</v>
          </cell>
        </row>
        <row r="250">
          <cell r="C250" t="str">
            <v>S13499.1</v>
          </cell>
          <cell r="D250">
            <v>96</v>
          </cell>
          <cell r="I250">
            <v>1015</v>
          </cell>
          <cell r="J250" t="str">
            <v>05970</v>
          </cell>
          <cell r="M250">
            <v>324</v>
          </cell>
          <cell r="P250">
            <v>40.18</v>
          </cell>
        </row>
        <row r="251">
          <cell r="C251" t="str">
            <v>S13499.1</v>
          </cell>
          <cell r="D251">
            <v>91</v>
          </cell>
          <cell r="H251">
            <v>40.986000000000004</v>
          </cell>
          <cell r="I251">
            <v>207</v>
          </cell>
          <cell r="J251" t="str">
            <v>05971</v>
          </cell>
          <cell r="M251">
            <v>173</v>
          </cell>
          <cell r="P251">
            <v>21.45</v>
          </cell>
        </row>
        <row r="252">
          <cell r="C252" t="str">
            <v>S14044.1</v>
          </cell>
          <cell r="D252">
            <v>54</v>
          </cell>
          <cell r="H252">
            <v>46.112000000000002</v>
          </cell>
          <cell r="I252">
            <v>1048</v>
          </cell>
          <cell r="J252" t="str">
            <v>05972</v>
          </cell>
          <cell r="M252">
            <v>898</v>
          </cell>
          <cell r="P252">
            <v>111.35</v>
          </cell>
        </row>
        <row r="253">
          <cell r="C253" t="str">
            <v>S13499.1</v>
          </cell>
          <cell r="D253">
            <v>93</v>
          </cell>
          <cell r="I253">
            <v>830</v>
          </cell>
          <cell r="J253" t="str">
            <v>05975</v>
          </cell>
          <cell r="M253">
            <v>105</v>
          </cell>
          <cell r="P253">
            <v>13.02</v>
          </cell>
        </row>
        <row r="254">
          <cell r="C254" t="str">
            <v>S14044.1</v>
          </cell>
          <cell r="D254">
            <v>61</v>
          </cell>
          <cell r="I254">
            <v>3007</v>
          </cell>
          <cell r="J254" t="str">
            <v>05980</v>
          </cell>
          <cell r="M254">
            <v>37</v>
          </cell>
          <cell r="P254">
            <v>4.59</v>
          </cell>
        </row>
        <row r="255">
          <cell r="C255" t="str">
            <v>S14044.1</v>
          </cell>
          <cell r="D255">
            <v>88</v>
          </cell>
          <cell r="I255">
            <v>1292</v>
          </cell>
          <cell r="J255" t="str">
            <v>0598101</v>
          </cell>
          <cell r="M255">
            <v>419</v>
          </cell>
          <cell r="P255">
            <v>51.96</v>
          </cell>
        </row>
        <row r="256">
          <cell r="C256" t="str">
            <v>S13499.1</v>
          </cell>
          <cell r="D256">
            <v>92</v>
          </cell>
          <cell r="I256">
            <v>2212</v>
          </cell>
          <cell r="J256" t="str">
            <v>05998</v>
          </cell>
          <cell r="M256">
            <v>10</v>
          </cell>
          <cell r="P256">
            <v>1.24</v>
          </cell>
        </row>
        <row r="257">
          <cell r="C257" t="str">
            <v>S15374</v>
          </cell>
          <cell r="D257">
            <v>50</v>
          </cell>
          <cell r="I257">
            <v>2086</v>
          </cell>
          <cell r="J257" t="str">
            <v>06004</v>
          </cell>
          <cell r="M257">
            <v>76</v>
          </cell>
          <cell r="P257">
            <v>9.42</v>
          </cell>
        </row>
        <row r="258">
          <cell r="C258" t="str">
            <v>S13499.1</v>
          </cell>
          <cell r="D258">
            <v>95</v>
          </cell>
          <cell r="I258">
            <v>2304</v>
          </cell>
          <cell r="J258" t="str">
            <v>06006</v>
          </cell>
          <cell r="M258">
            <v>170</v>
          </cell>
          <cell r="P258">
            <v>21.08</v>
          </cell>
        </row>
        <row r="259">
          <cell r="C259" t="str">
            <v>S15374</v>
          </cell>
          <cell r="D259">
            <v>67</v>
          </cell>
          <cell r="I259">
            <v>207</v>
          </cell>
          <cell r="J259" t="str">
            <v>06007</v>
          </cell>
          <cell r="M259">
            <v>33</v>
          </cell>
          <cell r="P259">
            <v>4.09</v>
          </cell>
        </row>
        <row r="260">
          <cell r="C260" t="str">
            <v>S15374</v>
          </cell>
          <cell r="D260">
            <v>64</v>
          </cell>
          <cell r="I260">
            <v>97</v>
          </cell>
          <cell r="J260" t="str">
            <v>06011</v>
          </cell>
          <cell r="M260">
            <v>60</v>
          </cell>
          <cell r="P260">
            <v>7.44</v>
          </cell>
        </row>
        <row r="261">
          <cell r="C261" t="str">
            <v>S14044.1</v>
          </cell>
          <cell r="D261">
            <v>57</v>
          </cell>
          <cell r="H261">
            <v>123.54600000000001</v>
          </cell>
          <cell r="I261">
            <v>1047</v>
          </cell>
          <cell r="J261" t="str">
            <v>06021</v>
          </cell>
          <cell r="M261">
            <v>32</v>
          </cell>
          <cell r="P261">
            <v>3.97</v>
          </cell>
        </row>
        <row r="262">
          <cell r="C262" t="str">
            <v>S13501.4</v>
          </cell>
          <cell r="D262">
            <v>84</v>
          </cell>
          <cell r="I262">
            <v>8357</v>
          </cell>
          <cell r="J262" t="str">
            <v>06027</v>
          </cell>
          <cell r="M262">
            <v>176</v>
          </cell>
          <cell r="P262">
            <v>21.82</v>
          </cell>
        </row>
        <row r="263">
          <cell r="C263" t="str">
            <v>S13501.4</v>
          </cell>
          <cell r="D263">
            <v>85</v>
          </cell>
          <cell r="I263">
            <v>8357</v>
          </cell>
          <cell r="J263" t="str">
            <v>06027</v>
          </cell>
          <cell r="M263">
            <v>39</v>
          </cell>
          <cell r="P263">
            <v>4.96</v>
          </cell>
        </row>
        <row r="264">
          <cell r="C264" t="str">
            <v>S13501.4</v>
          </cell>
          <cell r="D264">
            <v>80</v>
          </cell>
          <cell r="I264">
            <v>8060</v>
          </cell>
          <cell r="J264" t="str">
            <v>0602702</v>
          </cell>
          <cell r="M264">
            <v>70</v>
          </cell>
          <cell r="P264">
            <v>8.68</v>
          </cell>
        </row>
        <row r="265">
          <cell r="C265" t="str">
            <v>S13501.4</v>
          </cell>
          <cell r="D265">
            <v>81</v>
          </cell>
          <cell r="I265">
            <v>8060</v>
          </cell>
          <cell r="J265" t="str">
            <v>0602702</v>
          </cell>
          <cell r="M265">
            <v>112</v>
          </cell>
          <cell r="P265">
            <v>13.89</v>
          </cell>
        </row>
        <row r="266">
          <cell r="C266" t="str">
            <v>S13501.4</v>
          </cell>
          <cell r="D266">
            <v>92</v>
          </cell>
          <cell r="I266">
            <v>13138</v>
          </cell>
          <cell r="J266" t="str">
            <v>06029</v>
          </cell>
          <cell r="M266">
            <v>56</v>
          </cell>
          <cell r="P266">
            <v>6.94</v>
          </cell>
        </row>
        <row r="267">
          <cell r="C267" t="str">
            <v>S13501.4</v>
          </cell>
          <cell r="D267">
            <v>93</v>
          </cell>
          <cell r="I267">
            <v>13138</v>
          </cell>
          <cell r="J267" t="str">
            <v>06029</v>
          </cell>
          <cell r="M267">
            <v>55</v>
          </cell>
          <cell r="P267">
            <v>6.82</v>
          </cell>
        </row>
        <row r="268">
          <cell r="C268" t="str">
            <v>S13501.4</v>
          </cell>
          <cell r="D268">
            <v>88</v>
          </cell>
          <cell r="I268">
            <v>5008</v>
          </cell>
          <cell r="J268" t="str">
            <v>0602903</v>
          </cell>
          <cell r="M268">
            <v>105</v>
          </cell>
          <cell r="P268">
            <v>13.02</v>
          </cell>
        </row>
        <row r="269">
          <cell r="C269" t="str">
            <v>S13501.4</v>
          </cell>
          <cell r="D269">
            <v>89</v>
          </cell>
          <cell r="I269">
            <v>5008</v>
          </cell>
          <cell r="J269" t="str">
            <v>0602903</v>
          </cell>
          <cell r="M269">
            <v>78</v>
          </cell>
          <cell r="P269">
            <v>9.67</v>
          </cell>
        </row>
        <row r="270">
          <cell r="J270" t="str">
            <v>0602906</v>
          </cell>
          <cell r="M270">
            <v>1500</v>
          </cell>
          <cell r="P270">
            <v>132</v>
          </cell>
        </row>
        <row r="271">
          <cell r="J271" t="str">
            <v>0602906</v>
          </cell>
          <cell r="M271">
            <v>140</v>
          </cell>
          <cell r="P271">
            <v>12.32</v>
          </cell>
        </row>
        <row r="272">
          <cell r="C272" t="str">
            <v>S14045.4</v>
          </cell>
          <cell r="D272">
            <v>60</v>
          </cell>
          <cell r="I272">
            <v>2549</v>
          </cell>
          <cell r="J272" t="str">
            <v>06033</v>
          </cell>
          <cell r="M272">
            <v>140</v>
          </cell>
        </row>
        <row r="273">
          <cell r="C273" t="str">
            <v>S14045.4</v>
          </cell>
          <cell r="D273">
            <v>61</v>
          </cell>
          <cell r="H273">
            <v>305.88</v>
          </cell>
          <cell r="I273">
            <v>2549</v>
          </cell>
          <cell r="J273" t="str">
            <v>06033</v>
          </cell>
          <cell r="M273">
            <v>119</v>
          </cell>
          <cell r="P273">
            <v>11.19</v>
          </cell>
        </row>
        <row r="274">
          <cell r="C274" t="str">
            <v>S14045.4</v>
          </cell>
          <cell r="D274">
            <v>62</v>
          </cell>
          <cell r="I274">
            <v>4982</v>
          </cell>
          <cell r="J274" t="str">
            <v>0603301</v>
          </cell>
          <cell r="M274">
            <v>754</v>
          </cell>
          <cell r="P274">
            <v>70.88</v>
          </cell>
        </row>
        <row r="275">
          <cell r="C275" t="str">
            <v>S14045.4</v>
          </cell>
          <cell r="D275">
            <v>63</v>
          </cell>
          <cell r="I275">
            <v>4654</v>
          </cell>
          <cell r="J275" t="str">
            <v>0603301</v>
          </cell>
          <cell r="M275">
            <v>200</v>
          </cell>
          <cell r="P275">
            <v>18.8</v>
          </cell>
        </row>
        <row r="276">
          <cell r="I276">
            <v>328</v>
          </cell>
          <cell r="J276" t="str">
            <v>0603306</v>
          </cell>
          <cell r="M276">
            <v>198</v>
          </cell>
          <cell r="P276">
            <v>24.55</v>
          </cell>
        </row>
        <row r="277">
          <cell r="C277" t="str">
            <v>S14045.4</v>
          </cell>
          <cell r="D277">
            <v>68</v>
          </cell>
          <cell r="I277">
            <v>8834</v>
          </cell>
          <cell r="J277" t="str">
            <v>0603401</v>
          </cell>
          <cell r="M277">
            <v>290</v>
          </cell>
        </row>
        <row r="278">
          <cell r="C278" t="str">
            <v>S14045.4</v>
          </cell>
          <cell r="D278">
            <v>69</v>
          </cell>
          <cell r="H278">
            <v>918.7360000000001</v>
          </cell>
          <cell r="I278">
            <v>8834</v>
          </cell>
          <cell r="J278" t="str">
            <v>0603401</v>
          </cell>
          <cell r="M278">
            <v>200</v>
          </cell>
          <cell r="P278">
            <v>24.8</v>
          </cell>
        </row>
        <row r="279">
          <cell r="C279" t="str">
            <v>S14045.4</v>
          </cell>
          <cell r="D279">
            <v>70</v>
          </cell>
          <cell r="I279">
            <v>3823</v>
          </cell>
          <cell r="J279" t="str">
            <v>0603402</v>
          </cell>
          <cell r="M279">
            <v>549</v>
          </cell>
          <cell r="P279">
            <v>68.08</v>
          </cell>
        </row>
        <row r="280">
          <cell r="C280" t="str">
            <v>S14045.4</v>
          </cell>
          <cell r="D280">
            <v>74</v>
          </cell>
          <cell r="H280">
            <v>405.23800000000006</v>
          </cell>
          <cell r="I280">
            <v>3823</v>
          </cell>
          <cell r="J280" t="str">
            <v>0603402</v>
          </cell>
          <cell r="M280">
            <v>361</v>
          </cell>
          <cell r="P280">
            <v>57.76</v>
          </cell>
        </row>
        <row r="281">
          <cell r="C281" t="str">
            <v>S14046</v>
          </cell>
          <cell r="D281">
            <v>86</v>
          </cell>
          <cell r="H281">
            <v>49.972000000000008</v>
          </cell>
          <cell r="I281">
            <v>62</v>
          </cell>
          <cell r="J281" t="str">
            <v>0603601</v>
          </cell>
          <cell r="M281">
            <v>4371</v>
          </cell>
          <cell r="P281">
            <v>699.36</v>
          </cell>
        </row>
        <row r="282">
          <cell r="C282" t="str">
            <v>S14044.1</v>
          </cell>
          <cell r="D282">
            <v>78</v>
          </cell>
          <cell r="I282">
            <v>200</v>
          </cell>
          <cell r="J282" t="str">
            <v>06051</v>
          </cell>
          <cell r="M282">
            <v>4070</v>
          </cell>
          <cell r="P282">
            <v>1427.76</v>
          </cell>
        </row>
        <row r="283">
          <cell r="C283" t="str">
            <v>S14599.1</v>
          </cell>
          <cell r="D283">
            <v>30</v>
          </cell>
          <cell r="I283">
            <v>97</v>
          </cell>
          <cell r="J283" t="str">
            <v>06055</v>
          </cell>
          <cell r="M283">
            <v>4280</v>
          </cell>
          <cell r="P283">
            <v>402.32</v>
          </cell>
        </row>
        <row r="284">
          <cell r="C284" t="str">
            <v>S14599.1</v>
          </cell>
          <cell r="D284">
            <v>31</v>
          </cell>
          <cell r="I284">
            <v>81</v>
          </cell>
          <cell r="J284" t="str">
            <v>06056</v>
          </cell>
          <cell r="M284">
            <v>1429</v>
          </cell>
          <cell r="P284">
            <v>501.29</v>
          </cell>
        </row>
        <row r="285">
          <cell r="C285" t="str">
            <v>S14044.1</v>
          </cell>
          <cell r="D285">
            <v>72</v>
          </cell>
          <cell r="I285">
            <v>198</v>
          </cell>
          <cell r="J285" t="str">
            <v>06060</v>
          </cell>
          <cell r="M285">
            <v>1796</v>
          </cell>
          <cell r="P285">
            <v>630.04</v>
          </cell>
        </row>
        <row r="286">
          <cell r="C286" t="str">
            <v>S15374</v>
          </cell>
          <cell r="D286">
            <v>68</v>
          </cell>
          <cell r="I286">
            <v>979</v>
          </cell>
          <cell r="J286" t="str">
            <v>06064</v>
          </cell>
          <cell r="M286">
            <v>2867</v>
          </cell>
          <cell r="P286">
            <v>1005.74</v>
          </cell>
        </row>
        <row r="287">
          <cell r="C287" t="str">
            <v>S13499.1</v>
          </cell>
          <cell r="D287">
            <v>90</v>
          </cell>
          <cell r="I287">
            <v>319</v>
          </cell>
          <cell r="J287" t="str">
            <v>06067</v>
          </cell>
          <cell r="M287">
            <v>1424</v>
          </cell>
          <cell r="P287">
            <v>499.54</v>
          </cell>
        </row>
        <row r="288">
          <cell r="C288" t="str">
            <v>S14044.1</v>
          </cell>
          <cell r="D288">
            <v>64</v>
          </cell>
          <cell r="H288">
            <v>80.92</v>
          </cell>
          <cell r="I288">
            <v>2023</v>
          </cell>
          <cell r="J288" t="str">
            <v>06076</v>
          </cell>
          <cell r="M288">
            <v>81</v>
          </cell>
          <cell r="P288">
            <v>36.29</v>
          </cell>
        </row>
        <row r="289">
          <cell r="C289" t="str">
            <v>S14044.1</v>
          </cell>
          <cell r="D289">
            <v>79</v>
          </cell>
          <cell r="H289">
            <v>51.84</v>
          </cell>
          <cell r="I289">
            <v>1296</v>
          </cell>
          <cell r="J289" t="str">
            <v>06077</v>
          </cell>
          <cell r="M289">
            <v>97</v>
          </cell>
          <cell r="P289">
            <v>43.46</v>
          </cell>
        </row>
        <row r="290">
          <cell r="C290" t="str">
            <v>S14044.1</v>
          </cell>
          <cell r="D290">
            <v>59</v>
          </cell>
          <cell r="I290">
            <v>119</v>
          </cell>
          <cell r="J290" t="str">
            <v>06078</v>
          </cell>
          <cell r="M290">
            <v>100</v>
          </cell>
        </row>
        <row r="291">
          <cell r="C291" t="str">
            <v>S14044.1</v>
          </cell>
          <cell r="D291">
            <v>71</v>
          </cell>
          <cell r="H291">
            <v>69.048000000000002</v>
          </cell>
          <cell r="I291">
            <v>1644</v>
          </cell>
          <cell r="J291" t="str">
            <v>06079</v>
          </cell>
          <cell r="M291">
            <v>240</v>
          </cell>
        </row>
        <row r="293">
          <cell r="H293">
            <v>14576.982000000004</v>
          </cell>
          <cell r="M293">
            <v>880045</v>
          </cell>
          <cell r="P293">
            <v>113666.8299999999</v>
          </cell>
          <cell r="R293">
            <v>0</v>
          </cell>
        </row>
        <row r="295">
          <cell r="H295">
            <v>0</v>
          </cell>
        </row>
        <row r="299">
          <cell r="H299">
            <v>14576.982000000004</v>
          </cell>
        </row>
        <row r="301">
          <cell r="D301" t="str">
            <v>Latest date:</v>
          </cell>
        </row>
        <row r="302">
          <cell r="D302" t="str">
            <v>First data: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Summary"/>
      <sheetName val="Issue Data"/>
      <sheetName val="Market Data $"/>
      <sheetName val="Market Data %"/>
      <sheetName val="Refinancing Rate"/>
      <sheetName val="Current"/>
      <sheetName val="Issuances"/>
      <sheetName val="Maturities"/>
      <sheetName val="Callable Debt"/>
      <sheetName val="Puttable Debt"/>
      <sheetName val="Debt Service"/>
      <sheetName val="Current Plot"/>
      <sheetName val="Issuance Plot"/>
      <sheetName val="Maturity Plot"/>
      <sheetName val="Callable Plot"/>
      <sheetName val="Rules and Conventions"/>
      <sheetName val="ValueDebtBook"/>
      <sheetName val="IS"/>
      <sheetName val="BS"/>
      <sheetName val="AccLines"/>
      <sheetName val="Main"/>
      <sheetName val="LD"/>
      <sheetName val="Ratios"/>
      <sheetName val="Bus Seg"/>
      <sheetName val="Consumer"/>
      <sheetName val="Financials"/>
      <sheetName val="ASML.XLS"/>
    </sheetNames>
    <definedNames>
      <definedName name="Show_Dialog_Box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 - Rptd"/>
      <sheetName val="IS"/>
      <sheetName val="Preview Comp"/>
      <sheetName val="BS"/>
      <sheetName val="OLD vs. NEW"/>
      <sheetName val="CF"/>
      <sheetName val="PP&amp;E"/>
      <sheetName val="CommGrp"/>
      <sheetName val="AccLines"/>
      <sheetName val="Old_AccLines"/>
      <sheetName val="Wireless"/>
      <sheetName val="InfoSrvs"/>
      <sheetName val="Int'l"/>
      <sheetName val="Pension results"/>
      <sheetName val="VZ_EVA "/>
      <sheetName val="LD"/>
      <sheetName val="Line Summary"/>
      <sheetName val="SOP"/>
      <sheetName val="Wireless CROCE"/>
      <sheetName val="VZ_EVA new"/>
      <sheetName val="UNE-P ELEMENTS"/>
      <sheetName val="VZ-VOD"/>
      <sheetName val="Line NPV"/>
      <sheetName val="Wireless NPV"/>
      <sheetName val="ROCE"/>
      <sheetName val="DCF"/>
      <sheetName val="Divs &amp; repurch"/>
      <sheetName val="Liquidity &amp; C.P."/>
      <sheetName val="Piranha"/>
      <sheetName val="Employees"/>
      <sheetName val="Act vs. Est."/>
      <sheetName val="Liquidity"/>
      <sheetName val=" LD2"/>
      <sheetName val="Model Navigation"/>
      <sheetName val="IS-new"/>
      <sheetName val="Enterprise"/>
      <sheetName val="Data"/>
      <sheetName val="sme"/>
      <sheetName val="Consumer"/>
      <sheetName val="Summary"/>
      <sheetName val="SA &amp; DIR"/>
      <sheetName val="metrics"/>
      <sheetName val="IS-old"/>
      <sheetName val="Dom Tel"/>
      <sheetName val="EVA"/>
      <sheetName val="Intl"/>
      <sheetName val="Information"/>
      <sheetName val="Ind Data"/>
      <sheetName val="International ownership"/>
      <sheetName val="weekly"/>
      <sheetName val="Price Communication"/>
      <sheetName val="IS - reported"/>
      <sheetName val="Domestic Telco"/>
      <sheetName val="Implied Sop"/>
      <sheetName val="Info Svcs"/>
      <sheetName val="stats"/>
      <sheetName val="Income Statement"/>
      <sheetName val="Communications Group"/>
      <sheetName val="Cash Flow"/>
      <sheetName val="Information Svcs"/>
      <sheetName val="International"/>
      <sheetName val="Balance Sheet"/>
      <sheetName val="VZ-VOD Scenario Analysis"/>
      <sheetName val="Sum of the parts"/>
      <sheetName val="CAPEX &amp; PP&amp;E Stats"/>
      <sheetName val="Line NPV Analysis &amp; WACC"/>
      <sheetName val="Wireless Sub NPV Analysis "/>
      <sheetName val=" LD Statistics"/>
      <sheetName val="History of Divs &amp; Repurchases"/>
      <sheetName val="Liquidity &amp; C.P. Borrowings"/>
      <sheetName val="SEGMENTS"/>
      <sheetName val="Inputs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25.1"/>
      <sheetName val="C30"/>
      <sheetName val="C301.2"/>
    </sheetNames>
    <sheetDataSet>
      <sheetData sheetId="0"/>
      <sheetData sheetId="1"/>
      <sheetData sheetId="2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plan DSO Calculation V3_peer"/>
      <sheetName val="DSO "/>
      <sheetName val="Quarterly DSO chart"/>
      <sheetName val="FY17 AR"/>
      <sheetName val="Q218 AR"/>
      <sheetName val="Peer DSO analysis"/>
      <sheetName val="Deferred Revenue TB"/>
      <sheetName val="4-16 Aging"/>
      <sheetName val="7-16 Aging"/>
      <sheetName val="10-16 Aging"/>
      <sheetName val="1-17 Aging"/>
      <sheetName val="4-17 Aging"/>
      <sheetName val="7-17 Aging"/>
    </sheetNames>
    <definedNames>
      <definedName name="Interest_Rate"/>
      <definedName name="Loan_Amount"/>
      <definedName name="Loan_Start"/>
      <definedName name="Loan_Years"/>
      <definedName name="test"/>
    </definedNames>
    <sheetDataSet>
      <sheetData sheetId="0" refreshError="1"/>
      <sheetData sheetId="1"/>
      <sheetData sheetId="2">
        <row r="3">
          <cell r="B3" t="str">
            <v>Q4'16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rger (2)"/>
      <sheetName val="SBCP"/>
      <sheetName val="BT"/>
      <sheetName val="DT"/>
      <sheetName val="NTT"/>
      <sheetName val="BAN"/>
      <sheetName val="BFPT"/>
      <sheetName val="VOD"/>
      <sheetName val="Reven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-- FAME Look Up --"/>
      <sheetName val="Sheet1"/>
      <sheetName val="FAME Persistence"/>
      <sheetName val="APDSUM"/>
      <sheetName val="Reported_Historic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"/>
      <sheetName val="Graph1"/>
      <sheetName val="SB"/>
      <sheetName val="SB J"/>
      <sheetName val="Snd-sim"/>
      <sheetName val="Snd-sim-J"/>
      <sheetName val="Sls-bkdwn"/>
      <sheetName val="Sls-bkdwn-J"/>
      <sheetName val="Op"/>
      <sheetName val="Graph2"/>
      <sheetName val="fin data"/>
      <sheetName val="NoteEx"/>
      <sheetName val="VAL"/>
      <sheetName val="Results"/>
      <sheetName val="VO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 of Carriers"/>
      <sheetName val="# of offices"/>
      <sheetName val="Traffic"/>
      <sheetName val="Logics(old)"/>
      <sheetName val="Dial Up"/>
      <sheetName val="Price Index"/>
      <sheetName val="IIJ Customers"/>
      <sheetName val="Fiber to Building"/>
      <sheetName val="DSL"/>
      <sheetName val="Pure BB"/>
      <sheetName val="CWC NW Completion"/>
      <sheetName val="CATV"/>
      <sheetName val="Wirele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"/>
      <sheetName val="ConS_B"/>
      <sheetName val="PS_B"/>
      <sheetName val="PS_B_J"/>
      <sheetName val="Arcade"/>
      <sheetName val="fin-data"/>
      <sheetName val="NoteEx"/>
      <sheetName val="VAL"/>
      <sheetName val="Results"/>
      <sheetName val="fin data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"/>
      <sheetName val="決算取材"/>
      <sheetName val="GB"/>
      <sheetName val="GB-SW"/>
      <sheetName val="semi-sls"/>
      <sheetName val="64 Jpn"/>
      <sheetName val="64 Exp"/>
      <sheetName val="64 SW Jpn"/>
      <sheetName val="64 SW Exp"/>
      <sheetName val="16-bit SW"/>
      <sheetName val="8-bit SW"/>
      <sheetName val="998"/>
      <sheetName val="9-96"/>
      <sheetName val="Sls Unit"/>
      <sheetName val="results"/>
      <sheetName val="S_B_J"/>
      <sheetName val="S_B"/>
      <sheetName val="SB E"/>
      <sheetName val="SB J"/>
      <sheetName val="GW-WW"/>
      <sheetName val="GB-Total"/>
      <sheetName val="GB-Total_J"/>
      <sheetName val="GB-SW-Total"/>
      <sheetName val="GB-SW-WW"/>
      <sheetName val="Sales BR"/>
      <sheetName val="Sales BR_J"/>
      <sheetName val="Graph1"/>
      <sheetName val="N-CFLOW"/>
      <sheetName val="Result"/>
      <sheetName val="fin-data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OCE"/>
      <sheetName val="Consensus"/>
      <sheetName val="Changes"/>
      <sheetName val="Interim"/>
      <sheetName val="PNL"/>
      <sheetName val="Revenues"/>
      <sheetName val="Costs"/>
      <sheetName val="Depreciation"/>
      <sheetName val="Balance Sheet"/>
      <sheetName val="Cash Flow"/>
      <sheetName val="DCF"/>
      <sheetName val="Capital Structure"/>
      <sheetName val="SAC &amp; Mgn"/>
      <sheetName val="Net Adds"/>
      <sheetName val="Company profile"/>
      <sheetName val="GS data"/>
      <sheetName val="GEM"/>
      <sheetName val="GS-Capex"/>
      <sheetName val="GS PNL-F"/>
      <sheetName val="GS BS-F"/>
      <sheetName val="GS-CF"/>
      <sheetName val="GS-DCF-F1"/>
      <sheetName val="WACC"/>
      <sheetName val="F-Assumptions"/>
      <sheetName val="Chart1"/>
      <sheetName val="Fidelity"/>
      <sheetName val="ROIC"/>
      <sheetName val="DATA"/>
      <sheetName val="Facts &amp; Audit"/>
      <sheetName val="Wireless"/>
      <sheetName val="N-C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Statement"/>
      <sheetName val="CF"/>
      <sheetName val="__FDSCACHE__"/>
      <sheetName val="FAME Persistence"/>
      <sheetName val="Ratios"/>
      <sheetName val="Quantum"/>
      <sheetName val="LUV"/>
      <sheetName val="Sheet1"/>
      <sheetName val="q201 handout"/>
      <sheetName val="q101 handout"/>
      <sheetName val="q400 handout"/>
      <sheetName val="q300 handout"/>
      <sheetName val="q200 handout"/>
      <sheetName val="q100 handout"/>
      <sheetName val="q499 handout"/>
      <sheetName val="q399 handout"/>
      <sheetName val="q299handout"/>
      <sheetName val="q199handout"/>
      <sheetName val="q498 handout"/>
      <sheetName val="q398 handout"/>
      <sheetName val="q101 handout (2)"/>
      <sheetName val="2Q 98 Handout"/>
      <sheetName val="GQ"/>
      <sheetName val="APD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nce"/>
      <sheetName val="variance (2)"/>
      <sheetName val="PNL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45D2C-B34A-4F7F-8FC5-E069072DFD70}">
  <sheetPr>
    <tabColor rgb="FF002060"/>
    <pageSetUpPr fitToPage="1"/>
  </sheetPr>
  <dimension ref="B2:U64"/>
  <sheetViews>
    <sheetView view="pageBreakPreview" zoomScale="50" zoomScaleNormal="85" zoomScaleSheetLayoutView="100" workbookViewId="0"/>
  </sheetViews>
  <sheetFormatPr baseColWidth="10" defaultColWidth="8" defaultRowHeight="17" x14ac:dyDescent="0.25"/>
  <cols>
    <col min="1" max="1" width="8" style="1"/>
    <col min="2" max="14" width="14.1640625" style="1" customWidth="1"/>
    <col min="15" max="15" width="18.83203125" style="1" customWidth="1"/>
    <col min="16" max="16" width="5" style="1" customWidth="1"/>
    <col min="17" max="18" width="18.83203125" style="1" customWidth="1"/>
    <col min="19" max="19" width="5" style="1" customWidth="1"/>
    <col min="20" max="21" width="18.83203125" style="1" customWidth="1"/>
    <col min="22" max="25" width="9.6640625" style="1" customWidth="1"/>
    <col min="26" max="16384" width="8" style="1"/>
  </cols>
  <sheetData>
    <row r="2" spans="2:2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2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Q5" s="13"/>
    </row>
    <row r="6" spans="2:2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Q6" s="13"/>
    </row>
    <row r="7" spans="2:2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21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2:21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2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2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2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2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2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2:2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2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14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2:14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2:14" x14ac:dyDescent="0.25">
      <c r="B27" s="2"/>
      <c r="C27" s="2"/>
      <c r="D27" s="2"/>
      <c r="E27" s="2"/>
      <c r="F27" s="2"/>
      <c r="G27" s="2"/>
      <c r="H27" s="2"/>
      <c r="I27"/>
      <c r="J27" s="2"/>
      <c r="K27" s="2"/>
      <c r="L27" s="2"/>
      <c r="M27" s="2"/>
      <c r="N27" s="2"/>
    </row>
    <row r="28" spans="2:14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2:14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2:14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2:14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2:14" x14ac:dyDescent="0.25">
      <c r="B35" s="2"/>
      <c r="C35" s="2"/>
      <c r="D35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2:14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2:14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4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4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2:14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2:14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2:14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2:14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2:14" ht="21" x14ac:dyDescent="0.3">
      <c r="B45" s="2"/>
      <c r="C45" s="28" t="s">
        <v>166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2:14" ht="21" x14ac:dyDescent="0.3">
      <c r="B46" s="2"/>
      <c r="C46" s="29" t="s">
        <v>1514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2:14" x14ac:dyDescent="0.25">
      <c r="B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2:14" x14ac:dyDescent="0.25">
      <c r="B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2:14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2:14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2:14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2:14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2:14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2:14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2:14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2:14" ht="21" x14ac:dyDescent="0.3">
      <c r="B56" s="2"/>
      <c r="C56" s="2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2:14" ht="21" x14ac:dyDescent="0.3">
      <c r="B57" s="2"/>
      <c r="C57" s="29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2:14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2:14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2:14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2:14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2:14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2:14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2:14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</sheetData>
  <pageMargins left="0.4" right="0.4" top="0.4" bottom="0.4" header="0.2" footer="0.2"/>
  <pageSetup scale="66" fitToHeight="0" orientation="landscape" r:id="rId1"/>
  <headerFooter>
    <oddFooter>&amp;L&amp;"Palatino Linotype,Regular"&amp;10&amp;A&amp;C&amp;"Palatino Linotype,Regular"&amp;10Page &amp;P of &amp;N&amp;R&amp;"Palatino Linotype,Regular"&amp;10&amp;D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D0D04-B999-4FEB-B088-8E951566AEBD}">
  <sheetPr>
    <tabColor rgb="FF002060"/>
    <pageSetUpPr fitToPage="1"/>
  </sheetPr>
  <dimension ref="B2:J31"/>
  <sheetViews>
    <sheetView showGridLines="0" view="pageBreakPreview" zoomScale="91" zoomScaleNormal="100" zoomScaleSheetLayoutView="100" workbookViewId="0">
      <selection activeCell="F12" sqref="F12"/>
    </sheetView>
  </sheetViews>
  <sheetFormatPr baseColWidth="10" defaultColWidth="9" defaultRowHeight="17" x14ac:dyDescent="0.25"/>
  <cols>
    <col min="1" max="1" width="9" style="1"/>
    <col min="2" max="2" width="20.5" style="1" customWidth="1"/>
    <col min="3" max="3" width="13.6640625" style="1" customWidth="1"/>
    <col min="4" max="4" width="9" style="1" customWidth="1"/>
    <col min="5" max="5" width="35.6640625" style="1" customWidth="1"/>
    <col min="6" max="7" width="15.6640625" style="1" customWidth="1"/>
    <col min="8" max="8" width="35.6640625" style="1" customWidth="1"/>
    <col min="9" max="10" width="13.6640625" style="1" customWidth="1"/>
    <col min="11" max="11" width="9" style="1"/>
    <col min="12" max="12" width="60.6640625" style="1" customWidth="1"/>
    <col min="13" max="15" width="13.6640625" style="1" customWidth="1"/>
    <col min="16" max="16384" width="9" style="1"/>
  </cols>
  <sheetData>
    <row r="2" spans="2:10" ht="21" x14ac:dyDescent="0.3">
      <c r="B2" s="48" t="s">
        <v>121</v>
      </c>
      <c r="C2" s="49"/>
      <c r="D2" s="49"/>
      <c r="E2" s="49"/>
      <c r="F2" s="49"/>
      <c r="G2" s="49"/>
      <c r="H2" s="49"/>
      <c r="I2" s="49"/>
      <c r="J2" s="50"/>
    </row>
    <row r="3" spans="2:10" x14ac:dyDescent="0.25">
      <c r="B3" s="51"/>
      <c r="C3" s="3"/>
      <c r="D3" s="3"/>
      <c r="E3" s="3"/>
      <c r="F3" s="4"/>
      <c r="G3" s="4"/>
      <c r="H3" s="4"/>
      <c r="I3" s="4"/>
      <c r="J3" s="34"/>
    </row>
    <row r="4" spans="2:10" x14ac:dyDescent="0.25">
      <c r="B4" s="52" t="s">
        <v>247</v>
      </c>
      <c r="C4" s="30" t="s">
        <v>1488</v>
      </c>
      <c r="D4" s="3"/>
      <c r="E4" s="37" t="s">
        <v>169</v>
      </c>
      <c r="F4" s="38"/>
      <c r="G4" s="4"/>
      <c r="H4" s="37" t="s">
        <v>179</v>
      </c>
      <c r="I4" s="38"/>
      <c r="J4" s="34"/>
    </row>
    <row r="5" spans="2:10" x14ac:dyDescent="0.25">
      <c r="B5" s="53" t="s">
        <v>122</v>
      </c>
      <c r="C5" s="31" t="s">
        <v>120</v>
      </c>
      <c r="D5" s="3"/>
      <c r="E5" s="33"/>
      <c r="F5" s="34"/>
      <c r="G5" s="4"/>
      <c r="H5" s="33" t="s">
        <v>180</v>
      </c>
      <c r="I5" s="34"/>
      <c r="J5" s="34"/>
    </row>
    <row r="6" spans="2:10" x14ac:dyDescent="0.25">
      <c r="B6" s="54" t="s">
        <v>167</v>
      </c>
      <c r="C6" s="32">
        <v>45882</v>
      </c>
      <c r="D6" s="3"/>
      <c r="E6" s="33" t="s">
        <v>170</v>
      </c>
      <c r="F6" s="117">
        <v>181.59</v>
      </c>
      <c r="G6" s="4"/>
      <c r="H6" s="44"/>
      <c r="I6" s="34"/>
      <c r="J6" s="34"/>
    </row>
    <row r="7" spans="2:10" x14ac:dyDescent="0.25">
      <c r="B7" s="51"/>
      <c r="C7" s="3"/>
      <c r="D7" s="3"/>
      <c r="E7" s="33" t="s">
        <v>171</v>
      </c>
      <c r="F7" s="126">
        <f>I10</f>
        <v>24677</v>
      </c>
      <c r="G7" s="4"/>
      <c r="H7" s="44" t="s">
        <v>141</v>
      </c>
      <c r="I7" s="113">
        <v>24400</v>
      </c>
      <c r="J7" s="34"/>
    </row>
    <row r="8" spans="2:10" x14ac:dyDescent="0.25">
      <c r="B8" s="51" t="s">
        <v>168</v>
      </c>
      <c r="C8" s="3"/>
      <c r="D8" s="3"/>
      <c r="E8" s="42" t="s">
        <v>172</v>
      </c>
      <c r="F8" s="124">
        <f>F6*F7</f>
        <v>4481096.43</v>
      </c>
      <c r="G8" s="4"/>
      <c r="H8" s="44" t="s">
        <v>181</v>
      </c>
      <c r="I8" s="113">
        <v>277</v>
      </c>
      <c r="J8" s="34"/>
    </row>
    <row r="9" spans="2:10" x14ac:dyDescent="0.25">
      <c r="B9" s="51"/>
      <c r="C9" s="3"/>
      <c r="D9" s="3"/>
      <c r="E9" s="33" t="s">
        <v>173</v>
      </c>
      <c r="F9" s="20">
        <v>8500</v>
      </c>
      <c r="G9" s="4"/>
      <c r="H9" s="44" t="s">
        <v>182</v>
      </c>
      <c r="I9" s="113">
        <v>0</v>
      </c>
      <c r="J9" s="34"/>
    </row>
    <row r="10" spans="2:10" x14ac:dyDescent="0.25">
      <c r="B10" s="51"/>
      <c r="C10" s="3"/>
      <c r="D10" s="3"/>
      <c r="E10" s="33" t="s">
        <v>174</v>
      </c>
      <c r="F10" s="20">
        <f>-15234-38457</f>
        <v>-53691</v>
      </c>
      <c r="G10" s="4"/>
      <c r="H10" s="46" t="s">
        <v>179</v>
      </c>
      <c r="I10" s="129">
        <f>SUM(I7:I9)</f>
        <v>24677</v>
      </c>
      <c r="J10" s="34"/>
    </row>
    <row r="11" spans="2:10" x14ac:dyDescent="0.25">
      <c r="B11" s="51"/>
      <c r="C11" s="3"/>
      <c r="D11" s="3"/>
      <c r="E11" s="33" t="s">
        <v>35</v>
      </c>
      <c r="F11" s="20">
        <v>-3240</v>
      </c>
      <c r="G11" s="4"/>
      <c r="H11" s="45"/>
      <c r="I11" s="45"/>
      <c r="J11" s="34"/>
    </row>
    <row r="12" spans="2:10" x14ac:dyDescent="0.25">
      <c r="B12" s="51"/>
      <c r="C12" s="3"/>
      <c r="D12" s="3"/>
      <c r="E12" s="41" t="s">
        <v>169</v>
      </c>
      <c r="F12" s="125">
        <f>SUM(F8:F11)</f>
        <v>4432665.43</v>
      </c>
      <c r="G12" s="4"/>
      <c r="H12" s="4"/>
      <c r="I12" s="4"/>
      <c r="J12" s="34"/>
    </row>
    <row r="13" spans="2:10" x14ac:dyDescent="0.25">
      <c r="B13" s="51"/>
      <c r="C13" s="3"/>
      <c r="D13" s="3"/>
      <c r="E13" s="3"/>
      <c r="F13" s="4"/>
      <c r="G13" s="4"/>
      <c r="H13" s="4"/>
      <c r="I13" s="4"/>
      <c r="J13" s="34"/>
    </row>
    <row r="14" spans="2:10" x14ac:dyDescent="0.25">
      <c r="B14" s="51"/>
      <c r="C14" s="3"/>
      <c r="D14" s="3"/>
      <c r="E14" s="37" t="s">
        <v>175</v>
      </c>
      <c r="F14" s="38"/>
      <c r="G14" s="55"/>
      <c r="H14" s="4"/>
      <c r="I14" s="4"/>
      <c r="J14" s="34"/>
    </row>
    <row r="15" spans="2:10" x14ac:dyDescent="0.25">
      <c r="B15" s="51"/>
      <c r="C15" s="3"/>
      <c r="D15" s="3"/>
      <c r="E15" s="39"/>
      <c r="F15" s="40"/>
      <c r="G15" s="55"/>
      <c r="H15" s="4"/>
      <c r="I15" s="4"/>
      <c r="J15" s="34"/>
    </row>
    <row r="16" spans="2:10" x14ac:dyDescent="0.25">
      <c r="B16" s="51"/>
      <c r="C16" s="3"/>
      <c r="D16" s="3"/>
      <c r="E16" s="33" t="s">
        <v>183</v>
      </c>
      <c r="F16" s="47">
        <f ca="1">IF($C$5="Street",'Operating Model'!$F$17,Control!F16)</f>
        <v>203602</v>
      </c>
      <c r="G16" s="15"/>
      <c r="H16" s="4"/>
      <c r="I16" s="4"/>
      <c r="J16" s="34"/>
    </row>
    <row r="17" spans="2:10" x14ac:dyDescent="0.25">
      <c r="B17" s="51"/>
      <c r="C17" s="3"/>
      <c r="D17" s="3"/>
      <c r="E17" s="33" t="s">
        <v>184</v>
      </c>
      <c r="F17" s="47">
        <f>'Operating Model'!F37</f>
        <v>124574.54895028166</v>
      </c>
      <c r="G17" s="4"/>
      <c r="H17" s="4"/>
      <c r="I17" s="4"/>
      <c r="J17" s="34"/>
    </row>
    <row r="18" spans="2:10" x14ac:dyDescent="0.25">
      <c r="B18" s="51"/>
      <c r="C18" s="3"/>
      <c r="D18" s="3"/>
      <c r="E18" s="33" t="s">
        <v>185</v>
      </c>
      <c r="F18" s="47">
        <f ca="1">'Operating Model'!F49</f>
        <v>103464.97210987452</v>
      </c>
      <c r="G18" s="4"/>
      <c r="H18" s="4"/>
      <c r="I18" s="4"/>
      <c r="J18" s="34"/>
    </row>
    <row r="19" spans="2:10" x14ac:dyDescent="0.25">
      <c r="B19" s="51"/>
      <c r="C19" s="3"/>
      <c r="D19" s="3"/>
      <c r="E19" s="33"/>
      <c r="F19" s="34"/>
      <c r="G19" s="4"/>
      <c r="H19" s="4"/>
      <c r="I19" s="4"/>
      <c r="J19" s="34"/>
    </row>
    <row r="20" spans="2:10" x14ac:dyDescent="0.25">
      <c r="B20" s="51"/>
      <c r="C20" s="3"/>
      <c r="D20" s="3"/>
      <c r="E20" s="33" t="s">
        <v>176</v>
      </c>
      <c r="F20" s="127">
        <f ca="1">F12/F16</f>
        <v>21.771227345507409</v>
      </c>
      <c r="G20" s="4"/>
      <c r="H20" s="4"/>
      <c r="I20" s="4"/>
      <c r="J20" s="34"/>
    </row>
    <row r="21" spans="2:10" x14ac:dyDescent="0.25">
      <c r="B21" s="51"/>
      <c r="C21" s="3"/>
      <c r="D21" s="3"/>
      <c r="E21" s="33" t="s">
        <v>177</v>
      </c>
      <c r="F21" s="127">
        <f>F12/F17</f>
        <v>35.582432104723885</v>
      </c>
      <c r="G21" s="4"/>
      <c r="H21" s="4"/>
      <c r="I21" s="4"/>
      <c r="J21" s="34"/>
    </row>
    <row r="22" spans="2:10" x14ac:dyDescent="0.25">
      <c r="B22" s="51"/>
      <c r="C22" s="3"/>
      <c r="D22" s="3"/>
      <c r="E22" s="35" t="s">
        <v>178</v>
      </c>
      <c r="F22" s="128">
        <f ca="1">F8/F18</f>
        <v>43.310275338800693</v>
      </c>
      <c r="G22" s="4"/>
      <c r="H22" s="4"/>
      <c r="I22" s="4"/>
      <c r="J22" s="34"/>
    </row>
    <row r="23" spans="2:10" x14ac:dyDescent="0.25">
      <c r="B23" s="56"/>
      <c r="C23" s="57"/>
      <c r="D23" s="57"/>
      <c r="E23" s="57"/>
      <c r="F23" s="58"/>
      <c r="G23" s="58"/>
      <c r="H23" s="58"/>
      <c r="I23" s="58"/>
      <c r="J23" s="36"/>
    </row>
    <row r="24" spans="2:10" x14ac:dyDescent="0.25">
      <c r="B24" s="2"/>
      <c r="C24" s="3"/>
      <c r="D24" s="3"/>
      <c r="E24" s="3"/>
      <c r="F24" s="4"/>
      <c r="G24" s="4"/>
      <c r="H24" s="4"/>
      <c r="I24" s="4"/>
      <c r="J24" s="4"/>
    </row>
    <row r="25" spans="2:10" x14ac:dyDescent="0.25">
      <c r="B25" s="2"/>
      <c r="C25" s="3"/>
      <c r="D25" s="3"/>
      <c r="E25" s="3"/>
      <c r="F25" s="4"/>
      <c r="G25" s="4"/>
      <c r="H25" s="4"/>
      <c r="I25" s="4"/>
      <c r="J25" s="4"/>
    </row>
    <row r="26" spans="2:10" x14ac:dyDescent="0.25">
      <c r="B26" s="2"/>
      <c r="C26" s="3"/>
      <c r="D26" s="3"/>
      <c r="E26" s="3"/>
      <c r="F26" s="4"/>
      <c r="G26" s="4"/>
      <c r="H26" s="4"/>
      <c r="I26" s="4"/>
      <c r="J26" s="4"/>
    </row>
    <row r="27" spans="2:10" x14ac:dyDescent="0.25">
      <c r="B27" s="2"/>
      <c r="C27" s="2"/>
      <c r="D27" s="2"/>
      <c r="E27" s="2"/>
      <c r="F27" s="2"/>
      <c r="G27" s="2"/>
      <c r="H27" s="2"/>
      <c r="I27" s="2"/>
      <c r="J27" s="2"/>
    </row>
    <row r="28" spans="2:10" x14ac:dyDescent="0.25">
      <c r="B28" s="2"/>
      <c r="C28" s="2"/>
      <c r="D28" s="2"/>
      <c r="E28" s="2"/>
      <c r="F28" s="2"/>
      <c r="G28" s="2"/>
      <c r="H28" s="2"/>
      <c r="I28" s="2"/>
      <c r="J28" s="2"/>
    </row>
    <row r="29" spans="2:10" x14ac:dyDescent="0.25">
      <c r="B29" s="2"/>
      <c r="C29" s="2"/>
      <c r="D29" s="2"/>
      <c r="E29" s="2"/>
      <c r="F29" s="2"/>
      <c r="G29" s="2"/>
      <c r="H29" s="2"/>
      <c r="I29" s="2"/>
      <c r="J29" s="2"/>
    </row>
    <row r="30" spans="2:10" x14ac:dyDescent="0.25">
      <c r="B30" s="2"/>
      <c r="C30" s="2"/>
      <c r="D30" s="2"/>
      <c r="E30" s="2"/>
      <c r="F30" s="2"/>
      <c r="G30" s="2"/>
      <c r="H30" s="2"/>
      <c r="I30" s="2"/>
      <c r="J30" s="2"/>
    </row>
    <row r="31" spans="2:10" x14ac:dyDescent="0.25">
      <c r="B31" s="2"/>
      <c r="C31" s="2"/>
      <c r="D31" s="2"/>
    </row>
  </sheetData>
  <dataValidations count="2">
    <dataValidation type="list" allowBlank="1" showInputMessage="1" showErrorMessage="1" sqref="C5" xr:uid="{A00B7DB8-C271-4CE5-B92F-546BCC54EE11}">
      <formula1>"Street, Management"</formula1>
    </dataValidation>
    <dataValidation type="list" allowBlank="1" showInputMessage="1" showErrorMessage="1" sqref="C4" xr:uid="{8F14A22C-228A-4B3B-9522-1C611A497028}">
      <formula1>"On, Off"</formula1>
    </dataValidation>
  </dataValidations>
  <pageMargins left="0.4" right="0.4" top="0.4" bottom="0.4" header="0.2" footer="0.2"/>
  <pageSetup scale="70" fitToHeight="0" orientation="landscape" r:id="rId1"/>
  <headerFooter>
    <oddFooter>&amp;L&amp;A&amp;CPage &amp;P of &amp;N&amp;R&amp;D &amp;T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34AA-05DC-458C-80F1-845E12B72BE0}">
  <sheetPr>
    <tabColor rgb="FF002060"/>
    <pageSetUpPr fitToPage="1"/>
  </sheetPr>
  <dimension ref="B2:Q272"/>
  <sheetViews>
    <sheetView showGridLines="0" view="pageBreakPreview" topLeftCell="A122" zoomScale="67" zoomScaleNormal="100" zoomScaleSheetLayoutView="100" workbookViewId="0">
      <selection activeCell="B8" sqref="B8"/>
    </sheetView>
  </sheetViews>
  <sheetFormatPr baseColWidth="10" defaultColWidth="9" defaultRowHeight="17" x14ac:dyDescent="0.25"/>
  <cols>
    <col min="1" max="1" width="9" style="1"/>
    <col min="2" max="2" width="63.6640625" style="1" customWidth="1"/>
    <col min="3" max="10" width="13.6640625" style="1" customWidth="1"/>
    <col min="11" max="11" width="9" style="1"/>
    <col min="12" max="12" width="60.6640625" style="1" customWidth="1"/>
    <col min="13" max="17" width="13.6640625" style="1" customWidth="1"/>
    <col min="18" max="16384" width="9" style="1"/>
  </cols>
  <sheetData>
    <row r="2" spans="2:10" ht="21" x14ac:dyDescent="0.3">
      <c r="B2" s="48" t="s">
        <v>28</v>
      </c>
      <c r="C2" s="49"/>
      <c r="D2" s="49"/>
      <c r="E2" s="49"/>
      <c r="F2" s="49"/>
      <c r="G2" s="49"/>
      <c r="H2" s="49"/>
      <c r="I2" s="49"/>
      <c r="J2" s="50"/>
    </row>
    <row r="3" spans="2:10" x14ac:dyDescent="0.25">
      <c r="B3" s="51"/>
      <c r="C3" s="2"/>
      <c r="D3" s="2"/>
      <c r="E3" s="2"/>
      <c r="F3" s="2"/>
      <c r="G3" s="2"/>
      <c r="H3" s="2"/>
      <c r="I3" s="2"/>
      <c r="J3" s="18"/>
    </row>
    <row r="4" spans="2:10" x14ac:dyDescent="0.25">
      <c r="B4" s="59" t="s">
        <v>26</v>
      </c>
      <c r="C4" s="60" t="s">
        <v>29</v>
      </c>
      <c r="D4" s="61"/>
      <c r="E4" s="61"/>
      <c r="F4" s="61"/>
      <c r="G4" s="61"/>
      <c r="H4" s="61"/>
      <c r="I4" s="61"/>
      <c r="J4" s="62"/>
    </row>
    <row r="5" spans="2:10" x14ac:dyDescent="0.25">
      <c r="B5" s="51" t="s">
        <v>27</v>
      </c>
      <c r="C5" s="6">
        <v>44955</v>
      </c>
      <c r="D5" s="6">
        <v>45319</v>
      </c>
      <c r="E5" s="6">
        <v>45683</v>
      </c>
      <c r="F5" s="7">
        <v>46052</v>
      </c>
      <c r="G5" s="7">
        <v>46417</v>
      </c>
      <c r="H5" s="7">
        <v>46782</v>
      </c>
      <c r="I5" s="7">
        <v>47148</v>
      </c>
      <c r="J5" s="63">
        <v>47513</v>
      </c>
    </row>
    <row r="6" spans="2:10" x14ac:dyDescent="0.25">
      <c r="B6" s="51"/>
      <c r="C6" s="3"/>
      <c r="D6" s="3"/>
      <c r="E6" s="3"/>
      <c r="F6" s="4"/>
      <c r="G6" s="4"/>
      <c r="H6" s="4"/>
      <c r="I6" s="4"/>
      <c r="J6" s="34"/>
    </row>
    <row r="7" spans="2:10" x14ac:dyDescent="0.25">
      <c r="B7" s="51" t="s">
        <v>0</v>
      </c>
      <c r="C7" s="5">
        <v>15005</v>
      </c>
      <c r="D7" s="5">
        <v>47525</v>
      </c>
      <c r="E7" s="5">
        <v>115186</v>
      </c>
      <c r="F7" s="12">
        <f>E7*(1+F8)</f>
        <v>182241.08574899999</v>
      </c>
      <c r="G7" s="12">
        <f t="shared" ref="G7:J7" si="0">F7*(1+G8)</f>
        <v>255137.52004859998</v>
      </c>
      <c r="H7" s="12">
        <f t="shared" si="0"/>
        <v>357192.52806803997</v>
      </c>
      <c r="I7" s="12">
        <f t="shared" si="0"/>
        <v>464350.28648845199</v>
      </c>
      <c r="J7" s="21">
        <f t="shared" si="0"/>
        <v>557220.34378614242</v>
      </c>
    </row>
    <row r="8" spans="2:10" x14ac:dyDescent="0.25">
      <c r="B8" s="64" t="s">
        <v>1</v>
      </c>
      <c r="C8" s="2"/>
      <c r="D8" s="65">
        <f>D7/C7-1</f>
        <v>2.1672775741419525</v>
      </c>
      <c r="E8" s="65">
        <f>E7/D7-1</f>
        <v>1.4236927932667016</v>
      </c>
      <c r="F8" s="66">
        <f>Drivers!F7</f>
        <v>0.58214614405396481</v>
      </c>
      <c r="G8" s="66">
        <f>Drivers!G7</f>
        <v>0.39999999999999991</v>
      </c>
      <c r="H8" s="66">
        <f>Drivers!H7</f>
        <v>0.39999999999999991</v>
      </c>
      <c r="I8" s="66">
        <f>Drivers!I7</f>
        <v>0.30000000000000004</v>
      </c>
      <c r="J8" s="67">
        <f>Drivers!J7</f>
        <v>0.19999999999999996</v>
      </c>
    </row>
    <row r="9" spans="2:10" x14ac:dyDescent="0.25">
      <c r="B9" s="51" t="s">
        <v>2</v>
      </c>
      <c r="C9" s="5">
        <v>9067</v>
      </c>
      <c r="D9" s="5">
        <v>10447</v>
      </c>
      <c r="E9" s="5">
        <v>11350</v>
      </c>
      <c r="F9" s="12">
        <f>E9*(1+F10)</f>
        <v>16188.49393734317</v>
      </c>
      <c r="G9" s="12">
        <f>F9*(1+G10)</f>
        <v>18713.898991568702</v>
      </c>
      <c r="H9" s="12">
        <f t="shared" ref="H9" si="1">G9*(1+H10)</f>
        <v>21053.136365514791</v>
      </c>
      <c r="I9" s="12">
        <f>H9*(1+I10)</f>
        <v>23579.512729376569</v>
      </c>
      <c r="J9" s="21">
        <f>I9*(1+J10)</f>
        <v>26409.05425690176</v>
      </c>
    </row>
    <row r="10" spans="2:10" x14ac:dyDescent="0.25">
      <c r="B10" s="64" t="s">
        <v>1</v>
      </c>
      <c r="C10" s="2"/>
      <c r="D10" s="65">
        <f>D9/C9-1</f>
        <v>0.15220028675416342</v>
      </c>
      <c r="E10" s="65">
        <f>E9/D9-1</f>
        <v>8.643629750167503E-2</v>
      </c>
      <c r="F10" s="66">
        <f>Drivers!F15</f>
        <v>0.42629902531657882</v>
      </c>
      <c r="G10" s="66">
        <f>Drivers!G15</f>
        <v>0.15599999999999992</v>
      </c>
      <c r="H10" s="66">
        <f>Drivers!H15</f>
        <v>0.125</v>
      </c>
      <c r="I10" s="66">
        <f>Drivers!I15</f>
        <v>0.12000000000000011</v>
      </c>
      <c r="J10" s="67">
        <f>Drivers!J15</f>
        <v>0.12000000000000011</v>
      </c>
    </row>
    <row r="11" spans="2:10" x14ac:dyDescent="0.25">
      <c r="B11" s="51" t="s">
        <v>3</v>
      </c>
      <c r="C11" s="5">
        <v>1544</v>
      </c>
      <c r="D11" s="5">
        <v>1553</v>
      </c>
      <c r="E11" s="5">
        <v>1878</v>
      </c>
      <c r="F11" s="12">
        <f>E11*(1+F12)</f>
        <v>2248.6347500000002</v>
      </c>
      <c r="G11" s="12">
        <f t="shared" ref="G11" si="2">F11*(1+G12)</f>
        <v>2639.8971965000001</v>
      </c>
      <c r="H11" s="12">
        <f>G11*(1+H12)</f>
        <v>2917.0864021325001</v>
      </c>
      <c r="I11" s="12">
        <f t="shared" ref="I11" si="3">H11*(1+I12)</f>
        <v>3150.4533143031003</v>
      </c>
      <c r="J11" s="21">
        <f t="shared" ref="J11" si="4">I11*(1+J12)</f>
        <v>3402.4895794473487</v>
      </c>
    </row>
    <row r="12" spans="2:10" x14ac:dyDescent="0.25">
      <c r="B12" s="64" t="s">
        <v>1</v>
      </c>
      <c r="C12" s="2"/>
      <c r="D12" s="65">
        <f>D11/C11-1</f>
        <v>5.8290155440414715E-3</v>
      </c>
      <c r="E12" s="65">
        <f>E11/D11-1</f>
        <v>0.20927237604636195</v>
      </c>
      <c r="F12" s="66">
        <f>Drivers!F23</f>
        <v>0.19735609691160816</v>
      </c>
      <c r="G12" s="66">
        <f>Drivers!G23</f>
        <v>0.17399999999999993</v>
      </c>
      <c r="H12" s="66">
        <f>Drivers!H23</f>
        <v>0.10499999999999998</v>
      </c>
      <c r="I12" s="66">
        <f>Drivers!I23</f>
        <v>8.0000000000000071E-2</v>
      </c>
      <c r="J12" s="67">
        <f>Drivers!J23</f>
        <v>8.0000000000000071E-2</v>
      </c>
    </row>
    <row r="13" spans="2:10" x14ac:dyDescent="0.25">
      <c r="B13" s="51" t="s">
        <v>6</v>
      </c>
      <c r="C13" s="5">
        <v>903</v>
      </c>
      <c r="D13" s="5">
        <v>1091</v>
      </c>
      <c r="E13" s="5">
        <v>1694</v>
      </c>
      <c r="F13" s="12">
        <f>E13*(1+F14)</f>
        <v>2444.8405267831226</v>
      </c>
      <c r="G13" s="12">
        <f t="shared" ref="G13" si="5">F13*(1+G14)</f>
        <v>3545.0187638355278</v>
      </c>
      <c r="H13" s="12">
        <f>G13*(1+H14)</f>
        <v>5140.2772075615148</v>
      </c>
      <c r="I13" s="12">
        <f t="shared" ref="I13" si="6">H13*(1+I14)</f>
        <v>7196.3880905861206</v>
      </c>
      <c r="J13" s="21">
        <f>I13*(1+J14)</f>
        <v>9715.1239222912627</v>
      </c>
    </row>
    <row r="14" spans="2:10" x14ac:dyDescent="0.25">
      <c r="B14" s="64" t="s">
        <v>1</v>
      </c>
      <c r="C14" s="2"/>
      <c r="D14" s="65">
        <f>D13/C13-1</f>
        <v>0.20819490586932443</v>
      </c>
      <c r="E14" s="65">
        <f>E13/D13-1</f>
        <v>0.55270394133822176</v>
      </c>
      <c r="F14" s="66">
        <f>Drivers!F31</f>
        <v>0.4432352578412766</v>
      </c>
      <c r="G14" s="66">
        <f>Drivers!G31</f>
        <v>0.44999999999999996</v>
      </c>
      <c r="H14" s="66">
        <f>Drivers!H31</f>
        <v>0.44999999999999996</v>
      </c>
      <c r="I14" s="66">
        <f>Drivers!I31</f>
        <v>0.39999999999999991</v>
      </c>
      <c r="J14" s="67">
        <f>Drivers!J31</f>
        <v>0.35000000000000009</v>
      </c>
    </row>
    <row r="15" spans="2:10" x14ac:dyDescent="0.25">
      <c r="B15" s="51" t="s">
        <v>4</v>
      </c>
      <c r="C15" s="5">
        <v>455</v>
      </c>
      <c r="D15" s="5">
        <v>306</v>
      </c>
      <c r="E15" s="5">
        <v>389</v>
      </c>
      <c r="F15" s="12">
        <f>E15*(1+F16)</f>
        <v>478.99341600000002</v>
      </c>
      <c r="G15" s="12">
        <f>F15*(1+G16)</f>
        <v>582.45599385599996</v>
      </c>
      <c r="H15" s="12">
        <f>G15*(1+H16)</f>
        <v>691.37526470707201</v>
      </c>
      <c r="I15" s="12">
        <f>H15*(1+I16)</f>
        <v>795.08155441313272</v>
      </c>
      <c r="J15" s="21">
        <f>I15*(1+J16)</f>
        <v>874.58970985444603</v>
      </c>
    </row>
    <row r="16" spans="2:10" x14ac:dyDescent="0.25">
      <c r="B16" s="64" t="s">
        <v>1</v>
      </c>
      <c r="C16" s="2"/>
      <c r="D16" s="65">
        <f>D15/C15-1</f>
        <v>-0.32747252747252742</v>
      </c>
      <c r="E16" s="65">
        <f>E15/D15-1</f>
        <v>0.2712418300653594</v>
      </c>
      <c r="F16" s="66">
        <f>Drivers!F39</f>
        <v>0.23134554241645255</v>
      </c>
      <c r="G16" s="66">
        <f>Drivers!G39</f>
        <v>0.21599999999999997</v>
      </c>
      <c r="H16" s="66">
        <f>Drivers!H39</f>
        <v>0.18700000000000006</v>
      </c>
      <c r="I16" s="66">
        <f>Drivers!I39</f>
        <v>0.14999999999999991</v>
      </c>
      <c r="J16" s="67">
        <f>Drivers!J39</f>
        <v>0.10000000000000009</v>
      </c>
    </row>
    <row r="17" spans="2:10" x14ac:dyDescent="0.25">
      <c r="B17" s="52" t="s">
        <v>5</v>
      </c>
      <c r="C17" s="8">
        <f>C7+C9+C11+C13+C15</f>
        <v>26974</v>
      </c>
      <c r="D17" s="8">
        <f>D7+D9+D11+D13+D15</f>
        <v>60922</v>
      </c>
      <c r="E17" s="8">
        <f>E7+E9+E11+E13+E15</f>
        <v>130497</v>
      </c>
      <c r="F17" s="8">
        <f>F7+F9+F11+F13+F15</f>
        <v>203602.04837912627</v>
      </c>
      <c r="G17" s="8">
        <f t="shared" ref="G17:J17" si="7">G7+G9+G11+G13+G15</f>
        <v>280618.79099436023</v>
      </c>
      <c r="H17" s="8">
        <f t="shared" si="7"/>
        <v>386994.40330795589</v>
      </c>
      <c r="I17" s="8">
        <f t="shared" si="7"/>
        <v>499071.72217713087</v>
      </c>
      <c r="J17" s="68">
        <f t="shared" si="7"/>
        <v>597621.60125463712</v>
      </c>
    </row>
    <row r="18" spans="2:10" x14ac:dyDescent="0.25">
      <c r="B18" s="69" t="s">
        <v>1</v>
      </c>
      <c r="C18" s="10"/>
      <c r="D18" s="70">
        <f>D17/C17-1</f>
        <v>1.2585452658115224</v>
      </c>
      <c r="E18" s="70">
        <f>E17/D17-1</f>
        <v>1.1420340763599355</v>
      </c>
      <c r="F18" s="71">
        <f t="shared" ref="F18:J18" si="8">F17/E17-1</f>
        <v>0.56020481987422133</v>
      </c>
      <c r="G18" s="71">
        <f t="shared" si="8"/>
        <v>0.37827096155644524</v>
      </c>
      <c r="H18" s="71">
        <f t="shared" si="8"/>
        <v>0.37907515721473395</v>
      </c>
      <c r="I18" s="71">
        <f t="shared" si="8"/>
        <v>0.2896096633728007</v>
      </c>
      <c r="J18" s="72">
        <f t="shared" si="8"/>
        <v>0.19746636545063323</v>
      </c>
    </row>
    <row r="19" spans="2:10" x14ac:dyDescent="0.25">
      <c r="B19" s="51"/>
      <c r="C19" s="2"/>
      <c r="D19" s="2"/>
      <c r="E19" s="2"/>
      <c r="F19" s="2"/>
      <c r="G19" s="2"/>
      <c r="H19" s="2"/>
      <c r="I19" s="2"/>
      <c r="J19" s="18"/>
    </row>
    <row r="20" spans="2:10" x14ac:dyDescent="0.25">
      <c r="B20" s="51" t="s">
        <v>7</v>
      </c>
      <c r="C20" s="5">
        <v>-11618</v>
      </c>
      <c r="D20" s="5">
        <v>-16621</v>
      </c>
      <c r="E20" s="5">
        <v>-32639</v>
      </c>
      <c r="F20" s="12">
        <f>F$17*F21</f>
        <v>-59672.5894288446</v>
      </c>
      <c r="G20" s="12">
        <f t="shared" ref="G20:J20" si="9">G$17*G21</f>
        <v>-73241.504449528016</v>
      </c>
      <c r="H20" s="12">
        <f t="shared" si="9"/>
        <v>-98683.572843528746</v>
      </c>
      <c r="I20" s="12">
        <f t="shared" si="9"/>
        <v>-124767.93054428272</v>
      </c>
      <c r="J20" s="21">
        <f t="shared" si="9"/>
        <v>-146417.29230738609</v>
      </c>
    </row>
    <row r="21" spans="2:10" x14ac:dyDescent="0.25">
      <c r="B21" s="64" t="s">
        <v>8</v>
      </c>
      <c r="C21" s="65">
        <f>C20/C$17</f>
        <v>-0.43071105509008673</v>
      </c>
      <c r="D21" s="65">
        <f t="shared" ref="D21:E21" si="10">D20/D$17</f>
        <v>-0.27282426709563046</v>
      </c>
      <c r="E21" s="65">
        <f t="shared" si="10"/>
        <v>-0.25011302941830083</v>
      </c>
      <c r="F21" s="66">
        <f>Drivers!F47</f>
        <v>-0.29308442574078919</v>
      </c>
      <c r="G21" s="66">
        <f>Drivers!G47</f>
        <v>-0.26100000000000001</v>
      </c>
      <c r="H21" s="66">
        <f>Drivers!H47</f>
        <v>-0.255</v>
      </c>
      <c r="I21" s="66">
        <f>Drivers!I47</f>
        <v>-0.25</v>
      </c>
      <c r="J21" s="67">
        <f>Drivers!J47</f>
        <v>-0.245</v>
      </c>
    </row>
    <row r="22" spans="2:10" x14ac:dyDescent="0.25">
      <c r="B22" s="73" t="s">
        <v>9</v>
      </c>
      <c r="C22" s="9">
        <f>C17+C20</f>
        <v>15356</v>
      </c>
      <c r="D22" s="9">
        <f t="shared" ref="D22:J22" si="11">D17+D20</f>
        <v>44301</v>
      </c>
      <c r="E22" s="9">
        <f t="shared" si="11"/>
        <v>97858</v>
      </c>
      <c r="F22" s="9">
        <f t="shared" si="11"/>
        <v>143929.45895028167</v>
      </c>
      <c r="G22" s="9">
        <f t="shared" si="11"/>
        <v>207377.28654483223</v>
      </c>
      <c r="H22" s="9">
        <f t="shared" si="11"/>
        <v>288310.83046442713</v>
      </c>
      <c r="I22" s="9">
        <f t="shared" si="11"/>
        <v>374303.79163284815</v>
      </c>
      <c r="J22" s="74">
        <f t="shared" si="11"/>
        <v>451204.30894725106</v>
      </c>
    </row>
    <row r="23" spans="2:10" x14ac:dyDescent="0.25">
      <c r="B23" s="75" t="s">
        <v>8</v>
      </c>
      <c r="C23" s="76">
        <f>C22/C$17</f>
        <v>0.56928894490991322</v>
      </c>
      <c r="D23" s="76">
        <f t="shared" ref="D23:J23" si="12">D22/D$17</f>
        <v>0.72717573290436954</v>
      </c>
      <c r="E23" s="76">
        <f t="shared" si="12"/>
        <v>0.74988697058169917</v>
      </c>
      <c r="F23" s="77">
        <f t="shared" si="12"/>
        <v>0.70691557425921081</v>
      </c>
      <c r="G23" s="77">
        <f t="shared" si="12"/>
        <v>0.7390000000000001</v>
      </c>
      <c r="H23" s="77">
        <f t="shared" si="12"/>
        <v>0.745</v>
      </c>
      <c r="I23" s="77">
        <f t="shared" si="12"/>
        <v>0.75</v>
      </c>
      <c r="J23" s="78">
        <f t="shared" si="12"/>
        <v>0.75500000000000012</v>
      </c>
    </row>
    <row r="24" spans="2:10" x14ac:dyDescent="0.25">
      <c r="B24" s="51"/>
      <c r="C24" s="2"/>
      <c r="D24" s="2"/>
      <c r="E24" s="2"/>
      <c r="F24" s="2"/>
      <c r="G24" s="2"/>
      <c r="H24" s="2"/>
      <c r="I24" s="2"/>
      <c r="J24" s="18"/>
    </row>
    <row r="25" spans="2:10" x14ac:dyDescent="0.25">
      <c r="B25" s="51" t="s">
        <v>10</v>
      </c>
      <c r="C25" s="5">
        <v>-7339</v>
      </c>
      <c r="D25" s="5">
        <v>-8675</v>
      </c>
      <c r="E25" s="5">
        <v>-12914</v>
      </c>
      <c r="F25" s="12">
        <f>F$17*F26</f>
        <v>-17511.71</v>
      </c>
      <c r="G25" s="12">
        <f t="shared" ref="G25" si="13">G$17*G26</f>
        <v>-19643.315369605218</v>
      </c>
      <c r="H25" s="12">
        <f t="shared" ref="H25" si="14">H$17*H26</f>
        <v>-27089.608231556915</v>
      </c>
      <c r="I25" s="12">
        <f t="shared" ref="I25" si="15">I$17*I26</f>
        <v>-34935.020552399161</v>
      </c>
      <c r="J25" s="21">
        <f t="shared" ref="J25" si="16">J$17*J26</f>
        <v>-41833.512087824602</v>
      </c>
    </row>
    <row r="26" spans="2:10" x14ac:dyDescent="0.25">
      <c r="B26" s="64" t="s">
        <v>8</v>
      </c>
      <c r="C26" s="65">
        <f>C25/C$17</f>
        <v>-0.27207681471046191</v>
      </c>
      <c r="D26" s="65">
        <f t="shared" ref="D26" si="17">D25/D$17</f>
        <v>-0.14239519385443683</v>
      </c>
      <c r="E26" s="65">
        <f t="shared" ref="E26" si="18">E25/E$17</f>
        <v>-9.8960129351632606E-2</v>
      </c>
      <c r="F26" s="66">
        <f>Drivers!F55</f>
        <v>-8.600949813329746E-2</v>
      </c>
      <c r="G26" s="66">
        <f>Drivers!G55</f>
        <v>-7.0000000000000007E-2</v>
      </c>
      <c r="H26" s="66">
        <f>Drivers!H55</f>
        <v>-7.0000000000000007E-2</v>
      </c>
      <c r="I26" s="66">
        <f>Drivers!I55</f>
        <v>-7.0000000000000007E-2</v>
      </c>
      <c r="J26" s="67">
        <f>Drivers!J55</f>
        <v>-7.0000000000000007E-2</v>
      </c>
    </row>
    <row r="27" spans="2:10" x14ac:dyDescent="0.25">
      <c r="B27" s="51" t="s">
        <v>11</v>
      </c>
      <c r="C27" s="5">
        <v>-2440</v>
      </c>
      <c r="D27" s="5">
        <v>-2654</v>
      </c>
      <c r="E27" s="5">
        <v>-3491</v>
      </c>
      <c r="F27" s="12">
        <f>F$17*F28</f>
        <v>-4317.2</v>
      </c>
      <c r="G27" s="12">
        <f t="shared" ref="G27" si="19">G$17*G28</f>
        <v>-4489.9006559097634</v>
      </c>
      <c r="H27" s="12">
        <f t="shared" ref="H27" si="20">H$17*H28</f>
        <v>-5417.9216463113826</v>
      </c>
      <c r="I27" s="12">
        <f t="shared" ref="I27" si="21">I$17*I28</f>
        <v>-6487.9323883027018</v>
      </c>
      <c r="J27" s="21">
        <f t="shared" ref="J27" si="22">J$17*J28</f>
        <v>-7171.4592150556455</v>
      </c>
    </row>
    <row r="28" spans="2:10" x14ac:dyDescent="0.25">
      <c r="B28" s="64" t="s">
        <v>8</v>
      </c>
      <c r="C28" s="65">
        <f>C27/C$17</f>
        <v>-9.0457477570994288E-2</v>
      </c>
      <c r="D28" s="65">
        <f t="shared" ref="D28" si="23">D27/D$17</f>
        <v>-4.3563901382095135E-2</v>
      </c>
      <c r="E28" s="65">
        <f t="shared" ref="E28" si="24">E27/E$17</f>
        <v>-2.6751572833091947E-2</v>
      </c>
      <c r="F28" s="66">
        <f>Drivers!F63</f>
        <v>-2.1204108870068759E-2</v>
      </c>
      <c r="G28" s="66">
        <f>Drivers!G63</f>
        <v>-1.6E-2</v>
      </c>
      <c r="H28" s="66">
        <f>Drivers!H63</f>
        <v>-1.4E-2</v>
      </c>
      <c r="I28" s="66">
        <f>Drivers!I63</f>
        <v>-1.3000000000000001E-2</v>
      </c>
      <c r="J28" s="67">
        <f>Drivers!J63</f>
        <v>-1.2E-2</v>
      </c>
    </row>
    <row r="29" spans="2:10" x14ac:dyDescent="0.25">
      <c r="B29" s="51" t="s">
        <v>12</v>
      </c>
      <c r="C29" s="5">
        <v>-1353</v>
      </c>
      <c r="D29" s="5">
        <v>0</v>
      </c>
      <c r="E29" s="5">
        <v>0</v>
      </c>
      <c r="F29" s="12">
        <f>F$17*F30</f>
        <v>0</v>
      </c>
      <c r="G29" s="12">
        <f t="shared" ref="G29" si="25">G$17*G30</f>
        <v>0</v>
      </c>
      <c r="H29" s="12">
        <f t="shared" ref="H29" si="26">H$17*H30</f>
        <v>0</v>
      </c>
      <c r="I29" s="12">
        <f t="shared" ref="I29" si="27">I$17*I30</f>
        <v>0</v>
      </c>
      <c r="J29" s="21">
        <f t="shared" ref="J29" si="28">J$17*J30</f>
        <v>0</v>
      </c>
    </row>
    <row r="30" spans="2:10" x14ac:dyDescent="0.25">
      <c r="B30" s="64" t="s">
        <v>8</v>
      </c>
      <c r="C30" s="65">
        <f>C29/C$17</f>
        <v>-5.015941276785052E-2</v>
      </c>
      <c r="D30" s="65">
        <f t="shared" ref="D30" si="29">D29/D$17</f>
        <v>0</v>
      </c>
      <c r="E30" s="65">
        <f t="shared" ref="E30" si="30">E29/E$17</f>
        <v>0</v>
      </c>
      <c r="F30" s="79">
        <v>0</v>
      </c>
      <c r="G30" s="79">
        <v>0</v>
      </c>
      <c r="H30" s="79">
        <v>0</v>
      </c>
      <c r="I30" s="79">
        <v>0</v>
      </c>
      <c r="J30" s="80">
        <v>0</v>
      </c>
    </row>
    <row r="31" spans="2:10" x14ac:dyDescent="0.25">
      <c r="B31" s="73" t="s">
        <v>13</v>
      </c>
      <c r="C31" s="9">
        <f>C25+C27+C29</f>
        <v>-11132</v>
      </c>
      <c r="D31" s="9">
        <f t="shared" ref="D31:J31" si="31">D25+D27+D29</f>
        <v>-11329</v>
      </c>
      <c r="E31" s="9">
        <f t="shared" si="31"/>
        <v>-16405</v>
      </c>
      <c r="F31" s="9">
        <f t="shared" si="31"/>
        <v>-21828.91</v>
      </c>
      <c r="G31" s="9">
        <f t="shared" si="31"/>
        <v>-24133.216025514979</v>
      </c>
      <c r="H31" s="9">
        <f t="shared" si="31"/>
        <v>-32507.529877868299</v>
      </c>
      <c r="I31" s="9">
        <f t="shared" si="31"/>
        <v>-41422.952940701864</v>
      </c>
      <c r="J31" s="74">
        <f t="shared" si="31"/>
        <v>-49004.971302880251</v>
      </c>
    </row>
    <row r="32" spans="2:10" x14ac:dyDescent="0.25">
      <c r="B32" s="75" t="s">
        <v>8</v>
      </c>
      <c r="C32" s="76">
        <f>C31/C$17</f>
        <v>-0.41269370504930675</v>
      </c>
      <c r="D32" s="76">
        <f>D31/D$17</f>
        <v>-0.18595909523653195</v>
      </c>
      <c r="E32" s="76">
        <f>E31/E$17</f>
        <v>-0.12571170218472455</v>
      </c>
      <c r="F32" s="77">
        <f t="shared" ref="F32:J32" si="32">F31/F$17</f>
        <v>-0.10721360700336623</v>
      </c>
      <c r="G32" s="77">
        <f t="shared" si="32"/>
        <v>-8.5999999999999993E-2</v>
      </c>
      <c r="H32" s="77">
        <f t="shared" si="32"/>
        <v>-8.4000000000000005E-2</v>
      </c>
      <c r="I32" s="77">
        <f t="shared" si="32"/>
        <v>-8.3000000000000004E-2</v>
      </c>
      <c r="J32" s="78">
        <f t="shared" si="32"/>
        <v>-8.2000000000000017E-2</v>
      </c>
    </row>
    <row r="33" spans="2:10" x14ac:dyDescent="0.25">
      <c r="B33" s="51"/>
      <c r="C33" s="2"/>
      <c r="D33" s="2"/>
      <c r="E33" s="2"/>
      <c r="F33" s="2"/>
      <c r="G33" s="2"/>
      <c r="H33" s="2"/>
      <c r="I33" s="2"/>
      <c r="J33" s="18"/>
    </row>
    <row r="34" spans="2:10" x14ac:dyDescent="0.25">
      <c r="B34" s="53" t="s">
        <v>14</v>
      </c>
      <c r="C34" s="11">
        <f>C22+C31</f>
        <v>4224</v>
      </c>
      <c r="D34" s="11">
        <f t="shared" ref="D34:J34" si="33">D22+D31</f>
        <v>32972</v>
      </c>
      <c r="E34" s="11">
        <f t="shared" si="33"/>
        <v>81453</v>
      </c>
      <c r="F34" s="11">
        <f t="shared" si="33"/>
        <v>122100.54895028166</v>
      </c>
      <c r="G34" s="11">
        <f t="shared" si="33"/>
        <v>183244.07051931723</v>
      </c>
      <c r="H34" s="11">
        <f t="shared" si="33"/>
        <v>255803.30058655882</v>
      </c>
      <c r="I34" s="11">
        <f t="shared" si="33"/>
        <v>332880.8386921463</v>
      </c>
      <c r="J34" s="22">
        <f t="shared" si="33"/>
        <v>402199.3376443708</v>
      </c>
    </row>
    <row r="35" spans="2:10" x14ac:dyDescent="0.25">
      <c r="B35" s="69" t="s">
        <v>8</v>
      </c>
      <c r="C35" s="70">
        <f>C34/C$17</f>
        <v>0.1565952398606065</v>
      </c>
      <c r="D35" s="70">
        <f t="shared" ref="D35:J35" si="34">D34/D$17</f>
        <v>0.54121663766783756</v>
      </c>
      <c r="E35" s="70">
        <f t="shared" si="34"/>
        <v>0.62417526839697468</v>
      </c>
      <c r="F35" s="71">
        <f t="shared" si="34"/>
        <v>0.59970196725584457</v>
      </c>
      <c r="G35" s="71">
        <f t="shared" si="34"/>
        <v>0.65300000000000002</v>
      </c>
      <c r="H35" s="71">
        <f t="shared" si="34"/>
        <v>0.66099999999999992</v>
      </c>
      <c r="I35" s="71">
        <f t="shared" si="34"/>
        <v>0.66700000000000004</v>
      </c>
      <c r="J35" s="72">
        <f t="shared" si="34"/>
        <v>0.67300000000000004</v>
      </c>
    </row>
    <row r="36" spans="2:10" x14ac:dyDescent="0.25">
      <c r="B36" s="51"/>
      <c r="C36" s="2"/>
      <c r="D36" s="2"/>
      <c r="E36" s="2"/>
      <c r="F36" s="2"/>
      <c r="G36" s="2"/>
      <c r="H36" s="2"/>
      <c r="I36" s="2"/>
      <c r="J36" s="18"/>
    </row>
    <row r="37" spans="2:10" x14ac:dyDescent="0.25">
      <c r="B37" s="53" t="s">
        <v>15</v>
      </c>
      <c r="C37" s="11">
        <f>C34+C64</f>
        <v>5768</v>
      </c>
      <c r="D37" s="11">
        <f t="shared" ref="D37:J37" si="35">D34+D64</f>
        <v>34480</v>
      </c>
      <c r="E37" s="11">
        <f t="shared" si="35"/>
        <v>83317</v>
      </c>
      <c r="F37" s="11">
        <f t="shared" si="35"/>
        <v>124574.54895028166</v>
      </c>
      <c r="G37" s="11">
        <f t="shared" si="35"/>
        <v>186050.25842926084</v>
      </c>
      <c r="H37" s="11">
        <f t="shared" si="35"/>
        <v>259673.24461963837</v>
      </c>
      <c r="I37" s="11">
        <f t="shared" si="35"/>
        <v>337871.5559139176</v>
      </c>
      <c r="J37" s="22">
        <f t="shared" si="35"/>
        <v>408175.55365691718</v>
      </c>
    </row>
    <row r="38" spans="2:10" x14ac:dyDescent="0.25">
      <c r="B38" s="69" t="s">
        <v>8</v>
      </c>
      <c r="C38" s="70">
        <f>C37/C$17</f>
        <v>0.21383554533995699</v>
      </c>
      <c r="D38" s="70">
        <f t="shared" ref="D38:J38" si="36">D37/D$17</f>
        <v>0.56596960047273559</v>
      </c>
      <c r="E38" s="70">
        <f t="shared" si="36"/>
        <v>0.63845912166563212</v>
      </c>
      <c r="F38" s="70">
        <f t="shared" si="36"/>
        <v>0.61185312201924447</v>
      </c>
      <c r="G38" s="70">
        <f t="shared" si="36"/>
        <v>0.66300000000000003</v>
      </c>
      <c r="H38" s="70">
        <f t="shared" si="36"/>
        <v>0.67099999999999993</v>
      </c>
      <c r="I38" s="70">
        <f t="shared" si="36"/>
        <v>0.67700000000000005</v>
      </c>
      <c r="J38" s="81">
        <f t="shared" si="36"/>
        <v>0.68300000000000005</v>
      </c>
    </row>
    <row r="39" spans="2:10" x14ac:dyDescent="0.25">
      <c r="B39" s="51"/>
      <c r="C39" s="2"/>
      <c r="D39" s="2"/>
      <c r="E39" s="2"/>
      <c r="F39" s="2"/>
      <c r="G39" s="2"/>
      <c r="H39" s="2"/>
      <c r="I39" s="2"/>
      <c r="J39" s="18"/>
    </row>
    <row r="40" spans="2:10" x14ac:dyDescent="0.25">
      <c r="B40" s="51" t="s">
        <v>16</v>
      </c>
      <c r="C40" s="5">
        <v>267</v>
      </c>
      <c r="D40" s="5">
        <v>866</v>
      </c>
      <c r="E40" s="5">
        <v>1786</v>
      </c>
      <c r="F40" s="12">
        <f ca="1">'Operating Model'!F267</f>
        <v>2200.7956059228045</v>
      </c>
      <c r="G40" s="12">
        <f ca="1">'Operating Model'!G267</f>
        <v>4112.285682408341</v>
      </c>
      <c r="H40" s="12">
        <f ca="1">'Operating Model'!H267</f>
        <v>6192.3511625474075</v>
      </c>
      <c r="I40" s="12">
        <f ca="1">'Operating Model'!I267</f>
        <v>8588.5474471636317</v>
      </c>
      <c r="J40" s="21">
        <f ca="1">'Operating Model'!J267</f>
        <v>10696.176288509258</v>
      </c>
    </row>
    <row r="41" spans="2:10" x14ac:dyDescent="0.25">
      <c r="B41" s="51" t="s">
        <v>37</v>
      </c>
      <c r="C41" s="5">
        <v>-262</v>
      </c>
      <c r="D41" s="5">
        <v>-257</v>
      </c>
      <c r="E41" s="5">
        <v>-247</v>
      </c>
      <c r="F41" s="12">
        <f>-F260</f>
        <v>-242.625</v>
      </c>
      <c r="G41" s="12">
        <f>-G260</f>
        <v>-226.625</v>
      </c>
      <c r="H41" s="12">
        <f>-H260</f>
        <v>-210.625</v>
      </c>
      <c r="I41" s="12">
        <f>-I260</f>
        <v>-200.9375</v>
      </c>
      <c r="J41" s="21">
        <f>-J260</f>
        <v>-191.25</v>
      </c>
    </row>
    <row r="42" spans="2:10" x14ac:dyDescent="0.25">
      <c r="B42" s="51" t="s">
        <v>17</v>
      </c>
      <c r="C42" s="5">
        <v>-48</v>
      </c>
      <c r="D42" s="5">
        <v>237</v>
      </c>
      <c r="E42" s="5">
        <v>1034</v>
      </c>
      <c r="F42" s="25">
        <v>0</v>
      </c>
      <c r="G42" s="25">
        <v>0</v>
      </c>
      <c r="H42" s="25">
        <v>0</v>
      </c>
      <c r="I42" s="25">
        <v>0</v>
      </c>
      <c r="J42" s="82">
        <v>0</v>
      </c>
    </row>
    <row r="43" spans="2:10" x14ac:dyDescent="0.25">
      <c r="B43" s="51"/>
      <c r="C43" s="2"/>
      <c r="D43" s="2"/>
      <c r="E43" s="2"/>
      <c r="F43" s="83"/>
      <c r="G43" s="83"/>
      <c r="H43" s="83"/>
      <c r="I43" s="83"/>
      <c r="J43" s="84"/>
    </row>
    <row r="44" spans="2:10" x14ac:dyDescent="0.25">
      <c r="B44" s="51" t="s">
        <v>18</v>
      </c>
      <c r="C44" s="12">
        <f>C34+C40+C41+C42</f>
        <v>4181</v>
      </c>
      <c r="D44" s="12">
        <f t="shared" ref="D44" si="37">D34+D40+D41+D42</f>
        <v>33818</v>
      </c>
      <c r="E44" s="12">
        <f>E34+E40+E41+E42</f>
        <v>84026</v>
      </c>
      <c r="F44" s="12">
        <f t="shared" ref="F44:J44" ca="1" si="38">F34+F40+F41+F42</f>
        <v>124058.71955620447</v>
      </c>
      <c r="G44" s="12">
        <f t="shared" ca="1" si="38"/>
        <v>187129.73120172558</v>
      </c>
      <c r="H44" s="12">
        <f t="shared" ca="1" si="38"/>
        <v>261785.02674910624</v>
      </c>
      <c r="I44" s="12">
        <f t="shared" ca="1" si="38"/>
        <v>341268.44863930991</v>
      </c>
      <c r="J44" s="21">
        <f t="shared" ca="1" si="38"/>
        <v>412704.26393288007</v>
      </c>
    </row>
    <row r="45" spans="2:10" x14ac:dyDescent="0.25">
      <c r="B45" s="51"/>
      <c r="C45" s="2"/>
      <c r="D45" s="2"/>
      <c r="E45" s="2"/>
      <c r="F45" s="16"/>
      <c r="G45" s="16"/>
      <c r="H45" s="16"/>
      <c r="I45" s="16"/>
      <c r="J45" s="85"/>
    </row>
    <row r="46" spans="2:10" x14ac:dyDescent="0.25">
      <c r="B46" s="51" t="s">
        <v>19</v>
      </c>
      <c r="C46" s="5">
        <v>187</v>
      </c>
      <c r="D46" s="5">
        <v>-4058</v>
      </c>
      <c r="E46" s="5">
        <v>-11146</v>
      </c>
      <c r="F46" s="12">
        <f ca="1">-F44*F47</f>
        <v>-20593.747446329944</v>
      </c>
      <c r="G46" s="12">
        <f t="shared" ref="G46:J46" ca="1" si="39">-G44*G47</f>
        <v>-30876.405648284723</v>
      </c>
      <c r="H46" s="12">
        <f t="shared" ca="1" si="39"/>
        <v>-43194.529413602533</v>
      </c>
      <c r="I46" s="12">
        <f t="shared" ca="1" si="39"/>
        <v>-56309.294025486139</v>
      </c>
      <c r="J46" s="21">
        <f t="shared" ca="1" si="39"/>
        <v>-68096.203548925216</v>
      </c>
    </row>
    <row r="47" spans="2:10" x14ac:dyDescent="0.25">
      <c r="B47" s="64" t="s">
        <v>20</v>
      </c>
      <c r="C47" s="65">
        <f>-C46/C44</f>
        <v>-4.4726142071274816E-2</v>
      </c>
      <c r="D47" s="65">
        <f>-D46/D44</f>
        <v>0.1199952687917677</v>
      </c>
      <c r="E47" s="65">
        <f>-E46/E44</f>
        <v>0.13264941803727417</v>
      </c>
      <c r="F47" s="66">
        <f>Drivers!F71</f>
        <v>0.16600000000000001</v>
      </c>
      <c r="G47" s="66">
        <f>Drivers!G71</f>
        <v>0.16500000000000001</v>
      </c>
      <c r="H47" s="66">
        <f>Drivers!H71</f>
        <v>0.16500000000000001</v>
      </c>
      <c r="I47" s="66">
        <f>Drivers!I71</f>
        <v>0.16500000000000001</v>
      </c>
      <c r="J47" s="67">
        <f>Drivers!J71</f>
        <v>0.16500000000000001</v>
      </c>
    </row>
    <row r="48" spans="2:10" x14ac:dyDescent="0.25">
      <c r="B48" s="51"/>
      <c r="C48" s="2"/>
      <c r="D48" s="2"/>
      <c r="E48" s="2"/>
      <c r="F48" s="2"/>
      <c r="G48" s="2"/>
      <c r="H48" s="2"/>
      <c r="I48" s="2"/>
      <c r="J48" s="18"/>
    </row>
    <row r="49" spans="2:15" x14ac:dyDescent="0.25">
      <c r="B49" s="53" t="s">
        <v>21</v>
      </c>
      <c r="C49" s="11">
        <f>C44+C46</f>
        <v>4368</v>
      </c>
      <c r="D49" s="11">
        <f t="shared" ref="D49:J49" si="40">D44+D46</f>
        <v>29760</v>
      </c>
      <c r="E49" s="11">
        <f t="shared" si="40"/>
        <v>72880</v>
      </c>
      <c r="F49" s="11">
        <f t="shared" ca="1" si="40"/>
        <v>103464.97210987452</v>
      </c>
      <c r="G49" s="11">
        <f ca="1">G44+G46</f>
        <v>156253.32555344084</v>
      </c>
      <c r="H49" s="11">
        <f t="shared" ca="1" si="40"/>
        <v>218590.49733550369</v>
      </c>
      <c r="I49" s="11">
        <f t="shared" ca="1" si="40"/>
        <v>284959.15461382375</v>
      </c>
      <c r="J49" s="22">
        <f t="shared" ca="1" si="40"/>
        <v>344608.06038395484</v>
      </c>
    </row>
    <row r="50" spans="2:15" x14ac:dyDescent="0.25">
      <c r="B50" s="69" t="s">
        <v>8</v>
      </c>
      <c r="C50" s="70">
        <f t="shared" ref="C50:J50" si="41">C49/C$17</f>
        <v>0.16193371394676356</v>
      </c>
      <c r="D50" s="70">
        <f t="shared" si="41"/>
        <v>0.4884934834706674</v>
      </c>
      <c r="E50" s="70">
        <f t="shared" si="41"/>
        <v>0.55848027157712443</v>
      </c>
      <c r="F50" s="71">
        <f t="shared" ca="1" si="41"/>
        <v>0.50817254999916783</v>
      </c>
      <c r="G50" s="71">
        <f t="shared" ca="1" si="41"/>
        <v>0.55681704350504868</v>
      </c>
      <c r="H50" s="71">
        <f t="shared" ca="1" si="41"/>
        <v>0.56484149503722259</v>
      </c>
      <c r="I50" s="71">
        <f t="shared" ca="1" si="41"/>
        <v>0.57097836232982535</v>
      </c>
      <c r="J50" s="72">
        <f t="shared" ca="1" si="41"/>
        <v>0.57663253747938537</v>
      </c>
    </row>
    <row r="51" spans="2:15" x14ac:dyDescent="0.25">
      <c r="B51" s="51"/>
      <c r="C51" s="2"/>
      <c r="D51" s="2"/>
      <c r="E51" s="2"/>
      <c r="F51" s="2"/>
      <c r="G51" s="2"/>
      <c r="H51" s="2"/>
      <c r="I51" s="2"/>
      <c r="J51" s="18"/>
    </row>
    <row r="52" spans="2:15" x14ac:dyDescent="0.25">
      <c r="B52" s="51" t="s">
        <v>22</v>
      </c>
      <c r="C52" s="5">
        <v>24870</v>
      </c>
      <c r="D52" s="5">
        <v>24940</v>
      </c>
      <c r="E52" s="5">
        <v>24555</v>
      </c>
      <c r="F52" s="5">
        <v>24235.5</v>
      </c>
      <c r="G52" s="5">
        <v>23847.1</v>
      </c>
      <c r="H52" s="5">
        <v>23399.9</v>
      </c>
      <c r="I52" s="5">
        <v>22993.3</v>
      </c>
      <c r="J52" s="20">
        <v>22623.7</v>
      </c>
    </row>
    <row r="53" spans="2:15" x14ac:dyDescent="0.25">
      <c r="B53" s="51" t="s">
        <v>23</v>
      </c>
      <c r="C53" s="86">
        <f>C$49/C52</f>
        <v>0.17563329312424608</v>
      </c>
      <c r="D53" s="86">
        <f t="shared" ref="D53:J53" si="42">D$49/D52</f>
        <v>1.1932638331996792</v>
      </c>
      <c r="E53" s="86">
        <f t="shared" si="42"/>
        <v>2.9680309509264915</v>
      </c>
      <c r="F53" s="86">
        <f t="shared" ca="1" si="42"/>
        <v>4.2691494753512211</v>
      </c>
      <c r="G53" s="86">
        <f t="shared" ca="1" si="42"/>
        <v>6.5522988352227669</v>
      </c>
      <c r="H53" s="86">
        <f t="shared" ca="1" si="42"/>
        <v>9.3415141661077055</v>
      </c>
      <c r="I53" s="86">
        <f t="shared" ca="1" si="42"/>
        <v>12.393138636638662</v>
      </c>
      <c r="J53" s="43">
        <f t="shared" ca="1" si="42"/>
        <v>15.232170705231896</v>
      </c>
    </row>
    <row r="54" spans="2:15" x14ac:dyDescent="0.25">
      <c r="B54" s="51"/>
      <c r="C54" s="2"/>
      <c r="D54" s="2"/>
      <c r="E54" s="2"/>
      <c r="F54" s="2"/>
      <c r="G54" s="2"/>
      <c r="H54" s="2"/>
      <c r="I54" s="2"/>
      <c r="J54" s="18"/>
    </row>
    <row r="55" spans="2:15" x14ac:dyDescent="0.25">
      <c r="B55" s="51" t="s">
        <v>24</v>
      </c>
      <c r="C55" s="5">
        <v>25070</v>
      </c>
      <c r="D55" s="5">
        <v>24940</v>
      </c>
      <c r="E55" s="5">
        <v>24804</v>
      </c>
      <c r="F55" s="5">
        <v>24550.5</v>
      </c>
      <c r="G55" s="5">
        <v>24172.1</v>
      </c>
      <c r="H55" s="5">
        <v>23739.9</v>
      </c>
      <c r="I55" s="5">
        <v>23353.3</v>
      </c>
      <c r="J55" s="20">
        <v>23003.7</v>
      </c>
    </row>
    <row r="56" spans="2:15" x14ac:dyDescent="0.25">
      <c r="B56" s="51" t="s">
        <v>25</v>
      </c>
      <c r="C56" s="86">
        <f>C$49/C55</f>
        <v>0.17423214998005584</v>
      </c>
      <c r="D56" s="86">
        <f t="shared" ref="D56" si="43">D$49/D55</f>
        <v>1.1932638331996792</v>
      </c>
      <c r="E56" s="86">
        <f t="shared" ref="E56" si="44">E$49/E55</f>
        <v>2.9382357684244478</v>
      </c>
      <c r="F56" s="86">
        <f t="shared" ref="F56" ca="1" si="45">F$49/F55</f>
        <v>4.2143733166279516</v>
      </c>
      <c r="G56" s="86">
        <f t="shared" ref="G56" ca="1" si="46">G$49/G55</f>
        <v>6.4642015196627867</v>
      </c>
      <c r="H56" s="86">
        <f t="shared" ref="H56" ca="1" si="47">H$49/H55</f>
        <v>9.2077261208136374</v>
      </c>
      <c r="I56" s="86">
        <f t="shared" ref="I56" ca="1" si="48">I$49/I55</f>
        <v>12.202093691847566</v>
      </c>
      <c r="J56" s="43">
        <f t="shared" ref="J56" ca="1" si="49">J$49/J55</f>
        <v>14.980549232686691</v>
      </c>
    </row>
    <row r="57" spans="2:15" x14ac:dyDescent="0.25">
      <c r="B57" s="51"/>
      <c r="C57" s="2"/>
      <c r="D57" s="2"/>
      <c r="E57" s="2"/>
      <c r="F57" s="2"/>
      <c r="G57" s="2"/>
      <c r="H57" s="2"/>
      <c r="I57" s="2"/>
      <c r="J57" s="18"/>
    </row>
    <row r="58" spans="2:15" x14ac:dyDescent="0.25">
      <c r="B58" s="59" t="s">
        <v>30</v>
      </c>
      <c r="C58" s="60" t="s">
        <v>29</v>
      </c>
      <c r="D58" s="61"/>
      <c r="E58" s="61"/>
      <c r="F58" s="61"/>
      <c r="G58" s="61"/>
      <c r="H58" s="61"/>
      <c r="I58" s="61"/>
      <c r="J58" s="62"/>
    </row>
    <row r="59" spans="2:15" x14ac:dyDescent="0.25">
      <c r="B59" s="51" t="s">
        <v>27</v>
      </c>
      <c r="C59" s="6">
        <v>44955</v>
      </c>
      <c r="D59" s="6">
        <v>45319</v>
      </c>
      <c r="E59" s="6">
        <v>45683</v>
      </c>
      <c r="F59" s="7">
        <v>46052</v>
      </c>
      <c r="G59" s="7">
        <v>46417</v>
      </c>
      <c r="H59" s="7">
        <v>46782</v>
      </c>
      <c r="I59" s="7">
        <v>47148</v>
      </c>
      <c r="J59" s="63">
        <v>47513</v>
      </c>
    </row>
    <row r="60" spans="2:15" x14ac:dyDescent="0.25">
      <c r="B60" s="51"/>
      <c r="C60" s="3"/>
      <c r="D60" s="3"/>
      <c r="E60" s="3"/>
      <c r="F60" s="4"/>
      <c r="G60" s="4"/>
      <c r="H60" s="4"/>
      <c r="I60" s="4"/>
      <c r="J60" s="34"/>
    </row>
    <row r="61" spans="2:15" x14ac:dyDescent="0.25">
      <c r="B61" s="51" t="s">
        <v>21</v>
      </c>
      <c r="C61" s="12">
        <f>C49</f>
        <v>4368</v>
      </c>
      <c r="D61" s="12">
        <f>D49</f>
        <v>29760</v>
      </c>
      <c r="E61" s="12">
        <f>E49</f>
        <v>72880</v>
      </c>
      <c r="F61" s="12">
        <f ca="1">F49</f>
        <v>103464.97210987452</v>
      </c>
      <c r="G61" s="12">
        <f ca="1">G49</f>
        <v>156253.32555344084</v>
      </c>
      <c r="H61" s="12">
        <f t="shared" ref="H61:J61" ca="1" si="50">H49</f>
        <v>218590.49733550369</v>
      </c>
      <c r="I61" s="12">
        <f t="shared" ca="1" si="50"/>
        <v>284959.15461382375</v>
      </c>
      <c r="J61" s="21">
        <f t="shared" ca="1" si="50"/>
        <v>344608.06038395484</v>
      </c>
      <c r="L61" s="13" t="s">
        <v>38</v>
      </c>
      <c r="M61" s="6">
        <v>44955</v>
      </c>
      <c r="N61" s="6">
        <v>45319</v>
      </c>
      <c r="O61" s="6">
        <v>45683</v>
      </c>
    </row>
    <row r="62" spans="2:15" x14ac:dyDescent="0.25">
      <c r="B62" s="51" t="s">
        <v>31</v>
      </c>
      <c r="C62" s="5">
        <v>2709</v>
      </c>
      <c r="D62" s="5">
        <v>3549</v>
      </c>
      <c r="E62" s="5">
        <v>4737</v>
      </c>
      <c r="F62" s="12">
        <f>F$17*F63</f>
        <v>6847.1968000000006</v>
      </c>
      <c r="G62" s="12">
        <f t="shared" ref="G62" si="51">G$17*G63</f>
        <v>7576.7073568477263</v>
      </c>
      <c r="H62" s="12">
        <f t="shared" ref="H62" si="52">H$17*H63</f>
        <v>9287.8656793909413</v>
      </c>
      <c r="I62" s="12">
        <f t="shared" ref="I62" si="53">I$17*I63</f>
        <v>10979.577887896878</v>
      </c>
      <c r="J62" s="21">
        <f t="shared" ref="J62" si="54">J$17*J63</f>
        <v>11952.432025092743</v>
      </c>
      <c r="L62" s="1" t="s">
        <v>39</v>
      </c>
      <c r="M62" s="5">
        <v>-2164</v>
      </c>
      <c r="N62" s="5">
        <v>-2489</v>
      </c>
      <c r="O62" s="5">
        <v>-4477</v>
      </c>
    </row>
    <row r="63" spans="2:15" x14ac:dyDescent="0.25">
      <c r="B63" s="64" t="s">
        <v>32</v>
      </c>
      <c r="C63" s="65">
        <f>C62/C$17</f>
        <v>0.10043004374582931</v>
      </c>
      <c r="D63" s="65">
        <f t="shared" ref="D63" si="55">D62/D$17</f>
        <v>5.8254817635665278E-2</v>
      </c>
      <c r="E63" s="65">
        <f t="shared" ref="E63" si="56">E62/E$17</f>
        <v>3.629968505023104E-2</v>
      </c>
      <c r="F63" s="66">
        <f>Drivers!F82</f>
        <v>3.363029426526138E-2</v>
      </c>
      <c r="G63" s="66">
        <f>Drivers!G82</f>
        <v>2.7E-2</v>
      </c>
      <c r="H63" s="66">
        <f>Drivers!H82</f>
        <v>2.4E-2</v>
      </c>
      <c r="I63" s="66">
        <f>Drivers!I82</f>
        <v>2.1999999999999999E-2</v>
      </c>
      <c r="J63" s="67">
        <f>Drivers!J82</f>
        <v>0.02</v>
      </c>
      <c r="L63" s="1" t="s">
        <v>40</v>
      </c>
      <c r="M63" s="5">
        <v>45</v>
      </c>
      <c r="N63" s="5">
        <v>-238</v>
      </c>
      <c r="O63" s="5">
        <v>-1030</v>
      </c>
    </row>
    <row r="64" spans="2:15" x14ac:dyDescent="0.25">
      <c r="B64" s="51" t="s">
        <v>33</v>
      </c>
      <c r="C64" s="12">
        <f>-C198</f>
        <v>1544</v>
      </c>
      <c r="D64" s="12">
        <f t="shared" ref="D64:J64" si="57">-D198</f>
        <v>1508</v>
      </c>
      <c r="E64" s="12">
        <f t="shared" si="57"/>
        <v>1864</v>
      </c>
      <c r="F64" s="12">
        <f>-F198</f>
        <v>2474</v>
      </c>
      <c r="G64" s="12">
        <f t="shared" si="57"/>
        <v>2806.1879099436001</v>
      </c>
      <c r="H64" s="12">
        <f t="shared" si="57"/>
        <v>3869.9440330795596</v>
      </c>
      <c r="I64" s="12">
        <f t="shared" si="57"/>
        <v>4990.7172217713096</v>
      </c>
      <c r="J64" s="21">
        <f t="shared" si="57"/>
        <v>5976.2160125463697</v>
      </c>
      <c r="L64" s="1" t="s">
        <v>12</v>
      </c>
      <c r="M64" s="5">
        <v>1353</v>
      </c>
      <c r="N64" s="5">
        <v>0</v>
      </c>
      <c r="O64" s="5">
        <v>0</v>
      </c>
    </row>
    <row r="65" spans="2:15" x14ac:dyDescent="0.25">
      <c r="B65" s="64" t="s">
        <v>32</v>
      </c>
      <c r="C65" s="65">
        <f>C64/C$17</f>
        <v>5.7240305479350488E-2</v>
      </c>
      <c r="D65" s="65">
        <f t="shared" ref="D65" si="58">D64/D$17</f>
        <v>2.4752962804898065E-2</v>
      </c>
      <c r="E65" s="65">
        <f t="shared" ref="E65:J65" si="59">E64/E$17</f>
        <v>1.4283853268657517E-2</v>
      </c>
      <c r="F65" s="65">
        <f>F64/F$17</f>
        <v>1.2151154763399915E-2</v>
      </c>
      <c r="G65" s="65">
        <f>G64/G$17</f>
        <v>9.9999999999999915E-3</v>
      </c>
      <c r="H65" s="65">
        <f t="shared" si="59"/>
        <v>1.0000000000000002E-2</v>
      </c>
      <c r="I65" s="65">
        <f t="shared" si="59"/>
        <v>1.0000000000000002E-2</v>
      </c>
      <c r="J65" s="87">
        <f t="shared" si="59"/>
        <v>9.9999999999999967E-3</v>
      </c>
      <c r="L65" s="1" t="s">
        <v>35</v>
      </c>
      <c r="M65" s="5">
        <v>-7</v>
      </c>
      <c r="N65" s="5">
        <v>-278</v>
      </c>
      <c r="O65" s="5">
        <v>-502</v>
      </c>
    </row>
    <row r="66" spans="2:15" x14ac:dyDescent="0.25">
      <c r="B66" s="51" t="s">
        <v>34</v>
      </c>
      <c r="C66" s="12">
        <f>C174</f>
        <v>-1367</v>
      </c>
      <c r="D66" s="12">
        <f t="shared" ref="D66:J66" si="60">D174</f>
        <v>-5003</v>
      </c>
      <c r="E66" s="12">
        <f t="shared" si="60"/>
        <v>-10900</v>
      </c>
      <c r="F66" s="12">
        <f>F174</f>
        <v>-11592</v>
      </c>
      <c r="G66" s="12">
        <f t="shared" si="60"/>
        <v>-14462.32433061178</v>
      </c>
      <c r="H66" s="12">
        <f t="shared" si="60"/>
        <v>-21286.004096449269</v>
      </c>
      <c r="I66" s="12">
        <f t="shared" si="60"/>
        <v>-29461.587327350837</v>
      </c>
      <c r="J66" s="21">
        <f t="shared" si="60"/>
        <v>-40848.964564991431</v>
      </c>
      <c r="L66" s="1" t="s">
        <v>41</v>
      </c>
      <c r="M66" s="15">
        <f>-(1517-C151)</f>
        <v>-1092</v>
      </c>
      <c r="N66" s="15">
        <f>-(1522-D151)</f>
        <v>767</v>
      </c>
      <c r="O66" s="15">
        <f>-(395-E151)</f>
        <v>296</v>
      </c>
    </row>
    <row r="67" spans="2:15" x14ac:dyDescent="0.25">
      <c r="B67" s="64" t="s">
        <v>32</v>
      </c>
      <c r="C67" s="65">
        <f>C66/C$17</f>
        <v>-5.0678431081782459E-2</v>
      </c>
      <c r="D67" s="65">
        <f t="shared" ref="D67" si="61">D66/D$17</f>
        <v>-8.2121401135878666E-2</v>
      </c>
      <c r="E67" s="65">
        <f t="shared" ref="E67:J67" si="62">E66/E$17</f>
        <v>-8.3526824371441488E-2</v>
      </c>
      <c r="F67" s="65">
        <f t="shared" si="62"/>
        <v>-5.693459418647203E-2</v>
      </c>
      <c r="G67" s="65">
        <f t="shared" si="62"/>
        <v>-5.1537262630792384E-2</v>
      </c>
      <c r="H67" s="65">
        <f t="shared" si="62"/>
        <v>-5.5003390009003957E-2</v>
      </c>
      <c r="I67" s="65">
        <f t="shared" si="62"/>
        <v>-5.9032772281364221E-2</v>
      </c>
      <c r="J67" s="87">
        <f t="shared" si="62"/>
        <v>-6.8352557001342948E-2</v>
      </c>
      <c r="L67" s="1" t="s">
        <v>42</v>
      </c>
      <c r="M67" s="5">
        <v>252</v>
      </c>
      <c r="N67" s="5">
        <v>514</v>
      </c>
      <c r="O67" s="5">
        <v>1221</v>
      </c>
    </row>
    <row r="68" spans="2:15" x14ac:dyDescent="0.25">
      <c r="B68" s="51" t="s">
        <v>35</v>
      </c>
      <c r="C68" s="12">
        <f>M68</f>
        <v>-1613</v>
      </c>
      <c r="D68" s="12">
        <f t="shared" ref="D68:E68" si="63">N68</f>
        <v>-1724</v>
      </c>
      <c r="E68" s="12">
        <f t="shared" si="63"/>
        <v>-4492</v>
      </c>
      <c r="F68" s="12">
        <f>F$17*F69</f>
        <v>0</v>
      </c>
      <c r="G68" s="12">
        <f t="shared" ref="G68" si="64">G$17*G69</f>
        <v>0</v>
      </c>
      <c r="H68" s="12">
        <f t="shared" ref="H68" si="65">H$17*H69</f>
        <v>0</v>
      </c>
      <c r="I68" s="12">
        <f t="shared" ref="I68" si="66">I$17*I69</f>
        <v>0</v>
      </c>
      <c r="J68" s="21">
        <f t="shared" ref="J68" si="67">J$17*J69</f>
        <v>0</v>
      </c>
      <c r="L68" s="13" t="s">
        <v>43</v>
      </c>
      <c r="M68" s="14">
        <f>SUM(M62:M67)</f>
        <v>-1613</v>
      </c>
      <c r="N68" s="14">
        <f t="shared" ref="N68:O68" si="68">SUM(N62:N67)</f>
        <v>-1724</v>
      </c>
      <c r="O68" s="14">
        <f t="shared" si="68"/>
        <v>-4492</v>
      </c>
    </row>
    <row r="69" spans="2:15" x14ac:dyDescent="0.25">
      <c r="B69" s="64" t="s">
        <v>32</v>
      </c>
      <c r="C69" s="65">
        <f>C68/C$17</f>
        <v>-5.9798324312300734E-2</v>
      </c>
      <c r="D69" s="65">
        <f t="shared" ref="D69:E69" si="69">D68/D$17</f>
        <v>-2.8298480023636781E-2</v>
      </c>
      <c r="E69" s="65">
        <f t="shared" si="69"/>
        <v>-3.442224725472616E-2</v>
      </c>
      <c r="F69" s="79">
        <v>0</v>
      </c>
      <c r="G69" s="79">
        <v>0</v>
      </c>
      <c r="H69" s="79">
        <v>0</v>
      </c>
      <c r="I69" s="79">
        <v>0</v>
      </c>
      <c r="J69" s="80">
        <v>0</v>
      </c>
    </row>
    <row r="70" spans="2:15" x14ac:dyDescent="0.25">
      <c r="B70" s="53" t="s">
        <v>36</v>
      </c>
      <c r="C70" s="11">
        <f>C61+C62+C64+C66+C68</f>
        <v>5641</v>
      </c>
      <c r="D70" s="11">
        <f t="shared" ref="D70:J70" si="70">D61+D62+D64+D66+D68</f>
        <v>28090</v>
      </c>
      <c r="E70" s="11">
        <f t="shared" si="70"/>
        <v>64089</v>
      </c>
      <c r="F70" s="11">
        <f t="shared" ca="1" si="70"/>
        <v>101194.16890987453</v>
      </c>
      <c r="G70" s="11">
        <f ca="1">G61+G62+G64+G66+G68</f>
        <v>152173.89648962038</v>
      </c>
      <c r="H70" s="11">
        <f t="shared" ca="1" si="70"/>
        <v>210462.30295152491</v>
      </c>
      <c r="I70" s="11">
        <f t="shared" ca="1" si="70"/>
        <v>271467.86239614105</v>
      </c>
      <c r="J70" s="22">
        <f t="shared" ca="1" si="70"/>
        <v>321687.74385660258</v>
      </c>
    </row>
    <row r="71" spans="2:15" x14ac:dyDescent="0.25">
      <c r="B71" s="51"/>
      <c r="C71" s="2"/>
      <c r="D71" s="2"/>
      <c r="E71" s="2"/>
      <c r="F71" s="2"/>
      <c r="G71" s="2"/>
      <c r="H71" s="2"/>
      <c r="I71" s="2"/>
      <c r="J71" s="18"/>
    </row>
    <row r="72" spans="2:15" x14ac:dyDescent="0.25">
      <c r="B72" s="51" t="s">
        <v>44</v>
      </c>
      <c r="C72" s="12">
        <f>-C183</f>
        <v>-1833</v>
      </c>
      <c r="D72" s="12">
        <f t="shared" ref="D72:J72" si="71">-D183</f>
        <v>-1069</v>
      </c>
      <c r="E72" s="12">
        <f t="shared" si="71"/>
        <v>-3236</v>
      </c>
      <c r="F72" s="12">
        <f t="shared" si="71"/>
        <v>-4827</v>
      </c>
      <c r="G72" s="12">
        <f t="shared" si="71"/>
        <v>-5331.7570288928446</v>
      </c>
      <c r="H72" s="12">
        <f t="shared" si="71"/>
        <v>-6578.9048562352509</v>
      </c>
      <c r="I72" s="12">
        <f t="shared" si="71"/>
        <v>-7985.1475548340941</v>
      </c>
      <c r="J72" s="21">
        <f t="shared" si="71"/>
        <v>-9561.9456200741934</v>
      </c>
    </row>
    <row r="73" spans="2:15" x14ac:dyDescent="0.25">
      <c r="B73" s="64" t="s">
        <v>32</v>
      </c>
      <c r="C73" s="65">
        <f>C72/C$17</f>
        <v>-6.7954326388373995E-2</v>
      </c>
      <c r="D73" s="65">
        <f t="shared" ref="D73" si="72">D72/D$17</f>
        <v>-1.7547027346442992E-2</v>
      </c>
      <c r="E73" s="65">
        <f t="shared" ref="E73:J73" si="73">E72/E$17</f>
        <v>-2.4797504923484832E-2</v>
      </c>
      <c r="F73" s="65">
        <f t="shared" si="73"/>
        <v>-2.3708012951872023E-2</v>
      </c>
      <c r="G73" s="65">
        <f t="shared" si="73"/>
        <v>-1.9E-2</v>
      </c>
      <c r="H73" s="65">
        <f t="shared" si="73"/>
        <v>-1.7000000000000001E-2</v>
      </c>
      <c r="I73" s="65">
        <f t="shared" si="73"/>
        <v>-1.6E-2</v>
      </c>
      <c r="J73" s="87">
        <f t="shared" si="73"/>
        <v>-1.6E-2</v>
      </c>
    </row>
    <row r="74" spans="2:15" x14ac:dyDescent="0.25">
      <c r="B74" s="51" t="s">
        <v>45</v>
      </c>
      <c r="C74" s="5">
        <f>19425+1806+8-11897-85</f>
        <v>9257</v>
      </c>
      <c r="D74" s="5">
        <f>9732+50+1-18211-862</f>
        <v>-9290</v>
      </c>
      <c r="E74" s="5">
        <f>11195+495+171-26575-1486</f>
        <v>-16200</v>
      </c>
      <c r="F74" s="12">
        <f>F$17*F75</f>
        <v>0</v>
      </c>
      <c r="G74" s="12">
        <f t="shared" ref="G74" si="74">G$17*G75</f>
        <v>0</v>
      </c>
      <c r="H74" s="12">
        <f t="shared" ref="H74" si="75">H$17*H75</f>
        <v>0</v>
      </c>
      <c r="I74" s="12">
        <f t="shared" ref="I74" si="76">I$17*I75</f>
        <v>0</v>
      </c>
      <c r="J74" s="21">
        <f t="shared" ref="J74" si="77">J$17*J75</f>
        <v>0</v>
      </c>
    </row>
    <row r="75" spans="2:15" x14ac:dyDescent="0.25">
      <c r="B75" s="64" t="s">
        <v>32</v>
      </c>
      <c r="C75" s="65">
        <f>C74/C$17</f>
        <v>0.34318232371913693</v>
      </c>
      <c r="D75" s="65">
        <f t="shared" ref="D75" si="78">D74/D$17</f>
        <v>-0.15249006926890121</v>
      </c>
      <c r="E75" s="65">
        <f t="shared" ref="E75" si="79">E74/E$17</f>
        <v>-0.12414078484562864</v>
      </c>
      <c r="F75" s="79">
        <v>0</v>
      </c>
      <c r="G75" s="79">
        <v>0</v>
      </c>
      <c r="H75" s="79">
        <v>0</v>
      </c>
      <c r="I75" s="79">
        <v>0</v>
      </c>
      <c r="J75" s="80">
        <v>0</v>
      </c>
    </row>
    <row r="76" spans="2:15" x14ac:dyDescent="0.25">
      <c r="B76" s="51" t="s">
        <v>35</v>
      </c>
      <c r="C76" s="5">
        <v>-49</v>
      </c>
      <c r="D76" s="5">
        <f>-83-124</f>
        <v>-207</v>
      </c>
      <c r="E76" s="5">
        <f>-1007+22</f>
        <v>-985</v>
      </c>
      <c r="F76" s="12">
        <f>F$17*F77</f>
        <v>0</v>
      </c>
      <c r="G76" s="12">
        <f t="shared" ref="G76" si="80">G$17*G77</f>
        <v>0</v>
      </c>
      <c r="H76" s="12">
        <f t="shared" ref="H76" si="81">H$17*H77</f>
        <v>0</v>
      </c>
      <c r="I76" s="12">
        <f t="shared" ref="I76" si="82">I$17*I77</f>
        <v>0</v>
      </c>
      <c r="J76" s="21">
        <f t="shared" ref="J76" si="83">J$17*J77</f>
        <v>0</v>
      </c>
    </row>
    <row r="77" spans="2:15" x14ac:dyDescent="0.25">
      <c r="B77" s="64" t="s">
        <v>32</v>
      </c>
      <c r="C77" s="65">
        <f>C76/C$17</f>
        <v>-1.8165640987617706E-3</v>
      </c>
      <c r="D77" s="65">
        <f t="shared" ref="D77" si="84">D76/D$17</f>
        <v>-3.3977873346246021E-3</v>
      </c>
      <c r="E77" s="65">
        <f t="shared" ref="E77" si="85">E76/E$17</f>
        <v>-7.5480662390706296E-3</v>
      </c>
      <c r="F77" s="79">
        <v>0</v>
      </c>
      <c r="G77" s="79">
        <v>0</v>
      </c>
      <c r="H77" s="79">
        <v>0</v>
      </c>
      <c r="I77" s="79">
        <v>0</v>
      </c>
      <c r="J77" s="80">
        <v>0</v>
      </c>
    </row>
    <row r="78" spans="2:15" x14ac:dyDescent="0.25">
      <c r="B78" s="53" t="s">
        <v>46</v>
      </c>
      <c r="C78" s="11">
        <f>C72+C74+C76</f>
        <v>7375</v>
      </c>
      <c r="D78" s="11">
        <f>D72+D74+D76</f>
        <v>-10566</v>
      </c>
      <c r="E78" s="11">
        <f t="shared" ref="E78:J78" si="86">E72+E74+E76</f>
        <v>-20421</v>
      </c>
      <c r="F78" s="11">
        <f>F72+F74+F76</f>
        <v>-4827</v>
      </c>
      <c r="G78" s="11">
        <f>G72+G74+G76</f>
        <v>-5331.7570288928446</v>
      </c>
      <c r="H78" s="11">
        <f t="shared" si="86"/>
        <v>-6578.9048562352509</v>
      </c>
      <c r="I78" s="11">
        <f t="shared" si="86"/>
        <v>-7985.1475548340941</v>
      </c>
      <c r="J78" s="22">
        <f t="shared" si="86"/>
        <v>-9561.9456200741934</v>
      </c>
    </row>
    <row r="79" spans="2:15" x14ac:dyDescent="0.25">
      <c r="B79" s="51"/>
      <c r="C79" s="2"/>
      <c r="D79" s="2"/>
      <c r="E79" s="2"/>
      <c r="F79" s="2"/>
      <c r="G79" s="2"/>
      <c r="H79" s="2"/>
      <c r="I79" s="2"/>
      <c r="J79" s="18"/>
    </row>
    <row r="80" spans="2:15" x14ac:dyDescent="0.25">
      <c r="B80" s="51" t="s">
        <v>47</v>
      </c>
      <c r="C80" s="5">
        <v>0</v>
      </c>
      <c r="D80" s="5">
        <v>0</v>
      </c>
      <c r="E80" s="5">
        <v>0</v>
      </c>
      <c r="F80" s="5">
        <v>37</v>
      </c>
      <c r="G80" s="5">
        <v>0</v>
      </c>
      <c r="H80" s="5">
        <v>0</v>
      </c>
      <c r="I80" s="5">
        <v>0</v>
      </c>
      <c r="J80" s="20">
        <v>0</v>
      </c>
    </row>
    <row r="81" spans="2:17" x14ac:dyDescent="0.25">
      <c r="B81" s="51" t="s">
        <v>48</v>
      </c>
      <c r="C81" s="5">
        <v>0</v>
      </c>
      <c r="D81" s="5">
        <v>-1250</v>
      </c>
      <c r="E81" s="5">
        <v>-1250</v>
      </c>
      <c r="F81" s="12">
        <f>F211+F218+F225+F232+F239+F246+F253</f>
        <v>0</v>
      </c>
      <c r="G81" s="12">
        <f t="shared" ref="G81:J81" si="87">G211+G218+G225+G232+G239+G246+G253</f>
        <v>-1000</v>
      </c>
      <c r="H81" s="12">
        <f t="shared" si="87"/>
        <v>0</v>
      </c>
      <c r="I81" s="12">
        <f t="shared" si="87"/>
        <v>-1250</v>
      </c>
      <c r="J81" s="21">
        <f t="shared" si="87"/>
        <v>0</v>
      </c>
    </row>
    <row r="82" spans="2:17" x14ac:dyDescent="0.25">
      <c r="B82" s="51" t="s">
        <v>49</v>
      </c>
      <c r="C82" s="5">
        <f>-10039</f>
        <v>-10039</v>
      </c>
      <c r="D82" s="5">
        <v>-9533</v>
      </c>
      <c r="E82" s="5">
        <f>-33706</f>
        <v>-33706</v>
      </c>
      <c r="F82" s="5">
        <v>-56095</v>
      </c>
      <c r="G82" s="5">
        <v>-75000</v>
      </c>
      <c r="H82" s="5">
        <v>-95000</v>
      </c>
      <c r="I82" s="5">
        <v>-95000</v>
      </c>
      <c r="J82" s="20">
        <v>-95000</v>
      </c>
    </row>
    <row r="83" spans="2:17" x14ac:dyDescent="0.25">
      <c r="B83" s="51" t="s">
        <v>50</v>
      </c>
      <c r="C83" s="5">
        <v>-398</v>
      </c>
      <c r="D83" s="5">
        <v>-395</v>
      </c>
      <c r="E83" s="5">
        <v>-834</v>
      </c>
      <c r="F83" s="15">
        <f>-F52*M84</f>
        <v>-969.42000000000007</v>
      </c>
      <c r="G83" s="15">
        <f t="shared" ref="G83:J83" si="88">-G52*N84</f>
        <v>-953.88400000000001</v>
      </c>
      <c r="H83" s="15">
        <f t="shared" si="88"/>
        <v>-935.99600000000009</v>
      </c>
      <c r="I83" s="15">
        <f t="shared" si="88"/>
        <v>-919.73199999999997</v>
      </c>
      <c r="J83" s="88">
        <f t="shared" si="88"/>
        <v>-904.94800000000009</v>
      </c>
      <c r="M83" s="7">
        <v>46051</v>
      </c>
      <c r="N83" s="7">
        <v>46416</v>
      </c>
      <c r="O83" s="7">
        <v>46781</v>
      </c>
      <c r="P83" s="7">
        <v>47147</v>
      </c>
      <c r="Q83" s="7">
        <v>47512</v>
      </c>
    </row>
    <row r="84" spans="2:17" x14ac:dyDescent="0.25">
      <c r="B84" s="51" t="s">
        <v>35</v>
      </c>
      <c r="C84" s="5">
        <f>355-1475-58-2</f>
        <v>-1180</v>
      </c>
      <c r="D84" s="5">
        <f>403-2783-74-1</f>
        <v>-2455</v>
      </c>
      <c r="E84" s="5">
        <f>490-6930-129</f>
        <v>-6569</v>
      </c>
      <c r="F84" s="5">
        <v>0</v>
      </c>
      <c r="G84" s="5">
        <v>0</v>
      </c>
      <c r="H84" s="5">
        <v>0</v>
      </c>
      <c r="I84" s="5">
        <v>0</v>
      </c>
      <c r="J84" s="20">
        <v>0</v>
      </c>
      <c r="L84" s="1" t="s">
        <v>165</v>
      </c>
      <c r="M84" s="26">
        <v>0.04</v>
      </c>
      <c r="N84" s="26">
        <v>0.04</v>
      </c>
      <c r="O84" s="26">
        <v>0.04</v>
      </c>
      <c r="P84" s="26">
        <v>0.04</v>
      </c>
      <c r="Q84" s="26">
        <v>0.04</v>
      </c>
    </row>
    <row r="85" spans="2:17" x14ac:dyDescent="0.25">
      <c r="B85" s="53" t="s">
        <v>51</v>
      </c>
      <c r="C85" s="11">
        <f>SUM(C80:C84)</f>
        <v>-11617</v>
      </c>
      <c r="D85" s="11">
        <f t="shared" ref="D85:J85" si="89">SUM(D80:D84)</f>
        <v>-13633</v>
      </c>
      <c r="E85" s="11">
        <f t="shared" si="89"/>
        <v>-42359</v>
      </c>
      <c r="F85" s="11">
        <f t="shared" si="89"/>
        <v>-57027.42</v>
      </c>
      <c r="G85" s="11">
        <f t="shared" si="89"/>
        <v>-76953.884000000005</v>
      </c>
      <c r="H85" s="11">
        <f t="shared" si="89"/>
        <v>-95935.995999999999</v>
      </c>
      <c r="I85" s="11">
        <f t="shared" si="89"/>
        <v>-97169.732000000004</v>
      </c>
      <c r="J85" s="22">
        <f t="shared" si="89"/>
        <v>-95904.948000000004</v>
      </c>
    </row>
    <row r="86" spans="2:17" x14ac:dyDescent="0.25">
      <c r="B86" s="51"/>
      <c r="C86" s="2"/>
      <c r="D86" s="2"/>
      <c r="E86" s="16"/>
      <c r="F86" s="2"/>
      <c r="G86" s="2"/>
      <c r="H86" s="2"/>
      <c r="I86" s="2"/>
      <c r="J86" s="18"/>
    </row>
    <row r="87" spans="2:17" x14ac:dyDescent="0.25">
      <c r="B87" s="53" t="s">
        <v>52</v>
      </c>
      <c r="C87" s="11">
        <f>C70+C78+C85</f>
        <v>1399</v>
      </c>
      <c r="D87" s="11">
        <f t="shared" ref="D87:J87" si="90">D70+D78+D85</f>
        <v>3891</v>
      </c>
      <c r="E87" s="11">
        <f t="shared" si="90"/>
        <v>1309</v>
      </c>
      <c r="F87" s="11">
        <f t="shared" ca="1" si="90"/>
        <v>39339.748909874528</v>
      </c>
      <c r="G87" s="11">
        <f ca="1">G70+G78+G85</f>
        <v>69888.255460727538</v>
      </c>
      <c r="H87" s="11">
        <f t="shared" ca="1" si="90"/>
        <v>107947.40209528965</v>
      </c>
      <c r="I87" s="11">
        <f t="shared" ca="1" si="90"/>
        <v>166312.98284130695</v>
      </c>
      <c r="J87" s="22">
        <f t="shared" ca="1" si="90"/>
        <v>216220.85023652841</v>
      </c>
    </row>
    <row r="88" spans="2:17" x14ac:dyDescent="0.25">
      <c r="B88" s="51" t="s">
        <v>53</v>
      </c>
      <c r="C88" s="5">
        <v>1990</v>
      </c>
      <c r="D88" s="12">
        <f>C89</f>
        <v>3389</v>
      </c>
      <c r="E88" s="12">
        <f t="shared" ref="E88:J88" si="91">D89</f>
        <v>7280</v>
      </c>
      <c r="F88" s="12">
        <f t="shared" si="91"/>
        <v>8589</v>
      </c>
      <c r="G88" s="12">
        <f t="shared" ca="1" si="91"/>
        <v>47928.748909874528</v>
      </c>
      <c r="H88" s="12">
        <f t="shared" ca="1" si="91"/>
        <v>117817.00437060207</v>
      </c>
      <c r="I88" s="12">
        <f t="shared" ca="1" si="91"/>
        <v>225764.40646589172</v>
      </c>
      <c r="J88" s="21">
        <f t="shared" ca="1" si="91"/>
        <v>392077.3893071987</v>
      </c>
    </row>
    <row r="89" spans="2:17" x14ac:dyDescent="0.25">
      <c r="B89" s="51" t="s">
        <v>54</v>
      </c>
      <c r="C89" s="12">
        <f>C88+C87</f>
        <v>3389</v>
      </c>
      <c r="D89" s="12">
        <f t="shared" ref="D89:J89" si="92">D88+D87</f>
        <v>7280</v>
      </c>
      <c r="E89" s="12">
        <f t="shared" si="92"/>
        <v>8589</v>
      </c>
      <c r="F89" s="12">
        <f t="shared" ca="1" si="92"/>
        <v>47928.748909874528</v>
      </c>
      <c r="G89" s="12">
        <f ca="1">G88+G87</f>
        <v>117817.00437060207</v>
      </c>
      <c r="H89" s="12">
        <f t="shared" ca="1" si="92"/>
        <v>225764.40646589172</v>
      </c>
      <c r="I89" s="12">
        <f t="shared" ca="1" si="92"/>
        <v>392077.3893071987</v>
      </c>
      <c r="J89" s="21">
        <f t="shared" ca="1" si="92"/>
        <v>608298.23954372713</v>
      </c>
    </row>
    <row r="90" spans="2:17" x14ac:dyDescent="0.25">
      <c r="B90" s="51"/>
      <c r="C90" s="2"/>
      <c r="D90" s="2"/>
      <c r="E90" s="2"/>
      <c r="F90" s="2"/>
      <c r="G90" s="2"/>
      <c r="H90" s="2"/>
      <c r="I90" s="2"/>
      <c r="J90" s="18"/>
    </row>
    <row r="91" spans="2:17" x14ac:dyDescent="0.25">
      <c r="B91" s="53" t="s">
        <v>55</v>
      </c>
      <c r="C91" s="11">
        <f>C70+C72</f>
        <v>3808</v>
      </c>
      <c r="D91" s="11">
        <f t="shared" ref="D91:J91" si="93">D70+D72</f>
        <v>27021</v>
      </c>
      <c r="E91" s="11">
        <f t="shared" si="93"/>
        <v>60853</v>
      </c>
      <c r="F91" s="11">
        <f t="shared" ca="1" si="93"/>
        <v>96367.168909874526</v>
      </c>
      <c r="G91" s="11">
        <f t="shared" ca="1" si="93"/>
        <v>146842.13946072754</v>
      </c>
      <c r="H91" s="11">
        <f t="shared" ca="1" si="93"/>
        <v>203883.39809528965</v>
      </c>
      <c r="I91" s="11">
        <f t="shared" ca="1" si="93"/>
        <v>263482.71484130697</v>
      </c>
      <c r="J91" s="22">
        <f t="shared" ca="1" si="93"/>
        <v>312125.79823652841</v>
      </c>
    </row>
    <row r="92" spans="2:17" x14ac:dyDescent="0.25">
      <c r="B92" s="69" t="s">
        <v>8</v>
      </c>
      <c r="C92" s="70">
        <f>C91/C$17</f>
        <v>0.14117298138948617</v>
      </c>
      <c r="D92" s="70">
        <f t="shared" ref="D92:J92" si="94">D91/D$17</f>
        <v>0.44353435540527231</v>
      </c>
      <c r="E92" s="70">
        <f t="shared" si="94"/>
        <v>0.46631723334636044</v>
      </c>
      <c r="F92" s="70">
        <f t="shared" ca="1" si="94"/>
        <v>0.47331139188948507</v>
      </c>
      <c r="G92" s="70">
        <f t="shared" ca="1" si="94"/>
        <v>0.52327978087425631</v>
      </c>
      <c r="H92" s="70">
        <f t="shared" ca="1" si="94"/>
        <v>0.5268381050282186</v>
      </c>
      <c r="I92" s="70">
        <f t="shared" ca="1" si="94"/>
        <v>0.52794559004846098</v>
      </c>
      <c r="J92" s="81">
        <f t="shared" ca="1" si="94"/>
        <v>0.52227998047804258</v>
      </c>
    </row>
    <row r="93" spans="2:17" x14ac:dyDescent="0.25">
      <c r="B93" s="51"/>
      <c r="C93" s="2"/>
      <c r="D93" s="2"/>
      <c r="E93" s="2"/>
      <c r="F93" s="2"/>
      <c r="G93" s="2"/>
      <c r="H93" s="2"/>
      <c r="I93" s="2"/>
      <c r="J93" s="18"/>
    </row>
    <row r="94" spans="2:17" x14ac:dyDescent="0.25">
      <c r="B94" s="59" t="s">
        <v>56</v>
      </c>
      <c r="C94" s="60" t="s">
        <v>29</v>
      </c>
      <c r="D94" s="61"/>
      <c r="E94" s="61"/>
      <c r="F94" s="61"/>
      <c r="G94" s="61"/>
      <c r="H94" s="61"/>
      <c r="I94" s="61"/>
      <c r="J94" s="62"/>
    </row>
    <row r="95" spans="2:17" x14ac:dyDescent="0.25">
      <c r="B95" s="51" t="s">
        <v>27</v>
      </c>
      <c r="C95" s="6">
        <v>44955</v>
      </c>
      <c r="D95" s="6">
        <v>45319</v>
      </c>
      <c r="E95" s="6">
        <v>45683</v>
      </c>
      <c r="F95" s="7">
        <v>46052</v>
      </c>
      <c r="G95" s="7">
        <v>46417</v>
      </c>
      <c r="H95" s="7">
        <v>46782</v>
      </c>
      <c r="I95" s="7">
        <v>47148</v>
      </c>
      <c r="J95" s="63">
        <v>47513</v>
      </c>
    </row>
    <row r="96" spans="2:17" x14ac:dyDescent="0.25">
      <c r="B96" s="51"/>
      <c r="C96" s="3"/>
      <c r="D96" s="3"/>
      <c r="E96" s="3"/>
      <c r="F96" s="4"/>
      <c r="G96" s="4"/>
      <c r="H96" s="4"/>
      <c r="I96" s="4"/>
      <c r="J96" s="34"/>
    </row>
    <row r="97" spans="2:10" x14ac:dyDescent="0.25">
      <c r="B97" s="51" t="s">
        <v>57</v>
      </c>
      <c r="C97" s="5">
        <v>3389</v>
      </c>
      <c r="D97" s="5">
        <v>7280</v>
      </c>
      <c r="E97" s="5">
        <v>8589</v>
      </c>
      <c r="F97" s="12">
        <f ca="1">F89</f>
        <v>47928.748909874528</v>
      </c>
      <c r="G97" s="12">
        <f ca="1">G89</f>
        <v>117817.00437060207</v>
      </c>
      <c r="H97" s="12">
        <f ca="1">H89</f>
        <v>225764.40646589172</v>
      </c>
      <c r="I97" s="12">
        <f t="shared" ref="I97:J97" ca="1" si="95">I89</f>
        <v>392077.3893071987</v>
      </c>
      <c r="J97" s="21">
        <f t="shared" ca="1" si="95"/>
        <v>608298.23954372713</v>
      </c>
    </row>
    <row r="98" spans="2:10" x14ac:dyDescent="0.25">
      <c r="B98" s="51" t="s">
        <v>58</v>
      </c>
      <c r="C98" s="5">
        <v>9907</v>
      </c>
      <c r="D98" s="5">
        <v>18704</v>
      </c>
      <c r="E98" s="5">
        <v>34621</v>
      </c>
      <c r="F98" s="5">
        <v>34621</v>
      </c>
      <c r="G98" s="5">
        <v>34621</v>
      </c>
      <c r="H98" s="5">
        <v>34621</v>
      </c>
      <c r="I98" s="5">
        <v>34621</v>
      </c>
      <c r="J98" s="20">
        <v>34621</v>
      </c>
    </row>
    <row r="99" spans="2:10" x14ac:dyDescent="0.25">
      <c r="B99" s="51" t="s">
        <v>59</v>
      </c>
      <c r="C99" s="5">
        <v>3827</v>
      </c>
      <c r="D99" s="5">
        <v>9999</v>
      </c>
      <c r="E99" s="5">
        <v>23065</v>
      </c>
      <c r="F99" s="12">
        <f>F135</f>
        <v>35217</v>
      </c>
      <c r="G99" s="12">
        <f t="shared" ref="G99:J99" si="96">G135</f>
        <v>50377.98734175245</v>
      </c>
      <c r="H99" s="12">
        <f t="shared" si="96"/>
        <v>72692.300814841787</v>
      </c>
      <c r="I99" s="12">
        <f t="shared" si="96"/>
        <v>103577.15323047045</v>
      </c>
      <c r="J99" s="21">
        <f t="shared" si="96"/>
        <v>146399.49772613778</v>
      </c>
    </row>
    <row r="100" spans="2:10" x14ac:dyDescent="0.25">
      <c r="B100" s="51" t="s">
        <v>60</v>
      </c>
      <c r="C100" s="5">
        <v>5159</v>
      </c>
      <c r="D100" s="5">
        <v>5282</v>
      </c>
      <c r="E100" s="5">
        <v>10080</v>
      </c>
      <c r="F100" s="12">
        <f>F144</f>
        <v>15043</v>
      </c>
      <c r="G100" s="12">
        <f t="shared" ref="G100:J100" si="97">G144</f>
        <v>21234.900936234149</v>
      </c>
      <c r="H100" s="12">
        <f t="shared" si="97"/>
        <v>30348.292786706694</v>
      </c>
      <c r="I100" s="12">
        <f t="shared" si="97"/>
        <v>42961.979631568858</v>
      </c>
      <c r="J100" s="21">
        <f t="shared" si="97"/>
        <v>60451.059267184144</v>
      </c>
    </row>
    <row r="101" spans="2:10" x14ac:dyDescent="0.25">
      <c r="B101" s="51" t="s">
        <v>61</v>
      </c>
      <c r="C101" s="5">
        <v>791</v>
      </c>
      <c r="D101" s="5">
        <v>3080</v>
      </c>
      <c r="E101" s="5">
        <v>3771</v>
      </c>
      <c r="F101" s="12">
        <f>F153</f>
        <v>4183</v>
      </c>
      <c r="G101" s="12">
        <f t="shared" ref="G101:J101" si="98">G153</f>
        <v>4697.016358196347</v>
      </c>
      <c r="H101" s="12">
        <f t="shared" si="98"/>
        <v>5453.5582567243919</v>
      </c>
      <c r="I101" s="12">
        <f t="shared" si="98"/>
        <v>6500.6747145287864</v>
      </c>
      <c r="J101" s="21">
        <f t="shared" si="98"/>
        <v>7952.518520668923</v>
      </c>
    </row>
    <row r="102" spans="2:10" x14ac:dyDescent="0.25">
      <c r="B102" s="89" t="s">
        <v>62</v>
      </c>
      <c r="C102" s="90">
        <f>SUM(C97:C101)</f>
        <v>23073</v>
      </c>
      <c r="D102" s="90">
        <f>SUM(D97:D101)</f>
        <v>44345</v>
      </c>
      <c r="E102" s="90">
        <f>SUM(E97:E101)</f>
        <v>80126</v>
      </c>
      <c r="F102" s="90">
        <f t="shared" ref="F102:J102" ca="1" si="99">SUM(F97:F101)</f>
        <v>136992.74890987453</v>
      </c>
      <c r="G102" s="90">
        <f t="shared" ca="1" si="99"/>
        <v>228747.90900678505</v>
      </c>
      <c r="H102" s="90">
        <f t="shared" ca="1" si="99"/>
        <v>368879.55832416459</v>
      </c>
      <c r="I102" s="90">
        <f t="shared" ca="1" si="99"/>
        <v>579738.19688376691</v>
      </c>
      <c r="J102" s="91">
        <f t="shared" ca="1" si="99"/>
        <v>857722.31505771796</v>
      </c>
    </row>
    <row r="103" spans="2:10" x14ac:dyDescent="0.25">
      <c r="B103" s="51"/>
      <c r="C103" s="2"/>
      <c r="D103" s="2"/>
      <c r="E103" s="2"/>
      <c r="F103" s="2"/>
      <c r="G103" s="2"/>
      <c r="H103" s="2"/>
      <c r="I103" s="2"/>
      <c r="J103" s="18"/>
    </row>
    <row r="104" spans="2:10" x14ac:dyDescent="0.25">
      <c r="B104" s="51" t="s">
        <v>63</v>
      </c>
      <c r="C104" s="5">
        <v>3807</v>
      </c>
      <c r="D104" s="5">
        <v>3914</v>
      </c>
      <c r="E104" s="5">
        <v>6283</v>
      </c>
      <c r="F104" s="12">
        <f>F185</f>
        <v>8990</v>
      </c>
      <c r="G104" s="12">
        <f t="shared" ref="G104:J104" si="100">G185</f>
        <v>11751.569118949245</v>
      </c>
      <c r="H104" s="12">
        <f t="shared" si="100"/>
        <v>14544.529942104935</v>
      </c>
      <c r="I104" s="12">
        <f t="shared" si="100"/>
        <v>17569.960275167719</v>
      </c>
      <c r="J104" s="21">
        <f t="shared" si="100"/>
        <v>21165.689882695544</v>
      </c>
    </row>
    <row r="105" spans="2:10" x14ac:dyDescent="0.25">
      <c r="B105" s="51" t="s">
        <v>64</v>
      </c>
      <c r="C105" s="5">
        <v>1038</v>
      </c>
      <c r="D105" s="5">
        <v>1346</v>
      </c>
      <c r="E105" s="5">
        <v>1793</v>
      </c>
      <c r="F105" s="5">
        <v>1793</v>
      </c>
      <c r="G105" s="5">
        <v>1793</v>
      </c>
      <c r="H105" s="5">
        <v>1793</v>
      </c>
      <c r="I105" s="5">
        <v>1793</v>
      </c>
      <c r="J105" s="20">
        <v>1793</v>
      </c>
    </row>
    <row r="106" spans="2:10" x14ac:dyDescent="0.25">
      <c r="B106" s="51" t="s">
        <v>65</v>
      </c>
      <c r="C106" s="5">
        <v>4372</v>
      </c>
      <c r="D106" s="5">
        <v>4430</v>
      </c>
      <c r="E106" s="5">
        <v>5188</v>
      </c>
      <c r="F106" s="5">
        <v>5188</v>
      </c>
      <c r="G106" s="5">
        <v>5188</v>
      </c>
      <c r="H106" s="5">
        <v>5188</v>
      </c>
      <c r="I106" s="5">
        <v>5188</v>
      </c>
      <c r="J106" s="20">
        <v>5188</v>
      </c>
    </row>
    <row r="107" spans="2:10" x14ac:dyDescent="0.25">
      <c r="B107" s="51" t="s">
        <v>66</v>
      </c>
      <c r="C107" s="5">
        <v>1676</v>
      </c>
      <c r="D107" s="5">
        <v>1112</v>
      </c>
      <c r="E107" s="5">
        <v>807</v>
      </c>
      <c r="F107" s="12">
        <f>F194</f>
        <v>453</v>
      </c>
      <c r="G107" s="12">
        <f t="shared" ref="G107:J107" si="101">G194</f>
        <v>217.00000000000003</v>
      </c>
      <c r="H107" s="12">
        <f t="shared" si="101"/>
        <v>133.00000000000003</v>
      </c>
      <c r="I107" s="12">
        <f t="shared" si="101"/>
        <v>102.00000000000003</v>
      </c>
      <c r="J107" s="21">
        <f t="shared" si="101"/>
        <v>92.000000000000028</v>
      </c>
    </row>
    <row r="108" spans="2:10" x14ac:dyDescent="0.25">
      <c r="B108" s="51" t="s">
        <v>67</v>
      </c>
      <c r="C108" s="5">
        <v>3396</v>
      </c>
      <c r="D108" s="5">
        <v>6081</v>
      </c>
      <c r="E108" s="5">
        <v>10979</v>
      </c>
      <c r="F108" s="5">
        <v>10979</v>
      </c>
      <c r="G108" s="5">
        <v>10979</v>
      </c>
      <c r="H108" s="5">
        <v>10979</v>
      </c>
      <c r="I108" s="5">
        <v>10979</v>
      </c>
      <c r="J108" s="20">
        <v>10979</v>
      </c>
    </row>
    <row r="109" spans="2:10" x14ac:dyDescent="0.25">
      <c r="B109" s="51" t="s">
        <v>68</v>
      </c>
      <c r="C109" s="5">
        <v>3820</v>
      </c>
      <c r="D109" s="5">
        <v>4500</v>
      </c>
      <c r="E109" s="5">
        <v>6425</v>
      </c>
      <c r="F109" s="5">
        <v>6425</v>
      </c>
      <c r="G109" s="5">
        <v>6425</v>
      </c>
      <c r="H109" s="5">
        <v>6425</v>
      </c>
      <c r="I109" s="5">
        <v>6425</v>
      </c>
      <c r="J109" s="20">
        <v>6425</v>
      </c>
    </row>
    <row r="110" spans="2:10" x14ac:dyDescent="0.25">
      <c r="B110" s="53" t="s">
        <v>69</v>
      </c>
      <c r="C110" s="92">
        <f>C102+SUM(C104:C109)</f>
        <v>41182</v>
      </c>
      <c r="D110" s="92">
        <f>D102+SUM(D104:D109)</f>
        <v>65728</v>
      </c>
      <c r="E110" s="92">
        <f>E102+SUM(E104:E109)</f>
        <v>111601</v>
      </c>
      <c r="F110" s="92">
        <f t="shared" ref="F110:J110" ca="1" si="102">F102+SUM(F104:F109)</f>
        <v>170820.74890987453</v>
      </c>
      <c r="G110" s="92">
        <f t="shared" ca="1" si="102"/>
        <v>265101.47812573431</v>
      </c>
      <c r="H110" s="92">
        <f t="shared" ca="1" si="102"/>
        <v>407942.08826626954</v>
      </c>
      <c r="I110" s="92">
        <f t="shared" ca="1" si="102"/>
        <v>621795.15715893463</v>
      </c>
      <c r="J110" s="93">
        <f t="shared" ca="1" si="102"/>
        <v>903365.00494041352</v>
      </c>
    </row>
    <row r="111" spans="2:10" x14ac:dyDescent="0.25">
      <c r="B111" s="51"/>
      <c r="C111" s="2"/>
      <c r="D111" s="2"/>
      <c r="E111" s="2"/>
      <c r="F111" s="2"/>
      <c r="G111" s="2"/>
      <c r="H111" s="2"/>
      <c r="I111" s="2"/>
      <c r="J111" s="18"/>
    </row>
    <row r="112" spans="2:10" x14ac:dyDescent="0.25">
      <c r="B112" s="51" t="s">
        <v>70</v>
      </c>
      <c r="C112" s="5">
        <v>1193</v>
      </c>
      <c r="D112" s="5">
        <v>2699</v>
      </c>
      <c r="E112" s="5">
        <v>6310</v>
      </c>
      <c r="F112" s="12">
        <f>F161</f>
        <v>8874</v>
      </c>
      <c r="G112" s="12">
        <f t="shared" ref="G112:J112" si="103">G161</f>
        <v>12072.878501008334</v>
      </c>
      <c r="H112" s="12">
        <f t="shared" si="103"/>
        <v>16781.066432624615</v>
      </c>
      <c r="I112" s="12">
        <f t="shared" si="103"/>
        <v>23297.587301096624</v>
      </c>
      <c r="J112" s="21">
        <f t="shared" si="103"/>
        <v>32332.848269405629</v>
      </c>
    </row>
    <row r="113" spans="2:10" x14ac:dyDescent="0.25">
      <c r="B113" s="51" t="s">
        <v>71</v>
      </c>
      <c r="C113" s="5">
        <v>4120</v>
      </c>
      <c r="D113" s="5">
        <v>6682</v>
      </c>
      <c r="E113" s="5">
        <v>11737</v>
      </c>
      <c r="F113" s="12">
        <f>F170</f>
        <v>15108</v>
      </c>
      <c r="G113" s="12">
        <f t="shared" ref="G113:J113" si="104">G170</f>
        <v>19313.701804562828</v>
      </c>
      <c r="H113" s="12">
        <f t="shared" si="104"/>
        <v>25503.7569985872</v>
      </c>
      <c r="I113" s="12">
        <f t="shared" si="104"/>
        <v>34071.304521059566</v>
      </c>
      <c r="J113" s="21">
        <f t="shared" si="104"/>
        <v>45950.346925181904</v>
      </c>
    </row>
    <row r="114" spans="2:10" x14ac:dyDescent="0.25">
      <c r="B114" s="51" t="s">
        <v>72</v>
      </c>
      <c r="C114" s="5">
        <v>1250</v>
      </c>
      <c r="D114" s="5">
        <v>1250</v>
      </c>
      <c r="E114" s="5">
        <v>0</v>
      </c>
      <c r="F114" s="12">
        <f>F212</f>
        <v>1000</v>
      </c>
      <c r="G114" s="5">
        <v>0</v>
      </c>
      <c r="H114" s="12">
        <f>H219</f>
        <v>1250</v>
      </c>
      <c r="I114" s="5">
        <v>0</v>
      </c>
      <c r="J114" s="20">
        <v>0</v>
      </c>
    </row>
    <row r="115" spans="2:10" x14ac:dyDescent="0.25">
      <c r="B115" s="89" t="s">
        <v>73</v>
      </c>
      <c r="C115" s="90">
        <f>SUM(C112:C114)</f>
        <v>6563</v>
      </c>
      <c r="D115" s="90">
        <f>SUM(D112:D114)</f>
        <v>10631</v>
      </c>
      <c r="E115" s="90">
        <f>SUM(E112:E114)</f>
        <v>18047</v>
      </c>
      <c r="F115" s="90">
        <f t="shared" ref="F115:J115" si="105">SUM(F112:F114)</f>
        <v>24982</v>
      </c>
      <c r="G115" s="90">
        <f t="shared" si="105"/>
        <v>31386.580305571162</v>
      </c>
      <c r="H115" s="90">
        <f t="shared" si="105"/>
        <v>43534.823431211815</v>
      </c>
      <c r="I115" s="90">
        <f t="shared" si="105"/>
        <v>57368.891822156191</v>
      </c>
      <c r="J115" s="91">
        <f t="shared" si="105"/>
        <v>78283.195194587533</v>
      </c>
    </row>
    <row r="116" spans="2:10" x14ac:dyDescent="0.25">
      <c r="B116" s="51"/>
      <c r="C116" s="2"/>
      <c r="D116" s="2"/>
      <c r="E116" s="2"/>
      <c r="F116" s="2"/>
      <c r="G116" s="2"/>
      <c r="H116" s="2"/>
      <c r="I116" s="2"/>
      <c r="J116" s="18"/>
    </row>
    <row r="117" spans="2:10" x14ac:dyDescent="0.25">
      <c r="B117" s="51" t="s">
        <v>74</v>
      </c>
      <c r="C117" s="5">
        <v>9703</v>
      </c>
      <c r="D117" s="5">
        <v>8459</v>
      </c>
      <c r="E117" s="5">
        <v>8463</v>
      </c>
      <c r="F117" s="12">
        <f>F258-F114</f>
        <v>7500</v>
      </c>
      <c r="G117" s="12">
        <f t="shared" ref="G117:J117" si="106">G258-G114</f>
        <v>7500</v>
      </c>
      <c r="H117" s="12">
        <f t="shared" si="106"/>
        <v>6250</v>
      </c>
      <c r="I117" s="12">
        <f t="shared" si="106"/>
        <v>6250</v>
      </c>
      <c r="J117" s="21">
        <f t="shared" si="106"/>
        <v>6250</v>
      </c>
    </row>
    <row r="118" spans="2:10" x14ac:dyDescent="0.25">
      <c r="B118" s="51" t="s">
        <v>75</v>
      </c>
      <c r="C118" s="5">
        <v>902</v>
      </c>
      <c r="D118" s="5">
        <v>1119</v>
      </c>
      <c r="E118" s="5">
        <v>1519</v>
      </c>
      <c r="F118" s="5">
        <v>1519</v>
      </c>
      <c r="G118" s="5">
        <v>1519</v>
      </c>
      <c r="H118" s="5">
        <v>1519</v>
      </c>
      <c r="I118" s="5">
        <v>1519</v>
      </c>
      <c r="J118" s="20">
        <v>1519</v>
      </c>
    </row>
    <row r="119" spans="2:10" x14ac:dyDescent="0.25">
      <c r="B119" s="51" t="s">
        <v>76</v>
      </c>
      <c r="C119" s="5">
        <v>1913</v>
      </c>
      <c r="D119" s="5">
        <v>2541</v>
      </c>
      <c r="E119" s="5">
        <v>4245</v>
      </c>
      <c r="F119" s="5">
        <v>4245</v>
      </c>
      <c r="G119" s="5">
        <v>4245</v>
      </c>
      <c r="H119" s="5">
        <v>4245</v>
      </c>
      <c r="I119" s="5">
        <v>4245</v>
      </c>
      <c r="J119" s="20">
        <v>4245</v>
      </c>
    </row>
    <row r="120" spans="2:10" x14ac:dyDescent="0.25">
      <c r="B120" s="89" t="s">
        <v>77</v>
      </c>
      <c r="C120" s="90">
        <f>C115+SUM(C117:C119)</f>
        <v>19081</v>
      </c>
      <c r="D120" s="90">
        <f>D115+SUM(D117:D119)</f>
        <v>22750</v>
      </c>
      <c r="E120" s="90">
        <f>E115+SUM(E117:E119)</f>
        <v>32274</v>
      </c>
      <c r="F120" s="90">
        <f t="shared" ref="F120:J120" si="107">F115+SUM(F117:F119)</f>
        <v>38246</v>
      </c>
      <c r="G120" s="90">
        <f t="shared" si="107"/>
        <v>44650.580305571159</v>
      </c>
      <c r="H120" s="90">
        <f t="shared" si="107"/>
        <v>55548.823431211815</v>
      </c>
      <c r="I120" s="90">
        <f t="shared" si="107"/>
        <v>69382.891822156191</v>
      </c>
      <c r="J120" s="91">
        <f t="shared" si="107"/>
        <v>90297.195194587533</v>
      </c>
    </row>
    <row r="121" spans="2:10" x14ac:dyDescent="0.25">
      <c r="B121" s="51"/>
      <c r="C121" s="2"/>
      <c r="D121" s="2"/>
      <c r="E121" s="2"/>
      <c r="F121" s="2"/>
      <c r="G121" s="2"/>
      <c r="H121" s="2"/>
      <c r="I121" s="2"/>
      <c r="J121" s="18"/>
    </row>
    <row r="122" spans="2:10" x14ac:dyDescent="0.25">
      <c r="B122" s="89" t="s">
        <v>78</v>
      </c>
      <c r="C122" s="94">
        <v>22101</v>
      </c>
      <c r="D122" s="94">
        <v>42978</v>
      </c>
      <c r="E122" s="94">
        <v>79327</v>
      </c>
      <c r="F122" s="14">
        <f ca="1">E122+F62+F61+F82+F83</f>
        <v>132574.7489098745</v>
      </c>
      <c r="G122" s="14">
        <f t="shared" ref="G122:J122" ca="1" si="108">F122+G62+G61+G82+G83</f>
        <v>220450.89782016308</v>
      </c>
      <c r="H122" s="14">
        <f t="shared" ca="1" si="108"/>
        <v>352393.26483505772</v>
      </c>
      <c r="I122" s="14">
        <f t="shared" ca="1" si="108"/>
        <v>552412.26533677836</v>
      </c>
      <c r="J122" s="95">
        <f t="shared" ca="1" si="108"/>
        <v>813067.80974582594</v>
      </c>
    </row>
    <row r="123" spans="2:10" x14ac:dyDescent="0.25">
      <c r="B123" s="51"/>
      <c r="C123" s="2"/>
      <c r="D123" s="2"/>
      <c r="E123" s="2"/>
      <c r="F123" s="2"/>
      <c r="G123" s="2"/>
      <c r="H123" s="2"/>
      <c r="I123" s="2"/>
      <c r="J123" s="18"/>
    </row>
    <row r="124" spans="2:10" x14ac:dyDescent="0.25">
      <c r="B124" s="53" t="s">
        <v>79</v>
      </c>
      <c r="C124" s="92">
        <f>C120+C122</f>
        <v>41182</v>
      </c>
      <c r="D124" s="92">
        <f>D120+D122</f>
        <v>65728</v>
      </c>
      <c r="E124" s="92">
        <f>E120+E122</f>
        <v>111601</v>
      </c>
      <c r="F124" s="92">
        <f t="shared" ref="F124:J124" ca="1" si="109">F120+F122</f>
        <v>170820.7489098745</v>
      </c>
      <c r="G124" s="92">
        <f t="shared" ca="1" si="109"/>
        <v>265101.47812573425</v>
      </c>
      <c r="H124" s="92">
        <f t="shared" ca="1" si="109"/>
        <v>407942.08826626954</v>
      </c>
      <c r="I124" s="92">
        <f t="shared" ca="1" si="109"/>
        <v>621795.15715893451</v>
      </c>
      <c r="J124" s="93">
        <f t="shared" ca="1" si="109"/>
        <v>903365.00494041352</v>
      </c>
    </row>
    <row r="125" spans="2:10" x14ac:dyDescent="0.25">
      <c r="B125" s="51"/>
      <c r="C125" s="2"/>
      <c r="D125" s="2"/>
      <c r="E125" s="2"/>
      <c r="F125" s="2"/>
      <c r="G125" s="2"/>
      <c r="H125" s="2"/>
      <c r="I125" s="2"/>
      <c r="J125" s="18"/>
    </row>
    <row r="126" spans="2:10" x14ac:dyDescent="0.25">
      <c r="B126" s="96" t="s">
        <v>80</v>
      </c>
      <c r="C126" s="97">
        <f>C110-C124</f>
        <v>0</v>
      </c>
      <c r="D126" s="97">
        <f>D110-D124</f>
        <v>0</v>
      </c>
      <c r="E126" s="97">
        <f>E110-E124</f>
        <v>0</v>
      </c>
      <c r="F126" s="97">
        <f t="shared" ref="F126:J126" ca="1" si="110">F110-F124</f>
        <v>0</v>
      </c>
      <c r="G126" s="97">
        <f t="shared" ca="1" si="110"/>
        <v>0</v>
      </c>
      <c r="H126" s="97">
        <f t="shared" ca="1" si="110"/>
        <v>0</v>
      </c>
      <c r="I126" s="97">
        <f t="shared" ca="1" si="110"/>
        <v>0</v>
      </c>
      <c r="J126" s="98">
        <f t="shared" ca="1" si="110"/>
        <v>0</v>
      </c>
    </row>
    <row r="127" spans="2:10" x14ac:dyDescent="0.25">
      <c r="B127" s="51"/>
      <c r="C127" s="2"/>
      <c r="D127" s="2"/>
      <c r="E127" s="2"/>
      <c r="F127" s="2"/>
      <c r="G127" s="2"/>
      <c r="H127" s="2"/>
      <c r="I127" s="2"/>
      <c r="J127" s="18"/>
    </row>
    <row r="128" spans="2:10" x14ac:dyDescent="0.25">
      <c r="B128" s="59" t="s">
        <v>81</v>
      </c>
      <c r="C128" s="60" t="s">
        <v>29</v>
      </c>
      <c r="D128" s="61"/>
      <c r="E128" s="61"/>
      <c r="F128" s="61"/>
      <c r="G128" s="61"/>
      <c r="H128" s="61"/>
      <c r="I128" s="61"/>
      <c r="J128" s="62"/>
    </row>
    <row r="129" spans="2:10" x14ac:dyDescent="0.25">
      <c r="B129" s="51" t="s">
        <v>27</v>
      </c>
      <c r="C129" s="6">
        <v>44955</v>
      </c>
      <c r="D129" s="6">
        <v>45319</v>
      </c>
      <c r="E129" s="6">
        <v>45683</v>
      </c>
      <c r="F129" s="7">
        <v>46052</v>
      </c>
      <c r="G129" s="7">
        <v>46417</v>
      </c>
      <c r="H129" s="7">
        <v>46782</v>
      </c>
      <c r="I129" s="7">
        <v>47148</v>
      </c>
      <c r="J129" s="63">
        <v>47513</v>
      </c>
    </row>
    <row r="130" spans="2:10" x14ac:dyDescent="0.25">
      <c r="B130" s="51"/>
      <c r="C130" s="3"/>
      <c r="D130" s="3"/>
      <c r="E130" s="3"/>
      <c r="F130" s="4"/>
      <c r="G130" s="4"/>
      <c r="H130" s="4"/>
      <c r="I130" s="4"/>
      <c r="J130" s="34"/>
    </row>
    <row r="131" spans="2:10" x14ac:dyDescent="0.25">
      <c r="B131" s="89" t="s">
        <v>59</v>
      </c>
      <c r="C131" s="2"/>
      <c r="D131" s="2"/>
      <c r="E131" s="2"/>
      <c r="F131" s="2"/>
      <c r="G131" s="2"/>
      <c r="H131" s="2"/>
      <c r="I131" s="2"/>
      <c r="J131" s="18"/>
    </row>
    <row r="132" spans="2:10" x14ac:dyDescent="0.25">
      <c r="B132" s="51" t="s">
        <v>82</v>
      </c>
      <c r="C132" s="5">
        <v>4650</v>
      </c>
      <c r="D132" s="12">
        <f>C135</f>
        <v>3827</v>
      </c>
      <c r="E132" s="12">
        <f t="shared" ref="E132:J132" si="111">D135</f>
        <v>9999</v>
      </c>
      <c r="F132" s="12">
        <f t="shared" si="111"/>
        <v>23065</v>
      </c>
      <c r="G132" s="12">
        <f t="shared" si="111"/>
        <v>35217</v>
      </c>
      <c r="H132" s="12">
        <f t="shared" si="111"/>
        <v>50377.98734175245</v>
      </c>
      <c r="I132" s="12">
        <f t="shared" si="111"/>
        <v>72692.300814841787</v>
      </c>
      <c r="J132" s="21">
        <f t="shared" si="111"/>
        <v>103577.15323047045</v>
      </c>
    </row>
    <row r="133" spans="2:10" x14ac:dyDescent="0.25">
      <c r="B133" s="51" t="s">
        <v>83</v>
      </c>
      <c r="C133" s="5">
        <v>-822</v>
      </c>
      <c r="D133" s="5">
        <v>6172</v>
      </c>
      <c r="E133" s="5">
        <v>13063</v>
      </c>
      <c r="F133" s="12">
        <f>F$17*F137</f>
        <v>12152</v>
      </c>
      <c r="G133" s="12">
        <f t="shared" ref="G133:J133" si="112">G$17*G137</f>
        <v>15160.987341752447</v>
      </c>
      <c r="H133" s="12">
        <f t="shared" si="112"/>
        <v>22314.313473089333</v>
      </c>
      <c r="I133" s="12">
        <f t="shared" si="112"/>
        <v>30884.852415628655</v>
      </c>
      <c r="J133" s="21">
        <f t="shared" si="112"/>
        <v>42822.344495667341</v>
      </c>
    </row>
    <row r="134" spans="2:10" x14ac:dyDescent="0.25">
      <c r="B134" s="51" t="s">
        <v>84</v>
      </c>
      <c r="C134" s="5">
        <f>3827-C132-C133</f>
        <v>-1</v>
      </c>
      <c r="D134" s="5">
        <v>0</v>
      </c>
      <c r="E134" s="5">
        <f>23065-E132-E133</f>
        <v>3</v>
      </c>
      <c r="F134" s="5">
        <v>0</v>
      </c>
      <c r="G134" s="5">
        <v>0</v>
      </c>
      <c r="H134" s="5">
        <v>0</v>
      </c>
      <c r="I134" s="5">
        <v>0</v>
      </c>
      <c r="J134" s="20">
        <v>0</v>
      </c>
    </row>
    <row r="135" spans="2:10" x14ac:dyDescent="0.25">
      <c r="B135" s="51" t="s">
        <v>85</v>
      </c>
      <c r="C135" s="12">
        <f>SUM(C132:C134)</f>
        <v>3827</v>
      </c>
      <c r="D135" s="12">
        <f t="shared" ref="D135:J135" si="113">SUM(D132:D134)</f>
        <v>9999</v>
      </c>
      <c r="E135" s="12">
        <f t="shared" si="113"/>
        <v>23065</v>
      </c>
      <c r="F135" s="12">
        <f t="shared" si="113"/>
        <v>35217</v>
      </c>
      <c r="G135" s="12">
        <f t="shared" si="113"/>
        <v>50377.98734175245</v>
      </c>
      <c r="H135" s="12">
        <f t="shared" si="113"/>
        <v>72692.300814841787</v>
      </c>
      <c r="I135" s="12">
        <f t="shared" si="113"/>
        <v>103577.15323047045</v>
      </c>
      <c r="J135" s="21">
        <f t="shared" si="113"/>
        <v>146399.49772613778</v>
      </c>
    </row>
    <row r="136" spans="2:10" x14ac:dyDescent="0.25">
      <c r="B136" s="51"/>
      <c r="C136" s="2"/>
      <c r="D136" s="2"/>
      <c r="E136" s="2"/>
      <c r="F136" s="2"/>
      <c r="G136" s="2"/>
      <c r="H136" s="2"/>
      <c r="I136" s="2"/>
      <c r="J136" s="18"/>
    </row>
    <row r="137" spans="2:10" x14ac:dyDescent="0.25">
      <c r="B137" s="64" t="s">
        <v>86</v>
      </c>
      <c r="C137" s="65">
        <f>C133/C$17</f>
        <v>-3.0473789575146439E-2</v>
      </c>
      <c r="D137" s="65">
        <f t="shared" ref="D137:E137" si="114">D133/D$17</f>
        <v>0.10130987163914514</v>
      </c>
      <c r="E137" s="65">
        <f t="shared" si="114"/>
        <v>0.10010191805175597</v>
      </c>
      <c r="F137" s="66">
        <f>Drivers!F114</f>
        <v>5.9685057673741215E-2</v>
      </c>
      <c r="G137" s="66">
        <f>Drivers!G114</f>
        <v>5.402698546319782E-2</v>
      </c>
      <c r="H137" s="66">
        <f>Drivers!H114</f>
        <v>5.7660558608472752E-2</v>
      </c>
      <c r="I137" s="66">
        <f>Drivers!I114</f>
        <v>6.1884597029256215E-2</v>
      </c>
      <c r="J137" s="67">
        <f>Drivers!J114</f>
        <v>7.1654612895127631E-2</v>
      </c>
    </row>
    <row r="138" spans="2:10" x14ac:dyDescent="0.25">
      <c r="B138" s="64" t="s">
        <v>87</v>
      </c>
      <c r="C138" s="12">
        <f>((C132+C135)/2)/C17*365</f>
        <v>57.353470008156009</v>
      </c>
      <c r="D138" s="12">
        <f t="shared" ref="D138:J138" si="115">((D132+D135)/2)/D17*365</f>
        <v>41.4176323823906</v>
      </c>
      <c r="E138" s="12">
        <f t="shared" si="115"/>
        <v>46.239990191345399</v>
      </c>
      <c r="F138" s="12">
        <f t="shared" si="115"/>
        <v>52.241443957351038</v>
      </c>
      <c r="G138" s="12">
        <f t="shared" si="115"/>
        <v>55.666568637535647</v>
      </c>
      <c r="H138" s="12">
        <f t="shared" si="115"/>
        <v>58.037861520972299</v>
      </c>
      <c r="I138" s="12">
        <f t="shared" si="115"/>
        <v>64.458020628650203</v>
      </c>
      <c r="J138" s="21">
        <f t="shared" si="115"/>
        <v>76.337165028515642</v>
      </c>
    </row>
    <row r="139" spans="2:10" ht="16.5" customHeight="1" x14ac:dyDescent="0.25">
      <c r="B139" s="51"/>
      <c r="C139" s="2"/>
      <c r="D139" s="2"/>
      <c r="E139" s="2"/>
      <c r="F139" s="2"/>
      <c r="G139" s="2"/>
      <c r="H139" s="2"/>
      <c r="I139" s="2"/>
      <c r="J139" s="18"/>
    </row>
    <row r="140" spans="2:10" x14ac:dyDescent="0.25">
      <c r="B140" s="89" t="s">
        <v>60</v>
      </c>
      <c r="C140" s="2"/>
      <c r="D140" s="2"/>
      <c r="E140" s="2"/>
      <c r="F140" s="2"/>
      <c r="G140" s="2"/>
      <c r="H140" s="2"/>
      <c r="I140" s="2"/>
      <c r="J140" s="18"/>
    </row>
    <row r="141" spans="2:10" x14ac:dyDescent="0.25">
      <c r="B141" s="51" t="s">
        <v>82</v>
      </c>
      <c r="C141" s="5">
        <v>2605</v>
      </c>
      <c r="D141" s="12">
        <f>C144</f>
        <v>5159</v>
      </c>
      <c r="E141" s="12">
        <f t="shared" ref="E141:J141" si="116">D144</f>
        <v>5282</v>
      </c>
      <c r="F141" s="12">
        <f t="shared" si="116"/>
        <v>10080</v>
      </c>
      <c r="G141" s="12">
        <f t="shared" si="116"/>
        <v>15043</v>
      </c>
      <c r="H141" s="12">
        <f t="shared" si="116"/>
        <v>21234.900936234149</v>
      </c>
      <c r="I141" s="12">
        <f t="shared" si="116"/>
        <v>30348.292786706694</v>
      </c>
      <c r="J141" s="21">
        <f t="shared" si="116"/>
        <v>42961.979631568858</v>
      </c>
    </row>
    <row r="142" spans="2:10" ht="16.5" customHeight="1" x14ac:dyDescent="0.25">
      <c r="B142" s="51" t="s">
        <v>83</v>
      </c>
      <c r="C142" s="5">
        <v>2554</v>
      </c>
      <c r="D142" s="5">
        <v>98</v>
      </c>
      <c r="E142" s="5">
        <v>4781</v>
      </c>
      <c r="F142" s="12">
        <f>F$17*F146</f>
        <v>4963</v>
      </c>
      <c r="G142" s="12">
        <f t="shared" ref="G142:J142" si="117">G$17*G146</f>
        <v>6191.9009362341503</v>
      </c>
      <c r="H142" s="12">
        <f t="shared" si="117"/>
        <v>9113.3918504725443</v>
      </c>
      <c r="I142" s="12">
        <f t="shared" si="117"/>
        <v>12613.686844862163</v>
      </c>
      <c r="J142" s="21">
        <f t="shared" si="117"/>
        <v>17489.07963561529</v>
      </c>
    </row>
    <row r="143" spans="2:10" x14ac:dyDescent="0.25">
      <c r="B143" s="51" t="s">
        <v>84</v>
      </c>
      <c r="C143" s="5">
        <v>0</v>
      </c>
      <c r="D143" s="5">
        <f>5282-D141-D142</f>
        <v>25</v>
      </c>
      <c r="E143" s="5">
        <f>10080-E141-E142</f>
        <v>17</v>
      </c>
      <c r="F143" s="5">
        <v>0</v>
      </c>
      <c r="G143" s="5">
        <v>0</v>
      </c>
      <c r="H143" s="5">
        <v>0</v>
      </c>
      <c r="I143" s="5">
        <v>0</v>
      </c>
      <c r="J143" s="20">
        <v>0</v>
      </c>
    </row>
    <row r="144" spans="2:10" x14ac:dyDescent="0.25">
      <c r="B144" s="51" t="s">
        <v>85</v>
      </c>
      <c r="C144" s="12">
        <f>SUM(C141:C143)</f>
        <v>5159</v>
      </c>
      <c r="D144" s="12">
        <f t="shared" ref="D144" si="118">SUM(D141:D143)</f>
        <v>5282</v>
      </c>
      <c r="E144" s="12">
        <f t="shared" ref="E144" si="119">SUM(E141:E143)</f>
        <v>10080</v>
      </c>
      <c r="F144" s="12">
        <f t="shared" ref="F144" si="120">SUM(F141:F143)</f>
        <v>15043</v>
      </c>
      <c r="G144" s="12">
        <f t="shared" ref="G144" si="121">SUM(G141:G143)</f>
        <v>21234.900936234149</v>
      </c>
      <c r="H144" s="12">
        <f t="shared" ref="H144" si="122">SUM(H141:H143)</f>
        <v>30348.292786706694</v>
      </c>
      <c r="I144" s="12">
        <f t="shared" ref="I144" si="123">SUM(I141:I143)</f>
        <v>42961.979631568858</v>
      </c>
      <c r="J144" s="21">
        <f t="shared" ref="J144" si="124">SUM(J141:J143)</f>
        <v>60451.059267184144</v>
      </c>
    </row>
    <row r="145" spans="2:10" x14ac:dyDescent="0.25">
      <c r="B145" s="51"/>
      <c r="C145" s="2"/>
      <c r="D145" s="2"/>
      <c r="E145" s="2"/>
      <c r="F145" s="2"/>
      <c r="G145" s="2"/>
      <c r="H145" s="2"/>
      <c r="I145" s="2"/>
      <c r="J145" s="18"/>
    </row>
    <row r="146" spans="2:10" x14ac:dyDescent="0.25">
      <c r="B146" s="64" t="s">
        <v>86</v>
      </c>
      <c r="C146" s="65">
        <f>C142/C$17</f>
        <v>9.4683769555868616E-2</v>
      </c>
      <c r="D146" s="65">
        <f t="shared" ref="D146:E146" si="125">D142/D$17</f>
        <v>1.6086142936870096E-3</v>
      </c>
      <c r="E146" s="65">
        <f t="shared" si="125"/>
        <v>3.6636857552280896E-2</v>
      </c>
      <c r="F146" s="66">
        <f>Drivers!F122</f>
        <v>2.4375982655923112E-2</v>
      </c>
      <c r="G146" s="66">
        <f>Drivers!G122</f>
        <v>2.2065168602193118E-2</v>
      </c>
      <c r="H146" s="66">
        <f>Drivers!H122</f>
        <v>2.3549156712792157E-2</v>
      </c>
      <c r="I146" s="66">
        <f>Drivers!I122</f>
        <v>2.5274296828192769E-2</v>
      </c>
      <c r="J146" s="67">
        <f>Drivers!J122</f>
        <v>2.9264470358666753E-2</v>
      </c>
    </row>
    <row r="147" spans="2:10" x14ac:dyDescent="0.25">
      <c r="B147" s="64" t="s">
        <v>88</v>
      </c>
      <c r="C147" s="12">
        <f>((C141+C144)/2)/-C$20*365</f>
        <v>121.95988982613187</v>
      </c>
      <c r="D147" s="12">
        <f t="shared" ref="D147:J147" si="126">((D141+D144)/2)/-D$20*365</f>
        <v>114.64307201732748</v>
      </c>
      <c r="E147" s="12">
        <f t="shared" si="126"/>
        <v>85.896167161984124</v>
      </c>
      <c r="F147" s="12">
        <f t="shared" si="126"/>
        <v>76.835068561374058</v>
      </c>
      <c r="G147" s="12">
        <f t="shared" si="126"/>
        <v>90.395698048845816</v>
      </c>
      <c r="H147" s="12">
        <f t="shared" si="126"/>
        <v>95.395136020898846</v>
      </c>
      <c r="I147" s="12">
        <f t="shared" si="126"/>
        <v>107.2320800543114</v>
      </c>
      <c r="J147" s="21">
        <f t="shared" si="126"/>
        <v>128.89788700231531</v>
      </c>
    </row>
    <row r="148" spans="2:10" x14ac:dyDescent="0.25">
      <c r="B148" s="51"/>
      <c r="C148" s="2"/>
      <c r="D148" s="2"/>
      <c r="E148" s="2"/>
      <c r="F148" s="2"/>
      <c r="G148" s="2"/>
      <c r="H148" s="2"/>
      <c r="I148" s="2"/>
      <c r="J148" s="18"/>
    </row>
    <row r="149" spans="2:10" x14ac:dyDescent="0.25">
      <c r="B149" s="89" t="s">
        <v>61</v>
      </c>
      <c r="C149" s="2"/>
      <c r="D149" s="2"/>
      <c r="E149" s="2"/>
      <c r="F149" s="2"/>
      <c r="G149" s="2"/>
      <c r="H149" s="2"/>
      <c r="I149" s="2"/>
      <c r="J149" s="18"/>
    </row>
    <row r="150" spans="2:10" x14ac:dyDescent="0.25">
      <c r="B150" s="51" t="s">
        <v>82</v>
      </c>
      <c r="C150" s="5">
        <v>366</v>
      </c>
      <c r="D150" s="12">
        <f>C153</f>
        <v>791</v>
      </c>
      <c r="E150" s="12">
        <f t="shared" ref="E150:J150" si="127">D153</f>
        <v>3080</v>
      </c>
      <c r="F150" s="12">
        <f t="shared" si="127"/>
        <v>3771</v>
      </c>
      <c r="G150" s="12">
        <f t="shared" si="127"/>
        <v>4183</v>
      </c>
      <c r="H150" s="12">
        <f t="shared" si="127"/>
        <v>4697.016358196347</v>
      </c>
      <c r="I150" s="12">
        <f t="shared" si="127"/>
        <v>5453.5582567243919</v>
      </c>
      <c r="J150" s="21">
        <f t="shared" si="127"/>
        <v>6500.6747145287864</v>
      </c>
    </row>
    <row r="151" spans="2:10" x14ac:dyDescent="0.25">
      <c r="B151" s="51" t="s">
        <v>83</v>
      </c>
      <c r="C151" s="12">
        <f>791-C150</f>
        <v>425</v>
      </c>
      <c r="D151" s="12">
        <f>3080-D150</f>
        <v>2289</v>
      </c>
      <c r="E151" s="12">
        <f>3771-E150</f>
        <v>691</v>
      </c>
      <c r="F151" s="12">
        <f>F$17*F155</f>
        <v>412</v>
      </c>
      <c r="G151" s="12">
        <f t="shared" ref="G151:J151" si="128">G$17*G155</f>
        <v>514.01635819634691</v>
      </c>
      <c r="H151" s="12">
        <f t="shared" si="128"/>
        <v>756.54189852804518</v>
      </c>
      <c r="I151" s="12">
        <f t="shared" si="128"/>
        <v>1047.1164578043947</v>
      </c>
      <c r="J151" s="21">
        <f t="shared" si="128"/>
        <v>1451.8438061401368</v>
      </c>
    </row>
    <row r="152" spans="2:10" x14ac:dyDescent="0.25">
      <c r="B152" s="51" t="s">
        <v>84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20">
        <v>0</v>
      </c>
    </row>
    <row r="153" spans="2:10" x14ac:dyDescent="0.25">
      <c r="B153" s="51" t="s">
        <v>85</v>
      </c>
      <c r="C153" s="12">
        <f>SUM(C150:C152)</f>
        <v>791</v>
      </c>
      <c r="D153" s="12">
        <f t="shared" ref="D153" si="129">SUM(D150:D152)</f>
        <v>3080</v>
      </c>
      <c r="E153" s="12">
        <f t="shared" ref="E153" si="130">SUM(E150:E152)</f>
        <v>3771</v>
      </c>
      <c r="F153" s="12">
        <f t="shared" ref="F153" si="131">SUM(F150:F152)</f>
        <v>4183</v>
      </c>
      <c r="G153" s="12">
        <f t="shared" ref="G153" si="132">SUM(G150:G152)</f>
        <v>4697.016358196347</v>
      </c>
      <c r="H153" s="12">
        <f t="shared" ref="H153" si="133">SUM(H150:H152)</f>
        <v>5453.5582567243919</v>
      </c>
      <c r="I153" s="12">
        <f t="shared" ref="I153" si="134">SUM(I150:I152)</f>
        <v>6500.6747145287864</v>
      </c>
      <c r="J153" s="21">
        <f t="shared" ref="J153" si="135">SUM(J150:J152)</f>
        <v>7952.518520668923</v>
      </c>
    </row>
    <row r="154" spans="2:10" x14ac:dyDescent="0.25">
      <c r="B154" s="51"/>
      <c r="C154" s="2"/>
      <c r="D154" s="2"/>
      <c r="E154" s="2"/>
      <c r="F154" s="2"/>
      <c r="G154" s="2"/>
      <c r="H154" s="2"/>
      <c r="I154" s="2"/>
      <c r="J154" s="18"/>
    </row>
    <row r="155" spans="2:10" x14ac:dyDescent="0.25">
      <c r="B155" s="64" t="s">
        <v>86</v>
      </c>
      <c r="C155" s="65">
        <f>C151/C$17</f>
        <v>1.5755913101505155E-2</v>
      </c>
      <c r="D155" s="65">
        <f t="shared" ref="D155:E155" si="136">D151/D$17</f>
        <v>3.7572633859689439E-2</v>
      </c>
      <c r="E155" s="65">
        <f t="shared" si="136"/>
        <v>5.2951408844647769E-3</v>
      </c>
      <c r="F155" s="66">
        <f>Drivers!F130</f>
        <v>2.0235552799194685E-3</v>
      </c>
      <c r="G155" s="66">
        <f>Drivers!G130</f>
        <v>1.8317246552697086E-3</v>
      </c>
      <c r="H155" s="66">
        <f>Drivers!H130</f>
        <v>1.9549168981806103E-3</v>
      </c>
      <c r="I155" s="66">
        <f>Drivers!I130</f>
        <v>2.0981282073776792E-3</v>
      </c>
      <c r="J155" s="67">
        <f>Drivers!J130</f>
        <v>2.4293696932844453E-3</v>
      </c>
    </row>
    <row r="156" spans="2:10" x14ac:dyDescent="0.25">
      <c r="B156" s="64"/>
      <c r="C156" s="2"/>
      <c r="D156" s="2"/>
      <c r="E156" s="2"/>
      <c r="F156" s="2"/>
      <c r="G156" s="2"/>
      <c r="H156" s="2"/>
      <c r="I156" s="2"/>
      <c r="J156" s="18"/>
    </row>
    <row r="157" spans="2:10" x14ac:dyDescent="0.25">
      <c r="B157" s="89" t="s">
        <v>70</v>
      </c>
      <c r="C157" s="5"/>
      <c r="D157" s="2"/>
      <c r="E157" s="2"/>
      <c r="F157" s="2"/>
      <c r="G157" s="2"/>
      <c r="H157" s="2"/>
      <c r="I157" s="2"/>
      <c r="J157" s="18"/>
    </row>
    <row r="158" spans="2:10" x14ac:dyDescent="0.25">
      <c r="B158" s="51" t="s">
        <v>82</v>
      </c>
      <c r="C158" s="5">
        <v>1783</v>
      </c>
      <c r="D158" s="12">
        <f>C161</f>
        <v>1193</v>
      </c>
      <c r="E158" s="12">
        <f t="shared" ref="E158:J158" si="137">D161</f>
        <v>2699</v>
      </c>
      <c r="F158" s="12">
        <f t="shared" si="137"/>
        <v>6310</v>
      </c>
      <c r="G158" s="12">
        <f t="shared" si="137"/>
        <v>8874</v>
      </c>
      <c r="H158" s="12">
        <f t="shared" si="137"/>
        <v>12072.878501008334</v>
      </c>
      <c r="I158" s="12">
        <f t="shared" si="137"/>
        <v>16781.066432624615</v>
      </c>
      <c r="J158" s="21">
        <f t="shared" si="137"/>
        <v>23297.587301096624</v>
      </c>
    </row>
    <row r="159" spans="2:10" x14ac:dyDescent="0.25">
      <c r="B159" s="51" t="s">
        <v>83</v>
      </c>
      <c r="C159" s="5">
        <v>-551</v>
      </c>
      <c r="D159" s="5">
        <v>1531</v>
      </c>
      <c r="E159" s="5">
        <v>3357</v>
      </c>
      <c r="F159" s="12">
        <f>F$17*F163</f>
        <v>2564</v>
      </c>
      <c r="G159" s="12">
        <f t="shared" ref="G159:J159" si="138">G$17*G163</f>
        <v>3198.8785010083343</v>
      </c>
      <c r="H159" s="12">
        <f t="shared" si="138"/>
        <v>4708.1879316162813</v>
      </c>
      <c r="I159" s="12">
        <f t="shared" si="138"/>
        <v>6516.5208684720101</v>
      </c>
      <c r="J159" s="21">
        <f t="shared" si="138"/>
        <v>9035.2609683090068</v>
      </c>
    </row>
    <row r="160" spans="2:10" x14ac:dyDescent="0.25">
      <c r="B160" s="51" t="s">
        <v>84</v>
      </c>
      <c r="C160" s="5">
        <f>1193-C158-C159</f>
        <v>-39</v>
      </c>
      <c r="D160" s="5">
        <f>2699-D158-D159</f>
        <v>-25</v>
      </c>
      <c r="E160" s="5">
        <f>6310-E158-E159</f>
        <v>254</v>
      </c>
      <c r="F160" s="5">
        <v>0</v>
      </c>
      <c r="G160" s="5">
        <v>0</v>
      </c>
      <c r="H160" s="5">
        <v>0</v>
      </c>
      <c r="I160" s="5">
        <v>0</v>
      </c>
      <c r="J160" s="20">
        <v>0</v>
      </c>
    </row>
    <row r="161" spans="2:10" x14ac:dyDescent="0.25">
      <c r="B161" s="51" t="s">
        <v>85</v>
      </c>
      <c r="C161" s="12">
        <f>SUM(C158:C160)</f>
        <v>1193</v>
      </c>
      <c r="D161" s="12">
        <f t="shared" ref="D161" si="139">SUM(D158:D160)</f>
        <v>2699</v>
      </c>
      <c r="E161" s="12">
        <f t="shared" ref="E161" si="140">SUM(E158:E160)</f>
        <v>6310</v>
      </c>
      <c r="F161" s="12">
        <f t="shared" ref="F161" si="141">SUM(F158:F160)</f>
        <v>8874</v>
      </c>
      <c r="G161" s="12">
        <f t="shared" ref="G161" si="142">SUM(G158:G160)</f>
        <v>12072.878501008334</v>
      </c>
      <c r="H161" s="12">
        <f t="shared" ref="H161" si="143">SUM(H158:H160)</f>
        <v>16781.066432624615</v>
      </c>
      <c r="I161" s="12">
        <f t="shared" ref="I161" si="144">SUM(I158:I160)</f>
        <v>23297.587301096624</v>
      </c>
      <c r="J161" s="21">
        <f t="shared" ref="J161" si="145">SUM(J158:J160)</f>
        <v>32332.848269405629</v>
      </c>
    </row>
    <row r="162" spans="2:10" x14ac:dyDescent="0.25">
      <c r="B162" s="51"/>
      <c r="C162" s="2"/>
      <c r="D162" s="2"/>
      <c r="E162" s="2"/>
      <c r="F162" s="2"/>
      <c r="G162" s="2"/>
      <c r="H162" s="2"/>
      <c r="I162" s="2"/>
      <c r="J162" s="18"/>
    </row>
    <row r="163" spans="2:10" x14ac:dyDescent="0.25">
      <c r="B163" s="64" t="s">
        <v>86</v>
      </c>
      <c r="C163" s="65">
        <f>C159/C$17</f>
        <v>-2.0427077926892565E-2</v>
      </c>
      <c r="D163" s="65">
        <f t="shared" ref="D163:E163" si="146">D159/D$17</f>
        <v>2.5130494730967467E-2</v>
      </c>
      <c r="E163" s="65">
        <f t="shared" si="146"/>
        <v>2.5724729304121934E-2</v>
      </c>
      <c r="F163" s="66">
        <f>Drivers!F138</f>
        <v>1.2593193538139605E-2</v>
      </c>
      <c r="G163" s="66">
        <f>Drivers!G138</f>
        <v>1.1399373825513431E-2</v>
      </c>
      <c r="H163" s="66">
        <f>Drivers!H138</f>
        <v>1.2166036230424962E-2</v>
      </c>
      <c r="I163" s="66">
        <f>Drivers!I138</f>
        <v>1.3057283309991188E-2</v>
      </c>
      <c r="J163" s="67">
        <f>Drivers!J138</f>
        <v>1.5118698770828441E-2</v>
      </c>
    </row>
    <row r="164" spans="2:10" x14ac:dyDescent="0.25">
      <c r="B164" s="64" t="s">
        <v>89</v>
      </c>
      <c r="C164" s="12">
        <f>((C158+C161)/2)/-C$20*365</f>
        <v>46.748149423308654</v>
      </c>
      <c r="D164" s="12">
        <f t="shared" ref="D164:J164" si="147">((D158+D161)/2)/-D$20*365</f>
        <v>42.734492509475963</v>
      </c>
      <c r="E164" s="12">
        <f t="shared" si="147"/>
        <v>50.373556175127916</v>
      </c>
      <c r="F164" s="12">
        <f>((F158+F161)/2)/-F$20*365</f>
        <v>46.438071927552592</v>
      </c>
      <c r="G164" s="12">
        <f t="shared" si="147"/>
        <v>52.194522151963461</v>
      </c>
      <c r="H164" s="12">
        <f t="shared" si="147"/>
        <v>53.360906974228243</v>
      </c>
      <c r="I164" s="12">
        <f t="shared" si="147"/>
        <v>58.623672561500975</v>
      </c>
      <c r="J164" s="21">
        <f t="shared" si="147"/>
        <v>69.339859600070696</v>
      </c>
    </row>
    <row r="165" spans="2:10" x14ac:dyDescent="0.25">
      <c r="B165" s="51"/>
      <c r="C165" s="2"/>
      <c r="D165" s="2"/>
      <c r="E165" s="2"/>
      <c r="F165" s="2"/>
      <c r="G165" s="2"/>
      <c r="H165" s="2"/>
      <c r="I165" s="2"/>
      <c r="J165" s="18"/>
    </row>
    <row r="166" spans="2:10" x14ac:dyDescent="0.25">
      <c r="B166" s="89" t="s">
        <v>71</v>
      </c>
      <c r="C166" s="5"/>
      <c r="D166" s="2"/>
      <c r="E166" s="2"/>
      <c r="F166" s="2"/>
      <c r="G166" s="2"/>
      <c r="H166" s="2"/>
      <c r="I166" s="2"/>
      <c r="J166" s="18"/>
    </row>
    <row r="167" spans="2:10" x14ac:dyDescent="0.25">
      <c r="B167" s="51" t="s">
        <v>82</v>
      </c>
      <c r="C167" s="5">
        <v>2552</v>
      </c>
      <c r="D167" s="12">
        <f>C170</f>
        <v>4120</v>
      </c>
      <c r="E167" s="12">
        <f t="shared" ref="E167:J167" si="148">D170</f>
        <v>6682</v>
      </c>
      <c r="F167" s="12">
        <f t="shared" si="148"/>
        <v>11737</v>
      </c>
      <c r="G167" s="12">
        <f t="shared" si="148"/>
        <v>15108</v>
      </c>
      <c r="H167" s="12">
        <f t="shared" si="148"/>
        <v>19313.701804562828</v>
      </c>
      <c r="I167" s="12">
        <f t="shared" si="148"/>
        <v>25503.7569985872</v>
      </c>
      <c r="J167" s="21">
        <f t="shared" si="148"/>
        <v>34071.304521059566</v>
      </c>
    </row>
    <row r="168" spans="2:10" x14ac:dyDescent="0.25">
      <c r="B168" s="51" t="s">
        <v>83</v>
      </c>
      <c r="C168" s="5">
        <v>1341</v>
      </c>
      <c r="D168" s="5">
        <v>2025</v>
      </c>
      <c r="E168" s="5">
        <v>4278</v>
      </c>
      <c r="F168" s="12">
        <f>F$17*F172</f>
        <v>3371</v>
      </c>
      <c r="G168" s="12">
        <f t="shared" ref="G168:J168" si="149">G$17*G172</f>
        <v>4205.7018045628292</v>
      </c>
      <c r="H168" s="12">
        <f t="shared" si="149"/>
        <v>6190.0551940243713</v>
      </c>
      <c r="I168" s="12">
        <f t="shared" si="149"/>
        <v>8567.5475224723668</v>
      </c>
      <c r="J168" s="21">
        <f t="shared" si="149"/>
        <v>11879.042404122334</v>
      </c>
    </row>
    <row r="169" spans="2:10" x14ac:dyDescent="0.25">
      <c r="B169" s="51" t="s">
        <v>84</v>
      </c>
      <c r="C169" s="5">
        <f>4120-C167-C168</f>
        <v>227</v>
      </c>
      <c r="D169" s="5">
        <f>6682-D167-D168</f>
        <v>537</v>
      </c>
      <c r="E169" s="5">
        <f>11737-E167-E168</f>
        <v>777</v>
      </c>
      <c r="F169" s="5">
        <v>0</v>
      </c>
      <c r="G169" s="5">
        <v>0</v>
      </c>
      <c r="H169" s="5">
        <v>0</v>
      </c>
      <c r="I169" s="5">
        <v>0</v>
      </c>
      <c r="J169" s="20">
        <v>0</v>
      </c>
    </row>
    <row r="170" spans="2:10" x14ac:dyDescent="0.25">
      <c r="B170" s="51" t="s">
        <v>85</v>
      </c>
      <c r="C170" s="12">
        <f>SUM(C167:C169)</f>
        <v>4120</v>
      </c>
      <c r="D170" s="12">
        <f t="shared" ref="D170" si="150">SUM(D167:D169)</f>
        <v>6682</v>
      </c>
      <c r="E170" s="12">
        <f t="shared" ref="E170" si="151">SUM(E167:E169)</f>
        <v>11737</v>
      </c>
      <c r="F170" s="12">
        <f t="shared" ref="F170" si="152">SUM(F167:F169)</f>
        <v>15108</v>
      </c>
      <c r="G170" s="12">
        <f t="shared" ref="G170" si="153">SUM(G167:G169)</f>
        <v>19313.701804562828</v>
      </c>
      <c r="H170" s="12">
        <f t="shared" ref="H170" si="154">SUM(H167:H169)</f>
        <v>25503.7569985872</v>
      </c>
      <c r="I170" s="12">
        <f t="shared" ref="I170" si="155">SUM(I167:I169)</f>
        <v>34071.304521059566</v>
      </c>
      <c r="J170" s="21">
        <f t="shared" ref="J170" si="156">SUM(J167:J169)</f>
        <v>45950.346925181904</v>
      </c>
    </row>
    <row r="171" spans="2:10" x14ac:dyDescent="0.25">
      <c r="B171" s="51"/>
      <c r="C171" s="2"/>
      <c r="D171" s="2"/>
      <c r="E171" s="2"/>
      <c r="F171" s="2"/>
      <c r="G171" s="2"/>
      <c r="H171" s="2"/>
      <c r="I171" s="2"/>
      <c r="J171" s="18"/>
    </row>
    <row r="172" spans="2:10" x14ac:dyDescent="0.25">
      <c r="B172" s="64" t="s">
        <v>86</v>
      </c>
      <c r="C172" s="65">
        <f>C168/C$17</f>
        <v>4.9714539927337438E-2</v>
      </c>
      <c r="D172" s="65">
        <f t="shared" ref="D172:E172" si="157">D168/D$17</f>
        <v>3.3239223925675451E-2</v>
      </c>
      <c r="E172" s="65">
        <f t="shared" si="157"/>
        <v>3.2782362812938226E-2</v>
      </c>
      <c r="F172" s="66">
        <f>Drivers!F146</f>
        <v>1.6556807884972154E-2</v>
      </c>
      <c r="G172" s="66">
        <f>Drivers!G146</f>
        <v>1.4987242264354828E-2</v>
      </c>
      <c r="H172" s="66">
        <f>Drivers!H146</f>
        <v>1.5995205980016598E-2</v>
      </c>
      <c r="I172" s="66">
        <f>Drivers!I146</f>
        <v>1.7166966473471258E-2</v>
      </c>
      <c r="J172" s="67">
        <f>Drivers!J146</f>
        <v>1.9877197174907442E-2</v>
      </c>
    </row>
    <row r="173" spans="2:10" x14ac:dyDescent="0.25">
      <c r="B173" s="64"/>
      <c r="C173" s="2"/>
      <c r="D173" s="2"/>
      <c r="E173" s="2"/>
      <c r="F173" s="2"/>
      <c r="G173" s="2"/>
      <c r="H173" s="2"/>
      <c r="I173" s="2"/>
      <c r="J173" s="18"/>
    </row>
    <row r="174" spans="2:10" x14ac:dyDescent="0.25">
      <c r="B174" s="53" t="s">
        <v>90</v>
      </c>
      <c r="C174" s="11">
        <f>-C133-C142-C151+C159+C168</f>
        <v>-1367</v>
      </c>
      <c r="D174" s="11">
        <f t="shared" ref="D174:J174" si="158">-D133-D142-D151+D159+D168</f>
        <v>-5003</v>
      </c>
      <c r="E174" s="11">
        <f t="shared" si="158"/>
        <v>-10900</v>
      </c>
      <c r="F174" s="11">
        <f t="shared" si="158"/>
        <v>-11592</v>
      </c>
      <c r="G174" s="11">
        <f t="shared" si="158"/>
        <v>-14462.32433061178</v>
      </c>
      <c r="H174" s="11">
        <f t="shared" si="158"/>
        <v>-21286.004096449269</v>
      </c>
      <c r="I174" s="11">
        <f t="shared" si="158"/>
        <v>-29461.587327350837</v>
      </c>
      <c r="J174" s="22">
        <f t="shared" si="158"/>
        <v>-40848.964564991431</v>
      </c>
    </row>
    <row r="175" spans="2:10" x14ac:dyDescent="0.25">
      <c r="B175" s="69" t="s">
        <v>32</v>
      </c>
      <c r="C175" s="70">
        <f>C174/C$17</f>
        <v>-5.0678431081782459E-2</v>
      </c>
      <c r="D175" s="70">
        <f t="shared" ref="D175:J175" si="159">D174/D$17</f>
        <v>-8.2121401135878666E-2</v>
      </c>
      <c r="E175" s="70">
        <f t="shared" si="159"/>
        <v>-8.3526824371441488E-2</v>
      </c>
      <c r="F175" s="70">
        <f t="shared" si="159"/>
        <v>-5.693459418647203E-2</v>
      </c>
      <c r="G175" s="70">
        <f t="shared" si="159"/>
        <v>-5.1537262630792384E-2</v>
      </c>
      <c r="H175" s="70">
        <f t="shared" si="159"/>
        <v>-5.5003390009003957E-2</v>
      </c>
      <c r="I175" s="70">
        <f t="shared" si="159"/>
        <v>-5.9032772281364221E-2</v>
      </c>
      <c r="J175" s="81">
        <f t="shared" si="159"/>
        <v>-6.8352557001342948E-2</v>
      </c>
    </row>
    <row r="176" spans="2:10" x14ac:dyDescent="0.25">
      <c r="B176" s="51"/>
      <c r="C176" s="2"/>
      <c r="D176" s="2"/>
      <c r="E176" s="2"/>
      <c r="F176" s="2"/>
      <c r="G176" s="2"/>
      <c r="H176" s="2"/>
      <c r="I176" s="2"/>
      <c r="J176" s="18"/>
    </row>
    <row r="177" spans="2:10" x14ac:dyDescent="0.25">
      <c r="B177" s="59" t="s">
        <v>91</v>
      </c>
      <c r="C177" s="60" t="s">
        <v>29</v>
      </c>
      <c r="D177" s="61"/>
      <c r="E177" s="61"/>
      <c r="F177" s="61"/>
      <c r="G177" s="61"/>
      <c r="H177" s="61"/>
      <c r="I177" s="61"/>
      <c r="J177" s="62"/>
    </row>
    <row r="178" spans="2:10" x14ac:dyDescent="0.25">
      <c r="B178" s="51" t="s">
        <v>27</v>
      </c>
      <c r="C178" s="6">
        <v>44955</v>
      </c>
      <c r="D178" s="6">
        <v>45319</v>
      </c>
      <c r="E178" s="6">
        <v>45683</v>
      </c>
      <c r="F178" s="7">
        <v>46052</v>
      </c>
      <c r="G178" s="7">
        <v>46417</v>
      </c>
      <c r="H178" s="7">
        <v>46782</v>
      </c>
      <c r="I178" s="7">
        <v>47148</v>
      </c>
      <c r="J178" s="63">
        <v>47513</v>
      </c>
    </row>
    <row r="179" spans="2:10" x14ac:dyDescent="0.25">
      <c r="B179" s="51"/>
      <c r="C179" s="3"/>
      <c r="D179" s="3"/>
      <c r="E179" s="3"/>
      <c r="F179" s="4"/>
      <c r="G179" s="4"/>
      <c r="H179" s="4"/>
      <c r="I179" s="4"/>
      <c r="J179" s="34"/>
    </row>
    <row r="180" spans="2:10" x14ac:dyDescent="0.25">
      <c r="B180" s="89" t="s">
        <v>92</v>
      </c>
      <c r="C180" s="2"/>
      <c r="D180" s="2"/>
      <c r="E180" s="2"/>
      <c r="F180" s="2"/>
      <c r="G180" s="2"/>
      <c r="H180" s="2"/>
      <c r="I180" s="2"/>
      <c r="J180" s="18"/>
    </row>
    <row r="181" spans="2:10" x14ac:dyDescent="0.25">
      <c r="B181" s="51" t="s">
        <v>82</v>
      </c>
      <c r="C181" s="5">
        <v>2778</v>
      </c>
      <c r="D181" s="12">
        <f>C185</f>
        <v>3807</v>
      </c>
      <c r="E181" s="12">
        <f t="shared" ref="E181:J181" si="160">D185</f>
        <v>3914</v>
      </c>
      <c r="F181" s="12">
        <f t="shared" si="160"/>
        <v>6283</v>
      </c>
      <c r="G181" s="12">
        <f t="shared" si="160"/>
        <v>8990</v>
      </c>
      <c r="H181" s="12">
        <f t="shared" si="160"/>
        <v>11751.569118949245</v>
      </c>
      <c r="I181" s="12">
        <f t="shared" si="160"/>
        <v>14544.529942104935</v>
      </c>
      <c r="J181" s="21">
        <f t="shared" si="160"/>
        <v>17569.960275167719</v>
      </c>
    </row>
    <row r="182" spans="2:10" x14ac:dyDescent="0.25">
      <c r="B182" s="51" t="s">
        <v>93</v>
      </c>
      <c r="C182" s="5">
        <f>-1544-C192</f>
        <v>-845</v>
      </c>
      <c r="D182" s="5">
        <f>-1508-D192</f>
        <v>-894</v>
      </c>
      <c r="E182" s="5">
        <f>-1864-E192</f>
        <v>-1271</v>
      </c>
      <c r="F182" s="12">
        <f>F$17*F187</f>
        <v>-2120</v>
      </c>
      <c r="G182" s="12">
        <f t="shared" ref="G182:J183" si="161">G$17*G187</f>
        <v>-2570.1879099436001</v>
      </c>
      <c r="H182" s="12">
        <f t="shared" si="161"/>
        <v>-3785.9440330795596</v>
      </c>
      <c r="I182" s="12">
        <f t="shared" si="161"/>
        <v>-4959.7172217713096</v>
      </c>
      <c r="J182" s="21">
        <f t="shared" si="161"/>
        <v>-5966.2160125463697</v>
      </c>
    </row>
    <row r="183" spans="2:10" x14ac:dyDescent="0.25">
      <c r="B183" s="51" t="s">
        <v>94</v>
      </c>
      <c r="C183" s="5">
        <v>1833</v>
      </c>
      <c r="D183" s="5">
        <v>1069</v>
      </c>
      <c r="E183" s="5">
        <v>3236</v>
      </c>
      <c r="F183" s="12">
        <f>F$17*F188</f>
        <v>4827</v>
      </c>
      <c r="G183" s="12">
        <f>G$17*G188</f>
        <v>5331.7570288928446</v>
      </c>
      <c r="H183" s="12">
        <f t="shared" si="161"/>
        <v>6578.9048562352509</v>
      </c>
      <c r="I183" s="12">
        <f t="shared" si="161"/>
        <v>7985.1475548340941</v>
      </c>
      <c r="J183" s="21">
        <f t="shared" si="161"/>
        <v>9561.9456200741934</v>
      </c>
    </row>
    <row r="184" spans="2:10" x14ac:dyDescent="0.25">
      <c r="B184" s="51" t="s">
        <v>84</v>
      </c>
      <c r="C184" s="5">
        <f>3807-C181-C182-C183</f>
        <v>41</v>
      </c>
      <c r="D184" s="5">
        <f>3914-D181-D182-D183</f>
        <v>-68</v>
      </c>
      <c r="E184" s="5">
        <f>6283-E181-E182-E183</f>
        <v>404</v>
      </c>
      <c r="F184" s="5">
        <v>0</v>
      </c>
      <c r="G184" s="5">
        <v>0</v>
      </c>
      <c r="H184" s="5">
        <v>0</v>
      </c>
      <c r="I184" s="5">
        <v>0</v>
      </c>
      <c r="J184" s="20">
        <v>0</v>
      </c>
    </row>
    <row r="185" spans="2:10" x14ac:dyDescent="0.25">
      <c r="B185" s="51" t="s">
        <v>85</v>
      </c>
      <c r="C185" s="12">
        <f>SUM(C181:C184)</f>
        <v>3807</v>
      </c>
      <c r="D185" s="12">
        <f t="shared" ref="D185:J185" si="162">SUM(D181:D184)</f>
        <v>3914</v>
      </c>
      <c r="E185" s="12">
        <f t="shared" si="162"/>
        <v>6283</v>
      </c>
      <c r="F185" s="12">
        <f t="shared" si="162"/>
        <v>8990</v>
      </c>
      <c r="G185" s="12">
        <f t="shared" si="162"/>
        <v>11751.569118949245</v>
      </c>
      <c r="H185" s="12">
        <f t="shared" si="162"/>
        <v>14544.529942104935</v>
      </c>
      <c r="I185" s="12">
        <f t="shared" si="162"/>
        <v>17569.960275167719</v>
      </c>
      <c r="J185" s="21">
        <f t="shared" si="162"/>
        <v>21165.689882695544</v>
      </c>
    </row>
    <row r="186" spans="2:10" x14ac:dyDescent="0.25">
      <c r="B186" s="51"/>
      <c r="C186" s="2"/>
      <c r="D186" s="2"/>
      <c r="E186" s="2"/>
      <c r="F186" s="2"/>
      <c r="G186" s="2"/>
      <c r="H186" s="2"/>
      <c r="I186" s="2"/>
      <c r="J186" s="18"/>
    </row>
    <row r="187" spans="2:10" x14ac:dyDescent="0.25">
      <c r="B187" s="64" t="s">
        <v>95</v>
      </c>
      <c r="C187" s="65">
        <f>C182/C$17</f>
        <v>-3.1326462519463187E-2</v>
      </c>
      <c r="D187" s="65">
        <f t="shared" ref="D187:E188" si="163">D182/D$17</f>
        <v>-1.4674501822001904E-2</v>
      </c>
      <c r="E187" s="65">
        <f t="shared" si="163"/>
        <v>-9.7396875023946904E-3</v>
      </c>
      <c r="F187" s="66">
        <f>Drivers!F90</f>
        <v>-1.0412468916090468E-2</v>
      </c>
      <c r="G187" s="66">
        <f>Drivers!G90</f>
        <v>-9.1590014369182238E-3</v>
      </c>
      <c r="H187" s="66">
        <f>Drivers!H90</f>
        <v>-9.7829425974071387E-3</v>
      </c>
      <c r="I187" s="66">
        <f>Drivers!I90</f>
        <v>-9.9378846794509496E-3</v>
      </c>
      <c r="J187" s="67">
        <f>Drivers!J90</f>
        <v>-9.9832670037712703E-3</v>
      </c>
    </row>
    <row r="188" spans="2:10" x14ac:dyDescent="0.25">
      <c r="B188" s="64" t="s">
        <v>96</v>
      </c>
      <c r="C188" s="65">
        <f>C183/C$17</f>
        <v>6.7954326388373995E-2</v>
      </c>
      <c r="D188" s="65">
        <f t="shared" si="163"/>
        <v>1.7547027346442992E-2</v>
      </c>
      <c r="E188" s="65">
        <f t="shared" si="163"/>
        <v>2.4797504923484832E-2</v>
      </c>
      <c r="F188" s="66">
        <f>Drivers!F106</f>
        <v>2.3708012951872023E-2</v>
      </c>
      <c r="G188" s="66">
        <f>Drivers!G106</f>
        <v>1.9E-2</v>
      </c>
      <c r="H188" s="66">
        <f>Drivers!H106</f>
        <v>1.7000000000000001E-2</v>
      </c>
      <c r="I188" s="66">
        <f>Drivers!I106</f>
        <v>1.6E-2</v>
      </c>
      <c r="J188" s="67">
        <f>Drivers!J106</f>
        <v>1.6E-2</v>
      </c>
    </row>
    <row r="189" spans="2:10" x14ac:dyDescent="0.25">
      <c r="B189" s="51"/>
      <c r="C189" s="2"/>
      <c r="D189" s="2"/>
      <c r="E189" s="2"/>
      <c r="F189" s="2"/>
      <c r="G189" s="2"/>
      <c r="H189" s="2"/>
      <c r="I189" s="2"/>
      <c r="J189" s="18"/>
    </row>
    <row r="190" spans="2:10" x14ac:dyDescent="0.25">
      <c r="B190" s="89" t="s">
        <v>66</v>
      </c>
      <c r="C190" s="2"/>
      <c r="D190" s="2"/>
      <c r="E190" s="2"/>
      <c r="F190" s="2"/>
      <c r="G190" s="2"/>
      <c r="H190" s="2"/>
      <c r="I190" s="2"/>
      <c r="J190" s="18"/>
    </row>
    <row r="191" spans="2:10" x14ac:dyDescent="0.25">
      <c r="B191" s="51" t="s">
        <v>82</v>
      </c>
      <c r="C191" s="5">
        <v>2339</v>
      </c>
      <c r="D191" s="12">
        <f>C194</f>
        <v>1676</v>
      </c>
      <c r="E191" s="12">
        <f t="shared" ref="E191:J191" si="164">D194</f>
        <v>1112</v>
      </c>
      <c r="F191" s="12">
        <f t="shared" si="164"/>
        <v>807</v>
      </c>
      <c r="G191" s="12">
        <f t="shared" si="164"/>
        <v>453</v>
      </c>
      <c r="H191" s="12">
        <f t="shared" si="164"/>
        <v>217.00000000000003</v>
      </c>
      <c r="I191" s="12">
        <f t="shared" si="164"/>
        <v>133.00000000000003</v>
      </c>
      <c r="J191" s="21">
        <f t="shared" si="164"/>
        <v>102.00000000000003</v>
      </c>
    </row>
    <row r="192" spans="2:10" x14ac:dyDescent="0.25">
      <c r="B192" s="51" t="s">
        <v>97</v>
      </c>
      <c r="C192" s="5">
        <v>-699</v>
      </c>
      <c r="D192" s="5">
        <v>-614</v>
      </c>
      <c r="E192" s="5">
        <v>-593</v>
      </c>
      <c r="F192" s="12">
        <f>F$17*F196</f>
        <v>-354</v>
      </c>
      <c r="G192" s="12">
        <f>G$17*G196</f>
        <v>-235.99999999999997</v>
      </c>
      <c r="H192" s="12">
        <f>H$17*H196</f>
        <v>-84</v>
      </c>
      <c r="I192" s="12">
        <f>I$17*I196</f>
        <v>-31</v>
      </c>
      <c r="J192" s="21">
        <f>J$17*J196</f>
        <v>-10</v>
      </c>
    </row>
    <row r="193" spans="2:10" x14ac:dyDescent="0.25">
      <c r="B193" s="51" t="s">
        <v>84</v>
      </c>
      <c r="C193" s="5">
        <f>1676-C191-C192</f>
        <v>36</v>
      </c>
      <c r="D193" s="5">
        <f xml:space="preserve"> 1112-D191-D192</f>
        <v>50</v>
      </c>
      <c r="E193" s="5">
        <f>807-E191-E192</f>
        <v>288</v>
      </c>
      <c r="F193" s="5">
        <v>0</v>
      </c>
      <c r="G193" s="5">
        <v>0</v>
      </c>
      <c r="H193" s="5">
        <v>0</v>
      </c>
      <c r="I193" s="5">
        <v>0</v>
      </c>
      <c r="J193" s="20">
        <v>0</v>
      </c>
    </row>
    <row r="194" spans="2:10" x14ac:dyDescent="0.25">
      <c r="B194" s="51" t="s">
        <v>85</v>
      </c>
      <c r="C194" s="12">
        <f t="shared" ref="C194:J194" si="165">SUM(C191:C193)</f>
        <v>1676</v>
      </c>
      <c r="D194" s="12">
        <f t="shared" si="165"/>
        <v>1112</v>
      </c>
      <c r="E194" s="12">
        <f t="shared" si="165"/>
        <v>807</v>
      </c>
      <c r="F194" s="12">
        <f t="shared" si="165"/>
        <v>453</v>
      </c>
      <c r="G194" s="12">
        <f t="shared" si="165"/>
        <v>217.00000000000003</v>
      </c>
      <c r="H194" s="12">
        <f t="shared" si="165"/>
        <v>133.00000000000003</v>
      </c>
      <c r="I194" s="12">
        <f t="shared" si="165"/>
        <v>102.00000000000003</v>
      </c>
      <c r="J194" s="21">
        <f t="shared" si="165"/>
        <v>92.000000000000028</v>
      </c>
    </row>
    <row r="195" spans="2:10" x14ac:dyDescent="0.25">
      <c r="B195" s="51"/>
      <c r="C195" s="2"/>
      <c r="D195" s="2"/>
      <c r="E195" s="2"/>
      <c r="F195" s="2"/>
      <c r="G195" s="2"/>
      <c r="H195" s="2"/>
      <c r="I195" s="2"/>
      <c r="J195" s="18"/>
    </row>
    <row r="196" spans="2:10" x14ac:dyDescent="0.25">
      <c r="B196" s="64" t="s">
        <v>99</v>
      </c>
      <c r="C196" s="65">
        <f>C192/C$17</f>
        <v>-2.5913842959887298E-2</v>
      </c>
      <c r="D196" s="65">
        <f>D192/D$17</f>
        <v>-1.0078460982896163E-2</v>
      </c>
      <c r="E196" s="65">
        <f>E192/E$17</f>
        <v>-4.5441657662628259E-3</v>
      </c>
      <c r="F196" s="66">
        <f>Drivers!F98</f>
        <v>-1.7386858473094461E-3</v>
      </c>
      <c r="G196" s="66">
        <f>Drivers!G98</f>
        <v>-8.409985630817682E-4</v>
      </c>
      <c r="H196" s="66">
        <f>Drivers!H98</f>
        <v>-2.1705740259286358E-4</v>
      </c>
      <c r="I196" s="66">
        <f>Drivers!I98</f>
        <v>-6.2115320549052184E-5</v>
      </c>
      <c r="J196" s="67">
        <f>Drivers!J98</f>
        <v>-1.6732996228727613E-5</v>
      </c>
    </row>
    <row r="197" spans="2:10" x14ac:dyDescent="0.25">
      <c r="B197" s="51"/>
      <c r="C197" s="2"/>
      <c r="D197" s="2"/>
      <c r="E197" s="2"/>
      <c r="F197" s="2"/>
      <c r="G197" s="2"/>
      <c r="H197" s="2"/>
      <c r="I197" s="2"/>
      <c r="J197" s="18"/>
    </row>
    <row r="198" spans="2:10" x14ac:dyDescent="0.25">
      <c r="B198" s="53" t="s">
        <v>98</v>
      </c>
      <c r="C198" s="11">
        <f>C182+C192</f>
        <v>-1544</v>
      </c>
      <c r="D198" s="11">
        <f t="shared" ref="D198:J198" si="166">D182+D192</f>
        <v>-1508</v>
      </c>
      <c r="E198" s="11">
        <f t="shared" si="166"/>
        <v>-1864</v>
      </c>
      <c r="F198" s="11">
        <f t="shared" si="166"/>
        <v>-2474</v>
      </c>
      <c r="G198" s="11">
        <f t="shared" si="166"/>
        <v>-2806.1879099436001</v>
      </c>
      <c r="H198" s="11">
        <f t="shared" si="166"/>
        <v>-3869.9440330795596</v>
      </c>
      <c r="I198" s="11">
        <f t="shared" si="166"/>
        <v>-4990.7172217713096</v>
      </c>
      <c r="J198" s="22">
        <f t="shared" si="166"/>
        <v>-5976.2160125463697</v>
      </c>
    </row>
    <row r="199" spans="2:10" x14ac:dyDescent="0.25">
      <c r="B199" s="69" t="s">
        <v>32</v>
      </c>
      <c r="C199" s="70">
        <f>C198/C$17</f>
        <v>-5.7240305479350488E-2</v>
      </c>
      <c r="D199" s="70">
        <f t="shared" ref="D199" si="167">D198/D$17</f>
        <v>-2.4752962804898065E-2</v>
      </c>
      <c r="E199" s="70">
        <f t="shared" ref="E199" si="168">E198/E$17</f>
        <v>-1.4283853268657517E-2</v>
      </c>
      <c r="F199" s="70">
        <f t="shared" ref="F199" si="169">F198/F$17</f>
        <v>-1.2151154763399915E-2</v>
      </c>
      <c r="G199" s="70">
        <f t="shared" ref="G199" si="170">G198/G$17</f>
        <v>-9.9999999999999915E-3</v>
      </c>
      <c r="H199" s="70">
        <f t="shared" ref="H199" si="171">H198/H$17</f>
        <v>-1.0000000000000002E-2</v>
      </c>
      <c r="I199" s="70">
        <f t="shared" ref="I199" si="172">I198/I$17</f>
        <v>-1.0000000000000002E-2</v>
      </c>
      <c r="J199" s="81">
        <f t="shared" ref="J199" si="173">J198/J$17</f>
        <v>-9.9999999999999967E-3</v>
      </c>
    </row>
    <row r="200" spans="2:10" x14ac:dyDescent="0.25">
      <c r="B200" s="51"/>
      <c r="C200" s="2"/>
      <c r="D200" s="2"/>
      <c r="E200" s="2"/>
      <c r="F200" s="2"/>
      <c r="G200" s="2"/>
      <c r="H200" s="2"/>
      <c r="I200" s="2"/>
      <c r="J200" s="18"/>
    </row>
    <row r="201" spans="2:10" x14ac:dyDescent="0.25">
      <c r="B201" s="59" t="s">
        <v>100</v>
      </c>
      <c r="C201" s="60" t="s">
        <v>29</v>
      </c>
      <c r="D201" s="61"/>
      <c r="E201" s="61"/>
      <c r="F201" s="61"/>
      <c r="G201" s="61"/>
      <c r="H201" s="61"/>
      <c r="I201" s="61"/>
      <c r="J201" s="62"/>
    </row>
    <row r="202" spans="2:10" x14ac:dyDescent="0.25">
      <c r="B202" s="51" t="s">
        <v>27</v>
      </c>
      <c r="C202" s="6">
        <v>44955</v>
      </c>
      <c r="D202" s="6">
        <v>45319</v>
      </c>
      <c r="E202" s="6">
        <v>45683</v>
      </c>
      <c r="F202" s="7">
        <v>46052</v>
      </c>
      <c r="G202" s="7">
        <v>46417</v>
      </c>
      <c r="H202" s="7">
        <v>46782</v>
      </c>
      <c r="I202" s="7">
        <v>47148</v>
      </c>
      <c r="J202" s="63">
        <v>47513</v>
      </c>
    </row>
    <row r="203" spans="2:10" x14ac:dyDescent="0.25">
      <c r="B203" s="51"/>
      <c r="C203" s="3"/>
      <c r="D203" s="3"/>
      <c r="E203" s="3"/>
      <c r="F203" s="4"/>
      <c r="G203" s="4"/>
      <c r="H203" s="4"/>
      <c r="I203" s="4"/>
      <c r="J203" s="34"/>
    </row>
    <row r="204" spans="2:10" x14ac:dyDescent="0.25">
      <c r="B204" s="51" t="s">
        <v>82</v>
      </c>
      <c r="C204" s="2"/>
      <c r="D204" s="2"/>
      <c r="E204" s="18"/>
      <c r="F204" s="12">
        <f>E97</f>
        <v>8589</v>
      </c>
      <c r="G204" s="12">
        <f t="shared" ref="G204:J204" ca="1" si="174">F97</f>
        <v>47928.748909874528</v>
      </c>
      <c r="H204" s="12">
        <f t="shared" ca="1" si="174"/>
        <v>117817.00437060207</v>
      </c>
      <c r="I204" s="12">
        <f t="shared" ca="1" si="174"/>
        <v>225764.40646589172</v>
      </c>
      <c r="J204" s="21">
        <f t="shared" ca="1" si="174"/>
        <v>392077.3893071987</v>
      </c>
    </row>
    <row r="205" spans="2:10" x14ac:dyDescent="0.25">
      <c r="B205" s="51" t="s">
        <v>101</v>
      </c>
      <c r="C205" s="2"/>
      <c r="D205" s="2"/>
      <c r="E205" s="20">
        <v>-5000</v>
      </c>
      <c r="F205" s="12">
        <f>E205</f>
        <v>-5000</v>
      </c>
      <c r="G205" s="12">
        <f t="shared" ref="G205:J205" si="175">F205</f>
        <v>-5000</v>
      </c>
      <c r="H205" s="12">
        <f t="shared" si="175"/>
        <v>-5000</v>
      </c>
      <c r="I205" s="12">
        <f t="shared" si="175"/>
        <v>-5000</v>
      </c>
      <c r="J205" s="21">
        <f t="shared" si="175"/>
        <v>-5000</v>
      </c>
    </row>
    <row r="206" spans="2:10" x14ac:dyDescent="0.25">
      <c r="B206" s="51" t="s">
        <v>102</v>
      </c>
      <c r="C206" s="2"/>
      <c r="D206" s="2"/>
      <c r="E206" s="18"/>
      <c r="F206" s="12">
        <f ca="1">F70+F83+F82+F78</f>
        <v>39302.748909874528</v>
      </c>
      <c r="G206" s="12">
        <f t="shared" ref="G206:J206" ca="1" si="176">G70+G83+G82+G78</f>
        <v>70888.255460727552</v>
      </c>
      <c r="H206" s="12">
        <f t="shared" ca="1" si="176"/>
        <v>107947.40209528964</v>
      </c>
      <c r="I206" s="12">
        <f t="shared" ca="1" si="176"/>
        <v>167562.98284130695</v>
      </c>
      <c r="J206" s="21">
        <f t="shared" ca="1" si="176"/>
        <v>216220.85023652841</v>
      </c>
    </row>
    <row r="207" spans="2:10" x14ac:dyDescent="0.25">
      <c r="B207" s="73" t="s">
        <v>103</v>
      </c>
      <c r="C207" s="17"/>
      <c r="D207" s="17"/>
      <c r="E207" s="19"/>
      <c r="F207" s="9">
        <f ca="1">SUM(F204:F206)</f>
        <v>42891.748909874528</v>
      </c>
      <c r="G207" s="9">
        <f t="shared" ref="G207:J207" ca="1" si="177">SUM(G204:G206)</f>
        <v>113817.00437060208</v>
      </c>
      <c r="H207" s="9">
        <f t="shared" ca="1" si="177"/>
        <v>220764.40646589169</v>
      </c>
      <c r="I207" s="9">
        <f t="shared" ca="1" si="177"/>
        <v>388327.3893071987</v>
      </c>
      <c r="J207" s="74">
        <f t="shared" ca="1" si="177"/>
        <v>603298.23954372713</v>
      </c>
    </row>
    <row r="208" spans="2:10" x14ac:dyDescent="0.25">
      <c r="B208" s="51"/>
      <c r="C208" s="2"/>
      <c r="D208" s="2"/>
      <c r="E208" s="18"/>
      <c r="F208" s="2"/>
      <c r="G208" s="2"/>
      <c r="H208" s="2"/>
      <c r="I208" s="2"/>
      <c r="J208" s="18"/>
    </row>
    <row r="209" spans="2:10" x14ac:dyDescent="0.25">
      <c r="B209" s="89" t="s">
        <v>105</v>
      </c>
      <c r="C209" s="2"/>
      <c r="D209" s="2"/>
      <c r="E209" s="18"/>
      <c r="F209" s="2"/>
      <c r="G209" s="2"/>
      <c r="H209" s="2"/>
      <c r="I209" s="2"/>
      <c r="J209" s="18"/>
    </row>
    <row r="210" spans="2:10" x14ac:dyDescent="0.25">
      <c r="B210" s="99" t="s">
        <v>82</v>
      </c>
      <c r="C210" s="2"/>
      <c r="D210" s="2"/>
      <c r="E210" s="18"/>
      <c r="F210" s="12">
        <f>E212</f>
        <v>1000</v>
      </c>
      <c r="G210" s="12">
        <f t="shared" ref="G210:J210" si="178">F212</f>
        <v>1000</v>
      </c>
      <c r="H210" s="12">
        <f t="shared" si="178"/>
        <v>0</v>
      </c>
      <c r="I210" s="12">
        <f t="shared" si="178"/>
        <v>0</v>
      </c>
      <c r="J210" s="21">
        <f t="shared" si="178"/>
        <v>0</v>
      </c>
    </row>
    <row r="211" spans="2:10" x14ac:dyDescent="0.25">
      <c r="B211" s="99" t="s">
        <v>104</v>
      </c>
      <c r="C211" s="2"/>
      <c r="D211" s="2"/>
      <c r="E211" s="18"/>
      <c r="F211" s="5">
        <v>0</v>
      </c>
      <c r="G211" s="5">
        <v>-1000</v>
      </c>
      <c r="H211" s="5">
        <v>0</v>
      </c>
      <c r="I211" s="5">
        <v>0</v>
      </c>
      <c r="J211" s="20">
        <v>0</v>
      </c>
    </row>
    <row r="212" spans="2:10" x14ac:dyDescent="0.25">
      <c r="B212" s="99" t="s">
        <v>85</v>
      </c>
      <c r="C212" s="2"/>
      <c r="D212" s="2"/>
      <c r="E212" s="20">
        <v>1000</v>
      </c>
      <c r="F212" s="12">
        <f>SUM(F210:F211)</f>
        <v>1000</v>
      </c>
      <c r="G212" s="12">
        <f t="shared" ref="G212:J212" si="179">SUM(G210:G211)</f>
        <v>0</v>
      </c>
      <c r="H212" s="12">
        <f t="shared" si="179"/>
        <v>0</v>
      </c>
      <c r="I212" s="12">
        <f t="shared" si="179"/>
        <v>0</v>
      </c>
      <c r="J212" s="21">
        <f t="shared" si="179"/>
        <v>0</v>
      </c>
    </row>
    <row r="213" spans="2:10" x14ac:dyDescent="0.25">
      <c r="B213" s="51"/>
      <c r="C213" s="2"/>
      <c r="D213" s="2"/>
      <c r="E213" s="18"/>
      <c r="F213" s="2"/>
      <c r="G213" s="2"/>
      <c r="H213" s="2"/>
      <c r="I213" s="2"/>
      <c r="J213" s="18"/>
    </row>
    <row r="214" spans="2:10" x14ac:dyDescent="0.25">
      <c r="B214" s="99" t="s">
        <v>37</v>
      </c>
      <c r="C214" s="2" t="s">
        <v>106</v>
      </c>
      <c r="D214" s="100">
        <v>3.2000000000000001E-2</v>
      </c>
      <c r="E214" s="21">
        <f>D214*E212</f>
        <v>32</v>
      </c>
      <c r="F214" s="12">
        <f>IF(Control!$C$4="Off", AVERAGE(F210,F212)*$D214, 0)</f>
        <v>32</v>
      </c>
      <c r="G214" s="12">
        <f>IF(Control!$C$4="Off", AVERAGE(G210,G212)*$D214, 0)</f>
        <v>16</v>
      </c>
      <c r="H214" s="12">
        <f>IF(Control!$C$4="Off", AVERAGE(H210,H212)*$D214, 0)</f>
        <v>0</v>
      </c>
      <c r="I214" s="12">
        <f>IF(Control!$C$4="Off", AVERAGE(I210,I212)*$D214, 0)</f>
        <v>0</v>
      </c>
      <c r="J214" s="21">
        <f>IF(Control!$C$4="Off", AVERAGE(J210,J212)*$D214, 0)</f>
        <v>0</v>
      </c>
    </row>
    <row r="215" spans="2:10" x14ac:dyDescent="0.25">
      <c r="B215" s="51"/>
      <c r="C215" s="2"/>
      <c r="D215" s="2"/>
      <c r="E215" s="18"/>
      <c r="F215" s="2"/>
      <c r="G215" s="2"/>
      <c r="H215" s="2"/>
      <c r="I215" s="2"/>
      <c r="J215" s="18"/>
    </row>
    <row r="216" spans="2:10" x14ac:dyDescent="0.25">
      <c r="B216" s="89" t="s">
        <v>107</v>
      </c>
      <c r="C216" s="2"/>
      <c r="D216" s="2"/>
      <c r="E216" s="18"/>
      <c r="F216" s="2"/>
      <c r="G216" s="2"/>
      <c r="H216" s="2"/>
      <c r="I216" s="2"/>
      <c r="J216" s="18"/>
    </row>
    <row r="217" spans="2:10" x14ac:dyDescent="0.25">
      <c r="B217" s="99" t="s">
        <v>82</v>
      </c>
      <c r="C217" s="2"/>
      <c r="D217" s="2"/>
      <c r="E217" s="18"/>
      <c r="F217" s="12">
        <f>E219</f>
        <v>1250</v>
      </c>
      <c r="G217" s="12">
        <f t="shared" ref="G217:J217" si="180">F219</f>
        <v>1250</v>
      </c>
      <c r="H217" s="12">
        <f t="shared" si="180"/>
        <v>1250</v>
      </c>
      <c r="I217" s="12">
        <f t="shared" si="180"/>
        <v>1250</v>
      </c>
      <c r="J217" s="21">
        <f t="shared" si="180"/>
        <v>0</v>
      </c>
    </row>
    <row r="218" spans="2:10" x14ac:dyDescent="0.25">
      <c r="B218" s="99" t="s">
        <v>104</v>
      </c>
      <c r="C218" s="2"/>
      <c r="D218" s="2"/>
      <c r="E218" s="18"/>
      <c r="F218" s="5">
        <v>0</v>
      </c>
      <c r="G218" s="5">
        <v>0</v>
      </c>
      <c r="H218" s="5">
        <v>0</v>
      </c>
      <c r="I218" s="5">
        <v>-1250</v>
      </c>
      <c r="J218" s="20">
        <v>0</v>
      </c>
    </row>
    <row r="219" spans="2:10" x14ac:dyDescent="0.25">
      <c r="B219" s="99" t="s">
        <v>85</v>
      </c>
      <c r="C219" s="2"/>
      <c r="D219" s="2"/>
      <c r="E219" s="20">
        <v>1250</v>
      </c>
      <c r="F219" s="12">
        <f>SUM(F217:F218)</f>
        <v>1250</v>
      </c>
      <c r="G219" s="12">
        <f t="shared" ref="G219" si="181">SUM(G217:G218)</f>
        <v>1250</v>
      </c>
      <c r="H219" s="12">
        <f t="shared" ref="H219" si="182">SUM(H217:H218)</f>
        <v>1250</v>
      </c>
      <c r="I219" s="12">
        <f t="shared" ref="I219" si="183">SUM(I217:I218)</f>
        <v>0</v>
      </c>
      <c r="J219" s="21">
        <f t="shared" ref="J219" si="184">SUM(J217:J218)</f>
        <v>0</v>
      </c>
    </row>
    <row r="220" spans="2:10" x14ac:dyDescent="0.25">
      <c r="B220" s="51"/>
      <c r="C220" s="2"/>
      <c r="D220" s="2"/>
      <c r="E220" s="18"/>
      <c r="F220" s="2"/>
      <c r="G220" s="2"/>
      <c r="H220" s="2"/>
      <c r="I220" s="2"/>
      <c r="J220" s="18"/>
    </row>
    <row r="221" spans="2:10" x14ac:dyDescent="0.25">
      <c r="B221" s="99" t="s">
        <v>37</v>
      </c>
      <c r="C221" s="2" t="s">
        <v>106</v>
      </c>
      <c r="D221" s="100">
        <v>1.55E-2</v>
      </c>
      <c r="E221" s="21">
        <f>D221*E219</f>
        <v>19.375</v>
      </c>
      <c r="F221" s="12">
        <f>IF(Control!$C$4="Off", AVERAGE(F217,F219)*$D221, 0)</f>
        <v>19.375</v>
      </c>
      <c r="G221" s="12">
        <f>IF(Control!$C$4="Off", AVERAGE(G217,G219)*$D221, 0)</f>
        <v>19.375</v>
      </c>
      <c r="H221" s="12">
        <f>IF(Control!$C$4="Off", AVERAGE(H217,H219)*$D221, 0)</f>
        <v>19.375</v>
      </c>
      <c r="I221" s="12">
        <f>IF(Control!$C$4="Off", AVERAGE(I217,I219)*$D221, 0)</f>
        <v>9.6875</v>
      </c>
      <c r="J221" s="21">
        <f>IF(Control!$C$4="Off", AVERAGE(J217,J219)*$D221, 0)</f>
        <v>0</v>
      </c>
    </row>
    <row r="222" spans="2:10" x14ac:dyDescent="0.25">
      <c r="B222" s="51"/>
      <c r="C222" s="2"/>
      <c r="D222" s="2"/>
      <c r="E222" s="18"/>
      <c r="F222" s="2"/>
      <c r="G222" s="2"/>
      <c r="H222" s="2"/>
      <c r="I222" s="2"/>
      <c r="J222" s="18"/>
    </row>
    <row r="223" spans="2:10" x14ac:dyDescent="0.25">
      <c r="B223" s="89" t="s">
        <v>108</v>
      </c>
      <c r="C223" s="2"/>
      <c r="D223" s="2"/>
      <c r="E223" s="18"/>
      <c r="F223" s="2"/>
      <c r="G223" s="2"/>
      <c r="H223" s="2"/>
      <c r="I223" s="2"/>
      <c r="J223" s="18"/>
    </row>
    <row r="224" spans="2:10" x14ac:dyDescent="0.25">
      <c r="B224" s="99" t="s">
        <v>82</v>
      </c>
      <c r="C224" s="2"/>
      <c r="D224" s="2"/>
      <c r="E224" s="18"/>
      <c r="F224" s="12">
        <f>E226</f>
        <v>1500</v>
      </c>
      <c r="G224" s="12">
        <f t="shared" ref="G224:J224" si="185">F226</f>
        <v>1500</v>
      </c>
      <c r="H224" s="12">
        <f t="shared" si="185"/>
        <v>1500</v>
      </c>
      <c r="I224" s="12">
        <f t="shared" si="185"/>
        <v>1500</v>
      </c>
      <c r="J224" s="21">
        <f t="shared" si="185"/>
        <v>1500</v>
      </c>
    </row>
    <row r="225" spans="2:10" x14ac:dyDescent="0.25">
      <c r="B225" s="99" t="s">
        <v>104</v>
      </c>
      <c r="C225" s="2"/>
      <c r="D225" s="2"/>
      <c r="E225" s="18"/>
      <c r="F225" s="5">
        <v>0</v>
      </c>
      <c r="G225" s="5">
        <v>0</v>
      </c>
      <c r="H225" s="5">
        <v>0</v>
      </c>
      <c r="I225" s="5">
        <v>0</v>
      </c>
      <c r="J225" s="20">
        <v>0</v>
      </c>
    </row>
    <row r="226" spans="2:10" x14ac:dyDescent="0.25">
      <c r="B226" s="99" t="s">
        <v>85</v>
      </c>
      <c r="C226" s="2"/>
      <c r="D226" s="2"/>
      <c r="E226" s="20">
        <v>1500</v>
      </c>
      <c r="F226" s="12">
        <f>SUM(F224:F225)</f>
        <v>1500</v>
      </c>
      <c r="G226" s="12">
        <f t="shared" ref="G226" si="186">SUM(G224:G225)</f>
        <v>1500</v>
      </c>
      <c r="H226" s="12">
        <f t="shared" ref="H226" si="187">SUM(H224:H225)</f>
        <v>1500</v>
      </c>
      <c r="I226" s="12">
        <f t="shared" ref="I226" si="188">SUM(I224:I225)</f>
        <v>1500</v>
      </c>
      <c r="J226" s="21">
        <f t="shared" ref="J226" si="189">SUM(J224:J225)</f>
        <v>1500</v>
      </c>
    </row>
    <row r="227" spans="2:10" x14ac:dyDescent="0.25">
      <c r="B227" s="51"/>
      <c r="C227" s="2"/>
      <c r="D227" s="2"/>
      <c r="E227" s="18"/>
      <c r="F227" s="2"/>
      <c r="G227" s="2"/>
      <c r="H227" s="2"/>
      <c r="I227" s="2"/>
      <c r="J227" s="18"/>
    </row>
    <row r="228" spans="2:10" x14ac:dyDescent="0.25">
      <c r="B228" s="99" t="s">
        <v>37</v>
      </c>
      <c r="C228" s="2" t="s">
        <v>106</v>
      </c>
      <c r="D228" s="100">
        <v>2.8500000000000001E-2</v>
      </c>
      <c r="E228" s="21">
        <f>D228*E226</f>
        <v>42.75</v>
      </c>
      <c r="F228" s="12">
        <f>IF(Control!$C$4="Off", AVERAGE(F224,F226)*$D228, 0)</f>
        <v>42.75</v>
      </c>
      <c r="G228" s="12">
        <f>IF(Control!$C$4="Off", AVERAGE(G224,G226)*$D228, 0)</f>
        <v>42.75</v>
      </c>
      <c r="H228" s="12">
        <f>IF(Control!$C$4="Off", AVERAGE(H224,H226)*$D228, 0)</f>
        <v>42.75</v>
      </c>
      <c r="I228" s="12">
        <f>IF(Control!$C$4="Off", AVERAGE(I224,I226)*$D228, 0)</f>
        <v>42.75</v>
      </c>
      <c r="J228" s="21">
        <f>IF(Control!$C$4="Off", AVERAGE(J224,J226)*$D228, 0)</f>
        <v>42.75</v>
      </c>
    </row>
    <row r="229" spans="2:10" x14ac:dyDescent="0.25">
      <c r="B229" s="51"/>
      <c r="C229" s="2"/>
      <c r="D229" s="2"/>
      <c r="E229" s="18"/>
      <c r="F229" s="2"/>
      <c r="G229" s="2"/>
      <c r="H229" s="2"/>
      <c r="I229" s="2"/>
      <c r="J229" s="18"/>
    </row>
    <row r="230" spans="2:10" x14ac:dyDescent="0.25">
      <c r="B230" s="89" t="s">
        <v>109</v>
      </c>
      <c r="C230" s="2"/>
      <c r="D230" s="2"/>
      <c r="E230" s="18"/>
      <c r="F230" s="2"/>
      <c r="G230" s="2"/>
      <c r="H230" s="2"/>
      <c r="I230" s="2"/>
      <c r="J230" s="18"/>
    </row>
    <row r="231" spans="2:10" x14ac:dyDescent="0.25">
      <c r="B231" s="99" t="s">
        <v>82</v>
      </c>
      <c r="C231" s="2"/>
      <c r="D231" s="2"/>
      <c r="E231" s="18"/>
      <c r="F231" s="12">
        <f>E233</f>
        <v>1250</v>
      </c>
      <c r="G231" s="12">
        <f t="shared" ref="G231:J231" si="190">F233</f>
        <v>1250</v>
      </c>
      <c r="H231" s="12">
        <f t="shared" si="190"/>
        <v>1250</v>
      </c>
      <c r="I231" s="12">
        <f t="shared" si="190"/>
        <v>1250</v>
      </c>
      <c r="J231" s="21">
        <f t="shared" si="190"/>
        <v>1250</v>
      </c>
    </row>
    <row r="232" spans="2:10" x14ac:dyDescent="0.25">
      <c r="B232" s="99" t="s">
        <v>104</v>
      </c>
      <c r="C232" s="2"/>
      <c r="D232" s="2"/>
      <c r="E232" s="18"/>
      <c r="F232" s="5">
        <v>0</v>
      </c>
      <c r="G232" s="5">
        <v>0</v>
      </c>
      <c r="H232" s="5">
        <v>0</v>
      </c>
      <c r="I232" s="5">
        <v>0</v>
      </c>
      <c r="J232" s="20">
        <v>0</v>
      </c>
    </row>
    <row r="233" spans="2:10" x14ac:dyDescent="0.25">
      <c r="B233" s="99" t="s">
        <v>85</v>
      </c>
      <c r="C233" s="2"/>
      <c r="D233" s="2"/>
      <c r="E233" s="20">
        <v>1250</v>
      </c>
      <c r="F233" s="12">
        <f>SUM(F231:F232)</f>
        <v>1250</v>
      </c>
      <c r="G233" s="12">
        <f t="shared" ref="G233" si="191">SUM(G231:G232)</f>
        <v>1250</v>
      </c>
      <c r="H233" s="12">
        <f t="shared" ref="H233" si="192">SUM(H231:H232)</f>
        <v>1250</v>
      </c>
      <c r="I233" s="12">
        <f t="shared" ref="I233" si="193">SUM(I231:I232)</f>
        <v>1250</v>
      </c>
      <c r="J233" s="21">
        <f t="shared" ref="J233" si="194">SUM(J231:J232)</f>
        <v>1250</v>
      </c>
    </row>
    <row r="234" spans="2:10" x14ac:dyDescent="0.25">
      <c r="B234" s="51"/>
      <c r="C234" s="2"/>
      <c r="D234" s="2"/>
      <c r="E234" s="18"/>
      <c r="F234" s="2"/>
      <c r="G234" s="2"/>
      <c r="H234" s="2"/>
      <c r="I234" s="2"/>
      <c r="J234" s="18"/>
    </row>
    <row r="235" spans="2:10" x14ac:dyDescent="0.25">
      <c r="B235" s="99" t="s">
        <v>37</v>
      </c>
      <c r="C235" s="2" t="s">
        <v>106</v>
      </c>
      <c r="D235" s="100">
        <v>0.02</v>
      </c>
      <c r="E235" s="21">
        <f>D235*E233</f>
        <v>25</v>
      </c>
      <c r="F235" s="12">
        <f>IF(Control!$C$4="Off", AVERAGE(F231,F233)*$D235, 0)</f>
        <v>25</v>
      </c>
      <c r="G235" s="12">
        <f>IF(Control!$C$4="Off", AVERAGE(G231,G233)*$D235, 0)</f>
        <v>25</v>
      </c>
      <c r="H235" s="12">
        <f>IF(Control!$C$4="Off", AVERAGE(H231,H233)*$D235, 0)</f>
        <v>25</v>
      </c>
      <c r="I235" s="12">
        <f>IF(Control!$C$4="Off", AVERAGE(I231,I233)*$D235, 0)</f>
        <v>25</v>
      </c>
      <c r="J235" s="21">
        <f>IF(Control!$C$4="Off", AVERAGE(J231,J233)*$D235, 0)</f>
        <v>25</v>
      </c>
    </row>
    <row r="236" spans="2:10" x14ac:dyDescent="0.25">
      <c r="B236" s="51"/>
      <c r="C236" s="2"/>
      <c r="D236" s="2"/>
      <c r="E236" s="18"/>
      <c r="F236" s="2"/>
      <c r="G236" s="2"/>
      <c r="H236" s="2"/>
      <c r="I236" s="2"/>
      <c r="J236" s="18"/>
    </row>
    <row r="237" spans="2:10" x14ac:dyDescent="0.25">
      <c r="B237" s="89" t="s">
        <v>110</v>
      </c>
      <c r="C237" s="2"/>
      <c r="D237" s="2"/>
      <c r="E237" s="18"/>
      <c r="F237" s="2"/>
      <c r="G237" s="2"/>
      <c r="H237" s="2"/>
      <c r="I237" s="2"/>
      <c r="J237" s="18"/>
    </row>
    <row r="238" spans="2:10" x14ac:dyDescent="0.25">
      <c r="B238" s="99" t="s">
        <v>82</v>
      </c>
      <c r="C238" s="2"/>
      <c r="D238" s="2"/>
      <c r="E238" s="18"/>
      <c r="F238" s="12">
        <f>E240</f>
        <v>1000</v>
      </c>
      <c r="G238" s="12">
        <f t="shared" ref="G238:J238" si="195">F240</f>
        <v>1000</v>
      </c>
      <c r="H238" s="12">
        <f t="shared" si="195"/>
        <v>1000</v>
      </c>
      <c r="I238" s="12">
        <f t="shared" si="195"/>
        <v>1000</v>
      </c>
      <c r="J238" s="21">
        <f t="shared" si="195"/>
        <v>1000</v>
      </c>
    </row>
    <row r="239" spans="2:10" x14ac:dyDescent="0.25">
      <c r="B239" s="99" t="s">
        <v>104</v>
      </c>
      <c r="C239" s="2"/>
      <c r="D239" s="2"/>
      <c r="E239" s="18"/>
      <c r="F239" s="5">
        <v>0</v>
      </c>
      <c r="G239" s="5">
        <v>0</v>
      </c>
      <c r="H239" s="5">
        <v>0</v>
      </c>
      <c r="I239" s="5">
        <v>0</v>
      </c>
      <c r="J239" s="20">
        <v>0</v>
      </c>
    </row>
    <row r="240" spans="2:10" x14ac:dyDescent="0.25">
      <c r="B240" s="99" t="s">
        <v>85</v>
      </c>
      <c r="C240" s="2"/>
      <c r="D240" s="2"/>
      <c r="E240" s="20">
        <v>1000</v>
      </c>
      <c r="F240" s="12">
        <f>SUM(F238:F239)</f>
        <v>1000</v>
      </c>
      <c r="G240" s="12">
        <f t="shared" ref="G240" si="196">SUM(G238:G239)</f>
        <v>1000</v>
      </c>
      <c r="H240" s="12">
        <f t="shared" ref="H240" si="197">SUM(H238:H239)</f>
        <v>1000</v>
      </c>
      <c r="I240" s="12">
        <f t="shared" ref="I240" si="198">SUM(I238:I239)</f>
        <v>1000</v>
      </c>
      <c r="J240" s="21">
        <f t="shared" ref="J240" si="199">SUM(J238:J239)</f>
        <v>1000</v>
      </c>
    </row>
    <row r="241" spans="2:10" x14ac:dyDescent="0.25">
      <c r="B241" s="51"/>
      <c r="C241" s="2"/>
      <c r="D241" s="2"/>
      <c r="E241" s="18"/>
      <c r="F241" s="2"/>
      <c r="G241" s="2"/>
      <c r="H241" s="2"/>
      <c r="I241" s="2"/>
      <c r="J241" s="18"/>
    </row>
    <row r="242" spans="2:10" x14ac:dyDescent="0.25">
      <c r="B242" s="99" t="s">
        <v>37</v>
      </c>
      <c r="C242" s="2" t="s">
        <v>106</v>
      </c>
      <c r="D242" s="100">
        <v>3.5000000000000003E-2</v>
      </c>
      <c r="E242" s="21">
        <f>D242*E240</f>
        <v>35</v>
      </c>
      <c r="F242" s="12">
        <f>IF(Control!$C$4="Off", AVERAGE(F238,F240)*$D242, 0)</f>
        <v>35</v>
      </c>
      <c r="G242" s="12">
        <f>IF(Control!$C$4="Off", AVERAGE(G238,G240)*$D242, 0)</f>
        <v>35</v>
      </c>
      <c r="H242" s="12">
        <f>IF(Control!$C$4="Off", AVERAGE(H238,H240)*$D242, 0)</f>
        <v>35</v>
      </c>
      <c r="I242" s="12">
        <f>IF(Control!$C$4="Off", AVERAGE(I238,I240)*$D242, 0)</f>
        <v>35</v>
      </c>
      <c r="J242" s="21">
        <f>IF(Control!$C$4="Off", AVERAGE(J238,J240)*$D242, 0)</f>
        <v>35</v>
      </c>
    </row>
    <row r="243" spans="2:10" x14ac:dyDescent="0.25">
      <c r="B243" s="51"/>
      <c r="C243" s="2"/>
      <c r="D243" s="2"/>
      <c r="E243" s="18"/>
      <c r="F243" s="2"/>
      <c r="G243" s="2"/>
      <c r="H243" s="2"/>
      <c r="I243" s="2"/>
      <c r="J243" s="18"/>
    </row>
    <row r="244" spans="2:10" x14ac:dyDescent="0.25">
      <c r="B244" s="89" t="s">
        <v>111</v>
      </c>
      <c r="C244" s="2"/>
      <c r="D244" s="2"/>
      <c r="E244" s="18"/>
      <c r="F244" s="2"/>
      <c r="G244" s="2"/>
      <c r="H244" s="2"/>
      <c r="I244" s="2"/>
      <c r="J244" s="18"/>
    </row>
    <row r="245" spans="2:10" x14ac:dyDescent="0.25">
      <c r="B245" s="99" t="s">
        <v>82</v>
      </c>
      <c r="C245" s="2"/>
      <c r="D245" s="2"/>
      <c r="E245" s="18"/>
      <c r="F245" s="12">
        <f>E247</f>
        <v>2000</v>
      </c>
      <c r="G245" s="12">
        <f t="shared" ref="G245:J245" si="200">F247</f>
        <v>2000</v>
      </c>
      <c r="H245" s="12">
        <f t="shared" si="200"/>
        <v>2000</v>
      </c>
      <c r="I245" s="12">
        <f t="shared" si="200"/>
        <v>2000</v>
      </c>
      <c r="J245" s="21">
        <f t="shared" si="200"/>
        <v>2000</v>
      </c>
    </row>
    <row r="246" spans="2:10" x14ac:dyDescent="0.25">
      <c r="B246" s="99" t="s">
        <v>104</v>
      </c>
      <c r="C246" s="2"/>
      <c r="D246" s="2"/>
      <c r="E246" s="18"/>
      <c r="F246" s="5">
        <v>0</v>
      </c>
      <c r="G246" s="5">
        <v>0</v>
      </c>
      <c r="H246" s="5">
        <v>0</v>
      </c>
      <c r="I246" s="5">
        <v>0</v>
      </c>
      <c r="J246" s="20">
        <v>0</v>
      </c>
    </row>
    <row r="247" spans="2:10" x14ac:dyDescent="0.25">
      <c r="B247" s="99" t="s">
        <v>85</v>
      </c>
      <c r="C247" s="2"/>
      <c r="D247" s="2"/>
      <c r="E247" s="20">
        <v>2000</v>
      </c>
      <c r="F247" s="12">
        <f>SUM(F245:F246)</f>
        <v>2000</v>
      </c>
      <c r="G247" s="12">
        <f t="shared" ref="G247" si="201">SUM(G245:G246)</f>
        <v>2000</v>
      </c>
      <c r="H247" s="12">
        <f t="shared" ref="H247" si="202">SUM(H245:H246)</f>
        <v>2000</v>
      </c>
      <c r="I247" s="12">
        <f t="shared" ref="I247" si="203">SUM(I245:I246)</f>
        <v>2000</v>
      </c>
      <c r="J247" s="21">
        <f t="shared" ref="J247" si="204">SUM(J245:J246)</f>
        <v>2000</v>
      </c>
    </row>
    <row r="248" spans="2:10" x14ac:dyDescent="0.25">
      <c r="B248" s="51"/>
      <c r="C248" s="2"/>
      <c r="D248" s="2"/>
      <c r="E248" s="18"/>
      <c r="F248" s="2"/>
      <c r="G248" s="2"/>
      <c r="H248" s="2"/>
      <c r="I248" s="2"/>
      <c r="J248" s="18"/>
    </row>
    <row r="249" spans="2:10" x14ac:dyDescent="0.25">
      <c r="B249" s="99" t="s">
        <v>37</v>
      </c>
      <c r="C249" s="2" t="s">
        <v>106</v>
      </c>
      <c r="D249" s="100">
        <v>3.5000000000000003E-2</v>
      </c>
      <c r="E249" s="21">
        <f>D249*E247</f>
        <v>70</v>
      </c>
      <c r="F249" s="12">
        <f>IF(Control!$C$4="Off", AVERAGE(F245,F247)*$D249, 0)</f>
        <v>70</v>
      </c>
      <c r="G249" s="12">
        <f>IF(Control!$C$4="Off", AVERAGE(G245,G247)*$D249, 0)</f>
        <v>70</v>
      </c>
      <c r="H249" s="12">
        <f>IF(Control!$C$4="Off", AVERAGE(H245,H247)*$D249, 0)</f>
        <v>70</v>
      </c>
      <c r="I249" s="12">
        <f>IF(Control!$C$4="Off", AVERAGE(I245,I247)*$D249, 0)</f>
        <v>70</v>
      </c>
      <c r="J249" s="21">
        <f>IF(Control!$C$4="Off", AVERAGE(J245,J247)*$D249, 0)</f>
        <v>70</v>
      </c>
    </row>
    <row r="250" spans="2:10" x14ac:dyDescent="0.25">
      <c r="B250" s="51"/>
      <c r="C250" s="2"/>
      <c r="D250" s="2"/>
      <c r="E250" s="18"/>
      <c r="F250" s="2"/>
      <c r="G250" s="2"/>
      <c r="H250" s="2"/>
      <c r="I250" s="2"/>
      <c r="J250" s="18"/>
    </row>
    <row r="251" spans="2:10" x14ac:dyDescent="0.25">
      <c r="B251" s="89" t="s">
        <v>112</v>
      </c>
      <c r="C251" s="2"/>
      <c r="D251" s="2"/>
      <c r="E251" s="18"/>
      <c r="F251" s="2"/>
      <c r="G251" s="2"/>
      <c r="H251" s="2"/>
      <c r="I251" s="2"/>
      <c r="J251" s="18"/>
    </row>
    <row r="252" spans="2:10" x14ac:dyDescent="0.25">
      <c r="B252" s="99" t="s">
        <v>82</v>
      </c>
      <c r="C252" s="2"/>
      <c r="D252" s="2"/>
      <c r="E252" s="18"/>
      <c r="F252" s="12">
        <f>E254</f>
        <v>500</v>
      </c>
      <c r="G252" s="12">
        <f t="shared" ref="G252:J252" si="205">F254</f>
        <v>500</v>
      </c>
      <c r="H252" s="12">
        <f t="shared" si="205"/>
        <v>500</v>
      </c>
      <c r="I252" s="12">
        <f t="shared" si="205"/>
        <v>500</v>
      </c>
      <c r="J252" s="21">
        <f t="shared" si="205"/>
        <v>500</v>
      </c>
    </row>
    <row r="253" spans="2:10" x14ac:dyDescent="0.25">
      <c r="B253" s="99" t="s">
        <v>104</v>
      </c>
      <c r="C253" s="2"/>
      <c r="D253" s="2"/>
      <c r="E253" s="18"/>
      <c r="F253" s="5">
        <v>0</v>
      </c>
      <c r="G253" s="5">
        <v>0</v>
      </c>
      <c r="H253" s="5">
        <v>0</v>
      </c>
      <c r="I253" s="5">
        <v>0</v>
      </c>
      <c r="J253" s="20">
        <v>0</v>
      </c>
    </row>
    <row r="254" spans="2:10" x14ac:dyDescent="0.25">
      <c r="B254" s="99" t="s">
        <v>85</v>
      </c>
      <c r="C254" s="2"/>
      <c r="D254" s="2"/>
      <c r="E254" s="20">
        <v>500</v>
      </c>
      <c r="F254" s="12">
        <f>SUM(F252:F253)</f>
        <v>500</v>
      </c>
      <c r="G254" s="12">
        <f t="shared" ref="G254" si="206">SUM(G252:G253)</f>
        <v>500</v>
      </c>
      <c r="H254" s="12">
        <f t="shared" ref="H254" si="207">SUM(H252:H253)</f>
        <v>500</v>
      </c>
      <c r="I254" s="12">
        <f t="shared" ref="I254" si="208">SUM(I252:I253)</f>
        <v>500</v>
      </c>
      <c r="J254" s="21">
        <f t="shared" ref="J254" si="209">SUM(J252:J253)</f>
        <v>500</v>
      </c>
    </row>
    <row r="255" spans="2:10" x14ac:dyDescent="0.25">
      <c r="B255" s="51"/>
      <c r="C255" s="2"/>
      <c r="D255" s="2"/>
      <c r="E255" s="18"/>
      <c r="F255" s="2"/>
      <c r="G255" s="2"/>
      <c r="H255" s="2"/>
      <c r="I255" s="2"/>
      <c r="J255" s="18"/>
    </row>
    <row r="256" spans="2:10" x14ac:dyDescent="0.25">
      <c r="B256" s="99" t="s">
        <v>37</v>
      </c>
      <c r="C256" s="2" t="s">
        <v>106</v>
      </c>
      <c r="D256" s="100">
        <v>3.6999999999999998E-2</v>
      </c>
      <c r="E256" s="21">
        <f>D256*E254</f>
        <v>18.5</v>
      </c>
      <c r="F256" s="12">
        <f>IF(Control!$C$4="Off", AVERAGE(F252,F254)*$D256, 0)</f>
        <v>18.5</v>
      </c>
      <c r="G256" s="12">
        <f>IF(Control!$C$4="Off", AVERAGE(G252,G254)*$D256, 0)</f>
        <v>18.5</v>
      </c>
      <c r="H256" s="12">
        <f>IF(Control!$C$4="Off", AVERAGE(H252,H254)*$D256, 0)</f>
        <v>18.5</v>
      </c>
      <c r="I256" s="12">
        <f>IF(Control!$C$4="Off", AVERAGE(I252,I254)*$D256, 0)</f>
        <v>18.5</v>
      </c>
      <c r="J256" s="21">
        <f>IF(Control!$C$4="Off", AVERAGE(J252,J254)*$D256, 0)</f>
        <v>18.5</v>
      </c>
    </row>
    <row r="257" spans="2:10" x14ac:dyDescent="0.25">
      <c r="B257" s="51"/>
      <c r="C257" s="2"/>
      <c r="D257" s="2"/>
      <c r="E257" s="18"/>
      <c r="F257" s="2"/>
      <c r="G257" s="2"/>
      <c r="H257" s="2"/>
      <c r="I257" s="2"/>
      <c r="J257" s="18"/>
    </row>
    <row r="258" spans="2:10" x14ac:dyDescent="0.25">
      <c r="B258" s="53" t="s">
        <v>113</v>
      </c>
      <c r="C258" s="10"/>
      <c r="D258" s="10"/>
      <c r="E258" s="22">
        <f>E212+E219+E226+E233+E240+E247+E254</f>
        <v>8500</v>
      </c>
      <c r="F258" s="11">
        <f>F212+F219+F226+F233+F240+F247+F254</f>
        <v>8500</v>
      </c>
      <c r="G258" s="11">
        <f t="shared" ref="G258:J258" si="210">G212+G219+G226+G233+G240+G247+G254</f>
        <v>7500</v>
      </c>
      <c r="H258" s="11">
        <f t="shared" si="210"/>
        <v>7500</v>
      </c>
      <c r="I258" s="11">
        <f t="shared" si="210"/>
        <v>6250</v>
      </c>
      <c r="J258" s="22">
        <f t="shared" si="210"/>
        <v>6250</v>
      </c>
    </row>
    <row r="259" spans="2:10" x14ac:dyDescent="0.25">
      <c r="B259" s="51"/>
      <c r="C259" s="2"/>
      <c r="D259" s="2"/>
      <c r="E259" s="18"/>
      <c r="F259" s="2"/>
      <c r="G259" s="2"/>
      <c r="H259" s="2"/>
      <c r="I259" s="2"/>
      <c r="J259" s="18"/>
    </row>
    <row r="260" spans="2:10" x14ac:dyDescent="0.25">
      <c r="B260" s="53" t="s">
        <v>114</v>
      </c>
      <c r="C260" s="10"/>
      <c r="D260" s="10"/>
      <c r="E260" s="22">
        <f>E214+E221+E228+E235+E242+E249+E256</f>
        <v>242.625</v>
      </c>
      <c r="F260" s="11">
        <f>F214+F221+F228+F235+F242+F249+F256</f>
        <v>242.625</v>
      </c>
      <c r="G260" s="11">
        <f t="shared" ref="G260:J260" si="211">G214+G221+G228+G235+G242+G249+G256</f>
        <v>226.625</v>
      </c>
      <c r="H260" s="11">
        <f t="shared" si="211"/>
        <v>210.625</v>
      </c>
      <c r="I260" s="11">
        <f t="shared" si="211"/>
        <v>200.9375</v>
      </c>
      <c r="J260" s="22">
        <f t="shared" si="211"/>
        <v>191.25</v>
      </c>
    </row>
    <row r="261" spans="2:10" x14ac:dyDescent="0.25">
      <c r="B261" s="51"/>
      <c r="C261" s="2"/>
      <c r="D261" s="2"/>
      <c r="E261" s="18"/>
      <c r="F261" s="2"/>
      <c r="G261" s="2"/>
      <c r="H261" s="2"/>
      <c r="I261" s="2"/>
      <c r="J261" s="18"/>
    </row>
    <row r="262" spans="2:10" x14ac:dyDescent="0.25">
      <c r="B262" s="51" t="s">
        <v>115</v>
      </c>
      <c r="C262" s="2"/>
      <c r="D262" s="2"/>
      <c r="E262" s="18"/>
      <c r="F262" s="2"/>
      <c r="G262" s="2"/>
      <c r="H262" s="2"/>
      <c r="I262" s="2"/>
      <c r="J262" s="18"/>
    </row>
    <row r="263" spans="2:10" x14ac:dyDescent="0.25">
      <c r="B263" s="99" t="s">
        <v>82</v>
      </c>
      <c r="C263" s="2"/>
      <c r="D263" s="2"/>
      <c r="E263" s="18"/>
      <c r="F263" s="12">
        <f>E97+E98</f>
        <v>43210</v>
      </c>
      <c r="G263" s="12">
        <f t="shared" ref="G263:J263" ca="1" si="212">F97+F98</f>
        <v>82549.748909874528</v>
      </c>
      <c r="H263" s="12">
        <f t="shared" ca="1" si="212"/>
        <v>152438.00437060208</v>
      </c>
      <c r="I263" s="12">
        <f t="shared" ca="1" si="212"/>
        <v>260385.40646589172</v>
      </c>
      <c r="J263" s="21">
        <f t="shared" ca="1" si="212"/>
        <v>426698.3893071987</v>
      </c>
    </row>
    <row r="264" spans="2:10" x14ac:dyDescent="0.25">
      <c r="B264" s="99" t="s">
        <v>85</v>
      </c>
      <c r="C264" s="2"/>
      <c r="D264" s="2"/>
      <c r="E264" s="18"/>
      <c r="F264" s="12">
        <f ca="1">F97+F98</f>
        <v>82549.748909874528</v>
      </c>
      <c r="G264" s="12">
        <f t="shared" ref="G264:J264" ca="1" si="213">G97+G98</f>
        <v>152438.00437060208</v>
      </c>
      <c r="H264" s="12">
        <f t="shared" ca="1" si="213"/>
        <v>260385.40646589172</v>
      </c>
      <c r="I264" s="12">
        <f t="shared" ca="1" si="213"/>
        <v>426698.3893071987</v>
      </c>
      <c r="J264" s="21">
        <f t="shared" ca="1" si="213"/>
        <v>642919.23954372713</v>
      </c>
    </row>
    <row r="265" spans="2:10" x14ac:dyDescent="0.25">
      <c r="B265" s="51"/>
      <c r="C265" s="2"/>
      <c r="D265" s="2"/>
      <c r="E265" s="18"/>
      <c r="F265" s="2"/>
      <c r="G265" s="2"/>
      <c r="H265" s="2"/>
      <c r="I265" s="2"/>
      <c r="J265" s="18"/>
    </row>
    <row r="266" spans="2:10" x14ac:dyDescent="0.25">
      <c r="B266" s="51" t="s">
        <v>116</v>
      </c>
      <c r="C266" s="2"/>
      <c r="D266" s="2"/>
      <c r="E266" s="18"/>
      <c r="F266" s="79">
        <v>3.5000000000000003E-2</v>
      </c>
      <c r="G266" s="79">
        <v>3.5000000000000003E-2</v>
      </c>
      <c r="H266" s="79">
        <v>0.03</v>
      </c>
      <c r="I266" s="79">
        <v>2.5000000000000001E-2</v>
      </c>
      <c r="J266" s="80">
        <v>0.02</v>
      </c>
    </row>
    <row r="267" spans="2:10" x14ac:dyDescent="0.25">
      <c r="B267" s="53" t="s">
        <v>117</v>
      </c>
      <c r="C267" s="10"/>
      <c r="D267" s="10"/>
      <c r="E267" s="22"/>
      <c r="F267" s="11">
        <f ca="1">IF(Control!$C$4="Off", AVERAGE(F263:F264)*F266, 0)</f>
        <v>2200.7956059228045</v>
      </c>
      <c r="G267" s="11">
        <f ca="1">IF(Control!$C$4="Off", AVERAGE(G263:G264)*G266, 0)</f>
        <v>4112.285682408341</v>
      </c>
      <c r="H267" s="11">
        <f ca="1">IF(Control!$C$4="Off", AVERAGE(H263:H264)*H266, 0)</f>
        <v>6192.3511625474075</v>
      </c>
      <c r="I267" s="11">
        <f ca="1">IF(Control!$C$4="Off", AVERAGE(I263:I264)*I266, 0)</f>
        <v>8588.5474471636317</v>
      </c>
      <c r="J267" s="22">
        <f ca="1">IF(Control!$C$4="Off", AVERAGE(J263:J264)*J266, 0)</f>
        <v>10696.176288509258</v>
      </c>
    </row>
    <row r="268" spans="2:10" x14ac:dyDescent="0.25">
      <c r="B268" s="56"/>
      <c r="C268" s="101"/>
      <c r="D268" s="101"/>
      <c r="E268" s="101"/>
      <c r="F268" s="101"/>
      <c r="G268" s="101"/>
      <c r="H268" s="101"/>
      <c r="I268" s="101"/>
      <c r="J268" s="102"/>
    </row>
    <row r="269" spans="2:10" x14ac:dyDescent="0.25">
      <c r="B269" s="2"/>
      <c r="C269" s="2"/>
      <c r="D269" s="2"/>
      <c r="E269" s="2"/>
      <c r="F269" s="2"/>
      <c r="G269" s="2"/>
      <c r="H269" s="2"/>
      <c r="I269" s="2"/>
      <c r="J269" s="2"/>
    </row>
    <row r="270" spans="2:10" x14ac:dyDescent="0.25">
      <c r="B270" s="2"/>
      <c r="C270" s="2"/>
      <c r="D270" s="2"/>
      <c r="E270" s="2"/>
      <c r="F270" s="2"/>
      <c r="G270" s="2"/>
      <c r="H270" s="2"/>
      <c r="I270" s="2"/>
      <c r="J270" s="2"/>
    </row>
    <row r="271" spans="2:10" x14ac:dyDescent="0.25">
      <c r="B271" s="2"/>
      <c r="C271" s="2"/>
      <c r="D271" s="2"/>
      <c r="E271" s="2"/>
      <c r="F271" s="2"/>
      <c r="G271" s="2"/>
      <c r="H271" s="2"/>
      <c r="I271" s="2"/>
      <c r="J271" s="2"/>
    </row>
    <row r="272" spans="2:10" x14ac:dyDescent="0.25">
      <c r="B272" s="2"/>
      <c r="C272" s="2"/>
      <c r="D272" s="2"/>
    </row>
  </sheetData>
  <pageMargins left="0.4" right="0.4" top="0.4" bottom="0.4" header="0.2" footer="0.2"/>
  <pageSetup scale="70" fitToHeight="0" orientation="landscape" r:id="rId1"/>
  <headerFooter>
    <oddFooter>&amp;L&amp;A&amp;CPage &amp;P of &amp;N&amp;R&amp;D &amp;T</oddFooter>
  </headerFooter>
  <rowBreaks count="7" manualBreakCount="7">
    <brk id="38" min="1" max="9" man="1"/>
    <brk id="57" min="1" max="9" man="1"/>
    <brk id="93" min="1" max="9" man="1"/>
    <brk id="127" min="1" max="9" man="1"/>
    <brk id="156" min="1" max="9" man="1"/>
    <brk id="200" min="1" max="9" man="1"/>
    <brk id="243" min="1" max="9" man="1"/>
  </rowBreaks>
  <ignoredErrors>
    <ignoredError sqref="D17:E17 C22:E22 C31:E31 C74:E74 D76:E76 C68:E68 C66:J66 C64:E64 F8:J8 F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AC74-ACAD-468B-ADA8-F81E07B88457}">
  <sheetPr>
    <tabColor rgb="FF002060"/>
  </sheetPr>
  <dimension ref="B2:J170"/>
  <sheetViews>
    <sheetView showGridLines="0" view="pageBreakPreview" topLeftCell="A110" zoomScale="75" zoomScaleNormal="100" zoomScaleSheetLayoutView="100" workbookViewId="0">
      <selection activeCell="F8" sqref="F8"/>
    </sheetView>
  </sheetViews>
  <sheetFormatPr baseColWidth="10" defaultColWidth="9" defaultRowHeight="17" x14ac:dyDescent="0.25"/>
  <cols>
    <col min="1" max="1" width="9" style="1"/>
    <col min="2" max="2" width="63.6640625" style="1" customWidth="1"/>
    <col min="3" max="10" width="13.6640625" style="1" customWidth="1"/>
    <col min="11" max="11" width="9" style="1"/>
    <col min="12" max="12" width="60.6640625" style="1" customWidth="1"/>
    <col min="13" max="15" width="13.6640625" style="1" customWidth="1"/>
    <col min="16" max="16384" width="9" style="1"/>
  </cols>
  <sheetData>
    <row r="2" spans="2:10" ht="21" x14ac:dyDescent="0.3">
      <c r="B2" s="48" t="s">
        <v>118</v>
      </c>
      <c r="C2" s="49"/>
      <c r="D2" s="49"/>
      <c r="E2" s="49"/>
      <c r="F2" s="49"/>
      <c r="G2" s="49"/>
      <c r="H2" s="49"/>
      <c r="I2" s="49"/>
      <c r="J2" s="50"/>
    </row>
    <row r="3" spans="2:10" x14ac:dyDescent="0.25">
      <c r="B3" s="51"/>
      <c r="C3" s="2"/>
      <c r="D3" s="2"/>
      <c r="E3" s="2"/>
      <c r="F3" s="2"/>
      <c r="G3" s="2"/>
      <c r="H3" s="2"/>
      <c r="I3" s="2"/>
      <c r="J3" s="18"/>
    </row>
    <row r="4" spans="2:10" x14ac:dyDescent="0.25">
      <c r="B4" s="59" t="s">
        <v>26</v>
      </c>
      <c r="C4" s="60" t="s">
        <v>29</v>
      </c>
      <c r="D4" s="61"/>
      <c r="E4" s="61"/>
      <c r="F4" s="61"/>
      <c r="G4" s="61"/>
      <c r="H4" s="61"/>
      <c r="I4" s="61"/>
      <c r="J4" s="62"/>
    </row>
    <row r="5" spans="2:10" x14ac:dyDescent="0.25">
      <c r="B5" s="51" t="s">
        <v>27</v>
      </c>
      <c r="C5" s="6">
        <v>44955</v>
      </c>
      <c r="D5" s="6">
        <v>45319</v>
      </c>
      <c r="E5" s="6">
        <v>45683</v>
      </c>
      <c r="F5" s="7">
        <v>46052</v>
      </c>
      <c r="G5" s="7">
        <v>46417</v>
      </c>
      <c r="H5" s="7">
        <v>46782</v>
      </c>
      <c r="I5" s="7">
        <v>47148</v>
      </c>
      <c r="J5" s="63">
        <v>47513</v>
      </c>
    </row>
    <row r="6" spans="2:10" x14ac:dyDescent="0.25">
      <c r="B6" s="51"/>
      <c r="C6" s="3"/>
      <c r="D6" s="3"/>
      <c r="E6" s="3"/>
      <c r="F6" s="4"/>
      <c r="G6" s="4"/>
      <c r="H6" s="4"/>
      <c r="I6" s="4"/>
      <c r="J6" s="34"/>
    </row>
    <row r="7" spans="2:10" x14ac:dyDescent="0.25">
      <c r="B7" s="53" t="s">
        <v>0</v>
      </c>
      <c r="C7" s="103"/>
      <c r="D7" s="103"/>
      <c r="E7" s="103"/>
      <c r="F7" s="70">
        <f>SUMIF($B9:$B13, Control!$C$5, Drivers!F9:F13)</f>
        <v>0.58214614405396481</v>
      </c>
      <c r="G7" s="70">
        <f>SUMIF($B9:$B13, Control!$C$5, Drivers!G9:G14)</f>
        <v>0.39999999999999991</v>
      </c>
      <c r="H7" s="70">
        <f>SUMIF($B9:$B13, Control!$C$5, Drivers!H9:H14)</f>
        <v>0.39999999999999991</v>
      </c>
      <c r="I7" s="70">
        <f>SUMIF($B9:$B13, Control!$C$5, Drivers!I9:I14)</f>
        <v>0.30000000000000004</v>
      </c>
      <c r="J7" s="81">
        <f>SUMIF($B9:$B13, Control!$C$5, Drivers!J9:J14)</f>
        <v>0.19999999999999996</v>
      </c>
    </row>
    <row r="8" spans="2:10" x14ac:dyDescent="0.25">
      <c r="B8" s="51"/>
      <c r="C8" s="5">
        <v>15005</v>
      </c>
      <c r="D8" s="5">
        <v>47525</v>
      </c>
      <c r="E8" s="5">
        <v>115186</v>
      </c>
      <c r="F8" s="5">
        <v>182241.1</v>
      </c>
      <c r="G8" s="5">
        <v>237531.2</v>
      </c>
      <c r="H8" s="5">
        <v>267530.7</v>
      </c>
      <c r="I8" s="5">
        <v>294283.8</v>
      </c>
      <c r="J8" s="20">
        <v>323712.2</v>
      </c>
    </row>
    <row r="9" spans="2:10" x14ac:dyDescent="0.25">
      <c r="B9" s="51" t="s">
        <v>119</v>
      </c>
      <c r="C9" s="3"/>
      <c r="D9" s="65">
        <f>D8/C8-1</f>
        <v>2.1672775741419525</v>
      </c>
      <c r="E9" s="65">
        <f>E8/D8-1</f>
        <v>1.4236927932667016</v>
      </c>
      <c r="F9" s="65">
        <f t="shared" ref="F9:J9" si="0">F8/E8-1</f>
        <v>0.58214626777559775</v>
      </c>
      <c r="G9" s="65">
        <f t="shared" si="0"/>
        <v>0.30338985003931618</v>
      </c>
      <c r="H9" s="65">
        <f t="shared" si="0"/>
        <v>0.12629709276086687</v>
      </c>
      <c r="I9" s="65">
        <f t="shared" si="0"/>
        <v>0.10000011213666316</v>
      </c>
      <c r="J9" s="87">
        <f t="shared" si="0"/>
        <v>0.10000006796160732</v>
      </c>
    </row>
    <row r="10" spans="2:10" x14ac:dyDescent="0.25">
      <c r="B10" s="51"/>
      <c r="C10" s="3"/>
      <c r="D10" s="3"/>
      <c r="E10" s="3"/>
      <c r="F10" s="4"/>
      <c r="G10" s="4"/>
      <c r="H10" s="4"/>
      <c r="I10" s="4"/>
      <c r="J10" s="34"/>
    </row>
    <row r="11" spans="2:10" x14ac:dyDescent="0.25">
      <c r="B11" s="51"/>
      <c r="C11" s="3"/>
      <c r="D11" s="3"/>
      <c r="E11" s="3"/>
      <c r="F11" s="4"/>
      <c r="G11" s="4"/>
      <c r="H11" s="4"/>
      <c r="I11" s="4"/>
      <c r="J11" s="34"/>
    </row>
    <row r="12" spans="2:10" x14ac:dyDescent="0.25">
      <c r="B12" s="51"/>
      <c r="C12" s="3"/>
      <c r="D12" s="3"/>
      <c r="E12" s="3"/>
      <c r="F12" s="5">
        <v>182241.08574899999</v>
      </c>
      <c r="G12" s="5">
        <v>255137.52004859998</v>
      </c>
      <c r="H12" s="5">
        <v>357192.52806803997</v>
      </c>
      <c r="I12" s="5">
        <v>464350.28648845199</v>
      </c>
      <c r="J12" s="20">
        <v>557220.34378614242</v>
      </c>
    </row>
    <row r="13" spans="2:10" x14ac:dyDescent="0.25">
      <c r="B13" s="51" t="s">
        <v>120</v>
      </c>
      <c r="C13" s="3"/>
      <c r="D13" s="3"/>
      <c r="E13" s="3"/>
      <c r="F13" s="65">
        <f>F12/E8-1</f>
        <v>0.58214614405396481</v>
      </c>
      <c r="G13" s="65">
        <f t="shared" ref="G13" si="1">G12/F12-1</f>
        <v>0.39999999999999991</v>
      </c>
      <c r="H13" s="65">
        <f t="shared" ref="H13" si="2">H12/G12-1</f>
        <v>0.39999999999999991</v>
      </c>
      <c r="I13" s="65">
        <f t="shared" ref="I13" si="3">I12/H12-1</f>
        <v>0.30000000000000004</v>
      </c>
      <c r="J13" s="87">
        <f t="shared" ref="J13" si="4">J12/I12-1</f>
        <v>0.19999999999999996</v>
      </c>
    </row>
    <row r="14" spans="2:10" x14ac:dyDescent="0.25">
      <c r="B14" s="51"/>
      <c r="C14" s="3"/>
      <c r="D14" s="3"/>
      <c r="E14" s="3"/>
      <c r="F14" s="65"/>
      <c r="G14" s="65"/>
      <c r="H14" s="65"/>
      <c r="I14" s="65"/>
      <c r="J14" s="87"/>
    </row>
    <row r="15" spans="2:10" x14ac:dyDescent="0.25">
      <c r="B15" s="53" t="s">
        <v>2</v>
      </c>
      <c r="C15" s="103"/>
      <c r="D15" s="103"/>
      <c r="E15" s="103"/>
      <c r="F15" s="70">
        <f>SUMIF($B17:$B21, Control!$C$5, Drivers!F17:F21)</f>
        <v>0.42629902531657882</v>
      </c>
      <c r="G15" s="70">
        <f>SUMIF($B17:$B21, Control!$C$5, Drivers!G17:G22)</f>
        <v>0.15599999999999992</v>
      </c>
      <c r="H15" s="70">
        <f>SUMIF($B17:$B21, Control!$C$5, Drivers!H17:H22)</f>
        <v>0.125</v>
      </c>
      <c r="I15" s="70">
        <f>SUMIF($B17:$B21, Control!$C$5, Drivers!I17:I22)</f>
        <v>0.12000000000000011</v>
      </c>
      <c r="J15" s="81">
        <f>SUMIF($B17:$B21, Control!$C$5, Drivers!J17:J22)</f>
        <v>0.12000000000000011</v>
      </c>
    </row>
    <row r="16" spans="2:10" x14ac:dyDescent="0.25">
      <c r="B16" s="51"/>
      <c r="C16" s="5">
        <v>9067</v>
      </c>
      <c r="D16" s="5">
        <v>10447</v>
      </c>
      <c r="E16" s="5">
        <v>11350</v>
      </c>
      <c r="F16" s="5">
        <v>16188.5</v>
      </c>
      <c r="G16" s="5">
        <v>17499.2</v>
      </c>
      <c r="H16" s="5">
        <v>19494.900000000001</v>
      </c>
      <c r="I16" s="5">
        <v>21151.9</v>
      </c>
      <c r="J16" s="20">
        <v>22632.6</v>
      </c>
    </row>
    <row r="17" spans="2:10" x14ac:dyDescent="0.25">
      <c r="B17" s="51" t="s">
        <v>119</v>
      </c>
      <c r="C17" s="3"/>
      <c r="D17" s="65">
        <f>D16/C16-1</f>
        <v>0.15220028675416342</v>
      </c>
      <c r="E17" s="65">
        <f>E16/D16-1</f>
        <v>8.643629750167503E-2</v>
      </c>
      <c r="F17" s="65">
        <f t="shared" ref="F17" si="5">F16/E16-1</f>
        <v>0.42629955947136566</v>
      </c>
      <c r="G17" s="65">
        <f t="shared" ref="G17" si="6">G16/F16-1</f>
        <v>8.0964882478302469E-2</v>
      </c>
      <c r="H17" s="65">
        <f t="shared" ref="H17" si="7">H16/G16-1</f>
        <v>0.11404521349547414</v>
      </c>
      <c r="I17" s="65">
        <f t="shared" ref="I17" si="8">I16/H16-1</f>
        <v>8.4996588851443233E-2</v>
      </c>
      <c r="J17" s="87">
        <f t="shared" ref="J17" si="9">J16/I16-1</f>
        <v>7.0003167564143043E-2</v>
      </c>
    </row>
    <row r="18" spans="2:10" x14ac:dyDescent="0.25">
      <c r="B18" s="51"/>
      <c r="C18" s="3"/>
      <c r="D18" s="3"/>
      <c r="E18" s="3"/>
      <c r="F18" s="4"/>
      <c r="G18" s="4"/>
      <c r="H18" s="4"/>
      <c r="I18" s="4"/>
      <c r="J18" s="34"/>
    </row>
    <row r="19" spans="2:10" x14ac:dyDescent="0.25">
      <c r="B19" s="51"/>
      <c r="C19" s="3"/>
      <c r="D19" s="3"/>
      <c r="E19" s="3"/>
      <c r="F19" s="4"/>
      <c r="G19" s="4"/>
      <c r="H19" s="4"/>
      <c r="I19" s="4"/>
      <c r="J19" s="34"/>
    </row>
    <row r="20" spans="2:10" x14ac:dyDescent="0.25">
      <c r="B20" s="51"/>
      <c r="C20" s="3"/>
      <c r="D20" s="3"/>
      <c r="E20" s="3"/>
      <c r="F20" s="5">
        <v>16188.49393734317</v>
      </c>
      <c r="G20" s="5">
        <v>18713.898991568702</v>
      </c>
      <c r="H20" s="5">
        <v>21053.136365514791</v>
      </c>
      <c r="I20" s="5">
        <v>23579.512729376569</v>
      </c>
      <c r="J20" s="20">
        <v>26409.05425690176</v>
      </c>
    </row>
    <row r="21" spans="2:10" x14ac:dyDescent="0.25">
      <c r="B21" s="51" t="s">
        <v>120</v>
      </c>
      <c r="C21" s="3"/>
      <c r="D21" s="3"/>
      <c r="E21" s="3"/>
      <c r="F21" s="65">
        <f>F20/E16-1</f>
        <v>0.42629902531657882</v>
      </c>
      <c r="G21" s="65">
        <f t="shared" ref="G21" si="10">G20/F20-1</f>
        <v>0.15599999999999992</v>
      </c>
      <c r="H21" s="65">
        <f t="shared" ref="H21" si="11">H20/G20-1</f>
        <v>0.125</v>
      </c>
      <c r="I21" s="65">
        <f t="shared" ref="I21" si="12">I20/H20-1</f>
        <v>0.12000000000000011</v>
      </c>
      <c r="J21" s="87">
        <f t="shared" ref="J21" si="13">J20/I20-1</f>
        <v>0.12000000000000011</v>
      </c>
    </row>
    <row r="22" spans="2:10" x14ac:dyDescent="0.25">
      <c r="B22" s="51"/>
      <c r="C22" s="3"/>
      <c r="D22" s="3"/>
      <c r="E22" s="3"/>
      <c r="F22" s="4"/>
      <c r="G22" s="4"/>
      <c r="H22" s="4"/>
      <c r="I22" s="4"/>
      <c r="J22" s="34"/>
    </row>
    <row r="23" spans="2:10" x14ac:dyDescent="0.25">
      <c r="B23" s="53" t="s">
        <v>3</v>
      </c>
      <c r="C23" s="103"/>
      <c r="D23" s="103"/>
      <c r="E23" s="103"/>
      <c r="F23" s="70">
        <f>SUMIF($B25:$B29, Control!$C$5, Drivers!F25:F29)</f>
        <v>0.19735609691160816</v>
      </c>
      <c r="G23" s="70">
        <f>SUMIF($B25:$B29, Control!$C$5, Drivers!G25:G29)</f>
        <v>0.17399999999999993</v>
      </c>
      <c r="H23" s="70">
        <f>SUMIF($B25:$B29, Control!$C$5, Drivers!H25:H29)</f>
        <v>0.10499999999999998</v>
      </c>
      <c r="I23" s="70">
        <f>SUMIF($B25:$B29, Control!$C$5, Drivers!I25:I29)</f>
        <v>8.0000000000000071E-2</v>
      </c>
      <c r="J23" s="81">
        <f>SUMIF($B25:$B29, Control!$C$5, Drivers!J25:J29)</f>
        <v>8.0000000000000071E-2</v>
      </c>
    </row>
    <row r="24" spans="2:10" x14ac:dyDescent="0.25">
      <c r="B24" s="51"/>
      <c r="C24" s="5">
        <v>1544</v>
      </c>
      <c r="D24" s="5">
        <v>1553</v>
      </c>
      <c r="E24" s="5">
        <v>1878</v>
      </c>
      <c r="F24" s="5">
        <v>2248.6</v>
      </c>
      <c r="G24" s="5">
        <v>2546.1999999999998</v>
      </c>
      <c r="H24" s="5">
        <v>2737.1</v>
      </c>
      <c r="I24" s="5">
        <v>2874</v>
      </c>
      <c r="J24" s="20">
        <v>3017.7</v>
      </c>
    </row>
    <row r="25" spans="2:10" x14ac:dyDescent="0.25">
      <c r="B25" s="51" t="s">
        <v>119</v>
      </c>
      <c r="C25" s="3"/>
      <c r="D25" s="65">
        <f>D24/C24-1</f>
        <v>5.8290155440414715E-3</v>
      </c>
      <c r="E25" s="65">
        <f>E24/D24-1</f>
        <v>0.20927237604636195</v>
      </c>
      <c r="F25" s="65">
        <f t="shared" ref="F25" si="14">F24/E24-1</f>
        <v>0.19733759318423849</v>
      </c>
      <c r="G25" s="65">
        <f t="shared" ref="G25" si="15">G24/F24-1</f>
        <v>0.1323490171662367</v>
      </c>
      <c r="H25" s="65">
        <f t="shared" ref="H25" si="16">H24/G24-1</f>
        <v>7.4974471761841244E-2</v>
      </c>
      <c r="I25" s="65">
        <f t="shared" ref="I25" si="17">I24/H24-1</f>
        <v>5.0016440758467118E-2</v>
      </c>
      <c r="J25" s="87">
        <f t="shared" ref="J25" si="18">J24/I24-1</f>
        <v>5.0000000000000044E-2</v>
      </c>
    </row>
    <row r="26" spans="2:10" x14ac:dyDescent="0.25">
      <c r="B26" s="51"/>
      <c r="C26" s="3"/>
      <c r="D26" s="3"/>
      <c r="E26" s="3"/>
      <c r="F26" s="4"/>
      <c r="G26" s="4"/>
      <c r="H26" s="4"/>
      <c r="I26" s="4"/>
      <c r="J26" s="34"/>
    </row>
    <row r="27" spans="2:10" x14ac:dyDescent="0.25">
      <c r="B27" s="51"/>
      <c r="C27" s="3"/>
      <c r="D27" s="3"/>
      <c r="E27" s="3"/>
      <c r="F27" s="4"/>
      <c r="G27" s="4"/>
      <c r="H27" s="4"/>
      <c r="I27" s="4"/>
      <c r="J27" s="34"/>
    </row>
    <row r="28" spans="2:10" x14ac:dyDescent="0.25">
      <c r="B28" s="51"/>
      <c r="C28" s="3"/>
      <c r="D28" s="3"/>
      <c r="E28" s="3"/>
      <c r="F28" s="5">
        <v>2248.6347500000002</v>
      </c>
      <c r="G28" s="5">
        <v>2639.8971965000001</v>
      </c>
      <c r="H28" s="5">
        <v>2917.0864021325001</v>
      </c>
      <c r="I28" s="5">
        <v>3150.4533143031003</v>
      </c>
      <c r="J28" s="20">
        <v>3402.4895794473487</v>
      </c>
    </row>
    <row r="29" spans="2:10" x14ac:dyDescent="0.25">
      <c r="B29" s="51" t="s">
        <v>120</v>
      </c>
      <c r="C29" s="3"/>
      <c r="D29" s="3"/>
      <c r="E29" s="3"/>
      <c r="F29" s="65">
        <f>F28/E24-1</f>
        <v>0.19735609691160816</v>
      </c>
      <c r="G29" s="65">
        <f t="shared" ref="G29" si="19">G28/F28-1</f>
        <v>0.17399999999999993</v>
      </c>
      <c r="H29" s="65">
        <f t="shared" ref="H29" si="20">H28/G28-1</f>
        <v>0.10499999999999998</v>
      </c>
      <c r="I29" s="65">
        <f t="shared" ref="I29" si="21">I28/H28-1</f>
        <v>8.0000000000000071E-2</v>
      </c>
      <c r="J29" s="87">
        <f t="shared" ref="J29" si="22">J28/I28-1</f>
        <v>8.0000000000000071E-2</v>
      </c>
    </row>
    <row r="30" spans="2:10" x14ac:dyDescent="0.25">
      <c r="B30" s="51"/>
      <c r="C30" s="3"/>
      <c r="D30" s="3"/>
      <c r="E30" s="3"/>
      <c r="F30" s="65"/>
      <c r="G30" s="65"/>
      <c r="H30" s="65"/>
      <c r="I30" s="65"/>
      <c r="J30" s="87"/>
    </row>
    <row r="31" spans="2:10" x14ac:dyDescent="0.25">
      <c r="B31" s="53" t="s">
        <v>6</v>
      </c>
      <c r="C31" s="103"/>
      <c r="D31" s="103"/>
      <c r="E31" s="103"/>
      <c r="F31" s="70">
        <f>SUMIF($B33:$B37, Control!$C$5, Drivers!F33:F37)</f>
        <v>0.4432352578412766</v>
      </c>
      <c r="G31" s="70">
        <f>SUMIF($B33:$B37, Control!$C$5, Drivers!G33:G37)</f>
        <v>0.44999999999999996</v>
      </c>
      <c r="H31" s="70">
        <f>SUMIF($B33:$B37, Control!$C$5, Drivers!H33:H37)</f>
        <v>0.44999999999999996</v>
      </c>
      <c r="I31" s="70">
        <f>SUMIF($B33:$B37, Control!$C$5, Drivers!I33:I37)</f>
        <v>0.39999999999999991</v>
      </c>
      <c r="J31" s="81">
        <f>SUMIF($B33:$B37, Control!$C$5, Drivers!J33:J37)</f>
        <v>0.35000000000000009</v>
      </c>
    </row>
    <row r="32" spans="2:10" x14ac:dyDescent="0.25">
      <c r="B32" s="51"/>
      <c r="C32" s="5">
        <v>903</v>
      </c>
      <c r="D32" s="5">
        <v>1091</v>
      </c>
      <c r="E32" s="5">
        <v>1694</v>
      </c>
      <c r="F32" s="5">
        <v>2444.8000000000002</v>
      </c>
      <c r="G32" s="5">
        <v>3548.7</v>
      </c>
      <c r="H32" s="5">
        <v>5158.3999999999996</v>
      </c>
      <c r="I32" s="5">
        <v>7221.7</v>
      </c>
      <c r="J32" s="20">
        <v>9388.2999999999993</v>
      </c>
    </row>
    <row r="33" spans="2:10" x14ac:dyDescent="0.25">
      <c r="B33" s="51" t="s">
        <v>119</v>
      </c>
      <c r="C33" s="3"/>
      <c r="D33" s="65">
        <f>D32/C32-1</f>
        <v>0.20819490586932443</v>
      </c>
      <c r="E33" s="65">
        <f>E32/D32-1</f>
        <v>0.55270394133822176</v>
      </c>
      <c r="F33" s="65">
        <f t="shared" ref="F33" si="23">F32/E32-1</f>
        <v>0.44321133412042513</v>
      </c>
      <c r="G33" s="65">
        <f t="shared" ref="G33" si="24">G32/F32-1</f>
        <v>0.45152977748691092</v>
      </c>
      <c r="H33" s="65">
        <f t="shared" ref="H33" si="25">H32/G32-1</f>
        <v>0.4536027277594612</v>
      </c>
      <c r="I33" s="65">
        <f t="shared" ref="I33" si="26">I32/H32-1</f>
        <v>0.39998836848635233</v>
      </c>
      <c r="J33" s="87">
        <f t="shared" ref="J33" si="27">J32/I32-1</f>
        <v>0.30001246243959168</v>
      </c>
    </row>
    <row r="34" spans="2:10" x14ac:dyDescent="0.25">
      <c r="B34" s="51"/>
      <c r="C34" s="3"/>
      <c r="D34" s="3"/>
      <c r="E34" s="3"/>
      <c r="F34" s="4"/>
      <c r="G34" s="4"/>
      <c r="H34" s="4"/>
      <c r="I34" s="4"/>
      <c r="J34" s="34"/>
    </row>
    <row r="35" spans="2:10" x14ac:dyDescent="0.25">
      <c r="B35" s="51"/>
      <c r="C35" s="3"/>
      <c r="D35" s="3"/>
      <c r="E35" s="3"/>
      <c r="F35" s="4"/>
      <c r="G35" s="4"/>
      <c r="H35" s="4"/>
      <c r="I35" s="4"/>
      <c r="J35" s="34"/>
    </row>
    <row r="36" spans="2:10" x14ac:dyDescent="0.25">
      <c r="B36" s="51"/>
      <c r="C36" s="3"/>
      <c r="D36" s="3"/>
      <c r="E36" s="3"/>
      <c r="F36" s="5">
        <v>2444.8405267831226</v>
      </c>
      <c r="G36" s="5">
        <v>3545.0187638355278</v>
      </c>
      <c r="H36" s="5">
        <v>5140.2772075615148</v>
      </c>
      <c r="I36" s="5">
        <v>7196.3880905861206</v>
      </c>
      <c r="J36" s="20">
        <v>9715.1239222912627</v>
      </c>
    </row>
    <row r="37" spans="2:10" x14ac:dyDescent="0.25">
      <c r="B37" s="51" t="s">
        <v>120</v>
      </c>
      <c r="C37" s="3"/>
      <c r="D37" s="3"/>
      <c r="E37" s="3"/>
      <c r="F37" s="65">
        <f>F36/E32-1</f>
        <v>0.4432352578412766</v>
      </c>
      <c r="G37" s="65">
        <f t="shared" ref="G37" si="28">G36/F36-1</f>
        <v>0.44999999999999996</v>
      </c>
      <c r="H37" s="65">
        <f t="shared" ref="H37" si="29">H36/G36-1</f>
        <v>0.44999999999999996</v>
      </c>
      <c r="I37" s="65">
        <f t="shared" ref="I37" si="30">I36/H36-1</f>
        <v>0.39999999999999991</v>
      </c>
      <c r="J37" s="87">
        <f t="shared" ref="J37" si="31">J36/I36-1</f>
        <v>0.35000000000000009</v>
      </c>
    </row>
    <row r="38" spans="2:10" x14ac:dyDescent="0.25">
      <c r="B38" s="51"/>
      <c r="C38" s="3"/>
      <c r="D38" s="3"/>
      <c r="E38" s="3"/>
      <c r="F38" s="65"/>
      <c r="G38" s="65"/>
      <c r="H38" s="65"/>
      <c r="I38" s="65"/>
      <c r="J38" s="87"/>
    </row>
    <row r="39" spans="2:10" x14ac:dyDescent="0.25">
      <c r="B39" s="53" t="s">
        <v>4</v>
      </c>
      <c r="C39" s="103"/>
      <c r="D39" s="103"/>
      <c r="E39" s="103"/>
      <c r="F39" s="70">
        <f>SUMIF($B41:$B45, Control!$C$5, Drivers!F41:F45)</f>
        <v>0.23134554241645255</v>
      </c>
      <c r="G39" s="70">
        <f>SUMIF($B41:$B45, Control!$C$5, Drivers!G41:G45)</f>
        <v>0.21599999999999997</v>
      </c>
      <c r="H39" s="70">
        <f>SUMIF($B41:$B45, Control!$C$5, Drivers!H41:H45)</f>
        <v>0.18700000000000006</v>
      </c>
      <c r="I39" s="70">
        <f>SUMIF($B41:$B45, Control!$C$5, Drivers!I41:I45)</f>
        <v>0.14999999999999991</v>
      </c>
      <c r="J39" s="81">
        <f>SUMIF($B41:$B45, Control!$C$5, Drivers!J41:J45)</f>
        <v>0.10000000000000009</v>
      </c>
    </row>
    <row r="40" spans="2:10" x14ac:dyDescent="0.25">
      <c r="B40" s="51"/>
      <c r="C40" s="5">
        <v>455</v>
      </c>
      <c r="D40" s="5">
        <v>306</v>
      </c>
      <c r="E40" s="5">
        <v>389</v>
      </c>
      <c r="F40" s="5">
        <v>479</v>
      </c>
      <c r="G40" s="5">
        <v>559.70000000000005</v>
      </c>
      <c r="H40" s="5">
        <v>616.1</v>
      </c>
      <c r="I40" s="5">
        <v>668.5</v>
      </c>
      <c r="J40" s="20">
        <v>715.2</v>
      </c>
    </row>
    <row r="41" spans="2:10" x14ac:dyDescent="0.25">
      <c r="B41" s="51" t="s">
        <v>119</v>
      </c>
      <c r="C41" s="3"/>
      <c r="D41" s="65">
        <f>D40/C40-1</f>
        <v>-0.32747252747252742</v>
      </c>
      <c r="E41" s="65">
        <f>E40/D40-1</f>
        <v>0.2712418300653594</v>
      </c>
      <c r="F41" s="65">
        <f t="shared" ref="F41" si="32">F40/E40-1</f>
        <v>0.23136246786632397</v>
      </c>
      <c r="G41" s="65">
        <f t="shared" ref="G41" si="33">G40/F40-1</f>
        <v>0.1684759916492693</v>
      </c>
      <c r="H41" s="65">
        <f t="shared" ref="H41" si="34">H40/G40-1</f>
        <v>0.10076826871538325</v>
      </c>
      <c r="I41" s="65">
        <f t="shared" ref="I41" si="35">I40/H40-1</f>
        <v>8.5051128063625914E-2</v>
      </c>
      <c r="J41" s="87">
        <f t="shared" ref="J41" si="36">J40/I40-1</f>
        <v>6.9857890800299138E-2</v>
      </c>
    </row>
    <row r="42" spans="2:10" x14ac:dyDescent="0.25">
      <c r="B42" s="51"/>
      <c r="C42" s="3"/>
      <c r="D42" s="3"/>
      <c r="E42" s="3"/>
      <c r="F42" s="4"/>
      <c r="G42" s="4"/>
      <c r="H42" s="4"/>
      <c r="I42" s="4"/>
      <c r="J42" s="34"/>
    </row>
    <row r="43" spans="2:10" x14ac:dyDescent="0.25">
      <c r="B43" s="51"/>
      <c r="C43" s="3"/>
      <c r="D43" s="3"/>
      <c r="E43" s="3"/>
      <c r="F43" s="4"/>
      <c r="G43" s="4"/>
      <c r="H43" s="4"/>
      <c r="I43" s="4"/>
      <c r="J43" s="34"/>
    </row>
    <row r="44" spans="2:10" x14ac:dyDescent="0.25">
      <c r="B44" s="51"/>
      <c r="C44" s="3"/>
      <c r="D44" s="3"/>
      <c r="E44" s="3"/>
      <c r="F44" s="5">
        <v>478.99341600000008</v>
      </c>
      <c r="G44" s="5">
        <v>582.45599385600008</v>
      </c>
      <c r="H44" s="5">
        <v>691.37526470707212</v>
      </c>
      <c r="I44" s="5">
        <v>795.08155441313284</v>
      </c>
      <c r="J44" s="20">
        <v>874.58970985444614</v>
      </c>
    </row>
    <row r="45" spans="2:10" x14ac:dyDescent="0.25">
      <c r="B45" s="51" t="s">
        <v>120</v>
      </c>
      <c r="C45" s="3"/>
      <c r="D45" s="3"/>
      <c r="E45" s="3"/>
      <c r="F45" s="65">
        <f>F44/E40-1</f>
        <v>0.23134554241645255</v>
      </c>
      <c r="G45" s="65">
        <f t="shared" ref="G45" si="37">G44/F44-1</f>
        <v>0.21599999999999997</v>
      </c>
      <c r="H45" s="65">
        <f t="shared" ref="H45" si="38">H44/G44-1</f>
        <v>0.18700000000000006</v>
      </c>
      <c r="I45" s="65">
        <f t="shared" ref="I45" si="39">I44/H44-1</f>
        <v>0.14999999999999991</v>
      </c>
      <c r="J45" s="87">
        <f t="shared" ref="J45" si="40">J44/I44-1</f>
        <v>0.10000000000000009</v>
      </c>
    </row>
    <row r="46" spans="2:10" x14ac:dyDescent="0.25">
      <c r="B46" s="51"/>
      <c r="C46" s="3"/>
      <c r="D46" s="3"/>
      <c r="E46" s="3"/>
      <c r="F46" s="65"/>
      <c r="G46" s="65"/>
      <c r="H46" s="65"/>
      <c r="I46" s="65"/>
      <c r="J46" s="87"/>
    </row>
    <row r="47" spans="2:10" x14ac:dyDescent="0.25">
      <c r="B47" s="53" t="s">
        <v>123</v>
      </c>
      <c r="C47" s="103"/>
      <c r="D47" s="103"/>
      <c r="E47" s="103"/>
      <c r="F47" s="70">
        <f>SUMIF($B49:$B53, Control!$C$5, Drivers!F49:F53)</f>
        <v>-0.29308442574078919</v>
      </c>
      <c r="G47" s="70">
        <f>SUMIF($B49:$B53, Control!$C$5, Drivers!G49:G53)</f>
        <v>-0.26100000000000001</v>
      </c>
      <c r="H47" s="70">
        <f>SUMIF($B49:$B53, Control!$C$5, Drivers!H49:H53)</f>
        <v>-0.255</v>
      </c>
      <c r="I47" s="70">
        <f>SUMIF($B49:$B53, Control!$C$5, Drivers!I49:I53)</f>
        <v>-0.25</v>
      </c>
      <c r="J47" s="81">
        <f>SUMIF($B49:$B53, Control!$C$5, Drivers!J49:J53)</f>
        <v>-0.245</v>
      </c>
    </row>
    <row r="48" spans="2:10" x14ac:dyDescent="0.25">
      <c r="B48" s="51"/>
      <c r="C48" s="5">
        <v>-11618</v>
      </c>
      <c r="D48" s="5">
        <v>-16621</v>
      </c>
      <c r="E48" s="5">
        <v>-32639</v>
      </c>
      <c r="F48" s="5">
        <v>-59672.6</v>
      </c>
      <c r="G48" s="5">
        <v>-71425</v>
      </c>
      <c r="H48" s="5">
        <v>-75462.2</v>
      </c>
      <c r="I48" s="5">
        <v>-83181</v>
      </c>
      <c r="J48" s="20">
        <v>-91663.8</v>
      </c>
    </row>
    <row r="49" spans="2:10" x14ac:dyDescent="0.25">
      <c r="B49" s="51" t="s">
        <v>119</v>
      </c>
      <c r="C49" s="65">
        <f>C48/(C$8+C$16+C$24+C$32+C$40)</f>
        <v>-0.43071105509008673</v>
      </c>
      <c r="D49" s="65">
        <f t="shared" ref="D49:J49" si="41">D48/(D$8+D$16+D$24+D$32+D$40)</f>
        <v>-0.27282426709563046</v>
      </c>
      <c r="E49" s="65">
        <f t="shared" si="41"/>
        <v>-0.25011302941830083</v>
      </c>
      <c r="F49" s="65">
        <f>F48/(F$8+F$16+F$24+F$32+F$40)</f>
        <v>-0.29308454730307165</v>
      </c>
      <c r="G49" s="65">
        <f>G48/(G$8+G$16+G$24+G$32+G$40)</f>
        <v>-0.27294266006840279</v>
      </c>
      <c r="H49" s="65">
        <f t="shared" si="41"/>
        <v>-0.25533909098414681</v>
      </c>
      <c r="I49" s="65">
        <f t="shared" si="41"/>
        <v>-0.25500007817292403</v>
      </c>
      <c r="J49" s="87">
        <f t="shared" si="41"/>
        <v>-0.25499991654287191</v>
      </c>
    </row>
    <row r="50" spans="2:10" x14ac:dyDescent="0.25">
      <c r="B50" s="51"/>
      <c r="C50" s="3"/>
      <c r="D50" s="3"/>
      <c r="E50" s="3"/>
      <c r="F50" s="4"/>
      <c r="G50" s="4"/>
      <c r="H50" s="4"/>
      <c r="I50" s="4"/>
      <c r="J50" s="34"/>
    </row>
    <row r="51" spans="2:10" x14ac:dyDescent="0.25">
      <c r="B51" s="51"/>
      <c r="C51" s="3"/>
      <c r="D51" s="3"/>
      <c r="E51" s="3"/>
      <c r="F51" s="4"/>
      <c r="G51" s="4"/>
      <c r="H51" s="4"/>
      <c r="I51" s="4"/>
      <c r="J51" s="34"/>
    </row>
    <row r="52" spans="2:10" x14ac:dyDescent="0.25">
      <c r="B52" s="51"/>
      <c r="C52" s="3"/>
      <c r="D52" s="3"/>
      <c r="E52" s="3"/>
      <c r="F52" s="5">
        <v>-59672.5894288446</v>
      </c>
      <c r="G52" s="5">
        <v>-73241.504449528016</v>
      </c>
      <c r="H52" s="5">
        <v>-98683.572843528746</v>
      </c>
      <c r="I52" s="5">
        <v>-124767.93054428272</v>
      </c>
      <c r="J52" s="20">
        <v>-146417.29230738609</v>
      </c>
    </row>
    <row r="53" spans="2:10" x14ac:dyDescent="0.25">
      <c r="B53" s="51" t="s">
        <v>120</v>
      </c>
      <c r="C53" s="3"/>
      <c r="D53" s="3"/>
      <c r="E53" s="3"/>
      <c r="F53" s="65">
        <f>F52/(F$12+F$20+F$28+F$36+F$44)</f>
        <v>-0.29308442574078919</v>
      </c>
      <c r="G53" s="65">
        <f t="shared" ref="G53:J53" si="42">G52/(G$12+G$20+G$28+G$36+G$44)</f>
        <v>-0.26100000000000001</v>
      </c>
      <c r="H53" s="65">
        <f t="shared" si="42"/>
        <v>-0.255</v>
      </c>
      <c r="I53" s="65">
        <f t="shared" si="42"/>
        <v>-0.25</v>
      </c>
      <c r="J53" s="87">
        <f t="shared" si="42"/>
        <v>-0.245</v>
      </c>
    </row>
    <row r="54" spans="2:10" x14ac:dyDescent="0.25">
      <c r="B54" s="51"/>
      <c r="C54" s="3"/>
      <c r="D54" s="3"/>
      <c r="E54" s="3"/>
      <c r="F54" s="65"/>
      <c r="G54" s="65"/>
      <c r="H54" s="65"/>
      <c r="I54" s="65"/>
      <c r="J54" s="87"/>
    </row>
    <row r="55" spans="2:10" x14ac:dyDescent="0.25">
      <c r="B55" s="53" t="s">
        <v>124</v>
      </c>
      <c r="C55" s="103"/>
      <c r="D55" s="103"/>
      <c r="E55" s="103"/>
      <c r="F55" s="70">
        <f>SUMIF($B57:$B61, Control!$C$5, Drivers!F57:F61)</f>
        <v>-8.600949813329746E-2</v>
      </c>
      <c r="G55" s="70">
        <f>SUMIF($B57:$B61, Control!$C$5, Drivers!G57:G61)</f>
        <v>-7.0000000000000007E-2</v>
      </c>
      <c r="H55" s="70">
        <f>SUMIF($B57:$B61, Control!$C$5, Drivers!H57:H61)</f>
        <v>-7.0000000000000007E-2</v>
      </c>
      <c r="I55" s="70">
        <f>SUMIF($B57:$B61, Control!$C$5, Drivers!I57:I61)</f>
        <v>-7.0000000000000007E-2</v>
      </c>
      <c r="J55" s="81">
        <f>SUMIF($B57:$B61, Control!$C$5, Drivers!J57:J61)</f>
        <v>-7.0000000000000007E-2</v>
      </c>
    </row>
    <row r="56" spans="2:10" x14ac:dyDescent="0.25">
      <c r="B56" s="51"/>
      <c r="C56" s="5">
        <v>-7339</v>
      </c>
      <c r="D56" s="5">
        <v>-8675</v>
      </c>
      <c r="E56" s="5">
        <v>-12914</v>
      </c>
      <c r="F56" s="5">
        <v>-17511.7</v>
      </c>
      <c r="G56" s="5">
        <v>-20149.7</v>
      </c>
      <c r="H56" s="5">
        <v>-22041.5</v>
      </c>
      <c r="I56" s="5">
        <v>-24465</v>
      </c>
      <c r="J56" s="20">
        <v>-26959.9</v>
      </c>
    </row>
    <row r="57" spans="2:10" x14ac:dyDescent="0.25">
      <c r="B57" s="51" t="s">
        <v>119</v>
      </c>
      <c r="C57" s="65">
        <f>C56/(C$8+C$16+C$24+C$32+C$40)</f>
        <v>-0.27207681471046191</v>
      </c>
      <c r="D57" s="65">
        <f t="shared" ref="D57" si="43">D56/(D$8+D$16+D$24+D$32+D$40)</f>
        <v>-0.14239519385443683</v>
      </c>
      <c r="E57" s="65">
        <f t="shared" ref="E57" si="44">E56/(E$8+E$16+E$24+E$32+E$40)</f>
        <v>-9.8960129351632606E-2</v>
      </c>
      <c r="F57" s="65">
        <f>F56/(F$8+F$16+F$24+F$32+F$40)</f>
        <v>-8.600946945511341E-2</v>
      </c>
      <c r="G57" s="65">
        <f>G56/(G$8+G$16+G$24+G$32+G$40)</f>
        <v>-7.6999828037526016E-2</v>
      </c>
      <c r="H57" s="65">
        <f t="shared" ref="H57" si="45">H56/(H$8+H$16+H$24+H$32+H$40)</f>
        <v>-7.4581135640454058E-2</v>
      </c>
      <c r="I57" s="65">
        <f t="shared" ref="I57" si="46">I56/(I$8+I$16+I$24+I$32+I$40)</f>
        <v>-7.5000022992036466E-2</v>
      </c>
      <c r="J57" s="87">
        <f t="shared" ref="J57" si="47">J56/(J$8+J$16+J$24+J$32+J$40)</f>
        <v>-7.4999860904786553E-2</v>
      </c>
    </row>
    <row r="58" spans="2:10" x14ac:dyDescent="0.25">
      <c r="B58" s="51"/>
      <c r="C58" s="3"/>
      <c r="D58" s="3"/>
      <c r="E58" s="3"/>
      <c r="F58" s="4"/>
      <c r="G58" s="4"/>
      <c r="H58" s="4"/>
      <c r="I58" s="4"/>
      <c r="J58" s="34"/>
    </row>
    <row r="59" spans="2:10" x14ac:dyDescent="0.25">
      <c r="B59" s="51"/>
      <c r="C59" s="3"/>
      <c r="D59" s="3"/>
      <c r="E59" s="3"/>
      <c r="F59" s="4"/>
      <c r="G59" s="4"/>
      <c r="H59" s="4"/>
      <c r="I59" s="4"/>
      <c r="J59" s="34"/>
    </row>
    <row r="60" spans="2:10" x14ac:dyDescent="0.25">
      <c r="B60" s="51"/>
      <c r="C60" s="3"/>
      <c r="D60" s="3"/>
      <c r="E60" s="3"/>
      <c r="F60" s="5">
        <v>-17511.71</v>
      </c>
      <c r="G60" s="5">
        <v>-19643.315369605218</v>
      </c>
      <c r="H60" s="5">
        <v>-27089.608231556915</v>
      </c>
      <c r="I60" s="5">
        <v>-34935.020552399161</v>
      </c>
      <c r="J60" s="20">
        <v>-41833.512087824602</v>
      </c>
    </row>
    <row r="61" spans="2:10" x14ac:dyDescent="0.25">
      <c r="B61" s="51" t="s">
        <v>120</v>
      </c>
      <c r="C61" s="3"/>
      <c r="D61" s="3"/>
      <c r="E61" s="3"/>
      <c r="F61" s="65">
        <f>F60/(F$12+F$20+F$28+F$36+F$44)</f>
        <v>-8.600949813329746E-2</v>
      </c>
      <c r="G61" s="65">
        <f t="shared" ref="G61" si="48">G60/(G$12+G$20+G$28+G$36+G$44)</f>
        <v>-7.0000000000000007E-2</v>
      </c>
      <c r="H61" s="65">
        <f t="shared" ref="H61" si="49">H60/(H$12+H$20+H$28+H$36+H$44)</f>
        <v>-7.0000000000000007E-2</v>
      </c>
      <c r="I61" s="65">
        <f t="shared" ref="I61" si="50">I60/(I$12+I$20+I$28+I$36+I$44)</f>
        <v>-7.0000000000000007E-2</v>
      </c>
      <c r="J61" s="87">
        <f t="shared" ref="J61" si="51">J60/(J$12+J$20+J$28+J$36+J$44)</f>
        <v>-7.0000000000000007E-2</v>
      </c>
    </row>
    <row r="62" spans="2:10" x14ac:dyDescent="0.25">
      <c r="B62" s="51"/>
      <c r="C62" s="3"/>
      <c r="D62" s="3"/>
      <c r="E62" s="3"/>
      <c r="F62" s="65"/>
      <c r="G62" s="65"/>
      <c r="H62" s="65"/>
      <c r="I62" s="65"/>
      <c r="J62" s="87"/>
    </row>
    <row r="63" spans="2:10" x14ac:dyDescent="0.25">
      <c r="B63" s="53" t="s">
        <v>125</v>
      </c>
      <c r="C63" s="103"/>
      <c r="D63" s="103"/>
      <c r="E63" s="103"/>
      <c r="F63" s="70">
        <f>SUMIF($B65:$B69, Control!$C$5, Drivers!F65:F69)</f>
        <v>-2.1204108870068759E-2</v>
      </c>
      <c r="G63" s="70">
        <f>SUMIF($B65:$B69, Control!$C$5, Drivers!G65:G69)</f>
        <v>-1.6E-2</v>
      </c>
      <c r="H63" s="70">
        <f>SUMIF($B65:$B69, Control!$C$5, Drivers!H65:H69)</f>
        <v>-1.4E-2</v>
      </c>
      <c r="I63" s="70">
        <f>SUMIF($B65:$B69, Control!$C$5, Drivers!I65:I69)</f>
        <v>-1.3000000000000001E-2</v>
      </c>
      <c r="J63" s="81">
        <f>SUMIF($B65:$B69, Control!$C$5, Drivers!J65:J69)</f>
        <v>-1.2E-2</v>
      </c>
    </row>
    <row r="64" spans="2:10" x14ac:dyDescent="0.25">
      <c r="B64" s="51"/>
      <c r="C64" s="5">
        <v>-2440</v>
      </c>
      <c r="D64" s="5">
        <v>-2654</v>
      </c>
      <c r="E64" s="5">
        <v>-3491</v>
      </c>
      <c r="F64" s="5">
        <v>-4317.2</v>
      </c>
      <c r="G64" s="5">
        <v>-4619.5</v>
      </c>
      <c r="H64" s="5">
        <v>-4806.3999999999996</v>
      </c>
      <c r="I64" s="5">
        <v>-5219.2</v>
      </c>
      <c r="J64" s="20">
        <v>-5751.5</v>
      </c>
    </row>
    <row r="65" spans="2:10" x14ac:dyDescent="0.25">
      <c r="B65" s="51" t="s">
        <v>119</v>
      </c>
      <c r="C65" s="65">
        <f>C64/(C$8+C$16+C$24+C$32+C$40)</f>
        <v>-9.0457477570994288E-2</v>
      </c>
      <c r="D65" s="65">
        <f t="shared" ref="D65" si="52">D64/(D$8+D$16+D$24+D$32+D$40)</f>
        <v>-4.3563901382095135E-2</v>
      </c>
      <c r="E65" s="65">
        <f t="shared" ref="E65" si="53">E64/(E$8+E$16+E$24+E$32+E$40)</f>
        <v>-2.6751572833091947E-2</v>
      </c>
      <c r="F65" s="65">
        <f>F64/(F$8+F$16+F$24+F$32+F$40)</f>
        <v>-2.1204113908507773E-2</v>
      </c>
      <c r="G65" s="65">
        <f>G64/(G$8+G$16+G$24+G$32+G$40)</f>
        <v>-1.7652903299768801E-2</v>
      </c>
      <c r="H65" s="65">
        <f t="shared" ref="H65" si="54">H64/(H$8+H$16+H$24+H$32+H$40)</f>
        <v>-1.6263265673492202E-2</v>
      </c>
      <c r="I65" s="65">
        <f t="shared" ref="I65" si="55">I64/(I$8+I$16+I$24+I$32+I$40)</f>
        <v>-1.6000004904967779E-2</v>
      </c>
      <c r="J65" s="87">
        <f t="shared" ref="J65" si="56">J64/(J$8+J$16+J$24+J$32+J$40)</f>
        <v>-1.6000122403787842E-2</v>
      </c>
    </row>
    <row r="66" spans="2:10" x14ac:dyDescent="0.25">
      <c r="B66" s="51"/>
      <c r="C66" s="3"/>
      <c r="D66" s="3"/>
      <c r="E66" s="3"/>
      <c r="F66" s="4"/>
      <c r="G66" s="4"/>
      <c r="H66" s="4"/>
      <c r="I66" s="4"/>
      <c r="J66" s="34"/>
    </row>
    <row r="67" spans="2:10" x14ac:dyDescent="0.25">
      <c r="B67" s="51"/>
      <c r="C67" s="3"/>
      <c r="D67" s="3"/>
      <c r="E67" s="3"/>
      <c r="F67" s="4"/>
      <c r="G67" s="4"/>
      <c r="H67" s="4"/>
      <c r="I67" s="4"/>
      <c r="J67" s="34"/>
    </row>
    <row r="68" spans="2:10" x14ac:dyDescent="0.25">
      <c r="B68" s="51"/>
      <c r="C68" s="3"/>
      <c r="D68" s="3"/>
      <c r="E68" s="3"/>
      <c r="F68" s="5">
        <v>-4317.2</v>
      </c>
      <c r="G68" s="5">
        <v>-4489.9006559097634</v>
      </c>
      <c r="H68" s="5">
        <v>-5417.9216463113826</v>
      </c>
      <c r="I68" s="5">
        <v>-6487.9323883027018</v>
      </c>
      <c r="J68" s="20">
        <v>-7171.4592150556455</v>
      </c>
    </row>
    <row r="69" spans="2:10" x14ac:dyDescent="0.25">
      <c r="B69" s="51" t="s">
        <v>120</v>
      </c>
      <c r="C69" s="3"/>
      <c r="D69" s="3"/>
      <c r="E69" s="3"/>
      <c r="F69" s="65">
        <f>F68/(F$12+F$20+F$28+F$36+F$44)</f>
        <v>-2.1204108870068759E-2</v>
      </c>
      <c r="G69" s="65">
        <f t="shared" ref="G69" si="57">G68/(G$12+G$20+G$28+G$36+G$44)</f>
        <v>-1.6E-2</v>
      </c>
      <c r="H69" s="65">
        <f t="shared" ref="H69" si="58">H68/(H$12+H$20+H$28+H$36+H$44)</f>
        <v>-1.4E-2</v>
      </c>
      <c r="I69" s="65">
        <f t="shared" ref="I69" si="59">I68/(I$12+I$20+I$28+I$36+I$44)</f>
        <v>-1.3000000000000001E-2</v>
      </c>
      <c r="J69" s="87">
        <f t="shared" ref="J69" si="60">J68/(J$12+J$20+J$28+J$36+J$44)</f>
        <v>-1.2E-2</v>
      </c>
    </row>
    <row r="70" spans="2:10" x14ac:dyDescent="0.25">
      <c r="B70" s="51"/>
      <c r="C70" s="3"/>
      <c r="D70" s="3"/>
      <c r="E70" s="3"/>
      <c r="F70" s="65"/>
      <c r="G70" s="65"/>
      <c r="H70" s="65"/>
      <c r="I70" s="65"/>
      <c r="J70" s="87"/>
    </row>
    <row r="71" spans="2:10" x14ac:dyDescent="0.25">
      <c r="B71" s="53" t="s">
        <v>126</v>
      </c>
      <c r="C71" s="103"/>
      <c r="D71" s="103"/>
      <c r="E71" s="103"/>
      <c r="F71" s="70">
        <f>SUMIF($B73:$B77, Control!$C$5, Drivers!F73:F77)</f>
        <v>0.16600000000000001</v>
      </c>
      <c r="G71" s="70">
        <f>SUMIF($B73:$B77, Control!$C$5, Drivers!G73:G77)</f>
        <v>0.16500000000000001</v>
      </c>
      <c r="H71" s="70">
        <f>SUMIF($B73:$B77, Control!$C$5, Drivers!H73:H77)</f>
        <v>0.16500000000000001</v>
      </c>
      <c r="I71" s="70">
        <f>SUMIF($B73:$B77, Control!$C$5, Drivers!I73:I77)</f>
        <v>0.16500000000000001</v>
      </c>
      <c r="J71" s="81">
        <f>SUMIF($B73:$B77, Control!$C$5, Drivers!J73:J77)</f>
        <v>0.16500000000000001</v>
      </c>
    </row>
    <row r="72" spans="2:10" x14ac:dyDescent="0.25">
      <c r="B72" s="51"/>
      <c r="C72" s="5"/>
      <c r="D72" s="5"/>
      <c r="E72" s="5"/>
      <c r="F72" s="104"/>
      <c r="G72" s="104"/>
      <c r="H72" s="104"/>
      <c r="I72" s="104"/>
      <c r="J72" s="105"/>
    </row>
    <row r="73" spans="2:10" x14ac:dyDescent="0.25">
      <c r="B73" s="51" t="s">
        <v>119</v>
      </c>
      <c r="C73" s="65"/>
      <c r="D73" s="65"/>
      <c r="E73" s="65"/>
      <c r="F73" s="79">
        <v>0.16600000000000001</v>
      </c>
      <c r="G73" s="79">
        <v>0.16500000000000001</v>
      </c>
      <c r="H73" s="79">
        <v>0.16500000000000001</v>
      </c>
      <c r="I73" s="79">
        <v>0.16500000000000001</v>
      </c>
      <c r="J73" s="80">
        <v>0.16500000000000001</v>
      </c>
    </row>
    <row r="74" spans="2:10" x14ac:dyDescent="0.25">
      <c r="B74" s="51"/>
      <c r="C74" s="3"/>
      <c r="D74" s="3"/>
      <c r="E74" s="3"/>
      <c r="F74" s="4"/>
      <c r="G74" s="4"/>
      <c r="H74" s="4"/>
      <c r="I74" s="4"/>
      <c r="J74" s="34"/>
    </row>
    <row r="75" spans="2:10" x14ac:dyDescent="0.25">
      <c r="B75" s="51"/>
      <c r="C75" s="3"/>
      <c r="D75" s="3"/>
      <c r="E75" s="3"/>
      <c r="F75" s="4"/>
      <c r="G75" s="4"/>
      <c r="H75" s="4"/>
      <c r="I75" s="4"/>
      <c r="J75" s="34"/>
    </row>
    <row r="76" spans="2:10" x14ac:dyDescent="0.25">
      <c r="B76" s="51"/>
      <c r="C76" s="3"/>
      <c r="D76" s="3"/>
      <c r="E76" s="3"/>
      <c r="F76" s="104"/>
      <c r="G76" s="104"/>
      <c r="H76" s="104"/>
      <c r="I76" s="104"/>
      <c r="J76" s="105"/>
    </row>
    <row r="77" spans="2:10" x14ac:dyDescent="0.25">
      <c r="B77" s="51" t="s">
        <v>120</v>
      </c>
      <c r="C77" s="3"/>
      <c r="D77" s="3"/>
      <c r="E77" s="3"/>
      <c r="F77" s="79">
        <v>0.16600000000000001</v>
      </c>
      <c r="G77" s="79">
        <v>0.16500000000000001</v>
      </c>
      <c r="H77" s="79">
        <v>0.16500000000000001</v>
      </c>
      <c r="I77" s="79">
        <v>0.16500000000000001</v>
      </c>
      <c r="J77" s="80">
        <v>0.16500000000000001</v>
      </c>
    </row>
    <row r="78" spans="2:10" x14ac:dyDescent="0.25">
      <c r="B78" s="51"/>
      <c r="C78" s="3"/>
      <c r="D78" s="3"/>
      <c r="E78" s="3"/>
      <c r="F78" s="4"/>
      <c r="G78" s="4"/>
      <c r="H78" s="4"/>
      <c r="I78" s="4"/>
      <c r="J78" s="34"/>
    </row>
    <row r="79" spans="2:10" x14ac:dyDescent="0.25">
      <c r="B79" s="59" t="s">
        <v>30</v>
      </c>
      <c r="C79" s="60" t="s">
        <v>29</v>
      </c>
      <c r="D79" s="61"/>
      <c r="E79" s="61"/>
      <c r="F79" s="61"/>
      <c r="G79" s="61"/>
      <c r="H79" s="61"/>
      <c r="I79" s="61"/>
      <c r="J79" s="62"/>
    </row>
    <row r="80" spans="2:10" x14ac:dyDescent="0.25">
      <c r="B80" s="51" t="s">
        <v>27</v>
      </c>
      <c r="C80" s="6">
        <v>44955</v>
      </c>
      <c r="D80" s="6">
        <v>45319</v>
      </c>
      <c r="E80" s="6">
        <v>45683</v>
      </c>
      <c r="F80" s="7">
        <v>46052</v>
      </c>
      <c r="G80" s="7">
        <v>46417</v>
      </c>
      <c r="H80" s="7">
        <v>46782</v>
      </c>
      <c r="I80" s="7">
        <v>47148</v>
      </c>
      <c r="J80" s="63">
        <v>47513</v>
      </c>
    </row>
    <row r="81" spans="2:10" x14ac:dyDescent="0.25">
      <c r="B81" s="51"/>
      <c r="C81" s="3"/>
      <c r="D81" s="3"/>
      <c r="E81" s="3"/>
      <c r="F81" s="4"/>
      <c r="G81" s="4"/>
      <c r="H81" s="4"/>
      <c r="I81" s="4"/>
      <c r="J81" s="34"/>
    </row>
    <row r="82" spans="2:10" x14ac:dyDescent="0.25">
      <c r="B82" s="53" t="s">
        <v>31</v>
      </c>
      <c r="C82" s="103"/>
      <c r="D82" s="103"/>
      <c r="E82" s="103"/>
      <c r="F82" s="70">
        <f>SUMIF($B84:$B88, Control!$C$5, Drivers!F84:F88)</f>
        <v>3.363029426526138E-2</v>
      </c>
      <c r="G82" s="70">
        <f>SUMIF($B84:$B88, Control!$C$5, Drivers!G84:G88)</f>
        <v>2.7E-2</v>
      </c>
      <c r="H82" s="70">
        <f>SUMIF($B84:$B88, Control!$C$5, Drivers!H84:H88)</f>
        <v>2.4E-2</v>
      </c>
      <c r="I82" s="70">
        <f>SUMIF($B84:$B88, Control!$C$5, Drivers!I84:I88)</f>
        <v>2.1999999999999999E-2</v>
      </c>
      <c r="J82" s="81">
        <f>SUMIF($B84:$B88, Control!$C$5, Drivers!J84:J88)</f>
        <v>0.02</v>
      </c>
    </row>
    <row r="83" spans="2:10" x14ac:dyDescent="0.25">
      <c r="B83" s="51"/>
      <c r="C83" s="5">
        <v>2709</v>
      </c>
      <c r="D83" s="5">
        <v>3549</v>
      </c>
      <c r="E83" s="5">
        <v>4737</v>
      </c>
      <c r="F83" s="5">
        <v>6847.2</v>
      </c>
      <c r="G83" s="5">
        <v>7674.6</v>
      </c>
      <c r="H83" s="5">
        <v>8300.7000000000007</v>
      </c>
      <c r="I83" s="5">
        <v>9133.6</v>
      </c>
      <c r="J83" s="20">
        <v>10065</v>
      </c>
    </row>
    <row r="84" spans="2:10" x14ac:dyDescent="0.25">
      <c r="B84" s="51" t="s">
        <v>119</v>
      </c>
      <c r="C84" s="65">
        <f>C83/(C$8+C$16+C$24+C$32+C$40)</f>
        <v>0.10043004374582931</v>
      </c>
      <c r="D84" s="65">
        <f t="shared" ref="D84" si="61">D83/(D$8+D$16+D$24+D$32+D$40)</f>
        <v>5.8254817635665278E-2</v>
      </c>
      <c r="E84" s="65">
        <f t="shared" ref="E84" si="62">E83/(E$8+E$16+E$24+E$32+E$40)</f>
        <v>3.629968505023104E-2</v>
      </c>
      <c r="F84" s="65">
        <f>F83/(F$8+F$16+F$24+F$32+F$40)</f>
        <v>3.3630317973300849E-2</v>
      </c>
      <c r="G84" s="65">
        <f>G83/(G$8+G$16+G$24+G$32+G$40)</f>
        <v>2.9327626726789839E-2</v>
      </c>
      <c r="H84" s="65">
        <f t="shared" ref="H84" si="63">H83/(H$8+H$16+H$24+H$32+H$40)</f>
        <v>2.8086819527287938E-2</v>
      </c>
      <c r="I84" s="65">
        <f t="shared" ref="I84" si="64">I83/(I$8+I$16+I$24+I$32+I$40)</f>
        <v>2.8000008583693618E-2</v>
      </c>
      <c r="J84" s="87">
        <f t="shared" ref="J84" si="65">J83/(J$8+J$16+J$24+J$32+J$40)</f>
        <v>2.7999866468595081E-2</v>
      </c>
    </row>
    <row r="85" spans="2:10" x14ac:dyDescent="0.25">
      <c r="B85" s="51"/>
      <c r="C85" s="3"/>
      <c r="D85" s="3"/>
      <c r="E85" s="3"/>
      <c r="F85" s="4"/>
      <c r="G85" s="4"/>
      <c r="H85" s="4"/>
      <c r="I85" s="4"/>
      <c r="J85" s="34"/>
    </row>
    <row r="86" spans="2:10" x14ac:dyDescent="0.25">
      <c r="B86" s="51"/>
      <c r="C86" s="3"/>
      <c r="D86" s="3"/>
      <c r="E86" s="3"/>
      <c r="F86" s="4"/>
      <c r="G86" s="4"/>
      <c r="H86" s="4"/>
      <c r="I86" s="4"/>
      <c r="J86" s="34"/>
    </row>
    <row r="87" spans="2:10" x14ac:dyDescent="0.25">
      <c r="B87" s="51"/>
      <c r="C87" s="3"/>
      <c r="D87" s="3"/>
      <c r="E87" s="3"/>
      <c r="F87" s="5">
        <v>6847.1967999999997</v>
      </c>
      <c r="G87" s="5">
        <v>7576.7073568477263</v>
      </c>
      <c r="H87" s="5">
        <v>9287.8656793909413</v>
      </c>
      <c r="I87" s="5">
        <v>10979.577887896878</v>
      </c>
      <c r="J87" s="20">
        <v>11952.432025092743</v>
      </c>
    </row>
    <row r="88" spans="2:10" x14ac:dyDescent="0.25">
      <c r="B88" s="51" t="s">
        <v>120</v>
      </c>
      <c r="C88" s="3"/>
      <c r="D88" s="3"/>
      <c r="E88" s="3"/>
      <c r="F88" s="65">
        <f>F87/(F$12+F$20+F$28+F$36+F$44)</f>
        <v>3.363029426526138E-2</v>
      </c>
      <c r="G88" s="65">
        <f t="shared" ref="G88" si="66">G87/(G$12+G$20+G$28+G$36+G$44)</f>
        <v>2.7E-2</v>
      </c>
      <c r="H88" s="65">
        <f t="shared" ref="H88" si="67">H87/(H$12+H$20+H$28+H$36+H$44)</f>
        <v>2.4E-2</v>
      </c>
      <c r="I88" s="65">
        <f t="shared" ref="I88" si="68">I87/(I$12+I$20+I$28+I$36+I$44)</f>
        <v>2.1999999999999999E-2</v>
      </c>
      <c r="J88" s="87">
        <f t="shared" ref="J88" si="69">J87/(J$12+J$20+J$28+J$36+J$44)</f>
        <v>0.02</v>
      </c>
    </row>
    <row r="89" spans="2:10" x14ac:dyDescent="0.25">
      <c r="B89" s="51"/>
      <c r="C89" s="3"/>
      <c r="D89" s="3"/>
      <c r="E89" s="3"/>
      <c r="F89" s="4"/>
      <c r="G89" s="4"/>
      <c r="H89" s="4"/>
      <c r="I89" s="4"/>
      <c r="J89" s="34"/>
    </row>
    <row r="90" spans="2:10" x14ac:dyDescent="0.25">
      <c r="B90" s="53" t="s">
        <v>127</v>
      </c>
      <c r="C90" s="103"/>
      <c r="D90" s="103"/>
      <c r="E90" s="103"/>
      <c r="F90" s="70">
        <f>SUMIF($B92:$B96, Control!$C$5, Drivers!F92:F96)</f>
        <v>-1.0412468916090468E-2</v>
      </c>
      <c r="G90" s="70">
        <f>SUMIF($B92:$B96, Control!$C$5, Drivers!G92:G96)</f>
        <v>-9.1590014369182238E-3</v>
      </c>
      <c r="H90" s="70">
        <f>SUMIF($B92:$B96, Control!$C$5, Drivers!H92:H96)</f>
        <v>-9.7829425974071387E-3</v>
      </c>
      <c r="I90" s="70">
        <f>SUMIF($B92:$B96, Control!$C$5, Drivers!I92:I96)</f>
        <v>-9.9378846794509496E-3</v>
      </c>
      <c r="J90" s="81">
        <f>SUMIF($B92:$B96, Control!$C$5, Drivers!J92:J96)</f>
        <v>-9.9832670037712703E-3</v>
      </c>
    </row>
    <row r="91" spans="2:10" x14ac:dyDescent="0.25">
      <c r="B91" s="51"/>
      <c r="C91" s="5">
        <f>-1544-C101</f>
        <v>-1544</v>
      </c>
      <c r="D91" s="5">
        <f>-1508-D101</f>
        <v>-1508</v>
      </c>
      <c r="E91" s="5">
        <f>-1864-E101</f>
        <v>-1864</v>
      </c>
      <c r="F91" s="5">
        <v>-2120</v>
      </c>
      <c r="G91" s="5">
        <v>-2119.1999999999998</v>
      </c>
      <c r="H91" s="5">
        <v>-2575.8000000000002</v>
      </c>
      <c r="I91" s="5">
        <v>-2904.8</v>
      </c>
      <c r="J91" s="20">
        <v>-3225.2</v>
      </c>
    </row>
    <row r="92" spans="2:10" x14ac:dyDescent="0.25">
      <c r="B92" s="51" t="s">
        <v>119</v>
      </c>
      <c r="C92" s="65">
        <f>C91/(C$8+C$16+C$24+C$32+C$40)</f>
        <v>-5.7240305479350488E-2</v>
      </c>
      <c r="D92" s="65">
        <f t="shared" ref="D92" si="70">D91/(D$8+D$16+D$24+D$32+D$40)</f>
        <v>-2.4752962804898065E-2</v>
      </c>
      <c r="E92" s="65">
        <f t="shared" ref="E92" si="71">E91/(E$8+E$16+E$24+E$32+E$40)</f>
        <v>-1.4283853268657517E-2</v>
      </c>
      <c r="F92" s="65">
        <f>F91/(F$8+F$16+F$24+F$32+F$40)</f>
        <v>-1.0412471390261392E-2</v>
      </c>
      <c r="G92" s="65">
        <f>G91/(G$8+G$16+G$24+G$32+G$40)</f>
        <v>-8.0982861073427958E-3</v>
      </c>
      <c r="H92" s="65">
        <f t="shared" ref="H92" si="72">H91/(H$8+H$16+H$24+H$32+H$40)</f>
        <v>-8.7156540699444944E-3</v>
      </c>
      <c r="I92" s="65">
        <f t="shared" ref="I92" si="73">I91/(I$8+I$16+I$24+I$32+I$40)</f>
        <v>-8.9049690082676301E-3</v>
      </c>
      <c r="J92" s="87">
        <f t="shared" ref="J92" si="74">J91/(J$8+J$16+J$24+J$32+J$40)</f>
        <v>-8.9721976487345118E-3</v>
      </c>
    </row>
    <row r="93" spans="2:10" x14ac:dyDescent="0.25">
      <c r="B93" s="51"/>
      <c r="C93" s="3"/>
      <c r="D93" s="3"/>
      <c r="E93" s="3"/>
      <c r="F93" s="4"/>
      <c r="G93" s="4"/>
      <c r="H93" s="4"/>
      <c r="I93" s="4"/>
      <c r="J93" s="34"/>
    </row>
    <row r="94" spans="2:10" x14ac:dyDescent="0.25">
      <c r="B94" s="51"/>
      <c r="C94" s="3"/>
      <c r="D94" s="3"/>
      <c r="E94" s="3"/>
      <c r="F94" s="4"/>
      <c r="G94" s="4"/>
      <c r="H94" s="4"/>
      <c r="I94" s="4"/>
      <c r="J94" s="34"/>
    </row>
    <row r="95" spans="2:10" x14ac:dyDescent="0.25">
      <c r="B95" s="51"/>
      <c r="C95" s="3"/>
      <c r="D95" s="3"/>
      <c r="E95" s="3"/>
      <c r="F95" s="5">
        <v>-2120</v>
      </c>
      <c r="G95" s="5">
        <v>-2570.1879099436001</v>
      </c>
      <c r="H95" s="5">
        <v>-3785.9440330795601</v>
      </c>
      <c r="I95" s="5">
        <v>-4959.7172217713096</v>
      </c>
      <c r="J95" s="20">
        <v>-5966.2160125463697</v>
      </c>
    </row>
    <row r="96" spans="2:10" x14ac:dyDescent="0.25">
      <c r="B96" s="51" t="s">
        <v>120</v>
      </c>
      <c r="C96" s="3"/>
      <c r="D96" s="3"/>
      <c r="E96" s="3"/>
      <c r="F96" s="65">
        <f>F95/(F$12+F$20+F$28+F$36+F$44)</f>
        <v>-1.0412468916090468E-2</v>
      </c>
      <c r="G96" s="65">
        <f t="shared" ref="G96" si="75">G95/(G$12+G$20+G$28+G$36+G$44)</f>
        <v>-9.1590014369182238E-3</v>
      </c>
      <c r="H96" s="65">
        <f t="shared" ref="H96" si="76">H95/(H$12+H$20+H$28+H$36+H$44)</f>
        <v>-9.7829425974071387E-3</v>
      </c>
      <c r="I96" s="65">
        <f t="shared" ref="I96" si="77">I95/(I$12+I$20+I$28+I$36+I$44)</f>
        <v>-9.9378846794509496E-3</v>
      </c>
      <c r="J96" s="87">
        <f t="shared" ref="J96" si="78">J95/(J$12+J$20+J$28+J$36+J$44)</f>
        <v>-9.9832670037712703E-3</v>
      </c>
    </row>
    <row r="97" spans="2:10" x14ac:dyDescent="0.25">
      <c r="B97" s="51"/>
      <c r="C97" s="3"/>
      <c r="D97" s="3"/>
      <c r="E97" s="3"/>
      <c r="F97" s="4"/>
      <c r="G97" s="4"/>
      <c r="H97" s="4"/>
      <c r="I97" s="4"/>
      <c r="J97" s="34"/>
    </row>
    <row r="98" spans="2:10" x14ac:dyDescent="0.25">
      <c r="B98" s="53" t="s">
        <v>128</v>
      </c>
      <c r="C98" s="103"/>
      <c r="D98" s="103"/>
      <c r="E98" s="103"/>
      <c r="F98" s="70">
        <f>SUMIF($B100:$B104, Control!$C$5, Drivers!F100:F104)</f>
        <v>-1.7386858473094461E-3</v>
      </c>
      <c r="G98" s="70">
        <f>SUMIF($B100:$B104, Control!$C$5, Drivers!G100:G104)</f>
        <v>-8.409985630817682E-4</v>
      </c>
      <c r="H98" s="70">
        <f>SUMIF($B100:$B104, Control!$C$5, Drivers!H100:H104)</f>
        <v>-2.1705740259286358E-4</v>
      </c>
      <c r="I98" s="70">
        <f>SUMIF($B100:$B104, Control!$C$5, Drivers!I100:I104)</f>
        <v>-6.2115320549052184E-5</v>
      </c>
      <c r="J98" s="81">
        <f>SUMIF($B100:$B104, Control!$C$5, Drivers!J100:J104)</f>
        <v>-1.6732996228727613E-5</v>
      </c>
    </row>
    <row r="99" spans="2:10" x14ac:dyDescent="0.25">
      <c r="B99" s="51"/>
      <c r="C99" s="5">
        <v>-699</v>
      </c>
      <c r="D99" s="5">
        <v>-614</v>
      </c>
      <c r="E99" s="5">
        <v>-593</v>
      </c>
      <c r="F99" s="5">
        <v>-354</v>
      </c>
      <c r="G99" s="5">
        <v>-236</v>
      </c>
      <c r="H99" s="5">
        <v>-84</v>
      </c>
      <c r="I99" s="5">
        <v>-31</v>
      </c>
      <c r="J99" s="20">
        <v>-10</v>
      </c>
    </row>
    <row r="100" spans="2:10" x14ac:dyDescent="0.25">
      <c r="B100" s="51" t="s">
        <v>119</v>
      </c>
      <c r="C100" s="65">
        <f>C99/(C$8+C$16+C$24+C$32+C$40)</f>
        <v>-2.5913842959887298E-2</v>
      </c>
      <c r="D100" s="65">
        <f t="shared" ref="D100" si="79">D99/(D$8+D$16+D$24+D$32+D$40)</f>
        <v>-1.0078460982896163E-2</v>
      </c>
      <c r="E100" s="65">
        <f t="shared" ref="E100" si="80">E99/(E$8+E$16+E$24+E$32+E$40)</f>
        <v>-4.5441657662628259E-3</v>
      </c>
      <c r="F100" s="65">
        <f>F99/(F$8+F$16+F$24+F$32+F$40)</f>
        <v>-1.7386862604493079E-3</v>
      </c>
      <c r="G100" s="65">
        <f>G99/(G$8+G$16+G$24+G$32+G$40)</f>
        <v>-9.0184764124806517E-4</v>
      </c>
      <c r="H100" s="65">
        <f t="shared" ref="H100" si="81">H99/(H$8+H$16+H$24+H$32+H$40)</f>
        <v>-2.8422817838160477E-4</v>
      </c>
      <c r="I100" s="65">
        <f t="shared" ref="I100" si="82">I99/(I$8+I$16+I$24+I$32+I$40)</f>
        <v>-9.5033750776747625E-5</v>
      </c>
      <c r="J100" s="87">
        <f t="shared" ref="J100" si="83">J99/(J$8+J$16+J$24+J$32+J$40)</f>
        <v>-2.7819042691102914E-5</v>
      </c>
    </row>
    <row r="101" spans="2:10" x14ac:dyDescent="0.25">
      <c r="B101" s="51"/>
      <c r="C101" s="3"/>
      <c r="D101" s="3"/>
      <c r="E101" s="3"/>
      <c r="F101" s="4"/>
      <c r="G101" s="4"/>
      <c r="H101" s="4"/>
      <c r="I101" s="4"/>
      <c r="J101" s="34"/>
    </row>
    <row r="102" spans="2:10" x14ac:dyDescent="0.25">
      <c r="B102" s="51"/>
      <c r="C102" s="3"/>
      <c r="D102" s="3"/>
      <c r="E102" s="3"/>
      <c r="F102" s="4"/>
      <c r="G102" s="4"/>
      <c r="H102" s="4"/>
      <c r="I102" s="4"/>
      <c r="J102" s="34"/>
    </row>
    <row r="103" spans="2:10" x14ac:dyDescent="0.25">
      <c r="B103" s="51"/>
      <c r="C103" s="3"/>
      <c r="D103" s="3"/>
      <c r="E103" s="3"/>
      <c r="F103" s="5">
        <v>-354</v>
      </c>
      <c r="G103" s="5">
        <v>-236</v>
      </c>
      <c r="H103" s="5">
        <v>-84</v>
      </c>
      <c r="I103" s="5">
        <v>-31</v>
      </c>
      <c r="J103" s="20">
        <v>-10</v>
      </c>
    </row>
    <row r="104" spans="2:10" x14ac:dyDescent="0.25">
      <c r="B104" s="51" t="s">
        <v>120</v>
      </c>
      <c r="C104" s="3"/>
      <c r="D104" s="3"/>
      <c r="E104" s="3"/>
      <c r="F104" s="65">
        <f>F103/(F$12+F$20+F$28+F$36+F$44)</f>
        <v>-1.7386858473094461E-3</v>
      </c>
      <c r="G104" s="65">
        <f t="shared" ref="G104" si="84">G103/(G$12+G$20+G$28+G$36+G$44)</f>
        <v>-8.409985630817682E-4</v>
      </c>
      <c r="H104" s="65">
        <f t="shared" ref="H104" si="85">H103/(H$12+H$20+H$28+H$36+H$44)</f>
        <v>-2.1705740259286358E-4</v>
      </c>
      <c r="I104" s="65">
        <f t="shared" ref="I104" si="86">I103/(I$12+I$20+I$28+I$36+I$44)</f>
        <v>-6.2115320549052184E-5</v>
      </c>
      <c r="J104" s="87">
        <f t="shared" ref="J104" si="87">J103/(J$12+J$20+J$28+J$36+J$44)</f>
        <v>-1.6732996228727613E-5</v>
      </c>
    </row>
    <row r="105" spans="2:10" x14ac:dyDescent="0.25">
      <c r="B105" s="51"/>
      <c r="C105" s="3"/>
      <c r="D105" s="3"/>
      <c r="E105" s="3"/>
      <c r="F105" s="4"/>
      <c r="G105" s="4"/>
      <c r="H105" s="4"/>
      <c r="I105" s="4"/>
      <c r="J105" s="34"/>
    </row>
    <row r="106" spans="2:10" x14ac:dyDescent="0.25">
      <c r="B106" s="53" t="s">
        <v>129</v>
      </c>
      <c r="C106" s="103"/>
      <c r="D106" s="103"/>
      <c r="E106" s="103"/>
      <c r="F106" s="70">
        <f>SUMIF($B108:$B112, Control!$C$5, Drivers!F108:F112)</f>
        <v>2.3708012951872023E-2</v>
      </c>
      <c r="G106" s="70">
        <f>SUMIF($B108:$B112, Control!$C$5, Drivers!G108:G112)</f>
        <v>1.9E-2</v>
      </c>
      <c r="H106" s="70">
        <f>SUMIF($B108:$B112, Control!$C$5, Drivers!H108:H112)</f>
        <v>1.7000000000000001E-2</v>
      </c>
      <c r="I106" s="70">
        <f>SUMIF($B108:$B112, Control!$C$5, Drivers!I108:I112)</f>
        <v>1.6E-2</v>
      </c>
      <c r="J106" s="81">
        <f>SUMIF($B108:$B112, Control!$C$5, Drivers!J108:J112)</f>
        <v>1.6E-2</v>
      </c>
    </row>
    <row r="107" spans="2:10" x14ac:dyDescent="0.25">
      <c r="B107" s="51"/>
      <c r="C107" s="5">
        <v>1833</v>
      </c>
      <c r="D107" s="5">
        <v>1069</v>
      </c>
      <c r="E107" s="5">
        <v>3236</v>
      </c>
      <c r="F107" s="5">
        <v>4827</v>
      </c>
      <c r="G107" s="5">
        <v>6000</v>
      </c>
      <c r="H107" s="5">
        <v>7200</v>
      </c>
      <c r="I107" s="5">
        <v>7828.8</v>
      </c>
      <c r="J107" s="20">
        <v>8627.2000000000007</v>
      </c>
    </row>
    <row r="108" spans="2:10" x14ac:dyDescent="0.25">
      <c r="B108" s="51" t="s">
        <v>119</v>
      </c>
      <c r="C108" s="65">
        <f>C107/(C$8+C$16+C$24+C$32+C$40)</f>
        <v>6.7954326388373995E-2</v>
      </c>
      <c r="D108" s="65">
        <f t="shared" ref="D108" si="88">D107/(D$8+D$16+D$24+D$32+D$40)</f>
        <v>1.7547027346442992E-2</v>
      </c>
      <c r="E108" s="65">
        <f t="shared" ref="E108" si="89">E107/(E$8+E$16+E$24+E$32+E$40)</f>
        <v>2.4797504923484832E-2</v>
      </c>
      <c r="F108" s="65">
        <f>F107/(F$8+F$16+F$24+F$32+F$40)</f>
        <v>2.3708018585279125E-2</v>
      </c>
      <c r="G108" s="65">
        <f>G107/(G$8+G$16+G$24+G$32+G$40)</f>
        <v>2.2928329862238948E-2</v>
      </c>
      <c r="H108" s="65">
        <f t="shared" ref="H108" si="90">H107/(H$8+H$16+H$24+H$32+H$40)</f>
        <v>2.4362415289851835E-2</v>
      </c>
      <c r="I108" s="65">
        <f t="shared" ref="I108" si="91">I107/(I$8+I$16+I$24+I$32+I$40)</f>
        <v>2.4000007357451673E-2</v>
      </c>
      <c r="J108" s="87">
        <f t="shared" ref="J108" si="92">J107/(J$8+J$16+J$24+J$32+J$40)</f>
        <v>2.4000044510468308E-2</v>
      </c>
    </row>
    <row r="109" spans="2:10" x14ac:dyDescent="0.25">
      <c r="B109" s="51"/>
      <c r="C109" s="3"/>
      <c r="D109" s="3"/>
      <c r="E109" s="3"/>
      <c r="F109" s="4"/>
      <c r="G109" s="4"/>
      <c r="H109" s="4"/>
      <c r="I109" s="4"/>
      <c r="J109" s="34"/>
    </row>
    <row r="110" spans="2:10" x14ac:dyDescent="0.25">
      <c r="B110" s="51"/>
      <c r="C110" s="3"/>
      <c r="D110" s="3"/>
      <c r="E110" s="3"/>
      <c r="F110" s="4"/>
      <c r="G110" s="4"/>
      <c r="H110" s="4"/>
      <c r="I110" s="4"/>
      <c r="J110" s="34"/>
    </row>
    <row r="111" spans="2:10" x14ac:dyDescent="0.25">
      <c r="B111" s="51"/>
      <c r="C111" s="3"/>
      <c r="D111" s="3"/>
      <c r="E111" s="3"/>
      <c r="F111" s="5">
        <v>4827</v>
      </c>
      <c r="G111" s="5">
        <v>5331.7570288928446</v>
      </c>
      <c r="H111" s="5">
        <v>6578.9048562352509</v>
      </c>
      <c r="I111" s="5">
        <v>7985.1475548340941</v>
      </c>
      <c r="J111" s="20">
        <v>9561.9456200741934</v>
      </c>
    </row>
    <row r="112" spans="2:10" x14ac:dyDescent="0.25">
      <c r="B112" s="51" t="s">
        <v>120</v>
      </c>
      <c r="C112" s="3"/>
      <c r="D112" s="3"/>
      <c r="E112" s="3"/>
      <c r="F112" s="65">
        <f>F111/(F$12+F$20+F$28+F$36+F$44)</f>
        <v>2.3708012951872023E-2</v>
      </c>
      <c r="G112" s="65">
        <f t="shared" ref="G112" si="93">G111/(G$12+G$20+G$28+G$36+G$44)</f>
        <v>1.9E-2</v>
      </c>
      <c r="H112" s="65">
        <f t="shared" ref="H112" si="94">H111/(H$12+H$20+H$28+H$36+H$44)</f>
        <v>1.7000000000000001E-2</v>
      </c>
      <c r="I112" s="65">
        <f t="shared" ref="I112" si="95">I111/(I$12+I$20+I$28+I$36+I$44)</f>
        <v>1.6E-2</v>
      </c>
      <c r="J112" s="87">
        <f t="shared" ref="J112" si="96">J111/(J$12+J$20+J$28+J$36+J$44)</f>
        <v>1.6E-2</v>
      </c>
    </row>
    <row r="113" spans="2:10" x14ac:dyDescent="0.25">
      <c r="B113" s="51"/>
      <c r="C113" s="3"/>
      <c r="D113" s="3"/>
      <c r="E113" s="3"/>
      <c r="F113" s="4"/>
      <c r="G113" s="4"/>
      <c r="H113" s="4"/>
      <c r="I113" s="4"/>
      <c r="J113" s="34"/>
    </row>
    <row r="114" spans="2:10" x14ac:dyDescent="0.25">
      <c r="B114" s="53" t="s">
        <v>130</v>
      </c>
      <c r="C114" s="103"/>
      <c r="D114" s="103"/>
      <c r="E114" s="103"/>
      <c r="F114" s="70">
        <f>SUMIF($B116:$B120, Control!$C$5, Drivers!F116:F120)</f>
        <v>5.9685057673741215E-2</v>
      </c>
      <c r="G114" s="70">
        <f>SUMIF($B116:$B120, Control!$C$5, Drivers!G116:G120)</f>
        <v>5.402698546319782E-2</v>
      </c>
      <c r="H114" s="70">
        <f>SUMIF($B116:$B120, Control!$C$5, Drivers!H116:H120)</f>
        <v>5.7660558608472752E-2</v>
      </c>
      <c r="I114" s="70">
        <f>SUMIF($B116:$B120, Control!$C$5, Drivers!I116:I120)</f>
        <v>6.1884597029256215E-2</v>
      </c>
      <c r="J114" s="81">
        <f>SUMIF($B116:$B120, Control!$C$5, Drivers!J116:J120)</f>
        <v>7.1654612895127631E-2</v>
      </c>
    </row>
    <row r="115" spans="2:10" x14ac:dyDescent="0.25">
      <c r="B115" s="51"/>
      <c r="C115" s="5">
        <v>-822</v>
      </c>
      <c r="D115" s="5">
        <v>6172</v>
      </c>
      <c r="E115" s="5">
        <v>13063</v>
      </c>
      <c r="F115" s="5">
        <v>12152</v>
      </c>
      <c r="G115" s="5">
        <v>15618.7</v>
      </c>
      <c r="H115" s="5">
        <v>17639.2</v>
      </c>
      <c r="I115" s="5">
        <v>19469.3</v>
      </c>
      <c r="J115" s="20">
        <v>21454.7</v>
      </c>
    </row>
    <row r="116" spans="2:10" x14ac:dyDescent="0.25">
      <c r="B116" s="51" t="s">
        <v>119</v>
      </c>
      <c r="C116" s="65">
        <f>C115/(C$8+C$16+C$24+C$32+C$40)</f>
        <v>-3.0473789575146439E-2</v>
      </c>
      <c r="D116" s="65">
        <f t="shared" ref="D116" si="97">D115/(D$8+D$16+D$24+D$32+D$40)</f>
        <v>0.10130987163914514</v>
      </c>
      <c r="E116" s="65">
        <f t="shared" ref="E116" si="98">E115/(E$8+E$16+E$24+E$32+E$40)</f>
        <v>0.10010191805175597</v>
      </c>
      <c r="F116" s="65">
        <f>F115/(F$8+F$16+F$24+F$32+F$40)</f>
        <v>5.9685071855875682E-2</v>
      </c>
      <c r="G116" s="65">
        <f>G115/(G$8+G$16+G$24+G$32+G$40)</f>
        <v>5.9685117603225243E-2</v>
      </c>
      <c r="H116" s="65">
        <f t="shared" ref="H116" si="99">H115/(H$8+H$16+H$24+H$32+H$40)</f>
        <v>5.9685210525104795E-2</v>
      </c>
      <c r="I116" s="65">
        <f t="shared" ref="I116" si="100">I115/(I$8+I$16+I$24+I$32+I$40)</f>
        <v>5.9685180774120404E-2</v>
      </c>
      <c r="J116" s="87">
        <f t="shared" ref="J116" si="101">J115/(J$8+J$16+J$24+J$32+J$40)</f>
        <v>5.9684921522480568E-2</v>
      </c>
    </row>
    <row r="117" spans="2:10" x14ac:dyDescent="0.25">
      <c r="B117" s="51"/>
      <c r="C117" s="3"/>
      <c r="D117" s="3"/>
      <c r="E117" s="3"/>
      <c r="F117" s="4"/>
      <c r="G117" s="4"/>
      <c r="H117" s="4"/>
      <c r="I117" s="4"/>
      <c r="J117" s="34"/>
    </row>
    <row r="118" spans="2:10" x14ac:dyDescent="0.25">
      <c r="B118" s="51"/>
      <c r="C118" s="3"/>
      <c r="D118" s="3"/>
      <c r="E118" s="3"/>
      <c r="F118" s="4"/>
      <c r="G118" s="4"/>
      <c r="H118" s="4"/>
      <c r="I118" s="4"/>
      <c r="J118" s="34"/>
    </row>
    <row r="119" spans="2:10" x14ac:dyDescent="0.25">
      <c r="B119" s="51"/>
      <c r="C119" s="3"/>
      <c r="D119" s="3"/>
      <c r="E119" s="3"/>
      <c r="F119" s="5">
        <v>12152</v>
      </c>
      <c r="G119" s="5">
        <v>15160.987341752447</v>
      </c>
      <c r="H119" s="5">
        <v>22314.313473089333</v>
      </c>
      <c r="I119" s="5">
        <v>30884.852415628655</v>
      </c>
      <c r="J119" s="20">
        <v>42822.344495667341</v>
      </c>
    </row>
    <row r="120" spans="2:10" x14ac:dyDescent="0.25">
      <c r="B120" s="51" t="s">
        <v>120</v>
      </c>
      <c r="C120" s="3"/>
      <c r="D120" s="3"/>
      <c r="E120" s="3"/>
      <c r="F120" s="65">
        <f>F119/(F$12+F$20+F$28+F$36+F$44)</f>
        <v>5.9685057673741215E-2</v>
      </c>
      <c r="G120" s="65">
        <f t="shared" ref="G120" si="102">G119/(G$12+G$20+G$28+G$36+G$44)</f>
        <v>5.402698546319782E-2</v>
      </c>
      <c r="H120" s="65">
        <f t="shared" ref="H120" si="103">H119/(H$12+H$20+H$28+H$36+H$44)</f>
        <v>5.7660558608472752E-2</v>
      </c>
      <c r="I120" s="65">
        <f t="shared" ref="I120" si="104">I119/(I$12+I$20+I$28+I$36+I$44)</f>
        <v>6.1884597029256215E-2</v>
      </c>
      <c r="J120" s="87">
        <f t="shared" ref="J120" si="105">J119/(J$12+J$20+J$28+J$36+J$44)</f>
        <v>7.1654612895127631E-2</v>
      </c>
    </row>
    <row r="121" spans="2:10" x14ac:dyDescent="0.25">
      <c r="B121" s="51"/>
      <c r="C121" s="3"/>
      <c r="D121" s="3"/>
      <c r="E121" s="3"/>
      <c r="F121" s="4"/>
      <c r="G121" s="4"/>
      <c r="H121" s="4"/>
      <c r="I121" s="4"/>
      <c r="J121" s="34"/>
    </row>
    <row r="122" spans="2:10" x14ac:dyDescent="0.25">
      <c r="B122" s="53" t="s">
        <v>131</v>
      </c>
      <c r="C122" s="103"/>
      <c r="D122" s="103"/>
      <c r="E122" s="103"/>
      <c r="F122" s="70">
        <f>SUMIF($B124:$B128, Control!$C$5, Drivers!F124:F128)</f>
        <v>2.4375982655923112E-2</v>
      </c>
      <c r="G122" s="70">
        <f>SUMIF($B124:$B128, Control!$C$5, Drivers!G124:G128)</f>
        <v>2.2065168602193118E-2</v>
      </c>
      <c r="H122" s="70">
        <f>SUMIF($B124:$B128, Control!$C$5, Drivers!H124:H128)</f>
        <v>2.3549156712792157E-2</v>
      </c>
      <c r="I122" s="70">
        <f>SUMIF($B124:$B128, Control!$C$5, Drivers!I124:I128)</f>
        <v>2.5274296828192769E-2</v>
      </c>
      <c r="J122" s="81">
        <f>SUMIF($B124:$B128, Control!$C$5, Drivers!J124:J128)</f>
        <v>2.9264470358666753E-2</v>
      </c>
    </row>
    <row r="123" spans="2:10" x14ac:dyDescent="0.25">
      <c r="B123" s="51"/>
      <c r="C123" s="5">
        <v>2554</v>
      </c>
      <c r="D123" s="5">
        <v>98</v>
      </c>
      <c r="E123" s="5">
        <v>4781</v>
      </c>
      <c r="F123" s="5">
        <v>4963</v>
      </c>
      <c r="G123" s="5">
        <v>6378.8</v>
      </c>
      <c r="H123" s="5">
        <v>7204</v>
      </c>
      <c r="I123" s="5">
        <v>7951.4</v>
      </c>
      <c r="J123" s="20">
        <v>8762.2999999999993</v>
      </c>
    </row>
    <row r="124" spans="2:10" x14ac:dyDescent="0.25">
      <c r="B124" s="51" t="s">
        <v>119</v>
      </c>
      <c r="C124" s="65">
        <f>C123/(C$8+C$16+C$24+C$32+C$40)</f>
        <v>9.4683769555868616E-2</v>
      </c>
      <c r="D124" s="65">
        <f t="shared" ref="D124" si="106">D123/(D$8+D$16+D$24+D$32+D$40)</f>
        <v>1.6086142936870096E-3</v>
      </c>
      <c r="E124" s="65">
        <f t="shared" ref="E124" si="107">E123/(E$8+E$16+E$24+E$32+E$40)</f>
        <v>3.6636857552280896E-2</v>
      </c>
      <c r="F124" s="65">
        <f>F123/(F$8+F$16+F$24+F$32+F$40)</f>
        <v>2.4375988448050608E-2</v>
      </c>
      <c r="G124" s="65">
        <f>G123/(G$8+G$16+G$24+G$32+G$40)</f>
        <v>2.43758717542083E-2</v>
      </c>
      <c r="H124" s="65">
        <f t="shared" ref="H124" si="108">H123/(H$8+H$16+H$24+H$32+H$40)</f>
        <v>2.4375949965012862E-2</v>
      </c>
      <c r="I124" s="65">
        <f t="shared" ref="I124" si="109">I123/(I$8+I$16+I$24+I$32+I$40)</f>
        <v>2.4375850513749388E-2</v>
      </c>
      <c r="J124" s="87">
        <f t="shared" ref="J124" si="110">J123/(J$8+J$16+J$24+J$32+J$40)</f>
        <v>2.4375879777225103E-2</v>
      </c>
    </row>
    <row r="125" spans="2:10" x14ac:dyDescent="0.25">
      <c r="B125" s="51"/>
      <c r="C125" s="3"/>
      <c r="D125" s="3"/>
      <c r="E125" s="3"/>
      <c r="F125" s="4"/>
      <c r="G125" s="4"/>
      <c r="H125" s="4"/>
      <c r="I125" s="4"/>
      <c r="J125" s="34"/>
    </row>
    <row r="126" spans="2:10" x14ac:dyDescent="0.25">
      <c r="B126" s="51"/>
      <c r="C126" s="3"/>
      <c r="D126" s="3"/>
      <c r="E126" s="3"/>
      <c r="F126" s="4"/>
      <c r="G126" s="4"/>
      <c r="H126" s="4"/>
      <c r="I126" s="4"/>
      <c r="J126" s="34"/>
    </row>
    <row r="127" spans="2:10" x14ac:dyDescent="0.25">
      <c r="B127" s="51"/>
      <c r="C127" s="3"/>
      <c r="D127" s="3"/>
      <c r="E127" s="3"/>
      <c r="F127" s="5">
        <v>4963</v>
      </c>
      <c r="G127" s="5">
        <v>6191.9009362341503</v>
      </c>
      <c r="H127" s="5">
        <v>9113.3918504725443</v>
      </c>
      <c r="I127" s="5">
        <v>12613.686844862163</v>
      </c>
      <c r="J127" s="20">
        <v>17489.07963561529</v>
      </c>
    </row>
    <row r="128" spans="2:10" x14ac:dyDescent="0.25">
      <c r="B128" s="51" t="s">
        <v>120</v>
      </c>
      <c r="C128" s="3"/>
      <c r="D128" s="3"/>
      <c r="E128" s="3"/>
      <c r="F128" s="65">
        <f>F127/(F$12+F$20+F$28+F$36+F$44)</f>
        <v>2.4375982655923112E-2</v>
      </c>
      <c r="G128" s="65">
        <f t="shared" ref="G128" si="111">G127/(G$12+G$20+G$28+G$36+G$44)</f>
        <v>2.2065168602193118E-2</v>
      </c>
      <c r="H128" s="65">
        <f t="shared" ref="H128" si="112">H127/(H$12+H$20+H$28+H$36+H$44)</f>
        <v>2.3549156712792157E-2</v>
      </c>
      <c r="I128" s="65">
        <f t="shared" ref="I128" si="113">I127/(I$12+I$20+I$28+I$36+I$44)</f>
        <v>2.5274296828192769E-2</v>
      </c>
      <c r="J128" s="87">
        <f t="shared" ref="J128" si="114">J127/(J$12+J$20+J$28+J$36+J$44)</f>
        <v>2.9264470358666753E-2</v>
      </c>
    </row>
    <row r="129" spans="2:10" x14ac:dyDescent="0.25">
      <c r="B129" s="51"/>
      <c r="C129" s="3"/>
      <c r="D129" s="3"/>
      <c r="E129" s="3"/>
      <c r="F129" s="4"/>
      <c r="G129" s="4"/>
      <c r="H129" s="4"/>
      <c r="I129" s="4"/>
      <c r="J129" s="34"/>
    </row>
    <row r="130" spans="2:10" x14ac:dyDescent="0.25">
      <c r="B130" s="53" t="s">
        <v>132</v>
      </c>
      <c r="C130" s="103"/>
      <c r="D130" s="103"/>
      <c r="E130" s="103"/>
      <c r="F130" s="70">
        <f>SUMIF($B132:$B136, Control!$C$5, Drivers!F132:F136)</f>
        <v>2.0235552799194685E-3</v>
      </c>
      <c r="G130" s="70">
        <f>SUMIF($B132:$B136, Control!$C$5, Drivers!G132:G136)</f>
        <v>1.8317246552697086E-3</v>
      </c>
      <c r="H130" s="70">
        <f>SUMIF($B132:$B136, Control!$C$5, Drivers!H132:H136)</f>
        <v>1.9549168981806103E-3</v>
      </c>
      <c r="I130" s="70">
        <f>SUMIF($B132:$B136, Control!$C$5, Drivers!I132:I136)</f>
        <v>2.0981282073776792E-3</v>
      </c>
      <c r="J130" s="81">
        <f>SUMIF($B132:$B136, Control!$C$5, Drivers!J132:J136)</f>
        <v>2.4293696932844453E-3</v>
      </c>
    </row>
    <row r="131" spans="2:10" x14ac:dyDescent="0.25">
      <c r="B131" s="51"/>
      <c r="C131" s="5">
        <v>425</v>
      </c>
      <c r="D131" s="5">
        <v>2289</v>
      </c>
      <c r="E131" s="5">
        <v>691</v>
      </c>
      <c r="F131" s="5">
        <v>412</v>
      </c>
      <c r="G131" s="5">
        <v>529.5</v>
      </c>
      <c r="H131" s="5">
        <v>598</v>
      </c>
      <c r="I131" s="5">
        <v>660.1</v>
      </c>
      <c r="J131" s="20">
        <v>727.4</v>
      </c>
    </row>
    <row r="132" spans="2:10" x14ac:dyDescent="0.25">
      <c r="B132" s="51" t="s">
        <v>119</v>
      </c>
      <c r="C132" s="65">
        <f>C131/(C$8+C$16+C$24+C$32+C$40)</f>
        <v>1.5755913101505155E-2</v>
      </c>
      <c r="D132" s="65">
        <f t="shared" ref="D132" si="115">D131/(D$8+D$16+D$24+D$32+D$40)</f>
        <v>3.7572633859689439E-2</v>
      </c>
      <c r="E132" s="65">
        <f t="shared" ref="E132" si="116">E131/(E$8+E$16+E$24+E$32+E$40)</f>
        <v>5.2951408844647769E-3</v>
      </c>
      <c r="F132" s="65">
        <f>F131/(F$8+F$16+F$24+F$32+F$40)</f>
        <v>2.023555760748912E-3</v>
      </c>
      <c r="G132" s="65">
        <f>G131/(G$8+G$16+G$24+G$32+G$40)</f>
        <v>2.0234251103425872E-3</v>
      </c>
      <c r="H132" s="65">
        <f t="shared" ref="H132" si="117">H131/(H$8+H$16+H$24+H$32+H$40)</f>
        <v>2.0234339365738053E-3</v>
      </c>
      <c r="I132" s="65">
        <f t="shared" ref="I132" si="118">I131/(I$8+I$16+I$24+I$32+I$40)</f>
        <v>2.0236057705719712E-3</v>
      </c>
      <c r="J132" s="87">
        <f t="shared" ref="J132" si="119">J131/(J$8+J$16+J$24+J$32+J$40)</f>
        <v>2.023557165350826E-3</v>
      </c>
    </row>
    <row r="133" spans="2:10" x14ac:dyDescent="0.25">
      <c r="B133" s="51"/>
      <c r="C133" s="3"/>
      <c r="D133" s="3"/>
      <c r="E133" s="3"/>
      <c r="F133" s="4"/>
      <c r="G133" s="4"/>
      <c r="H133" s="4"/>
      <c r="I133" s="4"/>
      <c r="J133" s="34"/>
    </row>
    <row r="134" spans="2:10" x14ac:dyDescent="0.25">
      <c r="B134" s="51"/>
      <c r="C134" s="3"/>
      <c r="D134" s="3"/>
      <c r="E134" s="3"/>
      <c r="F134" s="4"/>
      <c r="G134" s="4"/>
      <c r="H134" s="4"/>
      <c r="I134" s="4"/>
      <c r="J134" s="34"/>
    </row>
    <row r="135" spans="2:10" x14ac:dyDescent="0.25">
      <c r="B135" s="51"/>
      <c r="C135" s="3"/>
      <c r="D135" s="3"/>
      <c r="E135" s="3"/>
      <c r="F135" s="5">
        <v>412</v>
      </c>
      <c r="G135" s="5">
        <v>514.01635819634691</v>
      </c>
      <c r="H135" s="5">
        <v>756.54189852804518</v>
      </c>
      <c r="I135" s="5">
        <v>1047.1164578043947</v>
      </c>
      <c r="J135" s="20">
        <v>1451.8438061401368</v>
      </c>
    </row>
    <row r="136" spans="2:10" x14ac:dyDescent="0.25">
      <c r="B136" s="51" t="s">
        <v>120</v>
      </c>
      <c r="C136" s="3"/>
      <c r="D136" s="3"/>
      <c r="E136" s="3"/>
      <c r="F136" s="65">
        <f>F135/(F$12+F$20+F$28+F$36+F$44)</f>
        <v>2.0235552799194685E-3</v>
      </c>
      <c r="G136" s="65">
        <f t="shared" ref="G136" si="120">G135/(G$12+G$20+G$28+G$36+G$44)</f>
        <v>1.8317246552697086E-3</v>
      </c>
      <c r="H136" s="65">
        <f t="shared" ref="H136" si="121">H135/(H$12+H$20+H$28+H$36+H$44)</f>
        <v>1.9549168981806103E-3</v>
      </c>
      <c r="I136" s="65">
        <f t="shared" ref="I136" si="122">I135/(I$12+I$20+I$28+I$36+I$44)</f>
        <v>2.0981282073776792E-3</v>
      </c>
      <c r="J136" s="87">
        <f t="shared" ref="J136" si="123">J135/(J$12+J$20+J$28+J$36+J$44)</f>
        <v>2.4293696932844453E-3</v>
      </c>
    </row>
    <row r="137" spans="2:10" x14ac:dyDescent="0.25">
      <c r="B137" s="51"/>
      <c r="C137" s="3"/>
      <c r="D137" s="3"/>
      <c r="E137" s="3"/>
      <c r="F137" s="4"/>
      <c r="G137" s="4"/>
      <c r="H137" s="4"/>
      <c r="I137" s="4"/>
      <c r="J137" s="34"/>
    </row>
    <row r="138" spans="2:10" x14ac:dyDescent="0.25">
      <c r="B138" s="53" t="s">
        <v>133</v>
      </c>
      <c r="C138" s="103"/>
      <c r="D138" s="103"/>
      <c r="E138" s="103"/>
      <c r="F138" s="70">
        <f>SUMIF($B140:$B144, Control!$C$5, Drivers!F140:F144)</f>
        <v>1.2593193538139605E-2</v>
      </c>
      <c r="G138" s="70">
        <f>SUMIF($B140:$B144, Control!$C$5, Drivers!G140:G144)</f>
        <v>1.1399373825513431E-2</v>
      </c>
      <c r="H138" s="70">
        <f>SUMIF($B140:$B144, Control!$C$5, Drivers!H140:H144)</f>
        <v>1.2166036230424962E-2</v>
      </c>
      <c r="I138" s="70">
        <f>SUMIF($B140:$B144, Control!$C$5, Drivers!I140:I144)</f>
        <v>1.3057283309991188E-2</v>
      </c>
      <c r="J138" s="81">
        <f>SUMIF($B140:$B144, Control!$C$5, Drivers!J140:J144)</f>
        <v>1.5118698770828441E-2</v>
      </c>
    </row>
    <row r="139" spans="2:10" x14ac:dyDescent="0.25">
      <c r="B139" s="51"/>
      <c r="C139" s="5">
        <v>-551</v>
      </c>
      <c r="D139" s="5">
        <v>1531</v>
      </c>
      <c r="E139" s="5">
        <v>3357</v>
      </c>
      <c r="F139" s="5">
        <v>2564</v>
      </c>
      <c r="G139" s="5">
        <v>3295.4</v>
      </c>
      <c r="H139" s="5">
        <v>3721.8</v>
      </c>
      <c r="I139" s="5">
        <v>4107.8999999999996</v>
      </c>
      <c r="J139" s="20">
        <v>4526.8</v>
      </c>
    </row>
    <row r="140" spans="2:10" x14ac:dyDescent="0.25">
      <c r="B140" s="51" t="s">
        <v>119</v>
      </c>
      <c r="C140" s="65">
        <f>C139/(C$8+C$16+C$24+C$32+C$40)</f>
        <v>-2.0427077926892565E-2</v>
      </c>
      <c r="D140" s="65">
        <f t="shared" ref="D140" si="124">D139/(D$8+D$16+D$24+D$32+D$40)</f>
        <v>2.5130494730967467E-2</v>
      </c>
      <c r="E140" s="65">
        <f t="shared" ref="E140" si="125">E139/(E$8+E$16+E$24+E$32+E$40)</f>
        <v>2.5724729304121934E-2</v>
      </c>
      <c r="F140" s="65">
        <f>F139/(F$8+F$16+F$24+F$32+F$40)</f>
        <v>1.2593196530485948E-2</v>
      </c>
      <c r="G140" s="65">
        <f>G139/(G$8+G$16+G$24+G$32+G$40)</f>
        <v>1.2593003038003705E-2</v>
      </c>
      <c r="H140" s="65">
        <f t="shared" ref="H140" si="126">H139/(H$8+H$16+H$24+H$32+H$40)</f>
        <v>1.2593338503579245E-2</v>
      </c>
      <c r="I140" s="65">
        <f t="shared" ref="I140" si="127">I139/(I$8+I$16+I$24+I$32+I$40)</f>
        <v>1.2593198219864566E-2</v>
      </c>
      <c r="J140" s="87">
        <f t="shared" ref="J140" si="128">J139/(J$8+J$16+J$24+J$32+J$40)</f>
        <v>1.2593124245408467E-2</v>
      </c>
    </row>
    <row r="141" spans="2:10" x14ac:dyDescent="0.25">
      <c r="B141" s="51"/>
      <c r="C141" s="3"/>
      <c r="D141" s="3"/>
      <c r="E141" s="3"/>
      <c r="F141" s="4"/>
      <c r="G141" s="4"/>
      <c r="H141" s="4"/>
      <c r="I141" s="4"/>
      <c r="J141" s="34"/>
    </row>
    <row r="142" spans="2:10" x14ac:dyDescent="0.25">
      <c r="B142" s="51"/>
      <c r="C142" s="3"/>
      <c r="D142" s="3"/>
      <c r="E142" s="3"/>
      <c r="F142" s="4"/>
      <c r="G142" s="4"/>
      <c r="H142" s="4"/>
      <c r="I142" s="4"/>
      <c r="J142" s="34"/>
    </row>
    <row r="143" spans="2:10" x14ac:dyDescent="0.25">
      <c r="B143" s="51"/>
      <c r="C143" s="3"/>
      <c r="D143" s="3"/>
      <c r="E143" s="3"/>
      <c r="F143" s="5">
        <v>2564</v>
      </c>
      <c r="G143" s="5">
        <v>3198.8785010083343</v>
      </c>
      <c r="H143" s="5">
        <v>4708.1879316162813</v>
      </c>
      <c r="I143" s="5">
        <v>6516.5208684720101</v>
      </c>
      <c r="J143" s="20">
        <v>9035.2609683090068</v>
      </c>
    </row>
    <row r="144" spans="2:10" x14ac:dyDescent="0.25">
      <c r="B144" s="51" t="s">
        <v>120</v>
      </c>
      <c r="C144" s="3"/>
      <c r="D144" s="3"/>
      <c r="E144" s="3"/>
      <c r="F144" s="65">
        <f>F143/(F$12+F$20+F$28+F$36+F$44)</f>
        <v>1.2593193538139605E-2</v>
      </c>
      <c r="G144" s="65">
        <f t="shared" ref="G144" si="129">G143/(G$12+G$20+G$28+G$36+G$44)</f>
        <v>1.1399373825513431E-2</v>
      </c>
      <c r="H144" s="65">
        <f t="shared" ref="H144" si="130">H143/(H$12+H$20+H$28+H$36+H$44)</f>
        <v>1.2166036230424962E-2</v>
      </c>
      <c r="I144" s="65">
        <f t="shared" ref="I144" si="131">I143/(I$12+I$20+I$28+I$36+I$44)</f>
        <v>1.3057283309991188E-2</v>
      </c>
      <c r="J144" s="87">
        <f t="shared" ref="J144" si="132">J143/(J$12+J$20+J$28+J$36+J$44)</f>
        <v>1.5118698770828441E-2</v>
      </c>
    </row>
    <row r="145" spans="2:10" x14ac:dyDescent="0.25">
      <c r="B145" s="51"/>
      <c r="C145" s="3"/>
      <c r="D145" s="3"/>
      <c r="E145" s="3"/>
      <c r="F145" s="4"/>
      <c r="G145" s="4"/>
      <c r="H145" s="4"/>
      <c r="I145" s="4"/>
      <c r="J145" s="34"/>
    </row>
    <row r="146" spans="2:10" x14ac:dyDescent="0.25">
      <c r="B146" s="53" t="s">
        <v>134</v>
      </c>
      <c r="C146" s="103"/>
      <c r="D146" s="103"/>
      <c r="E146" s="103"/>
      <c r="F146" s="70">
        <f>SUMIF($B148:$B152, Control!$C$5, Drivers!F148:F152)</f>
        <v>1.6556807884972154E-2</v>
      </c>
      <c r="G146" s="70">
        <f>SUMIF($B148:$B152, Control!$C$5, Drivers!G148:G152)</f>
        <v>1.4987242264354828E-2</v>
      </c>
      <c r="H146" s="70">
        <f>SUMIF($B148:$B152, Control!$C$5, Drivers!H148:H152)</f>
        <v>1.5995205980016598E-2</v>
      </c>
      <c r="I146" s="70">
        <f>SUMIF($B148:$B152, Control!$C$5, Drivers!I148:I152)</f>
        <v>1.7166966473471258E-2</v>
      </c>
      <c r="J146" s="81">
        <f>SUMIF($B148:$B152, Control!$C$5, Drivers!J148:J152)</f>
        <v>1.9877197174907442E-2</v>
      </c>
    </row>
    <row r="147" spans="2:10" x14ac:dyDescent="0.25">
      <c r="B147" s="51"/>
      <c r="C147" s="5">
        <v>1341</v>
      </c>
      <c r="D147" s="5">
        <v>2025</v>
      </c>
      <c r="E147" s="5">
        <v>4278</v>
      </c>
      <c r="F147" s="5">
        <v>3371</v>
      </c>
      <c r="G147" s="5">
        <v>4332.7</v>
      </c>
      <c r="H147" s="5">
        <v>4893.2</v>
      </c>
      <c r="I147" s="5">
        <v>5400.8</v>
      </c>
      <c r="J147" s="20">
        <v>5951.6</v>
      </c>
    </row>
    <row r="148" spans="2:10" x14ac:dyDescent="0.25">
      <c r="B148" s="51" t="s">
        <v>119</v>
      </c>
      <c r="C148" s="65">
        <f>C147/(C$8+C$16+C$24+C$32+C$40)</f>
        <v>4.9714539927337438E-2</v>
      </c>
      <c r="D148" s="65">
        <f t="shared" ref="D148" si="133">D147/(D$8+D$16+D$24+D$32+D$40)</f>
        <v>3.3239223925675451E-2</v>
      </c>
      <c r="E148" s="65">
        <f t="shared" ref="E148" si="134">E147/(E$8+E$16+E$24+E$32+E$40)</f>
        <v>3.2782362812938226E-2</v>
      </c>
      <c r="F148" s="65">
        <f>F147/(F$8+F$16+F$24+F$32+F$40)</f>
        <v>1.6556811819137335E-2</v>
      </c>
      <c r="G148" s="65">
        <f>G147/(G$8+G$16+G$24+G$32+G$40)</f>
        <v>1.6556929132353779E-2</v>
      </c>
      <c r="H148" s="65">
        <f t="shared" ref="H148" si="135">H147/(H$8+H$16+H$24+H$32+H$40)</f>
        <v>1.6556968124486527E-2</v>
      </c>
      <c r="I148" s="65">
        <f t="shared" ref="I148" si="136">I147/(I$8+I$16+I$24+I$32+I$40)</f>
        <v>1.6556718748227697E-2</v>
      </c>
      <c r="J148" s="87">
        <f t="shared" ref="J148" si="137">J147/(J$8+J$16+J$24+J$32+J$40)</f>
        <v>1.6556781448036812E-2</v>
      </c>
    </row>
    <row r="149" spans="2:10" x14ac:dyDescent="0.25">
      <c r="B149" s="51"/>
      <c r="C149" s="3"/>
      <c r="D149" s="3"/>
      <c r="E149" s="3"/>
      <c r="F149" s="4"/>
      <c r="G149" s="4"/>
      <c r="H149" s="4"/>
      <c r="I149" s="4"/>
      <c r="J149" s="34"/>
    </row>
    <row r="150" spans="2:10" x14ac:dyDescent="0.25">
      <c r="B150" s="51"/>
      <c r="C150" s="3"/>
      <c r="D150" s="3"/>
      <c r="E150" s="3"/>
      <c r="F150" s="4"/>
      <c r="G150" s="4"/>
      <c r="H150" s="4"/>
      <c r="I150" s="4"/>
      <c r="J150" s="34"/>
    </row>
    <row r="151" spans="2:10" x14ac:dyDescent="0.25">
      <c r="B151" s="51"/>
      <c r="C151" s="3"/>
      <c r="D151" s="3"/>
      <c r="E151" s="3"/>
      <c r="F151" s="5">
        <v>3371</v>
      </c>
      <c r="G151" s="5">
        <v>4205.7018045628292</v>
      </c>
      <c r="H151" s="5">
        <v>6190.0551940243704</v>
      </c>
      <c r="I151" s="5">
        <v>8567.5475224723668</v>
      </c>
      <c r="J151" s="20">
        <v>11879.042404122334</v>
      </c>
    </row>
    <row r="152" spans="2:10" x14ac:dyDescent="0.25">
      <c r="B152" s="51" t="s">
        <v>120</v>
      </c>
      <c r="C152" s="3"/>
      <c r="D152" s="3"/>
      <c r="E152" s="3"/>
      <c r="F152" s="65">
        <f>F151/(F$12+F$20+F$28+F$36+F$44)</f>
        <v>1.6556807884972154E-2</v>
      </c>
      <c r="G152" s="65">
        <f t="shared" ref="G152" si="138">G151/(G$12+G$20+G$28+G$36+G$44)</f>
        <v>1.4987242264354828E-2</v>
      </c>
      <c r="H152" s="65">
        <f t="shared" ref="H152" si="139">H151/(H$12+H$20+H$28+H$36+H$44)</f>
        <v>1.5995205980016598E-2</v>
      </c>
      <c r="I152" s="65">
        <f t="shared" ref="I152" si="140">I151/(I$12+I$20+I$28+I$36+I$44)</f>
        <v>1.7166966473471258E-2</v>
      </c>
      <c r="J152" s="87">
        <f t="shared" ref="J152" si="141">J151/(J$12+J$20+J$28+J$36+J$44)</f>
        <v>1.9877197174907442E-2</v>
      </c>
    </row>
    <row r="153" spans="2:10" x14ac:dyDescent="0.25">
      <c r="B153" s="56"/>
      <c r="C153" s="57"/>
      <c r="D153" s="57"/>
      <c r="E153" s="57"/>
      <c r="F153" s="58"/>
      <c r="G153" s="58"/>
      <c r="H153" s="58"/>
      <c r="I153" s="58"/>
      <c r="J153" s="36"/>
    </row>
    <row r="154" spans="2:10" x14ac:dyDescent="0.25">
      <c r="B154" s="2"/>
      <c r="C154" s="3"/>
      <c r="D154" s="3"/>
      <c r="E154" s="3"/>
      <c r="F154" s="4"/>
      <c r="G154" s="4"/>
      <c r="H154" s="4"/>
      <c r="I154" s="4"/>
      <c r="J154" s="4"/>
    </row>
    <row r="155" spans="2:10" x14ac:dyDescent="0.25">
      <c r="B155" s="2"/>
      <c r="C155" s="3"/>
      <c r="D155" s="3"/>
      <c r="E155" s="3"/>
      <c r="F155" s="4"/>
      <c r="G155" s="4"/>
      <c r="H155" s="4"/>
      <c r="I155" s="4"/>
      <c r="J155" s="4"/>
    </row>
    <row r="156" spans="2:10" x14ac:dyDescent="0.25">
      <c r="B156" s="2"/>
      <c r="C156" s="3"/>
      <c r="D156" s="3"/>
      <c r="E156" s="3"/>
      <c r="F156" s="4"/>
      <c r="G156" s="4"/>
      <c r="H156" s="4"/>
      <c r="I156" s="4"/>
      <c r="J156" s="4"/>
    </row>
    <row r="157" spans="2:10" x14ac:dyDescent="0.25">
      <c r="B157" s="2"/>
      <c r="C157" s="3"/>
      <c r="D157" s="3"/>
      <c r="E157" s="3"/>
      <c r="F157" s="4"/>
      <c r="G157" s="4"/>
      <c r="H157" s="4"/>
      <c r="I157" s="4"/>
      <c r="J157" s="4"/>
    </row>
    <row r="158" spans="2:10" x14ac:dyDescent="0.25">
      <c r="B158" s="2"/>
      <c r="C158" s="3"/>
      <c r="D158" s="3"/>
      <c r="E158" s="3"/>
      <c r="F158" s="4"/>
      <c r="G158" s="4"/>
      <c r="H158" s="4"/>
      <c r="I158" s="4"/>
      <c r="J158" s="4"/>
    </row>
    <row r="159" spans="2:10" x14ac:dyDescent="0.25">
      <c r="B159" s="2"/>
      <c r="C159" s="3"/>
      <c r="D159" s="3"/>
      <c r="E159" s="3"/>
      <c r="F159" s="4"/>
      <c r="G159" s="4"/>
      <c r="H159" s="4"/>
      <c r="I159" s="4"/>
      <c r="J159" s="4"/>
    </row>
    <row r="160" spans="2:10" x14ac:dyDescent="0.25">
      <c r="B160" s="2"/>
      <c r="C160" s="3"/>
      <c r="D160" s="3"/>
      <c r="E160" s="3"/>
      <c r="F160" s="4"/>
      <c r="G160" s="4"/>
      <c r="H160" s="4"/>
      <c r="I160" s="4"/>
      <c r="J160" s="4"/>
    </row>
    <row r="161" spans="2:10" x14ac:dyDescent="0.25">
      <c r="B161" s="2"/>
      <c r="C161" s="3"/>
      <c r="D161" s="3"/>
      <c r="E161" s="3"/>
      <c r="F161" s="4"/>
      <c r="G161" s="4"/>
      <c r="H161" s="4"/>
      <c r="I161" s="4"/>
      <c r="J161" s="4"/>
    </row>
    <row r="162" spans="2:10" x14ac:dyDescent="0.25">
      <c r="B162" s="2"/>
      <c r="C162" s="3"/>
      <c r="D162" s="3"/>
      <c r="E162" s="3"/>
      <c r="F162" s="4"/>
      <c r="G162" s="4"/>
      <c r="H162" s="4"/>
      <c r="I162" s="4"/>
      <c r="J162" s="4"/>
    </row>
    <row r="163" spans="2:10" x14ac:dyDescent="0.25">
      <c r="B163" s="2"/>
      <c r="C163" s="3"/>
      <c r="D163" s="3"/>
      <c r="E163" s="3"/>
      <c r="F163" s="4"/>
      <c r="G163" s="4"/>
      <c r="H163" s="4"/>
      <c r="I163" s="4"/>
      <c r="J163" s="4"/>
    </row>
    <row r="164" spans="2:10" x14ac:dyDescent="0.25">
      <c r="B164" s="2"/>
      <c r="C164" s="3"/>
      <c r="D164" s="3"/>
      <c r="E164" s="3"/>
      <c r="F164" s="4"/>
      <c r="G164" s="4"/>
      <c r="H164" s="4"/>
      <c r="I164" s="4"/>
      <c r="J164" s="4"/>
    </row>
    <row r="165" spans="2:10" x14ac:dyDescent="0.25">
      <c r="B165" s="2"/>
      <c r="C165" s="3"/>
      <c r="D165" s="3"/>
      <c r="E165" s="3"/>
      <c r="F165" s="4"/>
      <c r="G165" s="4"/>
      <c r="H165" s="4"/>
      <c r="I165" s="4"/>
      <c r="J165" s="4"/>
    </row>
    <row r="166" spans="2:10" x14ac:dyDescent="0.25">
      <c r="B166" s="2"/>
      <c r="C166" s="3"/>
      <c r="D166" s="3"/>
      <c r="E166" s="3"/>
      <c r="F166" s="4"/>
      <c r="G166" s="4"/>
      <c r="H166" s="4"/>
      <c r="I166" s="4"/>
      <c r="J166" s="4"/>
    </row>
    <row r="167" spans="2:10" x14ac:dyDescent="0.25">
      <c r="B167" s="2"/>
      <c r="C167" s="3"/>
      <c r="D167" s="3"/>
      <c r="E167" s="3"/>
      <c r="F167" s="4"/>
      <c r="G167" s="4"/>
      <c r="H167" s="4"/>
      <c r="I167" s="4"/>
      <c r="J167" s="4"/>
    </row>
    <row r="168" spans="2:10" x14ac:dyDescent="0.25">
      <c r="B168" s="2"/>
      <c r="C168" s="3"/>
      <c r="D168" s="3"/>
      <c r="E168" s="3"/>
      <c r="F168" s="4"/>
      <c r="G168" s="4"/>
      <c r="H168" s="4"/>
      <c r="I168" s="4"/>
      <c r="J168" s="4"/>
    </row>
    <row r="169" spans="2:10" x14ac:dyDescent="0.25">
      <c r="B169" s="2"/>
      <c r="C169" s="2"/>
      <c r="D169" s="2"/>
      <c r="E169" s="2"/>
      <c r="F169" s="2"/>
      <c r="G169" s="2"/>
      <c r="H169" s="2"/>
      <c r="I169" s="2"/>
      <c r="J169" s="2"/>
    </row>
    <row r="170" spans="2:10" x14ac:dyDescent="0.25">
      <c r="B170" s="2"/>
      <c r="C170" s="2"/>
      <c r="D170" s="2"/>
    </row>
  </sheetData>
  <pageMargins left="0.4" right="0.4" top="0.4" bottom="0.4" header="0.2" footer="0.2"/>
  <pageSetup scale="68" fitToHeight="0" orientation="landscape" r:id="rId1"/>
  <headerFooter>
    <oddFooter>&amp;L&amp;A&amp;CPage &amp;P of &amp;N&amp;R&amp;D &amp;T</oddFooter>
  </headerFooter>
  <rowBreaks count="4" manualBreakCount="4">
    <brk id="46" min="1" max="9" man="1"/>
    <brk id="78" min="1" max="9" man="1"/>
    <brk id="113" min="1" max="9" man="1"/>
    <brk id="153" min="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9B3CE-9F83-48E5-980B-71B2FCA41444}">
  <sheetPr>
    <tabColor rgb="FF002060"/>
    <pageSetUpPr fitToPage="1"/>
  </sheetPr>
  <dimension ref="B2:P49"/>
  <sheetViews>
    <sheetView showGridLines="0" view="pageBreakPreview" zoomScale="91" zoomScaleNormal="85" zoomScaleSheetLayoutView="100" workbookViewId="0">
      <selection activeCell="C21" sqref="C21:G21"/>
    </sheetView>
  </sheetViews>
  <sheetFormatPr baseColWidth="10" defaultColWidth="7.5" defaultRowHeight="17" x14ac:dyDescent="0.25"/>
  <cols>
    <col min="1" max="1" width="7.5" style="1"/>
    <col min="2" max="2" width="61.33203125" style="1" customWidth="1"/>
    <col min="3" max="7" width="11" style="1" customWidth="1"/>
    <col min="8" max="8" width="22" style="1" customWidth="1"/>
    <col min="9" max="13" width="11" style="1" customWidth="1"/>
    <col min="14" max="20" width="9.1640625" style="1" customWidth="1"/>
    <col min="21" max="16384" width="7.5" style="1"/>
  </cols>
  <sheetData>
    <row r="2" spans="2:16" ht="21" x14ac:dyDescent="0.3">
      <c r="B2" s="48" t="s">
        <v>135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</row>
    <row r="3" spans="2:16" x14ac:dyDescent="0.25">
      <c r="B3" s="51"/>
      <c r="C3" s="2"/>
      <c r="D3" s="2"/>
      <c r="E3" s="2"/>
      <c r="F3" s="2"/>
      <c r="G3" s="2"/>
      <c r="H3" s="2"/>
      <c r="I3" s="2"/>
      <c r="J3" s="2"/>
      <c r="K3" s="2"/>
      <c r="L3" s="2"/>
      <c r="M3" s="18"/>
    </row>
    <row r="4" spans="2:16" x14ac:dyDescent="0.25">
      <c r="B4" s="108"/>
      <c r="C4" s="23" t="s">
        <v>136</v>
      </c>
      <c r="D4" s="24"/>
      <c r="E4" s="24"/>
      <c r="F4" s="24"/>
      <c r="G4" s="24"/>
      <c r="H4" s="109"/>
      <c r="I4" s="23" t="s">
        <v>137</v>
      </c>
      <c r="J4" s="24"/>
      <c r="K4" s="24"/>
      <c r="L4" s="24"/>
      <c r="M4" s="110"/>
    </row>
    <row r="5" spans="2:16" x14ac:dyDescent="0.25">
      <c r="B5" s="89" t="s">
        <v>26</v>
      </c>
      <c r="C5" s="7">
        <v>46052</v>
      </c>
      <c r="D5" s="7">
        <v>46417</v>
      </c>
      <c r="E5" s="7">
        <v>46782</v>
      </c>
      <c r="F5" s="7">
        <v>47148</v>
      </c>
      <c r="G5" s="7">
        <v>47513</v>
      </c>
      <c r="H5" s="111"/>
      <c r="I5" s="7">
        <v>46052</v>
      </c>
      <c r="J5" s="7">
        <v>46417</v>
      </c>
      <c r="K5" s="7">
        <v>46782</v>
      </c>
      <c r="L5" s="7">
        <v>47148</v>
      </c>
      <c r="M5" s="63">
        <v>47513</v>
      </c>
    </row>
    <row r="6" spans="2:16" x14ac:dyDescent="0.25">
      <c r="B6" s="51" t="s">
        <v>0</v>
      </c>
      <c r="C6" s="112">
        <v>182241.1</v>
      </c>
      <c r="D6" s="112">
        <v>237531.2</v>
      </c>
      <c r="E6" s="112">
        <v>267530.7</v>
      </c>
      <c r="F6" s="112">
        <v>294283.8</v>
      </c>
      <c r="G6" s="112">
        <v>323712.2</v>
      </c>
      <c r="H6" s="112"/>
      <c r="I6" s="112">
        <v>182241.08574899999</v>
      </c>
      <c r="J6" s="112">
        <v>255137.52004859998</v>
      </c>
      <c r="K6" s="112">
        <v>357192.52806803997</v>
      </c>
      <c r="L6" s="112">
        <v>464350.28648845199</v>
      </c>
      <c r="M6" s="113">
        <v>557220.34378614242</v>
      </c>
    </row>
    <row r="7" spans="2:16" x14ac:dyDescent="0.25">
      <c r="B7" s="51" t="s">
        <v>2</v>
      </c>
      <c r="C7" s="112">
        <v>16188.5</v>
      </c>
      <c r="D7" s="112">
        <v>17499.2</v>
      </c>
      <c r="E7" s="112">
        <v>19494.900000000001</v>
      </c>
      <c r="F7" s="112">
        <v>21151.9</v>
      </c>
      <c r="G7" s="112">
        <v>22632.6</v>
      </c>
      <c r="H7" s="112"/>
      <c r="I7" s="112">
        <v>16188.49393734317</v>
      </c>
      <c r="J7" s="112">
        <v>18713.898991568702</v>
      </c>
      <c r="K7" s="112">
        <v>21053.136365514791</v>
      </c>
      <c r="L7" s="112">
        <v>23579.512729376569</v>
      </c>
      <c r="M7" s="113">
        <v>26409.05425690176</v>
      </c>
    </row>
    <row r="8" spans="2:16" x14ac:dyDescent="0.25">
      <c r="B8" s="51" t="s">
        <v>3</v>
      </c>
      <c r="C8" s="112">
        <v>2248.6</v>
      </c>
      <c r="D8" s="112">
        <v>2546.1999999999998</v>
      </c>
      <c r="E8" s="112">
        <v>2737.1</v>
      </c>
      <c r="F8" s="112">
        <v>2874</v>
      </c>
      <c r="G8" s="112">
        <v>3017.7</v>
      </c>
      <c r="H8" s="112"/>
      <c r="I8" s="112">
        <v>2248.6347500000002</v>
      </c>
      <c r="J8" s="112">
        <v>2639.8971965000001</v>
      </c>
      <c r="K8" s="112">
        <v>2917.0864021325001</v>
      </c>
      <c r="L8" s="112">
        <v>3150.4533143031003</v>
      </c>
      <c r="M8" s="113">
        <v>3402.4895794473487</v>
      </c>
    </row>
    <row r="9" spans="2:16" x14ac:dyDescent="0.25">
      <c r="B9" s="51" t="s">
        <v>6</v>
      </c>
      <c r="C9" s="112">
        <v>2444.8000000000002</v>
      </c>
      <c r="D9" s="112">
        <v>3548.7</v>
      </c>
      <c r="E9" s="112">
        <v>5158.3999999999996</v>
      </c>
      <c r="F9" s="112">
        <v>7221.7</v>
      </c>
      <c r="G9" s="112">
        <v>9388.2999999999993</v>
      </c>
      <c r="H9" s="112"/>
      <c r="I9" s="112">
        <v>2444.8405267831226</v>
      </c>
      <c r="J9" s="112">
        <v>3545.0187638355278</v>
      </c>
      <c r="K9" s="112">
        <v>5140.2772075615148</v>
      </c>
      <c r="L9" s="112">
        <v>7196.3880905861206</v>
      </c>
      <c r="M9" s="113">
        <v>9715.1239222912627</v>
      </c>
    </row>
    <row r="10" spans="2:16" x14ac:dyDescent="0.25">
      <c r="B10" s="51" t="s">
        <v>4</v>
      </c>
      <c r="C10" s="112">
        <v>479</v>
      </c>
      <c r="D10" s="112">
        <v>559.70000000000005</v>
      </c>
      <c r="E10" s="112">
        <v>616.1</v>
      </c>
      <c r="F10" s="112">
        <v>668.5</v>
      </c>
      <c r="G10" s="112">
        <v>715.2</v>
      </c>
      <c r="H10" s="112"/>
      <c r="I10" s="112">
        <v>478.99341600000008</v>
      </c>
      <c r="J10" s="112">
        <v>582.45599385600008</v>
      </c>
      <c r="K10" s="112">
        <v>691.37526470707212</v>
      </c>
      <c r="L10" s="112">
        <v>795.08155441313284</v>
      </c>
      <c r="M10" s="113">
        <v>874.58970985444614</v>
      </c>
    </row>
    <row r="11" spans="2:16" x14ac:dyDescent="0.25">
      <c r="B11" s="51" t="s">
        <v>138</v>
      </c>
      <c r="C11" s="112">
        <v>-59672.6</v>
      </c>
      <c r="D11" s="112">
        <v>-71425</v>
      </c>
      <c r="E11" s="112">
        <v>-75462.2</v>
      </c>
      <c r="F11" s="112">
        <v>-83181</v>
      </c>
      <c r="G11" s="112">
        <v>-91663.8</v>
      </c>
      <c r="H11" s="112"/>
      <c r="I11" s="112">
        <v>-59672.5894288446</v>
      </c>
      <c r="J11" s="112">
        <v>-73241.504449528016</v>
      </c>
      <c r="K11" s="112">
        <v>-98683.572843528746</v>
      </c>
      <c r="L11" s="112">
        <v>-124767.93054428272</v>
      </c>
      <c r="M11" s="113">
        <v>-146417.29230738609</v>
      </c>
    </row>
    <row r="12" spans="2:16" x14ac:dyDescent="0.25">
      <c r="B12" s="51" t="s">
        <v>10</v>
      </c>
      <c r="C12" s="112">
        <v>-17511.7</v>
      </c>
      <c r="D12" s="112">
        <v>-20149.7</v>
      </c>
      <c r="E12" s="112">
        <v>-22041.5</v>
      </c>
      <c r="F12" s="112">
        <v>-24465</v>
      </c>
      <c r="G12" s="112">
        <v>-26959.9</v>
      </c>
      <c r="H12" s="112"/>
      <c r="I12" s="112">
        <v>-17511.71</v>
      </c>
      <c r="J12" s="112">
        <v>-19643.315369605218</v>
      </c>
      <c r="K12" s="112">
        <v>-27089.608231556915</v>
      </c>
      <c r="L12" s="112">
        <v>-34935.020552399161</v>
      </c>
      <c r="M12" s="113">
        <v>-41833.512087824602</v>
      </c>
      <c r="P12" s="27"/>
    </row>
    <row r="13" spans="2:16" x14ac:dyDescent="0.25">
      <c r="B13" s="51" t="s">
        <v>11</v>
      </c>
      <c r="C13" s="112">
        <v>-4317.2</v>
      </c>
      <c r="D13" s="112">
        <v>-4619.5</v>
      </c>
      <c r="E13" s="112">
        <v>-4806.3999999999996</v>
      </c>
      <c r="F13" s="112">
        <v>-5219.2</v>
      </c>
      <c r="G13" s="112">
        <v>-5751.5</v>
      </c>
      <c r="H13" s="112"/>
      <c r="I13" s="112">
        <v>-4317.2</v>
      </c>
      <c r="J13" s="112">
        <v>-4489.9006559097634</v>
      </c>
      <c r="K13" s="112">
        <v>-5417.9216463113826</v>
      </c>
      <c r="L13" s="112">
        <v>-6487.9323883027018</v>
      </c>
      <c r="M13" s="113">
        <v>-7171.4592150556455</v>
      </c>
    </row>
    <row r="14" spans="2:16" x14ac:dyDescent="0.25">
      <c r="B14" s="51" t="s">
        <v>12</v>
      </c>
      <c r="C14" s="112">
        <v>0</v>
      </c>
      <c r="D14" s="112">
        <v>0</v>
      </c>
      <c r="E14" s="112">
        <v>0</v>
      </c>
      <c r="F14" s="112">
        <v>0</v>
      </c>
      <c r="G14" s="112">
        <v>0</v>
      </c>
      <c r="H14" s="112"/>
      <c r="I14" s="112"/>
      <c r="J14" s="112" t="s">
        <v>139</v>
      </c>
      <c r="K14" s="112"/>
      <c r="L14" s="112"/>
      <c r="M14" s="113"/>
    </row>
    <row r="15" spans="2:16" x14ac:dyDescent="0.25">
      <c r="B15" s="51" t="s">
        <v>140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  <c r="H15" s="112"/>
      <c r="I15" s="112"/>
      <c r="J15" s="112" t="s">
        <v>139</v>
      </c>
      <c r="K15" s="112"/>
      <c r="L15" s="112"/>
      <c r="M15" s="113"/>
    </row>
    <row r="16" spans="2:16" x14ac:dyDescent="0.25">
      <c r="B16" s="51" t="s">
        <v>126</v>
      </c>
      <c r="C16" s="114">
        <v>0.16600000000000001</v>
      </c>
      <c r="D16" s="114">
        <v>0.16500000000000001</v>
      </c>
      <c r="E16" s="114">
        <v>0.16500000000000001</v>
      </c>
      <c r="F16" s="114">
        <v>0.16500000000000001</v>
      </c>
      <c r="G16" s="114">
        <v>0.16500000000000001</v>
      </c>
      <c r="H16" s="114"/>
      <c r="I16" s="114"/>
      <c r="J16" s="112" t="s">
        <v>139</v>
      </c>
      <c r="K16" s="114"/>
      <c r="L16" s="114"/>
      <c r="M16" s="115"/>
    </row>
    <row r="17" spans="2:13" x14ac:dyDescent="0.25">
      <c r="B17" s="51" t="s">
        <v>141</v>
      </c>
      <c r="C17" s="112">
        <v>24235.5</v>
      </c>
      <c r="D17" s="112">
        <v>23847.1</v>
      </c>
      <c r="E17" s="112">
        <v>23399.9</v>
      </c>
      <c r="F17" s="112">
        <v>22993.3</v>
      </c>
      <c r="G17" s="112">
        <v>22623.7</v>
      </c>
      <c r="H17" s="112"/>
      <c r="I17" s="112"/>
      <c r="J17" s="112" t="s">
        <v>139</v>
      </c>
      <c r="K17" s="112"/>
      <c r="L17" s="112"/>
      <c r="M17" s="113"/>
    </row>
    <row r="18" spans="2:13" x14ac:dyDescent="0.25">
      <c r="B18" s="51" t="s">
        <v>142</v>
      </c>
      <c r="C18" s="112">
        <v>24550.5</v>
      </c>
      <c r="D18" s="112">
        <v>24172.1</v>
      </c>
      <c r="E18" s="112">
        <v>23739.9</v>
      </c>
      <c r="F18" s="112">
        <v>23353.3</v>
      </c>
      <c r="G18" s="112">
        <v>23003.7</v>
      </c>
      <c r="H18" s="112"/>
      <c r="I18" s="112"/>
      <c r="J18" s="112" t="s">
        <v>139</v>
      </c>
      <c r="K18" s="112"/>
      <c r="L18" s="112"/>
      <c r="M18" s="113"/>
    </row>
    <row r="19" spans="2:13" x14ac:dyDescent="0.25">
      <c r="B19" s="51"/>
      <c r="C19" s="104"/>
      <c r="D19" s="104"/>
      <c r="E19" s="104"/>
      <c r="F19" s="5"/>
      <c r="G19" s="5"/>
      <c r="H19" s="5"/>
      <c r="I19" s="5"/>
      <c r="J19" s="5"/>
      <c r="K19" s="5"/>
      <c r="L19" s="5"/>
      <c r="M19" s="20"/>
    </row>
    <row r="20" spans="2:13" x14ac:dyDescent="0.25">
      <c r="B20" s="89" t="s">
        <v>143</v>
      </c>
      <c r="C20" s="104"/>
      <c r="D20" s="104"/>
      <c r="E20" s="104"/>
      <c r="F20" s="5"/>
      <c r="G20" s="5"/>
      <c r="H20" s="5"/>
      <c r="I20" s="5"/>
      <c r="J20" s="5"/>
      <c r="K20" s="5"/>
      <c r="L20" s="5"/>
      <c r="M20" s="20"/>
    </row>
    <row r="21" spans="2:13" x14ac:dyDescent="0.25">
      <c r="B21" s="51" t="s">
        <v>31</v>
      </c>
      <c r="C21" s="112">
        <v>6847.2</v>
      </c>
      <c r="D21" s="112">
        <v>7674.6</v>
      </c>
      <c r="E21" s="112">
        <v>8300.7000000000007</v>
      </c>
      <c r="F21" s="112">
        <v>9133.6</v>
      </c>
      <c r="G21" s="112">
        <v>10065</v>
      </c>
      <c r="H21" s="112"/>
      <c r="I21" s="112">
        <v>6847.1967999999997</v>
      </c>
      <c r="J21" s="112">
        <v>7576.7073568477263</v>
      </c>
      <c r="K21" s="112">
        <v>9287.8656793909413</v>
      </c>
      <c r="L21" s="112">
        <v>10979.577887896878</v>
      </c>
      <c r="M21" s="113">
        <v>11952.432025092743</v>
      </c>
    </row>
    <row r="22" spans="2:13" x14ac:dyDescent="0.25">
      <c r="B22" s="51" t="s">
        <v>127</v>
      </c>
      <c r="C22" s="112">
        <v>2120</v>
      </c>
      <c r="D22" s="112">
        <v>2119.1999999999998</v>
      </c>
      <c r="E22" s="112">
        <v>2575.8000000000002</v>
      </c>
      <c r="F22" s="112">
        <v>2904.8</v>
      </c>
      <c r="G22" s="112">
        <v>3225.2</v>
      </c>
      <c r="H22" s="112"/>
      <c r="I22" s="112">
        <v>2120</v>
      </c>
      <c r="J22" s="112">
        <v>2570.1879099436023</v>
      </c>
      <c r="K22" s="112">
        <v>3785.9440330795587</v>
      </c>
      <c r="L22" s="112">
        <v>4959.7172217713087</v>
      </c>
      <c r="M22" s="113">
        <v>5966.2160125463715</v>
      </c>
    </row>
    <row r="23" spans="2:13" x14ac:dyDescent="0.25">
      <c r="B23" s="51" t="s">
        <v>128</v>
      </c>
      <c r="C23" s="112">
        <v>354</v>
      </c>
      <c r="D23" s="112">
        <v>236</v>
      </c>
      <c r="E23" s="112">
        <v>84</v>
      </c>
      <c r="F23" s="112">
        <v>31</v>
      </c>
      <c r="G23" s="112">
        <v>10</v>
      </c>
      <c r="H23" s="112"/>
      <c r="I23" s="112"/>
      <c r="J23" s="112" t="s">
        <v>139</v>
      </c>
      <c r="K23" s="112"/>
      <c r="L23" s="112"/>
      <c r="M23" s="113"/>
    </row>
    <row r="24" spans="2:13" x14ac:dyDescent="0.25">
      <c r="B24" s="51" t="s">
        <v>129</v>
      </c>
      <c r="C24" s="112">
        <v>4827</v>
      </c>
      <c r="D24" s="112">
        <v>6000</v>
      </c>
      <c r="E24" s="112">
        <v>7200</v>
      </c>
      <c r="F24" s="112">
        <v>7828.8</v>
      </c>
      <c r="G24" s="112">
        <v>8627.2000000000007</v>
      </c>
      <c r="H24" s="112"/>
      <c r="I24" s="112">
        <v>4827</v>
      </c>
      <c r="J24" s="112">
        <v>5331.7570288928446</v>
      </c>
      <c r="K24" s="112">
        <v>6578.9048562352509</v>
      </c>
      <c r="L24" s="112">
        <v>7985.1475548340941</v>
      </c>
      <c r="M24" s="113">
        <v>9561.9456200741934</v>
      </c>
    </row>
    <row r="25" spans="2:13" x14ac:dyDescent="0.25">
      <c r="B25" s="51" t="s">
        <v>130</v>
      </c>
      <c r="C25" s="112">
        <v>12152</v>
      </c>
      <c r="D25" s="112">
        <v>15618.7</v>
      </c>
      <c r="E25" s="112">
        <v>17639.2</v>
      </c>
      <c r="F25" s="112">
        <v>19469.3</v>
      </c>
      <c r="G25" s="112">
        <v>21454.7</v>
      </c>
      <c r="H25" s="112"/>
      <c r="I25" s="112">
        <v>12152</v>
      </c>
      <c r="J25" s="112">
        <v>15160.987341752447</v>
      </c>
      <c r="K25" s="112">
        <v>22314.313473089333</v>
      </c>
      <c r="L25" s="112">
        <v>30884.852415628655</v>
      </c>
      <c r="M25" s="113">
        <v>42822.344495667341</v>
      </c>
    </row>
    <row r="26" spans="2:13" x14ac:dyDescent="0.25">
      <c r="B26" s="51" t="s">
        <v>131</v>
      </c>
      <c r="C26" s="112">
        <v>4963</v>
      </c>
      <c r="D26" s="112">
        <v>6378.8</v>
      </c>
      <c r="E26" s="112">
        <v>7204</v>
      </c>
      <c r="F26" s="112">
        <v>7951.4</v>
      </c>
      <c r="G26" s="112">
        <v>8762.2999999999993</v>
      </c>
      <c r="H26" s="112"/>
      <c r="I26" s="112">
        <v>4963</v>
      </c>
      <c r="J26" s="112">
        <v>6191.9009362341503</v>
      </c>
      <c r="K26" s="112">
        <v>9113.3918504725443</v>
      </c>
      <c r="L26" s="112">
        <v>12613.686844862163</v>
      </c>
      <c r="M26" s="113">
        <v>17489.07963561529</v>
      </c>
    </row>
    <row r="27" spans="2:13" x14ac:dyDescent="0.25">
      <c r="B27" s="51" t="s">
        <v>132</v>
      </c>
      <c r="C27" s="112">
        <v>412</v>
      </c>
      <c r="D27" s="112">
        <v>529.5</v>
      </c>
      <c r="E27" s="112">
        <v>598</v>
      </c>
      <c r="F27" s="112">
        <v>660.1</v>
      </c>
      <c r="G27" s="112">
        <v>727.4</v>
      </c>
      <c r="H27" s="112"/>
      <c r="I27" s="112">
        <v>412</v>
      </c>
      <c r="J27" s="112">
        <v>514.01635819634691</v>
      </c>
      <c r="K27" s="112">
        <v>756.54189852804518</v>
      </c>
      <c r="L27" s="112">
        <v>1047.1164578043947</v>
      </c>
      <c r="M27" s="113">
        <v>1451.8438061401368</v>
      </c>
    </row>
    <row r="28" spans="2:13" x14ac:dyDescent="0.25">
      <c r="B28" s="51" t="s">
        <v>133</v>
      </c>
      <c r="C28" s="112">
        <v>2564</v>
      </c>
      <c r="D28" s="112">
        <v>3295.4</v>
      </c>
      <c r="E28" s="112">
        <v>3721.8</v>
      </c>
      <c r="F28" s="112">
        <v>4107.8999999999996</v>
      </c>
      <c r="G28" s="112">
        <v>4526.8</v>
      </c>
      <c r="H28" s="112"/>
      <c r="I28" s="112">
        <v>2564</v>
      </c>
      <c r="J28" s="112">
        <v>3198.8785010083343</v>
      </c>
      <c r="K28" s="112">
        <v>4708.1879316162813</v>
      </c>
      <c r="L28" s="112">
        <v>6516.5208684720101</v>
      </c>
      <c r="M28" s="113">
        <v>9035.2609683090068</v>
      </c>
    </row>
    <row r="29" spans="2:13" x14ac:dyDescent="0.25">
      <c r="B29" s="51" t="s">
        <v>134</v>
      </c>
      <c r="C29" s="112">
        <v>3371</v>
      </c>
      <c r="D29" s="112">
        <v>4332.7</v>
      </c>
      <c r="E29" s="112">
        <v>4893.2</v>
      </c>
      <c r="F29" s="112">
        <v>5400.8</v>
      </c>
      <c r="G29" s="112">
        <v>5951.6</v>
      </c>
      <c r="H29" s="112"/>
      <c r="I29" s="112">
        <v>3371</v>
      </c>
      <c r="J29" s="112">
        <v>4205.7018045628292</v>
      </c>
      <c r="K29" s="112">
        <v>6190.0551940243704</v>
      </c>
      <c r="L29" s="112">
        <v>8567.5475224723668</v>
      </c>
      <c r="M29" s="113">
        <v>11879.042404122334</v>
      </c>
    </row>
    <row r="30" spans="2:13" x14ac:dyDescent="0.25">
      <c r="B30" s="51" t="s">
        <v>144</v>
      </c>
      <c r="C30" s="112">
        <v>0</v>
      </c>
      <c r="D30" s="112">
        <v>0</v>
      </c>
      <c r="E30" s="112">
        <v>0</v>
      </c>
      <c r="F30" s="112">
        <v>0</v>
      </c>
      <c r="G30" s="112">
        <v>0</v>
      </c>
      <c r="H30" s="112"/>
      <c r="I30" s="112"/>
      <c r="J30" s="112" t="s">
        <v>139</v>
      </c>
      <c r="K30" s="112"/>
      <c r="L30" s="112"/>
      <c r="M30" s="113"/>
    </row>
    <row r="31" spans="2:13" x14ac:dyDescent="0.25">
      <c r="B31" s="51" t="s">
        <v>145</v>
      </c>
      <c r="C31" s="112">
        <v>0</v>
      </c>
      <c r="D31" s="112">
        <v>0</v>
      </c>
      <c r="E31" s="112">
        <v>0</v>
      </c>
      <c r="F31" s="112">
        <v>0</v>
      </c>
      <c r="G31" s="112">
        <v>0</v>
      </c>
      <c r="H31" s="112"/>
      <c r="I31" s="112"/>
      <c r="J31" s="112" t="s">
        <v>139</v>
      </c>
      <c r="K31" s="112"/>
      <c r="L31" s="112"/>
      <c r="M31" s="113"/>
    </row>
    <row r="32" spans="2:13" x14ac:dyDescent="0.25">
      <c r="B32" s="51" t="s">
        <v>186</v>
      </c>
      <c r="C32" s="112">
        <v>0</v>
      </c>
      <c r="D32" s="112">
        <v>0</v>
      </c>
      <c r="E32" s="112">
        <v>0</v>
      </c>
      <c r="F32" s="112">
        <v>0</v>
      </c>
      <c r="G32" s="112">
        <v>0</v>
      </c>
      <c r="H32" s="112"/>
      <c r="I32" s="112"/>
      <c r="J32" s="112" t="s">
        <v>139</v>
      </c>
      <c r="K32" s="112"/>
      <c r="L32" s="112"/>
      <c r="M32" s="113"/>
    </row>
    <row r="33" spans="2:13" x14ac:dyDescent="0.25">
      <c r="B33" s="51" t="s">
        <v>146</v>
      </c>
      <c r="C33" s="112">
        <v>0</v>
      </c>
      <c r="D33" s="112">
        <v>0</v>
      </c>
      <c r="E33" s="112">
        <v>0</v>
      </c>
      <c r="F33" s="112">
        <v>0</v>
      </c>
      <c r="G33" s="112">
        <v>0</v>
      </c>
      <c r="H33" s="112"/>
      <c r="I33" s="112"/>
      <c r="J33" s="112" t="s">
        <v>139</v>
      </c>
      <c r="K33" s="112"/>
      <c r="L33" s="112"/>
      <c r="M33" s="113"/>
    </row>
    <row r="34" spans="2:13" x14ac:dyDescent="0.25">
      <c r="B34" s="51" t="s">
        <v>147</v>
      </c>
      <c r="C34" s="112">
        <v>0</v>
      </c>
      <c r="D34" s="112">
        <v>-1000</v>
      </c>
      <c r="E34" s="112">
        <v>0</v>
      </c>
      <c r="F34" s="112">
        <v>-1250</v>
      </c>
      <c r="G34" s="112">
        <v>0</v>
      </c>
      <c r="H34" s="112"/>
      <c r="I34" s="112"/>
      <c r="J34" s="112" t="s">
        <v>139</v>
      </c>
      <c r="K34" s="112"/>
      <c r="L34" s="112"/>
      <c r="M34" s="113"/>
    </row>
    <row r="35" spans="2:13" x14ac:dyDescent="0.25">
      <c r="B35" s="51" t="s">
        <v>187</v>
      </c>
      <c r="C35" s="112">
        <v>56095</v>
      </c>
      <c r="D35" s="112">
        <v>75000</v>
      </c>
      <c r="E35" s="112">
        <v>95000</v>
      </c>
      <c r="F35" s="112">
        <v>95000</v>
      </c>
      <c r="G35" s="112">
        <v>95000</v>
      </c>
      <c r="H35" s="112"/>
      <c r="I35" s="112"/>
      <c r="J35" s="112" t="s">
        <v>139</v>
      </c>
      <c r="K35" s="112"/>
      <c r="L35" s="112"/>
      <c r="M35" s="113"/>
    </row>
    <row r="36" spans="2:13" x14ac:dyDescent="0.25">
      <c r="B36" s="51" t="s">
        <v>148</v>
      </c>
      <c r="C36" s="116">
        <v>0.04</v>
      </c>
      <c r="D36" s="116">
        <v>0.04</v>
      </c>
      <c r="E36" s="116">
        <v>0.04</v>
      </c>
      <c r="F36" s="116">
        <v>0.04</v>
      </c>
      <c r="G36" s="116">
        <v>0.04</v>
      </c>
      <c r="H36" s="112"/>
      <c r="I36" s="116"/>
      <c r="J36" s="112" t="s">
        <v>139</v>
      </c>
      <c r="K36" s="116"/>
      <c r="L36" s="116"/>
      <c r="M36" s="117"/>
    </row>
    <row r="37" spans="2:13" x14ac:dyDescent="0.25">
      <c r="B37" s="51" t="s">
        <v>149</v>
      </c>
      <c r="C37" s="112">
        <v>0</v>
      </c>
      <c r="D37" s="112">
        <v>0</v>
      </c>
      <c r="E37" s="112">
        <v>0</v>
      </c>
      <c r="F37" s="112">
        <v>0</v>
      </c>
      <c r="G37" s="112">
        <v>0</v>
      </c>
      <c r="H37" s="112"/>
      <c r="I37" s="112"/>
      <c r="J37" s="112" t="s">
        <v>139</v>
      </c>
      <c r="K37" s="112"/>
      <c r="L37" s="112"/>
      <c r="M37" s="113"/>
    </row>
    <row r="38" spans="2:13" x14ac:dyDescent="0.25">
      <c r="B38" s="51" t="s">
        <v>150</v>
      </c>
      <c r="C38" s="114">
        <v>3.5000000000000003E-2</v>
      </c>
      <c r="D38" s="114">
        <v>3.5000000000000003E-2</v>
      </c>
      <c r="E38" s="114">
        <v>0.03</v>
      </c>
      <c r="F38" s="114">
        <v>2.5000000000000001E-2</v>
      </c>
      <c r="G38" s="114">
        <v>0.02</v>
      </c>
      <c r="H38" s="114"/>
      <c r="I38" s="114"/>
      <c r="J38" s="112" t="s">
        <v>139</v>
      </c>
      <c r="K38" s="114"/>
      <c r="L38" s="114"/>
      <c r="M38" s="115"/>
    </row>
    <row r="39" spans="2:13" x14ac:dyDescent="0.25">
      <c r="B39" s="51"/>
      <c r="C39" s="118"/>
      <c r="D39" s="118"/>
      <c r="E39" s="118"/>
      <c r="F39" s="118"/>
      <c r="G39" s="118"/>
      <c r="H39" s="119"/>
      <c r="I39" s="118"/>
      <c r="J39" s="118"/>
      <c r="K39" s="118"/>
      <c r="L39" s="118"/>
      <c r="M39" s="120"/>
    </row>
    <row r="40" spans="2:13" x14ac:dyDescent="0.25">
      <c r="B40" s="121" t="s">
        <v>151</v>
      </c>
      <c r="C40" s="122" t="s">
        <v>152</v>
      </c>
      <c r="D40" s="122"/>
      <c r="E40" s="122"/>
      <c r="F40" s="122"/>
      <c r="G40" s="122"/>
      <c r="H40" s="122"/>
      <c r="I40" s="122" t="s">
        <v>153</v>
      </c>
      <c r="J40" s="122"/>
      <c r="K40" s="123"/>
      <c r="L40" s="2"/>
      <c r="M40" s="18"/>
    </row>
    <row r="41" spans="2:13" x14ac:dyDescent="0.25">
      <c r="B41" s="121"/>
      <c r="C41" s="122" t="s">
        <v>154</v>
      </c>
      <c r="D41" s="122"/>
      <c r="E41" s="122"/>
      <c r="F41" s="122"/>
      <c r="G41" s="122"/>
      <c r="H41" s="122"/>
      <c r="I41" s="122"/>
      <c r="J41" s="122"/>
      <c r="K41" s="123"/>
      <c r="L41" s="2"/>
      <c r="M41" s="18"/>
    </row>
    <row r="42" spans="2:13" x14ac:dyDescent="0.25">
      <c r="B42" s="121"/>
      <c r="C42" s="122" t="s">
        <v>155</v>
      </c>
      <c r="D42" s="122"/>
      <c r="E42" s="122"/>
      <c r="F42" s="122"/>
      <c r="G42" s="122"/>
      <c r="H42" s="122"/>
      <c r="I42" s="122"/>
      <c r="J42" s="122"/>
      <c r="K42" s="123"/>
      <c r="L42" s="2"/>
      <c r="M42" s="18"/>
    </row>
    <row r="43" spans="2:13" x14ac:dyDescent="0.25">
      <c r="B43" s="121"/>
      <c r="C43" s="122" t="s">
        <v>156</v>
      </c>
      <c r="D43" s="122"/>
      <c r="E43" s="122"/>
      <c r="F43" s="122"/>
      <c r="G43" s="122"/>
      <c r="H43" s="122"/>
      <c r="I43" s="122" t="s">
        <v>157</v>
      </c>
      <c r="J43" s="122"/>
      <c r="K43" s="123"/>
      <c r="L43" s="2"/>
      <c r="M43" s="18"/>
    </row>
    <row r="44" spans="2:13" x14ac:dyDescent="0.25">
      <c r="B44" s="121"/>
      <c r="C44" s="122" t="s">
        <v>158</v>
      </c>
      <c r="D44" s="122"/>
      <c r="E44" s="122"/>
      <c r="F44" s="122"/>
      <c r="G44" s="122"/>
      <c r="H44" s="122"/>
      <c r="I44" s="122" t="s">
        <v>159</v>
      </c>
      <c r="J44" s="122"/>
      <c r="K44" s="123"/>
      <c r="L44" s="2"/>
      <c r="M44" s="18"/>
    </row>
    <row r="45" spans="2:13" x14ac:dyDescent="0.25">
      <c r="B45" s="121"/>
      <c r="C45" s="122" t="s">
        <v>188</v>
      </c>
      <c r="D45" s="122"/>
      <c r="E45" s="122"/>
      <c r="F45" s="122"/>
      <c r="G45" s="122"/>
      <c r="H45" s="122"/>
      <c r="I45" s="122" t="s">
        <v>160</v>
      </c>
      <c r="J45" s="122"/>
      <c r="K45" s="123"/>
      <c r="L45" s="2"/>
      <c r="M45" s="18"/>
    </row>
    <row r="46" spans="2:13" x14ac:dyDescent="0.25">
      <c r="B46" s="121"/>
      <c r="C46" s="122" t="s">
        <v>161</v>
      </c>
      <c r="D46" s="122"/>
      <c r="E46" s="122"/>
      <c r="F46" s="122"/>
      <c r="G46" s="122"/>
      <c r="H46" s="122"/>
      <c r="I46" s="122" t="s">
        <v>162</v>
      </c>
      <c r="J46" s="122"/>
      <c r="K46" s="123"/>
      <c r="L46" s="2"/>
      <c r="M46" s="18"/>
    </row>
    <row r="47" spans="2:13" x14ac:dyDescent="0.25">
      <c r="B47" s="121"/>
      <c r="C47" s="122" t="s">
        <v>163</v>
      </c>
      <c r="D47" s="122"/>
      <c r="E47" s="122"/>
      <c r="F47" s="122"/>
      <c r="G47" s="122"/>
      <c r="H47" s="122"/>
      <c r="I47" s="122"/>
      <c r="J47" s="122"/>
      <c r="K47" s="123"/>
      <c r="L47" s="2"/>
      <c r="M47" s="18"/>
    </row>
    <row r="48" spans="2:13" x14ac:dyDescent="0.25">
      <c r="B48" s="121"/>
      <c r="C48" s="122" t="s">
        <v>164</v>
      </c>
      <c r="D48" s="122"/>
      <c r="E48" s="122"/>
      <c r="F48" s="122"/>
      <c r="G48" s="122"/>
      <c r="H48" s="122"/>
      <c r="I48" s="122"/>
      <c r="J48" s="122"/>
      <c r="K48" s="123"/>
      <c r="L48" s="2"/>
      <c r="M48" s="18"/>
    </row>
    <row r="49" spans="2:13" x14ac:dyDescent="0.25">
      <c r="B49" s="56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2"/>
    </row>
  </sheetData>
  <pageMargins left="0.4" right="0.4" top="0.4" bottom="0.4" header="0.2" footer="0.2"/>
  <pageSetup scale="63" fitToHeight="0" orientation="landscape" r:id="rId1"/>
  <headerFooter>
    <oddFooter>&amp;L&amp;"Palatino Linotype,Regular"&amp;10&amp;A&amp;C&amp;"Palatino Linotype,Regular"&amp;10Page &amp;P of &amp;N&amp;R&amp;"Palatino Linotype,Regular"&amp;10&amp;D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0B98-FA1D-4132-A473-3F34944D473E}">
  <sheetPr>
    <tabColor rgb="FF002060"/>
    <pageSetUpPr fitToPage="1"/>
  </sheetPr>
  <dimension ref="B1:F1269"/>
  <sheetViews>
    <sheetView showGridLines="0" view="pageBreakPreview" zoomScale="75" zoomScaleNormal="85" zoomScaleSheetLayoutView="100" workbookViewId="0">
      <selection activeCell="C12" sqref="C12"/>
    </sheetView>
  </sheetViews>
  <sheetFormatPr baseColWidth="10" defaultColWidth="7.5" defaultRowHeight="17" x14ac:dyDescent="0.25"/>
  <cols>
    <col min="1" max="1" width="7.5" style="1"/>
    <col min="2" max="2" width="25.1640625" style="1" customWidth="1"/>
    <col min="3" max="6" width="15.6640625" style="1" customWidth="1"/>
    <col min="7" max="13" width="9.1640625" style="1" customWidth="1"/>
    <col min="14" max="16384" width="7.5" style="1"/>
  </cols>
  <sheetData>
    <row r="1" spans="2:6" ht="18" thickBot="1" x14ac:dyDescent="0.3"/>
    <row r="2" spans="2:6" ht="21" x14ac:dyDescent="0.3">
      <c r="B2" s="169" t="s">
        <v>191</v>
      </c>
      <c r="C2" s="170"/>
      <c r="D2" s="170"/>
      <c r="E2" s="170"/>
      <c r="F2" s="171"/>
    </row>
    <row r="3" spans="2:6" x14ac:dyDescent="0.25">
      <c r="B3" s="188"/>
      <c r="C3" s="136"/>
      <c r="D3" s="136"/>
      <c r="E3" s="136"/>
      <c r="F3" s="189"/>
    </row>
    <row r="4" spans="2:6" x14ac:dyDescent="0.25">
      <c r="B4" s="188" t="s">
        <v>170</v>
      </c>
      <c r="C4" s="131">
        <v>181.59</v>
      </c>
      <c r="D4" s="136"/>
      <c r="E4" s="136"/>
      <c r="F4" s="189"/>
    </row>
    <row r="5" spans="2:6" x14ac:dyDescent="0.25">
      <c r="B5" s="188"/>
      <c r="C5" s="136"/>
      <c r="D5" s="136"/>
      <c r="E5" s="136"/>
      <c r="F5" s="189"/>
    </row>
    <row r="6" spans="2:6" x14ac:dyDescent="0.25">
      <c r="B6" s="192" t="s">
        <v>192</v>
      </c>
      <c r="C6" s="138" t="s">
        <v>193</v>
      </c>
      <c r="D6" s="138" t="s">
        <v>194</v>
      </c>
      <c r="E6" s="138" t="s">
        <v>195</v>
      </c>
      <c r="F6" s="193" t="s">
        <v>196</v>
      </c>
    </row>
    <row r="7" spans="2:6" x14ac:dyDescent="0.25">
      <c r="B7" s="188" t="s">
        <v>197</v>
      </c>
      <c r="C7" s="139">
        <f>$C$4/C37-1</f>
        <v>0.10678368988846221</v>
      </c>
      <c r="D7" s="137">
        <f>MIN($C$15:$C$37)</f>
        <v>164.07</v>
      </c>
      <c r="E7" s="137">
        <f>AVERAGE($C$15:$C$37)</f>
        <v>175.61130434782609</v>
      </c>
      <c r="F7" s="210">
        <f>MAX($C$15:$C$37)</f>
        <v>183.16</v>
      </c>
    </row>
    <row r="8" spans="2:6" x14ac:dyDescent="0.25">
      <c r="B8" s="188" t="s">
        <v>198</v>
      </c>
      <c r="C8" s="139">
        <f>$C$4/C77-1</f>
        <v>0.34173193438746852</v>
      </c>
      <c r="D8" s="137">
        <f>MIN($C$15:$C$77)</f>
        <v>131.29</v>
      </c>
      <c r="E8" s="137">
        <f>AVERAGE($C$15:$C$77)</f>
        <v>156.33428571428567</v>
      </c>
      <c r="F8" s="210">
        <f>MAX($C$15:$C$77)</f>
        <v>183.16</v>
      </c>
    </row>
    <row r="9" spans="2:6" x14ac:dyDescent="0.25">
      <c r="B9" s="188" t="s">
        <v>199</v>
      </c>
      <c r="C9" s="139">
        <f>$C$4/C138-1</f>
        <v>0.30781418797263238</v>
      </c>
      <c r="D9" s="137">
        <f>MIN($C$15:$C$138)</f>
        <v>94.31</v>
      </c>
      <c r="E9" s="137">
        <f>AVERAGE($C$15:$C$138)</f>
        <v>135.96911290322575</v>
      </c>
      <c r="F9" s="210">
        <f>MAX($C$15:$C$138)</f>
        <v>183.16</v>
      </c>
    </row>
    <row r="10" spans="2:6" x14ac:dyDescent="0.25">
      <c r="B10" s="188" t="s">
        <v>200</v>
      </c>
      <c r="C10" s="139">
        <f>$C$4/C264-1</f>
        <v>0.53785569105691056</v>
      </c>
      <c r="D10" s="137">
        <f>MIN($C$15:$C$264)</f>
        <v>94.31</v>
      </c>
      <c r="E10" s="137">
        <f>AVERAGE($C$15:$C$264)</f>
        <v>133.88085999999998</v>
      </c>
      <c r="F10" s="210">
        <f>MAX($C$15:$C$264)</f>
        <v>183.16</v>
      </c>
    </row>
    <row r="11" spans="2:6" x14ac:dyDescent="0.25">
      <c r="B11" s="188" t="s">
        <v>201</v>
      </c>
      <c r="C11" s="139">
        <f>$C$4/C1269-1</f>
        <v>14.703043929436182</v>
      </c>
      <c r="D11" s="137">
        <f>MIN($C$15:$C$1269)</f>
        <v>11.227</v>
      </c>
      <c r="E11" s="137">
        <f>AVERAGE($C$15:C1269)</f>
        <v>54.100671314740985</v>
      </c>
      <c r="F11" s="210">
        <f>MAX($C$15:$C$1269)</f>
        <v>183.16</v>
      </c>
    </row>
    <row r="12" spans="2:6" ht="18" thickBot="1" x14ac:dyDescent="0.3">
      <c r="B12" s="207"/>
      <c r="C12" s="208"/>
      <c r="D12" s="208"/>
      <c r="E12" s="208"/>
      <c r="F12" s="209"/>
    </row>
    <row r="13" spans="2:6" ht="21" x14ac:dyDescent="0.3">
      <c r="B13" s="132"/>
      <c r="C13" s="130"/>
      <c r="D13" s="130"/>
      <c r="E13" s="130"/>
      <c r="F13" s="130"/>
    </row>
    <row r="14" spans="2:6" x14ac:dyDescent="0.25">
      <c r="B14" s="133" t="s">
        <v>189</v>
      </c>
      <c r="C14" s="134" t="s">
        <v>190</v>
      </c>
      <c r="D14" s="130"/>
      <c r="E14" s="130"/>
      <c r="F14" s="130"/>
    </row>
    <row r="15" spans="2:6" x14ac:dyDescent="0.25">
      <c r="B15" s="135">
        <v>45882</v>
      </c>
      <c r="C15" s="131">
        <v>181.59</v>
      </c>
      <c r="D15" s="130"/>
      <c r="E15" s="130"/>
      <c r="F15" s="130"/>
    </row>
    <row r="16" spans="2:6" x14ac:dyDescent="0.25">
      <c r="B16" s="135">
        <v>45881</v>
      </c>
      <c r="C16" s="131">
        <v>183.16</v>
      </c>
      <c r="D16" s="130"/>
      <c r="E16" s="130"/>
      <c r="F16" s="130"/>
    </row>
    <row r="17" spans="2:6" x14ac:dyDescent="0.25">
      <c r="B17" s="135">
        <v>45880</v>
      </c>
      <c r="C17" s="131">
        <v>182.06</v>
      </c>
      <c r="D17" s="130"/>
      <c r="E17" s="130"/>
      <c r="F17" s="130"/>
    </row>
    <row r="18" spans="2:6" x14ac:dyDescent="0.25">
      <c r="B18" s="135">
        <v>45877</v>
      </c>
      <c r="C18" s="131">
        <v>182.7</v>
      </c>
      <c r="D18" s="130"/>
      <c r="E18" s="130"/>
      <c r="F18" s="130"/>
    </row>
    <row r="19" spans="2:6" x14ac:dyDescent="0.25">
      <c r="B19" s="135">
        <v>45876</v>
      </c>
      <c r="C19" s="131">
        <v>180.77</v>
      </c>
      <c r="D19" s="130"/>
      <c r="E19" s="130"/>
      <c r="F19" s="130"/>
    </row>
    <row r="20" spans="2:6" x14ac:dyDescent="0.25">
      <c r="B20" s="135">
        <v>45875</v>
      </c>
      <c r="C20" s="131">
        <v>179.42</v>
      </c>
      <c r="D20" s="130"/>
      <c r="E20" s="130"/>
      <c r="F20" s="130"/>
    </row>
    <row r="21" spans="2:6" x14ac:dyDescent="0.25">
      <c r="B21" s="135">
        <v>45874</v>
      </c>
      <c r="C21" s="131">
        <v>178.26</v>
      </c>
      <c r="D21" s="130"/>
      <c r="E21" s="130"/>
      <c r="F21" s="130"/>
    </row>
    <row r="22" spans="2:6" x14ac:dyDescent="0.25">
      <c r="B22" s="135">
        <v>45873</v>
      </c>
      <c r="C22" s="131">
        <v>180</v>
      </c>
      <c r="D22" s="130"/>
      <c r="E22" s="130"/>
      <c r="F22" s="130"/>
    </row>
    <row r="23" spans="2:6" x14ac:dyDescent="0.25">
      <c r="B23" s="135">
        <v>45870</v>
      </c>
      <c r="C23" s="131">
        <v>173.72</v>
      </c>
      <c r="D23" s="130"/>
      <c r="E23" s="130"/>
      <c r="F23" s="130"/>
    </row>
    <row r="24" spans="2:6" x14ac:dyDescent="0.25">
      <c r="B24" s="135">
        <v>45869</v>
      </c>
      <c r="C24" s="131">
        <v>177.87</v>
      </c>
      <c r="D24" s="130"/>
      <c r="E24" s="130"/>
      <c r="F24" s="130"/>
    </row>
    <row r="25" spans="2:6" x14ac:dyDescent="0.25">
      <c r="B25" s="135">
        <v>45868</v>
      </c>
      <c r="C25" s="131">
        <v>179.27</v>
      </c>
      <c r="D25" s="130"/>
      <c r="E25" s="130"/>
      <c r="F25" s="130"/>
    </row>
    <row r="26" spans="2:6" x14ac:dyDescent="0.25">
      <c r="B26" s="135">
        <v>45867</v>
      </c>
      <c r="C26" s="131">
        <v>175.51</v>
      </c>
      <c r="D26" s="130"/>
      <c r="E26" s="130"/>
      <c r="F26" s="130"/>
    </row>
    <row r="27" spans="2:6" x14ac:dyDescent="0.25">
      <c r="B27" s="135">
        <v>45866</v>
      </c>
      <c r="C27" s="131">
        <v>176.75</v>
      </c>
      <c r="D27" s="130"/>
      <c r="E27" s="130"/>
      <c r="F27" s="130"/>
    </row>
    <row r="28" spans="2:6" x14ac:dyDescent="0.25">
      <c r="B28" s="135">
        <v>45863</v>
      </c>
      <c r="C28" s="131">
        <v>173.5</v>
      </c>
    </row>
    <row r="29" spans="2:6" x14ac:dyDescent="0.25">
      <c r="B29" s="135">
        <v>45862</v>
      </c>
      <c r="C29" s="131">
        <v>173.74</v>
      </c>
    </row>
    <row r="30" spans="2:6" x14ac:dyDescent="0.25">
      <c r="B30" s="135">
        <v>45861</v>
      </c>
      <c r="C30" s="131">
        <v>170.78</v>
      </c>
    </row>
    <row r="31" spans="2:6" x14ac:dyDescent="0.25">
      <c r="B31" s="135">
        <v>45860</v>
      </c>
      <c r="C31" s="131">
        <v>167.03</v>
      </c>
    </row>
    <row r="32" spans="2:6" x14ac:dyDescent="0.25">
      <c r="B32" s="135">
        <v>45859</v>
      </c>
      <c r="C32" s="131">
        <v>171.38</v>
      </c>
    </row>
    <row r="33" spans="2:6" x14ac:dyDescent="0.25">
      <c r="B33" s="135">
        <v>45856</v>
      </c>
      <c r="C33" s="131">
        <v>172.41</v>
      </c>
    </row>
    <row r="34" spans="2:6" x14ac:dyDescent="0.25">
      <c r="B34" s="135">
        <v>45855</v>
      </c>
      <c r="C34" s="131">
        <v>173</v>
      </c>
    </row>
    <row r="35" spans="2:6" x14ac:dyDescent="0.25">
      <c r="B35" s="135">
        <v>45854</v>
      </c>
      <c r="C35" s="131">
        <v>171.37</v>
      </c>
    </row>
    <row r="36" spans="2:6" x14ac:dyDescent="0.25">
      <c r="B36" s="135">
        <v>45853</v>
      </c>
      <c r="C36" s="131">
        <v>170.7</v>
      </c>
    </row>
    <row r="37" spans="2:6" x14ac:dyDescent="0.25">
      <c r="B37" s="135">
        <v>45852</v>
      </c>
      <c r="C37" s="131">
        <v>164.07</v>
      </c>
      <c r="D37" s="27"/>
      <c r="E37" s="27"/>
      <c r="F37" s="27"/>
    </row>
    <row r="38" spans="2:6" x14ac:dyDescent="0.25">
      <c r="B38" s="135">
        <v>45849</v>
      </c>
      <c r="C38" s="131">
        <v>164.92</v>
      </c>
    </row>
    <row r="39" spans="2:6" x14ac:dyDescent="0.25">
      <c r="B39" s="135">
        <v>45848</v>
      </c>
      <c r="C39" s="131">
        <v>164.1</v>
      </c>
    </row>
    <row r="40" spans="2:6" x14ac:dyDescent="0.25">
      <c r="B40" s="135">
        <v>45847</v>
      </c>
      <c r="C40" s="131">
        <v>162.88</v>
      </c>
    </row>
    <row r="41" spans="2:6" x14ac:dyDescent="0.25">
      <c r="B41" s="135">
        <v>45846</v>
      </c>
      <c r="C41" s="131">
        <v>160</v>
      </c>
    </row>
    <row r="42" spans="2:6" x14ac:dyDescent="0.25">
      <c r="B42" s="135">
        <v>45845</v>
      </c>
      <c r="C42" s="131">
        <v>158.24</v>
      </c>
    </row>
    <row r="43" spans="2:6" x14ac:dyDescent="0.25">
      <c r="B43" s="135">
        <v>45841</v>
      </c>
      <c r="C43" s="131">
        <v>159.34</v>
      </c>
    </row>
    <row r="44" spans="2:6" x14ac:dyDescent="0.25">
      <c r="B44" s="135">
        <v>45840</v>
      </c>
      <c r="C44" s="131">
        <v>157.25</v>
      </c>
    </row>
    <row r="45" spans="2:6" x14ac:dyDescent="0.25">
      <c r="B45" s="135">
        <v>45839</v>
      </c>
      <c r="C45" s="131">
        <v>153.30000000000001</v>
      </c>
    </row>
    <row r="46" spans="2:6" x14ac:dyDescent="0.25">
      <c r="B46" s="135">
        <v>45838</v>
      </c>
      <c r="C46" s="131">
        <v>157.99</v>
      </c>
    </row>
    <row r="47" spans="2:6" x14ac:dyDescent="0.25">
      <c r="B47" s="135">
        <v>45835</v>
      </c>
      <c r="C47" s="131">
        <v>157.75</v>
      </c>
    </row>
    <row r="48" spans="2:6" x14ac:dyDescent="0.25">
      <c r="B48" s="135">
        <v>45834</v>
      </c>
      <c r="C48" s="131">
        <v>155.02000000000001</v>
      </c>
    </row>
    <row r="49" spans="2:3" x14ac:dyDescent="0.25">
      <c r="B49" s="135">
        <v>45833</v>
      </c>
      <c r="C49" s="131">
        <v>154.31</v>
      </c>
    </row>
    <row r="50" spans="2:3" x14ac:dyDescent="0.25">
      <c r="B50" s="135">
        <v>45832</v>
      </c>
      <c r="C50" s="131">
        <v>147.9</v>
      </c>
    </row>
    <row r="51" spans="2:3" x14ac:dyDescent="0.25">
      <c r="B51" s="135">
        <v>45831</v>
      </c>
      <c r="C51" s="131">
        <v>144.16999999999999</v>
      </c>
    </row>
    <row r="52" spans="2:3" x14ac:dyDescent="0.25">
      <c r="B52" s="135">
        <v>45828</v>
      </c>
      <c r="C52" s="131">
        <v>143.85</v>
      </c>
    </row>
    <row r="53" spans="2:3" x14ac:dyDescent="0.25">
      <c r="B53" s="135">
        <v>45826</v>
      </c>
      <c r="C53" s="131">
        <v>145.47999999999999</v>
      </c>
    </row>
    <row r="54" spans="2:3" x14ac:dyDescent="0.25">
      <c r="B54" s="135">
        <v>45825</v>
      </c>
      <c r="C54" s="131">
        <v>144.12</v>
      </c>
    </row>
    <row r="55" spans="2:3" x14ac:dyDescent="0.25">
      <c r="B55" s="135">
        <v>45824</v>
      </c>
      <c r="C55" s="131">
        <v>144.69</v>
      </c>
    </row>
    <row r="56" spans="2:3" x14ac:dyDescent="0.25">
      <c r="B56" s="135">
        <v>45821</v>
      </c>
      <c r="C56" s="131">
        <v>141.97</v>
      </c>
    </row>
    <row r="57" spans="2:3" x14ac:dyDescent="0.25">
      <c r="B57" s="135">
        <v>45820</v>
      </c>
      <c r="C57" s="131">
        <v>145</v>
      </c>
    </row>
    <row r="58" spans="2:3" x14ac:dyDescent="0.25">
      <c r="B58" s="135">
        <v>45819</v>
      </c>
      <c r="C58" s="131">
        <v>142.83000000000001</v>
      </c>
    </row>
    <row r="59" spans="2:3" x14ac:dyDescent="0.25">
      <c r="B59" s="135">
        <v>45818</v>
      </c>
      <c r="C59" s="131">
        <v>143.96</v>
      </c>
    </row>
    <row r="60" spans="2:3" x14ac:dyDescent="0.25">
      <c r="B60" s="135">
        <v>45817</v>
      </c>
      <c r="C60" s="131">
        <v>142.63</v>
      </c>
    </row>
    <row r="61" spans="2:3" x14ac:dyDescent="0.25">
      <c r="B61" s="135">
        <v>45814</v>
      </c>
      <c r="C61" s="131">
        <v>141.72</v>
      </c>
    </row>
    <row r="62" spans="2:3" x14ac:dyDescent="0.25">
      <c r="B62" s="135">
        <v>45813</v>
      </c>
      <c r="C62" s="131">
        <v>139.99</v>
      </c>
    </row>
    <row r="63" spans="2:3" x14ac:dyDescent="0.25">
      <c r="B63" s="135">
        <v>45812</v>
      </c>
      <c r="C63" s="131">
        <v>141.91999999999999</v>
      </c>
    </row>
    <row r="64" spans="2:3" x14ac:dyDescent="0.25">
      <c r="B64" s="135">
        <v>45811</v>
      </c>
      <c r="C64" s="131">
        <v>141.22</v>
      </c>
    </row>
    <row r="65" spans="2:3" x14ac:dyDescent="0.25">
      <c r="B65" s="135">
        <v>45810</v>
      </c>
      <c r="C65" s="131">
        <v>137.38</v>
      </c>
    </row>
    <row r="66" spans="2:3" x14ac:dyDescent="0.25">
      <c r="B66" s="135">
        <v>45807</v>
      </c>
      <c r="C66" s="131">
        <v>135.13</v>
      </c>
    </row>
    <row r="67" spans="2:3" x14ac:dyDescent="0.25">
      <c r="B67" s="135">
        <v>45806</v>
      </c>
      <c r="C67" s="131">
        <v>139.19</v>
      </c>
    </row>
    <row r="68" spans="2:3" x14ac:dyDescent="0.25">
      <c r="B68" s="135">
        <v>45805</v>
      </c>
      <c r="C68" s="131">
        <v>134.81</v>
      </c>
    </row>
    <row r="69" spans="2:3" x14ac:dyDescent="0.25">
      <c r="B69" s="135">
        <v>45804</v>
      </c>
      <c r="C69" s="131">
        <v>135.5</v>
      </c>
    </row>
    <row r="70" spans="2:3" x14ac:dyDescent="0.25">
      <c r="B70" s="135">
        <v>45800</v>
      </c>
      <c r="C70" s="131">
        <v>131.29</v>
      </c>
    </row>
    <row r="71" spans="2:3" x14ac:dyDescent="0.25">
      <c r="B71" s="135">
        <v>45799</v>
      </c>
      <c r="C71" s="131">
        <v>132.83000000000001</v>
      </c>
    </row>
    <row r="72" spans="2:3" x14ac:dyDescent="0.25">
      <c r="B72" s="135">
        <v>45798</v>
      </c>
      <c r="C72" s="131">
        <v>131.80000000000001</v>
      </c>
    </row>
    <row r="73" spans="2:3" x14ac:dyDescent="0.25">
      <c r="B73" s="135">
        <v>45797</v>
      </c>
      <c r="C73" s="131">
        <v>134.38</v>
      </c>
    </row>
    <row r="74" spans="2:3" x14ac:dyDescent="0.25">
      <c r="B74" s="135">
        <v>45796</v>
      </c>
      <c r="C74" s="131">
        <v>135.57</v>
      </c>
    </row>
    <row r="75" spans="2:3" x14ac:dyDescent="0.25">
      <c r="B75" s="135">
        <v>45793</v>
      </c>
      <c r="C75" s="131">
        <v>135.4</v>
      </c>
    </row>
    <row r="76" spans="2:3" x14ac:dyDescent="0.25">
      <c r="B76" s="135">
        <v>45792</v>
      </c>
      <c r="C76" s="131">
        <v>134.83000000000001</v>
      </c>
    </row>
    <row r="77" spans="2:3" x14ac:dyDescent="0.25">
      <c r="B77" s="135">
        <v>45791</v>
      </c>
      <c r="C77" s="131">
        <v>135.34</v>
      </c>
    </row>
    <row r="78" spans="2:3" x14ac:dyDescent="0.25">
      <c r="B78" s="135">
        <v>45790</v>
      </c>
      <c r="C78" s="131">
        <v>129.93</v>
      </c>
    </row>
    <row r="79" spans="2:3" x14ac:dyDescent="0.25">
      <c r="B79" s="135">
        <v>45789</v>
      </c>
      <c r="C79" s="131">
        <v>123</v>
      </c>
    </row>
    <row r="80" spans="2:3" x14ac:dyDescent="0.25">
      <c r="B80" s="135">
        <v>45786</v>
      </c>
      <c r="C80" s="131">
        <v>116.65</v>
      </c>
    </row>
    <row r="81" spans="2:3" x14ac:dyDescent="0.25">
      <c r="B81" s="135">
        <v>45785</v>
      </c>
      <c r="C81" s="131">
        <v>117.37</v>
      </c>
    </row>
    <row r="82" spans="2:3" x14ac:dyDescent="0.25">
      <c r="B82" s="135">
        <v>45784</v>
      </c>
      <c r="C82" s="131">
        <v>117.06</v>
      </c>
    </row>
    <row r="83" spans="2:3" x14ac:dyDescent="0.25">
      <c r="B83" s="135">
        <v>45783</v>
      </c>
      <c r="C83" s="131">
        <v>113.54</v>
      </c>
    </row>
    <row r="84" spans="2:3" x14ac:dyDescent="0.25">
      <c r="B84" s="135">
        <v>45782</v>
      </c>
      <c r="C84" s="131">
        <v>113.82</v>
      </c>
    </row>
    <row r="85" spans="2:3" x14ac:dyDescent="0.25">
      <c r="B85" s="135">
        <v>45779</v>
      </c>
      <c r="C85" s="131">
        <v>114.5</v>
      </c>
    </row>
    <row r="86" spans="2:3" x14ac:dyDescent="0.25">
      <c r="B86" s="135">
        <v>45778</v>
      </c>
      <c r="C86" s="131">
        <v>111.61</v>
      </c>
    </row>
    <row r="87" spans="2:3" x14ac:dyDescent="0.25">
      <c r="B87" s="135">
        <v>45777</v>
      </c>
      <c r="C87" s="131">
        <v>108.92</v>
      </c>
    </row>
    <row r="88" spans="2:3" x14ac:dyDescent="0.25">
      <c r="B88" s="135">
        <v>45776</v>
      </c>
      <c r="C88" s="131">
        <v>109.02</v>
      </c>
    </row>
    <row r="89" spans="2:3" x14ac:dyDescent="0.25">
      <c r="B89" s="135">
        <v>45775</v>
      </c>
      <c r="C89" s="131">
        <v>108.73</v>
      </c>
    </row>
    <row r="90" spans="2:3" x14ac:dyDescent="0.25">
      <c r="B90" s="135">
        <v>45772</v>
      </c>
      <c r="C90" s="131">
        <v>111.01</v>
      </c>
    </row>
    <row r="91" spans="2:3" x14ac:dyDescent="0.25">
      <c r="B91" s="135">
        <v>45771</v>
      </c>
      <c r="C91" s="131">
        <v>106.43</v>
      </c>
    </row>
    <row r="92" spans="2:3" x14ac:dyDescent="0.25">
      <c r="B92" s="135">
        <v>45770</v>
      </c>
      <c r="C92" s="131">
        <v>102.71</v>
      </c>
    </row>
    <row r="93" spans="2:3" x14ac:dyDescent="0.25">
      <c r="B93" s="135">
        <v>45769</v>
      </c>
      <c r="C93" s="131">
        <v>98.89</v>
      </c>
    </row>
    <row r="94" spans="2:3" x14ac:dyDescent="0.25">
      <c r="B94" s="135">
        <v>45768</v>
      </c>
      <c r="C94" s="131">
        <v>96.91</v>
      </c>
    </row>
    <row r="95" spans="2:3" x14ac:dyDescent="0.25">
      <c r="B95" s="135">
        <v>45764</v>
      </c>
      <c r="C95" s="131">
        <v>101.49</v>
      </c>
    </row>
    <row r="96" spans="2:3" x14ac:dyDescent="0.25">
      <c r="B96" s="135">
        <v>45763</v>
      </c>
      <c r="C96" s="131">
        <v>104.49</v>
      </c>
    </row>
    <row r="97" spans="2:3" x14ac:dyDescent="0.25">
      <c r="B97" s="135">
        <v>45762</v>
      </c>
      <c r="C97" s="131">
        <v>112.2</v>
      </c>
    </row>
    <row r="98" spans="2:3" x14ac:dyDescent="0.25">
      <c r="B98" s="135">
        <v>45761</v>
      </c>
      <c r="C98" s="131">
        <v>110.71</v>
      </c>
    </row>
    <row r="99" spans="2:3" x14ac:dyDescent="0.25">
      <c r="B99" s="135">
        <v>45758</v>
      </c>
      <c r="C99" s="131">
        <v>110.93</v>
      </c>
    </row>
    <row r="100" spans="2:3" x14ac:dyDescent="0.25">
      <c r="B100" s="135">
        <v>45757</v>
      </c>
      <c r="C100" s="131">
        <v>107.57</v>
      </c>
    </row>
    <row r="101" spans="2:3" x14ac:dyDescent="0.25">
      <c r="B101" s="135">
        <v>45756</v>
      </c>
      <c r="C101" s="131">
        <v>114.33</v>
      </c>
    </row>
    <row r="102" spans="2:3" x14ac:dyDescent="0.25">
      <c r="B102" s="135">
        <v>45755</v>
      </c>
      <c r="C102" s="131">
        <v>96.3</v>
      </c>
    </row>
    <row r="103" spans="2:3" x14ac:dyDescent="0.25">
      <c r="B103" s="135">
        <v>45754</v>
      </c>
      <c r="C103" s="131">
        <v>97.64</v>
      </c>
    </row>
    <row r="104" spans="2:3" x14ac:dyDescent="0.25">
      <c r="B104" s="135">
        <v>45751</v>
      </c>
      <c r="C104" s="131">
        <v>94.31</v>
      </c>
    </row>
    <row r="105" spans="2:3" x14ac:dyDescent="0.25">
      <c r="B105" s="135">
        <v>45750</v>
      </c>
      <c r="C105" s="131">
        <v>101.8</v>
      </c>
    </row>
    <row r="106" spans="2:3" x14ac:dyDescent="0.25">
      <c r="B106" s="135">
        <v>45749</v>
      </c>
      <c r="C106" s="131">
        <v>110.42</v>
      </c>
    </row>
    <row r="107" spans="2:3" x14ac:dyDescent="0.25">
      <c r="B107" s="135">
        <v>45748</v>
      </c>
      <c r="C107" s="131">
        <v>110.15</v>
      </c>
    </row>
    <row r="108" spans="2:3" x14ac:dyDescent="0.25">
      <c r="B108" s="135">
        <v>45747</v>
      </c>
      <c r="C108" s="131">
        <v>108.38</v>
      </c>
    </row>
    <row r="109" spans="2:3" x14ac:dyDescent="0.25">
      <c r="B109" s="135">
        <v>45744</v>
      </c>
      <c r="C109" s="131">
        <v>109.67</v>
      </c>
    </row>
    <row r="110" spans="2:3" x14ac:dyDescent="0.25">
      <c r="B110" s="135">
        <v>45743</v>
      </c>
      <c r="C110" s="131">
        <v>111.43</v>
      </c>
    </row>
    <row r="111" spans="2:3" x14ac:dyDescent="0.25">
      <c r="B111" s="135">
        <v>45742</v>
      </c>
      <c r="C111" s="131">
        <v>113.76</v>
      </c>
    </row>
    <row r="112" spans="2:3" x14ac:dyDescent="0.25">
      <c r="B112" s="135">
        <v>45741</v>
      </c>
      <c r="C112" s="131">
        <v>120.69</v>
      </c>
    </row>
    <row r="113" spans="2:3" x14ac:dyDescent="0.25">
      <c r="B113" s="135">
        <v>45740</v>
      </c>
      <c r="C113" s="131">
        <v>121.41</v>
      </c>
    </row>
    <row r="114" spans="2:3" x14ac:dyDescent="0.25">
      <c r="B114" s="135">
        <v>45737</v>
      </c>
      <c r="C114" s="131">
        <v>117.7</v>
      </c>
    </row>
    <row r="115" spans="2:3" x14ac:dyDescent="0.25">
      <c r="B115" s="135">
        <v>45736</v>
      </c>
      <c r="C115" s="131">
        <v>118.53</v>
      </c>
    </row>
    <row r="116" spans="2:3" x14ac:dyDescent="0.25">
      <c r="B116" s="135">
        <v>45735</v>
      </c>
      <c r="C116" s="131">
        <v>117.52</v>
      </c>
    </row>
    <row r="117" spans="2:3" x14ac:dyDescent="0.25">
      <c r="B117" s="135">
        <v>45734</v>
      </c>
      <c r="C117" s="131">
        <v>115.43</v>
      </c>
    </row>
    <row r="118" spans="2:3" x14ac:dyDescent="0.25">
      <c r="B118" s="135">
        <v>45733</v>
      </c>
      <c r="C118" s="131">
        <v>119.53</v>
      </c>
    </row>
    <row r="119" spans="2:3" x14ac:dyDescent="0.25">
      <c r="B119" s="135">
        <v>45730</v>
      </c>
      <c r="C119" s="131">
        <v>121.67</v>
      </c>
    </row>
    <row r="120" spans="2:3" x14ac:dyDescent="0.25">
      <c r="B120" s="135">
        <v>45729</v>
      </c>
      <c r="C120" s="131">
        <v>115.58</v>
      </c>
    </row>
    <row r="121" spans="2:3" x14ac:dyDescent="0.25">
      <c r="B121" s="135">
        <v>45728</v>
      </c>
      <c r="C121" s="131">
        <v>115.74</v>
      </c>
    </row>
    <row r="122" spans="2:3" x14ac:dyDescent="0.25">
      <c r="B122" s="135">
        <v>45727</v>
      </c>
      <c r="C122" s="131">
        <v>108.76</v>
      </c>
    </row>
    <row r="123" spans="2:3" x14ac:dyDescent="0.25">
      <c r="B123" s="135">
        <v>45726</v>
      </c>
      <c r="C123" s="131">
        <v>106.98</v>
      </c>
    </row>
    <row r="124" spans="2:3" x14ac:dyDescent="0.25">
      <c r="B124" s="135">
        <v>45723</v>
      </c>
      <c r="C124" s="131">
        <v>112.69</v>
      </c>
    </row>
    <row r="125" spans="2:3" x14ac:dyDescent="0.25">
      <c r="B125" s="135">
        <v>45722</v>
      </c>
      <c r="C125" s="131">
        <v>110.57</v>
      </c>
    </row>
    <row r="126" spans="2:3" x14ac:dyDescent="0.25">
      <c r="B126" s="135">
        <v>45721</v>
      </c>
      <c r="C126" s="131">
        <v>117.3</v>
      </c>
    </row>
    <row r="127" spans="2:3" x14ac:dyDescent="0.25">
      <c r="B127" s="135">
        <v>45720</v>
      </c>
      <c r="C127" s="131">
        <v>115.99</v>
      </c>
    </row>
    <row r="128" spans="2:3" x14ac:dyDescent="0.25">
      <c r="B128" s="135">
        <v>45719</v>
      </c>
      <c r="C128" s="131">
        <v>114.06</v>
      </c>
    </row>
    <row r="129" spans="2:3" x14ac:dyDescent="0.25">
      <c r="B129" s="135">
        <v>45716</v>
      </c>
      <c r="C129" s="131">
        <v>124.92</v>
      </c>
    </row>
    <row r="130" spans="2:3" x14ac:dyDescent="0.25">
      <c r="B130" s="135">
        <v>45715</v>
      </c>
      <c r="C130" s="131">
        <v>120.15</v>
      </c>
    </row>
    <row r="131" spans="2:3" x14ac:dyDescent="0.25">
      <c r="B131" s="135">
        <v>45714</v>
      </c>
      <c r="C131" s="131">
        <v>131.28</v>
      </c>
    </row>
    <row r="132" spans="2:3" x14ac:dyDescent="0.25">
      <c r="B132" s="135">
        <v>45713</v>
      </c>
      <c r="C132" s="131">
        <v>126.63</v>
      </c>
    </row>
    <row r="133" spans="2:3" x14ac:dyDescent="0.25">
      <c r="B133" s="135">
        <v>45712</v>
      </c>
      <c r="C133" s="131">
        <v>130.28</v>
      </c>
    </row>
    <row r="134" spans="2:3" x14ac:dyDescent="0.25">
      <c r="B134" s="135">
        <v>45709</v>
      </c>
      <c r="C134" s="131">
        <v>134.43</v>
      </c>
    </row>
    <row r="135" spans="2:3" x14ac:dyDescent="0.25">
      <c r="B135" s="135">
        <v>45708</v>
      </c>
      <c r="C135" s="131">
        <v>140.11000000000001</v>
      </c>
    </row>
    <row r="136" spans="2:3" x14ac:dyDescent="0.25">
      <c r="B136" s="135">
        <v>45707</v>
      </c>
      <c r="C136" s="131">
        <v>139.22999999999999</v>
      </c>
    </row>
    <row r="137" spans="2:3" x14ac:dyDescent="0.25">
      <c r="B137" s="135">
        <v>45706</v>
      </c>
      <c r="C137" s="131">
        <v>139.4</v>
      </c>
    </row>
    <row r="138" spans="2:3" x14ac:dyDescent="0.25">
      <c r="B138" s="135">
        <v>45702</v>
      </c>
      <c r="C138" s="131">
        <v>138.85</v>
      </c>
    </row>
    <row r="139" spans="2:3" x14ac:dyDescent="0.25">
      <c r="B139" s="135">
        <v>45701</v>
      </c>
      <c r="C139" s="131">
        <v>135.29</v>
      </c>
    </row>
    <row r="140" spans="2:3" x14ac:dyDescent="0.25">
      <c r="B140" s="135">
        <v>45700</v>
      </c>
      <c r="C140" s="131">
        <v>131.13999999999999</v>
      </c>
    </row>
    <row r="141" spans="2:3" x14ac:dyDescent="0.25">
      <c r="B141" s="135">
        <v>45699</v>
      </c>
      <c r="C141" s="131">
        <v>132.80000000000001</v>
      </c>
    </row>
    <row r="142" spans="2:3" x14ac:dyDescent="0.25">
      <c r="B142" s="135">
        <v>45698</v>
      </c>
      <c r="C142" s="131">
        <v>133.57</v>
      </c>
    </row>
    <row r="143" spans="2:3" x14ac:dyDescent="0.25">
      <c r="B143" s="135">
        <v>45695</v>
      </c>
      <c r="C143" s="131">
        <v>129.84</v>
      </c>
    </row>
    <row r="144" spans="2:3" x14ac:dyDescent="0.25">
      <c r="B144" s="135">
        <v>45694</v>
      </c>
      <c r="C144" s="131">
        <v>128.68</v>
      </c>
    </row>
    <row r="145" spans="2:3" x14ac:dyDescent="0.25">
      <c r="B145" s="135">
        <v>45693</v>
      </c>
      <c r="C145" s="131">
        <v>124.83</v>
      </c>
    </row>
    <row r="146" spans="2:3" x14ac:dyDescent="0.25">
      <c r="B146" s="135">
        <v>45692</v>
      </c>
      <c r="C146" s="131">
        <v>118.65</v>
      </c>
    </row>
    <row r="147" spans="2:3" x14ac:dyDescent="0.25">
      <c r="B147" s="135">
        <v>45691</v>
      </c>
      <c r="C147" s="131">
        <v>116.66</v>
      </c>
    </row>
    <row r="148" spans="2:3" x14ac:dyDescent="0.25">
      <c r="B148" s="135">
        <v>45688</v>
      </c>
      <c r="C148" s="131">
        <v>120.07</v>
      </c>
    </row>
    <row r="149" spans="2:3" x14ac:dyDescent="0.25">
      <c r="B149" s="135">
        <v>45687</v>
      </c>
      <c r="C149" s="131">
        <v>124.65</v>
      </c>
    </row>
    <row r="150" spans="2:3" x14ac:dyDescent="0.25">
      <c r="B150" s="135">
        <v>45686</v>
      </c>
      <c r="C150" s="131">
        <v>123.7</v>
      </c>
    </row>
    <row r="151" spans="2:3" x14ac:dyDescent="0.25">
      <c r="B151" s="135">
        <v>45685</v>
      </c>
      <c r="C151" s="131">
        <v>128.99</v>
      </c>
    </row>
    <row r="152" spans="2:3" x14ac:dyDescent="0.25">
      <c r="B152" s="135">
        <v>45684</v>
      </c>
      <c r="C152" s="131">
        <v>118.42</v>
      </c>
    </row>
    <row r="153" spans="2:3" x14ac:dyDescent="0.25">
      <c r="B153" s="135">
        <v>45681</v>
      </c>
      <c r="C153" s="131">
        <v>142.62</v>
      </c>
    </row>
    <row r="154" spans="2:3" x14ac:dyDescent="0.25">
      <c r="B154" s="135">
        <v>45680</v>
      </c>
      <c r="C154" s="131">
        <v>147.22</v>
      </c>
    </row>
    <row r="155" spans="2:3" x14ac:dyDescent="0.25">
      <c r="B155" s="135">
        <v>45679</v>
      </c>
      <c r="C155" s="131">
        <v>147.07</v>
      </c>
    </row>
    <row r="156" spans="2:3" x14ac:dyDescent="0.25">
      <c r="B156" s="135">
        <v>45678</v>
      </c>
      <c r="C156" s="131">
        <v>140.83000000000001</v>
      </c>
    </row>
    <row r="157" spans="2:3" x14ac:dyDescent="0.25">
      <c r="B157" s="135">
        <v>45674</v>
      </c>
      <c r="C157" s="131">
        <v>137.71</v>
      </c>
    </row>
    <row r="158" spans="2:3" x14ac:dyDescent="0.25">
      <c r="B158" s="135">
        <v>45673</v>
      </c>
      <c r="C158" s="131">
        <v>133.57</v>
      </c>
    </row>
    <row r="159" spans="2:3" x14ac:dyDescent="0.25">
      <c r="B159" s="135">
        <v>45672</v>
      </c>
      <c r="C159" s="131">
        <v>136.24</v>
      </c>
    </row>
    <row r="160" spans="2:3" x14ac:dyDescent="0.25">
      <c r="B160" s="135">
        <v>45671</v>
      </c>
      <c r="C160" s="131">
        <v>131.76</v>
      </c>
    </row>
    <row r="161" spans="2:3" x14ac:dyDescent="0.25">
      <c r="B161" s="135">
        <v>45670</v>
      </c>
      <c r="C161" s="131">
        <v>133.22999999999999</v>
      </c>
    </row>
    <row r="162" spans="2:3" x14ac:dyDescent="0.25">
      <c r="B162" s="135">
        <v>45667</v>
      </c>
      <c r="C162" s="131">
        <v>135.91</v>
      </c>
    </row>
    <row r="163" spans="2:3" x14ac:dyDescent="0.25">
      <c r="B163" s="135">
        <v>45665</v>
      </c>
      <c r="C163" s="131">
        <v>140.11000000000001</v>
      </c>
    </row>
    <row r="164" spans="2:3" x14ac:dyDescent="0.25">
      <c r="B164" s="135">
        <v>45664</v>
      </c>
      <c r="C164" s="131">
        <v>140.13999999999999</v>
      </c>
    </row>
    <row r="165" spans="2:3" x14ac:dyDescent="0.25">
      <c r="B165" s="135">
        <v>45663</v>
      </c>
      <c r="C165" s="131">
        <v>149.43</v>
      </c>
    </row>
    <row r="166" spans="2:3" x14ac:dyDescent="0.25">
      <c r="B166" s="135">
        <v>45660</v>
      </c>
      <c r="C166" s="131">
        <v>144.47</v>
      </c>
    </row>
    <row r="167" spans="2:3" x14ac:dyDescent="0.25">
      <c r="B167" s="135">
        <v>45659</v>
      </c>
      <c r="C167" s="131">
        <v>138.31</v>
      </c>
    </row>
    <row r="168" spans="2:3" x14ac:dyDescent="0.25">
      <c r="B168" s="135">
        <v>45657</v>
      </c>
      <c r="C168" s="131">
        <v>134.29</v>
      </c>
    </row>
    <row r="169" spans="2:3" x14ac:dyDescent="0.25">
      <c r="B169" s="135">
        <v>45656</v>
      </c>
      <c r="C169" s="131">
        <v>137.49</v>
      </c>
    </row>
    <row r="170" spans="2:3" x14ac:dyDescent="0.25">
      <c r="B170" s="135">
        <v>45653</v>
      </c>
      <c r="C170" s="131">
        <v>137.01</v>
      </c>
    </row>
    <row r="171" spans="2:3" x14ac:dyDescent="0.25">
      <c r="B171" s="135">
        <v>45652</v>
      </c>
      <c r="C171" s="131">
        <v>139.93</v>
      </c>
    </row>
    <row r="172" spans="2:3" x14ac:dyDescent="0.25">
      <c r="B172" s="135">
        <v>45650</v>
      </c>
      <c r="C172" s="131">
        <v>140.22</v>
      </c>
    </row>
    <row r="173" spans="2:3" x14ac:dyDescent="0.25">
      <c r="B173" s="135">
        <v>45649</v>
      </c>
      <c r="C173" s="131">
        <v>139.66999999999999</v>
      </c>
    </row>
    <row r="174" spans="2:3" x14ac:dyDescent="0.25">
      <c r="B174" s="135">
        <v>45646</v>
      </c>
      <c r="C174" s="131">
        <v>134.69999999999999</v>
      </c>
    </row>
    <row r="175" spans="2:3" x14ac:dyDescent="0.25">
      <c r="B175" s="135">
        <v>45645</v>
      </c>
      <c r="C175" s="131">
        <v>130.68</v>
      </c>
    </row>
    <row r="176" spans="2:3" x14ac:dyDescent="0.25">
      <c r="B176" s="135">
        <v>45644</v>
      </c>
      <c r="C176" s="131">
        <v>128.91</v>
      </c>
    </row>
    <row r="177" spans="2:3" x14ac:dyDescent="0.25">
      <c r="B177" s="135">
        <v>45643</v>
      </c>
      <c r="C177" s="131">
        <v>130.38999999999999</v>
      </c>
    </row>
    <row r="178" spans="2:3" x14ac:dyDescent="0.25">
      <c r="B178" s="135">
        <v>45642</v>
      </c>
      <c r="C178" s="131">
        <v>132</v>
      </c>
    </row>
    <row r="179" spans="2:3" x14ac:dyDescent="0.25">
      <c r="B179" s="135">
        <v>45639</v>
      </c>
      <c r="C179" s="131">
        <v>134.25</v>
      </c>
    </row>
    <row r="180" spans="2:3" x14ac:dyDescent="0.25">
      <c r="B180" s="135">
        <v>45638</v>
      </c>
      <c r="C180" s="131">
        <v>137.34</v>
      </c>
    </row>
    <row r="181" spans="2:3" x14ac:dyDescent="0.25">
      <c r="B181" s="135">
        <v>45637</v>
      </c>
      <c r="C181" s="131">
        <v>139.31</v>
      </c>
    </row>
    <row r="182" spans="2:3" x14ac:dyDescent="0.25">
      <c r="B182" s="135">
        <v>45636</v>
      </c>
      <c r="C182" s="131">
        <v>135.07</v>
      </c>
    </row>
    <row r="183" spans="2:3" x14ac:dyDescent="0.25">
      <c r="B183" s="135">
        <v>45635</v>
      </c>
      <c r="C183" s="131">
        <v>138.81</v>
      </c>
    </row>
    <row r="184" spans="2:3" x14ac:dyDescent="0.25">
      <c r="B184" s="135">
        <v>45632</v>
      </c>
      <c r="C184" s="131">
        <v>142.44</v>
      </c>
    </row>
    <row r="185" spans="2:3" x14ac:dyDescent="0.25">
      <c r="B185" s="135">
        <v>45631</v>
      </c>
      <c r="C185" s="131">
        <v>145.06</v>
      </c>
    </row>
    <row r="186" spans="2:3" x14ac:dyDescent="0.25">
      <c r="B186" s="135">
        <v>45630</v>
      </c>
      <c r="C186" s="131">
        <v>145.13999999999999</v>
      </c>
    </row>
    <row r="187" spans="2:3" x14ac:dyDescent="0.25">
      <c r="B187" s="135">
        <v>45629</v>
      </c>
      <c r="C187" s="131">
        <v>140.26</v>
      </c>
    </row>
    <row r="188" spans="2:3" x14ac:dyDescent="0.25">
      <c r="B188" s="135">
        <v>45628</v>
      </c>
      <c r="C188" s="131">
        <v>138.63</v>
      </c>
    </row>
    <row r="189" spans="2:3" x14ac:dyDescent="0.25">
      <c r="B189" s="135">
        <v>45625</v>
      </c>
      <c r="C189" s="131">
        <v>138.25</v>
      </c>
    </row>
    <row r="190" spans="2:3" x14ac:dyDescent="0.25">
      <c r="B190" s="135">
        <v>45623</v>
      </c>
      <c r="C190" s="131">
        <v>135.34</v>
      </c>
    </row>
    <row r="191" spans="2:3" x14ac:dyDescent="0.25">
      <c r="B191" s="135">
        <v>45622</v>
      </c>
      <c r="C191" s="131">
        <v>136.91999999999999</v>
      </c>
    </row>
    <row r="192" spans="2:3" x14ac:dyDescent="0.25">
      <c r="B192" s="135">
        <v>45621</v>
      </c>
      <c r="C192" s="131">
        <v>136.02000000000001</v>
      </c>
    </row>
    <row r="193" spans="2:3" x14ac:dyDescent="0.25">
      <c r="B193" s="135">
        <v>45618</v>
      </c>
      <c r="C193" s="131">
        <v>141.94999999999999</v>
      </c>
    </row>
    <row r="194" spans="2:3" x14ac:dyDescent="0.25">
      <c r="B194" s="135">
        <v>45617</v>
      </c>
      <c r="C194" s="131">
        <v>146.66999999999999</v>
      </c>
    </row>
    <row r="195" spans="2:3" x14ac:dyDescent="0.25">
      <c r="B195" s="135">
        <v>45616</v>
      </c>
      <c r="C195" s="131">
        <v>145.88999999999999</v>
      </c>
    </row>
    <row r="196" spans="2:3" x14ac:dyDescent="0.25">
      <c r="B196" s="135">
        <v>45615</v>
      </c>
      <c r="C196" s="131">
        <v>147.01</v>
      </c>
    </row>
    <row r="197" spans="2:3" x14ac:dyDescent="0.25">
      <c r="B197" s="135">
        <v>45614</v>
      </c>
      <c r="C197" s="131">
        <v>140.15</v>
      </c>
    </row>
    <row r="198" spans="2:3" x14ac:dyDescent="0.25">
      <c r="B198" s="135">
        <v>45611</v>
      </c>
      <c r="C198" s="131">
        <v>141.97999999999999</v>
      </c>
    </row>
    <row r="199" spans="2:3" x14ac:dyDescent="0.25">
      <c r="B199" s="135">
        <v>45610</v>
      </c>
      <c r="C199" s="131">
        <v>146.76</v>
      </c>
    </row>
    <row r="200" spans="2:3" x14ac:dyDescent="0.25">
      <c r="B200" s="135">
        <v>45609</v>
      </c>
      <c r="C200" s="131">
        <v>146.27000000000001</v>
      </c>
    </row>
    <row r="201" spans="2:3" x14ac:dyDescent="0.25">
      <c r="B201" s="135">
        <v>45608</v>
      </c>
      <c r="C201" s="131">
        <v>148.29</v>
      </c>
    </row>
    <row r="202" spans="2:3" x14ac:dyDescent="0.25">
      <c r="B202" s="135">
        <v>45607</v>
      </c>
      <c r="C202" s="131">
        <v>145.26</v>
      </c>
    </row>
    <row r="203" spans="2:3" x14ac:dyDescent="0.25">
      <c r="B203" s="135">
        <v>45604</v>
      </c>
      <c r="C203" s="131">
        <v>147.63</v>
      </c>
    </row>
    <row r="204" spans="2:3" x14ac:dyDescent="0.25">
      <c r="B204" s="135">
        <v>45603</v>
      </c>
      <c r="C204" s="131">
        <v>148.88</v>
      </c>
    </row>
    <row r="205" spans="2:3" x14ac:dyDescent="0.25">
      <c r="B205" s="135">
        <v>45602</v>
      </c>
      <c r="C205" s="131">
        <v>145.61000000000001</v>
      </c>
    </row>
    <row r="206" spans="2:3" x14ac:dyDescent="0.25">
      <c r="B206" s="135">
        <v>45601</v>
      </c>
      <c r="C206" s="131">
        <v>139.91</v>
      </c>
    </row>
    <row r="207" spans="2:3" x14ac:dyDescent="0.25">
      <c r="B207" s="135">
        <v>45600</v>
      </c>
      <c r="C207" s="131">
        <v>136.05000000000001</v>
      </c>
    </row>
    <row r="208" spans="2:3" x14ac:dyDescent="0.25">
      <c r="B208" s="135">
        <v>45597</v>
      </c>
      <c r="C208" s="131">
        <v>135.4</v>
      </c>
    </row>
    <row r="209" spans="2:3" x14ac:dyDescent="0.25">
      <c r="B209" s="135">
        <v>45596</v>
      </c>
      <c r="C209" s="131">
        <v>132.76</v>
      </c>
    </row>
    <row r="210" spans="2:3" x14ac:dyDescent="0.25">
      <c r="B210" s="135">
        <v>45595</v>
      </c>
      <c r="C210" s="131">
        <v>139.33500000000001</v>
      </c>
    </row>
    <row r="211" spans="2:3" x14ac:dyDescent="0.25">
      <c r="B211" s="135">
        <v>45594</v>
      </c>
      <c r="C211" s="131">
        <v>141.25</v>
      </c>
    </row>
    <row r="212" spans="2:3" x14ac:dyDescent="0.25">
      <c r="B212" s="135">
        <v>45593</v>
      </c>
      <c r="C212" s="131">
        <v>140.52000000000001</v>
      </c>
    </row>
    <row r="213" spans="2:3" x14ac:dyDescent="0.25">
      <c r="B213" s="135">
        <v>45590</v>
      </c>
      <c r="C213" s="131">
        <v>141.54</v>
      </c>
    </row>
    <row r="214" spans="2:3" x14ac:dyDescent="0.25">
      <c r="B214" s="135">
        <v>45589</v>
      </c>
      <c r="C214" s="131">
        <v>140.41</v>
      </c>
    </row>
    <row r="215" spans="2:3" x14ac:dyDescent="0.25">
      <c r="B215" s="135">
        <v>45588</v>
      </c>
      <c r="C215" s="131">
        <v>139.56</v>
      </c>
    </row>
    <row r="216" spans="2:3" x14ac:dyDescent="0.25">
      <c r="B216" s="135">
        <v>45587</v>
      </c>
      <c r="C216" s="131">
        <v>143.59</v>
      </c>
    </row>
    <row r="217" spans="2:3" x14ac:dyDescent="0.25">
      <c r="B217" s="135">
        <v>45586</v>
      </c>
      <c r="C217" s="131">
        <v>143.71</v>
      </c>
    </row>
    <row r="218" spans="2:3" x14ac:dyDescent="0.25">
      <c r="B218" s="135">
        <v>45583</v>
      </c>
      <c r="C218" s="131">
        <v>138</v>
      </c>
    </row>
    <row r="219" spans="2:3" x14ac:dyDescent="0.25">
      <c r="B219" s="135">
        <v>45582</v>
      </c>
      <c r="C219" s="131">
        <v>136.93</v>
      </c>
    </row>
    <row r="220" spans="2:3" x14ac:dyDescent="0.25">
      <c r="B220" s="135">
        <v>45581</v>
      </c>
      <c r="C220" s="131">
        <v>135.72</v>
      </c>
    </row>
    <row r="221" spans="2:3" x14ac:dyDescent="0.25">
      <c r="B221" s="135">
        <v>45580</v>
      </c>
      <c r="C221" s="131">
        <v>131.6</v>
      </c>
    </row>
    <row r="222" spans="2:3" x14ac:dyDescent="0.25">
      <c r="B222" s="135">
        <v>45579</v>
      </c>
      <c r="C222" s="131">
        <v>138.07</v>
      </c>
    </row>
    <row r="223" spans="2:3" x14ac:dyDescent="0.25">
      <c r="B223" s="135">
        <v>45576</v>
      </c>
      <c r="C223" s="131">
        <v>134.80000000000001</v>
      </c>
    </row>
    <row r="224" spans="2:3" x14ac:dyDescent="0.25">
      <c r="B224" s="135">
        <v>45575</v>
      </c>
      <c r="C224" s="131">
        <v>134.81</v>
      </c>
    </row>
    <row r="225" spans="2:3" x14ac:dyDescent="0.25">
      <c r="B225" s="135">
        <v>45574</v>
      </c>
      <c r="C225" s="131">
        <v>132.65</v>
      </c>
    </row>
    <row r="226" spans="2:3" x14ac:dyDescent="0.25">
      <c r="B226" s="135">
        <v>45573</v>
      </c>
      <c r="C226" s="131">
        <v>132.88999999999999</v>
      </c>
    </row>
    <row r="227" spans="2:3" x14ac:dyDescent="0.25">
      <c r="B227" s="135">
        <v>45572</v>
      </c>
      <c r="C227" s="131">
        <v>127.72</v>
      </c>
    </row>
    <row r="228" spans="2:3" x14ac:dyDescent="0.25">
      <c r="B228" s="135">
        <v>45569</v>
      </c>
      <c r="C228" s="131">
        <v>124.92</v>
      </c>
    </row>
    <row r="229" spans="2:3" x14ac:dyDescent="0.25">
      <c r="B229" s="135">
        <v>45568</v>
      </c>
      <c r="C229" s="131">
        <v>122.85</v>
      </c>
    </row>
    <row r="230" spans="2:3" x14ac:dyDescent="0.25">
      <c r="B230" s="135">
        <v>45567</v>
      </c>
      <c r="C230" s="131">
        <v>118.85</v>
      </c>
    </row>
    <row r="231" spans="2:3" x14ac:dyDescent="0.25">
      <c r="B231" s="135">
        <v>45566</v>
      </c>
      <c r="C231" s="131">
        <v>117</v>
      </c>
    </row>
    <row r="232" spans="2:3" x14ac:dyDescent="0.25">
      <c r="B232" s="135">
        <v>45565</v>
      </c>
      <c r="C232" s="131">
        <v>121.44</v>
      </c>
    </row>
    <row r="233" spans="2:3" x14ac:dyDescent="0.25">
      <c r="B233" s="135">
        <v>45562</v>
      </c>
      <c r="C233" s="131">
        <v>121.4</v>
      </c>
    </row>
    <row r="234" spans="2:3" x14ac:dyDescent="0.25">
      <c r="B234" s="135">
        <v>45561</v>
      </c>
      <c r="C234" s="131">
        <v>124.04</v>
      </c>
    </row>
    <row r="235" spans="2:3" x14ac:dyDescent="0.25">
      <c r="B235" s="135">
        <v>45560</v>
      </c>
      <c r="C235" s="131">
        <v>123.51</v>
      </c>
    </row>
    <row r="236" spans="2:3" x14ac:dyDescent="0.25">
      <c r="B236" s="135">
        <v>45559</v>
      </c>
      <c r="C236" s="131">
        <v>120.87</v>
      </c>
    </row>
    <row r="237" spans="2:3" x14ac:dyDescent="0.25">
      <c r="B237" s="135">
        <v>45558</v>
      </c>
      <c r="C237" s="131">
        <v>116.26</v>
      </c>
    </row>
    <row r="238" spans="2:3" x14ac:dyDescent="0.25">
      <c r="B238" s="135">
        <v>45555</v>
      </c>
      <c r="C238" s="131">
        <v>116</v>
      </c>
    </row>
    <row r="239" spans="2:3" x14ac:dyDescent="0.25">
      <c r="B239" s="135">
        <v>45554</v>
      </c>
      <c r="C239" s="131">
        <v>117.87</v>
      </c>
    </row>
    <row r="240" spans="2:3" x14ac:dyDescent="0.25">
      <c r="B240" s="135">
        <v>45553</v>
      </c>
      <c r="C240" s="131">
        <v>113.37</v>
      </c>
    </row>
    <row r="241" spans="2:3" x14ac:dyDescent="0.25">
      <c r="B241" s="135">
        <v>45552</v>
      </c>
      <c r="C241" s="131">
        <v>115.59</v>
      </c>
    </row>
    <row r="242" spans="2:3" x14ac:dyDescent="0.25">
      <c r="B242" s="135">
        <v>45551</v>
      </c>
      <c r="C242" s="131">
        <v>116.78</v>
      </c>
    </row>
    <row r="243" spans="2:3" x14ac:dyDescent="0.25">
      <c r="B243" s="135">
        <v>45548</v>
      </c>
      <c r="C243" s="131">
        <v>119.1</v>
      </c>
    </row>
    <row r="244" spans="2:3" x14ac:dyDescent="0.25">
      <c r="B244" s="135">
        <v>45547</v>
      </c>
      <c r="C244" s="131">
        <v>119.14</v>
      </c>
    </row>
    <row r="245" spans="2:3" x14ac:dyDescent="0.25">
      <c r="B245" s="135">
        <v>45546</v>
      </c>
      <c r="C245" s="131">
        <v>116.91</v>
      </c>
    </row>
    <row r="246" spans="2:3" x14ac:dyDescent="0.25">
      <c r="B246" s="135">
        <v>45545</v>
      </c>
      <c r="C246" s="131">
        <v>108.1</v>
      </c>
    </row>
    <row r="247" spans="2:3" x14ac:dyDescent="0.25">
      <c r="B247" s="135">
        <v>45544</v>
      </c>
      <c r="C247" s="131">
        <v>106.47</v>
      </c>
    </row>
    <row r="248" spans="2:3" x14ac:dyDescent="0.25">
      <c r="B248" s="135">
        <v>45541</v>
      </c>
      <c r="C248" s="131">
        <v>102.83</v>
      </c>
    </row>
    <row r="249" spans="2:3" x14ac:dyDescent="0.25">
      <c r="B249" s="135">
        <v>45540</v>
      </c>
      <c r="C249" s="131">
        <v>107.21</v>
      </c>
    </row>
    <row r="250" spans="2:3" x14ac:dyDescent="0.25">
      <c r="B250" s="135">
        <v>45539</v>
      </c>
      <c r="C250" s="131">
        <v>106.21</v>
      </c>
    </row>
    <row r="251" spans="2:3" x14ac:dyDescent="0.25">
      <c r="B251" s="135">
        <v>45538</v>
      </c>
      <c r="C251" s="131">
        <v>108</v>
      </c>
    </row>
    <row r="252" spans="2:3" x14ac:dyDescent="0.25">
      <c r="B252" s="135">
        <v>45534</v>
      </c>
      <c r="C252" s="131">
        <v>119.37</v>
      </c>
    </row>
    <row r="253" spans="2:3" x14ac:dyDescent="0.25">
      <c r="B253" s="135">
        <v>45533</v>
      </c>
      <c r="C253" s="131">
        <v>117.59</v>
      </c>
    </row>
    <row r="254" spans="2:3" x14ac:dyDescent="0.25">
      <c r="B254" s="135">
        <v>45532</v>
      </c>
      <c r="C254" s="131">
        <v>125.61</v>
      </c>
    </row>
    <row r="255" spans="2:3" x14ac:dyDescent="0.25">
      <c r="B255" s="135">
        <v>45531</v>
      </c>
      <c r="C255" s="131">
        <v>128.30000000000001</v>
      </c>
    </row>
    <row r="256" spans="2:3" x14ac:dyDescent="0.25">
      <c r="B256" s="135">
        <v>45530</v>
      </c>
      <c r="C256" s="131">
        <v>126.46</v>
      </c>
    </row>
    <row r="257" spans="2:3" x14ac:dyDescent="0.25">
      <c r="B257" s="135">
        <v>45527</v>
      </c>
      <c r="C257" s="131">
        <v>129.37</v>
      </c>
    </row>
    <row r="258" spans="2:3" x14ac:dyDescent="0.25">
      <c r="B258" s="135">
        <v>45526</v>
      </c>
      <c r="C258" s="131">
        <v>123.74</v>
      </c>
    </row>
    <row r="259" spans="2:3" x14ac:dyDescent="0.25">
      <c r="B259" s="135">
        <v>45525</v>
      </c>
      <c r="C259" s="131">
        <v>128.5</v>
      </c>
    </row>
    <row r="260" spans="2:3" x14ac:dyDescent="0.25">
      <c r="B260" s="135">
        <v>45524</v>
      </c>
      <c r="C260" s="131">
        <v>127.25</v>
      </c>
    </row>
    <row r="261" spans="2:3" x14ac:dyDescent="0.25">
      <c r="B261" s="135">
        <v>45523</v>
      </c>
      <c r="C261" s="131">
        <v>130</v>
      </c>
    </row>
    <row r="262" spans="2:3" x14ac:dyDescent="0.25">
      <c r="B262" s="135">
        <v>45520</v>
      </c>
      <c r="C262" s="131">
        <v>124.58</v>
      </c>
    </row>
    <row r="263" spans="2:3" x14ac:dyDescent="0.25">
      <c r="B263" s="135">
        <v>45519</v>
      </c>
      <c r="C263" s="131">
        <v>122.86</v>
      </c>
    </row>
    <row r="264" spans="2:3" x14ac:dyDescent="0.25">
      <c r="B264" s="135">
        <v>45518</v>
      </c>
      <c r="C264" s="131">
        <v>118.08</v>
      </c>
    </row>
    <row r="265" spans="2:3" x14ac:dyDescent="0.25">
      <c r="B265" s="135">
        <v>45517</v>
      </c>
      <c r="C265" s="131">
        <v>116.14</v>
      </c>
    </row>
    <row r="266" spans="2:3" x14ac:dyDescent="0.25">
      <c r="B266" s="135">
        <v>45516</v>
      </c>
      <c r="C266" s="131">
        <v>109.02</v>
      </c>
    </row>
    <row r="267" spans="2:3" x14ac:dyDescent="0.25">
      <c r="B267" s="135">
        <v>45513</v>
      </c>
      <c r="C267" s="131">
        <v>104.75</v>
      </c>
    </row>
    <row r="268" spans="2:3" x14ac:dyDescent="0.25">
      <c r="B268" s="135">
        <v>45512</v>
      </c>
      <c r="C268" s="131">
        <v>104.97</v>
      </c>
    </row>
    <row r="269" spans="2:3" x14ac:dyDescent="0.25">
      <c r="B269" s="135">
        <v>45511</v>
      </c>
      <c r="C269" s="131">
        <v>98.91</v>
      </c>
    </row>
    <row r="270" spans="2:3" x14ac:dyDescent="0.25">
      <c r="B270" s="135">
        <v>45510</v>
      </c>
      <c r="C270" s="131">
        <v>104.25</v>
      </c>
    </row>
    <row r="271" spans="2:3" x14ac:dyDescent="0.25">
      <c r="B271" s="135">
        <v>45509</v>
      </c>
      <c r="C271" s="131">
        <v>100.45</v>
      </c>
    </row>
    <row r="272" spans="2:3" x14ac:dyDescent="0.25">
      <c r="B272" s="135">
        <v>45506</v>
      </c>
      <c r="C272" s="131">
        <v>107.27</v>
      </c>
    </row>
    <row r="273" spans="2:3" x14ac:dyDescent="0.25">
      <c r="B273" s="135">
        <v>45505</v>
      </c>
      <c r="C273" s="131">
        <v>109.21</v>
      </c>
    </row>
    <row r="274" spans="2:3" x14ac:dyDescent="0.25">
      <c r="B274" s="135">
        <v>45504</v>
      </c>
      <c r="C274" s="131">
        <v>117.02</v>
      </c>
    </row>
    <row r="275" spans="2:3" x14ac:dyDescent="0.25">
      <c r="B275" s="135">
        <v>45503</v>
      </c>
      <c r="C275" s="131">
        <v>103.73</v>
      </c>
    </row>
    <row r="276" spans="2:3" x14ac:dyDescent="0.25">
      <c r="B276" s="135">
        <v>45502</v>
      </c>
      <c r="C276" s="131">
        <v>111.59</v>
      </c>
    </row>
    <row r="277" spans="2:3" x14ac:dyDescent="0.25">
      <c r="B277" s="135">
        <v>45499</v>
      </c>
      <c r="C277" s="131">
        <v>113.06</v>
      </c>
    </row>
    <row r="278" spans="2:3" x14ac:dyDescent="0.25">
      <c r="B278" s="135">
        <v>45498</v>
      </c>
      <c r="C278" s="131">
        <v>112.28</v>
      </c>
    </row>
    <row r="279" spans="2:3" x14ac:dyDescent="0.25">
      <c r="B279" s="135">
        <v>45497</v>
      </c>
      <c r="C279" s="131">
        <v>114.25</v>
      </c>
    </row>
    <row r="280" spans="2:3" x14ac:dyDescent="0.25">
      <c r="B280" s="135">
        <v>45496</v>
      </c>
      <c r="C280" s="131">
        <v>122.59</v>
      </c>
    </row>
    <row r="281" spans="2:3" x14ac:dyDescent="0.25">
      <c r="B281" s="135">
        <v>45495</v>
      </c>
      <c r="C281" s="131">
        <v>123.54</v>
      </c>
    </row>
    <row r="282" spans="2:3" x14ac:dyDescent="0.25">
      <c r="B282" s="135">
        <v>45492</v>
      </c>
      <c r="C282" s="131">
        <v>117.93</v>
      </c>
    </row>
    <row r="283" spans="2:3" x14ac:dyDescent="0.25">
      <c r="B283" s="135">
        <v>45491</v>
      </c>
      <c r="C283" s="131">
        <v>121.09</v>
      </c>
    </row>
    <row r="284" spans="2:3" x14ac:dyDescent="0.25">
      <c r="B284" s="135">
        <v>45490</v>
      </c>
      <c r="C284" s="131">
        <v>117.99</v>
      </c>
    </row>
    <row r="285" spans="2:3" x14ac:dyDescent="0.25">
      <c r="B285" s="135">
        <v>45489</v>
      </c>
      <c r="C285" s="131">
        <v>126.36</v>
      </c>
    </row>
    <row r="286" spans="2:3" x14ac:dyDescent="0.25">
      <c r="B286" s="135">
        <v>45488</v>
      </c>
      <c r="C286" s="131">
        <v>128.44</v>
      </c>
    </row>
    <row r="287" spans="2:3" x14ac:dyDescent="0.25">
      <c r="B287" s="135">
        <v>45485</v>
      </c>
      <c r="C287" s="131">
        <v>129.24</v>
      </c>
    </row>
    <row r="288" spans="2:3" x14ac:dyDescent="0.25">
      <c r="B288" s="135">
        <v>45484</v>
      </c>
      <c r="C288" s="131">
        <v>127.4</v>
      </c>
    </row>
    <row r="289" spans="2:3" x14ac:dyDescent="0.25">
      <c r="B289" s="135">
        <v>45483</v>
      </c>
      <c r="C289" s="131">
        <v>134.91</v>
      </c>
    </row>
    <row r="290" spans="2:3" x14ac:dyDescent="0.25">
      <c r="B290" s="135">
        <v>45482</v>
      </c>
      <c r="C290" s="131">
        <v>131.38</v>
      </c>
    </row>
    <row r="291" spans="2:3" x14ac:dyDescent="0.25">
      <c r="B291" s="135">
        <v>45481</v>
      </c>
      <c r="C291" s="131">
        <v>128.19999999999999</v>
      </c>
    </row>
    <row r="292" spans="2:3" x14ac:dyDescent="0.25">
      <c r="B292" s="135">
        <v>45478</v>
      </c>
      <c r="C292" s="131">
        <v>125.83</v>
      </c>
    </row>
    <row r="293" spans="2:3" x14ac:dyDescent="0.25">
      <c r="B293" s="135">
        <v>45476</v>
      </c>
      <c r="C293" s="131">
        <v>128.28</v>
      </c>
    </row>
    <row r="294" spans="2:3" x14ac:dyDescent="0.25">
      <c r="B294" s="135">
        <v>45475</v>
      </c>
      <c r="C294" s="131">
        <v>122.67</v>
      </c>
    </row>
    <row r="295" spans="2:3" x14ac:dyDescent="0.25">
      <c r="B295" s="135">
        <v>45474</v>
      </c>
      <c r="C295" s="131">
        <v>124.3</v>
      </c>
    </row>
    <row r="296" spans="2:3" x14ac:dyDescent="0.25">
      <c r="B296" s="135">
        <v>45471</v>
      </c>
      <c r="C296" s="131">
        <v>123.54</v>
      </c>
    </row>
    <row r="297" spans="2:3" x14ac:dyDescent="0.25">
      <c r="B297" s="135">
        <v>45470</v>
      </c>
      <c r="C297" s="131">
        <v>123.99</v>
      </c>
    </row>
    <row r="298" spans="2:3" x14ac:dyDescent="0.25">
      <c r="B298" s="135">
        <v>45469</v>
      </c>
      <c r="C298" s="131">
        <v>126.4</v>
      </c>
    </row>
    <row r="299" spans="2:3" x14ac:dyDescent="0.25">
      <c r="B299" s="135">
        <v>45468</v>
      </c>
      <c r="C299" s="131">
        <v>126.09</v>
      </c>
    </row>
    <row r="300" spans="2:3" x14ac:dyDescent="0.25">
      <c r="B300" s="135">
        <v>45467</v>
      </c>
      <c r="C300" s="131">
        <v>118.11</v>
      </c>
    </row>
    <row r="301" spans="2:3" x14ac:dyDescent="0.25">
      <c r="B301" s="135">
        <v>45464</v>
      </c>
      <c r="C301" s="131">
        <v>126.57</v>
      </c>
    </row>
    <row r="302" spans="2:3" x14ac:dyDescent="0.25">
      <c r="B302" s="135">
        <v>45463</v>
      </c>
      <c r="C302" s="131">
        <v>130.78</v>
      </c>
    </row>
    <row r="303" spans="2:3" x14ac:dyDescent="0.25">
      <c r="B303" s="135">
        <v>45461</v>
      </c>
      <c r="C303" s="131">
        <v>135.58000000000001</v>
      </c>
    </row>
    <row r="304" spans="2:3" x14ac:dyDescent="0.25">
      <c r="B304" s="135">
        <v>45460</v>
      </c>
      <c r="C304" s="131">
        <v>130.97999999999999</v>
      </c>
    </row>
    <row r="305" spans="2:3" x14ac:dyDescent="0.25">
      <c r="B305" s="135">
        <v>45457</v>
      </c>
      <c r="C305" s="131">
        <v>131.88</v>
      </c>
    </row>
    <row r="306" spans="2:3" x14ac:dyDescent="0.25">
      <c r="B306" s="135">
        <v>45456</v>
      </c>
      <c r="C306" s="131">
        <v>129.61000000000001</v>
      </c>
    </row>
    <row r="307" spans="2:3" x14ac:dyDescent="0.25">
      <c r="B307" s="135">
        <v>45455</v>
      </c>
      <c r="C307" s="131">
        <v>125.2</v>
      </c>
    </row>
    <row r="308" spans="2:3" x14ac:dyDescent="0.25">
      <c r="B308" s="135">
        <v>45454</v>
      </c>
      <c r="C308" s="131">
        <v>120.91</v>
      </c>
    </row>
    <row r="309" spans="2:3" x14ac:dyDescent="0.25">
      <c r="B309" s="135">
        <v>45453</v>
      </c>
      <c r="C309" s="131">
        <v>121.79</v>
      </c>
    </row>
    <row r="310" spans="2:3" x14ac:dyDescent="0.25">
      <c r="B310" s="135">
        <v>45450</v>
      </c>
      <c r="C310" s="131">
        <v>120.88800000000001</v>
      </c>
    </row>
    <row r="311" spans="2:3" x14ac:dyDescent="0.25">
      <c r="B311" s="135">
        <v>45449</v>
      </c>
      <c r="C311" s="131">
        <v>120.998</v>
      </c>
    </row>
    <row r="312" spans="2:3" x14ac:dyDescent="0.25">
      <c r="B312" s="135">
        <v>45448</v>
      </c>
      <c r="C312" s="131">
        <v>122.44</v>
      </c>
    </row>
    <row r="313" spans="2:3" x14ac:dyDescent="0.25">
      <c r="B313" s="135">
        <v>45447</v>
      </c>
      <c r="C313" s="131">
        <v>116.437</v>
      </c>
    </row>
    <row r="314" spans="2:3" x14ac:dyDescent="0.25">
      <c r="B314" s="135">
        <v>45446</v>
      </c>
      <c r="C314" s="131">
        <v>115</v>
      </c>
    </row>
    <row r="315" spans="2:3" x14ac:dyDescent="0.25">
      <c r="B315" s="135">
        <v>45443</v>
      </c>
      <c r="C315" s="131">
        <v>109.633</v>
      </c>
    </row>
    <row r="316" spans="2:3" x14ac:dyDescent="0.25">
      <c r="B316" s="135">
        <v>45442</v>
      </c>
      <c r="C316" s="131">
        <v>110.5</v>
      </c>
    </row>
    <row r="317" spans="2:3" x14ac:dyDescent="0.25">
      <c r="B317" s="135">
        <v>45441</v>
      </c>
      <c r="C317" s="131">
        <v>114.825</v>
      </c>
    </row>
    <row r="318" spans="2:3" x14ac:dyDescent="0.25">
      <c r="B318" s="135">
        <v>45440</v>
      </c>
      <c r="C318" s="131">
        <v>113.901</v>
      </c>
    </row>
    <row r="319" spans="2:3" x14ac:dyDescent="0.25">
      <c r="B319" s="135">
        <v>45436</v>
      </c>
      <c r="C319" s="131">
        <v>106.46899999999999</v>
      </c>
    </row>
    <row r="320" spans="2:3" x14ac:dyDescent="0.25">
      <c r="B320" s="135">
        <v>45435</v>
      </c>
      <c r="C320" s="131">
        <v>103.79900000000001</v>
      </c>
    </row>
    <row r="321" spans="2:3" x14ac:dyDescent="0.25">
      <c r="B321" s="135">
        <v>45434</v>
      </c>
      <c r="C321" s="131">
        <v>94.95</v>
      </c>
    </row>
    <row r="322" spans="2:3" x14ac:dyDescent="0.25">
      <c r="B322" s="135">
        <v>45433</v>
      </c>
      <c r="C322" s="131">
        <v>95.385999999999996</v>
      </c>
    </row>
    <row r="323" spans="2:3" x14ac:dyDescent="0.25">
      <c r="B323" s="135">
        <v>45432</v>
      </c>
      <c r="C323" s="131">
        <v>94.78</v>
      </c>
    </row>
    <row r="324" spans="2:3" x14ac:dyDescent="0.25">
      <c r="B324" s="135">
        <v>45429</v>
      </c>
      <c r="C324" s="131">
        <v>92.478999999999999</v>
      </c>
    </row>
    <row r="325" spans="2:3" x14ac:dyDescent="0.25">
      <c r="B325" s="135">
        <v>45428</v>
      </c>
      <c r="C325" s="131">
        <v>94.358999999999995</v>
      </c>
    </row>
    <row r="326" spans="2:3" x14ac:dyDescent="0.25">
      <c r="B326" s="135">
        <v>45427</v>
      </c>
      <c r="C326" s="131">
        <v>94.63</v>
      </c>
    </row>
    <row r="327" spans="2:3" x14ac:dyDescent="0.25">
      <c r="B327" s="135">
        <v>45426</v>
      </c>
      <c r="C327" s="131">
        <v>91.355999999999995</v>
      </c>
    </row>
    <row r="328" spans="2:3" x14ac:dyDescent="0.25">
      <c r="B328" s="135">
        <v>45425</v>
      </c>
      <c r="C328" s="131">
        <v>90.399000000000001</v>
      </c>
    </row>
    <row r="329" spans="2:3" x14ac:dyDescent="0.25">
      <c r="B329" s="135">
        <v>45422</v>
      </c>
      <c r="C329" s="131">
        <v>89.878</v>
      </c>
    </row>
    <row r="330" spans="2:3" x14ac:dyDescent="0.25">
      <c r="B330" s="135">
        <v>45421</v>
      </c>
      <c r="C330" s="131">
        <v>88.747</v>
      </c>
    </row>
    <row r="331" spans="2:3" x14ac:dyDescent="0.25">
      <c r="B331" s="135">
        <v>45420</v>
      </c>
      <c r="C331" s="131">
        <v>90.412000000000006</v>
      </c>
    </row>
    <row r="332" spans="2:3" x14ac:dyDescent="0.25">
      <c r="B332" s="135">
        <v>45419</v>
      </c>
      <c r="C332" s="131">
        <v>90.554000000000002</v>
      </c>
    </row>
    <row r="333" spans="2:3" x14ac:dyDescent="0.25">
      <c r="B333" s="135">
        <v>45418</v>
      </c>
      <c r="C333" s="131">
        <v>92.14</v>
      </c>
    </row>
    <row r="334" spans="2:3" x14ac:dyDescent="0.25">
      <c r="B334" s="135">
        <v>45415</v>
      </c>
      <c r="C334" s="131">
        <v>88.789000000000001</v>
      </c>
    </row>
    <row r="335" spans="2:3" x14ac:dyDescent="0.25">
      <c r="B335" s="135">
        <v>45414</v>
      </c>
      <c r="C335" s="131">
        <v>85.816999999999993</v>
      </c>
    </row>
    <row r="336" spans="2:3" x14ac:dyDescent="0.25">
      <c r="B336" s="135">
        <v>45413</v>
      </c>
      <c r="C336" s="131">
        <v>83.040999999999997</v>
      </c>
    </row>
    <row r="337" spans="2:3" x14ac:dyDescent="0.25">
      <c r="B337" s="135">
        <v>45412</v>
      </c>
      <c r="C337" s="131">
        <v>86.402000000000001</v>
      </c>
    </row>
    <row r="338" spans="2:3" x14ac:dyDescent="0.25">
      <c r="B338" s="135">
        <v>45411</v>
      </c>
      <c r="C338" s="131">
        <v>87.757000000000005</v>
      </c>
    </row>
    <row r="339" spans="2:3" x14ac:dyDescent="0.25">
      <c r="B339" s="135">
        <v>45408</v>
      </c>
      <c r="C339" s="131">
        <v>87.734999999999999</v>
      </c>
    </row>
    <row r="340" spans="2:3" x14ac:dyDescent="0.25">
      <c r="B340" s="135">
        <v>45407</v>
      </c>
      <c r="C340" s="131">
        <v>82.632000000000005</v>
      </c>
    </row>
    <row r="341" spans="2:3" x14ac:dyDescent="0.25">
      <c r="B341" s="135">
        <v>45406</v>
      </c>
      <c r="C341" s="131">
        <v>79.677000000000007</v>
      </c>
    </row>
    <row r="342" spans="2:3" x14ac:dyDescent="0.25">
      <c r="B342" s="135">
        <v>45405</v>
      </c>
      <c r="C342" s="131">
        <v>82.423000000000002</v>
      </c>
    </row>
    <row r="343" spans="2:3" x14ac:dyDescent="0.25">
      <c r="B343" s="135">
        <v>45404</v>
      </c>
      <c r="C343" s="131">
        <v>79.518000000000001</v>
      </c>
    </row>
    <row r="344" spans="2:3" x14ac:dyDescent="0.25">
      <c r="B344" s="135">
        <v>45401</v>
      </c>
      <c r="C344" s="131">
        <v>76.2</v>
      </c>
    </row>
    <row r="345" spans="2:3" x14ac:dyDescent="0.25">
      <c r="B345" s="135">
        <v>45400</v>
      </c>
      <c r="C345" s="131">
        <v>84.671000000000006</v>
      </c>
    </row>
    <row r="346" spans="2:3" x14ac:dyDescent="0.25">
      <c r="B346" s="135">
        <v>45399</v>
      </c>
      <c r="C346" s="131">
        <v>84.034999999999997</v>
      </c>
    </row>
    <row r="347" spans="2:3" x14ac:dyDescent="0.25">
      <c r="B347" s="135">
        <v>45398</v>
      </c>
      <c r="C347" s="131">
        <v>87.415000000000006</v>
      </c>
    </row>
    <row r="348" spans="2:3" x14ac:dyDescent="0.25">
      <c r="B348" s="135">
        <v>45397</v>
      </c>
      <c r="C348" s="131">
        <v>86.001000000000005</v>
      </c>
    </row>
    <row r="349" spans="2:3" x14ac:dyDescent="0.25">
      <c r="B349" s="135">
        <v>45394</v>
      </c>
      <c r="C349" s="131">
        <v>88.186000000000007</v>
      </c>
    </row>
    <row r="350" spans="2:3" x14ac:dyDescent="0.25">
      <c r="B350" s="135">
        <v>45393</v>
      </c>
      <c r="C350" s="131">
        <v>90.616</v>
      </c>
    </row>
    <row r="351" spans="2:3" x14ac:dyDescent="0.25">
      <c r="B351" s="135">
        <v>45392</v>
      </c>
      <c r="C351" s="131">
        <v>87.039000000000001</v>
      </c>
    </row>
    <row r="352" spans="2:3" x14ac:dyDescent="0.25">
      <c r="B352" s="135">
        <v>45391</v>
      </c>
      <c r="C352" s="131">
        <v>85.353999999999999</v>
      </c>
    </row>
    <row r="353" spans="2:3" x14ac:dyDescent="0.25">
      <c r="B353" s="135">
        <v>45390</v>
      </c>
      <c r="C353" s="131">
        <v>87.132999999999996</v>
      </c>
    </row>
    <row r="354" spans="2:3" x14ac:dyDescent="0.25">
      <c r="B354" s="135">
        <v>45387</v>
      </c>
      <c r="C354" s="131">
        <v>88.007999999999996</v>
      </c>
    </row>
    <row r="355" spans="2:3" x14ac:dyDescent="0.25">
      <c r="B355" s="135">
        <v>45386</v>
      </c>
      <c r="C355" s="131">
        <v>85.905000000000001</v>
      </c>
    </row>
    <row r="356" spans="2:3" x14ac:dyDescent="0.25">
      <c r="B356" s="135">
        <v>45385</v>
      </c>
      <c r="C356" s="131">
        <v>88.963999999999999</v>
      </c>
    </row>
    <row r="357" spans="2:3" x14ac:dyDescent="0.25">
      <c r="B357" s="135">
        <v>45384</v>
      </c>
      <c r="C357" s="131">
        <v>89.451999999999998</v>
      </c>
    </row>
    <row r="358" spans="2:3" x14ac:dyDescent="0.25">
      <c r="B358" s="135">
        <v>45383</v>
      </c>
      <c r="C358" s="131">
        <v>90.363</v>
      </c>
    </row>
    <row r="359" spans="2:3" x14ac:dyDescent="0.25">
      <c r="B359" s="135">
        <v>45379</v>
      </c>
      <c r="C359" s="131">
        <v>90.355999999999995</v>
      </c>
    </row>
    <row r="360" spans="2:3" x14ac:dyDescent="0.25">
      <c r="B360" s="135">
        <v>45378</v>
      </c>
      <c r="C360" s="131">
        <v>90.25</v>
      </c>
    </row>
    <row r="361" spans="2:3" x14ac:dyDescent="0.25">
      <c r="B361" s="135">
        <v>45377</v>
      </c>
      <c r="C361" s="131">
        <v>92.561000000000007</v>
      </c>
    </row>
    <row r="362" spans="2:3" x14ac:dyDescent="0.25">
      <c r="B362" s="135">
        <v>45376</v>
      </c>
      <c r="C362" s="131">
        <v>95.001999999999995</v>
      </c>
    </row>
    <row r="363" spans="2:3" x14ac:dyDescent="0.25">
      <c r="B363" s="135">
        <v>45373</v>
      </c>
      <c r="C363" s="131">
        <v>94.289000000000001</v>
      </c>
    </row>
    <row r="364" spans="2:3" x14ac:dyDescent="0.25">
      <c r="B364" s="135">
        <v>45372</v>
      </c>
      <c r="C364" s="131">
        <v>91.435000000000002</v>
      </c>
    </row>
    <row r="365" spans="2:3" x14ac:dyDescent="0.25">
      <c r="B365" s="135">
        <v>45371</v>
      </c>
      <c r="C365" s="131">
        <v>90.372</v>
      </c>
    </row>
    <row r="366" spans="2:3" x14ac:dyDescent="0.25">
      <c r="B366" s="135">
        <v>45370</v>
      </c>
      <c r="C366" s="131">
        <v>89.397999999999996</v>
      </c>
    </row>
    <row r="367" spans="2:3" x14ac:dyDescent="0.25">
      <c r="B367" s="135">
        <v>45369</v>
      </c>
      <c r="C367" s="131">
        <v>88.454999999999998</v>
      </c>
    </row>
    <row r="368" spans="2:3" x14ac:dyDescent="0.25">
      <c r="B368" s="135">
        <v>45366</v>
      </c>
      <c r="C368" s="131">
        <v>87.836500000000001</v>
      </c>
    </row>
    <row r="369" spans="2:3" x14ac:dyDescent="0.25">
      <c r="B369" s="135">
        <v>45365</v>
      </c>
      <c r="C369" s="131">
        <v>87.944000000000003</v>
      </c>
    </row>
    <row r="370" spans="2:3" x14ac:dyDescent="0.25">
      <c r="B370" s="135">
        <v>45364</v>
      </c>
      <c r="C370" s="131">
        <v>90.888000000000005</v>
      </c>
    </row>
    <row r="371" spans="2:3" x14ac:dyDescent="0.25">
      <c r="B371" s="135">
        <v>45363</v>
      </c>
      <c r="C371" s="131">
        <v>91.912999999999997</v>
      </c>
    </row>
    <row r="372" spans="2:3" x14ac:dyDescent="0.25">
      <c r="B372" s="135">
        <v>45362</v>
      </c>
      <c r="C372" s="131">
        <v>85.774000000000001</v>
      </c>
    </row>
    <row r="373" spans="2:3" x14ac:dyDescent="0.25">
      <c r="B373" s="135">
        <v>45359</v>
      </c>
      <c r="C373" s="131">
        <v>87.528000000000006</v>
      </c>
    </row>
    <row r="374" spans="2:3" x14ac:dyDescent="0.25">
      <c r="B374" s="135">
        <v>45358</v>
      </c>
      <c r="C374" s="131">
        <v>92.668999999999997</v>
      </c>
    </row>
    <row r="375" spans="2:3" x14ac:dyDescent="0.25">
      <c r="B375" s="135">
        <v>45357</v>
      </c>
      <c r="C375" s="131">
        <v>88.7</v>
      </c>
    </row>
    <row r="376" spans="2:3" x14ac:dyDescent="0.25">
      <c r="B376" s="135">
        <v>45356</v>
      </c>
      <c r="C376" s="131">
        <v>85.963999999999999</v>
      </c>
    </row>
    <row r="377" spans="2:3" x14ac:dyDescent="0.25">
      <c r="B377" s="135">
        <v>45355</v>
      </c>
      <c r="C377" s="131">
        <v>85.236999999999995</v>
      </c>
    </row>
    <row r="378" spans="2:3" x14ac:dyDescent="0.25">
      <c r="B378" s="135">
        <v>45352</v>
      </c>
      <c r="C378" s="131">
        <v>82.278999999999996</v>
      </c>
    </row>
    <row r="379" spans="2:3" x14ac:dyDescent="0.25">
      <c r="B379" s="135">
        <v>45351</v>
      </c>
      <c r="C379" s="131">
        <v>79.111999999999995</v>
      </c>
    </row>
    <row r="380" spans="2:3" x14ac:dyDescent="0.25">
      <c r="B380" s="135">
        <v>45350</v>
      </c>
      <c r="C380" s="131">
        <v>77.662999999999997</v>
      </c>
    </row>
    <row r="381" spans="2:3" x14ac:dyDescent="0.25">
      <c r="B381" s="135">
        <v>45349</v>
      </c>
      <c r="C381" s="131">
        <v>78.700999999999993</v>
      </c>
    </row>
    <row r="382" spans="2:3" x14ac:dyDescent="0.25">
      <c r="B382" s="135">
        <v>45348</v>
      </c>
      <c r="C382" s="131">
        <v>79.091999999999999</v>
      </c>
    </row>
    <row r="383" spans="2:3" x14ac:dyDescent="0.25">
      <c r="B383" s="135">
        <v>45345</v>
      </c>
      <c r="C383" s="131">
        <v>78.816999999999993</v>
      </c>
    </row>
    <row r="384" spans="2:3" x14ac:dyDescent="0.25">
      <c r="B384" s="135">
        <v>45344</v>
      </c>
      <c r="C384" s="131">
        <v>78.537999999999997</v>
      </c>
    </row>
    <row r="385" spans="2:3" x14ac:dyDescent="0.25">
      <c r="B385" s="135">
        <v>45343</v>
      </c>
      <c r="C385" s="131">
        <v>67.471999999999994</v>
      </c>
    </row>
    <row r="386" spans="2:3" x14ac:dyDescent="0.25">
      <c r="B386" s="135">
        <v>45342</v>
      </c>
      <c r="C386" s="131">
        <v>69.451999999999998</v>
      </c>
    </row>
    <row r="387" spans="2:3" x14ac:dyDescent="0.25">
      <c r="B387" s="135">
        <v>45338</v>
      </c>
      <c r="C387" s="131">
        <v>72.613</v>
      </c>
    </row>
    <row r="388" spans="2:3" x14ac:dyDescent="0.25">
      <c r="B388" s="135">
        <v>45337</v>
      </c>
      <c r="C388" s="131">
        <v>72.658000000000001</v>
      </c>
    </row>
    <row r="389" spans="2:3" x14ac:dyDescent="0.25">
      <c r="B389" s="135">
        <v>45336</v>
      </c>
      <c r="C389" s="131">
        <v>73.900000000000006</v>
      </c>
    </row>
    <row r="390" spans="2:3" x14ac:dyDescent="0.25">
      <c r="B390" s="135">
        <v>45335</v>
      </c>
      <c r="C390" s="131">
        <v>72.128</v>
      </c>
    </row>
    <row r="391" spans="2:3" x14ac:dyDescent="0.25">
      <c r="B391" s="135">
        <v>45334</v>
      </c>
      <c r="C391" s="131">
        <v>72.248000000000005</v>
      </c>
    </row>
    <row r="392" spans="2:3" x14ac:dyDescent="0.25">
      <c r="B392" s="135">
        <v>45331</v>
      </c>
      <c r="C392" s="131">
        <v>72.132999999999996</v>
      </c>
    </row>
    <row r="393" spans="2:3" x14ac:dyDescent="0.25">
      <c r="B393" s="135">
        <v>45330</v>
      </c>
      <c r="C393" s="131">
        <v>69.641000000000005</v>
      </c>
    </row>
    <row r="394" spans="2:3" x14ac:dyDescent="0.25">
      <c r="B394" s="135">
        <v>45329</v>
      </c>
      <c r="C394" s="131">
        <v>70.099000000000004</v>
      </c>
    </row>
    <row r="395" spans="2:3" x14ac:dyDescent="0.25">
      <c r="B395" s="135">
        <v>45328</v>
      </c>
      <c r="C395" s="131">
        <v>68.222999999999999</v>
      </c>
    </row>
    <row r="396" spans="2:3" x14ac:dyDescent="0.25">
      <c r="B396" s="135">
        <v>45327</v>
      </c>
      <c r="C396" s="131">
        <v>69.331999999999994</v>
      </c>
    </row>
    <row r="397" spans="2:3" x14ac:dyDescent="0.25">
      <c r="B397" s="135">
        <v>45324</v>
      </c>
      <c r="C397" s="131">
        <v>66.16</v>
      </c>
    </row>
    <row r="398" spans="2:3" x14ac:dyDescent="0.25">
      <c r="B398" s="135">
        <v>45323</v>
      </c>
      <c r="C398" s="131">
        <v>63.027000000000001</v>
      </c>
    </row>
    <row r="399" spans="2:3" x14ac:dyDescent="0.25">
      <c r="B399" s="135">
        <v>45322</v>
      </c>
      <c r="C399" s="131">
        <v>61.527000000000001</v>
      </c>
    </row>
    <row r="400" spans="2:3" x14ac:dyDescent="0.25">
      <c r="B400" s="135">
        <v>45321</v>
      </c>
      <c r="C400" s="131">
        <v>62.774000000000001</v>
      </c>
    </row>
    <row r="401" spans="2:3" x14ac:dyDescent="0.25">
      <c r="B401" s="135">
        <v>45320</v>
      </c>
      <c r="C401" s="131">
        <v>62.465000000000003</v>
      </c>
    </row>
    <row r="402" spans="2:3" x14ac:dyDescent="0.25">
      <c r="B402" s="135">
        <v>45317</v>
      </c>
      <c r="C402" s="131">
        <v>61.030999999999999</v>
      </c>
    </row>
    <row r="403" spans="2:3" x14ac:dyDescent="0.25">
      <c r="B403" s="135">
        <v>45316</v>
      </c>
      <c r="C403" s="131">
        <v>61.616999999999997</v>
      </c>
    </row>
    <row r="404" spans="2:3" x14ac:dyDescent="0.25">
      <c r="B404" s="135">
        <v>45315</v>
      </c>
      <c r="C404" s="131">
        <v>61.362000000000002</v>
      </c>
    </row>
    <row r="405" spans="2:3" x14ac:dyDescent="0.25">
      <c r="B405" s="135">
        <v>45314</v>
      </c>
      <c r="C405" s="131">
        <v>59.872999999999998</v>
      </c>
    </row>
    <row r="406" spans="2:3" x14ac:dyDescent="0.25">
      <c r="B406" s="135">
        <v>45313</v>
      </c>
      <c r="C406" s="131">
        <v>59.654000000000003</v>
      </c>
    </row>
    <row r="407" spans="2:3" x14ac:dyDescent="0.25">
      <c r="B407" s="135">
        <v>45310</v>
      </c>
      <c r="C407" s="131">
        <v>59.491</v>
      </c>
    </row>
    <row r="408" spans="2:3" x14ac:dyDescent="0.25">
      <c r="B408" s="135">
        <v>45309</v>
      </c>
      <c r="C408" s="131">
        <v>57.106999999999999</v>
      </c>
    </row>
    <row r="409" spans="2:3" x14ac:dyDescent="0.25">
      <c r="B409" s="135">
        <v>45308</v>
      </c>
      <c r="C409" s="131">
        <v>56.052999999999997</v>
      </c>
    </row>
    <row r="410" spans="2:3" x14ac:dyDescent="0.25">
      <c r="B410" s="135">
        <v>45307</v>
      </c>
      <c r="C410" s="131">
        <v>56.381999999999998</v>
      </c>
    </row>
    <row r="411" spans="2:3" x14ac:dyDescent="0.25">
      <c r="B411" s="135">
        <v>45303</v>
      </c>
      <c r="C411" s="131">
        <v>54.71</v>
      </c>
    </row>
    <row r="412" spans="2:3" x14ac:dyDescent="0.25">
      <c r="B412" s="135">
        <v>45302</v>
      </c>
      <c r="C412" s="131">
        <v>54.822000000000003</v>
      </c>
    </row>
    <row r="413" spans="2:3" x14ac:dyDescent="0.25">
      <c r="B413" s="135">
        <v>45301</v>
      </c>
      <c r="C413" s="131">
        <v>54.35</v>
      </c>
    </row>
    <row r="414" spans="2:3" x14ac:dyDescent="0.25">
      <c r="B414" s="135">
        <v>45300</v>
      </c>
      <c r="C414" s="131">
        <v>53.14</v>
      </c>
    </row>
    <row r="415" spans="2:3" x14ac:dyDescent="0.25">
      <c r="B415" s="135">
        <v>45299</v>
      </c>
      <c r="C415" s="131">
        <v>52.253</v>
      </c>
    </row>
    <row r="416" spans="2:3" x14ac:dyDescent="0.25">
      <c r="B416" s="135">
        <v>45296</v>
      </c>
      <c r="C416" s="131">
        <v>49.097000000000001</v>
      </c>
    </row>
    <row r="417" spans="2:3" x14ac:dyDescent="0.25">
      <c r="B417" s="135">
        <v>45295</v>
      </c>
      <c r="C417" s="131">
        <v>47.997999999999998</v>
      </c>
    </row>
    <row r="418" spans="2:3" x14ac:dyDescent="0.25">
      <c r="B418" s="135">
        <v>45294</v>
      </c>
      <c r="C418" s="131">
        <v>47.569000000000003</v>
      </c>
    </row>
    <row r="419" spans="2:3" x14ac:dyDescent="0.25">
      <c r="B419" s="135">
        <v>45293</v>
      </c>
      <c r="C419" s="131">
        <v>48.167999999999999</v>
      </c>
    </row>
    <row r="420" spans="2:3" x14ac:dyDescent="0.25">
      <c r="B420" s="135">
        <v>45289</v>
      </c>
      <c r="C420" s="131">
        <v>49.521999999999998</v>
      </c>
    </row>
    <row r="421" spans="2:3" x14ac:dyDescent="0.25">
      <c r="B421" s="135">
        <v>45288</v>
      </c>
      <c r="C421" s="131">
        <v>49.521999999999998</v>
      </c>
    </row>
    <row r="422" spans="2:3" x14ac:dyDescent="0.25">
      <c r="B422" s="135">
        <v>45287</v>
      </c>
      <c r="C422" s="131">
        <v>49.417000000000002</v>
      </c>
    </row>
    <row r="423" spans="2:3" x14ac:dyDescent="0.25">
      <c r="B423" s="135">
        <v>45286</v>
      </c>
      <c r="C423" s="131">
        <v>49.279000000000003</v>
      </c>
    </row>
    <row r="424" spans="2:3" x14ac:dyDescent="0.25">
      <c r="B424" s="135">
        <v>45282</v>
      </c>
      <c r="C424" s="131">
        <v>48.83</v>
      </c>
    </row>
    <row r="425" spans="2:3" x14ac:dyDescent="0.25">
      <c r="B425" s="135">
        <v>45281</v>
      </c>
      <c r="C425" s="131">
        <v>48.99</v>
      </c>
    </row>
    <row r="426" spans="2:3" x14ac:dyDescent="0.25">
      <c r="B426" s="135">
        <v>45280</v>
      </c>
      <c r="C426" s="131">
        <v>48.110999999999997</v>
      </c>
    </row>
    <row r="427" spans="2:3" x14ac:dyDescent="0.25">
      <c r="B427" s="135">
        <v>45279</v>
      </c>
      <c r="C427" s="131">
        <v>49.603999999999999</v>
      </c>
    </row>
    <row r="428" spans="2:3" x14ac:dyDescent="0.25">
      <c r="B428" s="135">
        <v>45278</v>
      </c>
      <c r="C428" s="131">
        <v>50.076999999999998</v>
      </c>
    </row>
    <row r="429" spans="2:3" x14ac:dyDescent="0.25">
      <c r="B429" s="135">
        <v>45275</v>
      </c>
      <c r="C429" s="131">
        <v>48.89</v>
      </c>
    </row>
    <row r="430" spans="2:3" x14ac:dyDescent="0.25">
      <c r="B430" s="135">
        <v>45274</v>
      </c>
      <c r="C430" s="131">
        <v>48.35</v>
      </c>
    </row>
    <row r="431" spans="2:3" x14ac:dyDescent="0.25">
      <c r="B431" s="135">
        <v>45273</v>
      </c>
      <c r="C431" s="131">
        <v>48.088000000000001</v>
      </c>
    </row>
    <row r="432" spans="2:3" x14ac:dyDescent="0.25">
      <c r="B432" s="135">
        <v>45272</v>
      </c>
      <c r="C432" s="131">
        <v>47.656999999999996</v>
      </c>
    </row>
    <row r="433" spans="2:3" x14ac:dyDescent="0.25">
      <c r="B433" s="135">
        <v>45271</v>
      </c>
      <c r="C433" s="131">
        <v>46.627000000000002</v>
      </c>
    </row>
    <row r="434" spans="2:3" x14ac:dyDescent="0.25">
      <c r="B434" s="135">
        <v>45268</v>
      </c>
      <c r="C434" s="131">
        <v>47.506</v>
      </c>
    </row>
    <row r="435" spans="2:3" x14ac:dyDescent="0.25">
      <c r="B435" s="135">
        <v>45267</v>
      </c>
      <c r="C435" s="131">
        <v>46.595999999999997</v>
      </c>
    </row>
    <row r="436" spans="2:3" x14ac:dyDescent="0.25">
      <c r="B436" s="135">
        <v>45266</v>
      </c>
      <c r="C436" s="131">
        <v>45.503</v>
      </c>
    </row>
    <row r="437" spans="2:3" x14ac:dyDescent="0.25">
      <c r="B437" s="135">
        <v>45265</v>
      </c>
      <c r="C437" s="131">
        <v>46.566000000000003</v>
      </c>
    </row>
    <row r="438" spans="2:3" x14ac:dyDescent="0.25">
      <c r="B438" s="135">
        <v>45264</v>
      </c>
      <c r="C438" s="131">
        <v>45.51</v>
      </c>
    </row>
    <row r="439" spans="2:3" x14ac:dyDescent="0.25">
      <c r="B439" s="135">
        <v>45261</v>
      </c>
      <c r="C439" s="131">
        <v>46.765000000000001</v>
      </c>
    </row>
    <row r="440" spans="2:3" x14ac:dyDescent="0.25">
      <c r="B440" s="135">
        <v>45260</v>
      </c>
      <c r="C440" s="131">
        <v>46.77</v>
      </c>
    </row>
    <row r="441" spans="2:3" x14ac:dyDescent="0.25">
      <c r="B441" s="135">
        <v>45259</v>
      </c>
      <c r="C441" s="131">
        <v>48.14</v>
      </c>
    </row>
    <row r="442" spans="2:3" x14ac:dyDescent="0.25">
      <c r="B442" s="135">
        <v>45258</v>
      </c>
      <c r="C442" s="131">
        <v>47.820999999999998</v>
      </c>
    </row>
    <row r="443" spans="2:3" x14ac:dyDescent="0.25">
      <c r="B443" s="135">
        <v>45257</v>
      </c>
      <c r="C443" s="131">
        <v>48.241999999999997</v>
      </c>
    </row>
    <row r="444" spans="2:3" x14ac:dyDescent="0.25">
      <c r="B444" s="135">
        <v>45254</v>
      </c>
      <c r="C444" s="131">
        <v>47.776000000000003</v>
      </c>
    </row>
    <row r="445" spans="2:3" x14ac:dyDescent="0.25">
      <c r="B445" s="135">
        <v>45252</v>
      </c>
      <c r="C445" s="131">
        <v>48.716000000000001</v>
      </c>
    </row>
    <row r="446" spans="2:3" x14ac:dyDescent="0.25">
      <c r="B446" s="135">
        <v>45251</v>
      </c>
      <c r="C446" s="131">
        <v>49.944000000000003</v>
      </c>
    </row>
    <row r="447" spans="2:3" x14ac:dyDescent="0.25">
      <c r="B447" s="135">
        <v>45250</v>
      </c>
      <c r="C447" s="131">
        <v>50.408999999999999</v>
      </c>
    </row>
    <row r="448" spans="2:3" x14ac:dyDescent="0.25">
      <c r="B448" s="135">
        <v>45247</v>
      </c>
      <c r="C448" s="131">
        <v>49.298000000000002</v>
      </c>
    </row>
    <row r="449" spans="2:3" x14ac:dyDescent="0.25">
      <c r="B449" s="135">
        <v>45246</v>
      </c>
      <c r="C449" s="131">
        <v>49.48</v>
      </c>
    </row>
    <row r="450" spans="2:3" x14ac:dyDescent="0.25">
      <c r="B450" s="135">
        <v>45245</v>
      </c>
      <c r="C450" s="131">
        <v>48.887999999999998</v>
      </c>
    </row>
    <row r="451" spans="2:3" x14ac:dyDescent="0.25">
      <c r="B451" s="135">
        <v>45244</v>
      </c>
      <c r="C451" s="131">
        <v>49.655999999999999</v>
      </c>
    </row>
    <row r="452" spans="2:3" x14ac:dyDescent="0.25">
      <c r="B452" s="135">
        <v>45243</v>
      </c>
      <c r="C452" s="131">
        <v>48.62</v>
      </c>
    </row>
    <row r="453" spans="2:3" x14ac:dyDescent="0.25">
      <c r="B453" s="135">
        <v>45240</v>
      </c>
      <c r="C453" s="131">
        <v>48.335000000000001</v>
      </c>
    </row>
    <row r="454" spans="2:3" x14ac:dyDescent="0.25">
      <c r="B454" s="135">
        <v>45239</v>
      </c>
      <c r="C454" s="131">
        <v>46.95</v>
      </c>
    </row>
    <row r="455" spans="2:3" x14ac:dyDescent="0.25">
      <c r="B455" s="135">
        <v>45238</v>
      </c>
      <c r="C455" s="131">
        <v>46.573999999999998</v>
      </c>
    </row>
    <row r="456" spans="2:3" x14ac:dyDescent="0.25">
      <c r="B456" s="135">
        <v>45237</v>
      </c>
      <c r="C456" s="131">
        <v>45.954999999999998</v>
      </c>
    </row>
    <row r="457" spans="2:3" x14ac:dyDescent="0.25">
      <c r="B457" s="135">
        <v>45236</v>
      </c>
      <c r="C457" s="131">
        <v>45.750999999999998</v>
      </c>
    </row>
    <row r="458" spans="2:3" x14ac:dyDescent="0.25">
      <c r="B458" s="135">
        <v>45233</v>
      </c>
      <c r="C458" s="131">
        <v>45.005000000000003</v>
      </c>
    </row>
    <row r="459" spans="2:3" x14ac:dyDescent="0.25">
      <c r="B459" s="135">
        <v>45232</v>
      </c>
      <c r="C459" s="131">
        <v>43.506</v>
      </c>
    </row>
    <row r="460" spans="2:3" x14ac:dyDescent="0.25">
      <c r="B460" s="135">
        <v>45231</v>
      </c>
      <c r="C460" s="131">
        <v>42.325000000000003</v>
      </c>
    </row>
    <row r="461" spans="2:3" x14ac:dyDescent="0.25">
      <c r="B461" s="135">
        <v>45230</v>
      </c>
      <c r="C461" s="131">
        <v>40.78</v>
      </c>
    </row>
    <row r="462" spans="2:3" x14ac:dyDescent="0.25">
      <c r="B462" s="135">
        <v>45229</v>
      </c>
      <c r="C462" s="131">
        <v>41.161000000000001</v>
      </c>
    </row>
    <row r="463" spans="2:3" x14ac:dyDescent="0.25">
      <c r="B463" s="135">
        <v>45226</v>
      </c>
      <c r="C463" s="131">
        <v>40.5</v>
      </c>
    </row>
    <row r="464" spans="2:3" x14ac:dyDescent="0.25">
      <c r="B464" s="135">
        <v>45225</v>
      </c>
      <c r="C464" s="131">
        <v>40.326000000000001</v>
      </c>
    </row>
    <row r="465" spans="2:3" x14ac:dyDescent="0.25">
      <c r="B465" s="135">
        <v>45224</v>
      </c>
      <c r="C465" s="131">
        <v>41.779000000000003</v>
      </c>
    </row>
    <row r="466" spans="2:3" x14ac:dyDescent="0.25">
      <c r="B466" s="135">
        <v>45223</v>
      </c>
      <c r="C466" s="131">
        <v>43.662999999999997</v>
      </c>
    </row>
    <row r="467" spans="2:3" x14ac:dyDescent="0.25">
      <c r="B467" s="135">
        <v>45222</v>
      </c>
      <c r="C467" s="131">
        <v>42.975000000000001</v>
      </c>
    </row>
    <row r="468" spans="2:3" x14ac:dyDescent="0.25">
      <c r="B468" s="135">
        <v>45219</v>
      </c>
      <c r="C468" s="131">
        <v>41.387</v>
      </c>
    </row>
    <row r="469" spans="2:3" x14ac:dyDescent="0.25">
      <c r="B469" s="135">
        <v>45218</v>
      </c>
      <c r="C469" s="131">
        <v>42.100999999999999</v>
      </c>
    </row>
    <row r="470" spans="2:3" x14ac:dyDescent="0.25">
      <c r="B470" s="135">
        <v>45217</v>
      </c>
      <c r="C470" s="131">
        <v>42.195999999999998</v>
      </c>
    </row>
    <row r="471" spans="2:3" x14ac:dyDescent="0.25">
      <c r="B471" s="135">
        <v>45216</v>
      </c>
      <c r="C471" s="131">
        <v>43.938000000000002</v>
      </c>
    </row>
    <row r="472" spans="2:3" x14ac:dyDescent="0.25">
      <c r="B472" s="135">
        <v>45215</v>
      </c>
      <c r="C472" s="131">
        <v>46.094999999999999</v>
      </c>
    </row>
    <row r="473" spans="2:3" x14ac:dyDescent="0.25">
      <c r="B473" s="135">
        <v>45212</v>
      </c>
      <c r="C473" s="131">
        <v>45.460999999999999</v>
      </c>
    </row>
    <row r="474" spans="2:3" x14ac:dyDescent="0.25">
      <c r="B474" s="135">
        <v>45211</v>
      </c>
      <c r="C474" s="131">
        <v>46.945</v>
      </c>
    </row>
    <row r="475" spans="2:3" x14ac:dyDescent="0.25">
      <c r="B475" s="135">
        <v>45210</v>
      </c>
      <c r="C475" s="131">
        <v>46.805999999999997</v>
      </c>
    </row>
    <row r="476" spans="2:3" x14ac:dyDescent="0.25">
      <c r="B476" s="135">
        <v>45209</v>
      </c>
      <c r="C476" s="131">
        <v>45.798000000000002</v>
      </c>
    </row>
    <row r="477" spans="2:3" x14ac:dyDescent="0.25">
      <c r="B477" s="135">
        <v>45208</v>
      </c>
      <c r="C477" s="131">
        <v>45.273000000000003</v>
      </c>
    </row>
    <row r="478" spans="2:3" x14ac:dyDescent="0.25">
      <c r="B478" s="135">
        <v>45205</v>
      </c>
      <c r="C478" s="131">
        <v>45.762</v>
      </c>
    </row>
    <row r="479" spans="2:3" x14ac:dyDescent="0.25">
      <c r="B479" s="135">
        <v>45204</v>
      </c>
      <c r="C479" s="131">
        <v>44.688000000000002</v>
      </c>
    </row>
    <row r="480" spans="2:3" x14ac:dyDescent="0.25">
      <c r="B480" s="135">
        <v>45203</v>
      </c>
      <c r="C480" s="131">
        <v>44.040999999999997</v>
      </c>
    </row>
    <row r="481" spans="2:3" x14ac:dyDescent="0.25">
      <c r="B481" s="135">
        <v>45202</v>
      </c>
      <c r="C481" s="131">
        <v>43.517000000000003</v>
      </c>
    </row>
    <row r="482" spans="2:3" x14ac:dyDescent="0.25">
      <c r="B482" s="135">
        <v>45201</v>
      </c>
      <c r="C482" s="131">
        <v>44.781999999999996</v>
      </c>
    </row>
    <row r="483" spans="2:3" x14ac:dyDescent="0.25">
      <c r="B483" s="135">
        <v>45198</v>
      </c>
      <c r="C483" s="131">
        <v>43.499000000000002</v>
      </c>
    </row>
    <row r="484" spans="2:3" x14ac:dyDescent="0.25">
      <c r="B484" s="135">
        <v>45197</v>
      </c>
      <c r="C484" s="131">
        <v>43.088999999999999</v>
      </c>
    </row>
    <row r="485" spans="2:3" x14ac:dyDescent="0.25">
      <c r="B485" s="135">
        <v>45196</v>
      </c>
      <c r="C485" s="131">
        <v>42.468000000000004</v>
      </c>
    </row>
    <row r="486" spans="2:3" x14ac:dyDescent="0.25">
      <c r="B486" s="135">
        <v>45195</v>
      </c>
      <c r="C486" s="131">
        <v>41.911000000000001</v>
      </c>
    </row>
    <row r="487" spans="2:3" x14ac:dyDescent="0.25">
      <c r="B487" s="135">
        <v>45194</v>
      </c>
      <c r="C487" s="131">
        <v>42.222000000000001</v>
      </c>
    </row>
    <row r="488" spans="2:3" x14ac:dyDescent="0.25">
      <c r="B488" s="135">
        <v>45191</v>
      </c>
      <c r="C488" s="131">
        <v>41.61</v>
      </c>
    </row>
    <row r="489" spans="2:3" x14ac:dyDescent="0.25">
      <c r="B489" s="135">
        <v>45190</v>
      </c>
      <c r="C489" s="131">
        <v>41.017000000000003</v>
      </c>
    </row>
    <row r="490" spans="2:3" x14ac:dyDescent="0.25">
      <c r="B490" s="135">
        <v>45189</v>
      </c>
      <c r="C490" s="131">
        <v>42.238999999999997</v>
      </c>
    </row>
    <row r="491" spans="2:3" x14ac:dyDescent="0.25">
      <c r="B491" s="135">
        <v>45188</v>
      </c>
      <c r="C491" s="131">
        <v>43.52</v>
      </c>
    </row>
    <row r="492" spans="2:3" x14ac:dyDescent="0.25">
      <c r="B492" s="135">
        <v>45187</v>
      </c>
      <c r="C492" s="131">
        <v>43.966000000000001</v>
      </c>
    </row>
    <row r="493" spans="2:3" x14ac:dyDescent="0.25">
      <c r="B493" s="135">
        <v>45184</v>
      </c>
      <c r="C493" s="131">
        <v>43.9</v>
      </c>
    </row>
    <row r="494" spans="2:3" x14ac:dyDescent="0.25">
      <c r="B494" s="135">
        <v>45183</v>
      </c>
      <c r="C494" s="131">
        <v>45.581000000000003</v>
      </c>
    </row>
    <row r="495" spans="2:3" x14ac:dyDescent="0.25">
      <c r="B495" s="135">
        <v>45182</v>
      </c>
      <c r="C495" s="131">
        <v>45.484999999999999</v>
      </c>
    </row>
    <row r="496" spans="2:3" x14ac:dyDescent="0.25">
      <c r="B496" s="135">
        <v>45181</v>
      </c>
      <c r="C496" s="131">
        <v>44.87</v>
      </c>
    </row>
    <row r="497" spans="2:3" x14ac:dyDescent="0.25">
      <c r="B497" s="135">
        <v>45180</v>
      </c>
      <c r="C497" s="131">
        <v>45.177999999999997</v>
      </c>
    </row>
    <row r="498" spans="2:3" x14ac:dyDescent="0.25">
      <c r="B498" s="135">
        <v>45177</v>
      </c>
      <c r="C498" s="131">
        <v>45.572000000000003</v>
      </c>
    </row>
    <row r="499" spans="2:3" x14ac:dyDescent="0.25">
      <c r="B499" s="135">
        <v>45176</v>
      </c>
      <c r="C499" s="131">
        <v>46.241</v>
      </c>
    </row>
    <row r="500" spans="2:3" x14ac:dyDescent="0.25">
      <c r="B500" s="135">
        <v>45175</v>
      </c>
      <c r="C500" s="131">
        <v>47.061</v>
      </c>
    </row>
    <row r="501" spans="2:3" x14ac:dyDescent="0.25">
      <c r="B501" s="135">
        <v>45174</v>
      </c>
      <c r="C501" s="131">
        <v>48.548000000000002</v>
      </c>
    </row>
    <row r="502" spans="2:3" x14ac:dyDescent="0.25">
      <c r="B502" s="135">
        <v>45170</v>
      </c>
      <c r="C502" s="131">
        <v>48.509</v>
      </c>
    </row>
    <row r="503" spans="2:3" x14ac:dyDescent="0.25">
      <c r="B503" s="135">
        <v>45169</v>
      </c>
      <c r="C503" s="131">
        <v>49.354999999999997</v>
      </c>
    </row>
    <row r="504" spans="2:3" x14ac:dyDescent="0.25">
      <c r="B504" s="135">
        <v>45168</v>
      </c>
      <c r="C504" s="131">
        <v>49.264000000000003</v>
      </c>
    </row>
    <row r="505" spans="2:3" x14ac:dyDescent="0.25">
      <c r="B505" s="135">
        <v>45167</v>
      </c>
      <c r="C505" s="131">
        <v>48.783999999999999</v>
      </c>
    </row>
    <row r="506" spans="2:3" x14ac:dyDescent="0.25">
      <c r="B506" s="135">
        <v>45166</v>
      </c>
      <c r="C506" s="131">
        <v>46.835000000000001</v>
      </c>
    </row>
    <row r="507" spans="2:3" x14ac:dyDescent="0.25">
      <c r="B507" s="135">
        <v>45163</v>
      </c>
      <c r="C507" s="131">
        <v>46.018000000000001</v>
      </c>
    </row>
    <row r="508" spans="2:3" x14ac:dyDescent="0.25">
      <c r="B508" s="135">
        <v>45162</v>
      </c>
      <c r="C508" s="131">
        <v>47.162999999999997</v>
      </c>
    </row>
    <row r="509" spans="2:3" x14ac:dyDescent="0.25">
      <c r="B509" s="135">
        <v>45161</v>
      </c>
      <c r="C509" s="131">
        <v>47.116</v>
      </c>
    </row>
    <row r="510" spans="2:3" x14ac:dyDescent="0.25">
      <c r="B510" s="135">
        <v>45160</v>
      </c>
      <c r="C510" s="131">
        <v>45.667999999999999</v>
      </c>
    </row>
    <row r="511" spans="2:3" x14ac:dyDescent="0.25">
      <c r="B511" s="135">
        <v>45159</v>
      </c>
      <c r="C511" s="131">
        <v>46.966999999999999</v>
      </c>
    </row>
    <row r="512" spans="2:3" x14ac:dyDescent="0.25">
      <c r="B512" s="135">
        <v>45156</v>
      </c>
      <c r="C512" s="131">
        <v>43.298999999999999</v>
      </c>
    </row>
    <row r="513" spans="2:3" x14ac:dyDescent="0.25">
      <c r="B513" s="135">
        <v>45155</v>
      </c>
      <c r="C513" s="131">
        <v>43.343499999999999</v>
      </c>
    </row>
    <row r="514" spans="2:3" x14ac:dyDescent="0.25">
      <c r="B514" s="135">
        <v>45154</v>
      </c>
      <c r="C514" s="131">
        <v>43.485999999999997</v>
      </c>
    </row>
    <row r="515" spans="2:3" x14ac:dyDescent="0.25">
      <c r="B515" s="135">
        <v>45153</v>
      </c>
      <c r="C515" s="131">
        <v>43.94</v>
      </c>
    </row>
    <row r="516" spans="2:3" x14ac:dyDescent="0.25">
      <c r="B516" s="135">
        <v>45152</v>
      </c>
      <c r="C516" s="131">
        <v>43.753</v>
      </c>
    </row>
    <row r="517" spans="2:3" x14ac:dyDescent="0.25">
      <c r="B517" s="135">
        <v>45149</v>
      </c>
      <c r="C517" s="131">
        <v>40.854999999999997</v>
      </c>
    </row>
    <row r="518" spans="2:3" x14ac:dyDescent="0.25">
      <c r="B518" s="135">
        <v>45148</v>
      </c>
      <c r="C518" s="131">
        <v>42.387999999999998</v>
      </c>
    </row>
    <row r="519" spans="2:3" x14ac:dyDescent="0.25">
      <c r="B519" s="135">
        <v>45147</v>
      </c>
      <c r="C519" s="131">
        <v>42.554000000000002</v>
      </c>
    </row>
    <row r="520" spans="2:3" x14ac:dyDescent="0.25">
      <c r="B520" s="135">
        <v>45146</v>
      </c>
      <c r="C520" s="131">
        <v>44.664000000000001</v>
      </c>
    </row>
    <row r="521" spans="2:3" x14ac:dyDescent="0.25">
      <c r="B521" s="135">
        <v>45145</v>
      </c>
      <c r="C521" s="131">
        <v>45.416499999999999</v>
      </c>
    </row>
    <row r="522" spans="2:3" x14ac:dyDescent="0.25">
      <c r="B522" s="135">
        <v>45142</v>
      </c>
      <c r="C522" s="131">
        <v>44.68</v>
      </c>
    </row>
    <row r="523" spans="2:3" x14ac:dyDescent="0.25">
      <c r="B523" s="135">
        <v>45141</v>
      </c>
      <c r="C523" s="131">
        <v>44.515000000000001</v>
      </c>
    </row>
    <row r="524" spans="2:3" x14ac:dyDescent="0.25">
      <c r="B524" s="135">
        <v>45140</v>
      </c>
      <c r="C524" s="131">
        <v>44.268999999999998</v>
      </c>
    </row>
    <row r="525" spans="2:3" x14ac:dyDescent="0.25">
      <c r="B525" s="135">
        <v>45139</v>
      </c>
      <c r="C525" s="131">
        <v>46.506999999999998</v>
      </c>
    </row>
    <row r="526" spans="2:3" x14ac:dyDescent="0.25">
      <c r="B526" s="135">
        <v>45138</v>
      </c>
      <c r="C526" s="131">
        <v>46.728999999999999</v>
      </c>
    </row>
    <row r="527" spans="2:3" x14ac:dyDescent="0.25">
      <c r="B527" s="135">
        <v>45135</v>
      </c>
      <c r="C527" s="131">
        <v>46.75</v>
      </c>
    </row>
    <row r="528" spans="2:3" x14ac:dyDescent="0.25">
      <c r="B528" s="135">
        <v>45134</v>
      </c>
      <c r="C528" s="131">
        <v>45.9</v>
      </c>
    </row>
    <row r="529" spans="2:3" x14ac:dyDescent="0.25">
      <c r="B529" s="135">
        <v>45133</v>
      </c>
      <c r="C529" s="131">
        <v>45.451999999999998</v>
      </c>
    </row>
    <row r="530" spans="2:3" x14ac:dyDescent="0.25">
      <c r="B530" s="135">
        <v>45132</v>
      </c>
      <c r="C530" s="131">
        <v>45.679000000000002</v>
      </c>
    </row>
    <row r="531" spans="2:3" x14ac:dyDescent="0.25">
      <c r="B531" s="135">
        <v>45131</v>
      </c>
      <c r="C531" s="131">
        <v>44.612000000000002</v>
      </c>
    </row>
    <row r="532" spans="2:3" x14ac:dyDescent="0.25">
      <c r="B532" s="135">
        <v>45128</v>
      </c>
      <c r="C532" s="131">
        <v>44.308999999999997</v>
      </c>
    </row>
    <row r="533" spans="2:3" x14ac:dyDescent="0.25">
      <c r="B533" s="135">
        <v>45127</v>
      </c>
      <c r="C533" s="131">
        <v>45.52</v>
      </c>
    </row>
    <row r="534" spans="2:3" x14ac:dyDescent="0.25">
      <c r="B534" s="135">
        <v>45126</v>
      </c>
      <c r="C534" s="131">
        <v>47.076999999999998</v>
      </c>
    </row>
    <row r="535" spans="2:3" x14ac:dyDescent="0.25">
      <c r="B535" s="135">
        <v>45125</v>
      </c>
      <c r="C535" s="131">
        <v>47.494</v>
      </c>
    </row>
    <row r="536" spans="2:3" x14ac:dyDescent="0.25">
      <c r="B536" s="135">
        <v>45124</v>
      </c>
      <c r="C536" s="131">
        <v>46.460999999999999</v>
      </c>
    </row>
    <row r="537" spans="2:3" x14ac:dyDescent="0.25">
      <c r="B537" s="135">
        <v>45121</v>
      </c>
      <c r="C537" s="131">
        <v>45.469000000000001</v>
      </c>
    </row>
    <row r="538" spans="2:3" x14ac:dyDescent="0.25">
      <c r="B538" s="135">
        <v>45120</v>
      </c>
      <c r="C538" s="131">
        <v>45.976999999999997</v>
      </c>
    </row>
    <row r="539" spans="2:3" x14ac:dyDescent="0.25">
      <c r="B539" s="135">
        <v>45119</v>
      </c>
      <c r="C539" s="131">
        <v>43.902000000000001</v>
      </c>
    </row>
    <row r="540" spans="2:3" x14ac:dyDescent="0.25">
      <c r="B540" s="135">
        <v>45118</v>
      </c>
      <c r="C540" s="131">
        <v>42.405000000000001</v>
      </c>
    </row>
    <row r="541" spans="2:3" x14ac:dyDescent="0.25">
      <c r="B541" s="135">
        <v>45117</v>
      </c>
      <c r="C541" s="131">
        <v>42.18</v>
      </c>
    </row>
    <row r="542" spans="2:3" x14ac:dyDescent="0.25">
      <c r="B542" s="135">
        <v>45114</v>
      </c>
      <c r="C542" s="131">
        <v>42.503</v>
      </c>
    </row>
    <row r="543" spans="2:3" x14ac:dyDescent="0.25">
      <c r="B543" s="135">
        <v>45113</v>
      </c>
      <c r="C543" s="131">
        <v>42.103000000000002</v>
      </c>
    </row>
    <row r="544" spans="2:3" x14ac:dyDescent="0.25">
      <c r="B544" s="135">
        <v>45112</v>
      </c>
      <c r="C544" s="131">
        <v>42.317</v>
      </c>
    </row>
    <row r="545" spans="2:3" x14ac:dyDescent="0.25">
      <c r="B545" s="135">
        <v>45110</v>
      </c>
      <c r="C545" s="131">
        <v>42.412999999999997</v>
      </c>
    </row>
    <row r="546" spans="2:3" x14ac:dyDescent="0.25">
      <c r="B546" s="135">
        <v>45107</v>
      </c>
      <c r="C546" s="131">
        <v>42.302</v>
      </c>
    </row>
    <row r="547" spans="2:3" x14ac:dyDescent="0.25">
      <c r="B547" s="135">
        <v>45106</v>
      </c>
      <c r="C547" s="131">
        <v>40.822000000000003</v>
      </c>
    </row>
    <row r="548" spans="2:3" x14ac:dyDescent="0.25">
      <c r="B548" s="135">
        <v>45105</v>
      </c>
      <c r="C548" s="131">
        <v>41.116999999999997</v>
      </c>
    </row>
    <row r="549" spans="2:3" x14ac:dyDescent="0.25">
      <c r="B549" s="135">
        <v>45104</v>
      </c>
      <c r="C549" s="131">
        <v>41.875999999999998</v>
      </c>
    </row>
    <row r="550" spans="2:3" x14ac:dyDescent="0.25">
      <c r="B550" s="135">
        <v>45103</v>
      </c>
      <c r="C550" s="131">
        <v>40.631999999999998</v>
      </c>
    </row>
    <row r="551" spans="2:3" x14ac:dyDescent="0.25">
      <c r="B551" s="135">
        <v>45100</v>
      </c>
      <c r="C551" s="131">
        <v>42.209000000000003</v>
      </c>
    </row>
    <row r="552" spans="2:3" x14ac:dyDescent="0.25">
      <c r="B552" s="135">
        <v>45099</v>
      </c>
      <c r="C552" s="131">
        <v>43.024999999999999</v>
      </c>
    </row>
    <row r="553" spans="2:3" x14ac:dyDescent="0.25">
      <c r="B553" s="135">
        <v>45098</v>
      </c>
      <c r="C553" s="131">
        <v>43.045000000000002</v>
      </c>
    </row>
    <row r="554" spans="2:3" x14ac:dyDescent="0.25">
      <c r="B554" s="135">
        <v>45097</v>
      </c>
      <c r="C554" s="131">
        <v>43.808</v>
      </c>
    </row>
    <row r="555" spans="2:3" x14ac:dyDescent="0.25">
      <c r="B555" s="135">
        <v>45093</v>
      </c>
      <c r="C555" s="131">
        <v>42.692</v>
      </c>
    </row>
    <row r="556" spans="2:3" x14ac:dyDescent="0.25">
      <c r="B556" s="135">
        <v>45092</v>
      </c>
      <c r="C556" s="131">
        <v>42.652999999999999</v>
      </c>
    </row>
    <row r="557" spans="2:3" x14ac:dyDescent="0.25">
      <c r="B557" s="135">
        <v>45091</v>
      </c>
      <c r="C557" s="131">
        <v>42.997</v>
      </c>
    </row>
    <row r="558" spans="2:3" x14ac:dyDescent="0.25">
      <c r="B558" s="135">
        <v>45090</v>
      </c>
      <c r="C558" s="131">
        <v>41.021999999999998</v>
      </c>
    </row>
    <row r="559" spans="2:3" x14ac:dyDescent="0.25">
      <c r="B559" s="135">
        <v>45089</v>
      </c>
      <c r="C559" s="131">
        <v>39.481999999999999</v>
      </c>
    </row>
    <row r="560" spans="2:3" x14ac:dyDescent="0.25">
      <c r="B560" s="135">
        <v>45086</v>
      </c>
      <c r="C560" s="131">
        <v>38.770000000000003</v>
      </c>
    </row>
    <row r="561" spans="2:3" x14ac:dyDescent="0.25">
      <c r="B561" s="135">
        <v>45085</v>
      </c>
      <c r="C561" s="131">
        <v>38.51</v>
      </c>
    </row>
    <row r="562" spans="2:3" x14ac:dyDescent="0.25">
      <c r="B562" s="135">
        <v>45084</v>
      </c>
      <c r="C562" s="131">
        <v>37.475000000000001</v>
      </c>
    </row>
    <row r="563" spans="2:3" x14ac:dyDescent="0.25">
      <c r="B563" s="135">
        <v>45083</v>
      </c>
      <c r="C563" s="131">
        <v>38.654000000000003</v>
      </c>
    </row>
    <row r="564" spans="2:3" x14ac:dyDescent="0.25">
      <c r="B564" s="135">
        <v>45082</v>
      </c>
      <c r="C564" s="131">
        <v>39.170999999999999</v>
      </c>
    </row>
    <row r="565" spans="2:3" x14ac:dyDescent="0.25">
      <c r="B565" s="135">
        <v>45079</v>
      </c>
      <c r="C565" s="131">
        <v>39.326999999999998</v>
      </c>
    </row>
    <row r="566" spans="2:3" x14ac:dyDescent="0.25">
      <c r="B566" s="135">
        <v>45078</v>
      </c>
      <c r="C566" s="131">
        <v>39.770000000000003</v>
      </c>
    </row>
    <row r="567" spans="2:3" x14ac:dyDescent="0.25">
      <c r="B567" s="135">
        <v>45077</v>
      </c>
      <c r="C567" s="131">
        <v>37.834000000000003</v>
      </c>
    </row>
    <row r="568" spans="2:3" x14ac:dyDescent="0.25">
      <c r="B568" s="135">
        <v>45076</v>
      </c>
      <c r="C568" s="131">
        <v>40.110999999999997</v>
      </c>
    </row>
    <row r="569" spans="2:3" x14ac:dyDescent="0.25">
      <c r="B569" s="135">
        <v>45072</v>
      </c>
      <c r="C569" s="131">
        <v>38.945999999999998</v>
      </c>
    </row>
    <row r="570" spans="2:3" x14ac:dyDescent="0.25">
      <c r="B570" s="135">
        <v>45071</v>
      </c>
      <c r="C570" s="131">
        <v>37.979999999999997</v>
      </c>
    </row>
    <row r="571" spans="2:3" x14ac:dyDescent="0.25">
      <c r="B571" s="135">
        <v>45070</v>
      </c>
      <c r="C571" s="131">
        <v>30.538</v>
      </c>
    </row>
    <row r="572" spans="2:3" x14ac:dyDescent="0.25">
      <c r="B572" s="135">
        <v>45069</v>
      </c>
      <c r="C572" s="131">
        <v>30.687999999999999</v>
      </c>
    </row>
    <row r="573" spans="2:3" x14ac:dyDescent="0.25">
      <c r="B573" s="135">
        <v>45068</v>
      </c>
      <c r="C573" s="131">
        <v>31.175999999999998</v>
      </c>
    </row>
    <row r="574" spans="2:3" x14ac:dyDescent="0.25">
      <c r="B574" s="135">
        <v>45065</v>
      </c>
      <c r="C574" s="131">
        <v>31.263999999999999</v>
      </c>
    </row>
    <row r="575" spans="2:3" x14ac:dyDescent="0.25">
      <c r="B575" s="135">
        <v>45064</v>
      </c>
      <c r="C575" s="131">
        <v>31.678000000000001</v>
      </c>
    </row>
    <row r="576" spans="2:3" x14ac:dyDescent="0.25">
      <c r="B576" s="135">
        <v>45063</v>
      </c>
      <c r="C576" s="131">
        <v>30.178000000000001</v>
      </c>
    </row>
    <row r="577" spans="2:3" x14ac:dyDescent="0.25">
      <c r="B577" s="135">
        <v>45062</v>
      </c>
      <c r="C577" s="131">
        <v>29.213000000000001</v>
      </c>
    </row>
    <row r="578" spans="2:3" x14ac:dyDescent="0.25">
      <c r="B578" s="135">
        <v>45061</v>
      </c>
      <c r="C578" s="131">
        <v>28.952999999999999</v>
      </c>
    </row>
    <row r="579" spans="2:3" x14ac:dyDescent="0.25">
      <c r="B579" s="135">
        <v>45058</v>
      </c>
      <c r="C579" s="131">
        <v>28.34</v>
      </c>
    </row>
    <row r="580" spans="2:3" x14ac:dyDescent="0.25">
      <c r="B580" s="135">
        <v>45057</v>
      </c>
      <c r="C580" s="131">
        <v>28.577999999999999</v>
      </c>
    </row>
    <row r="581" spans="2:3" x14ac:dyDescent="0.25">
      <c r="B581" s="135">
        <v>45056</v>
      </c>
      <c r="C581" s="131">
        <v>28.885000000000002</v>
      </c>
    </row>
    <row r="582" spans="2:3" x14ac:dyDescent="0.25">
      <c r="B582" s="135">
        <v>45055</v>
      </c>
      <c r="C582" s="131">
        <v>28.571000000000002</v>
      </c>
    </row>
    <row r="583" spans="2:3" x14ac:dyDescent="0.25">
      <c r="B583" s="135">
        <v>45054</v>
      </c>
      <c r="C583" s="131">
        <v>29.151</v>
      </c>
    </row>
    <row r="584" spans="2:3" x14ac:dyDescent="0.25">
      <c r="B584" s="135">
        <v>45051</v>
      </c>
      <c r="C584" s="131">
        <v>28.68</v>
      </c>
    </row>
    <row r="585" spans="2:3" x14ac:dyDescent="0.25">
      <c r="B585" s="135">
        <v>45050</v>
      </c>
      <c r="C585" s="131">
        <v>27.562000000000001</v>
      </c>
    </row>
    <row r="586" spans="2:3" x14ac:dyDescent="0.25">
      <c r="B586" s="135">
        <v>45049</v>
      </c>
      <c r="C586" s="131">
        <v>27.802</v>
      </c>
    </row>
    <row r="587" spans="2:3" x14ac:dyDescent="0.25">
      <c r="B587" s="135">
        <v>45048</v>
      </c>
      <c r="C587" s="131">
        <v>28.21</v>
      </c>
    </row>
    <row r="588" spans="2:3" x14ac:dyDescent="0.25">
      <c r="B588" s="135">
        <v>45047</v>
      </c>
      <c r="C588" s="131">
        <v>28.91</v>
      </c>
    </row>
    <row r="589" spans="2:3" x14ac:dyDescent="0.25">
      <c r="B589" s="135">
        <v>45044</v>
      </c>
      <c r="C589" s="131">
        <v>27.748999999999999</v>
      </c>
    </row>
    <row r="590" spans="2:3" x14ac:dyDescent="0.25">
      <c r="B590" s="135">
        <v>45043</v>
      </c>
      <c r="C590" s="131">
        <v>27.225999999999999</v>
      </c>
    </row>
    <row r="591" spans="2:3" x14ac:dyDescent="0.25">
      <c r="B591" s="135">
        <v>45042</v>
      </c>
      <c r="C591" s="131">
        <v>26.956</v>
      </c>
    </row>
    <row r="592" spans="2:3" x14ac:dyDescent="0.25">
      <c r="B592" s="135">
        <v>45041</v>
      </c>
      <c r="C592" s="131">
        <v>26.241</v>
      </c>
    </row>
    <row r="593" spans="2:3" x14ac:dyDescent="0.25">
      <c r="B593" s="135">
        <v>45040</v>
      </c>
      <c r="C593" s="131">
        <v>27.042000000000002</v>
      </c>
    </row>
    <row r="594" spans="2:3" x14ac:dyDescent="0.25">
      <c r="B594" s="135">
        <v>45037</v>
      </c>
      <c r="C594" s="131">
        <v>27.119</v>
      </c>
    </row>
    <row r="595" spans="2:3" x14ac:dyDescent="0.25">
      <c r="B595" s="135">
        <v>45036</v>
      </c>
      <c r="C595" s="131">
        <v>27.103999999999999</v>
      </c>
    </row>
    <row r="596" spans="2:3" x14ac:dyDescent="0.25">
      <c r="B596" s="135">
        <v>45035</v>
      </c>
      <c r="C596" s="131">
        <v>27.931000000000001</v>
      </c>
    </row>
    <row r="597" spans="2:3" x14ac:dyDescent="0.25">
      <c r="B597" s="135">
        <v>45034</v>
      </c>
      <c r="C597" s="131">
        <v>27.667000000000002</v>
      </c>
    </row>
    <row r="598" spans="2:3" x14ac:dyDescent="0.25">
      <c r="B598" s="135">
        <v>45033</v>
      </c>
      <c r="C598" s="131">
        <v>27.001999999999999</v>
      </c>
    </row>
    <row r="599" spans="2:3" x14ac:dyDescent="0.25">
      <c r="B599" s="135">
        <v>45030</v>
      </c>
      <c r="C599" s="131">
        <v>26.757999999999999</v>
      </c>
    </row>
    <row r="600" spans="2:3" x14ac:dyDescent="0.25">
      <c r="B600" s="135">
        <v>45029</v>
      </c>
      <c r="C600" s="131">
        <v>26.463000000000001</v>
      </c>
    </row>
    <row r="601" spans="2:3" x14ac:dyDescent="0.25">
      <c r="B601" s="135">
        <v>45028</v>
      </c>
      <c r="C601" s="131">
        <v>26.495000000000001</v>
      </c>
    </row>
    <row r="602" spans="2:3" x14ac:dyDescent="0.25">
      <c r="B602" s="135">
        <v>45027</v>
      </c>
      <c r="C602" s="131">
        <v>27.169</v>
      </c>
    </row>
    <row r="603" spans="2:3" x14ac:dyDescent="0.25">
      <c r="B603" s="135">
        <v>45026</v>
      </c>
      <c r="C603" s="131">
        <v>27.579000000000001</v>
      </c>
    </row>
    <row r="604" spans="2:3" x14ac:dyDescent="0.25">
      <c r="B604" s="135">
        <v>45022</v>
      </c>
      <c r="C604" s="131">
        <v>27.036999999999999</v>
      </c>
    </row>
    <row r="605" spans="2:3" x14ac:dyDescent="0.25">
      <c r="B605" s="135">
        <v>45021</v>
      </c>
      <c r="C605" s="131">
        <v>26.881</v>
      </c>
    </row>
    <row r="606" spans="2:3" x14ac:dyDescent="0.25">
      <c r="B606" s="135">
        <v>45020</v>
      </c>
      <c r="C606" s="131">
        <v>27.452999999999999</v>
      </c>
    </row>
    <row r="607" spans="2:3" x14ac:dyDescent="0.25">
      <c r="B607" s="135">
        <v>45019</v>
      </c>
      <c r="C607" s="131">
        <v>27.965</v>
      </c>
    </row>
    <row r="608" spans="2:3" x14ac:dyDescent="0.25">
      <c r="B608" s="135">
        <v>45016</v>
      </c>
      <c r="C608" s="131">
        <v>27.777000000000001</v>
      </c>
    </row>
    <row r="609" spans="2:3" x14ac:dyDescent="0.25">
      <c r="B609" s="135">
        <v>45015</v>
      </c>
      <c r="C609" s="131">
        <v>27.382999999999999</v>
      </c>
    </row>
    <row r="610" spans="2:3" x14ac:dyDescent="0.25">
      <c r="B610" s="135">
        <v>45014</v>
      </c>
      <c r="C610" s="131">
        <v>26.984000000000002</v>
      </c>
    </row>
    <row r="611" spans="2:3" x14ac:dyDescent="0.25">
      <c r="B611" s="135">
        <v>45013</v>
      </c>
      <c r="C611" s="131">
        <v>26.41</v>
      </c>
    </row>
    <row r="612" spans="2:3" x14ac:dyDescent="0.25">
      <c r="B612" s="135">
        <v>45012</v>
      </c>
      <c r="C612" s="131">
        <v>26.530999999999999</v>
      </c>
    </row>
    <row r="613" spans="2:3" x14ac:dyDescent="0.25">
      <c r="B613" s="135">
        <v>45009</v>
      </c>
      <c r="C613" s="131">
        <v>26.779</v>
      </c>
    </row>
    <row r="614" spans="2:3" x14ac:dyDescent="0.25">
      <c r="B614" s="135">
        <v>45008</v>
      </c>
      <c r="C614" s="131">
        <v>27.190999999999999</v>
      </c>
    </row>
    <row r="615" spans="2:3" x14ac:dyDescent="0.25">
      <c r="B615" s="135">
        <v>45007</v>
      </c>
      <c r="C615" s="131">
        <v>26.468</v>
      </c>
    </row>
    <row r="616" spans="2:3" x14ac:dyDescent="0.25">
      <c r="B616" s="135">
        <v>45006</v>
      </c>
      <c r="C616" s="131">
        <v>26.199000000000002</v>
      </c>
    </row>
    <row r="617" spans="2:3" x14ac:dyDescent="0.25">
      <c r="B617" s="135">
        <v>45005</v>
      </c>
      <c r="C617" s="131">
        <v>25.9</v>
      </c>
    </row>
    <row r="618" spans="2:3" x14ac:dyDescent="0.25">
      <c r="B618" s="135">
        <v>45002</v>
      </c>
      <c r="C618" s="131">
        <v>25.725000000000001</v>
      </c>
    </row>
    <row r="619" spans="2:3" x14ac:dyDescent="0.25">
      <c r="B619" s="135">
        <v>45001</v>
      </c>
      <c r="C619" s="131">
        <v>25.541</v>
      </c>
    </row>
    <row r="620" spans="2:3" x14ac:dyDescent="0.25">
      <c r="B620" s="135">
        <v>45000</v>
      </c>
      <c r="C620" s="131">
        <v>24.228000000000002</v>
      </c>
    </row>
    <row r="621" spans="2:3" x14ac:dyDescent="0.25">
      <c r="B621" s="135">
        <v>44999</v>
      </c>
      <c r="C621" s="131">
        <v>24.062999999999999</v>
      </c>
    </row>
    <row r="622" spans="2:3" x14ac:dyDescent="0.25">
      <c r="B622" s="135">
        <v>44998</v>
      </c>
      <c r="C622" s="131">
        <v>22.966000000000001</v>
      </c>
    </row>
    <row r="623" spans="2:3" x14ac:dyDescent="0.25">
      <c r="B623" s="135">
        <v>44995</v>
      </c>
      <c r="C623" s="131">
        <v>22.965</v>
      </c>
    </row>
    <row r="624" spans="2:3" x14ac:dyDescent="0.25">
      <c r="B624" s="135">
        <v>44994</v>
      </c>
      <c r="C624" s="131">
        <v>23.436</v>
      </c>
    </row>
    <row r="625" spans="2:3" x14ac:dyDescent="0.25">
      <c r="B625" s="135">
        <v>44993</v>
      </c>
      <c r="C625" s="131">
        <v>24.181000000000001</v>
      </c>
    </row>
    <row r="626" spans="2:3" x14ac:dyDescent="0.25">
      <c r="B626" s="135">
        <v>44992</v>
      </c>
      <c r="C626" s="131">
        <v>23.288</v>
      </c>
    </row>
    <row r="627" spans="2:3" x14ac:dyDescent="0.25">
      <c r="B627" s="135">
        <v>44991</v>
      </c>
      <c r="C627" s="131">
        <v>23.553999999999998</v>
      </c>
    </row>
    <row r="628" spans="2:3" x14ac:dyDescent="0.25">
      <c r="B628" s="135">
        <v>44988</v>
      </c>
      <c r="C628" s="131">
        <v>23.89</v>
      </c>
    </row>
    <row r="629" spans="2:3" x14ac:dyDescent="0.25">
      <c r="B629" s="135">
        <v>44987</v>
      </c>
      <c r="C629" s="131">
        <v>23.314</v>
      </c>
    </row>
    <row r="630" spans="2:3" x14ac:dyDescent="0.25">
      <c r="B630" s="135">
        <v>44986</v>
      </c>
      <c r="C630" s="131">
        <v>22.698</v>
      </c>
    </row>
    <row r="631" spans="2:3" x14ac:dyDescent="0.25">
      <c r="B631" s="135">
        <v>44985</v>
      </c>
      <c r="C631" s="131">
        <v>23.216000000000001</v>
      </c>
    </row>
    <row r="632" spans="2:3" x14ac:dyDescent="0.25">
      <c r="B632" s="135">
        <v>44984</v>
      </c>
      <c r="C632" s="131">
        <v>23.501000000000001</v>
      </c>
    </row>
    <row r="633" spans="2:3" x14ac:dyDescent="0.25">
      <c r="B633" s="135">
        <v>44981</v>
      </c>
      <c r="C633" s="131">
        <v>23.286000000000001</v>
      </c>
    </row>
    <row r="634" spans="2:3" x14ac:dyDescent="0.25">
      <c r="B634" s="135">
        <v>44980</v>
      </c>
      <c r="C634" s="131">
        <v>23.664000000000001</v>
      </c>
    </row>
    <row r="635" spans="2:3" x14ac:dyDescent="0.25">
      <c r="B635" s="135">
        <v>44979</v>
      </c>
      <c r="C635" s="131">
        <v>20.754000000000001</v>
      </c>
    </row>
    <row r="636" spans="2:3" x14ac:dyDescent="0.25">
      <c r="B636" s="135">
        <v>44978</v>
      </c>
      <c r="C636" s="131">
        <v>20.655000000000001</v>
      </c>
    </row>
    <row r="637" spans="2:3" x14ac:dyDescent="0.25">
      <c r="B637" s="135">
        <v>44974</v>
      </c>
      <c r="C637" s="131">
        <v>21.388000000000002</v>
      </c>
    </row>
    <row r="638" spans="2:3" x14ac:dyDescent="0.25">
      <c r="B638" s="135">
        <v>44973</v>
      </c>
      <c r="C638" s="131">
        <v>22.001999999999999</v>
      </c>
    </row>
    <row r="639" spans="2:3" x14ac:dyDescent="0.25">
      <c r="B639" s="135">
        <v>44972</v>
      </c>
      <c r="C639" s="131">
        <v>22.763999999999999</v>
      </c>
    </row>
    <row r="640" spans="2:3" x14ac:dyDescent="0.25">
      <c r="B640" s="135">
        <v>44971</v>
      </c>
      <c r="C640" s="131">
        <v>22.971</v>
      </c>
    </row>
    <row r="641" spans="2:3" x14ac:dyDescent="0.25">
      <c r="B641" s="135">
        <v>44970</v>
      </c>
      <c r="C641" s="131">
        <v>21.788</v>
      </c>
    </row>
    <row r="642" spans="2:3" x14ac:dyDescent="0.25">
      <c r="B642" s="135">
        <v>44967</v>
      </c>
      <c r="C642" s="131">
        <v>21.265000000000001</v>
      </c>
    </row>
    <row r="643" spans="2:3" x14ac:dyDescent="0.25">
      <c r="B643" s="135">
        <v>44966</v>
      </c>
      <c r="C643" s="131">
        <v>22.337</v>
      </c>
    </row>
    <row r="644" spans="2:3" x14ac:dyDescent="0.25">
      <c r="B644" s="135">
        <v>44965</v>
      </c>
      <c r="C644" s="131">
        <v>22.204999999999998</v>
      </c>
    </row>
    <row r="645" spans="2:3" x14ac:dyDescent="0.25">
      <c r="B645" s="135">
        <v>44964</v>
      </c>
      <c r="C645" s="131">
        <v>22.172999999999998</v>
      </c>
    </row>
    <row r="646" spans="2:3" x14ac:dyDescent="0.25">
      <c r="B646" s="135">
        <v>44963</v>
      </c>
      <c r="C646" s="131">
        <v>21.088999999999999</v>
      </c>
    </row>
    <row r="647" spans="2:3" x14ac:dyDescent="0.25">
      <c r="B647" s="135">
        <v>44960</v>
      </c>
      <c r="C647" s="131">
        <v>21.1</v>
      </c>
    </row>
    <row r="648" spans="2:3" x14ac:dyDescent="0.25">
      <c r="B648" s="135">
        <v>44959</v>
      </c>
      <c r="C648" s="131">
        <v>21.709</v>
      </c>
    </row>
    <row r="649" spans="2:3" x14ac:dyDescent="0.25">
      <c r="B649" s="135">
        <v>44958</v>
      </c>
      <c r="C649" s="131">
        <v>20.943000000000001</v>
      </c>
    </row>
    <row r="650" spans="2:3" x14ac:dyDescent="0.25">
      <c r="B650" s="135">
        <v>44957</v>
      </c>
      <c r="C650" s="131">
        <v>19.536999999999999</v>
      </c>
    </row>
    <row r="651" spans="2:3" x14ac:dyDescent="0.25">
      <c r="B651" s="135">
        <v>44956</v>
      </c>
      <c r="C651" s="131">
        <v>19.161999999999999</v>
      </c>
    </row>
    <row r="652" spans="2:3" x14ac:dyDescent="0.25">
      <c r="B652" s="135">
        <v>44953</v>
      </c>
      <c r="C652" s="131">
        <v>20.364999999999998</v>
      </c>
    </row>
    <row r="653" spans="2:3" x14ac:dyDescent="0.25">
      <c r="B653" s="135">
        <v>44952</v>
      </c>
      <c r="C653" s="131">
        <v>19.802</v>
      </c>
    </row>
    <row r="654" spans="2:3" x14ac:dyDescent="0.25">
      <c r="B654" s="135">
        <v>44951</v>
      </c>
      <c r="C654" s="131">
        <v>19.323</v>
      </c>
    </row>
    <row r="655" spans="2:3" x14ac:dyDescent="0.25">
      <c r="B655" s="135">
        <v>44950</v>
      </c>
      <c r="C655" s="131">
        <v>19.265000000000001</v>
      </c>
    </row>
    <row r="656" spans="2:3" x14ac:dyDescent="0.25">
      <c r="B656" s="135">
        <v>44949</v>
      </c>
      <c r="C656" s="131">
        <v>19.193000000000001</v>
      </c>
    </row>
    <row r="657" spans="2:3" x14ac:dyDescent="0.25">
      <c r="B657" s="135">
        <v>44946</v>
      </c>
      <c r="C657" s="131">
        <v>17.838999999999999</v>
      </c>
    </row>
    <row r="658" spans="2:3" x14ac:dyDescent="0.25">
      <c r="B658" s="135">
        <v>44945</v>
      </c>
      <c r="C658" s="131">
        <v>16.765000000000001</v>
      </c>
    </row>
    <row r="659" spans="2:3" x14ac:dyDescent="0.25">
      <c r="B659" s="135">
        <v>44944</v>
      </c>
      <c r="C659" s="131">
        <v>17.376999999999999</v>
      </c>
    </row>
    <row r="660" spans="2:3" x14ac:dyDescent="0.25">
      <c r="B660" s="135">
        <v>44943</v>
      </c>
      <c r="C660" s="131">
        <v>17.702000000000002</v>
      </c>
    </row>
    <row r="661" spans="2:3" x14ac:dyDescent="0.25">
      <c r="B661" s="135">
        <v>44939</v>
      </c>
      <c r="C661" s="131">
        <v>16.899000000000001</v>
      </c>
    </row>
    <row r="662" spans="2:3" x14ac:dyDescent="0.25">
      <c r="B662" s="135">
        <v>44938</v>
      </c>
      <c r="C662" s="131">
        <v>16.510999999999999</v>
      </c>
    </row>
    <row r="663" spans="2:3" x14ac:dyDescent="0.25">
      <c r="B663" s="135">
        <v>44937</v>
      </c>
      <c r="C663" s="131">
        <v>16.001000000000001</v>
      </c>
    </row>
    <row r="664" spans="2:3" x14ac:dyDescent="0.25">
      <c r="B664" s="135">
        <v>44936</v>
      </c>
      <c r="C664" s="131">
        <v>15.909000000000001</v>
      </c>
    </row>
    <row r="665" spans="2:3" x14ac:dyDescent="0.25">
      <c r="B665" s="135">
        <v>44935</v>
      </c>
      <c r="C665" s="131">
        <v>15.628</v>
      </c>
    </row>
    <row r="666" spans="2:3" x14ac:dyDescent="0.25">
      <c r="B666" s="135">
        <v>44932</v>
      </c>
      <c r="C666" s="131">
        <v>14.859</v>
      </c>
    </row>
    <row r="667" spans="2:3" x14ac:dyDescent="0.25">
      <c r="B667" s="135">
        <v>44931</v>
      </c>
      <c r="C667" s="131">
        <v>14.265000000000001</v>
      </c>
    </row>
    <row r="668" spans="2:3" x14ac:dyDescent="0.25">
      <c r="B668" s="135">
        <v>44930</v>
      </c>
      <c r="C668" s="131">
        <v>14.749000000000001</v>
      </c>
    </row>
    <row r="669" spans="2:3" x14ac:dyDescent="0.25">
      <c r="B669" s="135">
        <v>44929</v>
      </c>
      <c r="C669" s="131">
        <v>14.315</v>
      </c>
    </row>
    <row r="670" spans="2:3" x14ac:dyDescent="0.25">
      <c r="B670" s="135">
        <v>44925</v>
      </c>
      <c r="C670" s="131">
        <v>14.614000000000001</v>
      </c>
    </row>
    <row r="671" spans="2:3" x14ac:dyDescent="0.25">
      <c r="B671" s="135">
        <v>44924</v>
      </c>
      <c r="C671" s="131">
        <v>14.603</v>
      </c>
    </row>
    <row r="672" spans="2:3" x14ac:dyDescent="0.25">
      <c r="B672" s="135">
        <v>44923</v>
      </c>
      <c r="C672" s="131">
        <v>14.036</v>
      </c>
    </row>
    <row r="673" spans="2:3" x14ac:dyDescent="0.25">
      <c r="B673" s="135">
        <v>44922</v>
      </c>
      <c r="C673" s="131">
        <v>14.121</v>
      </c>
    </row>
    <row r="674" spans="2:3" x14ac:dyDescent="0.25">
      <c r="B674" s="135">
        <v>44918</v>
      </c>
      <c r="C674" s="131">
        <v>15.206</v>
      </c>
    </row>
    <row r="675" spans="2:3" x14ac:dyDescent="0.25">
      <c r="B675" s="135">
        <v>44917</v>
      </c>
      <c r="C675" s="131">
        <v>15.339</v>
      </c>
    </row>
    <row r="676" spans="2:3" x14ac:dyDescent="0.25">
      <c r="B676" s="135">
        <v>44916</v>
      </c>
      <c r="C676" s="131">
        <v>16.501000000000001</v>
      </c>
    </row>
    <row r="677" spans="2:3" x14ac:dyDescent="0.25">
      <c r="B677" s="135">
        <v>44915</v>
      </c>
      <c r="C677" s="131">
        <v>16.085000000000001</v>
      </c>
    </row>
    <row r="678" spans="2:3" x14ac:dyDescent="0.25">
      <c r="B678" s="135">
        <v>44914</v>
      </c>
      <c r="C678" s="131">
        <v>16.254000000000001</v>
      </c>
    </row>
    <row r="679" spans="2:3" x14ac:dyDescent="0.25">
      <c r="B679" s="135">
        <v>44911</v>
      </c>
      <c r="C679" s="131">
        <v>16.571000000000002</v>
      </c>
    </row>
    <row r="680" spans="2:3" x14ac:dyDescent="0.25">
      <c r="B680" s="135">
        <v>44910</v>
      </c>
      <c r="C680" s="131">
        <v>16.952000000000002</v>
      </c>
    </row>
    <row r="681" spans="2:3" x14ac:dyDescent="0.25">
      <c r="B681" s="135">
        <v>44909</v>
      </c>
      <c r="C681" s="131">
        <v>17.673999999999999</v>
      </c>
    </row>
    <row r="682" spans="2:3" x14ac:dyDescent="0.25">
      <c r="B682" s="135">
        <v>44908</v>
      </c>
      <c r="C682" s="131">
        <v>18.071999999999999</v>
      </c>
    </row>
    <row r="683" spans="2:3" x14ac:dyDescent="0.25">
      <c r="B683" s="135">
        <v>44907</v>
      </c>
      <c r="C683" s="131">
        <v>17.535</v>
      </c>
    </row>
    <row r="684" spans="2:3" x14ac:dyDescent="0.25">
      <c r="B684" s="135">
        <v>44904</v>
      </c>
      <c r="C684" s="131">
        <v>17.001000000000001</v>
      </c>
    </row>
    <row r="685" spans="2:3" x14ac:dyDescent="0.25">
      <c r="B685" s="135">
        <v>44903</v>
      </c>
      <c r="C685" s="131">
        <v>17.169</v>
      </c>
    </row>
    <row r="686" spans="2:3" x14ac:dyDescent="0.25">
      <c r="B686" s="135">
        <v>44902</v>
      </c>
      <c r="C686" s="131">
        <v>16.12</v>
      </c>
    </row>
    <row r="687" spans="2:3" x14ac:dyDescent="0.25">
      <c r="B687" s="135">
        <v>44901</v>
      </c>
      <c r="C687" s="131">
        <v>15.987</v>
      </c>
    </row>
    <row r="688" spans="2:3" x14ac:dyDescent="0.25">
      <c r="B688" s="135">
        <v>44900</v>
      </c>
      <c r="C688" s="131">
        <v>16.61</v>
      </c>
    </row>
    <row r="689" spans="2:3" x14ac:dyDescent="0.25">
      <c r="B689" s="135">
        <v>44897</v>
      </c>
      <c r="C689" s="131">
        <v>16.876000000000001</v>
      </c>
    </row>
    <row r="690" spans="2:3" x14ac:dyDescent="0.25">
      <c r="B690" s="135">
        <v>44896</v>
      </c>
      <c r="C690" s="131">
        <v>17.135000000000002</v>
      </c>
    </row>
    <row r="691" spans="2:3" x14ac:dyDescent="0.25">
      <c r="B691" s="135">
        <v>44895</v>
      </c>
      <c r="C691" s="131">
        <v>16.922999999999998</v>
      </c>
    </row>
    <row r="692" spans="2:3" x14ac:dyDescent="0.25">
      <c r="B692" s="135">
        <v>44894</v>
      </c>
      <c r="C692" s="131">
        <v>15.638999999999999</v>
      </c>
    </row>
    <row r="693" spans="2:3" x14ac:dyDescent="0.25">
      <c r="B693" s="135">
        <v>44893</v>
      </c>
      <c r="C693" s="131">
        <v>15.827</v>
      </c>
    </row>
    <row r="694" spans="2:3" x14ac:dyDescent="0.25">
      <c r="B694" s="135">
        <v>44890</v>
      </c>
      <c r="C694" s="131">
        <v>16.27</v>
      </c>
    </row>
    <row r="695" spans="2:3" x14ac:dyDescent="0.25">
      <c r="B695" s="135">
        <v>44888</v>
      </c>
      <c r="C695" s="131">
        <v>16.518999999999998</v>
      </c>
    </row>
    <row r="696" spans="2:3" x14ac:dyDescent="0.25">
      <c r="B696" s="135">
        <v>44887</v>
      </c>
      <c r="C696" s="131">
        <v>16.038</v>
      </c>
    </row>
    <row r="697" spans="2:3" x14ac:dyDescent="0.25">
      <c r="B697" s="135">
        <v>44886</v>
      </c>
      <c r="C697" s="131">
        <v>15.317</v>
      </c>
    </row>
    <row r="698" spans="2:3" x14ac:dyDescent="0.25">
      <c r="B698" s="135">
        <v>44883</v>
      </c>
      <c r="C698" s="131">
        <v>15.409000000000001</v>
      </c>
    </row>
    <row r="699" spans="2:3" x14ac:dyDescent="0.25">
      <c r="B699" s="135">
        <v>44882</v>
      </c>
      <c r="C699" s="131">
        <v>15.677</v>
      </c>
    </row>
    <row r="700" spans="2:3" x14ac:dyDescent="0.25">
      <c r="B700" s="135">
        <v>44881</v>
      </c>
      <c r="C700" s="131">
        <v>15.91</v>
      </c>
    </row>
    <row r="701" spans="2:3" x14ac:dyDescent="0.25">
      <c r="B701" s="135">
        <v>44880</v>
      </c>
      <c r="C701" s="131">
        <v>16.666</v>
      </c>
    </row>
    <row r="702" spans="2:3" x14ac:dyDescent="0.25">
      <c r="B702" s="135">
        <v>44879</v>
      </c>
      <c r="C702" s="131">
        <v>16.295000000000002</v>
      </c>
    </row>
    <row r="703" spans="2:3" x14ac:dyDescent="0.25">
      <c r="B703" s="135">
        <v>44876</v>
      </c>
      <c r="C703" s="131">
        <v>16.327000000000002</v>
      </c>
    </row>
    <row r="704" spans="2:3" x14ac:dyDescent="0.25">
      <c r="B704" s="135">
        <v>44875</v>
      </c>
      <c r="C704" s="131">
        <v>15.75</v>
      </c>
    </row>
    <row r="705" spans="2:3" x14ac:dyDescent="0.25">
      <c r="B705" s="135">
        <v>44874</v>
      </c>
      <c r="C705" s="131">
        <v>13.776</v>
      </c>
    </row>
    <row r="706" spans="2:3" x14ac:dyDescent="0.25">
      <c r="B706" s="135">
        <v>44873</v>
      </c>
      <c r="C706" s="131">
        <v>14.602</v>
      </c>
    </row>
    <row r="707" spans="2:3" x14ac:dyDescent="0.25">
      <c r="B707" s="135">
        <v>44872</v>
      </c>
      <c r="C707" s="131">
        <v>14.301</v>
      </c>
    </row>
    <row r="708" spans="2:3" x14ac:dyDescent="0.25">
      <c r="B708" s="135">
        <v>44869</v>
      </c>
      <c r="C708" s="131">
        <v>14.156000000000001</v>
      </c>
    </row>
    <row r="709" spans="2:3" x14ac:dyDescent="0.25">
      <c r="B709" s="135">
        <v>44868</v>
      </c>
      <c r="C709" s="131">
        <v>13.420999999999999</v>
      </c>
    </row>
    <row r="710" spans="2:3" x14ac:dyDescent="0.25">
      <c r="B710" s="135">
        <v>44867</v>
      </c>
      <c r="C710" s="131">
        <v>13.218999999999999</v>
      </c>
    </row>
    <row r="711" spans="2:3" x14ac:dyDescent="0.25">
      <c r="B711" s="135">
        <v>44866</v>
      </c>
      <c r="C711" s="131">
        <v>13.542999999999999</v>
      </c>
    </row>
    <row r="712" spans="2:3" x14ac:dyDescent="0.25">
      <c r="B712" s="135">
        <v>44865</v>
      </c>
      <c r="C712" s="131">
        <v>13.497</v>
      </c>
    </row>
    <row r="713" spans="2:3" x14ac:dyDescent="0.25">
      <c r="B713" s="135">
        <v>44862</v>
      </c>
      <c r="C713" s="131">
        <v>13.834</v>
      </c>
    </row>
    <row r="714" spans="2:3" x14ac:dyDescent="0.25">
      <c r="B714" s="135">
        <v>44861</v>
      </c>
      <c r="C714" s="131">
        <v>13.176</v>
      </c>
    </row>
    <row r="715" spans="2:3" x14ac:dyDescent="0.25">
      <c r="B715" s="135">
        <v>44860</v>
      </c>
      <c r="C715" s="131">
        <v>12.896000000000001</v>
      </c>
    </row>
    <row r="716" spans="2:3" x14ac:dyDescent="0.25">
      <c r="B716" s="135">
        <v>44859</v>
      </c>
      <c r="C716" s="131">
        <v>13.260999999999999</v>
      </c>
    </row>
    <row r="717" spans="2:3" x14ac:dyDescent="0.25">
      <c r="B717" s="135">
        <v>44858</v>
      </c>
      <c r="C717" s="131">
        <v>12.599</v>
      </c>
    </row>
    <row r="718" spans="2:3" x14ac:dyDescent="0.25">
      <c r="B718" s="135">
        <v>44855</v>
      </c>
      <c r="C718" s="131">
        <v>12.465999999999999</v>
      </c>
    </row>
    <row r="719" spans="2:3" x14ac:dyDescent="0.25">
      <c r="B719" s="135">
        <v>44854</v>
      </c>
      <c r="C719" s="131">
        <v>12.194000000000001</v>
      </c>
    </row>
    <row r="720" spans="2:3" x14ac:dyDescent="0.25">
      <c r="B720" s="135">
        <v>44853</v>
      </c>
      <c r="C720" s="131">
        <v>12.051</v>
      </c>
    </row>
    <row r="721" spans="2:3" x14ac:dyDescent="0.25">
      <c r="B721" s="135">
        <v>44852</v>
      </c>
      <c r="C721" s="131">
        <v>11.967000000000001</v>
      </c>
    </row>
    <row r="722" spans="2:3" x14ac:dyDescent="0.25">
      <c r="B722" s="135">
        <v>44851</v>
      </c>
      <c r="C722" s="131">
        <v>11.888</v>
      </c>
    </row>
    <row r="723" spans="2:3" x14ac:dyDescent="0.25">
      <c r="B723" s="135">
        <v>44848</v>
      </c>
      <c r="C723" s="131">
        <v>11.227</v>
      </c>
    </row>
    <row r="724" spans="2:3" x14ac:dyDescent="0.25">
      <c r="B724" s="135">
        <v>44847</v>
      </c>
      <c r="C724" s="131">
        <v>11.96</v>
      </c>
    </row>
    <row r="725" spans="2:3" x14ac:dyDescent="0.25">
      <c r="B725" s="135">
        <v>44846</v>
      </c>
      <c r="C725" s="131">
        <v>11.5</v>
      </c>
    </row>
    <row r="726" spans="2:3" x14ac:dyDescent="0.25">
      <c r="B726" s="135">
        <v>44845</v>
      </c>
      <c r="C726" s="131">
        <v>11.586</v>
      </c>
    </row>
    <row r="727" spans="2:3" x14ac:dyDescent="0.25">
      <c r="B727" s="135">
        <v>44844</v>
      </c>
      <c r="C727" s="131">
        <v>11.67</v>
      </c>
    </row>
    <row r="728" spans="2:3" x14ac:dyDescent="0.25">
      <c r="B728" s="135">
        <v>44841</v>
      </c>
      <c r="C728" s="131">
        <v>12.076000000000001</v>
      </c>
    </row>
    <row r="729" spans="2:3" x14ac:dyDescent="0.25">
      <c r="B729" s="135">
        <v>44840</v>
      </c>
      <c r="C729" s="131">
        <v>13.13</v>
      </c>
    </row>
    <row r="730" spans="2:3" x14ac:dyDescent="0.25">
      <c r="B730" s="135">
        <v>44839</v>
      </c>
      <c r="C730" s="131">
        <v>13.209</v>
      </c>
    </row>
    <row r="731" spans="2:3" x14ac:dyDescent="0.25">
      <c r="B731" s="135">
        <v>44838</v>
      </c>
      <c r="C731" s="131">
        <v>13.167</v>
      </c>
    </row>
    <row r="732" spans="2:3" x14ac:dyDescent="0.25">
      <c r="B732" s="135">
        <v>44837</v>
      </c>
      <c r="C732" s="131">
        <v>12.512</v>
      </c>
    </row>
    <row r="733" spans="2:3" x14ac:dyDescent="0.25">
      <c r="B733" s="135">
        <v>44834</v>
      </c>
      <c r="C733" s="131">
        <v>12.138999999999999</v>
      </c>
    </row>
    <row r="734" spans="2:3" x14ac:dyDescent="0.25">
      <c r="B734" s="135">
        <v>44833</v>
      </c>
      <c r="C734" s="131">
        <v>12.22</v>
      </c>
    </row>
    <row r="735" spans="2:3" x14ac:dyDescent="0.25">
      <c r="B735" s="135">
        <v>44832</v>
      </c>
      <c r="C735" s="131">
        <v>12.736000000000001</v>
      </c>
    </row>
    <row r="736" spans="2:3" x14ac:dyDescent="0.25">
      <c r="B736" s="135">
        <v>44831</v>
      </c>
      <c r="C736" s="131">
        <v>12.413</v>
      </c>
    </row>
    <row r="737" spans="2:3" x14ac:dyDescent="0.25">
      <c r="B737" s="135">
        <v>44830</v>
      </c>
      <c r="C737" s="131">
        <v>12.228</v>
      </c>
    </row>
    <row r="738" spans="2:3" x14ac:dyDescent="0.25">
      <c r="B738" s="135">
        <v>44827</v>
      </c>
      <c r="C738" s="131">
        <v>12.516</v>
      </c>
    </row>
    <row r="739" spans="2:3" x14ac:dyDescent="0.25">
      <c r="B739" s="135">
        <v>44826</v>
      </c>
      <c r="C739" s="131">
        <v>12.561</v>
      </c>
    </row>
    <row r="740" spans="2:3" x14ac:dyDescent="0.25">
      <c r="B740" s="135">
        <v>44825</v>
      </c>
      <c r="C740" s="131">
        <v>13.260999999999999</v>
      </c>
    </row>
    <row r="741" spans="2:3" x14ac:dyDescent="0.25">
      <c r="B741" s="135">
        <v>44824</v>
      </c>
      <c r="C741" s="131">
        <v>13.176</v>
      </c>
    </row>
    <row r="742" spans="2:3" x14ac:dyDescent="0.25">
      <c r="B742" s="135">
        <v>44823</v>
      </c>
      <c r="C742" s="131">
        <v>13.382</v>
      </c>
    </row>
    <row r="743" spans="2:3" x14ac:dyDescent="0.25">
      <c r="B743" s="135">
        <v>44820</v>
      </c>
      <c r="C743" s="131">
        <v>13.198</v>
      </c>
    </row>
    <row r="744" spans="2:3" x14ac:dyDescent="0.25">
      <c r="B744" s="135">
        <v>44819</v>
      </c>
      <c r="C744" s="131">
        <v>12.929</v>
      </c>
    </row>
    <row r="745" spans="2:3" x14ac:dyDescent="0.25">
      <c r="B745" s="135">
        <v>44818</v>
      </c>
      <c r="C745" s="131">
        <v>13.128</v>
      </c>
    </row>
    <row r="746" spans="2:3" x14ac:dyDescent="0.25">
      <c r="B746" s="135">
        <v>44817</v>
      </c>
      <c r="C746" s="131">
        <v>13.131</v>
      </c>
    </row>
    <row r="747" spans="2:3" x14ac:dyDescent="0.25">
      <c r="B747" s="135">
        <v>44816</v>
      </c>
      <c r="C747" s="131">
        <v>14.505000000000001</v>
      </c>
    </row>
    <row r="748" spans="2:3" x14ac:dyDescent="0.25">
      <c r="B748" s="135">
        <v>44813</v>
      </c>
      <c r="C748" s="131">
        <v>14.387</v>
      </c>
    </row>
    <row r="749" spans="2:3" x14ac:dyDescent="0.25">
      <c r="B749" s="135">
        <v>44812</v>
      </c>
      <c r="C749" s="131">
        <v>13.99</v>
      </c>
    </row>
    <row r="750" spans="2:3" x14ac:dyDescent="0.25">
      <c r="B750" s="135">
        <v>44811</v>
      </c>
      <c r="C750" s="131">
        <v>13.714</v>
      </c>
    </row>
    <row r="751" spans="2:3" x14ac:dyDescent="0.25">
      <c r="B751" s="135">
        <v>44810</v>
      </c>
      <c r="C751" s="131">
        <v>13.465</v>
      </c>
    </row>
    <row r="752" spans="2:3" x14ac:dyDescent="0.25">
      <c r="B752" s="135">
        <v>44806</v>
      </c>
      <c r="C752" s="131">
        <v>13.647</v>
      </c>
    </row>
    <row r="753" spans="2:3" x14ac:dyDescent="0.25">
      <c r="B753" s="135">
        <v>44805</v>
      </c>
      <c r="C753" s="131">
        <v>13.936999999999999</v>
      </c>
    </row>
    <row r="754" spans="2:3" x14ac:dyDescent="0.25">
      <c r="B754" s="135">
        <v>44804</v>
      </c>
      <c r="C754" s="131">
        <v>15.093999999999999</v>
      </c>
    </row>
    <row r="755" spans="2:3" x14ac:dyDescent="0.25">
      <c r="B755" s="135">
        <v>44803</v>
      </c>
      <c r="C755" s="131">
        <v>15.468</v>
      </c>
    </row>
    <row r="756" spans="2:3" x14ac:dyDescent="0.25">
      <c r="B756" s="135">
        <v>44802</v>
      </c>
      <c r="C756" s="131">
        <v>15.801</v>
      </c>
    </row>
    <row r="757" spans="2:3" x14ac:dyDescent="0.25">
      <c r="B757" s="135">
        <v>44799</v>
      </c>
      <c r="C757" s="131">
        <v>16.260000000000002</v>
      </c>
    </row>
    <row r="758" spans="2:3" x14ac:dyDescent="0.25">
      <c r="B758" s="135">
        <v>44798</v>
      </c>
      <c r="C758" s="131">
        <v>17.913</v>
      </c>
    </row>
    <row r="759" spans="2:3" x14ac:dyDescent="0.25">
      <c r="B759" s="135">
        <v>44797</v>
      </c>
      <c r="C759" s="131">
        <v>17.222000000000001</v>
      </c>
    </row>
    <row r="760" spans="2:3" x14ac:dyDescent="0.25">
      <c r="B760" s="135">
        <v>44796</v>
      </c>
      <c r="C760" s="131">
        <v>17.181000000000001</v>
      </c>
    </row>
    <row r="761" spans="2:3" x14ac:dyDescent="0.25">
      <c r="B761" s="135">
        <v>44795</v>
      </c>
      <c r="C761" s="131">
        <v>17.033999999999999</v>
      </c>
    </row>
    <row r="762" spans="2:3" x14ac:dyDescent="0.25">
      <c r="B762" s="135">
        <v>44792</v>
      </c>
      <c r="C762" s="131">
        <v>17.849</v>
      </c>
    </row>
    <row r="763" spans="2:3" x14ac:dyDescent="0.25">
      <c r="B763" s="135">
        <v>44791</v>
      </c>
      <c r="C763" s="131">
        <v>18.773</v>
      </c>
    </row>
    <row r="764" spans="2:3" x14ac:dyDescent="0.25">
      <c r="B764" s="135">
        <v>44790</v>
      </c>
      <c r="C764" s="131">
        <v>18.335000000000001</v>
      </c>
    </row>
    <row r="765" spans="2:3" x14ac:dyDescent="0.25">
      <c r="B765" s="135">
        <v>44789</v>
      </c>
      <c r="C765" s="131">
        <v>18.879000000000001</v>
      </c>
    </row>
    <row r="766" spans="2:3" x14ac:dyDescent="0.25">
      <c r="B766" s="135">
        <v>44788</v>
      </c>
      <c r="C766" s="131">
        <v>19.032</v>
      </c>
    </row>
    <row r="767" spans="2:3" x14ac:dyDescent="0.25">
      <c r="B767" s="135">
        <v>44785</v>
      </c>
      <c r="C767" s="131">
        <v>18.709</v>
      </c>
    </row>
    <row r="768" spans="2:3" x14ac:dyDescent="0.25">
      <c r="B768" s="135">
        <v>44784</v>
      </c>
      <c r="C768" s="131">
        <v>17.942</v>
      </c>
    </row>
    <row r="769" spans="2:3" x14ac:dyDescent="0.25">
      <c r="B769" s="135">
        <v>44783</v>
      </c>
      <c r="C769" s="131">
        <v>18.097000000000001</v>
      </c>
    </row>
    <row r="770" spans="2:3" x14ac:dyDescent="0.25">
      <c r="B770" s="135">
        <v>44782</v>
      </c>
      <c r="C770" s="131">
        <v>17.085999999999999</v>
      </c>
    </row>
    <row r="771" spans="2:3" x14ac:dyDescent="0.25">
      <c r="B771" s="135">
        <v>44781</v>
      </c>
      <c r="C771" s="131">
        <v>17.792999999999999</v>
      </c>
    </row>
    <row r="772" spans="2:3" x14ac:dyDescent="0.25">
      <c r="B772" s="135">
        <v>44778</v>
      </c>
      <c r="C772" s="131">
        <v>18.989000000000001</v>
      </c>
    </row>
    <row r="773" spans="2:3" x14ac:dyDescent="0.25">
      <c r="B773" s="135">
        <v>44777</v>
      </c>
      <c r="C773" s="131">
        <v>19.215</v>
      </c>
    </row>
    <row r="774" spans="2:3" x14ac:dyDescent="0.25">
      <c r="B774" s="135">
        <v>44776</v>
      </c>
      <c r="C774" s="131">
        <v>18.893000000000001</v>
      </c>
    </row>
    <row r="775" spans="2:3" x14ac:dyDescent="0.25">
      <c r="B775" s="135">
        <v>44775</v>
      </c>
      <c r="C775" s="131">
        <v>18.526</v>
      </c>
    </row>
    <row r="776" spans="2:3" x14ac:dyDescent="0.25">
      <c r="B776" s="135">
        <v>44774</v>
      </c>
      <c r="C776" s="131">
        <v>18.440999999999999</v>
      </c>
    </row>
    <row r="777" spans="2:3" x14ac:dyDescent="0.25">
      <c r="B777" s="135">
        <v>44771</v>
      </c>
      <c r="C777" s="131">
        <v>18.163</v>
      </c>
    </row>
    <row r="778" spans="2:3" x14ac:dyDescent="0.25">
      <c r="B778" s="135">
        <v>44770</v>
      </c>
      <c r="C778" s="131">
        <v>17.984000000000002</v>
      </c>
    </row>
    <row r="779" spans="2:3" x14ac:dyDescent="0.25">
      <c r="B779" s="135">
        <v>44769</v>
      </c>
      <c r="C779" s="131">
        <v>17.79</v>
      </c>
    </row>
    <row r="780" spans="2:3" x14ac:dyDescent="0.25">
      <c r="B780" s="135">
        <v>44768</v>
      </c>
      <c r="C780" s="131">
        <v>16.533000000000001</v>
      </c>
    </row>
    <row r="781" spans="2:3" x14ac:dyDescent="0.25">
      <c r="B781" s="135">
        <v>44767</v>
      </c>
      <c r="C781" s="131">
        <v>17.024000000000001</v>
      </c>
    </row>
    <row r="782" spans="2:3" x14ac:dyDescent="0.25">
      <c r="B782" s="135">
        <v>44764</v>
      </c>
      <c r="C782" s="131">
        <v>17.318999999999999</v>
      </c>
    </row>
    <row r="783" spans="2:3" x14ac:dyDescent="0.25">
      <c r="B783" s="135">
        <v>44763</v>
      </c>
      <c r="C783" s="131">
        <v>18.05</v>
      </c>
    </row>
    <row r="784" spans="2:3" x14ac:dyDescent="0.25">
      <c r="B784" s="135">
        <v>44762</v>
      </c>
      <c r="C784" s="131">
        <v>17.806999999999999</v>
      </c>
    </row>
    <row r="785" spans="2:3" x14ac:dyDescent="0.25">
      <c r="B785" s="135">
        <v>44761</v>
      </c>
      <c r="C785" s="131">
        <v>16.992000000000001</v>
      </c>
    </row>
    <row r="786" spans="2:3" x14ac:dyDescent="0.25">
      <c r="B786" s="135">
        <v>44760</v>
      </c>
      <c r="C786" s="131">
        <v>16.100999999999999</v>
      </c>
    </row>
    <row r="787" spans="2:3" x14ac:dyDescent="0.25">
      <c r="B787" s="135">
        <v>44757</v>
      </c>
      <c r="C787" s="131">
        <v>15.762</v>
      </c>
    </row>
    <row r="788" spans="2:3" x14ac:dyDescent="0.25">
      <c r="B788" s="135">
        <v>44756</v>
      </c>
      <c r="C788" s="131">
        <v>15.372</v>
      </c>
    </row>
    <row r="789" spans="2:3" x14ac:dyDescent="0.25">
      <c r="B789" s="135">
        <v>44755</v>
      </c>
      <c r="C789" s="131">
        <v>15.164</v>
      </c>
    </row>
    <row r="790" spans="2:3" x14ac:dyDescent="0.25">
      <c r="B790" s="135">
        <v>44754</v>
      </c>
      <c r="C790" s="131">
        <v>15.082000000000001</v>
      </c>
    </row>
    <row r="791" spans="2:3" x14ac:dyDescent="0.25">
      <c r="B791" s="135">
        <v>44753</v>
      </c>
      <c r="C791" s="131">
        <v>15.151999999999999</v>
      </c>
    </row>
    <row r="792" spans="2:3" x14ac:dyDescent="0.25">
      <c r="B792" s="135">
        <v>44750</v>
      </c>
      <c r="C792" s="131">
        <v>15.837999999999999</v>
      </c>
    </row>
    <row r="793" spans="2:3" x14ac:dyDescent="0.25">
      <c r="B793" s="135">
        <v>44749</v>
      </c>
      <c r="C793" s="131">
        <v>15.858000000000001</v>
      </c>
    </row>
    <row r="794" spans="2:3" x14ac:dyDescent="0.25">
      <c r="B794" s="135">
        <v>44748</v>
      </c>
      <c r="C794" s="131">
        <v>15.13</v>
      </c>
    </row>
    <row r="795" spans="2:3" x14ac:dyDescent="0.25">
      <c r="B795" s="135">
        <v>44747</v>
      </c>
      <c r="C795" s="131">
        <v>14.964</v>
      </c>
    </row>
    <row r="796" spans="2:3" x14ac:dyDescent="0.25">
      <c r="B796" s="135">
        <v>44743</v>
      </c>
      <c r="C796" s="131">
        <v>14.523</v>
      </c>
    </row>
    <row r="797" spans="2:3" x14ac:dyDescent="0.25">
      <c r="B797" s="135">
        <v>44742</v>
      </c>
      <c r="C797" s="131">
        <v>15.159000000000001</v>
      </c>
    </row>
    <row r="798" spans="2:3" x14ac:dyDescent="0.25">
      <c r="B798" s="135">
        <v>44741</v>
      </c>
      <c r="C798" s="131">
        <v>15.542</v>
      </c>
    </row>
    <row r="799" spans="2:3" x14ac:dyDescent="0.25">
      <c r="B799" s="135">
        <v>44740</v>
      </c>
      <c r="C799" s="131">
        <v>15.981999999999999</v>
      </c>
    </row>
    <row r="800" spans="2:3" x14ac:dyDescent="0.25">
      <c r="B800" s="135">
        <v>44739</v>
      </c>
      <c r="C800" s="131">
        <v>16.869</v>
      </c>
    </row>
    <row r="801" spans="2:3" x14ac:dyDescent="0.25">
      <c r="B801" s="135">
        <v>44736</v>
      </c>
      <c r="C801" s="131">
        <v>17.126000000000001</v>
      </c>
    </row>
    <row r="802" spans="2:3" x14ac:dyDescent="0.25">
      <c r="B802" s="135">
        <v>44735</v>
      </c>
      <c r="C802" s="131">
        <v>16.225000000000001</v>
      </c>
    </row>
    <row r="803" spans="2:3" x14ac:dyDescent="0.25">
      <c r="B803" s="135">
        <v>44734</v>
      </c>
      <c r="C803" s="131">
        <v>16.36</v>
      </c>
    </row>
    <row r="804" spans="2:3" x14ac:dyDescent="0.25">
      <c r="B804" s="135">
        <v>44733</v>
      </c>
      <c r="C804" s="131">
        <v>16.565999999999999</v>
      </c>
    </row>
    <row r="805" spans="2:3" x14ac:dyDescent="0.25">
      <c r="B805" s="135">
        <v>44729</v>
      </c>
      <c r="C805" s="131">
        <v>15.88</v>
      </c>
    </row>
    <row r="806" spans="2:3" x14ac:dyDescent="0.25">
      <c r="B806" s="135">
        <v>44728</v>
      </c>
      <c r="C806" s="131">
        <v>15.601000000000001</v>
      </c>
    </row>
    <row r="807" spans="2:3" x14ac:dyDescent="0.25">
      <c r="B807" s="135">
        <v>44727</v>
      </c>
      <c r="C807" s="131">
        <v>16.527000000000001</v>
      </c>
    </row>
    <row r="808" spans="2:3" x14ac:dyDescent="0.25">
      <c r="B808" s="135">
        <v>44726</v>
      </c>
      <c r="C808" s="131">
        <v>15.836</v>
      </c>
    </row>
    <row r="809" spans="2:3" x14ac:dyDescent="0.25">
      <c r="B809" s="135">
        <v>44725</v>
      </c>
      <c r="C809" s="131">
        <v>15.647</v>
      </c>
    </row>
    <row r="810" spans="2:3" x14ac:dyDescent="0.25">
      <c r="B810" s="135">
        <v>44722</v>
      </c>
      <c r="C810" s="131">
        <v>16.974</v>
      </c>
    </row>
    <row r="811" spans="2:3" x14ac:dyDescent="0.25">
      <c r="B811" s="135">
        <v>44721</v>
      </c>
      <c r="C811" s="131">
        <v>18.047999999999998</v>
      </c>
    </row>
    <row r="812" spans="2:3" x14ac:dyDescent="0.25">
      <c r="B812" s="135">
        <v>44720</v>
      </c>
      <c r="C812" s="131">
        <v>18.648</v>
      </c>
    </row>
    <row r="813" spans="2:3" x14ac:dyDescent="0.25">
      <c r="B813" s="135">
        <v>44719</v>
      </c>
      <c r="C813" s="131">
        <v>18.925999999999998</v>
      </c>
    </row>
    <row r="814" spans="2:3" x14ac:dyDescent="0.25">
      <c r="B814" s="135">
        <v>44718</v>
      </c>
      <c r="C814" s="131">
        <v>18.786000000000001</v>
      </c>
    </row>
    <row r="815" spans="2:3" x14ac:dyDescent="0.25">
      <c r="B815" s="135">
        <v>44715</v>
      </c>
      <c r="C815" s="131">
        <v>18.72</v>
      </c>
    </row>
    <row r="816" spans="2:3" x14ac:dyDescent="0.25">
      <c r="B816" s="135">
        <v>44714</v>
      </c>
      <c r="C816" s="131">
        <v>19.591999999999999</v>
      </c>
    </row>
    <row r="817" spans="2:3" x14ac:dyDescent="0.25">
      <c r="B817" s="135">
        <v>44713</v>
      </c>
      <c r="C817" s="131">
        <v>18.32</v>
      </c>
    </row>
    <row r="818" spans="2:3" x14ac:dyDescent="0.25">
      <c r="B818" s="135">
        <v>44712</v>
      </c>
      <c r="C818" s="131">
        <v>18.672000000000001</v>
      </c>
    </row>
    <row r="819" spans="2:3" x14ac:dyDescent="0.25">
      <c r="B819" s="135">
        <v>44708</v>
      </c>
      <c r="C819" s="131">
        <v>18.811</v>
      </c>
    </row>
    <row r="820" spans="2:3" x14ac:dyDescent="0.25">
      <c r="B820" s="135">
        <v>44707</v>
      </c>
      <c r="C820" s="131">
        <v>17.850999999999999</v>
      </c>
    </row>
    <row r="821" spans="2:3" x14ac:dyDescent="0.25">
      <c r="B821" s="135">
        <v>44706</v>
      </c>
      <c r="C821" s="131">
        <v>16.975000000000001</v>
      </c>
    </row>
    <row r="822" spans="2:3" x14ac:dyDescent="0.25">
      <c r="B822" s="135">
        <v>44705</v>
      </c>
      <c r="C822" s="131">
        <v>16.154</v>
      </c>
    </row>
    <row r="823" spans="2:3" x14ac:dyDescent="0.25">
      <c r="B823" s="135">
        <v>44704</v>
      </c>
      <c r="C823" s="131">
        <v>16.898</v>
      </c>
    </row>
    <row r="824" spans="2:3" x14ac:dyDescent="0.25">
      <c r="B824" s="135">
        <v>44701</v>
      </c>
      <c r="C824" s="131">
        <v>16.693999999999999</v>
      </c>
    </row>
    <row r="825" spans="2:3" x14ac:dyDescent="0.25">
      <c r="B825" s="135">
        <v>44700</v>
      </c>
      <c r="C825" s="131">
        <v>17.123999999999999</v>
      </c>
    </row>
    <row r="826" spans="2:3" x14ac:dyDescent="0.25">
      <c r="B826" s="135">
        <v>44699</v>
      </c>
      <c r="C826" s="131">
        <v>16.937999999999999</v>
      </c>
    </row>
    <row r="827" spans="2:3" x14ac:dyDescent="0.25">
      <c r="B827" s="135">
        <v>44698</v>
      </c>
      <c r="C827" s="131">
        <v>18.177</v>
      </c>
    </row>
    <row r="828" spans="2:3" x14ac:dyDescent="0.25">
      <c r="B828" s="135">
        <v>44697</v>
      </c>
      <c r="C828" s="131">
        <v>17.263999999999999</v>
      </c>
    </row>
    <row r="829" spans="2:3" x14ac:dyDescent="0.25">
      <c r="B829" s="135">
        <v>44694</v>
      </c>
      <c r="C829" s="131">
        <v>17.706</v>
      </c>
    </row>
    <row r="830" spans="2:3" x14ac:dyDescent="0.25">
      <c r="B830" s="135">
        <v>44693</v>
      </c>
      <c r="C830" s="131">
        <v>16.175000000000001</v>
      </c>
    </row>
    <row r="831" spans="2:3" x14ac:dyDescent="0.25">
      <c r="B831" s="135">
        <v>44692</v>
      </c>
      <c r="C831" s="131">
        <v>16.63</v>
      </c>
    </row>
    <row r="832" spans="2:3" x14ac:dyDescent="0.25">
      <c r="B832" s="135">
        <v>44691</v>
      </c>
      <c r="C832" s="131">
        <v>17.594999999999999</v>
      </c>
    </row>
    <row r="833" spans="2:3" x14ac:dyDescent="0.25">
      <c r="B833" s="135">
        <v>44690</v>
      </c>
      <c r="C833" s="131">
        <v>16.95</v>
      </c>
    </row>
    <row r="834" spans="2:3" x14ac:dyDescent="0.25">
      <c r="B834" s="135">
        <v>44687</v>
      </c>
      <c r="C834" s="131">
        <v>18.675000000000001</v>
      </c>
    </row>
    <row r="835" spans="2:3" x14ac:dyDescent="0.25">
      <c r="B835" s="135">
        <v>44686</v>
      </c>
      <c r="C835" s="131">
        <v>18.844000000000001</v>
      </c>
    </row>
    <row r="836" spans="2:3" x14ac:dyDescent="0.25">
      <c r="B836" s="135">
        <v>44685</v>
      </c>
      <c r="C836" s="131">
        <v>20.334</v>
      </c>
    </row>
    <row r="837" spans="2:3" x14ac:dyDescent="0.25">
      <c r="B837" s="135">
        <v>44684</v>
      </c>
      <c r="C837" s="131">
        <v>19.602</v>
      </c>
    </row>
    <row r="838" spans="2:3" x14ac:dyDescent="0.25">
      <c r="B838" s="135">
        <v>44683</v>
      </c>
      <c r="C838" s="131">
        <v>19.533000000000001</v>
      </c>
    </row>
    <row r="839" spans="2:3" x14ac:dyDescent="0.25">
      <c r="B839" s="135">
        <v>44680</v>
      </c>
      <c r="C839" s="131">
        <v>18.547000000000001</v>
      </c>
    </row>
    <row r="840" spans="2:3" x14ac:dyDescent="0.25">
      <c r="B840" s="135">
        <v>44679</v>
      </c>
      <c r="C840" s="131">
        <v>19.782</v>
      </c>
    </row>
    <row r="841" spans="2:3" x14ac:dyDescent="0.25">
      <c r="B841" s="135">
        <v>44678</v>
      </c>
      <c r="C841" s="131">
        <v>18.414999999999999</v>
      </c>
    </row>
    <row r="842" spans="2:3" x14ac:dyDescent="0.25">
      <c r="B842" s="135">
        <v>44677</v>
      </c>
      <c r="C842" s="131">
        <v>18.788</v>
      </c>
    </row>
    <row r="843" spans="2:3" x14ac:dyDescent="0.25">
      <c r="B843" s="135">
        <v>44676</v>
      </c>
      <c r="C843" s="131">
        <v>19.902000000000001</v>
      </c>
    </row>
    <row r="844" spans="2:3" x14ac:dyDescent="0.25">
      <c r="B844" s="135">
        <v>44673</v>
      </c>
      <c r="C844" s="131">
        <v>19.515000000000001</v>
      </c>
    </row>
    <row r="845" spans="2:3" x14ac:dyDescent="0.25">
      <c r="B845" s="135">
        <v>44672</v>
      </c>
      <c r="C845" s="131">
        <v>20.183</v>
      </c>
    </row>
    <row r="846" spans="2:3" x14ac:dyDescent="0.25">
      <c r="B846" s="135">
        <v>44671</v>
      </c>
      <c r="C846" s="131">
        <v>21.481999999999999</v>
      </c>
    </row>
    <row r="847" spans="2:3" x14ac:dyDescent="0.25">
      <c r="B847" s="135">
        <v>44670</v>
      </c>
      <c r="C847" s="131">
        <v>22.198</v>
      </c>
    </row>
    <row r="848" spans="2:3" x14ac:dyDescent="0.25">
      <c r="B848" s="135">
        <v>44669</v>
      </c>
      <c r="C848" s="131">
        <v>21.783000000000001</v>
      </c>
    </row>
    <row r="849" spans="2:3" x14ac:dyDescent="0.25">
      <c r="B849" s="135">
        <v>44665</v>
      </c>
      <c r="C849" s="131">
        <v>21.257999999999999</v>
      </c>
    </row>
    <row r="850" spans="2:3" x14ac:dyDescent="0.25">
      <c r="B850" s="135">
        <v>44664</v>
      </c>
      <c r="C850" s="131">
        <v>22.202999999999999</v>
      </c>
    </row>
    <row r="851" spans="2:3" x14ac:dyDescent="0.25">
      <c r="B851" s="135">
        <v>44663</v>
      </c>
      <c r="C851" s="131">
        <v>21.504000000000001</v>
      </c>
    </row>
    <row r="852" spans="2:3" x14ac:dyDescent="0.25">
      <c r="B852" s="135">
        <v>44662</v>
      </c>
      <c r="C852" s="131">
        <v>21.917000000000002</v>
      </c>
    </row>
    <row r="853" spans="2:3" x14ac:dyDescent="0.25">
      <c r="B853" s="135">
        <v>44659</v>
      </c>
      <c r="C853" s="131">
        <v>23.119</v>
      </c>
    </row>
    <row r="854" spans="2:3" x14ac:dyDescent="0.25">
      <c r="B854" s="135">
        <v>44658</v>
      </c>
      <c r="C854" s="131">
        <v>24.207999999999998</v>
      </c>
    </row>
    <row r="855" spans="2:3" x14ac:dyDescent="0.25">
      <c r="B855" s="135">
        <v>44657</v>
      </c>
      <c r="C855" s="131">
        <v>24.407</v>
      </c>
    </row>
    <row r="856" spans="2:3" x14ac:dyDescent="0.25">
      <c r="B856" s="135">
        <v>44656</v>
      </c>
      <c r="C856" s="131">
        <v>25.931000000000001</v>
      </c>
    </row>
    <row r="857" spans="2:3" x14ac:dyDescent="0.25">
      <c r="B857" s="135">
        <v>44655</v>
      </c>
      <c r="C857" s="131">
        <v>27.36</v>
      </c>
    </row>
    <row r="858" spans="2:3" x14ac:dyDescent="0.25">
      <c r="B858" s="135">
        <v>44652</v>
      </c>
      <c r="C858" s="131">
        <v>26.712</v>
      </c>
    </row>
    <row r="859" spans="2:3" x14ac:dyDescent="0.25">
      <c r="B859" s="135">
        <v>44651</v>
      </c>
      <c r="C859" s="131">
        <v>27.286000000000001</v>
      </c>
    </row>
    <row r="860" spans="2:3" x14ac:dyDescent="0.25">
      <c r="B860" s="135">
        <v>44650</v>
      </c>
      <c r="C860" s="131">
        <v>27.69</v>
      </c>
    </row>
    <row r="861" spans="2:3" x14ac:dyDescent="0.25">
      <c r="B861" s="135">
        <v>44649</v>
      </c>
      <c r="C861" s="131">
        <v>28.655999999999999</v>
      </c>
    </row>
    <row r="862" spans="2:3" x14ac:dyDescent="0.25">
      <c r="B862" s="135">
        <v>44648</v>
      </c>
      <c r="C862" s="131">
        <v>28.219000000000001</v>
      </c>
    </row>
    <row r="863" spans="2:3" x14ac:dyDescent="0.25">
      <c r="B863" s="135">
        <v>44645</v>
      </c>
      <c r="C863" s="131">
        <v>27.692</v>
      </c>
    </row>
    <row r="864" spans="2:3" x14ac:dyDescent="0.25">
      <c r="B864" s="135">
        <v>44644</v>
      </c>
      <c r="C864" s="131">
        <v>28.15</v>
      </c>
    </row>
    <row r="865" spans="2:3" x14ac:dyDescent="0.25">
      <c r="B865" s="135">
        <v>44643</v>
      </c>
      <c r="C865" s="131">
        <v>25.634</v>
      </c>
    </row>
    <row r="866" spans="2:3" x14ac:dyDescent="0.25">
      <c r="B866" s="135">
        <v>44642</v>
      </c>
      <c r="C866" s="131">
        <v>26.524000000000001</v>
      </c>
    </row>
    <row r="867" spans="2:3" x14ac:dyDescent="0.25">
      <c r="B867" s="135">
        <v>44641</v>
      </c>
      <c r="C867" s="131">
        <v>26.734000000000002</v>
      </c>
    </row>
    <row r="868" spans="2:3" x14ac:dyDescent="0.25">
      <c r="B868" s="135">
        <v>44638</v>
      </c>
      <c r="C868" s="131">
        <v>26.452999999999999</v>
      </c>
    </row>
    <row r="869" spans="2:3" x14ac:dyDescent="0.25">
      <c r="B869" s="135">
        <v>44637</v>
      </c>
      <c r="C869" s="131">
        <v>24.765999999999998</v>
      </c>
    </row>
    <row r="870" spans="2:3" x14ac:dyDescent="0.25">
      <c r="B870" s="135">
        <v>44636</v>
      </c>
      <c r="C870" s="131">
        <v>24.495999999999999</v>
      </c>
    </row>
    <row r="871" spans="2:3" x14ac:dyDescent="0.25">
      <c r="B871" s="135">
        <v>44635</v>
      </c>
      <c r="C871" s="131">
        <v>22.972999999999999</v>
      </c>
    </row>
    <row r="872" spans="2:3" x14ac:dyDescent="0.25">
      <c r="B872" s="135">
        <v>44634</v>
      </c>
      <c r="C872" s="131">
        <v>21.33</v>
      </c>
    </row>
    <row r="873" spans="2:3" x14ac:dyDescent="0.25">
      <c r="B873" s="135">
        <v>44631</v>
      </c>
      <c r="C873" s="131">
        <v>22.1</v>
      </c>
    </row>
    <row r="874" spans="2:3" x14ac:dyDescent="0.25">
      <c r="B874" s="135">
        <v>44630</v>
      </c>
      <c r="C874" s="131">
        <v>22.658000000000001</v>
      </c>
    </row>
    <row r="875" spans="2:3" x14ac:dyDescent="0.25">
      <c r="B875" s="135">
        <v>44629</v>
      </c>
      <c r="C875" s="131">
        <v>23.013999999999999</v>
      </c>
    </row>
    <row r="876" spans="2:3" x14ac:dyDescent="0.25">
      <c r="B876" s="135">
        <v>44628</v>
      </c>
      <c r="C876" s="131">
        <v>21.513999999999999</v>
      </c>
    </row>
    <row r="877" spans="2:3" x14ac:dyDescent="0.25">
      <c r="B877" s="135">
        <v>44627</v>
      </c>
      <c r="C877" s="131">
        <v>21.352</v>
      </c>
    </row>
    <row r="878" spans="2:3" x14ac:dyDescent="0.25">
      <c r="B878" s="135">
        <v>44624</v>
      </c>
      <c r="C878" s="131">
        <v>22.936</v>
      </c>
    </row>
    <row r="879" spans="2:3" x14ac:dyDescent="0.25">
      <c r="B879" s="135">
        <v>44623</v>
      </c>
      <c r="C879" s="131">
        <v>23.713999999999999</v>
      </c>
    </row>
    <row r="880" spans="2:3" x14ac:dyDescent="0.25">
      <c r="B880" s="135">
        <v>44622</v>
      </c>
      <c r="C880" s="131">
        <v>24.22</v>
      </c>
    </row>
    <row r="881" spans="2:3" x14ac:dyDescent="0.25">
      <c r="B881" s="135">
        <v>44621</v>
      </c>
      <c r="C881" s="131">
        <v>23.477</v>
      </c>
    </row>
    <row r="882" spans="2:3" x14ac:dyDescent="0.25">
      <c r="B882" s="135">
        <v>44620</v>
      </c>
      <c r="C882" s="131">
        <v>24.385000000000002</v>
      </c>
    </row>
    <row r="883" spans="2:3" x14ac:dyDescent="0.25">
      <c r="B883" s="135">
        <v>44617</v>
      </c>
      <c r="C883" s="131">
        <v>24.157</v>
      </c>
    </row>
    <row r="884" spans="2:3" x14ac:dyDescent="0.25">
      <c r="B884" s="135">
        <v>44616</v>
      </c>
      <c r="C884" s="131">
        <v>23.748000000000001</v>
      </c>
    </row>
    <row r="885" spans="2:3" x14ac:dyDescent="0.25">
      <c r="B885" s="135">
        <v>44615</v>
      </c>
      <c r="C885" s="131">
        <v>22.387</v>
      </c>
    </row>
    <row r="886" spans="2:3" x14ac:dyDescent="0.25">
      <c r="B886" s="135">
        <v>44614</v>
      </c>
      <c r="C886" s="131">
        <v>23.39</v>
      </c>
    </row>
    <row r="887" spans="2:3" x14ac:dyDescent="0.25">
      <c r="B887" s="135">
        <v>44610</v>
      </c>
      <c r="C887" s="131">
        <v>23.641999999999999</v>
      </c>
    </row>
    <row r="888" spans="2:3" x14ac:dyDescent="0.25">
      <c r="B888" s="135">
        <v>44609</v>
      </c>
      <c r="C888" s="131">
        <v>24.507000000000001</v>
      </c>
    </row>
    <row r="889" spans="2:3" x14ac:dyDescent="0.25">
      <c r="B889" s="135">
        <v>44608</v>
      </c>
      <c r="C889" s="131">
        <v>26.510999999999999</v>
      </c>
    </row>
    <row r="890" spans="2:3" x14ac:dyDescent="0.25">
      <c r="B890" s="135">
        <v>44607</v>
      </c>
      <c r="C890" s="131">
        <v>26.495000000000001</v>
      </c>
    </row>
    <row r="891" spans="2:3" x14ac:dyDescent="0.25">
      <c r="B891" s="135">
        <v>44606</v>
      </c>
      <c r="C891" s="131">
        <v>24.266999999999999</v>
      </c>
    </row>
    <row r="892" spans="2:3" x14ac:dyDescent="0.25">
      <c r="B892" s="135">
        <v>44603</v>
      </c>
      <c r="C892" s="131">
        <v>23.949000000000002</v>
      </c>
    </row>
    <row r="893" spans="2:3" x14ac:dyDescent="0.25">
      <c r="B893" s="135">
        <v>44602</v>
      </c>
      <c r="C893" s="131">
        <v>25.824000000000002</v>
      </c>
    </row>
    <row r="894" spans="2:3" x14ac:dyDescent="0.25">
      <c r="B894" s="135">
        <v>44601</v>
      </c>
      <c r="C894" s="131">
        <v>26.704999999999998</v>
      </c>
    </row>
    <row r="895" spans="2:3" x14ac:dyDescent="0.25">
      <c r="B895" s="135">
        <v>44600</v>
      </c>
      <c r="C895" s="131">
        <v>25.108000000000001</v>
      </c>
    </row>
    <row r="896" spans="2:3" x14ac:dyDescent="0.25">
      <c r="B896" s="135">
        <v>44599</v>
      </c>
      <c r="C896" s="131">
        <v>24.728000000000002</v>
      </c>
    </row>
    <row r="897" spans="2:3" x14ac:dyDescent="0.25">
      <c r="B897" s="135">
        <v>44596</v>
      </c>
      <c r="C897" s="131">
        <v>24.318999999999999</v>
      </c>
    </row>
    <row r="898" spans="2:3" x14ac:dyDescent="0.25">
      <c r="B898" s="135">
        <v>44595</v>
      </c>
      <c r="C898" s="131">
        <v>23.948</v>
      </c>
    </row>
    <row r="899" spans="2:3" x14ac:dyDescent="0.25">
      <c r="B899" s="135">
        <v>44594</v>
      </c>
      <c r="C899" s="131">
        <v>25.242000000000001</v>
      </c>
    </row>
    <row r="900" spans="2:3" x14ac:dyDescent="0.25">
      <c r="B900" s="135">
        <v>44593</v>
      </c>
      <c r="C900" s="131">
        <v>24.638000000000002</v>
      </c>
    </row>
    <row r="901" spans="2:3" x14ac:dyDescent="0.25">
      <c r="B901" s="135">
        <v>44592</v>
      </c>
      <c r="C901" s="131">
        <v>24.486000000000001</v>
      </c>
    </row>
    <row r="902" spans="2:3" x14ac:dyDescent="0.25">
      <c r="B902" s="135">
        <v>44589</v>
      </c>
      <c r="C902" s="131">
        <v>22.84</v>
      </c>
    </row>
    <row r="903" spans="2:3" x14ac:dyDescent="0.25">
      <c r="B903" s="135">
        <v>44588</v>
      </c>
      <c r="C903" s="131">
        <v>21.943999999999999</v>
      </c>
    </row>
    <row r="904" spans="2:3" x14ac:dyDescent="0.25">
      <c r="B904" s="135">
        <v>44587</v>
      </c>
      <c r="C904" s="131">
        <v>22.771999999999998</v>
      </c>
    </row>
    <row r="905" spans="2:3" x14ac:dyDescent="0.25">
      <c r="B905" s="135">
        <v>44586</v>
      </c>
      <c r="C905" s="131">
        <v>22.324000000000002</v>
      </c>
    </row>
    <row r="906" spans="2:3" x14ac:dyDescent="0.25">
      <c r="B906" s="135">
        <v>44585</v>
      </c>
      <c r="C906" s="131">
        <v>23.372</v>
      </c>
    </row>
    <row r="907" spans="2:3" x14ac:dyDescent="0.25">
      <c r="B907" s="135">
        <v>44582</v>
      </c>
      <c r="C907" s="131">
        <v>23.373999999999999</v>
      </c>
    </row>
    <row r="908" spans="2:3" x14ac:dyDescent="0.25">
      <c r="B908" s="135">
        <v>44581</v>
      </c>
      <c r="C908" s="131">
        <v>24.15</v>
      </c>
    </row>
    <row r="909" spans="2:3" x14ac:dyDescent="0.25">
      <c r="B909" s="135">
        <v>44580</v>
      </c>
      <c r="C909" s="131">
        <v>25.067</v>
      </c>
    </row>
    <row r="910" spans="2:3" x14ac:dyDescent="0.25">
      <c r="B910" s="135">
        <v>44579</v>
      </c>
      <c r="C910" s="131">
        <v>25.902999999999999</v>
      </c>
    </row>
    <row r="911" spans="2:3" x14ac:dyDescent="0.25">
      <c r="B911" s="135">
        <v>44575</v>
      </c>
      <c r="C911" s="131">
        <v>26.942</v>
      </c>
    </row>
    <row r="912" spans="2:3" x14ac:dyDescent="0.25">
      <c r="B912" s="135">
        <v>44574</v>
      </c>
      <c r="C912" s="131">
        <v>26.574999999999999</v>
      </c>
    </row>
    <row r="913" spans="2:3" x14ac:dyDescent="0.25">
      <c r="B913" s="135">
        <v>44573</v>
      </c>
      <c r="C913" s="131">
        <v>27.998999999999999</v>
      </c>
    </row>
    <row r="914" spans="2:3" x14ac:dyDescent="0.25">
      <c r="B914" s="135">
        <v>44572</v>
      </c>
      <c r="C914" s="131">
        <v>27.817</v>
      </c>
    </row>
    <row r="915" spans="2:3" x14ac:dyDescent="0.25">
      <c r="B915" s="135">
        <v>44571</v>
      </c>
      <c r="C915" s="131">
        <v>27.4</v>
      </c>
    </row>
    <row r="916" spans="2:3" x14ac:dyDescent="0.25">
      <c r="B916" s="135">
        <v>44568</v>
      </c>
      <c r="C916" s="131">
        <v>27.247</v>
      </c>
    </row>
    <row r="917" spans="2:3" x14ac:dyDescent="0.25">
      <c r="B917" s="135">
        <v>44567</v>
      </c>
      <c r="C917" s="131">
        <v>28.178000000000001</v>
      </c>
    </row>
    <row r="918" spans="2:3" x14ac:dyDescent="0.25">
      <c r="B918" s="135">
        <v>44566</v>
      </c>
      <c r="C918" s="131">
        <v>27.603999999999999</v>
      </c>
    </row>
    <row r="919" spans="2:3" x14ac:dyDescent="0.25">
      <c r="B919" s="135">
        <v>44565</v>
      </c>
      <c r="C919" s="131">
        <v>29.29</v>
      </c>
    </row>
    <row r="920" spans="2:3" x14ac:dyDescent="0.25">
      <c r="B920" s="135">
        <v>44564</v>
      </c>
      <c r="C920" s="131">
        <v>30.120999999999999</v>
      </c>
    </row>
    <row r="921" spans="2:3" x14ac:dyDescent="0.25">
      <c r="B921" s="135">
        <v>44561</v>
      </c>
      <c r="C921" s="131">
        <v>29.411000000000001</v>
      </c>
    </row>
    <row r="922" spans="2:3" x14ac:dyDescent="0.25">
      <c r="B922" s="135">
        <v>44560</v>
      </c>
      <c r="C922" s="131">
        <v>29.585999999999999</v>
      </c>
    </row>
    <row r="923" spans="2:3" x14ac:dyDescent="0.25">
      <c r="B923" s="135">
        <v>44559</v>
      </c>
      <c r="C923" s="131">
        <v>30.001000000000001</v>
      </c>
    </row>
    <row r="924" spans="2:3" x14ac:dyDescent="0.25">
      <c r="B924" s="135">
        <v>44558</v>
      </c>
      <c r="C924" s="131">
        <v>30.321999999999999</v>
      </c>
    </row>
    <row r="925" spans="2:3" x14ac:dyDescent="0.25">
      <c r="B925" s="135">
        <v>44557</v>
      </c>
      <c r="C925" s="131">
        <v>30.945</v>
      </c>
    </row>
    <row r="926" spans="2:3" x14ac:dyDescent="0.25">
      <c r="B926" s="135">
        <v>44553</v>
      </c>
      <c r="C926" s="131">
        <v>29.64</v>
      </c>
    </row>
    <row r="927" spans="2:3" x14ac:dyDescent="0.25">
      <c r="B927" s="135">
        <v>44552</v>
      </c>
      <c r="C927" s="131">
        <v>29.4</v>
      </c>
    </row>
    <row r="928" spans="2:3" x14ac:dyDescent="0.25">
      <c r="B928" s="135">
        <v>44551</v>
      </c>
      <c r="C928" s="131">
        <v>29.074999999999999</v>
      </c>
    </row>
    <row r="929" spans="2:3" x14ac:dyDescent="0.25">
      <c r="B929" s="135">
        <v>44550</v>
      </c>
      <c r="C929" s="131">
        <v>27.719000000000001</v>
      </c>
    </row>
    <row r="930" spans="2:3" x14ac:dyDescent="0.25">
      <c r="B930" s="135">
        <v>44547</v>
      </c>
      <c r="C930" s="131">
        <v>27.800999999999998</v>
      </c>
    </row>
    <row r="931" spans="2:3" x14ac:dyDescent="0.25">
      <c r="B931" s="135">
        <v>44546</v>
      </c>
      <c r="C931" s="131">
        <v>28.387</v>
      </c>
    </row>
    <row r="932" spans="2:3" x14ac:dyDescent="0.25">
      <c r="B932" s="135">
        <v>44545</v>
      </c>
      <c r="C932" s="131">
        <v>30.459</v>
      </c>
    </row>
    <row r="933" spans="2:3" x14ac:dyDescent="0.25">
      <c r="B933" s="135">
        <v>44544</v>
      </c>
      <c r="C933" s="131">
        <v>28.337</v>
      </c>
    </row>
    <row r="934" spans="2:3" x14ac:dyDescent="0.25">
      <c r="B934" s="135">
        <v>44543</v>
      </c>
      <c r="C934" s="131">
        <v>28.161000000000001</v>
      </c>
    </row>
    <row r="935" spans="2:3" x14ac:dyDescent="0.25">
      <c r="B935" s="135">
        <v>44540</v>
      </c>
      <c r="C935" s="131">
        <v>30.198</v>
      </c>
    </row>
    <row r="936" spans="2:3" x14ac:dyDescent="0.25">
      <c r="B936" s="135">
        <v>44539</v>
      </c>
      <c r="C936" s="131">
        <v>30.49</v>
      </c>
    </row>
    <row r="937" spans="2:3" x14ac:dyDescent="0.25">
      <c r="B937" s="135">
        <v>44538</v>
      </c>
      <c r="C937" s="131">
        <v>31.826000000000001</v>
      </c>
    </row>
    <row r="938" spans="2:3" x14ac:dyDescent="0.25">
      <c r="B938" s="135">
        <v>44537</v>
      </c>
      <c r="C938" s="131">
        <v>32.427</v>
      </c>
    </row>
    <row r="939" spans="2:3" x14ac:dyDescent="0.25">
      <c r="B939" s="135">
        <v>44536</v>
      </c>
      <c r="C939" s="131">
        <v>30.036999999999999</v>
      </c>
    </row>
    <row r="940" spans="2:3" x14ac:dyDescent="0.25">
      <c r="B940" s="135">
        <v>44533</v>
      </c>
      <c r="C940" s="131">
        <v>30.693000000000001</v>
      </c>
    </row>
    <row r="941" spans="2:3" x14ac:dyDescent="0.25">
      <c r="B941" s="135">
        <v>44532</v>
      </c>
      <c r="C941" s="131">
        <v>32.125999999999998</v>
      </c>
    </row>
    <row r="942" spans="2:3" x14ac:dyDescent="0.25">
      <c r="B942" s="135">
        <v>44531</v>
      </c>
      <c r="C942" s="131">
        <v>31.434999999999999</v>
      </c>
    </row>
    <row r="943" spans="2:3" x14ac:dyDescent="0.25">
      <c r="B943" s="135">
        <v>44530</v>
      </c>
      <c r="C943" s="131">
        <v>32.676000000000002</v>
      </c>
    </row>
    <row r="944" spans="2:3" x14ac:dyDescent="0.25">
      <c r="B944" s="135">
        <v>44529</v>
      </c>
      <c r="C944" s="131">
        <v>33.375999999999998</v>
      </c>
    </row>
    <row r="945" spans="2:3" x14ac:dyDescent="0.25">
      <c r="B945" s="135">
        <v>44526</v>
      </c>
      <c r="C945" s="131">
        <v>31.503</v>
      </c>
    </row>
    <row r="946" spans="2:3" x14ac:dyDescent="0.25">
      <c r="B946" s="135">
        <v>44524</v>
      </c>
      <c r="C946" s="131">
        <v>32.673999999999999</v>
      </c>
    </row>
    <row r="947" spans="2:3" x14ac:dyDescent="0.25">
      <c r="B947" s="135">
        <v>44523</v>
      </c>
      <c r="C947" s="131">
        <v>31.745999999999999</v>
      </c>
    </row>
    <row r="948" spans="2:3" x14ac:dyDescent="0.25">
      <c r="B948" s="135">
        <v>44522</v>
      </c>
      <c r="C948" s="131">
        <v>31.956</v>
      </c>
    </row>
    <row r="949" spans="2:3" x14ac:dyDescent="0.25">
      <c r="B949" s="135">
        <v>44519</v>
      </c>
      <c r="C949" s="131">
        <v>32.984999999999999</v>
      </c>
    </row>
    <row r="950" spans="2:3" x14ac:dyDescent="0.25">
      <c r="B950" s="135">
        <v>44518</v>
      </c>
      <c r="C950" s="131">
        <v>31.675000000000001</v>
      </c>
    </row>
    <row r="951" spans="2:3" x14ac:dyDescent="0.25">
      <c r="B951" s="135">
        <v>44517</v>
      </c>
      <c r="C951" s="131">
        <v>29.260999999999999</v>
      </c>
    </row>
    <row r="952" spans="2:3" x14ac:dyDescent="0.25">
      <c r="B952" s="135">
        <v>44516</v>
      </c>
      <c r="C952" s="131">
        <v>30.202999999999999</v>
      </c>
    </row>
    <row r="953" spans="2:3" x14ac:dyDescent="0.25">
      <c r="B953" s="135">
        <v>44515</v>
      </c>
      <c r="C953" s="131">
        <v>30.024999999999999</v>
      </c>
    </row>
    <row r="954" spans="2:3" x14ac:dyDescent="0.25">
      <c r="B954" s="135">
        <v>44512</v>
      </c>
      <c r="C954" s="131">
        <v>30.39</v>
      </c>
    </row>
    <row r="955" spans="2:3" x14ac:dyDescent="0.25">
      <c r="B955" s="135">
        <v>44511</v>
      </c>
      <c r="C955" s="131">
        <v>30.39</v>
      </c>
    </row>
    <row r="956" spans="2:3" x14ac:dyDescent="0.25">
      <c r="B956" s="135">
        <v>44510</v>
      </c>
      <c r="C956" s="131">
        <v>29.459</v>
      </c>
    </row>
    <row r="957" spans="2:3" x14ac:dyDescent="0.25">
      <c r="B957" s="135">
        <v>44509</v>
      </c>
      <c r="C957" s="131">
        <v>30.657</v>
      </c>
    </row>
    <row r="958" spans="2:3" x14ac:dyDescent="0.25">
      <c r="B958" s="135">
        <v>44508</v>
      </c>
      <c r="C958" s="131">
        <v>30.803999999999998</v>
      </c>
    </row>
    <row r="959" spans="2:3" x14ac:dyDescent="0.25">
      <c r="B959" s="135">
        <v>44505</v>
      </c>
      <c r="C959" s="131">
        <v>29.751999999999999</v>
      </c>
    </row>
    <row r="960" spans="2:3" x14ac:dyDescent="0.25">
      <c r="B960" s="135">
        <v>44504</v>
      </c>
      <c r="C960" s="131">
        <v>29.800999999999998</v>
      </c>
    </row>
    <row r="961" spans="2:3" x14ac:dyDescent="0.25">
      <c r="B961" s="135">
        <v>44503</v>
      </c>
      <c r="C961" s="131">
        <v>26.597999999999999</v>
      </c>
    </row>
    <row r="962" spans="2:3" x14ac:dyDescent="0.25">
      <c r="B962" s="135">
        <v>44502</v>
      </c>
      <c r="C962" s="131">
        <v>26.401</v>
      </c>
    </row>
    <row r="963" spans="2:3" x14ac:dyDescent="0.25">
      <c r="B963" s="135">
        <v>44501</v>
      </c>
      <c r="C963" s="131">
        <v>25.827000000000002</v>
      </c>
    </row>
    <row r="964" spans="2:3" x14ac:dyDescent="0.25">
      <c r="B964" s="135">
        <v>44498</v>
      </c>
      <c r="C964" s="131">
        <v>25.567</v>
      </c>
    </row>
    <row r="965" spans="2:3" x14ac:dyDescent="0.25">
      <c r="B965" s="135">
        <v>44497</v>
      </c>
      <c r="C965" s="131">
        <v>24.940999999999999</v>
      </c>
    </row>
    <row r="966" spans="2:3" x14ac:dyDescent="0.25">
      <c r="B966" s="135">
        <v>44496</v>
      </c>
      <c r="C966" s="131">
        <v>24.451000000000001</v>
      </c>
    </row>
    <row r="967" spans="2:3" x14ac:dyDescent="0.25">
      <c r="B967" s="135">
        <v>44495</v>
      </c>
      <c r="C967" s="131">
        <v>24.716999999999999</v>
      </c>
    </row>
    <row r="968" spans="2:3" x14ac:dyDescent="0.25">
      <c r="B968" s="135">
        <v>44494</v>
      </c>
      <c r="C968" s="131">
        <v>23.166</v>
      </c>
    </row>
    <row r="969" spans="2:3" x14ac:dyDescent="0.25">
      <c r="B969" s="135">
        <v>44491</v>
      </c>
      <c r="C969" s="131">
        <v>22.725999999999999</v>
      </c>
    </row>
    <row r="970" spans="2:3" x14ac:dyDescent="0.25">
      <c r="B970" s="135">
        <v>44490</v>
      </c>
      <c r="C970" s="131">
        <v>22.692</v>
      </c>
    </row>
    <row r="971" spans="2:3" x14ac:dyDescent="0.25">
      <c r="B971" s="135">
        <v>44489</v>
      </c>
      <c r="C971" s="131">
        <v>22.103000000000002</v>
      </c>
    </row>
    <row r="972" spans="2:3" x14ac:dyDescent="0.25">
      <c r="B972" s="135">
        <v>44488</v>
      </c>
      <c r="C972" s="131">
        <v>22.29</v>
      </c>
    </row>
    <row r="973" spans="2:3" x14ac:dyDescent="0.25">
      <c r="B973" s="135">
        <v>44487</v>
      </c>
      <c r="C973" s="131">
        <v>22.222000000000001</v>
      </c>
    </row>
    <row r="974" spans="2:3" x14ac:dyDescent="0.25">
      <c r="B974" s="135">
        <v>44484</v>
      </c>
      <c r="C974" s="131">
        <v>21.861999999999998</v>
      </c>
    </row>
    <row r="975" spans="2:3" x14ac:dyDescent="0.25">
      <c r="B975" s="135">
        <v>44483</v>
      </c>
      <c r="C975" s="131">
        <v>21.745999999999999</v>
      </c>
    </row>
    <row r="976" spans="2:3" x14ac:dyDescent="0.25">
      <c r="B976" s="135">
        <v>44482</v>
      </c>
      <c r="C976" s="131">
        <v>20.939</v>
      </c>
    </row>
    <row r="977" spans="2:3" x14ac:dyDescent="0.25">
      <c r="B977" s="135">
        <v>44481</v>
      </c>
      <c r="C977" s="131">
        <v>20.670999999999999</v>
      </c>
    </row>
    <row r="978" spans="2:3" x14ac:dyDescent="0.25">
      <c r="B978" s="135">
        <v>44480</v>
      </c>
      <c r="C978" s="131">
        <v>20.695</v>
      </c>
    </row>
    <row r="979" spans="2:3" x14ac:dyDescent="0.25">
      <c r="B979" s="135">
        <v>44477</v>
      </c>
      <c r="C979" s="131">
        <v>20.831</v>
      </c>
    </row>
    <row r="980" spans="2:3" x14ac:dyDescent="0.25">
      <c r="B980" s="135">
        <v>44476</v>
      </c>
      <c r="C980" s="131">
        <v>21.074999999999999</v>
      </c>
    </row>
    <row r="981" spans="2:3" x14ac:dyDescent="0.25">
      <c r="B981" s="135">
        <v>44475</v>
      </c>
      <c r="C981" s="131">
        <v>20.7</v>
      </c>
    </row>
    <row r="982" spans="2:3" x14ac:dyDescent="0.25">
      <c r="B982" s="135">
        <v>44474</v>
      </c>
      <c r="C982" s="131">
        <v>20.451000000000001</v>
      </c>
    </row>
    <row r="983" spans="2:3" x14ac:dyDescent="0.25">
      <c r="B983" s="135">
        <v>44473</v>
      </c>
      <c r="C983" s="131">
        <v>19.731999999999999</v>
      </c>
    </row>
    <row r="984" spans="2:3" x14ac:dyDescent="0.25">
      <c r="B984" s="135">
        <v>44470</v>
      </c>
      <c r="C984" s="131">
        <v>20.742000000000001</v>
      </c>
    </row>
    <row r="985" spans="2:3" x14ac:dyDescent="0.25">
      <c r="B985" s="135">
        <v>44469</v>
      </c>
      <c r="C985" s="131">
        <v>20.716000000000001</v>
      </c>
    </row>
    <row r="986" spans="2:3" x14ac:dyDescent="0.25">
      <c r="B986" s="135">
        <v>44468</v>
      </c>
      <c r="C986" s="131">
        <v>20.516999999999999</v>
      </c>
    </row>
    <row r="987" spans="2:3" x14ac:dyDescent="0.25">
      <c r="B987" s="135">
        <v>44467</v>
      </c>
      <c r="C987" s="131">
        <v>20.699000000000002</v>
      </c>
    </row>
    <row r="988" spans="2:3" x14ac:dyDescent="0.25">
      <c r="B988" s="135">
        <v>44466</v>
      </c>
      <c r="C988" s="131">
        <v>21.66</v>
      </c>
    </row>
    <row r="989" spans="2:3" x14ac:dyDescent="0.25">
      <c r="B989" s="135">
        <v>44463</v>
      </c>
      <c r="C989" s="131">
        <v>22.081</v>
      </c>
    </row>
    <row r="990" spans="2:3" x14ac:dyDescent="0.25">
      <c r="B990" s="135">
        <v>44462</v>
      </c>
      <c r="C990" s="131">
        <v>22.481999999999999</v>
      </c>
    </row>
    <row r="991" spans="2:3" x14ac:dyDescent="0.25">
      <c r="B991" s="135">
        <v>44461</v>
      </c>
      <c r="C991" s="131">
        <v>21.940999999999999</v>
      </c>
    </row>
    <row r="992" spans="2:3" x14ac:dyDescent="0.25">
      <c r="B992" s="135">
        <v>44460</v>
      </c>
      <c r="C992" s="131">
        <v>21.245999999999999</v>
      </c>
    </row>
    <row r="993" spans="2:3" x14ac:dyDescent="0.25">
      <c r="B993" s="135">
        <v>44459</v>
      </c>
      <c r="C993" s="131">
        <v>21.113</v>
      </c>
    </row>
    <row r="994" spans="2:3" x14ac:dyDescent="0.25">
      <c r="B994" s="135">
        <v>44456</v>
      </c>
      <c r="C994" s="131">
        <v>21.9</v>
      </c>
    </row>
    <row r="995" spans="2:3" x14ac:dyDescent="0.25">
      <c r="B995" s="135">
        <v>44455</v>
      </c>
      <c r="C995" s="131">
        <v>22.242000000000001</v>
      </c>
    </row>
    <row r="996" spans="2:3" x14ac:dyDescent="0.25">
      <c r="B996" s="135">
        <v>44454</v>
      </c>
      <c r="C996" s="131">
        <v>22.341000000000001</v>
      </c>
    </row>
    <row r="997" spans="2:3" x14ac:dyDescent="0.25">
      <c r="B997" s="135">
        <v>44453</v>
      </c>
      <c r="C997" s="131">
        <v>22.242000000000001</v>
      </c>
    </row>
    <row r="998" spans="2:3" x14ac:dyDescent="0.25">
      <c r="B998" s="135">
        <v>44452</v>
      </c>
      <c r="C998" s="131">
        <v>22.152000000000001</v>
      </c>
    </row>
    <row r="999" spans="2:3" x14ac:dyDescent="0.25">
      <c r="B999" s="135">
        <v>44449</v>
      </c>
      <c r="C999" s="131">
        <v>22.478000000000002</v>
      </c>
    </row>
    <row r="1000" spans="2:3" x14ac:dyDescent="0.25">
      <c r="B1000" s="135">
        <v>44448</v>
      </c>
      <c r="C1000" s="131">
        <v>22.177</v>
      </c>
    </row>
    <row r="1001" spans="2:3" x14ac:dyDescent="0.25">
      <c r="B1001" s="135">
        <v>44447</v>
      </c>
      <c r="C1001" s="131">
        <v>22.338999999999999</v>
      </c>
    </row>
    <row r="1002" spans="2:3" x14ac:dyDescent="0.25">
      <c r="B1002" s="135">
        <v>44446</v>
      </c>
      <c r="C1002" s="131">
        <v>22.661999999999999</v>
      </c>
    </row>
    <row r="1003" spans="2:3" x14ac:dyDescent="0.25">
      <c r="B1003" s="135">
        <v>44442</v>
      </c>
      <c r="C1003" s="131">
        <v>22.843</v>
      </c>
    </row>
    <row r="1004" spans="2:3" x14ac:dyDescent="0.25">
      <c r="B1004" s="135">
        <v>44441</v>
      </c>
      <c r="C1004" s="131">
        <v>22.396000000000001</v>
      </c>
    </row>
    <row r="1005" spans="2:3" x14ac:dyDescent="0.25">
      <c r="B1005" s="135">
        <v>44440</v>
      </c>
      <c r="C1005" s="131">
        <v>22.440999999999999</v>
      </c>
    </row>
    <row r="1006" spans="2:3" x14ac:dyDescent="0.25">
      <c r="B1006" s="135">
        <v>44439</v>
      </c>
      <c r="C1006" s="131">
        <v>22.385000000000002</v>
      </c>
    </row>
    <row r="1007" spans="2:3" x14ac:dyDescent="0.25">
      <c r="B1007" s="135">
        <v>44438</v>
      </c>
      <c r="C1007" s="131">
        <v>22.687999999999999</v>
      </c>
    </row>
    <row r="1008" spans="2:3" x14ac:dyDescent="0.25">
      <c r="B1008" s="135">
        <v>44435</v>
      </c>
      <c r="C1008" s="131">
        <v>22.635999999999999</v>
      </c>
    </row>
    <row r="1009" spans="2:3" x14ac:dyDescent="0.25">
      <c r="B1009" s="135">
        <v>44434</v>
      </c>
      <c r="C1009" s="131">
        <v>22.068000000000001</v>
      </c>
    </row>
    <row r="1010" spans="2:3" x14ac:dyDescent="0.25">
      <c r="B1010" s="135">
        <v>44433</v>
      </c>
      <c r="C1010" s="131">
        <v>22.213000000000001</v>
      </c>
    </row>
    <row r="1011" spans="2:3" x14ac:dyDescent="0.25">
      <c r="B1011" s="135">
        <v>44432</v>
      </c>
      <c r="C1011" s="131">
        <v>21.792999999999999</v>
      </c>
    </row>
    <row r="1012" spans="2:3" x14ac:dyDescent="0.25">
      <c r="B1012" s="135">
        <v>44431</v>
      </c>
      <c r="C1012" s="131">
        <v>21.957999999999998</v>
      </c>
    </row>
    <row r="1013" spans="2:3" x14ac:dyDescent="0.25">
      <c r="B1013" s="135">
        <v>44428</v>
      </c>
      <c r="C1013" s="131">
        <v>20.815999999999999</v>
      </c>
    </row>
    <row r="1014" spans="2:3" x14ac:dyDescent="0.25">
      <c r="B1014" s="135">
        <v>44427</v>
      </c>
      <c r="C1014" s="131">
        <v>19.797999999999998</v>
      </c>
    </row>
    <row r="1015" spans="2:3" x14ac:dyDescent="0.25">
      <c r="B1015" s="135">
        <v>44426</v>
      </c>
      <c r="C1015" s="131">
        <v>19.04</v>
      </c>
    </row>
    <row r="1016" spans="2:3" x14ac:dyDescent="0.25">
      <c r="B1016" s="135">
        <v>44425</v>
      </c>
      <c r="C1016" s="131">
        <v>19.457999999999998</v>
      </c>
    </row>
    <row r="1017" spans="2:3" x14ac:dyDescent="0.25">
      <c r="B1017" s="135">
        <v>44424</v>
      </c>
      <c r="C1017" s="131">
        <v>19.95</v>
      </c>
    </row>
    <row r="1018" spans="2:3" x14ac:dyDescent="0.25">
      <c r="B1018" s="135">
        <v>44421</v>
      </c>
      <c r="C1018" s="131">
        <v>20.187999999999999</v>
      </c>
    </row>
    <row r="1019" spans="2:3" x14ac:dyDescent="0.25">
      <c r="B1019" s="135">
        <v>44420</v>
      </c>
      <c r="C1019" s="131">
        <v>19.905000000000001</v>
      </c>
    </row>
    <row r="1020" spans="2:3" x14ac:dyDescent="0.25">
      <c r="B1020" s="135">
        <v>44419</v>
      </c>
      <c r="C1020" s="131">
        <v>19.699000000000002</v>
      </c>
    </row>
    <row r="1021" spans="2:3" x14ac:dyDescent="0.25">
      <c r="B1021" s="135">
        <v>44418</v>
      </c>
      <c r="C1021" s="131">
        <v>19.936</v>
      </c>
    </row>
    <row r="1022" spans="2:3" x14ac:dyDescent="0.25">
      <c r="B1022" s="135">
        <v>44417</v>
      </c>
      <c r="C1022" s="131">
        <v>20.295000000000002</v>
      </c>
    </row>
    <row r="1023" spans="2:3" x14ac:dyDescent="0.25">
      <c r="B1023" s="135">
        <v>44414</v>
      </c>
      <c r="C1023" s="131">
        <v>20.366</v>
      </c>
    </row>
    <row r="1024" spans="2:3" x14ac:dyDescent="0.25">
      <c r="B1024" s="135">
        <v>44413</v>
      </c>
      <c r="C1024" s="131">
        <v>20.637</v>
      </c>
    </row>
    <row r="1025" spans="2:3" x14ac:dyDescent="0.25">
      <c r="B1025" s="135">
        <v>44412</v>
      </c>
      <c r="C1025" s="131">
        <v>20.274000000000001</v>
      </c>
    </row>
    <row r="1026" spans="2:3" x14ac:dyDescent="0.25">
      <c r="B1026" s="135">
        <v>44411</v>
      </c>
      <c r="C1026" s="131">
        <v>19.815000000000001</v>
      </c>
    </row>
    <row r="1027" spans="2:3" x14ac:dyDescent="0.25">
      <c r="B1027" s="135">
        <v>44410</v>
      </c>
      <c r="C1027" s="131">
        <v>19.75</v>
      </c>
    </row>
    <row r="1028" spans="2:3" x14ac:dyDescent="0.25">
      <c r="B1028" s="135">
        <v>44407</v>
      </c>
      <c r="C1028" s="131">
        <v>19.498999999999999</v>
      </c>
    </row>
    <row r="1029" spans="2:3" x14ac:dyDescent="0.25">
      <c r="B1029" s="135">
        <v>44406</v>
      </c>
      <c r="C1029" s="131">
        <v>19.661999999999999</v>
      </c>
    </row>
    <row r="1030" spans="2:3" x14ac:dyDescent="0.25">
      <c r="B1030" s="135">
        <v>44405</v>
      </c>
      <c r="C1030" s="131">
        <v>19.503</v>
      </c>
    </row>
    <row r="1031" spans="2:3" x14ac:dyDescent="0.25">
      <c r="B1031" s="135">
        <v>44404</v>
      </c>
      <c r="C1031" s="131">
        <v>19.207999999999998</v>
      </c>
    </row>
    <row r="1032" spans="2:3" x14ac:dyDescent="0.25">
      <c r="B1032" s="135">
        <v>44403</v>
      </c>
      <c r="C1032" s="131">
        <v>19.294</v>
      </c>
    </row>
    <row r="1033" spans="2:3" x14ac:dyDescent="0.25">
      <c r="B1033" s="135">
        <v>44400</v>
      </c>
      <c r="C1033" s="131">
        <v>19.558</v>
      </c>
    </row>
    <row r="1034" spans="2:3" x14ac:dyDescent="0.25">
      <c r="B1034" s="135">
        <v>44399</v>
      </c>
      <c r="C1034" s="131">
        <v>19.594000000000001</v>
      </c>
    </row>
    <row r="1035" spans="2:3" x14ac:dyDescent="0.25">
      <c r="B1035" s="135">
        <v>44398</v>
      </c>
      <c r="C1035" s="131">
        <v>19.41</v>
      </c>
    </row>
    <row r="1036" spans="2:3" x14ac:dyDescent="0.25">
      <c r="B1036" s="135">
        <v>44397</v>
      </c>
      <c r="C1036" s="131">
        <v>18.611999999999998</v>
      </c>
    </row>
    <row r="1037" spans="2:3" x14ac:dyDescent="0.25">
      <c r="B1037" s="135">
        <v>44396</v>
      </c>
      <c r="C1037" s="131">
        <v>18.77975</v>
      </c>
    </row>
    <row r="1038" spans="2:3" x14ac:dyDescent="0.25">
      <c r="B1038" s="135">
        <v>44393</v>
      </c>
      <c r="C1038" s="131">
        <v>18.161000000000001</v>
      </c>
    </row>
    <row r="1039" spans="2:3" x14ac:dyDescent="0.25">
      <c r="B1039" s="135">
        <v>44392</v>
      </c>
      <c r="C1039" s="131">
        <v>18.966249999999999</v>
      </c>
    </row>
    <row r="1040" spans="2:3" x14ac:dyDescent="0.25">
      <c r="B1040" s="135">
        <v>44391</v>
      </c>
      <c r="C1040" s="131">
        <v>19.8415</v>
      </c>
    </row>
    <row r="1041" spans="2:3" x14ac:dyDescent="0.25">
      <c r="B1041" s="135">
        <v>44390</v>
      </c>
      <c r="C1041" s="131">
        <v>20.25</v>
      </c>
    </row>
    <row r="1042" spans="2:3" x14ac:dyDescent="0.25">
      <c r="B1042" s="135">
        <v>44389</v>
      </c>
      <c r="C1042" s="131">
        <v>20.512499999999999</v>
      </c>
    </row>
    <row r="1043" spans="2:3" x14ac:dyDescent="0.25">
      <c r="B1043" s="135">
        <v>44386</v>
      </c>
      <c r="C1043" s="131">
        <v>20.050249999999998</v>
      </c>
    </row>
    <row r="1044" spans="2:3" x14ac:dyDescent="0.25">
      <c r="B1044" s="135">
        <v>44385</v>
      </c>
      <c r="C1044" s="131">
        <v>19.902750000000001</v>
      </c>
    </row>
    <row r="1045" spans="2:3" x14ac:dyDescent="0.25">
      <c r="B1045" s="135">
        <v>44384</v>
      </c>
      <c r="C1045" s="131">
        <v>20.371749999999999</v>
      </c>
    </row>
    <row r="1046" spans="2:3" x14ac:dyDescent="0.25">
      <c r="B1046" s="135">
        <v>44383</v>
      </c>
      <c r="C1046" s="131">
        <v>20.698499999999999</v>
      </c>
    </row>
    <row r="1047" spans="2:3" x14ac:dyDescent="0.25">
      <c r="B1047" s="135">
        <v>44379</v>
      </c>
      <c r="C1047" s="131">
        <v>20.486999999999998</v>
      </c>
    </row>
    <row r="1048" spans="2:3" x14ac:dyDescent="0.25">
      <c r="B1048" s="135">
        <v>44378</v>
      </c>
      <c r="C1048" s="131">
        <v>20.212</v>
      </c>
    </row>
    <row r="1049" spans="2:3" x14ac:dyDescent="0.25">
      <c r="B1049" s="135">
        <v>44377</v>
      </c>
      <c r="C1049" s="131">
        <v>20.002500000000001</v>
      </c>
    </row>
    <row r="1050" spans="2:3" x14ac:dyDescent="0.25">
      <c r="B1050" s="135">
        <v>44376</v>
      </c>
      <c r="C1050" s="131">
        <v>20.02675</v>
      </c>
    </row>
    <row r="1051" spans="2:3" x14ac:dyDescent="0.25">
      <c r="B1051" s="135">
        <v>44375</v>
      </c>
      <c r="C1051" s="131">
        <v>19.984999999999999</v>
      </c>
    </row>
    <row r="1052" spans="2:3" x14ac:dyDescent="0.25">
      <c r="B1052" s="135">
        <v>44372</v>
      </c>
      <c r="C1052" s="131">
        <v>19.030999999999999</v>
      </c>
    </row>
    <row r="1053" spans="2:3" x14ac:dyDescent="0.25">
      <c r="B1053" s="135">
        <v>44371</v>
      </c>
      <c r="C1053" s="131">
        <v>19.205500000000001</v>
      </c>
    </row>
    <row r="1054" spans="2:3" x14ac:dyDescent="0.25">
      <c r="B1054" s="135">
        <v>44370</v>
      </c>
      <c r="C1054" s="131">
        <v>19.05725</v>
      </c>
    </row>
    <row r="1055" spans="2:3" x14ac:dyDescent="0.25">
      <c r="B1055" s="135">
        <v>44369</v>
      </c>
      <c r="C1055" s="131">
        <v>18.886749999999999</v>
      </c>
    </row>
    <row r="1056" spans="2:3" x14ac:dyDescent="0.25">
      <c r="B1056" s="135">
        <v>44368</v>
      </c>
      <c r="C1056" s="131">
        <v>18.427250000000001</v>
      </c>
    </row>
    <row r="1057" spans="2:3" x14ac:dyDescent="0.25">
      <c r="B1057" s="135">
        <v>44365</v>
      </c>
      <c r="C1057" s="131">
        <v>18.638750000000002</v>
      </c>
    </row>
    <row r="1058" spans="2:3" x14ac:dyDescent="0.25">
      <c r="B1058" s="135">
        <v>44364</v>
      </c>
      <c r="C1058" s="131">
        <v>18.657250000000001</v>
      </c>
    </row>
    <row r="1059" spans="2:3" x14ac:dyDescent="0.25">
      <c r="B1059" s="135">
        <v>44363</v>
      </c>
      <c r="C1059" s="131">
        <v>17.81025</v>
      </c>
    </row>
    <row r="1060" spans="2:3" x14ac:dyDescent="0.25">
      <c r="B1060" s="135">
        <v>44362</v>
      </c>
      <c r="C1060" s="131">
        <v>17.788499999999999</v>
      </c>
    </row>
    <row r="1061" spans="2:3" x14ac:dyDescent="0.25">
      <c r="B1061" s="135">
        <v>44361</v>
      </c>
      <c r="C1061" s="131">
        <v>18.018750000000001</v>
      </c>
    </row>
    <row r="1062" spans="2:3" x14ac:dyDescent="0.25">
      <c r="B1062" s="135">
        <v>44358</v>
      </c>
      <c r="C1062" s="131">
        <v>17.82525</v>
      </c>
    </row>
    <row r="1063" spans="2:3" x14ac:dyDescent="0.25">
      <c r="B1063" s="135">
        <v>44357</v>
      </c>
      <c r="C1063" s="131">
        <v>17.425000000000001</v>
      </c>
    </row>
    <row r="1064" spans="2:3" x14ac:dyDescent="0.25">
      <c r="B1064" s="135">
        <v>44356</v>
      </c>
      <c r="C1064" s="131">
        <v>17.358250000000002</v>
      </c>
    </row>
    <row r="1065" spans="2:3" x14ac:dyDescent="0.25">
      <c r="B1065" s="135">
        <v>44355</v>
      </c>
      <c r="C1065" s="131">
        <v>17.457000000000001</v>
      </c>
    </row>
    <row r="1066" spans="2:3" x14ac:dyDescent="0.25">
      <c r="B1066" s="135">
        <v>44354</v>
      </c>
      <c r="C1066" s="131">
        <v>17.619</v>
      </c>
    </row>
    <row r="1067" spans="2:3" x14ac:dyDescent="0.25">
      <c r="B1067" s="135">
        <v>44351</v>
      </c>
      <c r="C1067" s="131">
        <v>17.578250000000001</v>
      </c>
    </row>
    <row r="1068" spans="2:3" x14ac:dyDescent="0.25">
      <c r="B1068" s="135">
        <v>44350</v>
      </c>
      <c r="C1068" s="131">
        <v>16.969750000000001</v>
      </c>
    </row>
    <row r="1069" spans="2:3" x14ac:dyDescent="0.25">
      <c r="B1069" s="135">
        <v>44349</v>
      </c>
      <c r="C1069" s="131">
        <v>16.77825</v>
      </c>
    </row>
    <row r="1070" spans="2:3" x14ac:dyDescent="0.25">
      <c r="B1070" s="135">
        <v>44348</v>
      </c>
      <c r="C1070" s="131">
        <v>16.264500000000002</v>
      </c>
    </row>
    <row r="1071" spans="2:3" x14ac:dyDescent="0.25">
      <c r="B1071" s="135">
        <v>44344</v>
      </c>
      <c r="C1071" s="131">
        <v>16.244499999999999</v>
      </c>
    </row>
    <row r="1072" spans="2:3" x14ac:dyDescent="0.25">
      <c r="B1072" s="135">
        <v>44343</v>
      </c>
      <c r="C1072" s="131">
        <v>15.488</v>
      </c>
    </row>
    <row r="1073" spans="2:3" x14ac:dyDescent="0.25">
      <c r="B1073" s="135">
        <v>44342</v>
      </c>
      <c r="C1073" s="131">
        <v>15.7</v>
      </c>
    </row>
    <row r="1074" spans="2:3" x14ac:dyDescent="0.25">
      <c r="B1074" s="135">
        <v>44341</v>
      </c>
      <c r="C1074" s="131">
        <v>15.64775</v>
      </c>
    </row>
    <row r="1075" spans="2:3" x14ac:dyDescent="0.25">
      <c r="B1075" s="135">
        <v>44340</v>
      </c>
      <c r="C1075" s="131">
        <v>15.612</v>
      </c>
    </row>
    <row r="1076" spans="2:3" x14ac:dyDescent="0.25">
      <c r="B1076" s="135">
        <v>44337</v>
      </c>
      <c r="C1076" s="131">
        <v>14.99175</v>
      </c>
    </row>
    <row r="1077" spans="2:3" x14ac:dyDescent="0.25">
      <c r="B1077" s="135">
        <v>44336</v>
      </c>
      <c r="C1077" s="131">
        <v>14.612500000000001</v>
      </c>
    </row>
    <row r="1078" spans="2:3" x14ac:dyDescent="0.25">
      <c r="B1078" s="135">
        <v>44335</v>
      </c>
      <c r="C1078" s="131">
        <v>14.06575</v>
      </c>
    </row>
    <row r="1079" spans="2:3" x14ac:dyDescent="0.25">
      <c r="B1079" s="135">
        <v>44334</v>
      </c>
      <c r="C1079" s="131">
        <v>14.015750000000001</v>
      </c>
    </row>
    <row r="1080" spans="2:3" x14ac:dyDescent="0.25">
      <c r="B1080" s="135">
        <v>44333</v>
      </c>
      <c r="C1080" s="131">
        <v>14.1655</v>
      </c>
    </row>
    <row r="1081" spans="2:3" x14ac:dyDescent="0.25">
      <c r="B1081" s="135">
        <v>44330</v>
      </c>
      <c r="C1081" s="131">
        <v>14.243</v>
      </c>
    </row>
    <row r="1082" spans="2:3" x14ac:dyDescent="0.25">
      <c r="B1082" s="135">
        <v>44329</v>
      </c>
      <c r="C1082" s="131">
        <v>13.66525</v>
      </c>
    </row>
    <row r="1083" spans="2:3" x14ac:dyDescent="0.25">
      <c r="B1083" s="135">
        <v>44328</v>
      </c>
      <c r="C1083" s="131">
        <v>13.7585</v>
      </c>
    </row>
    <row r="1084" spans="2:3" x14ac:dyDescent="0.25">
      <c r="B1084" s="135">
        <v>44327</v>
      </c>
      <c r="C1084" s="131">
        <v>14.30625</v>
      </c>
    </row>
    <row r="1085" spans="2:3" x14ac:dyDescent="0.25">
      <c r="B1085" s="135">
        <v>44326</v>
      </c>
      <c r="C1085" s="131">
        <v>14.265750000000001</v>
      </c>
    </row>
    <row r="1086" spans="2:3" x14ac:dyDescent="0.25">
      <c r="B1086" s="135">
        <v>44323</v>
      </c>
      <c r="C1086" s="131">
        <v>14.812250000000001</v>
      </c>
    </row>
    <row r="1087" spans="2:3" x14ac:dyDescent="0.25">
      <c r="B1087" s="135">
        <v>44322</v>
      </c>
      <c r="C1087" s="131">
        <v>14.523</v>
      </c>
    </row>
    <row r="1088" spans="2:3" x14ac:dyDescent="0.25">
      <c r="B1088" s="135">
        <v>44321</v>
      </c>
      <c r="C1088" s="131">
        <v>14.458500000000001</v>
      </c>
    </row>
    <row r="1089" spans="2:3" x14ac:dyDescent="0.25">
      <c r="B1089" s="135">
        <v>44320</v>
      </c>
      <c r="C1089" s="131">
        <v>14.35125</v>
      </c>
    </row>
    <row r="1090" spans="2:3" x14ac:dyDescent="0.25">
      <c r="B1090" s="135">
        <v>44319</v>
      </c>
      <c r="C1090" s="131">
        <v>14.83675</v>
      </c>
    </row>
    <row r="1091" spans="2:3" x14ac:dyDescent="0.25">
      <c r="B1091" s="135">
        <v>44316</v>
      </c>
      <c r="C1091" s="131">
        <v>15.009499999999999</v>
      </c>
    </row>
    <row r="1092" spans="2:3" x14ac:dyDescent="0.25">
      <c r="B1092" s="135">
        <v>44315</v>
      </c>
      <c r="C1092" s="131">
        <v>15.32475</v>
      </c>
    </row>
    <row r="1093" spans="2:3" x14ac:dyDescent="0.25">
      <c r="B1093" s="135">
        <v>44314</v>
      </c>
      <c r="C1093" s="131">
        <v>15.27675</v>
      </c>
    </row>
    <row r="1094" spans="2:3" x14ac:dyDescent="0.25">
      <c r="B1094" s="135">
        <v>44313</v>
      </c>
      <c r="C1094" s="131">
        <v>15.38175</v>
      </c>
    </row>
    <row r="1095" spans="2:3" x14ac:dyDescent="0.25">
      <c r="B1095" s="135">
        <v>44312</v>
      </c>
      <c r="C1095" s="131">
        <v>15.478</v>
      </c>
    </row>
    <row r="1096" spans="2:3" x14ac:dyDescent="0.25">
      <c r="B1096" s="135">
        <v>44309</v>
      </c>
      <c r="C1096" s="131">
        <v>15.26525</v>
      </c>
    </row>
    <row r="1097" spans="2:3" x14ac:dyDescent="0.25">
      <c r="B1097" s="135">
        <v>44308</v>
      </c>
      <c r="C1097" s="131">
        <v>14.850250000000001</v>
      </c>
    </row>
    <row r="1098" spans="2:3" x14ac:dyDescent="0.25">
      <c r="B1098" s="135">
        <v>44307</v>
      </c>
      <c r="C1098" s="131">
        <v>15.3605</v>
      </c>
    </row>
    <row r="1099" spans="2:3" x14ac:dyDescent="0.25">
      <c r="B1099" s="135">
        <v>44306</v>
      </c>
      <c r="C1099" s="131">
        <v>15.171250000000001</v>
      </c>
    </row>
    <row r="1100" spans="2:3" x14ac:dyDescent="0.25">
      <c r="B1100" s="135">
        <v>44305</v>
      </c>
      <c r="C1100" s="131">
        <v>15.361750000000001</v>
      </c>
    </row>
    <row r="1101" spans="2:3" x14ac:dyDescent="0.25">
      <c r="B1101" s="135">
        <v>44302</v>
      </c>
      <c r="C1101" s="131">
        <v>15.9125</v>
      </c>
    </row>
    <row r="1102" spans="2:3" x14ac:dyDescent="0.25">
      <c r="B1102" s="135">
        <v>44301</v>
      </c>
      <c r="C1102" s="131">
        <v>16.137250000000002</v>
      </c>
    </row>
    <row r="1103" spans="2:3" x14ac:dyDescent="0.25">
      <c r="B1103" s="135">
        <v>44300</v>
      </c>
      <c r="C1103" s="131">
        <v>15.276999999999999</v>
      </c>
    </row>
    <row r="1104" spans="2:3" x14ac:dyDescent="0.25">
      <c r="B1104" s="135">
        <v>44299</v>
      </c>
      <c r="C1104" s="131">
        <v>15.679500000000001</v>
      </c>
    </row>
    <row r="1105" spans="2:3" x14ac:dyDescent="0.25">
      <c r="B1105" s="135">
        <v>44298</v>
      </c>
      <c r="C1105" s="131">
        <v>15.209</v>
      </c>
    </row>
    <row r="1106" spans="2:3" x14ac:dyDescent="0.25">
      <c r="B1106" s="135">
        <v>44295</v>
      </c>
      <c r="C1106" s="131">
        <v>14.4</v>
      </c>
    </row>
    <row r="1107" spans="2:3" x14ac:dyDescent="0.25">
      <c r="B1107" s="135">
        <v>44294</v>
      </c>
      <c r="C1107" s="131">
        <v>14.317</v>
      </c>
    </row>
    <row r="1108" spans="2:3" x14ac:dyDescent="0.25">
      <c r="B1108" s="135">
        <v>44293</v>
      </c>
      <c r="C1108" s="131">
        <v>14.1435</v>
      </c>
    </row>
    <row r="1109" spans="2:3" x14ac:dyDescent="0.25">
      <c r="B1109" s="135">
        <v>44292</v>
      </c>
      <c r="C1109" s="131">
        <v>13.861499999999999</v>
      </c>
    </row>
    <row r="1110" spans="2:3" x14ac:dyDescent="0.25">
      <c r="B1110" s="135">
        <v>44291</v>
      </c>
      <c r="C1110" s="131">
        <v>13.987500000000001</v>
      </c>
    </row>
    <row r="1111" spans="2:3" x14ac:dyDescent="0.25">
      <c r="B1111" s="135">
        <v>44287</v>
      </c>
      <c r="C1111" s="131">
        <v>13.81175</v>
      </c>
    </row>
    <row r="1112" spans="2:3" x14ac:dyDescent="0.25">
      <c r="B1112" s="135">
        <v>44286</v>
      </c>
      <c r="C1112" s="131">
        <v>13.34825</v>
      </c>
    </row>
    <row r="1113" spans="2:3" x14ac:dyDescent="0.25">
      <c r="B1113" s="135">
        <v>44285</v>
      </c>
      <c r="C1113" s="131">
        <v>12.87175</v>
      </c>
    </row>
    <row r="1114" spans="2:3" x14ac:dyDescent="0.25">
      <c r="B1114" s="135">
        <v>44284</v>
      </c>
      <c r="C1114" s="131">
        <v>12.94825</v>
      </c>
    </row>
    <row r="1115" spans="2:3" x14ac:dyDescent="0.25">
      <c r="B1115" s="135">
        <v>44281</v>
      </c>
      <c r="C1115" s="131">
        <v>12.83925</v>
      </c>
    </row>
    <row r="1116" spans="2:3" x14ac:dyDescent="0.25">
      <c r="B1116" s="135">
        <v>44280</v>
      </c>
      <c r="C1116" s="131">
        <v>12.53525</v>
      </c>
    </row>
    <row r="1117" spans="2:3" x14ac:dyDescent="0.25">
      <c r="B1117" s="135">
        <v>44279</v>
      </c>
      <c r="C1117" s="131">
        <v>12.643000000000001</v>
      </c>
    </row>
    <row r="1118" spans="2:3" x14ac:dyDescent="0.25">
      <c r="B1118" s="135">
        <v>44278</v>
      </c>
      <c r="C1118" s="131">
        <v>13.07075</v>
      </c>
    </row>
    <row r="1119" spans="2:3" x14ac:dyDescent="0.25">
      <c r="B1119" s="135">
        <v>44277</v>
      </c>
      <c r="C1119" s="131">
        <v>13.186249999999999</v>
      </c>
    </row>
    <row r="1120" spans="2:3" x14ac:dyDescent="0.25">
      <c r="B1120" s="135">
        <v>44274</v>
      </c>
      <c r="C1120" s="131">
        <v>12.845750000000001</v>
      </c>
    </row>
    <row r="1121" spans="2:3" x14ac:dyDescent="0.25">
      <c r="B1121" s="135">
        <v>44273</v>
      </c>
      <c r="C1121" s="131">
        <v>12.7225</v>
      </c>
    </row>
    <row r="1122" spans="2:3" x14ac:dyDescent="0.25">
      <c r="B1122" s="135">
        <v>44272</v>
      </c>
      <c r="C1122" s="131">
        <v>13.34125</v>
      </c>
    </row>
    <row r="1123" spans="2:3" x14ac:dyDescent="0.25">
      <c r="B1123" s="135">
        <v>44271</v>
      </c>
      <c r="C1123" s="131">
        <v>13.29125</v>
      </c>
    </row>
    <row r="1124" spans="2:3" x14ac:dyDescent="0.25">
      <c r="B1124" s="135">
        <v>44270</v>
      </c>
      <c r="C1124" s="131">
        <v>13.19125</v>
      </c>
    </row>
    <row r="1125" spans="2:3" x14ac:dyDescent="0.25">
      <c r="B1125" s="135">
        <v>44267</v>
      </c>
      <c r="C1125" s="131">
        <v>12.856</v>
      </c>
    </row>
    <row r="1126" spans="2:3" x14ac:dyDescent="0.25">
      <c r="B1126" s="135">
        <v>44266</v>
      </c>
      <c r="C1126" s="131">
        <v>12.993499999999999</v>
      </c>
    </row>
    <row r="1127" spans="2:3" x14ac:dyDescent="0.25">
      <c r="B1127" s="135">
        <v>44265</v>
      </c>
      <c r="C1127" s="131">
        <v>12.468249999999999</v>
      </c>
    </row>
    <row r="1128" spans="2:3" x14ac:dyDescent="0.25">
      <c r="B1128" s="135">
        <v>44264</v>
      </c>
      <c r="C1128" s="131">
        <v>12.520250000000001</v>
      </c>
    </row>
    <row r="1129" spans="2:3" x14ac:dyDescent="0.25">
      <c r="B1129" s="135">
        <v>44263</v>
      </c>
      <c r="C1129" s="131">
        <v>11.593249999999999</v>
      </c>
    </row>
    <row r="1130" spans="2:3" x14ac:dyDescent="0.25">
      <c r="B1130" s="135">
        <v>44260</v>
      </c>
      <c r="C1130" s="131">
        <v>12.461499999999999</v>
      </c>
    </row>
    <row r="1131" spans="2:3" x14ac:dyDescent="0.25">
      <c r="B1131" s="135">
        <v>44259</v>
      </c>
      <c r="C1131" s="131">
        <v>12.37025</v>
      </c>
    </row>
    <row r="1132" spans="2:3" x14ac:dyDescent="0.25">
      <c r="B1132" s="135">
        <v>44258</v>
      </c>
      <c r="C1132" s="131">
        <v>12.80475</v>
      </c>
    </row>
    <row r="1133" spans="2:3" x14ac:dyDescent="0.25">
      <c r="B1133" s="135">
        <v>44257</v>
      </c>
      <c r="C1133" s="131">
        <v>13.40625</v>
      </c>
    </row>
    <row r="1134" spans="2:3" x14ac:dyDescent="0.25">
      <c r="B1134" s="135">
        <v>44256</v>
      </c>
      <c r="C1134" s="131">
        <v>13.841749999999999</v>
      </c>
    </row>
    <row r="1135" spans="2:3" x14ac:dyDescent="0.25">
      <c r="B1135" s="135">
        <v>44253</v>
      </c>
      <c r="C1135" s="131">
        <v>13.714499999999999</v>
      </c>
    </row>
    <row r="1136" spans="2:3" x14ac:dyDescent="0.25">
      <c r="B1136" s="135">
        <v>44252</v>
      </c>
      <c r="C1136" s="131">
        <v>13.307499999999999</v>
      </c>
    </row>
    <row r="1137" spans="2:3" x14ac:dyDescent="0.25">
      <c r="B1137" s="135">
        <v>44251</v>
      </c>
      <c r="C1137" s="131">
        <v>14.499000000000001</v>
      </c>
    </row>
    <row r="1138" spans="2:3" x14ac:dyDescent="0.25">
      <c r="B1138" s="135">
        <v>44250</v>
      </c>
      <c r="C1138" s="131">
        <v>14.141999999999999</v>
      </c>
    </row>
    <row r="1139" spans="2:3" x14ac:dyDescent="0.25">
      <c r="B1139" s="135">
        <v>44249</v>
      </c>
      <c r="C1139" s="131">
        <v>14.35575</v>
      </c>
    </row>
    <row r="1140" spans="2:3" x14ac:dyDescent="0.25">
      <c r="B1140" s="135">
        <v>44246</v>
      </c>
      <c r="C1140" s="131">
        <v>14.926500000000001</v>
      </c>
    </row>
    <row r="1141" spans="2:3" x14ac:dyDescent="0.25">
      <c r="B1141" s="135">
        <v>44245</v>
      </c>
      <c r="C1141" s="131">
        <v>14.829000000000001</v>
      </c>
    </row>
    <row r="1142" spans="2:3" x14ac:dyDescent="0.25">
      <c r="B1142" s="135">
        <v>44244</v>
      </c>
      <c r="C1142" s="131">
        <v>14.906000000000001</v>
      </c>
    </row>
    <row r="1143" spans="2:3" x14ac:dyDescent="0.25">
      <c r="B1143" s="135">
        <v>44243</v>
      </c>
      <c r="C1143" s="131">
        <v>15.330249999999999</v>
      </c>
    </row>
    <row r="1144" spans="2:3" x14ac:dyDescent="0.25">
      <c r="B1144" s="135">
        <v>44239</v>
      </c>
      <c r="C1144" s="131">
        <v>14.96125</v>
      </c>
    </row>
    <row r="1145" spans="2:3" x14ac:dyDescent="0.25">
      <c r="B1145" s="135">
        <v>44238</v>
      </c>
      <c r="C1145" s="131">
        <v>15.25075</v>
      </c>
    </row>
    <row r="1146" spans="2:3" x14ac:dyDescent="0.25">
      <c r="B1146" s="135">
        <v>44237</v>
      </c>
      <c r="C1146" s="131">
        <v>14.764250000000001</v>
      </c>
    </row>
    <row r="1147" spans="2:3" x14ac:dyDescent="0.25">
      <c r="B1147" s="135">
        <v>44236</v>
      </c>
      <c r="C1147" s="131">
        <v>14.263249999999999</v>
      </c>
    </row>
    <row r="1148" spans="2:3" x14ac:dyDescent="0.25">
      <c r="B1148" s="135">
        <v>44235</v>
      </c>
      <c r="C1148" s="131">
        <v>14.438750000000001</v>
      </c>
    </row>
    <row r="1149" spans="2:3" x14ac:dyDescent="0.25">
      <c r="B1149" s="135">
        <v>44232</v>
      </c>
      <c r="C1149" s="131">
        <v>13.590999999999999</v>
      </c>
    </row>
    <row r="1150" spans="2:3" x14ac:dyDescent="0.25">
      <c r="B1150" s="135">
        <v>44231</v>
      </c>
      <c r="C1150" s="131">
        <v>13.664249999999999</v>
      </c>
    </row>
    <row r="1151" spans="2:3" x14ac:dyDescent="0.25">
      <c r="B1151" s="135">
        <v>44230</v>
      </c>
      <c r="C1151" s="131">
        <v>13.5305</v>
      </c>
    </row>
    <row r="1152" spans="2:3" x14ac:dyDescent="0.25">
      <c r="B1152" s="135">
        <v>44229</v>
      </c>
      <c r="C1152" s="131">
        <v>13.556749999999999</v>
      </c>
    </row>
    <row r="1153" spans="2:3" x14ac:dyDescent="0.25">
      <c r="B1153" s="135">
        <v>44228</v>
      </c>
      <c r="C1153" s="131">
        <v>13.237</v>
      </c>
    </row>
    <row r="1154" spans="2:3" x14ac:dyDescent="0.25">
      <c r="B1154" s="135">
        <v>44225</v>
      </c>
      <c r="C1154" s="131">
        <v>12.989750000000001</v>
      </c>
    </row>
    <row r="1155" spans="2:3" x14ac:dyDescent="0.25">
      <c r="B1155" s="135">
        <v>44224</v>
      </c>
      <c r="C1155" s="131">
        <v>13.051</v>
      </c>
    </row>
    <row r="1156" spans="2:3" x14ac:dyDescent="0.25">
      <c r="B1156" s="135">
        <v>44223</v>
      </c>
      <c r="C1156" s="131">
        <v>12.91775</v>
      </c>
    </row>
    <row r="1157" spans="2:3" x14ac:dyDescent="0.25">
      <c r="B1157" s="135">
        <v>44222</v>
      </c>
      <c r="C1157" s="131">
        <v>13.43525</v>
      </c>
    </row>
    <row r="1158" spans="2:3" x14ac:dyDescent="0.25">
      <c r="B1158" s="135">
        <v>44221</v>
      </c>
      <c r="C1158" s="131">
        <v>13.65325</v>
      </c>
    </row>
    <row r="1159" spans="2:3" x14ac:dyDescent="0.25">
      <c r="B1159" s="135">
        <v>44218</v>
      </c>
      <c r="C1159" s="131">
        <v>13.7125</v>
      </c>
    </row>
    <row r="1160" spans="2:3" x14ac:dyDescent="0.25">
      <c r="B1160" s="135">
        <v>44217</v>
      </c>
      <c r="C1160" s="131">
        <v>13.8675</v>
      </c>
    </row>
    <row r="1161" spans="2:3" x14ac:dyDescent="0.25">
      <c r="B1161" s="135">
        <v>44216</v>
      </c>
      <c r="C1161" s="131">
        <v>13.36575</v>
      </c>
    </row>
    <row r="1162" spans="2:3" x14ac:dyDescent="0.25">
      <c r="B1162" s="135">
        <v>44215</v>
      </c>
      <c r="C1162" s="131">
        <v>13.02525</v>
      </c>
    </row>
    <row r="1163" spans="2:3" x14ac:dyDescent="0.25">
      <c r="B1163" s="135">
        <v>44211</v>
      </c>
      <c r="C1163" s="131">
        <v>12.859500000000001</v>
      </c>
    </row>
    <row r="1164" spans="2:3" x14ac:dyDescent="0.25">
      <c r="B1164" s="135">
        <v>44210</v>
      </c>
      <c r="C1164" s="131">
        <v>13.20025</v>
      </c>
    </row>
    <row r="1165" spans="2:3" x14ac:dyDescent="0.25">
      <c r="B1165" s="135">
        <v>44209</v>
      </c>
      <c r="C1165" s="131">
        <v>13.531750000000001</v>
      </c>
    </row>
    <row r="1166" spans="2:3" x14ac:dyDescent="0.25">
      <c r="B1166" s="135">
        <v>44208</v>
      </c>
      <c r="C1166" s="131">
        <v>13.48475</v>
      </c>
    </row>
    <row r="1167" spans="2:3" x14ac:dyDescent="0.25">
      <c r="B1167" s="135">
        <v>44207</v>
      </c>
      <c r="C1167" s="131">
        <v>13.621499999999999</v>
      </c>
    </row>
    <row r="1168" spans="2:3" x14ac:dyDescent="0.25">
      <c r="B1168" s="135">
        <v>44204</v>
      </c>
      <c r="C1168" s="131">
        <v>13.27675</v>
      </c>
    </row>
    <row r="1169" spans="2:3" x14ac:dyDescent="0.25">
      <c r="B1169" s="135">
        <v>44203</v>
      </c>
      <c r="C1169" s="131">
        <v>13.343999999999999</v>
      </c>
    </row>
    <row r="1170" spans="2:3" x14ac:dyDescent="0.25">
      <c r="B1170" s="135">
        <v>44202</v>
      </c>
      <c r="C1170" s="131">
        <v>12.6145</v>
      </c>
    </row>
    <row r="1171" spans="2:3" x14ac:dyDescent="0.25">
      <c r="B1171" s="135">
        <v>44201</v>
      </c>
      <c r="C1171" s="131">
        <v>13.40475</v>
      </c>
    </row>
    <row r="1172" spans="2:3" x14ac:dyDescent="0.25">
      <c r="B1172" s="135">
        <v>44200</v>
      </c>
      <c r="C1172" s="131">
        <v>13.1135</v>
      </c>
    </row>
    <row r="1173" spans="2:3" x14ac:dyDescent="0.25">
      <c r="B1173" s="135">
        <v>44196</v>
      </c>
      <c r="C1173" s="131">
        <v>13.055</v>
      </c>
    </row>
    <row r="1174" spans="2:3" x14ac:dyDescent="0.25">
      <c r="B1174" s="135">
        <v>44195</v>
      </c>
      <c r="C1174" s="131">
        <v>13.14575</v>
      </c>
    </row>
    <row r="1175" spans="2:3" x14ac:dyDescent="0.25">
      <c r="B1175" s="135">
        <v>44194</v>
      </c>
      <c r="C1175" s="131">
        <v>12.943250000000001</v>
      </c>
    </row>
    <row r="1176" spans="2:3" x14ac:dyDescent="0.25">
      <c r="B1176" s="135">
        <v>44193</v>
      </c>
      <c r="C1176" s="131">
        <v>12.9</v>
      </c>
    </row>
    <row r="1177" spans="2:3" x14ac:dyDescent="0.25">
      <c r="B1177" s="135">
        <v>44189</v>
      </c>
      <c r="C1177" s="131">
        <v>12.99375</v>
      </c>
    </row>
    <row r="1178" spans="2:3" x14ac:dyDescent="0.25">
      <c r="B1178" s="135">
        <v>44188</v>
      </c>
      <c r="C1178" s="131">
        <v>13.00925</v>
      </c>
    </row>
    <row r="1179" spans="2:3" x14ac:dyDescent="0.25">
      <c r="B1179" s="135">
        <v>44187</v>
      </c>
      <c r="C1179" s="131">
        <v>13.27825</v>
      </c>
    </row>
    <row r="1180" spans="2:3" x14ac:dyDescent="0.25">
      <c r="B1180" s="135">
        <v>44186</v>
      </c>
      <c r="C1180" s="131">
        <v>13.33225</v>
      </c>
    </row>
    <row r="1181" spans="2:3" x14ac:dyDescent="0.25">
      <c r="B1181" s="135">
        <v>44183</v>
      </c>
      <c r="C1181" s="131">
        <v>13.272</v>
      </c>
    </row>
    <row r="1182" spans="2:3" x14ac:dyDescent="0.25">
      <c r="B1182" s="135">
        <v>44182</v>
      </c>
      <c r="C1182" s="131">
        <v>13.34125</v>
      </c>
    </row>
    <row r="1183" spans="2:3" x14ac:dyDescent="0.25">
      <c r="B1183" s="135">
        <v>44181</v>
      </c>
      <c r="C1183" s="131">
        <v>13.2425</v>
      </c>
    </row>
    <row r="1184" spans="2:3" x14ac:dyDescent="0.25">
      <c r="B1184" s="135">
        <v>44180</v>
      </c>
      <c r="C1184" s="131">
        <v>13.3605</v>
      </c>
    </row>
    <row r="1185" spans="2:3" x14ac:dyDescent="0.25">
      <c r="B1185" s="135">
        <v>44179</v>
      </c>
      <c r="C1185" s="131">
        <v>13.30875</v>
      </c>
    </row>
    <row r="1186" spans="2:3" x14ac:dyDescent="0.25">
      <c r="B1186" s="135">
        <v>44176</v>
      </c>
      <c r="C1186" s="131">
        <v>13.013249999999999</v>
      </c>
    </row>
    <row r="1187" spans="2:3" x14ac:dyDescent="0.25">
      <c r="B1187" s="135">
        <v>44175</v>
      </c>
      <c r="C1187" s="131">
        <v>12.972250000000001</v>
      </c>
    </row>
    <row r="1188" spans="2:3" x14ac:dyDescent="0.25">
      <c r="B1188" s="135">
        <v>44174</v>
      </c>
      <c r="C1188" s="131">
        <v>12.93075</v>
      </c>
    </row>
    <row r="1189" spans="2:3" x14ac:dyDescent="0.25">
      <c r="B1189" s="135">
        <v>44173</v>
      </c>
      <c r="C1189" s="131">
        <v>13.35</v>
      </c>
    </row>
    <row r="1190" spans="2:3" x14ac:dyDescent="0.25">
      <c r="B1190" s="135">
        <v>44172</v>
      </c>
      <c r="C1190" s="131">
        <v>13.60675</v>
      </c>
    </row>
    <row r="1191" spans="2:3" x14ac:dyDescent="0.25">
      <c r="B1191" s="135">
        <v>44169</v>
      </c>
      <c r="C1191" s="131">
        <v>13.558249999999999</v>
      </c>
    </row>
    <row r="1192" spans="2:3" x14ac:dyDescent="0.25">
      <c r="B1192" s="135">
        <v>44168</v>
      </c>
      <c r="C1192" s="131">
        <v>13.396000000000001</v>
      </c>
    </row>
    <row r="1193" spans="2:3" x14ac:dyDescent="0.25">
      <c r="B1193" s="135">
        <v>44167</v>
      </c>
      <c r="C1193" s="131">
        <v>13.544499999999999</v>
      </c>
    </row>
    <row r="1194" spans="2:3" x14ac:dyDescent="0.25">
      <c r="B1194" s="135">
        <v>44166</v>
      </c>
      <c r="C1194" s="131">
        <v>13.39</v>
      </c>
    </row>
    <row r="1195" spans="2:3" x14ac:dyDescent="0.25">
      <c r="B1195" s="135">
        <v>44165</v>
      </c>
      <c r="C1195" s="131">
        <v>13.4015</v>
      </c>
    </row>
    <row r="1196" spans="2:3" x14ac:dyDescent="0.25">
      <c r="B1196" s="135">
        <v>44162</v>
      </c>
      <c r="C1196" s="131">
        <v>13.26125</v>
      </c>
    </row>
    <row r="1197" spans="2:3" x14ac:dyDescent="0.25">
      <c r="B1197" s="135">
        <v>44160</v>
      </c>
      <c r="C1197" s="131">
        <v>13.23475</v>
      </c>
    </row>
    <row r="1198" spans="2:3" x14ac:dyDescent="0.25">
      <c r="B1198" s="135">
        <v>44159</v>
      </c>
      <c r="C1198" s="131">
        <v>12.957750000000001</v>
      </c>
    </row>
    <row r="1199" spans="2:3" x14ac:dyDescent="0.25">
      <c r="B1199" s="135">
        <v>44158</v>
      </c>
      <c r="C1199" s="131">
        <v>13.14</v>
      </c>
    </row>
    <row r="1200" spans="2:3" x14ac:dyDescent="0.25">
      <c r="B1200" s="135">
        <v>44155</v>
      </c>
      <c r="C1200" s="131">
        <v>13.08775</v>
      </c>
    </row>
    <row r="1201" spans="2:3" x14ac:dyDescent="0.25">
      <c r="B1201" s="135">
        <v>44154</v>
      </c>
      <c r="C1201" s="131">
        <v>13.440250000000001</v>
      </c>
    </row>
    <row r="1202" spans="2:3" x14ac:dyDescent="0.25">
      <c r="B1202" s="135">
        <v>44153</v>
      </c>
      <c r="C1202" s="131">
        <v>13.428750000000001</v>
      </c>
    </row>
    <row r="1203" spans="2:3" x14ac:dyDescent="0.25">
      <c r="B1203" s="135">
        <v>44152</v>
      </c>
      <c r="C1203" s="131">
        <v>13.42225</v>
      </c>
    </row>
    <row r="1204" spans="2:3" x14ac:dyDescent="0.25">
      <c r="B1204" s="135">
        <v>44151</v>
      </c>
      <c r="C1204" s="131">
        <v>13.51525</v>
      </c>
    </row>
    <row r="1205" spans="2:3" x14ac:dyDescent="0.25">
      <c r="B1205" s="135">
        <v>44148</v>
      </c>
      <c r="C1205" s="131">
        <v>13.297000000000001</v>
      </c>
    </row>
    <row r="1206" spans="2:3" x14ac:dyDescent="0.25">
      <c r="B1206" s="135">
        <v>44147</v>
      </c>
      <c r="C1206" s="131">
        <v>13.45675</v>
      </c>
    </row>
    <row r="1207" spans="2:3" x14ac:dyDescent="0.25">
      <c r="B1207" s="135">
        <v>44146</v>
      </c>
      <c r="C1207" s="131">
        <v>13.417999999999999</v>
      </c>
    </row>
    <row r="1208" spans="2:3" x14ac:dyDescent="0.25">
      <c r="B1208" s="135">
        <v>44145</v>
      </c>
      <c r="C1208" s="131">
        <v>12.77</v>
      </c>
    </row>
    <row r="1209" spans="2:3" x14ac:dyDescent="0.25">
      <c r="B1209" s="135">
        <v>44144</v>
      </c>
      <c r="C1209" s="131">
        <v>13.630750000000001</v>
      </c>
    </row>
    <row r="1210" spans="2:3" x14ac:dyDescent="0.25">
      <c r="B1210" s="135">
        <v>44141</v>
      </c>
      <c r="C1210" s="131">
        <v>14.561999999999999</v>
      </c>
    </row>
    <row r="1211" spans="2:3" x14ac:dyDescent="0.25">
      <c r="B1211" s="135">
        <v>44140</v>
      </c>
      <c r="C1211" s="131">
        <v>14.16</v>
      </c>
    </row>
    <row r="1212" spans="2:3" x14ac:dyDescent="0.25">
      <c r="B1212" s="135">
        <v>44139</v>
      </c>
      <c r="C1212" s="131">
        <v>13.79425</v>
      </c>
    </row>
    <row r="1213" spans="2:3" x14ac:dyDescent="0.25">
      <c r="B1213" s="135">
        <v>44138</v>
      </c>
      <c r="C1213" s="131">
        <v>13.019500000000001</v>
      </c>
    </row>
    <row r="1214" spans="2:3" x14ac:dyDescent="0.25">
      <c r="B1214" s="135">
        <v>44137</v>
      </c>
      <c r="C1214" s="131">
        <v>12.58075</v>
      </c>
    </row>
    <row r="1215" spans="2:3" x14ac:dyDescent="0.25">
      <c r="B1215" s="135">
        <v>44134</v>
      </c>
      <c r="C1215" s="131">
        <v>12.534000000000001</v>
      </c>
    </row>
    <row r="1216" spans="2:3" x14ac:dyDescent="0.25">
      <c r="B1216" s="135">
        <v>44133</v>
      </c>
      <c r="C1216" s="131">
        <v>13.023999999999999</v>
      </c>
    </row>
    <row r="1217" spans="2:3" x14ac:dyDescent="0.25">
      <c r="B1217" s="135">
        <v>44132</v>
      </c>
      <c r="C1217" s="131">
        <v>12.627000000000001</v>
      </c>
    </row>
    <row r="1218" spans="2:3" x14ac:dyDescent="0.25">
      <c r="B1218" s="135">
        <v>44131</v>
      </c>
      <c r="C1218" s="131">
        <v>13.396750000000001</v>
      </c>
    </row>
    <row r="1219" spans="2:3" x14ac:dyDescent="0.25">
      <c r="B1219" s="135">
        <v>44130</v>
      </c>
      <c r="C1219" s="131">
        <v>13.141249999999999</v>
      </c>
    </row>
    <row r="1220" spans="2:3" x14ac:dyDescent="0.25">
      <c r="B1220" s="135">
        <v>44127</v>
      </c>
      <c r="C1220" s="131">
        <v>13.590249999999999</v>
      </c>
    </row>
    <row r="1221" spans="2:3" x14ac:dyDescent="0.25">
      <c r="B1221" s="135">
        <v>44126</v>
      </c>
      <c r="C1221" s="131">
        <v>13.361000000000001</v>
      </c>
    </row>
    <row r="1222" spans="2:3" x14ac:dyDescent="0.25">
      <c r="B1222" s="135">
        <v>44125</v>
      </c>
      <c r="C1222" s="131">
        <v>13.524749999999999</v>
      </c>
    </row>
    <row r="1223" spans="2:3" x14ac:dyDescent="0.25">
      <c r="B1223" s="135">
        <v>44124</v>
      </c>
      <c r="C1223" s="131">
        <v>13.6455</v>
      </c>
    </row>
    <row r="1224" spans="2:3" x14ac:dyDescent="0.25">
      <c r="B1224" s="135">
        <v>44123</v>
      </c>
      <c r="C1224" s="131">
        <v>13.49775</v>
      </c>
    </row>
    <row r="1225" spans="2:3" x14ac:dyDescent="0.25">
      <c r="B1225" s="135">
        <v>44120</v>
      </c>
      <c r="C1225" s="131">
        <v>13.811500000000001</v>
      </c>
    </row>
    <row r="1226" spans="2:3" x14ac:dyDescent="0.25">
      <c r="B1226" s="135">
        <v>44119</v>
      </c>
      <c r="C1226" s="131">
        <v>13.97</v>
      </c>
    </row>
    <row r="1227" spans="2:3" x14ac:dyDescent="0.25">
      <c r="B1227" s="135">
        <v>44118</v>
      </c>
      <c r="C1227" s="131">
        <v>14.09525</v>
      </c>
    </row>
    <row r="1228" spans="2:3" x14ac:dyDescent="0.25">
      <c r="B1228" s="135">
        <v>44117</v>
      </c>
      <c r="C1228" s="131">
        <v>14.248250000000001</v>
      </c>
    </row>
    <row r="1229" spans="2:3" x14ac:dyDescent="0.25">
      <c r="B1229" s="135">
        <v>44116</v>
      </c>
      <c r="C1229" s="131">
        <v>14.226000000000001</v>
      </c>
    </row>
    <row r="1230" spans="2:3" x14ac:dyDescent="0.25">
      <c r="B1230" s="135">
        <v>44113</v>
      </c>
      <c r="C1230" s="131">
        <v>13.76275</v>
      </c>
    </row>
    <row r="1231" spans="2:3" x14ac:dyDescent="0.25">
      <c r="B1231" s="135">
        <v>44112</v>
      </c>
      <c r="C1231" s="131">
        <v>13.838749999999999</v>
      </c>
    </row>
    <row r="1232" spans="2:3" x14ac:dyDescent="0.25">
      <c r="B1232" s="135">
        <v>44111</v>
      </c>
      <c r="C1232" s="131">
        <v>13.964</v>
      </c>
    </row>
    <row r="1233" spans="2:3" x14ac:dyDescent="0.25">
      <c r="B1233" s="135">
        <v>44110</v>
      </c>
      <c r="C1233" s="131">
        <v>13.736499999999999</v>
      </c>
    </row>
    <row r="1234" spans="2:3" x14ac:dyDescent="0.25">
      <c r="B1234" s="135">
        <v>44109</v>
      </c>
      <c r="C1234" s="131">
        <v>13.6425</v>
      </c>
    </row>
    <row r="1235" spans="2:3" x14ac:dyDescent="0.25">
      <c r="B1235" s="135">
        <v>44106</v>
      </c>
      <c r="C1235" s="131">
        <v>13.062250000000001</v>
      </c>
    </row>
    <row r="1236" spans="2:3" x14ac:dyDescent="0.25">
      <c r="B1236" s="135">
        <v>44105</v>
      </c>
      <c r="C1236" s="131">
        <v>13.6145</v>
      </c>
    </row>
    <row r="1237" spans="2:3" x14ac:dyDescent="0.25">
      <c r="B1237" s="135">
        <v>44104</v>
      </c>
      <c r="C1237" s="131">
        <v>13.5305</v>
      </c>
    </row>
    <row r="1238" spans="2:3" x14ac:dyDescent="0.25">
      <c r="B1238" s="135">
        <v>44103</v>
      </c>
      <c r="C1238" s="131">
        <v>13.22575</v>
      </c>
    </row>
    <row r="1239" spans="2:3" x14ac:dyDescent="0.25">
      <c r="B1239" s="135">
        <v>44102</v>
      </c>
      <c r="C1239" s="131">
        <v>13.035</v>
      </c>
    </row>
    <row r="1240" spans="2:3" x14ac:dyDescent="0.25">
      <c r="B1240" s="135">
        <v>44099</v>
      </c>
      <c r="C1240" s="131">
        <v>12.873749999999999</v>
      </c>
    </row>
    <row r="1241" spans="2:3" x14ac:dyDescent="0.25">
      <c r="B1241" s="135">
        <v>44098</v>
      </c>
      <c r="C1241" s="131">
        <v>12.348000000000001</v>
      </c>
    </row>
    <row r="1242" spans="2:3" x14ac:dyDescent="0.25">
      <c r="B1242" s="135">
        <v>44097</v>
      </c>
      <c r="C1242" s="131">
        <v>12.123749999999999</v>
      </c>
    </row>
    <row r="1243" spans="2:3" x14ac:dyDescent="0.25">
      <c r="B1243" s="135">
        <v>44096</v>
      </c>
      <c r="C1243" s="131">
        <v>12.63775</v>
      </c>
    </row>
    <row r="1244" spans="2:3" x14ac:dyDescent="0.25">
      <c r="B1244" s="135">
        <v>44095</v>
      </c>
      <c r="C1244" s="131">
        <v>12.517250000000001</v>
      </c>
    </row>
    <row r="1245" spans="2:3" x14ac:dyDescent="0.25">
      <c r="B1245" s="135">
        <v>44092</v>
      </c>
      <c r="C1245" s="131">
        <v>12.189249999999999</v>
      </c>
    </row>
    <row r="1246" spans="2:3" x14ac:dyDescent="0.25">
      <c r="B1246" s="135">
        <v>44091</v>
      </c>
      <c r="C1246" s="131">
        <v>12.4635</v>
      </c>
    </row>
    <row r="1247" spans="2:3" x14ac:dyDescent="0.25">
      <c r="B1247" s="135">
        <v>44090</v>
      </c>
      <c r="C1247" s="131">
        <v>12.5145</v>
      </c>
    </row>
    <row r="1248" spans="2:3" x14ac:dyDescent="0.25">
      <c r="B1248" s="135">
        <v>44089</v>
      </c>
      <c r="C1248" s="131">
        <v>12.991</v>
      </c>
    </row>
    <row r="1249" spans="2:3" x14ac:dyDescent="0.25">
      <c r="B1249" s="135">
        <v>44088</v>
      </c>
      <c r="C1249" s="131">
        <v>12.872249999999999</v>
      </c>
    </row>
    <row r="1250" spans="2:3" x14ac:dyDescent="0.25">
      <c r="B1250" s="135">
        <v>44085</v>
      </c>
      <c r="C1250" s="131">
        <v>12.1645</v>
      </c>
    </row>
    <row r="1251" spans="2:3" x14ac:dyDescent="0.25">
      <c r="B1251" s="135">
        <v>44084</v>
      </c>
      <c r="C1251" s="131">
        <v>12.31175</v>
      </c>
    </row>
    <row r="1252" spans="2:3" x14ac:dyDescent="0.25">
      <c r="B1252" s="135">
        <v>44083</v>
      </c>
      <c r="C1252" s="131">
        <v>12.715</v>
      </c>
    </row>
    <row r="1253" spans="2:3" x14ac:dyDescent="0.25">
      <c r="B1253" s="135">
        <v>44082</v>
      </c>
      <c r="C1253" s="131">
        <v>11.913</v>
      </c>
    </row>
    <row r="1254" spans="2:3" x14ac:dyDescent="0.25">
      <c r="B1254" s="135">
        <v>44078</v>
      </c>
      <c r="C1254" s="131">
        <v>12.6225</v>
      </c>
    </row>
    <row r="1255" spans="2:3" x14ac:dyDescent="0.25">
      <c r="B1255" s="135">
        <v>44077</v>
      </c>
      <c r="C1255" s="131">
        <v>13.015499999999999</v>
      </c>
    </row>
    <row r="1256" spans="2:3" x14ac:dyDescent="0.25">
      <c r="B1256" s="135">
        <v>44076</v>
      </c>
      <c r="C1256" s="131">
        <v>14.346500000000001</v>
      </c>
    </row>
    <row r="1257" spans="2:3" x14ac:dyDescent="0.25">
      <c r="B1257" s="135">
        <v>44075</v>
      </c>
      <c r="C1257" s="131">
        <v>13.821</v>
      </c>
    </row>
    <row r="1258" spans="2:3" x14ac:dyDescent="0.25">
      <c r="B1258" s="135">
        <v>44074</v>
      </c>
      <c r="C1258" s="131">
        <v>13.374499999999999</v>
      </c>
    </row>
    <row r="1259" spans="2:3" x14ac:dyDescent="0.25">
      <c r="B1259" s="135">
        <v>44071</v>
      </c>
      <c r="C1259" s="131">
        <v>13.14775</v>
      </c>
    </row>
    <row r="1260" spans="2:3" x14ac:dyDescent="0.25">
      <c r="B1260" s="135">
        <v>44070</v>
      </c>
      <c r="C1260" s="131">
        <v>12.62825</v>
      </c>
    </row>
    <row r="1261" spans="2:3" x14ac:dyDescent="0.25">
      <c r="B1261" s="135">
        <v>44069</v>
      </c>
      <c r="C1261" s="131">
        <v>12.773</v>
      </c>
    </row>
    <row r="1262" spans="2:3" x14ac:dyDescent="0.25">
      <c r="B1262" s="135">
        <v>44068</v>
      </c>
      <c r="C1262" s="131">
        <v>12.75</v>
      </c>
    </row>
    <row r="1263" spans="2:3" x14ac:dyDescent="0.25">
      <c r="B1263" s="135">
        <v>44067</v>
      </c>
      <c r="C1263" s="131">
        <v>12.72025</v>
      </c>
    </row>
    <row r="1264" spans="2:3" x14ac:dyDescent="0.25">
      <c r="B1264" s="135">
        <v>44064</v>
      </c>
      <c r="C1264" s="131">
        <v>12.6835</v>
      </c>
    </row>
    <row r="1265" spans="2:3" x14ac:dyDescent="0.25">
      <c r="B1265" s="135">
        <v>44063</v>
      </c>
      <c r="C1265" s="131">
        <v>12.141</v>
      </c>
    </row>
    <row r="1266" spans="2:3" x14ac:dyDescent="0.25">
      <c r="B1266" s="135">
        <v>44062</v>
      </c>
      <c r="C1266" s="131">
        <v>12.138500000000001</v>
      </c>
    </row>
    <row r="1267" spans="2:3" x14ac:dyDescent="0.25">
      <c r="B1267" s="135">
        <v>44061</v>
      </c>
      <c r="C1267" s="131">
        <v>12.26075</v>
      </c>
    </row>
    <row r="1268" spans="2:3" x14ac:dyDescent="0.25">
      <c r="B1268" s="135">
        <v>44060</v>
      </c>
      <c r="C1268" s="131">
        <v>12.337</v>
      </c>
    </row>
    <row r="1269" spans="2:3" x14ac:dyDescent="0.25">
      <c r="B1269" s="135">
        <v>44057</v>
      </c>
      <c r="C1269" s="131">
        <v>11.564</v>
      </c>
    </row>
  </sheetData>
  <sortState xmlns:xlrd2="http://schemas.microsoft.com/office/spreadsheetml/2017/richdata2" ref="B15:C1269">
    <sortCondition descending="1" ref="B15:B1269"/>
  </sortState>
  <pageMargins left="0.4" right="0.4" top="0.4" bottom="0.4" header="0.2" footer="0.2"/>
  <pageSetup fitToHeight="0" orientation="landscape" r:id="rId1"/>
  <headerFooter>
    <oddFooter>&amp;L&amp;"Palatino Linotype,Regular"&amp;10&amp;A&amp;C&amp;"Palatino Linotype,Regular"&amp;10Page &amp;P of &amp;N&amp;R&amp;"Palatino Linotype,Regular"&amp;10&amp;D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CE0A7-24F0-42C0-B870-DBF26684AC0F}">
  <sheetPr>
    <tabColor rgb="FF002060"/>
  </sheetPr>
  <dimension ref="A1:IV5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0754-AD14-4927-AA43-BB725068A2FB}">
  <sheetPr>
    <tabColor rgb="FF002060"/>
    <pageSetUpPr fitToPage="1"/>
  </sheetPr>
  <dimension ref="A1:AK1348"/>
  <sheetViews>
    <sheetView showGridLines="0" view="pageBreakPreview" topLeftCell="A17" zoomScale="69" zoomScaleNormal="85" zoomScaleSheetLayoutView="100" workbookViewId="0">
      <selection activeCell="C45" sqref="C45"/>
    </sheetView>
  </sheetViews>
  <sheetFormatPr baseColWidth="10" defaultColWidth="7.5" defaultRowHeight="17" x14ac:dyDescent="0.25"/>
  <cols>
    <col min="1" max="1" width="11.83203125" style="1" customWidth="1"/>
    <col min="2" max="2" width="30.6640625" style="163" customWidth="1"/>
    <col min="3" max="4" width="20.6640625" style="1" customWidth="1"/>
    <col min="5" max="5" width="11.83203125" style="1" customWidth="1"/>
    <col min="6" max="6" width="35.6640625" style="1" customWidth="1"/>
    <col min="7" max="7" width="19.6640625" style="1" customWidth="1"/>
    <col min="8" max="10" width="17.6640625" style="1" customWidth="1"/>
    <col min="11" max="11" width="3.6640625" style="1" customWidth="1"/>
    <col min="12" max="14" width="13.6640625" style="1" customWidth="1"/>
    <col min="15" max="15" width="3.6640625" style="1" customWidth="1"/>
    <col min="16" max="16" width="17.6640625" style="1" customWidth="1"/>
    <col min="17" max="17" width="3.6640625" style="1" customWidth="1"/>
    <col min="18" max="20" width="13.6640625" style="1" customWidth="1"/>
    <col min="21" max="21" width="3.6640625" style="1" customWidth="1"/>
    <col min="22" max="22" width="17.6640625" style="1" customWidth="1"/>
    <col min="23" max="23" width="3.6640625" style="1" customWidth="1"/>
    <col min="24" max="24" width="15.6640625" style="1" customWidth="1"/>
    <col min="25" max="25" width="9.1640625" style="1" customWidth="1"/>
    <col min="26" max="31" width="27.5" style="1" customWidth="1"/>
    <col min="32" max="37" width="35.5" style="1" customWidth="1"/>
    <col min="38" max="39" width="27.5" style="1" customWidth="1"/>
    <col min="40" max="16384" width="7.5" style="1"/>
  </cols>
  <sheetData>
    <row r="1" spans="1:37" ht="18" thickBot="1" x14ac:dyDescent="0.3">
      <c r="A1" s="141">
        <v>45882</v>
      </c>
      <c r="B1" s="141"/>
      <c r="C1" s="141"/>
      <c r="D1" s="141"/>
      <c r="E1" s="141"/>
    </row>
    <row r="2" spans="1:37" ht="21" x14ac:dyDescent="0.3">
      <c r="B2" s="169" t="s">
        <v>254</v>
      </c>
      <c r="C2" s="170"/>
      <c r="D2" s="171"/>
      <c r="F2" s="169" t="s">
        <v>231</v>
      </c>
      <c r="G2" s="170"/>
      <c r="H2" s="170"/>
      <c r="I2" s="170"/>
      <c r="J2" s="170"/>
      <c r="K2" s="202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1"/>
      <c r="X2" s="165"/>
      <c r="Z2" s="140" t="s">
        <v>208</v>
      </c>
      <c r="AA2" s="140"/>
      <c r="AB2" s="142" t="s">
        <v>210</v>
      </c>
      <c r="AC2" s="142" t="s">
        <v>210</v>
      </c>
      <c r="AD2" s="142" t="s">
        <v>210</v>
      </c>
      <c r="AE2" s="142" t="s">
        <v>210</v>
      </c>
      <c r="AF2" s="142" t="s">
        <v>210</v>
      </c>
      <c r="AG2" s="142" t="s">
        <v>210</v>
      </c>
      <c r="AH2" s="142" t="s">
        <v>210</v>
      </c>
      <c r="AI2" s="142" t="s">
        <v>210</v>
      </c>
      <c r="AJ2" s="142" t="s">
        <v>210</v>
      </c>
      <c r="AK2" s="142" t="s">
        <v>210</v>
      </c>
    </row>
    <row r="3" spans="1:37" x14ac:dyDescent="0.25">
      <c r="B3" s="172"/>
      <c r="D3" s="173"/>
      <c r="F3" s="188" t="s">
        <v>232</v>
      </c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89"/>
      <c r="X3" s="136"/>
      <c r="Z3" s="142" t="s">
        <v>203</v>
      </c>
      <c r="AA3" s="142" t="s">
        <v>207</v>
      </c>
      <c r="AB3" s="142" t="s">
        <v>209</v>
      </c>
      <c r="AC3" s="142" t="s">
        <v>211</v>
      </c>
      <c r="AD3" s="142" t="s">
        <v>212</v>
      </c>
      <c r="AE3" s="142" t="s">
        <v>213</v>
      </c>
      <c r="AF3" s="142" t="s">
        <v>218</v>
      </c>
      <c r="AG3" s="142" t="s">
        <v>218</v>
      </c>
      <c r="AH3" s="142" t="s">
        <v>218</v>
      </c>
      <c r="AI3" s="142" t="s">
        <v>219</v>
      </c>
      <c r="AJ3" s="142" t="s">
        <v>219</v>
      </c>
      <c r="AK3" s="142" t="s">
        <v>219</v>
      </c>
    </row>
    <row r="4" spans="1:37" x14ac:dyDescent="0.25">
      <c r="B4" s="172"/>
      <c r="C4" s="157" t="s">
        <v>256</v>
      </c>
      <c r="D4" s="174"/>
      <c r="F4" s="190">
        <f>A1</f>
        <v>45882</v>
      </c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89"/>
      <c r="X4" s="136"/>
      <c r="AE4" s="142" t="s">
        <v>214</v>
      </c>
      <c r="AF4" s="142" t="s">
        <v>215</v>
      </c>
      <c r="AG4" s="142" t="s">
        <v>216</v>
      </c>
      <c r="AH4" s="142" t="s">
        <v>217</v>
      </c>
      <c r="AI4" s="142" t="s">
        <v>215</v>
      </c>
      <c r="AJ4" s="142" t="s">
        <v>216</v>
      </c>
      <c r="AK4" s="142" t="s">
        <v>217</v>
      </c>
    </row>
    <row r="5" spans="1:37" x14ac:dyDescent="0.25">
      <c r="B5" s="172" t="s">
        <v>255</v>
      </c>
      <c r="C5" s="158" t="s">
        <v>261</v>
      </c>
      <c r="D5" s="175" t="s">
        <v>262</v>
      </c>
      <c r="F5" s="190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89"/>
      <c r="X5" s="136"/>
      <c r="AE5" s="142"/>
      <c r="AF5" s="142"/>
      <c r="AG5" s="142"/>
      <c r="AH5" s="142"/>
      <c r="AI5" s="142"/>
      <c r="AJ5" s="142"/>
      <c r="AK5" s="142"/>
    </row>
    <row r="6" spans="1:37" x14ac:dyDescent="0.25">
      <c r="B6" s="172" t="s">
        <v>256</v>
      </c>
      <c r="C6" s="159">
        <v>17</v>
      </c>
      <c r="D6" s="176">
        <v>20</v>
      </c>
      <c r="F6" s="203"/>
      <c r="G6" s="145"/>
      <c r="H6" s="146" t="s">
        <v>246</v>
      </c>
      <c r="I6" s="146"/>
      <c r="J6" s="146"/>
      <c r="K6" s="145"/>
      <c r="L6" s="146" t="s">
        <v>238</v>
      </c>
      <c r="M6" s="146"/>
      <c r="N6" s="146"/>
      <c r="O6" s="145"/>
      <c r="P6" s="138" t="s">
        <v>241</v>
      </c>
      <c r="Q6" s="145"/>
      <c r="R6" s="146" t="s">
        <v>243</v>
      </c>
      <c r="S6" s="146"/>
      <c r="T6" s="146"/>
      <c r="U6" s="145"/>
      <c r="V6" s="138" t="s">
        <v>245</v>
      </c>
      <c r="W6" s="204"/>
      <c r="X6" s="136"/>
    </row>
    <row r="7" spans="1:37" x14ac:dyDescent="0.25">
      <c r="B7" s="177" t="s">
        <v>257</v>
      </c>
      <c r="C7" s="144">
        <f>AF8*4/12+AG8*8/12</f>
        <v>248637.13974457129</v>
      </c>
      <c r="D7" s="201">
        <f>C7</f>
        <v>248637.13974457129</v>
      </c>
      <c r="F7" s="203" t="s">
        <v>233</v>
      </c>
      <c r="G7" s="145" t="s">
        <v>236</v>
      </c>
      <c r="H7" s="148" t="s">
        <v>234</v>
      </c>
      <c r="I7" s="148" t="s">
        <v>235</v>
      </c>
      <c r="J7" s="148" t="s">
        <v>169</v>
      </c>
      <c r="K7" s="145"/>
      <c r="L7" s="148" t="s">
        <v>237</v>
      </c>
      <c r="M7" s="148" t="s">
        <v>239</v>
      </c>
      <c r="N7" s="148" t="s">
        <v>240</v>
      </c>
      <c r="O7" s="145"/>
      <c r="P7" s="148" t="s">
        <v>242</v>
      </c>
      <c r="Q7" s="145"/>
      <c r="R7" s="148" t="s">
        <v>237</v>
      </c>
      <c r="S7" s="148" t="s">
        <v>239</v>
      </c>
      <c r="T7" s="148" t="s">
        <v>240</v>
      </c>
      <c r="U7" s="145"/>
      <c r="V7" s="148" t="s">
        <v>244</v>
      </c>
      <c r="W7" s="204"/>
      <c r="X7" s="136"/>
    </row>
    <row r="8" spans="1:37" x14ac:dyDescent="0.25">
      <c r="B8" s="179" t="s">
        <v>169</v>
      </c>
      <c r="C8" s="8">
        <f>C6*C7</f>
        <v>4226831.3756577121</v>
      </c>
      <c r="D8" s="180">
        <f>D6*D7</f>
        <v>4972742.7948914263</v>
      </c>
      <c r="F8" s="205" t="str">
        <f>Z8</f>
        <v>NVIDIA Corporation</v>
      </c>
      <c r="G8" s="152" t="str">
        <f>AA8</f>
        <v>United States</v>
      </c>
      <c r="H8" s="153">
        <f>AB8</f>
        <v>181.59</v>
      </c>
      <c r="I8" s="92">
        <f>AC8</f>
        <v>4481096.43</v>
      </c>
      <c r="J8" s="92">
        <f>AD8</f>
        <v>4432665.43</v>
      </c>
      <c r="K8" s="152"/>
      <c r="L8" s="154">
        <f>J8/(AF8*4/12+AG8*8/12)</f>
        <v>17.827849188394559</v>
      </c>
      <c r="M8" s="154">
        <f>J8/AG8</f>
        <v>16.165768210724512</v>
      </c>
      <c r="N8" s="154">
        <f>J8/AH8</f>
        <v>11.722603703819564</v>
      </c>
      <c r="O8" s="152"/>
      <c r="P8" s="155">
        <f>(AH8/AE8)^(1/3)-1</f>
        <v>0.44741322387723903</v>
      </c>
      <c r="Q8" s="152"/>
      <c r="R8" s="154">
        <f>J8/(AI8*4/12+AJ8*8/12)</f>
        <v>27.532597292423738</v>
      </c>
      <c r="S8" s="154">
        <f>J8/AJ8</f>
        <v>24.49970709412532</v>
      </c>
      <c r="T8" s="154">
        <f>J8/AK8</f>
        <v>17.483239214423104</v>
      </c>
      <c r="U8" s="152"/>
      <c r="V8" s="155">
        <f>AI8/AF8</f>
        <v>0.61331802836203775</v>
      </c>
      <c r="W8" s="206"/>
      <c r="X8" s="136"/>
      <c r="Y8" s="140" t="s">
        <v>202</v>
      </c>
      <c r="Z8" s="136" t="str">
        <f>_xll.ciqfunctions.udf.CIQ($Y8,$Z$3)</f>
        <v>NVIDIA Corporation</v>
      </c>
      <c r="AA8" s="136" t="str">
        <f>_xll.ciqfunctions.udf.CIQ($Y8,$AA$3)</f>
        <v>United States</v>
      </c>
      <c r="AB8" s="149">
        <f>Control!F6</f>
        <v>181.59</v>
      </c>
      <c r="AC8" s="150">
        <f>Control!F8</f>
        <v>4481096.43</v>
      </c>
      <c r="AD8" s="150">
        <f>Control!F12</f>
        <v>4432665.43</v>
      </c>
      <c r="AE8" s="150">
        <f>'Operating Model'!D17*1/12+'Operating Model'!E17*11/12</f>
        <v>124699.08333333333</v>
      </c>
      <c r="AF8" s="150">
        <f>'Operating Model'!E17*1/12+'Operating Model'!F17*11/12</f>
        <v>197509.96101419907</v>
      </c>
      <c r="AG8" s="150">
        <f>'Operating Model'!F17*1/12+'Operating Model'!G17*11/12</f>
        <v>274200.72910975741</v>
      </c>
      <c r="AH8" s="150">
        <f>'Operating Model'!G17*1/12+'Operating Model'!H17*11/12</f>
        <v>378129.76894848957</v>
      </c>
      <c r="AI8" s="150">
        <f>'Operating Model'!E37*1/12+'Operating Model'!F37*11/12</f>
        <v>121136.41987109152</v>
      </c>
      <c r="AJ8" s="150">
        <f>'Operating Model'!F37*1/12+'Operating Model'!G37*11/12</f>
        <v>180927.28263934591</v>
      </c>
      <c r="AK8" s="150">
        <f>'Operating Model'!G37*1/12+'Operating Model'!H37*11/12</f>
        <v>253537.99577044023</v>
      </c>
    </row>
    <row r="9" spans="1:37" x14ac:dyDescent="0.25">
      <c r="B9" s="172" t="s">
        <v>258</v>
      </c>
      <c r="C9" s="150">
        <f>-Control!$F$11-Control!$F$10-Control!$F$9</f>
        <v>48431</v>
      </c>
      <c r="D9" s="178">
        <f>C9</f>
        <v>48431</v>
      </c>
      <c r="F9" s="188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89"/>
      <c r="X9" s="136"/>
      <c r="Y9" s="140"/>
      <c r="Z9" s="136"/>
      <c r="AA9" s="136"/>
      <c r="AC9" s="144"/>
      <c r="AD9" s="144"/>
    </row>
    <row r="10" spans="1:37" x14ac:dyDescent="0.25">
      <c r="B10" s="181" t="s">
        <v>172</v>
      </c>
      <c r="C10" s="16">
        <f>C8+C9</f>
        <v>4275262.3756577121</v>
      </c>
      <c r="D10" s="182">
        <f>D8+D9</f>
        <v>5021173.7948914263</v>
      </c>
      <c r="F10" s="203" t="s">
        <v>248</v>
      </c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89"/>
      <c r="X10" s="136"/>
      <c r="AC10" s="143"/>
      <c r="AD10" s="143"/>
    </row>
    <row r="11" spans="1:37" x14ac:dyDescent="0.25">
      <c r="B11" s="172" t="s">
        <v>179</v>
      </c>
      <c r="C11" s="150">
        <f>Control!$I$10</f>
        <v>24677</v>
      </c>
      <c r="D11" s="178">
        <f>C11</f>
        <v>24677</v>
      </c>
      <c r="F11" s="188" t="str">
        <f t="shared" ref="F11:J13" si="0">Z11</f>
        <v>Broadcom Inc.</v>
      </c>
      <c r="G11" s="136" t="str">
        <f t="shared" si="0"/>
        <v>United States</v>
      </c>
      <c r="H11" s="136">
        <f t="shared" si="0"/>
        <v>309.08999999999997</v>
      </c>
      <c r="I11" s="147">
        <f t="shared" si="0"/>
        <v>1453795.8448999999</v>
      </c>
      <c r="J11" s="147">
        <f t="shared" si="0"/>
        <v>1511605.8448999999</v>
      </c>
      <c r="K11" s="136"/>
      <c r="L11" s="151">
        <f>J11/(AF11*4/12+AG11*8/12)</f>
        <v>20.035451029933867</v>
      </c>
      <c r="M11" s="151">
        <f>J11/AG11</f>
        <v>18.756756285669852</v>
      </c>
      <c r="N11" s="151">
        <f>J11/AH11</f>
        <v>16.224343342742756</v>
      </c>
      <c r="O11" s="136"/>
      <c r="P11" s="139">
        <f>(AH11/AE11)^(1/3)-1</f>
        <v>0.19549555846547229</v>
      </c>
      <c r="Q11" s="136"/>
      <c r="R11" s="151">
        <f>J11/(AI11*4/12+AJ11*8/12)</f>
        <v>30.268048340329194</v>
      </c>
      <c r="S11" s="151">
        <f>J11/AJ11</f>
        <v>28.305679401942932</v>
      </c>
      <c r="T11" s="151">
        <f>J11/AK11</f>
        <v>24.705995982950686</v>
      </c>
      <c r="U11" s="136"/>
      <c r="V11" s="139">
        <f>AI11/AF11</f>
        <v>0.66016316808829978</v>
      </c>
      <c r="W11" s="189"/>
      <c r="X11" s="136"/>
      <c r="Y11" s="140" t="s">
        <v>204</v>
      </c>
      <c r="Z11" s="136" t="str">
        <f>_xll.ciqfunctions.udf.CIQ($Y11,$Z$3)</f>
        <v>Broadcom Inc.</v>
      </c>
      <c r="AA11" s="136" t="str">
        <f>_xll.ciqfunctions.udf.CIQ($Y11,$AA$3)</f>
        <v>United States</v>
      </c>
      <c r="AB11" s="1">
        <f>_xll.ciqfunctions.udf.CIQ($Y11,AB$3,$A$1,$AB$2)</f>
        <v>309.08999999999997</v>
      </c>
      <c r="AC11" s="144">
        <f>_xll.ciqfunctions.udf.CIQ($Y11,AC$3,$A$1,$AC$2)</f>
        <v>1453795.8448999999</v>
      </c>
      <c r="AD11" s="144">
        <f>_xll.ciqfunctions.udf.CIQ($Y11,AD$3,$A$1,$AC$2)</f>
        <v>1511605.8448999999</v>
      </c>
      <c r="AE11" s="144">
        <f>_xll.ciqfunctions.udf.CIQ($Y11,AE$3,AE$4,$A$1,,,AE$2)</f>
        <v>54529</v>
      </c>
      <c r="AF11" s="144">
        <f>_xll.ciqfunctions.udf.CIQ($Y11,AF$3,AF$4,$A$1,,,AF$2)</f>
        <v>65159.8</v>
      </c>
      <c r="AG11" s="144">
        <f>_xll.ciqfunctions.udf.CIQ($Y11,AG$3,AG$4,$A$1,,,AG$2)</f>
        <v>80589.938999999998</v>
      </c>
      <c r="AH11" s="144">
        <f>_xll.ciqfunctions.udf.CIQ($Y11,AH$3,AH$4,$A$1,,,AH$2)</f>
        <v>93169</v>
      </c>
      <c r="AI11" s="144">
        <f>_xll.ciqfunctions.udf.CIQ($Y11,AI$3,AI$4,$A$1,,,AI$2)</f>
        <v>43016.1</v>
      </c>
      <c r="AJ11" s="144">
        <f>_xll.ciqfunctions.udf.CIQ($Y11,AJ$3,AJ$4,$A$1,,,AJ$2)</f>
        <v>53402.916899999997</v>
      </c>
      <c r="AK11" s="144">
        <f>_xll.ciqfunctions.udf.CIQ($Y11,AK$3,AK$4,$A$1,,,AK$2)</f>
        <v>61183.7647</v>
      </c>
    </row>
    <row r="12" spans="1:37" x14ac:dyDescent="0.25">
      <c r="B12" s="183" t="s">
        <v>259</v>
      </c>
      <c r="C12" s="160">
        <f>C10/C11</f>
        <v>173.24887043229373</v>
      </c>
      <c r="D12" s="184">
        <f>D10/D11</f>
        <v>203.47585990563789</v>
      </c>
      <c r="F12" s="188" t="str">
        <f t="shared" si="0"/>
        <v>Advanced Micro Devices, Inc.</v>
      </c>
      <c r="G12" s="136" t="str">
        <f t="shared" si="0"/>
        <v>United States</v>
      </c>
      <c r="H12" s="136">
        <f t="shared" si="0"/>
        <v>184.42</v>
      </c>
      <c r="I12" s="147">
        <f t="shared" si="0"/>
        <v>299284.83312999998</v>
      </c>
      <c r="J12" s="147">
        <f t="shared" si="0"/>
        <v>297303.83312999998</v>
      </c>
      <c r="K12" s="136"/>
      <c r="L12" s="151">
        <f>J12/(AF12*4/12+AG12*8/12)</f>
        <v>7.9279260406657635</v>
      </c>
      <c r="M12" s="151">
        <f>J12/AG12</f>
        <v>7.4736072480235292</v>
      </c>
      <c r="N12" s="151">
        <f>J12/AH12</f>
        <v>6.3956939470797032</v>
      </c>
      <c r="O12" s="136"/>
      <c r="P12" s="139">
        <f>(AH12/AE12)^(1/3)-1</f>
        <v>0.21706909120883422</v>
      </c>
      <c r="Q12" s="136"/>
      <c r="R12" s="151">
        <f>J12/(AI12*4/12+AJ12*8/12)</f>
        <v>32.311892412385873</v>
      </c>
      <c r="S12" s="151">
        <f>J12/AJ12</f>
        <v>28.591030738087223</v>
      </c>
      <c r="T12" s="151">
        <f>J12/AK12</f>
        <v>22.174442150289018</v>
      </c>
      <c r="U12" s="136"/>
      <c r="V12" s="139">
        <f>AI12/AF12</f>
        <v>0.20661463503483449</v>
      </c>
      <c r="W12" s="189"/>
      <c r="X12" s="136"/>
      <c r="Y12" s="140" t="s">
        <v>205</v>
      </c>
      <c r="Z12" s="136" t="str">
        <f>_xll.ciqfunctions.udf.CIQ($Y12,$Z$3)</f>
        <v>Advanced Micro Devices, Inc.</v>
      </c>
      <c r="AA12" s="136" t="str">
        <f>_xll.ciqfunctions.udf.CIQ($Y12,$AA$3)</f>
        <v>United States</v>
      </c>
      <c r="AB12" s="1">
        <f>_xll.ciqfunctions.udf.CIQ($Y12,AB$3,$A$1,$AB$2)</f>
        <v>184.42</v>
      </c>
      <c r="AC12" s="144">
        <f>_xll.ciqfunctions.udf.CIQ($Y12,AC$3,$A$1,$AC$2)</f>
        <v>299284.83312999998</v>
      </c>
      <c r="AD12" s="144">
        <f>_xll.ciqfunctions.udf.CIQ($Y12,AD$3,$A$1,$AC$2)</f>
        <v>297303.83312999998</v>
      </c>
      <c r="AE12" s="144">
        <f>_xll.ciqfunctions.udf.CIQ($Y12,AE$3,AE$4,$A$1,,,AE$2)</f>
        <v>25785</v>
      </c>
      <c r="AF12" s="144">
        <f>_xll.ciqfunctions.udf.CIQ($Y12,AF$3,AF$4,$A$1,,,AF$2)</f>
        <v>32941.5</v>
      </c>
      <c r="AG12" s="144">
        <f>_xll.ciqfunctions.udf.CIQ($Y12,AG$3,AG$4,$A$1,,,AG$2)</f>
        <v>39780.5</v>
      </c>
      <c r="AH12" s="144">
        <f>_xll.ciqfunctions.udf.CIQ($Y12,AH$3,AH$4,$A$1,,,AH$2)</f>
        <v>46485</v>
      </c>
      <c r="AI12" s="144">
        <f>_xll.ciqfunctions.udf.CIQ($Y12,AI$3,AI$4,$A$1,,,AI$2)</f>
        <v>6806.1959999999999</v>
      </c>
      <c r="AJ12" s="144">
        <f>_xll.ciqfunctions.udf.CIQ($Y12,AJ$3,AJ$4,$A$1,,,AJ$2)</f>
        <v>10398.5</v>
      </c>
      <c r="AK12" s="144">
        <f>_xll.ciqfunctions.udf.CIQ($Y12,AK$3,AK$4,$A$1,,,AK$2)</f>
        <v>13407.5</v>
      </c>
    </row>
    <row r="13" spans="1:37" x14ac:dyDescent="0.25">
      <c r="B13" s="172"/>
      <c r="D13" s="173"/>
      <c r="F13" s="188" t="str">
        <f t="shared" si="0"/>
        <v>Marvell Technology, Inc.</v>
      </c>
      <c r="G13" s="136" t="str">
        <f t="shared" si="0"/>
        <v>United States</v>
      </c>
      <c r="H13" s="136">
        <f t="shared" si="0"/>
        <v>79.319999999999993</v>
      </c>
      <c r="I13" s="147">
        <f t="shared" si="0"/>
        <v>68389.703999999998</v>
      </c>
      <c r="J13" s="147">
        <f t="shared" si="0"/>
        <v>72015.804000000004</v>
      </c>
      <c r="K13" s="136"/>
      <c r="L13" s="151">
        <f>J13/(AF13*4/12+AG13*8/12)</f>
        <v>7.7646048377967025</v>
      </c>
      <c r="M13" s="151">
        <f>J13/AG13</f>
        <v>7.3496763790376081</v>
      </c>
      <c r="N13" s="151">
        <f>J13/AH13</f>
        <v>6.3615391546309796</v>
      </c>
      <c r="O13" s="136"/>
      <c r="P13" s="139">
        <f>(AH13/AE13)^(1/3)-1</f>
        <v>0.25207695445092515</v>
      </c>
      <c r="Q13" s="136"/>
      <c r="R13" s="151">
        <f>J13/(AI13*4/12+AJ13*8/12)</f>
        <v>19.479953224469945</v>
      </c>
      <c r="S13" s="151">
        <f>J13/AJ13</f>
        <v>18.366693190512624</v>
      </c>
      <c r="T13" s="151">
        <f>J13/AK13</f>
        <v>16.198891728806188</v>
      </c>
      <c r="U13" s="136"/>
      <c r="V13" s="139">
        <f>AI13/AF13</f>
        <v>0.39485833743535514</v>
      </c>
      <c r="W13" s="189"/>
      <c r="X13" s="136"/>
      <c r="Y13" s="140" t="s">
        <v>206</v>
      </c>
      <c r="Z13" s="136" t="str">
        <f>_xll.ciqfunctions.udf.CIQ($Y13,$Z$3)</f>
        <v>Marvell Technology, Inc.</v>
      </c>
      <c r="AA13" s="136" t="str">
        <f>_xll.ciqfunctions.udf.CIQ($Y13,$AA$3)</f>
        <v>United States</v>
      </c>
      <c r="AB13" s="1">
        <f>_xll.ciqfunctions.udf.CIQ($Y13,AB$3,$A$1,$AB$2)</f>
        <v>79.319999999999993</v>
      </c>
      <c r="AC13" s="144">
        <f>_xll.ciqfunctions.udf.CIQ($Y13,AC$3,$A$1,$AC$2)</f>
        <v>68389.703999999998</v>
      </c>
      <c r="AD13" s="144">
        <f>_xll.ciqfunctions.udf.CIQ($Y13,AD$3,$A$1,$AC$2)</f>
        <v>72015.804000000004</v>
      </c>
      <c r="AE13" s="144">
        <f>_xll.ciqfunctions.udf.CIQ($Y13,AE$3,AE$4,$A$1,,,AE$2)</f>
        <v>5767.3</v>
      </c>
      <c r="AF13" s="144">
        <f>_xll.ciqfunctions.udf.CIQ($Y13,AF$3,AF$4,$A$1,,,AF$2)</f>
        <v>8227.65</v>
      </c>
      <c r="AG13" s="144">
        <f>_xll.ciqfunctions.udf.CIQ($Y13,AG$3,AG$4,$A$1,,,AG$2)</f>
        <v>9798.5</v>
      </c>
      <c r="AH13" s="144">
        <f>_xll.ciqfunctions.udf.CIQ($Y13,AH$3,AH$4,$A$1,,,AH$2)</f>
        <v>11320.5</v>
      </c>
      <c r="AI13" s="144">
        <f>_xll.ciqfunctions.udf.CIQ($Y13,AI$3,AI$4,$A$1,,,AI$2)</f>
        <v>3248.7561999999998</v>
      </c>
      <c r="AJ13" s="144">
        <f>_xll.ciqfunctions.udf.CIQ($Y13,AJ$3,AJ$4,$A$1,,,AJ$2)</f>
        <v>3921</v>
      </c>
      <c r="AK13" s="144">
        <f>_xll.ciqfunctions.udf.CIQ($Y13,AK$3,AK$4,$A$1,,,AK$2)</f>
        <v>4445.7241400000003</v>
      </c>
    </row>
    <row r="14" spans="1:37" x14ac:dyDescent="0.25">
      <c r="B14" s="172"/>
      <c r="C14" s="157" t="s">
        <v>260</v>
      </c>
      <c r="D14" s="174"/>
      <c r="F14" s="188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89"/>
      <c r="X14" s="136"/>
    </row>
    <row r="15" spans="1:37" x14ac:dyDescent="0.25">
      <c r="B15" s="172" t="s">
        <v>255</v>
      </c>
      <c r="C15" s="158" t="s">
        <v>261</v>
      </c>
      <c r="D15" s="175" t="s">
        <v>262</v>
      </c>
      <c r="F15" s="205" t="s">
        <v>249</v>
      </c>
      <c r="G15" s="152"/>
      <c r="H15" s="153"/>
      <c r="I15" s="92">
        <f>AVERAGE(I11:I13)</f>
        <v>607156.79400999995</v>
      </c>
      <c r="J15" s="92">
        <f>AVERAGE(J11:J13)</f>
        <v>626975.16067666665</v>
      </c>
      <c r="K15" s="152"/>
      <c r="L15" s="154">
        <f>AVERAGE(L11:L13)</f>
        <v>11.909327302798777</v>
      </c>
      <c r="M15" s="154">
        <f t="shared" ref="M15:N15" si="1">AVERAGE(M11:M13)</f>
        <v>11.193346637576996</v>
      </c>
      <c r="N15" s="154">
        <f t="shared" si="1"/>
        <v>9.6605254814844788</v>
      </c>
      <c r="O15" s="152"/>
      <c r="P15" s="155">
        <f>AVERAGE(P11:P13)</f>
        <v>0.22154720137507722</v>
      </c>
      <c r="Q15" s="152"/>
      <c r="R15" s="154">
        <f t="shared" ref="R15:T15" si="2">AVERAGE(R11:R13)</f>
        <v>27.353297992395003</v>
      </c>
      <c r="S15" s="154">
        <f t="shared" si="2"/>
        <v>25.087801110180923</v>
      </c>
      <c r="T15" s="154">
        <f t="shared" si="2"/>
        <v>21.026443287348631</v>
      </c>
      <c r="U15" s="152"/>
      <c r="V15" s="155">
        <f>AVERAGE(V11:V13)</f>
        <v>0.42054538018616316</v>
      </c>
      <c r="W15" s="206"/>
      <c r="X15" s="136"/>
    </row>
    <row r="16" spans="1:37" x14ac:dyDescent="0.25">
      <c r="B16" s="172" t="s">
        <v>260</v>
      </c>
      <c r="C16" s="159">
        <v>26</v>
      </c>
      <c r="D16" s="176">
        <v>30</v>
      </c>
      <c r="F16" s="205" t="s">
        <v>250</v>
      </c>
      <c r="G16" s="152"/>
      <c r="H16" s="153"/>
      <c r="I16" s="92">
        <f>MEDIAN(I11:I13)</f>
        <v>299284.83312999998</v>
      </c>
      <c r="J16" s="92">
        <f>MEDIAN(J11:J13)</f>
        <v>297303.83312999998</v>
      </c>
      <c r="K16" s="152"/>
      <c r="L16" s="154">
        <f>MEDIAN(L11:L13)</f>
        <v>7.9279260406657635</v>
      </c>
      <c r="M16" s="154">
        <f t="shared" ref="M16:N16" si="3">MEDIAN(M11:M13)</f>
        <v>7.4736072480235292</v>
      </c>
      <c r="N16" s="154">
        <f t="shared" si="3"/>
        <v>6.3956939470797032</v>
      </c>
      <c r="O16" s="152"/>
      <c r="P16" s="155">
        <f>MEDIAN(P11:P13)</f>
        <v>0.21706909120883422</v>
      </c>
      <c r="Q16" s="152"/>
      <c r="R16" s="154">
        <f t="shared" ref="R16:T16" si="4">MEDIAN(R11:R13)</f>
        <v>30.268048340329194</v>
      </c>
      <c r="S16" s="154">
        <f t="shared" si="4"/>
        <v>28.305679401942932</v>
      </c>
      <c r="T16" s="154">
        <f t="shared" si="4"/>
        <v>22.174442150289018</v>
      </c>
      <c r="U16" s="152"/>
      <c r="V16" s="155">
        <f>MEDIAN(V11:V13)</f>
        <v>0.39485833743535514</v>
      </c>
      <c r="W16" s="206"/>
      <c r="X16" s="136"/>
    </row>
    <row r="17" spans="2:37" x14ac:dyDescent="0.25">
      <c r="B17" s="177" t="s">
        <v>263</v>
      </c>
      <c r="C17" s="144">
        <f>AI8*4/12+AJ8*8/12</f>
        <v>160996.99504992779</v>
      </c>
      <c r="D17" s="201">
        <f>C17</f>
        <v>160996.99504992779</v>
      </c>
      <c r="F17" s="188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89"/>
      <c r="X17" s="136"/>
    </row>
    <row r="18" spans="2:37" x14ac:dyDescent="0.25">
      <c r="B18" s="179" t="s">
        <v>169</v>
      </c>
      <c r="C18" s="8">
        <f>C16*C17</f>
        <v>4185921.8712981227</v>
      </c>
      <c r="D18" s="180">
        <f>D16*D17</f>
        <v>4829909.8514978336</v>
      </c>
      <c r="F18" s="203" t="s">
        <v>251</v>
      </c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89"/>
      <c r="X18" s="136"/>
    </row>
    <row r="19" spans="2:37" x14ac:dyDescent="0.25">
      <c r="B19" s="172" t="s">
        <v>258</v>
      </c>
      <c r="C19" s="150">
        <f>-Control!$F$11-Control!$F$10-Control!$F$9</f>
        <v>48431</v>
      </c>
      <c r="D19" s="178">
        <f>C19</f>
        <v>48431</v>
      </c>
      <c r="F19" s="188" t="str">
        <f t="shared" ref="F19:F21" si="5">Z19</f>
        <v>TSMC</v>
      </c>
      <c r="G19" s="136" t="str">
        <f t="shared" ref="G19:G21" si="6">AA19</f>
        <v>Taiwan</v>
      </c>
      <c r="H19" s="136">
        <f t="shared" ref="H19:H21" si="7">AB19</f>
        <v>40.090870000000002</v>
      </c>
      <c r="I19" s="147">
        <f t="shared" ref="I19:I21" si="8">AC19</f>
        <v>1039661.2006</v>
      </c>
      <c r="J19" s="147">
        <f t="shared" ref="J19:J21" si="9">AD19</f>
        <v>984331.71967999998</v>
      </c>
      <c r="K19" s="136"/>
      <c r="L19" s="151">
        <f>J19/(AF19*4/12+AG19*8/12)</f>
        <v>7.3118512402829934</v>
      </c>
      <c r="M19" s="151">
        <f>J19/AG19</f>
        <v>6.9767777051021822</v>
      </c>
      <c r="N19" s="151">
        <f>J19/AH19</f>
        <v>5.8538089621492118</v>
      </c>
      <c r="O19" s="136"/>
      <c r="P19" s="139">
        <f>(AH19/AE19)^(1/3)-1</f>
        <v>0.23952625365821412</v>
      </c>
      <c r="Q19" s="136"/>
      <c r="R19" s="151">
        <f>J19/(AI19*4/12+AJ19*8/12)</f>
        <v>10.762157470306517</v>
      </c>
      <c r="S19" s="151">
        <f>J19/AJ19</f>
        <v>10.311131996491607</v>
      </c>
      <c r="T19" s="151">
        <f>J19/AK19</f>
        <v>8.9232593680362697</v>
      </c>
      <c r="U19" s="136"/>
      <c r="V19" s="139">
        <f>AI19/AF19</f>
        <v>0.6858456010243994</v>
      </c>
      <c r="W19" s="189"/>
      <c r="X19" s="136"/>
      <c r="Y19" s="140" t="s">
        <v>229</v>
      </c>
      <c r="Z19" s="156" t="s">
        <v>253</v>
      </c>
      <c r="AA19" s="136" t="str">
        <f>_xll.ciqfunctions.udf.CIQ($Y19,$AA$3)</f>
        <v>Taiwan</v>
      </c>
      <c r="AB19" s="1">
        <f>_xll.ciqfunctions.udf.CIQ($Y19,AB$3,$A$1,$AB$2)</f>
        <v>40.090870000000002</v>
      </c>
      <c r="AC19" s="144">
        <f>_xll.ciqfunctions.udf.CIQ($Y19,AC$3,$A$1,$AC$2)</f>
        <v>1039661.2006</v>
      </c>
      <c r="AD19" s="144">
        <f>_xll.ciqfunctions.udf.CIQ($Y19,AD$3,$A$1,$AC$2)</f>
        <v>984331.71967999998</v>
      </c>
      <c r="AE19" s="144">
        <f>_xll.ciqfunctions.udf.CIQ($Y19,AE$3,AE$4,$A$1,,,AE$2)</f>
        <v>88294.925789999994</v>
      </c>
      <c r="AF19" s="144">
        <f>_xll.ciqfunctions.udf.CIQ($Y19,AF$3,AF$4,$A$1,,,AF$2)</f>
        <v>121690.49106</v>
      </c>
      <c r="AG19" s="144">
        <f>_xll.ciqfunctions.udf.CIQ($Y19,AG$3,AG$4,$A$1,,,AG$2)</f>
        <v>141086.86864999999</v>
      </c>
      <c r="AH19" s="144">
        <f>_xll.ciqfunctions.udf.CIQ($Y19,AH$3,AH$4,$A$1,,,AH$2)</f>
        <v>168152.34765000001</v>
      </c>
      <c r="AI19" s="144">
        <f>_xll.ciqfunctions.udf.CIQ($Y19,AI$3,AI$4,$A$1,,,AI$2)</f>
        <v>83460.88798</v>
      </c>
      <c r="AJ19" s="144">
        <f>_xll.ciqfunctions.udf.CIQ($Y19,AJ$3,AJ$4,$A$1,,,AJ$2)</f>
        <v>95463.012210000001</v>
      </c>
      <c r="AK19" s="144">
        <f>_xll.ciqfunctions.udf.CIQ($Y19,AK$3,AK$4,$A$1,,,AK$2)</f>
        <v>110310.78208999999</v>
      </c>
    </row>
    <row r="20" spans="2:37" x14ac:dyDescent="0.25">
      <c r="B20" s="181" t="s">
        <v>172</v>
      </c>
      <c r="C20" s="16">
        <f>C18+C19</f>
        <v>4234352.8712981232</v>
      </c>
      <c r="D20" s="182">
        <f>D18+D19</f>
        <v>4878340.8514978336</v>
      </c>
      <c r="F20" s="188" t="str">
        <f t="shared" si="5"/>
        <v>ASML Holding N.V.</v>
      </c>
      <c r="G20" s="136" t="str">
        <f t="shared" si="6"/>
        <v>Netherlands</v>
      </c>
      <c r="H20" s="136">
        <f t="shared" si="7"/>
        <v>750.46860000000004</v>
      </c>
      <c r="I20" s="147">
        <f t="shared" si="8"/>
        <v>290662.66639999999</v>
      </c>
      <c r="J20" s="147">
        <f t="shared" si="9"/>
        <v>286503.80979000003</v>
      </c>
      <c r="K20" s="136"/>
      <c r="L20" s="151">
        <f>J20/(AF20*4/12+AG20*8/12)</f>
        <v>7.386800715845296</v>
      </c>
      <c r="M20" s="151">
        <f>J20/AG20</f>
        <v>7.3074865423788848</v>
      </c>
      <c r="N20" s="151">
        <f>J20/AH20</f>
        <v>6.4357803199038575</v>
      </c>
      <c r="O20" s="136"/>
      <c r="P20" s="139">
        <f>(AH20/AE20)^(1/3)-1</f>
        <v>0.150133388766164</v>
      </c>
      <c r="Q20" s="136"/>
      <c r="R20" s="151">
        <f>J20/(AI20*4/12+AJ20*8/12)</f>
        <v>20.088077731202976</v>
      </c>
      <c r="S20" s="151">
        <f>J20/AJ20</f>
        <v>19.866850641982261</v>
      </c>
      <c r="T20" s="151">
        <f>J20/AK20</f>
        <v>16.661186466681432</v>
      </c>
      <c r="U20" s="136"/>
      <c r="V20" s="139">
        <f>AI20/AF20</f>
        <v>0.36750889163800904</v>
      </c>
      <c r="W20" s="189"/>
      <c r="X20" s="136"/>
      <c r="Y20" s="140" t="s">
        <v>220</v>
      </c>
      <c r="Z20" s="136" t="str">
        <f>_xll.ciqfunctions.udf.CIQ($Y20,$Z$3)</f>
        <v>ASML Holding N.V.</v>
      </c>
      <c r="AA20" s="136" t="str">
        <f>_xll.ciqfunctions.udf.CIQ($Y20,$AA$3)</f>
        <v>Netherlands</v>
      </c>
      <c r="AB20" s="1">
        <f>_xll.ciqfunctions.udf.CIQ($Y20,AB$3,$A$1,$AB$2)</f>
        <v>750.46860000000004</v>
      </c>
      <c r="AC20" s="144">
        <f>_xll.ciqfunctions.udf.CIQ($Y20,AC$3,$A$1,$AC$2)</f>
        <v>290662.66639999999</v>
      </c>
      <c r="AD20" s="144">
        <f>_xll.ciqfunctions.udf.CIQ($Y20,AD$3,$A$1,$AC$2)</f>
        <v>286503.80979000003</v>
      </c>
      <c r="AE20" s="144">
        <f>_xll.ciqfunctions.udf.CIQ($Y20,AE$3,AE$4,$A$1,,,AE$2)</f>
        <v>29260.68952</v>
      </c>
      <c r="AF20" s="144">
        <f>_xll.ciqfunctions.udf.CIQ($Y20,AF$3,AF$4,$A$1,,,AF$2)</f>
        <v>37943.962030000002</v>
      </c>
      <c r="AG20" s="144">
        <f>_xll.ciqfunctions.udf.CIQ($Y20,AG$3,AG$4,$A$1,,,AG$2)</f>
        <v>39206.888460000002</v>
      </c>
      <c r="AH20" s="144">
        <f>_xll.ciqfunctions.udf.CIQ($Y20,AH$3,AH$4,$A$1,,,AH$2)</f>
        <v>44517.338309999999</v>
      </c>
      <c r="AI20" s="144">
        <f>_xll.ciqfunctions.udf.CIQ($Y20,AI$3,AI$4,$A$1,,,AI$2)</f>
        <v>13944.74343</v>
      </c>
      <c r="AJ20" s="144">
        <f>_xll.ciqfunctions.udf.CIQ($Y20,AJ$3,AJ$4,$A$1,,,AJ$2)</f>
        <v>14421.19916</v>
      </c>
      <c r="AK20" s="144">
        <f>_xll.ciqfunctions.udf.CIQ($Y20,AK$3,AK$4,$A$1,,,AK$2)</f>
        <v>17195.882799999999</v>
      </c>
    </row>
    <row r="21" spans="2:37" x14ac:dyDescent="0.25">
      <c r="B21" s="172" t="s">
        <v>179</v>
      </c>
      <c r="C21" s="150">
        <f>Control!$I$10</f>
        <v>24677</v>
      </c>
      <c r="D21" s="178">
        <f>C21</f>
        <v>24677</v>
      </c>
      <c r="F21" s="188" t="str">
        <f t="shared" si="5"/>
        <v>QUALCOMM Incorporated</v>
      </c>
      <c r="G21" s="136" t="str">
        <f t="shared" si="6"/>
        <v>United States</v>
      </c>
      <c r="H21" s="136">
        <f t="shared" si="7"/>
        <v>156.59</v>
      </c>
      <c r="I21" s="147">
        <f t="shared" si="8"/>
        <v>168738.41349000001</v>
      </c>
      <c r="J21" s="147">
        <f t="shared" si="9"/>
        <v>173515.41349000001</v>
      </c>
      <c r="K21" s="136"/>
      <c r="L21" s="151">
        <f>J21/(AF21*4/12+AG21*8/12)</f>
        <v>3.9273111574495854</v>
      </c>
      <c r="M21" s="151">
        <f>J21/AG21</f>
        <v>3.8838749232527197</v>
      </c>
      <c r="N21" s="151">
        <f>J21/AH21</f>
        <v>3.7886309352993166</v>
      </c>
      <c r="O21" s="136"/>
      <c r="P21" s="139">
        <f>(AH21/AE21)^(1/3)-1</f>
        <v>4.0162864262895503E-2</v>
      </c>
      <c r="Q21" s="136"/>
      <c r="R21" s="151">
        <f>J21/(AI21*4/12+AJ21*8/12)</f>
        <v>10.809817405861738</v>
      </c>
      <c r="S21" s="151">
        <f>J21/AJ21</f>
        <v>10.953774669078774</v>
      </c>
      <c r="T21" s="151">
        <f>J21/AK21</f>
        <v>10.067259243692011</v>
      </c>
      <c r="U21" s="136"/>
      <c r="V21" s="139">
        <f>AI21/AF21</f>
        <v>0.38138980700415298</v>
      </c>
      <c r="W21" s="189"/>
      <c r="X21" s="136"/>
      <c r="Y21" s="140" t="s">
        <v>221</v>
      </c>
      <c r="Z21" s="136" t="str">
        <f>_xll.ciqfunctions.udf.CIQ($Y21,$Z$3)</f>
        <v>QUALCOMM Incorporated</v>
      </c>
      <c r="AA21" s="136" t="str">
        <f>_xll.ciqfunctions.udf.CIQ($Y21,$AA$3)</f>
        <v>United States</v>
      </c>
      <c r="AB21" s="1">
        <f>_xll.ciqfunctions.udf.CIQ($Y21,AB$3,$A$1,$AB$2)</f>
        <v>156.59</v>
      </c>
      <c r="AC21" s="144">
        <f>_xll.ciqfunctions.udf.CIQ($Y21,AC$3,$A$1,$AC$2)</f>
        <v>168738.41349000001</v>
      </c>
      <c r="AD21" s="144">
        <f>_xll.ciqfunctions.udf.CIQ($Y21,AD$3,$A$1,$AC$2)</f>
        <v>173515.41349000001</v>
      </c>
      <c r="AE21" s="144">
        <f>_xll.ciqfunctions.udf.CIQ($Y21,AE$3,AE$4,$A$1,,,AE$2)</f>
        <v>40696</v>
      </c>
      <c r="AF21" s="144">
        <f>_xll.ciqfunctions.udf.CIQ($Y21,AF$3,AF$4,$A$1,,,AF$2)</f>
        <v>43193.499400000001</v>
      </c>
      <c r="AG21" s="144">
        <f>_xll.ciqfunctions.udf.CIQ($Y21,AG$3,AG$4,$A$1,,,AG$2)</f>
        <v>44675.85</v>
      </c>
      <c r="AH21" s="144">
        <f>_xll.ciqfunctions.udf.CIQ($Y21,AH$3,AH$4,$A$1,,,AH$2)</f>
        <v>45798.974999999999</v>
      </c>
      <c r="AI21" s="144">
        <f>_xll.ciqfunctions.udf.CIQ($Y21,AI$3,AI$4,$A$1,,,AI$2)</f>
        <v>16473.560399999998</v>
      </c>
      <c r="AJ21" s="144">
        <f>_xll.ciqfunctions.udf.CIQ($Y21,AJ$3,AJ$4,$A$1,,,AJ$2)</f>
        <v>15840.695900000001</v>
      </c>
      <c r="AK21" s="144">
        <f>_xll.ciqfunctions.udf.CIQ($Y21,AK$3,AK$4,$A$1,,,AK$2)</f>
        <v>17235.615900000001</v>
      </c>
    </row>
    <row r="22" spans="2:37" x14ac:dyDescent="0.25">
      <c r="B22" s="183" t="s">
        <v>259</v>
      </c>
      <c r="C22" s="160">
        <f>C20/C21</f>
        <v>171.59107149564872</v>
      </c>
      <c r="D22" s="184">
        <f>D20/D21</f>
        <v>197.68775991805461</v>
      </c>
      <c r="F22" s="188" t="str">
        <f t="shared" ref="F22:F25" si="10">Z22</f>
        <v>Texas Instruments Incorporated</v>
      </c>
      <c r="G22" s="136" t="str">
        <f t="shared" ref="G22:G25" si="11">AA22</f>
        <v>United States</v>
      </c>
      <c r="H22" s="136">
        <f t="shared" ref="H22:H25" si="12">AB22</f>
        <v>193.29</v>
      </c>
      <c r="I22" s="147">
        <f t="shared" ref="I22:I25" si="13">AC22</f>
        <v>175727.12340000001</v>
      </c>
      <c r="J22" s="147">
        <f t="shared" ref="J22:J25" si="14">AD22</f>
        <v>184411.12340000001</v>
      </c>
      <c r="K22" s="136"/>
      <c r="L22" s="151">
        <f t="shared" ref="L22:L25" si="15">J22/(AF22*4/12+AG22*8/12)</f>
        <v>9.8033662963159856</v>
      </c>
      <c r="M22" s="151">
        <f t="shared" ref="M22:M25" si="16">J22/AG22</f>
        <v>9.5057280103092783</v>
      </c>
      <c r="N22" s="151">
        <f t="shared" ref="N22:N25" si="17">J22/AH22</f>
        <v>8.7270419478491323</v>
      </c>
      <c r="O22" s="136"/>
      <c r="P22" s="139">
        <f t="shared" ref="P22:P25" si="18">(AH22/AE22)^(1/3)-1</f>
        <v>0.10548243040843719</v>
      </c>
      <c r="Q22" s="136"/>
      <c r="R22" s="151">
        <f t="shared" ref="R22:R25" si="19">J22/(AI22*4/12+AJ22*8/12)</f>
        <v>20.305961782021821</v>
      </c>
      <c r="S22" s="151">
        <f t="shared" ref="S22:S25" si="20">J22/AJ22</f>
        <v>19.256879993016149</v>
      </c>
      <c r="T22" s="151">
        <f t="shared" ref="T22:T25" si="21">J22/AK22</f>
        <v>16.887681882378406</v>
      </c>
      <c r="U22" s="136"/>
      <c r="V22" s="139">
        <f t="shared" ref="V22:V25" si="22">AI22/AF22</f>
        <v>0.45891918561787559</v>
      </c>
      <c r="W22" s="189"/>
      <c r="X22" s="136"/>
      <c r="Y22" s="140" t="s">
        <v>222</v>
      </c>
      <c r="Z22" s="136" t="str">
        <f>_xll.ciqfunctions.udf.CIQ($Y22,$Z$3)</f>
        <v>Texas Instruments Incorporated</v>
      </c>
      <c r="AA22" s="136" t="str">
        <f>_xll.ciqfunctions.udf.CIQ($Y22,$AA$3)</f>
        <v>United States</v>
      </c>
      <c r="AB22" s="1">
        <f>_xll.ciqfunctions.udf.CIQ($Y22,AB$3,$A$1,$AB$2)</f>
        <v>193.29</v>
      </c>
      <c r="AC22" s="144">
        <f>_xll.ciqfunctions.udf.CIQ($Y22,AC$3,$A$1,$AC$2)</f>
        <v>175727.12340000001</v>
      </c>
      <c r="AD22" s="144">
        <f>_xll.ciqfunctions.udf.CIQ($Y22,AD$3,$A$1,$AC$2)</f>
        <v>184411.12340000001</v>
      </c>
      <c r="AE22" s="144">
        <f>_xll.ciqfunctions.udf.CIQ($Y22,AE$3,AE$4,$A$1,,,AE$2)</f>
        <v>15641</v>
      </c>
      <c r="AF22" s="144">
        <f>_xll.ciqfunctions.udf.CIQ($Y22,AF$3,AF$4,$A$1,,,AF$2)</f>
        <v>17633</v>
      </c>
      <c r="AG22" s="144">
        <f>_xll.ciqfunctions.udf.CIQ($Y22,AG$3,AG$4,$A$1,,,AG$2)</f>
        <v>19400</v>
      </c>
      <c r="AH22" s="144">
        <f>_xll.ciqfunctions.udf.CIQ($Y22,AH$3,AH$4,$A$1,,,AH$2)</f>
        <v>21131</v>
      </c>
      <c r="AI22" s="144">
        <f>_xll.ciqfunctions.udf.CIQ($Y22,AI$3,AI$4,$A$1,,,AI$2)</f>
        <v>8092.1220000000003</v>
      </c>
      <c r="AJ22" s="144">
        <f>_xll.ciqfunctions.udf.CIQ($Y22,AJ$3,AJ$4,$A$1,,,AJ$2)</f>
        <v>9576.3760000000002</v>
      </c>
      <c r="AK22" s="144">
        <f>_xll.ciqfunctions.udf.CIQ($Y22,AK$3,AK$4,$A$1,,,AK$2)</f>
        <v>10919.86009</v>
      </c>
    </row>
    <row r="23" spans="2:37" ht="18" thickBot="1" x14ac:dyDescent="0.3">
      <c r="B23" s="185"/>
      <c r="C23" s="186"/>
      <c r="D23" s="187"/>
      <c r="F23" s="188" t="str">
        <f t="shared" si="10"/>
        <v>Arm Holdings plc</v>
      </c>
      <c r="G23" s="136" t="str">
        <f t="shared" si="11"/>
        <v>United Kingdom</v>
      </c>
      <c r="H23" s="136">
        <f t="shared" si="12"/>
        <v>141.6</v>
      </c>
      <c r="I23" s="147">
        <f t="shared" si="13"/>
        <v>149954.4</v>
      </c>
      <c r="J23" s="147">
        <f t="shared" si="14"/>
        <v>147444.4</v>
      </c>
      <c r="K23" s="136"/>
      <c r="L23" s="151">
        <f t="shared" si="15"/>
        <v>28.290284578454045</v>
      </c>
      <c r="M23" s="151">
        <f t="shared" si="16"/>
        <v>26.324969334575556</v>
      </c>
      <c r="N23" s="151">
        <f t="shared" si="17"/>
        <v>23.105762468504373</v>
      </c>
      <c r="O23" s="136"/>
      <c r="P23" s="139">
        <f t="shared" si="18"/>
        <v>0.19987783000971171</v>
      </c>
      <c r="Q23" s="136"/>
      <c r="R23" s="151">
        <f t="shared" si="19"/>
        <v>54.383959954770894</v>
      </c>
      <c r="S23" s="151">
        <f t="shared" si="20"/>
        <v>48.163559402950398</v>
      </c>
      <c r="T23" s="151">
        <f t="shared" si="21"/>
        <v>38.611012881405927</v>
      </c>
      <c r="U23" s="136"/>
      <c r="V23" s="139">
        <f t="shared" si="22"/>
        <v>0.45354723929111851</v>
      </c>
      <c r="W23" s="189"/>
      <c r="X23" s="136"/>
      <c r="Y23" s="140" t="s">
        <v>223</v>
      </c>
      <c r="Z23" s="136" t="str">
        <f>_xll.ciqfunctions.udf.CIQ($Y23,$Z$3)</f>
        <v>Arm Holdings plc</v>
      </c>
      <c r="AA23" s="136" t="str">
        <f>_xll.ciqfunctions.udf.CIQ($Y23,$AA$3)</f>
        <v>United Kingdom</v>
      </c>
      <c r="AB23" s="1">
        <f>_xll.ciqfunctions.udf.CIQ($Y23,AB$3,$A$1,$AB$2)</f>
        <v>141.6</v>
      </c>
      <c r="AC23" s="144">
        <f>_xll.ciqfunctions.udf.CIQ($Y23,AC$3,$A$1,$AC$2)</f>
        <v>149954.4</v>
      </c>
      <c r="AD23" s="144">
        <f>_xll.ciqfunctions.udf.CIQ($Y23,AD$3,$A$1,$AC$2)</f>
        <v>147444.4</v>
      </c>
      <c r="AE23" s="144">
        <f>_xll.ciqfunctions.udf.CIQ($Y23,AE$3,AE$4,$A$1,,,AE$2)</f>
        <v>3694</v>
      </c>
      <c r="AF23" s="144">
        <f>_xll.ciqfunctions.udf.CIQ($Y23,AF$3,AF$4,$A$1,,,AF$2)</f>
        <v>4433.6493</v>
      </c>
      <c r="AG23" s="144">
        <f>_xll.ciqfunctions.udf.CIQ($Y23,AG$3,AG$4,$A$1,,,AG$2)</f>
        <v>5600.9333999999999</v>
      </c>
      <c r="AH23" s="144">
        <f>_xll.ciqfunctions.udf.CIQ($Y23,AH$3,AH$4,$A$1,,,AH$2)</f>
        <v>6381.2825999999995</v>
      </c>
      <c r="AI23" s="144">
        <f>_xll.ciqfunctions.udf.CIQ($Y23,AI$3,AI$4,$A$1,,,AI$2)</f>
        <v>2010.8694</v>
      </c>
      <c r="AJ23" s="144">
        <f>_xll.ciqfunctions.udf.CIQ($Y23,AJ$3,AJ$4,$A$1,,,AJ$2)</f>
        <v>3061.3269</v>
      </c>
      <c r="AK23" s="144">
        <f>_xll.ciqfunctions.udf.CIQ($Y23,AK$3,AK$4,$A$1,,,AK$2)</f>
        <v>3818.7136</v>
      </c>
    </row>
    <row r="24" spans="2:37" x14ac:dyDescent="0.25">
      <c r="B24" s="1"/>
      <c r="F24" s="188" t="str">
        <f t="shared" si="10"/>
        <v>Intel Corporation</v>
      </c>
      <c r="G24" s="136" t="str">
        <f t="shared" si="11"/>
        <v>United States</v>
      </c>
      <c r="H24" s="136">
        <f t="shared" si="12"/>
        <v>22.22</v>
      </c>
      <c r="I24" s="147">
        <f t="shared" si="13"/>
        <v>97256.94</v>
      </c>
      <c r="J24" s="147">
        <f t="shared" si="14"/>
        <v>134208.94</v>
      </c>
      <c r="K24" s="136"/>
      <c r="L24" s="151">
        <f t="shared" si="15"/>
        <v>2.5262066758689925</v>
      </c>
      <c r="M24" s="151">
        <f t="shared" si="16"/>
        <v>2.5000268241342698</v>
      </c>
      <c r="N24" s="151">
        <f t="shared" si="17"/>
        <v>2.3506375353461193</v>
      </c>
      <c r="O24" s="136"/>
      <c r="P24" s="139">
        <f t="shared" si="18"/>
        <v>2.4466338814611355E-2</v>
      </c>
      <c r="Q24" s="136"/>
      <c r="R24" s="151">
        <f t="shared" si="19"/>
        <v>8.3627232926520456</v>
      </c>
      <c r="S24" s="151">
        <f t="shared" si="20"/>
        <v>7.5935804005884355</v>
      </c>
      <c r="T24" s="151">
        <f t="shared" si="21"/>
        <v>5.8242824285032331</v>
      </c>
      <c r="U24" s="136"/>
      <c r="V24" s="139">
        <f t="shared" si="22"/>
        <v>0.2460379776598608</v>
      </c>
      <c r="W24" s="189"/>
      <c r="X24" s="136"/>
      <c r="Y24" s="140" t="s">
        <v>224</v>
      </c>
      <c r="Z24" s="136" t="str">
        <f>_xll.ciqfunctions.udf.CIQ($Y24,$Z$3)</f>
        <v>Intel Corporation</v>
      </c>
      <c r="AA24" s="136" t="str">
        <f>_xll.ciqfunctions.udf.CIQ($Y24,$AA$3)</f>
        <v>United States</v>
      </c>
      <c r="AB24" s="1">
        <f>_xll.ciqfunctions.udf.CIQ($Y24,AB$3,$A$1,$AB$2)</f>
        <v>22.22</v>
      </c>
      <c r="AC24" s="144">
        <f>_xll.ciqfunctions.udf.CIQ($Y24,AC$3,$A$1,$AC$2)</f>
        <v>97256.94</v>
      </c>
      <c r="AD24" s="144">
        <f>_xll.ciqfunctions.udf.CIQ($Y24,AD$3,$A$1,$AC$2)</f>
        <v>134208.94</v>
      </c>
      <c r="AE24" s="144">
        <f>_xll.ciqfunctions.udf.CIQ($Y24,AE$3,AE$4,$A$1,,,AE$2)</f>
        <v>53101</v>
      </c>
      <c r="AF24" s="144">
        <f>_xll.ciqfunctions.udf.CIQ($Y24,AF$3,AF$4,$A$1,,,AF$2)</f>
        <v>52014</v>
      </c>
      <c r="AG24" s="144">
        <f>_xll.ciqfunctions.udf.CIQ($Y24,AG$3,AG$4,$A$1,,,AG$2)</f>
        <v>53683</v>
      </c>
      <c r="AH24" s="144">
        <f>_xll.ciqfunctions.udf.CIQ($Y24,AH$3,AH$4,$A$1,,,AH$2)</f>
        <v>57094.697919999999</v>
      </c>
      <c r="AI24" s="144">
        <f>_xll.ciqfunctions.udf.CIQ($Y24,AI$3,AI$4,$A$1,,,AI$2)</f>
        <v>12797.41937</v>
      </c>
      <c r="AJ24" s="144">
        <f>_xll.ciqfunctions.udf.CIQ($Y24,AJ$3,AJ$4,$A$1,,,AJ$2)</f>
        <v>17674</v>
      </c>
      <c r="AK24" s="144">
        <f>_xll.ciqfunctions.udf.CIQ($Y24,AK$3,AK$4,$A$1,,,AK$2)</f>
        <v>23043</v>
      </c>
    </row>
    <row r="25" spans="2:37" x14ac:dyDescent="0.25">
      <c r="B25" s="1"/>
      <c r="F25" s="188" t="str">
        <f t="shared" si="10"/>
        <v>Analog Devices, Inc.</v>
      </c>
      <c r="G25" s="136" t="str">
        <f t="shared" si="11"/>
        <v>United States</v>
      </c>
      <c r="H25" s="136">
        <f t="shared" si="12"/>
        <v>237.63</v>
      </c>
      <c r="I25" s="147">
        <f t="shared" si="13"/>
        <v>117923.45882</v>
      </c>
      <c r="J25" s="147">
        <f t="shared" si="14"/>
        <v>122766.24182</v>
      </c>
      <c r="K25" s="136"/>
      <c r="L25" s="151">
        <f t="shared" si="15"/>
        <v>10.52504430843228</v>
      </c>
      <c r="M25" s="151">
        <f t="shared" si="16"/>
        <v>10.167987031423413</v>
      </c>
      <c r="N25" s="151">
        <f t="shared" si="17"/>
        <v>9.1741003281390014</v>
      </c>
      <c r="O25" s="136"/>
      <c r="P25" s="139">
        <f t="shared" si="18"/>
        <v>0.1274388209912265</v>
      </c>
      <c r="Q25" s="136"/>
      <c r="R25" s="151">
        <f t="shared" si="19"/>
        <v>23.403363122577364</v>
      </c>
      <c r="S25" s="151">
        <f t="shared" si="20"/>
        <v>22.428793083162816</v>
      </c>
      <c r="T25" s="151">
        <f t="shared" si="21"/>
        <v>18.716498271213119</v>
      </c>
      <c r="U25" s="136"/>
      <c r="V25" s="139">
        <f t="shared" si="22"/>
        <v>0.44165951890647698</v>
      </c>
      <c r="W25" s="189"/>
      <c r="X25" s="136"/>
      <c r="Y25" s="140" t="s">
        <v>225</v>
      </c>
      <c r="Z25" s="136" t="str">
        <f>_xll.ciqfunctions.udf.CIQ($Y25,$Z$3)</f>
        <v>Analog Devices, Inc.</v>
      </c>
      <c r="AA25" s="136" t="str">
        <f>_xll.ciqfunctions.udf.CIQ($Y25,$AA$3)</f>
        <v>United States</v>
      </c>
      <c r="AB25" s="1">
        <f>_xll.ciqfunctions.udf.CIQ($Y25,AB$3,$A$1,$AB$2)</f>
        <v>237.63</v>
      </c>
      <c r="AC25" s="144">
        <f>_xll.ciqfunctions.udf.CIQ($Y25,AC$3,$A$1,$AC$2)</f>
        <v>117923.45882</v>
      </c>
      <c r="AD25" s="144">
        <f>_xll.ciqfunctions.udf.CIQ($Y25,AD$3,$A$1,$AC$2)</f>
        <v>122766.24182</v>
      </c>
      <c r="AE25" s="144">
        <f>_xll.ciqfunctions.udf.CIQ($Y25,AE$3,AE$4,$A$1,,,AE$2)</f>
        <v>9337.6270000000004</v>
      </c>
      <c r="AF25" s="144">
        <f>_xll.ciqfunctions.udf.CIQ($Y25,AF$3,AF$4,$A$1,,,AF$2)</f>
        <v>10845.0057</v>
      </c>
      <c r="AG25" s="144">
        <f>_xll.ciqfunctions.udf.CIQ($Y25,AG$3,AG$4,$A$1,,,AG$2)</f>
        <v>12073.8</v>
      </c>
      <c r="AH25" s="144">
        <f>_xll.ciqfunctions.udf.CIQ($Y25,AH$3,AH$4,$A$1,,,AH$2)</f>
        <v>13381.829</v>
      </c>
      <c r="AI25" s="144">
        <f>_xll.ciqfunctions.udf.CIQ($Y25,AI$3,AI$4,$A$1,,,AI$2)</f>
        <v>4789.8</v>
      </c>
      <c r="AJ25" s="144">
        <f>_xll.ciqfunctions.udf.CIQ($Y25,AJ$3,AJ$4,$A$1,,,AJ$2)</f>
        <v>5473.6</v>
      </c>
      <c r="AK25" s="144">
        <f>_xll.ciqfunctions.udf.CIQ($Y25,AK$3,AK$4,$A$1,,,AK$2)</f>
        <v>6559.2527</v>
      </c>
    </row>
    <row r="26" spans="2:37" x14ac:dyDescent="0.25">
      <c r="B26" s="1"/>
      <c r="F26" s="188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89"/>
      <c r="X26" s="136"/>
    </row>
    <row r="27" spans="2:37" x14ac:dyDescent="0.25">
      <c r="B27" s="1"/>
      <c r="F27" s="205" t="s">
        <v>249</v>
      </c>
      <c r="G27" s="152"/>
      <c r="H27" s="153"/>
      <c r="I27" s="92">
        <f>AVERAGE(I19:I25)</f>
        <v>291417.7432442857</v>
      </c>
      <c r="J27" s="92">
        <f>AVERAGE(J19:J25)</f>
        <v>290454.52116857137</v>
      </c>
      <c r="K27" s="152"/>
      <c r="L27" s="154">
        <f t="shared" ref="L27:N27" si="23">AVERAGE(L19:L25)</f>
        <v>9.9672664246641691</v>
      </c>
      <c r="M27" s="154">
        <f t="shared" si="23"/>
        <v>9.5238357673108993</v>
      </c>
      <c r="N27" s="154">
        <f t="shared" si="23"/>
        <v>8.4908232138844291</v>
      </c>
      <c r="O27" s="152"/>
      <c r="P27" s="155">
        <f>AVERAGE(P19:P25)</f>
        <v>0.12672684670160864</v>
      </c>
      <c r="Q27" s="152"/>
      <c r="R27" s="154">
        <f t="shared" ref="R27:T27" si="24">AVERAGE(R19:R25)</f>
        <v>21.159437251341906</v>
      </c>
      <c r="S27" s="154">
        <f t="shared" si="24"/>
        <v>19.796367169610061</v>
      </c>
      <c r="T27" s="154">
        <f t="shared" si="24"/>
        <v>16.5273115059872</v>
      </c>
      <c r="U27" s="152"/>
      <c r="V27" s="155">
        <f>AVERAGE(V19:V25)</f>
        <v>0.43355831730598476</v>
      </c>
      <c r="W27" s="206"/>
      <c r="X27" s="136"/>
    </row>
    <row r="28" spans="2:37" x14ac:dyDescent="0.25">
      <c r="B28" s="1"/>
      <c r="F28" s="205" t="s">
        <v>250</v>
      </c>
      <c r="G28" s="152"/>
      <c r="H28" s="153"/>
      <c r="I28" s="92">
        <f>MEDIAN(I19:I25)</f>
        <v>168738.41349000001</v>
      </c>
      <c r="J28" s="92">
        <f>MEDIAN(J19:J25)</f>
        <v>173515.41349000001</v>
      </c>
      <c r="K28" s="152"/>
      <c r="L28" s="154">
        <f t="shared" ref="L28:N28" si="25">MEDIAN(L19:L25)</f>
        <v>7.386800715845296</v>
      </c>
      <c r="M28" s="154">
        <f t="shared" si="25"/>
        <v>7.3074865423788848</v>
      </c>
      <c r="N28" s="154">
        <f t="shared" si="25"/>
        <v>6.4357803199038575</v>
      </c>
      <c r="O28" s="152"/>
      <c r="P28" s="155">
        <f>MEDIAN(P19:P25)</f>
        <v>0.1274388209912265</v>
      </c>
      <c r="Q28" s="152"/>
      <c r="R28" s="154">
        <f t="shared" ref="R28:T28" si="26">MEDIAN(R19:R25)</f>
        <v>20.088077731202976</v>
      </c>
      <c r="S28" s="154">
        <f t="shared" si="26"/>
        <v>19.256879993016149</v>
      </c>
      <c r="T28" s="154">
        <f t="shared" si="26"/>
        <v>16.661186466681432</v>
      </c>
      <c r="U28" s="152"/>
      <c r="V28" s="155">
        <f>MEDIAN(V19:V25)</f>
        <v>0.44165951890647698</v>
      </c>
      <c r="W28" s="206"/>
      <c r="X28" s="136"/>
    </row>
    <row r="29" spans="2:37" x14ac:dyDescent="0.25">
      <c r="B29" s="1"/>
      <c r="F29" s="188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89"/>
      <c r="X29" s="136"/>
    </row>
    <row r="30" spans="2:37" x14ac:dyDescent="0.25">
      <c r="B30" s="1"/>
      <c r="F30" s="203" t="s">
        <v>252</v>
      </c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89"/>
      <c r="X30" s="136"/>
    </row>
    <row r="31" spans="2:37" x14ac:dyDescent="0.25">
      <c r="B31" s="1"/>
      <c r="F31" s="188" t="str">
        <f t="shared" ref="F31" si="27">Z31</f>
        <v>Microsoft Corporation</v>
      </c>
      <c r="G31" s="136" t="str">
        <f t="shared" ref="G31" si="28">AA31</f>
        <v>United States</v>
      </c>
      <c r="H31" s="136">
        <f t="shared" ref="H31" si="29">AB31</f>
        <v>520.58000000000004</v>
      </c>
      <c r="I31" s="147">
        <f t="shared" ref="I31" si="30">AC31</f>
        <v>3869557.7535799998</v>
      </c>
      <c r="J31" s="147">
        <f t="shared" ref="J31" si="31">AD31</f>
        <v>3887176.7535799998</v>
      </c>
      <c r="K31" s="136"/>
      <c r="L31" s="151">
        <f>J31/(AF31*4/12+AG31*8/12)</f>
        <v>11.777694528715033</v>
      </c>
      <c r="M31" s="151">
        <f>J31/AG31</f>
        <v>11.230334248358158</v>
      </c>
      <c r="N31" s="151">
        <f>J31/AH31</f>
        <v>9.8121050526446503</v>
      </c>
      <c r="O31" s="136"/>
      <c r="P31" s="139">
        <f>(AH31/AE31)^(1/3)-1</f>
        <v>0.1480647426660795</v>
      </c>
      <c r="Q31" s="136"/>
      <c r="R31" s="151">
        <f>J31/(AI31*4/12+AJ31*8/12)</f>
        <v>20.169690987577624</v>
      </c>
      <c r="S31" s="151">
        <f>J31/AJ31</f>
        <v>18.933553347195396</v>
      </c>
      <c r="T31" s="151">
        <f>J31/AK31</f>
        <v>16.4279415097851</v>
      </c>
      <c r="U31" s="136"/>
      <c r="V31" s="139">
        <f>AI31/AF31</f>
        <v>0.56251628251780916</v>
      </c>
      <c r="W31" s="189"/>
      <c r="X31" s="136"/>
      <c r="Y31" s="140" t="s">
        <v>226</v>
      </c>
      <c r="Z31" s="136" t="str">
        <f>_xll.ciqfunctions.udf.CIQ($Y31,$Z$3)</f>
        <v>Microsoft Corporation</v>
      </c>
      <c r="AA31" s="136" t="str">
        <f>_xll.ciqfunctions.udf.CIQ($Y31,$AA$3)</f>
        <v>United States</v>
      </c>
      <c r="AB31" s="1">
        <f>_xll.ciqfunctions.udf.CIQ($Y31,AB$3,$A$1,$AB$2)</f>
        <v>520.58000000000004</v>
      </c>
      <c r="AC31" s="144">
        <f>_xll.ciqfunctions.udf.CIQ($Y31,AC$3,$A$1,$AC$2)</f>
        <v>3869557.7535799998</v>
      </c>
      <c r="AD31" s="144">
        <f>_xll.ciqfunctions.udf.CIQ($Y31,AD$3,$A$1,$AC$2)</f>
        <v>3887176.7535799998</v>
      </c>
      <c r="AE31" s="144">
        <f>_xll.ciqfunctions.udf.CIQ($Y31,AE$3,AE$4,$A$1,,,AE$2)</f>
        <v>261802</v>
      </c>
      <c r="AF31" s="144">
        <f>_xll.ciqfunctions.udf.CIQ($Y31,AF$3,AF$4,$A$1,,,AF$2)</f>
        <v>297873.158</v>
      </c>
      <c r="AG31" s="144">
        <f>_xll.ciqfunctions.udf.CIQ($Y31,AG$3,AG$4,$A$1,,,AG$2)</f>
        <v>346131.88419999997</v>
      </c>
      <c r="AH31" s="144">
        <f>_xll.ciqfunctions.udf.CIQ($Y31,AH$3,AH$4,$A$1,,,AH$2)</f>
        <v>396161.3469</v>
      </c>
      <c r="AI31" s="144">
        <f>_xll.ciqfunctions.udf.CIQ($Y31,AI$3,AI$4,$A$1,,,AI$2)</f>
        <v>167558.50150000001</v>
      </c>
      <c r="AJ31" s="144">
        <f>_xll.ciqfunctions.udf.CIQ($Y31,AJ$3,AJ$4,$A$1,,,AJ$2)</f>
        <v>205306.24559999999</v>
      </c>
      <c r="AK31" s="144">
        <f>_xll.ciqfunctions.udf.CIQ($Y31,AK$3,AK$4,$A$1,,,AK$2)</f>
        <v>236619.8316</v>
      </c>
    </row>
    <row r="32" spans="2:37" x14ac:dyDescent="0.25">
      <c r="B32" s="1"/>
      <c r="F32" s="188" t="str">
        <f t="shared" ref="F32:F34" si="32">Z32</f>
        <v>Alphabet Inc.</v>
      </c>
      <c r="G32" s="136" t="str">
        <f t="shared" ref="G32:G34" si="33">AA32</f>
        <v>United States</v>
      </c>
      <c r="H32" s="136">
        <f t="shared" ref="H32:H34" si="34">AB32</f>
        <v>203.03</v>
      </c>
      <c r="I32" s="147">
        <f t="shared" ref="I32:I34" si="35">AC32</f>
        <v>2448314.34</v>
      </c>
      <c r="J32" s="147">
        <f t="shared" ref="J32:J34" si="36">AD32</f>
        <v>2394834.34</v>
      </c>
      <c r="K32" s="136"/>
      <c r="L32" s="151">
        <f t="shared" ref="L32:L34" si="37">J32/(AF32*4/12+AG32*8/12)</f>
        <v>5.643388887968114</v>
      </c>
      <c r="M32" s="151">
        <f t="shared" ref="M32:M34" si="38">J32/AG32</f>
        <v>5.4502275371369375</v>
      </c>
      <c r="N32" s="151">
        <f t="shared" ref="N32:N34" si="39">J32/AH32</f>
        <v>4.9248407850266256</v>
      </c>
      <c r="O32" s="136"/>
      <c r="P32" s="139">
        <f t="shared" ref="P32:P34" si="40">(AH32/AE32)^(1/3)-1</f>
        <v>0.11582897440758444</v>
      </c>
      <c r="Q32" s="136"/>
      <c r="R32" s="151">
        <f t="shared" ref="R32:R34" si="41">J32/(AI32*4/12+AJ32*8/12)</f>
        <v>12.232219238495642</v>
      </c>
      <c r="S32" s="151">
        <f t="shared" ref="S32:S34" si="42">J32/AJ32</f>
        <v>11.665559327978333</v>
      </c>
      <c r="T32" s="151">
        <f t="shared" ref="T32:T34" si="43">J32/AK32</f>
        <v>10.151483066833171</v>
      </c>
      <c r="U32" s="136"/>
      <c r="V32" s="139">
        <f t="shared" ref="V32:V34" si="44">AI32/AF32</f>
        <v>0.44831057186299639</v>
      </c>
      <c r="W32" s="189"/>
      <c r="X32" s="136"/>
      <c r="Y32" s="140" t="s">
        <v>227</v>
      </c>
      <c r="Z32" s="136" t="str">
        <f>_xll.ciqfunctions.udf.CIQ($Y32,$Z$3)</f>
        <v>Alphabet Inc.</v>
      </c>
      <c r="AA32" s="136" t="str">
        <f>_xll.ciqfunctions.udf.CIQ($Y32,$AA$3)</f>
        <v>United States</v>
      </c>
      <c r="AB32" s="1">
        <f>_xll.ciqfunctions.udf.CIQ($Y32,AB$3,$A$1,$AB$2)</f>
        <v>203.03</v>
      </c>
      <c r="AC32" s="144">
        <f>_xll.ciqfunctions.udf.CIQ($Y32,AC$3,$A$1,$AC$2)</f>
        <v>2448314.34</v>
      </c>
      <c r="AD32" s="144">
        <f>_xll.ciqfunctions.udf.CIQ($Y32,AD$3,$A$1,$AC$2)</f>
        <v>2394834.34</v>
      </c>
      <c r="AE32" s="144">
        <f>_xll.ciqfunctions.udf.CIQ($Y32,AE$3,AE$4,$A$1,,,AE$2)</f>
        <v>350018</v>
      </c>
      <c r="AF32" s="144">
        <f>_xll.ciqfunctions.udf.CIQ($Y32,AF$3,AF$4,$A$1,,,AF$2)</f>
        <v>394281.5</v>
      </c>
      <c r="AG32" s="144">
        <f>_xll.ciqfunctions.udf.CIQ($Y32,AG$3,AG$4,$A$1,,,AG$2)</f>
        <v>439400.8</v>
      </c>
      <c r="AH32" s="144">
        <f>_xll.ciqfunctions.udf.CIQ($Y32,AH$3,AH$4,$A$1,,,AH$2)</f>
        <v>486276.5</v>
      </c>
      <c r="AI32" s="144">
        <f>_xll.ciqfunctions.udf.CIQ($Y32,AI$3,AI$4,$A$1,,,AI$2)</f>
        <v>176760.56474</v>
      </c>
      <c r="AJ32" s="144">
        <f>_xll.ciqfunctions.udf.CIQ($Y32,AJ$3,AJ$4,$A$1,,,AJ$2)</f>
        <v>205291</v>
      </c>
      <c r="AK32" s="144">
        <f>_xll.ciqfunctions.udf.CIQ($Y32,AK$3,AK$4,$A$1,,,AK$2)</f>
        <v>235909.8</v>
      </c>
    </row>
    <row r="33" spans="2:37" x14ac:dyDescent="0.25">
      <c r="B33" s="1"/>
      <c r="F33" s="188" t="str">
        <f t="shared" si="32"/>
        <v>Amazon.com, Inc.</v>
      </c>
      <c r="G33" s="136" t="str">
        <f t="shared" si="33"/>
        <v>United States</v>
      </c>
      <c r="H33" s="136">
        <f t="shared" si="34"/>
        <v>224.56</v>
      </c>
      <c r="I33" s="147">
        <f t="shared" si="35"/>
        <v>2394912.6605000002</v>
      </c>
      <c r="J33" s="147">
        <f t="shared" si="36"/>
        <v>2461302.6605000002</v>
      </c>
      <c r="K33" s="136"/>
      <c r="L33" s="151">
        <f t="shared" si="37"/>
        <v>3.257356284051212</v>
      </c>
      <c r="M33" s="151">
        <f t="shared" si="38"/>
        <v>3.1593722857898361</v>
      </c>
      <c r="N33" s="151">
        <f t="shared" si="39"/>
        <v>2.8632410675143976</v>
      </c>
      <c r="O33" s="136"/>
      <c r="P33" s="139">
        <f t="shared" si="40"/>
        <v>0.10451456196376374</v>
      </c>
      <c r="Q33" s="136"/>
      <c r="R33" s="151">
        <f t="shared" si="41"/>
        <v>13.122661408562363</v>
      </c>
      <c r="S33" s="151">
        <f t="shared" si="42"/>
        <v>12.422239130686258</v>
      </c>
      <c r="T33" s="151">
        <f t="shared" si="43"/>
        <v>10.570623649263503</v>
      </c>
      <c r="U33" s="136"/>
      <c r="V33" s="139">
        <f t="shared" si="44"/>
        <v>0.23479557334460191</v>
      </c>
      <c r="W33" s="189"/>
      <c r="X33" s="136"/>
      <c r="Y33" s="140" t="s">
        <v>228</v>
      </c>
      <c r="Z33" s="136" t="str">
        <f>_xll.ciqfunctions.udf.CIQ($Y33,$Z$3)</f>
        <v>Amazon.com, Inc.</v>
      </c>
      <c r="AA33" s="136" t="str">
        <f>_xll.ciqfunctions.udf.CIQ($Y33,$AA$3)</f>
        <v>United States</v>
      </c>
      <c r="AB33" s="1">
        <f>_xll.ciqfunctions.udf.CIQ($Y33,AB$3,$A$1,$AB$2)</f>
        <v>224.56</v>
      </c>
      <c r="AC33" s="144">
        <f>_xll.ciqfunctions.udf.CIQ($Y33,AC$3,$A$1,$AC$2)</f>
        <v>2394912.6605000002</v>
      </c>
      <c r="AD33" s="144">
        <f>_xll.ciqfunctions.udf.CIQ($Y33,AD$3,$A$1,$AC$2)</f>
        <v>2461302.6605000002</v>
      </c>
      <c r="AE33" s="144">
        <f>_xll.ciqfunctions.udf.CIQ($Y33,AE$3,AE$4,$A$1,,,AE$2)</f>
        <v>637959</v>
      </c>
      <c r="AF33" s="144">
        <f>_xll.ciqfunctions.udf.CIQ($Y33,AF$3,AF$4,$A$1,,,AF$2)</f>
        <v>708744.75600000005</v>
      </c>
      <c r="AG33" s="144">
        <f>_xll.ciqfunctions.udf.CIQ($Y33,AG$3,AG$4,$A$1,,,AG$2)</f>
        <v>779048</v>
      </c>
      <c r="AH33" s="144">
        <f>_xll.ciqfunctions.udf.CIQ($Y33,AH$3,AH$4,$A$1,,,AH$2)</f>
        <v>859621.17839999998</v>
      </c>
      <c r="AI33" s="144">
        <f>_xll.ciqfunctions.udf.CIQ($Y33,AI$3,AI$4,$A$1,,,AI$2)</f>
        <v>166410.13133999999</v>
      </c>
      <c r="AJ33" s="144">
        <f>_xll.ciqfunctions.udf.CIQ($Y33,AJ$3,AJ$4,$A$1,,,AJ$2)</f>
        <v>198136.796</v>
      </c>
      <c r="AK33" s="144">
        <f>_xll.ciqfunctions.udf.CIQ($Y33,AK$3,AK$4,$A$1,,,AK$2)</f>
        <v>232843.65635999999</v>
      </c>
    </row>
    <row r="34" spans="2:37" x14ac:dyDescent="0.25">
      <c r="B34" s="1"/>
      <c r="F34" s="188" t="str">
        <f t="shared" si="32"/>
        <v>Meta Platforms, Inc.</v>
      </c>
      <c r="G34" s="136" t="str">
        <f t="shared" si="33"/>
        <v>United States</v>
      </c>
      <c r="H34" s="136">
        <f t="shared" si="34"/>
        <v>780.08</v>
      </c>
      <c r="I34" s="147">
        <f t="shared" si="35"/>
        <v>1959671.32182</v>
      </c>
      <c r="J34" s="147">
        <f t="shared" si="36"/>
        <v>1962160.32182</v>
      </c>
      <c r="K34" s="136"/>
      <c r="L34" s="151">
        <f t="shared" si="37"/>
        <v>9.0390775572867685</v>
      </c>
      <c r="M34" s="151">
        <f t="shared" si="38"/>
        <v>8.6260938761496124</v>
      </c>
      <c r="N34" s="151">
        <f t="shared" si="39"/>
        <v>7.58319130498269</v>
      </c>
      <c r="O34" s="136"/>
      <c r="P34" s="139">
        <f t="shared" si="40"/>
        <v>0.16297749728756439</v>
      </c>
      <c r="Q34" s="136"/>
      <c r="R34" s="151">
        <f t="shared" si="41"/>
        <v>14.816260323680895</v>
      </c>
      <c r="S34" s="151">
        <f t="shared" si="42"/>
        <v>14.122855360668398</v>
      </c>
      <c r="T34" s="151">
        <f t="shared" si="43"/>
        <v>12.169794593008831</v>
      </c>
      <c r="U34" s="136"/>
      <c r="V34" s="139">
        <f t="shared" si="44"/>
        <v>0.60842932021192131</v>
      </c>
      <c r="W34" s="189"/>
      <c r="X34" s="136"/>
      <c r="Y34" s="140" t="s">
        <v>230</v>
      </c>
      <c r="Z34" s="136" t="str">
        <f>_xll.ciqfunctions.udf.CIQ($Y34,$Z$3)</f>
        <v>Meta Platforms, Inc.</v>
      </c>
      <c r="AA34" s="136" t="str">
        <f>_xll.ciqfunctions.udf.CIQ($Y34,$AA$3)</f>
        <v>United States</v>
      </c>
      <c r="AB34" s="1">
        <f>_xll.ciqfunctions.udf.CIQ($Y34,AB$3,$A$1,$AB$2)</f>
        <v>780.08</v>
      </c>
      <c r="AC34" s="144">
        <f>_xll.ciqfunctions.udf.CIQ($Y34,AC$3,$A$1,$AC$2)</f>
        <v>1959671.32182</v>
      </c>
      <c r="AD34" s="144">
        <f>_xll.ciqfunctions.udf.CIQ($Y34,AD$3,$A$1,$AC$2)</f>
        <v>1962160.32182</v>
      </c>
      <c r="AE34" s="144">
        <f>_xll.ciqfunctions.udf.CIQ($Y34,AE$3,AE$4,$A$1,,,AE$2)</f>
        <v>164501</v>
      </c>
      <c r="AF34" s="144">
        <f>_xll.ciqfunctions.udf.CIQ($Y34,AF$3,AF$4,$A$1,,,AF$2)</f>
        <v>196289.85</v>
      </c>
      <c r="AG34" s="144">
        <f>_xll.ciqfunctions.udf.CIQ($Y34,AG$3,AG$4,$A$1,,,AG$2)</f>
        <v>227468</v>
      </c>
      <c r="AH34" s="144">
        <f>_xll.ciqfunctions.udf.CIQ($Y34,AH$3,AH$4,$A$1,,,AH$2)</f>
        <v>258751.26222</v>
      </c>
      <c r="AI34" s="144">
        <f>_xll.ciqfunctions.udf.CIQ($Y34,AI$3,AI$4,$A$1,,,AI$2)</f>
        <v>119428.5</v>
      </c>
      <c r="AJ34" s="144">
        <f>_xll.ciqfunctions.udf.CIQ($Y34,AJ$3,AJ$4,$A$1,,,AJ$2)</f>
        <v>138935.1</v>
      </c>
      <c r="AK34" s="144">
        <f>_xll.ciqfunctions.udf.CIQ($Y34,AK$3,AK$4,$A$1,,,AK$2)</f>
        <v>161232</v>
      </c>
    </row>
    <row r="35" spans="2:37" x14ac:dyDescent="0.25">
      <c r="B35" s="1"/>
      <c r="F35" s="188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89"/>
      <c r="X35" s="136"/>
    </row>
    <row r="36" spans="2:37" x14ac:dyDescent="0.25">
      <c r="B36" s="1"/>
      <c r="F36" s="205" t="s">
        <v>249</v>
      </c>
      <c r="G36" s="152"/>
      <c r="H36" s="153"/>
      <c r="I36" s="92">
        <f>AVERAGE(I31:I34)</f>
        <v>2668114.0189750004</v>
      </c>
      <c r="J36" s="92">
        <f>AVERAGE(J31:J34)</f>
        <v>2676368.5189750004</v>
      </c>
      <c r="K36" s="152"/>
      <c r="L36" s="154">
        <f t="shared" ref="L36:N36" si="45">AVERAGE(L31:L34)</f>
        <v>7.4293793145052813</v>
      </c>
      <c r="M36" s="154">
        <f t="shared" si="45"/>
        <v>7.116506986858635</v>
      </c>
      <c r="N36" s="154">
        <f t="shared" si="45"/>
        <v>6.295844552542091</v>
      </c>
      <c r="O36" s="152"/>
      <c r="P36" s="155">
        <f>AVERAGE(P31:P34)</f>
        <v>0.13284644408124802</v>
      </c>
      <c r="Q36" s="152"/>
      <c r="R36" s="154">
        <f t="shared" ref="R36:T36" si="46">AVERAGE(R31:R34)</f>
        <v>15.085207989579132</v>
      </c>
      <c r="S36" s="154">
        <f t="shared" si="46"/>
        <v>14.286051791632095</v>
      </c>
      <c r="T36" s="154">
        <f t="shared" si="46"/>
        <v>12.329960704722652</v>
      </c>
      <c r="U36" s="152"/>
      <c r="V36" s="155">
        <f>AVERAGE(V31:V34)</f>
        <v>0.46351293698433216</v>
      </c>
      <c r="W36" s="206"/>
      <c r="X36" s="136"/>
    </row>
    <row r="37" spans="2:37" x14ac:dyDescent="0.25">
      <c r="B37" s="1"/>
      <c r="F37" s="205" t="s">
        <v>250</v>
      </c>
      <c r="G37" s="152"/>
      <c r="H37" s="153"/>
      <c r="I37" s="92">
        <f>AVERAGE(I32:I35)</f>
        <v>2267632.7741066669</v>
      </c>
      <c r="J37" s="92">
        <f>AVERAGE(J32:J35)</f>
        <v>2272765.7741066669</v>
      </c>
      <c r="K37" s="152"/>
      <c r="L37" s="154">
        <f t="shared" ref="L37:N37" si="47">AVERAGE(L32:L35)</f>
        <v>5.9799409097686977</v>
      </c>
      <c r="M37" s="154">
        <f t="shared" si="47"/>
        <v>5.7452312330254616</v>
      </c>
      <c r="N37" s="154">
        <f t="shared" si="47"/>
        <v>5.1237577191745709</v>
      </c>
      <c r="O37" s="152"/>
      <c r="P37" s="155">
        <f>AVERAGE(P32:P35)</f>
        <v>0.1277736778863042</v>
      </c>
      <c r="Q37" s="152"/>
      <c r="R37" s="154">
        <f t="shared" ref="R37:T37" si="48">AVERAGE(R32:R35)</f>
        <v>13.390380323579633</v>
      </c>
      <c r="S37" s="154">
        <f t="shared" si="48"/>
        <v>12.736884606444329</v>
      </c>
      <c r="T37" s="154">
        <f t="shared" si="48"/>
        <v>10.963967103035168</v>
      </c>
      <c r="U37" s="152"/>
      <c r="V37" s="155">
        <f>AVERAGE(V32:V35)</f>
        <v>0.43051182180650649</v>
      </c>
      <c r="W37" s="206"/>
      <c r="X37" s="136"/>
    </row>
    <row r="38" spans="2:37" ht="18" thickBot="1" x14ac:dyDescent="0.3">
      <c r="B38" s="1"/>
      <c r="F38" s="207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9"/>
      <c r="X38" s="136"/>
    </row>
    <row r="39" spans="2:37" x14ac:dyDescent="0.25">
      <c r="B39" s="1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40"/>
    </row>
    <row r="40" spans="2:37" x14ac:dyDescent="0.25">
      <c r="B40" s="1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</row>
    <row r="41" spans="2:37" x14ac:dyDescent="0.25">
      <c r="B41" s="1"/>
      <c r="F41" s="135"/>
      <c r="G41" s="131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</row>
    <row r="42" spans="2:37" x14ac:dyDescent="0.25">
      <c r="B42" s="1"/>
      <c r="F42" s="135"/>
      <c r="G42" s="131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</row>
    <row r="43" spans="2:37" x14ac:dyDescent="0.25">
      <c r="B43" s="157" t="s">
        <v>264</v>
      </c>
      <c r="C43" s="157"/>
      <c r="D43" s="157"/>
      <c r="F43" s="157" t="s">
        <v>264</v>
      </c>
      <c r="G43" s="157"/>
      <c r="H43" s="157"/>
      <c r="I43" s="164"/>
      <c r="J43" s="164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</row>
    <row r="44" spans="2:37" x14ac:dyDescent="0.25">
      <c r="B44" s="13" t="s">
        <v>189</v>
      </c>
      <c r="C44" s="158" t="s">
        <v>257</v>
      </c>
      <c r="D44" s="158" t="s">
        <v>263</v>
      </c>
      <c r="F44" s="135"/>
      <c r="G44" s="158" t="s">
        <v>257</v>
      </c>
      <c r="H44" s="158" t="s">
        <v>263</v>
      </c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</row>
    <row r="45" spans="2:37" x14ac:dyDescent="0.25">
      <c r="B45" s="161">
        <v>44057</v>
      </c>
      <c r="C45" s="162" t="e">
        <f ca="1">ciqfunctions.udf.CIQ($Y$8, "IQ_TEV_TOTAL_REV_FWD", IQ_NTM,$B45)</f>
        <v>#NAME?</v>
      </c>
      <c r="D45" s="162" t="str">
        <f>_xll.ciqfunctions.udf.CIQ($Y$8, "IQ_TEV_EBITDA_FWD", IQ_NTM,$B45)</f>
        <v>#CIQINACTIVE</v>
      </c>
      <c r="F45" s="163" t="s">
        <v>265</v>
      </c>
      <c r="G45" s="162">
        <f>L8</f>
        <v>17.827849188394559</v>
      </c>
      <c r="H45" s="162">
        <f>R8</f>
        <v>27.532597292423738</v>
      </c>
      <c r="I45" s="164"/>
      <c r="J45" s="164"/>
      <c r="K45" s="164"/>
      <c r="L45" s="164"/>
      <c r="M45" s="164"/>
      <c r="N45" s="164"/>
      <c r="O45" s="164"/>
      <c r="P45" s="164"/>
      <c r="Q45" s="130"/>
      <c r="R45" s="130"/>
      <c r="S45" s="130"/>
      <c r="T45" s="130"/>
      <c r="U45" s="130"/>
      <c r="V45" s="130"/>
      <c r="W45" s="130"/>
      <c r="X45" s="130"/>
    </row>
    <row r="46" spans="2:37" x14ac:dyDescent="0.25">
      <c r="B46" s="163">
        <f>IF(WEEKDAY(B45+1)=7,B45+3,B45+1)</f>
        <v>44060</v>
      </c>
      <c r="C46" s="162" t="e">
        <f ca="1">ciqfunctions.udf.CIQ($Y$8, "IQ_TEV_TOTAL_REV_FWD", IQ_NTM,$B46)</f>
        <v>#NAME?</v>
      </c>
      <c r="D46" s="162" t="str">
        <f>_xll.ciqfunctions.udf.CIQ($Y$8, "IQ_TEV_EBITDA_FWD", IQ_NTM,$B46)</f>
        <v>#CIQINACTIVE</v>
      </c>
      <c r="F46" s="163" t="s">
        <v>266</v>
      </c>
      <c r="G46" s="162" t="e">
        <f>AVERAGE(C1220:C1348)</f>
        <v>#DIV/0!</v>
      </c>
      <c r="H46" s="162" t="e">
        <f>AVERAGE(D1220:D1348)</f>
        <v>#DIV/0!</v>
      </c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</row>
    <row r="47" spans="2:37" x14ac:dyDescent="0.25">
      <c r="B47" s="163">
        <f t="shared" ref="B47:B110" si="49">IF(WEEKDAY(B46+1)=7,B46+3,B46+1)</f>
        <v>44061</v>
      </c>
      <c r="C47" s="162" t="str">
        <f>_xll.ciqfunctions.udf.CIQ($Y$8, "IQ_TEV_TOTAL_REV_FWD", IQ_NTM,$B47)</f>
        <v>#CIQINACTIVE</v>
      </c>
      <c r="D47" s="162" t="str">
        <f>_xll.ciqfunctions.udf.CIQ($Y$8, "IQ_TEV_EBITDA_FWD", IQ_NTM,$B47)</f>
        <v>#CIQINACTIVE</v>
      </c>
      <c r="F47" s="163" t="s">
        <v>267</v>
      </c>
      <c r="G47" s="162" t="e">
        <f>AVERAGE(C1088:C1348)</f>
        <v>#DIV/0!</v>
      </c>
      <c r="H47" s="162" t="e">
        <f>AVERAGE(D1088:D1348)</f>
        <v>#DIV/0!</v>
      </c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</row>
    <row r="48" spans="2:37" x14ac:dyDescent="0.25">
      <c r="B48" s="163">
        <f t="shared" si="49"/>
        <v>44062</v>
      </c>
      <c r="C48" s="162" t="str">
        <f>_xll.ciqfunctions.udf.CIQ($Y$8, "IQ_TEV_TOTAL_REV_FWD", IQ_NTM,$B48)</f>
        <v>#CIQINACTIVE</v>
      </c>
      <c r="D48" s="162" t="str">
        <f>_xll.ciqfunctions.udf.CIQ($Y$8, "IQ_TEV_EBITDA_FWD", IQ_NTM,$B48)</f>
        <v>#CIQINACTIVE</v>
      </c>
      <c r="F48" s="163" t="s">
        <v>268</v>
      </c>
      <c r="G48" s="162" t="e">
        <f>AVERAGE(C566:C1348)</f>
        <v>#DIV/0!</v>
      </c>
      <c r="H48" s="162" t="e">
        <f>AVERAGE(D566:D1348)</f>
        <v>#DIV/0!</v>
      </c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</row>
    <row r="49" spans="2:24" x14ac:dyDescent="0.25">
      <c r="B49" s="163">
        <f t="shared" si="49"/>
        <v>44063</v>
      </c>
      <c r="C49" s="162" t="str">
        <f>_xll.ciqfunctions.udf.CIQ($Y$8, "IQ_TEV_TOTAL_REV_FWD", IQ_NTM,$B49)</f>
        <v>#CIQINACTIVE</v>
      </c>
      <c r="D49" s="162" t="str">
        <f>_xll.ciqfunctions.udf.CIQ($Y$8, "IQ_TEV_EBITDA_FWD", IQ_NTM,$B49)</f>
        <v>#CIQINACTIVE</v>
      </c>
      <c r="F49" s="163" t="s">
        <v>269</v>
      </c>
      <c r="G49" s="162" t="e">
        <f ca="1">AVERAGE(C45:C1348)</f>
        <v>#NAME?</v>
      </c>
      <c r="H49" s="162" t="e">
        <f>AVERAGE(D45:D1348)</f>
        <v>#DIV/0!</v>
      </c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</row>
    <row r="50" spans="2:24" x14ac:dyDescent="0.25">
      <c r="B50" s="163">
        <f t="shared" si="49"/>
        <v>44064</v>
      </c>
      <c r="C50" s="162" t="str">
        <f>_xll.ciqfunctions.udf.CIQ($Y$8, "IQ_TEV_TOTAL_REV_FWD", IQ_NTM,$B50)</f>
        <v>#CIQINACTIVE</v>
      </c>
      <c r="D50" s="162" t="str">
        <f>_xll.ciqfunctions.udf.CIQ($Y$8, "IQ_TEV_EBITDA_FWD", IQ_NTM,$B50)</f>
        <v>#CIQINACTIVE</v>
      </c>
      <c r="F50" s="135"/>
      <c r="G50" s="131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</row>
    <row r="51" spans="2:24" x14ac:dyDescent="0.25">
      <c r="B51" s="163">
        <f t="shared" si="49"/>
        <v>44067</v>
      </c>
      <c r="C51" s="162" t="str">
        <f>_xll.ciqfunctions.udf.CIQ($Y$8, "IQ_TEV_TOTAL_REV_FWD", IQ_NTM,$B51)</f>
        <v>#CIQINACTIVE</v>
      </c>
      <c r="D51" s="162" t="str">
        <f>_xll.ciqfunctions.udf.CIQ($Y$8, "IQ_TEV_EBITDA_FWD", IQ_NTM,$B51)</f>
        <v>#CIQINACTIVE</v>
      </c>
      <c r="F51" s="135"/>
      <c r="G51" s="131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</row>
    <row r="52" spans="2:24" x14ac:dyDescent="0.25">
      <c r="B52" s="163">
        <f t="shared" si="49"/>
        <v>44068</v>
      </c>
      <c r="C52" s="162" t="str">
        <f>_xll.ciqfunctions.udf.CIQ($Y$8, "IQ_TEV_TOTAL_REV_FWD", IQ_NTM,$B52)</f>
        <v>#CIQINACTIVE</v>
      </c>
      <c r="D52" s="162" t="str">
        <f>_xll.ciqfunctions.udf.CIQ($Y$8, "IQ_TEV_EBITDA_FWD", IQ_NTM,$B52)</f>
        <v>#CIQINACTIVE</v>
      </c>
      <c r="F52" s="135"/>
      <c r="G52" s="131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</row>
    <row r="53" spans="2:24" x14ac:dyDescent="0.25">
      <c r="B53" s="163">
        <f t="shared" si="49"/>
        <v>44069</v>
      </c>
      <c r="C53" s="162" t="str">
        <f>_xll.ciqfunctions.udf.CIQ($Y$8, "IQ_TEV_TOTAL_REV_FWD", IQ_NTM,$B53)</f>
        <v>#CIQINACTIVE</v>
      </c>
      <c r="D53" s="162" t="str">
        <f>_xll.ciqfunctions.udf.CIQ($Y$8, "IQ_TEV_EBITDA_FWD", IQ_NTM,$B53)</f>
        <v>#CIQINACTIVE</v>
      </c>
      <c r="F53" s="135"/>
      <c r="G53" s="131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</row>
    <row r="54" spans="2:24" x14ac:dyDescent="0.25">
      <c r="B54" s="163">
        <f t="shared" si="49"/>
        <v>44070</v>
      </c>
      <c r="C54" s="162" t="str">
        <f>_xll.ciqfunctions.udf.CIQ($Y$8, "IQ_TEV_TOTAL_REV_FWD", IQ_NTM,$B54)</f>
        <v>#CIQINACTIVE</v>
      </c>
      <c r="D54" s="162" t="str">
        <f>_xll.ciqfunctions.udf.CIQ($Y$8, "IQ_TEV_EBITDA_FWD", IQ_NTM,$B54)</f>
        <v>#CIQINACTIVE</v>
      </c>
      <c r="F54" s="135"/>
      <c r="G54" s="131"/>
    </row>
    <row r="55" spans="2:24" x14ac:dyDescent="0.25">
      <c r="B55" s="163">
        <f t="shared" si="49"/>
        <v>44071</v>
      </c>
      <c r="C55" s="162" t="str">
        <f>_xll.ciqfunctions.udf.CIQ($Y$8, "IQ_TEV_TOTAL_REV_FWD", IQ_NTM,$B55)</f>
        <v>#CIQINACTIVE</v>
      </c>
      <c r="D55" s="162" t="str">
        <f>_xll.ciqfunctions.udf.CIQ($Y$8, "IQ_TEV_EBITDA_FWD", IQ_NTM,$B55)</f>
        <v>#CIQINACTIVE</v>
      </c>
      <c r="F55" s="135"/>
      <c r="G55" s="131"/>
    </row>
    <row r="56" spans="2:24" x14ac:dyDescent="0.25">
      <c r="B56" s="163">
        <f t="shared" si="49"/>
        <v>44074</v>
      </c>
      <c r="C56" s="162" t="str">
        <f>_xll.ciqfunctions.udf.CIQ($Y$8, "IQ_TEV_TOTAL_REV_FWD", IQ_NTM,$B56)</f>
        <v>#CIQINACTIVE</v>
      </c>
      <c r="D56" s="162" t="str">
        <f>_xll.ciqfunctions.udf.CIQ($Y$8, "IQ_TEV_EBITDA_FWD", IQ_NTM,$B56)</f>
        <v>#CIQINACTIVE</v>
      </c>
      <c r="F56" s="135"/>
      <c r="G56" s="131"/>
    </row>
    <row r="57" spans="2:24" x14ac:dyDescent="0.25">
      <c r="B57" s="163">
        <f t="shared" si="49"/>
        <v>44075</v>
      </c>
      <c r="C57" s="162" t="str">
        <f>_xll.ciqfunctions.udf.CIQ($Y$8, "IQ_TEV_TOTAL_REV_FWD", IQ_NTM,$B57)</f>
        <v>#CIQINACTIVE</v>
      </c>
      <c r="D57" s="162" t="str">
        <f>_xll.ciqfunctions.udf.CIQ($Y$8, "IQ_TEV_EBITDA_FWD", IQ_NTM,$B57)</f>
        <v>#CIQINACTIVE</v>
      </c>
      <c r="F57" s="135"/>
      <c r="G57" s="131"/>
    </row>
    <row r="58" spans="2:24" x14ac:dyDescent="0.25">
      <c r="B58" s="163">
        <f t="shared" si="49"/>
        <v>44076</v>
      </c>
      <c r="C58" s="162" t="str">
        <f>_xll.ciqfunctions.udf.CIQ($Y$8, "IQ_TEV_TOTAL_REV_FWD", IQ_NTM,$B58)</f>
        <v>#CIQINACTIVE</v>
      </c>
      <c r="D58" s="162" t="str">
        <f>_xll.ciqfunctions.udf.CIQ($Y$8, "IQ_TEV_EBITDA_FWD", IQ_NTM,$B58)</f>
        <v>#CIQINACTIVE</v>
      </c>
      <c r="F58" s="135"/>
      <c r="G58" s="131"/>
    </row>
    <row r="59" spans="2:24" x14ac:dyDescent="0.25">
      <c r="B59" s="163">
        <f t="shared" si="49"/>
        <v>44077</v>
      </c>
      <c r="C59" s="162" t="str">
        <f>_xll.ciqfunctions.udf.CIQ($Y$8, "IQ_TEV_TOTAL_REV_FWD", IQ_NTM,$B59)</f>
        <v>#CIQINACTIVE</v>
      </c>
      <c r="D59" s="162" t="str">
        <f>_xll.ciqfunctions.udf.CIQ($Y$8, "IQ_TEV_EBITDA_FWD", IQ_NTM,$B59)</f>
        <v>#CIQINACTIVE</v>
      </c>
      <c r="F59" s="135"/>
      <c r="G59" s="131"/>
    </row>
    <row r="60" spans="2:24" x14ac:dyDescent="0.25">
      <c r="B60" s="163">
        <f t="shared" si="49"/>
        <v>44078</v>
      </c>
      <c r="C60" s="162" t="str">
        <f>_xll.ciqfunctions.udf.CIQ($Y$8, "IQ_TEV_TOTAL_REV_FWD", IQ_NTM,$B60)</f>
        <v>#CIQINACTIVE</v>
      </c>
      <c r="D60" s="162" t="str">
        <f>_xll.ciqfunctions.udf.CIQ($Y$8, "IQ_TEV_EBITDA_FWD", IQ_NTM,$B60)</f>
        <v>#CIQINACTIVE</v>
      </c>
      <c r="F60" s="135"/>
      <c r="G60" s="131"/>
    </row>
    <row r="61" spans="2:24" x14ac:dyDescent="0.25">
      <c r="B61" s="163">
        <f t="shared" si="49"/>
        <v>44081</v>
      </c>
      <c r="C61" s="162" t="str">
        <f>_xll.ciqfunctions.udf.CIQ($Y$8, "IQ_TEV_TOTAL_REV_FWD", IQ_NTM,$B61)</f>
        <v>#CIQINACTIVE</v>
      </c>
      <c r="D61" s="162" t="str">
        <f>_xll.ciqfunctions.udf.CIQ($Y$8, "IQ_TEV_EBITDA_FWD", IQ_NTM,$B61)</f>
        <v>#CIQINACTIVE</v>
      </c>
      <c r="F61" s="135"/>
      <c r="G61" s="131"/>
    </row>
    <row r="62" spans="2:24" x14ac:dyDescent="0.25">
      <c r="B62" s="163">
        <f t="shared" si="49"/>
        <v>44082</v>
      </c>
      <c r="C62" s="162" t="str">
        <f>_xll.ciqfunctions.udf.CIQ($Y$8, "IQ_TEV_TOTAL_REV_FWD", IQ_NTM,$B62)</f>
        <v>#CIQINACTIVE</v>
      </c>
      <c r="D62" s="162" t="str">
        <f>_xll.ciqfunctions.udf.CIQ($Y$8, "IQ_TEV_EBITDA_FWD", IQ_NTM,$B62)</f>
        <v>#CIQINACTIVE</v>
      </c>
      <c r="F62" s="135"/>
      <c r="G62" s="131"/>
    </row>
    <row r="63" spans="2:24" x14ac:dyDescent="0.25">
      <c r="B63" s="163">
        <f t="shared" si="49"/>
        <v>44083</v>
      </c>
      <c r="C63" s="162" t="str">
        <f>_xll.ciqfunctions.udf.CIQ($Y$8, "IQ_TEV_TOTAL_REV_FWD", IQ_NTM,$B63)</f>
        <v>#CIQINACTIVE</v>
      </c>
      <c r="D63" s="162" t="str">
        <f>_xll.ciqfunctions.udf.CIQ($Y$8, "IQ_TEV_EBITDA_FWD", IQ_NTM,$B63)</f>
        <v>#CIQINACTIVE</v>
      </c>
      <c r="F63" s="135"/>
      <c r="G63" s="131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2:24" x14ac:dyDescent="0.25">
      <c r="B64" s="163">
        <f t="shared" si="49"/>
        <v>44084</v>
      </c>
      <c r="C64" s="162" t="str">
        <f>_xll.ciqfunctions.udf.CIQ($Y$8, "IQ_TEV_TOTAL_REV_FWD", IQ_NTM,$B64)</f>
        <v>#CIQINACTIVE</v>
      </c>
      <c r="D64" s="162" t="str">
        <f>_xll.ciqfunctions.udf.CIQ($Y$8, "IQ_TEV_EBITDA_FWD", IQ_NTM,$B64)</f>
        <v>#CIQINACTIVE</v>
      </c>
      <c r="F64" s="135"/>
      <c r="G64" s="131"/>
    </row>
    <row r="65" spans="2:7" x14ac:dyDescent="0.25">
      <c r="B65" s="163">
        <f t="shared" si="49"/>
        <v>44085</v>
      </c>
      <c r="C65" s="162" t="str">
        <f>_xll.ciqfunctions.udf.CIQ($Y$8, "IQ_TEV_TOTAL_REV_FWD", IQ_NTM,$B65)</f>
        <v>#CIQINACTIVE</v>
      </c>
      <c r="D65" s="162" t="str">
        <f>_xll.ciqfunctions.udf.CIQ($Y$8, "IQ_TEV_EBITDA_FWD", IQ_NTM,$B65)</f>
        <v>#CIQINACTIVE</v>
      </c>
      <c r="F65" s="135"/>
      <c r="G65" s="131"/>
    </row>
    <row r="66" spans="2:7" x14ac:dyDescent="0.25">
      <c r="B66" s="163">
        <f t="shared" si="49"/>
        <v>44088</v>
      </c>
      <c r="C66" s="162" t="str">
        <f>_xll.ciqfunctions.udf.CIQ($Y$8, "IQ_TEV_TOTAL_REV_FWD", IQ_NTM,$B66)</f>
        <v>#CIQINACTIVE</v>
      </c>
      <c r="D66" s="162" t="str">
        <f>_xll.ciqfunctions.udf.CIQ($Y$8, "IQ_TEV_EBITDA_FWD", IQ_NTM,$B66)</f>
        <v>#CIQINACTIVE</v>
      </c>
      <c r="F66" s="135"/>
      <c r="G66" s="131"/>
    </row>
    <row r="67" spans="2:7" x14ac:dyDescent="0.25">
      <c r="B67" s="163">
        <f t="shared" si="49"/>
        <v>44089</v>
      </c>
      <c r="C67" s="162" t="str">
        <f>_xll.ciqfunctions.udf.CIQ($Y$8, "IQ_TEV_TOTAL_REV_FWD", IQ_NTM,$B67)</f>
        <v>#CIQINACTIVE</v>
      </c>
      <c r="D67" s="162" t="str">
        <f>_xll.ciqfunctions.udf.CIQ($Y$8, "IQ_TEV_EBITDA_FWD", IQ_NTM,$B67)</f>
        <v>#CIQINACTIVE</v>
      </c>
      <c r="F67" s="135"/>
      <c r="G67" s="131"/>
    </row>
    <row r="68" spans="2:7" x14ac:dyDescent="0.25">
      <c r="B68" s="163">
        <f t="shared" si="49"/>
        <v>44090</v>
      </c>
      <c r="C68" s="162" t="str">
        <f>_xll.ciqfunctions.udf.CIQ($Y$8, "IQ_TEV_TOTAL_REV_FWD", IQ_NTM,$B68)</f>
        <v>#CIQINACTIVE</v>
      </c>
      <c r="D68" s="162" t="str">
        <f>_xll.ciqfunctions.udf.CIQ($Y$8, "IQ_TEV_EBITDA_FWD", IQ_NTM,$B68)</f>
        <v>#CIQINACTIVE</v>
      </c>
      <c r="F68" s="135"/>
      <c r="G68" s="131"/>
    </row>
    <row r="69" spans="2:7" x14ac:dyDescent="0.25">
      <c r="B69" s="163">
        <f t="shared" si="49"/>
        <v>44091</v>
      </c>
      <c r="C69" s="162" t="str">
        <f>_xll.ciqfunctions.udf.CIQ($Y$8, "IQ_TEV_TOTAL_REV_FWD", IQ_NTM,$B69)</f>
        <v>#CIQINACTIVE</v>
      </c>
      <c r="D69" s="162" t="str">
        <f>_xll.ciqfunctions.udf.CIQ($Y$8, "IQ_TEV_EBITDA_FWD", IQ_NTM,$B69)</f>
        <v>#CIQINACTIVE</v>
      </c>
      <c r="F69" s="135"/>
      <c r="G69" s="131"/>
    </row>
    <row r="70" spans="2:7" x14ac:dyDescent="0.25">
      <c r="B70" s="163">
        <f t="shared" si="49"/>
        <v>44092</v>
      </c>
      <c r="C70" s="162" t="str">
        <f>_xll.ciqfunctions.udf.CIQ($Y$8, "IQ_TEV_TOTAL_REV_FWD", IQ_NTM,$B70)</f>
        <v>#CIQINACTIVE</v>
      </c>
      <c r="D70" s="162" t="str">
        <f>_xll.ciqfunctions.udf.CIQ($Y$8, "IQ_TEV_EBITDA_FWD", IQ_NTM,$B70)</f>
        <v>#CIQINACTIVE</v>
      </c>
      <c r="F70" s="135"/>
      <c r="G70" s="131"/>
    </row>
    <row r="71" spans="2:7" x14ac:dyDescent="0.25">
      <c r="B71" s="163">
        <f t="shared" si="49"/>
        <v>44095</v>
      </c>
      <c r="C71" s="162" t="str">
        <f>_xll.ciqfunctions.udf.CIQ($Y$8, "IQ_TEV_TOTAL_REV_FWD", IQ_NTM,$B71)</f>
        <v>#CIQINACTIVE</v>
      </c>
      <c r="D71" s="162" t="str">
        <f>_xll.ciqfunctions.udf.CIQ($Y$8, "IQ_TEV_EBITDA_FWD", IQ_NTM,$B71)</f>
        <v>#CIQINACTIVE</v>
      </c>
      <c r="F71" s="135"/>
      <c r="G71" s="131"/>
    </row>
    <row r="72" spans="2:7" x14ac:dyDescent="0.25">
      <c r="B72" s="163">
        <f t="shared" si="49"/>
        <v>44096</v>
      </c>
      <c r="C72" s="162" t="str">
        <f>_xll.ciqfunctions.udf.CIQ($Y$8, "IQ_TEV_TOTAL_REV_FWD", IQ_NTM,$B72)</f>
        <v>#CIQINACTIVE</v>
      </c>
      <c r="D72" s="162" t="str">
        <f>_xll.ciqfunctions.udf.CIQ($Y$8, "IQ_TEV_EBITDA_FWD", IQ_NTM,$B72)</f>
        <v>#CIQINACTIVE</v>
      </c>
      <c r="F72" s="135"/>
      <c r="G72" s="131"/>
    </row>
    <row r="73" spans="2:7" x14ac:dyDescent="0.25">
      <c r="B73" s="163">
        <f t="shared" si="49"/>
        <v>44097</v>
      </c>
      <c r="C73" s="162" t="str">
        <f>_xll.ciqfunctions.udf.CIQ($Y$8, "IQ_TEV_TOTAL_REV_FWD", IQ_NTM,$B73)</f>
        <v>#CIQINACTIVE</v>
      </c>
      <c r="D73" s="162" t="str">
        <f>_xll.ciqfunctions.udf.CIQ($Y$8, "IQ_TEV_EBITDA_FWD", IQ_NTM,$B73)</f>
        <v>#CIQINACTIVE</v>
      </c>
      <c r="F73" s="135"/>
      <c r="G73" s="131"/>
    </row>
    <row r="74" spans="2:7" x14ac:dyDescent="0.25">
      <c r="B74" s="163">
        <f t="shared" si="49"/>
        <v>44098</v>
      </c>
      <c r="C74" s="162" t="str">
        <f>_xll.ciqfunctions.udf.CIQ($Y$8, "IQ_TEV_TOTAL_REV_FWD", IQ_NTM,$B74)</f>
        <v>#CIQINACTIVE</v>
      </c>
      <c r="D74" s="162" t="str">
        <f>_xll.ciqfunctions.udf.CIQ($Y$8, "IQ_TEV_EBITDA_FWD", IQ_NTM,$B74)</f>
        <v>#CIQINACTIVE</v>
      </c>
      <c r="F74" s="135"/>
      <c r="G74" s="131"/>
    </row>
    <row r="75" spans="2:7" x14ac:dyDescent="0.25">
      <c r="B75" s="163">
        <f t="shared" si="49"/>
        <v>44099</v>
      </c>
      <c r="C75" s="162" t="str">
        <f>_xll.ciqfunctions.udf.CIQ($Y$8, "IQ_TEV_TOTAL_REV_FWD", IQ_NTM,$B75)</f>
        <v>#CIQINACTIVE</v>
      </c>
      <c r="D75" s="162" t="str">
        <f>_xll.ciqfunctions.udf.CIQ($Y$8, "IQ_TEV_EBITDA_FWD", IQ_NTM,$B75)</f>
        <v>#CIQINACTIVE</v>
      </c>
      <c r="F75" s="135"/>
      <c r="G75" s="131"/>
    </row>
    <row r="76" spans="2:7" x14ac:dyDescent="0.25">
      <c r="B76" s="163">
        <f t="shared" si="49"/>
        <v>44102</v>
      </c>
      <c r="C76" s="162" t="str">
        <f>_xll.ciqfunctions.udf.CIQ($Y$8, "IQ_TEV_TOTAL_REV_FWD", IQ_NTM,$B76)</f>
        <v>#CIQINACTIVE</v>
      </c>
      <c r="D76" s="162" t="str">
        <f>_xll.ciqfunctions.udf.CIQ($Y$8, "IQ_TEV_EBITDA_FWD", IQ_NTM,$B76)</f>
        <v>#CIQINACTIVE</v>
      </c>
      <c r="F76" s="135"/>
      <c r="G76" s="131"/>
    </row>
    <row r="77" spans="2:7" x14ac:dyDescent="0.25">
      <c r="B77" s="163">
        <f t="shared" si="49"/>
        <v>44103</v>
      </c>
      <c r="C77" s="162" t="str">
        <f>_xll.ciqfunctions.udf.CIQ($Y$8, "IQ_TEV_TOTAL_REV_FWD", IQ_NTM,$B77)</f>
        <v>#CIQINACTIVE</v>
      </c>
      <c r="D77" s="162" t="str">
        <f>_xll.ciqfunctions.udf.CIQ($Y$8, "IQ_TEV_EBITDA_FWD", IQ_NTM,$B77)</f>
        <v>#CIQINACTIVE</v>
      </c>
      <c r="F77" s="135"/>
      <c r="G77" s="131"/>
    </row>
    <row r="78" spans="2:7" x14ac:dyDescent="0.25">
      <c r="B78" s="163">
        <f t="shared" si="49"/>
        <v>44104</v>
      </c>
      <c r="C78" s="162" t="str">
        <f>_xll.ciqfunctions.udf.CIQ($Y$8, "IQ_TEV_TOTAL_REV_FWD", IQ_NTM,$B78)</f>
        <v>#CIQINACTIVE</v>
      </c>
      <c r="D78" s="162" t="str">
        <f>_xll.ciqfunctions.udf.CIQ($Y$8, "IQ_TEV_EBITDA_FWD", IQ_NTM,$B78)</f>
        <v>#CIQINACTIVE</v>
      </c>
      <c r="F78" s="135"/>
      <c r="G78" s="131"/>
    </row>
    <row r="79" spans="2:7" x14ac:dyDescent="0.25">
      <c r="B79" s="163">
        <f t="shared" si="49"/>
        <v>44105</v>
      </c>
      <c r="C79" s="162" t="str">
        <f>_xll.ciqfunctions.udf.CIQ($Y$8, "IQ_TEV_TOTAL_REV_FWD", IQ_NTM,$B79)</f>
        <v>#CIQINACTIVE</v>
      </c>
      <c r="D79" s="162" t="str">
        <f>_xll.ciqfunctions.udf.CIQ($Y$8, "IQ_TEV_EBITDA_FWD", IQ_NTM,$B79)</f>
        <v>#CIQINACTIVE</v>
      </c>
      <c r="F79" s="135"/>
      <c r="G79" s="131"/>
    </row>
    <row r="80" spans="2:7" x14ac:dyDescent="0.25">
      <c r="B80" s="163">
        <f t="shared" si="49"/>
        <v>44106</v>
      </c>
      <c r="C80" s="162" t="str">
        <f>_xll.ciqfunctions.udf.CIQ($Y$8, "IQ_TEV_TOTAL_REV_FWD", IQ_NTM,$B80)</f>
        <v>#CIQINACTIVE</v>
      </c>
      <c r="D80" s="162" t="str">
        <f>_xll.ciqfunctions.udf.CIQ($Y$8, "IQ_TEV_EBITDA_FWD", IQ_NTM,$B80)</f>
        <v>#CIQINACTIVE</v>
      </c>
      <c r="F80" s="135"/>
      <c r="G80" s="131"/>
    </row>
    <row r="81" spans="2:7" x14ac:dyDescent="0.25">
      <c r="B81" s="163">
        <f t="shared" si="49"/>
        <v>44109</v>
      </c>
      <c r="C81" s="162" t="str">
        <f>_xll.ciqfunctions.udf.CIQ($Y$8, "IQ_TEV_TOTAL_REV_FWD", IQ_NTM,$B81)</f>
        <v>#CIQINACTIVE</v>
      </c>
      <c r="D81" s="162" t="str">
        <f>_xll.ciqfunctions.udf.CIQ($Y$8, "IQ_TEV_EBITDA_FWD", IQ_NTM,$B81)</f>
        <v>#CIQINACTIVE</v>
      </c>
      <c r="F81" s="135"/>
      <c r="G81" s="131"/>
    </row>
    <row r="82" spans="2:7" x14ac:dyDescent="0.25">
      <c r="B82" s="163">
        <f t="shared" si="49"/>
        <v>44110</v>
      </c>
      <c r="C82" s="162" t="str">
        <f>_xll.ciqfunctions.udf.CIQ($Y$8, "IQ_TEV_TOTAL_REV_FWD", IQ_NTM,$B82)</f>
        <v>#CIQINACTIVE</v>
      </c>
      <c r="D82" s="162" t="str">
        <f>_xll.ciqfunctions.udf.CIQ($Y$8, "IQ_TEV_EBITDA_FWD", IQ_NTM,$B82)</f>
        <v>#CIQINACTIVE</v>
      </c>
      <c r="F82" s="135"/>
      <c r="G82" s="131"/>
    </row>
    <row r="83" spans="2:7" x14ac:dyDescent="0.25">
      <c r="B83" s="163">
        <f t="shared" si="49"/>
        <v>44111</v>
      </c>
      <c r="C83" s="162" t="str">
        <f>_xll.ciqfunctions.udf.CIQ($Y$8, "IQ_TEV_TOTAL_REV_FWD", IQ_NTM,$B83)</f>
        <v>#CIQINACTIVE</v>
      </c>
      <c r="D83" s="162" t="str">
        <f>_xll.ciqfunctions.udf.CIQ($Y$8, "IQ_TEV_EBITDA_FWD", IQ_NTM,$B83)</f>
        <v>#CIQINACTIVE</v>
      </c>
      <c r="F83" s="135"/>
      <c r="G83" s="131"/>
    </row>
    <row r="84" spans="2:7" x14ac:dyDescent="0.25">
      <c r="B84" s="163">
        <f t="shared" si="49"/>
        <v>44112</v>
      </c>
      <c r="C84" s="162" t="str">
        <f>_xll.ciqfunctions.udf.CIQ($Y$8, "IQ_TEV_TOTAL_REV_FWD", IQ_NTM,$B84)</f>
        <v>#CIQINACTIVE</v>
      </c>
      <c r="D84" s="162" t="str">
        <f>_xll.ciqfunctions.udf.CIQ($Y$8, "IQ_TEV_EBITDA_FWD", IQ_NTM,$B84)</f>
        <v>#CIQINACTIVE</v>
      </c>
      <c r="F84" s="135"/>
      <c r="G84" s="131"/>
    </row>
    <row r="85" spans="2:7" x14ac:dyDescent="0.25">
      <c r="B85" s="163">
        <f t="shared" si="49"/>
        <v>44113</v>
      </c>
      <c r="C85" s="162" t="str">
        <f>_xll.ciqfunctions.udf.CIQ($Y$8, "IQ_TEV_TOTAL_REV_FWD", IQ_NTM,$B85)</f>
        <v>#CIQINACTIVE</v>
      </c>
      <c r="D85" s="162" t="str">
        <f>_xll.ciqfunctions.udf.CIQ($Y$8, "IQ_TEV_EBITDA_FWD", IQ_NTM,$B85)</f>
        <v>#CIQINACTIVE</v>
      </c>
      <c r="F85" s="135"/>
      <c r="G85" s="131"/>
    </row>
    <row r="86" spans="2:7" x14ac:dyDescent="0.25">
      <c r="B86" s="163">
        <f t="shared" si="49"/>
        <v>44116</v>
      </c>
      <c r="C86" s="162" t="str">
        <f>_xll.ciqfunctions.udf.CIQ($Y$8, "IQ_TEV_TOTAL_REV_FWD", IQ_NTM,$B86)</f>
        <v>#CIQINACTIVE</v>
      </c>
      <c r="D86" s="162" t="str">
        <f>_xll.ciqfunctions.udf.CIQ($Y$8, "IQ_TEV_EBITDA_FWD", IQ_NTM,$B86)</f>
        <v>#CIQINACTIVE</v>
      </c>
      <c r="F86" s="135"/>
      <c r="G86" s="131"/>
    </row>
    <row r="87" spans="2:7" x14ac:dyDescent="0.25">
      <c r="B87" s="163">
        <f t="shared" si="49"/>
        <v>44117</v>
      </c>
      <c r="C87" s="162" t="str">
        <f>_xll.ciqfunctions.udf.CIQ($Y$8, "IQ_TEV_TOTAL_REV_FWD", IQ_NTM,$B87)</f>
        <v>#CIQINACTIVE</v>
      </c>
      <c r="D87" s="162" t="str">
        <f>_xll.ciqfunctions.udf.CIQ($Y$8, "IQ_TEV_EBITDA_FWD", IQ_NTM,$B87)</f>
        <v>#CIQINACTIVE</v>
      </c>
      <c r="F87" s="135"/>
      <c r="G87" s="131"/>
    </row>
    <row r="88" spans="2:7" x14ac:dyDescent="0.25">
      <c r="B88" s="163">
        <f t="shared" si="49"/>
        <v>44118</v>
      </c>
      <c r="C88" s="162" t="str">
        <f>_xll.ciqfunctions.udf.CIQ($Y$8, "IQ_TEV_TOTAL_REV_FWD", IQ_NTM,$B88)</f>
        <v>#CIQINACTIVE</v>
      </c>
      <c r="D88" s="162" t="str">
        <f>_xll.ciqfunctions.udf.CIQ($Y$8, "IQ_TEV_EBITDA_FWD", IQ_NTM,$B88)</f>
        <v>#CIQINACTIVE</v>
      </c>
      <c r="F88" s="135"/>
      <c r="G88" s="131"/>
    </row>
    <row r="89" spans="2:7" x14ac:dyDescent="0.25">
      <c r="B89" s="163">
        <f t="shared" si="49"/>
        <v>44119</v>
      </c>
      <c r="C89" s="162" t="str">
        <f>_xll.ciqfunctions.udf.CIQ($Y$8, "IQ_TEV_TOTAL_REV_FWD", IQ_NTM,$B89)</f>
        <v>#CIQINACTIVE</v>
      </c>
      <c r="D89" s="162" t="str">
        <f>_xll.ciqfunctions.udf.CIQ($Y$8, "IQ_TEV_EBITDA_FWD", IQ_NTM,$B89)</f>
        <v>#CIQINACTIVE</v>
      </c>
      <c r="F89" s="135"/>
      <c r="G89" s="131"/>
    </row>
    <row r="90" spans="2:7" x14ac:dyDescent="0.25">
      <c r="B90" s="163">
        <f t="shared" si="49"/>
        <v>44120</v>
      </c>
      <c r="C90" s="162" t="str">
        <f>_xll.ciqfunctions.udf.CIQ($Y$8, "IQ_TEV_TOTAL_REV_FWD", IQ_NTM,$B90)</f>
        <v>#CIQINACTIVE</v>
      </c>
      <c r="D90" s="162" t="str">
        <f>_xll.ciqfunctions.udf.CIQ($Y$8, "IQ_TEV_EBITDA_FWD", IQ_NTM,$B90)</f>
        <v>#CIQINACTIVE</v>
      </c>
      <c r="F90" s="135"/>
      <c r="G90" s="131"/>
    </row>
    <row r="91" spans="2:7" x14ac:dyDescent="0.25">
      <c r="B91" s="163">
        <f t="shared" si="49"/>
        <v>44123</v>
      </c>
      <c r="C91" s="162" t="str">
        <f>_xll.ciqfunctions.udf.CIQ($Y$8, "IQ_TEV_TOTAL_REV_FWD", IQ_NTM,$B91)</f>
        <v>#CIQINACTIVE</v>
      </c>
      <c r="D91" s="162" t="str">
        <f>_xll.ciqfunctions.udf.CIQ($Y$8, "IQ_TEV_EBITDA_FWD", IQ_NTM,$B91)</f>
        <v>#CIQINACTIVE</v>
      </c>
      <c r="F91" s="135"/>
      <c r="G91" s="131"/>
    </row>
    <row r="92" spans="2:7" x14ac:dyDescent="0.25">
      <c r="B92" s="163">
        <f t="shared" si="49"/>
        <v>44124</v>
      </c>
      <c r="C92" s="162" t="str">
        <f>_xll.ciqfunctions.udf.CIQ($Y$8, "IQ_TEV_TOTAL_REV_FWD", IQ_NTM,$B92)</f>
        <v>#CIQINACTIVE</v>
      </c>
      <c r="D92" s="162" t="str">
        <f>_xll.ciqfunctions.udf.CIQ($Y$8, "IQ_TEV_EBITDA_FWD", IQ_NTM,$B92)</f>
        <v>#CIQINACTIVE</v>
      </c>
      <c r="F92" s="135"/>
      <c r="G92" s="131"/>
    </row>
    <row r="93" spans="2:7" x14ac:dyDescent="0.25">
      <c r="B93" s="163">
        <f t="shared" si="49"/>
        <v>44125</v>
      </c>
      <c r="C93" s="162" t="str">
        <f>_xll.ciqfunctions.udf.CIQ($Y$8, "IQ_TEV_TOTAL_REV_FWD", IQ_NTM,$B93)</f>
        <v>#CIQINACTIVE</v>
      </c>
      <c r="D93" s="162" t="str">
        <f>_xll.ciqfunctions.udf.CIQ($Y$8, "IQ_TEV_EBITDA_FWD", IQ_NTM,$B93)</f>
        <v>#CIQINACTIVE</v>
      </c>
      <c r="F93" s="135"/>
      <c r="G93" s="131"/>
    </row>
    <row r="94" spans="2:7" x14ac:dyDescent="0.25">
      <c r="B94" s="163">
        <f t="shared" si="49"/>
        <v>44126</v>
      </c>
      <c r="C94" s="162" t="str">
        <f>_xll.ciqfunctions.udf.CIQ($Y$8, "IQ_TEV_TOTAL_REV_FWD", IQ_NTM,$B94)</f>
        <v>#CIQINACTIVE</v>
      </c>
      <c r="D94" s="162" t="str">
        <f>_xll.ciqfunctions.udf.CIQ($Y$8, "IQ_TEV_EBITDA_FWD", IQ_NTM,$B94)</f>
        <v>#CIQINACTIVE</v>
      </c>
      <c r="F94" s="135"/>
      <c r="G94" s="131"/>
    </row>
    <row r="95" spans="2:7" x14ac:dyDescent="0.25">
      <c r="B95" s="163">
        <f t="shared" si="49"/>
        <v>44127</v>
      </c>
      <c r="C95" s="162" t="str">
        <f>_xll.ciqfunctions.udf.CIQ($Y$8, "IQ_TEV_TOTAL_REV_FWD", IQ_NTM,$B95)</f>
        <v>#CIQINACTIVE</v>
      </c>
      <c r="D95" s="162" t="str">
        <f>_xll.ciqfunctions.udf.CIQ($Y$8, "IQ_TEV_EBITDA_FWD", IQ_NTM,$B95)</f>
        <v>#CIQINACTIVE</v>
      </c>
      <c r="F95" s="135"/>
      <c r="G95" s="131"/>
    </row>
    <row r="96" spans="2:7" x14ac:dyDescent="0.25">
      <c r="B96" s="163">
        <f t="shared" si="49"/>
        <v>44130</v>
      </c>
      <c r="C96" s="162" t="str">
        <f>_xll.ciqfunctions.udf.CIQ($Y$8, "IQ_TEV_TOTAL_REV_FWD", IQ_NTM,$B96)</f>
        <v>#CIQINACTIVE</v>
      </c>
      <c r="D96" s="162" t="str">
        <f>_xll.ciqfunctions.udf.CIQ($Y$8, "IQ_TEV_EBITDA_FWD", IQ_NTM,$B96)</f>
        <v>#CIQINACTIVE</v>
      </c>
      <c r="F96" s="135"/>
      <c r="G96" s="131"/>
    </row>
    <row r="97" spans="2:7" x14ac:dyDescent="0.25">
      <c r="B97" s="163">
        <f t="shared" si="49"/>
        <v>44131</v>
      </c>
      <c r="C97" s="162" t="str">
        <f>_xll.ciqfunctions.udf.CIQ($Y$8, "IQ_TEV_TOTAL_REV_FWD", IQ_NTM,$B97)</f>
        <v>#CIQINACTIVE</v>
      </c>
      <c r="D97" s="162" t="str">
        <f>_xll.ciqfunctions.udf.CIQ($Y$8, "IQ_TEV_EBITDA_FWD", IQ_NTM,$B97)</f>
        <v>#CIQINACTIVE</v>
      </c>
      <c r="F97" s="135"/>
      <c r="G97" s="131"/>
    </row>
    <row r="98" spans="2:7" x14ac:dyDescent="0.25">
      <c r="B98" s="163">
        <f t="shared" si="49"/>
        <v>44132</v>
      </c>
      <c r="C98" s="162" t="str">
        <f>_xll.ciqfunctions.udf.CIQ($Y$8, "IQ_TEV_TOTAL_REV_FWD", IQ_NTM,$B98)</f>
        <v>#CIQINACTIVE</v>
      </c>
      <c r="D98" s="162" t="str">
        <f>_xll.ciqfunctions.udf.CIQ($Y$8, "IQ_TEV_EBITDA_FWD", IQ_NTM,$B98)</f>
        <v>#CIQINACTIVE</v>
      </c>
      <c r="F98" s="135"/>
      <c r="G98" s="131"/>
    </row>
    <row r="99" spans="2:7" x14ac:dyDescent="0.25">
      <c r="B99" s="163">
        <f t="shared" si="49"/>
        <v>44133</v>
      </c>
      <c r="C99" s="162" t="str">
        <f>_xll.ciqfunctions.udf.CIQ($Y$8, "IQ_TEV_TOTAL_REV_FWD", IQ_NTM,$B99)</f>
        <v>#CIQINACTIVE</v>
      </c>
      <c r="D99" s="162" t="str">
        <f>_xll.ciqfunctions.udf.CIQ($Y$8, "IQ_TEV_EBITDA_FWD", IQ_NTM,$B99)</f>
        <v>#CIQINACTIVE</v>
      </c>
      <c r="F99" s="135"/>
      <c r="G99" s="131"/>
    </row>
    <row r="100" spans="2:7" x14ac:dyDescent="0.25">
      <c r="B100" s="163">
        <f t="shared" si="49"/>
        <v>44134</v>
      </c>
      <c r="C100" s="162" t="str">
        <f>_xll.ciqfunctions.udf.CIQ($Y$8, "IQ_TEV_TOTAL_REV_FWD", IQ_NTM,$B100)</f>
        <v>#CIQINACTIVE</v>
      </c>
      <c r="D100" s="162" t="str">
        <f>_xll.ciqfunctions.udf.CIQ($Y$8, "IQ_TEV_EBITDA_FWD", IQ_NTM,$B100)</f>
        <v>#CIQINACTIVE</v>
      </c>
      <c r="F100" s="135"/>
      <c r="G100" s="131"/>
    </row>
    <row r="101" spans="2:7" x14ac:dyDescent="0.25">
      <c r="B101" s="163">
        <f t="shared" si="49"/>
        <v>44137</v>
      </c>
      <c r="C101" s="162" t="str">
        <f>_xll.ciqfunctions.udf.CIQ($Y$8, "IQ_TEV_TOTAL_REV_FWD", IQ_NTM,$B101)</f>
        <v>#CIQINACTIVE</v>
      </c>
      <c r="D101" s="162" t="str">
        <f>_xll.ciqfunctions.udf.CIQ($Y$8, "IQ_TEV_EBITDA_FWD", IQ_NTM,$B101)</f>
        <v>#CIQINACTIVE</v>
      </c>
      <c r="F101" s="135"/>
      <c r="G101" s="131"/>
    </row>
    <row r="102" spans="2:7" x14ac:dyDescent="0.25">
      <c r="B102" s="163">
        <f t="shared" si="49"/>
        <v>44138</v>
      </c>
      <c r="C102" s="162" t="str">
        <f>_xll.ciqfunctions.udf.CIQ($Y$8, "IQ_TEV_TOTAL_REV_FWD", IQ_NTM,$B102)</f>
        <v>#CIQINACTIVE</v>
      </c>
      <c r="D102" s="162" t="str">
        <f>_xll.ciqfunctions.udf.CIQ($Y$8, "IQ_TEV_EBITDA_FWD", IQ_NTM,$B102)</f>
        <v>#CIQINACTIVE</v>
      </c>
      <c r="F102" s="135"/>
      <c r="G102" s="131"/>
    </row>
    <row r="103" spans="2:7" x14ac:dyDescent="0.25">
      <c r="B103" s="163">
        <f t="shared" si="49"/>
        <v>44139</v>
      </c>
      <c r="C103" s="162" t="str">
        <f>_xll.ciqfunctions.udf.CIQ($Y$8, "IQ_TEV_TOTAL_REV_FWD", IQ_NTM,$B103)</f>
        <v>#CIQINACTIVE</v>
      </c>
      <c r="D103" s="162" t="str">
        <f>_xll.ciqfunctions.udf.CIQ($Y$8, "IQ_TEV_EBITDA_FWD", IQ_NTM,$B103)</f>
        <v>#CIQINACTIVE</v>
      </c>
      <c r="F103" s="135"/>
      <c r="G103" s="131"/>
    </row>
    <row r="104" spans="2:7" x14ac:dyDescent="0.25">
      <c r="B104" s="163">
        <f t="shared" si="49"/>
        <v>44140</v>
      </c>
      <c r="C104" s="162" t="str">
        <f>_xll.ciqfunctions.udf.CIQ($Y$8, "IQ_TEV_TOTAL_REV_FWD", IQ_NTM,$B104)</f>
        <v>#CIQINACTIVE</v>
      </c>
      <c r="D104" s="162" t="str">
        <f>_xll.ciqfunctions.udf.CIQ($Y$8, "IQ_TEV_EBITDA_FWD", IQ_NTM,$B104)</f>
        <v>#CIQINACTIVE</v>
      </c>
      <c r="F104" s="135"/>
      <c r="G104" s="131"/>
    </row>
    <row r="105" spans="2:7" x14ac:dyDescent="0.25">
      <c r="B105" s="163">
        <f t="shared" si="49"/>
        <v>44141</v>
      </c>
      <c r="C105" s="162" t="str">
        <f>_xll.ciqfunctions.udf.CIQ($Y$8, "IQ_TEV_TOTAL_REV_FWD", IQ_NTM,$B105)</f>
        <v>#CIQINACTIVE</v>
      </c>
      <c r="D105" s="162" t="str">
        <f>_xll.ciqfunctions.udf.CIQ($Y$8, "IQ_TEV_EBITDA_FWD", IQ_NTM,$B105)</f>
        <v>#CIQINACTIVE</v>
      </c>
      <c r="F105" s="135"/>
      <c r="G105" s="131"/>
    </row>
    <row r="106" spans="2:7" x14ac:dyDescent="0.25">
      <c r="B106" s="163">
        <f t="shared" si="49"/>
        <v>44144</v>
      </c>
      <c r="C106" s="162" t="str">
        <f>_xll.ciqfunctions.udf.CIQ($Y$8, "IQ_TEV_TOTAL_REV_FWD", IQ_NTM,$B106)</f>
        <v>#CIQINACTIVE</v>
      </c>
      <c r="D106" s="162" t="str">
        <f>_xll.ciqfunctions.udf.CIQ($Y$8, "IQ_TEV_EBITDA_FWD", IQ_NTM,$B106)</f>
        <v>#CIQINACTIVE</v>
      </c>
      <c r="F106" s="135"/>
      <c r="G106" s="131"/>
    </row>
    <row r="107" spans="2:7" x14ac:dyDescent="0.25">
      <c r="B107" s="163">
        <f t="shared" si="49"/>
        <v>44145</v>
      </c>
      <c r="C107" s="162" t="str">
        <f>_xll.ciqfunctions.udf.CIQ($Y$8, "IQ_TEV_TOTAL_REV_FWD", IQ_NTM,$B107)</f>
        <v>#CIQINACTIVE</v>
      </c>
      <c r="D107" s="162" t="str">
        <f>_xll.ciqfunctions.udf.CIQ($Y$8, "IQ_TEV_EBITDA_FWD", IQ_NTM,$B107)</f>
        <v>#CIQINACTIVE</v>
      </c>
      <c r="F107" s="135"/>
      <c r="G107" s="131"/>
    </row>
    <row r="108" spans="2:7" x14ac:dyDescent="0.25">
      <c r="B108" s="163">
        <f t="shared" si="49"/>
        <v>44146</v>
      </c>
      <c r="C108" s="162" t="str">
        <f>_xll.ciqfunctions.udf.CIQ($Y$8, "IQ_TEV_TOTAL_REV_FWD", IQ_NTM,$B108)</f>
        <v>#CIQINACTIVE</v>
      </c>
      <c r="D108" s="162" t="str">
        <f>_xll.ciqfunctions.udf.CIQ($Y$8, "IQ_TEV_EBITDA_FWD", IQ_NTM,$B108)</f>
        <v>#CIQINACTIVE</v>
      </c>
      <c r="F108" s="135"/>
      <c r="G108" s="131"/>
    </row>
    <row r="109" spans="2:7" x14ac:dyDescent="0.25">
      <c r="B109" s="163">
        <f t="shared" si="49"/>
        <v>44147</v>
      </c>
      <c r="C109" s="162" t="str">
        <f>_xll.ciqfunctions.udf.CIQ($Y$8, "IQ_TEV_TOTAL_REV_FWD", IQ_NTM,$B109)</f>
        <v>#CIQINACTIVE</v>
      </c>
      <c r="D109" s="162" t="str">
        <f>_xll.ciqfunctions.udf.CIQ($Y$8, "IQ_TEV_EBITDA_FWD", IQ_NTM,$B109)</f>
        <v>#CIQINACTIVE</v>
      </c>
      <c r="F109" s="135"/>
      <c r="G109" s="131"/>
    </row>
    <row r="110" spans="2:7" x14ac:dyDescent="0.25">
      <c r="B110" s="163">
        <f t="shared" si="49"/>
        <v>44148</v>
      </c>
      <c r="C110" s="162" t="str">
        <f>_xll.ciqfunctions.udf.CIQ($Y$8, "IQ_TEV_TOTAL_REV_FWD", IQ_NTM,$B110)</f>
        <v>#CIQINACTIVE</v>
      </c>
      <c r="D110" s="162" t="str">
        <f>_xll.ciqfunctions.udf.CIQ($Y$8, "IQ_TEV_EBITDA_FWD", IQ_NTM,$B110)</f>
        <v>#CIQINACTIVE</v>
      </c>
      <c r="F110" s="135"/>
      <c r="G110" s="131"/>
    </row>
    <row r="111" spans="2:7" x14ac:dyDescent="0.25">
      <c r="B111" s="163">
        <f t="shared" ref="B111:B174" si="50">IF(WEEKDAY(B110+1)=7,B110+3,B110+1)</f>
        <v>44151</v>
      </c>
      <c r="C111" s="162" t="str">
        <f>_xll.ciqfunctions.udf.CIQ($Y$8, "IQ_TEV_TOTAL_REV_FWD", IQ_NTM,$B111)</f>
        <v>#CIQINACTIVE</v>
      </c>
      <c r="D111" s="162" t="str">
        <f>_xll.ciqfunctions.udf.CIQ($Y$8, "IQ_TEV_EBITDA_FWD", IQ_NTM,$B111)</f>
        <v>#CIQINACTIVE</v>
      </c>
      <c r="F111" s="135"/>
      <c r="G111" s="131"/>
    </row>
    <row r="112" spans="2:7" x14ac:dyDescent="0.25">
      <c r="B112" s="163">
        <f t="shared" si="50"/>
        <v>44152</v>
      </c>
      <c r="C112" s="162" t="str">
        <f>_xll.ciqfunctions.udf.CIQ($Y$8, "IQ_TEV_TOTAL_REV_FWD", IQ_NTM,$B112)</f>
        <v>#CIQINACTIVE</v>
      </c>
      <c r="D112" s="162" t="str">
        <f>_xll.ciqfunctions.udf.CIQ($Y$8, "IQ_TEV_EBITDA_FWD", IQ_NTM,$B112)</f>
        <v>#CIQINACTIVE</v>
      </c>
      <c r="F112" s="135"/>
      <c r="G112" s="131"/>
    </row>
    <row r="113" spans="2:7" x14ac:dyDescent="0.25">
      <c r="B113" s="163">
        <f t="shared" si="50"/>
        <v>44153</v>
      </c>
      <c r="C113" s="162" t="str">
        <f>_xll.ciqfunctions.udf.CIQ($Y$8, "IQ_TEV_TOTAL_REV_FWD", IQ_NTM,$B113)</f>
        <v>#CIQINACTIVE</v>
      </c>
      <c r="D113" s="162" t="str">
        <f>_xll.ciqfunctions.udf.CIQ($Y$8, "IQ_TEV_EBITDA_FWD", IQ_NTM,$B113)</f>
        <v>#CIQINACTIVE</v>
      </c>
      <c r="F113" s="135"/>
      <c r="G113" s="131"/>
    </row>
    <row r="114" spans="2:7" x14ac:dyDescent="0.25">
      <c r="B114" s="163">
        <f t="shared" si="50"/>
        <v>44154</v>
      </c>
      <c r="C114" s="162" t="str">
        <f>_xll.ciqfunctions.udf.CIQ($Y$8, "IQ_TEV_TOTAL_REV_FWD", IQ_NTM,$B114)</f>
        <v>#CIQINACTIVE</v>
      </c>
      <c r="D114" s="162" t="str">
        <f>_xll.ciqfunctions.udf.CIQ($Y$8, "IQ_TEV_EBITDA_FWD", IQ_NTM,$B114)</f>
        <v>#CIQINACTIVE</v>
      </c>
      <c r="F114" s="135"/>
      <c r="G114" s="131"/>
    </row>
    <row r="115" spans="2:7" x14ac:dyDescent="0.25">
      <c r="B115" s="163">
        <f t="shared" si="50"/>
        <v>44155</v>
      </c>
      <c r="C115" s="162" t="str">
        <f>_xll.ciqfunctions.udf.CIQ($Y$8, "IQ_TEV_TOTAL_REV_FWD", IQ_NTM,$B115)</f>
        <v>#CIQINACTIVE</v>
      </c>
      <c r="D115" s="162" t="str">
        <f>_xll.ciqfunctions.udf.CIQ($Y$8, "IQ_TEV_EBITDA_FWD", IQ_NTM,$B115)</f>
        <v>#CIQINACTIVE</v>
      </c>
      <c r="F115" s="135"/>
      <c r="G115" s="131"/>
    </row>
    <row r="116" spans="2:7" x14ac:dyDescent="0.25">
      <c r="B116" s="163">
        <f t="shared" si="50"/>
        <v>44158</v>
      </c>
      <c r="C116" s="162" t="str">
        <f>_xll.ciqfunctions.udf.CIQ($Y$8, "IQ_TEV_TOTAL_REV_FWD", IQ_NTM,$B116)</f>
        <v>#CIQINACTIVE</v>
      </c>
      <c r="D116" s="162" t="str">
        <f>_xll.ciqfunctions.udf.CIQ($Y$8, "IQ_TEV_EBITDA_FWD", IQ_NTM,$B116)</f>
        <v>#CIQINACTIVE</v>
      </c>
      <c r="F116" s="135"/>
      <c r="G116" s="131"/>
    </row>
    <row r="117" spans="2:7" x14ac:dyDescent="0.25">
      <c r="B117" s="163">
        <f t="shared" si="50"/>
        <v>44159</v>
      </c>
      <c r="C117" s="162" t="str">
        <f>_xll.ciqfunctions.udf.CIQ($Y$8, "IQ_TEV_TOTAL_REV_FWD", IQ_NTM,$B117)</f>
        <v>#CIQINACTIVE</v>
      </c>
      <c r="D117" s="162" t="str">
        <f>_xll.ciqfunctions.udf.CIQ($Y$8, "IQ_TEV_EBITDA_FWD", IQ_NTM,$B117)</f>
        <v>#CIQINACTIVE</v>
      </c>
      <c r="F117" s="135"/>
      <c r="G117" s="131"/>
    </row>
    <row r="118" spans="2:7" x14ac:dyDescent="0.25">
      <c r="B118" s="163">
        <f t="shared" si="50"/>
        <v>44160</v>
      </c>
      <c r="C118" s="162" t="str">
        <f>_xll.ciqfunctions.udf.CIQ($Y$8, "IQ_TEV_TOTAL_REV_FWD", IQ_NTM,$B118)</f>
        <v>#CIQINACTIVE</v>
      </c>
      <c r="D118" s="162" t="str">
        <f>_xll.ciqfunctions.udf.CIQ($Y$8, "IQ_TEV_EBITDA_FWD", IQ_NTM,$B118)</f>
        <v>#CIQINACTIVE</v>
      </c>
      <c r="F118" s="135"/>
      <c r="G118" s="131"/>
    </row>
    <row r="119" spans="2:7" x14ac:dyDescent="0.25">
      <c r="B119" s="163">
        <f t="shared" si="50"/>
        <v>44161</v>
      </c>
      <c r="C119" s="162" t="str">
        <f>_xll.ciqfunctions.udf.CIQ($Y$8, "IQ_TEV_TOTAL_REV_FWD", IQ_NTM,$B119)</f>
        <v>#CIQINACTIVE</v>
      </c>
      <c r="D119" s="162" t="str">
        <f>_xll.ciqfunctions.udf.CIQ($Y$8, "IQ_TEV_EBITDA_FWD", IQ_NTM,$B119)</f>
        <v>#CIQINACTIVE</v>
      </c>
      <c r="F119" s="135"/>
      <c r="G119" s="131"/>
    </row>
    <row r="120" spans="2:7" x14ac:dyDescent="0.25">
      <c r="B120" s="163">
        <f t="shared" si="50"/>
        <v>44162</v>
      </c>
      <c r="C120" s="162" t="str">
        <f>_xll.ciqfunctions.udf.CIQ($Y$8, "IQ_TEV_TOTAL_REV_FWD", IQ_NTM,$B120)</f>
        <v>#CIQINACTIVE</v>
      </c>
      <c r="D120" s="162" t="str">
        <f>_xll.ciqfunctions.udf.CIQ($Y$8, "IQ_TEV_EBITDA_FWD", IQ_NTM,$B120)</f>
        <v>#CIQINACTIVE</v>
      </c>
      <c r="F120" s="135"/>
      <c r="G120" s="131"/>
    </row>
    <row r="121" spans="2:7" x14ac:dyDescent="0.25">
      <c r="B121" s="163">
        <f t="shared" si="50"/>
        <v>44165</v>
      </c>
      <c r="C121" s="162" t="str">
        <f>_xll.ciqfunctions.udf.CIQ($Y$8, "IQ_TEV_TOTAL_REV_FWD", IQ_NTM,$B121)</f>
        <v>#CIQINACTIVE</v>
      </c>
      <c r="D121" s="162" t="str">
        <f>_xll.ciqfunctions.udf.CIQ($Y$8, "IQ_TEV_EBITDA_FWD", IQ_NTM,$B121)</f>
        <v>#CIQINACTIVE</v>
      </c>
      <c r="F121" s="135"/>
      <c r="G121" s="131"/>
    </row>
    <row r="122" spans="2:7" x14ac:dyDescent="0.25">
      <c r="B122" s="163">
        <f t="shared" si="50"/>
        <v>44166</v>
      </c>
      <c r="C122" s="162" t="str">
        <f>_xll.ciqfunctions.udf.CIQ($Y$8, "IQ_TEV_TOTAL_REV_FWD", IQ_NTM,$B122)</f>
        <v>#CIQINACTIVE</v>
      </c>
      <c r="D122" s="162" t="str">
        <f>_xll.ciqfunctions.udf.CIQ($Y$8, "IQ_TEV_EBITDA_FWD", IQ_NTM,$B122)</f>
        <v>#CIQINACTIVE</v>
      </c>
      <c r="F122" s="135"/>
      <c r="G122" s="131"/>
    </row>
    <row r="123" spans="2:7" x14ac:dyDescent="0.25">
      <c r="B123" s="163">
        <f t="shared" si="50"/>
        <v>44167</v>
      </c>
      <c r="C123" s="162" t="str">
        <f>_xll.ciqfunctions.udf.CIQ($Y$8, "IQ_TEV_TOTAL_REV_FWD", IQ_NTM,$B123)</f>
        <v>#CIQINACTIVE</v>
      </c>
      <c r="D123" s="162" t="str">
        <f>_xll.ciqfunctions.udf.CIQ($Y$8, "IQ_TEV_EBITDA_FWD", IQ_NTM,$B123)</f>
        <v>#CIQINACTIVE</v>
      </c>
      <c r="F123" s="135"/>
      <c r="G123" s="131"/>
    </row>
    <row r="124" spans="2:7" x14ac:dyDescent="0.25">
      <c r="B124" s="163">
        <f t="shared" si="50"/>
        <v>44168</v>
      </c>
      <c r="C124" s="162" t="str">
        <f>_xll.ciqfunctions.udf.CIQ($Y$8, "IQ_TEV_TOTAL_REV_FWD", IQ_NTM,$B124)</f>
        <v>#CIQINACTIVE</v>
      </c>
      <c r="D124" s="162" t="str">
        <f>_xll.ciqfunctions.udf.CIQ($Y$8, "IQ_TEV_EBITDA_FWD", IQ_NTM,$B124)</f>
        <v>#CIQINACTIVE</v>
      </c>
      <c r="F124" s="135"/>
      <c r="G124" s="131"/>
    </row>
    <row r="125" spans="2:7" x14ac:dyDescent="0.25">
      <c r="B125" s="163">
        <f t="shared" si="50"/>
        <v>44169</v>
      </c>
      <c r="C125" s="162" t="str">
        <f>_xll.ciqfunctions.udf.CIQ($Y$8, "IQ_TEV_TOTAL_REV_FWD", IQ_NTM,$B125)</f>
        <v>#CIQINACTIVE</v>
      </c>
      <c r="D125" s="162" t="str">
        <f>_xll.ciqfunctions.udf.CIQ($Y$8, "IQ_TEV_EBITDA_FWD", IQ_NTM,$B125)</f>
        <v>#CIQINACTIVE</v>
      </c>
      <c r="F125" s="135"/>
      <c r="G125" s="131"/>
    </row>
    <row r="126" spans="2:7" x14ac:dyDescent="0.25">
      <c r="B126" s="163">
        <f t="shared" si="50"/>
        <v>44172</v>
      </c>
      <c r="C126" s="162" t="str">
        <f>_xll.ciqfunctions.udf.CIQ($Y$8, "IQ_TEV_TOTAL_REV_FWD", IQ_NTM,$B126)</f>
        <v>#CIQINACTIVE</v>
      </c>
      <c r="D126" s="162" t="str">
        <f>_xll.ciqfunctions.udf.CIQ($Y$8, "IQ_TEV_EBITDA_FWD", IQ_NTM,$B126)</f>
        <v>#CIQINACTIVE</v>
      </c>
      <c r="F126" s="135"/>
      <c r="G126" s="131"/>
    </row>
    <row r="127" spans="2:7" x14ac:dyDescent="0.25">
      <c r="B127" s="163">
        <f t="shared" si="50"/>
        <v>44173</v>
      </c>
      <c r="C127" s="162" t="str">
        <f>_xll.ciqfunctions.udf.CIQ($Y$8, "IQ_TEV_TOTAL_REV_FWD", IQ_NTM,$B127)</f>
        <v>#CIQINACTIVE</v>
      </c>
      <c r="D127" s="162" t="str">
        <f>_xll.ciqfunctions.udf.CIQ($Y$8, "IQ_TEV_EBITDA_FWD", IQ_NTM,$B127)</f>
        <v>#CIQINACTIVE</v>
      </c>
      <c r="F127" s="135"/>
      <c r="G127" s="131"/>
    </row>
    <row r="128" spans="2:7" x14ac:dyDescent="0.25">
      <c r="B128" s="163">
        <f t="shared" si="50"/>
        <v>44174</v>
      </c>
      <c r="C128" s="162" t="str">
        <f>_xll.ciqfunctions.udf.CIQ($Y$8, "IQ_TEV_TOTAL_REV_FWD", IQ_NTM,$B128)</f>
        <v>#CIQINACTIVE</v>
      </c>
      <c r="D128" s="162" t="str">
        <f>_xll.ciqfunctions.udf.CIQ($Y$8, "IQ_TEV_EBITDA_FWD", IQ_NTM,$B128)</f>
        <v>#CIQINACTIVE</v>
      </c>
      <c r="F128" s="135"/>
      <c r="G128" s="131"/>
    </row>
    <row r="129" spans="2:7" x14ac:dyDescent="0.25">
      <c r="B129" s="163">
        <f t="shared" si="50"/>
        <v>44175</v>
      </c>
      <c r="C129" s="162" t="str">
        <f>_xll.ciqfunctions.udf.CIQ($Y$8, "IQ_TEV_TOTAL_REV_FWD", IQ_NTM,$B129)</f>
        <v>#CIQINACTIVE</v>
      </c>
      <c r="D129" s="162" t="str">
        <f>_xll.ciqfunctions.udf.CIQ($Y$8, "IQ_TEV_EBITDA_FWD", IQ_NTM,$B129)</f>
        <v>#CIQINACTIVE</v>
      </c>
      <c r="F129" s="135"/>
      <c r="G129" s="131"/>
    </row>
    <row r="130" spans="2:7" x14ac:dyDescent="0.25">
      <c r="B130" s="163">
        <f t="shared" si="50"/>
        <v>44176</v>
      </c>
      <c r="C130" s="162" t="str">
        <f>_xll.ciqfunctions.udf.CIQ($Y$8, "IQ_TEV_TOTAL_REV_FWD", IQ_NTM,$B130)</f>
        <v>#CIQINACTIVE</v>
      </c>
      <c r="D130" s="162" t="str">
        <f>_xll.ciqfunctions.udf.CIQ($Y$8, "IQ_TEV_EBITDA_FWD", IQ_NTM,$B130)</f>
        <v>#CIQINACTIVE</v>
      </c>
      <c r="F130" s="135"/>
      <c r="G130" s="131"/>
    </row>
    <row r="131" spans="2:7" x14ac:dyDescent="0.25">
      <c r="B131" s="163">
        <f t="shared" si="50"/>
        <v>44179</v>
      </c>
      <c r="C131" s="162" t="str">
        <f>_xll.ciqfunctions.udf.CIQ($Y$8, "IQ_TEV_TOTAL_REV_FWD", IQ_NTM,$B131)</f>
        <v>#CIQINACTIVE</v>
      </c>
      <c r="D131" s="162" t="str">
        <f>_xll.ciqfunctions.udf.CIQ($Y$8, "IQ_TEV_EBITDA_FWD", IQ_NTM,$B131)</f>
        <v>#CIQINACTIVE</v>
      </c>
      <c r="F131" s="135"/>
      <c r="G131" s="131"/>
    </row>
    <row r="132" spans="2:7" x14ac:dyDescent="0.25">
      <c r="B132" s="163">
        <f t="shared" si="50"/>
        <v>44180</v>
      </c>
      <c r="C132" s="162" t="str">
        <f>_xll.ciqfunctions.udf.CIQ($Y$8, "IQ_TEV_TOTAL_REV_FWD", IQ_NTM,$B132)</f>
        <v>#CIQINACTIVE</v>
      </c>
      <c r="D132" s="162" t="str">
        <f>_xll.ciqfunctions.udf.CIQ($Y$8, "IQ_TEV_EBITDA_FWD", IQ_NTM,$B132)</f>
        <v>#CIQINACTIVE</v>
      </c>
      <c r="F132" s="135"/>
      <c r="G132" s="131"/>
    </row>
    <row r="133" spans="2:7" x14ac:dyDescent="0.25">
      <c r="B133" s="163">
        <f t="shared" si="50"/>
        <v>44181</v>
      </c>
      <c r="C133" s="162" t="str">
        <f>_xll.ciqfunctions.udf.CIQ($Y$8, "IQ_TEV_TOTAL_REV_FWD", IQ_NTM,$B133)</f>
        <v>#CIQINACTIVE</v>
      </c>
      <c r="D133" s="162" t="str">
        <f>_xll.ciqfunctions.udf.CIQ($Y$8, "IQ_TEV_EBITDA_FWD", IQ_NTM,$B133)</f>
        <v>#CIQINACTIVE</v>
      </c>
      <c r="F133" s="135"/>
      <c r="G133" s="131"/>
    </row>
    <row r="134" spans="2:7" x14ac:dyDescent="0.25">
      <c r="B134" s="163">
        <f t="shared" si="50"/>
        <v>44182</v>
      </c>
      <c r="C134" s="162" t="str">
        <f>_xll.ciqfunctions.udf.CIQ($Y$8, "IQ_TEV_TOTAL_REV_FWD", IQ_NTM,$B134)</f>
        <v>#CIQINACTIVE</v>
      </c>
      <c r="D134" s="162" t="str">
        <f>_xll.ciqfunctions.udf.CIQ($Y$8, "IQ_TEV_EBITDA_FWD", IQ_NTM,$B134)</f>
        <v>#CIQINACTIVE</v>
      </c>
      <c r="F134" s="135"/>
      <c r="G134" s="131"/>
    </row>
    <row r="135" spans="2:7" x14ac:dyDescent="0.25">
      <c r="B135" s="163">
        <f t="shared" si="50"/>
        <v>44183</v>
      </c>
      <c r="C135" s="162" t="str">
        <f>_xll.ciqfunctions.udf.CIQ($Y$8, "IQ_TEV_TOTAL_REV_FWD", IQ_NTM,$B135)</f>
        <v>#CIQINACTIVE</v>
      </c>
      <c r="D135" s="162" t="str">
        <f>_xll.ciqfunctions.udf.CIQ($Y$8, "IQ_TEV_EBITDA_FWD", IQ_NTM,$B135)</f>
        <v>#CIQINACTIVE</v>
      </c>
      <c r="F135" s="135"/>
      <c r="G135" s="131"/>
    </row>
    <row r="136" spans="2:7" x14ac:dyDescent="0.25">
      <c r="B136" s="163">
        <f t="shared" si="50"/>
        <v>44186</v>
      </c>
      <c r="C136" s="162" t="str">
        <f>_xll.ciqfunctions.udf.CIQ($Y$8, "IQ_TEV_TOTAL_REV_FWD", IQ_NTM,$B136)</f>
        <v>#CIQINACTIVE</v>
      </c>
      <c r="D136" s="162" t="str">
        <f>_xll.ciqfunctions.udf.CIQ($Y$8, "IQ_TEV_EBITDA_FWD", IQ_NTM,$B136)</f>
        <v>#CIQINACTIVE</v>
      </c>
      <c r="F136" s="135"/>
      <c r="G136" s="131"/>
    </row>
    <row r="137" spans="2:7" x14ac:dyDescent="0.25">
      <c r="B137" s="163">
        <f t="shared" si="50"/>
        <v>44187</v>
      </c>
      <c r="C137" s="162" t="str">
        <f>_xll.ciqfunctions.udf.CIQ($Y$8, "IQ_TEV_TOTAL_REV_FWD", IQ_NTM,$B137)</f>
        <v>#CIQINACTIVE</v>
      </c>
      <c r="D137" s="162" t="str">
        <f>_xll.ciqfunctions.udf.CIQ($Y$8, "IQ_TEV_EBITDA_FWD", IQ_NTM,$B137)</f>
        <v>#CIQINACTIVE</v>
      </c>
      <c r="F137" s="135"/>
      <c r="G137" s="131"/>
    </row>
    <row r="138" spans="2:7" x14ac:dyDescent="0.25">
      <c r="B138" s="163">
        <f t="shared" si="50"/>
        <v>44188</v>
      </c>
      <c r="C138" s="162" t="str">
        <f>_xll.ciqfunctions.udf.CIQ($Y$8, "IQ_TEV_TOTAL_REV_FWD", IQ_NTM,$B138)</f>
        <v>#CIQINACTIVE</v>
      </c>
      <c r="D138" s="162" t="str">
        <f>_xll.ciqfunctions.udf.CIQ($Y$8, "IQ_TEV_EBITDA_FWD", IQ_NTM,$B138)</f>
        <v>#CIQINACTIVE</v>
      </c>
      <c r="F138" s="135"/>
      <c r="G138" s="131"/>
    </row>
    <row r="139" spans="2:7" x14ac:dyDescent="0.25">
      <c r="B139" s="163">
        <f t="shared" si="50"/>
        <v>44189</v>
      </c>
      <c r="C139" s="162" t="str">
        <f>_xll.ciqfunctions.udf.CIQ($Y$8, "IQ_TEV_TOTAL_REV_FWD", IQ_NTM,$B139)</f>
        <v>#CIQINACTIVE</v>
      </c>
      <c r="D139" s="162" t="str">
        <f>_xll.ciqfunctions.udf.CIQ($Y$8, "IQ_TEV_EBITDA_FWD", IQ_NTM,$B139)</f>
        <v>#CIQINACTIVE</v>
      </c>
      <c r="F139" s="135"/>
      <c r="G139" s="131"/>
    </row>
    <row r="140" spans="2:7" x14ac:dyDescent="0.25">
      <c r="B140" s="163">
        <f t="shared" si="50"/>
        <v>44190</v>
      </c>
      <c r="C140" s="162" t="str">
        <f>_xll.ciqfunctions.udf.CIQ($Y$8, "IQ_TEV_TOTAL_REV_FWD", IQ_NTM,$B140)</f>
        <v>#CIQINACTIVE</v>
      </c>
      <c r="D140" s="162" t="str">
        <f>_xll.ciqfunctions.udf.CIQ($Y$8, "IQ_TEV_EBITDA_FWD", IQ_NTM,$B140)</f>
        <v>#CIQINACTIVE</v>
      </c>
      <c r="F140" s="135"/>
      <c r="G140" s="131"/>
    </row>
    <row r="141" spans="2:7" x14ac:dyDescent="0.25">
      <c r="B141" s="163">
        <f t="shared" si="50"/>
        <v>44193</v>
      </c>
      <c r="C141" s="162" t="str">
        <f>_xll.ciqfunctions.udf.CIQ($Y$8, "IQ_TEV_TOTAL_REV_FWD", IQ_NTM,$B141)</f>
        <v>#CIQINACTIVE</v>
      </c>
      <c r="D141" s="162" t="str">
        <f>_xll.ciqfunctions.udf.CIQ($Y$8, "IQ_TEV_EBITDA_FWD", IQ_NTM,$B141)</f>
        <v>#CIQINACTIVE</v>
      </c>
      <c r="F141" s="135"/>
      <c r="G141" s="131"/>
    </row>
    <row r="142" spans="2:7" x14ac:dyDescent="0.25">
      <c r="B142" s="163">
        <f t="shared" si="50"/>
        <v>44194</v>
      </c>
      <c r="C142" s="162" t="str">
        <f>_xll.ciqfunctions.udf.CIQ($Y$8, "IQ_TEV_TOTAL_REV_FWD", IQ_NTM,$B142)</f>
        <v>#CIQINACTIVE</v>
      </c>
      <c r="D142" s="162" t="str">
        <f>_xll.ciqfunctions.udf.CIQ($Y$8, "IQ_TEV_EBITDA_FWD", IQ_NTM,$B142)</f>
        <v>#CIQINACTIVE</v>
      </c>
      <c r="F142" s="135"/>
      <c r="G142" s="131"/>
    </row>
    <row r="143" spans="2:7" x14ac:dyDescent="0.25">
      <c r="B143" s="163">
        <f t="shared" si="50"/>
        <v>44195</v>
      </c>
      <c r="C143" s="162" t="str">
        <f>_xll.ciqfunctions.udf.CIQ($Y$8, "IQ_TEV_TOTAL_REV_FWD", IQ_NTM,$B143)</f>
        <v>#CIQINACTIVE</v>
      </c>
      <c r="D143" s="162" t="str">
        <f>_xll.ciqfunctions.udf.CIQ($Y$8, "IQ_TEV_EBITDA_FWD", IQ_NTM,$B143)</f>
        <v>#CIQINACTIVE</v>
      </c>
      <c r="F143" s="135"/>
      <c r="G143" s="131"/>
    </row>
    <row r="144" spans="2:7" x14ac:dyDescent="0.25">
      <c r="B144" s="163">
        <f t="shared" si="50"/>
        <v>44196</v>
      </c>
      <c r="C144" s="162" t="str">
        <f>_xll.ciqfunctions.udf.CIQ($Y$8, "IQ_TEV_TOTAL_REV_FWD", IQ_NTM,$B144)</f>
        <v>#CIQINACTIVE</v>
      </c>
      <c r="D144" s="162" t="str">
        <f>_xll.ciqfunctions.udf.CIQ($Y$8, "IQ_TEV_EBITDA_FWD", IQ_NTM,$B144)</f>
        <v>#CIQINACTIVE</v>
      </c>
      <c r="F144" s="135"/>
      <c r="G144" s="131"/>
    </row>
    <row r="145" spans="2:7" x14ac:dyDescent="0.25">
      <c r="B145" s="163">
        <f t="shared" si="50"/>
        <v>44197</v>
      </c>
      <c r="C145" s="162" t="str">
        <f>_xll.ciqfunctions.udf.CIQ($Y$8, "IQ_TEV_TOTAL_REV_FWD", IQ_NTM,$B145)</f>
        <v>#CIQINACTIVE</v>
      </c>
      <c r="D145" s="162" t="str">
        <f>_xll.ciqfunctions.udf.CIQ($Y$8, "IQ_TEV_EBITDA_FWD", IQ_NTM,$B145)</f>
        <v>#CIQINACTIVE</v>
      </c>
      <c r="F145" s="135"/>
      <c r="G145" s="131"/>
    </row>
    <row r="146" spans="2:7" x14ac:dyDescent="0.25">
      <c r="B146" s="163">
        <f t="shared" si="50"/>
        <v>44200</v>
      </c>
      <c r="C146" s="162" t="str">
        <f>_xll.ciqfunctions.udf.CIQ($Y$8, "IQ_TEV_TOTAL_REV_FWD", IQ_NTM,$B146)</f>
        <v>#CIQINACTIVE</v>
      </c>
      <c r="D146" s="162" t="str">
        <f>_xll.ciqfunctions.udf.CIQ($Y$8, "IQ_TEV_EBITDA_FWD", IQ_NTM,$B146)</f>
        <v>#CIQINACTIVE</v>
      </c>
      <c r="F146" s="135"/>
      <c r="G146" s="131"/>
    </row>
    <row r="147" spans="2:7" x14ac:dyDescent="0.25">
      <c r="B147" s="163">
        <f t="shared" si="50"/>
        <v>44201</v>
      </c>
      <c r="C147" s="162" t="str">
        <f>_xll.ciqfunctions.udf.CIQ($Y$8, "IQ_TEV_TOTAL_REV_FWD", IQ_NTM,$B147)</f>
        <v>#CIQINACTIVE</v>
      </c>
      <c r="D147" s="162" t="str">
        <f>_xll.ciqfunctions.udf.CIQ($Y$8, "IQ_TEV_EBITDA_FWD", IQ_NTM,$B147)</f>
        <v>#CIQINACTIVE</v>
      </c>
      <c r="F147" s="135"/>
      <c r="G147" s="131"/>
    </row>
    <row r="148" spans="2:7" x14ac:dyDescent="0.25">
      <c r="B148" s="163">
        <f t="shared" si="50"/>
        <v>44202</v>
      </c>
      <c r="C148" s="162" t="str">
        <f>_xll.ciqfunctions.udf.CIQ($Y$8, "IQ_TEV_TOTAL_REV_FWD", IQ_NTM,$B148)</f>
        <v>#CIQINACTIVE</v>
      </c>
      <c r="D148" s="162" t="str">
        <f>_xll.ciqfunctions.udf.CIQ($Y$8, "IQ_TEV_EBITDA_FWD", IQ_NTM,$B148)</f>
        <v>#CIQINACTIVE</v>
      </c>
      <c r="F148" s="135"/>
      <c r="G148" s="131"/>
    </row>
    <row r="149" spans="2:7" x14ac:dyDescent="0.25">
      <c r="B149" s="163">
        <f t="shared" si="50"/>
        <v>44203</v>
      </c>
      <c r="C149" s="162" t="str">
        <f>_xll.ciqfunctions.udf.CIQ($Y$8, "IQ_TEV_TOTAL_REV_FWD", IQ_NTM,$B149)</f>
        <v>#CIQINACTIVE</v>
      </c>
      <c r="D149" s="162" t="str">
        <f>_xll.ciqfunctions.udf.CIQ($Y$8, "IQ_TEV_EBITDA_FWD", IQ_NTM,$B149)</f>
        <v>#CIQINACTIVE</v>
      </c>
      <c r="F149" s="135"/>
      <c r="G149" s="131"/>
    </row>
    <row r="150" spans="2:7" x14ac:dyDescent="0.25">
      <c r="B150" s="163">
        <f t="shared" si="50"/>
        <v>44204</v>
      </c>
      <c r="C150" s="162" t="str">
        <f>_xll.ciqfunctions.udf.CIQ($Y$8, "IQ_TEV_TOTAL_REV_FWD", IQ_NTM,$B150)</f>
        <v>#CIQINACTIVE</v>
      </c>
      <c r="D150" s="162" t="str">
        <f>_xll.ciqfunctions.udf.CIQ($Y$8, "IQ_TEV_EBITDA_FWD", IQ_NTM,$B150)</f>
        <v>#CIQINACTIVE</v>
      </c>
      <c r="F150" s="135"/>
      <c r="G150" s="131"/>
    </row>
    <row r="151" spans="2:7" x14ac:dyDescent="0.25">
      <c r="B151" s="163">
        <f t="shared" si="50"/>
        <v>44207</v>
      </c>
      <c r="C151" s="162" t="str">
        <f>_xll.ciqfunctions.udf.CIQ($Y$8, "IQ_TEV_TOTAL_REV_FWD", IQ_NTM,$B151)</f>
        <v>#CIQINACTIVE</v>
      </c>
      <c r="D151" s="162" t="str">
        <f>_xll.ciqfunctions.udf.CIQ($Y$8, "IQ_TEV_EBITDA_FWD", IQ_NTM,$B151)</f>
        <v>#CIQINACTIVE</v>
      </c>
      <c r="F151" s="135"/>
      <c r="G151" s="131"/>
    </row>
    <row r="152" spans="2:7" x14ac:dyDescent="0.25">
      <c r="B152" s="163">
        <f t="shared" si="50"/>
        <v>44208</v>
      </c>
      <c r="C152" s="162" t="str">
        <f>_xll.ciqfunctions.udf.CIQ($Y$8, "IQ_TEV_TOTAL_REV_FWD", IQ_NTM,$B152)</f>
        <v>#CIQINACTIVE</v>
      </c>
      <c r="D152" s="162" t="str">
        <f>_xll.ciqfunctions.udf.CIQ($Y$8, "IQ_TEV_EBITDA_FWD", IQ_NTM,$B152)</f>
        <v>#CIQINACTIVE</v>
      </c>
      <c r="F152" s="135"/>
      <c r="G152" s="131"/>
    </row>
    <row r="153" spans="2:7" x14ac:dyDescent="0.25">
      <c r="B153" s="163">
        <f t="shared" si="50"/>
        <v>44209</v>
      </c>
      <c r="C153" s="162" t="str">
        <f>_xll.ciqfunctions.udf.CIQ($Y$8, "IQ_TEV_TOTAL_REV_FWD", IQ_NTM,$B153)</f>
        <v>#CIQINACTIVE</v>
      </c>
      <c r="D153" s="162" t="str">
        <f>_xll.ciqfunctions.udf.CIQ($Y$8, "IQ_TEV_EBITDA_FWD", IQ_NTM,$B153)</f>
        <v>#CIQINACTIVE</v>
      </c>
      <c r="F153" s="135"/>
      <c r="G153" s="131"/>
    </row>
    <row r="154" spans="2:7" x14ac:dyDescent="0.25">
      <c r="B154" s="163">
        <f t="shared" si="50"/>
        <v>44210</v>
      </c>
      <c r="C154" s="162" t="str">
        <f>_xll.ciqfunctions.udf.CIQ($Y$8, "IQ_TEV_TOTAL_REV_FWD", IQ_NTM,$B154)</f>
        <v>#CIQINACTIVE</v>
      </c>
      <c r="D154" s="162" t="str">
        <f>_xll.ciqfunctions.udf.CIQ($Y$8, "IQ_TEV_EBITDA_FWD", IQ_NTM,$B154)</f>
        <v>#CIQINACTIVE</v>
      </c>
      <c r="F154" s="135"/>
      <c r="G154" s="131"/>
    </row>
    <row r="155" spans="2:7" x14ac:dyDescent="0.25">
      <c r="B155" s="163">
        <f t="shared" si="50"/>
        <v>44211</v>
      </c>
      <c r="C155" s="162" t="str">
        <f>_xll.ciqfunctions.udf.CIQ($Y$8, "IQ_TEV_TOTAL_REV_FWD", IQ_NTM,$B155)</f>
        <v>#CIQINACTIVE</v>
      </c>
      <c r="D155" s="162" t="str">
        <f>_xll.ciqfunctions.udf.CIQ($Y$8, "IQ_TEV_EBITDA_FWD", IQ_NTM,$B155)</f>
        <v>#CIQINACTIVE</v>
      </c>
      <c r="F155" s="135"/>
      <c r="G155" s="131"/>
    </row>
    <row r="156" spans="2:7" x14ac:dyDescent="0.25">
      <c r="B156" s="163">
        <f t="shared" si="50"/>
        <v>44214</v>
      </c>
      <c r="C156" s="162" t="str">
        <f>_xll.ciqfunctions.udf.CIQ($Y$8, "IQ_TEV_TOTAL_REV_FWD", IQ_NTM,$B156)</f>
        <v>#CIQINACTIVE</v>
      </c>
      <c r="D156" s="162" t="str">
        <f>_xll.ciqfunctions.udf.CIQ($Y$8, "IQ_TEV_EBITDA_FWD", IQ_NTM,$B156)</f>
        <v>#CIQINACTIVE</v>
      </c>
      <c r="F156" s="135"/>
      <c r="G156" s="131"/>
    </row>
    <row r="157" spans="2:7" x14ac:dyDescent="0.25">
      <c r="B157" s="163">
        <f t="shared" si="50"/>
        <v>44215</v>
      </c>
      <c r="C157" s="162" t="str">
        <f>_xll.ciqfunctions.udf.CIQ($Y$8, "IQ_TEV_TOTAL_REV_FWD", IQ_NTM,$B157)</f>
        <v>#CIQINACTIVE</v>
      </c>
      <c r="D157" s="162" t="str">
        <f>_xll.ciqfunctions.udf.CIQ($Y$8, "IQ_TEV_EBITDA_FWD", IQ_NTM,$B157)</f>
        <v>#CIQINACTIVE</v>
      </c>
      <c r="F157" s="135"/>
      <c r="G157" s="131"/>
    </row>
    <row r="158" spans="2:7" x14ac:dyDescent="0.25">
      <c r="B158" s="163">
        <f t="shared" si="50"/>
        <v>44216</v>
      </c>
      <c r="C158" s="162" t="str">
        <f>_xll.ciqfunctions.udf.CIQ($Y$8, "IQ_TEV_TOTAL_REV_FWD", IQ_NTM,$B158)</f>
        <v>#CIQINACTIVE</v>
      </c>
      <c r="D158" s="162" t="str">
        <f>_xll.ciqfunctions.udf.CIQ($Y$8, "IQ_TEV_EBITDA_FWD", IQ_NTM,$B158)</f>
        <v>#CIQINACTIVE</v>
      </c>
      <c r="F158" s="135"/>
      <c r="G158" s="131"/>
    </row>
    <row r="159" spans="2:7" x14ac:dyDescent="0.25">
      <c r="B159" s="163">
        <f t="shared" si="50"/>
        <v>44217</v>
      </c>
      <c r="C159" s="162" t="str">
        <f>_xll.ciqfunctions.udf.CIQ($Y$8, "IQ_TEV_TOTAL_REV_FWD", IQ_NTM,$B159)</f>
        <v>#CIQINACTIVE</v>
      </c>
      <c r="D159" s="162" t="str">
        <f>_xll.ciqfunctions.udf.CIQ($Y$8, "IQ_TEV_EBITDA_FWD", IQ_NTM,$B159)</f>
        <v>#CIQINACTIVE</v>
      </c>
      <c r="F159" s="135"/>
      <c r="G159" s="131"/>
    </row>
    <row r="160" spans="2:7" x14ac:dyDescent="0.25">
      <c r="B160" s="163">
        <f t="shared" si="50"/>
        <v>44218</v>
      </c>
      <c r="C160" s="162" t="str">
        <f>_xll.ciqfunctions.udf.CIQ($Y$8, "IQ_TEV_TOTAL_REV_FWD", IQ_NTM,$B160)</f>
        <v>#CIQINACTIVE</v>
      </c>
      <c r="D160" s="162" t="str">
        <f>_xll.ciqfunctions.udf.CIQ($Y$8, "IQ_TEV_EBITDA_FWD", IQ_NTM,$B160)</f>
        <v>#CIQINACTIVE</v>
      </c>
      <c r="F160" s="135"/>
      <c r="G160" s="131"/>
    </row>
    <row r="161" spans="2:7" x14ac:dyDescent="0.25">
      <c r="B161" s="163">
        <f t="shared" si="50"/>
        <v>44221</v>
      </c>
      <c r="C161" s="162" t="str">
        <f>_xll.ciqfunctions.udf.CIQ($Y$8, "IQ_TEV_TOTAL_REV_FWD", IQ_NTM,$B161)</f>
        <v>#CIQINACTIVE</v>
      </c>
      <c r="D161" s="162" t="str">
        <f>_xll.ciqfunctions.udf.CIQ($Y$8, "IQ_TEV_EBITDA_FWD", IQ_NTM,$B161)</f>
        <v>#CIQINACTIVE</v>
      </c>
      <c r="F161" s="135"/>
      <c r="G161" s="131"/>
    </row>
    <row r="162" spans="2:7" x14ac:dyDescent="0.25">
      <c r="B162" s="163">
        <f t="shared" si="50"/>
        <v>44222</v>
      </c>
      <c r="C162" s="162" t="str">
        <f>_xll.ciqfunctions.udf.CIQ($Y$8, "IQ_TEV_TOTAL_REV_FWD", IQ_NTM,$B162)</f>
        <v>#CIQINACTIVE</v>
      </c>
      <c r="D162" s="162" t="str">
        <f>_xll.ciqfunctions.udf.CIQ($Y$8, "IQ_TEV_EBITDA_FWD", IQ_NTM,$B162)</f>
        <v>#CIQINACTIVE</v>
      </c>
      <c r="F162" s="135"/>
      <c r="G162" s="131"/>
    </row>
    <row r="163" spans="2:7" x14ac:dyDescent="0.25">
      <c r="B163" s="163">
        <f t="shared" si="50"/>
        <v>44223</v>
      </c>
      <c r="C163" s="162" t="str">
        <f>_xll.ciqfunctions.udf.CIQ($Y$8, "IQ_TEV_TOTAL_REV_FWD", IQ_NTM,$B163)</f>
        <v>#CIQINACTIVE</v>
      </c>
      <c r="D163" s="162" t="str">
        <f>_xll.ciqfunctions.udf.CIQ($Y$8, "IQ_TEV_EBITDA_FWD", IQ_NTM,$B163)</f>
        <v>#CIQINACTIVE</v>
      </c>
      <c r="F163" s="135"/>
      <c r="G163" s="131"/>
    </row>
    <row r="164" spans="2:7" x14ac:dyDescent="0.25">
      <c r="B164" s="163">
        <f t="shared" si="50"/>
        <v>44224</v>
      </c>
      <c r="C164" s="162" t="str">
        <f>_xll.ciqfunctions.udf.CIQ($Y$8, "IQ_TEV_TOTAL_REV_FWD", IQ_NTM,$B164)</f>
        <v>#CIQINACTIVE</v>
      </c>
      <c r="D164" s="162" t="str">
        <f>_xll.ciqfunctions.udf.CIQ($Y$8, "IQ_TEV_EBITDA_FWD", IQ_NTM,$B164)</f>
        <v>#CIQINACTIVE</v>
      </c>
      <c r="F164" s="135"/>
      <c r="G164" s="131"/>
    </row>
    <row r="165" spans="2:7" x14ac:dyDescent="0.25">
      <c r="B165" s="163">
        <f t="shared" si="50"/>
        <v>44225</v>
      </c>
      <c r="C165" s="162" t="str">
        <f>_xll.ciqfunctions.udf.CIQ($Y$8, "IQ_TEV_TOTAL_REV_FWD", IQ_NTM,$B165)</f>
        <v>#CIQINACTIVE</v>
      </c>
      <c r="D165" s="162" t="str">
        <f>_xll.ciqfunctions.udf.CIQ($Y$8, "IQ_TEV_EBITDA_FWD", IQ_NTM,$B165)</f>
        <v>#CIQINACTIVE</v>
      </c>
      <c r="F165" s="135"/>
      <c r="G165" s="131"/>
    </row>
    <row r="166" spans="2:7" x14ac:dyDescent="0.25">
      <c r="B166" s="163">
        <f t="shared" si="50"/>
        <v>44228</v>
      </c>
      <c r="C166" s="162" t="str">
        <f>_xll.ciqfunctions.udf.CIQ($Y$8, "IQ_TEV_TOTAL_REV_FWD", IQ_NTM,$B166)</f>
        <v>#CIQINACTIVE</v>
      </c>
      <c r="D166" s="162" t="str">
        <f>_xll.ciqfunctions.udf.CIQ($Y$8, "IQ_TEV_EBITDA_FWD", IQ_NTM,$B166)</f>
        <v>#CIQINACTIVE</v>
      </c>
      <c r="F166" s="135"/>
      <c r="G166" s="131"/>
    </row>
    <row r="167" spans="2:7" x14ac:dyDescent="0.25">
      <c r="B167" s="163">
        <f t="shared" si="50"/>
        <v>44229</v>
      </c>
      <c r="C167" s="162" t="str">
        <f>_xll.ciqfunctions.udf.CIQ($Y$8, "IQ_TEV_TOTAL_REV_FWD", IQ_NTM,$B167)</f>
        <v>#CIQINACTIVE</v>
      </c>
      <c r="D167" s="162" t="str">
        <f>_xll.ciqfunctions.udf.CIQ($Y$8, "IQ_TEV_EBITDA_FWD", IQ_NTM,$B167)</f>
        <v>#CIQINACTIVE</v>
      </c>
      <c r="F167" s="135"/>
      <c r="G167" s="131"/>
    </row>
    <row r="168" spans="2:7" x14ac:dyDescent="0.25">
      <c r="B168" s="163">
        <f t="shared" si="50"/>
        <v>44230</v>
      </c>
      <c r="C168" s="162" t="str">
        <f>_xll.ciqfunctions.udf.CIQ($Y$8, "IQ_TEV_TOTAL_REV_FWD", IQ_NTM,$B168)</f>
        <v>#CIQINACTIVE</v>
      </c>
      <c r="D168" s="162" t="str">
        <f>_xll.ciqfunctions.udf.CIQ($Y$8, "IQ_TEV_EBITDA_FWD", IQ_NTM,$B168)</f>
        <v>#CIQINACTIVE</v>
      </c>
      <c r="F168" s="135"/>
      <c r="G168" s="131"/>
    </row>
    <row r="169" spans="2:7" x14ac:dyDescent="0.25">
      <c r="B169" s="163">
        <f t="shared" si="50"/>
        <v>44231</v>
      </c>
      <c r="C169" s="162" t="str">
        <f>_xll.ciqfunctions.udf.CIQ($Y$8, "IQ_TEV_TOTAL_REV_FWD", IQ_NTM,$B169)</f>
        <v>#CIQINACTIVE</v>
      </c>
      <c r="D169" s="162" t="str">
        <f>_xll.ciqfunctions.udf.CIQ($Y$8, "IQ_TEV_EBITDA_FWD", IQ_NTM,$B169)</f>
        <v>#CIQINACTIVE</v>
      </c>
      <c r="F169" s="135"/>
      <c r="G169" s="131"/>
    </row>
    <row r="170" spans="2:7" x14ac:dyDescent="0.25">
      <c r="B170" s="163">
        <f t="shared" si="50"/>
        <v>44232</v>
      </c>
      <c r="C170" s="162" t="str">
        <f>_xll.ciqfunctions.udf.CIQ($Y$8, "IQ_TEV_TOTAL_REV_FWD", IQ_NTM,$B170)</f>
        <v>#CIQINACTIVE</v>
      </c>
      <c r="D170" s="162" t="str">
        <f>_xll.ciqfunctions.udf.CIQ($Y$8, "IQ_TEV_EBITDA_FWD", IQ_NTM,$B170)</f>
        <v>#CIQINACTIVE</v>
      </c>
      <c r="F170" s="135"/>
      <c r="G170" s="131"/>
    </row>
    <row r="171" spans="2:7" x14ac:dyDescent="0.25">
      <c r="B171" s="163">
        <f t="shared" si="50"/>
        <v>44235</v>
      </c>
      <c r="C171" s="162" t="str">
        <f>_xll.ciqfunctions.udf.CIQ($Y$8, "IQ_TEV_TOTAL_REV_FWD", IQ_NTM,$B171)</f>
        <v>#CIQINACTIVE</v>
      </c>
      <c r="D171" s="162" t="str">
        <f>_xll.ciqfunctions.udf.CIQ($Y$8, "IQ_TEV_EBITDA_FWD", IQ_NTM,$B171)</f>
        <v>#CIQINACTIVE</v>
      </c>
      <c r="F171" s="135"/>
      <c r="G171" s="131"/>
    </row>
    <row r="172" spans="2:7" x14ac:dyDescent="0.25">
      <c r="B172" s="163">
        <f t="shared" si="50"/>
        <v>44236</v>
      </c>
      <c r="C172" s="162" t="str">
        <f>_xll.ciqfunctions.udf.CIQ($Y$8, "IQ_TEV_TOTAL_REV_FWD", IQ_NTM,$B172)</f>
        <v>#CIQINACTIVE</v>
      </c>
      <c r="D172" s="162" t="str">
        <f>_xll.ciqfunctions.udf.CIQ($Y$8, "IQ_TEV_EBITDA_FWD", IQ_NTM,$B172)</f>
        <v>#CIQINACTIVE</v>
      </c>
      <c r="F172" s="135"/>
      <c r="G172" s="131"/>
    </row>
    <row r="173" spans="2:7" x14ac:dyDescent="0.25">
      <c r="B173" s="163">
        <f t="shared" si="50"/>
        <v>44237</v>
      </c>
      <c r="C173" s="162" t="str">
        <f>_xll.ciqfunctions.udf.CIQ($Y$8, "IQ_TEV_TOTAL_REV_FWD", IQ_NTM,$B173)</f>
        <v>#CIQINACTIVE</v>
      </c>
      <c r="D173" s="162" t="str">
        <f>_xll.ciqfunctions.udf.CIQ($Y$8, "IQ_TEV_EBITDA_FWD", IQ_NTM,$B173)</f>
        <v>#CIQINACTIVE</v>
      </c>
      <c r="F173" s="135"/>
      <c r="G173" s="131"/>
    </row>
    <row r="174" spans="2:7" x14ac:dyDescent="0.25">
      <c r="B174" s="163">
        <f t="shared" si="50"/>
        <v>44238</v>
      </c>
      <c r="C174" s="162" t="str">
        <f>_xll.ciqfunctions.udf.CIQ($Y$8, "IQ_TEV_TOTAL_REV_FWD", IQ_NTM,$B174)</f>
        <v>#CIQINACTIVE</v>
      </c>
      <c r="D174" s="162" t="str">
        <f>_xll.ciqfunctions.udf.CIQ($Y$8, "IQ_TEV_EBITDA_FWD", IQ_NTM,$B174)</f>
        <v>#CIQINACTIVE</v>
      </c>
      <c r="F174" s="135"/>
      <c r="G174" s="131"/>
    </row>
    <row r="175" spans="2:7" x14ac:dyDescent="0.25">
      <c r="B175" s="163">
        <f t="shared" ref="B175:B238" si="51">IF(WEEKDAY(B174+1)=7,B174+3,B174+1)</f>
        <v>44239</v>
      </c>
      <c r="C175" s="162" t="str">
        <f>_xll.ciqfunctions.udf.CIQ($Y$8, "IQ_TEV_TOTAL_REV_FWD", IQ_NTM,$B175)</f>
        <v>#CIQINACTIVE</v>
      </c>
      <c r="D175" s="162" t="str">
        <f>_xll.ciqfunctions.udf.CIQ($Y$8, "IQ_TEV_EBITDA_FWD", IQ_NTM,$B175)</f>
        <v>#CIQINACTIVE</v>
      </c>
      <c r="F175" s="135"/>
      <c r="G175" s="131"/>
    </row>
    <row r="176" spans="2:7" x14ac:dyDescent="0.25">
      <c r="B176" s="163">
        <f t="shared" si="51"/>
        <v>44242</v>
      </c>
      <c r="C176" s="162" t="str">
        <f>_xll.ciqfunctions.udf.CIQ($Y$8, "IQ_TEV_TOTAL_REV_FWD", IQ_NTM,$B176)</f>
        <v>#CIQINACTIVE</v>
      </c>
      <c r="D176" s="162" t="str">
        <f>_xll.ciqfunctions.udf.CIQ($Y$8, "IQ_TEV_EBITDA_FWD", IQ_NTM,$B176)</f>
        <v>#CIQINACTIVE</v>
      </c>
      <c r="F176" s="135"/>
      <c r="G176" s="131"/>
    </row>
    <row r="177" spans="2:7" x14ac:dyDescent="0.25">
      <c r="B177" s="163">
        <f t="shared" si="51"/>
        <v>44243</v>
      </c>
      <c r="C177" s="162" t="str">
        <f>_xll.ciqfunctions.udf.CIQ($Y$8, "IQ_TEV_TOTAL_REV_FWD", IQ_NTM,$B177)</f>
        <v>#CIQINACTIVE</v>
      </c>
      <c r="D177" s="162" t="str">
        <f>_xll.ciqfunctions.udf.CIQ($Y$8, "IQ_TEV_EBITDA_FWD", IQ_NTM,$B177)</f>
        <v>#CIQINACTIVE</v>
      </c>
      <c r="F177" s="135"/>
      <c r="G177" s="131"/>
    </row>
    <row r="178" spans="2:7" x14ac:dyDescent="0.25">
      <c r="B178" s="163">
        <f t="shared" si="51"/>
        <v>44244</v>
      </c>
      <c r="C178" s="162" t="str">
        <f>_xll.ciqfunctions.udf.CIQ($Y$8, "IQ_TEV_TOTAL_REV_FWD", IQ_NTM,$B178)</f>
        <v>#CIQINACTIVE</v>
      </c>
      <c r="D178" s="162" t="str">
        <f>_xll.ciqfunctions.udf.CIQ($Y$8, "IQ_TEV_EBITDA_FWD", IQ_NTM,$B178)</f>
        <v>#CIQINACTIVE</v>
      </c>
      <c r="F178" s="135"/>
      <c r="G178" s="131"/>
    </row>
    <row r="179" spans="2:7" x14ac:dyDescent="0.25">
      <c r="B179" s="163">
        <f t="shared" si="51"/>
        <v>44245</v>
      </c>
      <c r="C179" s="162" t="str">
        <f>_xll.ciqfunctions.udf.CIQ($Y$8, "IQ_TEV_TOTAL_REV_FWD", IQ_NTM,$B179)</f>
        <v>#CIQINACTIVE</v>
      </c>
      <c r="D179" s="162" t="str">
        <f>_xll.ciqfunctions.udf.CIQ($Y$8, "IQ_TEV_EBITDA_FWD", IQ_NTM,$B179)</f>
        <v>#CIQINACTIVE</v>
      </c>
      <c r="F179" s="135"/>
      <c r="G179" s="131"/>
    </row>
    <row r="180" spans="2:7" x14ac:dyDescent="0.25">
      <c r="B180" s="163">
        <f t="shared" si="51"/>
        <v>44246</v>
      </c>
      <c r="C180" s="162" t="str">
        <f>_xll.ciqfunctions.udf.CIQ($Y$8, "IQ_TEV_TOTAL_REV_FWD", IQ_NTM,$B180)</f>
        <v>#CIQINACTIVE</v>
      </c>
      <c r="D180" s="162" t="str">
        <f>_xll.ciqfunctions.udf.CIQ($Y$8, "IQ_TEV_EBITDA_FWD", IQ_NTM,$B180)</f>
        <v>#CIQINACTIVE</v>
      </c>
      <c r="F180" s="135"/>
      <c r="G180" s="131"/>
    </row>
    <row r="181" spans="2:7" x14ac:dyDescent="0.25">
      <c r="B181" s="163">
        <f t="shared" si="51"/>
        <v>44249</v>
      </c>
      <c r="C181" s="162" t="str">
        <f>_xll.ciqfunctions.udf.CIQ($Y$8, "IQ_TEV_TOTAL_REV_FWD", IQ_NTM,$B181)</f>
        <v>#CIQINACTIVE</v>
      </c>
      <c r="D181" s="162" t="str">
        <f>_xll.ciqfunctions.udf.CIQ($Y$8, "IQ_TEV_EBITDA_FWD", IQ_NTM,$B181)</f>
        <v>#CIQINACTIVE</v>
      </c>
      <c r="F181" s="135"/>
      <c r="G181" s="131"/>
    </row>
    <row r="182" spans="2:7" x14ac:dyDescent="0.25">
      <c r="B182" s="163">
        <f t="shared" si="51"/>
        <v>44250</v>
      </c>
      <c r="C182" s="162" t="str">
        <f>_xll.ciqfunctions.udf.CIQ($Y$8, "IQ_TEV_TOTAL_REV_FWD", IQ_NTM,$B182)</f>
        <v>#CIQINACTIVE</v>
      </c>
      <c r="D182" s="162" t="str">
        <f>_xll.ciqfunctions.udf.CIQ($Y$8, "IQ_TEV_EBITDA_FWD", IQ_NTM,$B182)</f>
        <v>#CIQINACTIVE</v>
      </c>
      <c r="F182" s="135"/>
      <c r="G182" s="131"/>
    </row>
    <row r="183" spans="2:7" x14ac:dyDescent="0.25">
      <c r="B183" s="163">
        <f t="shared" si="51"/>
        <v>44251</v>
      </c>
      <c r="C183" s="162" t="str">
        <f>_xll.ciqfunctions.udf.CIQ($Y$8, "IQ_TEV_TOTAL_REV_FWD", IQ_NTM,$B183)</f>
        <v>#CIQINACTIVE</v>
      </c>
      <c r="D183" s="162" t="str">
        <f>_xll.ciqfunctions.udf.CIQ($Y$8, "IQ_TEV_EBITDA_FWD", IQ_NTM,$B183)</f>
        <v>#CIQINACTIVE</v>
      </c>
      <c r="F183" s="135"/>
      <c r="G183" s="131"/>
    </row>
    <row r="184" spans="2:7" x14ac:dyDescent="0.25">
      <c r="B184" s="163">
        <f t="shared" si="51"/>
        <v>44252</v>
      </c>
      <c r="C184" s="162" t="str">
        <f>_xll.ciqfunctions.udf.CIQ($Y$8, "IQ_TEV_TOTAL_REV_FWD", IQ_NTM,$B184)</f>
        <v>#CIQINACTIVE</v>
      </c>
      <c r="D184" s="162" t="str">
        <f>_xll.ciqfunctions.udf.CIQ($Y$8, "IQ_TEV_EBITDA_FWD", IQ_NTM,$B184)</f>
        <v>#CIQINACTIVE</v>
      </c>
      <c r="F184" s="135"/>
      <c r="G184" s="131"/>
    </row>
    <row r="185" spans="2:7" x14ac:dyDescent="0.25">
      <c r="B185" s="163">
        <f t="shared" si="51"/>
        <v>44253</v>
      </c>
      <c r="C185" s="162" t="str">
        <f>_xll.ciqfunctions.udf.CIQ($Y$8, "IQ_TEV_TOTAL_REV_FWD", IQ_NTM,$B185)</f>
        <v>#CIQINACTIVE</v>
      </c>
      <c r="D185" s="162" t="str">
        <f>_xll.ciqfunctions.udf.CIQ($Y$8, "IQ_TEV_EBITDA_FWD", IQ_NTM,$B185)</f>
        <v>#CIQINACTIVE</v>
      </c>
      <c r="F185" s="135"/>
      <c r="G185" s="131"/>
    </row>
    <row r="186" spans="2:7" x14ac:dyDescent="0.25">
      <c r="B186" s="163">
        <f t="shared" si="51"/>
        <v>44256</v>
      </c>
      <c r="C186" s="162" t="str">
        <f>_xll.ciqfunctions.udf.CIQ($Y$8, "IQ_TEV_TOTAL_REV_FWD", IQ_NTM,$B186)</f>
        <v>#CIQINACTIVE</v>
      </c>
      <c r="D186" s="162" t="str">
        <f>_xll.ciqfunctions.udf.CIQ($Y$8, "IQ_TEV_EBITDA_FWD", IQ_NTM,$B186)</f>
        <v>#CIQINACTIVE</v>
      </c>
      <c r="F186" s="135"/>
      <c r="G186" s="131"/>
    </row>
    <row r="187" spans="2:7" x14ac:dyDescent="0.25">
      <c r="B187" s="163">
        <f t="shared" si="51"/>
        <v>44257</v>
      </c>
      <c r="C187" s="162" t="str">
        <f>_xll.ciqfunctions.udf.CIQ($Y$8, "IQ_TEV_TOTAL_REV_FWD", IQ_NTM,$B187)</f>
        <v>#CIQINACTIVE</v>
      </c>
      <c r="D187" s="162" t="str">
        <f>_xll.ciqfunctions.udf.CIQ($Y$8, "IQ_TEV_EBITDA_FWD", IQ_NTM,$B187)</f>
        <v>#CIQINACTIVE</v>
      </c>
      <c r="F187" s="135"/>
      <c r="G187" s="131"/>
    </row>
    <row r="188" spans="2:7" x14ac:dyDescent="0.25">
      <c r="B188" s="163">
        <f t="shared" si="51"/>
        <v>44258</v>
      </c>
      <c r="C188" s="162" t="str">
        <f>_xll.ciqfunctions.udf.CIQ($Y$8, "IQ_TEV_TOTAL_REV_FWD", IQ_NTM,$B188)</f>
        <v>#CIQINACTIVE</v>
      </c>
      <c r="D188" s="162" t="str">
        <f>_xll.ciqfunctions.udf.CIQ($Y$8, "IQ_TEV_EBITDA_FWD", IQ_NTM,$B188)</f>
        <v>#CIQINACTIVE</v>
      </c>
      <c r="F188" s="135"/>
      <c r="G188" s="131"/>
    </row>
    <row r="189" spans="2:7" x14ac:dyDescent="0.25">
      <c r="B189" s="163">
        <f t="shared" si="51"/>
        <v>44259</v>
      </c>
      <c r="C189" s="162" t="str">
        <f>_xll.ciqfunctions.udf.CIQ($Y$8, "IQ_TEV_TOTAL_REV_FWD", IQ_NTM,$B189)</f>
        <v>#CIQINACTIVE</v>
      </c>
      <c r="D189" s="162" t="str">
        <f>_xll.ciqfunctions.udf.CIQ($Y$8, "IQ_TEV_EBITDA_FWD", IQ_NTM,$B189)</f>
        <v>#CIQINACTIVE</v>
      </c>
      <c r="F189" s="135"/>
      <c r="G189" s="131"/>
    </row>
    <row r="190" spans="2:7" x14ac:dyDescent="0.25">
      <c r="B190" s="163">
        <f t="shared" si="51"/>
        <v>44260</v>
      </c>
      <c r="C190" s="162" t="str">
        <f>_xll.ciqfunctions.udf.CIQ($Y$8, "IQ_TEV_TOTAL_REV_FWD", IQ_NTM,$B190)</f>
        <v>#CIQINACTIVE</v>
      </c>
      <c r="D190" s="162" t="str">
        <f>_xll.ciqfunctions.udf.CIQ($Y$8, "IQ_TEV_EBITDA_FWD", IQ_NTM,$B190)</f>
        <v>#CIQINACTIVE</v>
      </c>
      <c r="F190" s="135"/>
      <c r="G190" s="131"/>
    </row>
    <row r="191" spans="2:7" x14ac:dyDescent="0.25">
      <c r="B191" s="163">
        <f t="shared" si="51"/>
        <v>44263</v>
      </c>
      <c r="C191" s="162" t="str">
        <f>_xll.ciqfunctions.udf.CIQ($Y$8, "IQ_TEV_TOTAL_REV_FWD", IQ_NTM,$B191)</f>
        <v>#CIQINACTIVE</v>
      </c>
      <c r="D191" s="162" t="str">
        <f>_xll.ciqfunctions.udf.CIQ($Y$8, "IQ_TEV_EBITDA_FWD", IQ_NTM,$B191)</f>
        <v>#CIQINACTIVE</v>
      </c>
      <c r="F191" s="135"/>
      <c r="G191" s="131"/>
    </row>
    <row r="192" spans="2:7" x14ac:dyDescent="0.25">
      <c r="B192" s="163">
        <f t="shared" si="51"/>
        <v>44264</v>
      </c>
      <c r="C192" s="162" t="str">
        <f>_xll.ciqfunctions.udf.CIQ($Y$8, "IQ_TEV_TOTAL_REV_FWD", IQ_NTM,$B192)</f>
        <v>#CIQINACTIVE</v>
      </c>
      <c r="D192" s="162" t="str">
        <f>_xll.ciqfunctions.udf.CIQ($Y$8, "IQ_TEV_EBITDA_FWD", IQ_NTM,$B192)</f>
        <v>#CIQINACTIVE</v>
      </c>
      <c r="F192" s="135"/>
      <c r="G192" s="131"/>
    </row>
    <row r="193" spans="2:7" x14ac:dyDescent="0.25">
      <c r="B193" s="163">
        <f t="shared" si="51"/>
        <v>44265</v>
      </c>
      <c r="C193" s="162" t="str">
        <f>_xll.ciqfunctions.udf.CIQ($Y$8, "IQ_TEV_TOTAL_REV_FWD", IQ_NTM,$B193)</f>
        <v>#CIQINACTIVE</v>
      </c>
      <c r="D193" s="162" t="str">
        <f>_xll.ciqfunctions.udf.CIQ($Y$8, "IQ_TEV_EBITDA_FWD", IQ_NTM,$B193)</f>
        <v>#CIQINACTIVE</v>
      </c>
      <c r="F193" s="135"/>
      <c r="G193" s="131"/>
    </row>
    <row r="194" spans="2:7" x14ac:dyDescent="0.25">
      <c r="B194" s="163">
        <f t="shared" si="51"/>
        <v>44266</v>
      </c>
      <c r="C194" s="162" t="str">
        <f>_xll.ciqfunctions.udf.CIQ($Y$8, "IQ_TEV_TOTAL_REV_FWD", IQ_NTM,$B194)</f>
        <v>#CIQINACTIVE</v>
      </c>
      <c r="D194" s="162" t="str">
        <f>_xll.ciqfunctions.udf.CIQ($Y$8, "IQ_TEV_EBITDA_FWD", IQ_NTM,$B194)</f>
        <v>#CIQINACTIVE</v>
      </c>
      <c r="F194" s="135"/>
      <c r="G194" s="131"/>
    </row>
    <row r="195" spans="2:7" x14ac:dyDescent="0.25">
      <c r="B195" s="163">
        <f t="shared" si="51"/>
        <v>44267</v>
      </c>
      <c r="C195" s="162" t="str">
        <f>_xll.ciqfunctions.udf.CIQ($Y$8, "IQ_TEV_TOTAL_REV_FWD", IQ_NTM,$B195)</f>
        <v>#CIQINACTIVE</v>
      </c>
      <c r="D195" s="162" t="str">
        <f>_xll.ciqfunctions.udf.CIQ($Y$8, "IQ_TEV_EBITDA_FWD", IQ_NTM,$B195)</f>
        <v>#CIQINACTIVE</v>
      </c>
      <c r="F195" s="135"/>
      <c r="G195" s="131"/>
    </row>
    <row r="196" spans="2:7" x14ac:dyDescent="0.25">
      <c r="B196" s="163">
        <f t="shared" si="51"/>
        <v>44270</v>
      </c>
      <c r="C196" s="162" t="str">
        <f>_xll.ciqfunctions.udf.CIQ($Y$8, "IQ_TEV_TOTAL_REV_FWD", IQ_NTM,$B196)</f>
        <v>#CIQINACTIVE</v>
      </c>
      <c r="D196" s="162" t="str">
        <f>_xll.ciqfunctions.udf.CIQ($Y$8, "IQ_TEV_EBITDA_FWD", IQ_NTM,$B196)</f>
        <v>#CIQINACTIVE</v>
      </c>
      <c r="F196" s="135"/>
      <c r="G196" s="131"/>
    </row>
    <row r="197" spans="2:7" x14ac:dyDescent="0.25">
      <c r="B197" s="163">
        <f t="shared" si="51"/>
        <v>44271</v>
      </c>
      <c r="C197" s="162" t="str">
        <f>_xll.ciqfunctions.udf.CIQ($Y$8, "IQ_TEV_TOTAL_REV_FWD", IQ_NTM,$B197)</f>
        <v>#CIQINACTIVE</v>
      </c>
      <c r="D197" s="162" t="str">
        <f>_xll.ciqfunctions.udf.CIQ($Y$8, "IQ_TEV_EBITDA_FWD", IQ_NTM,$B197)</f>
        <v>#CIQINACTIVE</v>
      </c>
      <c r="F197" s="135"/>
      <c r="G197" s="131"/>
    </row>
    <row r="198" spans="2:7" x14ac:dyDescent="0.25">
      <c r="B198" s="163">
        <f t="shared" si="51"/>
        <v>44272</v>
      </c>
      <c r="C198" s="162" t="str">
        <f>_xll.ciqfunctions.udf.CIQ($Y$8, "IQ_TEV_TOTAL_REV_FWD", IQ_NTM,$B198)</f>
        <v>#CIQINACTIVE</v>
      </c>
      <c r="D198" s="162" t="str">
        <f>_xll.ciqfunctions.udf.CIQ($Y$8, "IQ_TEV_EBITDA_FWD", IQ_NTM,$B198)</f>
        <v>#CIQINACTIVE</v>
      </c>
      <c r="F198" s="135"/>
      <c r="G198" s="131"/>
    </row>
    <row r="199" spans="2:7" x14ac:dyDescent="0.25">
      <c r="B199" s="163">
        <f t="shared" si="51"/>
        <v>44273</v>
      </c>
      <c r="C199" s="162" t="str">
        <f>_xll.ciqfunctions.udf.CIQ($Y$8, "IQ_TEV_TOTAL_REV_FWD", IQ_NTM,$B199)</f>
        <v>#CIQINACTIVE</v>
      </c>
      <c r="D199" s="162" t="str">
        <f>_xll.ciqfunctions.udf.CIQ($Y$8, "IQ_TEV_EBITDA_FWD", IQ_NTM,$B199)</f>
        <v>#CIQINACTIVE</v>
      </c>
      <c r="F199" s="135"/>
      <c r="G199" s="131"/>
    </row>
    <row r="200" spans="2:7" x14ac:dyDescent="0.25">
      <c r="B200" s="163">
        <f t="shared" si="51"/>
        <v>44274</v>
      </c>
      <c r="C200" s="162" t="str">
        <f>_xll.ciqfunctions.udf.CIQ($Y$8, "IQ_TEV_TOTAL_REV_FWD", IQ_NTM,$B200)</f>
        <v>#CIQINACTIVE</v>
      </c>
      <c r="D200" s="162" t="str">
        <f>_xll.ciqfunctions.udf.CIQ($Y$8, "IQ_TEV_EBITDA_FWD", IQ_NTM,$B200)</f>
        <v>#CIQINACTIVE</v>
      </c>
      <c r="F200" s="135"/>
      <c r="G200" s="131"/>
    </row>
    <row r="201" spans="2:7" x14ac:dyDescent="0.25">
      <c r="B201" s="163">
        <f t="shared" si="51"/>
        <v>44277</v>
      </c>
      <c r="C201" s="162" t="str">
        <f>_xll.ciqfunctions.udf.CIQ($Y$8, "IQ_TEV_TOTAL_REV_FWD", IQ_NTM,$B201)</f>
        <v>#CIQINACTIVE</v>
      </c>
      <c r="D201" s="162" t="str">
        <f>_xll.ciqfunctions.udf.CIQ($Y$8, "IQ_TEV_EBITDA_FWD", IQ_NTM,$B201)</f>
        <v>#CIQINACTIVE</v>
      </c>
      <c r="F201" s="135"/>
      <c r="G201" s="131"/>
    </row>
    <row r="202" spans="2:7" x14ac:dyDescent="0.25">
      <c r="B202" s="163">
        <f t="shared" si="51"/>
        <v>44278</v>
      </c>
      <c r="C202" s="162" t="str">
        <f>_xll.ciqfunctions.udf.CIQ($Y$8, "IQ_TEV_TOTAL_REV_FWD", IQ_NTM,$B202)</f>
        <v>#CIQINACTIVE</v>
      </c>
      <c r="D202" s="162" t="str">
        <f>_xll.ciqfunctions.udf.CIQ($Y$8, "IQ_TEV_EBITDA_FWD", IQ_NTM,$B202)</f>
        <v>#CIQINACTIVE</v>
      </c>
      <c r="F202" s="135"/>
      <c r="G202" s="131"/>
    </row>
    <row r="203" spans="2:7" x14ac:dyDescent="0.25">
      <c r="B203" s="163">
        <f t="shared" si="51"/>
        <v>44279</v>
      </c>
      <c r="C203" s="162" t="str">
        <f>_xll.ciqfunctions.udf.CIQ($Y$8, "IQ_TEV_TOTAL_REV_FWD", IQ_NTM,$B203)</f>
        <v>#CIQINACTIVE</v>
      </c>
      <c r="D203" s="162" t="str">
        <f>_xll.ciqfunctions.udf.CIQ($Y$8, "IQ_TEV_EBITDA_FWD", IQ_NTM,$B203)</f>
        <v>#CIQINACTIVE</v>
      </c>
      <c r="F203" s="135"/>
      <c r="G203" s="131"/>
    </row>
    <row r="204" spans="2:7" x14ac:dyDescent="0.25">
      <c r="B204" s="163">
        <f t="shared" si="51"/>
        <v>44280</v>
      </c>
      <c r="C204" s="162" t="str">
        <f>_xll.ciqfunctions.udf.CIQ($Y$8, "IQ_TEV_TOTAL_REV_FWD", IQ_NTM,$B204)</f>
        <v>#CIQINACTIVE</v>
      </c>
      <c r="D204" s="162" t="str">
        <f>_xll.ciqfunctions.udf.CIQ($Y$8, "IQ_TEV_EBITDA_FWD", IQ_NTM,$B204)</f>
        <v>#CIQINACTIVE</v>
      </c>
      <c r="F204" s="135"/>
      <c r="G204" s="131"/>
    </row>
    <row r="205" spans="2:7" x14ac:dyDescent="0.25">
      <c r="B205" s="163">
        <f t="shared" si="51"/>
        <v>44281</v>
      </c>
      <c r="C205" s="162" t="str">
        <f>_xll.ciqfunctions.udf.CIQ($Y$8, "IQ_TEV_TOTAL_REV_FWD", IQ_NTM,$B205)</f>
        <v>#CIQINACTIVE</v>
      </c>
      <c r="D205" s="162" t="str">
        <f>_xll.ciqfunctions.udf.CIQ($Y$8, "IQ_TEV_EBITDA_FWD", IQ_NTM,$B205)</f>
        <v>#CIQINACTIVE</v>
      </c>
      <c r="F205" s="135"/>
      <c r="G205" s="131"/>
    </row>
    <row r="206" spans="2:7" x14ac:dyDescent="0.25">
      <c r="B206" s="163">
        <f t="shared" si="51"/>
        <v>44284</v>
      </c>
      <c r="C206" s="162" t="str">
        <f>_xll.ciqfunctions.udf.CIQ($Y$8, "IQ_TEV_TOTAL_REV_FWD", IQ_NTM,$B206)</f>
        <v>#CIQINACTIVE</v>
      </c>
      <c r="D206" s="162" t="str">
        <f>_xll.ciqfunctions.udf.CIQ($Y$8, "IQ_TEV_EBITDA_FWD", IQ_NTM,$B206)</f>
        <v>#CIQINACTIVE</v>
      </c>
      <c r="F206" s="135"/>
      <c r="G206" s="131"/>
    </row>
    <row r="207" spans="2:7" x14ac:dyDescent="0.25">
      <c r="B207" s="163">
        <f t="shared" si="51"/>
        <v>44285</v>
      </c>
      <c r="C207" s="162" t="str">
        <f>_xll.ciqfunctions.udf.CIQ($Y$8, "IQ_TEV_TOTAL_REV_FWD", IQ_NTM,$B207)</f>
        <v>#CIQINACTIVE</v>
      </c>
      <c r="D207" s="162" t="str">
        <f>_xll.ciqfunctions.udf.CIQ($Y$8, "IQ_TEV_EBITDA_FWD", IQ_NTM,$B207)</f>
        <v>#CIQINACTIVE</v>
      </c>
      <c r="F207" s="135"/>
      <c r="G207" s="131"/>
    </row>
    <row r="208" spans="2:7" x14ac:dyDescent="0.25">
      <c r="B208" s="163">
        <f t="shared" si="51"/>
        <v>44286</v>
      </c>
      <c r="C208" s="162" t="str">
        <f>_xll.ciqfunctions.udf.CIQ($Y$8, "IQ_TEV_TOTAL_REV_FWD", IQ_NTM,$B208)</f>
        <v>#CIQINACTIVE</v>
      </c>
      <c r="D208" s="162" t="str">
        <f>_xll.ciqfunctions.udf.CIQ($Y$8, "IQ_TEV_EBITDA_FWD", IQ_NTM,$B208)</f>
        <v>#CIQINACTIVE</v>
      </c>
      <c r="F208" s="135"/>
      <c r="G208" s="131"/>
    </row>
    <row r="209" spans="2:7" x14ac:dyDescent="0.25">
      <c r="B209" s="163">
        <f t="shared" si="51"/>
        <v>44287</v>
      </c>
      <c r="C209" s="162" t="str">
        <f>_xll.ciqfunctions.udf.CIQ($Y$8, "IQ_TEV_TOTAL_REV_FWD", IQ_NTM,$B209)</f>
        <v>#CIQINACTIVE</v>
      </c>
      <c r="D209" s="162" t="str">
        <f>_xll.ciqfunctions.udf.CIQ($Y$8, "IQ_TEV_EBITDA_FWD", IQ_NTM,$B209)</f>
        <v>#CIQINACTIVE</v>
      </c>
      <c r="F209" s="135"/>
      <c r="G209" s="131"/>
    </row>
    <row r="210" spans="2:7" x14ac:dyDescent="0.25">
      <c r="B210" s="163">
        <f t="shared" si="51"/>
        <v>44288</v>
      </c>
      <c r="C210" s="162" t="str">
        <f>_xll.ciqfunctions.udf.CIQ($Y$8, "IQ_TEV_TOTAL_REV_FWD", IQ_NTM,$B210)</f>
        <v>#CIQINACTIVE</v>
      </c>
      <c r="D210" s="162" t="str">
        <f>_xll.ciqfunctions.udf.CIQ($Y$8, "IQ_TEV_EBITDA_FWD", IQ_NTM,$B210)</f>
        <v>#CIQINACTIVE</v>
      </c>
      <c r="F210" s="135"/>
      <c r="G210" s="131"/>
    </row>
    <row r="211" spans="2:7" x14ac:dyDescent="0.25">
      <c r="B211" s="163">
        <f t="shared" si="51"/>
        <v>44291</v>
      </c>
      <c r="C211" s="162" t="str">
        <f>_xll.ciqfunctions.udf.CIQ($Y$8, "IQ_TEV_TOTAL_REV_FWD", IQ_NTM,$B211)</f>
        <v>#CIQINACTIVE</v>
      </c>
      <c r="D211" s="162" t="str">
        <f>_xll.ciqfunctions.udf.CIQ($Y$8, "IQ_TEV_EBITDA_FWD", IQ_NTM,$B211)</f>
        <v>#CIQINACTIVE</v>
      </c>
      <c r="F211" s="135"/>
      <c r="G211" s="131"/>
    </row>
    <row r="212" spans="2:7" x14ac:dyDescent="0.25">
      <c r="B212" s="163">
        <f t="shared" si="51"/>
        <v>44292</v>
      </c>
      <c r="C212" s="162" t="str">
        <f>_xll.ciqfunctions.udf.CIQ($Y$8, "IQ_TEV_TOTAL_REV_FWD", IQ_NTM,$B212)</f>
        <v>#CIQINACTIVE</v>
      </c>
      <c r="D212" s="162" t="str">
        <f>_xll.ciqfunctions.udf.CIQ($Y$8, "IQ_TEV_EBITDA_FWD", IQ_NTM,$B212)</f>
        <v>#CIQINACTIVE</v>
      </c>
      <c r="F212" s="135"/>
      <c r="G212" s="131"/>
    </row>
    <row r="213" spans="2:7" x14ac:dyDescent="0.25">
      <c r="B213" s="163">
        <f t="shared" si="51"/>
        <v>44293</v>
      </c>
      <c r="C213" s="162" t="str">
        <f>_xll.ciqfunctions.udf.CIQ($Y$8, "IQ_TEV_TOTAL_REV_FWD", IQ_NTM,$B213)</f>
        <v>#CIQINACTIVE</v>
      </c>
      <c r="D213" s="162" t="str">
        <f>_xll.ciqfunctions.udf.CIQ($Y$8, "IQ_TEV_EBITDA_FWD", IQ_NTM,$B213)</f>
        <v>#CIQINACTIVE</v>
      </c>
      <c r="F213" s="135"/>
      <c r="G213" s="131"/>
    </row>
    <row r="214" spans="2:7" x14ac:dyDescent="0.25">
      <c r="B214" s="163">
        <f t="shared" si="51"/>
        <v>44294</v>
      </c>
      <c r="C214" s="162" t="str">
        <f>_xll.ciqfunctions.udf.CIQ($Y$8, "IQ_TEV_TOTAL_REV_FWD", IQ_NTM,$B214)</f>
        <v>#CIQINACTIVE</v>
      </c>
      <c r="D214" s="162" t="str">
        <f>_xll.ciqfunctions.udf.CIQ($Y$8, "IQ_TEV_EBITDA_FWD", IQ_NTM,$B214)</f>
        <v>#CIQINACTIVE</v>
      </c>
      <c r="F214" s="135"/>
      <c r="G214" s="131"/>
    </row>
    <row r="215" spans="2:7" x14ac:dyDescent="0.25">
      <c r="B215" s="163">
        <f t="shared" si="51"/>
        <v>44295</v>
      </c>
      <c r="C215" s="162" t="str">
        <f>_xll.ciqfunctions.udf.CIQ($Y$8, "IQ_TEV_TOTAL_REV_FWD", IQ_NTM,$B215)</f>
        <v>#CIQINACTIVE</v>
      </c>
      <c r="D215" s="162" t="str">
        <f>_xll.ciqfunctions.udf.CIQ($Y$8, "IQ_TEV_EBITDA_FWD", IQ_NTM,$B215)</f>
        <v>#CIQINACTIVE</v>
      </c>
      <c r="F215" s="135"/>
      <c r="G215" s="131"/>
    </row>
    <row r="216" spans="2:7" x14ac:dyDescent="0.25">
      <c r="B216" s="163">
        <f t="shared" si="51"/>
        <v>44298</v>
      </c>
      <c r="C216" s="162" t="str">
        <f>_xll.ciqfunctions.udf.CIQ($Y$8, "IQ_TEV_TOTAL_REV_FWD", IQ_NTM,$B216)</f>
        <v>#CIQINACTIVE</v>
      </c>
      <c r="D216" s="162" t="str">
        <f>_xll.ciqfunctions.udf.CIQ($Y$8, "IQ_TEV_EBITDA_FWD", IQ_NTM,$B216)</f>
        <v>#CIQINACTIVE</v>
      </c>
      <c r="F216" s="135"/>
      <c r="G216" s="131"/>
    </row>
    <row r="217" spans="2:7" x14ac:dyDescent="0.25">
      <c r="B217" s="163">
        <f t="shared" si="51"/>
        <v>44299</v>
      </c>
      <c r="C217" s="162" t="str">
        <f>_xll.ciqfunctions.udf.CIQ($Y$8, "IQ_TEV_TOTAL_REV_FWD", IQ_NTM,$B217)</f>
        <v>#CIQINACTIVE</v>
      </c>
      <c r="D217" s="162" t="str">
        <f>_xll.ciqfunctions.udf.CIQ($Y$8, "IQ_TEV_EBITDA_FWD", IQ_NTM,$B217)</f>
        <v>#CIQINACTIVE</v>
      </c>
      <c r="F217" s="135"/>
      <c r="G217" s="131"/>
    </row>
    <row r="218" spans="2:7" x14ac:dyDescent="0.25">
      <c r="B218" s="163">
        <f t="shared" si="51"/>
        <v>44300</v>
      </c>
      <c r="C218" s="162" t="str">
        <f>_xll.ciqfunctions.udf.CIQ($Y$8, "IQ_TEV_TOTAL_REV_FWD", IQ_NTM,$B218)</f>
        <v>#CIQINACTIVE</v>
      </c>
      <c r="D218" s="162" t="str">
        <f>_xll.ciqfunctions.udf.CIQ($Y$8, "IQ_TEV_EBITDA_FWD", IQ_NTM,$B218)</f>
        <v>#CIQINACTIVE</v>
      </c>
      <c r="F218" s="135"/>
      <c r="G218" s="131"/>
    </row>
    <row r="219" spans="2:7" x14ac:dyDescent="0.25">
      <c r="B219" s="163">
        <f t="shared" si="51"/>
        <v>44301</v>
      </c>
      <c r="C219" s="162" t="str">
        <f>_xll.ciqfunctions.udf.CIQ($Y$8, "IQ_TEV_TOTAL_REV_FWD", IQ_NTM,$B219)</f>
        <v>#CIQINACTIVE</v>
      </c>
      <c r="D219" s="162" t="str">
        <f>_xll.ciqfunctions.udf.CIQ($Y$8, "IQ_TEV_EBITDA_FWD", IQ_NTM,$B219)</f>
        <v>#CIQINACTIVE</v>
      </c>
      <c r="F219" s="135"/>
      <c r="G219" s="131"/>
    </row>
    <row r="220" spans="2:7" x14ac:dyDescent="0.25">
      <c r="B220" s="163">
        <f t="shared" si="51"/>
        <v>44302</v>
      </c>
      <c r="C220" s="162" t="str">
        <f>_xll.ciqfunctions.udf.CIQ($Y$8, "IQ_TEV_TOTAL_REV_FWD", IQ_NTM,$B220)</f>
        <v>#CIQINACTIVE</v>
      </c>
      <c r="D220" s="162" t="str">
        <f>_xll.ciqfunctions.udf.CIQ($Y$8, "IQ_TEV_EBITDA_FWD", IQ_NTM,$B220)</f>
        <v>#CIQINACTIVE</v>
      </c>
      <c r="F220" s="135"/>
      <c r="G220" s="131"/>
    </row>
    <row r="221" spans="2:7" x14ac:dyDescent="0.25">
      <c r="B221" s="163">
        <f t="shared" si="51"/>
        <v>44305</v>
      </c>
      <c r="C221" s="162" t="str">
        <f>_xll.ciqfunctions.udf.CIQ($Y$8, "IQ_TEV_TOTAL_REV_FWD", IQ_NTM,$B221)</f>
        <v>#CIQINACTIVE</v>
      </c>
      <c r="D221" s="162" t="str">
        <f>_xll.ciqfunctions.udf.CIQ($Y$8, "IQ_TEV_EBITDA_FWD", IQ_NTM,$B221)</f>
        <v>#CIQINACTIVE</v>
      </c>
      <c r="F221" s="135"/>
      <c r="G221" s="131"/>
    </row>
    <row r="222" spans="2:7" x14ac:dyDescent="0.25">
      <c r="B222" s="163">
        <f t="shared" si="51"/>
        <v>44306</v>
      </c>
      <c r="C222" s="162" t="str">
        <f>_xll.ciqfunctions.udf.CIQ($Y$8, "IQ_TEV_TOTAL_REV_FWD", IQ_NTM,$B222)</f>
        <v>#CIQINACTIVE</v>
      </c>
      <c r="D222" s="162" t="str">
        <f>_xll.ciqfunctions.udf.CIQ($Y$8, "IQ_TEV_EBITDA_FWD", IQ_NTM,$B222)</f>
        <v>#CIQINACTIVE</v>
      </c>
      <c r="F222" s="135"/>
      <c r="G222" s="131"/>
    </row>
    <row r="223" spans="2:7" x14ac:dyDescent="0.25">
      <c r="B223" s="163">
        <f t="shared" si="51"/>
        <v>44307</v>
      </c>
      <c r="C223" s="162" t="str">
        <f>_xll.ciqfunctions.udf.CIQ($Y$8, "IQ_TEV_TOTAL_REV_FWD", IQ_NTM,$B223)</f>
        <v>#CIQINACTIVE</v>
      </c>
      <c r="D223" s="162" t="str">
        <f>_xll.ciqfunctions.udf.CIQ($Y$8, "IQ_TEV_EBITDA_FWD", IQ_NTM,$B223)</f>
        <v>#CIQINACTIVE</v>
      </c>
      <c r="F223" s="135"/>
      <c r="G223" s="131"/>
    </row>
    <row r="224" spans="2:7" x14ac:dyDescent="0.25">
      <c r="B224" s="163">
        <f t="shared" si="51"/>
        <v>44308</v>
      </c>
      <c r="C224" s="162" t="str">
        <f>_xll.ciqfunctions.udf.CIQ($Y$8, "IQ_TEV_TOTAL_REV_FWD", IQ_NTM,$B224)</f>
        <v>#CIQINACTIVE</v>
      </c>
      <c r="D224" s="162" t="str">
        <f>_xll.ciqfunctions.udf.CIQ($Y$8, "IQ_TEV_EBITDA_FWD", IQ_NTM,$B224)</f>
        <v>#CIQINACTIVE</v>
      </c>
      <c r="F224" s="135"/>
      <c r="G224" s="131"/>
    </row>
    <row r="225" spans="2:7" x14ac:dyDescent="0.25">
      <c r="B225" s="163">
        <f t="shared" si="51"/>
        <v>44309</v>
      </c>
      <c r="C225" s="162" t="str">
        <f>_xll.ciqfunctions.udf.CIQ($Y$8, "IQ_TEV_TOTAL_REV_FWD", IQ_NTM,$B225)</f>
        <v>#CIQINACTIVE</v>
      </c>
      <c r="D225" s="162" t="str">
        <f>_xll.ciqfunctions.udf.CIQ($Y$8, "IQ_TEV_EBITDA_FWD", IQ_NTM,$B225)</f>
        <v>#CIQINACTIVE</v>
      </c>
      <c r="F225" s="135"/>
      <c r="G225" s="131"/>
    </row>
    <row r="226" spans="2:7" x14ac:dyDescent="0.25">
      <c r="B226" s="163">
        <f t="shared" si="51"/>
        <v>44312</v>
      </c>
      <c r="C226" s="162" t="str">
        <f>_xll.ciqfunctions.udf.CIQ($Y$8, "IQ_TEV_TOTAL_REV_FWD", IQ_NTM,$B226)</f>
        <v>#CIQINACTIVE</v>
      </c>
      <c r="D226" s="162" t="str">
        <f>_xll.ciqfunctions.udf.CIQ($Y$8, "IQ_TEV_EBITDA_FWD", IQ_NTM,$B226)</f>
        <v>#CIQINACTIVE</v>
      </c>
      <c r="F226" s="135"/>
      <c r="G226" s="131"/>
    </row>
    <row r="227" spans="2:7" x14ac:dyDescent="0.25">
      <c r="B227" s="163">
        <f t="shared" si="51"/>
        <v>44313</v>
      </c>
      <c r="C227" s="162" t="str">
        <f>_xll.ciqfunctions.udf.CIQ($Y$8, "IQ_TEV_TOTAL_REV_FWD", IQ_NTM,$B227)</f>
        <v>#CIQINACTIVE</v>
      </c>
      <c r="D227" s="162" t="str">
        <f>_xll.ciqfunctions.udf.CIQ($Y$8, "IQ_TEV_EBITDA_FWD", IQ_NTM,$B227)</f>
        <v>#CIQINACTIVE</v>
      </c>
      <c r="F227" s="135"/>
      <c r="G227" s="131"/>
    </row>
    <row r="228" spans="2:7" x14ac:dyDescent="0.25">
      <c r="B228" s="163">
        <f t="shared" si="51"/>
        <v>44314</v>
      </c>
      <c r="C228" s="162" t="str">
        <f>_xll.ciqfunctions.udf.CIQ($Y$8, "IQ_TEV_TOTAL_REV_FWD", IQ_NTM,$B228)</f>
        <v>#CIQINACTIVE</v>
      </c>
      <c r="D228" s="162" t="str">
        <f>_xll.ciqfunctions.udf.CIQ($Y$8, "IQ_TEV_EBITDA_FWD", IQ_NTM,$B228)</f>
        <v>#CIQINACTIVE</v>
      </c>
      <c r="F228" s="135"/>
      <c r="G228" s="131"/>
    </row>
    <row r="229" spans="2:7" x14ac:dyDescent="0.25">
      <c r="B229" s="163">
        <f t="shared" si="51"/>
        <v>44315</v>
      </c>
      <c r="C229" s="162" t="str">
        <f>_xll.ciqfunctions.udf.CIQ($Y$8, "IQ_TEV_TOTAL_REV_FWD", IQ_NTM,$B229)</f>
        <v>#CIQINACTIVE</v>
      </c>
      <c r="D229" s="162" t="str">
        <f>_xll.ciqfunctions.udf.CIQ($Y$8, "IQ_TEV_EBITDA_FWD", IQ_NTM,$B229)</f>
        <v>#CIQINACTIVE</v>
      </c>
      <c r="F229" s="135"/>
      <c r="G229" s="131"/>
    </row>
    <row r="230" spans="2:7" x14ac:dyDescent="0.25">
      <c r="B230" s="163">
        <f t="shared" si="51"/>
        <v>44316</v>
      </c>
      <c r="C230" s="162" t="str">
        <f>_xll.ciqfunctions.udf.CIQ($Y$8, "IQ_TEV_TOTAL_REV_FWD", IQ_NTM,$B230)</f>
        <v>#CIQINACTIVE</v>
      </c>
      <c r="D230" s="162" t="str">
        <f>_xll.ciqfunctions.udf.CIQ($Y$8, "IQ_TEV_EBITDA_FWD", IQ_NTM,$B230)</f>
        <v>#CIQINACTIVE</v>
      </c>
      <c r="F230" s="135"/>
      <c r="G230" s="131"/>
    </row>
    <row r="231" spans="2:7" x14ac:dyDescent="0.25">
      <c r="B231" s="163">
        <f t="shared" si="51"/>
        <v>44319</v>
      </c>
      <c r="C231" s="162" t="str">
        <f>_xll.ciqfunctions.udf.CIQ($Y$8, "IQ_TEV_TOTAL_REV_FWD", IQ_NTM,$B231)</f>
        <v>#CIQINACTIVE</v>
      </c>
      <c r="D231" s="162" t="str">
        <f>_xll.ciqfunctions.udf.CIQ($Y$8, "IQ_TEV_EBITDA_FWD", IQ_NTM,$B231)</f>
        <v>#CIQINACTIVE</v>
      </c>
      <c r="F231" s="135"/>
      <c r="G231" s="131"/>
    </row>
    <row r="232" spans="2:7" x14ac:dyDescent="0.25">
      <c r="B232" s="163">
        <f t="shared" si="51"/>
        <v>44320</v>
      </c>
      <c r="C232" s="162" t="str">
        <f>_xll.ciqfunctions.udf.CIQ($Y$8, "IQ_TEV_TOTAL_REV_FWD", IQ_NTM,$B232)</f>
        <v>#CIQINACTIVE</v>
      </c>
      <c r="D232" s="162" t="str">
        <f>_xll.ciqfunctions.udf.CIQ($Y$8, "IQ_TEV_EBITDA_FWD", IQ_NTM,$B232)</f>
        <v>#CIQINACTIVE</v>
      </c>
      <c r="F232" s="135"/>
      <c r="G232" s="131"/>
    </row>
    <row r="233" spans="2:7" x14ac:dyDescent="0.25">
      <c r="B233" s="163">
        <f t="shared" si="51"/>
        <v>44321</v>
      </c>
      <c r="C233" s="162" t="str">
        <f>_xll.ciqfunctions.udf.CIQ($Y$8, "IQ_TEV_TOTAL_REV_FWD", IQ_NTM,$B233)</f>
        <v>#CIQINACTIVE</v>
      </c>
      <c r="D233" s="162" t="str">
        <f>_xll.ciqfunctions.udf.CIQ($Y$8, "IQ_TEV_EBITDA_FWD", IQ_NTM,$B233)</f>
        <v>#CIQINACTIVE</v>
      </c>
      <c r="F233" s="135"/>
      <c r="G233" s="131"/>
    </row>
    <row r="234" spans="2:7" x14ac:dyDescent="0.25">
      <c r="B234" s="163">
        <f t="shared" si="51"/>
        <v>44322</v>
      </c>
      <c r="C234" s="162" t="str">
        <f>_xll.ciqfunctions.udf.CIQ($Y$8, "IQ_TEV_TOTAL_REV_FWD", IQ_NTM,$B234)</f>
        <v>#CIQINACTIVE</v>
      </c>
      <c r="D234" s="162" t="str">
        <f>_xll.ciqfunctions.udf.CIQ($Y$8, "IQ_TEV_EBITDA_FWD", IQ_NTM,$B234)</f>
        <v>#CIQINACTIVE</v>
      </c>
      <c r="F234" s="135"/>
      <c r="G234" s="131"/>
    </row>
    <row r="235" spans="2:7" x14ac:dyDescent="0.25">
      <c r="B235" s="163">
        <f t="shared" si="51"/>
        <v>44323</v>
      </c>
      <c r="C235" s="162" t="str">
        <f>_xll.ciqfunctions.udf.CIQ($Y$8, "IQ_TEV_TOTAL_REV_FWD", IQ_NTM,$B235)</f>
        <v>#CIQINACTIVE</v>
      </c>
      <c r="D235" s="162" t="str">
        <f>_xll.ciqfunctions.udf.CIQ($Y$8, "IQ_TEV_EBITDA_FWD", IQ_NTM,$B235)</f>
        <v>#CIQINACTIVE</v>
      </c>
      <c r="F235" s="135"/>
      <c r="G235" s="131"/>
    </row>
    <row r="236" spans="2:7" x14ac:dyDescent="0.25">
      <c r="B236" s="163">
        <f t="shared" si="51"/>
        <v>44326</v>
      </c>
      <c r="C236" s="162" t="str">
        <f>_xll.ciqfunctions.udf.CIQ($Y$8, "IQ_TEV_TOTAL_REV_FWD", IQ_NTM,$B236)</f>
        <v>#CIQINACTIVE</v>
      </c>
      <c r="D236" s="162" t="str">
        <f>_xll.ciqfunctions.udf.CIQ($Y$8, "IQ_TEV_EBITDA_FWD", IQ_NTM,$B236)</f>
        <v>#CIQINACTIVE</v>
      </c>
      <c r="F236" s="135"/>
      <c r="G236" s="131"/>
    </row>
    <row r="237" spans="2:7" x14ac:dyDescent="0.25">
      <c r="B237" s="163">
        <f t="shared" si="51"/>
        <v>44327</v>
      </c>
      <c r="C237" s="162" t="str">
        <f>_xll.ciqfunctions.udf.CIQ($Y$8, "IQ_TEV_TOTAL_REV_FWD", IQ_NTM,$B237)</f>
        <v>#CIQINACTIVE</v>
      </c>
      <c r="D237" s="162" t="str">
        <f>_xll.ciqfunctions.udf.CIQ($Y$8, "IQ_TEV_EBITDA_FWD", IQ_NTM,$B237)</f>
        <v>#CIQINACTIVE</v>
      </c>
      <c r="F237" s="135"/>
      <c r="G237" s="131"/>
    </row>
    <row r="238" spans="2:7" x14ac:dyDescent="0.25">
      <c r="B238" s="163">
        <f t="shared" si="51"/>
        <v>44328</v>
      </c>
      <c r="C238" s="162" t="str">
        <f>_xll.ciqfunctions.udf.CIQ($Y$8, "IQ_TEV_TOTAL_REV_FWD", IQ_NTM,$B238)</f>
        <v>#CIQINACTIVE</v>
      </c>
      <c r="D238" s="162" t="str">
        <f>_xll.ciqfunctions.udf.CIQ($Y$8, "IQ_TEV_EBITDA_FWD", IQ_NTM,$B238)</f>
        <v>#CIQINACTIVE</v>
      </c>
      <c r="F238" s="135"/>
      <c r="G238" s="131"/>
    </row>
    <row r="239" spans="2:7" x14ac:dyDescent="0.25">
      <c r="B239" s="163">
        <f t="shared" ref="B239:B302" si="52">IF(WEEKDAY(B238+1)=7,B238+3,B238+1)</f>
        <v>44329</v>
      </c>
      <c r="C239" s="162" t="str">
        <f>_xll.ciqfunctions.udf.CIQ($Y$8, "IQ_TEV_TOTAL_REV_FWD", IQ_NTM,$B239)</f>
        <v>#CIQINACTIVE</v>
      </c>
      <c r="D239" s="162" t="str">
        <f>_xll.ciqfunctions.udf.CIQ($Y$8, "IQ_TEV_EBITDA_FWD", IQ_NTM,$B239)</f>
        <v>#CIQINACTIVE</v>
      </c>
      <c r="F239" s="135"/>
      <c r="G239" s="131"/>
    </row>
    <row r="240" spans="2:7" x14ac:dyDescent="0.25">
      <c r="B240" s="163">
        <f t="shared" si="52"/>
        <v>44330</v>
      </c>
      <c r="C240" s="162" t="str">
        <f>_xll.ciqfunctions.udf.CIQ($Y$8, "IQ_TEV_TOTAL_REV_FWD", IQ_NTM,$B240)</f>
        <v>#CIQINACTIVE</v>
      </c>
      <c r="D240" s="162" t="str">
        <f>_xll.ciqfunctions.udf.CIQ($Y$8, "IQ_TEV_EBITDA_FWD", IQ_NTM,$B240)</f>
        <v>#CIQINACTIVE</v>
      </c>
      <c r="F240" s="135"/>
      <c r="G240" s="131"/>
    </row>
    <row r="241" spans="2:7" x14ac:dyDescent="0.25">
      <c r="B241" s="163">
        <f t="shared" si="52"/>
        <v>44333</v>
      </c>
      <c r="C241" s="162" t="str">
        <f>_xll.ciqfunctions.udf.CIQ($Y$8, "IQ_TEV_TOTAL_REV_FWD", IQ_NTM,$B241)</f>
        <v>#CIQINACTIVE</v>
      </c>
      <c r="D241" s="162" t="str">
        <f>_xll.ciqfunctions.udf.CIQ($Y$8, "IQ_TEV_EBITDA_FWD", IQ_NTM,$B241)</f>
        <v>#CIQINACTIVE</v>
      </c>
      <c r="F241" s="135"/>
      <c r="G241" s="131"/>
    </row>
    <row r="242" spans="2:7" x14ac:dyDescent="0.25">
      <c r="B242" s="163">
        <f t="shared" si="52"/>
        <v>44334</v>
      </c>
      <c r="C242" s="162" t="str">
        <f>_xll.ciqfunctions.udf.CIQ($Y$8, "IQ_TEV_TOTAL_REV_FWD", IQ_NTM,$B242)</f>
        <v>#CIQINACTIVE</v>
      </c>
      <c r="D242" s="162" t="str">
        <f>_xll.ciqfunctions.udf.CIQ($Y$8, "IQ_TEV_EBITDA_FWD", IQ_NTM,$B242)</f>
        <v>#CIQINACTIVE</v>
      </c>
      <c r="F242" s="135"/>
      <c r="G242" s="131"/>
    </row>
    <row r="243" spans="2:7" x14ac:dyDescent="0.25">
      <c r="B243" s="163">
        <f t="shared" si="52"/>
        <v>44335</v>
      </c>
      <c r="C243" s="162" t="str">
        <f>_xll.ciqfunctions.udf.CIQ($Y$8, "IQ_TEV_TOTAL_REV_FWD", IQ_NTM,$B243)</f>
        <v>#CIQINACTIVE</v>
      </c>
      <c r="D243" s="162" t="str">
        <f>_xll.ciqfunctions.udf.CIQ($Y$8, "IQ_TEV_EBITDA_FWD", IQ_NTM,$B243)</f>
        <v>#CIQINACTIVE</v>
      </c>
      <c r="F243" s="135"/>
      <c r="G243" s="131"/>
    </row>
    <row r="244" spans="2:7" x14ac:dyDescent="0.25">
      <c r="B244" s="163">
        <f t="shared" si="52"/>
        <v>44336</v>
      </c>
      <c r="C244" s="162" t="str">
        <f>_xll.ciqfunctions.udf.CIQ($Y$8, "IQ_TEV_TOTAL_REV_FWD", IQ_NTM,$B244)</f>
        <v>#CIQINACTIVE</v>
      </c>
      <c r="D244" s="162" t="str">
        <f>_xll.ciqfunctions.udf.CIQ($Y$8, "IQ_TEV_EBITDA_FWD", IQ_NTM,$B244)</f>
        <v>#CIQINACTIVE</v>
      </c>
      <c r="F244" s="135"/>
      <c r="G244" s="131"/>
    </row>
    <row r="245" spans="2:7" x14ac:dyDescent="0.25">
      <c r="B245" s="163">
        <f t="shared" si="52"/>
        <v>44337</v>
      </c>
      <c r="C245" s="162" t="str">
        <f>_xll.ciqfunctions.udf.CIQ($Y$8, "IQ_TEV_TOTAL_REV_FWD", IQ_NTM,$B245)</f>
        <v>#CIQINACTIVE</v>
      </c>
      <c r="D245" s="162" t="str">
        <f>_xll.ciqfunctions.udf.CIQ($Y$8, "IQ_TEV_EBITDA_FWD", IQ_NTM,$B245)</f>
        <v>#CIQINACTIVE</v>
      </c>
      <c r="F245" s="135"/>
      <c r="G245" s="131"/>
    </row>
    <row r="246" spans="2:7" x14ac:dyDescent="0.25">
      <c r="B246" s="163">
        <f t="shared" si="52"/>
        <v>44340</v>
      </c>
      <c r="C246" s="162" t="str">
        <f>_xll.ciqfunctions.udf.CIQ($Y$8, "IQ_TEV_TOTAL_REV_FWD", IQ_NTM,$B246)</f>
        <v>#CIQINACTIVE</v>
      </c>
      <c r="D246" s="162" t="str">
        <f>_xll.ciqfunctions.udf.CIQ($Y$8, "IQ_TEV_EBITDA_FWD", IQ_NTM,$B246)</f>
        <v>#CIQINACTIVE</v>
      </c>
      <c r="F246" s="135"/>
      <c r="G246" s="131"/>
    </row>
    <row r="247" spans="2:7" x14ac:dyDescent="0.25">
      <c r="B247" s="163">
        <f t="shared" si="52"/>
        <v>44341</v>
      </c>
      <c r="C247" s="162" t="str">
        <f>_xll.ciqfunctions.udf.CIQ($Y$8, "IQ_TEV_TOTAL_REV_FWD", IQ_NTM,$B247)</f>
        <v>#CIQINACTIVE</v>
      </c>
      <c r="D247" s="162" t="str">
        <f>_xll.ciqfunctions.udf.CIQ($Y$8, "IQ_TEV_EBITDA_FWD", IQ_NTM,$B247)</f>
        <v>#CIQINACTIVE</v>
      </c>
      <c r="F247" s="135"/>
      <c r="G247" s="131"/>
    </row>
    <row r="248" spans="2:7" x14ac:dyDescent="0.25">
      <c r="B248" s="163">
        <f t="shared" si="52"/>
        <v>44342</v>
      </c>
      <c r="C248" s="162" t="str">
        <f>_xll.ciqfunctions.udf.CIQ($Y$8, "IQ_TEV_TOTAL_REV_FWD", IQ_NTM,$B248)</f>
        <v>#CIQINACTIVE</v>
      </c>
      <c r="D248" s="162" t="str">
        <f>_xll.ciqfunctions.udf.CIQ($Y$8, "IQ_TEV_EBITDA_FWD", IQ_NTM,$B248)</f>
        <v>#CIQINACTIVE</v>
      </c>
      <c r="F248" s="135"/>
      <c r="G248" s="131"/>
    </row>
    <row r="249" spans="2:7" x14ac:dyDescent="0.25">
      <c r="B249" s="163">
        <f t="shared" si="52"/>
        <v>44343</v>
      </c>
      <c r="C249" s="162" t="str">
        <f>_xll.ciqfunctions.udf.CIQ($Y$8, "IQ_TEV_TOTAL_REV_FWD", IQ_NTM,$B249)</f>
        <v>#CIQINACTIVE</v>
      </c>
      <c r="D249" s="162" t="str">
        <f>_xll.ciqfunctions.udf.CIQ($Y$8, "IQ_TEV_EBITDA_FWD", IQ_NTM,$B249)</f>
        <v>#CIQINACTIVE</v>
      </c>
      <c r="F249" s="135"/>
      <c r="G249" s="131"/>
    </row>
    <row r="250" spans="2:7" x14ac:dyDescent="0.25">
      <c r="B250" s="163">
        <f t="shared" si="52"/>
        <v>44344</v>
      </c>
      <c r="C250" s="162" t="str">
        <f>_xll.ciqfunctions.udf.CIQ($Y$8, "IQ_TEV_TOTAL_REV_FWD", IQ_NTM,$B250)</f>
        <v>#CIQINACTIVE</v>
      </c>
      <c r="D250" s="162" t="str">
        <f>_xll.ciqfunctions.udf.CIQ($Y$8, "IQ_TEV_EBITDA_FWD", IQ_NTM,$B250)</f>
        <v>#CIQINACTIVE</v>
      </c>
      <c r="F250" s="135"/>
      <c r="G250" s="131"/>
    </row>
    <row r="251" spans="2:7" x14ac:dyDescent="0.25">
      <c r="B251" s="163">
        <f t="shared" si="52"/>
        <v>44347</v>
      </c>
      <c r="C251" s="162" t="str">
        <f>_xll.ciqfunctions.udf.CIQ($Y$8, "IQ_TEV_TOTAL_REV_FWD", IQ_NTM,$B251)</f>
        <v>#CIQINACTIVE</v>
      </c>
      <c r="D251" s="162" t="str">
        <f>_xll.ciqfunctions.udf.CIQ($Y$8, "IQ_TEV_EBITDA_FWD", IQ_NTM,$B251)</f>
        <v>#CIQINACTIVE</v>
      </c>
      <c r="F251" s="135"/>
      <c r="G251" s="131"/>
    </row>
    <row r="252" spans="2:7" x14ac:dyDescent="0.25">
      <c r="B252" s="163">
        <f t="shared" si="52"/>
        <v>44348</v>
      </c>
      <c r="C252" s="162" t="str">
        <f>_xll.ciqfunctions.udf.CIQ($Y$8, "IQ_TEV_TOTAL_REV_FWD", IQ_NTM,$B252)</f>
        <v>#CIQINACTIVE</v>
      </c>
      <c r="D252" s="162" t="str">
        <f>_xll.ciqfunctions.udf.CIQ($Y$8, "IQ_TEV_EBITDA_FWD", IQ_NTM,$B252)</f>
        <v>#CIQINACTIVE</v>
      </c>
      <c r="F252" s="135"/>
      <c r="G252" s="131"/>
    </row>
    <row r="253" spans="2:7" x14ac:dyDescent="0.25">
      <c r="B253" s="163">
        <f t="shared" si="52"/>
        <v>44349</v>
      </c>
      <c r="C253" s="162" t="str">
        <f>_xll.ciqfunctions.udf.CIQ($Y$8, "IQ_TEV_TOTAL_REV_FWD", IQ_NTM,$B253)</f>
        <v>#CIQINACTIVE</v>
      </c>
      <c r="D253" s="162" t="str">
        <f>_xll.ciqfunctions.udf.CIQ($Y$8, "IQ_TEV_EBITDA_FWD", IQ_NTM,$B253)</f>
        <v>#CIQINACTIVE</v>
      </c>
      <c r="F253" s="135"/>
      <c r="G253" s="131"/>
    </row>
    <row r="254" spans="2:7" x14ac:dyDescent="0.25">
      <c r="B254" s="163">
        <f t="shared" si="52"/>
        <v>44350</v>
      </c>
      <c r="C254" s="162" t="str">
        <f>_xll.ciqfunctions.udf.CIQ($Y$8, "IQ_TEV_TOTAL_REV_FWD", IQ_NTM,$B254)</f>
        <v>#CIQINACTIVE</v>
      </c>
      <c r="D254" s="162" t="str">
        <f>_xll.ciqfunctions.udf.CIQ($Y$8, "IQ_TEV_EBITDA_FWD", IQ_NTM,$B254)</f>
        <v>#CIQINACTIVE</v>
      </c>
      <c r="F254" s="135"/>
      <c r="G254" s="131"/>
    </row>
    <row r="255" spans="2:7" x14ac:dyDescent="0.25">
      <c r="B255" s="163">
        <f t="shared" si="52"/>
        <v>44351</v>
      </c>
      <c r="C255" s="162" t="str">
        <f>_xll.ciqfunctions.udf.CIQ($Y$8, "IQ_TEV_TOTAL_REV_FWD", IQ_NTM,$B255)</f>
        <v>#CIQINACTIVE</v>
      </c>
      <c r="D255" s="162" t="str">
        <f>_xll.ciqfunctions.udf.CIQ($Y$8, "IQ_TEV_EBITDA_FWD", IQ_NTM,$B255)</f>
        <v>#CIQINACTIVE</v>
      </c>
      <c r="F255" s="135"/>
      <c r="G255" s="131"/>
    </row>
    <row r="256" spans="2:7" x14ac:dyDescent="0.25">
      <c r="B256" s="163">
        <f t="shared" si="52"/>
        <v>44354</v>
      </c>
      <c r="C256" s="162" t="str">
        <f>_xll.ciqfunctions.udf.CIQ($Y$8, "IQ_TEV_TOTAL_REV_FWD", IQ_NTM,$B256)</f>
        <v>#CIQINACTIVE</v>
      </c>
      <c r="D256" s="162" t="str">
        <f>_xll.ciqfunctions.udf.CIQ($Y$8, "IQ_TEV_EBITDA_FWD", IQ_NTM,$B256)</f>
        <v>#CIQINACTIVE</v>
      </c>
      <c r="F256" s="135"/>
      <c r="G256" s="131"/>
    </row>
    <row r="257" spans="2:7" x14ac:dyDescent="0.25">
      <c r="B257" s="163">
        <f t="shared" si="52"/>
        <v>44355</v>
      </c>
      <c r="C257" s="162" t="str">
        <f>_xll.ciqfunctions.udf.CIQ($Y$8, "IQ_TEV_TOTAL_REV_FWD", IQ_NTM,$B257)</f>
        <v>#CIQINACTIVE</v>
      </c>
      <c r="D257" s="162" t="str">
        <f>_xll.ciqfunctions.udf.CIQ($Y$8, "IQ_TEV_EBITDA_FWD", IQ_NTM,$B257)</f>
        <v>#CIQINACTIVE</v>
      </c>
      <c r="F257" s="135"/>
      <c r="G257" s="131"/>
    </row>
    <row r="258" spans="2:7" x14ac:dyDescent="0.25">
      <c r="B258" s="163">
        <f t="shared" si="52"/>
        <v>44356</v>
      </c>
      <c r="C258" s="162" t="str">
        <f>_xll.ciqfunctions.udf.CIQ($Y$8, "IQ_TEV_TOTAL_REV_FWD", IQ_NTM,$B258)</f>
        <v>#CIQINACTIVE</v>
      </c>
      <c r="D258" s="162" t="str">
        <f>_xll.ciqfunctions.udf.CIQ($Y$8, "IQ_TEV_EBITDA_FWD", IQ_NTM,$B258)</f>
        <v>#CIQINACTIVE</v>
      </c>
      <c r="F258" s="135"/>
      <c r="G258" s="131"/>
    </row>
    <row r="259" spans="2:7" x14ac:dyDescent="0.25">
      <c r="B259" s="163">
        <f t="shared" si="52"/>
        <v>44357</v>
      </c>
      <c r="C259" s="162" t="str">
        <f>_xll.ciqfunctions.udf.CIQ($Y$8, "IQ_TEV_TOTAL_REV_FWD", IQ_NTM,$B259)</f>
        <v>#CIQINACTIVE</v>
      </c>
      <c r="D259" s="162" t="str">
        <f>_xll.ciqfunctions.udf.CIQ($Y$8, "IQ_TEV_EBITDA_FWD", IQ_NTM,$B259)</f>
        <v>#CIQINACTIVE</v>
      </c>
      <c r="F259" s="135"/>
      <c r="G259" s="131"/>
    </row>
    <row r="260" spans="2:7" x14ac:dyDescent="0.25">
      <c r="B260" s="163">
        <f t="shared" si="52"/>
        <v>44358</v>
      </c>
      <c r="C260" s="162" t="str">
        <f>_xll.ciqfunctions.udf.CIQ($Y$8, "IQ_TEV_TOTAL_REV_FWD", IQ_NTM,$B260)</f>
        <v>#CIQINACTIVE</v>
      </c>
      <c r="D260" s="162" t="str">
        <f>_xll.ciqfunctions.udf.CIQ($Y$8, "IQ_TEV_EBITDA_FWD", IQ_NTM,$B260)</f>
        <v>#CIQINACTIVE</v>
      </c>
      <c r="F260" s="135"/>
      <c r="G260" s="131"/>
    </row>
    <row r="261" spans="2:7" x14ac:dyDescent="0.25">
      <c r="B261" s="163">
        <f t="shared" si="52"/>
        <v>44361</v>
      </c>
      <c r="C261" s="162" t="str">
        <f>_xll.ciqfunctions.udf.CIQ($Y$8, "IQ_TEV_TOTAL_REV_FWD", IQ_NTM,$B261)</f>
        <v>#CIQINACTIVE</v>
      </c>
      <c r="D261" s="162" t="str">
        <f>_xll.ciqfunctions.udf.CIQ($Y$8, "IQ_TEV_EBITDA_FWD", IQ_NTM,$B261)</f>
        <v>#CIQINACTIVE</v>
      </c>
      <c r="F261" s="135"/>
      <c r="G261" s="131"/>
    </row>
    <row r="262" spans="2:7" x14ac:dyDescent="0.25">
      <c r="B262" s="163">
        <f t="shared" si="52"/>
        <v>44362</v>
      </c>
      <c r="C262" s="162" t="str">
        <f>_xll.ciqfunctions.udf.CIQ($Y$8, "IQ_TEV_TOTAL_REV_FWD", IQ_NTM,$B262)</f>
        <v>#CIQINACTIVE</v>
      </c>
      <c r="D262" s="162" t="str">
        <f>_xll.ciqfunctions.udf.CIQ($Y$8, "IQ_TEV_EBITDA_FWD", IQ_NTM,$B262)</f>
        <v>#CIQINACTIVE</v>
      </c>
      <c r="F262" s="135"/>
      <c r="G262" s="131"/>
    </row>
    <row r="263" spans="2:7" x14ac:dyDescent="0.25">
      <c r="B263" s="163">
        <f t="shared" si="52"/>
        <v>44363</v>
      </c>
      <c r="C263" s="162" t="str">
        <f>_xll.ciqfunctions.udf.CIQ($Y$8, "IQ_TEV_TOTAL_REV_FWD", IQ_NTM,$B263)</f>
        <v>#CIQINACTIVE</v>
      </c>
      <c r="D263" s="162" t="str">
        <f>_xll.ciqfunctions.udf.CIQ($Y$8, "IQ_TEV_EBITDA_FWD", IQ_NTM,$B263)</f>
        <v>#CIQINACTIVE</v>
      </c>
      <c r="F263" s="135"/>
      <c r="G263" s="131"/>
    </row>
    <row r="264" spans="2:7" x14ac:dyDescent="0.25">
      <c r="B264" s="163">
        <f t="shared" si="52"/>
        <v>44364</v>
      </c>
      <c r="C264" s="162" t="str">
        <f>_xll.ciqfunctions.udf.CIQ($Y$8, "IQ_TEV_TOTAL_REV_FWD", IQ_NTM,$B264)</f>
        <v>#CIQINACTIVE</v>
      </c>
      <c r="D264" s="162" t="str">
        <f>_xll.ciqfunctions.udf.CIQ($Y$8, "IQ_TEV_EBITDA_FWD", IQ_NTM,$B264)</f>
        <v>#CIQINACTIVE</v>
      </c>
      <c r="F264" s="135"/>
      <c r="G264" s="131"/>
    </row>
    <row r="265" spans="2:7" x14ac:dyDescent="0.25">
      <c r="B265" s="163">
        <f t="shared" si="52"/>
        <v>44365</v>
      </c>
      <c r="C265" s="162" t="str">
        <f>_xll.ciqfunctions.udf.CIQ($Y$8, "IQ_TEV_TOTAL_REV_FWD", IQ_NTM,$B265)</f>
        <v>#CIQINACTIVE</v>
      </c>
      <c r="D265" s="162" t="str">
        <f>_xll.ciqfunctions.udf.CIQ($Y$8, "IQ_TEV_EBITDA_FWD", IQ_NTM,$B265)</f>
        <v>#CIQINACTIVE</v>
      </c>
      <c r="F265" s="135"/>
      <c r="G265" s="131"/>
    </row>
    <row r="266" spans="2:7" x14ac:dyDescent="0.25">
      <c r="B266" s="163">
        <f t="shared" si="52"/>
        <v>44368</v>
      </c>
      <c r="C266" s="162" t="str">
        <f>_xll.ciqfunctions.udf.CIQ($Y$8, "IQ_TEV_TOTAL_REV_FWD", IQ_NTM,$B266)</f>
        <v>#CIQINACTIVE</v>
      </c>
      <c r="D266" s="162" t="str">
        <f>_xll.ciqfunctions.udf.CIQ($Y$8, "IQ_TEV_EBITDA_FWD", IQ_NTM,$B266)</f>
        <v>#CIQINACTIVE</v>
      </c>
      <c r="F266" s="135"/>
      <c r="G266" s="131"/>
    </row>
    <row r="267" spans="2:7" x14ac:dyDescent="0.25">
      <c r="B267" s="163">
        <f t="shared" si="52"/>
        <v>44369</v>
      </c>
      <c r="C267" s="162" t="str">
        <f>_xll.ciqfunctions.udf.CIQ($Y$8, "IQ_TEV_TOTAL_REV_FWD", IQ_NTM,$B267)</f>
        <v>#CIQINACTIVE</v>
      </c>
      <c r="D267" s="162" t="str">
        <f>_xll.ciqfunctions.udf.CIQ($Y$8, "IQ_TEV_EBITDA_FWD", IQ_NTM,$B267)</f>
        <v>#CIQINACTIVE</v>
      </c>
      <c r="F267" s="135"/>
      <c r="G267" s="131"/>
    </row>
    <row r="268" spans="2:7" x14ac:dyDescent="0.25">
      <c r="B268" s="163">
        <f t="shared" si="52"/>
        <v>44370</v>
      </c>
      <c r="C268" s="162" t="str">
        <f>_xll.ciqfunctions.udf.CIQ($Y$8, "IQ_TEV_TOTAL_REV_FWD", IQ_NTM,$B268)</f>
        <v>#CIQINACTIVE</v>
      </c>
      <c r="D268" s="162" t="str">
        <f>_xll.ciqfunctions.udf.CIQ($Y$8, "IQ_TEV_EBITDA_FWD", IQ_NTM,$B268)</f>
        <v>#CIQINACTIVE</v>
      </c>
      <c r="F268" s="135"/>
      <c r="G268" s="131"/>
    </row>
    <row r="269" spans="2:7" x14ac:dyDescent="0.25">
      <c r="B269" s="163">
        <f t="shared" si="52"/>
        <v>44371</v>
      </c>
      <c r="C269" s="162" t="str">
        <f>_xll.ciqfunctions.udf.CIQ($Y$8, "IQ_TEV_TOTAL_REV_FWD", IQ_NTM,$B269)</f>
        <v>#CIQINACTIVE</v>
      </c>
      <c r="D269" s="162" t="str">
        <f>_xll.ciqfunctions.udf.CIQ($Y$8, "IQ_TEV_EBITDA_FWD", IQ_NTM,$B269)</f>
        <v>#CIQINACTIVE</v>
      </c>
      <c r="F269" s="135"/>
      <c r="G269" s="131"/>
    </row>
    <row r="270" spans="2:7" x14ac:dyDescent="0.25">
      <c r="B270" s="163">
        <f t="shared" si="52"/>
        <v>44372</v>
      </c>
      <c r="C270" s="162" t="str">
        <f>_xll.ciqfunctions.udf.CIQ($Y$8, "IQ_TEV_TOTAL_REV_FWD", IQ_NTM,$B270)</f>
        <v>#CIQINACTIVE</v>
      </c>
      <c r="D270" s="162" t="str">
        <f>_xll.ciqfunctions.udf.CIQ($Y$8, "IQ_TEV_EBITDA_FWD", IQ_NTM,$B270)</f>
        <v>#CIQINACTIVE</v>
      </c>
      <c r="F270" s="135"/>
      <c r="G270" s="131"/>
    </row>
    <row r="271" spans="2:7" x14ac:dyDescent="0.25">
      <c r="B271" s="163">
        <f t="shared" si="52"/>
        <v>44375</v>
      </c>
      <c r="C271" s="162" t="str">
        <f>_xll.ciqfunctions.udf.CIQ($Y$8, "IQ_TEV_TOTAL_REV_FWD", IQ_NTM,$B271)</f>
        <v>#CIQINACTIVE</v>
      </c>
      <c r="D271" s="162" t="str">
        <f>_xll.ciqfunctions.udf.CIQ($Y$8, "IQ_TEV_EBITDA_FWD", IQ_NTM,$B271)</f>
        <v>#CIQINACTIVE</v>
      </c>
      <c r="F271" s="135"/>
      <c r="G271" s="131"/>
    </row>
    <row r="272" spans="2:7" x14ac:dyDescent="0.25">
      <c r="B272" s="163">
        <f t="shared" si="52"/>
        <v>44376</v>
      </c>
      <c r="C272" s="162" t="str">
        <f>_xll.ciqfunctions.udf.CIQ($Y$8, "IQ_TEV_TOTAL_REV_FWD", IQ_NTM,$B272)</f>
        <v>#CIQINACTIVE</v>
      </c>
      <c r="D272" s="162" t="str">
        <f>_xll.ciqfunctions.udf.CIQ($Y$8, "IQ_TEV_EBITDA_FWD", IQ_NTM,$B272)</f>
        <v>#CIQINACTIVE</v>
      </c>
      <c r="F272" s="135"/>
      <c r="G272" s="131"/>
    </row>
    <row r="273" spans="2:7" x14ac:dyDescent="0.25">
      <c r="B273" s="163">
        <f t="shared" si="52"/>
        <v>44377</v>
      </c>
      <c r="C273" s="162" t="str">
        <f>_xll.ciqfunctions.udf.CIQ($Y$8, "IQ_TEV_TOTAL_REV_FWD", IQ_NTM,$B273)</f>
        <v>#CIQINACTIVE</v>
      </c>
      <c r="D273" s="162" t="str">
        <f>_xll.ciqfunctions.udf.CIQ($Y$8, "IQ_TEV_EBITDA_FWD", IQ_NTM,$B273)</f>
        <v>#CIQINACTIVE</v>
      </c>
      <c r="F273" s="135"/>
      <c r="G273" s="131"/>
    </row>
    <row r="274" spans="2:7" x14ac:dyDescent="0.25">
      <c r="B274" s="163">
        <f t="shared" si="52"/>
        <v>44378</v>
      </c>
      <c r="C274" s="162" t="str">
        <f>_xll.ciqfunctions.udf.CIQ($Y$8, "IQ_TEV_TOTAL_REV_FWD", IQ_NTM,$B274)</f>
        <v>#CIQINACTIVE</v>
      </c>
      <c r="D274" s="162" t="str">
        <f>_xll.ciqfunctions.udf.CIQ($Y$8, "IQ_TEV_EBITDA_FWD", IQ_NTM,$B274)</f>
        <v>#CIQINACTIVE</v>
      </c>
      <c r="F274" s="135"/>
      <c r="G274" s="131"/>
    </row>
    <row r="275" spans="2:7" x14ac:dyDescent="0.25">
      <c r="B275" s="163">
        <f t="shared" si="52"/>
        <v>44379</v>
      </c>
      <c r="C275" s="162" t="str">
        <f>_xll.ciqfunctions.udf.CIQ($Y$8, "IQ_TEV_TOTAL_REV_FWD", IQ_NTM,$B275)</f>
        <v>#CIQINACTIVE</v>
      </c>
      <c r="D275" s="162" t="str">
        <f>_xll.ciqfunctions.udf.CIQ($Y$8, "IQ_TEV_EBITDA_FWD", IQ_NTM,$B275)</f>
        <v>#CIQINACTIVE</v>
      </c>
      <c r="F275" s="135"/>
      <c r="G275" s="131"/>
    </row>
    <row r="276" spans="2:7" x14ac:dyDescent="0.25">
      <c r="B276" s="163">
        <f t="shared" si="52"/>
        <v>44382</v>
      </c>
      <c r="C276" s="162" t="str">
        <f>_xll.ciqfunctions.udf.CIQ($Y$8, "IQ_TEV_TOTAL_REV_FWD", IQ_NTM,$B276)</f>
        <v>#CIQINACTIVE</v>
      </c>
      <c r="D276" s="162" t="str">
        <f>_xll.ciqfunctions.udf.CIQ($Y$8, "IQ_TEV_EBITDA_FWD", IQ_NTM,$B276)</f>
        <v>#CIQINACTIVE</v>
      </c>
      <c r="F276" s="135"/>
      <c r="G276" s="131"/>
    </row>
    <row r="277" spans="2:7" x14ac:dyDescent="0.25">
      <c r="B277" s="163">
        <f t="shared" si="52"/>
        <v>44383</v>
      </c>
      <c r="C277" s="162" t="str">
        <f>_xll.ciqfunctions.udf.CIQ($Y$8, "IQ_TEV_TOTAL_REV_FWD", IQ_NTM,$B277)</f>
        <v>#CIQINACTIVE</v>
      </c>
      <c r="D277" s="162" t="str">
        <f>_xll.ciqfunctions.udf.CIQ($Y$8, "IQ_TEV_EBITDA_FWD", IQ_NTM,$B277)</f>
        <v>#CIQINACTIVE</v>
      </c>
      <c r="F277" s="135"/>
      <c r="G277" s="131"/>
    </row>
    <row r="278" spans="2:7" x14ac:dyDescent="0.25">
      <c r="B278" s="163">
        <f t="shared" si="52"/>
        <v>44384</v>
      </c>
      <c r="C278" s="162" t="str">
        <f>_xll.ciqfunctions.udf.CIQ($Y$8, "IQ_TEV_TOTAL_REV_FWD", IQ_NTM,$B278)</f>
        <v>#CIQINACTIVE</v>
      </c>
      <c r="D278" s="162" t="str">
        <f>_xll.ciqfunctions.udf.CIQ($Y$8, "IQ_TEV_EBITDA_FWD", IQ_NTM,$B278)</f>
        <v>#CIQINACTIVE</v>
      </c>
      <c r="F278" s="135"/>
      <c r="G278" s="131"/>
    </row>
    <row r="279" spans="2:7" x14ac:dyDescent="0.25">
      <c r="B279" s="163">
        <f t="shared" si="52"/>
        <v>44385</v>
      </c>
      <c r="C279" s="162" t="str">
        <f>_xll.ciqfunctions.udf.CIQ($Y$8, "IQ_TEV_TOTAL_REV_FWD", IQ_NTM,$B279)</f>
        <v>#CIQINACTIVE</v>
      </c>
      <c r="D279" s="162" t="str">
        <f>_xll.ciqfunctions.udf.CIQ($Y$8, "IQ_TEV_EBITDA_FWD", IQ_NTM,$B279)</f>
        <v>#CIQINACTIVE</v>
      </c>
      <c r="F279" s="135"/>
      <c r="G279" s="131"/>
    </row>
    <row r="280" spans="2:7" x14ac:dyDescent="0.25">
      <c r="B280" s="163">
        <f t="shared" si="52"/>
        <v>44386</v>
      </c>
      <c r="C280" s="162" t="str">
        <f>_xll.ciqfunctions.udf.CIQ($Y$8, "IQ_TEV_TOTAL_REV_FWD", IQ_NTM,$B280)</f>
        <v>#CIQINACTIVE</v>
      </c>
      <c r="D280" s="162" t="str">
        <f>_xll.ciqfunctions.udf.CIQ($Y$8, "IQ_TEV_EBITDA_FWD", IQ_NTM,$B280)</f>
        <v>#CIQINACTIVE</v>
      </c>
      <c r="F280" s="135"/>
      <c r="G280" s="131"/>
    </row>
    <row r="281" spans="2:7" x14ac:dyDescent="0.25">
      <c r="B281" s="163">
        <f t="shared" si="52"/>
        <v>44389</v>
      </c>
      <c r="C281" s="162" t="str">
        <f>_xll.ciqfunctions.udf.CIQ($Y$8, "IQ_TEV_TOTAL_REV_FWD", IQ_NTM,$B281)</f>
        <v>#CIQINACTIVE</v>
      </c>
      <c r="D281" s="162" t="str">
        <f>_xll.ciqfunctions.udf.CIQ($Y$8, "IQ_TEV_EBITDA_FWD", IQ_NTM,$B281)</f>
        <v>#CIQINACTIVE</v>
      </c>
      <c r="F281" s="135"/>
      <c r="G281" s="131"/>
    </row>
    <row r="282" spans="2:7" x14ac:dyDescent="0.25">
      <c r="B282" s="163">
        <f t="shared" si="52"/>
        <v>44390</v>
      </c>
      <c r="C282" s="162" t="str">
        <f>_xll.ciqfunctions.udf.CIQ($Y$8, "IQ_TEV_TOTAL_REV_FWD", IQ_NTM,$B282)</f>
        <v>#CIQINACTIVE</v>
      </c>
      <c r="D282" s="162" t="str">
        <f>_xll.ciqfunctions.udf.CIQ($Y$8, "IQ_TEV_EBITDA_FWD", IQ_NTM,$B282)</f>
        <v>#CIQINACTIVE</v>
      </c>
      <c r="F282" s="135"/>
      <c r="G282" s="131"/>
    </row>
    <row r="283" spans="2:7" x14ac:dyDescent="0.25">
      <c r="B283" s="163">
        <f t="shared" si="52"/>
        <v>44391</v>
      </c>
      <c r="C283" s="162" t="str">
        <f>_xll.ciqfunctions.udf.CIQ($Y$8, "IQ_TEV_TOTAL_REV_FWD", IQ_NTM,$B283)</f>
        <v>#CIQINACTIVE</v>
      </c>
      <c r="D283" s="162" t="str">
        <f>_xll.ciqfunctions.udf.CIQ($Y$8, "IQ_TEV_EBITDA_FWD", IQ_NTM,$B283)</f>
        <v>#CIQINACTIVE</v>
      </c>
      <c r="F283" s="135"/>
      <c r="G283" s="131"/>
    </row>
    <row r="284" spans="2:7" x14ac:dyDescent="0.25">
      <c r="B284" s="163">
        <f t="shared" si="52"/>
        <v>44392</v>
      </c>
      <c r="C284" s="162" t="str">
        <f>_xll.ciqfunctions.udf.CIQ($Y$8, "IQ_TEV_TOTAL_REV_FWD", IQ_NTM,$B284)</f>
        <v>#CIQINACTIVE</v>
      </c>
      <c r="D284" s="162" t="str">
        <f>_xll.ciqfunctions.udf.CIQ($Y$8, "IQ_TEV_EBITDA_FWD", IQ_NTM,$B284)</f>
        <v>#CIQINACTIVE</v>
      </c>
      <c r="F284" s="135"/>
      <c r="G284" s="131"/>
    </row>
    <row r="285" spans="2:7" x14ac:dyDescent="0.25">
      <c r="B285" s="163">
        <f t="shared" si="52"/>
        <v>44393</v>
      </c>
      <c r="C285" s="162" t="str">
        <f>_xll.ciqfunctions.udf.CIQ($Y$8, "IQ_TEV_TOTAL_REV_FWD", IQ_NTM,$B285)</f>
        <v>#CIQINACTIVE</v>
      </c>
      <c r="D285" s="162" t="str">
        <f>_xll.ciqfunctions.udf.CIQ($Y$8, "IQ_TEV_EBITDA_FWD", IQ_NTM,$B285)</f>
        <v>#CIQINACTIVE</v>
      </c>
      <c r="F285" s="135"/>
      <c r="G285" s="131"/>
    </row>
    <row r="286" spans="2:7" x14ac:dyDescent="0.25">
      <c r="B286" s="163">
        <f t="shared" si="52"/>
        <v>44396</v>
      </c>
      <c r="C286" s="162" t="str">
        <f>_xll.ciqfunctions.udf.CIQ($Y$8, "IQ_TEV_TOTAL_REV_FWD", IQ_NTM,$B286)</f>
        <v>#CIQINACTIVE</v>
      </c>
      <c r="D286" s="162" t="str">
        <f>_xll.ciqfunctions.udf.CIQ($Y$8, "IQ_TEV_EBITDA_FWD", IQ_NTM,$B286)</f>
        <v>#CIQINACTIVE</v>
      </c>
      <c r="F286" s="135"/>
      <c r="G286" s="131"/>
    </row>
    <row r="287" spans="2:7" x14ac:dyDescent="0.25">
      <c r="B287" s="163">
        <f t="shared" si="52"/>
        <v>44397</v>
      </c>
      <c r="C287" s="162" t="str">
        <f>_xll.ciqfunctions.udf.CIQ($Y$8, "IQ_TEV_TOTAL_REV_FWD", IQ_NTM,$B287)</f>
        <v>#CIQINACTIVE</v>
      </c>
      <c r="D287" s="162" t="str">
        <f>_xll.ciqfunctions.udf.CIQ($Y$8, "IQ_TEV_EBITDA_FWD", IQ_NTM,$B287)</f>
        <v>#CIQINACTIVE</v>
      </c>
      <c r="F287" s="135"/>
      <c r="G287" s="131"/>
    </row>
    <row r="288" spans="2:7" x14ac:dyDescent="0.25">
      <c r="B288" s="163">
        <f t="shared" si="52"/>
        <v>44398</v>
      </c>
      <c r="C288" s="162" t="str">
        <f>_xll.ciqfunctions.udf.CIQ($Y$8, "IQ_TEV_TOTAL_REV_FWD", IQ_NTM,$B288)</f>
        <v>#CIQINACTIVE</v>
      </c>
      <c r="D288" s="162" t="str">
        <f>_xll.ciqfunctions.udf.CIQ($Y$8, "IQ_TEV_EBITDA_FWD", IQ_NTM,$B288)</f>
        <v>#CIQINACTIVE</v>
      </c>
      <c r="F288" s="135"/>
      <c r="G288" s="131"/>
    </row>
    <row r="289" spans="2:7" x14ac:dyDescent="0.25">
      <c r="B289" s="163">
        <f t="shared" si="52"/>
        <v>44399</v>
      </c>
      <c r="C289" s="162" t="str">
        <f>_xll.ciqfunctions.udf.CIQ($Y$8, "IQ_TEV_TOTAL_REV_FWD", IQ_NTM,$B289)</f>
        <v>#CIQINACTIVE</v>
      </c>
      <c r="D289" s="162" t="str">
        <f>_xll.ciqfunctions.udf.CIQ($Y$8, "IQ_TEV_EBITDA_FWD", IQ_NTM,$B289)</f>
        <v>#CIQINACTIVE</v>
      </c>
      <c r="F289" s="135"/>
      <c r="G289" s="131"/>
    </row>
    <row r="290" spans="2:7" x14ac:dyDescent="0.25">
      <c r="B290" s="163">
        <f t="shared" si="52"/>
        <v>44400</v>
      </c>
      <c r="C290" s="162" t="str">
        <f>_xll.ciqfunctions.udf.CIQ($Y$8, "IQ_TEV_TOTAL_REV_FWD", IQ_NTM,$B290)</f>
        <v>#CIQINACTIVE</v>
      </c>
      <c r="D290" s="162" t="str">
        <f>_xll.ciqfunctions.udf.CIQ($Y$8, "IQ_TEV_EBITDA_FWD", IQ_NTM,$B290)</f>
        <v>#CIQINACTIVE</v>
      </c>
      <c r="F290" s="135"/>
      <c r="G290" s="131"/>
    </row>
    <row r="291" spans="2:7" x14ac:dyDescent="0.25">
      <c r="B291" s="163">
        <f t="shared" si="52"/>
        <v>44403</v>
      </c>
      <c r="C291" s="162" t="str">
        <f>_xll.ciqfunctions.udf.CIQ($Y$8, "IQ_TEV_TOTAL_REV_FWD", IQ_NTM,$B291)</f>
        <v>#CIQINACTIVE</v>
      </c>
      <c r="D291" s="162" t="str">
        <f>_xll.ciqfunctions.udf.CIQ($Y$8, "IQ_TEV_EBITDA_FWD", IQ_NTM,$B291)</f>
        <v>#CIQINACTIVE</v>
      </c>
      <c r="F291" s="135"/>
      <c r="G291" s="131"/>
    </row>
    <row r="292" spans="2:7" x14ac:dyDescent="0.25">
      <c r="B292" s="163">
        <f t="shared" si="52"/>
        <v>44404</v>
      </c>
      <c r="C292" s="162" t="str">
        <f>_xll.ciqfunctions.udf.CIQ($Y$8, "IQ_TEV_TOTAL_REV_FWD", IQ_NTM,$B292)</f>
        <v>#CIQINACTIVE</v>
      </c>
      <c r="D292" s="162" t="str">
        <f>_xll.ciqfunctions.udf.CIQ($Y$8, "IQ_TEV_EBITDA_FWD", IQ_NTM,$B292)</f>
        <v>#CIQINACTIVE</v>
      </c>
      <c r="F292" s="135"/>
      <c r="G292" s="131"/>
    </row>
    <row r="293" spans="2:7" x14ac:dyDescent="0.25">
      <c r="B293" s="163">
        <f t="shared" si="52"/>
        <v>44405</v>
      </c>
      <c r="C293" s="162" t="str">
        <f>_xll.ciqfunctions.udf.CIQ($Y$8, "IQ_TEV_TOTAL_REV_FWD", IQ_NTM,$B293)</f>
        <v>#CIQINACTIVE</v>
      </c>
      <c r="D293" s="162" t="str">
        <f>_xll.ciqfunctions.udf.CIQ($Y$8, "IQ_TEV_EBITDA_FWD", IQ_NTM,$B293)</f>
        <v>#CIQINACTIVE</v>
      </c>
      <c r="F293" s="135"/>
      <c r="G293" s="131"/>
    </row>
    <row r="294" spans="2:7" x14ac:dyDescent="0.25">
      <c r="B294" s="163">
        <f t="shared" si="52"/>
        <v>44406</v>
      </c>
      <c r="C294" s="162" t="str">
        <f>_xll.ciqfunctions.udf.CIQ($Y$8, "IQ_TEV_TOTAL_REV_FWD", IQ_NTM,$B294)</f>
        <v>#CIQINACTIVE</v>
      </c>
      <c r="D294" s="162" t="str">
        <f>_xll.ciqfunctions.udf.CIQ($Y$8, "IQ_TEV_EBITDA_FWD", IQ_NTM,$B294)</f>
        <v>#CIQINACTIVE</v>
      </c>
      <c r="F294" s="135"/>
      <c r="G294" s="131"/>
    </row>
    <row r="295" spans="2:7" x14ac:dyDescent="0.25">
      <c r="B295" s="163">
        <f t="shared" si="52"/>
        <v>44407</v>
      </c>
      <c r="C295" s="162" t="str">
        <f>_xll.ciqfunctions.udf.CIQ($Y$8, "IQ_TEV_TOTAL_REV_FWD", IQ_NTM,$B295)</f>
        <v>#CIQINACTIVE</v>
      </c>
      <c r="D295" s="162" t="str">
        <f>_xll.ciqfunctions.udf.CIQ($Y$8, "IQ_TEV_EBITDA_FWD", IQ_NTM,$B295)</f>
        <v>#CIQINACTIVE</v>
      </c>
      <c r="F295" s="135"/>
      <c r="G295" s="131"/>
    </row>
    <row r="296" spans="2:7" x14ac:dyDescent="0.25">
      <c r="B296" s="163">
        <f t="shared" si="52"/>
        <v>44410</v>
      </c>
      <c r="C296" s="162" t="str">
        <f>_xll.ciqfunctions.udf.CIQ($Y$8, "IQ_TEV_TOTAL_REV_FWD", IQ_NTM,$B296)</f>
        <v>#CIQINACTIVE</v>
      </c>
      <c r="D296" s="162" t="str">
        <f>_xll.ciqfunctions.udf.CIQ($Y$8, "IQ_TEV_EBITDA_FWD", IQ_NTM,$B296)</f>
        <v>#CIQINACTIVE</v>
      </c>
      <c r="F296" s="135"/>
      <c r="G296" s="131"/>
    </row>
    <row r="297" spans="2:7" x14ac:dyDescent="0.25">
      <c r="B297" s="163">
        <f t="shared" si="52"/>
        <v>44411</v>
      </c>
      <c r="C297" s="162" t="str">
        <f>_xll.ciqfunctions.udf.CIQ($Y$8, "IQ_TEV_TOTAL_REV_FWD", IQ_NTM,$B297)</f>
        <v>#CIQINACTIVE</v>
      </c>
      <c r="D297" s="162" t="str">
        <f>_xll.ciqfunctions.udf.CIQ($Y$8, "IQ_TEV_EBITDA_FWD", IQ_NTM,$B297)</f>
        <v>#CIQINACTIVE</v>
      </c>
      <c r="F297" s="135"/>
      <c r="G297" s="131"/>
    </row>
    <row r="298" spans="2:7" x14ac:dyDescent="0.25">
      <c r="B298" s="163">
        <f t="shared" si="52"/>
        <v>44412</v>
      </c>
      <c r="C298" s="162" t="str">
        <f>_xll.ciqfunctions.udf.CIQ($Y$8, "IQ_TEV_TOTAL_REV_FWD", IQ_NTM,$B298)</f>
        <v>#CIQINACTIVE</v>
      </c>
      <c r="D298" s="162" t="str">
        <f>_xll.ciqfunctions.udf.CIQ($Y$8, "IQ_TEV_EBITDA_FWD", IQ_NTM,$B298)</f>
        <v>#CIQINACTIVE</v>
      </c>
      <c r="F298" s="135"/>
      <c r="G298" s="131"/>
    </row>
    <row r="299" spans="2:7" x14ac:dyDescent="0.25">
      <c r="B299" s="163">
        <f t="shared" si="52"/>
        <v>44413</v>
      </c>
      <c r="C299" s="162" t="str">
        <f>_xll.ciqfunctions.udf.CIQ($Y$8, "IQ_TEV_TOTAL_REV_FWD", IQ_NTM,$B299)</f>
        <v>#CIQINACTIVE</v>
      </c>
      <c r="D299" s="162" t="str">
        <f>_xll.ciqfunctions.udf.CIQ($Y$8, "IQ_TEV_EBITDA_FWD", IQ_NTM,$B299)</f>
        <v>#CIQINACTIVE</v>
      </c>
      <c r="F299" s="135"/>
      <c r="G299" s="131"/>
    </row>
    <row r="300" spans="2:7" x14ac:dyDescent="0.25">
      <c r="B300" s="163">
        <f t="shared" si="52"/>
        <v>44414</v>
      </c>
      <c r="C300" s="162" t="str">
        <f>_xll.ciqfunctions.udf.CIQ($Y$8, "IQ_TEV_TOTAL_REV_FWD", IQ_NTM,$B300)</f>
        <v>#CIQINACTIVE</v>
      </c>
      <c r="D300" s="162" t="str">
        <f>_xll.ciqfunctions.udf.CIQ($Y$8, "IQ_TEV_EBITDA_FWD", IQ_NTM,$B300)</f>
        <v>#CIQINACTIVE</v>
      </c>
      <c r="F300" s="135"/>
      <c r="G300" s="131"/>
    </row>
    <row r="301" spans="2:7" x14ac:dyDescent="0.25">
      <c r="B301" s="163">
        <f t="shared" si="52"/>
        <v>44417</v>
      </c>
      <c r="C301" s="162" t="str">
        <f>_xll.ciqfunctions.udf.CIQ($Y$8, "IQ_TEV_TOTAL_REV_FWD", IQ_NTM,$B301)</f>
        <v>#CIQINACTIVE</v>
      </c>
      <c r="D301" s="162" t="str">
        <f>_xll.ciqfunctions.udf.CIQ($Y$8, "IQ_TEV_EBITDA_FWD", IQ_NTM,$B301)</f>
        <v>#CIQINACTIVE</v>
      </c>
      <c r="F301" s="135"/>
      <c r="G301" s="131"/>
    </row>
    <row r="302" spans="2:7" x14ac:dyDescent="0.25">
      <c r="B302" s="163">
        <f t="shared" si="52"/>
        <v>44418</v>
      </c>
      <c r="C302" s="162" t="str">
        <f>_xll.ciqfunctions.udf.CIQ($Y$8, "IQ_TEV_TOTAL_REV_FWD", IQ_NTM,$B302)</f>
        <v>#CIQINACTIVE</v>
      </c>
      <c r="D302" s="162" t="str">
        <f>_xll.ciqfunctions.udf.CIQ($Y$8, "IQ_TEV_EBITDA_FWD", IQ_NTM,$B302)</f>
        <v>#CIQINACTIVE</v>
      </c>
      <c r="F302" s="135"/>
      <c r="G302" s="131"/>
    </row>
    <row r="303" spans="2:7" x14ac:dyDescent="0.25">
      <c r="B303" s="163">
        <f t="shared" ref="B303:B366" si="53">IF(WEEKDAY(B302+1)=7,B302+3,B302+1)</f>
        <v>44419</v>
      </c>
      <c r="C303" s="162" t="str">
        <f>_xll.ciqfunctions.udf.CIQ($Y$8, "IQ_TEV_TOTAL_REV_FWD", IQ_NTM,$B303)</f>
        <v>#CIQINACTIVE</v>
      </c>
      <c r="D303" s="162" t="str">
        <f>_xll.ciqfunctions.udf.CIQ($Y$8, "IQ_TEV_EBITDA_FWD", IQ_NTM,$B303)</f>
        <v>#CIQINACTIVE</v>
      </c>
      <c r="F303" s="135"/>
      <c r="G303" s="131"/>
    </row>
    <row r="304" spans="2:7" x14ac:dyDescent="0.25">
      <c r="B304" s="163">
        <f t="shared" si="53"/>
        <v>44420</v>
      </c>
      <c r="C304" s="162" t="str">
        <f>_xll.ciqfunctions.udf.CIQ($Y$8, "IQ_TEV_TOTAL_REV_FWD", IQ_NTM,$B304)</f>
        <v>#CIQINACTIVE</v>
      </c>
      <c r="D304" s="162" t="str">
        <f>_xll.ciqfunctions.udf.CIQ($Y$8, "IQ_TEV_EBITDA_FWD", IQ_NTM,$B304)</f>
        <v>#CIQINACTIVE</v>
      </c>
      <c r="F304" s="135"/>
      <c r="G304" s="131"/>
    </row>
    <row r="305" spans="2:7" x14ac:dyDescent="0.25">
      <c r="B305" s="163">
        <f t="shared" si="53"/>
        <v>44421</v>
      </c>
      <c r="C305" s="162" t="str">
        <f>_xll.ciqfunctions.udf.CIQ($Y$8, "IQ_TEV_TOTAL_REV_FWD", IQ_NTM,$B305)</f>
        <v>#CIQINACTIVE</v>
      </c>
      <c r="D305" s="162" t="str">
        <f>_xll.ciqfunctions.udf.CIQ($Y$8, "IQ_TEV_EBITDA_FWD", IQ_NTM,$B305)</f>
        <v>#CIQINACTIVE</v>
      </c>
      <c r="F305" s="135"/>
      <c r="G305" s="131"/>
    </row>
    <row r="306" spans="2:7" x14ac:dyDescent="0.25">
      <c r="B306" s="163">
        <f t="shared" si="53"/>
        <v>44424</v>
      </c>
      <c r="C306" s="162" t="str">
        <f>_xll.ciqfunctions.udf.CIQ($Y$8, "IQ_TEV_TOTAL_REV_FWD", IQ_NTM,$B306)</f>
        <v>#CIQINACTIVE</v>
      </c>
      <c r="D306" s="162" t="str">
        <f>_xll.ciqfunctions.udf.CIQ($Y$8, "IQ_TEV_EBITDA_FWD", IQ_NTM,$B306)</f>
        <v>#CIQINACTIVE</v>
      </c>
      <c r="F306" s="135"/>
      <c r="G306" s="131"/>
    </row>
    <row r="307" spans="2:7" x14ac:dyDescent="0.25">
      <c r="B307" s="163">
        <f t="shared" si="53"/>
        <v>44425</v>
      </c>
      <c r="C307" s="162" t="str">
        <f>_xll.ciqfunctions.udf.CIQ($Y$8, "IQ_TEV_TOTAL_REV_FWD", IQ_NTM,$B307)</f>
        <v>#CIQINACTIVE</v>
      </c>
      <c r="D307" s="162" t="str">
        <f>_xll.ciqfunctions.udf.CIQ($Y$8, "IQ_TEV_EBITDA_FWD", IQ_NTM,$B307)</f>
        <v>#CIQINACTIVE</v>
      </c>
      <c r="F307" s="135"/>
      <c r="G307" s="131"/>
    </row>
    <row r="308" spans="2:7" x14ac:dyDescent="0.25">
      <c r="B308" s="163">
        <f t="shared" si="53"/>
        <v>44426</v>
      </c>
      <c r="C308" s="162" t="str">
        <f>_xll.ciqfunctions.udf.CIQ($Y$8, "IQ_TEV_TOTAL_REV_FWD", IQ_NTM,$B308)</f>
        <v>#CIQINACTIVE</v>
      </c>
      <c r="D308" s="162" t="str">
        <f>_xll.ciqfunctions.udf.CIQ($Y$8, "IQ_TEV_EBITDA_FWD", IQ_NTM,$B308)</f>
        <v>#CIQINACTIVE</v>
      </c>
      <c r="F308" s="135"/>
      <c r="G308" s="131"/>
    </row>
    <row r="309" spans="2:7" x14ac:dyDescent="0.25">
      <c r="B309" s="163">
        <f t="shared" si="53"/>
        <v>44427</v>
      </c>
      <c r="C309" s="162" t="str">
        <f>_xll.ciqfunctions.udf.CIQ($Y$8, "IQ_TEV_TOTAL_REV_FWD", IQ_NTM,$B309)</f>
        <v>#CIQINACTIVE</v>
      </c>
      <c r="D309" s="162" t="str">
        <f>_xll.ciqfunctions.udf.CIQ($Y$8, "IQ_TEV_EBITDA_FWD", IQ_NTM,$B309)</f>
        <v>#CIQINACTIVE</v>
      </c>
      <c r="F309" s="135"/>
      <c r="G309" s="131"/>
    </row>
    <row r="310" spans="2:7" x14ac:dyDescent="0.25">
      <c r="B310" s="163">
        <f t="shared" si="53"/>
        <v>44428</v>
      </c>
      <c r="C310" s="162" t="str">
        <f>_xll.ciqfunctions.udf.CIQ($Y$8, "IQ_TEV_TOTAL_REV_FWD", IQ_NTM,$B310)</f>
        <v>#CIQINACTIVE</v>
      </c>
      <c r="D310" s="162" t="str">
        <f>_xll.ciqfunctions.udf.CIQ($Y$8, "IQ_TEV_EBITDA_FWD", IQ_NTM,$B310)</f>
        <v>#CIQINACTIVE</v>
      </c>
      <c r="F310" s="135"/>
      <c r="G310" s="131"/>
    </row>
    <row r="311" spans="2:7" x14ac:dyDescent="0.25">
      <c r="B311" s="163">
        <f t="shared" si="53"/>
        <v>44431</v>
      </c>
      <c r="C311" s="162" t="str">
        <f>_xll.ciqfunctions.udf.CIQ($Y$8, "IQ_TEV_TOTAL_REV_FWD", IQ_NTM,$B311)</f>
        <v>#CIQINACTIVE</v>
      </c>
      <c r="D311" s="162" t="str">
        <f>_xll.ciqfunctions.udf.CIQ($Y$8, "IQ_TEV_EBITDA_FWD", IQ_NTM,$B311)</f>
        <v>#CIQINACTIVE</v>
      </c>
      <c r="F311" s="135"/>
      <c r="G311" s="131"/>
    </row>
    <row r="312" spans="2:7" x14ac:dyDescent="0.25">
      <c r="B312" s="163">
        <f t="shared" si="53"/>
        <v>44432</v>
      </c>
      <c r="C312" s="162" t="str">
        <f>_xll.ciqfunctions.udf.CIQ($Y$8, "IQ_TEV_TOTAL_REV_FWD", IQ_NTM,$B312)</f>
        <v>#CIQINACTIVE</v>
      </c>
      <c r="D312" s="162" t="str">
        <f>_xll.ciqfunctions.udf.CIQ($Y$8, "IQ_TEV_EBITDA_FWD", IQ_NTM,$B312)</f>
        <v>#CIQINACTIVE</v>
      </c>
      <c r="F312" s="135"/>
      <c r="G312" s="131"/>
    </row>
    <row r="313" spans="2:7" x14ac:dyDescent="0.25">
      <c r="B313" s="163">
        <f t="shared" si="53"/>
        <v>44433</v>
      </c>
      <c r="C313" s="162" t="str">
        <f>_xll.ciqfunctions.udf.CIQ($Y$8, "IQ_TEV_TOTAL_REV_FWD", IQ_NTM,$B313)</f>
        <v>#CIQINACTIVE</v>
      </c>
      <c r="D313" s="162" t="str">
        <f>_xll.ciqfunctions.udf.CIQ($Y$8, "IQ_TEV_EBITDA_FWD", IQ_NTM,$B313)</f>
        <v>#CIQINACTIVE</v>
      </c>
      <c r="F313" s="135"/>
      <c r="G313" s="131"/>
    </row>
    <row r="314" spans="2:7" x14ac:dyDescent="0.25">
      <c r="B314" s="163">
        <f t="shared" si="53"/>
        <v>44434</v>
      </c>
      <c r="C314" s="162" t="str">
        <f>_xll.ciqfunctions.udf.CIQ($Y$8, "IQ_TEV_TOTAL_REV_FWD", IQ_NTM,$B314)</f>
        <v>#CIQINACTIVE</v>
      </c>
      <c r="D314" s="162" t="str">
        <f>_xll.ciqfunctions.udf.CIQ($Y$8, "IQ_TEV_EBITDA_FWD", IQ_NTM,$B314)</f>
        <v>#CIQINACTIVE</v>
      </c>
      <c r="F314" s="135"/>
      <c r="G314" s="131"/>
    </row>
    <row r="315" spans="2:7" x14ac:dyDescent="0.25">
      <c r="B315" s="163">
        <f t="shared" si="53"/>
        <v>44435</v>
      </c>
      <c r="C315" s="162" t="str">
        <f>_xll.ciqfunctions.udf.CIQ($Y$8, "IQ_TEV_TOTAL_REV_FWD", IQ_NTM,$B315)</f>
        <v>#CIQINACTIVE</v>
      </c>
      <c r="D315" s="162" t="str">
        <f>_xll.ciqfunctions.udf.CIQ($Y$8, "IQ_TEV_EBITDA_FWD", IQ_NTM,$B315)</f>
        <v>#CIQINACTIVE</v>
      </c>
      <c r="F315" s="135"/>
      <c r="G315" s="131"/>
    </row>
    <row r="316" spans="2:7" x14ac:dyDescent="0.25">
      <c r="B316" s="163">
        <f t="shared" si="53"/>
        <v>44438</v>
      </c>
      <c r="C316" s="162" t="str">
        <f>_xll.ciqfunctions.udf.CIQ($Y$8, "IQ_TEV_TOTAL_REV_FWD", IQ_NTM,$B316)</f>
        <v>#CIQINACTIVE</v>
      </c>
      <c r="D316" s="162" t="str">
        <f>_xll.ciqfunctions.udf.CIQ($Y$8, "IQ_TEV_EBITDA_FWD", IQ_NTM,$B316)</f>
        <v>#CIQINACTIVE</v>
      </c>
      <c r="F316" s="135"/>
      <c r="G316" s="131"/>
    </row>
    <row r="317" spans="2:7" x14ac:dyDescent="0.25">
      <c r="B317" s="163">
        <f t="shared" si="53"/>
        <v>44439</v>
      </c>
      <c r="C317" s="162" t="str">
        <f>_xll.ciqfunctions.udf.CIQ($Y$8, "IQ_TEV_TOTAL_REV_FWD", IQ_NTM,$B317)</f>
        <v>#CIQINACTIVE</v>
      </c>
      <c r="D317" s="162" t="str">
        <f>_xll.ciqfunctions.udf.CIQ($Y$8, "IQ_TEV_EBITDA_FWD", IQ_NTM,$B317)</f>
        <v>#CIQINACTIVE</v>
      </c>
      <c r="F317" s="135"/>
      <c r="G317" s="131"/>
    </row>
    <row r="318" spans="2:7" x14ac:dyDescent="0.25">
      <c r="B318" s="163">
        <f t="shared" si="53"/>
        <v>44440</v>
      </c>
      <c r="C318" s="162" t="str">
        <f>_xll.ciqfunctions.udf.CIQ($Y$8, "IQ_TEV_TOTAL_REV_FWD", IQ_NTM,$B318)</f>
        <v>#CIQINACTIVE</v>
      </c>
      <c r="D318" s="162" t="str">
        <f>_xll.ciqfunctions.udf.CIQ($Y$8, "IQ_TEV_EBITDA_FWD", IQ_NTM,$B318)</f>
        <v>#CIQINACTIVE</v>
      </c>
      <c r="F318" s="135"/>
      <c r="G318" s="131"/>
    </row>
    <row r="319" spans="2:7" x14ac:dyDescent="0.25">
      <c r="B319" s="163">
        <f t="shared" si="53"/>
        <v>44441</v>
      </c>
      <c r="C319" s="162" t="str">
        <f>_xll.ciqfunctions.udf.CIQ($Y$8, "IQ_TEV_TOTAL_REV_FWD", IQ_NTM,$B319)</f>
        <v>#CIQINACTIVE</v>
      </c>
      <c r="D319" s="162" t="str">
        <f>_xll.ciqfunctions.udf.CIQ($Y$8, "IQ_TEV_EBITDA_FWD", IQ_NTM,$B319)</f>
        <v>#CIQINACTIVE</v>
      </c>
      <c r="F319" s="135"/>
      <c r="G319" s="131"/>
    </row>
    <row r="320" spans="2:7" x14ac:dyDescent="0.25">
      <c r="B320" s="163">
        <f t="shared" si="53"/>
        <v>44442</v>
      </c>
      <c r="C320" s="162" t="str">
        <f>_xll.ciqfunctions.udf.CIQ($Y$8, "IQ_TEV_TOTAL_REV_FWD", IQ_NTM,$B320)</f>
        <v>#CIQINACTIVE</v>
      </c>
      <c r="D320" s="162" t="str">
        <f>_xll.ciqfunctions.udf.CIQ($Y$8, "IQ_TEV_EBITDA_FWD", IQ_NTM,$B320)</f>
        <v>#CIQINACTIVE</v>
      </c>
      <c r="F320" s="135"/>
      <c r="G320" s="131"/>
    </row>
    <row r="321" spans="2:7" x14ac:dyDescent="0.25">
      <c r="B321" s="163">
        <f t="shared" si="53"/>
        <v>44445</v>
      </c>
      <c r="C321" s="162" t="str">
        <f>_xll.ciqfunctions.udf.CIQ($Y$8, "IQ_TEV_TOTAL_REV_FWD", IQ_NTM,$B321)</f>
        <v>#CIQINACTIVE</v>
      </c>
      <c r="D321" s="162" t="str">
        <f>_xll.ciqfunctions.udf.CIQ($Y$8, "IQ_TEV_EBITDA_FWD", IQ_NTM,$B321)</f>
        <v>#CIQINACTIVE</v>
      </c>
      <c r="F321" s="135"/>
      <c r="G321" s="131"/>
    </row>
    <row r="322" spans="2:7" x14ac:dyDescent="0.25">
      <c r="B322" s="163">
        <f t="shared" si="53"/>
        <v>44446</v>
      </c>
      <c r="C322" s="162" t="str">
        <f>_xll.ciqfunctions.udf.CIQ($Y$8, "IQ_TEV_TOTAL_REV_FWD", IQ_NTM,$B322)</f>
        <v>#CIQINACTIVE</v>
      </c>
      <c r="D322" s="162" t="str">
        <f>_xll.ciqfunctions.udf.CIQ($Y$8, "IQ_TEV_EBITDA_FWD", IQ_NTM,$B322)</f>
        <v>#CIQINACTIVE</v>
      </c>
      <c r="F322" s="135"/>
      <c r="G322" s="131"/>
    </row>
    <row r="323" spans="2:7" x14ac:dyDescent="0.25">
      <c r="B323" s="163">
        <f t="shared" si="53"/>
        <v>44447</v>
      </c>
      <c r="C323" s="162" t="str">
        <f>_xll.ciqfunctions.udf.CIQ($Y$8, "IQ_TEV_TOTAL_REV_FWD", IQ_NTM,$B323)</f>
        <v>#CIQINACTIVE</v>
      </c>
      <c r="D323" s="162" t="str">
        <f>_xll.ciqfunctions.udf.CIQ($Y$8, "IQ_TEV_EBITDA_FWD", IQ_NTM,$B323)</f>
        <v>#CIQINACTIVE</v>
      </c>
      <c r="F323" s="135"/>
      <c r="G323" s="131"/>
    </row>
    <row r="324" spans="2:7" x14ac:dyDescent="0.25">
      <c r="B324" s="163">
        <f t="shared" si="53"/>
        <v>44448</v>
      </c>
      <c r="C324" s="162" t="str">
        <f>_xll.ciqfunctions.udf.CIQ($Y$8, "IQ_TEV_TOTAL_REV_FWD", IQ_NTM,$B324)</f>
        <v>#CIQINACTIVE</v>
      </c>
      <c r="D324" s="162" t="str">
        <f>_xll.ciqfunctions.udf.CIQ($Y$8, "IQ_TEV_EBITDA_FWD", IQ_NTM,$B324)</f>
        <v>#CIQINACTIVE</v>
      </c>
      <c r="F324" s="135"/>
      <c r="G324" s="131"/>
    </row>
    <row r="325" spans="2:7" x14ac:dyDescent="0.25">
      <c r="B325" s="163">
        <f t="shared" si="53"/>
        <v>44449</v>
      </c>
      <c r="C325" s="162" t="str">
        <f>_xll.ciqfunctions.udf.CIQ($Y$8, "IQ_TEV_TOTAL_REV_FWD", IQ_NTM,$B325)</f>
        <v>#CIQINACTIVE</v>
      </c>
      <c r="D325" s="162" t="str">
        <f>_xll.ciqfunctions.udf.CIQ($Y$8, "IQ_TEV_EBITDA_FWD", IQ_NTM,$B325)</f>
        <v>#CIQINACTIVE</v>
      </c>
      <c r="F325" s="135"/>
      <c r="G325" s="131"/>
    </row>
    <row r="326" spans="2:7" x14ac:dyDescent="0.25">
      <c r="B326" s="163">
        <f t="shared" si="53"/>
        <v>44452</v>
      </c>
      <c r="C326" s="162" t="str">
        <f>_xll.ciqfunctions.udf.CIQ($Y$8, "IQ_TEV_TOTAL_REV_FWD", IQ_NTM,$B326)</f>
        <v>#CIQINACTIVE</v>
      </c>
      <c r="D326" s="162" t="str">
        <f>_xll.ciqfunctions.udf.CIQ($Y$8, "IQ_TEV_EBITDA_FWD", IQ_NTM,$B326)</f>
        <v>#CIQINACTIVE</v>
      </c>
      <c r="F326" s="135"/>
      <c r="G326" s="131"/>
    </row>
    <row r="327" spans="2:7" x14ac:dyDescent="0.25">
      <c r="B327" s="163">
        <f t="shared" si="53"/>
        <v>44453</v>
      </c>
      <c r="C327" s="162" t="str">
        <f>_xll.ciqfunctions.udf.CIQ($Y$8, "IQ_TEV_TOTAL_REV_FWD", IQ_NTM,$B327)</f>
        <v>#CIQINACTIVE</v>
      </c>
      <c r="D327" s="162" t="str">
        <f>_xll.ciqfunctions.udf.CIQ($Y$8, "IQ_TEV_EBITDA_FWD", IQ_NTM,$B327)</f>
        <v>#CIQINACTIVE</v>
      </c>
      <c r="F327" s="135"/>
      <c r="G327" s="131"/>
    </row>
    <row r="328" spans="2:7" x14ac:dyDescent="0.25">
      <c r="B328" s="163">
        <f t="shared" si="53"/>
        <v>44454</v>
      </c>
      <c r="C328" s="162" t="str">
        <f>_xll.ciqfunctions.udf.CIQ($Y$8, "IQ_TEV_TOTAL_REV_FWD", IQ_NTM,$B328)</f>
        <v>#CIQINACTIVE</v>
      </c>
      <c r="D328" s="162" t="str">
        <f>_xll.ciqfunctions.udf.CIQ($Y$8, "IQ_TEV_EBITDA_FWD", IQ_NTM,$B328)</f>
        <v>#CIQINACTIVE</v>
      </c>
      <c r="F328" s="135"/>
      <c r="G328" s="131"/>
    </row>
    <row r="329" spans="2:7" x14ac:dyDescent="0.25">
      <c r="B329" s="163">
        <f t="shared" si="53"/>
        <v>44455</v>
      </c>
      <c r="C329" s="162" t="str">
        <f>_xll.ciqfunctions.udf.CIQ($Y$8, "IQ_TEV_TOTAL_REV_FWD", IQ_NTM,$B329)</f>
        <v>#CIQINACTIVE</v>
      </c>
      <c r="D329" s="162" t="str">
        <f>_xll.ciqfunctions.udf.CIQ($Y$8, "IQ_TEV_EBITDA_FWD", IQ_NTM,$B329)</f>
        <v>#CIQINACTIVE</v>
      </c>
      <c r="F329" s="135"/>
      <c r="G329" s="131"/>
    </row>
    <row r="330" spans="2:7" x14ac:dyDescent="0.25">
      <c r="B330" s="163">
        <f t="shared" si="53"/>
        <v>44456</v>
      </c>
      <c r="C330" s="162" t="str">
        <f>_xll.ciqfunctions.udf.CIQ($Y$8, "IQ_TEV_TOTAL_REV_FWD", IQ_NTM,$B330)</f>
        <v>#CIQINACTIVE</v>
      </c>
      <c r="D330" s="162" t="str">
        <f>_xll.ciqfunctions.udf.CIQ($Y$8, "IQ_TEV_EBITDA_FWD", IQ_NTM,$B330)</f>
        <v>#CIQINACTIVE</v>
      </c>
      <c r="F330" s="135"/>
      <c r="G330" s="131"/>
    </row>
    <row r="331" spans="2:7" x14ac:dyDescent="0.25">
      <c r="B331" s="163">
        <f t="shared" si="53"/>
        <v>44459</v>
      </c>
      <c r="C331" s="162" t="str">
        <f>_xll.ciqfunctions.udf.CIQ($Y$8, "IQ_TEV_TOTAL_REV_FWD", IQ_NTM,$B331)</f>
        <v>#CIQINACTIVE</v>
      </c>
      <c r="D331" s="162" t="str">
        <f>_xll.ciqfunctions.udf.CIQ($Y$8, "IQ_TEV_EBITDA_FWD", IQ_NTM,$B331)</f>
        <v>#CIQINACTIVE</v>
      </c>
      <c r="F331" s="135"/>
      <c r="G331" s="131"/>
    </row>
    <row r="332" spans="2:7" x14ac:dyDescent="0.25">
      <c r="B332" s="163">
        <f t="shared" si="53"/>
        <v>44460</v>
      </c>
      <c r="C332" s="162" t="str">
        <f>_xll.ciqfunctions.udf.CIQ($Y$8, "IQ_TEV_TOTAL_REV_FWD", IQ_NTM,$B332)</f>
        <v>#CIQINACTIVE</v>
      </c>
      <c r="D332" s="162" t="str">
        <f>_xll.ciqfunctions.udf.CIQ($Y$8, "IQ_TEV_EBITDA_FWD", IQ_NTM,$B332)</f>
        <v>#CIQINACTIVE</v>
      </c>
      <c r="F332" s="135"/>
      <c r="G332" s="131"/>
    </row>
    <row r="333" spans="2:7" x14ac:dyDescent="0.25">
      <c r="B333" s="163">
        <f t="shared" si="53"/>
        <v>44461</v>
      </c>
      <c r="C333" s="162" t="str">
        <f>_xll.ciqfunctions.udf.CIQ($Y$8, "IQ_TEV_TOTAL_REV_FWD", IQ_NTM,$B333)</f>
        <v>#CIQINACTIVE</v>
      </c>
      <c r="D333" s="162" t="str">
        <f>_xll.ciqfunctions.udf.CIQ($Y$8, "IQ_TEV_EBITDA_FWD", IQ_NTM,$B333)</f>
        <v>#CIQINACTIVE</v>
      </c>
      <c r="F333" s="135"/>
      <c r="G333" s="131"/>
    </row>
    <row r="334" spans="2:7" x14ac:dyDescent="0.25">
      <c r="B334" s="163">
        <f t="shared" si="53"/>
        <v>44462</v>
      </c>
      <c r="C334" s="162" t="str">
        <f>_xll.ciqfunctions.udf.CIQ($Y$8, "IQ_TEV_TOTAL_REV_FWD", IQ_NTM,$B334)</f>
        <v>#CIQINACTIVE</v>
      </c>
      <c r="D334" s="162" t="str">
        <f>_xll.ciqfunctions.udf.CIQ($Y$8, "IQ_TEV_EBITDA_FWD", IQ_NTM,$B334)</f>
        <v>#CIQINACTIVE</v>
      </c>
      <c r="F334" s="135"/>
      <c r="G334" s="131"/>
    </row>
    <row r="335" spans="2:7" x14ac:dyDescent="0.25">
      <c r="B335" s="163">
        <f t="shared" si="53"/>
        <v>44463</v>
      </c>
      <c r="C335" s="162" t="str">
        <f>_xll.ciqfunctions.udf.CIQ($Y$8, "IQ_TEV_TOTAL_REV_FWD", IQ_NTM,$B335)</f>
        <v>#CIQINACTIVE</v>
      </c>
      <c r="D335" s="162" t="str">
        <f>_xll.ciqfunctions.udf.CIQ($Y$8, "IQ_TEV_EBITDA_FWD", IQ_NTM,$B335)</f>
        <v>#CIQINACTIVE</v>
      </c>
      <c r="F335" s="135"/>
      <c r="G335" s="131"/>
    </row>
    <row r="336" spans="2:7" x14ac:dyDescent="0.25">
      <c r="B336" s="163">
        <f t="shared" si="53"/>
        <v>44466</v>
      </c>
      <c r="C336" s="162" t="str">
        <f>_xll.ciqfunctions.udf.CIQ($Y$8, "IQ_TEV_TOTAL_REV_FWD", IQ_NTM,$B336)</f>
        <v>#CIQINACTIVE</v>
      </c>
      <c r="D336" s="162" t="str">
        <f>_xll.ciqfunctions.udf.CIQ($Y$8, "IQ_TEV_EBITDA_FWD", IQ_NTM,$B336)</f>
        <v>#CIQINACTIVE</v>
      </c>
      <c r="F336" s="135"/>
      <c r="G336" s="131"/>
    </row>
    <row r="337" spans="2:7" x14ac:dyDescent="0.25">
      <c r="B337" s="163">
        <f t="shared" si="53"/>
        <v>44467</v>
      </c>
      <c r="C337" s="162" t="str">
        <f>_xll.ciqfunctions.udf.CIQ($Y$8, "IQ_TEV_TOTAL_REV_FWD", IQ_NTM,$B337)</f>
        <v>#CIQINACTIVE</v>
      </c>
      <c r="D337" s="162" t="str">
        <f>_xll.ciqfunctions.udf.CIQ($Y$8, "IQ_TEV_EBITDA_FWD", IQ_NTM,$B337)</f>
        <v>#CIQINACTIVE</v>
      </c>
      <c r="F337" s="135"/>
      <c r="G337" s="131"/>
    </row>
    <row r="338" spans="2:7" x14ac:dyDescent="0.25">
      <c r="B338" s="163">
        <f t="shared" si="53"/>
        <v>44468</v>
      </c>
      <c r="C338" s="162" t="str">
        <f>_xll.ciqfunctions.udf.CIQ($Y$8, "IQ_TEV_TOTAL_REV_FWD", IQ_NTM,$B338)</f>
        <v>#CIQINACTIVE</v>
      </c>
      <c r="D338" s="162" t="str">
        <f>_xll.ciqfunctions.udf.CIQ($Y$8, "IQ_TEV_EBITDA_FWD", IQ_NTM,$B338)</f>
        <v>#CIQINACTIVE</v>
      </c>
      <c r="F338" s="135"/>
      <c r="G338" s="131"/>
    </row>
    <row r="339" spans="2:7" x14ac:dyDescent="0.25">
      <c r="B339" s="163">
        <f t="shared" si="53"/>
        <v>44469</v>
      </c>
      <c r="C339" s="162" t="str">
        <f>_xll.ciqfunctions.udf.CIQ($Y$8, "IQ_TEV_TOTAL_REV_FWD", IQ_NTM,$B339)</f>
        <v>#CIQINACTIVE</v>
      </c>
      <c r="D339" s="162" t="str">
        <f>_xll.ciqfunctions.udf.CIQ($Y$8, "IQ_TEV_EBITDA_FWD", IQ_NTM,$B339)</f>
        <v>#CIQINACTIVE</v>
      </c>
      <c r="F339" s="135"/>
      <c r="G339" s="131"/>
    </row>
    <row r="340" spans="2:7" x14ac:dyDescent="0.25">
      <c r="B340" s="163">
        <f t="shared" si="53"/>
        <v>44470</v>
      </c>
      <c r="C340" s="162" t="str">
        <f>_xll.ciqfunctions.udf.CIQ($Y$8, "IQ_TEV_TOTAL_REV_FWD", IQ_NTM,$B340)</f>
        <v>#CIQINACTIVE</v>
      </c>
      <c r="D340" s="162" t="str">
        <f>_xll.ciqfunctions.udf.CIQ($Y$8, "IQ_TEV_EBITDA_FWD", IQ_NTM,$B340)</f>
        <v>#CIQINACTIVE</v>
      </c>
      <c r="F340" s="135"/>
      <c r="G340" s="131"/>
    </row>
    <row r="341" spans="2:7" x14ac:dyDescent="0.25">
      <c r="B341" s="163">
        <f t="shared" si="53"/>
        <v>44473</v>
      </c>
      <c r="C341" s="162" t="str">
        <f>_xll.ciqfunctions.udf.CIQ($Y$8, "IQ_TEV_TOTAL_REV_FWD", IQ_NTM,$B341)</f>
        <v>#CIQINACTIVE</v>
      </c>
      <c r="D341" s="162" t="str">
        <f>_xll.ciqfunctions.udf.CIQ($Y$8, "IQ_TEV_EBITDA_FWD", IQ_NTM,$B341)</f>
        <v>#CIQINACTIVE</v>
      </c>
      <c r="F341" s="135"/>
      <c r="G341" s="131"/>
    </row>
    <row r="342" spans="2:7" x14ac:dyDescent="0.25">
      <c r="B342" s="163">
        <f t="shared" si="53"/>
        <v>44474</v>
      </c>
      <c r="C342" s="162" t="str">
        <f>_xll.ciqfunctions.udf.CIQ($Y$8, "IQ_TEV_TOTAL_REV_FWD", IQ_NTM,$B342)</f>
        <v>#CIQINACTIVE</v>
      </c>
      <c r="D342" s="162" t="str">
        <f>_xll.ciqfunctions.udf.CIQ($Y$8, "IQ_TEV_EBITDA_FWD", IQ_NTM,$B342)</f>
        <v>#CIQINACTIVE</v>
      </c>
      <c r="F342" s="135"/>
      <c r="G342" s="131"/>
    </row>
    <row r="343" spans="2:7" x14ac:dyDescent="0.25">
      <c r="B343" s="163">
        <f t="shared" si="53"/>
        <v>44475</v>
      </c>
      <c r="C343" s="162" t="str">
        <f>_xll.ciqfunctions.udf.CIQ($Y$8, "IQ_TEV_TOTAL_REV_FWD", IQ_NTM,$B343)</f>
        <v>#CIQINACTIVE</v>
      </c>
      <c r="D343" s="162" t="str">
        <f>_xll.ciqfunctions.udf.CIQ($Y$8, "IQ_TEV_EBITDA_FWD", IQ_NTM,$B343)</f>
        <v>#CIQINACTIVE</v>
      </c>
      <c r="F343" s="135"/>
      <c r="G343" s="131"/>
    </row>
    <row r="344" spans="2:7" x14ac:dyDescent="0.25">
      <c r="B344" s="163">
        <f t="shared" si="53"/>
        <v>44476</v>
      </c>
      <c r="C344" s="162" t="str">
        <f>_xll.ciqfunctions.udf.CIQ($Y$8, "IQ_TEV_TOTAL_REV_FWD", IQ_NTM,$B344)</f>
        <v>#CIQINACTIVE</v>
      </c>
      <c r="D344" s="162" t="str">
        <f>_xll.ciqfunctions.udf.CIQ($Y$8, "IQ_TEV_EBITDA_FWD", IQ_NTM,$B344)</f>
        <v>#CIQINACTIVE</v>
      </c>
      <c r="F344" s="135"/>
      <c r="G344" s="131"/>
    </row>
    <row r="345" spans="2:7" x14ac:dyDescent="0.25">
      <c r="B345" s="163">
        <f t="shared" si="53"/>
        <v>44477</v>
      </c>
      <c r="C345" s="162" t="str">
        <f>_xll.ciqfunctions.udf.CIQ($Y$8, "IQ_TEV_TOTAL_REV_FWD", IQ_NTM,$B345)</f>
        <v>#CIQINACTIVE</v>
      </c>
      <c r="D345" s="162" t="str">
        <f>_xll.ciqfunctions.udf.CIQ($Y$8, "IQ_TEV_EBITDA_FWD", IQ_NTM,$B345)</f>
        <v>#CIQINACTIVE</v>
      </c>
      <c r="F345" s="135"/>
      <c r="G345" s="131"/>
    </row>
    <row r="346" spans="2:7" x14ac:dyDescent="0.25">
      <c r="B346" s="163">
        <f t="shared" si="53"/>
        <v>44480</v>
      </c>
      <c r="C346" s="162" t="str">
        <f>_xll.ciqfunctions.udf.CIQ($Y$8, "IQ_TEV_TOTAL_REV_FWD", IQ_NTM,$B346)</f>
        <v>#CIQINACTIVE</v>
      </c>
      <c r="D346" s="162" t="str">
        <f>_xll.ciqfunctions.udf.CIQ($Y$8, "IQ_TEV_EBITDA_FWD", IQ_NTM,$B346)</f>
        <v>#CIQINACTIVE</v>
      </c>
      <c r="F346" s="135"/>
      <c r="G346" s="131"/>
    </row>
    <row r="347" spans="2:7" x14ac:dyDescent="0.25">
      <c r="B347" s="163">
        <f t="shared" si="53"/>
        <v>44481</v>
      </c>
      <c r="C347" s="162" t="str">
        <f>_xll.ciqfunctions.udf.CIQ($Y$8, "IQ_TEV_TOTAL_REV_FWD", IQ_NTM,$B347)</f>
        <v>#CIQINACTIVE</v>
      </c>
      <c r="D347" s="162" t="str">
        <f>_xll.ciqfunctions.udf.CIQ($Y$8, "IQ_TEV_EBITDA_FWD", IQ_NTM,$B347)</f>
        <v>#CIQINACTIVE</v>
      </c>
      <c r="F347" s="135"/>
      <c r="G347" s="131"/>
    </row>
    <row r="348" spans="2:7" x14ac:dyDescent="0.25">
      <c r="B348" s="163">
        <f t="shared" si="53"/>
        <v>44482</v>
      </c>
      <c r="C348" s="162" t="str">
        <f>_xll.ciqfunctions.udf.CIQ($Y$8, "IQ_TEV_TOTAL_REV_FWD", IQ_NTM,$B348)</f>
        <v>#CIQINACTIVE</v>
      </c>
      <c r="D348" s="162" t="str">
        <f>_xll.ciqfunctions.udf.CIQ($Y$8, "IQ_TEV_EBITDA_FWD", IQ_NTM,$B348)</f>
        <v>#CIQINACTIVE</v>
      </c>
      <c r="F348" s="135"/>
      <c r="G348" s="131"/>
    </row>
    <row r="349" spans="2:7" x14ac:dyDescent="0.25">
      <c r="B349" s="163">
        <f t="shared" si="53"/>
        <v>44483</v>
      </c>
      <c r="C349" s="162" t="str">
        <f>_xll.ciqfunctions.udf.CIQ($Y$8, "IQ_TEV_TOTAL_REV_FWD", IQ_NTM,$B349)</f>
        <v>#CIQINACTIVE</v>
      </c>
      <c r="D349" s="162" t="str">
        <f>_xll.ciqfunctions.udf.CIQ($Y$8, "IQ_TEV_EBITDA_FWD", IQ_NTM,$B349)</f>
        <v>#CIQINACTIVE</v>
      </c>
      <c r="F349" s="135"/>
      <c r="G349" s="131"/>
    </row>
    <row r="350" spans="2:7" x14ac:dyDescent="0.25">
      <c r="B350" s="163">
        <f t="shared" si="53"/>
        <v>44484</v>
      </c>
      <c r="C350" s="162" t="str">
        <f>_xll.ciqfunctions.udf.CIQ($Y$8, "IQ_TEV_TOTAL_REV_FWD", IQ_NTM,$B350)</f>
        <v>#CIQINACTIVE</v>
      </c>
      <c r="D350" s="162" t="str">
        <f>_xll.ciqfunctions.udf.CIQ($Y$8, "IQ_TEV_EBITDA_FWD", IQ_NTM,$B350)</f>
        <v>#CIQINACTIVE</v>
      </c>
      <c r="F350" s="135"/>
      <c r="G350" s="131"/>
    </row>
    <row r="351" spans="2:7" x14ac:dyDescent="0.25">
      <c r="B351" s="163">
        <f t="shared" si="53"/>
        <v>44487</v>
      </c>
      <c r="C351" s="162" t="str">
        <f>_xll.ciqfunctions.udf.CIQ($Y$8, "IQ_TEV_TOTAL_REV_FWD", IQ_NTM,$B351)</f>
        <v>#CIQINACTIVE</v>
      </c>
      <c r="D351" s="162" t="str">
        <f>_xll.ciqfunctions.udf.CIQ($Y$8, "IQ_TEV_EBITDA_FWD", IQ_NTM,$B351)</f>
        <v>#CIQINACTIVE</v>
      </c>
      <c r="F351" s="135"/>
      <c r="G351" s="131"/>
    </row>
    <row r="352" spans="2:7" x14ac:dyDescent="0.25">
      <c r="B352" s="163">
        <f t="shared" si="53"/>
        <v>44488</v>
      </c>
      <c r="C352" s="162" t="str">
        <f>_xll.ciqfunctions.udf.CIQ($Y$8, "IQ_TEV_TOTAL_REV_FWD", IQ_NTM,$B352)</f>
        <v>#CIQINACTIVE</v>
      </c>
      <c r="D352" s="162" t="str">
        <f>_xll.ciqfunctions.udf.CIQ($Y$8, "IQ_TEV_EBITDA_FWD", IQ_NTM,$B352)</f>
        <v>#CIQINACTIVE</v>
      </c>
      <c r="F352" s="135"/>
      <c r="G352" s="131"/>
    </row>
    <row r="353" spans="2:7" x14ac:dyDescent="0.25">
      <c r="B353" s="163">
        <f t="shared" si="53"/>
        <v>44489</v>
      </c>
      <c r="C353" s="162" t="str">
        <f>_xll.ciqfunctions.udf.CIQ($Y$8, "IQ_TEV_TOTAL_REV_FWD", IQ_NTM,$B353)</f>
        <v>#CIQINACTIVE</v>
      </c>
      <c r="D353" s="162" t="str">
        <f>_xll.ciqfunctions.udf.CIQ($Y$8, "IQ_TEV_EBITDA_FWD", IQ_NTM,$B353)</f>
        <v>#CIQINACTIVE</v>
      </c>
      <c r="F353" s="135"/>
      <c r="G353" s="131"/>
    </row>
    <row r="354" spans="2:7" x14ac:dyDescent="0.25">
      <c r="B354" s="163">
        <f t="shared" si="53"/>
        <v>44490</v>
      </c>
      <c r="C354" s="162" t="str">
        <f>_xll.ciqfunctions.udf.CIQ($Y$8, "IQ_TEV_TOTAL_REV_FWD", IQ_NTM,$B354)</f>
        <v>#CIQINACTIVE</v>
      </c>
      <c r="D354" s="162" t="str">
        <f>_xll.ciqfunctions.udf.CIQ($Y$8, "IQ_TEV_EBITDA_FWD", IQ_NTM,$B354)</f>
        <v>#CIQINACTIVE</v>
      </c>
      <c r="F354" s="135"/>
      <c r="G354" s="131"/>
    </row>
    <row r="355" spans="2:7" x14ac:dyDescent="0.25">
      <c r="B355" s="163">
        <f t="shared" si="53"/>
        <v>44491</v>
      </c>
      <c r="C355" s="162" t="str">
        <f>_xll.ciqfunctions.udf.CIQ($Y$8, "IQ_TEV_TOTAL_REV_FWD", IQ_NTM,$B355)</f>
        <v>#CIQINACTIVE</v>
      </c>
      <c r="D355" s="162" t="str">
        <f>_xll.ciqfunctions.udf.CIQ($Y$8, "IQ_TEV_EBITDA_FWD", IQ_NTM,$B355)</f>
        <v>#CIQINACTIVE</v>
      </c>
      <c r="F355" s="135"/>
      <c r="G355" s="131"/>
    </row>
    <row r="356" spans="2:7" x14ac:dyDescent="0.25">
      <c r="B356" s="163">
        <f t="shared" si="53"/>
        <v>44494</v>
      </c>
      <c r="C356" s="162" t="str">
        <f>_xll.ciqfunctions.udf.CIQ($Y$8, "IQ_TEV_TOTAL_REV_FWD", IQ_NTM,$B356)</f>
        <v>#CIQINACTIVE</v>
      </c>
      <c r="D356" s="162" t="str">
        <f>_xll.ciqfunctions.udf.CIQ($Y$8, "IQ_TEV_EBITDA_FWD", IQ_NTM,$B356)</f>
        <v>#CIQINACTIVE</v>
      </c>
      <c r="F356" s="135"/>
      <c r="G356" s="131"/>
    </row>
    <row r="357" spans="2:7" x14ac:dyDescent="0.25">
      <c r="B357" s="163">
        <f t="shared" si="53"/>
        <v>44495</v>
      </c>
      <c r="C357" s="162" t="str">
        <f>_xll.ciqfunctions.udf.CIQ($Y$8, "IQ_TEV_TOTAL_REV_FWD", IQ_NTM,$B357)</f>
        <v>#CIQINACTIVE</v>
      </c>
      <c r="D357" s="162" t="str">
        <f>_xll.ciqfunctions.udf.CIQ($Y$8, "IQ_TEV_EBITDA_FWD", IQ_NTM,$B357)</f>
        <v>#CIQINACTIVE</v>
      </c>
      <c r="F357" s="135"/>
      <c r="G357" s="131"/>
    </row>
    <row r="358" spans="2:7" x14ac:dyDescent="0.25">
      <c r="B358" s="163">
        <f t="shared" si="53"/>
        <v>44496</v>
      </c>
      <c r="C358" s="162" t="str">
        <f>_xll.ciqfunctions.udf.CIQ($Y$8, "IQ_TEV_TOTAL_REV_FWD", IQ_NTM,$B358)</f>
        <v>#CIQINACTIVE</v>
      </c>
      <c r="D358" s="162" t="str">
        <f>_xll.ciqfunctions.udf.CIQ($Y$8, "IQ_TEV_EBITDA_FWD", IQ_NTM,$B358)</f>
        <v>#CIQINACTIVE</v>
      </c>
      <c r="F358" s="135"/>
      <c r="G358" s="131"/>
    </row>
    <row r="359" spans="2:7" x14ac:dyDescent="0.25">
      <c r="B359" s="163">
        <f t="shared" si="53"/>
        <v>44497</v>
      </c>
      <c r="C359" s="162" t="str">
        <f>_xll.ciqfunctions.udf.CIQ($Y$8, "IQ_TEV_TOTAL_REV_FWD", IQ_NTM,$B359)</f>
        <v>#CIQINACTIVE</v>
      </c>
      <c r="D359" s="162" t="str">
        <f>_xll.ciqfunctions.udf.CIQ($Y$8, "IQ_TEV_EBITDA_FWD", IQ_NTM,$B359)</f>
        <v>#CIQINACTIVE</v>
      </c>
      <c r="F359" s="135"/>
      <c r="G359" s="131"/>
    </row>
    <row r="360" spans="2:7" x14ac:dyDescent="0.25">
      <c r="B360" s="163">
        <f t="shared" si="53"/>
        <v>44498</v>
      </c>
      <c r="C360" s="162" t="str">
        <f>_xll.ciqfunctions.udf.CIQ($Y$8, "IQ_TEV_TOTAL_REV_FWD", IQ_NTM,$B360)</f>
        <v>#CIQINACTIVE</v>
      </c>
      <c r="D360" s="162" t="str">
        <f>_xll.ciqfunctions.udf.CIQ($Y$8, "IQ_TEV_EBITDA_FWD", IQ_NTM,$B360)</f>
        <v>#CIQINACTIVE</v>
      </c>
      <c r="F360" s="135"/>
      <c r="G360" s="131"/>
    </row>
    <row r="361" spans="2:7" x14ac:dyDescent="0.25">
      <c r="B361" s="163">
        <f t="shared" si="53"/>
        <v>44501</v>
      </c>
      <c r="C361" s="162" t="str">
        <f>_xll.ciqfunctions.udf.CIQ($Y$8, "IQ_TEV_TOTAL_REV_FWD", IQ_NTM,$B361)</f>
        <v>#CIQINACTIVE</v>
      </c>
      <c r="D361" s="162" t="str">
        <f>_xll.ciqfunctions.udf.CIQ($Y$8, "IQ_TEV_EBITDA_FWD", IQ_NTM,$B361)</f>
        <v>#CIQINACTIVE</v>
      </c>
      <c r="F361" s="135"/>
      <c r="G361" s="131"/>
    </row>
    <row r="362" spans="2:7" x14ac:dyDescent="0.25">
      <c r="B362" s="163">
        <f t="shared" si="53"/>
        <v>44502</v>
      </c>
      <c r="C362" s="162" t="str">
        <f>_xll.ciqfunctions.udf.CIQ($Y$8, "IQ_TEV_TOTAL_REV_FWD", IQ_NTM,$B362)</f>
        <v>#CIQINACTIVE</v>
      </c>
      <c r="D362" s="162" t="str">
        <f>_xll.ciqfunctions.udf.CIQ($Y$8, "IQ_TEV_EBITDA_FWD", IQ_NTM,$B362)</f>
        <v>#CIQINACTIVE</v>
      </c>
      <c r="F362" s="135"/>
      <c r="G362" s="131"/>
    </row>
    <row r="363" spans="2:7" x14ac:dyDescent="0.25">
      <c r="B363" s="163">
        <f t="shared" si="53"/>
        <v>44503</v>
      </c>
      <c r="C363" s="162" t="str">
        <f>_xll.ciqfunctions.udf.CIQ($Y$8, "IQ_TEV_TOTAL_REV_FWD", IQ_NTM,$B363)</f>
        <v>#CIQINACTIVE</v>
      </c>
      <c r="D363" s="162" t="str">
        <f>_xll.ciqfunctions.udf.CIQ($Y$8, "IQ_TEV_EBITDA_FWD", IQ_NTM,$B363)</f>
        <v>#CIQINACTIVE</v>
      </c>
      <c r="F363" s="135"/>
      <c r="G363" s="131"/>
    </row>
    <row r="364" spans="2:7" x14ac:dyDescent="0.25">
      <c r="B364" s="163">
        <f t="shared" si="53"/>
        <v>44504</v>
      </c>
      <c r="C364" s="162" t="str">
        <f>_xll.ciqfunctions.udf.CIQ($Y$8, "IQ_TEV_TOTAL_REV_FWD", IQ_NTM,$B364)</f>
        <v>#CIQINACTIVE</v>
      </c>
      <c r="D364" s="162" t="str">
        <f>_xll.ciqfunctions.udf.CIQ($Y$8, "IQ_TEV_EBITDA_FWD", IQ_NTM,$B364)</f>
        <v>#CIQINACTIVE</v>
      </c>
      <c r="F364" s="135"/>
      <c r="G364" s="131"/>
    </row>
    <row r="365" spans="2:7" x14ac:dyDescent="0.25">
      <c r="B365" s="163">
        <f t="shared" si="53"/>
        <v>44505</v>
      </c>
      <c r="C365" s="162" t="str">
        <f>_xll.ciqfunctions.udf.CIQ($Y$8, "IQ_TEV_TOTAL_REV_FWD", IQ_NTM,$B365)</f>
        <v>#CIQINACTIVE</v>
      </c>
      <c r="D365" s="162" t="str">
        <f>_xll.ciqfunctions.udf.CIQ($Y$8, "IQ_TEV_EBITDA_FWD", IQ_NTM,$B365)</f>
        <v>#CIQINACTIVE</v>
      </c>
      <c r="F365" s="135"/>
      <c r="G365" s="131"/>
    </row>
    <row r="366" spans="2:7" x14ac:dyDescent="0.25">
      <c r="B366" s="163">
        <f t="shared" si="53"/>
        <v>44508</v>
      </c>
      <c r="C366" s="162" t="str">
        <f>_xll.ciqfunctions.udf.CIQ($Y$8, "IQ_TEV_TOTAL_REV_FWD", IQ_NTM,$B366)</f>
        <v>#CIQINACTIVE</v>
      </c>
      <c r="D366" s="162" t="str">
        <f>_xll.ciqfunctions.udf.CIQ($Y$8, "IQ_TEV_EBITDA_FWD", IQ_NTM,$B366)</f>
        <v>#CIQINACTIVE</v>
      </c>
      <c r="F366" s="135"/>
      <c r="G366" s="131"/>
    </row>
    <row r="367" spans="2:7" x14ac:dyDescent="0.25">
      <c r="B367" s="163">
        <f t="shared" ref="B367:B430" si="54">IF(WEEKDAY(B366+1)=7,B366+3,B366+1)</f>
        <v>44509</v>
      </c>
      <c r="C367" s="162" t="str">
        <f>_xll.ciqfunctions.udf.CIQ($Y$8, "IQ_TEV_TOTAL_REV_FWD", IQ_NTM,$B367)</f>
        <v>#CIQINACTIVE</v>
      </c>
      <c r="D367" s="162" t="str">
        <f>_xll.ciqfunctions.udf.CIQ($Y$8, "IQ_TEV_EBITDA_FWD", IQ_NTM,$B367)</f>
        <v>#CIQINACTIVE</v>
      </c>
      <c r="F367" s="135"/>
      <c r="G367" s="131"/>
    </row>
    <row r="368" spans="2:7" x14ac:dyDescent="0.25">
      <c r="B368" s="163">
        <f t="shared" si="54"/>
        <v>44510</v>
      </c>
      <c r="C368" s="162" t="str">
        <f>_xll.ciqfunctions.udf.CIQ($Y$8, "IQ_TEV_TOTAL_REV_FWD", IQ_NTM,$B368)</f>
        <v>#CIQINACTIVE</v>
      </c>
      <c r="D368" s="162" t="str">
        <f>_xll.ciqfunctions.udf.CIQ($Y$8, "IQ_TEV_EBITDA_FWD", IQ_NTM,$B368)</f>
        <v>#CIQINACTIVE</v>
      </c>
      <c r="F368" s="135"/>
      <c r="G368" s="131"/>
    </row>
    <row r="369" spans="2:7" x14ac:dyDescent="0.25">
      <c r="B369" s="163">
        <f t="shared" si="54"/>
        <v>44511</v>
      </c>
      <c r="C369" s="162" t="str">
        <f>_xll.ciqfunctions.udf.CIQ($Y$8, "IQ_TEV_TOTAL_REV_FWD", IQ_NTM,$B369)</f>
        <v>#CIQINACTIVE</v>
      </c>
      <c r="D369" s="162" t="str">
        <f>_xll.ciqfunctions.udf.CIQ($Y$8, "IQ_TEV_EBITDA_FWD", IQ_NTM,$B369)</f>
        <v>#CIQINACTIVE</v>
      </c>
      <c r="F369" s="135"/>
      <c r="G369" s="131"/>
    </row>
    <row r="370" spans="2:7" x14ac:dyDescent="0.25">
      <c r="B370" s="163">
        <f t="shared" si="54"/>
        <v>44512</v>
      </c>
      <c r="C370" s="162" t="str">
        <f>_xll.ciqfunctions.udf.CIQ($Y$8, "IQ_TEV_TOTAL_REV_FWD", IQ_NTM,$B370)</f>
        <v>#CIQINACTIVE</v>
      </c>
      <c r="D370" s="162" t="str">
        <f>_xll.ciqfunctions.udf.CIQ($Y$8, "IQ_TEV_EBITDA_FWD", IQ_NTM,$B370)</f>
        <v>#CIQINACTIVE</v>
      </c>
      <c r="F370" s="135"/>
      <c r="G370" s="131"/>
    </row>
    <row r="371" spans="2:7" x14ac:dyDescent="0.25">
      <c r="B371" s="163">
        <f t="shared" si="54"/>
        <v>44515</v>
      </c>
      <c r="C371" s="162" t="str">
        <f>_xll.ciqfunctions.udf.CIQ($Y$8, "IQ_TEV_TOTAL_REV_FWD", IQ_NTM,$B371)</f>
        <v>#CIQINACTIVE</v>
      </c>
      <c r="D371" s="162" t="str">
        <f>_xll.ciqfunctions.udf.CIQ($Y$8, "IQ_TEV_EBITDA_FWD", IQ_NTM,$B371)</f>
        <v>#CIQINACTIVE</v>
      </c>
      <c r="F371" s="135"/>
      <c r="G371" s="131"/>
    </row>
    <row r="372" spans="2:7" x14ac:dyDescent="0.25">
      <c r="B372" s="163">
        <f t="shared" si="54"/>
        <v>44516</v>
      </c>
      <c r="C372" s="162" t="str">
        <f>_xll.ciqfunctions.udf.CIQ($Y$8, "IQ_TEV_TOTAL_REV_FWD", IQ_NTM,$B372)</f>
        <v>#CIQINACTIVE</v>
      </c>
      <c r="D372" s="162" t="str">
        <f>_xll.ciqfunctions.udf.CIQ($Y$8, "IQ_TEV_EBITDA_FWD", IQ_NTM,$B372)</f>
        <v>#CIQINACTIVE</v>
      </c>
      <c r="F372" s="135"/>
      <c r="G372" s="131"/>
    </row>
    <row r="373" spans="2:7" x14ac:dyDescent="0.25">
      <c r="B373" s="163">
        <f t="shared" si="54"/>
        <v>44517</v>
      </c>
      <c r="C373" s="162" t="str">
        <f>_xll.ciqfunctions.udf.CIQ($Y$8, "IQ_TEV_TOTAL_REV_FWD", IQ_NTM,$B373)</f>
        <v>#CIQINACTIVE</v>
      </c>
      <c r="D373" s="162" t="str">
        <f>_xll.ciqfunctions.udf.CIQ($Y$8, "IQ_TEV_EBITDA_FWD", IQ_NTM,$B373)</f>
        <v>#CIQINACTIVE</v>
      </c>
      <c r="F373" s="135"/>
      <c r="G373" s="131"/>
    </row>
    <row r="374" spans="2:7" x14ac:dyDescent="0.25">
      <c r="B374" s="163">
        <f t="shared" si="54"/>
        <v>44518</v>
      </c>
      <c r="C374" s="162" t="str">
        <f>_xll.ciqfunctions.udf.CIQ($Y$8, "IQ_TEV_TOTAL_REV_FWD", IQ_NTM,$B374)</f>
        <v>#CIQINACTIVE</v>
      </c>
      <c r="D374" s="162" t="str">
        <f>_xll.ciqfunctions.udf.CIQ($Y$8, "IQ_TEV_EBITDA_FWD", IQ_NTM,$B374)</f>
        <v>#CIQINACTIVE</v>
      </c>
      <c r="F374" s="135"/>
      <c r="G374" s="131"/>
    </row>
    <row r="375" spans="2:7" x14ac:dyDescent="0.25">
      <c r="B375" s="163">
        <f t="shared" si="54"/>
        <v>44519</v>
      </c>
      <c r="C375" s="162" t="str">
        <f>_xll.ciqfunctions.udf.CIQ($Y$8, "IQ_TEV_TOTAL_REV_FWD", IQ_NTM,$B375)</f>
        <v>#CIQINACTIVE</v>
      </c>
      <c r="D375" s="162" t="str">
        <f>_xll.ciqfunctions.udf.CIQ($Y$8, "IQ_TEV_EBITDA_FWD", IQ_NTM,$B375)</f>
        <v>#CIQINACTIVE</v>
      </c>
      <c r="F375" s="135"/>
      <c r="G375" s="131"/>
    </row>
    <row r="376" spans="2:7" x14ac:dyDescent="0.25">
      <c r="B376" s="163">
        <f t="shared" si="54"/>
        <v>44522</v>
      </c>
      <c r="C376" s="162" t="str">
        <f>_xll.ciqfunctions.udf.CIQ($Y$8, "IQ_TEV_TOTAL_REV_FWD", IQ_NTM,$B376)</f>
        <v>#CIQINACTIVE</v>
      </c>
      <c r="D376" s="162" t="str">
        <f>_xll.ciqfunctions.udf.CIQ($Y$8, "IQ_TEV_EBITDA_FWD", IQ_NTM,$B376)</f>
        <v>#CIQINACTIVE</v>
      </c>
      <c r="F376" s="135"/>
      <c r="G376" s="131"/>
    </row>
    <row r="377" spans="2:7" x14ac:dyDescent="0.25">
      <c r="B377" s="163">
        <f t="shared" si="54"/>
        <v>44523</v>
      </c>
      <c r="C377" s="162" t="str">
        <f>_xll.ciqfunctions.udf.CIQ($Y$8, "IQ_TEV_TOTAL_REV_FWD", IQ_NTM,$B377)</f>
        <v>#CIQINACTIVE</v>
      </c>
      <c r="D377" s="162" t="str">
        <f>_xll.ciqfunctions.udf.CIQ($Y$8, "IQ_TEV_EBITDA_FWD", IQ_NTM,$B377)</f>
        <v>#CIQINACTIVE</v>
      </c>
      <c r="F377" s="135"/>
      <c r="G377" s="131"/>
    </row>
    <row r="378" spans="2:7" x14ac:dyDescent="0.25">
      <c r="B378" s="163">
        <f t="shared" si="54"/>
        <v>44524</v>
      </c>
      <c r="C378" s="162" t="str">
        <f>_xll.ciqfunctions.udf.CIQ($Y$8, "IQ_TEV_TOTAL_REV_FWD", IQ_NTM,$B378)</f>
        <v>#CIQINACTIVE</v>
      </c>
      <c r="D378" s="162" t="str">
        <f>_xll.ciqfunctions.udf.CIQ($Y$8, "IQ_TEV_EBITDA_FWD", IQ_NTM,$B378)</f>
        <v>#CIQINACTIVE</v>
      </c>
      <c r="F378" s="135"/>
      <c r="G378" s="131"/>
    </row>
    <row r="379" spans="2:7" x14ac:dyDescent="0.25">
      <c r="B379" s="163">
        <f t="shared" si="54"/>
        <v>44525</v>
      </c>
      <c r="C379" s="162" t="str">
        <f>_xll.ciqfunctions.udf.CIQ($Y$8, "IQ_TEV_TOTAL_REV_FWD", IQ_NTM,$B379)</f>
        <v>#CIQINACTIVE</v>
      </c>
      <c r="D379" s="162" t="str">
        <f>_xll.ciqfunctions.udf.CIQ($Y$8, "IQ_TEV_EBITDA_FWD", IQ_NTM,$B379)</f>
        <v>#CIQINACTIVE</v>
      </c>
      <c r="F379" s="135"/>
      <c r="G379" s="131"/>
    </row>
    <row r="380" spans="2:7" x14ac:dyDescent="0.25">
      <c r="B380" s="163">
        <f t="shared" si="54"/>
        <v>44526</v>
      </c>
      <c r="C380" s="162" t="str">
        <f>_xll.ciqfunctions.udf.CIQ($Y$8, "IQ_TEV_TOTAL_REV_FWD", IQ_NTM,$B380)</f>
        <v>#CIQINACTIVE</v>
      </c>
      <c r="D380" s="162" t="str">
        <f>_xll.ciqfunctions.udf.CIQ($Y$8, "IQ_TEV_EBITDA_FWD", IQ_NTM,$B380)</f>
        <v>#CIQINACTIVE</v>
      </c>
      <c r="F380" s="135"/>
      <c r="G380" s="131"/>
    </row>
    <row r="381" spans="2:7" x14ac:dyDescent="0.25">
      <c r="B381" s="163">
        <f t="shared" si="54"/>
        <v>44529</v>
      </c>
      <c r="C381" s="162" t="str">
        <f>_xll.ciqfunctions.udf.CIQ($Y$8, "IQ_TEV_TOTAL_REV_FWD", IQ_NTM,$B381)</f>
        <v>#CIQINACTIVE</v>
      </c>
      <c r="D381" s="162" t="str">
        <f>_xll.ciqfunctions.udf.CIQ($Y$8, "IQ_TEV_EBITDA_FWD", IQ_NTM,$B381)</f>
        <v>#CIQINACTIVE</v>
      </c>
      <c r="F381" s="135"/>
      <c r="G381" s="131"/>
    </row>
    <row r="382" spans="2:7" x14ac:dyDescent="0.25">
      <c r="B382" s="163">
        <f t="shared" si="54"/>
        <v>44530</v>
      </c>
      <c r="C382" s="162" t="str">
        <f>_xll.ciqfunctions.udf.CIQ($Y$8, "IQ_TEV_TOTAL_REV_FWD", IQ_NTM,$B382)</f>
        <v>#CIQINACTIVE</v>
      </c>
      <c r="D382" s="162" t="str">
        <f>_xll.ciqfunctions.udf.CIQ($Y$8, "IQ_TEV_EBITDA_FWD", IQ_NTM,$B382)</f>
        <v>#CIQINACTIVE</v>
      </c>
      <c r="F382" s="135"/>
      <c r="G382" s="131"/>
    </row>
    <row r="383" spans="2:7" x14ac:dyDescent="0.25">
      <c r="B383" s="163">
        <f t="shared" si="54"/>
        <v>44531</v>
      </c>
      <c r="C383" s="162" t="str">
        <f>_xll.ciqfunctions.udf.CIQ($Y$8, "IQ_TEV_TOTAL_REV_FWD", IQ_NTM,$B383)</f>
        <v>#CIQINACTIVE</v>
      </c>
      <c r="D383" s="162" t="str">
        <f>_xll.ciqfunctions.udf.CIQ($Y$8, "IQ_TEV_EBITDA_FWD", IQ_NTM,$B383)</f>
        <v>#CIQINACTIVE</v>
      </c>
      <c r="F383" s="135"/>
      <c r="G383" s="131"/>
    </row>
    <row r="384" spans="2:7" x14ac:dyDescent="0.25">
      <c r="B384" s="163">
        <f t="shared" si="54"/>
        <v>44532</v>
      </c>
      <c r="C384" s="162" t="str">
        <f>_xll.ciqfunctions.udf.CIQ($Y$8, "IQ_TEV_TOTAL_REV_FWD", IQ_NTM,$B384)</f>
        <v>#CIQINACTIVE</v>
      </c>
      <c r="D384" s="162" t="str">
        <f>_xll.ciqfunctions.udf.CIQ($Y$8, "IQ_TEV_EBITDA_FWD", IQ_NTM,$B384)</f>
        <v>#CIQINACTIVE</v>
      </c>
      <c r="F384" s="135"/>
      <c r="G384" s="131"/>
    </row>
    <row r="385" spans="2:7" x14ac:dyDescent="0.25">
      <c r="B385" s="163">
        <f t="shared" si="54"/>
        <v>44533</v>
      </c>
      <c r="C385" s="162" t="str">
        <f>_xll.ciqfunctions.udf.CIQ($Y$8, "IQ_TEV_TOTAL_REV_FWD", IQ_NTM,$B385)</f>
        <v>#CIQINACTIVE</v>
      </c>
      <c r="D385" s="162" t="str">
        <f>_xll.ciqfunctions.udf.CIQ($Y$8, "IQ_TEV_EBITDA_FWD", IQ_NTM,$B385)</f>
        <v>#CIQINACTIVE</v>
      </c>
      <c r="F385" s="135"/>
      <c r="G385" s="131"/>
    </row>
    <row r="386" spans="2:7" x14ac:dyDescent="0.25">
      <c r="B386" s="163">
        <f t="shared" si="54"/>
        <v>44536</v>
      </c>
      <c r="C386" s="162" t="str">
        <f>_xll.ciqfunctions.udf.CIQ($Y$8, "IQ_TEV_TOTAL_REV_FWD", IQ_NTM,$B386)</f>
        <v>#CIQINACTIVE</v>
      </c>
      <c r="D386" s="162" t="str">
        <f>_xll.ciqfunctions.udf.CIQ($Y$8, "IQ_TEV_EBITDA_FWD", IQ_NTM,$B386)</f>
        <v>#CIQINACTIVE</v>
      </c>
      <c r="F386" s="135"/>
      <c r="G386" s="131"/>
    </row>
    <row r="387" spans="2:7" x14ac:dyDescent="0.25">
      <c r="B387" s="163">
        <f t="shared" si="54"/>
        <v>44537</v>
      </c>
      <c r="C387" s="162" t="str">
        <f>_xll.ciqfunctions.udf.CIQ($Y$8, "IQ_TEV_TOTAL_REV_FWD", IQ_NTM,$B387)</f>
        <v>#CIQINACTIVE</v>
      </c>
      <c r="D387" s="162" t="str">
        <f>_xll.ciqfunctions.udf.CIQ($Y$8, "IQ_TEV_EBITDA_FWD", IQ_NTM,$B387)</f>
        <v>#CIQINACTIVE</v>
      </c>
      <c r="F387" s="135"/>
      <c r="G387" s="131"/>
    </row>
    <row r="388" spans="2:7" x14ac:dyDescent="0.25">
      <c r="B388" s="163">
        <f t="shared" si="54"/>
        <v>44538</v>
      </c>
      <c r="C388" s="162" t="str">
        <f>_xll.ciqfunctions.udf.CIQ($Y$8, "IQ_TEV_TOTAL_REV_FWD", IQ_NTM,$B388)</f>
        <v>#CIQINACTIVE</v>
      </c>
      <c r="D388" s="162" t="str">
        <f>_xll.ciqfunctions.udf.CIQ($Y$8, "IQ_TEV_EBITDA_FWD", IQ_NTM,$B388)</f>
        <v>#CIQINACTIVE</v>
      </c>
      <c r="F388" s="135"/>
      <c r="G388" s="131"/>
    </row>
    <row r="389" spans="2:7" x14ac:dyDescent="0.25">
      <c r="B389" s="163">
        <f t="shared" si="54"/>
        <v>44539</v>
      </c>
      <c r="C389" s="162" t="str">
        <f>_xll.ciqfunctions.udf.CIQ($Y$8, "IQ_TEV_TOTAL_REV_FWD", IQ_NTM,$B389)</f>
        <v>#CIQINACTIVE</v>
      </c>
      <c r="D389" s="162" t="str">
        <f>_xll.ciqfunctions.udf.CIQ($Y$8, "IQ_TEV_EBITDA_FWD", IQ_NTM,$B389)</f>
        <v>#CIQINACTIVE</v>
      </c>
      <c r="F389" s="135"/>
      <c r="G389" s="131"/>
    </row>
    <row r="390" spans="2:7" x14ac:dyDescent="0.25">
      <c r="B390" s="163">
        <f t="shared" si="54"/>
        <v>44540</v>
      </c>
      <c r="C390" s="162" t="str">
        <f>_xll.ciqfunctions.udf.CIQ($Y$8, "IQ_TEV_TOTAL_REV_FWD", IQ_NTM,$B390)</f>
        <v>#CIQINACTIVE</v>
      </c>
      <c r="D390" s="162" t="str">
        <f>_xll.ciqfunctions.udf.CIQ($Y$8, "IQ_TEV_EBITDA_FWD", IQ_NTM,$B390)</f>
        <v>#CIQINACTIVE</v>
      </c>
      <c r="F390" s="135"/>
      <c r="G390" s="131"/>
    </row>
    <row r="391" spans="2:7" x14ac:dyDescent="0.25">
      <c r="B391" s="163">
        <f t="shared" si="54"/>
        <v>44543</v>
      </c>
      <c r="C391" s="162" t="str">
        <f>_xll.ciqfunctions.udf.CIQ($Y$8, "IQ_TEV_TOTAL_REV_FWD", IQ_NTM,$B391)</f>
        <v>#CIQINACTIVE</v>
      </c>
      <c r="D391" s="162" t="str">
        <f>_xll.ciqfunctions.udf.CIQ($Y$8, "IQ_TEV_EBITDA_FWD", IQ_NTM,$B391)</f>
        <v>#CIQINACTIVE</v>
      </c>
      <c r="F391" s="135"/>
      <c r="G391" s="131"/>
    </row>
    <row r="392" spans="2:7" x14ac:dyDescent="0.25">
      <c r="B392" s="163">
        <f t="shared" si="54"/>
        <v>44544</v>
      </c>
      <c r="C392" s="162" t="str">
        <f>_xll.ciqfunctions.udf.CIQ($Y$8, "IQ_TEV_TOTAL_REV_FWD", IQ_NTM,$B392)</f>
        <v>#CIQINACTIVE</v>
      </c>
      <c r="D392" s="162" t="str">
        <f>_xll.ciqfunctions.udf.CIQ($Y$8, "IQ_TEV_EBITDA_FWD", IQ_NTM,$B392)</f>
        <v>#CIQINACTIVE</v>
      </c>
      <c r="F392" s="135"/>
      <c r="G392" s="131"/>
    </row>
    <row r="393" spans="2:7" x14ac:dyDescent="0.25">
      <c r="B393" s="163">
        <f t="shared" si="54"/>
        <v>44545</v>
      </c>
      <c r="C393" s="162" t="str">
        <f>_xll.ciqfunctions.udf.CIQ($Y$8, "IQ_TEV_TOTAL_REV_FWD", IQ_NTM,$B393)</f>
        <v>#CIQINACTIVE</v>
      </c>
      <c r="D393" s="162" t="str">
        <f>_xll.ciqfunctions.udf.CIQ($Y$8, "IQ_TEV_EBITDA_FWD", IQ_NTM,$B393)</f>
        <v>#CIQINACTIVE</v>
      </c>
      <c r="F393" s="135"/>
      <c r="G393" s="131"/>
    </row>
    <row r="394" spans="2:7" x14ac:dyDescent="0.25">
      <c r="B394" s="163">
        <f t="shared" si="54"/>
        <v>44546</v>
      </c>
      <c r="C394" s="162" t="str">
        <f>_xll.ciqfunctions.udf.CIQ($Y$8, "IQ_TEV_TOTAL_REV_FWD", IQ_NTM,$B394)</f>
        <v>#CIQINACTIVE</v>
      </c>
      <c r="D394" s="162" t="str">
        <f>_xll.ciqfunctions.udf.CIQ($Y$8, "IQ_TEV_EBITDA_FWD", IQ_NTM,$B394)</f>
        <v>#CIQINACTIVE</v>
      </c>
      <c r="F394" s="135"/>
      <c r="G394" s="131"/>
    </row>
    <row r="395" spans="2:7" x14ac:dyDescent="0.25">
      <c r="B395" s="163">
        <f t="shared" si="54"/>
        <v>44547</v>
      </c>
      <c r="C395" s="162" t="str">
        <f>_xll.ciqfunctions.udf.CIQ($Y$8, "IQ_TEV_TOTAL_REV_FWD", IQ_NTM,$B395)</f>
        <v>#CIQINACTIVE</v>
      </c>
      <c r="D395" s="162" t="str">
        <f>_xll.ciqfunctions.udf.CIQ($Y$8, "IQ_TEV_EBITDA_FWD", IQ_NTM,$B395)</f>
        <v>#CIQINACTIVE</v>
      </c>
      <c r="F395" s="135"/>
      <c r="G395" s="131"/>
    </row>
    <row r="396" spans="2:7" x14ac:dyDescent="0.25">
      <c r="B396" s="163">
        <f t="shared" si="54"/>
        <v>44550</v>
      </c>
      <c r="C396" s="162" t="str">
        <f>_xll.ciqfunctions.udf.CIQ($Y$8, "IQ_TEV_TOTAL_REV_FWD", IQ_NTM,$B396)</f>
        <v>#CIQINACTIVE</v>
      </c>
      <c r="D396" s="162" t="str">
        <f>_xll.ciqfunctions.udf.CIQ($Y$8, "IQ_TEV_EBITDA_FWD", IQ_NTM,$B396)</f>
        <v>#CIQINACTIVE</v>
      </c>
      <c r="F396" s="135"/>
      <c r="G396" s="131"/>
    </row>
    <row r="397" spans="2:7" x14ac:dyDescent="0.25">
      <c r="B397" s="163">
        <f t="shared" si="54"/>
        <v>44551</v>
      </c>
      <c r="C397" s="162" t="str">
        <f>_xll.ciqfunctions.udf.CIQ($Y$8, "IQ_TEV_TOTAL_REV_FWD", IQ_NTM,$B397)</f>
        <v>#CIQINACTIVE</v>
      </c>
      <c r="D397" s="162" t="str">
        <f>_xll.ciqfunctions.udf.CIQ($Y$8, "IQ_TEV_EBITDA_FWD", IQ_NTM,$B397)</f>
        <v>#CIQINACTIVE</v>
      </c>
      <c r="F397" s="135"/>
      <c r="G397" s="131"/>
    </row>
    <row r="398" spans="2:7" x14ac:dyDescent="0.25">
      <c r="B398" s="163">
        <f t="shared" si="54"/>
        <v>44552</v>
      </c>
      <c r="C398" s="162" t="str">
        <f>_xll.ciqfunctions.udf.CIQ($Y$8, "IQ_TEV_TOTAL_REV_FWD", IQ_NTM,$B398)</f>
        <v>#CIQINACTIVE</v>
      </c>
      <c r="D398" s="162" t="str">
        <f>_xll.ciqfunctions.udf.CIQ($Y$8, "IQ_TEV_EBITDA_FWD", IQ_NTM,$B398)</f>
        <v>#CIQINACTIVE</v>
      </c>
      <c r="F398" s="135"/>
      <c r="G398" s="131"/>
    </row>
    <row r="399" spans="2:7" x14ac:dyDescent="0.25">
      <c r="B399" s="163">
        <f t="shared" si="54"/>
        <v>44553</v>
      </c>
      <c r="C399" s="162" t="str">
        <f>_xll.ciqfunctions.udf.CIQ($Y$8, "IQ_TEV_TOTAL_REV_FWD", IQ_NTM,$B399)</f>
        <v>#CIQINACTIVE</v>
      </c>
      <c r="D399" s="162" t="str">
        <f>_xll.ciqfunctions.udf.CIQ($Y$8, "IQ_TEV_EBITDA_FWD", IQ_NTM,$B399)</f>
        <v>#CIQINACTIVE</v>
      </c>
      <c r="F399" s="135"/>
      <c r="G399" s="131"/>
    </row>
    <row r="400" spans="2:7" x14ac:dyDescent="0.25">
      <c r="B400" s="163">
        <f t="shared" si="54"/>
        <v>44554</v>
      </c>
      <c r="C400" s="162" t="str">
        <f>_xll.ciqfunctions.udf.CIQ($Y$8, "IQ_TEV_TOTAL_REV_FWD", IQ_NTM,$B400)</f>
        <v>#CIQINACTIVE</v>
      </c>
      <c r="D400" s="162" t="str">
        <f>_xll.ciqfunctions.udf.CIQ($Y$8, "IQ_TEV_EBITDA_FWD", IQ_NTM,$B400)</f>
        <v>#CIQINACTIVE</v>
      </c>
      <c r="F400" s="135"/>
      <c r="G400" s="131"/>
    </row>
    <row r="401" spans="2:7" x14ac:dyDescent="0.25">
      <c r="B401" s="163">
        <f t="shared" si="54"/>
        <v>44557</v>
      </c>
      <c r="C401" s="162" t="str">
        <f>_xll.ciqfunctions.udf.CIQ($Y$8, "IQ_TEV_TOTAL_REV_FWD", IQ_NTM,$B401)</f>
        <v>#CIQINACTIVE</v>
      </c>
      <c r="D401" s="162" t="str">
        <f>_xll.ciqfunctions.udf.CIQ($Y$8, "IQ_TEV_EBITDA_FWD", IQ_NTM,$B401)</f>
        <v>#CIQINACTIVE</v>
      </c>
      <c r="F401" s="135"/>
      <c r="G401" s="131"/>
    </row>
    <row r="402" spans="2:7" x14ac:dyDescent="0.25">
      <c r="B402" s="163">
        <f t="shared" si="54"/>
        <v>44558</v>
      </c>
      <c r="C402" s="162" t="str">
        <f>_xll.ciqfunctions.udf.CIQ($Y$8, "IQ_TEV_TOTAL_REV_FWD", IQ_NTM,$B402)</f>
        <v>#CIQINACTIVE</v>
      </c>
      <c r="D402" s="162" t="str">
        <f>_xll.ciqfunctions.udf.CIQ($Y$8, "IQ_TEV_EBITDA_FWD", IQ_NTM,$B402)</f>
        <v>#CIQINACTIVE</v>
      </c>
      <c r="F402" s="135"/>
      <c r="G402" s="131"/>
    </row>
    <row r="403" spans="2:7" x14ac:dyDescent="0.25">
      <c r="B403" s="163">
        <f t="shared" si="54"/>
        <v>44559</v>
      </c>
      <c r="C403" s="162" t="str">
        <f>_xll.ciqfunctions.udf.CIQ($Y$8, "IQ_TEV_TOTAL_REV_FWD", IQ_NTM,$B403)</f>
        <v>#CIQINACTIVE</v>
      </c>
      <c r="D403" s="162" t="str">
        <f>_xll.ciqfunctions.udf.CIQ($Y$8, "IQ_TEV_EBITDA_FWD", IQ_NTM,$B403)</f>
        <v>#CIQINACTIVE</v>
      </c>
      <c r="F403" s="135"/>
      <c r="G403" s="131"/>
    </row>
    <row r="404" spans="2:7" x14ac:dyDescent="0.25">
      <c r="B404" s="163">
        <f t="shared" si="54"/>
        <v>44560</v>
      </c>
      <c r="C404" s="162" t="str">
        <f>_xll.ciqfunctions.udf.CIQ($Y$8, "IQ_TEV_TOTAL_REV_FWD", IQ_NTM,$B404)</f>
        <v>#CIQINACTIVE</v>
      </c>
      <c r="D404" s="162" t="str">
        <f>_xll.ciqfunctions.udf.CIQ($Y$8, "IQ_TEV_EBITDA_FWD", IQ_NTM,$B404)</f>
        <v>#CIQINACTIVE</v>
      </c>
      <c r="F404" s="135"/>
      <c r="G404" s="131"/>
    </row>
    <row r="405" spans="2:7" x14ac:dyDescent="0.25">
      <c r="B405" s="163">
        <f t="shared" si="54"/>
        <v>44561</v>
      </c>
      <c r="C405" s="162" t="str">
        <f>_xll.ciqfunctions.udf.CIQ($Y$8, "IQ_TEV_TOTAL_REV_FWD", IQ_NTM,$B405)</f>
        <v>#CIQINACTIVE</v>
      </c>
      <c r="D405" s="162" t="str">
        <f>_xll.ciqfunctions.udf.CIQ($Y$8, "IQ_TEV_EBITDA_FWD", IQ_NTM,$B405)</f>
        <v>#CIQINACTIVE</v>
      </c>
      <c r="F405" s="135"/>
      <c r="G405" s="131"/>
    </row>
    <row r="406" spans="2:7" x14ac:dyDescent="0.25">
      <c r="B406" s="163">
        <f t="shared" si="54"/>
        <v>44564</v>
      </c>
      <c r="C406" s="162" t="str">
        <f>_xll.ciqfunctions.udf.CIQ($Y$8, "IQ_TEV_TOTAL_REV_FWD", IQ_NTM,$B406)</f>
        <v>#CIQINACTIVE</v>
      </c>
      <c r="D406" s="162" t="str">
        <f>_xll.ciqfunctions.udf.CIQ($Y$8, "IQ_TEV_EBITDA_FWD", IQ_NTM,$B406)</f>
        <v>#CIQINACTIVE</v>
      </c>
      <c r="F406" s="135"/>
      <c r="G406" s="131"/>
    </row>
    <row r="407" spans="2:7" x14ac:dyDescent="0.25">
      <c r="B407" s="163">
        <f t="shared" si="54"/>
        <v>44565</v>
      </c>
      <c r="C407" s="162" t="str">
        <f>_xll.ciqfunctions.udf.CIQ($Y$8, "IQ_TEV_TOTAL_REV_FWD", IQ_NTM,$B407)</f>
        <v>#CIQINACTIVE</v>
      </c>
      <c r="D407" s="162" t="str">
        <f>_xll.ciqfunctions.udf.CIQ($Y$8, "IQ_TEV_EBITDA_FWD", IQ_NTM,$B407)</f>
        <v>#CIQINACTIVE</v>
      </c>
      <c r="F407" s="135"/>
      <c r="G407" s="131"/>
    </row>
    <row r="408" spans="2:7" x14ac:dyDescent="0.25">
      <c r="B408" s="163">
        <f t="shared" si="54"/>
        <v>44566</v>
      </c>
      <c r="C408" s="162" t="str">
        <f>_xll.ciqfunctions.udf.CIQ($Y$8, "IQ_TEV_TOTAL_REV_FWD", IQ_NTM,$B408)</f>
        <v>#CIQINACTIVE</v>
      </c>
      <c r="D408" s="162" t="str">
        <f>_xll.ciqfunctions.udf.CIQ($Y$8, "IQ_TEV_EBITDA_FWD", IQ_NTM,$B408)</f>
        <v>#CIQINACTIVE</v>
      </c>
      <c r="F408" s="135"/>
      <c r="G408" s="131"/>
    </row>
    <row r="409" spans="2:7" x14ac:dyDescent="0.25">
      <c r="B409" s="163">
        <f t="shared" si="54"/>
        <v>44567</v>
      </c>
      <c r="C409" s="162" t="str">
        <f>_xll.ciqfunctions.udf.CIQ($Y$8, "IQ_TEV_TOTAL_REV_FWD", IQ_NTM,$B409)</f>
        <v>#CIQINACTIVE</v>
      </c>
      <c r="D409" s="162" t="str">
        <f>_xll.ciqfunctions.udf.CIQ($Y$8, "IQ_TEV_EBITDA_FWD", IQ_NTM,$B409)</f>
        <v>#CIQINACTIVE</v>
      </c>
      <c r="F409" s="135"/>
      <c r="G409" s="131"/>
    </row>
    <row r="410" spans="2:7" x14ac:dyDescent="0.25">
      <c r="B410" s="163">
        <f t="shared" si="54"/>
        <v>44568</v>
      </c>
      <c r="C410" s="162" t="str">
        <f>_xll.ciqfunctions.udf.CIQ($Y$8, "IQ_TEV_TOTAL_REV_FWD", IQ_NTM,$B410)</f>
        <v>#CIQINACTIVE</v>
      </c>
      <c r="D410" s="162" t="str">
        <f>_xll.ciqfunctions.udf.CIQ($Y$8, "IQ_TEV_EBITDA_FWD", IQ_NTM,$B410)</f>
        <v>#CIQINACTIVE</v>
      </c>
      <c r="F410" s="135"/>
      <c r="G410" s="131"/>
    </row>
    <row r="411" spans="2:7" x14ac:dyDescent="0.25">
      <c r="B411" s="163">
        <f t="shared" si="54"/>
        <v>44571</v>
      </c>
      <c r="C411" s="162" t="str">
        <f>_xll.ciqfunctions.udf.CIQ($Y$8, "IQ_TEV_TOTAL_REV_FWD", IQ_NTM,$B411)</f>
        <v>#CIQINACTIVE</v>
      </c>
      <c r="D411" s="162" t="str">
        <f>_xll.ciqfunctions.udf.CIQ($Y$8, "IQ_TEV_EBITDA_FWD", IQ_NTM,$B411)</f>
        <v>#CIQINACTIVE</v>
      </c>
      <c r="F411" s="135"/>
      <c r="G411" s="131"/>
    </row>
    <row r="412" spans="2:7" x14ac:dyDescent="0.25">
      <c r="B412" s="163">
        <f t="shared" si="54"/>
        <v>44572</v>
      </c>
      <c r="C412" s="162" t="str">
        <f>_xll.ciqfunctions.udf.CIQ($Y$8, "IQ_TEV_TOTAL_REV_FWD", IQ_NTM,$B412)</f>
        <v>#CIQINACTIVE</v>
      </c>
      <c r="D412" s="162" t="str">
        <f>_xll.ciqfunctions.udf.CIQ($Y$8, "IQ_TEV_EBITDA_FWD", IQ_NTM,$B412)</f>
        <v>#CIQINACTIVE</v>
      </c>
      <c r="F412" s="135"/>
      <c r="G412" s="131"/>
    </row>
    <row r="413" spans="2:7" x14ac:dyDescent="0.25">
      <c r="B413" s="163">
        <f t="shared" si="54"/>
        <v>44573</v>
      </c>
      <c r="C413" s="162" t="str">
        <f>_xll.ciqfunctions.udf.CIQ($Y$8, "IQ_TEV_TOTAL_REV_FWD", IQ_NTM,$B413)</f>
        <v>#CIQINACTIVE</v>
      </c>
      <c r="D413" s="162" t="str">
        <f>_xll.ciqfunctions.udf.CIQ($Y$8, "IQ_TEV_EBITDA_FWD", IQ_NTM,$B413)</f>
        <v>#CIQINACTIVE</v>
      </c>
      <c r="F413" s="135"/>
      <c r="G413" s="131"/>
    </row>
    <row r="414" spans="2:7" x14ac:dyDescent="0.25">
      <c r="B414" s="163">
        <f t="shared" si="54"/>
        <v>44574</v>
      </c>
      <c r="C414" s="162" t="str">
        <f>_xll.ciqfunctions.udf.CIQ($Y$8, "IQ_TEV_TOTAL_REV_FWD", IQ_NTM,$B414)</f>
        <v>#CIQINACTIVE</v>
      </c>
      <c r="D414" s="162" t="str">
        <f>_xll.ciqfunctions.udf.CIQ($Y$8, "IQ_TEV_EBITDA_FWD", IQ_NTM,$B414)</f>
        <v>#CIQINACTIVE</v>
      </c>
      <c r="F414" s="135"/>
      <c r="G414" s="131"/>
    </row>
    <row r="415" spans="2:7" x14ac:dyDescent="0.25">
      <c r="B415" s="163">
        <f t="shared" si="54"/>
        <v>44575</v>
      </c>
      <c r="C415" s="162" t="str">
        <f>_xll.ciqfunctions.udf.CIQ($Y$8, "IQ_TEV_TOTAL_REV_FWD", IQ_NTM,$B415)</f>
        <v>#CIQINACTIVE</v>
      </c>
      <c r="D415" s="162" t="str">
        <f>_xll.ciqfunctions.udf.CIQ($Y$8, "IQ_TEV_EBITDA_FWD", IQ_NTM,$B415)</f>
        <v>#CIQINACTIVE</v>
      </c>
      <c r="F415" s="135"/>
      <c r="G415" s="131"/>
    </row>
    <row r="416" spans="2:7" x14ac:dyDescent="0.25">
      <c r="B416" s="163">
        <f t="shared" si="54"/>
        <v>44578</v>
      </c>
      <c r="C416" s="162" t="str">
        <f>_xll.ciqfunctions.udf.CIQ($Y$8, "IQ_TEV_TOTAL_REV_FWD", IQ_NTM,$B416)</f>
        <v>#CIQINACTIVE</v>
      </c>
      <c r="D416" s="162" t="str">
        <f>_xll.ciqfunctions.udf.CIQ($Y$8, "IQ_TEV_EBITDA_FWD", IQ_NTM,$B416)</f>
        <v>#CIQINACTIVE</v>
      </c>
      <c r="F416" s="135"/>
      <c r="G416" s="131"/>
    </row>
    <row r="417" spans="2:7" x14ac:dyDescent="0.25">
      <c r="B417" s="163">
        <f t="shared" si="54"/>
        <v>44579</v>
      </c>
      <c r="C417" s="162" t="str">
        <f>_xll.ciqfunctions.udf.CIQ($Y$8, "IQ_TEV_TOTAL_REV_FWD", IQ_NTM,$B417)</f>
        <v>#CIQINACTIVE</v>
      </c>
      <c r="D417" s="162" t="str">
        <f>_xll.ciqfunctions.udf.CIQ($Y$8, "IQ_TEV_EBITDA_FWD", IQ_NTM,$B417)</f>
        <v>#CIQINACTIVE</v>
      </c>
      <c r="F417" s="135"/>
      <c r="G417" s="131"/>
    </row>
    <row r="418" spans="2:7" x14ac:dyDescent="0.25">
      <c r="B418" s="163">
        <f t="shared" si="54"/>
        <v>44580</v>
      </c>
      <c r="C418" s="162" t="str">
        <f>_xll.ciqfunctions.udf.CIQ($Y$8, "IQ_TEV_TOTAL_REV_FWD", IQ_NTM,$B418)</f>
        <v>#CIQINACTIVE</v>
      </c>
      <c r="D418" s="162" t="str">
        <f>_xll.ciqfunctions.udf.CIQ($Y$8, "IQ_TEV_EBITDA_FWD", IQ_NTM,$B418)</f>
        <v>#CIQINACTIVE</v>
      </c>
      <c r="F418" s="135"/>
      <c r="G418" s="131"/>
    </row>
    <row r="419" spans="2:7" x14ac:dyDescent="0.25">
      <c r="B419" s="163">
        <f t="shared" si="54"/>
        <v>44581</v>
      </c>
      <c r="C419" s="162" t="str">
        <f>_xll.ciqfunctions.udf.CIQ($Y$8, "IQ_TEV_TOTAL_REV_FWD", IQ_NTM,$B419)</f>
        <v>#CIQINACTIVE</v>
      </c>
      <c r="D419" s="162" t="str">
        <f>_xll.ciqfunctions.udf.CIQ($Y$8, "IQ_TEV_EBITDA_FWD", IQ_NTM,$B419)</f>
        <v>#CIQINACTIVE</v>
      </c>
      <c r="F419" s="135"/>
      <c r="G419" s="131"/>
    </row>
    <row r="420" spans="2:7" x14ac:dyDescent="0.25">
      <c r="B420" s="163">
        <f t="shared" si="54"/>
        <v>44582</v>
      </c>
      <c r="C420" s="162" t="str">
        <f>_xll.ciqfunctions.udf.CIQ($Y$8, "IQ_TEV_TOTAL_REV_FWD", IQ_NTM,$B420)</f>
        <v>#CIQINACTIVE</v>
      </c>
      <c r="D420" s="162" t="str">
        <f>_xll.ciqfunctions.udf.CIQ($Y$8, "IQ_TEV_EBITDA_FWD", IQ_NTM,$B420)</f>
        <v>#CIQINACTIVE</v>
      </c>
      <c r="F420" s="135"/>
      <c r="G420" s="131"/>
    </row>
    <row r="421" spans="2:7" x14ac:dyDescent="0.25">
      <c r="B421" s="163">
        <f t="shared" si="54"/>
        <v>44585</v>
      </c>
      <c r="C421" s="162" t="str">
        <f>_xll.ciqfunctions.udf.CIQ($Y$8, "IQ_TEV_TOTAL_REV_FWD", IQ_NTM,$B421)</f>
        <v>#CIQINACTIVE</v>
      </c>
      <c r="D421" s="162" t="str">
        <f>_xll.ciqfunctions.udf.CIQ($Y$8, "IQ_TEV_EBITDA_FWD", IQ_NTM,$B421)</f>
        <v>#CIQINACTIVE</v>
      </c>
      <c r="F421" s="135"/>
      <c r="G421" s="131"/>
    </row>
    <row r="422" spans="2:7" x14ac:dyDescent="0.25">
      <c r="B422" s="163">
        <f t="shared" si="54"/>
        <v>44586</v>
      </c>
      <c r="C422" s="162" t="str">
        <f>_xll.ciqfunctions.udf.CIQ($Y$8, "IQ_TEV_TOTAL_REV_FWD", IQ_NTM,$B422)</f>
        <v>#CIQINACTIVE</v>
      </c>
      <c r="D422" s="162" t="str">
        <f>_xll.ciqfunctions.udf.CIQ($Y$8, "IQ_TEV_EBITDA_FWD", IQ_NTM,$B422)</f>
        <v>#CIQINACTIVE</v>
      </c>
      <c r="F422" s="135"/>
      <c r="G422" s="131"/>
    </row>
    <row r="423" spans="2:7" x14ac:dyDescent="0.25">
      <c r="B423" s="163">
        <f t="shared" si="54"/>
        <v>44587</v>
      </c>
      <c r="C423" s="162" t="str">
        <f>_xll.ciqfunctions.udf.CIQ($Y$8, "IQ_TEV_TOTAL_REV_FWD", IQ_NTM,$B423)</f>
        <v>#CIQINACTIVE</v>
      </c>
      <c r="D423" s="162" t="str">
        <f>_xll.ciqfunctions.udf.CIQ($Y$8, "IQ_TEV_EBITDA_FWD", IQ_NTM,$B423)</f>
        <v>#CIQINACTIVE</v>
      </c>
      <c r="F423" s="135"/>
      <c r="G423" s="131"/>
    </row>
    <row r="424" spans="2:7" x14ac:dyDescent="0.25">
      <c r="B424" s="163">
        <f t="shared" si="54"/>
        <v>44588</v>
      </c>
      <c r="C424" s="162" t="str">
        <f>_xll.ciqfunctions.udf.CIQ($Y$8, "IQ_TEV_TOTAL_REV_FWD", IQ_NTM,$B424)</f>
        <v>#CIQINACTIVE</v>
      </c>
      <c r="D424" s="162" t="str">
        <f>_xll.ciqfunctions.udf.CIQ($Y$8, "IQ_TEV_EBITDA_FWD", IQ_NTM,$B424)</f>
        <v>#CIQINACTIVE</v>
      </c>
      <c r="F424" s="135"/>
      <c r="G424" s="131"/>
    </row>
    <row r="425" spans="2:7" x14ac:dyDescent="0.25">
      <c r="B425" s="163">
        <f t="shared" si="54"/>
        <v>44589</v>
      </c>
      <c r="C425" s="162" t="str">
        <f>_xll.ciqfunctions.udf.CIQ($Y$8, "IQ_TEV_TOTAL_REV_FWD", IQ_NTM,$B425)</f>
        <v>#CIQINACTIVE</v>
      </c>
      <c r="D425" s="162" t="str">
        <f>_xll.ciqfunctions.udf.CIQ($Y$8, "IQ_TEV_EBITDA_FWD", IQ_NTM,$B425)</f>
        <v>#CIQINACTIVE</v>
      </c>
      <c r="F425" s="135"/>
      <c r="G425" s="131"/>
    </row>
    <row r="426" spans="2:7" x14ac:dyDescent="0.25">
      <c r="B426" s="163">
        <f t="shared" si="54"/>
        <v>44592</v>
      </c>
      <c r="C426" s="162" t="str">
        <f>_xll.ciqfunctions.udf.CIQ($Y$8, "IQ_TEV_TOTAL_REV_FWD", IQ_NTM,$B426)</f>
        <v>#CIQINACTIVE</v>
      </c>
      <c r="D426" s="162" t="str">
        <f>_xll.ciqfunctions.udf.CIQ($Y$8, "IQ_TEV_EBITDA_FWD", IQ_NTM,$B426)</f>
        <v>#CIQINACTIVE</v>
      </c>
      <c r="F426" s="135"/>
      <c r="G426" s="131"/>
    </row>
    <row r="427" spans="2:7" x14ac:dyDescent="0.25">
      <c r="B427" s="163">
        <f t="shared" si="54"/>
        <v>44593</v>
      </c>
      <c r="C427" s="162" t="str">
        <f>_xll.ciqfunctions.udf.CIQ($Y$8, "IQ_TEV_TOTAL_REV_FWD", IQ_NTM,$B427)</f>
        <v>#CIQINACTIVE</v>
      </c>
      <c r="D427" s="162" t="str">
        <f>_xll.ciqfunctions.udf.CIQ($Y$8, "IQ_TEV_EBITDA_FWD", IQ_NTM,$B427)</f>
        <v>#CIQINACTIVE</v>
      </c>
      <c r="F427" s="135"/>
      <c r="G427" s="131"/>
    </row>
    <row r="428" spans="2:7" x14ac:dyDescent="0.25">
      <c r="B428" s="163">
        <f t="shared" si="54"/>
        <v>44594</v>
      </c>
      <c r="C428" s="162" t="str">
        <f>_xll.ciqfunctions.udf.CIQ($Y$8, "IQ_TEV_TOTAL_REV_FWD", IQ_NTM,$B428)</f>
        <v>#CIQINACTIVE</v>
      </c>
      <c r="D428" s="162" t="str">
        <f>_xll.ciqfunctions.udf.CIQ($Y$8, "IQ_TEV_EBITDA_FWD", IQ_NTM,$B428)</f>
        <v>#CIQINACTIVE</v>
      </c>
      <c r="F428" s="135"/>
      <c r="G428" s="131"/>
    </row>
    <row r="429" spans="2:7" x14ac:dyDescent="0.25">
      <c r="B429" s="163">
        <f t="shared" si="54"/>
        <v>44595</v>
      </c>
      <c r="C429" s="162" t="str">
        <f>_xll.ciqfunctions.udf.CIQ($Y$8, "IQ_TEV_TOTAL_REV_FWD", IQ_NTM,$B429)</f>
        <v>#CIQINACTIVE</v>
      </c>
      <c r="D429" s="162" t="str">
        <f>_xll.ciqfunctions.udf.CIQ($Y$8, "IQ_TEV_EBITDA_FWD", IQ_NTM,$B429)</f>
        <v>#CIQINACTIVE</v>
      </c>
      <c r="F429" s="135"/>
      <c r="G429" s="131"/>
    </row>
    <row r="430" spans="2:7" x14ac:dyDescent="0.25">
      <c r="B430" s="163">
        <f t="shared" si="54"/>
        <v>44596</v>
      </c>
      <c r="C430" s="162" t="str">
        <f>_xll.ciqfunctions.udf.CIQ($Y$8, "IQ_TEV_TOTAL_REV_FWD", IQ_NTM,$B430)</f>
        <v>#CIQINACTIVE</v>
      </c>
      <c r="D430" s="162" t="str">
        <f>_xll.ciqfunctions.udf.CIQ($Y$8, "IQ_TEV_EBITDA_FWD", IQ_NTM,$B430)</f>
        <v>#CIQINACTIVE</v>
      </c>
      <c r="F430" s="135"/>
      <c r="G430" s="131"/>
    </row>
    <row r="431" spans="2:7" x14ac:dyDescent="0.25">
      <c r="B431" s="163">
        <f t="shared" ref="B431:B494" si="55">IF(WEEKDAY(B430+1)=7,B430+3,B430+1)</f>
        <v>44599</v>
      </c>
      <c r="C431" s="162" t="str">
        <f>_xll.ciqfunctions.udf.CIQ($Y$8, "IQ_TEV_TOTAL_REV_FWD", IQ_NTM,$B431)</f>
        <v>#CIQINACTIVE</v>
      </c>
      <c r="D431" s="162" t="str">
        <f>_xll.ciqfunctions.udf.CIQ($Y$8, "IQ_TEV_EBITDA_FWD", IQ_NTM,$B431)</f>
        <v>#CIQINACTIVE</v>
      </c>
      <c r="F431" s="135"/>
      <c r="G431" s="131"/>
    </row>
    <row r="432" spans="2:7" x14ac:dyDescent="0.25">
      <c r="B432" s="163">
        <f t="shared" si="55"/>
        <v>44600</v>
      </c>
      <c r="C432" s="162" t="str">
        <f>_xll.ciqfunctions.udf.CIQ($Y$8, "IQ_TEV_TOTAL_REV_FWD", IQ_NTM,$B432)</f>
        <v>#CIQINACTIVE</v>
      </c>
      <c r="D432" s="162" t="str">
        <f>_xll.ciqfunctions.udf.CIQ($Y$8, "IQ_TEV_EBITDA_FWD", IQ_NTM,$B432)</f>
        <v>#CIQINACTIVE</v>
      </c>
      <c r="F432" s="135"/>
      <c r="G432" s="131"/>
    </row>
    <row r="433" spans="2:7" x14ac:dyDescent="0.25">
      <c r="B433" s="163">
        <f t="shared" si="55"/>
        <v>44601</v>
      </c>
      <c r="C433" s="162" t="str">
        <f>_xll.ciqfunctions.udf.CIQ($Y$8, "IQ_TEV_TOTAL_REV_FWD", IQ_NTM,$B433)</f>
        <v>#CIQINACTIVE</v>
      </c>
      <c r="D433" s="162" t="str">
        <f>_xll.ciqfunctions.udf.CIQ($Y$8, "IQ_TEV_EBITDA_FWD", IQ_NTM,$B433)</f>
        <v>#CIQINACTIVE</v>
      </c>
      <c r="F433" s="135"/>
      <c r="G433" s="131"/>
    </row>
    <row r="434" spans="2:7" x14ac:dyDescent="0.25">
      <c r="B434" s="163">
        <f t="shared" si="55"/>
        <v>44602</v>
      </c>
      <c r="C434" s="162" t="str">
        <f>_xll.ciqfunctions.udf.CIQ($Y$8, "IQ_TEV_TOTAL_REV_FWD", IQ_NTM,$B434)</f>
        <v>#CIQINACTIVE</v>
      </c>
      <c r="D434" s="162" t="str">
        <f>_xll.ciqfunctions.udf.CIQ($Y$8, "IQ_TEV_EBITDA_FWD", IQ_NTM,$B434)</f>
        <v>#CIQINACTIVE</v>
      </c>
      <c r="F434" s="135"/>
      <c r="G434" s="131"/>
    </row>
    <row r="435" spans="2:7" x14ac:dyDescent="0.25">
      <c r="B435" s="163">
        <f t="shared" si="55"/>
        <v>44603</v>
      </c>
      <c r="C435" s="162" t="str">
        <f>_xll.ciqfunctions.udf.CIQ($Y$8, "IQ_TEV_TOTAL_REV_FWD", IQ_NTM,$B435)</f>
        <v>#CIQINACTIVE</v>
      </c>
      <c r="D435" s="162" t="str">
        <f>_xll.ciqfunctions.udf.CIQ($Y$8, "IQ_TEV_EBITDA_FWD", IQ_NTM,$B435)</f>
        <v>#CIQINACTIVE</v>
      </c>
      <c r="F435" s="135"/>
      <c r="G435" s="131"/>
    </row>
    <row r="436" spans="2:7" x14ac:dyDescent="0.25">
      <c r="B436" s="163">
        <f t="shared" si="55"/>
        <v>44606</v>
      </c>
      <c r="C436" s="162" t="str">
        <f>_xll.ciqfunctions.udf.CIQ($Y$8, "IQ_TEV_TOTAL_REV_FWD", IQ_NTM,$B436)</f>
        <v>#CIQINACTIVE</v>
      </c>
      <c r="D436" s="162" t="str">
        <f>_xll.ciqfunctions.udf.CIQ($Y$8, "IQ_TEV_EBITDA_FWD", IQ_NTM,$B436)</f>
        <v>#CIQINACTIVE</v>
      </c>
      <c r="F436" s="135"/>
      <c r="G436" s="131"/>
    </row>
    <row r="437" spans="2:7" x14ac:dyDescent="0.25">
      <c r="B437" s="163">
        <f t="shared" si="55"/>
        <v>44607</v>
      </c>
      <c r="C437" s="162" t="str">
        <f>_xll.ciqfunctions.udf.CIQ($Y$8, "IQ_TEV_TOTAL_REV_FWD", IQ_NTM,$B437)</f>
        <v>#CIQINACTIVE</v>
      </c>
      <c r="D437" s="162" t="str">
        <f>_xll.ciqfunctions.udf.CIQ($Y$8, "IQ_TEV_EBITDA_FWD", IQ_NTM,$B437)</f>
        <v>#CIQINACTIVE</v>
      </c>
      <c r="F437" s="135"/>
      <c r="G437" s="131"/>
    </row>
    <row r="438" spans="2:7" x14ac:dyDescent="0.25">
      <c r="B438" s="163">
        <f t="shared" si="55"/>
        <v>44608</v>
      </c>
      <c r="C438" s="162" t="str">
        <f>_xll.ciqfunctions.udf.CIQ($Y$8, "IQ_TEV_TOTAL_REV_FWD", IQ_NTM,$B438)</f>
        <v>#CIQINACTIVE</v>
      </c>
      <c r="D438" s="162" t="str">
        <f>_xll.ciqfunctions.udf.CIQ($Y$8, "IQ_TEV_EBITDA_FWD", IQ_NTM,$B438)</f>
        <v>#CIQINACTIVE</v>
      </c>
      <c r="F438" s="135"/>
      <c r="G438" s="131"/>
    </row>
    <row r="439" spans="2:7" x14ac:dyDescent="0.25">
      <c r="B439" s="163">
        <f t="shared" si="55"/>
        <v>44609</v>
      </c>
      <c r="C439" s="162" t="str">
        <f>_xll.ciqfunctions.udf.CIQ($Y$8, "IQ_TEV_TOTAL_REV_FWD", IQ_NTM,$B439)</f>
        <v>#CIQINACTIVE</v>
      </c>
      <c r="D439" s="162" t="str">
        <f>_xll.ciqfunctions.udf.CIQ($Y$8, "IQ_TEV_EBITDA_FWD", IQ_NTM,$B439)</f>
        <v>#CIQINACTIVE</v>
      </c>
      <c r="F439" s="135"/>
      <c r="G439" s="131"/>
    </row>
    <row r="440" spans="2:7" x14ac:dyDescent="0.25">
      <c r="B440" s="163">
        <f t="shared" si="55"/>
        <v>44610</v>
      </c>
      <c r="C440" s="162" t="str">
        <f>_xll.ciqfunctions.udf.CIQ($Y$8, "IQ_TEV_TOTAL_REV_FWD", IQ_NTM,$B440)</f>
        <v>#CIQINACTIVE</v>
      </c>
      <c r="D440" s="162" t="str">
        <f>_xll.ciqfunctions.udf.CIQ($Y$8, "IQ_TEV_EBITDA_FWD", IQ_NTM,$B440)</f>
        <v>#CIQINACTIVE</v>
      </c>
      <c r="F440" s="135"/>
      <c r="G440" s="131"/>
    </row>
    <row r="441" spans="2:7" x14ac:dyDescent="0.25">
      <c r="B441" s="163">
        <f t="shared" si="55"/>
        <v>44613</v>
      </c>
      <c r="C441" s="162" t="str">
        <f>_xll.ciqfunctions.udf.CIQ($Y$8, "IQ_TEV_TOTAL_REV_FWD", IQ_NTM,$B441)</f>
        <v>#CIQINACTIVE</v>
      </c>
      <c r="D441" s="162" t="str">
        <f>_xll.ciqfunctions.udf.CIQ($Y$8, "IQ_TEV_EBITDA_FWD", IQ_NTM,$B441)</f>
        <v>#CIQINACTIVE</v>
      </c>
      <c r="F441" s="135"/>
      <c r="G441" s="131"/>
    </row>
    <row r="442" spans="2:7" x14ac:dyDescent="0.25">
      <c r="B442" s="163">
        <f t="shared" si="55"/>
        <v>44614</v>
      </c>
      <c r="C442" s="162" t="str">
        <f>_xll.ciqfunctions.udf.CIQ($Y$8, "IQ_TEV_TOTAL_REV_FWD", IQ_NTM,$B442)</f>
        <v>#CIQINACTIVE</v>
      </c>
      <c r="D442" s="162" t="str">
        <f>_xll.ciqfunctions.udf.CIQ($Y$8, "IQ_TEV_EBITDA_FWD", IQ_NTM,$B442)</f>
        <v>#CIQINACTIVE</v>
      </c>
      <c r="F442" s="135"/>
      <c r="G442" s="131"/>
    </row>
    <row r="443" spans="2:7" x14ac:dyDescent="0.25">
      <c r="B443" s="163">
        <f t="shared" si="55"/>
        <v>44615</v>
      </c>
      <c r="C443" s="162" t="str">
        <f>_xll.ciqfunctions.udf.CIQ($Y$8, "IQ_TEV_TOTAL_REV_FWD", IQ_NTM,$B443)</f>
        <v>#CIQINACTIVE</v>
      </c>
      <c r="D443" s="162" t="str">
        <f>_xll.ciqfunctions.udf.CIQ($Y$8, "IQ_TEV_EBITDA_FWD", IQ_NTM,$B443)</f>
        <v>#CIQINACTIVE</v>
      </c>
      <c r="F443" s="135"/>
      <c r="G443" s="131"/>
    </row>
    <row r="444" spans="2:7" x14ac:dyDescent="0.25">
      <c r="B444" s="163">
        <f t="shared" si="55"/>
        <v>44616</v>
      </c>
      <c r="C444" s="162" t="str">
        <f>_xll.ciqfunctions.udf.CIQ($Y$8, "IQ_TEV_TOTAL_REV_FWD", IQ_NTM,$B444)</f>
        <v>#CIQINACTIVE</v>
      </c>
      <c r="D444" s="162" t="str">
        <f>_xll.ciqfunctions.udf.CIQ($Y$8, "IQ_TEV_EBITDA_FWD", IQ_NTM,$B444)</f>
        <v>#CIQINACTIVE</v>
      </c>
      <c r="F444" s="135"/>
      <c r="G444" s="131"/>
    </row>
    <row r="445" spans="2:7" x14ac:dyDescent="0.25">
      <c r="B445" s="163">
        <f t="shared" si="55"/>
        <v>44617</v>
      </c>
      <c r="C445" s="162" t="str">
        <f>_xll.ciqfunctions.udf.CIQ($Y$8, "IQ_TEV_TOTAL_REV_FWD", IQ_NTM,$B445)</f>
        <v>#CIQINACTIVE</v>
      </c>
      <c r="D445" s="162" t="str">
        <f>_xll.ciqfunctions.udf.CIQ($Y$8, "IQ_TEV_EBITDA_FWD", IQ_NTM,$B445)</f>
        <v>#CIQINACTIVE</v>
      </c>
      <c r="F445" s="135"/>
      <c r="G445" s="131"/>
    </row>
    <row r="446" spans="2:7" x14ac:dyDescent="0.25">
      <c r="B446" s="163">
        <f t="shared" si="55"/>
        <v>44620</v>
      </c>
      <c r="C446" s="162" t="str">
        <f>_xll.ciqfunctions.udf.CIQ($Y$8, "IQ_TEV_TOTAL_REV_FWD", IQ_NTM,$B446)</f>
        <v>#CIQINACTIVE</v>
      </c>
      <c r="D446" s="162" t="str">
        <f>_xll.ciqfunctions.udf.CIQ($Y$8, "IQ_TEV_EBITDA_FWD", IQ_NTM,$B446)</f>
        <v>#CIQINACTIVE</v>
      </c>
      <c r="F446" s="135"/>
      <c r="G446" s="131"/>
    </row>
    <row r="447" spans="2:7" x14ac:dyDescent="0.25">
      <c r="B447" s="163">
        <f t="shared" si="55"/>
        <v>44621</v>
      </c>
      <c r="C447" s="162" t="str">
        <f>_xll.ciqfunctions.udf.CIQ($Y$8, "IQ_TEV_TOTAL_REV_FWD", IQ_NTM,$B447)</f>
        <v>#CIQINACTIVE</v>
      </c>
      <c r="D447" s="162" t="str">
        <f>_xll.ciqfunctions.udf.CIQ($Y$8, "IQ_TEV_EBITDA_FWD", IQ_NTM,$B447)</f>
        <v>#CIQINACTIVE</v>
      </c>
      <c r="F447" s="135"/>
      <c r="G447" s="131"/>
    </row>
    <row r="448" spans="2:7" x14ac:dyDescent="0.25">
      <c r="B448" s="163">
        <f t="shared" si="55"/>
        <v>44622</v>
      </c>
      <c r="C448" s="162" t="str">
        <f>_xll.ciqfunctions.udf.CIQ($Y$8, "IQ_TEV_TOTAL_REV_FWD", IQ_NTM,$B448)</f>
        <v>#CIQINACTIVE</v>
      </c>
      <c r="D448" s="162" t="str">
        <f>_xll.ciqfunctions.udf.CIQ($Y$8, "IQ_TEV_EBITDA_FWD", IQ_NTM,$B448)</f>
        <v>#CIQINACTIVE</v>
      </c>
      <c r="F448" s="135"/>
      <c r="G448" s="131"/>
    </row>
    <row r="449" spans="2:7" x14ac:dyDescent="0.25">
      <c r="B449" s="163">
        <f t="shared" si="55"/>
        <v>44623</v>
      </c>
      <c r="C449" s="162" t="str">
        <f>_xll.ciqfunctions.udf.CIQ($Y$8, "IQ_TEV_TOTAL_REV_FWD", IQ_NTM,$B449)</f>
        <v>#CIQINACTIVE</v>
      </c>
      <c r="D449" s="162" t="str">
        <f>_xll.ciqfunctions.udf.CIQ($Y$8, "IQ_TEV_EBITDA_FWD", IQ_NTM,$B449)</f>
        <v>#CIQINACTIVE</v>
      </c>
      <c r="F449" s="135"/>
      <c r="G449" s="131"/>
    </row>
    <row r="450" spans="2:7" x14ac:dyDescent="0.25">
      <c r="B450" s="163">
        <f t="shared" si="55"/>
        <v>44624</v>
      </c>
      <c r="C450" s="162" t="str">
        <f>_xll.ciqfunctions.udf.CIQ($Y$8, "IQ_TEV_TOTAL_REV_FWD", IQ_NTM,$B450)</f>
        <v>#CIQINACTIVE</v>
      </c>
      <c r="D450" s="162" t="str">
        <f>_xll.ciqfunctions.udf.CIQ($Y$8, "IQ_TEV_EBITDA_FWD", IQ_NTM,$B450)</f>
        <v>#CIQINACTIVE</v>
      </c>
      <c r="F450" s="135"/>
      <c r="G450" s="131"/>
    </row>
    <row r="451" spans="2:7" x14ac:dyDescent="0.25">
      <c r="B451" s="163">
        <f t="shared" si="55"/>
        <v>44627</v>
      </c>
      <c r="C451" s="162" t="str">
        <f>_xll.ciqfunctions.udf.CIQ($Y$8, "IQ_TEV_TOTAL_REV_FWD", IQ_NTM,$B451)</f>
        <v>#CIQINACTIVE</v>
      </c>
      <c r="D451" s="162" t="str">
        <f>_xll.ciqfunctions.udf.CIQ($Y$8, "IQ_TEV_EBITDA_FWD", IQ_NTM,$B451)</f>
        <v>#CIQINACTIVE</v>
      </c>
      <c r="F451" s="135"/>
      <c r="G451" s="131"/>
    </row>
    <row r="452" spans="2:7" x14ac:dyDescent="0.25">
      <c r="B452" s="163">
        <f t="shared" si="55"/>
        <v>44628</v>
      </c>
      <c r="C452" s="162" t="str">
        <f>_xll.ciqfunctions.udf.CIQ($Y$8, "IQ_TEV_TOTAL_REV_FWD", IQ_NTM,$B452)</f>
        <v>#CIQINACTIVE</v>
      </c>
      <c r="D452" s="162" t="str">
        <f>_xll.ciqfunctions.udf.CIQ($Y$8, "IQ_TEV_EBITDA_FWD", IQ_NTM,$B452)</f>
        <v>#CIQINACTIVE</v>
      </c>
      <c r="F452" s="135"/>
      <c r="G452" s="131"/>
    </row>
    <row r="453" spans="2:7" x14ac:dyDescent="0.25">
      <c r="B453" s="163">
        <f t="shared" si="55"/>
        <v>44629</v>
      </c>
      <c r="C453" s="162" t="str">
        <f>_xll.ciqfunctions.udf.CIQ($Y$8, "IQ_TEV_TOTAL_REV_FWD", IQ_NTM,$B453)</f>
        <v>#CIQINACTIVE</v>
      </c>
      <c r="D453" s="162" t="str">
        <f>_xll.ciqfunctions.udf.CIQ($Y$8, "IQ_TEV_EBITDA_FWD", IQ_NTM,$B453)</f>
        <v>#CIQINACTIVE</v>
      </c>
      <c r="F453" s="135"/>
      <c r="G453" s="131"/>
    </row>
    <row r="454" spans="2:7" x14ac:dyDescent="0.25">
      <c r="B454" s="163">
        <f t="shared" si="55"/>
        <v>44630</v>
      </c>
      <c r="C454" s="162" t="str">
        <f>_xll.ciqfunctions.udf.CIQ($Y$8, "IQ_TEV_TOTAL_REV_FWD", IQ_NTM,$B454)</f>
        <v>#CIQINACTIVE</v>
      </c>
      <c r="D454" s="162" t="str">
        <f>_xll.ciqfunctions.udf.CIQ($Y$8, "IQ_TEV_EBITDA_FWD", IQ_NTM,$B454)</f>
        <v>#CIQINACTIVE</v>
      </c>
      <c r="F454" s="135"/>
      <c r="G454" s="131"/>
    </row>
    <row r="455" spans="2:7" x14ac:dyDescent="0.25">
      <c r="B455" s="163">
        <f t="shared" si="55"/>
        <v>44631</v>
      </c>
      <c r="C455" s="162" t="str">
        <f>_xll.ciqfunctions.udf.CIQ($Y$8, "IQ_TEV_TOTAL_REV_FWD", IQ_NTM,$B455)</f>
        <v>#CIQINACTIVE</v>
      </c>
      <c r="D455" s="162" t="str">
        <f>_xll.ciqfunctions.udf.CIQ($Y$8, "IQ_TEV_EBITDA_FWD", IQ_NTM,$B455)</f>
        <v>#CIQINACTIVE</v>
      </c>
      <c r="F455" s="135"/>
      <c r="G455" s="131"/>
    </row>
    <row r="456" spans="2:7" x14ac:dyDescent="0.25">
      <c r="B456" s="163">
        <f t="shared" si="55"/>
        <v>44634</v>
      </c>
      <c r="C456" s="162" t="str">
        <f>_xll.ciqfunctions.udf.CIQ($Y$8, "IQ_TEV_TOTAL_REV_FWD", IQ_NTM,$B456)</f>
        <v>#CIQINACTIVE</v>
      </c>
      <c r="D456" s="162" t="str">
        <f>_xll.ciqfunctions.udf.CIQ($Y$8, "IQ_TEV_EBITDA_FWD", IQ_NTM,$B456)</f>
        <v>#CIQINACTIVE</v>
      </c>
      <c r="F456" s="135"/>
      <c r="G456" s="131"/>
    </row>
    <row r="457" spans="2:7" x14ac:dyDescent="0.25">
      <c r="B457" s="163">
        <f t="shared" si="55"/>
        <v>44635</v>
      </c>
      <c r="C457" s="162" t="str">
        <f>_xll.ciqfunctions.udf.CIQ($Y$8, "IQ_TEV_TOTAL_REV_FWD", IQ_NTM,$B457)</f>
        <v>#CIQINACTIVE</v>
      </c>
      <c r="D457" s="162" t="str">
        <f>_xll.ciqfunctions.udf.CIQ($Y$8, "IQ_TEV_EBITDA_FWD", IQ_NTM,$B457)</f>
        <v>#CIQINACTIVE</v>
      </c>
      <c r="F457" s="135"/>
      <c r="G457" s="131"/>
    </row>
    <row r="458" spans="2:7" x14ac:dyDescent="0.25">
      <c r="B458" s="163">
        <f t="shared" si="55"/>
        <v>44636</v>
      </c>
      <c r="C458" s="162" t="str">
        <f>_xll.ciqfunctions.udf.CIQ($Y$8, "IQ_TEV_TOTAL_REV_FWD", IQ_NTM,$B458)</f>
        <v>#CIQINACTIVE</v>
      </c>
      <c r="D458" s="162" t="str">
        <f>_xll.ciqfunctions.udf.CIQ($Y$8, "IQ_TEV_EBITDA_FWD", IQ_NTM,$B458)</f>
        <v>#CIQINACTIVE</v>
      </c>
      <c r="F458" s="135"/>
      <c r="G458" s="131"/>
    </row>
    <row r="459" spans="2:7" x14ac:dyDescent="0.25">
      <c r="B459" s="163">
        <f t="shared" si="55"/>
        <v>44637</v>
      </c>
      <c r="C459" s="162" t="str">
        <f>_xll.ciqfunctions.udf.CIQ($Y$8, "IQ_TEV_TOTAL_REV_FWD", IQ_NTM,$B459)</f>
        <v>#CIQINACTIVE</v>
      </c>
      <c r="D459" s="162" t="str">
        <f>_xll.ciqfunctions.udf.CIQ($Y$8, "IQ_TEV_EBITDA_FWD", IQ_NTM,$B459)</f>
        <v>#CIQINACTIVE</v>
      </c>
      <c r="F459" s="135"/>
      <c r="G459" s="131"/>
    </row>
    <row r="460" spans="2:7" x14ac:dyDescent="0.25">
      <c r="B460" s="163">
        <f t="shared" si="55"/>
        <v>44638</v>
      </c>
      <c r="C460" s="162" t="str">
        <f>_xll.ciqfunctions.udf.CIQ($Y$8, "IQ_TEV_TOTAL_REV_FWD", IQ_NTM,$B460)</f>
        <v>#CIQINACTIVE</v>
      </c>
      <c r="D460" s="162" t="str">
        <f>_xll.ciqfunctions.udf.CIQ($Y$8, "IQ_TEV_EBITDA_FWD", IQ_NTM,$B460)</f>
        <v>#CIQINACTIVE</v>
      </c>
      <c r="F460" s="135"/>
      <c r="G460" s="131"/>
    </row>
    <row r="461" spans="2:7" x14ac:dyDescent="0.25">
      <c r="B461" s="163">
        <f t="shared" si="55"/>
        <v>44641</v>
      </c>
      <c r="C461" s="162" t="str">
        <f>_xll.ciqfunctions.udf.CIQ($Y$8, "IQ_TEV_TOTAL_REV_FWD", IQ_NTM,$B461)</f>
        <v>#CIQINACTIVE</v>
      </c>
      <c r="D461" s="162" t="str">
        <f>_xll.ciqfunctions.udf.CIQ($Y$8, "IQ_TEV_EBITDA_FWD", IQ_NTM,$B461)</f>
        <v>#CIQINACTIVE</v>
      </c>
      <c r="F461" s="135"/>
      <c r="G461" s="131"/>
    </row>
    <row r="462" spans="2:7" x14ac:dyDescent="0.25">
      <c r="B462" s="163">
        <f t="shared" si="55"/>
        <v>44642</v>
      </c>
      <c r="C462" s="162" t="str">
        <f>_xll.ciqfunctions.udf.CIQ($Y$8, "IQ_TEV_TOTAL_REV_FWD", IQ_NTM,$B462)</f>
        <v>#CIQINACTIVE</v>
      </c>
      <c r="D462" s="162" t="str">
        <f>_xll.ciqfunctions.udf.CIQ($Y$8, "IQ_TEV_EBITDA_FWD", IQ_NTM,$B462)</f>
        <v>#CIQINACTIVE</v>
      </c>
      <c r="F462" s="135"/>
      <c r="G462" s="131"/>
    </row>
    <row r="463" spans="2:7" x14ac:dyDescent="0.25">
      <c r="B463" s="163">
        <f t="shared" si="55"/>
        <v>44643</v>
      </c>
      <c r="C463" s="162" t="str">
        <f>_xll.ciqfunctions.udf.CIQ($Y$8, "IQ_TEV_TOTAL_REV_FWD", IQ_NTM,$B463)</f>
        <v>#CIQINACTIVE</v>
      </c>
      <c r="D463" s="162" t="str">
        <f>_xll.ciqfunctions.udf.CIQ($Y$8, "IQ_TEV_EBITDA_FWD", IQ_NTM,$B463)</f>
        <v>#CIQINACTIVE</v>
      </c>
      <c r="F463" s="135"/>
      <c r="G463" s="131"/>
    </row>
    <row r="464" spans="2:7" x14ac:dyDescent="0.25">
      <c r="B464" s="163">
        <f t="shared" si="55"/>
        <v>44644</v>
      </c>
      <c r="C464" s="162" t="str">
        <f>_xll.ciqfunctions.udf.CIQ($Y$8, "IQ_TEV_TOTAL_REV_FWD", IQ_NTM,$B464)</f>
        <v>#CIQINACTIVE</v>
      </c>
      <c r="D464" s="162" t="str">
        <f>_xll.ciqfunctions.udf.CIQ($Y$8, "IQ_TEV_EBITDA_FWD", IQ_NTM,$B464)</f>
        <v>#CIQINACTIVE</v>
      </c>
      <c r="F464" s="135"/>
      <c r="G464" s="131"/>
    </row>
    <row r="465" spans="2:7" x14ac:dyDescent="0.25">
      <c r="B465" s="163">
        <f t="shared" si="55"/>
        <v>44645</v>
      </c>
      <c r="C465" s="162" t="str">
        <f>_xll.ciqfunctions.udf.CIQ($Y$8, "IQ_TEV_TOTAL_REV_FWD", IQ_NTM,$B465)</f>
        <v>#CIQINACTIVE</v>
      </c>
      <c r="D465" s="162" t="str">
        <f>_xll.ciqfunctions.udf.CIQ($Y$8, "IQ_TEV_EBITDA_FWD", IQ_NTM,$B465)</f>
        <v>#CIQINACTIVE</v>
      </c>
      <c r="F465" s="135"/>
      <c r="G465" s="131"/>
    </row>
    <row r="466" spans="2:7" x14ac:dyDescent="0.25">
      <c r="B466" s="163">
        <f t="shared" si="55"/>
        <v>44648</v>
      </c>
      <c r="C466" s="162" t="str">
        <f>_xll.ciqfunctions.udf.CIQ($Y$8, "IQ_TEV_TOTAL_REV_FWD", IQ_NTM,$B466)</f>
        <v>#CIQINACTIVE</v>
      </c>
      <c r="D466" s="162" t="str">
        <f>_xll.ciqfunctions.udf.CIQ($Y$8, "IQ_TEV_EBITDA_FWD", IQ_NTM,$B466)</f>
        <v>#CIQINACTIVE</v>
      </c>
      <c r="F466" s="135"/>
      <c r="G466" s="131"/>
    </row>
    <row r="467" spans="2:7" x14ac:dyDescent="0.25">
      <c r="B467" s="163">
        <f t="shared" si="55"/>
        <v>44649</v>
      </c>
      <c r="C467" s="162" t="str">
        <f>_xll.ciqfunctions.udf.CIQ($Y$8, "IQ_TEV_TOTAL_REV_FWD", IQ_NTM,$B467)</f>
        <v>#CIQINACTIVE</v>
      </c>
      <c r="D467" s="162" t="str">
        <f>_xll.ciqfunctions.udf.CIQ($Y$8, "IQ_TEV_EBITDA_FWD", IQ_NTM,$B467)</f>
        <v>#CIQINACTIVE</v>
      </c>
      <c r="F467" s="135"/>
      <c r="G467" s="131"/>
    </row>
    <row r="468" spans="2:7" x14ac:dyDescent="0.25">
      <c r="B468" s="163">
        <f t="shared" si="55"/>
        <v>44650</v>
      </c>
      <c r="C468" s="162" t="str">
        <f>_xll.ciqfunctions.udf.CIQ($Y$8, "IQ_TEV_TOTAL_REV_FWD", IQ_NTM,$B468)</f>
        <v>#CIQINACTIVE</v>
      </c>
      <c r="D468" s="162" t="str">
        <f>_xll.ciqfunctions.udf.CIQ($Y$8, "IQ_TEV_EBITDA_FWD", IQ_NTM,$B468)</f>
        <v>#CIQINACTIVE</v>
      </c>
      <c r="F468" s="135"/>
      <c r="G468" s="131"/>
    </row>
    <row r="469" spans="2:7" x14ac:dyDescent="0.25">
      <c r="B469" s="163">
        <f t="shared" si="55"/>
        <v>44651</v>
      </c>
      <c r="C469" s="162" t="str">
        <f>_xll.ciqfunctions.udf.CIQ($Y$8, "IQ_TEV_TOTAL_REV_FWD", IQ_NTM,$B469)</f>
        <v>#CIQINACTIVE</v>
      </c>
      <c r="D469" s="162" t="str">
        <f>_xll.ciqfunctions.udf.CIQ($Y$8, "IQ_TEV_EBITDA_FWD", IQ_NTM,$B469)</f>
        <v>#CIQINACTIVE</v>
      </c>
      <c r="F469" s="135"/>
      <c r="G469" s="131"/>
    </row>
    <row r="470" spans="2:7" x14ac:dyDescent="0.25">
      <c r="B470" s="163">
        <f t="shared" si="55"/>
        <v>44652</v>
      </c>
      <c r="C470" s="162" t="str">
        <f>_xll.ciqfunctions.udf.CIQ($Y$8, "IQ_TEV_TOTAL_REV_FWD", IQ_NTM,$B470)</f>
        <v>#CIQINACTIVE</v>
      </c>
      <c r="D470" s="162" t="str">
        <f>_xll.ciqfunctions.udf.CIQ($Y$8, "IQ_TEV_EBITDA_FWD", IQ_NTM,$B470)</f>
        <v>#CIQINACTIVE</v>
      </c>
      <c r="F470" s="135"/>
      <c r="G470" s="131"/>
    </row>
    <row r="471" spans="2:7" x14ac:dyDescent="0.25">
      <c r="B471" s="163">
        <f t="shared" si="55"/>
        <v>44655</v>
      </c>
      <c r="C471" s="162" t="str">
        <f>_xll.ciqfunctions.udf.CIQ($Y$8, "IQ_TEV_TOTAL_REV_FWD", IQ_NTM,$B471)</f>
        <v>#CIQINACTIVE</v>
      </c>
      <c r="D471" s="162" t="str">
        <f>_xll.ciqfunctions.udf.CIQ($Y$8, "IQ_TEV_EBITDA_FWD", IQ_NTM,$B471)</f>
        <v>#CIQINACTIVE</v>
      </c>
      <c r="F471" s="135"/>
      <c r="G471" s="131"/>
    </row>
    <row r="472" spans="2:7" x14ac:dyDescent="0.25">
      <c r="B472" s="163">
        <f t="shared" si="55"/>
        <v>44656</v>
      </c>
      <c r="C472" s="162" t="str">
        <f>_xll.ciqfunctions.udf.CIQ($Y$8, "IQ_TEV_TOTAL_REV_FWD", IQ_NTM,$B472)</f>
        <v>#CIQINACTIVE</v>
      </c>
      <c r="D472" s="162" t="str">
        <f>_xll.ciqfunctions.udf.CIQ($Y$8, "IQ_TEV_EBITDA_FWD", IQ_NTM,$B472)</f>
        <v>#CIQINACTIVE</v>
      </c>
      <c r="F472" s="135"/>
      <c r="G472" s="131"/>
    </row>
    <row r="473" spans="2:7" x14ac:dyDescent="0.25">
      <c r="B473" s="163">
        <f t="shared" si="55"/>
        <v>44657</v>
      </c>
      <c r="C473" s="162" t="str">
        <f>_xll.ciqfunctions.udf.CIQ($Y$8, "IQ_TEV_TOTAL_REV_FWD", IQ_NTM,$B473)</f>
        <v>#CIQINACTIVE</v>
      </c>
      <c r="D473" s="162" t="str">
        <f>_xll.ciqfunctions.udf.CIQ($Y$8, "IQ_TEV_EBITDA_FWD", IQ_NTM,$B473)</f>
        <v>#CIQINACTIVE</v>
      </c>
      <c r="F473" s="135"/>
      <c r="G473" s="131"/>
    </row>
    <row r="474" spans="2:7" x14ac:dyDescent="0.25">
      <c r="B474" s="163">
        <f t="shared" si="55"/>
        <v>44658</v>
      </c>
      <c r="C474" s="162" t="str">
        <f>_xll.ciqfunctions.udf.CIQ($Y$8, "IQ_TEV_TOTAL_REV_FWD", IQ_NTM,$B474)</f>
        <v>#CIQINACTIVE</v>
      </c>
      <c r="D474" s="162" t="str">
        <f>_xll.ciqfunctions.udf.CIQ($Y$8, "IQ_TEV_EBITDA_FWD", IQ_NTM,$B474)</f>
        <v>#CIQINACTIVE</v>
      </c>
      <c r="F474" s="135"/>
      <c r="G474" s="131"/>
    </row>
    <row r="475" spans="2:7" x14ac:dyDescent="0.25">
      <c r="B475" s="163">
        <f t="shared" si="55"/>
        <v>44659</v>
      </c>
      <c r="C475" s="162" t="str">
        <f>_xll.ciqfunctions.udf.CIQ($Y$8, "IQ_TEV_TOTAL_REV_FWD", IQ_NTM,$B475)</f>
        <v>#CIQINACTIVE</v>
      </c>
      <c r="D475" s="162" t="str">
        <f>_xll.ciqfunctions.udf.CIQ($Y$8, "IQ_TEV_EBITDA_FWD", IQ_NTM,$B475)</f>
        <v>#CIQINACTIVE</v>
      </c>
      <c r="F475" s="135"/>
      <c r="G475" s="131"/>
    </row>
    <row r="476" spans="2:7" x14ac:dyDescent="0.25">
      <c r="B476" s="163">
        <f t="shared" si="55"/>
        <v>44662</v>
      </c>
      <c r="C476" s="162" t="str">
        <f>_xll.ciqfunctions.udf.CIQ($Y$8, "IQ_TEV_TOTAL_REV_FWD", IQ_NTM,$B476)</f>
        <v>#CIQINACTIVE</v>
      </c>
      <c r="D476" s="162" t="str">
        <f>_xll.ciqfunctions.udf.CIQ($Y$8, "IQ_TEV_EBITDA_FWD", IQ_NTM,$B476)</f>
        <v>#CIQINACTIVE</v>
      </c>
      <c r="F476" s="135"/>
      <c r="G476" s="131"/>
    </row>
    <row r="477" spans="2:7" x14ac:dyDescent="0.25">
      <c r="B477" s="163">
        <f t="shared" si="55"/>
        <v>44663</v>
      </c>
      <c r="C477" s="162" t="str">
        <f>_xll.ciqfunctions.udf.CIQ($Y$8, "IQ_TEV_TOTAL_REV_FWD", IQ_NTM,$B477)</f>
        <v>#CIQINACTIVE</v>
      </c>
      <c r="D477" s="162" t="str">
        <f>_xll.ciqfunctions.udf.CIQ($Y$8, "IQ_TEV_EBITDA_FWD", IQ_NTM,$B477)</f>
        <v>#CIQINACTIVE</v>
      </c>
      <c r="F477" s="135"/>
      <c r="G477" s="131"/>
    </row>
    <row r="478" spans="2:7" x14ac:dyDescent="0.25">
      <c r="B478" s="163">
        <f t="shared" si="55"/>
        <v>44664</v>
      </c>
      <c r="C478" s="162" t="str">
        <f>_xll.ciqfunctions.udf.CIQ($Y$8, "IQ_TEV_TOTAL_REV_FWD", IQ_NTM,$B478)</f>
        <v>#CIQINACTIVE</v>
      </c>
      <c r="D478" s="162" t="str">
        <f>_xll.ciqfunctions.udf.CIQ($Y$8, "IQ_TEV_EBITDA_FWD", IQ_NTM,$B478)</f>
        <v>#CIQINACTIVE</v>
      </c>
      <c r="F478" s="135"/>
      <c r="G478" s="131"/>
    </row>
    <row r="479" spans="2:7" x14ac:dyDescent="0.25">
      <c r="B479" s="163">
        <f t="shared" si="55"/>
        <v>44665</v>
      </c>
      <c r="C479" s="162" t="str">
        <f>_xll.ciqfunctions.udf.CIQ($Y$8, "IQ_TEV_TOTAL_REV_FWD", IQ_NTM,$B479)</f>
        <v>#CIQINACTIVE</v>
      </c>
      <c r="D479" s="162" t="str">
        <f>_xll.ciqfunctions.udf.CIQ($Y$8, "IQ_TEV_EBITDA_FWD", IQ_NTM,$B479)</f>
        <v>#CIQINACTIVE</v>
      </c>
      <c r="F479" s="135"/>
      <c r="G479" s="131"/>
    </row>
    <row r="480" spans="2:7" x14ac:dyDescent="0.25">
      <c r="B480" s="163">
        <f t="shared" si="55"/>
        <v>44666</v>
      </c>
      <c r="C480" s="162" t="str">
        <f>_xll.ciqfunctions.udf.CIQ($Y$8, "IQ_TEV_TOTAL_REV_FWD", IQ_NTM,$B480)</f>
        <v>#CIQINACTIVE</v>
      </c>
      <c r="D480" s="162" t="str">
        <f>_xll.ciqfunctions.udf.CIQ($Y$8, "IQ_TEV_EBITDA_FWD", IQ_NTM,$B480)</f>
        <v>#CIQINACTIVE</v>
      </c>
      <c r="F480" s="135"/>
      <c r="G480" s="131"/>
    </row>
    <row r="481" spans="2:7" x14ac:dyDescent="0.25">
      <c r="B481" s="163">
        <f t="shared" si="55"/>
        <v>44669</v>
      </c>
      <c r="C481" s="162" t="str">
        <f>_xll.ciqfunctions.udf.CIQ($Y$8, "IQ_TEV_TOTAL_REV_FWD", IQ_NTM,$B481)</f>
        <v>#CIQINACTIVE</v>
      </c>
      <c r="D481" s="162" t="str">
        <f>_xll.ciqfunctions.udf.CIQ($Y$8, "IQ_TEV_EBITDA_FWD", IQ_NTM,$B481)</f>
        <v>#CIQINACTIVE</v>
      </c>
      <c r="F481" s="135"/>
      <c r="G481" s="131"/>
    </row>
    <row r="482" spans="2:7" x14ac:dyDescent="0.25">
      <c r="B482" s="163">
        <f t="shared" si="55"/>
        <v>44670</v>
      </c>
      <c r="C482" s="162" t="str">
        <f>_xll.ciqfunctions.udf.CIQ($Y$8, "IQ_TEV_TOTAL_REV_FWD", IQ_NTM,$B482)</f>
        <v>#CIQINACTIVE</v>
      </c>
      <c r="D482" s="162" t="str">
        <f>_xll.ciqfunctions.udf.CIQ($Y$8, "IQ_TEV_EBITDA_FWD", IQ_NTM,$B482)</f>
        <v>#CIQINACTIVE</v>
      </c>
      <c r="F482" s="135"/>
      <c r="G482" s="131"/>
    </row>
    <row r="483" spans="2:7" x14ac:dyDescent="0.25">
      <c r="B483" s="163">
        <f t="shared" si="55"/>
        <v>44671</v>
      </c>
      <c r="C483" s="162" t="str">
        <f>_xll.ciqfunctions.udf.CIQ($Y$8, "IQ_TEV_TOTAL_REV_FWD", IQ_NTM,$B483)</f>
        <v>#CIQINACTIVE</v>
      </c>
      <c r="D483" s="162" t="str">
        <f>_xll.ciqfunctions.udf.CIQ($Y$8, "IQ_TEV_EBITDA_FWD", IQ_NTM,$B483)</f>
        <v>#CIQINACTIVE</v>
      </c>
      <c r="F483" s="135"/>
      <c r="G483" s="131"/>
    </row>
    <row r="484" spans="2:7" x14ac:dyDescent="0.25">
      <c r="B484" s="163">
        <f t="shared" si="55"/>
        <v>44672</v>
      </c>
      <c r="C484" s="162" t="str">
        <f>_xll.ciqfunctions.udf.CIQ($Y$8, "IQ_TEV_TOTAL_REV_FWD", IQ_NTM,$B484)</f>
        <v>#CIQINACTIVE</v>
      </c>
      <c r="D484" s="162" t="str">
        <f>_xll.ciqfunctions.udf.CIQ($Y$8, "IQ_TEV_EBITDA_FWD", IQ_NTM,$B484)</f>
        <v>#CIQINACTIVE</v>
      </c>
      <c r="F484" s="135"/>
      <c r="G484" s="131"/>
    </row>
    <row r="485" spans="2:7" x14ac:dyDescent="0.25">
      <c r="B485" s="163">
        <f t="shared" si="55"/>
        <v>44673</v>
      </c>
      <c r="C485" s="162" t="str">
        <f>_xll.ciqfunctions.udf.CIQ($Y$8, "IQ_TEV_TOTAL_REV_FWD", IQ_NTM,$B485)</f>
        <v>#CIQINACTIVE</v>
      </c>
      <c r="D485" s="162" t="str">
        <f>_xll.ciqfunctions.udf.CIQ($Y$8, "IQ_TEV_EBITDA_FWD", IQ_NTM,$B485)</f>
        <v>#CIQINACTIVE</v>
      </c>
      <c r="F485" s="135"/>
      <c r="G485" s="131"/>
    </row>
    <row r="486" spans="2:7" x14ac:dyDescent="0.25">
      <c r="B486" s="163">
        <f t="shared" si="55"/>
        <v>44676</v>
      </c>
      <c r="C486" s="162" t="str">
        <f>_xll.ciqfunctions.udf.CIQ($Y$8, "IQ_TEV_TOTAL_REV_FWD", IQ_NTM,$B486)</f>
        <v>#CIQINACTIVE</v>
      </c>
      <c r="D486" s="162" t="str">
        <f>_xll.ciqfunctions.udf.CIQ($Y$8, "IQ_TEV_EBITDA_FWD", IQ_NTM,$B486)</f>
        <v>#CIQINACTIVE</v>
      </c>
      <c r="F486" s="135"/>
      <c r="G486" s="131"/>
    </row>
    <row r="487" spans="2:7" x14ac:dyDescent="0.25">
      <c r="B487" s="163">
        <f t="shared" si="55"/>
        <v>44677</v>
      </c>
      <c r="C487" s="162" t="str">
        <f>_xll.ciqfunctions.udf.CIQ($Y$8, "IQ_TEV_TOTAL_REV_FWD", IQ_NTM,$B487)</f>
        <v>#CIQINACTIVE</v>
      </c>
      <c r="D487" s="162" t="str">
        <f>_xll.ciqfunctions.udf.CIQ($Y$8, "IQ_TEV_EBITDA_FWD", IQ_NTM,$B487)</f>
        <v>#CIQINACTIVE</v>
      </c>
      <c r="F487" s="135"/>
      <c r="G487" s="131"/>
    </row>
    <row r="488" spans="2:7" x14ac:dyDescent="0.25">
      <c r="B488" s="163">
        <f t="shared" si="55"/>
        <v>44678</v>
      </c>
      <c r="C488" s="162" t="str">
        <f>_xll.ciqfunctions.udf.CIQ($Y$8, "IQ_TEV_TOTAL_REV_FWD", IQ_NTM,$B488)</f>
        <v>#CIQINACTIVE</v>
      </c>
      <c r="D488" s="162" t="str">
        <f>_xll.ciqfunctions.udf.CIQ($Y$8, "IQ_TEV_EBITDA_FWD", IQ_NTM,$B488)</f>
        <v>#CIQINACTIVE</v>
      </c>
      <c r="F488" s="135"/>
      <c r="G488" s="131"/>
    </row>
    <row r="489" spans="2:7" x14ac:dyDescent="0.25">
      <c r="B489" s="163">
        <f t="shared" si="55"/>
        <v>44679</v>
      </c>
      <c r="C489" s="162" t="str">
        <f>_xll.ciqfunctions.udf.CIQ($Y$8, "IQ_TEV_TOTAL_REV_FWD", IQ_NTM,$B489)</f>
        <v>#CIQINACTIVE</v>
      </c>
      <c r="D489" s="162" t="str">
        <f>_xll.ciqfunctions.udf.CIQ($Y$8, "IQ_TEV_EBITDA_FWD", IQ_NTM,$B489)</f>
        <v>#CIQINACTIVE</v>
      </c>
      <c r="F489" s="135"/>
      <c r="G489" s="131"/>
    </row>
    <row r="490" spans="2:7" x14ac:dyDescent="0.25">
      <c r="B490" s="163">
        <f t="shared" si="55"/>
        <v>44680</v>
      </c>
      <c r="C490" s="162" t="str">
        <f>_xll.ciqfunctions.udf.CIQ($Y$8, "IQ_TEV_TOTAL_REV_FWD", IQ_NTM,$B490)</f>
        <v>#CIQINACTIVE</v>
      </c>
      <c r="D490" s="162" t="str">
        <f>_xll.ciqfunctions.udf.CIQ($Y$8, "IQ_TEV_EBITDA_FWD", IQ_NTM,$B490)</f>
        <v>#CIQINACTIVE</v>
      </c>
      <c r="F490" s="135"/>
      <c r="G490" s="131"/>
    </row>
    <row r="491" spans="2:7" x14ac:dyDescent="0.25">
      <c r="B491" s="163">
        <f t="shared" si="55"/>
        <v>44683</v>
      </c>
      <c r="C491" s="162" t="str">
        <f>_xll.ciqfunctions.udf.CIQ($Y$8, "IQ_TEV_TOTAL_REV_FWD", IQ_NTM,$B491)</f>
        <v>#CIQINACTIVE</v>
      </c>
      <c r="D491" s="162" t="str">
        <f>_xll.ciqfunctions.udf.CIQ($Y$8, "IQ_TEV_EBITDA_FWD", IQ_NTM,$B491)</f>
        <v>#CIQINACTIVE</v>
      </c>
      <c r="F491" s="135"/>
      <c r="G491" s="131"/>
    </row>
    <row r="492" spans="2:7" x14ac:dyDescent="0.25">
      <c r="B492" s="163">
        <f t="shared" si="55"/>
        <v>44684</v>
      </c>
      <c r="C492" s="162" t="str">
        <f>_xll.ciqfunctions.udf.CIQ($Y$8, "IQ_TEV_TOTAL_REV_FWD", IQ_NTM,$B492)</f>
        <v>#CIQINACTIVE</v>
      </c>
      <c r="D492" s="162" t="str">
        <f>_xll.ciqfunctions.udf.CIQ($Y$8, "IQ_TEV_EBITDA_FWD", IQ_NTM,$B492)</f>
        <v>#CIQINACTIVE</v>
      </c>
      <c r="F492" s="135"/>
      <c r="G492" s="131"/>
    </row>
    <row r="493" spans="2:7" x14ac:dyDescent="0.25">
      <c r="B493" s="163">
        <f t="shared" si="55"/>
        <v>44685</v>
      </c>
      <c r="C493" s="162" t="str">
        <f>_xll.ciqfunctions.udf.CIQ($Y$8, "IQ_TEV_TOTAL_REV_FWD", IQ_NTM,$B493)</f>
        <v>#CIQINACTIVE</v>
      </c>
      <c r="D493" s="162" t="str">
        <f>_xll.ciqfunctions.udf.CIQ($Y$8, "IQ_TEV_EBITDA_FWD", IQ_NTM,$B493)</f>
        <v>#CIQINACTIVE</v>
      </c>
      <c r="F493" s="135"/>
      <c r="G493" s="131"/>
    </row>
    <row r="494" spans="2:7" x14ac:dyDescent="0.25">
      <c r="B494" s="163">
        <f t="shared" si="55"/>
        <v>44686</v>
      </c>
      <c r="C494" s="162" t="str">
        <f>_xll.ciqfunctions.udf.CIQ($Y$8, "IQ_TEV_TOTAL_REV_FWD", IQ_NTM,$B494)</f>
        <v>#CIQINACTIVE</v>
      </c>
      <c r="D494" s="162" t="str">
        <f>_xll.ciqfunctions.udf.CIQ($Y$8, "IQ_TEV_EBITDA_FWD", IQ_NTM,$B494)</f>
        <v>#CIQINACTIVE</v>
      </c>
      <c r="F494" s="135"/>
      <c r="G494" s="131"/>
    </row>
    <row r="495" spans="2:7" x14ac:dyDescent="0.25">
      <c r="B495" s="163">
        <f t="shared" ref="B495:B558" si="56">IF(WEEKDAY(B494+1)=7,B494+3,B494+1)</f>
        <v>44687</v>
      </c>
      <c r="C495" s="162" t="str">
        <f>_xll.ciqfunctions.udf.CIQ($Y$8, "IQ_TEV_TOTAL_REV_FWD", IQ_NTM,$B495)</f>
        <v>#CIQINACTIVE</v>
      </c>
      <c r="D495" s="162" t="str">
        <f>_xll.ciqfunctions.udf.CIQ($Y$8, "IQ_TEV_EBITDA_FWD", IQ_NTM,$B495)</f>
        <v>#CIQINACTIVE</v>
      </c>
      <c r="F495" s="135"/>
      <c r="G495" s="131"/>
    </row>
    <row r="496" spans="2:7" x14ac:dyDescent="0.25">
      <c r="B496" s="163">
        <f t="shared" si="56"/>
        <v>44690</v>
      </c>
      <c r="C496" s="162" t="str">
        <f>_xll.ciqfunctions.udf.CIQ($Y$8, "IQ_TEV_TOTAL_REV_FWD", IQ_NTM,$B496)</f>
        <v>#CIQINACTIVE</v>
      </c>
      <c r="D496" s="162" t="str">
        <f>_xll.ciqfunctions.udf.CIQ($Y$8, "IQ_TEV_EBITDA_FWD", IQ_NTM,$B496)</f>
        <v>#CIQINACTIVE</v>
      </c>
      <c r="F496" s="135"/>
      <c r="G496" s="131"/>
    </row>
    <row r="497" spans="2:7" x14ac:dyDescent="0.25">
      <c r="B497" s="163">
        <f t="shared" si="56"/>
        <v>44691</v>
      </c>
      <c r="C497" s="162" t="str">
        <f>_xll.ciqfunctions.udf.CIQ($Y$8, "IQ_TEV_TOTAL_REV_FWD", IQ_NTM,$B497)</f>
        <v>#CIQINACTIVE</v>
      </c>
      <c r="D497" s="162" t="str">
        <f>_xll.ciqfunctions.udf.CIQ($Y$8, "IQ_TEV_EBITDA_FWD", IQ_NTM,$B497)</f>
        <v>#CIQINACTIVE</v>
      </c>
      <c r="F497" s="135"/>
      <c r="G497" s="131"/>
    </row>
    <row r="498" spans="2:7" x14ac:dyDescent="0.25">
      <c r="B498" s="163">
        <f t="shared" si="56"/>
        <v>44692</v>
      </c>
      <c r="C498" s="162" t="str">
        <f>_xll.ciqfunctions.udf.CIQ($Y$8, "IQ_TEV_TOTAL_REV_FWD", IQ_NTM,$B498)</f>
        <v>#CIQINACTIVE</v>
      </c>
      <c r="D498" s="162" t="str">
        <f>_xll.ciqfunctions.udf.CIQ($Y$8, "IQ_TEV_EBITDA_FWD", IQ_NTM,$B498)</f>
        <v>#CIQINACTIVE</v>
      </c>
      <c r="F498" s="135"/>
      <c r="G498" s="131"/>
    </row>
    <row r="499" spans="2:7" x14ac:dyDescent="0.25">
      <c r="B499" s="163">
        <f t="shared" si="56"/>
        <v>44693</v>
      </c>
      <c r="C499" s="162" t="str">
        <f>_xll.ciqfunctions.udf.CIQ($Y$8, "IQ_TEV_TOTAL_REV_FWD", IQ_NTM,$B499)</f>
        <v>#CIQINACTIVE</v>
      </c>
      <c r="D499" s="162" t="str">
        <f>_xll.ciqfunctions.udf.CIQ($Y$8, "IQ_TEV_EBITDA_FWD", IQ_NTM,$B499)</f>
        <v>#CIQINACTIVE</v>
      </c>
      <c r="F499" s="135"/>
      <c r="G499" s="131"/>
    </row>
    <row r="500" spans="2:7" x14ac:dyDescent="0.25">
      <c r="B500" s="163">
        <f t="shared" si="56"/>
        <v>44694</v>
      </c>
      <c r="C500" s="162" t="str">
        <f>_xll.ciqfunctions.udf.CIQ($Y$8, "IQ_TEV_TOTAL_REV_FWD", IQ_NTM,$B500)</f>
        <v>#CIQINACTIVE</v>
      </c>
      <c r="D500" s="162" t="str">
        <f>_xll.ciqfunctions.udf.CIQ($Y$8, "IQ_TEV_EBITDA_FWD", IQ_NTM,$B500)</f>
        <v>#CIQINACTIVE</v>
      </c>
      <c r="F500" s="135"/>
      <c r="G500" s="131"/>
    </row>
    <row r="501" spans="2:7" x14ac:dyDescent="0.25">
      <c r="B501" s="163">
        <f t="shared" si="56"/>
        <v>44697</v>
      </c>
      <c r="C501" s="162" t="str">
        <f>_xll.ciqfunctions.udf.CIQ($Y$8, "IQ_TEV_TOTAL_REV_FWD", IQ_NTM,$B501)</f>
        <v>#CIQINACTIVE</v>
      </c>
      <c r="D501" s="162" t="str">
        <f>_xll.ciqfunctions.udf.CIQ($Y$8, "IQ_TEV_EBITDA_FWD", IQ_NTM,$B501)</f>
        <v>#CIQINACTIVE</v>
      </c>
      <c r="F501" s="135"/>
      <c r="G501" s="131"/>
    </row>
    <row r="502" spans="2:7" x14ac:dyDescent="0.25">
      <c r="B502" s="163">
        <f t="shared" si="56"/>
        <v>44698</v>
      </c>
      <c r="C502" s="162" t="str">
        <f>_xll.ciqfunctions.udf.CIQ($Y$8, "IQ_TEV_TOTAL_REV_FWD", IQ_NTM,$B502)</f>
        <v>#CIQINACTIVE</v>
      </c>
      <c r="D502" s="162" t="str">
        <f>_xll.ciqfunctions.udf.CIQ($Y$8, "IQ_TEV_EBITDA_FWD", IQ_NTM,$B502)</f>
        <v>#CIQINACTIVE</v>
      </c>
      <c r="F502" s="135"/>
      <c r="G502" s="131"/>
    </row>
    <row r="503" spans="2:7" x14ac:dyDescent="0.25">
      <c r="B503" s="163">
        <f t="shared" si="56"/>
        <v>44699</v>
      </c>
      <c r="C503" s="162" t="str">
        <f>_xll.ciqfunctions.udf.CIQ($Y$8, "IQ_TEV_TOTAL_REV_FWD", IQ_NTM,$B503)</f>
        <v>#CIQINACTIVE</v>
      </c>
      <c r="D503" s="162" t="str">
        <f>_xll.ciqfunctions.udf.CIQ($Y$8, "IQ_TEV_EBITDA_FWD", IQ_NTM,$B503)</f>
        <v>#CIQINACTIVE</v>
      </c>
      <c r="F503" s="135"/>
      <c r="G503" s="131"/>
    </row>
    <row r="504" spans="2:7" x14ac:dyDescent="0.25">
      <c r="B504" s="163">
        <f t="shared" si="56"/>
        <v>44700</v>
      </c>
      <c r="C504" s="162" t="str">
        <f>_xll.ciqfunctions.udf.CIQ($Y$8, "IQ_TEV_TOTAL_REV_FWD", IQ_NTM,$B504)</f>
        <v>#CIQINACTIVE</v>
      </c>
      <c r="D504" s="162" t="str">
        <f>_xll.ciqfunctions.udf.CIQ($Y$8, "IQ_TEV_EBITDA_FWD", IQ_NTM,$B504)</f>
        <v>#CIQINACTIVE</v>
      </c>
      <c r="F504" s="135"/>
      <c r="G504" s="131"/>
    </row>
    <row r="505" spans="2:7" x14ac:dyDescent="0.25">
      <c r="B505" s="163">
        <f t="shared" si="56"/>
        <v>44701</v>
      </c>
      <c r="C505" s="162" t="str">
        <f>_xll.ciqfunctions.udf.CIQ($Y$8, "IQ_TEV_TOTAL_REV_FWD", IQ_NTM,$B505)</f>
        <v>#CIQINACTIVE</v>
      </c>
      <c r="D505" s="162" t="str">
        <f>_xll.ciqfunctions.udf.CIQ($Y$8, "IQ_TEV_EBITDA_FWD", IQ_NTM,$B505)</f>
        <v>#CIQINACTIVE</v>
      </c>
      <c r="F505" s="135"/>
      <c r="G505" s="131"/>
    </row>
    <row r="506" spans="2:7" x14ac:dyDescent="0.25">
      <c r="B506" s="163">
        <f t="shared" si="56"/>
        <v>44704</v>
      </c>
      <c r="C506" s="162" t="str">
        <f>_xll.ciqfunctions.udf.CIQ($Y$8, "IQ_TEV_TOTAL_REV_FWD", IQ_NTM,$B506)</f>
        <v>#CIQINACTIVE</v>
      </c>
      <c r="D506" s="162" t="str">
        <f>_xll.ciqfunctions.udf.CIQ($Y$8, "IQ_TEV_EBITDA_FWD", IQ_NTM,$B506)</f>
        <v>#CIQINACTIVE</v>
      </c>
      <c r="F506" s="135"/>
      <c r="G506" s="131"/>
    </row>
    <row r="507" spans="2:7" x14ac:dyDescent="0.25">
      <c r="B507" s="163">
        <f t="shared" si="56"/>
        <v>44705</v>
      </c>
      <c r="C507" s="162" t="str">
        <f>_xll.ciqfunctions.udf.CIQ($Y$8, "IQ_TEV_TOTAL_REV_FWD", IQ_NTM,$B507)</f>
        <v>#CIQINACTIVE</v>
      </c>
      <c r="D507" s="162" t="str">
        <f>_xll.ciqfunctions.udf.CIQ($Y$8, "IQ_TEV_EBITDA_FWD", IQ_NTM,$B507)</f>
        <v>#CIQINACTIVE</v>
      </c>
      <c r="F507" s="135"/>
      <c r="G507" s="131"/>
    </row>
    <row r="508" spans="2:7" x14ac:dyDescent="0.25">
      <c r="B508" s="163">
        <f t="shared" si="56"/>
        <v>44706</v>
      </c>
      <c r="C508" s="162" t="str">
        <f>_xll.ciqfunctions.udf.CIQ($Y$8, "IQ_TEV_TOTAL_REV_FWD", IQ_NTM,$B508)</f>
        <v>#CIQINACTIVE</v>
      </c>
      <c r="D508" s="162" t="str">
        <f>_xll.ciqfunctions.udf.CIQ($Y$8, "IQ_TEV_EBITDA_FWD", IQ_NTM,$B508)</f>
        <v>#CIQINACTIVE</v>
      </c>
      <c r="F508" s="135"/>
      <c r="G508" s="131"/>
    </row>
    <row r="509" spans="2:7" x14ac:dyDescent="0.25">
      <c r="B509" s="163">
        <f t="shared" si="56"/>
        <v>44707</v>
      </c>
      <c r="C509" s="162" t="str">
        <f>_xll.ciqfunctions.udf.CIQ($Y$8, "IQ_TEV_TOTAL_REV_FWD", IQ_NTM,$B509)</f>
        <v>#CIQINACTIVE</v>
      </c>
      <c r="D509" s="162" t="str">
        <f>_xll.ciqfunctions.udf.CIQ($Y$8, "IQ_TEV_EBITDA_FWD", IQ_NTM,$B509)</f>
        <v>#CIQINACTIVE</v>
      </c>
      <c r="F509" s="135"/>
      <c r="G509" s="131"/>
    </row>
    <row r="510" spans="2:7" x14ac:dyDescent="0.25">
      <c r="B510" s="163">
        <f t="shared" si="56"/>
        <v>44708</v>
      </c>
      <c r="C510" s="162" t="str">
        <f>_xll.ciqfunctions.udf.CIQ($Y$8, "IQ_TEV_TOTAL_REV_FWD", IQ_NTM,$B510)</f>
        <v>#CIQINACTIVE</v>
      </c>
      <c r="D510" s="162" t="str">
        <f>_xll.ciqfunctions.udf.CIQ($Y$8, "IQ_TEV_EBITDA_FWD", IQ_NTM,$B510)</f>
        <v>#CIQINACTIVE</v>
      </c>
      <c r="F510" s="135"/>
      <c r="G510" s="131"/>
    </row>
    <row r="511" spans="2:7" x14ac:dyDescent="0.25">
      <c r="B511" s="163">
        <f t="shared" si="56"/>
        <v>44711</v>
      </c>
      <c r="C511" s="162" t="str">
        <f>_xll.ciqfunctions.udf.CIQ($Y$8, "IQ_TEV_TOTAL_REV_FWD", IQ_NTM,$B511)</f>
        <v>#CIQINACTIVE</v>
      </c>
      <c r="D511" s="162" t="str">
        <f>_xll.ciqfunctions.udf.CIQ($Y$8, "IQ_TEV_EBITDA_FWD", IQ_NTM,$B511)</f>
        <v>#CIQINACTIVE</v>
      </c>
      <c r="F511" s="135"/>
      <c r="G511" s="131"/>
    </row>
    <row r="512" spans="2:7" x14ac:dyDescent="0.25">
      <c r="B512" s="163">
        <f t="shared" si="56"/>
        <v>44712</v>
      </c>
      <c r="C512" s="162" t="str">
        <f>_xll.ciqfunctions.udf.CIQ($Y$8, "IQ_TEV_TOTAL_REV_FWD", IQ_NTM,$B512)</f>
        <v>#CIQINACTIVE</v>
      </c>
      <c r="D512" s="162" t="str">
        <f>_xll.ciqfunctions.udf.CIQ($Y$8, "IQ_TEV_EBITDA_FWD", IQ_NTM,$B512)</f>
        <v>#CIQINACTIVE</v>
      </c>
      <c r="F512" s="135"/>
      <c r="G512" s="131"/>
    </row>
    <row r="513" spans="2:7" x14ac:dyDescent="0.25">
      <c r="B513" s="163">
        <f t="shared" si="56"/>
        <v>44713</v>
      </c>
      <c r="C513" s="162" t="str">
        <f>_xll.ciqfunctions.udf.CIQ($Y$8, "IQ_TEV_TOTAL_REV_FWD", IQ_NTM,$B513)</f>
        <v>#CIQINACTIVE</v>
      </c>
      <c r="D513" s="162" t="str">
        <f>_xll.ciqfunctions.udf.CIQ($Y$8, "IQ_TEV_EBITDA_FWD", IQ_NTM,$B513)</f>
        <v>#CIQINACTIVE</v>
      </c>
      <c r="F513" s="135"/>
      <c r="G513" s="131"/>
    </row>
    <row r="514" spans="2:7" x14ac:dyDescent="0.25">
      <c r="B514" s="163">
        <f t="shared" si="56"/>
        <v>44714</v>
      </c>
      <c r="C514" s="162" t="str">
        <f>_xll.ciqfunctions.udf.CIQ($Y$8, "IQ_TEV_TOTAL_REV_FWD", IQ_NTM,$B514)</f>
        <v>#CIQINACTIVE</v>
      </c>
      <c r="D514" s="162" t="str">
        <f>_xll.ciqfunctions.udf.CIQ($Y$8, "IQ_TEV_EBITDA_FWD", IQ_NTM,$B514)</f>
        <v>#CIQINACTIVE</v>
      </c>
      <c r="F514" s="135"/>
      <c r="G514" s="131"/>
    </row>
    <row r="515" spans="2:7" x14ac:dyDescent="0.25">
      <c r="B515" s="163">
        <f t="shared" si="56"/>
        <v>44715</v>
      </c>
      <c r="C515" s="162" t="str">
        <f>_xll.ciqfunctions.udf.CIQ($Y$8, "IQ_TEV_TOTAL_REV_FWD", IQ_NTM,$B515)</f>
        <v>#CIQINACTIVE</v>
      </c>
      <c r="D515" s="162" t="str">
        <f>_xll.ciqfunctions.udf.CIQ($Y$8, "IQ_TEV_EBITDA_FWD", IQ_NTM,$B515)</f>
        <v>#CIQINACTIVE</v>
      </c>
      <c r="F515" s="135"/>
      <c r="G515" s="131"/>
    </row>
    <row r="516" spans="2:7" x14ac:dyDescent="0.25">
      <c r="B516" s="163">
        <f t="shared" si="56"/>
        <v>44718</v>
      </c>
      <c r="C516" s="162" t="str">
        <f>_xll.ciqfunctions.udf.CIQ($Y$8, "IQ_TEV_TOTAL_REV_FWD", IQ_NTM,$B516)</f>
        <v>#CIQINACTIVE</v>
      </c>
      <c r="D516" s="162" t="str">
        <f>_xll.ciqfunctions.udf.CIQ($Y$8, "IQ_TEV_EBITDA_FWD", IQ_NTM,$B516)</f>
        <v>#CIQINACTIVE</v>
      </c>
      <c r="F516" s="135"/>
      <c r="G516" s="131"/>
    </row>
    <row r="517" spans="2:7" x14ac:dyDescent="0.25">
      <c r="B517" s="163">
        <f t="shared" si="56"/>
        <v>44719</v>
      </c>
      <c r="C517" s="162" t="str">
        <f>_xll.ciqfunctions.udf.CIQ($Y$8, "IQ_TEV_TOTAL_REV_FWD", IQ_NTM,$B517)</f>
        <v>#CIQINACTIVE</v>
      </c>
      <c r="D517" s="162" t="str">
        <f>_xll.ciqfunctions.udf.CIQ($Y$8, "IQ_TEV_EBITDA_FWD", IQ_NTM,$B517)</f>
        <v>#CIQINACTIVE</v>
      </c>
      <c r="F517" s="135"/>
      <c r="G517" s="131"/>
    </row>
    <row r="518" spans="2:7" x14ac:dyDescent="0.25">
      <c r="B518" s="163">
        <f t="shared" si="56"/>
        <v>44720</v>
      </c>
      <c r="C518" s="162" t="str">
        <f>_xll.ciqfunctions.udf.CIQ($Y$8, "IQ_TEV_TOTAL_REV_FWD", IQ_NTM,$B518)</f>
        <v>#CIQINACTIVE</v>
      </c>
      <c r="D518" s="162" t="str">
        <f>_xll.ciqfunctions.udf.CIQ($Y$8, "IQ_TEV_EBITDA_FWD", IQ_NTM,$B518)</f>
        <v>#CIQINACTIVE</v>
      </c>
      <c r="F518" s="135"/>
      <c r="G518" s="131"/>
    </row>
    <row r="519" spans="2:7" x14ac:dyDescent="0.25">
      <c r="B519" s="163">
        <f t="shared" si="56"/>
        <v>44721</v>
      </c>
      <c r="C519" s="162" t="str">
        <f>_xll.ciqfunctions.udf.CIQ($Y$8, "IQ_TEV_TOTAL_REV_FWD", IQ_NTM,$B519)</f>
        <v>#CIQINACTIVE</v>
      </c>
      <c r="D519" s="162" t="str">
        <f>_xll.ciqfunctions.udf.CIQ($Y$8, "IQ_TEV_EBITDA_FWD", IQ_NTM,$B519)</f>
        <v>#CIQINACTIVE</v>
      </c>
      <c r="F519" s="135"/>
      <c r="G519" s="131"/>
    </row>
    <row r="520" spans="2:7" x14ac:dyDescent="0.25">
      <c r="B520" s="163">
        <f t="shared" si="56"/>
        <v>44722</v>
      </c>
      <c r="C520" s="162" t="str">
        <f>_xll.ciqfunctions.udf.CIQ($Y$8, "IQ_TEV_TOTAL_REV_FWD", IQ_NTM,$B520)</f>
        <v>#CIQINACTIVE</v>
      </c>
      <c r="D520" s="162" t="str">
        <f>_xll.ciqfunctions.udf.CIQ($Y$8, "IQ_TEV_EBITDA_FWD", IQ_NTM,$B520)</f>
        <v>#CIQINACTIVE</v>
      </c>
      <c r="F520" s="135"/>
      <c r="G520" s="131"/>
    </row>
    <row r="521" spans="2:7" x14ac:dyDescent="0.25">
      <c r="B521" s="163">
        <f t="shared" si="56"/>
        <v>44725</v>
      </c>
      <c r="C521" s="162" t="str">
        <f>_xll.ciqfunctions.udf.CIQ($Y$8, "IQ_TEV_TOTAL_REV_FWD", IQ_NTM,$B521)</f>
        <v>#CIQINACTIVE</v>
      </c>
      <c r="D521" s="162" t="str">
        <f>_xll.ciqfunctions.udf.CIQ($Y$8, "IQ_TEV_EBITDA_FWD", IQ_NTM,$B521)</f>
        <v>#CIQINACTIVE</v>
      </c>
      <c r="F521" s="135"/>
      <c r="G521" s="131"/>
    </row>
    <row r="522" spans="2:7" x14ac:dyDescent="0.25">
      <c r="B522" s="163">
        <f t="shared" si="56"/>
        <v>44726</v>
      </c>
      <c r="C522" s="162" t="str">
        <f>_xll.ciqfunctions.udf.CIQ($Y$8, "IQ_TEV_TOTAL_REV_FWD", IQ_NTM,$B522)</f>
        <v>#CIQINACTIVE</v>
      </c>
      <c r="D522" s="162" t="str">
        <f>_xll.ciqfunctions.udf.CIQ($Y$8, "IQ_TEV_EBITDA_FWD", IQ_NTM,$B522)</f>
        <v>#CIQINACTIVE</v>
      </c>
      <c r="F522" s="135"/>
      <c r="G522" s="131"/>
    </row>
    <row r="523" spans="2:7" x14ac:dyDescent="0.25">
      <c r="B523" s="163">
        <f t="shared" si="56"/>
        <v>44727</v>
      </c>
      <c r="C523" s="162" t="str">
        <f>_xll.ciqfunctions.udf.CIQ($Y$8, "IQ_TEV_TOTAL_REV_FWD", IQ_NTM,$B523)</f>
        <v>#CIQINACTIVE</v>
      </c>
      <c r="D523" s="162" t="str">
        <f>_xll.ciqfunctions.udf.CIQ($Y$8, "IQ_TEV_EBITDA_FWD", IQ_NTM,$B523)</f>
        <v>#CIQINACTIVE</v>
      </c>
      <c r="F523" s="135"/>
      <c r="G523" s="131"/>
    </row>
    <row r="524" spans="2:7" x14ac:dyDescent="0.25">
      <c r="B524" s="163">
        <f t="shared" si="56"/>
        <v>44728</v>
      </c>
      <c r="C524" s="162" t="str">
        <f>_xll.ciqfunctions.udf.CIQ($Y$8, "IQ_TEV_TOTAL_REV_FWD", IQ_NTM,$B524)</f>
        <v>#CIQINACTIVE</v>
      </c>
      <c r="D524" s="162" t="str">
        <f>_xll.ciqfunctions.udf.CIQ($Y$8, "IQ_TEV_EBITDA_FWD", IQ_NTM,$B524)</f>
        <v>#CIQINACTIVE</v>
      </c>
      <c r="F524" s="135"/>
      <c r="G524" s="131"/>
    </row>
    <row r="525" spans="2:7" x14ac:dyDescent="0.25">
      <c r="B525" s="163">
        <f t="shared" si="56"/>
        <v>44729</v>
      </c>
      <c r="C525" s="162" t="str">
        <f>_xll.ciqfunctions.udf.CIQ($Y$8, "IQ_TEV_TOTAL_REV_FWD", IQ_NTM,$B525)</f>
        <v>#CIQINACTIVE</v>
      </c>
      <c r="D525" s="162" t="str">
        <f>_xll.ciqfunctions.udf.CIQ($Y$8, "IQ_TEV_EBITDA_FWD", IQ_NTM,$B525)</f>
        <v>#CIQINACTIVE</v>
      </c>
      <c r="F525" s="135"/>
      <c r="G525" s="131"/>
    </row>
    <row r="526" spans="2:7" x14ac:dyDescent="0.25">
      <c r="B526" s="163">
        <f t="shared" si="56"/>
        <v>44732</v>
      </c>
      <c r="C526" s="162" t="str">
        <f>_xll.ciqfunctions.udf.CIQ($Y$8, "IQ_TEV_TOTAL_REV_FWD", IQ_NTM,$B526)</f>
        <v>#CIQINACTIVE</v>
      </c>
      <c r="D526" s="162" t="str">
        <f>_xll.ciqfunctions.udf.CIQ($Y$8, "IQ_TEV_EBITDA_FWD", IQ_NTM,$B526)</f>
        <v>#CIQINACTIVE</v>
      </c>
      <c r="F526" s="135"/>
      <c r="G526" s="131"/>
    </row>
    <row r="527" spans="2:7" x14ac:dyDescent="0.25">
      <c r="B527" s="163">
        <f t="shared" si="56"/>
        <v>44733</v>
      </c>
      <c r="C527" s="162" t="str">
        <f>_xll.ciqfunctions.udf.CIQ($Y$8, "IQ_TEV_TOTAL_REV_FWD", IQ_NTM,$B527)</f>
        <v>#CIQINACTIVE</v>
      </c>
      <c r="D527" s="162" t="str">
        <f>_xll.ciqfunctions.udf.CIQ($Y$8, "IQ_TEV_EBITDA_FWD", IQ_NTM,$B527)</f>
        <v>#CIQINACTIVE</v>
      </c>
      <c r="F527" s="135"/>
      <c r="G527" s="131"/>
    </row>
    <row r="528" spans="2:7" x14ac:dyDescent="0.25">
      <c r="B528" s="163">
        <f t="shared" si="56"/>
        <v>44734</v>
      </c>
      <c r="C528" s="162" t="str">
        <f>_xll.ciqfunctions.udf.CIQ($Y$8, "IQ_TEV_TOTAL_REV_FWD", IQ_NTM,$B528)</f>
        <v>#CIQINACTIVE</v>
      </c>
      <c r="D528" s="162" t="str">
        <f>_xll.ciqfunctions.udf.CIQ($Y$8, "IQ_TEV_EBITDA_FWD", IQ_NTM,$B528)</f>
        <v>#CIQINACTIVE</v>
      </c>
      <c r="F528" s="135"/>
      <c r="G528" s="131"/>
    </row>
    <row r="529" spans="2:7" x14ac:dyDescent="0.25">
      <c r="B529" s="163">
        <f t="shared" si="56"/>
        <v>44735</v>
      </c>
      <c r="C529" s="162" t="str">
        <f>_xll.ciqfunctions.udf.CIQ($Y$8, "IQ_TEV_TOTAL_REV_FWD", IQ_NTM,$B529)</f>
        <v>#CIQINACTIVE</v>
      </c>
      <c r="D529" s="162" t="str">
        <f>_xll.ciqfunctions.udf.CIQ($Y$8, "IQ_TEV_EBITDA_FWD", IQ_NTM,$B529)</f>
        <v>#CIQINACTIVE</v>
      </c>
      <c r="F529" s="135"/>
      <c r="G529" s="131"/>
    </row>
    <row r="530" spans="2:7" x14ac:dyDescent="0.25">
      <c r="B530" s="163">
        <f t="shared" si="56"/>
        <v>44736</v>
      </c>
      <c r="C530" s="162" t="str">
        <f>_xll.ciqfunctions.udf.CIQ($Y$8, "IQ_TEV_TOTAL_REV_FWD", IQ_NTM,$B530)</f>
        <v>#CIQINACTIVE</v>
      </c>
      <c r="D530" s="162" t="str">
        <f>_xll.ciqfunctions.udf.CIQ($Y$8, "IQ_TEV_EBITDA_FWD", IQ_NTM,$B530)</f>
        <v>#CIQINACTIVE</v>
      </c>
      <c r="F530" s="135"/>
      <c r="G530" s="131"/>
    </row>
    <row r="531" spans="2:7" x14ac:dyDescent="0.25">
      <c r="B531" s="163">
        <f t="shared" si="56"/>
        <v>44739</v>
      </c>
      <c r="C531" s="162" t="str">
        <f>_xll.ciqfunctions.udf.CIQ($Y$8, "IQ_TEV_TOTAL_REV_FWD", IQ_NTM,$B531)</f>
        <v>#CIQINACTIVE</v>
      </c>
      <c r="D531" s="162" t="str">
        <f>_xll.ciqfunctions.udf.CIQ($Y$8, "IQ_TEV_EBITDA_FWD", IQ_NTM,$B531)</f>
        <v>#CIQINACTIVE</v>
      </c>
      <c r="F531" s="135"/>
      <c r="G531" s="131"/>
    </row>
    <row r="532" spans="2:7" x14ac:dyDescent="0.25">
      <c r="B532" s="163">
        <f t="shared" si="56"/>
        <v>44740</v>
      </c>
      <c r="C532" s="162" t="str">
        <f>_xll.ciqfunctions.udf.CIQ($Y$8, "IQ_TEV_TOTAL_REV_FWD", IQ_NTM,$B532)</f>
        <v>#CIQINACTIVE</v>
      </c>
      <c r="D532" s="162" t="str">
        <f>_xll.ciqfunctions.udf.CIQ($Y$8, "IQ_TEV_EBITDA_FWD", IQ_NTM,$B532)</f>
        <v>#CIQINACTIVE</v>
      </c>
      <c r="F532" s="135"/>
      <c r="G532" s="131"/>
    </row>
    <row r="533" spans="2:7" x14ac:dyDescent="0.25">
      <c r="B533" s="163">
        <f t="shared" si="56"/>
        <v>44741</v>
      </c>
      <c r="C533" s="162" t="str">
        <f>_xll.ciqfunctions.udf.CIQ($Y$8, "IQ_TEV_TOTAL_REV_FWD", IQ_NTM,$B533)</f>
        <v>#CIQINACTIVE</v>
      </c>
      <c r="D533" s="162" t="str">
        <f>_xll.ciqfunctions.udf.CIQ($Y$8, "IQ_TEV_EBITDA_FWD", IQ_NTM,$B533)</f>
        <v>#CIQINACTIVE</v>
      </c>
      <c r="F533" s="135"/>
      <c r="G533" s="131"/>
    </row>
    <row r="534" spans="2:7" x14ac:dyDescent="0.25">
      <c r="B534" s="163">
        <f t="shared" si="56"/>
        <v>44742</v>
      </c>
      <c r="C534" s="162" t="str">
        <f>_xll.ciqfunctions.udf.CIQ($Y$8, "IQ_TEV_TOTAL_REV_FWD", IQ_NTM,$B534)</f>
        <v>#CIQINACTIVE</v>
      </c>
      <c r="D534" s="162" t="str">
        <f>_xll.ciqfunctions.udf.CIQ($Y$8, "IQ_TEV_EBITDA_FWD", IQ_NTM,$B534)</f>
        <v>#CIQINACTIVE</v>
      </c>
      <c r="F534" s="135"/>
      <c r="G534" s="131"/>
    </row>
    <row r="535" spans="2:7" x14ac:dyDescent="0.25">
      <c r="B535" s="163">
        <f t="shared" si="56"/>
        <v>44743</v>
      </c>
      <c r="C535" s="162" t="str">
        <f>_xll.ciqfunctions.udf.CIQ($Y$8, "IQ_TEV_TOTAL_REV_FWD", IQ_NTM,$B535)</f>
        <v>#CIQINACTIVE</v>
      </c>
      <c r="D535" s="162" t="str">
        <f>_xll.ciqfunctions.udf.CIQ($Y$8, "IQ_TEV_EBITDA_FWD", IQ_NTM,$B535)</f>
        <v>#CIQINACTIVE</v>
      </c>
      <c r="F535" s="135"/>
      <c r="G535" s="131"/>
    </row>
    <row r="536" spans="2:7" x14ac:dyDescent="0.25">
      <c r="B536" s="163">
        <f t="shared" si="56"/>
        <v>44746</v>
      </c>
      <c r="C536" s="162" t="str">
        <f>_xll.ciqfunctions.udf.CIQ($Y$8, "IQ_TEV_TOTAL_REV_FWD", IQ_NTM,$B536)</f>
        <v>#CIQINACTIVE</v>
      </c>
      <c r="D536" s="162" t="str">
        <f>_xll.ciqfunctions.udf.CIQ($Y$8, "IQ_TEV_EBITDA_FWD", IQ_NTM,$B536)</f>
        <v>#CIQINACTIVE</v>
      </c>
      <c r="F536" s="135"/>
      <c r="G536" s="131"/>
    </row>
    <row r="537" spans="2:7" x14ac:dyDescent="0.25">
      <c r="B537" s="163">
        <f t="shared" si="56"/>
        <v>44747</v>
      </c>
      <c r="C537" s="162" t="str">
        <f>_xll.ciqfunctions.udf.CIQ($Y$8, "IQ_TEV_TOTAL_REV_FWD", IQ_NTM,$B537)</f>
        <v>#CIQINACTIVE</v>
      </c>
      <c r="D537" s="162" t="str">
        <f>_xll.ciqfunctions.udf.CIQ($Y$8, "IQ_TEV_EBITDA_FWD", IQ_NTM,$B537)</f>
        <v>#CIQINACTIVE</v>
      </c>
      <c r="F537" s="135"/>
      <c r="G537" s="131"/>
    </row>
    <row r="538" spans="2:7" x14ac:dyDescent="0.25">
      <c r="B538" s="163">
        <f t="shared" si="56"/>
        <v>44748</v>
      </c>
      <c r="C538" s="162" t="str">
        <f>_xll.ciqfunctions.udf.CIQ($Y$8, "IQ_TEV_TOTAL_REV_FWD", IQ_NTM,$B538)</f>
        <v>#CIQINACTIVE</v>
      </c>
      <c r="D538" s="162" t="str">
        <f>_xll.ciqfunctions.udf.CIQ($Y$8, "IQ_TEV_EBITDA_FWD", IQ_NTM,$B538)</f>
        <v>#CIQINACTIVE</v>
      </c>
      <c r="F538" s="135"/>
      <c r="G538" s="131"/>
    </row>
    <row r="539" spans="2:7" x14ac:dyDescent="0.25">
      <c r="B539" s="163">
        <f t="shared" si="56"/>
        <v>44749</v>
      </c>
      <c r="C539" s="162" t="str">
        <f>_xll.ciqfunctions.udf.CIQ($Y$8, "IQ_TEV_TOTAL_REV_FWD", IQ_NTM,$B539)</f>
        <v>#CIQINACTIVE</v>
      </c>
      <c r="D539" s="162" t="str">
        <f>_xll.ciqfunctions.udf.CIQ($Y$8, "IQ_TEV_EBITDA_FWD", IQ_NTM,$B539)</f>
        <v>#CIQINACTIVE</v>
      </c>
      <c r="F539" s="135"/>
      <c r="G539" s="131"/>
    </row>
    <row r="540" spans="2:7" x14ac:dyDescent="0.25">
      <c r="B540" s="163">
        <f t="shared" si="56"/>
        <v>44750</v>
      </c>
      <c r="C540" s="162" t="str">
        <f>_xll.ciqfunctions.udf.CIQ($Y$8, "IQ_TEV_TOTAL_REV_FWD", IQ_NTM,$B540)</f>
        <v>#CIQINACTIVE</v>
      </c>
      <c r="D540" s="162" t="str">
        <f>_xll.ciqfunctions.udf.CIQ($Y$8, "IQ_TEV_EBITDA_FWD", IQ_NTM,$B540)</f>
        <v>#CIQINACTIVE</v>
      </c>
      <c r="F540" s="135"/>
      <c r="G540" s="131"/>
    </row>
    <row r="541" spans="2:7" x14ac:dyDescent="0.25">
      <c r="B541" s="163">
        <f t="shared" si="56"/>
        <v>44753</v>
      </c>
      <c r="C541" s="162" t="str">
        <f>_xll.ciqfunctions.udf.CIQ($Y$8, "IQ_TEV_TOTAL_REV_FWD", IQ_NTM,$B541)</f>
        <v>#CIQINACTIVE</v>
      </c>
      <c r="D541" s="162" t="str">
        <f>_xll.ciqfunctions.udf.CIQ($Y$8, "IQ_TEV_EBITDA_FWD", IQ_NTM,$B541)</f>
        <v>#CIQINACTIVE</v>
      </c>
      <c r="F541" s="135"/>
      <c r="G541" s="131"/>
    </row>
    <row r="542" spans="2:7" x14ac:dyDescent="0.25">
      <c r="B542" s="163">
        <f t="shared" si="56"/>
        <v>44754</v>
      </c>
      <c r="C542" s="162" t="str">
        <f>_xll.ciqfunctions.udf.CIQ($Y$8, "IQ_TEV_TOTAL_REV_FWD", IQ_NTM,$B542)</f>
        <v>#CIQINACTIVE</v>
      </c>
      <c r="D542" s="162" t="str">
        <f>_xll.ciqfunctions.udf.CIQ($Y$8, "IQ_TEV_EBITDA_FWD", IQ_NTM,$B542)</f>
        <v>#CIQINACTIVE</v>
      </c>
      <c r="F542" s="135"/>
      <c r="G542" s="131"/>
    </row>
    <row r="543" spans="2:7" x14ac:dyDescent="0.25">
      <c r="B543" s="163">
        <f t="shared" si="56"/>
        <v>44755</v>
      </c>
      <c r="C543" s="162" t="str">
        <f>_xll.ciqfunctions.udf.CIQ($Y$8, "IQ_TEV_TOTAL_REV_FWD", IQ_NTM,$B543)</f>
        <v>#CIQINACTIVE</v>
      </c>
      <c r="D543" s="162" t="str">
        <f>_xll.ciqfunctions.udf.CIQ($Y$8, "IQ_TEV_EBITDA_FWD", IQ_NTM,$B543)</f>
        <v>#CIQINACTIVE</v>
      </c>
      <c r="F543" s="135"/>
      <c r="G543" s="131"/>
    </row>
    <row r="544" spans="2:7" x14ac:dyDescent="0.25">
      <c r="B544" s="163">
        <f t="shared" si="56"/>
        <v>44756</v>
      </c>
      <c r="C544" s="162" t="str">
        <f>_xll.ciqfunctions.udf.CIQ($Y$8, "IQ_TEV_TOTAL_REV_FWD", IQ_NTM,$B544)</f>
        <v>#CIQINACTIVE</v>
      </c>
      <c r="D544" s="162" t="str">
        <f>_xll.ciqfunctions.udf.CIQ($Y$8, "IQ_TEV_EBITDA_FWD", IQ_NTM,$B544)</f>
        <v>#CIQINACTIVE</v>
      </c>
      <c r="F544" s="135"/>
      <c r="G544" s="131"/>
    </row>
    <row r="545" spans="2:7" x14ac:dyDescent="0.25">
      <c r="B545" s="163">
        <f t="shared" si="56"/>
        <v>44757</v>
      </c>
      <c r="C545" s="162" t="str">
        <f>_xll.ciqfunctions.udf.CIQ($Y$8, "IQ_TEV_TOTAL_REV_FWD", IQ_NTM,$B545)</f>
        <v>#CIQINACTIVE</v>
      </c>
      <c r="D545" s="162" t="str">
        <f>_xll.ciqfunctions.udf.CIQ($Y$8, "IQ_TEV_EBITDA_FWD", IQ_NTM,$B545)</f>
        <v>#CIQINACTIVE</v>
      </c>
      <c r="F545" s="135"/>
      <c r="G545" s="131"/>
    </row>
    <row r="546" spans="2:7" x14ac:dyDescent="0.25">
      <c r="B546" s="163">
        <f t="shared" si="56"/>
        <v>44760</v>
      </c>
      <c r="C546" s="162" t="str">
        <f>_xll.ciqfunctions.udf.CIQ($Y$8, "IQ_TEV_TOTAL_REV_FWD", IQ_NTM,$B546)</f>
        <v>#CIQINACTIVE</v>
      </c>
      <c r="D546" s="162" t="str">
        <f>_xll.ciqfunctions.udf.CIQ($Y$8, "IQ_TEV_EBITDA_FWD", IQ_NTM,$B546)</f>
        <v>#CIQINACTIVE</v>
      </c>
      <c r="F546" s="135"/>
      <c r="G546" s="131"/>
    </row>
    <row r="547" spans="2:7" x14ac:dyDescent="0.25">
      <c r="B547" s="163">
        <f t="shared" si="56"/>
        <v>44761</v>
      </c>
      <c r="C547" s="162" t="str">
        <f>_xll.ciqfunctions.udf.CIQ($Y$8, "IQ_TEV_TOTAL_REV_FWD", IQ_NTM,$B547)</f>
        <v>#CIQINACTIVE</v>
      </c>
      <c r="D547" s="162" t="str">
        <f>_xll.ciqfunctions.udf.CIQ($Y$8, "IQ_TEV_EBITDA_FWD", IQ_NTM,$B547)</f>
        <v>#CIQINACTIVE</v>
      </c>
      <c r="F547" s="135"/>
      <c r="G547" s="131"/>
    </row>
    <row r="548" spans="2:7" x14ac:dyDescent="0.25">
      <c r="B548" s="163">
        <f t="shared" si="56"/>
        <v>44762</v>
      </c>
      <c r="C548" s="162" t="str">
        <f>_xll.ciqfunctions.udf.CIQ($Y$8, "IQ_TEV_TOTAL_REV_FWD", IQ_NTM,$B548)</f>
        <v>#CIQINACTIVE</v>
      </c>
      <c r="D548" s="162" t="str">
        <f>_xll.ciqfunctions.udf.CIQ($Y$8, "IQ_TEV_EBITDA_FWD", IQ_NTM,$B548)</f>
        <v>#CIQINACTIVE</v>
      </c>
      <c r="F548" s="135"/>
      <c r="G548" s="131"/>
    </row>
    <row r="549" spans="2:7" x14ac:dyDescent="0.25">
      <c r="B549" s="163">
        <f t="shared" si="56"/>
        <v>44763</v>
      </c>
      <c r="C549" s="162" t="str">
        <f>_xll.ciqfunctions.udf.CIQ($Y$8, "IQ_TEV_TOTAL_REV_FWD", IQ_NTM,$B549)</f>
        <v>#CIQINACTIVE</v>
      </c>
      <c r="D549" s="162" t="str">
        <f>_xll.ciqfunctions.udf.CIQ($Y$8, "IQ_TEV_EBITDA_FWD", IQ_NTM,$B549)</f>
        <v>#CIQINACTIVE</v>
      </c>
      <c r="F549" s="135"/>
      <c r="G549" s="131"/>
    </row>
    <row r="550" spans="2:7" x14ac:dyDescent="0.25">
      <c r="B550" s="163">
        <f t="shared" si="56"/>
        <v>44764</v>
      </c>
      <c r="C550" s="162" t="str">
        <f>_xll.ciqfunctions.udf.CIQ($Y$8, "IQ_TEV_TOTAL_REV_FWD", IQ_NTM,$B550)</f>
        <v>#CIQINACTIVE</v>
      </c>
      <c r="D550" s="162" t="str">
        <f>_xll.ciqfunctions.udf.CIQ($Y$8, "IQ_TEV_EBITDA_FWD", IQ_NTM,$B550)</f>
        <v>#CIQINACTIVE</v>
      </c>
      <c r="F550" s="135"/>
      <c r="G550" s="131"/>
    </row>
    <row r="551" spans="2:7" x14ac:dyDescent="0.25">
      <c r="B551" s="163">
        <f t="shared" si="56"/>
        <v>44767</v>
      </c>
      <c r="C551" s="162" t="str">
        <f>_xll.ciqfunctions.udf.CIQ($Y$8, "IQ_TEV_TOTAL_REV_FWD", IQ_NTM,$B551)</f>
        <v>#CIQINACTIVE</v>
      </c>
      <c r="D551" s="162" t="str">
        <f>_xll.ciqfunctions.udf.CIQ($Y$8, "IQ_TEV_EBITDA_FWD", IQ_NTM,$B551)</f>
        <v>#CIQINACTIVE</v>
      </c>
      <c r="F551" s="135"/>
      <c r="G551" s="131"/>
    </row>
    <row r="552" spans="2:7" x14ac:dyDescent="0.25">
      <c r="B552" s="163">
        <f t="shared" si="56"/>
        <v>44768</v>
      </c>
      <c r="C552" s="162" t="str">
        <f>_xll.ciqfunctions.udf.CIQ($Y$8, "IQ_TEV_TOTAL_REV_FWD", IQ_NTM,$B552)</f>
        <v>#CIQINACTIVE</v>
      </c>
      <c r="D552" s="162" t="str">
        <f>_xll.ciqfunctions.udf.CIQ($Y$8, "IQ_TEV_EBITDA_FWD", IQ_NTM,$B552)</f>
        <v>#CIQINACTIVE</v>
      </c>
      <c r="F552" s="135"/>
      <c r="G552" s="131"/>
    </row>
    <row r="553" spans="2:7" x14ac:dyDescent="0.25">
      <c r="B553" s="163">
        <f t="shared" si="56"/>
        <v>44769</v>
      </c>
      <c r="C553" s="162" t="str">
        <f>_xll.ciqfunctions.udf.CIQ($Y$8, "IQ_TEV_TOTAL_REV_FWD", IQ_NTM,$B553)</f>
        <v>#CIQINACTIVE</v>
      </c>
      <c r="D553" s="162" t="str">
        <f>_xll.ciqfunctions.udf.CIQ($Y$8, "IQ_TEV_EBITDA_FWD", IQ_NTM,$B553)</f>
        <v>#CIQINACTIVE</v>
      </c>
      <c r="F553" s="135"/>
      <c r="G553" s="131"/>
    </row>
    <row r="554" spans="2:7" x14ac:dyDescent="0.25">
      <c r="B554" s="163">
        <f t="shared" si="56"/>
        <v>44770</v>
      </c>
      <c r="C554" s="162" t="str">
        <f>_xll.ciqfunctions.udf.CIQ($Y$8, "IQ_TEV_TOTAL_REV_FWD", IQ_NTM,$B554)</f>
        <v>#CIQINACTIVE</v>
      </c>
      <c r="D554" s="162" t="str">
        <f>_xll.ciqfunctions.udf.CIQ($Y$8, "IQ_TEV_EBITDA_FWD", IQ_NTM,$B554)</f>
        <v>#CIQINACTIVE</v>
      </c>
      <c r="F554" s="135"/>
      <c r="G554" s="131"/>
    </row>
    <row r="555" spans="2:7" x14ac:dyDescent="0.25">
      <c r="B555" s="163">
        <f t="shared" si="56"/>
        <v>44771</v>
      </c>
      <c r="C555" s="162" t="str">
        <f>_xll.ciqfunctions.udf.CIQ($Y$8, "IQ_TEV_TOTAL_REV_FWD", IQ_NTM,$B555)</f>
        <v>#CIQINACTIVE</v>
      </c>
      <c r="D555" s="162" t="str">
        <f>_xll.ciqfunctions.udf.CIQ($Y$8, "IQ_TEV_EBITDA_FWD", IQ_NTM,$B555)</f>
        <v>#CIQINACTIVE</v>
      </c>
      <c r="F555" s="135"/>
      <c r="G555" s="131"/>
    </row>
    <row r="556" spans="2:7" x14ac:dyDescent="0.25">
      <c r="B556" s="163">
        <f t="shared" si="56"/>
        <v>44774</v>
      </c>
      <c r="C556" s="162" t="str">
        <f>_xll.ciqfunctions.udf.CIQ($Y$8, "IQ_TEV_TOTAL_REV_FWD", IQ_NTM,$B556)</f>
        <v>#CIQINACTIVE</v>
      </c>
      <c r="D556" s="162" t="str">
        <f>_xll.ciqfunctions.udf.CIQ($Y$8, "IQ_TEV_EBITDA_FWD", IQ_NTM,$B556)</f>
        <v>#CIQINACTIVE</v>
      </c>
      <c r="F556" s="135"/>
      <c r="G556" s="131"/>
    </row>
    <row r="557" spans="2:7" x14ac:dyDescent="0.25">
      <c r="B557" s="163">
        <f t="shared" si="56"/>
        <v>44775</v>
      </c>
      <c r="C557" s="162" t="str">
        <f>_xll.ciqfunctions.udf.CIQ($Y$8, "IQ_TEV_TOTAL_REV_FWD", IQ_NTM,$B557)</f>
        <v>#CIQINACTIVE</v>
      </c>
      <c r="D557" s="162" t="str">
        <f>_xll.ciqfunctions.udf.CIQ($Y$8, "IQ_TEV_EBITDA_FWD", IQ_NTM,$B557)</f>
        <v>#CIQINACTIVE</v>
      </c>
      <c r="F557" s="135"/>
      <c r="G557" s="131"/>
    </row>
    <row r="558" spans="2:7" x14ac:dyDescent="0.25">
      <c r="B558" s="163">
        <f t="shared" si="56"/>
        <v>44776</v>
      </c>
      <c r="C558" s="162" t="str">
        <f>_xll.ciqfunctions.udf.CIQ($Y$8, "IQ_TEV_TOTAL_REV_FWD", IQ_NTM,$B558)</f>
        <v>#CIQINACTIVE</v>
      </c>
      <c r="D558" s="162" t="str">
        <f>_xll.ciqfunctions.udf.CIQ($Y$8, "IQ_TEV_EBITDA_FWD", IQ_NTM,$B558)</f>
        <v>#CIQINACTIVE</v>
      </c>
      <c r="F558" s="135"/>
      <c r="G558" s="131"/>
    </row>
    <row r="559" spans="2:7" x14ac:dyDescent="0.25">
      <c r="B559" s="163">
        <f t="shared" ref="B559:B622" si="57">IF(WEEKDAY(B558+1)=7,B558+3,B558+1)</f>
        <v>44777</v>
      </c>
      <c r="C559" s="162" t="str">
        <f>_xll.ciqfunctions.udf.CIQ($Y$8, "IQ_TEV_TOTAL_REV_FWD", IQ_NTM,$B559)</f>
        <v>#CIQINACTIVE</v>
      </c>
      <c r="D559" s="162" t="str">
        <f>_xll.ciqfunctions.udf.CIQ($Y$8, "IQ_TEV_EBITDA_FWD", IQ_NTM,$B559)</f>
        <v>#CIQINACTIVE</v>
      </c>
      <c r="F559" s="135"/>
      <c r="G559" s="131"/>
    </row>
    <row r="560" spans="2:7" x14ac:dyDescent="0.25">
      <c r="B560" s="163">
        <f t="shared" si="57"/>
        <v>44778</v>
      </c>
      <c r="C560" s="162" t="str">
        <f>_xll.ciqfunctions.udf.CIQ($Y$8, "IQ_TEV_TOTAL_REV_FWD", IQ_NTM,$B560)</f>
        <v>#CIQINACTIVE</v>
      </c>
      <c r="D560" s="162" t="str">
        <f>_xll.ciqfunctions.udf.CIQ($Y$8, "IQ_TEV_EBITDA_FWD", IQ_NTM,$B560)</f>
        <v>#CIQINACTIVE</v>
      </c>
      <c r="F560" s="135"/>
      <c r="G560" s="131"/>
    </row>
    <row r="561" spans="2:7" x14ac:dyDescent="0.25">
      <c r="B561" s="163">
        <f t="shared" si="57"/>
        <v>44781</v>
      </c>
      <c r="C561" s="162" t="str">
        <f>_xll.ciqfunctions.udf.CIQ($Y$8, "IQ_TEV_TOTAL_REV_FWD", IQ_NTM,$B561)</f>
        <v>#CIQINACTIVE</v>
      </c>
      <c r="D561" s="162" t="str">
        <f>_xll.ciqfunctions.udf.CIQ($Y$8, "IQ_TEV_EBITDA_FWD", IQ_NTM,$B561)</f>
        <v>#CIQINACTIVE</v>
      </c>
      <c r="F561" s="135"/>
      <c r="G561" s="131"/>
    </row>
    <row r="562" spans="2:7" x14ac:dyDescent="0.25">
      <c r="B562" s="163">
        <f t="shared" si="57"/>
        <v>44782</v>
      </c>
      <c r="C562" s="162" t="str">
        <f>_xll.ciqfunctions.udf.CIQ($Y$8, "IQ_TEV_TOTAL_REV_FWD", IQ_NTM,$B562)</f>
        <v>#CIQINACTIVE</v>
      </c>
      <c r="D562" s="162" t="str">
        <f>_xll.ciqfunctions.udf.CIQ($Y$8, "IQ_TEV_EBITDA_FWD", IQ_NTM,$B562)</f>
        <v>#CIQINACTIVE</v>
      </c>
      <c r="F562" s="135"/>
      <c r="G562" s="131"/>
    </row>
    <row r="563" spans="2:7" x14ac:dyDescent="0.25">
      <c r="B563" s="163">
        <f t="shared" si="57"/>
        <v>44783</v>
      </c>
      <c r="C563" s="162" t="str">
        <f>_xll.ciqfunctions.udf.CIQ($Y$8, "IQ_TEV_TOTAL_REV_FWD", IQ_NTM,$B563)</f>
        <v>#CIQINACTIVE</v>
      </c>
      <c r="D563" s="162" t="str">
        <f>_xll.ciqfunctions.udf.CIQ($Y$8, "IQ_TEV_EBITDA_FWD", IQ_NTM,$B563)</f>
        <v>#CIQINACTIVE</v>
      </c>
      <c r="F563" s="135"/>
      <c r="G563" s="131"/>
    </row>
    <row r="564" spans="2:7" x14ac:dyDescent="0.25">
      <c r="B564" s="163">
        <f t="shared" si="57"/>
        <v>44784</v>
      </c>
      <c r="C564" s="162" t="str">
        <f>_xll.ciqfunctions.udf.CIQ($Y$8, "IQ_TEV_TOTAL_REV_FWD", IQ_NTM,$B564)</f>
        <v>#CIQINACTIVE</v>
      </c>
      <c r="D564" s="162" t="str">
        <f>_xll.ciqfunctions.udf.CIQ($Y$8, "IQ_TEV_EBITDA_FWD", IQ_NTM,$B564)</f>
        <v>#CIQINACTIVE</v>
      </c>
      <c r="F564" s="135"/>
      <c r="G564" s="131"/>
    </row>
    <row r="565" spans="2:7" x14ac:dyDescent="0.25">
      <c r="B565" s="163">
        <f t="shared" si="57"/>
        <v>44785</v>
      </c>
      <c r="C565" s="162" t="str">
        <f>_xll.ciqfunctions.udf.CIQ($Y$8, "IQ_TEV_TOTAL_REV_FWD", IQ_NTM,$B565)</f>
        <v>#CIQINACTIVE</v>
      </c>
      <c r="D565" s="162" t="str">
        <f>_xll.ciqfunctions.udf.CIQ($Y$8, "IQ_TEV_EBITDA_FWD", IQ_NTM,$B565)</f>
        <v>#CIQINACTIVE</v>
      </c>
      <c r="F565" s="135"/>
      <c r="G565" s="131"/>
    </row>
    <row r="566" spans="2:7" x14ac:dyDescent="0.25">
      <c r="B566" s="163">
        <f t="shared" si="57"/>
        <v>44788</v>
      </c>
      <c r="C566" s="162" t="str">
        <f>_xll.ciqfunctions.udf.CIQ($Y$8, "IQ_TEV_TOTAL_REV_FWD", IQ_NTM,$B566)</f>
        <v>#CIQINACTIVE</v>
      </c>
      <c r="D566" s="162" t="str">
        <f>_xll.ciqfunctions.udf.CIQ($Y$8, "IQ_TEV_EBITDA_FWD", IQ_NTM,$B566)</f>
        <v>#CIQINACTIVE</v>
      </c>
      <c r="F566" s="135"/>
      <c r="G566" s="131"/>
    </row>
    <row r="567" spans="2:7" x14ac:dyDescent="0.25">
      <c r="B567" s="163">
        <f t="shared" si="57"/>
        <v>44789</v>
      </c>
      <c r="C567" s="162" t="str">
        <f>_xll.ciqfunctions.udf.CIQ($Y$8, "IQ_TEV_TOTAL_REV_FWD", IQ_NTM,$B567)</f>
        <v>#CIQINACTIVE</v>
      </c>
      <c r="D567" s="162" t="str">
        <f>_xll.ciqfunctions.udf.CIQ($Y$8, "IQ_TEV_EBITDA_FWD", IQ_NTM,$B567)</f>
        <v>#CIQINACTIVE</v>
      </c>
      <c r="F567" s="135"/>
      <c r="G567" s="131"/>
    </row>
    <row r="568" spans="2:7" x14ac:dyDescent="0.25">
      <c r="B568" s="163">
        <f t="shared" si="57"/>
        <v>44790</v>
      </c>
      <c r="C568" s="162" t="str">
        <f>_xll.ciqfunctions.udf.CIQ($Y$8, "IQ_TEV_TOTAL_REV_FWD", IQ_NTM,$B568)</f>
        <v>#CIQINACTIVE</v>
      </c>
      <c r="D568" s="162" t="str">
        <f>_xll.ciqfunctions.udf.CIQ($Y$8, "IQ_TEV_EBITDA_FWD", IQ_NTM,$B568)</f>
        <v>#CIQINACTIVE</v>
      </c>
      <c r="F568" s="135"/>
      <c r="G568" s="131"/>
    </row>
    <row r="569" spans="2:7" x14ac:dyDescent="0.25">
      <c r="B569" s="163">
        <f t="shared" si="57"/>
        <v>44791</v>
      </c>
      <c r="C569" s="162" t="str">
        <f>_xll.ciqfunctions.udf.CIQ($Y$8, "IQ_TEV_TOTAL_REV_FWD", IQ_NTM,$B569)</f>
        <v>#CIQINACTIVE</v>
      </c>
      <c r="D569" s="162" t="str">
        <f>_xll.ciqfunctions.udf.CIQ($Y$8, "IQ_TEV_EBITDA_FWD", IQ_NTM,$B569)</f>
        <v>#CIQINACTIVE</v>
      </c>
      <c r="F569" s="135"/>
      <c r="G569" s="131"/>
    </row>
    <row r="570" spans="2:7" x14ac:dyDescent="0.25">
      <c r="B570" s="163">
        <f t="shared" si="57"/>
        <v>44792</v>
      </c>
      <c r="C570" s="162" t="str">
        <f>_xll.ciqfunctions.udf.CIQ($Y$8, "IQ_TEV_TOTAL_REV_FWD", IQ_NTM,$B570)</f>
        <v>#CIQINACTIVE</v>
      </c>
      <c r="D570" s="162" t="str">
        <f>_xll.ciqfunctions.udf.CIQ($Y$8, "IQ_TEV_EBITDA_FWD", IQ_NTM,$B570)</f>
        <v>#CIQINACTIVE</v>
      </c>
      <c r="F570" s="135"/>
      <c r="G570" s="131"/>
    </row>
    <row r="571" spans="2:7" x14ac:dyDescent="0.25">
      <c r="B571" s="163">
        <f t="shared" si="57"/>
        <v>44795</v>
      </c>
      <c r="C571" s="162" t="str">
        <f>_xll.ciqfunctions.udf.CIQ($Y$8, "IQ_TEV_TOTAL_REV_FWD", IQ_NTM,$B571)</f>
        <v>#CIQINACTIVE</v>
      </c>
      <c r="D571" s="162" t="str">
        <f>_xll.ciqfunctions.udf.CIQ($Y$8, "IQ_TEV_EBITDA_FWD", IQ_NTM,$B571)</f>
        <v>#CIQINACTIVE</v>
      </c>
      <c r="F571" s="135"/>
      <c r="G571" s="131"/>
    </row>
    <row r="572" spans="2:7" x14ac:dyDescent="0.25">
      <c r="B572" s="163">
        <f t="shared" si="57"/>
        <v>44796</v>
      </c>
      <c r="C572" s="162" t="str">
        <f>_xll.ciqfunctions.udf.CIQ($Y$8, "IQ_TEV_TOTAL_REV_FWD", IQ_NTM,$B572)</f>
        <v>#CIQINACTIVE</v>
      </c>
      <c r="D572" s="162" t="str">
        <f>_xll.ciqfunctions.udf.CIQ($Y$8, "IQ_TEV_EBITDA_FWD", IQ_NTM,$B572)</f>
        <v>#CIQINACTIVE</v>
      </c>
      <c r="F572" s="135"/>
      <c r="G572" s="131"/>
    </row>
    <row r="573" spans="2:7" x14ac:dyDescent="0.25">
      <c r="B573" s="163">
        <f t="shared" si="57"/>
        <v>44797</v>
      </c>
      <c r="C573" s="162" t="str">
        <f>_xll.ciqfunctions.udf.CIQ($Y$8, "IQ_TEV_TOTAL_REV_FWD", IQ_NTM,$B573)</f>
        <v>#CIQINACTIVE</v>
      </c>
      <c r="D573" s="162" t="str">
        <f>_xll.ciqfunctions.udf.CIQ($Y$8, "IQ_TEV_EBITDA_FWD", IQ_NTM,$B573)</f>
        <v>#CIQINACTIVE</v>
      </c>
      <c r="F573" s="135"/>
      <c r="G573" s="131"/>
    </row>
    <row r="574" spans="2:7" x14ac:dyDescent="0.25">
      <c r="B574" s="163">
        <f t="shared" si="57"/>
        <v>44798</v>
      </c>
      <c r="C574" s="162" t="str">
        <f>_xll.ciqfunctions.udf.CIQ($Y$8, "IQ_TEV_TOTAL_REV_FWD", IQ_NTM,$B574)</f>
        <v>#CIQINACTIVE</v>
      </c>
      <c r="D574" s="162" t="str">
        <f>_xll.ciqfunctions.udf.CIQ($Y$8, "IQ_TEV_EBITDA_FWD", IQ_NTM,$B574)</f>
        <v>#CIQINACTIVE</v>
      </c>
      <c r="F574" s="135"/>
      <c r="G574" s="131"/>
    </row>
    <row r="575" spans="2:7" x14ac:dyDescent="0.25">
      <c r="B575" s="163">
        <f t="shared" si="57"/>
        <v>44799</v>
      </c>
      <c r="C575" s="162" t="str">
        <f>_xll.ciqfunctions.udf.CIQ($Y$8, "IQ_TEV_TOTAL_REV_FWD", IQ_NTM,$B575)</f>
        <v>#CIQINACTIVE</v>
      </c>
      <c r="D575" s="162" t="str">
        <f>_xll.ciqfunctions.udf.CIQ($Y$8, "IQ_TEV_EBITDA_FWD", IQ_NTM,$B575)</f>
        <v>#CIQINACTIVE</v>
      </c>
      <c r="F575" s="135"/>
      <c r="G575" s="131"/>
    </row>
    <row r="576" spans="2:7" x14ac:dyDescent="0.25">
      <c r="B576" s="163">
        <f t="shared" si="57"/>
        <v>44802</v>
      </c>
      <c r="C576" s="162" t="str">
        <f>_xll.ciqfunctions.udf.CIQ($Y$8, "IQ_TEV_TOTAL_REV_FWD", IQ_NTM,$B576)</f>
        <v>#CIQINACTIVE</v>
      </c>
      <c r="D576" s="162" t="str">
        <f>_xll.ciqfunctions.udf.CIQ($Y$8, "IQ_TEV_EBITDA_FWD", IQ_NTM,$B576)</f>
        <v>#CIQINACTIVE</v>
      </c>
      <c r="F576" s="135"/>
      <c r="G576" s="131"/>
    </row>
    <row r="577" spans="2:7" x14ac:dyDescent="0.25">
      <c r="B577" s="163">
        <f t="shared" si="57"/>
        <v>44803</v>
      </c>
      <c r="C577" s="162" t="str">
        <f>_xll.ciqfunctions.udf.CIQ($Y$8, "IQ_TEV_TOTAL_REV_FWD", IQ_NTM,$B577)</f>
        <v>#CIQINACTIVE</v>
      </c>
      <c r="D577" s="162" t="str">
        <f>_xll.ciqfunctions.udf.CIQ($Y$8, "IQ_TEV_EBITDA_FWD", IQ_NTM,$B577)</f>
        <v>#CIQINACTIVE</v>
      </c>
      <c r="F577" s="135"/>
      <c r="G577" s="131"/>
    </row>
    <row r="578" spans="2:7" x14ac:dyDescent="0.25">
      <c r="B578" s="163">
        <f t="shared" si="57"/>
        <v>44804</v>
      </c>
      <c r="C578" s="162" t="str">
        <f>_xll.ciqfunctions.udf.CIQ($Y$8, "IQ_TEV_TOTAL_REV_FWD", IQ_NTM,$B578)</f>
        <v>#CIQINACTIVE</v>
      </c>
      <c r="D578" s="162" t="str">
        <f>_xll.ciqfunctions.udf.CIQ($Y$8, "IQ_TEV_EBITDA_FWD", IQ_NTM,$B578)</f>
        <v>#CIQINACTIVE</v>
      </c>
      <c r="F578" s="135"/>
      <c r="G578" s="131"/>
    </row>
    <row r="579" spans="2:7" x14ac:dyDescent="0.25">
      <c r="B579" s="163">
        <f t="shared" si="57"/>
        <v>44805</v>
      </c>
      <c r="C579" s="162" t="str">
        <f>_xll.ciqfunctions.udf.CIQ($Y$8, "IQ_TEV_TOTAL_REV_FWD", IQ_NTM,$B579)</f>
        <v>#CIQINACTIVE</v>
      </c>
      <c r="D579" s="162" t="str">
        <f>_xll.ciqfunctions.udf.CIQ($Y$8, "IQ_TEV_EBITDA_FWD", IQ_NTM,$B579)</f>
        <v>#CIQINACTIVE</v>
      </c>
      <c r="F579" s="135"/>
      <c r="G579" s="131"/>
    </row>
    <row r="580" spans="2:7" x14ac:dyDescent="0.25">
      <c r="B580" s="163">
        <f t="shared" si="57"/>
        <v>44806</v>
      </c>
      <c r="C580" s="162" t="str">
        <f>_xll.ciqfunctions.udf.CIQ($Y$8, "IQ_TEV_TOTAL_REV_FWD", IQ_NTM,$B580)</f>
        <v>#CIQINACTIVE</v>
      </c>
      <c r="D580" s="162" t="str">
        <f>_xll.ciqfunctions.udf.CIQ($Y$8, "IQ_TEV_EBITDA_FWD", IQ_NTM,$B580)</f>
        <v>#CIQINACTIVE</v>
      </c>
      <c r="F580" s="135"/>
      <c r="G580" s="131"/>
    </row>
    <row r="581" spans="2:7" x14ac:dyDescent="0.25">
      <c r="B581" s="163">
        <f t="shared" si="57"/>
        <v>44809</v>
      </c>
      <c r="C581" s="162" t="str">
        <f>_xll.ciqfunctions.udf.CIQ($Y$8, "IQ_TEV_TOTAL_REV_FWD", IQ_NTM,$B581)</f>
        <v>#CIQINACTIVE</v>
      </c>
      <c r="D581" s="162" t="str">
        <f>_xll.ciqfunctions.udf.CIQ($Y$8, "IQ_TEV_EBITDA_FWD", IQ_NTM,$B581)</f>
        <v>#CIQINACTIVE</v>
      </c>
      <c r="F581" s="135"/>
      <c r="G581" s="131"/>
    </row>
    <row r="582" spans="2:7" x14ac:dyDescent="0.25">
      <c r="B582" s="163">
        <f t="shared" si="57"/>
        <v>44810</v>
      </c>
      <c r="C582" s="162" t="str">
        <f>_xll.ciqfunctions.udf.CIQ($Y$8, "IQ_TEV_TOTAL_REV_FWD", IQ_NTM,$B582)</f>
        <v>#CIQINACTIVE</v>
      </c>
      <c r="D582" s="162" t="str">
        <f>_xll.ciqfunctions.udf.CIQ($Y$8, "IQ_TEV_EBITDA_FWD", IQ_NTM,$B582)</f>
        <v>#CIQINACTIVE</v>
      </c>
      <c r="F582" s="135"/>
      <c r="G582" s="131"/>
    </row>
    <row r="583" spans="2:7" x14ac:dyDescent="0.25">
      <c r="B583" s="163">
        <f t="shared" si="57"/>
        <v>44811</v>
      </c>
      <c r="C583" s="162" t="str">
        <f>_xll.ciqfunctions.udf.CIQ($Y$8, "IQ_TEV_TOTAL_REV_FWD", IQ_NTM,$B583)</f>
        <v>#CIQINACTIVE</v>
      </c>
      <c r="D583" s="162" t="str">
        <f>_xll.ciqfunctions.udf.CIQ($Y$8, "IQ_TEV_EBITDA_FWD", IQ_NTM,$B583)</f>
        <v>#CIQINACTIVE</v>
      </c>
      <c r="F583" s="135"/>
      <c r="G583" s="131"/>
    </row>
    <row r="584" spans="2:7" x14ac:dyDescent="0.25">
      <c r="B584" s="163">
        <f t="shared" si="57"/>
        <v>44812</v>
      </c>
      <c r="C584" s="162" t="str">
        <f>_xll.ciqfunctions.udf.CIQ($Y$8, "IQ_TEV_TOTAL_REV_FWD", IQ_NTM,$B584)</f>
        <v>#CIQINACTIVE</v>
      </c>
      <c r="D584" s="162" t="str">
        <f>_xll.ciqfunctions.udf.CIQ($Y$8, "IQ_TEV_EBITDA_FWD", IQ_NTM,$B584)</f>
        <v>#CIQINACTIVE</v>
      </c>
      <c r="F584" s="135"/>
      <c r="G584" s="131"/>
    </row>
    <row r="585" spans="2:7" x14ac:dyDescent="0.25">
      <c r="B585" s="163">
        <f t="shared" si="57"/>
        <v>44813</v>
      </c>
      <c r="C585" s="162" t="str">
        <f>_xll.ciqfunctions.udf.CIQ($Y$8, "IQ_TEV_TOTAL_REV_FWD", IQ_NTM,$B585)</f>
        <v>#CIQINACTIVE</v>
      </c>
      <c r="D585" s="162" t="str">
        <f>_xll.ciqfunctions.udf.CIQ($Y$8, "IQ_TEV_EBITDA_FWD", IQ_NTM,$B585)</f>
        <v>#CIQINACTIVE</v>
      </c>
      <c r="F585" s="135"/>
      <c r="G585" s="131"/>
    </row>
    <row r="586" spans="2:7" x14ac:dyDescent="0.25">
      <c r="B586" s="163">
        <f t="shared" si="57"/>
        <v>44816</v>
      </c>
      <c r="C586" s="162" t="str">
        <f>_xll.ciqfunctions.udf.CIQ($Y$8, "IQ_TEV_TOTAL_REV_FWD", IQ_NTM,$B586)</f>
        <v>#CIQINACTIVE</v>
      </c>
      <c r="D586" s="162" t="str">
        <f>_xll.ciqfunctions.udf.CIQ($Y$8, "IQ_TEV_EBITDA_FWD", IQ_NTM,$B586)</f>
        <v>#CIQINACTIVE</v>
      </c>
      <c r="F586" s="135"/>
      <c r="G586" s="131"/>
    </row>
    <row r="587" spans="2:7" x14ac:dyDescent="0.25">
      <c r="B587" s="163">
        <f t="shared" si="57"/>
        <v>44817</v>
      </c>
      <c r="C587" s="162" t="str">
        <f>_xll.ciqfunctions.udf.CIQ($Y$8, "IQ_TEV_TOTAL_REV_FWD", IQ_NTM,$B587)</f>
        <v>#CIQINACTIVE</v>
      </c>
      <c r="D587" s="162" t="str">
        <f>_xll.ciqfunctions.udf.CIQ($Y$8, "IQ_TEV_EBITDA_FWD", IQ_NTM,$B587)</f>
        <v>#CIQINACTIVE</v>
      </c>
      <c r="F587" s="135"/>
      <c r="G587" s="131"/>
    </row>
    <row r="588" spans="2:7" x14ac:dyDescent="0.25">
      <c r="B588" s="163">
        <f t="shared" si="57"/>
        <v>44818</v>
      </c>
      <c r="C588" s="162" t="str">
        <f>_xll.ciqfunctions.udf.CIQ($Y$8, "IQ_TEV_TOTAL_REV_FWD", IQ_NTM,$B588)</f>
        <v>#CIQINACTIVE</v>
      </c>
      <c r="D588" s="162" t="str">
        <f>_xll.ciqfunctions.udf.CIQ($Y$8, "IQ_TEV_EBITDA_FWD", IQ_NTM,$B588)</f>
        <v>#CIQINACTIVE</v>
      </c>
      <c r="F588" s="135"/>
      <c r="G588" s="131"/>
    </row>
    <row r="589" spans="2:7" x14ac:dyDescent="0.25">
      <c r="B589" s="163">
        <f t="shared" si="57"/>
        <v>44819</v>
      </c>
      <c r="C589" s="162" t="str">
        <f>_xll.ciqfunctions.udf.CIQ($Y$8, "IQ_TEV_TOTAL_REV_FWD", IQ_NTM,$B589)</f>
        <v>#CIQINACTIVE</v>
      </c>
      <c r="D589" s="162" t="str">
        <f>_xll.ciqfunctions.udf.CIQ($Y$8, "IQ_TEV_EBITDA_FWD", IQ_NTM,$B589)</f>
        <v>#CIQINACTIVE</v>
      </c>
      <c r="F589" s="135"/>
      <c r="G589" s="131"/>
    </row>
    <row r="590" spans="2:7" x14ac:dyDescent="0.25">
      <c r="B590" s="163">
        <f t="shared" si="57"/>
        <v>44820</v>
      </c>
      <c r="C590" s="162" t="str">
        <f>_xll.ciqfunctions.udf.CIQ($Y$8, "IQ_TEV_TOTAL_REV_FWD", IQ_NTM,$B590)</f>
        <v>#CIQINACTIVE</v>
      </c>
      <c r="D590" s="162" t="str">
        <f>_xll.ciqfunctions.udf.CIQ($Y$8, "IQ_TEV_EBITDA_FWD", IQ_NTM,$B590)</f>
        <v>#CIQINACTIVE</v>
      </c>
      <c r="F590" s="135"/>
      <c r="G590" s="131"/>
    </row>
    <row r="591" spans="2:7" x14ac:dyDescent="0.25">
      <c r="B591" s="163">
        <f t="shared" si="57"/>
        <v>44823</v>
      </c>
      <c r="C591" s="162" t="str">
        <f>_xll.ciqfunctions.udf.CIQ($Y$8, "IQ_TEV_TOTAL_REV_FWD", IQ_NTM,$B591)</f>
        <v>#CIQINACTIVE</v>
      </c>
      <c r="D591" s="162" t="str">
        <f>_xll.ciqfunctions.udf.CIQ($Y$8, "IQ_TEV_EBITDA_FWD", IQ_NTM,$B591)</f>
        <v>#CIQINACTIVE</v>
      </c>
      <c r="F591" s="135"/>
      <c r="G591" s="131"/>
    </row>
    <row r="592" spans="2:7" x14ac:dyDescent="0.25">
      <c r="B592" s="163">
        <f t="shared" si="57"/>
        <v>44824</v>
      </c>
      <c r="C592" s="162" t="str">
        <f>_xll.ciqfunctions.udf.CIQ($Y$8, "IQ_TEV_TOTAL_REV_FWD", IQ_NTM,$B592)</f>
        <v>#CIQINACTIVE</v>
      </c>
      <c r="D592" s="162" t="str">
        <f>_xll.ciqfunctions.udf.CIQ($Y$8, "IQ_TEV_EBITDA_FWD", IQ_NTM,$B592)</f>
        <v>#CIQINACTIVE</v>
      </c>
      <c r="F592" s="135"/>
      <c r="G592" s="131"/>
    </row>
    <row r="593" spans="2:7" x14ac:dyDescent="0.25">
      <c r="B593" s="163">
        <f t="shared" si="57"/>
        <v>44825</v>
      </c>
      <c r="C593" s="162" t="str">
        <f>_xll.ciqfunctions.udf.CIQ($Y$8, "IQ_TEV_TOTAL_REV_FWD", IQ_NTM,$B593)</f>
        <v>#CIQINACTIVE</v>
      </c>
      <c r="D593" s="162" t="str">
        <f>_xll.ciqfunctions.udf.CIQ($Y$8, "IQ_TEV_EBITDA_FWD", IQ_NTM,$B593)</f>
        <v>#CIQINACTIVE</v>
      </c>
      <c r="F593" s="135"/>
      <c r="G593" s="131"/>
    </row>
    <row r="594" spans="2:7" x14ac:dyDescent="0.25">
      <c r="B594" s="163">
        <f t="shared" si="57"/>
        <v>44826</v>
      </c>
      <c r="C594" s="162" t="str">
        <f>_xll.ciqfunctions.udf.CIQ($Y$8, "IQ_TEV_TOTAL_REV_FWD", IQ_NTM,$B594)</f>
        <v>#CIQINACTIVE</v>
      </c>
      <c r="D594" s="162" t="str">
        <f>_xll.ciqfunctions.udf.CIQ($Y$8, "IQ_TEV_EBITDA_FWD", IQ_NTM,$B594)</f>
        <v>#CIQINACTIVE</v>
      </c>
      <c r="F594" s="135"/>
      <c r="G594" s="131"/>
    </row>
    <row r="595" spans="2:7" x14ac:dyDescent="0.25">
      <c r="B595" s="163">
        <f t="shared" si="57"/>
        <v>44827</v>
      </c>
      <c r="C595" s="162" t="str">
        <f>_xll.ciqfunctions.udf.CIQ($Y$8, "IQ_TEV_TOTAL_REV_FWD", IQ_NTM,$B595)</f>
        <v>#CIQINACTIVE</v>
      </c>
      <c r="D595" s="162" t="str">
        <f>_xll.ciqfunctions.udf.CIQ($Y$8, "IQ_TEV_EBITDA_FWD", IQ_NTM,$B595)</f>
        <v>#CIQINACTIVE</v>
      </c>
      <c r="F595" s="135"/>
      <c r="G595" s="131"/>
    </row>
    <row r="596" spans="2:7" x14ac:dyDescent="0.25">
      <c r="B596" s="163">
        <f t="shared" si="57"/>
        <v>44830</v>
      </c>
      <c r="C596" s="162" t="str">
        <f>_xll.ciqfunctions.udf.CIQ($Y$8, "IQ_TEV_TOTAL_REV_FWD", IQ_NTM,$B596)</f>
        <v>#CIQINACTIVE</v>
      </c>
      <c r="D596" s="162" t="str">
        <f>_xll.ciqfunctions.udf.CIQ($Y$8, "IQ_TEV_EBITDA_FWD", IQ_NTM,$B596)</f>
        <v>#CIQINACTIVE</v>
      </c>
      <c r="F596" s="135"/>
      <c r="G596" s="131"/>
    </row>
    <row r="597" spans="2:7" x14ac:dyDescent="0.25">
      <c r="B597" s="163">
        <f t="shared" si="57"/>
        <v>44831</v>
      </c>
      <c r="C597" s="162" t="str">
        <f>_xll.ciqfunctions.udf.CIQ($Y$8, "IQ_TEV_TOTAL_REV_FWD", IQ_NTM,$B597)</f>
        <v>#CIQINACTIVE</v>
      </c>
      <c r="D597" s="162" t="str">
        <f>_xll.ciqfunctions.udf.CIQ($Y$8, "IQ_TEV_EBITDA_FWD", IQ_NTM,$B597)</f>
        <v>#CIQINACTIVE</v>
      </c>
      <c r="F597" s="135"/>
      <c r="G597" s="131"/>
    </row>
    <row r="598" spans="2:7" x14ac:dyDescent="0.25">
      <c r="B598" s="163">
        <f t="shared" si="57"/>
        <v>44832</v>
      </c>
      <c r="C598" s="162" t="str">
        <f>_xll.ciqfunctions.udf.CIQ($Y$8, "IQ_TEV_TOTAL_REV_FWD", IQ_NTM,$B598)</f>
        <v>#CIQINACTIVE</v>
      </c>
      <c r="D598" s="162" t="str">
        <f>_xll.ciqfunctions.udf.CIQ($Y$8, "IQ_TEV_EBITDA_FWD", IQ_NTM,$B598)</f>
        <v>#CIQINACTIVE</v>
      </c>
      <c r="F598" s="135"/>
      <c r="G598" s="131"/>
    </row>
    <row r="599" spans="2:7" x14ac:dyDescent="0.25">
      <c r="B599" s="163">
        <f t="shared" si="57"/>
        <v>44833</v>
      </c>
      <c r="C599" s="162" t="str">
        <f>_xll.ciqfunctions.udf.CIQ($Y$8, "IQ_TEV_TOTAL_REV_FWD", IQ_NTM,$B599)</f>
        <v>#CIQINACTIVE</v>
      </c>
      <c r="D599" s="162" t="str">
        <f>_xll.ciqfunctions.udf.CIQ($Y$8, "IQ_TEV_EBITDA_FWD", IQ_NTM,$B599)</f>
        <v>#CIQINACTIVE</v>
      </c>
      <c r="F599" s="135"/>
      <c r="G599" s="131"/>
    </row>
    <row r="600" spans="2:7" x14ac:dyDescent="0.25">
      <c r="B600" s="163">
        <f t="shared" si="57"/>
        <v>44834</v>
      </c>
      <c r="C600" s="162" t="str">
        <f>_xll.ciqfunctions.udf.CIQ($Y$8, "IQ_TEV_TOTAL_REV_FWD", IQ_NTM,$B600)</f>
        <v>#CIQINACTIVE</v>
      </c>
      <c r="D600" s="162" t="str">
        <f>_xll.ciqfunctions.udf.CIQ($Y$8, "IQ_TEV_EBITDA_FWD", IQ_NTM,$B600)</f>
        <v>#CIQINACTIVE</v>
      </c>
      <c r="F600" s="135"/>
      <c r="G600" s="131"/>
    </row>
    <row r="601" spans="2:7" x14ac:dyDescent="0.25">
      <c r="B601" s="163">
        <f t="shared" si="57"/>
        <v>44837</v>
      </c>
      <c r="C601" s="162" t="str">
        <f>_xll.ciqfunctions.udf.CIQ($Y$8, "IQ_TEV_TOTAL_REV_FWD", IQ_NTM,$B601)</f>
        <v>#CIQINACTIVE</v>
      </c>
      <c r="D601" s="162" t="str">
        <f>_xll.ciqfunctions.udf.CIQ($Y$8, "IQ_TEV_EBITDA_FWD", IQ_NTM,$B601)</f>
        <v>#CIQINACTIVE</v>
      </c>
      <c r="F601" s="135"/>
      <c r="G601" s="131"/>
    </row>
    <row r="602" spans="2:7" x14ac:dyDescent="0.25">
      <c r="B602" s="163">
        <f t="shared" si="57"/>
        <v>44838</v>
      </c>
      <c r="C602" s="162" t="str">
        <f>_xll.ciqfunctions.udf.CIQ($Y$8, "IQ_TEV_TOTAL_REV_FWD", IQ_NTM,$B602)</f>
        <v>#CIQINACTIVE</v>
      </c>
      <c r="D602" s="162" t="str">
        <f>_xll.ciqfunctions.udf.CIQ($Y$8, "IQ_TEV_EBITDA_FWD", IQ_NTM,$B602)</f>
        <v>#CIQINACTIVE</v>
      </c>
      <c r="F602" s="135"/>
      <c r="G602" s="131"/>
    </row>
    <row r="603" spans="2:7" x14ac:dyDescent="0.25">
      <c r="B603" s="163">
        <f t="shared" si="57"/>
        <v>44839</v>
      </c>
      <c r="C603" s="162" t="str">
        <f>_xll.ciqfunctions.udf.CIQ($Y$8, "IQ_TEV_TOTAL_REV_FWD", IQ_NTM,$B603)</f>
        <v>#CIQINACTIVE</v>
      </c>
      <c r="D603" s="162" t="str">
        <f>_xll.ciqfunctions.udf.CIQ($Y$8, "IQ_TEV_EBITDA_FWD", IQ_NTM,$B603)</f>
        <v>#CIQINACTIVE</v>
      </c>
      <c r="F603" s="135"/>
      <c r="G603" s="131"/>
    </row>
    <row r="604" spans="2:7" x14ac:dyDescent="0.25">
      <c r="B604" s="163">
        <f t="shared" si="57"/>
        <v>44840</v>
      </c>
      <c r="C604" s="162" t="str">
        <f>_xll.ciqfunctions.udf.CIQ($Y$8, "IQ_TEV_TOTAL_REV_FWD", IQ_NTM,$B604)</f>
        <v>#CIQINACTIVE</v>
      </c>
      <c r="D604" s="162" t="str">
        <f>_xll.ciqfunctions.udf.CIQ($Y$8, "IQ_TEV_EBITDA_FWD", IQ_NTM,$B604)</f>
        <v>#CIQINACTIVE</v>
      </c>
      <c r="F604" s="135"/>
      <c r="G604" s="131"/>
    </row>
    <row r="605" spans="2:7" x14ac:dyDescent="0.25">
      <c r="B605" s="163">
        <f t="shared" si="57"/>
        <v>44841</v>
      </c>
      <c r="C605" s="162" t="str">
        <f>_xll.ciqfunctions.udf.CIQ($Y$8, "IQ_TEV_TOTAL_REV_FWD", IQ_NTM,$B605)</f>
        <v>#CIQINACTIVE</v>
      </c>
      <c r="D605" s="162" t="str">
        <f>_xll.ciqfunctions.udf.CIQ($Y$8, "IQ_TEV_EBITDA_FWD", IQ_NTM,$B605)</f>
        <v>#CIQINACTIVE</v>
      </c>
      <c r="F605" s="135"/>
      <c r="G605" s="131"/>
    </row>
    <row r="606" spans="2:7" x14ac:dyDescent="0.25">
      <c r="B606" s="163">
        <f t="shared" si="57"/>
        <v>44844</v>
      </c>
      <c r="C606" s="162" t="str">
        <f>_xll.ciqfunctions.udf.CIQ($Y$8, "IQ_TEV_TOTAL_REV_FWD", IQ_NTM,$B606)</f>
        <v>#CIQINACTIVE</v>
      </c>
      <c r="D606" s="162" t="str">
        <f>_xll.ciqfunctions.udf.CIQ($Y$8, "IQ_TEV_EBITDA_FWD", IQ_NTM,$B606)</f>
        <v>#CIQINACTIVE</v>
      </c>
      <c r="F606" s="135"/>
      <c r="G606" s="131"/>
    </row>
    <row r="607" spans="2:7" x14ac:dyDescent="0.25">
      <c r="B607" s="163">
        <f t="shared" si="57"/>
        <v>44845</v>
      </c>
      <c r="C607" s="162" t="str">
        <f>_xll.ciqfunctions.udf.CIQ($Y$8, "IQ_TEV_TOTAL_REV_FWD", IQ_NTM,$B607)</f>
        <v>#CIQINACTIVE</v>
      </c>
      <c r="D607" s="162" t="str">
        <f>_xll.ciqfunctions.udf.CIQ($Y$8, "IQ_TEV_EBITDA_FWD", IQ_NTM,$B607)</f>
        <v>#CIQINACTIVE</v>
      </c>
      <c r="F607" s="135"/>
      <c r="G607" s="131"/>
    </row>
    <row r="608" spans="2:7" x14ac:dyDescent="0.25">
      <c r="B608" s="163">
        <f t="shared" si="57"/>
        <v>44846</v>
      </c>
      <c r="C608" s="162" t="str">
        <f>_xll.ciqfunctions.udf.CIQ($Y$8, "IQ_TEV_TOTAL_REV_FWD", IQ_NTM,$B608)</f>
        <v>#CIQINACTIVE</v>
      </c>
      <c r="D608" s="162" t="str">
        <f>_xll.ciqfunctions.udf.CIQ($Y$8, "IQ_TEV_EBITDA_FWD", IQ_NTM,$B608)</f>
        <v>#CIQINACTIVE</v>
      </c>
      <c r="F608" s="135"/>
      <c r="G608" s="131"/>
    </row>
    <row r="609" spans="2:7" x14ac:dyDescent="0.25">
      <c r="B609" s="163">
        <f t="shared" si="57"/>
        <v>44847</v>
      </c>
      <c r="C609" s="162" t="str">
        <f>_xll.ciqfunctions.udf.CIQ($Y$8, "IQ_TEV_TOTAL_REV_FWD", IQ_NTM,$B609)</f>
        <v>#CIQINACTIVE</v>
      </c>
      <c r="D609" s="162" t="str">
        <f>_xll.ciqfunctions.udf.CIQ($Y$8, "IQ_TEV_EBITDA_FWD", IQ_NTM,$B609)</f>
        <v>#CIQINACTIVE</v>
      </c>
      <c r="F609" s="135"/>
      <c r="G609" s="131"/>
    </row>
    <row r="610" spans="2:7" x14ac:dyDescent="0.25">
      <c r="B610" s="163">
        <f t="shared" si="57"/>
        <v>44848</v>
      </c>
      <c r="C610" s="162" t="str">
        <f>_xll.ciqfunctions.udf.CIQ($Y$8, "IQ_TEV_TOTAL_REV_FWD", IQ_NTM,$B610)</f>
        <v>#CIQINACTIVE</v>
      </c>
      <c r="D610" s="162" t="str">
        <f>_xll.ciqfunctions.udf.CIQ($Y$8, "IQ_TEV_EBITDA_FWD", IQ_NTM,$B610)</f>
        <v>#CIQINACTIVE</v>
      </c>
      <c r="F610" s="135"/>
      <c r="G610" s="131"/>
    </row>
    <row r="611" spans="2:7" x14ac:dyDescent="0.25">
      <c r="B611" s="163">
        <f t="shared" si="57"/>
        <v>44851</v>
      </c>
      <c r="C611" s="162" t="str">
        <f>_xll.ciqfunctions.udf.CIQ($Y$8, "IQ_TEV_TOTAL_REV_FWD", IQ_NTM,$B611)</f>
        <v>#CIQINACTIVE</v>
      </c>
      <c r="D611" s="162" t="str">
        <f>_xll.ciqfunctions.udf.CIQ($Y$8, "IQ_TEV_EBITDA_FWD", IQ_NTM,$B611)</f>
        <v>#CIQINACTIVE</v>
      </c>
      <c r="F611" s="135"/>
      <c r="G611" s="131"/>
    </row>
    <row r="612" spans="2:7" x14ac:dyDescent="0.25">
      <c r="B612" s="163">
        <f t="shared" si="57"/>
        <v>44852</v>
      </c>
      <c r="C612" s="162" t="str">
        <f>_xll.ciqfunctions.udf.CIQ($Y$8, "IQ_TEV_TOTAL_REV_FWD", IQ_NTM,$B612)</f>
        <v>#CIQINACTIVE</v>
      </c>
      <c r="D612" s="162" t="str">
        <f>_xll.ciqfunctions.udf.CIQ($Y$8, "IQ_TEV_EBITDA_FWD", IQ_NTM,$B612)</f>
        <v>#CIQINACTIVE</v>
      </c>
      <c r="F612" s="135"/>
      <c r="G612" s="131"/>
    </row>
    <row r="613" spans="2:7" x14ac:dyDescent="0.25">
      <c r="B613" s="163">
        <f t="shared" si="57"/>
        <v>44853</v>
      </c>
      <c r="C613" s="162" t="str">
        <f>_xll.ciqfunctions.udf.CIQ($Y$8, "IQ_TEV_TOTAL_REV_FWD", IQ_NTM,$B613)</f>
        <v>#CIQINACTIVE</v>
      </c>
      <c r="D613" s="162" t="str">
        <f>_xll.ciqfunctions.udf.CIQ($Y$8, "IQ_TEV_EBITDA_FWD", IQ_NTM,$B613)</f>
        <v>#CIQINACTIVE</v>
      </c>
      <c r="F613" s="135"/>
      <c r="G613" s="131"/>
    </row>
    <row r="614" spans="2:7" x14ac:dyDescent="0.25">
      <c r="B614" s="163">
        <f t="shared" si="57"/>
        <v>44854</v>
      </c>
      <c r="C614" s="162" t="str">
        <f>_xll.ciqfunctions.udf.CIQ($Y$8, "IQ_TEV_TOTAL_REV_FWD", IQ_NTM,$B614)</f>
        <v>#CIQINACTIVE</v>
      </c>
      <c r="D614" s="162" t="str">
        <f>_xll.ciqfunctions.udf.CIQ($Y$8, "IQ_TEV_EBITDA_FWD", IQ_NTM,$B614)</f>
        <v>#CIQINACTIVE</v>
      </c>
      <c r="F614" s="135"/>
      <c r="G614" s="131"/>
    </row>
    <row r="615" spans="2:7" x14ac:dyDescent="0.25">
      <c r="B615" s="163">
        <f t="shared" si="57"/>
        <v>44855</v>
      </c>
      <c r="C615" s="162" t="str">
        <f>_xll.ciqfunctions.udf.CIQ($Y$8, "IQ_TEV_TOTAL_REV_FWD", IQ_NTM,$B615)</f>
        <v>#CIQINACTIVE</v>
      </c>
      <c r="D615" s="162" t="str">
        <f>_xll.ciqfunctions.udf.CIQ($Y$8, "IQ_TEV_EBITDA_FWD", IQ_NTM,$B615)</f>
        <v>#CIQINACTIVE</v>
      </c>
      <c r="F615" s="135"/>
      <c r="G615" s="131"/>
    </row>
    <row r="616" spans="2:7" x14ac:dyDescent="0.25">
      <c r="B616" s="163">
        <f t="shared" si="57"/>
        <v>44858</v>
      </c>
      <c r="C616" s="162" t="str">
        <f>_xll.ciqfunctions.udf.CIQ($Y$8, "IQ_TEV_TOTAL_REV_FWD", IQ_NTM,$B616)</f>
        <v>#CIQINACTIVE</v>
      </c>
      <c r="D616" s="162" t="str">
        <f>_xll.ciqfunctions.udf.CIQ($Y$8, "IQ_TEV_EBITDA_FWD", IQ_NTM,$B616)</f>
        <v>#CIQINACTIVE</v>
      </c>
      <c r="F616" s="135"/>
      <c r="G616" s="131"/>
    </row>
    <row r="617" spans="2:7" x14ac:dyDescent="0.25">
      <c r="B617" s="163">
        <f t="shared" si="57"/>
        <v>44859</v>
      </c>
      <c r="C617" s="162" t="str">
        <f>_xll.ciqfunctions.udf.CIQ($Y$8, "IQ_TEV_TOTAL_REV_FWD", IQ_NTM,$B617)</f>
        <v>#CIQINACTIVE</v>
      </c>
      <c r="D617" s="162" t="str">
        <f>_xll.ciqfunctions.udf.CIQ($Y$8, "IQ_TEV_EBITDA_FWD", IQ_NTM,$B617)</f>
        <v>#CIQINACTIVE</v>
      </c>
      <c r="F617" s="135"/>
      <c r="G617" s="131"/>
    </row>
    <row r="618" spans="2:7" x14ac:dyDescent="0.25">
      <c r="B618" s="163">
        <f t="shared" si="57"/>
        <v>44860</v>
      </c>
      <c r="C618" s="162" t="str">
        <f>_xll.ciqfunctions.udf.CIQ($Y$8, "IQ_TEV_TOTAL_REV_FWD", IQ_NTM,$B618)</f>
        <v>#CIQINACTIVE</v>
      </c>
      <c r="D618" s="162" t="str">
        <f>_xll.ciqfunctions.udf.CIQ($Y$8, "IQ_TEV_EBITDA_FWD", IQ_NTM,$B618)</f>
        <v>#CIQINACTIVE</v>
      </c>
      <c r="F618" s="135"/>
      <c r="G618" s="131"/>
    </row>
    <row r="619" spans="2:7" x14ac:dyDescent="0.25">
      <c r="B619" s="163">
        <f t="shared" si="57"/>
        <v>44861</v>
      </c>
      <c r="C619" s="162" t="str">
        <f>_xll.ciqfunctions.udf.CIQ($Y$8, "IQ_TEV_TOTAL_REV_FWD", IQ_NTM,$B619)</f>
        <v>#CIQINACTIVE</v>
      </c>
      <c r="D619" s="162" t="str">
        <f>_xll.ciqfunctions.udf.CIQ($Y$8, "IQ_TEV_EBITDA_FWD", IQ_NTM,$B619)</f>
        <v>#CIQINACTIVE</v>
      </c>
      <c r="F619" s="135"/>
      <c r="G619" s="131"/>
    </row>
    <row r="620" spans="2:7" x14ac:dyDescent="0.25">
      <c r="B620" s="163">
        <f t="shared" si="57"/>
        <v>44862</v>
      </c>
      <c r="C620" s="162" t="str">
        <f>_xll.ciqfunctions.udf.CIQ($Y$8, "IQ_TEV_TOTAL_REV_FWD", IQ_NTM,$B620)</f>
        <v>#CIQINACTIVE</v>
      </c>
      <c r="D620" s="162" t="str">
        <f>_xll.ciqfunctions.udf.CIQ($Y$8, "IQ_TEV_EBITDA_FWD", IQ_NTM,$B620)</f>
        <v>#CIQINACTIVE</v>
      </c>
      <c r="F620" s="135"/>
      <c r="G620" s="131"/>
    </row>
    <row r="621" spans="2:7" x14ac:dyDescent="0.25">
      <c r="B621" s="163">
        <f t="shared" si="57"/>
        <v>44865</v>
      </c>
      <c r="C621" s="162" t="str">
        <f>_xll.ciqfunctions.udf.CIQ($Y$8, "IQ_TEV_TOTAL_REV_FWD", IQ_NTM,$B621)</f>
        <v>#CIQINACTIVE</v>
      </c>
      <c r="D621" s="162" t="str">
        <f>_xll.ciqfunctions.udf.CIQ($Y$8, "IQ_TEV_EBITDA_FWD", IQ_NTM,$B621)</f>
        <v>#CIQINACTIVE</v>
      </c>
      <c r="F621" s="135"/>
      <c r="G621" s="131"/>
    </row>
    <row r="622" spans="2:7" x14ac:dyDescent="0.25">
      <c r="B622" s="163">
        <f t="shared" si="57"/>
        <v>44866</v>
      </c>
      <c r="C622" s="162" t="str">
        <f>_xll.ciqfunctions.udf.CIQ($Y$8, "IQ_TEV_TOTAL_REV_FWD", IQ_NTM,$B622)</f>
        <v>#CIQINACTIVE</v>
      </c>
      <c r="D622" s="162" t="str">
        <f>_xll.ciqfunctions.udf.CIQ($Y$8, "IQ_TEV_EBITDA_FWD", IQ_NTM,$B622)</f>
        <v>#CIQINACTIVE</v>
      </c>
      <c r="F622" s="135"/>
      <c r="G622" s="131"/>
    </row>
    <row r="623" spans="2:7" x14ac:dyDescent="0.25">
      <c r="B623" s="163">
        <f t="shared" ref="B623:B686" si="58">IF(WEEKDAY(B622+1)=7,B622+3,B622+1)</f>
        <v>44867</v>
      </c>
      <c r="C623" s="162" t="str">
        <f>_xll.ciqfunctions.udf.CIQ($Y$8, "IQ_TEV_TOTAL_REV_FWD", IQ_NTM,$B623)</f>
        <v>#CIQINACTIVE</v>
      </c>
      <c r="D623" s="162" t="str">
        <f>_xll.ciqfunctions.udf.CIQ($Y$8, "IQ_TEV_EBITDA_FWD", IQ_NTM,$B623)</f>
        <v>#CIQINACTIVE</v>
      </c>
      <c r="F623" s="135"/>
      <c r="G623" s="131"/>
    </row>
    <row r="624" spans="2:7" x14ac:dyDescent="0.25">
      <c r="B624" s="163">
        <f t="shared" si="58"/>
        <v>44868</v>
      </c>
      <c r="C624" s="162" t="str">
        <f>_xll.ciqfunctions.udf.CIQ($Y$8, "IQ_TEV_TOTAL_REV_FWD", IQ_NTM,$B624)</f>
        <v>#CIQINACTIVE</v>
      </c>
      <c r="D624" s="162" t="str">
        <f>_xll.ciqfunctions.udf.CIQ($Y$8, "IQ_TEV_EBITDA_FWD", IQ_NTM,$B624)</f>
        <v>#CIQINACTIVE</v>
      </c>
      <c r="F624" s="135"/>
      <c r="G624" s="131"/>
    </row>
    <row r="625" spans="2:7" x14ac:dyDescent="0.25">
      <c r="B625" s="163">
        <f t="shared" si="58"/>
        <v>44869</v>
      </c>
      <c r="C625" s="162" t="str">
        <f>_xll.ciqfunctions.udf.CIQ($Y$8, "IQ_TEV_TOTAL_REV_FWD", IQ_NTM,$B625)</f>
        <v>#CIQINACTIVE</v>
      </c>
      <c r="D625" s="162" t="str">
        <f>_xll.ciqfunctions.udf.CIQ($Y$8, "IQ_TEV_EBITDA_FWD", IQ_NTM,$B625)</f>
        <v>#CIQINACTIVE</v>
      </c>
      <c r="F625" s="135"/>
      <c r="G625" s="131"/>
    </row>
    <row r="626" spans="2:7" x14ac:dyDescent="0.25">
      <c r="B626" s="163">
        <f t="shared" si="58"/>
        <v>44872</v>
      </c>
      <c r="C626" s="162" t="str">
        <f>_xll.ciqfunctions.udf.CIQ($Y$8, "IQ_TEV_TOTAL_REV_FWD", IQ_NTM,$B626)</f>
        <v>#CIQINACTIVE</v>
      </c>
      <c r="D626" s="162" t="str">
        <f>_xll.ciqfunctions.udf.CIQ($Y$8, "IQ_TEV_EBITDA_FWD", IQ_NTM,$B626)</f>
        <v>#CIQINACTIVE</v>
      </c>
      <c r="F626" s="135"/>
      <c r="G626" s="131"/>
    </row>
    <row r="627" spans="2:7" x14ac:dyDescent="0.25">
      <c r="B627" s="163">
        <f t="shared" si="58"/>
        <v>44873</v>
      </c>
      <c r="C627" s="162" t="str">
        <f>_xll.ciqfunctions.udf.CIQ($Y$8, "IQ_TEV_TOTAL_REV_FWD", IQ_NTM,$B627)</f>
        <v>#CIQINACTIVE</v>
      </c>
      <c r="D627" s="162" t="str">
        <f>_xll.ciqfunctions.udf.CIQ($Y$8, "IQ_TEV_EBITDA_FWD", IQ_NTM,$B627)</f>
        <v>#CIQINACTIVE</v>
      </c>
      <c r="F627" s="135"/>
      <c r="G627" s="131"/>
    </row>
    <row r="628" spans="2:7" x14ac:dyDescent="0.25">
      <c r="B628" s="163">
        <f t="shared" si="58"/>
        <v>44874</v>
      </c>
      <c r="C628" s="162" t="str">
        <f>_xll.ciqfunctions.udf.CIQ($Y$8, "IQ_TEV_TOTAL_REV_FWD", IQ_NTM,$B628)</f>
        <v>#CIQINACTIVE</v>
      </c>
      <c r="D628" s="162" t="str">
        <f>_xll.ciqfunctions.udf.CIQ($Y$8, "IQ_TEV_EBITDA_FWD", IQ_NTM,$B628)</f>
        <v>#CIQINACTIVE</v>
      </c>
      <c r="F628" s="135"/>
      <c r="G628" s="131"/>
    </row>
    <row r="629" spans="2:7" x14ac:dyDescent="0.25">
      <c r="B629" s="163">
        <f t="shared" si="58"/>
        <v>44875</v>
      </c>
      <c r="C629" s="162" t="str">
        <f>_xll.ciqfunctions.udf.CIQ($Y$8, "IQ_TEV_TOTAL_REV_FWD", IQ_NTM,$B629)</f>
        <v>#CIQINACTIVE</v>
      </c>
      <c r="D629" s="162" t="str">
        <f>_xll.ciqfunctions.udf.CIQ($Y$8, "IQ_TEV_EBITDA_FWD", IQ_NTM,$B629)</f>
        <v>#CIQINACTIVE</v>
      </c>
      <c r="F629" s="135"/>
      <c r="G629" s="131"/>
    </row>
    <row r="630" spans="2:7" x14ac:dyDescent="0.25">
      <c r="B630" s="163">
        <f t="shared" si="58"/>
        <v>44876</v>
      </c>
      <c r="C630" s="162" t="str">
        <f>_xll.ciqfunctions.udf.CIQ($Y$8, "IQ_TEV_TOTAL_REV_FWD", IQ_NTM,$B630)</f>
        <v>#CIQINACTIVE</v>
      </c>
      <c r="D630" s="162" t="str">
        <f>_xll.ciqfunctions.udf.CIQ($Y$8, "IQ_TEV_EBITDA_FWD", IQ_NTM,$B630)</f>
        <v>#CIQINACTIVE</v>
      </c>
      <c r="F630" s="135"/>
      <c r="G630" s="131"/>
    </row>
    <row r="631" spans="2:7" x14ac:dyDescent="0.25">
      <c r="B631" s="163">
        <f t="shared" si="58"/>
        <v>44879</v>
      </c>
      <c r="C631" s="162" t="str">
        <f>_xll.ciqfunctions.udf.CIQ($Y$8, "IQ_TEV_TOTAL_REV_FWD", IQ_NTM,$B631)</f>
        <v>#CIQINACTIVE</v>
      </c>
      <c r="D631" s="162" t="str">
        <f>_xll.ciqfunctions.udf.CIQ($Y$8, "IQ_TEV_EBITDA_FWD", IQ_NTM,$B631)</f>
        <v>#CIQINACTIVE</v>
      </c>
      <c r="F631" s="135"/>
      <c r="G631" s="131"/>
    </row>
    <row r="632" spans="2:7" x14ac:dyDescent="0.25">
      <c r="B632" s="163">
        <f t="shared" si="58"/>
        <v>44880</v>
      </c>
      <c r="C632" s="162" t="str">
        <f>_xll.ciqfunctions.udf.CIQ($Y$8, "IQ_TEV_TOTAL_REV_FWD", IQ_NTM,$B632)</f>
        <v>#CIQINACTIVE</v>
      </c>
      <c r="D632" s="162" t="str">
        <f>_xll.ciqfunctions.udf.CIQ($Y$8, "IQ_TEV_EBITDA_FWD", IQ_NTM,$B632)</f>
        <v>#CIQINACTIVE</v>
      </c>
      <c r="F632" s="135"/>
      <c r="G632" s="131"/>
    </row>
    <row r="633" spans="2:7" x14ac:dyDescent="0.25">
      <c r="B633" s="163">
        <f t="shared" si="58"/>
        <v>44881</v>
      </c>
      <c r="C633" s="162" t="str">
        <f>_xll.ciqfunctions.udf.CIQ($Y$8, "IQ_TEV_TOTAL_REV_FWD", IQ_NTM,$B633)</f>
        <v>#CIQINACTIVE</v>
      </c>
      <c r="D633" s="162" t="str">
        <f>_xll.ciqfunctions.udf.CIQ($Y$8, "IQ_TEV_EBITDA_FWD", IQ_NTM,$B633)</f>
        <v>#CIQINACTIVE</v>
      </c>
      <c r="F633" s="135"/>
      <c r="G633" s="131"/>
    </row>
    <row r="634" spans="2:7" x14ac:dyDescent="0.25">
      <c r="B634" s="163">
        <f t="shared" si="58"/>
        <v>44882</v>
      </c>
      <c r="C634" s="162" t="str">
        <f>_xll.ciqfunctions.udf.CIQ($Y$8, "IQ_TEV_TOTAL_REV_FWD", IQ_NTM,$B634)</f>
        <v>#CIQINACTIVE</v>
      </c>
      <c r="D634" s="162" t="str">
        <f>_xll.ciqfunctions.udf.CIQ($Y$8, "IQ_TEV_EBITDA_FWD", IQ_NTM,$B634)</f>
        <v>#CIQINACTIVE</v>
      </c>
      <c r="F634" s="135"/>
      <c r="G634" s="131"/>
    </row>
    <row r="635" spans="2:7" x14ac:dyDescent="0.25">
      <c r="B635" s="163">
        <f t="shared" si="58"/>
        <v>44883</v>
      </c>
      <c r="C635" s="162" t="str">
        <f>_xll.ciqfunctions.udf.CIQ($Y$8, "IQ_TEV_TOTAL_REV_FWD", IQ_NTM,$B635)</f>
        <v>#CIQINACTIVE</v>
      </c>
      <c r="D635" s="162" t="str">
        <f>_xll.ciqfunctions.udf.CIQ($Y$8, "IQ_TEV_EBITDA_FWD", IQ_NTM,$B635)</f>
        <v>#CIQINACTIVE</v>
      </c>
      <c r="F635" s="135"/>
      <c r="G635" s="131"/>
    </row>
    <row r="636" spans="2:7" x14ac:dyDescent="0.25">
      <c r="B636" s="163">
        <f t="shared" si="58"/>
        <v>44886</v>
      </c>
      <c r="C636" s="162" t="str">
        <f>_xll.ciqfunctions.udf.CIQ($Y$8, "IQ_TEV_TOTAL_REV_FWD", IQ_NTM,$B636)</f>
        <v>#CIQINACTIVE</v>
      </c>
      <c r="D636" s="162" t="str">
        <f>_xll.ciqfunctions.udf.CIQ($Y$8, "IQ_TEV_EBITDA_FWD", IQ_NTM,$B636)</f>
        <v>#CIQINACTIVE</v>
      </c>
      <c r="F636" s="135"/>
      <c r="G636" s="131"/>
    </row>
    <row r="637" spans="2:7" x14ac:dyDescent="0.25">
      <c r="B637" s="163">
        <f t="shared" si="58"/>
        <v>44887</v>
      </c>
      <c r="C637" s="162" t="str">
        <f>_xll.ciqfunctions.udf.CIQ($Y$8, "IQ_TEV_TOTAL_REV_FWD", IQ_NTM,$B637)</f>
        <v>#CIQINACTIVE</v>
      </c>
      <c r="D637" s="162" t="str">
        <f>_xll.ciqfunctions.udf.CIQ($Y$8, "IQ_TEV_EBITDA_FWD", IQ_NTM,$B637)</f>
        <v>#CIQINACTIVE</v>
      </c>
      <c r="F637" s="135"/>
      <c r="G637" s="131"/>
    </row>
    <row r="638" spans="2:7" x14ac:dyDescent="0.25">
      <c r="B638" s="163">
        <f t="shared" si="58"/>
        <v>44888</v>
      </c>
      <c r="C638" s="162" t="str">
        <f>_xll.ciqfunctions.udf.CIQ($Y$8, "IQ_TEV_TOTAL_REV_FWD", IQ_NTM,$B638)</f>
        <v>#CIQINACTIVE</v>
      </c>
      <c r="D638" s="162" t="str">
        <f>_xll.ciqfunctions.udf.CIQ($Y$8, "IQ_TEV_EBITDA_FWD", IQ_NTM,$B638)</f>
        <v>#CIQINACTIVE</v>
      </c>
      <c r="F638" s="135"/>
      <c r="G638" s="131"/>
    </row>
    <row r="639" spans="2:7" x14ac:dyDescent="0.25">
      <c r="B639" s="163">
        <f t="shared" si="58"/>
        <v>44889</v>
      </c>
      <c r="C639" s="162" t="str">
        <f>_xll.ciqfunctions.udf.CIQ($Y$8, "IQ_TEV_TOTAL_REV_FWD", IQ_NTM,$B639)</f>
        <v>#CIQINACTIVE</v>
      </c>
      <c r="D639" s="162" t="str">
        <f>_xll.ciqfunctions.udf.CIQ($Y$8, "IQ_TEV_EBITDA_FWD", IQ_NTM,$B639)</f>
        <v>#CIQINACTIVE</v>
      </c>
      <c r="F639" s="135"/>
      <c r="G639" s="131"/>
    </row>
    <row r="640" spans="2:7" x14ac:dyDescent="0.25">
      <c r="B640" s="163">
        <f t="shared" si="58"/>
        <v>44890</v>
      </c>
      <c r="C640" s="162" t="str">
        <f>_xll.ciqfunctions.udf.CIQ($Y$8, "IQ_TEV_TOTAL_REV_FWD", IQ_NTM,$B640)</f>
        <v>#CIQINACTIVE</v>
      </c>
      <c r="D640" s="162" t="str">
        <f>_xll.ciqfunctions.udf.CIQ($Y$8, "IQ_TEV_EBITDA_FWD", IQ_NTM,$B640)</f>
        <v>#CIQINACTIVE</v>
      </c>
      <c r="F640" s="135"/>
      <c r="G640" s="131"/>
    </row>
    <row r="641" spans="2:7" x14ac:dyDescent="0.25">
      <c r="B641" s="163">
        <f t="shared" si="58"/>
        <v>44893</v>
      </c>
      <c r="C641" s="162" t="str">
        <f>_xll.ciqfunctions.udf.CIQ($Y$8, "IQ_TEV_TOTAL_REV_FWD", IQ_NTM,$B641)</f>
        <v>#CIQINACTIVE</v>
      </c>
      <c r="D641" s="162" t="str">
        <f>_xll.ciqfunctions.udf.CIQ($Y$8, "IQ_TEV_EBITDA_FWD", IQ_NTM,$B641)</f>
        <v>#CIQINACTIVE</v>
      </c>
      <c r="F641" s="135"/>
      <c r="G641" s="131"/>
    </row>
    <row r="642" spans="2:7" x14ac:dyDescent="0.25">
      <c r="B642" s="163">
        <f t="shared" si="58"/>
        <v>44894</v>
      </c>
      <c r="C642" s="162" t="str">
        <f>_xll.ciqfunctions.udf.CIQ($Y$8, "IQ_TEV_TOTAL_REV_FWD", IQ_NTM,$B642)</f>
        <v>#CIQINACTIVE</v>
      </c>
      <c r="D642" s="162" t="str">
        <f>_xll.ciqfunctions.udf.CIQ($Y$8, "IQ_TEV_EBITDA_FWD", IQ_NTM,$B642)</f>
        <v>#CIQINACTIVE</v>
      </c>
      <c r="F642" s="135"/>
      <c r="G642" s="131"/>
    </row>
    <row r="643" spans="2:7" x14ac:dyDescent="0.25">
      <c r="B643" s="163">
        <f t="shared" si="58"/>
        <v>44895</v>
      </c>
      <c r="C643" s="162" t="str">
        <f>_xll.ciqfunctions.udf.CIQ($Y$8, "IQ_TEV_TOTAL_REV_FWD", IQ_NTM,$B643)</f>
        <v>#CIQINACTIVE</v>
      </c>
      <c r="D643" s="162" t="str">
        <f>_xll.ciqfunctions.udf.CIQ($Y$8, "IQ_TEV_EBITDA_FWD", IQ_NTM,$B643)</f>
        <v>#CIQINACTIVE</v>
      </c>
      <c r="F643" s="135"/>
      <c r="G643" s="131"/>
    </row>
    <row r="644" spans="2:7" x14ac:dyDescent="0.25">
      <c r="B644" s="163">
        <f t="shared" si="58"/>
        <v>44896</v>
      </c>
      <c r="C644" s="162" t="str">
        <f>_xll.ciqfunctions.udf.CIQ($Y$8, "IQ_TEV_TOTAL_REV_FWD", IQ_NTM,$B644)</f>
        <v>#CIQINACTIVE</v>
      </c>
      <c r="D644" s="162" t="str">
        <f>_xll.ciqfunctions.udf.CIQ($Y$8, "IQ_TEV_EBITDA_FWD", IQ_NTM,$B644)</f>
        <v>#CIQINACTIVE</v>
      </c>
      <c r="F644" s="135"/>
      <c r="G644" s="131"/>
    </row>
    <row r="645" spans="2:7" x14ac:dyDescent="0.25">
      <c r="B645" s="163">
        <f t="shared" si="58"/>
        <v>44897</v>
      </c>
      <c r="C645" s="162" t="str">
        <f>_xll.ciqfunctions.udf.CIQ($Y$8, "IQ_TEV_TOTAL_REV_FWD", IQ_NTM,$B645)</f>
        <v>#CIQINACTIVE</v>
      </c>
      <c r="D645" s="162" t="str">
        <f>_xll.ciqfunctions.udf.CIQ($Y$8, "IQ_TEV_EBITDA_FWD", IQ_NTM,$B645)</f>
        <v>#CIQINACTIVE</v>
      </c>
      <c r="F645" s="135"/>
      <c r="G645" s="131"/>
    </row>
    <row r="646" spans="2:7" x14ac:dyDescent="0.25">
      <c r="B646" s="163">
        <f t="shared" si="58"/>
        <v>44900</v>
      </c>
      <c r="C646" s="162" t="str">
        <f>_xll.ciqfunctions.udf.CIQ($Y$8, "IQ_TEV_TOTAL_REV_FWD", IQ_NTM,$B646)</f>
        <v>#CIQINACTIVE</v>
      </c>
      <c r="D646" s="162" t="str">
        <f>_xll.ciqfunctions.udf.CIQ($Y$8, "IQ_TEV_EBITDA_FWD", IQ_NTM,$B646)</f>
        <v>#CIQINACTIVE</v>
      </c>
      <c r="F646" s="135"/>
      <c r="G646" s="131"/>
    </row>
    <row r="647" spans="2:7" x14ac:dyDescent="0.25">
      <c r="B647" s="163">
        <f t="shared" si="58"/>
        <v>44901</v>
      </c>
      <c r="C647" s="162" t="str">
        <f>_xll.ciqfunctions.udf.CIQ($Y$8, "IQ_TEV_TOTAL_REV_FWD", IQ_NTM,$B647)</f>
        <v>#CIQINACTIVE</v>
      </c>
      <c r="D647" s="162" t="str">
        <f>_xll.ciqfunctions.udf.CIQ($Y$8, "IQ_TEV_EBITDA_FWD", IQ_NTM,$B647)</f>
        <v>#CIQINACTIVE</v>
      </c>
      <c r="F647" s="135"/>
      <c r="G647" s="131"/>
    </row>
    <row r="648" spans="2:7" x14ac:dyDescent="0.25">
      <c r="B648" s="163">
        <f t="shared" si="58"/>
        <v>44902</v>
      </c>
      <c r="C648" s="162" t="str">
        <f>_xll.ciqfunctions.udf.CIQ($Y$8, "IQ_TEV_TOTAL_REV_FWD", IQ_NTM,$B648)</f>
        <v>#CIQINACTIVE</v>
      </c>
      <c r="D648" s="162" t="str">
        <f>_xll.ciqfunctions.udf.CIQ($Y$8, "IQ_TEV_EBITDA_FWD", IQ_NTM,$B648)</f>
        <v>#CIQINACTIVE</v>
      </c>
      <c r="F648" s="135"/>
      <c r="G648" s="131"/>
    </row>
    <row r="649" spans="2:7" x14ac:dyDescent="0.25">
      <c r="B649" s="163">
        <f t="shared" si="58"/>
        <v>44903</v>
      </c>
      <c r="C649" s="162" t="str">
        <f>_xll.ciqfunctions.udf.CIQ($Y$8, "IQ_TEV_TOTAL_REV_FWD", IQ_NTM,$B649)</f>
        <v>#CIQINACTIVE</v>
      </c>
      <c r="D649" s="162" t="str">
        <f>_xll.ciqfunctions.udf.CIQ($Y$8, "IQ_TEV_EBITDA_FWD", IQ_NTM,$B649)</f>
        <v>#CIQINACTIVE</v>
      </c>
      <c r="F649" s="135"/>
      <c r="G649" s="131"/>
    </row>
    <row r="650" spans="2:7" x14ac:dyDescent="0.25">
      <c r="B650" s="163">
        <f t="shared" si="58"/>
        <v>44904</v>
      </c>
      <c r="C650" s="162" t="str">
        <f>_xll.ciqfunctions.udf.CIQ($Y$8, "IQ_TEV_TOTAL_REV_FWD", IQ_NTM,$B650)</f>
        <v>#CIQINACTIVE</v>
      </c>
      <c r="D650" s="162" t="str">
        <f>_xll.ciqfunctions.udf.CIQ($Y$8, "IQ_TEV_EBITDA_FWD", IQ_NTM,$B650)</f>
        <v>#CIQINACTIVE</v>
      </c>
      <c r="F650" s="135"/>
      <c r="G650" s="131"/>
    </row>
    <row r="651" spans="2:7" x14ac:dyDescent="0.25">
      <c r="B651" s="163">
        <f t="shared" si="58"/>
        <v>44907</v>
      </c>
      <c r="C651" s="162" t="str">
        <f>_xll.ciqfunctions.udf.CIQ($Y$8, "IQ_TEV_TOTAL_REV_FWD", IQ_NTM,$B651)</f>
        <v>#CIQINACTIVE</v>
      </c>
      <c r="D651" s="162" t="str">
        <f>_xll.ciqfunctions.udf.CIQ($Y$8, "IQ_TEV_EBITDA_FWD", IQ_NTM,$B651)</f>
        <v>#CIQINACTIVE</v>
      </c>
      <c r="F651" s="135"/>
      <c r="G651" s="131"/>
    </row>
    <row r="652" spans="2:7" x14ac:dyDescent="0.25">
      <c r="B652" s="163">
        <f t="shared" si="58"/>
        <v>44908</v>
      </c>
      <c r="C652" s="162" t="str">
        <f>_xll.ciqfunctions.udf.CIQ($Y$8, "IQ_TEV_TOTAL_REV_FWD", IQ_NTM,$B652)</f>
        <v>#CIQINACTIVE</v>
      </c>
      <c r="D652" s="162" t="str">
        <f>_xll.ciqfunctions.udf.CIQ($Y$8, "IQ_TEV_EBITDA_FWD", IQ_NTM,$B652)</f>
        <v>#CIQINACTIVE</v>
      </c>
      <c r="F652" s="135"/>
      <c r="G652" s="131"/>
    </row>
    <row r="653" spans="2:7" x14ac:dyDescent="0.25">
      <c r="B653" s="163">
        <f t="shared" si="58"/>
        <v>44909</v>
      </c>
      <c r="C653" s="162" t="str">
        <f>_xll.ciqfunctions.udf.CIQ($Y$8, "IQ_TEV_TOTAL_REV_FWD", IQ_NTM,$B653)</f>
        <v>#CIQINACTIVE</v>
      </c>
      <c r="D653" s="162" t="str">
        <f>_xll.ciqfunctions.udf.CIQ($Y$8, "IQ_TEV_EBITDA_FWD", IQ_NTM,$B653)</f>
        <v>#CIQINACTIVE</v>
      </c>
      <c r="F653" s="135"/>
      <c r="G653" s="131"/>
    </row>
    <row r="654" spans="2:7" x14ac:dyDescent="0.25">
      <c r="B654" s="163">
        <f t="shared" si="58"/>
        <v>44910</v>
      </c>
      <c r="C654" s="162" t="str">
        <f>_xll.ciqfunctions.udf.CIQ($Y$8, "IQ_TEV_TOTAL_REV_FWD", IQ_NTM,$B654)</f>
        <v>#CIQINACTIVE</v>
      </c>
      <c r="D654" s="162" t="str">
        <f>_xll.ciqfunctions.udf.CIQ($Y$8, "IQ_TEV_EBITDA_FWD", IQ_NTM,$B654)</f>
        <v>#CIQINACTIVE</v>
      </c>
      <c r="F654" s="135"/>
      <c r="G654" s="131"/>
    </row>
    <row r="655" spans="2:7" x14ac:dyDescent="0.25">
      <c r="B655" s="163">
        <f t="shared" si="58"/>
        <v>44911</v>
      </c>
      <c r="C655" s="162" t="str">
        <f>_xll.ciqfunctions.udf.CIQ($Y$8, "IQ_TEV_TOTAL_REV_FWD", IQ_NTM,$B655)</f>
        <v>#CIQINACTIVE</v>
      </c>
      <c r="D655" s="162" t="str">
        <f>_xll.ciqfunctions.udf.CIQ($Y$8, "IQ_TEV_EBITDA_FWD", IQ_NTM,$B655)</f>
        <v>#CIQINACTIVE</v>
      </c>
      <c r="F655" s="135"/>
      <c r="G655" s="131"/>
    </row>
    <row r="656" spans="2:7" x14ac:dyDescent="0.25">
      <c r="B656" s="163">
        <f t="shared" si="58"/>
        <v>44914</v>
      </c>
      <c r="C656" s="162" t="str">
        <f>_xll.ciqfunctions.udf.CIQ($Y$8, "IQ_TEV_TOTAL_REV_FWD", IQ_NTM,$B656)</f>
        <v>#CIQINACTIVE</v>
      </c>
      <c r="D656" s="162" t="str">
        <f>_xll.ciqfunctions.udf.CIQ($Y$8, "IQ_TEV_EBITDA_FWD", IQ_NTM,$B656)</f>
        <v>#CIQINACTIVE</v>
      </c>
      <c r="F656" s="135"/>
      <c r="G656" s="131"/>
    </row>
    <row r="657" spans="2:7" x14ac:dyDescent="0.25">
      <c r="B657" s="163">
        <f t="shared" si="58"/>
        <v>44915</v>
      </c>
      <c r="C657" s="162" t="str">
        <f>_xll.ciqfunctions.udf.CIQ($Y$8, "IQ_TEV_TOTAL_REV_FWD", IQ_NTM,$B657)</f>
        <v>#CIQINACTIVE</v>
      </c>
      <c r="D657" s="162" t="str">
        <f>_xll.ciqfunctions.udf.CIQ($Y$8, "IQ_TEV_EBITDA_FWD", IQ_NTM,$B657)</f>
        <v>#CIQINACTIVE</v>
      </c>
      <c r="F657" s="135"/>
      <c r="G657" s="131"/>
    </row>
    <row r="658" spans="2:7" x14ac:dyDescent="0.25">
      <c r="B658" s="163">
        <f t="shared" si="58"/>
        <v>44916</v>
      </c>
      <c r="C658" s="162" t="str">
        <f>_xll.ciqfunctions.udf.CIQ($Y$8, "IQ_TEV_TOTAL_REV_FWD", IQ_NTM,$B658)</f>
        <v>#CIQINACTIVE</v>
      </c>
      <c r="D658" s="162" t="str">
        <f>_xll.ciqfunctions.udf.CIQ($Y$8, "IQ_TEV_EBITDA_FWD", IQ_NTM,$B658)</f>
        <v>#CIQINACTIVE</v>
      </c>
      <c r="F658" s="135"/>
      <c r="G658" s="131"/>
    </row>
    <row r="659" spans="2:7" x14ac:dyDescent="0.25">
      <c r="B659" s="163">
        <f t="shared" si="58"/>
        <v>44917</v>
      </c>
      <c r="C659" s="162" t="str">
        <f>_xll.ciqfunctions.udf.CIQ($Y$8, "IQ_TEV_TOTAL_REV_FWD", IQ_NTM,$B659)</f>
        <v>#CIQINACTIVE</v>
      </c>
      <c r="D659" s="162" t="str">
        <f>_xll.ciqfunctions.udf.CIQ($Y$8, "IQ_TEV_EBITDA_FWD", IQ_NTM,$B659)</f>
        <v>#CIQINACTIVE</v>
      </c>
      <c r="F659" s="135"/>
      <c r="G659" s="131"/>
    </row>
    <row r="660" spans="2:7" x14ac:dyDescent="0.25">
      <c r="B660" s="163">
        <f t="shared" si="58"/>
        <v>44918</v>
      </c>
      <c r="C660" s="162" t="str">
        <f>_xll.ciqfunctions.udf.CIQ($Y$8, "IQ_TEV_TOTAL_REV_FWD", IQ_NTM,$B660)</f>
        <v>#CIQINACTIVE</v>
      </c>
      <c r="D660" s="162" t="str">
        <f>_xll.ciqfunctions.udf.CIQ($Y$8, "IQ_TEV_EBITDA_FWD", IQ_NTM,$B660)</f>
        <v>#CIQINACTIVE</v>
      </c>
      <c r="F660" s="135"/>
      <c r="G660" s="131"/>
    </row>
    <row r="661" spans="2:7" x14ac:dyDescent="0.25">
      <c r="B661" s="163">
        <f t="shared" si="58"/>
        <v>44921</v>
      </c>
      <c r="C661" s="162" t="str">
        <f>_xll.ciqfunctions.udf.CIQ($Y$8, "IQ_TEV_TOTAL_REV_FWD", IQ_NTM,$B661)</f>
        <v>#CIQINACTIVE</v>
      </c>
      <c r="D661" s="162" t="str">
        <f>_xll.ciqfunctions.udf.CIQ($Y$8, "IQ_TEV_EBITDA_FWD", IQ_NTM,$B661)</f>
        <v>#CIQINACTIVE</v>
      </c>
      <c r="F661" s="135"/>
      <c r="G661" s="131"/>
    </row>
    <row r="662" spans="2:7" x14ac:dyDescent="0.25">
      <c r="B662" s="163">
        <f t="shared" si="58"/>
        <v>44922</v>
      </c>
      <c r="C662" s="162" t="str">
        <f>_xll.ciqfunctions.udf.CIQ($Y$8, "IQ_TEV_TOTAL_REV_FWD", IQ_NTM,$B662)</f>
        <v>#CIQINACTIVE</v>
      </c>
      <c r="D662" s="162" t="str">
        <f>_xll.ciqfunctions.udf.CIQ($Y$8, "IQ_TEV_EBITDA_FWD", IQ_NTM,$B662)</f>
        <v>#CIQINACTIVE</v>
      </c>
      <c r="F662" s="135"/>
      <c r="G662" s="131"/>
    </row>
    <row r="663" spans="2:7" x14ac:dyDescent="0.25">
      <c r="B663" s="163">
        <f t="shared" si="58"/>
        <v>44923</v>
      </c>
      <c r="C663" s="162" t="str">
        <f>_xll.ciqfunctions.udf.CIQ($Y$8, "IQ_TEV_TOTAL_REV_FWD", IQ_NTM,$B663)</f>
        <v>#CIQINACTIVE</v>
      </c>
      <c r="D663" s="162" t="str">
        <f>_xll.ciqfunctions.udf.CIQ($Y$8, "IQ_TEV_EBITDA_FWD", IQ_NTM,$B663)</f>
        <v>#CIQINACTIVE</v>
      </c>
      <c r="F663" s="135"/>
      <c r="G663" s="131"/>
    </row>
    <row r="664" spans="2:7" x14ac:dyDescent="0.25">
      <c r="B664" s="163">
        <f t="shared" si="58"/>
        <v>44924</v>
      </c>
      <c r="C664" s="162" t="str">
        <f>_xll.ciqfunctions.udf.CIQ($Y$8, "IQ_TEV_TOTAL_REV_FWD", IQ_NTM,$B664)</f>
        <v>#CIQINACTIVE</v>
      </c>
      <c r="D664" s="162" t="str">
        <f>_xll.ciqfunctions.udf.CIQ($Y$8, "IQ_TEV_EBITDA_FWD", IQ_NTM,$B664)</f>
        <v>#CIQINACTIVE</v>
      </c>
      <c r="F664" s="135"/>
      <c r="G664" s="131"/>
    </row>
    <row r="665" spans="2:7" x14ac:dyDescent="0.25">
      <c r="B665" s="163">
        <f t="shared" si="58"/>
        <v>44925</v>
      </c>
      <c r="C665" s="162" t="str">
        <f>_xll.ciqfunctions.udf.CIQ($Y$8, "IQ_TEV_TOTAL_REV_FWD", IQ_NTM,$B665)</f>
        <v>#CIQINACTIVE</v>
      </c>
      <c r="D665" s="162" t="str">
        <f>_xll.ciqfunctions.udf.CIQ($Y$8, "IQ_TEV_EBITDA_FWD", IQ_NTM,$B665)</f>
        <v>#CIQINACTIVE</v>
      </c>
      <c r="F665" s="135"/>
      <c r="G665" s="131"/>
    </row>
    <row r="666" spans="2:7" x14ac:dyDescent="0.25">
      <c r="B666" s="163">
        <f t="shared" si="58"/>
        <v>44928</v>
      </c>
      <c r="C666" s="162" t="str">
        <f>_xll.ciqfunctions.udf.CIQ($Y$8, "IQ_TEV_TOTAL_REV_FWD", IQ_NTM,$B666)</f>
        <v>#CIQINACTIVE</v>
      </c>
      <c r="D666" s="162" t="str">
        <f>_xll.ciqfunctions.udf.CIQ($Y$8, "IQ_TEV_EBITDA_FWD", IQ_NTM,$B666)</f>
        <v>#CIQINACTIVE</v>
      </c>
      <c r="F666" s="135"/>
      <c r="G666" s="131"/>
    </row>
    <row r="667" spans="2:7" x14ac:dyDescent="0.25">
      <c r="B667" s="163">
        <f t="shared" si="58"/>
        <v>44929</v>
      </c>
      <c r="C667" s="162" t="str">
        <f>_xll.ciqfunctions.udf.CIQ($Y$8, "IQ_TEV_TOTAL_REV_FWD", IQ_NTM,$B667)</f>
        <v>#CIQINACTIVE</v>
      </c>
      <c r="D667" s="162" t="str">
        <f>_xll.ciqfunctions.udf.CIQ($Y$8, "IQ_TEV_EBITDA_FWD", IQ_NTM,$B667)</f>
        <v>#CIQINACTIVE</v>
      </c>
      <c r="F667" s="135"/>
      <c r="G667" s="131"/>
    </row>
    <row r="668" spans="2:7" x14ac:dyDescent="0.25">
      <c r="B668" s="163">
        <f t="shared" si="58"/>
        <v>44930</v>
      </c>
      <c r="C668" s="162" t="str">
        <f>_xll.ciqfunctions.udf.CIQ($Y$8, "IQ_TEV_TOTAL_REV_FWD", IQ_NTM,$B668)</f>
        <v>#CIQINACTIVE</v>
      </c>
      <c r="D668" s="162" t="str">
        <f>_xll.ciqfunctions.udf.CIQ($Y$8, "IQ_TEV_EBITDA_FWD", IQ_NTM,$B668)</f>
        <v>#CIQINACTIVE</v>
      </c>
      <c r="F668" s="135"/>
      <c r="G668" s="131"/>
    </row>
    <row r="669" spans="2:7" x14ac:dyDescent="0.25">
      <c r="B669" s="163">
        <f t="shared" si="58"/>
        <v>44931</v>
      </c>
      <c r="C669" s="162" t="str">
        <f>_xll.ciqfunctions.udf.CIQ($Y$8, "IQ_TEV_TOTAL_REV_FWD", IQ_NTM,$B669)</f>
        <v>#CIQINACTIVE</v>
      </c>
      <c r="D669" s="162" t="str">
        <f>_xll.ciqfunctions.udf.CIQ($Y$8, "IQ_TEV_EBITDA_FWD", IQ_NTM,$B669)</f>
        <v>#CIQINACTIVE</v>
      </c>
      <c r="F669" s="135"/>
      <c r="G669" s="131"/>
    </row>
    <row r="670" spans="2:7" x14ac:dyDescent="0.25">
      <c r="B670" s="163">
        <f t="shared" si="58"/>
        <v>44932</v>
      </c>
      <c r="C670" s="162" t="str">
        <f>_xll.ciqfunctions.udf.CIQ($Y$8, "IQ_TEV_TOTAL_REV_FWD", IQ_NTM,$B670)</f>
        <v>#CIQINACTIVE</v>
      </c>
      <c r="D670" s="162" t="str">
        <f>_xll.ciqfunctions.udf.CIQ($Y$8, "IQ_TEV_EBITDA_FWD", IQ_NTM,$B670)</f>
        <v>#CIQINACTIVE</v>
      </c>
      <c r="F670" s="135"/>
      <c r="G670" s="131"/>
    </row>
    <row r="671" spans="2:7" x14ac:dyDescent="0.25">
      <c r="B671" s="163">
        <f t="shared" si="58"/>
        <v>44935</v>
      </c>
      <c r="C671" s="162" t="str">
        <f>_xll.ciqfunctions.udf.CIQ($Y$8, "IQ_TEV_TOTAL_REV_FWD", IQ_NTM,$B671)</f>
        <v>#CIQINACTIVE</v>
      </c>
      <c r="D671" s="162" t="str">
        <f>_xll.ciqfunctions.udf.CIQ($Y$8, "IQ_TEV_EBITDA_FWD", IQ_NTM,$B671)</f>
        <v>#CIQINACTIVE</v>
      </c>
      <c r="F671" s="135"/>
      <c r="G671" s="131"/>
    </row>
    <row r="672" spans="2:7" x14ac:dyDescent="0.25">
      <c r="B672" s="163">
        <f t="shared" si="58"/>
        <v>44936</v>
      </c>
      <c r="C672" s="162" t="str">
        <f>_xll.ciqfunctions.udf.CIQ($Y$8, "IQ_TEV_TOTAL_REV_FWD", IQ_NTM,$B672)</f>
        <v>#CIQINACTIVE</v>
      </c>
      <c r="D672" s="162" t="str">
        <f>_xll.ciqfunctions.udf.CIQ($Y$8, "IQ_TEV_EBITDA_FWD", IQ_NTM,$B672)</f>
        <v>#CIQINACTIVE</v>
      </c>
      <c r="F672" s="135"/>
      <c r="G672" s="131"/>
    </row>
    <row r="673" spans="2:7" x14ac:dyDescent="0.25">
      <c r="B673" s="163">
        <f t="shared" si="58"/>
        <v>44937</v>
      </c>
      <c r="C673" s="162" t="str">
        <f>_xll.ciqfunctions.udf.CIQ($Y$8, "IQ_TEV_TOTAL_REV_FWD", IQ_NTM,$B673)</f>
        <v>#CIQINACTIVE</v>
      </c>
      <c r="D673" s="162" t="str">
        <f>_xll.ciqfunctions.udf.CIQ($Y$8, "IQ_TEV_EBITDA_FWD", IQ_NTM,$B673)</f>
        <v>#CIQINACTIVE</v>
      </c>
      <c r="F673" s="135"/>
      <c r="G673" s="131"/>
    </row>
    <row r="674" spans="2:7" x14ac:dyDescent="0.25">
      <c r="B674" s="163">
        <f t="shared" si="58"/>
        <v>44938</v>
      </c>
      <c r="C674" s="162" t="str">
        <f>_xll.ciqfunctions.udf.CIQ($Y$8, "IQ_TEV_TOTAL_REV_FWD", IQ_NTM,$B674)</f>
        <v>#CIQINACTIVE</v>
      </c>
      <c r="D674" s="162" t="str">
        <f>_xll.ciqfunctions.udf.CIQ($Y$8, "IQ_TEV_EBITDA_FWD", IQ_NTM,$B674)</f>
        <v>#CIQINACTIVE</v>
      </c>
      <c r="F674" s="135"/>
      <c r="G674" s="131"/>
    </row>
    <row r="675" spans="2:7" x14ac:dyDescent="0.25">
      <c r="B675" s="163">
        <f t="shared" si="58"/>
        <v>44939</v>
      </c>
      <c r="C675" s="162" t="str">
        <f>_xll.ciqfunctions.udf.CIQ($Y$8, "IQ_TEV_TOTAL_REV_FWD", IQ_NTM,$B675)</f>
        <v>#CIQINACTIVE</v>
      </c>
      <c r="D675" s="162" t="str">
        <f>_xll.ciqfunctions.udf.CIQ($Y$8, "IQ_TEV_EBITDA_FWD", IQ_NTM,$B675)</f>
        <v>#CIQINACTIVE</v>
      </c>
      <c r="F675" s="135"/>
      <c r="G675" s="131"/>
    </row>
    <row r="676" spans="2:7" x14ac:dyDescent="0.25">
      <c r="B676" s="163">
        <f t="shared" si="58"/>
        <v>44942</v>
      </c>
      <c r="C676" s="162" t="str">
        <f>_xll.ciqfunctions.udf.CIQ($Y$8, "IQ_TEV_TOTAL_REV_FWD", IQ_NTM,$B676)</f>
        <v>#CIQINACTIVE</v>
      </c>
      <c r="D676" s="162" t="str">
        <f>_xll.ciqfunctions.udf.CIQ($Y$8, "IQ_TEV_EBITDA_FWD", IQ_NTM,$B676)</f>
        <v>#CIQINACTIVE</v>
      </c>
      <c r="F676" s="135"/>
      <c r="G676" s="131"/>
    </row>
    <row r="677" spans="2:7" x14ac:dyDescent="0.25">
      <c r="B677" s="163">
        <f t="shared" si="58"/>
        <v>44943</v>
      </c>
      <c r="C677" s="162" t="str">
        <f>_xll.ciqfunctions.udf.CIQ($Y$8, "IQ_TEV_TOTAL_REV_FWD", IQ_NTM,$B677)</f>
        <v>#CIQINACTIVE</v>
      </c>
      <c r="D677" s="162" t="str">
        <f>_xll.ciqfunctions.udf.CIQ($Y$8, "IQ_TEV_EBITDA_FWD", IQ_NTM,$B677)</f>
        <v>#CIQINACTIVE</v>
      </c>
      <c r="F677" s="135"/>
      <c r="G677" s="131"/>
    </row>
    <row r="678" spans="2:7" x14ac:dyDescent="0.25">
      <c r="B678" s="163">
        <f t="shared" si="58"/>
        <v>44944</v>
      </c>
      <c r="C678" s="162" t="str">
        <f>_xll.ciqfunctions.udf.CIQ($Y$8, "IQ_TEV_TOTAL_REV_FWD", IQ_NTM,$B678)</f>
        <v>#CIQINACTIVE</v>
      </c>
      <c r="D678" s="162" t="str">
        <f>_xll.ciqfunctions.udf.CIQ($Y$8, "IQ_TEV_EBITDA_FWD", IQ_NTM,$B678)</f>
        <v>#CIQINACTIVE</v>
      </c>
      <c r="F678" s="135"/>
      <c r="G678" s="131"/>
    </row>
    <row r="679" spans="2:7" x14ac:dyDescent="0.25">
      <c r="B679" s="163">
        <f t="shared" si="58"/>
        <v>44945</v>
      </c>
      <c r="C679" s="162" t="str">
        <f>_xll.ciqfunctions.udf.CIQ($Y$8, "IQ_TEV_TOTAL_REV_FWD", IQ_NTM,$B679)</f>
        <v>#CIQINACTIVE</v>
      </c>
      <c r="D679" s="162" t="str">
        <f>_xll.ciqfunctions.udf.CIQ($Y$8, "IQ_TEV_EBITDA_FWD", IQ_NTM,$B679)</f>
        <v>#CIQINACTIVE</v>
      </c>
      <c r="F679" s="135"/>
      <c r="G679" s="131"/>
    </row>
    <row r="680" spans="2:7" x14ac:dyDescent="0.25">
      <c r="B680" s="163">
        <f t="shared" si="58"/>
        <v>44946</v>
      </c>
      <c r="C680" s="162" t="str">
        <f>_xll.ciqfunctions.udf.CIQ($Y$8, "IQ_TEV_TOTAL_REV_FWD", IQ_NTM,$B680)</f>
        <v>#CIQINACTIVE</v>
      </c>
      <c r="D680" s="162" t="str">
        <f>_xll.ciqfunctions.udf.CIQ($Y$8, "IQ_TEV_EBITDA_FWD", IQ_NTM,$B680)</f>
        <v>#CIQINACTIVE</v>
      </c>
      <c r="F680" s="135"/>
      <c r="G680" s="131"/>
    </row>
    <row r="681" spans="2:7" x14ac:dyDescent="0.25">
      <c r="B681" s="163">
        <f t="shared" si="58"/>
        <v>44949</v>
      </c>
      <c r="C681" s="162" t="str">
        <f>_xll.ciqfunctions.udf.CIQ($Y$8, "IQ_TEV_TOTAL_REV_FWD", IQ_NTM,$B681)</f>
        <v>#CIQINACTIVE</v>
      </c>
      <c r="D681" s="162" t="str">
        <f>_xll.ciqfunctions.udf.CIQ($Y$8, "IQ_TEV_EBITDA_FWD", IQ_NTM,$B681)</f>
        <v>#CIQINACTIVE</v>
      </c>
      <c r="F681" s="135"/>
      <c r="G681" s="131"/>
    </row>
    <row r="682" spans="2:7" x14ac:dyDescent="0.25">
      <c r="B682" s="163">
        <f t="shared" si="58"/>
        <v>44950</v>
      </c>
      <c r="C682" s="162" t="str">
        <f>_xll.ciqfunctions.udf.CIQ($Y$8, "IQ_TEV_TOTAL_REV_FWD", IQ_NTM,$B682)</f>
        <v>#CIQINACTIVE</v>
      </c>
      <c r="D682" s="162" t="str">
        <f>_xll.ciqfunctions.udf.CIQ($Y$8, "IQ_TEV_EBITDA_FWD", IQ_NTM,$B682)</f>
        <v>#CIQINACTIVE</v>
      </c>
      <c r="F682" s="135"/>
      <c r="G682" s="131"/>
    </row>
    <row r="683" spans="2:7" x14ac:dyDescent="0.25">
      <c r="B683" s="163">
        <f t="shared" si="58"/>
        <v>44951</v>
      </c>
      <c r="C683" s="162" t="str">
        <f>_xll.ciqfunctions.udf.CIQ($Y$8, "IQ_TEV_TOTAL_REV_FWD", IQ_NTM,$B683)</f>
        <v>#CIQINACTIVE</v>
      </c>
      <c r="D683" s="162" t="str">
        <f>_xll.ciqfunctions.udf.CIQ($Y$8, "IQ_TEV_EBITDA_FWD", IQ_NTM,$B683)</f>
        <v>#CIQINACTIVE</v>
      </c>
      <c r="F683" s="135"/>
      <c r="G683" s="131"/>
    </row>
    <row r="684" spans="2:7" x14ac:dyDescent="0.25">
      <c r="B684" s="163">
        <f t="shared" si="58"/>
        <v>44952</v>
      </c>
      <c r="C684" s="162" t="str">
        <f>_xll.ciqfunctions.udf.CIQ($Y$8, "IQ_TEV_TOTAL_REV_FWD", IQ_NTM,$B684)</f>
        <v>#CIQINACTIVE</v>
      </c>
      <c r="D684" s="162" t="str">
        <f>_xll.ciqfunctions.udf.CIQ($Y$8, "IQ_TEV_EBITDA_FWD", IQ_NTM,$B684)</f>
        <v>#CIQINACTIVE</v>
      </c>
      <c r="F684" s="135"/>
      <c r="G684" s="131"/>
    </row>
    <row r="685" spans="2:7" x14ac:dyDescent="0.25">
      <c r="B685" s="163">
        <f t="shared" si="58"/>
        <v>44953</v>
      </c>
      <c r="C685" s="162" t="str">
        <f>_xll.ciqfunctions.udf.CIQ($Y$8, "IQ_TEV_TOTAL_REV_FWD", IQ_NTM,$B685)</f>
        <v>#CIQINACTIVE</v>
      </c>
      <c r="D685" s="162" t="str">
        <f>_xll.ciqfunctions.udf.CIQ($Y$8, "IQ_TEV_EBITDA_FWD", IQ_NTM,$B685)</f>
        <v>#CIQINACTIVE</v>
      </c>
      <c r="F685" s="135"/>
      <c r="G685" s="131"/>
    </row>
    <row r="686" spans="2:7" x14ac:dyDescent="0.25">
      <c r="B686" s="163">
        <f t="shared" si="58"/>
        <v>44956</v>
      </c>
      <c r="C686" s="162" t="str">
        <f>_xll.ciqfunctions.udf.CIQ($Y$8, "IQ_TEV_TOTAL_REV_FWD", IQ_NTM,$B686)</f>
        <v>#CIQINACTIVE</v>
      </c>
      <c r="D686" s="162" t="str">
        <f>_xll.ciqfunctions.udf.CIQ($Y$8, "IQ_TEV_EBITDA_FWD", IQ_NTM,$B686)</f>
        <v>#CIQINACTIVE</v>
      </c>
      <c r="F686" s="135"/>
      <c r="G686" s="131"/>
    </row>
    <row r="687" spans="2:7" x14ac:dyDescent="0.25">
      <c r="B687" s="163">
        <f t="shared" ref="B687:B750" si="59">IF(WEEKDAY(B686+1)=7,B686+3,B686+1)</f>
        <v>44957</v>
      </c>
      <c r="C687" s="162" t="str">
        <f>_xll.ciqfunctions.udf.CIQ($Y$8, "IQ_TEV_TOTAL_REV_FWD", IQ_NTM,$B687)</f>
        <v>#CIQINACTIVE</v>
      </c>
      <c r="D687" s="162" t="str">
        <f>_xll.ciqfunctions.udf.CIQ($Y$8, "IQ_TEV_EBITDA_FWD", IQ_NTM,$B687)</f>
        <v>#CIQINACTIVE</v>
      </c>
      <c r="F687" s="135"/>
      <c r="G687" s="131"/>
    </row>
    <row r="688" spans="2:7" x14ac:dyDescent="0.25">
      <c r="B688" s="163">
        <f t="shared" si="59"/>
        <v>44958</v>
      </c>
      <c r="C688" s="162" t="str">
        <f>_xll.ciqfunctions.udf.CIQ($Y$8, "IQ_TEV_TOTAL_REV_FWD", IQ_NTM,$B688)</f>
        <v>#CIQINACTIVE</v>
      </c>
      <c r="D688" s="162" t="str">
        <f>_xll.ciqfunctions.udf.CIQ($Y$8, "IQ_TEV_EBITDA_FWD", IQ_NTM,$B688)</f>
        <v>#CIQINACTIVE</v>
      </c>
      <c r="F688" s="135"/>
      <c r="G688" s="131"/>
    </row>
    <row r="689" spans="2:7" x14ac:dyDescent="0.25">
      <c r="B689" s="163">
        <f t="shared" si="59"/>
        <v>44959</v>
      </c>
      <c r="C689" s="162" t="str">
        <f>_xll.ciqfunctions.udf.CIQ($Y$8, "IQ_TEV_TOTAL_REV_FWD", IQ_NTM,$B689)</f>
        <v>#CIQINACTIVE</v>
      </c>
      <c r="D689" s="162" t="str">
        <f>_xll.ciqfunctions.udf.CIQ($Y$8, "IQ_TEV_EBITDA_FWD", IQ_NTM,$B689)</f>
        <v>#CIQINACTIVE</v>
      </c>
      <c r="F689" s="135"/>
      <c r="G689" s="131"/>
    </row>
    <row r="690" spans="2:7" x14ac:dyDescent="0.25">
      <c r="B690" s="163">
        <f t="shared" si="59"/>
        <v>44960</v>
      </c>
      <c r="C690" s="162" t="str">
        <f>_xll.ciqfunctions.udf.CIQ($Y$8, "IQ_TEV_TOTAL_REV_FWD", IQ_NTM,$B690)</f>
        <v>#CIQINACTIVE</v>
      </c>
      <c r="D690" s="162" t="str">
        <f>_xll.ciqfunctions.udf.CIQ($Y$8, "IQ_TEV_EBITDA_FWD", IQ_NTM,$B690)</f>
        <v>#CIQINACTIVE</v>
      </c>
      <c r="F690" s="135"/>
      <c r="G690" s="131"/>
    </row>
    <row r="691" spans="2:7" x14ac:dyDescent="0.25">
      <c r="B691" s="163">
        <f t="shared" si="59"/>
        <v>44963</v>
      </c>
      <c r="C691" s="162" t="str">
        <f>_xll.ciqfunctions.udf.CIQ($Y$8, "IQ_TEV_TOTAL_REV_FWD", IQ_NTM,$B691)</f>
        <v>#CIQINACTIVE</v>
      </c>
      <c r="D691" s="162" t="str">
        <f>_xll.ciqfunctions.udf.CIQ($Y$8, "IQ_TEV_EBITDA_FWD", IQ_NTM,$B691)</f>
        <v>#CIQINACTIVE</v>
      </c>
      <c r="F691" s="135"/>
      <c r="G691" s="131"/>
    </row>
    <row r="692" spans="2:7" x14ac:dyDescent="0.25">
      <c r="B692" s="163">
        <f t="shared" si="59"/>
        <v>44964</v>
      </c>
      <c r="C692" s="162" t="str">
        <f>_xll.ciqfunctions.udf.CIQ($Y$8, "IQ_TEV_TOTAL_REV_FWD", IQ_NTM,$B692)</f>
        <v>#CIQINACTIVE</v>
      </c>
      <c r="D692" s="162" t="str">
        <f>_xll.ciqfunctions.udf.CIQ($Y$8, "IQ_TEV_EBITDA_FWD", IQ_NTM,$B692)</f>
        <v>#CIQINACTIVE</v>
      </c>
      <c r="F692" s="135"/>
      <c r="G692" s="131"/>
    </row>
    <row r="693" spans="2:7" x14ac:dyDescent="0.25">
      <c r="B693" s="163">
        <f t="shared" si="59"/>
        <v>44965</v>
      </c>
      <c r="C693" s="162" t="str">
        <f>_xll.ciqfunctions.udf.CIQ($Y$8, "IQ_TEV_TOTAL_REV_FWD", IQ_NTM,$B693)</f>
        <v>#CIQINACTIVE</v>
      </c>
      <c r="D693" s="162" t="str">
        <f>_xll.ciqfunctions.udf.CIQ($Y$8, "IQ_TEV_EBITDA_FWD", IQ_NTM,$B693)</f>
        <v>#CIQINACTIVE</v>
      </c>
      <c r="F693" s="135"/>
      <c r="G693" s="131"/>
    </row>
    <row r="694" spans="2:7" x14ac:dyDescent="0.25">
      <c r="B694" s="163">
        <f t="shared" si="59"/>
        <v>44966</v>
      </c>
      <c r="C694" s="162" t="str">
        <f>_xll.ciqfunctions.udf.CIQ($Y$8, "IQ_TEV_TOTAL_REV_FWD", IQ_NTM,$B694)</f>
        <v>#CIQINACTIVE</v>
      </c>
      <c r="D694" s="162" t="str">
        <f>_xll.ciqfunctions.udf.CIQ($Y$8, "IQ_TEV_EBITDA_FWD", IQ_NTM,$B694)</f>
        <v>#CIQINACTIVE</v>
      </c>
      <c r="F694" s="135"/>
      <c r="G694" s="131"/>
    </row>
    <row r="695" spans="2:7" x14ac:dyDescent="0.25">
      <c r="B695" s="163">
        <f t="shared" si="59"/>
        <v>44967</v>
      </c>
      <c r="C695" s="162" t="str">
        <f>_xll.ciqfunctions.udf.CIQ($Y$8, "IQ_TEV_TOTAL_REV_FWD", IQ_NTM,$B695)</f>
        <v>#CIQINACTIVE</v>
      </c>
      <c r="D695" s="162" t="str">
        <f>_xll.ciqfunctions.udf.CIQ($Y$8, "IQ_TEV_EBITDA_FWD", IQ_NTM,$B695)</f>
        <v>#CIQINACTIVE</v>
      </c>
      <c r="F695" s="135"/>
      <c r="G695" s="131"/>
    </row>
    <row r="696" spans="2:7" x14ac:dyDescent="0.25">
      <c r="B696" s="163">
        <f t="shared" si="59"/>
        <v>44970</v>
      </c>
      <c r="C696" s="162" t="str">
        <f>_xll.ciqfunctions.udf.CIQ($Y$8, "IQ_TEV_TOTAL_REV_FWD", IQ_NTM,$B696)</f>
        <v>#CIQINACTIVE</v>
      </c>
      <c r="D696" s="162" t="str">
        <f>_xll.ciqfunctions.udf.CIQ($Y$8, "IQ_TEV_EBITDA_FWD", IQ_NTM,$B696)</f>
        <v>#CIQINACTIVE</v>
      </c>
      <c r="F696" s="135"/>
      <c r="G696" s="131"/>
    </row>
    <row r="697" spans="2:7" x14ac:dyDescent="0.25">
      <c r="B697" s="163">
        <f t="shared" si="59"/>
        <v>44971</v>
      </c>
      <c r="C697" s="162" t="str">
        <f>_xll.ciqfunctions.udf.CIQ($Y$8, "IQ_TEV_TOTAL_REV_FWD", IQ_NTM,$B697)</f>
        <v>#CIQINACTIVE</v>
      </c>
      <c r="D697" s="162" t="str">
        <f>_xll.ciqfunctions.udf.CIQ($Y$8, "IQ_TEV_EBITDA_FWD", IQ_NTM,$B697)</f>
        <v>#CIQINACTIVE</v>
      </c>
      <c r="F697" s="135"/>
      <c r="G697" s="131"/>
    </row>
    <row r="698" spans="2:7" x14ac:dyDescent="0.25">
      <c r="B698" s="163">
        <f t="shared" si="59"/>
        <v>44972</v>
      </c>
      <c r="C698" s="162" t="str">
        <f>_xll.ciqfunctions.udf.CIQ($Y$8, "IQ_TEV_TOTAL_REV_FWD", IQ_NTM,$B698)</f>
        <v>#CIQINACTIVE</v>
      </c>
      <c r="D698" s="162" t="str">
        <f>_xll.ciqfunctions.udf.CIQ($Y$8, "IQ_TEV_EBITDA_FWD", IQ_NTM,$B698)</f>
        <v>#CIQINACTIVE</v>
      </c>
      <c r="F698" s="135"/>
      <c r="G698" s="131"/>
    </row>
    <row r="699" spans="2:7" x14ac:dyDescent="0.25">
      <c r="B699" s="163">
        <f t="shared" si="59"/>
        <v>44973</v>
      </c>
      <c r="C699" s="162" t="str">
        <f>_xll.ciqfunctions.udf.CIQ($Y$8, "IQ_TEV_TOTAL_REV_FWD", IQ_NTM,$B699)</f>
        <v>#CIQINACTIVE</v>
      </c>
      <c r="D699" s="162" t="str">
        <f>_xll.ciqfunctions.udf.CIQ($Y$8, "IQ_TEV_EBITDA_FWD", IQ_NTM,$B699)</f>
        <v>#CIQINACTIVE</v>
      </c>
      <c r="F699" s="135"/>
      <c r="G699" s="131"/>
    </row>
    <row r="700" spans="2:7" x14ac:dyDescent="0.25">
      <c r="B700" s="163">
        <f t="shared" si="59"/>
        <v>44974</v>
      </c>
      <c r="C700" s="162" t="str">
        <f>_xll.ciqfunctions.udf.CIQ($Y$8, "IQ_TEV_TOTAL_REV_FWD", IQ_NTM,$B700)</f>
        <v>#CIQINACTIVE</v>
      </c>
      <c r="D700" s="162" t="str">
        <f>_xll.ciqfunctions.udf.CIQ($Y$8, "IQ_TEV_EBITDA_FWD", IQ_NTM,$B700)</f>
        <v>#CIQINACTIVE</v>
      </c>
      <c r="F700" s="135"/>
      <c r="G700" s="131"/>
    </row>
    <row r="701" spans="2:7" x14ac:dyDescent="0.25">
      <c r="B701" s="163">
        <f t="shared" si="59"/>
        <v>44977</v>
      </c>
      <c r="C701" s="162" t="str">
        <f>_xll.ciqfunctions.udf.CIQ($Y$8, "IQ_TEV_TOTAL_REV_FWD", IQ_NTM,$B701)</f>
        <v>#CIQINACTIVE</v>
      </c>
      <c r="D701" s="162" t="str">
        <f>_xll.ciqfunctions.udf.CIQ($Y$8, "IQ_TEV_EBITDA_FWD", IQ_NTM,$B701)</f>
        <v>#CIQINACTIVE</v>
      </c>
      <c r="F701" s="135"/>
      <c r="G701" s="131"/>
    </row>
    <row r="702" spans="2:7" x14ac:dyDescent="0.25">
      <c r="B702" s="163">
        <f t="shared" si="59"/>
        <v>44978</v>
      </c>
      <c r="C702" s="162" t="str">
        <f>_xll.ciqfunctions.udf.CIQ($Y$8, "IQ_TEV_TOTAL_REV_FWD", IQ_NTM,$B702)</f>
        <v>#CIQINACTIVE</v>
      </c>
      <c r="D702" s="162" t="str">
        <f>_xll.ciqfunctions.udf.CIQ($Y$8, "IQ_TEV_EBITDA_FWD", IQ_NTM,$B702)</f>
        <v>#CIQINACTIVE</v>
      </c>
      <c r="F702" s="135"/>
      <c r="G702" s="131"/>
    </row>
    <row r="703" spans="2:7" x14ac:dyDescent="0.25">
      <c r="B703" s="163">
        <f t="shared" si="59"/>
        <v>44979</v>
      </c>
      <c r="C703" s="162" t="str">
        <f>_xll.ciqfunctions.udf.CIQ($Y$8, "IQ_TEV_TOTAL_REV_FWD", IQ_NTM,$B703)</f>
        <v>#CIQINACTIVE</v>
      </c>
      <c r="D703" s="162" t="str">
        <f>_xll.ciqfunctions.udf.CIQ($Y$8, "IQ_TEV_EBITDA_FWD", IQ_NTM,$B703)</f>
        <v>#CIQINACTIVE</v>
      </c>
      <c r="F703" s="135"/>
      <c r="G703" s="131"/>
    </row>
    <row r="704" spans="2:7" x14ac:dyDescent="0.25">
      <c r="B704" s="163">
        <f t="shared" si="59"/>
        <v>44980</v>
      </c>
      <c r="C704" s="162" t="str">
        <f>_xll.ciqfunctions.udf.CIQ($Y$8, "IQ_TEV_TOTAL_REV_FWD", IQ_NTM,$B704)</f>
        <v>#CIQINACTIVE</v>
      </c>
      <c r="D704" s="162" t="str">
        <f>_xll.ciqfunctions.udf.CIQ($Y$8, "IQ_TEV_EBITDA_FWD", IQ_NTM,$B704)</f>
        <v>#CIQINACTIVE</v>
      </c>
      <c r="F704" s="135"/>
      <c r="G704" s="131"/>
    </row>
    <row r="705" spans="2:7" x14ac:dyDescent="0.25">
      <c r="B705" s="163">
        <f t="shared" si="59"/>
        <v>44981</v>
      </c>
      <c r="C705" s="162" t="str">
        <f>_xll.ciqfunctions.udf.CIQ($Y$8, "IQ_TEV_TOTAL_REV_FWD", IQ_NTM,$B705)</f>
        <v>#CIQINACTIVE</v>
      </c>
      <c r="D705" s="162" t="str">
        <f>_xll.ciqfunctions.udf.CIQ($Y$8, "IQ_TEV_EBITDA_FWD", IQ_NTM,$B705)</f>
        <v>#CIQINACTIVE</v>
      </c>
      <c r="F705" s="135"/>
      <c r="G705" s="131"/>
    </row>
    <row r="706" spans="2:7" x14ac:dyDescent="0.25">
      <c r="B706" s="163">
        <f t="shared" si="59"/>
        <v>44984</v>
      </c>
      <c r="C706" s="162" t="str">
        <f>_xll.ciqfunctions.udf.CIQ($Y$8, "IQ_TEV_TOTAL_REV_FWD", IQ_NTM,$B706)</f>
        <v>#CIQINACTIVE</v>
      </c>
      <c r="D706" s="162" t="str">
        <f>_xll.ciqfunctions.udf.CIQ($Y$8, "IQ_TEV_EBITDA_FWD", IQ_NTM,$B706)</f>
        <v>#CIQINACTIVE</v>
      </c>
      <c r="F706" s="135"/>
      <c r="G706" s="131"/>
    </row>
    <row r="707" spans="2:7" x14ac:dyDescent="0.25">
      <c r="B707" s="163">
        <f t="shared" si="59"/>
        <v>44985</v>
      </c>
      <c r="C707" s="162" t="str">
        <f>_xll.ciqfunctions.udf.CIQ($Y$8, "IQ_TEV_TOTAL_REV_FWD", IQ_NTM,$B707)</f>
        <v>#CIQINACTIVE</v>
      </c>
      <c r="D707" s="162" t="str">
        <f>_xll.ciqfunctions.udf.CIQ($Y$8, "IQ_TEV_EBITDA_FWD", IQ_NTM,$B707)</f>
        <v>#CIQINACTIVE</v>
      </c>
      <c r="F707" s="135"/>
      <c r="G707" s="131"/>
    </row>
    <row r="708" spans="2:7" x14ac:dyDescent="0.25">
      <c r="B708" s="163">
        <f t="shared" si="59"/>
        <v>44986</v>
      </c>
      <c r="C708" s="162" t="str">
        <f>_xll.ciqfunctions.udf.CIQ($Y$8, "IQ_TEV_TOTAL_REV_FWD", IQ_NTM,$B708)</f>
        <v>#CIQINACTIVE</v>
      </c>
      <c r="D708" s="162" t="str">
        <f>_xll.ciqfunctions.udf.CIQ($Y$8, "IQ_TEV_EBITDA_FWD", IQ_NTM,$B708)</f>
        <v>#CIQINACTIVE</v>
      </c>
      <c r="F708" s="135"/>
      <c r="G708" s="131"/>
    </row>
    <row r="709" spans="2:7" x14ac:dyDescent="0.25">
      <c r="B709" s="163">
        <f t="shared" si="59"/>
        <v>44987</v>
      </c>
      <c r="C709" s="162" t="str">
        <f>_xll.ciqfunctions.udf.CIQ($Y$8, "IQ_TEV_TOTAL_REV_FWD", IQ_NTM,$B709)</f>
        <v>#CIQINACTIVE</v>
      </c>
      <c r="D709" s="162" t="str">
        <f>_xll.ciqfunctions.udf.CIQ($Y$8, "IQ_TEV_EBITDA_FWD", IQ_NTM,$B709)</f>
        <v>#CIQINACTIVE</v>
      </c>
      <c r="F709" s="135"/>
      <c r="G709" s="131"/>
    </row>
    <row r="710" spans="2:7" x14ac:dyDescent="0.25">
      <c r="B710" s="163">
        <f t="shared" si="59"/>
        <v>44988</v>
      </c>
      <c r="C710" s="162" t="str">
        <f>_xll.ciqfunctions.udf.CIQ($Y$8, "IQ_TEV_TOTAL_REV_FWD", IQ_NTM,$B710)</f>
        <v>#CIQINACTIVE</v>
      </c>
      <c r="D710" s="162" t="str">
        <f>_xll.ciqfunctions.udf.CIQ($Y$8, "IQ_TEV_EBITDA_FWD", IQ_NTM,$B710)</f>
        <v>#CIQINACTIVE</v>
      </c>
      <c r="F710" s="135"/>
      <c r="G710" s="131"/>
    </row>
    <row r="711" spans="2:7" x14ac:dyDescent="0.25">
      <c r="B711" s="163">
        <f t="shared" si="59"/>
        <v>44991</v>
      </c>
      <c r="C711" s="162" t="str">
        <f>_xll.ciqfunctions.udf.CIQ($Y$8, "IQ_TEV_TOTAL_REV_FWD", IQ_NTM,$B711)</f>
        <v>#CIQINACTIVE</v>
      </c>
      <c r="D711" s="162" t="str">
        <f>_xll.ciqfunctions.udf.CIQ($Y$8, "IQ_TEV_EBITDA_FWD", IQ_NTM,$B711)</f>
        <v>#CIQINACTIVE</v>
      </c>
      <c r="F711" s="135"/>
      <c r="G711" s="131"/>
    </row>
    <row r="712" spans="2:7" x14ac:dyDescent="0.25">
      <c r="B712" s="163">
        <f t="shared" si="59"/>
        <v>44992</v>
      </c>
      <c r="C712" s="162" t="str">
        <f>_xll.ciqfunctions.udf.CIQ($Y$8, "IQ_TEV_TOTAL_REV_FWD", IQ_NTM,$B712)</f>
        <v>#CIQINACTIVE</v>
      </c>
      <c r="D712" s="162" t="str">
        <f>_xll.ciqfunctions.udf.CIQ($Y$8, "IQ_TEV_EBITDA_FWD", IQ_NTM,$B712)</f>
        <v>#CIQINACTIVE</v>
      </c>
      <c r="F712" s="135"/>
      <c r="G712" s="131"/>
    </row>
    <row r="713" spans="2:7" x14ac:dyDescent="0.25">
      <c r="B713" s="163">
        <f t="shared" si="59"/>
        <v>44993</v>
      </c>
      <c r="C713" s="162" t="str">
        <f>_xll.ciqfunctions.udf.CIQ($Y$8, "IQ_TEV_TOTAL_REV_FWD", IQ_NTM,$B713)</f>
        <v>#CIQINACTIVE</v>
      </c>
      <c r="D713" s="162" t="str">
        <f>_xll.ciqfunctions.udf.CIQ($Y$8, "IQ_TEV_EBITDA_FWD", IQ_NTM,$B713)</f>
        <v>#CIQINACTIVE</v>
      </c>
      <c r="F713" s="135"/>
      <c r="G713" s="131"/>
    </row>
    <row r="714" spans="2:7" x14ac:dyDescent="0.25">
      <c r="B714" s="163">
        <f t="shared" si="59"/>
        <v>44994</v>
      </c>
      <c r="C714" s="162" t="str">
        <f>_xll.ciqfunctions.udf.CIQ($Y$8, "IQ_TEV_TOTAL_REV_FWD", IQ_NTM,$B714)</f>
        <v>#CIQINACTIVE</v>
      </c>
      <c r="D714" s="162" t="str">
        <f>_xll.ciqfunctions.udf.CIQ($Y$8, "IQ_TEV_EBITDA_FWD", IQ_NTM,$B714)</f>
        <v>#CIQINACTIVE</v>
      </c>
      <c r="F714" s="135"/>
      <c r="G714" s="131"/>
    </row>
    <row r="715" spans="2:7" x14ac:dyDescent="0.25">
      <c r="B715" s="163">
        <f t="shared" si="59"/>
        <v>44995</v>
      </c>
      <c r="C715" s="162" t="str">
        <f>_xll.ciqfunctions.udf.CIQ($Y$8, "IQ_TEV_TOTAL_REV_FWD", IQ_NTM,$B715)</f>
        <v>#CIQINACTIVE</v>
      </c>
      <c r="D715" s="162" t="str">
        <f>_xll.ciqfunctions.udf.CIQ($Y$8, "IQ_TEV_EBITDA_FWD", IQ_NTM,$B715)</f>
        <v>#CIQINACTIVE</v>
      </c>
      <c r="F715" s="135"/>
      <c r="G715" s="131"/>
    </row>
    <row r="716" spans="2:7" x14ac:dyDescent="0.25">
      <c r="B716" s="163">
        <f t="shared" si="59"/>
        <v>44998</v>
      </c>
      <c r="C716" s="162" t="str">
        <f>_xll.ciqfunctions.udf.CIQ($Y$8, "IQ_TEV_TOTAL_REV_FWD", IQ_NTM,$B716)</f>
        <v>#CIQINACTIVE</v>
      </c>
      <c r="D716" s="162" t="str">
        <f>_xll.ciqfunctions.udf.CIQ($Y$8, "IQ_TEV_EBITDA_FWD", IQ_NTM,$B716)</f>
        <v>#CIQINACTIVE</v>
      </c>
      <c r="F716" s="135"/>
      <c r="G716" s="131"/>
    </row>
    <row r="717" spans="2:7" x14ac:dyDescent="0.25">
      <c r="B717" s="163">
        <f t="shared" si="59"/>
        <v>44999</v>
      </c>
      <c r="C717" s="162" t="str">
        <f>_xll.ciqfunctions.udf.CIQ($Y$8, "IQ_TEV_TOTAL_REV_FWD", IQ_NTM,$B717)</f>
        <v>#CIQINACTIVE</v>
      </c>
      <c r="D717" s="162" t="str">
        <f>_xll.ciqfunctions.udf.CIQ($Y$8, "IQ_TEV_EBITDA_FWD", IQ_NTM,$B717)</f>
        <v>#CIQINACTIVE</v>
      </c>
      <c r="F717" s="135"/>
      <c r="G717" s="131"/>
    </row>
    <row r="718" spans="2:7" x14ac:dyDescent="0.25">
      <c r="B718" s="163">
        <f t="shared" si="59"/>
        <v>45000</v>
      </c>
      <c r="C718" s="162" t="str">
        <f>_xll.ciqfunctions.udf.CIQ($Y$8, "IQ_TEV_TOTAL_REV_FWD", IQ_NTM,$B718)</f>
        <v>#CIQINACTIVE</v>
      </c>
      <c r="D718" s="162" t="str">
        <f>_xll.ciqfunctions.udf.CIQ($Y$8, "IQ_TEV_EBITDA_FWD", IQ_NTM,$B718)</f>
        <v>#CIQINACTIVE</v>
      </c>
      <c r="F718" s="135"/>
      <c r="G718" s="131"/>
    </row>
    <row r="719" spans="2:7" x14ac:dyDescent="0.25">
      <c r="B719" s="163">
        <f t="shared" si="59"/>
        <v>45001</v>
      </c>
      <c r="C719" s="162" t="str">
        <f>_xll.ciqfunctions.udf.CIQ($Y$8, "IQ_TEV_TOTAL_REV_FWD", IQ_NTM,$B719)</f>
        <v>#CIQINACTIVE</v>
      </c>
      <c r="D719" s="162" t="str">
        <f>_xll.ciqfunctions.udf.CIQ($Y$8, "IQ_TEV_EBITDA_FWD", IQ_NTM,$B719)</f>
        <v>#CIQINACTIVE</v>
      </c>
      <c r="F719" s="135"/>
      <c r="G719" s="131"/>
    </row>
    <row r="720" spans="2:7" x14ac:dyDescent="0.25">
      <c r="B720" s="163">
        <f t="shared" si="59"/>
        <v>45002</v>
      </c>
      <c r="C720" s="162" t="str">
        <f>_xll.ciqfunctions.udf.CIQ($Y$8, "IQ_TEV_TOTAL_REV_FWD", IQ_NTM,$B720)</f>
        <v>#CIQINACTIVE</v>
      </c>
      <c r="D720" s="162" t="str">
        <f>_xll.ciqfunctions.udf.CIQ($Y$8, "IQ_TEV_EBITDA_FWD", IQ_NTM,$B720)</f>
        <v>#CIQINACTIVE</v>
      </c>
      <c r="F720" s="135"/>
      <c r="G720" s="131"/>
    </row>
    <row r="721" spans="2:7" x14ac:dyDescent="0.25">
      <c r="B721" s="163">
        <f t="shared" si="59"/>
        <v>45005</v>
      </c>
      <c r="C721" s="162" t="str">
        <f>_xll.ciqfunctions.udf.CIQ($Y$8, "IQ_TEV_TOTAL_REV_FWD", IQ_NTM,$B721)</f>
        <v>#CIQINACTIVE</v>
      </c>
      <c r="D721" s="162" t="str">
        <f>_xll.ciqfunctions.udf.CIQ($Y$8, "IQ_TEV_EBITDA_FWD", IQ_NTM,$B721)</f>
        <v>#CIQINACTIVE</v>
      </c>
      <c r="F721" s="135"/>
      <c r="G721" s="131"/>
    </row>
    <row r="722" spans="2:7" x14ac:dyDescent="0.25">
      <c r="B722" s="163">
        <f t="shared" si="59"/>
        <v>45006</v>
      </c>
      <c r="C722" s="162" t="str">
        <f>_xll.ciqfunctions.udf.CIQ($Y$8, "IQ_TEV_TOTAL_REV_FWD", IQ_NTM,$B722)</f>
        <v>#CIQINACTIVE</v>
      </c>
      <c r="D722" s="162" t="str">
        <f>_xll.ciqfunctions.udf.CIQ($Y$8, "IQ_TEV_EBITDA_FWD", IQ_NTM,$B722)</f>
        <v>#CIQINACTIVE</v>
      </c>
      <c r="F722" s="135"/>
      <c r="G722" s="131"/>
    </row>
    <row r="723" spans="2:7" x14ac:dyDescent="0.25">
      <c r="B723" s="163">
        <f t="shared" si="59"/>
        <v>45007</v>
      </c>
      <c r="C723" s="162" t="str">
        <f>_xll.ciqfunctions.udf.CIQ($Y$8, "IQ_TEV_TOTAL_REV_FWD", IQ_NTM,$B723)</f>
        <v>#CIQINACTIVE</v>
      </c>
      <c r="D723" s="162" t="str">
        <f>_xll.ciqfunctions.udf.CIQ($Y$8, "IQ_TEV_EBITDA_FWD", IQ_NTM,$B723)</f>
        <v>#CIQINACTIVE</v>
      </c>
      <c r="F723" s="135"/>
      <c r="G723" s="131"/>
    </row>
    <row r="724" spans="2:7" x14ac:dyDescent="0.25">
      <c r="B724" s="163">
        <f t="shared" si="59"/>
        <v>45008</v>
      </c>
      <c r="C724" s="162" t="str">
        <f>_xll.ciqfunctions.udf.CIQ($Y$8, "IQ_TEV_TOTAL_REV_FWD", IQ_NTM,$B724)</f>
        <v>#CIQINACTIVE</v>
      </c>
      <c r="D724" s="162" t="str">
        <f>_xll.ciqfunctions.udf.CIQ($Y$8, "IQ_TEV_EBITDA_FWD", IQ_NTM,$B724)</f>
        <v>#CIQINACTIVE</v>
      </c>
      <c r="F724" s="135"/>
      <c r="G724" s="131"/>
    </row>
    <row r="725" spans="2:7" x14ac:dyDescent="0.25">
      <c r="B725" s="163">
        <f t="shared" si="59"/>
        <v>45009</v>
      </c>
      <c r="C725" s="162" t="str">
        <f>_xll.ciqfunctions.udf.CIQ($Y$8, "IQ_TEV_TOTAL_REV_FWD", IQ_NTM,$B725)</f>
        <v>#CIQINACTIVE</v>
      </c>
      <c r="D725" s="162" t="str">
        <f>_xll.ciqfunctions.udf.CIQ($Y$8, "IQ_TEV_EBITDA_FWD", IQ_NTM,$B725)</f>
        <v>#CIQINACTIVE</v>
      </c>
      <c r="F725" s="135"/>
      <c r="G725" s="131"/>
    </row>
    <row r="726" spans="2:7" x14ac:dyDescent="0.25">
      <c r="B726" s="163">
        <f t="shared" si="59"/>
        <v>45012</v>
      </c>
      <c r="C726" s="162" t="str">
        <f>_xll.ciqfunctions.udf.CIQ($Y$8, "IQ_TEV_TOTAL_REV_FWD", IQ_NTM,$B726)</f>
        <v>#CIQINACTIVE</v>
      </c>
      <c r="D726" s="162" t="str">
        <f>_xll.ciqfunctions.udf.CIQ($Y$8, "IQ_TEV_EBITDA_FWD", IQ_NTM,$B726)</f>
        <v>#CIQINACTIVE</v>
      </c>
      <c r="F726" s="135"/>
      <c r="G726" s="131"/>
    </row>
    <row r="727" spans="2:7" x14ac:dyDescent="0.25">
      <c r="B727" s="163">
        <f t="shared" si="59"/>
        <v>45013</v>
      </c>
      <c r="C727" s="162" t="str">
        <f>_xll.ciqfunctions.udf.CIQ($Y$8, "IQ_TEV_TOTAL_REV_FWD", IQ_NTM,$B727)</f>
        <v>#CIQINACTIVE</v>
      </c>
      <c r="D727" s="162" t="str">
        <f>_xll.ciqfunctions.udf.CIQ($Y$8, "IQ_TEV_EBITDA_FWD", IQ_NTM,$B727)</f>
        <v>#CIQINACTIVE</v>
      </c>
      <c r="F727" s="135"/>
      <c r="G727" s="131"/>
    </row>
    <row r="728" spans="2:7" x14ac:dyDescent="0.25">
      <c r="B728" s="163">
        <f t="shared" si="59"/>
        <v>45014</v>
      </c>
      <c r="C728" s="162" t="str">
        <f>_xll.ciqfunctions.udf.CIQ($Y$8, "IQ_TEV_TOTAL_REV_FWD", IQ_NTM,$B728)</f>
        <v>#CIQINACTIVE</v>
      </c>
      <c r="D728" s="162" t="str">
        <f>_xll.ciqfunctions.udf.CIQ($Y$8, "IQ_TEV_EBITDA_FWD", IQ_NTM,$B728)</f>
        <v>#CIQINACTIVE</v>
      </c>
      <c r="F728" s="135"/>
      <c r="G728" s="131"/>
    </row>
    <row r="729" spans="2:7" x14ac:dyDescent="0.25">
      <c r="B729" s="163">
        <f t="shared" si="59"/>
        <v>45015</v>
      </c>
      <c r="C729" s="162" t="str">
        <f>_xll.ciqfunctions.udf.CIQ($Y$8, "IQ_TEV_TOTAL_REV_FWD", IQ_NTM,$B729)</f>
        <v>#CIQINACTIVE</v>
      </c>
      <c r="D729" s="162" t="str">
        <f>_xll.ciqfunctions.udf.CIQ($Y$8, "IQ_TEV_EBITDA_FWD", IQ_NTM,$B729)</f>
        <v>#CIQINACTIVE</v>
      </c>
      <c r="F729" s="135"/>
      <c r="G729" s="131"/>
    </row>
    <row r="730" spans="2:7" x14ac:dyDescent="0.25">
      <c r="B730" s="163">
        <f t="shared" si="59"/>
        <v>45016</v>
      </c>
      <c r="C730" s="162" t="str">
        <f>_xll.ciqfunctions.udf.CIQ($Y$8, "IQ_TEV_TOTAL_REV_FWD", IQ_NTM,$B730)</f>
        <v>#CIQINACTIVE</v>
      </c>
      <c r="D730" s="162" t="str">
        <f>_xll.ciqfunctions.udf.CIQ($Y$8, "IQ_TEV_EBITDA_FWD", IQ_NTM,$B730)</f>
        <v>#CIQINACTIVE</v>
      </c>
      <c r="F730" s="135"/>
      <c r="G730" s="131"/>
    </row>
    <row r="731" spans="2:7" x14ac:dyDescent="0.25">
      <c r="B731" s="163">
        <f t="shared" si="59"/>
        <v>45019</v>
      </c>
      <c r="C731" s="162" t="str">
        <f>_xll.ciqfunctions.udf.CIQ($Y$8, "IQ_TEV_TOTAL_REV_FWD", IQ_NTM,$B731)</f>
        <v>#CIQINACTIVE</v>
      </c>
      <c r="D731" s="162" t="str">
        <f>_xll.ciqfunctions.udf.CIQ($Y$8, "IQ_TEV_EBITDA_FWD", IQ_NTM,$B731)</f>
        <v>#CIQINACTIVE</v>
      </c>
      <c r="F731" s="135"/>
      <c r="G731" s="131"/>
    </row>
    <row r="732" spans="2:7" x14ac:dyDescent="0.25">
      <c r="B732" s="163">
        <f t="shared" si="59"/>
        <v>45020</v>
      </c>
      <c r="C732" s="162" t="str">
        <f>_xll.ciqfunctions.udf.CIQ($Y$8, "IQ_TEV_TOTAL_REV_FWD", IQ_NTM,$B732)</f>
        <v>#CIQINACTIVE</v>
      </c>
      <c r="D732" s="162" t="str">
        <f>_xll.ciqfunctions.udf.CIQ($Y$8, "IQ_TEV_EBITDA_FWD", IQ_NTM,$B732)</f>
        <v>#CIQINACTIVE</v>
      </c>
      <c r="F732" s="135"/>
      <c r="G732" s="131"/>
    </row>
    <row r="733" spans="2:7" x14ac:dyDescent="0.25">
      <c r="B733" s="163">
        <f t="shared" si="59"/>
        <v>45021</v>
      </c>
      <c r="C733" s="162" t="str">
        <f>_xll.ciqfunctions.udf.CIQ($Y$8, "IQ_TEV_TOTAL_REV_FWD", IQ_NTM,$B733)</f>
        <v>#CIQINACTIVE</v>
      </c>
      <c r="D733" s="162" t="str">
        <f>_xll.ciqfunctions.udf.CIQ($Y$8, "IQ_TEV_EBITDA_FWD", IQ_NTM,$B733)</f>
        <v>#CIQINACTIVE</v>
      </c>
      <c r="F733" s="135"/>
      <c r="G733" s="131"/>
    </row>
    <row r="734" spans="2:7" x14ac:dyDescent="0.25">
      <c r="B734" s="163">
        <f t="shared" si="59"/>
        <v>45022</v>
      </c>
      <c r="C734" s="162" t="str">
        <f>_xll.ciqfunctions.udf.CIQ($Y$8, "IQ_TEV_TOTAL_REV_FWD", IQ_NTM,$B734)</f>
        <v>#CIQINACTIVE</v>
      </c>
      <c r="D734" s="162" t="str">
        <f>_xll.ciqfunctions.udf.CIQ($Y$8, "IQ_TEV_EBITDA_FWD", IQ_NTM,$B734)</f>
        <v>#CIQINACTIVE</v>
      </c>
      <c r="F734" s="135"/>
      <c r="G734" s="131"/>
    </row>
    <row r="735" spans="2:7" x14ac:dyDescent="0.25">
      <c r="B735" s="163">
        <f t="shared" si="59"/>
        <v>45023</v>
      </c>
      <c r="C735" s="162" t="str">
        <f>_xll.ciqfunctions.udf.CIQ($Y$8, "IQ_TEV_TOTAL_REV_FWD", IQ_NTM,$B735)</f>
        <v>#CIQINACTIVE</v>
      </c>
      <c r="D735" s="162" t="str">
        <f>_xll.ciqfunctions.udf.CIQ($Y$8, "IQ_TEV_EBITDA_FWD", IQ_NTM,$B735)</f>
        <v>#CIQINACTIVE</v>
      </c>
      <c r="F735" s="135"/>
      <c r="G735" s="131"/>
    </row>
    <row r="736" spans="2:7" x14ac:dyDescent="0.25">
      <c r="B736" s="163">
        <f t="shared" si="59"/>
        <v>45026</v>
      </c>
      <c r="C736" s="162" t="str">
        <f>_xll.ciqfunctions.udf.CIQ($Y$8, "IQ_TEV_TOTAL_REV_FWD", IQ_NTM,$B736)</f>
        <v>#CIQINACTIVE</v>
      </c>
      <c r="D736" s="162" t="str">
        <f>_xll.ciqfunctions.udf.CIQ($Y$8, "IQ_TEV_EBITDA_FWD", IQ_NTM,$B736)</f>
        <v>#CIQINACTIVE</v>
      </c>
      <c r="F736" s="135"/>
      <c r="G736" s="131"/>
    </row>
    <row r="737" spans="2:7" x14ac:dyDescent="0.25">
      <c r="B737" s="163">
        <f t="shared" si="59"/>
        <v>45027</v>
      </c>
      <c r="C737" s="162" t="str">
        <f>_xll.ciqfunctions.udf.CIQ($Y$8, "IQ_TEV_TOTAL_REV_FWD", IQ_NTM,$B737)</f>
        <v>#CIQINACTIVE</v>
      </c>
      <c r="D737" s="162" t="str">
        <f>_xll.ciqfunctions.udf.CIQ($Y$8, "IQ_TEV_EBITDA_FWD", IQ_NTM,$B737)</f>
        <v>#CIQINACTIVE</v>
      </c>
      <c r="F737" s="135"/>
      <c r="G737" s="131"/>
    </row>
    <row r="738" spans="2:7" x14ac:dyDescent="0.25">
      <c r="B738" s="163">
        <f t="shared" si="59"/>
        <v>45028</v>
      </c>
      <c r="C738" s="162" t="str">
        <f>_xll.ciqfunctions.udf.CIQ($Y$8, "IQ_TEV_TOTAL_REV_FWD", IQ_NTM,$B738)</f>
        <v>#CIQINACTIVE</v>
      </c>
      <c r="D738" s="162" t="str">
        <f>_xll.ciqfunctions.udf.CIQ($Y$8, "IQ_TEV_EBITDA_FWD", IQ_NTM,$B738)</f>
        <v>#CIQINACTIVE</v>
      </c>
      <c r="F738" s="135"/>
      <c r="G738" s="131"/>
    </row>
    <row r="739" spans="2:7" x14ac:dyDescent="0.25">
      <c r="B739" s="163">
        <f t="shared" si="59"/>
        <v>45029</v>
      </c>
      <c r="C739" s="162" t="str">
        <f>_xll.ciqfunctions.udf.CIQ($Y$8, "IQ_TEV_TOTAL_REV_FWD", IQ_NTM,$B739)</f>
        <v>#CIQINACTIVE</v>
      </c>
      <c r="D739" s="162" t="str">
        <f>_xll.ciqfunctions.udf.CIQ($Y$8, "IQ_TEV_EBITDA_FWD", IQ_NTM,$B739)</f>
        <v>#CIQINACTIVE</v>
      </c>
      <c r="F739" s="135"/>
      <c r="G739" s="131"/>
    </row>
    <row r="740" spans="2:7" x14ac:dyDescent="0.25">
      <c r="B740" s="163">
        <f t="shared" si="59"/>
        <v>45030</v>
      </c>
      <c r="C740" s="162" t="str">
        <f>_xll.ciqfunctions.udf.CIQ($Y$8, "IQ_TEV_TOTAL_REV_FWD", IQ_NTM,$B740)</f>
        <v>#CIQINACTIVE</v>
      </c>
      <c r="D740" s="162" t="str">
        <f>_xll.ciqfunctions.udf.CIQ($Y$8, "IQ_TEV_EBITDA_FWD", IQ_NTM,$B740)</f>
        <v>#CIQINACTIVE</v>
      </c>
      <c r="F740" s="135"/>
      <c r="G740" s="131"/>
    </row>
    <row r="741" spans="2:7" x14ac:dyDescent="0.25">
      <c r="B741" s="163">
        <f t="shared" si="59"/>
        <v>45033</v>
      </c>
      <c r="C741" s="162" t="str">
        <f>_xll.ciqfunctions.udf.CIQ($Y$8, "IQ_TEV_TOTAL_REV_FWD", IQ_NTM,$B741)</f>
        <v>#CIQINACTIVE</v>
      </c>
      <c r="D741" s="162" t="str">
        <f>_xll.ciqfunctions.udf.CIQ($Y$8, "IQ_TEV_EBITDA_FWD", IQ_NTM,$B741)</f>
        <v>#CIQINACTIVE</v>
      </c>
      <c r="F741" s="135"/>
      <c r="G741" s="131"/>
    </row>
    <row r="742" spans="2:7" x14ac:dyDescent="0.25">
      <c r="B742" s="163">
        <f t="shared" si="59"/>
        <v>45034</v>
      </c>
      <c r="C742" s="162" t="str">
        <f>_xll.ciqfunctions.udf.CIQ($Y$8, "IQ_TEV_TOTAL_REV_FWD", IQ_NTM,$B742)</f>
        <v>#CIQINACTIVE</v>
      </c>
      <c r="D742" s="162" t="str">
        <f>_xll.ciqfunctions.udf.CIQ($Y$8, "IQ_TEV_EBITDA_FWD", IQ_NTM,$B742)</f>
        <v>#CIQINACTIVE</v>
      </c>
      <c r="F742" s="135"/>
      <c r="G742" s="131"/>
    </row>
    <row r="743" spans="2:7" x14ac:dyDescent="0.25">
      <c r="B743" s="163">
        <f t="shared" si="59"/>
        <v>45035</v>
      </c>
      <c r="C743" s="162" t="str">
        <f>_xll.ciqfunctions.udf.CIQ($Y$8, "IQ_TEV_TOTAL_REV_FWD", IQ_NTM,$B743)</f>
        <v>#CIQINACTIVE</v>
      </c>
      <c r="D743" s="162" t="str">
        <f>_xll.ciqfunctions.udf.CIQ($Y$8, "IQ_TEV_EBITDA_FWD", IQ_NTM,$B743)</f>
        <v>#CIQINACTIVE</v>
      </c>
      <c r="F743" s="135"/>
      <c r="G743" s="131"/>
    </row>
    <row r="744" spans="2:7" x14ac:dyDescent="0.25">
      <c r="B744" s="163">
        <f t="shared" si="59"/>
        <v>45036</v>
      </c>
      <c r="C744" s="162" t="str">
        <f>_xll.ciqfunctions.udf.CIQ($Y$8, "IQ_TEV_TOTAL_REV_FWD", IQ_NTM,$B744)</f>
        <v>#CIQINACTIVE</v>
      </c>
      <c r="D744" s="162" t="str">
        <f>_xll.ciqfunctions.udf.CIQ($Y$8, "IQ_TEV_EBITDA_FWD", IQ_NTM,$B744)</f>
        <v>#CIQINACTIVE</v>
      </c>
      <c r="F744" s="135"/>
      <c r="G744" s="131"/>
    </row>
    <row r="745" spans="2:7" x14ac:dyDescent="0.25">
      <c r="B745" s="163">
        <f t="shared" si="59"/>
        <v>45037</v>
      </c>
      <c r="C745" s="162" t="str">
        <f>_xll.ciqfunctions.udf.CIQ($Y$8, "IQ_TEV_TOTAL_REV_FWD", IQ_NTM,$B745)</f>
        <v>#CIQINACTIVE</v>
      </c>
      <c r="D745" s="162" t="str">
        <f>_xll.ciqfunctions.udf.CIQ($Y$8, "IQ_TEV_EBITDA_FWD", IQ_NTM,$B745)</f>
        <v>#CIQINACTIVE</v>
      </c>
      <c r="F745" s="135"/>
      <c r="G745" s="131"/>
    </row>
    <row r="746" spans="2:7" x14ac:dyDescent="0.25">
      <c r="B746" s="163">
        <f t="shared" si="59"/>
        <v>45040</v>
      </c>
      <c r="C746" s="162" t="str">
        <f>_xll.ciqfunctions.udf.CIQ($Y$8, "IQ_TEV_TOTAL_REV_FWD", IQ_NTM,$B746)</f>
        <v>#CIQINACTIVE</v>
      </c>
      <c r="D746" s="162" t="str">
        <f>_xll.ciqfunctions.udf.CIQ($Y$8, "IQ_TEV_EBITDA_FWD", IQ_NTM,$B746)</f>
        <v>#CIQINACTIVE</v>
      </c>
      <c r="F746" s="135"/>
      <c r="G746" s="131"/>
    </row>
    <row r="747" spans="2:7" x14ac:dyDescent="0.25">
      <c r="B747" s="163">
        <f t="shared" si="59"/>
        <v>45041</v>
      </c>
      <c r="C747" s="162" t="str">
        <f>_xll.ciqfunctions.udf.CIQ($Y$8, "IQ_TEV_TOTAL_REV_FWD", IQ_NTM,$B747)</f>
        <v>#CIQINACTIVE</v>
      </c>
      <c r="D747" s="162" t="str">
        <f>_xll.ciqfunctions.udf.CIQ($Y$8, "IQ_TEV_EBITDA_FWD", IQ_NTM,$B747)</f>
        <v>#CIQINACTIVE</v>
      </c>
      <c r="F747" s="135"/>
      <c r="G747" s="131"/>
    </row>
    <row r="748" spans="2:7" x14ac:dyDescent="0.25">
      <c r="B748" s="163">
        <f t="shared" si="59"/>
        <v>45042</v>
      </c>
      <c r="C748" s="162" t="str">
        <f>_xll.ciqfunctions.udf.CIQ($Y$8, "IQ_TEV_TOTAL_REV_FWD", IQ_NTM,$B748)</f>
        <v>#CIQINACTIVE</v>
      </c>
      <c r="D748" s="162" t="str">
        <f>_xll.ciqfunctions.udf.CIQ($Y$8, "IQ_TEV_EBITDA_FWD", IQ_NTM,$B748)</f>
        <v>#CIQINACTIVE</v>
      </c>
      <c r="F748" s="135"/>
      <c r="G748" s="131"/>
    </row>
    <row r="749" spans="2:7" x14ac:dyDescent="0.25">
      <c r="B749" s="163">
        <f t="shared" si="59"/>
        <v>45043</v>
      </c>
      <c r="C749" s="162" t="str">
        <f>_xll.ciqfunctions.udf.CIQ($Y$8, "IQ_TEV_TOTAL_REV_FWD", IQ_NTM,$B749)</f>
        <v>#CIQINACTIVE</v>
      </c>
      <c r="D749" s="162" t="str">
        <f>_xll.ciqfunctions.udf.CIQ($Y$8, "IQ_TEV_EBITDA_FWD", IQ_NTM,$B749)</f>
        <v>#CIQINACTIVE</v>
      </c>
      <c r="F749" s="135"/>
      <c r="G749" s="131"/>
    </row>
    <row r="750" spans="2:7" x14ac:dyDescent="0.25">
      <c r="B750" s="163">
        <f t="shared" si="59"/>
        <v>45044</v>
      </c>
      <c r="C750" s="162" t="str">
        <f>_xll.ciqfunctions.udf.CIQ($Y$8, "IQ_TEV_TOTAL_REV_FWD", IQ_NTM,$B750)</f>
        <v>#CIQINACTIVE</v>
      </c>
      <c r="D750" s="162" t="str">
        <f>_xll.ciqfunctions.udf.CIQ($Y$8, "IQ_TEV_EBITDA_FWD", IQ_NTM,$B750)</f>
        <v>#CIQINACTIVE</v>
      </c>
      <c r="F750" s="135"/>
      <c r="G750" s="131"/>
    </row>
    <row r="751" spans="2:7" x14ac:dyDescent="0.25">
      <c r="B751" s="163">
        <f t="shared" ref="B751:B814" si="60">IF(WEEKDAY(B750+1)=7,B750+3,B750+1)</f>
        <v>45047</v>
      </c>
      <c r="C751" s="162" t="str">
        <f>_xll.ciqfunctions.udf.CIQ($Y$8, "IQ_TEV_TOTAL_REV_FWD", IQ_NTM,$B751)</f>
        <v>#CIQINACTIVE</v>
      </c>
      <c r="D751" s="162" t="str">
        <f>_xll.ciqfunctions.udf.CIQ($Y$8, "IQ_TEV_EBITDA_FWD", IQ_NTM,$B751)</f>
        <v>#CIQINACTIVE</v>
      </c>
      <c r="F751" s="135"/>
      <c r="G751" s="131"/>
    </row>
    <row r="752" spans="2:7" x14ac:dyDescent="0.25">
      <c r="B752" s="163">
        <f t="shared" si="60"/>
        <v>45048</v>
      </c>
      <c r="C752" s="162" t="str">
        <f>_xll.ciqfunctions.udf.CIQ($Y$8, "IQ_TEV_TOTAL_REV_FWD", IQ_NTM,$B752)</f>
        <v>#CIQINACTIVE</v>
      </c>
      <c r="D752" s="162" t="str">
        <f>_xll.ciqfunctions.udf.CIQ($Y$8, "IQ_TEV_EBITDA_FWD", IQ_NTM,$B752)</f>
        <v>#CIQINACTIVE</v>
      </c>
      <c r="F752" s="135"/>
      <c r="G752" s="131"/>
    </row>
    <row r="753" spans="2:7" x14ac:dyDescent="0.25">
      <c r="B753" s="163">
        <f t="shared" si="60"/>
        <v>45049</v>
      </c>
      <c r="C753" s="162" t="str">
        <f>_xll.ciqfunctions.udf.CIQ($Y$8, "IQ_TEV_TOTAL_REV_FWD", IQ_NTM,$B753)</f>
        <v>#CIQINACTIVE</v>
      </c>
      <c r="D753" s="162" t="str">
        <f>_xll.ciqfunctions.udf.CIQ($Y$8, "IQ_TEV_EBITDA_FWD", IQ_NTM,$B753)</f>
        <v>#CIQINACTIVE</v>
      </c>
      <c r="F753" s="135"/>
      <c r="G753" s="131"/>
    </row>
    <row r="754" spans="2:7" x14ac:dyDescent="0.25">
      <c r="B754" s="163">
        <f t="shared" si="60"/>
        <v>45050</v>
      </c>
      <c r="C754" s="162" t="str">
        <f>_xll.ciqfunctions.udf.CIQ($Y$8, "IQ_TEV_TOTAL_REV_FWD", IQ_NTM,$B754)</f>
        <v>#CIQINACTIVE</v>
      </c>
      <c r="D754" s="162" t="str">
        <f>_xll.ciqfunctions.udf.CIQ($Y$8, "IQ_TEV_EBITDA_FWD", IQ_NTM,$B754)</f>
        <v>#CIQINACTIVE</v>
      </c>
      <c r="F754" s="135"/>
      <c r="G754" s="131"/>
    </row>
    <row r="755" spans="2:7" x14ac:dyDescent="0.25">
      <c r="B755" s="163">
        <f t="shared" si="60"/>
        <v>45051</v>
      </c>
      <c r="C755" s="162" t="str">
        <f>_xll.ciqfunctions.udf.CIQ($Y$8, "IQ_TEV_TOTAL_REV_FWD", IQ_NTM,$B755)</f>
        <v>#CIQINACTIVE</v>
      </c>
      <c r="D755" s="162" t="str">
        <f>_xll.ciqfunctions.udf.CIQ($Y$8, "IQ_TEV_EBITDA_FWD", IQ_NTM,$B755)</f>
        <v>#CIQINACTIVE</v>
      </c>
      <c r="F755" s="135"/>
      <c r="G755" s="131"/>
    </row>
    <row r="756" spans="2:7" x14ac:dyDescent="0.25">
      <c r="B756" s="163">
        <f t="shared" si="60"/>
        <v>45054</v>
      </c>
      <c r="C756" s="162" t="str">
        <f>_xll.ciqfunctions.udf.CIQ($Y$8, "IQ_TEV_TOTAL_REV_FWD", IQ_NTM,$B756)</f>
        <v>#CIQINACTIVE</v>
      </c>
      <c r="D756" s="162" t="str">
        <f>_xll.ciqfunctions.udf.CIQ($Y$8, "IQ_TEV_EBITDA_FWD", IQ_NTM,$B756)</f>
        <v>#CIQINACTIVE</v>
      </c>
      <c r="F756" s="135"/>
      <c r="G756" s="131"/>
    </row>
    <row r="757" spans="2:7" x14ac:dyDescent="0.25">
      <c r="B757" s="163">
        <f t="shared" si="60"/>
        <v>45055</v>
      </c>
      <c r="C757" s="162" t="str">
        <f>_xll.ciqfunctions.udf.CIQ($Y$8, "IQ_TEV_TOTAL_REV_FWD", IQ_NTM,$B757)</f>
        <v>#CIQINACTIVE</v>
      </c>
      <c r="D757" s="162" t="str">
        <f>_xll.ciqfunctions.udf.CIQ($Y$8, "IQ_TEV_EBITDA_FWD", IQ_NTM,$B757)</f>
        <v>#CIQINACTIVE</v>
      </c>
      <c r="F757" s="135"/>
      <c r="G757" s="131"/>
    </row>
    <row r="758" spans="2:7" x14ac:dyDescent="0.25">
      <c r="B758" s="163">
        <f t="shared" si="60"/>
        <v>45056</v>
      </c>
      <c r="C758" s="162" t="str">
        <f>_xll.ciqfunctions.udf.CIQ($Y$8, "IQ_TEV_TOTAL_REV_FWD", IQ_NTM,$B758)</f>
        <v>#CIQINACTIVE</v>
      </c>
      <c r="D758" s="162" t="str">
        <f>_xll.ciqfunctions.udf.CIQ($Y$8, "IQ_TEV_EBITDA_FWD", IQ_NTM,$B758)</f>
        <v>#CIQINACTIVE</v>
      </c>
      <c r="F758" s="135"/>
      <c r="G758" s="131"/>
    </row>
    <row r="759" spans="2:7" x14ac:dyDescent="0.25">
      <c r="B759" s="163">
        <f t="shared" si="60"/>
        <v>45057</v>
      </c>
      <c r="C759" s="162" t="str">
        <f>_xll.ciqfunctions.udf.CIQ($Y$8, "IQ_TEV_TOTAL_REV_FWD", IQ_NTM,$B759)</f>
        <v>#CIQINACTIVE</v>
      </c>
      <c r="D759" s="162" t="str">
        <f>_xll.ciqfunctions.udf.CIQ($Y$8, "IQ_TEV_EBITDA_FWD", IQ_NTM,$B759)</f>
        <v>#CIQINACTIVE</v>
      </c>
      <c r="F759" s="135"/>
      <c r="G759" s="131"/>
    </row>
    <row r="760" spans="2:7" x14ac:dyDescent="0.25">
      <c r="B760" s="163">
        <f t="shared" si="60"/>
        <v>45058</v>
      </c>
      <c r="C760" s="162" t="str">
        <f>_xll.ciqfunctions.udf.CIQ($Y$8, "IQ_TEV_TOTAL_REV_FWD", IQ_NTM,$B760)</f>
        <v>#CIQINACTIVE</v>
      </c>
      <c r="D760" s="162" t="str">
        <f>_xll.ciqfunctions.udf.CIQ($Y$8, "IQ_TEV_EBITDA_FWD", IQ_NTM,$B760)</f>
        <v>#CIQINACTIVE</v>
      </c>
      <c r="F760" s="135"/>
      <c r="G760" s="131"/>
    </row>
    <row r="761" spans="2:7" x14ac:dyDescent="0.25">
      <c r="B761" s="163">
        <f t="shared" si="60"/>
        <v>45061</v>
      </c>
      <c r="C761" s="162" t="str">
        <f>_xll.ciqfunctions.udf.CIQ($Y$8, "IQ_TEV_TOTAL_REV_FWD", IQ_NTM,$B761)</f>
        <v>#CIQINACTIVE</v>
      </c>
      <c r="D761" s="162" t="str">
        <f>_xll.ciqfunctions.udf.CIQ($Y$8, "IQ_TEV_EBITDA_FWD", IQ_NTM,$B761)</f>
        <v>#CIQINACTIVE</v>
      </c>
      <c r="F761" s="135"/>
      <c r="G761" s="131"/>
    </row>
    <row r="762" spans="2:7" x14ac:dyDescent="0.25">
      <c r="B762" s="163">
        <f t="shared" si="60"/>
        <v>45062</v>
      </c>
      <c r="C762" s="162" t="str">
        <f>_xll.ciqfunctions.udf.CIQ($Y$8, "IQ_TEV_TOTAL_REV_FWD", IQ_NTM,$B762)</f>
        <v>#CIQINACTIVE</v>
      </c>
      <c r="D762" s="162" t="str">
        <f>_xll.ciqfunctions.udf.CIQ($Y$8, "IQ_TEV_EBITDA_FWD", IQ_NTM,$B762)</f>
        <v>#CIQINACTIVE</v>
      </c>
      <c r="F762" s="135"/>
      <c r="G762" s="131"/>
    </row>
    <row r="763" spans="2:7" x14ac:dyDescent="0.25">
      <c r="B763" s="163">
        <f t="shared" si="60"/>
        <v>45063</v>
      </c>
      <c r="C763" s="162" t="str">
        <f>_xll.ciqfunctions.udf.CIQ($Y$8, "IQ_TEV_TOTAL_REV_FWD", IQ_NTM,$B763)</f>
        <v>#CIQINACTIVE</v>
      </c>
      <c r="D763" s="162" t="str">
        <f>_xll.ciqfunctions.udf.CIQ($Y$8, "IQ_TEV_EBITDA_FWD", IQ_NTM,$B763)</f>
        <v>#CIQINACTIVE</v>
      </c>
      <c r="F763" s="135"/>
      <c r="G763" s="131"/>
    </row>
    <row r="764" spans="2:7" x14ac:dyDescent="0.25">
      <c r="B764" s="163">
        <f t="shared" si="60"/>
        <v>45064</v>
      </c>
      <c r="C764" s="162" t="str">
        <f>_xll.ciqfunctions.udf.CIQ($Y$8, "IQ_TEV_TOTAL_REV_FWD", IQ_NTM,$B764)</f>
        <v>#CIQINACTIVE</v>
      </c>
      <c r="D764" s="162" t="str">
        <f>_xll.ciqfunctions.udf.CIQ($Y$8, "IQ_TEV_EBITDA_FWD", IQ_NTM,$B764)</f>
        <v>#CIQINACTIVE</v>
      </c>
      <c r="F764" s="135"/>
      <c r="G764" s="131"/>
    </row>
    <row r="765" spans="2:7" x14ac:dyDescent="0.25">
      <c r="B765" s="163">
        <f t="shared" si="60"/>
        <v>45065</v>
      </c>
      <c r="C765" s="162" t="str">
        <f>_xll.ciqfunctions.udf.CIQ($Y$8, "IQ_TEV_TOTAL_REV_FWD", IQ_NTM,$B765)</f>
        <v>#CIQINACTIVE</v>
      </c>
      <c r="D765" s="162" t="str">
        <f>_xll.ciqfunctions.udf.CIQ($Y$8, "IQ_TEV_EBITDA_FWD", IQ_NTM,$B765)</f>
        <v>#CIQINACTIVE</v>
      </c>
      <c r="F765" s="135"/>
      <c r="G765" s="131"/>
    </row>
    <row r="766" spans="2:7" x14ac:dyDescent="0.25">
      <c r="B766" s="163">
        <f t="shared" si="60"/>
        <v>45068</v>
      </c>
      <c r="C766" s="162" t="str">
        <f>_xll.ciqfunctions.udf.CIQ($Y$8, "IQ_TEV_TOTAL_REV_FWD", IQ_NTM,$B766)</f>
        <v>#CIQINACTIVE</v>
      </c>
      <c r="D766" s="162" t="str">
        <f>_xll.ciqfunctions.udf.CIQ($Y$8, "IQ_TEV_EBITDA_FWD", IQ_NTM,$B766)</f>
        <v>#CIQINACTIVE</v>
      </c>
      <c r="F766" s="135"/>
      <c r="G766" s="131"/>
    </row>
    <row r="767" spans="2:7" x14ac:dyDescent="0.25">
      <c r="B767" s="163">
        <f t="shared" si="60"/>
        <v>45069</v>
      </c>
      <c r="C767" s="162" t="str">
        <f>_xll.ciqfunctions.udf.CIQ($Y$8, "IQ_TEV_TOTAL_REV_FWD", IQ_NTM,$B767)</f>
        <v>#CIQINACTIVE</v>
      </c>
      <c r="D767" s="162" t="str">
        <f>_xll.ciqfunctions.udf.CIQ($Y$8, "IQ_TEV_EBITDA_FWD", IQ_NTM,$B767)</f>
        <v>#CIQINACTIVE</v>
      </c>
      <c r="F767" s="135"/>
      <c r="G767" s="131"/>
    </row>
    <row r="768" spans="2:7" x14ac:dyDescent="0.25">
      <c r="B768" s="163">
        <f t="shared" si="60"/>
        <v>45070</v>
      </c>
      <c r="C768" s="162" t="str">
        <f>_xll.ciqfunctions.udf.CIQ($Y$8, "IQ_TEV_TOTAL_REV_FWD", IQ_NTM,$B768)</f>
        <v>#CIQINACTIVE</v>
      </c>
      <c r="D768" s="162" t="str">
        <f>_xll.ciqfunctions.udf.CIQ($Y$8, "IQ_TEV_EBITDA_FWD", IQ_NTM,$B768)</f>
        <v>#CIQINACTIVE</v>
      </c>
      <c r="F768" s="135"/>
      <c r="G768" s="131"/>
    </row>
    <row r="769" spans="2:7" x14ac:dyDescent="0.25">
      <c r="B769" s="163">
        <f t="shared" si="60"/>
        <v>45071</v>
      </c>
      <c r="C769" s="162" t="str">
        <f>_xll.ciqfunctions.udf.CIQ($Y$8, "IQ_TEV_TOTAL_REV_FWD", IQ_NTM,$B769)</f>
        <v>#CIQINACTIVE</v>
      </c>
      <c r="D769" s="162" t="str">
        <f>_xll.ciqfunctions.udf.CIQ($Y$8, "IQ_TEV_EBITDA_FWD", IQ_NTM,$B769)</f>
        <v>#CIQINACTIVE</v>
      </c>
      <c r="F769" s="135"/>
      <c r="G769" s="131"/>
    </row>
    <row r="770" spans="2:7" x14ac:dyDescent="0.25">
      <c r="B770" s="163">
        <f t="shared" si="60"/>
        <v>45072</v>
      </c>
      <c r="C770" s="162" t="str">
        <f>_xll.ciqfunctions.udf.CIQ($Y$8, "IQ_TEV_TOTAL_REV_FWD", IQ_NTM,$B770)</f>
        <v>#CIQINACTIVE</v>
      </c>
      <c r="D770" s="162" t="str">
        <f>_xll.ciqfunctions.udf.CIQ($Y$8, "IQ_TEV_EBITDA_FWD", IQ_NTM,$B770)</f>
        <v>#CIQINACTIVE</v>
      </c>
      <c r="F770" s="135"/>
      <c r="G770" s="131"/>
    </row>
    <row r="771" spans="2:7" x14ac:dyDescent="0.25">
      <c r="B771" s="163">
        <f t="shared" si="60"/>
        <v>45075</v>
      </c>
      <c r="C771" s="162" t="str">
        <f>_xll.ciqfunctions.udf.CIQ($Y$8, "IQ_TEV_TOTAL_REV_FWD", IQ_NTM,$B771)</f>
        <v>#CIQINACTIVE</v>
      </c>
      <c r="D771" s="162" t="str">
        <f>_xll.ciqfunctions.udf.CIQ($Y$8, "IQ_TEV_EBITDA_FWD", IQ_NTM,$B771)</f>
        <v>#CIQINACTIVE</v>
      </c>
      <c r="F771" s="135"/>
      <c r="G771" s="131"/>
    </row>
    <row r="772" spans="2:7" x14ac:dyDescent="0.25">
      <c r="B772" s="163">
        <f t="shared" si="60"/>
        <v>45076</v>
      </c>
      <c r="C772" s="162" t="str">
        <f>_xll.ciqfunctions.udf.CIQ($Y$8, "IQ_TEV_TOTAL_REV_FWD", IQ_NTM,$B772)</f>
        <v>#CIQINACTIVE</v>
      </c>
      <c r="D772" s="162" t="str">
        <f>_xll.ciqfunctions.udf.CIQ($Y$8, "IQ_TEV_EBITDA_FWD", IQ_NTM,$B772)</f>
        <v>#CIQINACTIVE</v>
      </c>
      <c r="F772" s="135"/>
      <c r="G772" s="131"/>
    </row>
    <row r="773" spans="2:7" x14ac:dyDescent="0.25">
      <c r="B773" s="163">
        <f t="shared" si="60"/>
        <v>45077</v>
      </c>
      <c r="C773" s="162" t="str">
        <f>_xll.ciqfunctions.udf.CIQ($Y$8, "IQ_TEV_TOTAL_REV_FWD", IQ_NTM,$B773)</f>
        <v>#CIQINACTIVE</v>
      </c>
      <c r="D773" s="162" t="str">
        <f>_xll.ciqfunctions.udf.CIQ($Y$8, "IQ_TEV_EBITDA_FWD", IQ_NTM,$B773)</f>
        <v>#CIQINACTIVE</v>
      </c>
      <c r="F773" s="135"/>
      <c r="G773" s="131"/>
    </row>
    <row r="774" spans="2:7" x14ac:dyDescent="0.25">
      <c r="B774" s="163">
        <f t="shared" si="60"/>
        <v>45078</v>
      </c>
      <c r="C774" s="162" t="str">
        <f>_xll.ciqfunctions.udf.CIQ($Y$8, "IQ_TEV_TOTAL_REV_FWD", IQ_NTM,$B774)</f>
        <v>#CIQINACTIVE</v>
      </c>
      <c r="D774" s="162" t="str">
        <f>_xll.ciqfunctions.udf.CIQ($Y$8, "IQ_TEV_EBITDA_FWD", IQ_NTM,$B774)</f>
        <v>#CIQINACTIVE</v>
      </c>
      <c r="F774" s="135"/>
      <c r="G774" s="131"/>
    </row>
    <row r="775" spans="2:7" x14ac:dyDescent="0.25">
      <c r="B775" s="163">
        <f t="shared" si="60"/>
        <v>45079</v>
      </c>
      <c r="C775" s="162" t="str">
        <f>_xll.ciqfunctions.udf.CIQ($Y$8, "IQ_TEV_TOTAL_REV_FWD", IQ_NTM,$B775)</f>
        <v>#CIQINACTIVE</v>
      </c>
      <c r="D775" s="162" t="str">
        <f>_xll.ciqfunctions.udf.CIQ($Y$8, "IQ_TEV_EBITDA_FWD", IQ_NTM,$B775)</f>
        <v>#CIQINACTIVE</v>
      </c>
      <c r="F775" s="135"/>
      <c r="G775" s="131"/>
    </row>
    <row r="776" spans="2:7" x14ac:dyDescent="0.25">
      <c r="B776" s="163">
        <f t="shared" si="60"/>
        <v>45082</v>
      </c>
      <c r="C776" s="162" t="str">
        <f>_xll.ciqfunctions.udf.CIQ($Y$8, "IQ_TEV_TOTAL_REV_FWD", IQ_NTM,$B776)</f>
        <v>#CIQINACTIVE</v>
      </c>
      <c r="D776" s="162" t="str">
        <f>_xll.ciqfunctions.udf.CIQ($Y$8, "IQ_TEV_EBITDA_FWD", IQ_NTM,$B776)</f>
        <v>#CIQINACTIVE</v>
      </c>
      <c r="F776" s="135"/>
      <c r="G776" s="131"/>
    </row>
    <row r="777" spans="2:7" x14ac:dyDescent="0.25">
      <c r="B777" s="163">
        <f t="shared" si="60"/>
        <v>45083</v>
      </c>
      <c r="C777" s="162" t="str">
        <f>_xll.ciqfunctions.udf.CIQ($Y$8, "IQ_TEV_TOTAL_REV_FWD", IQ_NTM,$B777)</f>
        <v>#CIQINACTIVE</v>
      </c>
      <c r="D777" s="162" t="str">
        <f>_xll.ciqfunctions.udf.CIQ($Y$8, "IQ_TEV_EBITDA_FWD", IQ_NTM,$B777)</f>
        <v>#CIQINACTIVE</v>
      </c>
      <c r="F777" s="135"/>
      <c r="G777" s="131"/>
    </row>
    <row r="778" spans="2:7" x14ac:dyDescent="0.25">
      <c r="B778" s="163">
        <f t="shared" si="60"/>
        <v>45084</v>
      </c>
      <c r="C778" s="162" t="str">
        <f>_xll.ciqfunctions.udf.CIQ($Y$8, "IQ_TEV_TOTAL_REV_FWD", IQ_NTM,$B778)</f>
        <v>#CIQINACTIVE</v>
      </c>
      <c r="D778" s="162" t="str">
        <f>_xll.ciqfunctions.udf.CIQ($Y$8, "IQ_TEV_EBITDA_FWD", IQ_NTM,$B778)</f>
        <v>#CIQINACTIVE</v>
      </c>
      <c r="F778" s="135"/>
      <c r="G778" s="131"/>
    </row>
    <row r="779" spans="2:7" x14ac:dyDescent="0.25">
      <c r="B779" s="163">
        <f t="shared" si="60"/>
        <v>45085</v>
      </c>
      <c r="C779" s="162" t="str">
        <f>_xll.ciqfunctions.udf.CIQ($Y$8, "IQ_TEV_TOTAL_REV_FWD", IQ_NTM,$B779)</f>
        <v>#CIQINACTIVE</v>
      </c>
      <c r="D779" s="162" t="str">
        <f>_xll.ciqfunctions.udf.CIQ($Y$8, "IQ_TEV_EBITDA_FWD", IQ_NTM,$B779)</f>
        <v>#CIQINACTIVE</v>
      </c>
      <c r="F779" s="135"/>
      <c r="G779" s="131"/>
    </row>
    <row r="780" spans="2:7" x14ac:dyDescent="0.25">
      <c r="B780" s="163">
        <f t="shared" si="60"/>
        <v>45086</v>
      </c>
      <c r="C780" s="162" t="str">
        <f>_xll.ciqfunctions.udf.CIQ($Y$8, "IQ_TEV_TOTAL_REV_FWD", IQ_NTM,$B780)</f>
        <v>#CIQINACTIVE</v>
      </c>
      <c r="D780" s="162" t="str">
        <f>_xll.ciqfunctions.udf.CIQ($Y$8, "IQ_TEV_EBITDA_FWD", IQ_NTM,$B780)</f>
        <v>#CIQINACTIVE</v>
      </c>
      <c r="F780" s="135"/>
      <c r="G780" s="131"/>
    </row>
    <row r="781" spans="2:7" x14ac:dyDescent="0.25">
      <c r="B781" s="163">
        <f t="shared" si="60"/>
        <v>45089</v>
      </c>
      <c r="C781" s="162" t="str">
        <f>_xll.ciqfunctions.udf.CIQ($Y$8, "IQ_TEV_TOTAL_REV_FWD", IQ_NTM,$B781)</f>
        <v>#CIQINACTIVE</v>
      </c>
      <c r="D781" s="162" t="str">
        <f>_xll.ciqfunctions.udf.CIQ($Y$8, "IQ_TEV_EBITDA_FWD", IQ_NTM,$B781)</f>
        <v>#CIQINACTIVE</v>
      </c>
      <c r="F781" s="135"/>
      <c r="G781" s="131"/>
    </row>
    <row r="782" spans="2:7" x14ac:dyDescent="0.25">
      <c r="B782" s="163">
        <f t="shared" si="60"/>
        <v>45090</v>
      </c>
      <c r="C782" s="162" t="str">
        <f>_xll.ciqfunctions.udf.CIQ($Y$8, "IQ_TEV_TOTAL_REV_FWD", IQ_NTM,$B782)</f>
        <v>#CIQINACTIVE</v>
      </c>
      <c r="D782" s="162" t="str">
        <f>_xll.ciqfunctions.udf.CIQ($Y$8, "IQ_TEV_EBITDA_FWD", IQ_NTM,$B782)</f>
        <v>#CIQINACTIVE</v>
      </c>
      <c r="F782" s="135"/>
      <c r="G782" s="131"/>
    </row>
    <row r="783" spans="2:7" x14ac:dyDescent="0.25">
      <c r="B783" s="163">
        <f t="shared" si="60"/>
        <v>45091</v>
      </c>
      <c r="C783" s="162" t="str">
        <f>_xll.ciqfunctions.udf.CIQ($Y$8, "IQ_TEV_TOTAL_REV_FWD", IQ_NTM,$B783)</f>
        <v>#CIQINACTIVE</v>
      </c>
      <c r="D783" s="162" t="str">
        <f>_xll.ciqfunctions.udf.CIQ($Y$8, "IQ_TEV_EBITDA_FWD", IQ_NTM,$B783)</f>
        <v>#CIQINACTIVE</v>
      </c>
      <c r="F783" s="135"/>
      <c r="G783" s="131"/>
    </row>
    <row r="784" spans="2:7" x14ac:dyDescent="0.25">
      <c r="B784" s="163">
        <f t="shared" si="60"/>
        <v>45092</v>
      </c>
      <c r="C784" s="162" t="str">
        <f>_xll.ciqfunctions.udf.CIQ($Y$8, "IQ_TEV_TOTAL_REV_FWD", IQ_NTM,$B784)</f>
        <v>#CIQINACTIVE</v>
      </c>
      <c r="D784" s="162" t="str">
        <f>_xll.ciqfunctions.udf.CIQ($Y$8, "IQ_TEV_EBITDA_FWD", IQ_NTM,$B784)</f>
        <v>#CIQINACTIVE</v>
      </c>
      <c r="F784" s="135"/>
      <c r="G784" s="131"/>
    </row>
    <row r="785" spans="2:7" x14ac:dyDescent="0.25">
      <c r="B785" s="163">
        <f t="shared" si="60"/>
        <v>45093</v>
      </c>
      <c r="C785" s="162" t="str">
        <f>_xll.ciqfunctions.udf.CIQ($Y$8, "IQ_TEV_TOTAL_REV_FWD", IQ_NTM,$B785)</f>
        <v>#CIQINACTIVE</v>
      </c>
      <c r="D785" s="162" t="str">
        <f>_xll.ciqfunctions.udf.CIQ($Y$8, "IQ_TEV_EBITDA_FWD", IQ_NTM,$B785)</f>
        <v>#CIQINACTIVE</v>
      </c>
      <c r="F785" s="135"/>
      <c r="G785" s="131"/>
    </row>
    <row r="786" spans="2:7" x14ac:dyDescent="0.25">
      <c r="B786" s="163">
        <f t="shared" si="60"/>
        <v>45096</v>
      </c>
      <c r="C786" s="162" t="str">
        <f>_xll.ciqfunctions.udf.CIQ($Y$8, "IQ_TEV_TOTAL_REV_FWD", IQ_NTM,$B786)</f>
        <v>#CIQINACTIVE</v>
      </c>
      <c r="D786" s="162" t="str">
        <f>_xll.ciqfunctions.udf.CIQ($Y$8, "IQ_TEV_EBITDA_FWD", IQ_NTM,$B786)</f>
        <v>#CIQINACTIVE</v>
      </c>
      <c r="F786" s="135"/>
      <c r="G786" s="131"/>
    </row>
    <row r="787" spans="2:7" x14ac:dyDescent="0.25">
      <c r="B787" s="163">
        <f t="shared" si="60"/>
        <v>45097</v>
      </c>
      <c r="C787" s="162" t="str">
        <f>_xll.ciqfunctions.udf.CIQ($Y$8, "IQ_TEV_TOTAL_REV_FWD", IQ_NTM,$B787)</f>
        <v>#CIQINACTIVE</v>
      </c>
      <c r="D787" s="162" t="str">
        <f>_xll.ciqfunctions.udf.CIQ($Y$8, "IQ_TEV_EBITDA_FWD", IQ_NTM,$B787)</f>
        <v>#CIQINACTIVE</v>
      </c>
      <c r="F787" s="135"/>
      <c r="G787" s="131"/>
    </row>
    <row r="788" spans="2:7" x14ac:dyDescent="0.25">
      <c r="B788" s="163">
        <f t="shared" si="60"/>
        <v>45098</v>
      </c>
      <c r="C788" s="162" t="str">
        <f>_xll.ciqfunctions.udf.CIQ($Y$8, "IQ_TEV_TOTAL_REV_FWD", IQ_NTM,$B788)</f>
        <v>#CIQINACTIVE</v>
      </c>
      <c r="D788" s="162" t="str">
        <f>_xll.ciqfunctions.udf.CIQ($Y$8, "IQ_TEV_EBITDA_FWD", IQ_NTM,$B788)</f>
        <v>#CIQINACTIVE</v>
      </c>
      <c r="F788" s="135"/>
      <c r="G788" s="131"/>
    </row>
    <row r="789" spans="2:7" x14ac:dyDescent="0.25">
      <c r="B789" s="163">
        <f t="shared" si="60"/>
        <v>45099</v>
      </c>
      <c r="C789" s="162" t="str">
        <f>_xll.ciqfunctions.udf.CIQ($Y$8, "IQ_TEV_TOTAL_REV_FWD", IQ_NTM,$B789)</f>
        <v>#CIQINACTIVE</v>
      </c>
      <c r="D789" s="162" t="str">
        <f>_xll.ciqfunctions.udf.CIQ($Y$8, "IQ_TEV_EBITDA_FWD", IQ_NTM,$B789)</f>
        <v>#CIQINACTIVE</v>
      </c>
      <c r="F789" s="135"/>
      <c r="G789" s="131"/>
    </row>
    <row r="790" spans="2:7" x14ac:dyDescent="0.25">
      <c r="B790" s="163">
        <f t="shared" si="60"/>
        <v>45100</v>
      </c>
      <c r="C790" s="162" t="str">
        <f>_xll.ciqfunctions.udf.CIQ($Y$8, "IQ_TEV_TOTAL_REV_FWD", IQ_NTM,$B790)</f>
        <v>#CIQINACTIVE</v>
      </c>
      <c r="D790" s="162" t="str">
        <f>_xll.ciqfunctions.udf.CIQ($Y$8, "IQ_TEV_EBITDA_FWD", IQ_NTM,$B790)</f>
        <v>#CIQINACTIVE</v>
      </c>
      <c r="F790" s="135"/>
      <c r="G790" s="131"/>
    </row>
    <row r="791" spans="2:7" x14ac:dyDescent="0.25">
      <c r="B791" s="163">
        <f t="shared" si="60"/>
        <v>45103</v>
      </c>
      <c r="C791" s="162" t="str">
        <f>_xll.ciqfunctions.udf.CIQ($Y$8, "IQ_TEV_TOTAL_REV_FWD", IQ_NTM,$B791)</f>
        <v>#CIQINACTIVE</v>
      </c>
      <c r="D791" s="162" t="str">
        <f>_xll.ciqfunctions.udf.CIQ($Y$8, "IQ_TEV_EBITDA_FWD", IQ_NTM,$B791)</f>
        <v>#CIQINACTIVE</v>
      </c>
      <c r="F791" s="135"/>
      <c r="G791" s="131"/>
    </row>
    <row r="792" spans="2:7" x14ac:dyDescent="0.25">
      <c r="B792" s="163">
        <f t="shared" si="60"/>
        <v>45104</v>
      </c>
      <c r="C792" s="162" t="str">
        <f>_xll.ciqfunctions.udf.CIQ($Y$8, "IQ_TEV_TOTAL_REV_FWD", IQ_NTM,$B792)</f>
        <v>#CIQINACTIVE</v>
      </c>
      <c r="D792" s="162" t="str">
        <f>_xll.ciqfunctions.udf.CIQ($Y$8, "IQ_TEV_EBITDA_FWD", IQ_NTM,$B792)</f>
        <v>#CIQINACTIVE</v>
      </c>
      <c r="F792" s="135"/>
      <c r="G792" s="131"/>
    </row>
    <row r="793" spans="2:7" x14ac:dyDescent="0.25">
      <c r="B793" s="163">
        <f t="shared" si="60"/>
        <v>45105</v>
      </c>
      <c r="C793" s="162" t="str">
        <f>_xll.ciqfunctions.udf.CIQ($Y$8, "IQ_TEV_TOTAL_REV_FWD", IQ_NTM,$B793)</f>
        <v>#CIQINACTIVE</v>
      </c>
      <c r="D793" s="162" t="str">
        <f>_xll.ciqfunctions.udf.CIQ($Y$8, "IQ_TEV_EBITDA_FWD", IQ_NTM,$B793)</f>
        <v>#CIQINACTIVE</v>
      </c>
      <c r="F793" s="135"/>
      <c r="G793" s="131"/>
    </row>
    <row r="794" spans="2:7" x14ac:dyDescent="0.25">
      <c r="B794" s="163">
        <f t="shared" si="60"/>
        <v>45106</v>
      </c>
      <c r="C794" s="162" t="str">
        <f>_xll.ciqfunctions.udf.CIQ($Y$8, "IQ_TEV_TOTAL_REV_FWD", IQ_NTM,$B794)</f>
        <v>#CIQINACTIVE</v>
      </c>
      <c r="D794" s="162" t="str">
        <f>_xll.ciqfunctions.udf.CIQ($Y$8, "IQ_TEV_EBITDA_FWD", IQ_NTM,$B794)</f>
        <v>#CIQINACTIVE</v>
      </c>
      <c r="F794" s="135"/>
      <c r="G794" s="131"/>
    </row>
    <row r="795" spans="2:7" x14ac:dyDescent="0.25">
      <c r="B795" s="163">
        <f t="shared" si="60"/>
        <v>45107</v>
      </c>
      <c r="C795" s="162" t="str">
        <f>_xll.ciqfunctions.udf.CIQ($Y$8, "IQ_TEV_TOTAL_REV_FWD", IQ_NTM,$B795)</f>
        <v>#CIQINACTIVE</v>
      </c>
      <c r="D795" s="162" t="str">
        <f>_xll.ciqfunctions.udf.CIQ($Y$8, "IQ_TEV_EBITDA_FWD", IQ_NTM,$B795)</f>
        <v>#CIQINACTIVE</v>
      </c>
      <c r="F795" s="135"/>
      <c r="G795" s="131"/>
    </row>
    <row r="796" spans="2:7" x14ac:dyDescent="0.25">
      <c r="B796" s="163">
        <f t="shared" si="60"/>
        <v>45110</v>
      </c>
      <c r="C796" s="162" t="str">
        <f>_xll.ciqfunctions.udf.CIQ($Y$8, "IQ_TEV_TOTAL_REV_FWD", IQ_NTM,$B796)</f>
        <v>#CIQINACTIVE</v>
      </c>
      <c r="D796" s="162" t="str">
        <f>_xll.ciqfunctions.udf.CIQ($Y$8, "IQ_TEV_EBITDA_FWD", IQ_NTM,$B796)</f>
        <v>#CIQINACTIVE</v>
      </c>
      <c r="F796" s="135"/>
      <c r="G796" s="131"/>
    </row>
    <row r="797" spans="2:7" x14ac:dyDescent="0.25">
      <c r="B797" s="163">
        <f t="shared" si="60"/>
        <v>45111</v>
      </c>
      <c r="C797" s="162" t="str">
        <f>_xll.ciqfunctions.udf.CIQ($Y$8, "IQ_TEV_TOTAL_REV_FWD", IQ_NTM,$B797)</f>
        <v>#CIQINACTIVE</v>
      </c>
      <c r="D797" s="162" t="str">
        <f>_xll.ciqfunctions.udf.CIQ($Y$8, "IQ_TEV_EBITDA_FWD", IQ_NTM,$B797)</f>
        <v>#CIQINACTIVE</v>
      </c>
      <c r="F797" s="135"/>
      <c r="G797" s="131"/>
    </row>
    <row r="798" spans="2:7" x14ac:dyDescent="0.25">
      <c r="B798" s="163">
        <f t="shared" si="60"/>
        <v>45112</v>
      </c>
      <c r="C798" s="162" t="str">
        <f>_xll.ciqfunctions.udf.CIQ($Y$8, "IQ_TEV_TOTAL_REV_FWD", IQ_NTM,$B798)</f>
        <v>#CIQINACTIVE</v>
      </c>
      <c r="D798" s="162" t="str">
        <f>_xll.ciqfunctions.udf.CIQ($Y$8, "IQ_TEV_EBITDA_FWD", IQ_NTM,$B798)</f>
        <v>#CIQINACTIVE</v>
      </c>
      <c r="F798" s="135"/>
      <c r="G798" s="131"/>
    </row>
    <row r="799" spans="2:7" x14ac:dyDescent="0.25">
      <c r="B799" s="163">
        <f t="shared" si="60"/>
        <v>45113</v>
      </c>
      <c r="C799" s="162" t="str">
        <f>_xll.ciqfunctions.udf.CIQ($Y$8, "IQ_TEV_TOTAL_REV_FWD", IQ_NTM,$B799)</f>
        <v>#CIQINACTIVE</v>
      </c>
      <c r="D799" s="162" t="str">
        <f>_xll.ciqfunctions.udf.CIQ($Y$8, "IQ_TEV_EBITDA_FWD", IQ_NTM,$B799)</f>
        <v>#CIQINACTIVE</v>
      </c>
      <c r="F799" s="135"/>
      <c r="G799" s="131"/>
    </row>
    <row r="800" spans="2:7" x14ac:dyDescent="0.25">
      <c r="B800" s="163">
        <f t="shared" si="60"/>
        <v>45114</v>
      </c>
      <c r="C800" s="162" t="str">
        <f>_xll.ciqfunctions.udf.CIQ($Y$8, "IQ_TEV_TOTAL_REV_FWD", IQ_NTM,$B800)</f>
        <v>#CIQINACTIVE</v>
      </c>
      <c r="D800" s="162" t="str">
        <f>_xll.ciqfunctions.udf.CIQ($Y$8, "IQ_TEV_EBITDA_FWD", IQ_NTM,$B800)</f>
        <v>#CIQINACTIVE</v>
      </c>
      <c r="F800" s="135"/>
      <c r="G800" s="131"/>
    </row>
    <row r="801" spans="2:7" x14ac:dyDescent="0.25">
      <c r="B801" s="163">
        <f t="shared" si="60"/>
        <v>45117</v>
      </c>
      <c r="C801" s="162" t="str">
        <f>_xll.ciqfunctions.udf.CIQ($Y$8, "IQ_TEV_TOTAL_REV_FWD", IQ_NTM,$B801)</f>
        <v>#CIQINACTIVE</v>
      </c>
      <c r="D801" s="162" t="str">
        <f>_xll.ciqfunctions.udf.CIQ($Y$8, "IQ_TEV_EBITDA_FWD", IQ_NTM,$B801)</f>
        <v>#CIQINACTIVE</v>
      </c>
      <c r="F801" s="135"/>
      <c r="G801" s="131"/>
    </row>
    <row r="802" spans="2:7" x14ac:dyDescent="0.25">
      <c r="B802" s="163">
        <f t="shared" si="60"/>
        <v>45118</v>
      </c>
      <c r="C802" s="162" t="str">
        <f>_xll.ciqfunctions.udf.CIQ($Y$8, "IQ_TEV_TOTAL_REV_FWD", IQ_NTM,$B802)</f>
        <v>#CIQINACTIVE</v>
      </c>
      <c r="D802" s="162" t="str">
        <f>_xll.ciqfunctions.udf.CIQ($Y$8, "IQ_TEV_EBITDA_FWD", IQ_NTM,$B802)</f>
        <v>#CIQINACTIVE</v>
      </c>
      <c r="F802" s="135"/>
      <c r="G802" s="131"/>
    </row>
    <row r="803" spans="2:7" x14ac:dyDescent="0.25">
      <c r="B803" s="163">
        <f t="shared" si="60"/>
        <v>45119</v>
      </c>
      <c r="C803" s="162" t="str">
        <f>_xll.ciqfunctions.udf.CIQ($Y$8, "IQ_TEV_TOTAL_REV_FWD", IQ_NTM,$B803)</f>
        <v>#CIQINACTIVE</v>
      </c>
      <c r="D803" s="162" t="str">
        <f>_xll.ciqfunctions.udf.CIQ($Y$8, "IQ_TEV_EBITDA_FWD", IQ_NTM,$B803)</f>
        <v>#CIQINACTIVE</v>
      </c>
      <c r="F803" s="135"/>
      <c r="G803" s="131"/>
    </row>
    <row r="804" spans="2:7" x14ac:dyDescent="0.25">
      <c r="B804" s="163">
        <f t="shared" si="60"/>
        <v>45120</v>
      </c>
      <c r="C804" s="162" t="str">
        <f>_xll.ciqfunctions.udf.CIQ($Y$8, "IQ_TEV_TOTAL_REV_FWD", IQ_NTM,$B804)</f>
        <v>#CIQINACTIVE</v>
      </c>
      <c r="D804" s="162" t="str">
        <f>_xll.ciqfunctions.udf.CIQ($Y$8, "IQ_TEV_EBITDA_FWD", IQ_NTM,$B804)</f>
        <v>#CIQINACTIVE</v>
      </c>
      <c r="F804" s="135"/>
      <c r="G804" s="131"/>
    </row>
    <row r="805" spans="2:7" x14ac:dyDescent="0.25">
      <c r="B805" s="163">
        <f t="shared" si="60"/>
        <v>45121</v>
      </c>
      <c r="C805" s="162" t="str">
        <f>_xll.ciqfunctions.udf.CIQ($Y$8, "IQ_TEV_TOTAL_REV_FWD", IQ_NTM,$B805)</f>
        <v>#CIQINACTIVE</v>
      </c>
      <c r="D805" s="162" t="str">
        <f>_xll.ciqfunctions.udf.CIQ($Y$8, "IQ_TEV_EBITDA_FWD", IQ_NTM,$B805)</f>
        <v>#CIQINACTIVE</v>
      </c>
      <c r="F805" s="135"/>
      <c r="G805" s="131"/>
    </row>
    <row r="806" spans="2:7" x14ac:dyDescent="0.25">
      <c r="B806" s="163">
        <f t="shared" si="60"/>
        <v>45124</v>
      </c>
      <c r="C806" s="162" t="str">
        <f>_xll.ciqfunctions.udf.CIQ($Y$8, "IQ_TEV_TOTAL_REV_FWD", IQ_NTM,$B806)</f>
        <v>#CIQINACTIVE</v>
      </c>
      <c r="D806" s="162" t="str">
        <f>_xll.ciqfunctions.udf.CIQ($Y$8, "IQ_TEV_EBITDA_FWD", IQ_NTM,$B806)</f>
        <v>#CIQINACTIVE</v>
      </c>
      <c r="F806" s="135"/>
      <c r="G806" s="131"/>
    </row>
    <row r="807" spans="2:7" x14ac:dyDescent="0.25">
      <c r="B807" s="163">
        <f t="shared" si="60"/>
        <v>45125</v>
      </c>
      <c r="C807" s="162" t="str">
        <f>_xll.ciqfunctions.udf.CIQ($Y$8, "IQ_TEV_TOTAL_REV_FWD", IQ_NTM,$B807)</f>
        <v>#CIQINACTIVE</v>
      </c>
      <c r="D807" s="162" t="str">
        <f>_xll.ciqfunctions.udf.CIQ($Y$8, "IQ_TEV_EBITDA_FWD", IQ_NTM,$B807)</f>
        <v>#CIQINACTIVE</v>
      </c>
      <c r="F807" s="135"/>
      <c r="G807" s="131"/>
    </row>
    <row r="808" spans="2:7" x14ac:dyDescent="0.25">
      <c r="B808" s="163">
        <f t="shared" si="60"/>
        <v>45126</v>
      </c>
      <c r="C808" s="162" t="str">
        <f>_xll.ciqfunctions.udf.CIQ($Y$8, "IQ_TEV_TOTAL_REV_FWD", IQ_NTM,$B808)</f>
        <v>#CIQINACTIVE</v>
      </c>
      <c r="D808" s="162" t="str">
        <f>_xll.ciqfunctions.udf.CIQ($Y$8, "IQ_TEV_EBITDA_FWD", IQ_NTM,$B808)</f>
        <v>#CIQINACTIVE</v>
      </c>
      <c r="F808" s="135"/>
      <c r="G808" s="131"/>
    </row>
    <row r="809" spans="2:7" x14ac:dyDescent="0.25">
      <c r="B809" s="163">
        <f t="shared" si="60"/>
        <v>45127</v>
      </c>
      <c r="C809" s="162" t="str">
        <f>_xll.ciqfunctions.udf.CIQ($Y$8, "IQ_TEV_TOTAL_REV_FWD", IQ_NTM,$B809)</f>
        <v>#CIQINACTIVE</v>
      </c>
      <c r="D809" s="162" t="str">
        <f>_xll.ciqfunctions.udf.CIQ($Y$8, "IQ_TEV_EBITDA_FWD", IQ_NTM,$B809)</f>
        <v>#CIQINACTIVE</v>
      </c>
      <c r="F809" s="135"/>
      <c r="G809" s="131"/>
    </row>
    <row r="810" spans="2:7" x14ac:dyDescent="0.25">
      <c r="B810" s="163">
        <f t="shared" si="60"/>
        <v>45128</v>
      </c>
      <c r="C810" s="162" t="str">
        <f>_xll.ciqfunctions.udf.CIQ($Y$8, "IQ_TEV_TOTAL_REV_FWD", IQ_NTM,$B810)</f>
        <v>#CIQINACTIVE</v>
      </c>
      <c r="D810" s="162" t="str">
        <f>_xll.ciqfunctions.udf.CIQ($Y$8, "IQ_TEV_EBITDA_FWD", IQ_NTM,$B810)</f>
        <v>#CIQINACTIVE</v>
      </c>
      <c r="F810" s="135"/>
      <c r="G810" s="131"/>
    </row>
    <row r="811" spans="2:7" x14ac:dyDescent="0.25">
      <c r="B811" s="163">
        <f t="shared" si="60"/>
        <v>45131</v>
      </c>
      <c r="C811" s="162" t="str">
        <f>_xll.ciqfunctions.udf.CIQ($Y$8, "IQ_TEV_TOTAL_REV_FWD", IQ_NTM,$B811)</f>
        <v>#CIQINACTIVE</v>
      </c>
      <c r="D811" s="162" t="str">
        <f>_xll.ciqfunctions.udf.CIQ($Y$8, "IQ_TEV_EBITDA_FWD", IQ_NTM,$B811)</f>
        <v>#CIQINACTIVE</v>
      </c>
      <c r="F811" s="135"/>
      <c r="G811" s="131"/>
    </row>
    <row r="812" spans="2:7" x14ac:dyDescent="0.25">
      <c r="B812" s="163">
        <f t="shared" si="60"/>
        <v>45132</v>
      </c>
      <c r="C812" s="162" t="str">
        <f>_xll.ciqfunctions.udf.CIQ($Y$8, "IQ_TEV_TOTAL_REV_FWD", IQ_NTM,$B812)</f>
        <v>#CIQINACTIVE</v>
      </c>
      <c r="D812" s="162" t="str">
        <f>_xll.ciqfunctions.udf.CIQ($Y$8, "IQ_TEV_EBITDA_FWD", IQ_NTM,$B812)</f>
        <v>#CIQINACTIVE</v>
      </c>
      <c r="F812" s="135"/>
      <c r="G812" s="131"/>
    </row>
    <row r="813" spans="2:7" x14ac:dyDescent="0.25">
      <c r="B813" s="163">
        <f t="shared" si="60"/>
        <v>45133</v>
      </c>
      <c r="C813" s="162" t="str">
        <f>_xll.ciqfunctions.udf.CIQ($Y$8, "IQ_TEV_TOTAL_REV_FWD", IQ_NTM,$B813)</f>
        <v>#CIQINACTIVE</v>
      </c>
      <c r="D813" s="162" t="str">
        <f>_xll.ciqfunctions.udf.CIQ($Y$8, "IQ_TEV_EBITDA_FWD", IQ_NTM,$B813)</f>
        <v>#CIQINACTIVE</v>
      </c>
      <c r="F813" s="135"/>
      <c r="G813" s="131"/>
    </row>
    <row r="814" spans="2:7" x14ac:dyDescent="0.25">
      <c r="B814" s="163">
        <f t="shared" si="60"/>
        <v>45134</v>
      </c>
      <c r="C814" s="162" t="str">
        <f>_xll.ciqfunctions.udf.CIQ($Y$8, "IQ_TEV_TOTAL_REV_FWD", IQ_NTM,$B814)</f>
        <v>#CIQINACTIVE</v>
      </c>
      <c r="D814" s="162" t="str">
        <f>_xll.ciqfunctions.udf.CIQ($Y$8, "IQ_TEV_EBITDA_FWD", IQ_NTM,$B814)</f>
        <v>#CIQINACTIVE</v>
      </c>
      <c r="F814" s="135"/>
      <c r="G814" s="131"/>
    </row>
    <row r="815" spans="2:7" x14ac:dyDescent="0.25">
      <c r="B815" s="163">
        <f t="shared" ref="B815:B878" si="61">IF(WEEKDAY(B814+1)=7,B814+3,B814+1)</f>
        <v>45135</v>
      </c>
      <c r="C815" s="162" t="str">
        <f>_xll.ciqfunctions.udf.CIQ($Y$8, "IQ_TEV_TOTAL_REV_FWD", IQ_NTM,$B815)</f>
        <v>#CIQINACTIVE</v>
      </c>
      <c r="D815" s="162" t="str">
        <f>_xll.ciqfunctions.udf.CIQ($Y$8, "IQ_TEV_EBITDA_FWD", IQ_NTM,$B815)</f>
        <v>#CIQINACTIVE</v>
      </c>
      <c r="F815" s="135"/>
      <c r="G815" s="131"/>
    </row>
    <row r="816" spans="2:7" x14ac:dyDescent="0.25">
      <c r="B816" s="163">
        <f t="shared" si="61"/>
        <v>45138</v>
      </c>
      <c r="C816" s="162" t="str">
        <f>_xll.ciqfunctions.udf.CIQ($Y$8, "IQ_TEV_TOTAL_REV_FWD", IQ_NTM,$B816)</f>
        <v>#CIQINACTIVE</v>
      </c>
      <c r="D816" s="162" t="str">
        <f>_xll.ciqfunctions.udf.CIQ($Y$8, "IQ_TEV_EBITDA_FWD", IQ_NTM,$B816)</f>
        <v>#CIQINACTIVE</v>
      </c>
      <c r="F816" s="135"/>
      <c r="G816" s="131"/>
    </row>
    <row r="817" spans="2:7" x14ac:dyDescent="0.25">
      <c r="B817" s="163">
        <f t="shared" si="61"/>
        <v>45139</v>
      </c>
      <c r="C817" s="162" t="str">
        <f>_xll.ciqfunctions.udf.CIQ($Y$8, "IQ_TEV_TOTAL_REV_FWD", IQ_NTM,$B817)</f>
        <v>#CIQINACTIVE</v>
      </c>
      <c r="D817" s="162" t="str">
        <f>_xll.ciqfunctions.udf.CIQ($Y$8, "IQ_TEV_EBITDA_FWD", IQ_NTM,$B817)</f>
        <v>#CIQINACTIVE</v>
      </c>
      <c r="F817" s="135"/>
      <c r="G817" s="131"/>
    </row>
    <row r="818" spans="2:7" x14ac:dyDescent="0.25">
      <c r="B818" s="163">
        <f t="shared" si="61"/>
        <v>45140</v>
      </c>
      <c r="C818" s="162" t="str">
        <f>_xll.ciqfunctions.udf.CIQ($Y$8, "IQ_TEV_TOTAL_REV_FWD", IQ_NTM,$B818)</f>
        <v>#CIQINACTIVE</v>
      </c>
      <c r="D818" s="162" t="str">
        <f>_xll.ciqfunctions.udf.CIQ($Y$8, "IQ_TEV_EBITDA_FWD", IQ_NTM,$B818)</f>
        <v>#CIQINACTIVE</v>
      </c>
      <c r="F818" s="135"/>
      <c r="G818" s="131"/>
    </row>
    <row r="819" spans="2:7" x14ac:dyDescent="0.25">
      <c r="B819" s="163">
        <f t="shared" si="61"/>
        <v>45141</v>
      </c>
      <c r="C819" s="162" t="str">
        <f>_xll.ciqfunctions.udf.CIQ($Y$8, "IQ_TEV_TOTAL_REV_FWD", IQ_NTM,$B819)</f>
        <v>#CIQINACTIVE</v>
      </c>
      <c r="D819" s="162" t="str">
        <f>_xll.ciqfunctions.udf.CIQ($Y$8, "IQ_TEV_EBITDA_FWD", IQ_NTM,$B819)</f>
        <v>#CIQINACTIVE</v>
      </c>
      <c r="F819" s="135"/>
      <c r="G819" s="131"/>
    </row>
    <row r="820" spans="2:7" x14ac:dyDescent="0.25">
      <c r="B820" s="163">
        <f t="shared" si="61"/>
        <v>45142</v>
      </c>
      <c r="C820" s="162" t="str">
        <f>_xll.ciqfunctions.udf.CIQ($Y$8, "IQ_TEV_TOTAL_REV_FWD", IQ_NTM,$B820)</f>
        <v>#CIQINACTIVE</v>
      </c>
      <c r="D820" s="162" t="str">
        <f>_xll.ciqfunctions.udf.CIQ($Y$8, "IQ_TEV_EBITDA_FWD", IQ_NTM,$B820)</f>
        <v>#CIQINACTIVE</v>
      </c>
      <c r="F820" s="135"/>
      <c r="G820" s="131"/>
    </row>
    <row r="821" spans="2:7" x14ac:dyDescent="0.25">
      <c r="B821" s="163">
        <f t="shared" si="61"/>
        <v>45145</v>
      </c>
      <c r="C821" s="162" t="str">
        <f>_xll.ciqfunctions.udf.CIQ($Y$8, "IQ_TEV_TOTAL_REV_FWD", IQ_NTM,$B821)</f>
        <v>#CIQINACTIVE</v>
      </c>
      <c r="D821" s="162" t="str">
        <f>_xll.ciqfunctions.udf.CIQ($Y$8, "IQ_TEV_EBITDA_FWD", IQ_NTM,$B821)</f>
        <v>#CIQINACTIVE</v>
      </c>
      <c r="F821" s="135"/>
      <c r="G821" s="131"/>
    </row>
    <row r="822" spans="2:7" x14ac:dyDescent="0.25">
      <c r="B822" s="163">
        <f t="shared" si="61"/>
        <v>45146</v>
      </c>
      <c r="C822" s="162" t="str">
        <f>_xll.ciqfunctions.udf.CIQ($Y$8, "IQ_TEV_TOTAL_REV_FWD", IQ_NTM,$B822)</f>
        <v>#CIQINACTIVE</v>
      </c>
      <c r="D822" s="162" t="str">
        <f>_xll.ciqfunctions.udf.CIQ($Y$8, "IQ_TEV_EBITDA_FWD", IQ_NTM,$B822)</f>
        <v>#CIQINACTIVE</v>
      </c>
      <c r="F822" s="135"/>
      <c r="G822" s="131"/>
    </row>
    <row r="823" spans="2:7" x14ac:dyDescent="0.25">
      <c r="B823" s="163">
        <f t="shared" si="61"/>
        <v>45147</v>
      </c>
      <c r="C823" s="162" t="str">
        <f>_xll.ciqfunctions.udf.CIQ($Y$8, "IQ_TEV_TOTAL_REV_FWD", IQ_NTM,$B823)</f>
        <v>#CIQINACTIVE</v>
      </c>
      <c r="D823" s="162" t="str">
        <f>_xll.ciqfunctions.udf.CIQ($Y$8, "IQ_TEV_EBITDA_FWD", IQ_NTM,$B823)</f>
        <v>#CIQINACTIVE</v>
      </c>
      <c r="F823" s="135"/>
      <c r="G823" s="131"/>
    </row>
    <row r="824" spans="2:7" x14ac:dyDescent="0.25">
      <c r="B824" s="163">
        <f t="shared" si="61"/>
        <v>45148</v>
      </c>
      <c r="C824" s="162" t="str">
        <f>_xll.ciqfunctions.udf.CIQ($Y$8, "IQ_TEV_TOTAL_REV_FWD", IQ_NTM,$B824)</f>
        <v>#CIQINACTIVE</v>
      </c>
      <c r="D824" s="162" t="str">
        <f>_xll.ciqfunctions.udf.CIQ($Y$8, "IQ_TEV_EBITDA_FWD", IQ_NTM,$B824)</f>
        <v>#CIQINACTIVE</v>
      </c>
      <c r="F824" s="135"/>
      <c r="G824" s="131"/>
    </row>
    <row r="825" spans="2:7" x14ac:dyDescent="0.25">
      <c r="B825" s="163">
        <f t="shared" si="61"/>
        <v>45149</v>
      </c>
      <c r="C825" s="162" t="str">
        <f>_xll.ciqfunctions.udf.CIQ($Y$8, "IQ_TEV_TOTAL_REV_FWD", IQ_NTM,$B825)</f>
        <v>#CIQINACTIVE</v>
      </c>
      <c r="D825" s="162" t="str">
        <f>_xll.ciqfunctions.udf.CIQ($Y$8, "IQ_TEV_EBITDA_FWD", IQ_NTM,$B825)</f>
        <v>#CIQINACTIVE</v>
      </c>
      <c r="F825" s="135"/>
      <c r="G825" s="131"/>
    </row>
    <row r="826" spans="2:7" x14ac:dyDescent="0.25">
      <c r="B826" s="163">
        <f t="shared" si="61"/>
        <v>45152</v>
      </c>
      <c r="C826" s="162" t="str">
        <f>_xll.ciqfunctions.udf.CIQ($Y$8, "IQ_TEV_TOTAL_REV_FWD", IQ_NTM,$B826)</f>
        <v>#CIQINACTIVE</v>
      </c>
      <c r="D826" s="162" t="str">
        <f>_xll.ciqfunctions.udf.CIQ($Y$8, "IQ_TEV_EBITDA_FWD", IQ_NTM,$B826)</f>
        <v>#CIQINACTIVE</v>
      </c>
      <c r="F826" s="135"/>
      <c r="G826" s="131"/>
    </row>
    <row r="827" spans="2:7" x14ac:dyDescent="0.25">
      <c r="B827" s="163">
        <f t="shared" si="61"/>
        <v>45153</v>
      </c>
      <c r="C827" s="162" t="str">
        <f>_xll.ciqfunctions.udf.CIQ($Y$8, "IQ_TEV_TOTAL_REV_FWD", IQ_NTM,$B827)</f>
        <v>#CIQINACTIVE</v>
      </c>
      <c r="D827" s="162" t="str">
        <f>_xll.ciqfunctions.udf.CIQ($Y$8, "IQ_TEV_EBITDA_FWD", IQ_NTM,$B827)</f>
        <v>#CIQINACTIVE</v>
      </c>
      <c r="F827" s="135"/>
      <c r="G827" s="131"/>
    </row>
    <row r="828" spans="2:7" x14ac:dyDescent="0.25">
      <c r="B828" s="163">
        <f t="shared" si="61"/>
        <v>45154</v>
      </c>
      <c r="C828" s="162" t="str">
        <f>_xll.ciqfunctions.udf.CIQ($Y$8, "IQ_TEV_TOTAL_REV_FWD", IQ_NTM,$B828)</f>
        <v>#CIQINACTIVE</v>
      </c>
      <c r="D828" s="162" t="str">
        <f>_xll.ciqfunctions.udf.CIQ($Y$8, "IQ_TEV_EBITDA_FWD", IQ_NTM,$B828)</f>
        <v>#CIQINACTIVE</v>
      </c>
      <c r="F828" s="135"/>
      <c r="G828" s="131"/>
    </row>
    <row r="829" spans="2:7" x14ac:dyDescent="0.25">
      <c r="B829" s="163">
        <f t="shared" si="61"/>
        <v>45155</v>
      </c>
      <c r="C829" s="162" t="str">
        <f>_xll.ciqfunctions.udf.CIQ($Y$8, "IQ_TEV_TOTAL_REV_FWD", IQ_NTM,$B829)</f>
        <v>#CIQINACTIVE</v>
      </c>
      <c r="D829" s="162" t="str">
        <f>_xll.ciqfunctions.udf.CIQ($Y$8, "IQ_TEV_EBITDA_FWD", IQ_NTM,$B829)</f>
        <v>#CIQINACTIVE</v>
      </c>
      <c r="F829" s="135"/>
      <c r="G829" s="131"/>
    </row>
    <row r="830" spans="2:7" x14ac:dyDescent="0.25">
      <c r="B830" s="163">
        <f t="shared" si="61"/>
        <v>45156</v>
      </c>
      <c r="C830" s="162" t="str">
        <f>_xll.ciqfunctions.udf.CIQ($Y$8, "IQ_TEV_TOTAL_REV_FWD", IQ_NTM,$B830)</f>
        <v>#CIQINACTIVE</v>
      </c>
      <c r="D830" s="162" t="str">
        <f>_xll.ciqfunctions.udf.CIQ($Y$8, "IQ_TEV_EBITDA_FWD", IQ_NTM,$B830)</f>
        <v>#CIQINACTIVE</v>
      </c>
      <c r="F830" s="135"/>
      <c r="G830" s="131"/>
    </row>
    <row r="831" spans="2:7" x14ac:dyDescent="0.25">
      <c r="B831" s="163">
        <f t="shared" si="61"/>
        <v>45159</v>
      </c>
      <c r="C831" s="162" t="str">
        <f>_xll.ciqfunctions.udf.CIQ($Y$8, "IQ_TEV_TOTAL_REV_FWD", IQ_NTM,$B831)</f>
        <v>#CIQINACTIVE</v>
      </c>
      <c r="D831" s="162" t="str">
        <f>_xll.ciqfunctions.udf.CIQ($Y$8, "IQ_TEV_EBITDA_FWD", IQ_NTM,$B831)</f>
        <v>#CIQINACTIVE</v>
      </c>
      <c r="F831" s="135"/>
      <c r="G831" s="131"/>
    </row>
    <row r="832" spans="2:7" x14ac:dyDescent="0.25">
      <c r="B832" s="163">
        <f t="shared" si="61"/>
        <v>45160</v>
      </c>
      <c r="C832" s="162" t="str">
        <f>_xll.ciqfunctions.udf.CIQ($Y$8, "IQ_TEV_TOTAL_REV_FWD", IQ_NTM,$B832)</f>
        <v>#CIQINACTIVE</v>
      </c>
      <c r="D832" s="162" t="str">
        <f>_xll.ciqfunctions.udf.CIQ($Y$8, "IQ_TEV_EBITDA_FWD", IQ_NTM,$B832)</f>
        <v>#CIQINACTIVE</v>
      </c>
      <c r="F832" s="135"/>
      <c r="G832" s="131"/>
    </row>
    <row r="833" spans="2:7" x14ac:dyDescent="0.25">
      <c r="B833" s="163">
        <f t="shared" si="61"/>
        <v>45161</v>
      </c>
      <c r="C833" s="162" t="str">
        <f>_xll.ciqfunctions.udf.CIQ($Y$8, "IQ_TEV_TOTAL_REV_FWD", IQ_NTM,$B833)</f>
        <v>#CIQINACTIVE</v>
      </c>
      <c r="D833" s="162" t="str">
        <f>_xll.ciqfunctions.udf.CIQ($Y$8, "IQ_TEV_EBITDA_FWD", IQ_NTM,$B833)</f>
        <v>#CIQINACTIVE</v>
      </c>
      <c r="F833" s="135"/>
      <c r="G833" s="131"/>
    </row>
    <row r="834" spans="2:7" x14ac:dyDescent="0.25">
      <c r="B834" s="163">
        <f t="shared" si="61"/>
        <v>45162</v>
      </c>
      <c r="C834" s="162" t="str">
        <f>_xll.ciqfunctions.udf.CIQ($Y$8, "IQ_TEV_TOTAL_REV_FWD", IQ_NTM,$B834)</f>
        <v>#CIQINACTIVE</v>
      </c>
      <c r="D834" s="162" t="str">
        <f>_xll.ciqfunctions.udf.CIQ($Y$8, "IQ_TEV_EBITDA_FWD", IQ_NTM,$B834)</f>
        <v>#CIQINACTIVE</v>
      </c>
      <c r="F834" s="135"/>
      <c r="G834" s="131"/>
    </row>
    <row r="835" spans="2:7" x14ac:dyDescent="0.25">
      <c r="B835" s="163">
        <f t="shared" si="61"/>
        <v>45163</v>
      </c>
      <c r="C835" s="162" t="str">
        <f>_xll.ciqfunctions.udf.CIQ($Y$8, "IQ_TEV_TOTAL_REV_FWD", IQ_NTM,$B835)</f>
        <v>#CIQINACTIVE</v>
      </c>
      <c r="D835" s="162" t="str">
        <f>_xll.ciqfunctions.udf.CIQ($Y$8, "IQ_TEV_EBITDA_FWD", IQ_NTM,$B835)</f>
        <v>#CIQINACTIVE</v>
      </c>
      <c r="F835" s="135"/>
      <c r="G835" s="131"/>
    </row>
    <row r="836" spans="2:7" x14ac:dyDescent="0.25">
      <c r="B836" s="163">
        <f t="shared" si="61"/>
        <v>45166</v>
      </c>
      <c r="C836" s="162" t="str">
        <f>_xll.ciqfunctions.udf.CIQ($Y$8, "IQ_TEV_TOTAL_REV_FWD", IQ_NTM,$B836)</f>
        <v>#CIQINACTIVE</v>
      </c>
      <c r="D836" s="162" t="str">
        <f>_xll.ciqfunctions.udf.CIQ($Y$8, "IQ_TEV_EBITDA_FWD", IQ_NTM,$B836)</f>
        <v>#CIQINACTIVE</v>
      </c>
      <c r="F836" s="135"/>
      <c r="G836" s="131"/>
    </row>
    <row r="837" spans="2:7" x14ac:dyDescent="0.25">
      <c r="B837" s="163">
        <f t="shared" si="61"/>
        <v>45167</v>
      </c>
      <c r="C837" s="162" t="str">
        <f>_xll.ciqfunctions.udf.CIQ($Y$8, "IQ_TEV_TOTAL_REV_FWD", IQ_NTM,$B837)</f>
        <v>#CIQINACTIVE</v>
      </c>
      <c r="D837" s="162" t="str">
        <f>_xll.ciqfunctions.udf.CIQ($Y$8, "IQ_TEV_EBITDA_FWD", IQ_NTM,$B837)</f>
        <v>#CIQINACTIVE</v>
      </c>
      <c r="F837" s="135"/>
      <c r="G837" s="131"/>
    </row>
    <row r="838" spans="2:7" x14ac:dyDescent="0.25">
      <c r="B838" s="163">
        <f t="shared" si="61"/>
        <v>45168</v>
      </c>
      <c r="C838" s="162" t="str">
        <f>_xll.ciqfunctions.udf.CIQ($Y$8, "IQ_TEV_TOTAL_REV_FWD", IQ_NTM,$B838)</f>
        <v>#CIQINACTIVE</v>
      </c>
      <c r="D838" s="162" t="str">
        <f>_xll.ciqfunctions.udf.CIQ($Y$8, "IQ_TEV_EBITDA_FWD", IQ_NTM,$B838)</f>
        <v>#CIQINACTIVE</v>
      </c>
      <c r="F838" s="135"/>
      <c r="G838" s="131"/>
    </row>
    <row r="839" spans="2:7" x14ac:dyDescent="0.25">
      <c r="B839" s="163">
        <f t="shared" si="61"/>
        <v>45169</v>
      </c>
      <c r="C839" s="162" t="str">
        <f>_xll.ciqfunctions.udf.CIQ($Y$8, "IQ_TEV_TOTAL_REV_FWD", IQ_NTM,$B839)</f>
        <v>#CIQINACTIVE</v>
      </c>
      <c r="D839" s="162" t="str">
        <f>_xll.ciqfunctions.udf.CIQ($Y$8, "IQ_TEV_EBITDA_FWD", IQ_NTM,$B839)</f>
        <v>#CIQINACTIVE</v>
      </c>
      <c r="F839" s="135"/>
      <c r="G839" s="131"/>
    </row>
    <row r="840" spans="2:7" x14ac:dyDescent="0.25">
      <c r="B840" s="163">
        <f t="shared" si="61"/>
        <v>45170</v>
      </c>
      <c r="C840" s="162" t="str">
        <f>_xll.ciqfunctions.udf.CIQ($Y$8, "IQ_TEV_TOTAL_REV_FWD", IQ_NTM,$B840)</f>
        <v>#CIQINACTIVE</v>
      </c>
      <c r="D840" s="162" t="str">
        <f>_xll.ciqfunctions.udf.CIQ($Y$8, "IQ_TEV_EBITDA_FWD", IQ_NTM,$B840)</f>
        <v>#CIQINACTIVE</v>
      </c>
      <c r="F840" s="135"/>
      <c r="G840" s="131"/>
    </row>
    <row r="841" spans="2:7" x14ac:dyDescent="0.25">
      <c r="B841" s="163">
        <f t="shared" si="61"/>
        <v>45173</v>
      </c>
      <c r="C841" s="162" t="str">
        <f>_xll.ciqfunctions.udf.CIQ($Y$8, "IQ_TEV_TOTAL_REV_FWD", IQ_NTM,$B841)</f>
        <v>#CIQINACTIVE</v>
      </c>
      <c r="D841" s="162" t="str">
        <f>_xll.ciqfunctions.udf.CIQ($Y$8, "IQ_TEV_EBITDA_FWD", IQ_NTM,$B841)</f>
        <v>#CIQINACTIVE</v>
      </c>
      <c r="F841" s="135"/>
      <c r="G841" s="131"/>
    </row>
    <row r="842" spans="2:7" x14ac:dyDescent="0.25">
      <c r="B842" s="163">
        <f t="shared" si="61"/>
        <v>45174</v>
      </c>
      <c r="C842" s="162" t="str">
        <f>_xll.ciqfunctions.udf.CIQ($Y$8, "IQ_TEV_TOTAL_REV_FWD", IQ_NTM,$B842)</f>
        <v>#CIQINACTIVE</v>
      </c>
      <c r="D842" s="162" t="str">
        <f>_xll.ciqfunctions.udf.CIQ($Y$8, "IQ_TEV_EBITDA_FWD", IQ_NTM,$B842)</f>
        <v>#CIQINACTIVE</v>
      </c>
      <c r="F842" s="135"/>
      <c r="G842" s="131"/>
    </row>
    <row r="843" spans="2:7" x14ac:dyDescent="0.25">
      <c r="B843" s="163">
        <f t="shared" si="61"/>
        <v>45175</v>
      </c>
      <c r="C843" s="162" t="str">
        <f>_xll.ciqfunctions.udf.CIQ($Y$8, "IQ_TEV_TOTAL_REV_FWD", IQ_NTM,$B843)</f>
        <v>#CIQINACTIVE</v>
      </c>
      <c r="D843" s="162" t="str">
        <f>_xll.ciqfunctions.udf.CIQ($Y$8, "IQ_TEV_EBITDA_FWD", IQ_NTM,$B843)</f>
        <v>#CIQINACTIVE</v>
      </c>
      <c r="F843" s="135"/>
      <c r="G843" s="131"/>
    </row>
    <row r="844" spans="2:7" x14ac:dyDescent="0.25">
      <c r="B844" s="163">
        <f t="shared" si="61"/>
        <v>45176</v>
      </c>
      <c r="C844" s="162" t="str">
        <f>_xll.ciqfunctions.udf.CIQ($Y$8, "IQ_TEV_TOTAL_REV_FWD", IQ_NTM,$B844)</f>
        <v>#CIQINACTIVE</v>
      </c>
      <c r="D844" s="162" t="str">
        <f>_xll.ciqfunctions.udf.CIQ($Y$8, "IQ_TEV_EBITDA_FWD", IQ_NTM,$B844)</f>
        <v>#CIQINACTIVE</v>
      </c>
      <c r="F844" s="135"/>
      <c r="G844" s="131"/>
    </row>
    <row r="845" spans="2:7" x14ac:dyDescent="0.25">
      <c r="B845" s="163">
        <f t="shared" si="61"/>
        <v>45177</v>
      </c>
      <c r="C845" s="162" t="str">
        <f>_xll.ciqfunctions.udf.CIQ($Y$8, "IQ_TEV_TOTAL_REV_FWD", IQ_NTM,$B845)</f>
        <v>#CIQINACTIVE</v>
      </c>
      <c r="D845" s="162" t="str">
        <f>_xll.ciqfunctions.udf.CIQ($Y$8, "IQ_TEV_EBITDA_FWD", IQ_NTM,$B845)</f>
        <v>#CIQINACTIVE</v>
      </c>
      <c r="F845" s="135"/>
      <c r="G845" s="131"/>
    </row>
    <row r="846" spans="2:7" x14ac:dyDescent="0.25">
      <c r="B846" s="163">
        <f t="shared" si="61"/>
        <v>45180</v>
      </c>
      <c r="C846" s="162" t="str">
        <f>_xll.ciqfunctions.udf.CIQ($Y$8, "IQ_TEV_TOTAL_REV_FWD", IQ_NTM,$B846)</f>
        <v>#CIQINACTIVE</v>
      </c>
      <c r="D846" s="162" t="str">
        <f>_xll.ciqfunctions.udf.CIQ($Y$8, "IQ_TEV_EBITDA_FWD", IQ_NTM,$B846)</f>
        <v>#CIQINACTIVE</v>
      </c>
      <c r="F846" s="135"/>
      <c r="G846" s="131"/>
    </row>
    <row r="847" spans="2:7" x14ac:dyDescent="0.25">
      <c r="B847" s="163">
        <f t="shared" si="61"/>
        <v>45181</v>
      </c>
      <c r="C847" s="162" t="str">
        <f>_xll.ciqfunctions.udf.CIQ($Y$8, "IQ_TEV_TOTAL_REV_FWD", IQ_NTM,$B847)</f>
        <v>#CIQINACTIVE</v>
      </c>
      <c r="D847" s="162" t="str">
        <f>_xll.ciqfunctions.udf.CIQ($Y$8, "IQ_TEV_EBITDA_FWD", IQ_NTM,$B847)</f>
        <v>#CIQINACTIVE</v>
      </c>
      <c r="F847" s="135"/>
      <c r="G847" s="131"/>
    </row>
    <row r="848" spans="2:7" x14ac:dyDescent="0.25">
      <c r="B848" s="163">
        <f t="shared" si="61"/>
        <v>45182</v>
      </c>
      <c r="C848" s="162" t="str">
        <f>_xll.ciqfunctions.udf.CIQ($Y$8, "IQ_TEV_TOTAL_REV_FWD", IQ_NTM,$B848)</f>
        <v>#CIQINACTIVE</v>
      </c>
      <c r="D848" s="162" t="str">
        <f>_xll.ciqfunctions.udf.CIQ($Y$8, "IQ_TEV_EBITDA_FWD", IQ_NTM,$B848)</f>
        <v>#CIQINACTIVE</v>
      </c>
      <c r="F848" s="135"/>
      <c r="G848" s="131"/>
    </row>
    <row r="849" spans="2:7" x14ac:dyDescent="0.25">
      <c r="B849" s="163">
        <f t="shared" si="61"/>
        <v>45183</v>
      </c>
      <c r="C849" s="162" t="str">
        <f>_xll.ciqfunctions.udf.CIQ($Y$8, "IQ_TEV_TOTAL_REV_FWD", IQ_NTM,$B849)</f>
        <v>#CIQINACTIVE</v>
      </c>
      <c r="D849" s="162" t="str">
        <f>_xll.ciqfunctions.udf.CIQ($Y$8, "IQ_TEV_EBITDA_FWD", IQ_NTM,$B849)</f>
        <v>#CIQINACTIVE</v>
      </c>
      <c r="F849" s="135"/>
      <c r="G849" s="131"/>
    </row>
    <row r="850" spans="2:7" x14ac:dyDescent="0.25">
      <c r="B850" s="163">
        <f t="shared" si="61"/>
        <v>45184</v>
      </c>
      <c r="C850" s="162" t="str">
        <f>_xll.ciqfunctions.udf.CIQ($Y$8, "IQ_TEV_TOTAL_REV_FWD", IQ_NTM,$B850)</f>
        <v>#CIQINACTIVE</v>
      </c>
      <c r="D850" s="162" t="str">
        <f>_xll.ciqfunctions.udf.CIQ($Y$8, "IQ_TEV_EBITDA_FWD", IQ_NTM,$B850)</f>
        <v>#CIQINACTIVE</v>
      </c>
      <c r="F850" s="135"/>
      <c r="G850" s="131"/>
    </row>
    <row r="851" spans="2:7" x14ac:dyDescent="0.25">
      <c r="B851" s="163">
        <f t="shared" si="61"/>
        <v>45187</v>
      </c>
      <c r="C851" s="162" t="str">
        <f>_xll.ciqfunctions.udf.CIQ($Y$8, "IQ_TEV_TOTAL_REV_FWD", IQ_NTM,$B851)</f>
        <v>#CIQINACTIVE</v>
      </c>
      <c r="D851" s="162" t="str">
        <f>_xll.ciqfunctions.udf.CIQ($Y$8, "IQ_TEV_EBITDA_FWD", IQ_NTM,$B851)</f>
        <v>#CIQINACTIVE</v>
      </c>
      <c r="F851" s="135"/>
      <c r="G851" s="131"/>
    </row>
    <row r="852" spans="2:7" x14ac:dyDescent="0.25">
      <c r="B852" s="163">
        <f t="shared" si="61"/>
        <v>45188</v>
      </c>
      <c r="C852" s="162" t="str">
        <f>_xll.ciqfunctions.udf.CIQ($Y$8, "IQ_TEV_TOTAL_REV_FWD", IQ_NTM,$B852)</f>
        <v>#CIQINACTIVE</v>
      </c>
      <c r="D852" s="162" t="str">
        <f>_xll.ciqfunctions.udf.CIQ($Y$8, "IQ_TEV_EBITDA_FWD", IQ_NTM,$B852)</f>
        <v>#CIQINACTIVE</v>
      </c>
      <c r="F852" s="135"/>
      <c r="G852" s="131"/>
    </row>
    <row r="853" spans="2:7" x14ac:dyDescent="0.25">
      <c r="B853" s="163">
        <f t="shared" si="61"/>
        <v>45189</v>
      </c>
      <c r="C853" s="162" t="str">
        <f>_xll.ciqfunctions.udf.CIQ($Y$8, "IQ_TEV_TOTAL_REV_FWD", IQ_NTM,$B853)</f>
        <v>#CIQINACTIVE</v>
      </c>
      <c r="D853" s="162" t="str">
        <f>_xll.ciqfunctions.udf.CIQ($Y$8, "IQ_TEV_EBITDA_FWD", IQ_NTM,$B853)</f>
        <v>#CIQINACTIVE</v>
      </c>
      <c r="F853" s="135"/>
      <c r="G853" s="131"/>
    </row>
    <row r="854" spans="2:7" x14ac:dyDescent="0.25">
      <c r="B854" s="163">
        <f t="shared" si="61"/>
        <v>45190</v>
      </c>
      <c r="C854" s="162" t="str">
        <f>_xll.ciqfunctions.udf.CIQ($Y$8, "IQ_TEV_TOTAL_REV_FWD", IQ_NTM,$B854)</f>
        <v>#CIQINACTIVE</v>
      </c>
      <c r="D854" s="162" t="str">
        <f>_xll.ciqfunctions.udf.CIQ($Y$8, "IQ_TEV_EBITDA_FWD", IQ_NTM,$B854)</f>
        <v>#CIQINACTIVE</v>
      </c>
      <c r="F854" s="135"/>
      <c r="G854" s="131"/>
    </row>
    <row r="855" spans="2:7" x14ac:dyDescent="0.25">
      <c r="B855" s="163">
        <f t="shared" si="61"/>
        <v>45191</v>
      </c>
      <c r="C855" s="162" t="str">
        <f>_xll.ciqfunctions.udf.CIQ($Y$8, "IQ_TEV_TOTAL_REV_FWD", IQ_NTM,$B855)</f>
        <v>#CIQINACTIVE</v>
      </c>
      <c r="D855" s="162" t="str">
        <f>_xll.ciqfunctions.udf.CIQ($Y$8, "IQ_TEV_EBITDA_FWD", IQ_NTM,$B855)</f>
        <v>#CIQINACTIVE</v>
      </c>
      <c r="F855" s="135"/>
      <c r="G855" s="131"/>
    </row>
    <row r="856" spans="2:7" x14ac:dyDescent="0.25">
      <c r="B856" s="163">
        <f t="shared" si="61"/>
        <v>45194</v>
      </c>
      <c r="C856" s="162" t="str">
        <f>_xll.ciqfunctions.udf.CIQ($Y$8, "IQ_TEV_TOTAL_REV_FWD", IQ_NTM,$B856)</f>
        <v>#CIQINACTIVE</v>
      </c>
      <c r="D856" s="162" t="str">
        <f>_xll.ciqfunctions.udf.CIQ($Y$8, "IQ_TEV_EBITDA_FWD", IQ_NTM,$B856)</f>
        <v>#CIQINACTIVE</v>
      </c>
      <c r="F856" s="135"/>
      <c r="G856" s="131"/>
    </row>
    <row r="857" spans="2:7" x14ac:dyDescent="0.25">
      <c r="B857" s="163">
        <f t="shared" si="61"/>
        <v>45195</v>
      </c>
      <c r="C857" s="162" t="str">
        <f>_xll.ciqfunctions.udf.CIQ($Y$8, "IQ_TEV_TOTAL_REV_FWD", IQ_NTM,$B857)</f>
        <v>#CIQINACTIVE</v>
      </c>
      <c r="D857" s="162" t="str">
        <f>_xll.ciqfunctions.udf.CIQ($Y$8, "IQ_TEV_EBITDA_FWD", IQ_NTM,$B857)</f>
        <v>#CIQINACTIVE</v>
      </c>
      <c r="F857" s="135"/>
      <c r="G857" s="131"/>
    </row>
    <row r="858" spans="2:7" x14ac:dyDescent="0.25">
      <c r="B858" s="163">
        <f t="shared" si="61"/>
        <v>45196</v>
      </c>
      <c r="C858" s="162" t="str">
        <f>_xll.ciqfunctions.udf.CIQ($Y$8, "IQ_TEV_TOTAL_REV_FWD", IQ_NTM,$B858)</f>
        <v>#CIQINACTIVE</v>
      </c>
      <c r="D858" s="162" t="str">
        <f>_xll.ciqfunctions.udf.CIQ($Y$8, "IQ_TEV_EBITDA_FWD", IQ_NTM,$B858)</f>
        <v>#CIQINACTIVE</v>
      </c>
      <c r="F858" s="135"/>
      <c r="G858" s="131"/>
    </row>
    <row r="859" spans="2:7" x14ac:dyDescent="0.25">
      <c r="B859" s="163">
        <f t="shared" si="61"/>
        <v>45197</v>
      </c>
      <c r="C859" s="162" t="str">
        <f>_xll.ciqfunctions.udf.CIQ($Y$8, "IQ_TEV_TOTAL_REV_FWD", IQ_NTM,$B859)</f>
        <v>#CIQINACTIVE</v>
      </c>
      <c r="D859" s="162" t="str">
        <f>_xll.ciqfunctions.udf.CIQ($Y$8, "IQ_TEV_EBITDA_FWD", IQ_NTM,$B859)</f>
        <v>#CIQINACTIVE</v>
      </c>
      <c r="F859" s="135"/>
      <c r="G859" s="131"/>
    </row>
    <row r="860" spans="2:7" x14ac:dyDescent="0.25">
      <c r="B860" s="163">
        <f t="shared" si="61"/>
        <v>45198</v>
      </c>
      <c r="C860" s="162" t="str">
        <f>_xll.ciqfunctions.udf.CIQ($Y$8, "IQ_TEV_TOTAL_REV_FWD", IQ_NTM,$B860)</f>
        <v>#CIQINACTIVE</v>
      </c>
      <c r="D860" s="162" t="str">
        <f>_xll.ciqfunctions.udf.CIQ($Y$8, "IQ_TEV_EBITDA_FWD", IQ_NTM,$B860)</f>
        <v>#CIQINACTIVE</v>
      </c>
      <c r="F860" s="135"/>
      <c r="G860" s="131"/>
    </row>
    <row r="861" spans="2:7" x14ac:dyDescent="0.25">
      <c r="B861" s="163">
        <f t="shared" si="61"/>
        <v>45201</v>
      </c>
      <c r="C861" s="162" t="str">
        <f>_xll.ciqfunctions.udf.CIQ($Y$8, "IQ_TEV_TOTAL_REV_FWD", IQ_NTM,$B861)</f>
        <v>#CIQINACTIVE</v>
      </c>
      <c r="D861" s="162" t="str">
        <f>_xll.ciqfunctions.udf.CIQ($Y$8, "IQ_TEV_EBITDA_FWD", IQ_NTM,$B861)</f>
        <v>#CIQINACTIVE</v>
      </c>
      <c r="F861" s="135"/>
      <c r="G861" s="131"/>
    </row>
    <row r="862" spans="2:7" x14ac:dyDescent="0.25">
      <c r="B862" s="163">
        <f t="shared" si="61"/>
        <v>45202</v>
      </c>
      <c r="C862" s="162" t="str">
        <f>_xll.ciqfunctions.udf.CIQ($Y$8, "IQ_TEV_TOTAL_REV_FWD", IQ_NTM,$B862)</f>
        <v>#CIQINACTIVE</v>
      </c>
      <c r="D862" s="162" t="str">
        <f>_xll.ciqfunctions.udf.CIQ($Y$8, "IQ_TEV_EBITDA_FWD", IQ_NTM,$B862)</f>
        <v>#CIQINACTIVE</v>
      </c>
      <c r="F862" s="135"/>
      <c r="G862" s="131"/>
    </row>
    <row r="863" spans="2:7" x14ac:dyDescent="0.25">
      <c r="B863" s="163">
        <f t="shared" si="61"/>
        <v>45203</v>
      </c>
      <c r="C863" s="162" t="str">
        <f>_xll.ciqfunctions.udf.CIQ($Y$8, "IQ_TEV_TOTAL_REV_FWD", IQ_NTM,$B863)</f>
        <v>#CIQINACTIVE</v>
      </c>
      <c r="D863" s="162" t="str">
        <f>_xll.ciqfunctions.udf.CIQ($Y$8, "IQ_TEV_EBITDA_FWD", IQ_NTM,$B863)</f>
        <v>#CIQINACTIVE</v>
      </c>
      <c r="F863" s="135"/>
      <c r="G863" s="131"/>
    </row>
    <row r="864" spans="2:7" x14ac:dyDescent="0.25">
      <c r="B864" s="163">
        <f t="shared" si="61"/>
        <v>45204</v>
      </c>
      <c r="C864" s="162" t="str">
        <f>_xll.ciqfunctions.udf.CIQ($Y$8, "IQ_TEV_TOTAL_REV_FWD", IQ_NTM,$B864)</f>
        <v>#CIQINACTIVE</v>
      </c>
      <c r="D864" s="162" t="str">
        <f>_xll.ciqfunctions.udf.CIQ($Y$8, "IQ_TEV_EBITDA_FWD", IQ_NTM,$B864)</f>
        <v>#CIQINACTIVE</v>
      </c>
      <c r="F864" s="135"/>
      <c r="G864" s="131"/>
    </row>
    <row r="865" spans="2:7" x14ac:dyDescent="0.25">
      <c r="B865" s="163">
        <f t="shared" si="61"/>
        <v>45205</v>
      </c>
      <c r="C865" s="162" t="str">
        <f>_xll.ciqfunctions.udf.CIQ($Y$8, "IQ_TEV_TOTAL_REV_FWD", IQ_NTM,$B865)</f>
        <v>#CIQINACTIVE</v>
      </c>
      <c r="D865" s="162" t="str">
        <f>_xll.ciqfunctions.udf.CIQ($Y$8, "IQ_TEV_EBITDA_FWD", IQ_NTM,$B865)</f>
        <v>#CIQINACTIVE</v>
      </c>
      <c r="F865" s="135"/>
      <c r="G865" s="131"/>
    </row>
    <row r="866" spans="2:7" x14ac:dyDescent="0.25">
      <c r="B866" s="163">
        <f t="shared" si="61"/>
        <v>45208</v>
      </c>
      <c r="C866" s="162" t="str">
        <f>_xll.ciqfunctions.udf.CIQ($Y$8, "IQ_TEV_TOTAL_REV_FWD", IQ_NTM,$B866)</f>
        <v>#CIQINACTIVE</v>
      </c>
      <c r="D866" s="162" t="str">
        <f>_xll.ciqfunctions.udf.CIQ($Y$8, "IQ_TEV_EBITDA_FWD", IQ_NTM,$B866)</f>
        <v>#CIQINACTIVE</v>
      </c>
      <c r="F866" s="135"/>
      <c r="G866" s="131"/>
    </row>
    <row r="867" spans="2:7" x14ac:dyDescent="0.25">
      <c r="B867" s="163">
        <f t="shared" si="61"/>
        <v>45209</v>
      </c>
      <c r="C867" s="162" t="str">
        <f>_xll.ciqfunctions.udf.CIQ($Y$8, "IQ_TEV_TOTAL_REV_FWD", IQ_NTM,$B867)</f>
        <v>#CIQINACTIVE</v>
      </c>
      <c r="D867" s="162" t="str">
        <f>_xll.ciqfunctions.udf.CIQ($Y$8, "IQ_TEV_EBITDA_FWD", IQ_NTM,$B867)</f>
        <v>#CIQINACTIVE</v>
      </c>
      <c r="F867" s="135"/>
      <c r="G867" s="131"/>
    </row>
    <row r="868" spans="2:7" x14ac:dyDescent="0.25">
      <c r="B868" s="163">
        <f t="shared" si="61"/>
        <v>45210</v>
      </c>
      <c r="C868" s="162" t="str">
        <f>_xll.ciqfunctions.udf.CIQ($Y$8, "IQ_TEV_TOTAL_REV_FWD", IQ_NTM,$B868)</f>
        <v>#CIQINACTIVE</v>
      </c>
      <c r="D868" s="162" t="str">
        <f>_xll.ciqfunctions.udf.CIQ($Y$8, "IQ_TEV_EBITDA_FWD", IQ_NTM,$B868)</f>
        <v>#CIQINACTIVE</v>
      </c>
      <c r="F868" s="135"/>
      <c r="G868" s="131"/>
    </row>
    <row r="869" spans="2:7" x14ac:dyDescent="0.25">
      <c r="B869" s="163">
        <f t="shared" si="61"/>
        <v>45211</v>
      </c>
      <c r="C869" s="162" t="str">
        <f>_xll.ciqfunctions.udf.CIQ($Y$8, "IQ_TEV_TOTAL_REV_FWD", IQ_NTM,$B869)</f>
        <v>#CIQINACTIVE</v>
      </c>
      <c r="D869" s="162" t="str">
        <f>_xll.ciqfunctions.udf.CIQ($Y$8, "IQ_TEV_EBITDA_FWD", IQ_NTM,$B869)</f>
        <v>#CIQINACTIVE</v>
      </c>
      <c r="F869" s="135"/>
      <c r="G869" s="131"/>
    </row>
    <row r="870" spans="2:7" x14ac:dyDescent="0.25">
      <c r="B870" s="163">
        <f t="shared" si="61"/>
        <v>45212</v>
      </c>
      <c r="C870" s="162" t="str">
        <f>_xll.ciqfunctions.udf.CIQ($Y$8, "IQ_TEV_TOTAL_REV_FWD", IQ_NTM,$B870)</f>
        <v>#CIQINACTIVE</v>
      </c>
      <c r="D870" s="162" t="str">
        <f>_xll.ciqfunctions.udf.CIQ($Y$8, "IQ_TEV_EBITDA_FWD", IQ_NTM,$B870)</f>
        <v>#CIQINACTIVE</v>
      </c>
      <c r="F870" s="135"/>
      <c r="G870" s="131"/>
    </row>
    <row r="871" spans="2:7" x14ac:dyDescent="0.25">
      <c r="B871" s="163">
        <f t="shared" si="61"/>
        <v>45215</v>
      </c>
      <c r="C871" s="162" t="str">
        <f>_xll.ciqfunctions.udf.CIQ($Y$8, "IQ_TEV_TOTAL_REV_FWD", IQ_NTM,$B871)</f>
        <v>#CIQINACTIVE</v>
      </c>
      <c r="D871" s="162" t="str">
        <f>_xll.ciqfunctions.udf.CIQ($Y$8, "IQ_TEV_EBITDA_FWD", IQ_NTM,$B871)</f>
        <v>#CIQINACTIVE</v>
      </c>
      <c r="F871" s="135"/>
      <c r="G871" s="131"/>
    </row>
    <row r="872" spans="2:7" x14ac:dyDescent="0.25">
      <c r="B872" s="163">
        <f t="shared" si="61"/>
        <v>45216</v>
      </c>
      <c r="C872" s="162" t="str">
        <f>_xll.ciqfunctions.udf.CIQ($Y$8, "IQ_TEV_TOTAL_REV_FWD", IQ_NTM,$B872)</f>
        <v>#CIQINACTIVE</v>
      </c>
      <c r="D872" s="162" t="str">
        <f>_xll.ciqfunctions.udf.CIQ($Y$8, "IQ_TEV_EBITDA_FWD", IQ_NTM,$B872)</f>
        <v>#CIQINACTIVE</v>
      </c>
      <c r="F872" s="135"/>
      <c r="G872" s="131"/>
    </row>
    <row r="873" spans="2:7" x14ac:dyDescent="0.25">
      <c r="B873" s="163">
        <f t="shared" si="61"/>
        <v>45217</v>
      </c>
      <c r="C873" s="162" t="str">
        <f>_xll.ciqfunctions.udf.CIQ($Y$8, "IQ_TEV_TOTAL_REV_FWD", IQ_NTM,$B873)</f>
        <v>#CIQINACTIVE</v>
      </c>
      <c r="D873" s="162" t="str">
        <f>_xll.ciqfunctions.udf.CIQ($Y$8, "IQ_TEV_EBITDA_FWD", IQ_NTM,$B873)</f>
        <v>#CIQINACTIVE</v>
      </c>
      <c r="F873" s="135"/>
      <c r="G873" s="131"/>
    </row>
    <row r="874" spans="2:7" x14ac:dyDescent="0.25">
      <c r="B874" s="163">
        <f t="shared" si="61"/>
        <v>45218</v>
      </c>
      <c r="C874" s="162" t="str">
        <f>_xll.ciqfunctions.udf.CIQ($Y$8, "IQ_TEV_TOTAL_REV_FWD", IQ_NTM,$B874)</f>
        <v>#CIQINACTIVE</v>
      </c>
      <c r="D874" s="162" t="str">
        <f>_xll.ciqfunctions.udf.CIQ($Y$8, "IQ_TEV_EBITDA_FWD", IQ_NTM,$B874)</f>
        <v>#CIQINACTIVE</v>
      </c>
      <c r="F874" s="135"/>
      <c r="G874" s="131"/>
    </row>
    <row r="875" spans="2:7" x14ac:dyDescent="0.25">
      <c r="B875" s="163">
        <f t="shared" si="61"/>
        <v>45219</v>
      </c>
      <c r="C875" s="162" t="str">
        <f>_xll.ciqfunctions.udf.CIQ($Y$8, "IQ_TEV_TOTAL_REV_FWD", IQ_NTM,$B875)</f>
        <v>#CIQINACTIVE</v>
      </c>
      <c r="D875" s="162" t="str">
        <f>_xll.ciqfunctions.udf.CIQ($Y$8, "IQ_TEV_EBITDA_FWD", IQ_NTM,$B875)</f>
        <v>#CIQINACTIVE</v>
      </c>
      <c r="F875" s="135"/>
      <c r="G875" s="131"/>
    </row>
    <row r="876" spans="2:7" x14ac:dyDescent="0.25">
      <c r="B876" s="163">
        <f t="shared" si="61"/>
        <v>45222</v>
      </c>
      <c r="C876" s="162" t="str">
        <f>_xll.ciqfunctions.udf.CIQ($Y$8, "IQ_TEV_TOTAL_REV_FWD", IQ_NTM,$B876)</f>
        <v>#CIQINACTIVE</v>
      </c>
      <c r="D876" s="162" t="str">
        <f>_xll.ciqfunctions.udf.CIQ($Y$8, "IQ_TEV_EBITDA_FWD", IQ_NTM,$B876)</f>
        <v>#CIQINACTIVE</v>
      </c>
      <c r="F876" s="135"/>
      <c r="G876" s="131"/>
    </row>
    <row r="877" spans="2:7" x14ac:dyDescent="0.25">
      <c r="B877" s="163">
        <f t="shared" si="61"/>
        <v>45223</v>
      </c>
      <c r="C877" s="162" t="str">
        <f>_xll.ciqfunctions.udf.CIQ($Y$8, "IQ_TEV_TOTAL_REV_FWD", IQ_NTM,$B877)</f>
        <v>#CIQINACTIVE</v>
      </c>
      <c r="D877" s="162" t="str">
        <f>_xll.ciqfunctions.udf.CIQ($Y$8, "IQ_TEV_EBITDA_FWD", IQ_NTM,$B877)</f>
        <v>#CIQINACTIVE</v>
      </c>
      <c r="F877" s="135"/>
      <c r="G877" s="131"/>
    </row>
    <row r="878" spans="2:7" x14ac:dyDescent="0.25">
      <c r="B878" s="163">
        <f t="shared" si="61"/>
        <v>45224</v>
      </c>
      <c r="C878" s="162" t="str">
        <f>_xll.ciqfunctions.udf.CIQ($Y$8, "IQ_TEV_TOTAL_REV_FWD", IQ_NTM,$B878)</f>
        <v>#CIQINACTIVE</v>
      </c>
      <c r="D878" s="162" t="str">
        <f>_xll.ciqfunctions.udf.CIQ($Y$8, "IQ_TEV_EBITDA_FWD", IQ_NTM,$B878)</f>
        <v>#CIQINACTIVE</v>
      </c>
      <c r="F878" s="135"/>
      <c r="G878" s="131"/>
    </row>
    <row r="879" spans="2:7" x14ac:dyDescent="0.25">
      <c r="B879" s="163">
        <f t="shared" ref="B879:B942" si="62">IF(WEEKDAY(B878+1)=7,B878+3,B878+1)</f>
        <v>45225</v>
      </c>
      <c r="C879" s="162" t="str">
        <f>_xll.ciqfunctions.udf.CIQ($Y$8, "IQ_TEV_TOTAL_REV_FWD", IQ_NTM,$B879)</f>
        <v>#CIQINACTIVE</v>
      </c>
      <c r="D879" s="162" t="str">
        <f>_xll.ciqfunctions.udf.CIQ($Y$8, "IQ_TEV_EBITDA_FWD", IQ_NTM,$B879)</f>
        <v>#CIQINACTIVE</v>
      </c>
      <c r="F879" s="135"/>
      <c r="G879" s="131"/>
    </row>
    <row r="880" spans="2:7" x14ac:dyDescent="0.25">
      <c r="B880" s="163">
        <f t="shared" si="62"/>
        <v>45226</v>
      </c>
      <c r="C880" s="162" t="str">
        <f>_xll.ciqfunctions.udf.CIQ($Y$8, "IQ_TEV_TOTAL_REV_FWD", IQ_NTM,$B880)</f>
        <v>#CIQINACTIVE</v>
      </c>
      <c r="D880" s="162" t="str">
        <f>_xll.ciqfunctions.udf.CIQ($Y$8, "IQ_TEV_EBITDA_FWD", IQ_NTM,$B880)</f>
        <v>#CIQINACTIVE</v>
      </c>
      <c r="F880" s="135"/>
      <c r="G880" s="131"/>
    </row>
    <row r="881" spans="2:7" x14ac:dyDescent="0.25">
      <c r="B881" s="163">
        <f t="shared" si="62"/>
        <v>45229</v>
      </c>
      <c r="C881" s="162" t="str">
        <f>_xll.ciqfunctions.udf.CIQ($Y$8, "IQ_TEV_TOTAL_REV_FWD", IQ_NTM,$B881)</f>
        <v>#CIQINACTIVE</v>
      </c>
      <c r="D881" s="162" t="str">
        <f>_xll.ciqfunctions.udf.CIQ($Y$8, "IQ_TEV_EBITDA_FWD", IQ_NTM,$B881)</f>
        <v>#CIQINACTIVE</v>
      </c>
      <c r="F881" s="135"/>
      <c r="G881" s="131"/>
    </row>
    <row r="882" spans="2:7" x14ac:dyDescent="0.25">
      <c r="B882" s="163">
        <f t="shared" si="62"/>
        <v>45230</v>
      </c>
      <c r="C882" s="162" t="str">
        <f>_xll.ciqfunctions.udf.CIQ($Y$8, "IQ_TEV_TOTAL_REV_FWD", IQ_NTM,$B882)</f>
        <v>#CIQINACTIVE</v>
      </c>
      <c r="D882" s="162" t="str">
        <f>_xll.ciqfunctions.udf.CIQ($Y$8, "IQ_TEV_EBITDA_FWD", IQ_NTM,$B882)</f>
        <v>#CIQINACTIVE</v>
      </c>
      <c r="F882" s="135"/>
      <c r="G882" s="131"/>
    </row>
    <row r="883" spans="2:7" x14ac:dyDescent="0.25">
      <c r="B883" s="163">
        <f t="shared" si="62"/>
        <v>45231</v>
      </c>
      <c r="C883" s="162" t="str">
        <f>_xll.ciqfunctions.udf.CIQ($Y$8, "IQ_TEV_TOTAL_REV_FWD", IQ_NTM,$B883)</f>
        <v>#CIQINACTIVE</v>
      </c>
      <c r="D883" s="162" t="str">
        <f>_xll.ciqfunctions.udf.CIQ($Y$8, "IQ_TEV_EBITDA_FWD", IQ_NTM,$B883)</f>
        <v>#CIQINACTIVE</v>
      </c>
      <c r="F883" s="135"/>
      <c r="G883" s="131"/>
    </row>
    <row r="884" spans="2:7" x14ac:dyDescent="0.25">
      <c r="B884" s="163">
        <f t="shared" si="62"/>
        <v>45232</v>
      </c>
      <c r="C884" s="162" t="str">
        <f>_xll.ciqfunctions.udf.CIQ($Y$8, "IQ_TEV_TOTAL_REV_FWD", IQ_NTM,$B884)</f>
        <v>#CIQINACTIVE</v>
      </c>
      <c r="D884" s="162" t="str">
        <f>_xll.ciqfunctions.udf.CIQ($Y$8, "IQ_TEV_EBITDA_FWD", IQ_NTM,$B884)</f>
        <v>#CIQINACTIVE</v>
      </c>
      <c r="F884" s="135"/>
      <c r="G884" s="131"/>
    </row>
    <row r="885" spans="2:7" x14ac:dyDescent="0.25">
      <c r="B885" s="163">
        <f t="shared" si="62"/>
        <v>45233</v>
      </c>
      <c r="C885" s="162" t="str">
        <f>_xll.ciqfunctions.udf.CIQ($Y$8, "IQ_TEV_TOTAL_REV_FWD", IQ_NTM,$B885)</f>
        <v>#CIQINACTIVE</v>
      </c>
      <c r="D885" s="162" t="str">
        <f>_xll.ciqfunctions.udf.CIQ($Y$8, "IQ_TEV_EBITDA_FWD", IQ_NTM,$B885)</f>
        <v>#CIQINACTIVE</v>
      </c>
      <c r="F885" s="135"/>
      <c r="G885" s="131"/>
    </row>
    <row r="886" spans="2:7" x14ac:dyDescent="0.25">
      <c r="B886" s="163">
        <f t="shared" si="62"/>
        <v>45236</v>
      </c>
      <c r="C886" s="162" t="str">
        <f>_xll.ciqfunctions.udf.CIQ($Y$8, "IQ_TEV_TOTAL_REV_FWD", IQ_NTM,$B886)</f>
        <v>#CIQINACTIVE</v>
      </c>
      <c r="D886" s="162" t="str">
        <f>_xll.ciqfunctions.udf.CIQ($Y$8, "IQ_TEV_EBITDA_FWD", IQ_NTM,$B886)</f>
        <v>#CIQINACTIVE</v>
      </c>
      <c r="F886" s="135"/>
      <c r="G886" s="131"/>
    </row>
    <row r="887" spans="2:7" x14ac:dyDescent="0.25">
      <c r="B887" s="163">
        <f t="shared" si="62"/>
        <v>45237</v>
      </c>
      <c r="C887" s="162" t="str">
        <f>_xll.ciqfunctions.udf.CIQ($Y$8, "IQ_TEV_TOTAL_REV_FWD", IQ_NTM,$B887)</f>
        <v>#CIQINACTIVE</v>
      </c>
      <c r="D887" s="162" t="str">
        <f>_xll.ciqfunctions.udf.CIQ($Y$8, "IQ_TEV_EBITDA_FWD", IQ_NTM,$B887)</f>
        <v>#CIQINACTIVE</v>
      </c>
      <c r="F887" s="135"/>
      <c r="G887" s="131"/>
    </row>
    <row r="888" spans="2:7" x14ac:dyDescent="0.25">
      <c r="B888" s="163">
        <f t="shared" si="62"/>
        <v>45238</v>
      </c>
      <c r="C888" s="162" t="str">
        <f>_xll.ciqfunctions.udf.CIQ($Y$8, "IQ_TEV_TOTAL_REV_FWD", IQ_NTM,$B888)</f>
        <v>#CIQINACTIVE</v>
      </c>
      <c r="D888" s="162" t="str">
        <f>_xll.ciqfunctions.udf.CIQ($Y$8, "IQ_TEV_EBITDA_FWD", IQ_NTM,$B888)</f>
        <v>#CIQINACTIVE</v>
      </c>
      <c r="F888" s="135"/>
      <c r="G888" s="131"/>
    </row>
    <row r="889" spans="2:7" x14ac:dyDescent="0.25">
      <c r="B889" s="163">
        <f t="shared" si="62"/>
        <v>45239</v>
      </c>
      <c r="C889" s="162" t="str">
        <f>_xll.ciqfunctions.udf.CIQ($Y$8, "IQ_TEV_TOTAL_REV_FWD", IQ_NTM,$B889)</f>
        <v>#CIQINACTIVE</v>
      </c>
      <c r="D889" s="162" t="str">
        <f>_xll.ciqfunctions.udf.CIQ($Y$8, "IQ_TEV_EBITDA_FWD", IQ_NTM,$B889)</f>
        <v>#CIQINACTIVE</v>
      </c>
      <c r="F889" s="135"/>
      <c r="G889" s="131"/>
    </row>
    <row r="890" spans="2:7" x14ac:dyDescent="0.25">
      <c r="B890" s="163">
        <f t="shared" si="62"/>
        <v>45240</v>
      </c>
      <c r="C890" s="162" t="str">
        <f>_xll.ciqfunctions.udf.CIQ($Y$8, "IQ_TEV_TOTAL_REV_FWD", IQ_NTM,$B890)</f>
        <v>#CIQINACTIVE</v>
      </c>
      <c r="D890" s="162" t="str">
        <f>_xll.ciqfunctions.udf.CIQ($Y$8, "IQ_TEV_EBITDA_FWD", IQ_NTM,$B890)</f>
        <v>#CIQINACTIVE</v>
      </c>
      <c r="F890" s="135"/>
      <c r="G890" s="131"/>
    </row>
    <row r="891" spans="2:7" x14ac:dyDescent="0.25">
      <c r="B891" s="163">
        <f t="shared" si="62"/>
        <v>45243</v>
      </c>
      <c r="C891" s="162" t="str">
        <f>_xll.ciqfunctions.udf.CIQ($Y$8, "IQ_TEV_TOTAL_REV_FWD", IQ_NTM,$B891)</f>
        <v>#CIQINACTIVE</v>
      </c>
      <c r="D891" s="162" t="str">
        <f>_xll.ciqfunctions.udf.CIQ($Y$8, "IQ_TEV_EBITDA_FWD", IQ_NTM,$B891)</f>
        <v>#CIQINACTIVE</v>
      </c>
      <c r="F891" s="135"/>
      <c r="G891" s="131"/>
    </row>
    <row r="892" spans="2:7" x14ac:dyDescent="0.25">
      <c r="B892" s="163">
        <f t="shared" si="62"/>
        <v>45244</v>
      </c>
      <c r="C892" s="162" t="str">
        <f>_xll.ciqfunctions.udf.CIQ($Y$8, "IQ_TEV_TOTAL_REV_FWD", IQ_NTM,$B892)</f>
        <v>#CIQINACTIVE</v>
      </c>
      <c r="D892" s="162" t="str">
        <f>_xll.ciqfunctions.udf.CIQ($Y$8, "IQ_TEV_EBITDA_FWD", IQ_NTM,$B892)</f>
        <v>#CIQINACTIVE</v>
      </c>
      <c r="F892" s="135"/>
      <c r="G892" s="131"/>
    </row>
    <row r="893" spans="2:7" x14ac:dyDescent="0.25">
      <c r="B893" s="163">
        <f t="shared" si="62"/>
        <v>45245</v>
      </c>
      <c r="C893" s="162" t="str">
        <f>_xll.ciqfunctions.udf.CIQ($Y$8, "IQ_TEV_TOTAL_REV_FWD", IQ_NTM,$B893)</f>
        <v>#CIQINACTIVE</v>
      </c>
      <c r="D893" s="162" t="str">
        <f>_xll.ciqfunctions.udf.CIQ($Y$8, "IQ_TEV_EBITDA_FWD", IQ_NTM,$B893)</f>
        <v>#CIQINACTIVE</v>
      </c>
      <c r="F893" s="135"/>
      <c r="G893" s="131"/>
    </row>
    <row r="894" spans="2:7" x14ac:dyDescent="0.25">
      <c r="B894" s="163">
        <f t="shared" si="62"/>
        <v>45246</v>
      </c>
      <c r="C894" s="162" t="str">
        <f>_xll.ciqfunctions.udf.CIQ($Y$8, "IQ_TEV_TOTAL_REV_FWD", IQ_NTM,$B894)</f>
        <v>#CIQINACTIVE</v>
      </c>
      <c r="D894" s="162" t="str">
        <f>_xll.ciqfunctions.udf.CIQ($Y$8, "IQ_TEV_EBITDA_FWD", IQ_NTM,$B894)</f>
        <v>#CIQINACTIVE</v>
      </c>
      <c r="F894" s="135"/>
      <c r="G894" s="131"/>
    </row>
    <row r="895" spans="2:7" x14ac:dyDescent="0.25">
      <c r="B895" s="163">
        <f t="shared" si="62"/>
        <v>45247</v>
      </c>
      <c r="C895" s="162" t="str">
        <f>_xll.ciqfunctions.udf.CIQ($Y$8, "IQ_TEV_TOTAL_REV_FWD", IQ_NTM,$B895)</f>
        <v>#CIQINACTIVE</v>
      </c>
      <c r="D895" s="162" t="str">
        <f>_xll.ciqfunctions.udf.CIQ($Y$8, "IQ_TEV_EBITDA_FWD", IQ_NTM,$B895)</f>
        <v>#CIQINACTIVE</v>
      </c>
      <c r="F895" s="135"/>
      <c r="G895" s="131"/>
    </row>
    <row r="896" spans="2:7" x14ac:dyDescent="0.25">
      <c r="B896" s="163">
        <f t="shared" si="62"/>
        <v>45250</v>
      </c>
      <c r="C896" s="162" t="str">
        <f>_xll.ciqfunctions.udf.CIQ($Y$8, "IQ_TEV_TOTAL_REV_FWD", IQ_NTM,$B896)</f>
        <v>#CIQINACTIVE</v>
      </c>
      <c r="D896" s="162" t="str">
        <f>_xll.ciqfunctions.udf.CIQ($Y$8, "IQ_TEV_EBITDA_FWD", IQ_NTM,$B896)</f>
        <v>#CIQINACTIVE</v>
      </c>
      <c r="F896" s="135"/>
      <c r="G896" s="131"/>
    </row>
    <row r="897" spans="2:7" x14ac:dyDescent="0.25">
      <c r="B897" s="163">
        <f t="shared" si="62"/>
        <v>45251</v>
      </c>
      <c r="C897" s="162" t="str">
        <f>_xll.ciqfunctions.udf.CIQ($Y$8, "IQ_TEV_TOTAL_REV_FWD", IQ_NTM,$B897)</f>
        <v>#CIQINACTIVE</v>
      </c>
      <c r="D897" s="162" t="str">
        <f>_xll.ciqfunctions.udf.CIQ($Y$8, "IQ_TEV_EBITDA_FWD", IQ_NTM,$B897)</f>
        <v>#CIQINACTIVE</v>
      </c>
      <c r="F897" s="135"/>
      <c r="G897" s="131"/>
    </row>
    <row r="898" spans="2:7" x14ac:dyDescent="0.25">
      <c r="B898" s="163">
        <f t="shared" si="62"/>
        <v>45252</v>
      </c>
      <c r="C898" s="162" t="str">
        <f>_xll.ciqfunctions.udf.CIQ($Y$8, "IQ_TEV_TOTAL_REV_FWD", IQ_NTM,$B898)</f>
        <v>#CIQINACTIVE</v>
      </c>
      <c r="D898" s="162" t="str">
        <f>_xll.ciqfunctions.udf.CIQ($Y$8, "IQ_TEV_EBITDA_FWD", IQ_NTM,$B898)</f>
        <v>#CIQINACTIVE</v>
      </c>
      <c r="F898" s="135"/>
      <c r="G898" s="131"/>
    </row>
    <row r="899" spans="2:7" x14ac:dyDescent="0.25">
      <c r="B899" s="163">
        <f t="shared" si="62"/>
        <v>45253</v>
      </c>
      <c r="C899" s="162" t="str">
        <f>_xll.ciqfunctions.udf.CIQ($Y$8, "IQ_TEV_TOTAL_REV_FWD", IQ_NTM,$B899)</f>
        <v>#CIQINACTIVE</v>
      </c>
      <c r="D899" s="162" t="str">
        <f>_xll.ciqfunctions.udf.CIQ($Y$8, "IQ_TEV_EBITDA_FWD", IQ_NTM,$B899)</f>
        <v>#CIQINACTIVE</v>
      </c>
      <c r="F899" s="135"/>
      <c r="G899" s="131"/>
    </row>
    <row r="900" spans="2:7" x14ac:dyDescent="0.25">
      <c r="B900" s="163">
        <f t="shared" si="62"/>
        <v>45254</v>
      </c>
      <c r="C900" s="162" t="str">
        <f>_xll.ciqfunctions.udf.CIQ($Y$8, "IQ_TEV_TOTAL_REV_FWD", IQ_NTM,$B900)</f>
        <v>#CIQINACTIVE</v>
      </c>
      <c r="D900" s="162" t="str">
        <f>_xll.ciqfunctions.udf.CIQ($Y$8, "IQ_TEV_EBITDA_FWD", IQ_NTM,$B900)</f>
        <v>#CIQINACTIVE</v>
      </c>
      <c r="F900" s="135"/>
      <c r="G900" s="131"/>
    </row>
    <row r="901" spans="2:7" x14ac:dyDescent="0.25">
      <c r="B901" s="163">
        <f t="shared" si="62"/>
        <v>45257</v>
      </c>
      <c r="C901" s="162" t="str">
        <f>_xll.ciqfunctions.udf.CIQ($Y$8, "IQ_TEV_TOTAL_REV_FWD", IQ_NTM,$B901)</f>
        <v>#CIQINACTIVE</v>
      </c>
      <c r="D901" s="162" t="str">
        <f>_xll.ciqfunctions.udf.CIQ($Y$8, "IQ_TEV_EBITDA_FWD", IQ_NTM,$B901)</f>
        <v>#CIQINACTIVE</v>
      </c>
      <c r="F901" s="135"/>
      <c r="G901" s="131"/>
    </row>
    <row r="902" spans="2:7" x14ac:dyDescent="0.25">
      <c r="B902" s="163">
        <f t="shared" si="62"/>
        <v>45258</v>
      </c>
      <c r="C902" s="162" t="str">
        <f>_xll.ciqfunctions.udf.CIQ($Y$8, "IQ_TEV_TOTAL_REV_FWD", IQ_NTM,$B902)</f>
        <v>#CIQINACTIVE</v>
      </c>
      <c r="D902" s="162" t="str">
        <f>_xll.ciqfunctions.udf.CIQ($Y$8, "IQ_TEV_EBITDA_FWD", IQ_NTM,$B902)</f>
        <v>#CIQINACTIVE</v>
      </c>
      <c r="F902" s="135"/>
      <c r="G902" s="131"/>
    </row>
    <row r="903" spans="2:7" x14ac:dyDescent="0.25">
      <c r="B903" s="163">
        <f t="shared" si="62"/>
        <v>45259</v>
      </c>
      <c r="C903" s="162" t="str">
        <f>_xll.ciqfunctions.udf.CIQ($Y$8, "IQ_TEV_TOTAL_REV_FWD", IQ_NTM,$B903)</f>
        <v>#CIQINACTIVE</v>
      </c>
      <c r="D903" s="162" t="str">
        <f>_xll.ciqfunctions.udf.CIQ($Y$8, "IQ_TEV_EBITDA_FWD", IQ_NTM,$B903)</f>
        <v>#CIQINACTIVE</v>
      </c>
      <c r="F903" s="135"/>
      <c r="G903" s="131"/>
    </row>
    <row r="904" spans="2:7" x14ac:dyDescent="0.25">
      <c r="B904" s="163">
        <f t="shared" si="62"/>
        <v>45260</v>
      </c>
      <c r="C904" s="162" t="str">
        <f>_xll.ciqfunctions.udf.CIQ($Y$8, "IQ_TEV_TOTAL_REV_FWD", IQ_NTM,$B904)</f>
        <v>#CIQINACTIVE</v>
      </c>
      <c r="D904" s="162" t="str">
        <f>_xll.ciqfunctions.udf.CIQ($Y$8, "IQ_TEV_EBITDA_FWD", IQ_NTM,$B904)</f>
        <v>#CIQINACTIVE</v>
      </c>
      <c r="F904" s="135"/>
      <c r="G904" s="131"/>
    </row>
    <row r="905" spans="2:7" x14ac:dyDescent="0.25">
      <c r="B905" s="163">
        <f t="shared" si="62"/>
        <v>45261</v>
      </c>
      <c r="C905" s="162" t="str">
        <f>_xll.ciqfunctions.udf.CIQ($Y$8, "IQ_TEV_TOTAL_REV_FWD", IQ_NTM,$B905)</f>
        <v>#CIQINACTIVE</v>
      </c>
      <c r="D905" s="162" t="str">
        <f>_xll.ciqfunctions.udf.CIQ($Y$8, "IQ_TEV_EBITDA_FWD", IQ_NTM,$B905)</f>
        <v>#CIQINACTIVE</v>
      </c>
      <c r="F905" s="135"/>
      <c r="G905" s="131"/>
    </row>
    <row r="906" spans="2:7" x14ac:dyDescent="0.25">
      <c r="B906" s="163">
        <f t="shared" si="62"/>
        <v>45264</v>
      </c>
      <c r="C906" s="162" t="str">
        <f>_xll.ciqfunctions.udf.CIQ($Y$8, "IQ_TEV_TOTAL_REV_FWD", IQ_NTM,$B906)</f>
        <v>#CIQINACTIVE</v>
      </c>
      <c r="D906" s="162" t="str">
        <f>_xll.ciqfunctions.udf.CIQ($Y$8, "IQ_TEV_EBITDA_FWD", IQ_NTM,$B906)</f>
        <v>#CIQINACTIVE</v>
      </c>
      <c r="F906" s="135"/>
      <c r="G906" s="131"/>
    </row>
    <row r="907" spans="2:7" x14ac:dyDescent="0.25">
      <c r="B907" s="163">
        <f t="shared" si="62"/>
        <v>45265</v>
      </c>
      <c r="C907" s="162" t="str">
        <f>_xll.ciqfunctions.udf.CIQ($Y$8, "IQ_TEV_TOTAL_REV_FWD", IQ_NTM,$B907)</f>
        <v>#CIQINACTIVE</v>
      </c>
      <c r="D907" s="162" t="str">
        <f>_xll.ciqfunctions.udf.CIQ($Y$8, "IQ_TEV_EBITDA_FWD", IQ_NTM,$B907)</f>
        <v>#CIQINACTIVE</v>
      </c>
      <c r="F907" s="135"/>
      <c r="G907" s="131"/>
    </row>
    <row r="908" spans="2:7" x14ac:dyDescent="0.25">
      <c r="B908" s="163">
        <f t="shared" si="62"/>
        <v>45266</v>
      </c>
      <c r="C908" s="162" t="str">
        <f>_xll.ciqfunctions.udf.CIQ($Y$8, "IQ_TEV_TOTAL_REV_FWD", IQ_NTM,$B908)</f>
        <v>#CIQINACTIVE</v>
      </c>
      <c r="D908" s="162" t="str">
        <f>_xll.ciqfunctions.udf.CIQ($Y$8, "IQ_TEV_EBITDA_FWD", IQ_NTM,$B908)</f>
        <v>#CIQINACTIVE</v>
      </c>
      <c r="F908" s="135"/>
      <c r="G908" s="131"/>
    </row>
    <row r="909" spans="2:7" x14ac:dyDescent="0.25">
      <c r="B909" s="163">
        <f t="shared" si="62"/>
        <v>45267</v>
      </c>
      <c r="C909" s="162" t="str">
        <f>_xll.ciqfunctions.udf.CIQ($Y$8, "IQ_TEV_TOTAL_REV_FWD", IQ_NTM,$B909)</f>
        <v>#CIQINACTIVE</v>
      </c>
      <c r="D909" s="162" t="str">
        <f>_xll.ciqfunctions.udf.CIQ($Y$8, "IQ_TEV_EBITDA_FWD", IQ_NTM,$B909)</f>
        <v>#CIQINACTIVE</v>
      </c>
      <c r="F909" s="135"/>
      <c r="G909" s="131"/>
    </row>
    <row r="910" spans="2:7" x14ac:dyDescent="0.25">
      <c r="B910" s="163">
        <f t="shared" si="62"/>
        <v>45268</v>
      </c>
      <c r="C910" s="162" t="str">
        <f>_xll.ciqfunctions.udf.CIQ($Y$8, "IQ_TEV_TOTAL_REV_FWD", IQ_NTM,$B910)</f>
        <v>#CIQINACTIVE</v>
      </c>
      <c r="D910" s="162" t="str">
        <f>_xll.ciqfunctions.udf.CIQ($Y$8, "IQ_TEV_EBITDA_FWD", IQ_NTM,$B910)</f>
        <v>#CIQINACTIVE</v>
      </c>
      <c r="F910" s="135"/>
      <c r="G910" s="131"/>
    </row>
    <row r="911" spans="2:7" x14ac:dyDescent="0.25">
      <c r="B911" s="163">
        <f t="shared" si="62"/>
        <v>45271</v>
      </c>
      <c r="C911" s="162" t="str">
        <f>_xll.ciqfunctions.udf.CIQ($Y$8, "IQ_TEV_TOTAL_REV_FWD", IQ_NTM,$B911)</f>
        <v>#CIQINACTIVE</v>
      </c>
      <c r="D911" s="162" t="str">
        <f>_xll.ciqfunctions.udf.CIQ($Y$8, "IQ_TEV_EBITDA_FWD", IQ_NTM,$B911)</f>
        <v>#CIQINACTIVE</v>
      </c>
      <c r="F911" s="135"/>
      <c r="G911" s="131"/>
    </row>
    <row r="912" spans="2:7" x14ac:dyDescent="0.25">
      <c r="B912" s="163">
        <f t="shared" si="62"/>
        <v>45272</v>
      </c>
      <c r="C912" s="162" t="str">
        <f>_xll.ciqfunctions.udf.CIQ($Y$8, "IQ_TEV_TOTAL_REV_FWD", IQ_NTM,$B912)</f>
        <v>#CIQINACTIVE</v>
      </c>
      <c r="D912" s="162" t="str">
        <f>_xll.ciqfunctions.udf.CIQ($Y$8, "IQ_TEV_EBITDA_FWD", IQ_NTM,$B912)</f>
        <v>#CIQINACTIVE</v>
      </c>
      <c r="F912" s="135"/>
      <c r="G912" s="131"/>
    </row>
    <row r="913" spans="2:7" x14ac:dyDescent="0.25">
      <c r="B913" s="163">
        <f t="shared" si="62"/>
        <v>45273</v>
      </c>
      <c r="C913" s="162" t="str">
        <f>_xll.ciqfunctions.udf.CIQ($Y$8, "IQ_TEV_TOTAL_REV_FWD", IQ_NTM,$B913)</f>
        <v>#CIQINACTIVE</v>
      </c>
      <c r="D913" s="162" t="str">
        <f>_xll.ciqfunctions.udf.CIQ($Y$8, "IQ_TEV_EBITDA_FWD", IQ_NTM,$B913)</f>
        <v>#CIQINACTIVE</v>
      </c>
      <c r="F913" s="135"/>
      <c r="G913" s="131"/>
    </row>
    <row r="914" spans="2:7" x14ac:dyDescent="0.25">
      <c r="B914" s="163">
        <f t="shared" si="62"/>
        <v>45274</v>
      </c>
      <c r="C914" s="162" t="str">
        <f>_xll.ciqfunctions.udf.CIQ($Y$8, "IQ_TEV_TOTAL_REV_FWD", IQ_NTM,$B914)</f>
        <v>#CIQINACTIVE</v>
      </c>
      <c r="D914" s="162" t="str">
        <f>_xll.ciqfunctions.udf.CIQ($Y$8, "IQ_TEV_EBITDA_FWD", IQ_NTM,$B914)</f>
        <v>#CIQINACTIVE</v>
      </c>
      <c r="F914" s="135"/>
      <c r="G914" s="131"/>
    </row>
    <row r="915" spans="2:7" x14ac:dyDescent="0.25">
      <c r="B915" s="163">
        <f t="shared" si="62"/>
        <v>45275</v>
      </c>
      <c r="C915" s="162" t="str">
        <f>_xll.ciqfunctions.udf.CIQ($Y$8, "IQ_TEV_TOTAL_REV_FWD", IQ_NTM,$B915)</f>
        <v>#CIQINACTIVE</v>
      </c>
      <c r="D915" s="162" t="str">
        <f>_xll.ciqfunctions.udf.CIQ($Y$8, "IQ_TEV_EBITDA_FWD", IQ_NTM,$B915)</f>
        <v>#CIQINACTIVE</v>
      </c>
      <c r="F915" s="135"/>
      <c r="G915" s="131"/>
    </row>
    <row r="916" spans="2:7" x14ac:dyDescent="0.25">
      <c r="B916" s="163">
        <f t="shared" si="62"/>
        <v>45278</v>
      </c>
      <c r="C916" s="162" t="str">
        <f>_xll.ciqfunctions.udf.CIQ($Y$8, "IQ_TEV_TOTAL_REV_FWD", IQ_NTM,$B916)</f>
        <v>#CIQINACTIVE</v>
      </c>
      <c r="D916" s="162" t="str">
        <f>_xll.ciqfunctions.udf.CIQ($Y$8, "IQ_TEV_EBITDA_FWD", IQ_NTM,$B916)</f>
        <v>#CIQINACTIVE</v>
      </c>
      <c r="F916" s="135"/>
      <c r="G916" s="131"/>
    </row>
    <row r="917" spans="2:7" x14ac:dyDescent="0.25">
      <c r="B917" s="163">
        <f t="shared" si="62"/>
        <v>45279</v>
      </c>
      <c r="C917" s="162" t="str">
        <f>_xll.ciqfunctions.udf.CIQ($Y$8, "IQ_TEV_TOTAL_REV_FWD", IQ_NTM,$B917)</f>
        <v>#CIQINACTIVE</v>
      </c>
      <c r="D917" s="162" t="str">
        <f>_xll.ciqfunctions.udf.CIQ($Y$8, "IQ_TEV_EBITDA_FWD", IQ_NTM,$B917)</f>
        <v>#CIQINACTIVE</v>
      </c>
      <c r="F917" s="135"/>
      <c r="G917" s="131"/>
    </row>
    <row r="918" spans="2:7" x14ac:dyDescent="0.25">
      <c r="B918" s="163">
        <f t="shared" si="62"/>
        <v>45280</v>
      </c>
      <c r="C918" s="162" t="str">
        <f>_xll.ciqfunctions.udf.CIQ($Y$8, "IQ_TEV_TOTAL_REV_FWD", IQ_NTM,$B918)</f>
        <v>#CIQINACTIVE</v>
      </c>
      <c r="D918" s="162" t="str">
        <f>_xll.ciqfunctions.udf.CIQ($Y$8, "IQ_TEV_EBITDA_FWD", IQ_NTM,$B918)</f>
        <v>#CIQINACTIVE</v>
      </c>
      <c r="F918" s="135"/>
      <c r="G918" s="131"/>
    </row>
    <row r="919" spans="2:7" x14ac:dyDescent="0.25">
      <c r="B919" s="163">
        <f t="shared" si="62"/>
        <v>45281</v>
      </c>
      <c r="C919" s="162" t="str">
        <f>_xll.ciqfunctions.udf.CIQ($Y$8, "IQ_TEV_TOTAL_REV_FWD", IQ_NTM,$B919)</f>
        <v>#CIQINACTIVE</v>
      </c>
      <c r="D919" s="162" t="str">
        <f>_xll.ciqfunctions.udf.CIQ($Y$8, "IQ_TEV_EBITDA_FWD", IQ_NTM,$B919)</f>
        <v>#CIQINACTIVE</v>
      </c>
      <c r="F919" s="135"/>
      <c r="G919" s="131"/>
    </row>
    <row r="920" spans="2:7" x14ac:dyDescent="0.25">
      <c r="B920" s="163">
        <f t="shared" si="62"/>
        <v>45282</v>
      </c>
      <c r="C920" s="162" t="str">
        <f>_xll.ciqfunctions.udf.CIQ($Y$8, "IQ_TEV_TOTAL_REV_FWD", IQ_NTM,$B920)</f>
        <v>#CIQINACTIVE</v>
      </c>
      <c r="D920" s="162" t="str">
        <f>_xll.ciqfunctions.udf.CIQ($Y$8, "IQ_TEV_EBITDA_FWD", IQ_NTM,$B920)</f>
        <v>#CIQINACTIVE</v>
      </c>
      <c r="F920" s="135"/>
      <c r="G920" s="131"/>
    </row>
    <row r="921" spans="2:7" x14ac:dyDescent="0.25">
      <c r="B921" s="163">
        <f t="shared" si="62"/>
        <v>45285</v>
      </c>
      <c r="C921" s="162" t="str">
        <f>_xll.ciqfunctions.udf.CIQ($Y$8, "IQ_TEV_TOTAL_REV_FWD", IQ_NTM,$B921)</f>
        <v>#CIQINACTIVE</v>
      </c>
      <c r="D921" s="162" t="str">
        <f>_xll.ciqfunctions.udf.CIQ($Y$8, "IQ_TEV_EBITDA_FWD", IQ_NTM,$B921)</f>
        <v>#CIQINACTIVE</v>
      </c>
      <c r="F921" s="135"/>
      <c r="G921" s="131"/>
    </row>
    <row r="922" spans="2:7" x14ac:dyDescent="0.25">
      <c r="B922" s="163">
        <f t="shared" si="62"/>
        <v>45286</v>
      </c>
      <c r="C922" s="162" t="str">
        <f>_xll.ciqfunctions.udf.CIQ($Y$8, "IQ_TEV_TOTAL_REV_FWD", IQ_NTM,$B922)</f>
        <v>#CIQINACTIVE</v>
      </c>
      <c r="D922" s="162" t="str">
        <f>_xll.ciqfunctions.udf.CIQ($Y$8, "IQ_TEV_EBITDA_FWD", IQ_NTM,$B922)</f>
        <v>#CIQINACTIVE</v>
      </c>
      <c r="F922" s="135"/>
      <c r="G922" s="131"/>
    </row>
    <row r="923" spans="2:7" x14ac:dyDescent="0.25">
      <c r="B923" s="163">
        <f t="shared" si="62"/>
        <v>45287</v>
      </c>
      <c r="C923" s="162" t="str">
        <f>_xll.ciqfunctions.udf.CIQ($Y$8, "IQ_TEV_TOTAL_REV_FWD", IQ_NTM,$B923)</f>
        <v>#CIQINACTIVE</v>
      </c>
      <c r="D923" s="162" t="str">
        <f>_xll.ciqfunctions.udf.CIQ($Y$8, "IQ_TEV_EBITDA_FWD", IQ_NTM,$B923)</f>
        <v>#CIQINACTIVE</v>
      </c>
      <c r="F923" s="135"/>
      <c r="G923" s="131"/>
    </row>
    <row r="924" spans="2:7" x14ac:dyDescent="0.25">
      <c r="B924" s="163">
        <f t="shared" si="62"/>
        <v>45288</v>
      </c>
      <c r="C924" s="162" t="str">
        <f>_xll.ciqfunctions.udf.CIQ($Y$8, "IQ_TEV_TOTAL_REV_FWD", IQ_NTM,$B924)</f>
        <v>#CIQINACTIVE</v>
      </c>
      <c r="D924" s="162" t="str">
        <f>_xll.ciqfunctions.udf.CIQ($Y$8, "IQ_TEV_EBITDA_FWD", IQ_NTM,$B924)</f>
        <v>#CIQINACTIVE</v>
      </c>
      <c r="F924" s="135"/>
      <c r="G924" s="131"/>
    </row>
    <row r="925" spans="2:7" x14ac:dyDescent="0.25">
      <c r="B925" s="163">
        <f t="shared" si="62"/>
        <v>45289</v>
      </c>
      <c r="C925" s="162" t="str">
        <f>_xll.ciqfunctions.udf.CIQ($Y$8, "IQ_TEV_TOTAL_REV_FWD", IQ_NTM,$B925)</f>
        <v>#CIQINACTIVE</v>
      </c>
      <c r="D925" s="162" t="str">
        <f>_xll.ciqfunctions.udf.CIQ($Y$8, "IQ_TEV_EBITDA_FWD", IQ_NTM,$B925)</f>
        <v>#CIQINACTIVE</v>
      </c>
      <c r="F925" s="135"/>
      <c r="G925" s="131"/>
    </row>
    <row r="926" spans="2:7" x14ac:dyDescent="0.25">
      <c r="B926" s="163">
        <f t="shared" si="62"/>
        <v>45292</v>
      </c>
      <c r="C926" s="162" t="str">
        <f>_xll.ciqfunctions.udf.CIQ($Y$8, "IQ_TEV_TOTAL_REV_FWD", IQ_NTM,$B926)</f>
        <v>#CIQINACTIVE</v>
      </c>
      <c r="D926" s="162" t="str">
        <f>_xll.ciqfunctions.udf.CIQ($Y$8, "IQ_TEV_EBITDA_FWD", IQ_NTM,$B926)</f>
        <v>#CIQINACTIVE</v>
      </c>
      <c r="F926" s="135"/>
      <c r="G926" s="131"/>
    </row>
    <row r="927" spans="2:7" x14ac:dyDescent="0.25">
      <c r="B927" s="163">
        <f t="shared" si="62"/>
        <v>45293</v>
      </c>
      <c r="C927" s="162" t="str">
        <f>_xll.ciqfunctions.udf.CIQ($Y$8, "IQ_TEV_TOTAL_REV_FWD", IQ_NTM,$B927)</f>
        <v>#CIQINACTIVE</v>
      </c>
      <c r="D927" s="162" t="str">
        <f>_xll.ciqfunctions.udf.CIQ($Y$8, "IQ_TEV_EBITDA_FWD", IQ_NTM,$B927)</f>
        <v>#CIQINACTIVE</v>
      </c>
      <c r="F927" s="135"/>
      <c r="G927" s="131"/>
    </row>
    <row r="928" spans="2:7" x14ac:dyDescent="0.25">
      <c r="B928" s="163">
        <f t="shared" si="62"/>
        <v>45294</v>
      </c>
      <c r="C928" s="162" t="str">
        <f>_xll.ciqfunctions.udf.CIQ($Y$8, "IQ_TEV_TOTAL_REV_FWD", IQ_NTM,$B928)</f>
        <v>#CIQINACTIVE</v>
      </c>
      <c r="D928" s="162" t="str">
        <f>_xll.ciqfunctions.udf.CIQ($Y$8, "IQ_TEV_EBITDA_FWD", IQ_NTM,$B928)</f>
        <v>#CIQINACTIVE</v>
      </c>
      <c r="F928" s="135"/>
      <c r="G928" s="131"/>
    </row>
    <row r="929" spans="2:7" x14ac:dyDescent="0.25">
      <c r="B929" s="163">
        <f t="shared" si="62"/>
        <v>45295</v>
      </c>
      <c r="C929" s="162" t="str">
        <f>_xll.ciqfunctions.udf.CIQ($Y$8, "IQ_TEV_TOTAL_REV_FWD", IQ_NTM,$B929)</f>
        <v>#CIQINACTIVE</v>
      </c>
      <c r="D929" s="162" t="str">
        <f>_xll.ciqfunctions.udf.CIQ($Y$8, "IQ_TEV_EBITDA_FWD", IQ_NTM,$B929)</f>
        <v>#CIQINACTIVE</v>
      </c>
      <c r="F929" s="135"/>
      <c r="G929" s="131"/>
    </row>
    <row r="930" spans="2:7" x14ac:dyDescent="0.25">
      <c r="B930" s="163">
        <f t="shared" si="62"/>
        <v>45296</v>
      </c>
      <c r="C930" s="162" t="str">
        <f>_xll.ciqfunctions.udf.CIQ($Y$8, "IQ_TEV_TOTAL_REV_FWD", IQ_NTM,$B930)</f>
        <v>#CIQINACTIVE</v>
      </c>
      <c r="D930" s="162" t="str">
        <f>_xll.ciqfunctions.udf.CIQ($Y$8, "IQ_TEV_EBITDA_FWD", IQ_NTM,$B930)</f>
        <v>#CIQINACTIVE</v>
      </c>
      <c r="F930" s="135"/>
      <c r="G930" s="131"/>
    </row>
    <row r="931" spans="2:7" x14ac:dyDescent="0.25">
      <c r="B931" s="163">
        <f t="shared" si="62"/>
        <v>45299</v>
      </c>
      <c r="C931" s="162" t="str">
        <f>_xll.ciqfunctions.udf.CIQ($Y$8, "IQ_TEV_TOTAL_REV_FWD", IQ_NTM,$B931)</f>
        <v>#CIQINACTIVE</v>
      </c>
      <c r="D931" s="162" t="str">
        <f>_xll.ciqfunctions.udf.CIQ($Y$8, "IQ_TEV_EBITDA_FWD", IQ_NTM,$B931)</f>
        <v>#CIQINACTIVE</v>
      </c>
      <c r="F931" s="135"/>
      <c r="G931" s="131"/>
    </row>
    <row r="932" spans="2:7" x14ac:dyDescent="0.25">
      <c r="B932" s="163">
        <f t="shared" si="62"/>
        <v>45300</v>
      </c>
      <c r="C932" s="162" t="str">
        <f>_xll.ciqfunctions.udf.CIQ($Y$8, "IQ_TEV_TOTAL_REV_FWD", IQ_NTM,$B932)</f>
        <v>#CIQINACTIVE</v>
      </c>
      <c r="D932" s="162" t="str">
        <f>_xll.ciqfunctions.udf.CIQ($Y$8, "IQ_TEV_EBITDA_FWD", IQ_NTM,$B932)</f>
        <v>#CIQINACTIVE</v>
      </c>
      <c r="F932" s="135"/>
      <c r="G932" s="131"/>
    </row>
    <row r="933" spans="2:7" x14ac:dyDescent="0.25">
      <c r="B933" s="163">
        <f t="shared" si="62"/>
        <v>45301</v>
      </c>
      <c r="C933" s="162" t="str">
        <f>_xll.ciqfunctions.udf.CIQ($Y$8, "IQ_TEV_TOTAL_REV_FWD", IQ_NTM,$B933)</f>
        <v>#CIQINACTIVE</v>
      </c>
      <c r="D933" s="162" t="str">
        <f>_xll.ciqfunctions.udf.CIQ($Y$8, "IQ_TEV_EBITDA_FWD", IQ_NTM,$B933)</f>
        <v>#CIQINACTIVE</v>
      </c>
      <c r="F933" s="135"/>
      <c r="G933" s="131"/>
    </row>
    <row r="934" spans="2:7" x14ac:dyDescent="0.25">
      <c r="B934" s="163">
        <f t="shared" si="62"/>
        <v>45302</v>
      </c>
      <c r="C934" s="162" t="str">
        <f>_xll.ciqfunctions.udf.CIQ($Y$8, "IQ_TEV_TOTAL_REV_FWD", IQ_NTM,$B934)</f>
        <v>#CIQINACTIVE</v>
      </c>
      <c r="D934" s="162" t="str">
        <f>_xll.ciqfunctions.udf.CIQ($Y$8, "IQ_TEV_EBITDA_FWD", IQ_NTM,$B934)</f>
        <v>#CIQINACTIVE</v>
      </c>
      <c r="F934" s="135"/>
      <c r="G934" s="131"/>
    </row>
    <row r="935" spans="2:7" x14ac:dyDescent="0.25">
      <c r="B935" s="163">
        <f t="shared" si="62"/>
        <v>45303</v>
      </c>
      <c r="C935" s="162" t="str">
        <f>_xll.ciqfunctions.udf.CIQ($Y$8, "IQ_TEV_TOTAL_REV_FWD", IQ_NTM,$B935)</f>
        <v>#CIQINACTIVE</v>
      </c>
      <c r="D935" s="162" t="str">
        <f>_xll.ciqfunctions.udf.CIQ($Y$8, "IQ_TEV_EBITDA_FWD", IQ_NTM,$B935)</f>
        <v>#CIQINACTIVE</v>
      </c>
      <c r="F935" s="135"/>
      <c r="G935" s="131"/>
    </row>
    <row r="936" spans="2:7" x14ac:dyDescent="0.25">
      <c r="B936" s="163">
        <f t="shared" si="62"/>
        <v>45306</v>
      </c>
      <c r="C936" s="162" t="str">
        <f>_xll.ciqfunctions.udf.CIQ($Y$8, "IQ_TEV_TOTAL_REV_FWD", IQ_NTM,$B936)</f>
        <v>#CIQINACTIVE</v>
      </c>
      <c r="D936" s="162" t="str">
        <f>_xll.ciqfunctions.udf.CIQ($Y$8, "IQ_TEV_EBITDA_FWD", IQ_NTM,$B936)</f>
        <v>#CIQINACTIVE</v>
      </c>
      <c r="F936" s="135"/>
      <c r="G936" s="131"/>
    </row>
    <row r="937" spans="2:7" x14ac:dyDescent="0.25">
      <c r="B937" s="163">
        <f t="shared" si="62"/>
        <v>45307</v>
      </c>
      <c r="C937" s="162" t="str">
        <f>_xll.ciqfunctions.udf.CIQ($Y$8, "IQ_TEV_TOTAL_REV_FWD", IQ_NTM,$B937)</f>
        <v>#CIQINACTIVE</v>
      </c>
      <c r="D937" s="162" t="str">
        <f>_xll.ciqfunctions.udf.CIQ($Y$8, "IQ_TEV_EBITDA_FWD", IQ_NTM,$B937)</f>
        <v>#CIQINACTIVE</v>
      </c>
      <c r="F937" s="135"/>
      <c r="G937" s="131"/>
    </row>
    <row r="938" spans="2:7" x14ac:dyDescent="0.25">
      <c r="B938" s="163">
        <f t="shared" si="62"/>
        <v>45308</v>
      </c>
      <c r="C938" s="162" t="str">
        <f>_xll.ciqfunctions.udf.CIQ($Y$8, "IQ_TEV_TOTAL_REV_FWD", IQ_NTM,$B938)</f>
        <v>#CIQINACTIVE</v>
      </c>
      <c r="D938" s="162" t="str">
        <f>_xll.ciqfunctions.udf.CIQ($Y$8, "IQ_TEV_EBITDA_FWD", IQ_NTM,$B938)</f>
        <v>#CIQINACTIVE</v>
      </c>
      <c r="F938" s="135"/>
      <c r="G938" s="131"/>
    </row>
    <row r="939" spans="2:7" x14ac:dyDescent="0.25">
      <c r="B939" s="163">
        <f t="shared" si="62"/>
        <v>45309</v>
      </c>
      <c r="C939" s="162" t="str">
        <f>_xll.ciqfunctions.udf.CIQ($Y$8, "IQ_TEV_TOTAL_REV_FWD", IQ_NTM,$B939)</f>
        <v>#CIQINACTIVE</v>
      </c>
      <c r="D939" s="162" t="str">
        <f>_xll.ciqfunctions.udf.CIQ($Y$8, "IQ_TEV_EBITDA_FWD", IQ_NTM,$B939)</f>
        <v>#CIQINACTIVE</v>
      </c>
      <c r="F939" s="135"/>
      <c r="G939" s="131"/>
    </row>
    <row r="940" spans="2:7" x14ac:dyDescent="0.25">
      <c r="B940" s="163">
        <f t="shared" si="62"/>
        <v>45310</v>
      </c>
      <c r="C940" s="162" t="str">
        <f>_xll.ciqfunctions.udf.CIQ($Y$8, "IQ_TEV_TOTAL_REV_FWD", IQ_NTM,$B940)</f>
        <v>#CIQINACTIVE</v>
      </c>
      <c r="D940" s="162" t="str">
        <f>_xll.ciqfunctions.udf.CIQ($Y$8, "IQ_TEV_EBITDA_FWD", IQ_NTM,$B940)</f>
        <v>#CIQINACTIVE</v>
      </c>
      <c r="F940" s="135"/>
      <c r="G940" s="131"/>
    </row>
    <row r="941" spans="2:7" x14ac:dyDescent="0.25">
      <c r="B941" s="163">
        <f t="shared" si="62"/>
        <v>45313</v>
      </c>
      <c r="C941" s="162" t="str">
        <f>_xll.ciqfunctions.udf.CIQ($Y$8, "IQ_TEV_TOTAL_REV_FWD", IQ_NTM,$B941)</f>
        <v>#CIQINACTIVE</v>
      </c>
      <c r="D941" s="162" t="str">
        <f>_xll.ciqfunctions.udf.CIQ($Y$8, "IQ_TEV_EBITDA_FWD", IQ_NTM,$B941)</f>
        <v>#CIQINACTIVE</v>
      </c>
      <c r="F941" s="135"/>
      <c r="G941" s="131"/>
    </row>
    <row r="942" spans="2:7" x14ac:dyDescent="0.25">
      <c r="B942" s="163">
        <f t="shared" si="62"/>
        <v>45314</v>
      </c>
      <c r="C942" s="162" t="str">
        <f>_xll.ciqfunctions.udf.CIQ($Y$8, "IQ_TEV_TOTAL_REV_FWD", IQ_NTM,$B942)</f>
        <v>#CIQINACTIVE</v>
      </c>
      <c r="D942" s="162" t="str">
        <f>_xll.ciqfunctions.udf.CIQ($Y$8, "IQ_TEV_EBITDA_FWD", IQ_NTM,$B942)</f>
        <v>#CIQINACTIVE</v>
      </c>
      <c r="F942" s="135"/>
      <c r="G942" s="131"/>
    </row>
    <row r="943" spans="2:7" x14ac:dyDescent="0.25">
      <c r="B943" s="163">
        <f t="shared" ref="B943:B1006" si="63">IF(WEEKDAY(B942+1)=7,B942+3,B942+1)</f>
        <v>45315</v>
      </c>
      <c r="C943" s="162" t="str">
        <f>_xll.ciqfunctions.udf.CIQ($Y$8, "IQ_TEV_TOTAL_REV_FWD", IQ_NTM,$B943)</f>
        <v>#CIQINACTIVE</v>
      </c>
      <c r="D943" s="162" t="str">
        <f>_xll.ciqfunctions.udf.CIQ($Y$8, "IQ_TEV_EBITDA_FWD", IQ_NTM,$B943)</f>
        <v>#CIQINACTIVE</v>
      </c>
      <c r="F943" s="135"/>
      <c r="G943" s="131"/>
    </row>
    <row r="944" spans="2:7" x14ac:dyDescent="0.25">
      <c r="B944" s="163">
        <f t="shared" si="63"/>
        <v>45316</v>
      </c>
      <c r="C944" s="162" t="str">
        <f>_xll.ciqfunctions.udf.CIQ($Y$8, "IQ_TEV_TOTAL_REV_FWD", IQ_NTM,$B944)</f>
        <v>#CIQINACTIVE</v>
      </c>
      <c r="D944" s="162" t="str">
        <f>_xll.ciqfunctions.udf.CIQ($Y$8, "IQ_TEV_EBITDA_FWD", IQ_NTM,$B944)</f>
        <v>#CIQINACTIVE</v>
      </c>
      <c r="F944" s="135"/>
      <c r="G944" s="131"/>
    </row>
    <row r="945" spans="2:7" x14ac:dyDescent="0.25">
      <c r="B945" s="163">
        <f t="shared" si="63"/>
        <v>45317</v>
      </c>
      <c r="C945" s="162" t="str">
        <f>_xll.ciqfunctions.udf.CIQ($Y$8, "IQ_TEV_TOTAL_REV_FWD", IQ_NTM,$B945)</f>
        <v>#CIQINACTIVE</v>
      </c>
      <c r="D945" s="162" t="str">
        <f>_xll.ciqfunctions.udf.CIQ($Y$8, "IQ_TEV_EBITDA_FWD", IQ_NTM,$B945)</f>
        <v>#CIQINACTIVE</v>
      </c>
      <c r="F945" s="135"/>
      <c r="G945" s="131"/>
    </row>
    <row r="946" spans="2:7" x14ac:dyDescent="0.25">
      <c r="B946" s="163">
        <f t="shared" si="63"/>
        <v>45320</v>
      </c>
      <c r="C946" s="162" t="str">
        <f>_xll.ciqfunctions.udf.CIQ($Y$8, "IQ_TEV_TOTAL_REV_FWD", IQ_NTM,$B946)</f>
        <v>#CIQINACTIVE</v>
      </c>
      <c r="D946" s="162" t="str">
        <f>_xll.ciqfunctions.udf.CIQ($Y$8, "IQ_TEV_EBITDA_FWD", IQ_NTM,$B946)</f>
        <v>#CIQINACTIVE</v>
      </c>
      <c r="F946" s="135"/>
      <c r="G946" s="131"/>
    </row>
    <row r="947" spans="2:7" x14ac:dyDescent="0.25">
      <c r="B947" s="163">
        <f t="shared" si="63"/>
        <v>45321</v>
      </c>
      <c r="C947" s="162" t="str">
        <f>_xll.ciqfunctions.udf.CIQ($Y$8, "IQ_TEV_TOTAL_REV_FWD", IQ_NTM,$B947)</f>
        <v>#CIQINACTIVE</v>
      </c>
      <c r="D947" s="162" t="str">
        <f>_xll.ciqfunctions.udf.CIQ($Y$8, "IQ_TEV_EBITDA_FWD", IQ_NTM,$B947)</f>
        <v>#CIQINACTIVE</v>
      </c>
      <c r="F947" s="135"/>
      <c r="G947" s="131"/>
    </row>
    <row r="948" spans="2:7" x14ac:dyDescent="0.25">
      <c r="B948" s="163">
        <f t="shared" si="63"/>
        <v>45322</v>
      </c>
      <c r="C948" s="162" t="str">
        <f>_xll.ciqfunctions.udf.CIQ($Y$8, "IQ_TEV_TOTAL_REV_FWD", IQ_NTM,$B948)</f>
        <v>#CIQINACTIVE</v>
      </c>
      <c r="D948" s="162" t="str">
        <f>_xll.ciqfunctions.udf.CIQ($Y$8, "IQ_TEV_EBITDA_FWD", IQ_NTM,$B948)</f>
        <v>#CIQINACTIVE</v>
      </c>
      <c r="F948" s="135"/>
      <c r="G948" s="131"/>
    </row>
    <row r="949" spans="2:7" x14ac:dyDescent="0.25">
      <c r="B949" s="163">
        <f t="shared" si="63"/>
        <v>45323</v>
      </c>
      <c r="C949" s="162" t="str">
        <f>_xll.ciqfunctions.udf.CIQ($Y$8, "IQ_TEV_TOTAL_REV_FWD", IQ_NTM,$B949)</f>
        <v>#CIQINACTIVE</v>
      </c>
      <c r="D949" s="162" t="str">
        <f>_xll.ciqfunctions.udf.CIQ($Y$8, "IQ_TEV_EBITDA_FWD", IQ_NTM,$B949)</f>
        <v>#CIQINACTIVE</v>
      </c>
      <c r="F949" s="135"/>
      <c r="G949" s="131"/>
    </row>
    <row r="950" spans="2:7" x14ac:dyDescent="0.25">
      <c r="B950" s="163">
        <f t="shared" si="63"/>
        <v>45324</v>
      </c>
      <c r="C950" s="162" t="str">
        <f>_xll.ciqfunctions.udf.CIQ($Y$8, "IQ_TEV_TOTAL_REV_FWD", IQ_NTM,$B950)</f>
        <v>#CIQINACTIVE</v>
      </c>
      <c r="D950" s="162" t="str">
        <f>_xll.ciqfunctions.udf.CIQ($Y$8, "IQ_TEV_EBITDA_FWD", IQ_NTM,$B950)</f>
        <v>#CIQINACTIVE</v>
      </c>
      <c r="F950" s="135"/>
      <c r="G950" s="131"/>
    </row>
    <row r="951" spans="2:7" x14ac:dyDescent="0.25">
      <c r="B951" s="163">
        <f t="shared" si="63"/>
        <v>45327</v>
      </c>
      <c r="C951" s="162" t="str">
        <f>_xll.ciqfunctions.udf.CIQ($Y$8, "IQ_TEV_TOTAL_REV_FWD", IQ_NTM,$B951)</f>
        <v>#CIQINACTIVE</v>
      </c>
      <c r="D951" s="162" t="str">
        <f>_xll.ciqfunctions.udf.CIQ($Y$8, "IQ_TEV_EBITDA_FWD", IQ_NTM,$B951)</f>
        <v>#CIQINACTIVE</v>
      </c>
      <c r="F951" s="135"/>
      <c r="G951" s="131"/>
    </row>
    <row r="952" spans="2:7" x14ac:dyDescent="0.25">
      <c r="B952" s="163">
        <f t="shared" si="63"/>
        <v>45328</v>
      </c>
      <c r="C952" s="162" t="str">
        <f>_xll.ciqfunctions.udf.CIQ($Y$8, "IQ_TEV_TOTAL_REV_FWD", IQ_NTM,$B952)</f>
        <v>#CIQINACTIVE</v>
      </c>
      <c r="D952" s="162" t="str">
        <f>_xll.ciqfunctions.udf.CIQ($Y$8, "IQ_TEV_EBITDA_FWD", IQ_NTM,$B952)</f>
        <v>#CIQINACTIVE</v>
      </c>
      <c r="F952" s="135"/>
      <c r="G952" s="131"/>
    </row>
    <row r="953" spans="2:7" x14ac:dyDescent="0.25">
      <c r="B953" s="163">
        <f t="shared" si="63"/>
        <v>45329</v>
      </c>
      <c r="C953" s="162" t="str">
        <f>_xll.ciqfunctions.udf.CIQ($Y$8, "IQ_TEV_TOTAL_REV_FWD", IQ_NTM,$B953)</f>
        <v>#CIQINACTIVE</v>
      </c>
      <c r="D953" s="162" t="str">
        <f>_xll.ciqfunctions.udf.CIQ($Y$8, "IQ_TEV_EBITDA_FWD", IQ_NTM,$B953)</f>
        <v>#CIQINACTIVE</v>
      </c>
      <c r="F953" s="135"/>
      <c r="G953" s="131"/>
    </row>
    <row r="954" spans="2:7" x14ac:dyDescent="0.25">
      <c r="B954" s="163">
        <f t="shared" si="63"/>
        <v>45330</v>
      </c>
      <c r="C954" s="162" t="str">
        <f>_xll.ciqfunctions.udf.CIQ($Y$8, "IQ_TEV_TOTAL_REV_FWD", IQ_NTM,$B954)</f>
        <v>#CIQINACTIVE</v>
      </c>
      <c r="D954" s="162" t="str">
        <f>_xll.ciqfunctions.udf.CIQ($Y$8, "IQ_TEV_EBITDA_FWD", IQ_NTM,$B954)</f>
        <v>#CIQINACTIVE</v>
      </c>
      <c r="F954" s="135"/>
      <c r="G954" s="131"/>
    </row>
    <row r="955" spans="2:7" x14ac:dyDescent="0.25">
      <c r="B955" s="163">
        <f t="shared" si="63"/>
        <v>45331</v>
      </c>
      <c r="C955" s="162" t="str">
        <f>_xll.ciqfunctions.udf.CIQ($Y$8, "IQ_TEV_TOTAL_REV_FWD", IQ_NTM,$B955)</f>
        <v>#CIQINACTIVE</v>
      </c>
      <c r="D955" s="162" t="str">
        <f>_xll.ciqfunctions.udf.CIQ($Y$8, "IQ_TEV_EBITDA_FWD", IQ_NTM,$B955)</f>
        <v>#CIQINACTIVE</v>
      </c>
      <c r="F955" s="135"/>
      <c r="G955" s="131"/>
    </row>
    <row r="956" spans="2:7" x14ac:dyDescent="0.25">
      <c r="B956" s="163">
        <f t="shared" si="63"/>
        <v>45334</v>
      </c>
      <c r="C956" s="162" t="str">
        <f>_xll.ciqfunctions.udf.CIQ($Y$8, "IQ_TEV_TOTAL_REV_FWD", IQ_NTM,$B956)</f>
        <v>#CIQINACTIVE</v>
      </c>
      <c r="D956" s="162" t="str">
        <f>_xll.ciqfunctions.udf.CIQ($Y$8, "IQ_TEV_EBITDA_FWD", IQ_NTM,$B956)</f>
        <v>#CIQINACTIVE</v>
      </c>
      <c r="F956" s="135"/>
      <c r="G956" s="131"/>
    </row>
    <row r="957" spans="2:7" x14ac:dyDescent="0.25">
      <c r="B957" s="163">
        <f t="shared" si="63"/>
        <v>45335</v>
      </c>
      <c r="C957" s="162" t="str">
        <f>_xll.ciqfunctions.udf.CIQ($Y$8, "IQ_TEV_TOTAL_REV_FWD", IQ_NTM,$B957)</f>
        <v>#CIQINACTIVE</v>
      </c>
      <c r="D957" s="162" t="str">
        <f>_xll.ciqfunctions.udf.CIQ($Y$8, "IQ_TEV_EBITDA_FWD", IQ_NTM,$B957)</f>
        <v>#CIQINACTIVE</v>
      </c>
      <c r="F957" s="135"/>
      <c r="G957" s="131"/>
    </row>
    <row r="958" spans="2:7" x14ac:dyDescent="0.25">
      <c r="B958" s="163">
        <f t="shared" si="63"/>
        <v>45336</v>
      </c>
      <c r="C958" s="162" t="str">
        <f>_xll.ciqfunctions.udf.CIQ($Y$8, "IQ_TEV_TOTAL_REV_FWD", IQ_NTM,$B958)</f>
        <v>#CIQINACTIVE</v>
      </c>
      <c r="D958" s="162" t="str">
        <f>_xll.ciqfunctions.udf.CIQ($Y$8, "IQ_TEV_EBITDA_FWD", IQ_NTM,$B958)</f>
        <v>#CIQINACTIVE</v>
      </c>
      <c r="F958" s="135"/>
      <c r="G958" s="131"/>
    </row>
    <row r="959" spans="2:7" x14ac:dyDescent="0.25">
      <c r="B959" s="163">
        <f t="shared" si="63"/>
        <v>45337</v>
      </c>
      <c r="C959" s="162" t="str">
        <f>_xll.ciqfunctions.udf.CIQ($Y$8, "IQ_TEV_TOTAL_REV_FWD", IQ_NTM,$B959)</f>
        <v>#CIQINACTIVE</v>
      </c>
      <c r="D959" s="162" t="str">
        <f>_xll.ciqfunctions.udf.CIQ($Y$8, "IQ_TEV_EBITDA_FWD", IQ_NTM,$B959)</f>
        <v>#CIQINACTIVE</v>
      </c>
      <c r="F959" s="135"/>
      <c r="G959" s="131"/>
    </row>
    <row r="960" spans="2:7" x14ac:dyDescent="0.25">
      <c r="B960" s="163">
        <f t="shared" si="63"/>
        <v>45338</v>
      </c>
      <c r="C960" s="162" t="str">
        <f>_xll.ciqfunctions.udf.CIQ($Y$8, "IQ_TEV_TOTAL_REV_FWD", IQ_NTM,$B960)</f>
        <v>#CIQINACTIVE</v>
      </c>
      <c r="D960" s="162" t="str">
        <f>_xll.ciqfunctions.udf.CIQ($Y$8, "IQ_TEV_EBITDA_FWD", IQ_NTM,$B960)</f>
        <v>#CIQINACTIVE</v>
      </c>
      <c r="F960" s="135"/>
      <c r="G960" s="131"/>
    </row>
    <row r="961" spans="2:7" x14ac:dyDescent="0.25">
      <c r="B961" s="163">
        <f t="shared" si="63"/>
        <v>45341</v>
      </c>
      <c r="C961" s="162" t="str">
        <f>_xll.ciqfunctions.udf.CIQ($Y$8, "IQ_TEV_TOTAL_REV_FWD", IQ_NTM,$B961)</f>
        <v>#CIQINACTIVE</v>
      </c>
      <c r="D961" s="162" t="str">
        <f>_xll.ciqfunctions.udf.CIQ($Y$8, "IQ_TEV_EBITDA_FWD", IQ_NTM,$B961)</f>
        <v>#CIQINACTIVE</v>
      </c>
      <c r="F961" s="135"/>
      <c r="G961" s="131"/>
    </row>
    <row r="962" spans="2:7" x14ac:dyDescent="0.25">
      <c r="B962" s="163">
        <f t="shared" si="63"/>
        <v>45342</v>
      </c>
      <c r="C962" s="162" t="str">
        <f>_xll.ciqfunctions.udf.CIQ($Y$8, "IQ_TEV_TOTAL_REV_FWD", IQ_NTM,$B962)</f>
        <v>#CIQINACTIVE</v>
      </c>
      <c r="D962" s="162" t="str">
        <f>_xll.ciqfunctions.udf.CIQ($Y$8, "IQ_TEV_EBITDA_FWD", IQ_NTM,$B962)</f>
        <v>#CIQINACTIVE</v>
      </c>
      <c r="F962" s="135"/>
      <c r="G962" s="131"/>
    </row>
    <row r="963" spans="2:7" x14ac:dyDescent="0.25">
      <c r="B963" s="163">
        <f t="shared" si="63"/>
        <v>45343</v>
      </c>
      <c r="C963" s="162" t="str">
        <f>_xll.ciqfunctions.udf.CIQ($Y$8, "IQ_TEV_TOTAL_REV_FWD", IQ_NTM,$B963)</f>
        <v>#CIQINACTIVE</v>
      </c>
      <c r="D963" s="162" t="str">
        <f>_xll.ciqfunctions.udf.CIQ($Y$8, "IQ_TEV_EBITDA_FWD", IQ_NTM,$B963)</f>
        <v>#CIQINACTIVE</v>
      </c>
      <c r="F963" s="135"/>
      <c r="G963" s="131"/>
    </row>
    <row r="964" spans="2:7" x14ac:dyDescent="0.25">
      <c r="B964" s="163">
        <f t="shared" si="63"/>
        <v>45344</v>
      </c>
      <c r="C964" s="162" t="str">
        <f>_xll.ciqfunctions.udf.CIQ($Y$8, "IQ_TEV_TOTAL_REV_FWD", IQ_NTM,$B964)</f>
        <v>#CIQINACTIVE</v>
      </c>
      <c r="D964" s="162" t="str">
        <f>_xll.ciqfunctions.udf.CIQ($Y$8, "IQ_TEV_EBITDA_FWD", IQ_NTM,$B964)</f>
        <v>#CIQINACTIVE</v>
      </c>
      <c r="F964" s="135"/>
      <c r="G964" s="131"/>
    </row>
    <row r="965" spans="2:7" x14ac:dyDescent="0.25">
      <c r="B965" s="163">
        <f t="shared" si="63"/>
        <v>45345</v>
      </c>
      <c r="C965" s="162" t="str">
        <f>_xll.ciqfunctions.udf.CIQ($Y$8, "IQ_TEV_TOTAL_REV_FWD", IQ_NTM,$B965)</f>
        <v>#CIQINACTIVE</v>
      </c>
      <c r="D965" s="162" t="str">
        <f>_xll.ciqfunctions.udf.CIQ($Y$8, "IQ_TEV_EBITDA_FWD", IQ_NTM,$B965)</f>
        <v>#CIQINACTIVE</v>
      </c>
      <c r="F965" s="135"/>
      <c r="G965" s="131"/>
    </row>
    <row r="966" spans="2:7" x14ac:dyDescent="0.25">
      <c r="B966" s="163">
        <f t="shared" si="63"/>
        <v>45348</v>
      </c>
      <c r="C966" s="162" t="str">
        <f>_xll.ciqfunctions.udf.CIQ($Y$8, "IQ_TEV_TOTAL_REV_FWD", IQ_NTM,$B966)</f>
        <v>#CIQINACTIVE</v>
      </c>
      <c r="D966" s="162" t="str">
        <f>_xll.ciqfunctions.udf.CIQ($Y$8, "IQ_TEV_EBITDA_FWD", IQ_NTM,$B966)</f>
        <v>#CIQINACTIVE</v>
      </c>
      <c r="F966" s="135"/>
      <c r="G966" s="131"/>
    </row>
    <row r="967" spans="2:7" x14ac:dyDescent="0.25">
      <c r="B967" s="163">
        <f t="shared" si="63"/>
        <v>45349</v>
      </c>
      <c r="C967" s="162" t="str">
        <f>_xll.ciqfunctions.udf.CIQ($Y$8, "IQ_TEV_TOTAL_REV_FWD", IQ_NTM,$B967)</f>
        <v>#CIQINACTIVE</v>
      </c>
      <c r="D967" s="162" t="str">
        <f>_xll.ciqfunctions.udf.CIQ($Y$8, "IQ_TEV_EBITDA_FWD", IQ_NTM,$B967)</f>
        <v>#CIQINACTIVE</v>
      </c>
      <c r="F967" s="135"/>
      <c r="G967" s="131"/>
    </row>
    <row r="968" spans="2:7" x14ac:dyDescent="0.25">
      <c r="B968" s="163">
        <f t="shared" si="63"/>
        <v>45350</v>
      </c>
      <c r="C968" s="162" t="str">
        <f>_xll.ciqfunctions.udf.CIQ($Y$8, "IQ_TEV_TOTAL_REV_FWD", IQ_NTM,$B968)</f>
        <v>#CIQINACTIVE</v>
      </c>
      <c r="D968" s="162" t="str">
        <f>_xll.ciqfunctions.udf.CIQ($Y$8, "IQ_TEV_EBITDA_FWD", IQ_NTM,$B968)</f>
        <v>#CIQINACTIVE</v>
      </c>
      <c r="F968" s="135"/>
      <c r="G968" s="131"/>
    </row>
    <row r="969" spans="2:7" x14ac:dyDescent="0.25">
      <c r="B969" s="163">
        <f t="shared" si="63"/>
        <v>45351</v>
      </c>
      <c r="C969" s="162" t="str">
        <f>_xll.ciqfunctions.udf.CIQ($Y$8, "IQ_TEV_TOTAL_REV_FWD", IQ_NTM,$B969)</f>
        <v>#CIQINACTIVE</v>
      </c>
      <c r="D969" s="162" t="str">
        <f>_xll.ciqfunctions.udf.CIQ($Y$8, "IQ_TEV_EBITDA_FWD", IQ_NTM,$B969)</f>
        <v>#CIQINACTIVE</v>
      </c>
      <c r="F969" s="135"/>
      <c r="G969" s="131"/>
    </row>
    <row r="970" spans="2:7" x14ac:dyDescent="0.25">
      <c r="B970" s="163">
        <f t="shared" si="63"/>
        <v>45352</v>
      </c>
      <c r="C970" s="162" t="str">
        <f>_xll.ciqfunctions.udf.CIQ($Y$8, "IQ_TEV_TOTAL_REV_FWD", IQ_NTM,$B970)</f>
        <v>#CIQINACTIVE</v>
      </c>
      <c r="D970" s="162" t="str">
        <f>_xll.ciqfunctions.udf.CIQ($Y$8, "IQ_TEV_EBITDA_FWD", IQ_NTM,$B970)</f>
        <v>#CIQINACTIVE</v>
      </c>
      <c r="F970" s="135"/>
      <c r="G970" s="131"/>
    </row>
    <row r="971" spans="2:7" x14ac:dyDescent="0.25">
      <c r="B971" s="163">
        <f t="shared" si="63"/>
        <v>45355</v>
      </c>
      <c r="C971" s="162" t="str">
        <f>_xll.ciqfunctions.udf.CIQ($Y$8, "IQ_TEV_TOTAL_REV_FWD", IQ_NTM,$B971)</f>
        <v>#CIQINACTIVE</v>
      </c>
      <c r="D971" s="162" t="str">
        <f>_xll.ciqfunctions.udf.CIQ($Y$8, "IQ_TEV_EBITDA_FWD", IQ_NTM,$B971)</f>
        <v>#CIQINACTIVE</v>
      </c>
      <c r="F971" s="135"/>
      <c r="G971" s="131"/>
    </row>
    <row r="972" spans="2:7" x14ac:dyDescent="0.25">
      <c r="B972" s="163">
        <f t="shared" si="63"/>
        <v>45356</v>
      </c>
      <c r="C972" s="162" t="str">
        <f>_xll.ciqfunctions.udf.CIQ($Y$8, "IQ_TEV_TOTAL_REV_FWD", IQ_NTM,$B972)</f>
        <v>#CIQINACTIVE</v>
      </c>
      <c r="D972" s="162" t="str">
        <f>_xll.ciqfunctions.udf.CIQ($Y$8, "IQ_TEV_EBITDA_FWD", IQ_NTM,$B972)</f>
        <v>#CIQINACTIVE</v>
      </c>
      <c r="F972" s="135"/>
      <c r="G972" s="131"/>
    </row>
    <row r="973" spans="2:7" x14ac:dyDescent="0.25">
      <c r="B973" s="163">
        <f t="shared" si="63"/>
        <v>45357</v>
      </c>
      <c r="C973" s="162" t="str">
        <f>_xll.ciqfunctions.udf.CIQ($Y$8, "IQ_TEV_TOTAL_REV_FWD", IQ_NTM,$B973)</f>
        <v>#CIQINACTIVE</v>
      </c>
      <c r="D973" s="162" t="str">
        <f>_xll.ciqfunctions.udf.CIQ($Y$8, "IQ_TEV_EBITDA_FWD", IQ_NTM,$B973)</f>
        <v>#CIQINACTIVE</v>
      </c>
      <c r="F973" s="135"/>
      <c r="G973" s="131"/>
    </row>
    <row r="974" spans="2:7" x14ac:dyDescent="0.25">
      <c r="B974" s="163">
        <f t="shared" si="63"/>
        <v>45358</v>
      </c>
      <c r="C974" s="162" t="str">
        <f>_xll.ciqfunctions.udf.CIQ($Y$8, "IQ_TEV_TOTAL_REV_FWD", IQ_NTM,$B974)</f>
        <v>#CIQINACTIVE</v>
      </c>
      <c r="D974" s="162" t="str">
        <f>_xll.ciqfunctions.udf.CIQ($Y$8, "IQ_TEV_EBITDA_FWD", IQ_NTM,$B974)</f>
        <v>#CIQINACTIVE</v>
      </c>
      <c r="F974" s="135"/>
      <c r="G974" s="131"/>
    </row>
    <row r="975" spans="2:7" x14ac:dyDescent="0.25">
      <c r="B975" s="163">
        <f t="shared" si="63"/>
        <v>45359</v>
      </c>
      <c r="C975" s="162" t="str">
        <f>_xll.ciqfunctions.udf.CIQ($Y$8, "IQ_TEV_TOTAL_REV_FWD", IQ_NTM,$B975)</f>
        <v>#CIQINACTIVE</v>
      </c>
      <c r="D975" s="162" t="str">
        <f>_xll.ciqfunctions.udf.CIQ($Y$8, "IQ_TEV_EBITDA_FWD", IQ_NTM,$B975)</f>
        <v>#CIQINACTIVE</v>
      </c>
      <c r="F975" s="135"/>
      <c r="G975" s="131"/>
    </row>
    <row r="976" spans="2:7" x14ac:dyDescent="0.25">
      <c r="B976" s="163">
        <f t="shared" si="63"/>
        <v>45362</v>
      </c>
      <c r="C976" s="162" t="str">
        <f>_xll.ciqfunctions.udf.CIQ($Y$8, "IQ_TEV_TOTAL_REV_FWD", IQ_NTM,$B976)</f>
        <v>#CIQINACTIVE</v>
      </c>
      <c r="D976" s="162" t="str">
        <f>_xll.ciqfunctions.udf.CIQ($Y$8, "IQ_TEV_EBITDA_FWD", IQ_NTM,$B976)</f>
        <v>#CIQINACTIVE</v>
      </c>
      <c r="F976" s="135"/>
      <c r="G976" s="131"/>
    </row>
    <row r="977" spans="2:7" x14ac:dyDescent="0.25">
      <c r="B977" s="163">
        <f t="shared" si="63"/>
        <v>45363</v>
      </c>
      <c r="C977" s="162" t="str">
        <f>_xll.ciqfunctions.udf.CIQ($Y$8, "IQ_TEV_TOTAL_REV_FWD", IQ_NTM,$B977)</f>
        <v>#CIQINACTIVE</v>
      </c>
      <c r="D977" s="162" t="str">
        <f>_xll.ciqfunctions.udf.CIQ($Y$8, "IQ_TEV_EBITDA_FWD", IQ_NTM,$B977)</f>
        <v>#CIQINACTIVE</v>
      </c>
      <c r="F977" s="135"/>
      <c r="G977" s="131"/>
    </row>
    <row r="978" spans="2:7" x14ac:dyDescent="0.25">
      <c r="B978" s="163">
        <f t="shared" si="63"/>
        <v>45364</v>
      </c>
      <c r="C978" s="162" t="str">
        <f>_xll.ciqfunctions.udf.CIQ($Y$8, "IQ_TEV_TOTAL_REV_FWD", IQ_NTM,$B978)</f>
        <v>#CIQINACTIVE</v>
      </c>
      <c r="D978" s="162" t="str">
        <f>_xll.ciqfunctions.udf.CIQ($Y$8, "IQ_TEV_EBITDA_FWD", IQ_NTM,$B978)</f>
        <v>#CIQINACTIVE</v>
      </c>
      <c r="F978" s="135"/>
      <c r="G978" s="131"/>
    </row>
    <row r="979" spans="2:7" x14ac:dyDescent="0.25">
      <c r="B979" s="163">
        <f t="shared" si="63"/>
        <v>45365</v>
      </c>
      <c r="C979" s="162" t="str">
        <f>_xll.ciqfunctions.udf.CIQ($Y$8, "IQ_TEV_TOTAL_REV_FWD", IQ_NTM,$B979)</f>
        <v>#CIQINACTIVE</v>
      </c>
      <c r="D979" s="162" t="str">
        <f>_xll.ciqfunctions.udf.CIQ($Y$8, "IQ_TEV_EBITDA_FWD", IQ_NTM,$B979)</f>
        <v>#CIQINACTIVE</v>
      </c>
      <c r="F979" s="135"/>
      <c r="G979" s="131"/>
    </row>
    <row r="980" spans="2:7" x14ac:dyDescent="0.25">
      <c r="B980" s="163">
        <f t="shared" si="63"/>
        <v>45366</v>
      </c>
      <c r="C980" s="162" t="str">
        <f>_xll.ciqfunctions.udf.CIQ($Y$8, "IQ_TEV_TOTAL_REV_FWD", IQ_NTM,$B980)</f>
        <v>#CIQINACTIVE</v>
      </c>
      <c r="D980" s="162" t="str">
        <f>_xll.ciqfunctions.udf.CIQ($Y$8, "IQ_TEV_EBITDA_FWD", IQ_NTM,$B980)</f>
        <v>#CIQINACTIVE</v>
      </c>
      <c r="F980" s="135"/>
      <c r="G980" s="131"/>
    </row>
    <row r="981" spans="2:7" x14ac:dyDescent="0.25">
      <c r="B981" s="163">
        <f t="shared" si="63"/>
        <v>45369</v>
      </c>
      <c r="C981" s="162" t="str">
        <f>_xll.ciqfunctions.udf.CIQ($Y$8, "IQ_TEV_TOTAL_REV_FWD", IQ_NTM,$B981)</f>
        <v>#CIQINACTIVE</v>
      </c>
      <c r="D981" s="162" t="str">
        <f>_xll.ciqfunctions.udf.CIQ($Y$8, "IQ_TEV_EBITDA_FWD", IQ_NTM,$B981)</f>
        <v>#CIQINACTIVE</v>
      </c>
      <c r="F981" s="135"/>
      <c r="G981" s="131"/>
    </row>
    <row r="982" spans="2:7" x14ac:dyDescent="0.25">
      <c r="B982" s="163">
        <f t="shared" si="63"/>
        <v>45370</v>
      </c>
      <c r="C982" s="162" t="str">
        <f>_xll.ciqfunctions.udf.CIQ($Y$8, "IQ_TEV_TOTAL_REV_FWD", IQ_NTM,$B982)</f>
        <v>#CIQINACTIVE</v>
      </c>
      <c r="D982" s="162" t="str">
        <f>_xll.ciqfunctions.udf.CIQ($Y$8, "IQ_TEV_EBITDA_FWD", IQ_NTM,$B982)</f>
        <v>#CIQINACTIVE</v>
      </c>
      <c r="F982" s="135"/>
      <c r="G982" s="131"/>
    </row>
    <row r="983" spans="2:7" x14ac:dyDescent="0.25">
      <c r="B983" s="163">
        <f t="shared" si="63"/>
        <v>45371</v>
      </c>
      <c r="C983" s="162" t="str">
        <f>_xll.ciqfunctions.udf.CIQ($Y$8, "IQ_TEV_TOTAL_REV_FWD", IQ_NTM,$B983)</f>
        <v>#CIQINACTIVE</v>
      </c>
      <c r="D983" s="162" t="str">
        <f>_xll.ciqfunctions.udf.CIQ($Y$8, "IQ_TEV_EBITDA_FWD", IQ_NTM,$B983)</f>
        <v>#CIQINACTIVE</v>
      </c>
      <c r="F983" s="135"/>
      <c r="G983" s="131"/>
    </row>
    <row r="984" spans="2:7" x14ac:dyDescent="0.25">
      <c r="B984" s="163">
        <f t="shared" si="63"/>
        <v>45372</v>
      </c>
      <c r="C984" s="162" t="str">
        <f>_xll.ciqfunctions.udf.CIQ($Y$8, "IQ_TEV_TOTAL_REV_FWD", IQ_NTM,$B984)</f>
        <v>#CIQINACTIVE</v>
      </c>
      <c r="D984" s="162" t="str">
        <f>_xll.ciqfunctions.udf.CIQ($Y$8, "IQ_TEV_EBITDA_FWD", IQ_NTM,$B984)</f>
        <v>#CIQINACTIVE</v>
      </c>
      <c r="F984" s="135"/>
      <c r="G984" s="131"/>
    </row>
    <row r="985" spans="2:7" x14ac:dyDescent="0.25">
      <c r="B985" s="163">
        <f t="shared" si="63"/>
        <v>45373</v>
      </c>
      <c r="C985" s="162" t="str">
        <f>_xll.ciqfunctions.udf.CIQ($Y$8, "IQ_TEV_TOTAL_REV_FWD", IQ_NTM,$B985)</f>
        <v>#CIQINACTIVE</v>
      </c>
      <c r="D985" s="162" t="str">
        <f>_xll.ciqfunctions.udf.CIQ($Y$8, "IQ_TEV_EBITDA_FWD", IQ_NTM,$B985)</f>
        <v>#CIQINACTIVE</v>
      </c>
      <c r="F985" s="135"/>
      <c r="G985" s="131"/>
    </row>
    <row r="986" spans="2:7" x14ac:dyDescent="0.25">
      <c r="B986" s="163">
        <f t="shared" si="63"/>
        <v>45376</v>
      </c>
      <c r="C986" s="162" t="str">
        <f>_xll.ciqfunctions.udf.CIQ($Y$8, "IQ_TEV_TOTAL_REV_FWD", IQ_NTM,$B986)</f>
        <v>#CIQINACTIVE</v>
      </c>
      <c r="D986" s="162" t="str">
        <f>_xll.ciqfunctions.udf.CIQ($Y$8, "IQ_TEV_EBITDA_FWD", IQ_NTM,$B986)</f>
        <v>#CIQINACTIVE</v>
      </c>
      <c r="F986" s="135"/>
      <c r="G986" s="131"/>
    </row>
    <row r="987" spans="2:7" x14ac:dyDescent="0.25">
      <c r="B987" s="163">
        <f t="shared" si="63"/>
        <v>45377</v>
      </c>
      <c r="C987" s="162" t="str">
        <f>_xll.ciqfunctions.udf.CIQ($Y$8, "IQ_TEV_TOTAL_REV_FWD", IQ_NTM,$B987)</f>
        <v>#CIQINACTIVE</v>
      </c>
      <c r="D987" s="162" t="str">
        <f>_xll.ciqfunctions.udf.CIQ($Y$8, "IQ_TEV_EBITDA_FWD", IQ_NTM,$B987)</f>
        <v>#CIQINACTIVE</v>
      </c>
      <c r="F987" s="135"/>
      <c r="G987" s="131"/>
    </row>
    <row r="988" spans="2:7" x14ac:dyDescent="0.25">
      <c r="B988" s="163">
        <f t="shared" si="63"/>
        <v>45378</v>
      </c>
      <c r="C988" s="162" t="str">
        <f>_xll.ciqfunctions.udf.CIQ($Y$8, "IQ_TEV_TOTAL_REV_FWD", IQ_NTM,$B988)</f>
        <v>#CIQINACTIVE</v>
      </c>
      <c r="D988" s="162" t="str">
        <f>_xll.ciqfunctions.udf.CIQ($Y$8, "IQ_TEV_EBITDA_FWD", IQ_NTM,$B988)</f>
        <v>#CIQINACTIVE</v>
      </c>
      <c r="F988" s="135"/>
      <c r="G988" s="131"/>
    </row>
    <row r="989" spans="2:7" x14ac:dyDescent="0.25">
      <c r="B989" s="163">
        <f t="shared" si="63"/>
        <v>45379</v>
      </c>
      <c r="C989" s="162" t="str">
        <f>_xll.ciqfunctions.udf.CIQ($Y$8, "IQ_TEV_TOTAL_REV_FWD", IQ_NTM,$B989)</f>
        <v>#CIQINACTIVE</v>
      </c>
      <c r="D989" s="162" t="str">
        <f>_xll.ciqfunctions.udf.CIQ($Y$8, "IQ_TEV_EBITDA_FWD", IQ_NTM,$B989)</f>
        <v>#CIQINACTIVE</v>
      </c>
      <c r="F989" s="135"/>
      <c r="G989" s="131"/>
    </row>
    <row r="990" spans="2:7" x14ac:dyDescent="0.25">
      <c r="B990" s="163">
        <f t="shared" si="63"/>
        <v>45380</v>
      </c>
      <c r="C990" s="162" t="str">
        <f>_xll.ciqfunctions.udf.CIQ($Y$8, "IQ_TEV_TOTAL_REV_FWD", IQ_NTM,$B990)</f>
        <v>#CIQINACTIVE</v>
      </c>
      <c r="D990" s="162" t="str">
        <f>_xll.ciqfunctions.udf.CIQ($Y$8, "IQ_TEV_EBITDA_FWD", IQ_NTM,$B990)</f>
        <v>#CIQINACTIVE</v>
      </c>
      <c r="F990" s="135"/>
      <c r="G990" s="131"/>
    </row>
    <row r="991" spans="2:7" x14ac:dyDescent="0.25">
      <c r="B991" s="163">
        <f t="shared" si="63"/>
        <v>45383</v>
      </c>
      <c r="C991" s="162" t="str">
        <f>_xll.ciqfunctions.udf.CIQ($Y$8, "IQ_TEV_TOTAL_REV_FWD", IQ_NTM,$B991)</f>
        <v>#CIQINACTIVE</v>
      </c>
      <c r="D991" s="162" t="str">
        <f>_xll.ciqfunctions.udf.CIQ($Y$8, "IQ_TEV_EBITDA_FWD", IQ_NTM,$B991)</f>
        <v>#CIQINACTIVE</v>
      </c>
      <c r="F991" s="135"/>
      <c r="G991" s="131"/>
    </row>
    <row r="992" spans="2:7" x14ac:dyDescent="0.25">
      <c r="B992" s="163">
        <f t="shared" si="63"/>
        <v>45384</v>
      </c>
      <c r="C992" s="162" t="str">
        <f>_xll.ciqfunctions.udf.CIQ($Y$8, "IQ_TEV_TOTAL_REV_FWD", IQ_NTM,$B992)</f>
        <v>#CIQINACTIVE</v>
      </c>
      <c r="D992" s="162" t="str">
        <f>_xll.ciqfunctions.udf.CIQ($Y$8, "IQ_TEV_EBITDA_FWD", IQ_NTM,$B992)</f>
        <v>#CIQINACTIVE</v>
      </c>
      <c r="F992" s="135"/>
      <c r="G992" s="131"/>
    </row>
    <row r="993" spans="2:7" x14ac:dyDescent="0.25">
      <c r="B993" s="163">
        <f t="shared" si="63"/>
        <v>45385</v>
      </c>
      <c r="C993" s="162" t="str">
        <f>_xll.ciqfunctions.udf.CIQ($Y$8, "IQ_TEV_TOTAL_REV_FWD", IQ_NTM,$B993)</f>
        <v>#CIQINACTIVE</v>
      </c>
      <c r="D993" s="162" t="str">
        <f>_xll.ciqfunctions.udf.CIQ($Y$8, "IQ_TEV_EBITDA_FWD", IQ_NTM,$B993)</f>
        <v>#CIQINACTIVE</v>
      </c>
      <c r="F993" s="135"/>
      <c r="G993" s="131"/>
    </row>
    <row r="994" spans="2:7" x14ac:dyDescent="0.25">
      <c r="B994" s="163">
        <f t="shared" si="63"/>
        <v>45386</v>
      </c>
      <c r="C994" s="162" t="str">
        <f>_xll.ciqfunctions.udf.CIQ($Y$8, "IQ_TEV_TOTAL_REV_FWD", IQ_NTM,$B994)</f>
        <v>#CIQINACTIVE</v>
      </c>
      <c r="D994" s="162" t="str">
        <f>_xll.ciqfunctions.udf.CIQ($Y$8, "IQ_TEV_EBITDA_FWD", IQ_NTM,$B994)</f>
        <v>#CIQINACTIVE</v>
      </c>
      <c r="F994" s="135"/>
      <c r="G994" s="131"/>
    </row>
    <row r="995" spans="2:7" x14ac:dyDescent="0.25">
      <c r="B995" s="163">
        <f t="shared" si="63"/>
        <v>45387</v>
      </c>
      <c r="C995" s="162" t="str">
        <f>_xll.ciqfunctions.udf.CIQ($Y$8, "IQ_TEV_TOTAL_REV_FWD", IQ_NTM,$B995)</f>
        <v>#CIQINACTIVE</v>
      </c>
      <c r="D995" s="162" t="str">
        <f>_xll.ciqfunctions.udf.CIQ($Y$8, "IQ_TEV_EBITDA_FWD", IQ_NTM,$B995)</f>
        <v>#CIQINACTIVE</v>
      </c>
      <c r="F995" s="135"/>
      <c r="G995" s="131"/>
    </row>
    <row r="996" spans="2:7" x14ac:dyDescent="0.25">
      <c r="B996" s="163">
        <f t="shared" si="63"/>
        <v>45390</v>
      </c>
      <c r="C996" s="162" t="str">
        <f>_xll.ciqfunctions.udf.CIQ($Y$8, "IQ_TEV_TOTAL_REV_FWD", IQ_NTM,$B996)</f>
        <v>#CIQINACTIVE</v>
      </c>
      <c r="D996" s="162" t="str">
        <f>_xll.ciqfunctions.udf.CIQ($Y$8, "IQ_TEV_EBITDA_FWD", IQ_NTM,$B996)</f>
        <v>#CIQINACTIVE</v>
      </c>
      <c r="F996" s="135"/>
      <c r="G996" s="131"/>
    </row>
    <row r="997" spans="2:7" x14ac:dyDescent="0.25">
      <c r="B997" s="163">
        <f t="shared" si="63"/>
        <v>45391</v>
      </c>
      <c r="C997" s="162" t="str">
        <f>_xll.ciqfunctions.udf.CIQ($Y$8, "IQ_TEV_TOTAL_REV_FWD", IQ_NTM,$B997)</f>
        <v>#CIQINACTIVE</v>
      </c>
      <c r="D997" s="162" t="str">
        <f>_xll.ciqfunctions.udf.CIQ($Y$8, "IQ_TEV_EBITDA_FWD", IQ_NTM,$B997)</f>
        <v>#CIQINACTIVE</v>
      </c>
      <c r="F997" s="135"/>
      <c r="G997" s="131"/>
    </row>
    <row r="998" spans="2:7" x14ac:dyDescent="0.25">
      <c r="B998" s="163">
        <f t="shared" si="63"/>
        <v>45392</v>
      </c>
      <c r="C998" s="162" t="str">
        <f>_xll.ciqfunctions.udf.CIQ($Y$8, "IQ_TEV_TOTAL_REV_FWD", IQ_NTM,$B998)</f>
        <v>#CIQINACTIVE</v>
      </c>
      <c r="D998" s="162" t="str">
        <f>_xll.ciqfunctions.udf.CIQ($Y$8, "IQ_TEV_EBITDA_FWD", IQ_NTM,$B998)</f>
        <v>#CIQINACTIVE</v>
      </c>
      <c r="F998" s="135"/>
      <c r="G998" s="131"/>
    </row>
    <row r="999" spans="2:7" x14ac:dyDescent="0.25">
      <c r="B999" s="163">
        <f t="shared" si="63"/>
        <v>45393</v>
      </c>
      <c r="C999" s="162" t="str">
        <f>_xll.ciqfunctions.udf.CIQ($Y$8, "IQ_TEV_TOTAL_REV_FWD", IQ_NTM,$B999)</f>
        <v>#CIQINACTIVE</v>
      </c>
      <c r="D999" s="162" t="str">
        <f>_xll.ciqfunctions.udf.CIQ($Y$8, "IQ_TEV_EBITDA_FWD", IQ_NTM,$B999)</f>
        <v>#CIQINACTIVE</v>
      </c>
      <c r="F999" s="135"/>
      <c r="G999" s="131"/>
    </row>
    <row r="1000" spans="2:7" x14ac:dyDescent="0.25">
      <c r="B1000" s="163">
        <f t="shared" si="63"/>
        <v>45394</v>
      </c>
      <c r="C1000" s="162" t="str">
        <f>_xll.ciqfunctions.udf.CIQ($Y$8, "IQ_TEV_TOTAL_REV_FWD", IQ_NTM,$B1000)</f>
        <v>#CIQINACTIVE</v>
      </c>
      <c r="D1000" s="162" t="str">
        <f>_xll.ciqfunctions.udf.CIQ($Y$8, "IQ_TEV_EBITDA_FWD", IQ_NTM,$B1000)</f>
        <v>#CIQINACTIVE</v>
      </c>
      <c r="F1000" s="135"/>
      <c r="G1000" s="131"/>
    </row>
    <row r="1001" spans="2:7" x14ac:dyDescent="0.25">
      <c r="B1001" s="163">
        <f t="shared" si="63"/>
        <v>45397</v>
      </c>
      <c r="C1001" s="162" t="str">
        <f>_xll.ciqfunctions.udf.CIQ($Y$8, "IQ_TEV_TOTAL_REV_FWD", IQ_NTM,$B1001)</f>
        <v>#CIQINACTIVE</v>
      </c>
      <c r="D1001" s="162" t="str">
        <f>_xll.ciqfunctions.udf.CIQ($Y$8, "IQ_TEV_EBITDA_FWD", IQ_NTM,$B1001)</f>
        <v>#CIQINACTIVE</v>
      </c>
      <c r="F1001" s="135"/>
      <c r="G1001" s="131"/>
    </row>
    <row r="1002" spans="2:7" x14ac:dyDescent="0.25">
      <c r="B1002" s="163">
        <f t="shared" si="63"/>
        <v>45398</v>
      </c>
      <c r="C1002" s="162" t="str">
        <f>_xll.ciqfunctions.udf.CIQ($Y$8, "IQ_TEV_TOTAL_REV_FWD", IQ_NTM,$B1002)</f>
        <v>#CIQINACTIVE</v>
      </c>
      <c r="D1002" s="162" t="str">
        <f>_xll.ciqfunctions.udf.CIQ($Y$8, "IQ_TEV_EBITDA_FWD", IQ_NTM,$B1002)</f>
        <v>#CIQINACTIVE</v>
      </c>
      <c r="F1002" s="135"/>
      <c r="G1002" s="131"/>
    </row>
    <row r="1003" spans="2:7" x14ac:dyDescent="0.25">
      <c r="B1003" s="163">
        <f t="shared" si="63"/>
        <v>45399</v>
      </c>
      <c r="C1003" s="162" t="str">
        <f>_xll.ciqfunctions.udf.CIQ($Y$8, "IQ_TEV_TOTAL_REV_FWD", IQ_NTM,$B1003)</f>
        <v>#CIQINACTIVE</v>
      </c>
      <c r="D1003" s="162" t="str">
        <f>_xll.ciqfunctions.udf.CIQ($Y$8, "IQ_TEV_EBITDA_FWD", IQ_NTM,$B1003)</f>
        <v>#CIQINACTIVE</v>
      </c>
      <c r="F1003" s="135"/>
      <c r="G1003" s="131"/>
    </row>
    <row r="1004" spans="2:7" x14ac:dyDescent="0.25">
      <c r="B1004" s="163">
        <f t="shared" si="63"/>
        <v>45400</v>
      </c>
      <c r="C1004" s="162" t="str">
        <f>_xll.ciqfunctions.udf.CIQ($Y$8, "IQ_TEV_TOTAL_REV_FWD", IQ_NTM,$B1004)</f>
        <v>#CIQINACTIVE</v>
      </c>
      <c r="D1004" s="162" t="str">
        <f>_xll.ciqfunctions.udf.CIQ($Y$8, "IQ_TEV_EBITDA_FWD", IQ_NTM,$B1004)</f>
        <v>#CIQINACTIVE</v>
      </c>
      <c r="F1004" s="135"/>
      <c r="G1004" s="131"/>
    </row>
    <row r="1005" spans="2:7" x14ac:dyDescent="0.25">
      <c r="B1005" s="163">
        <f t="shared" si="63"/>
        <v>45401</v>
      </c>
      <c r="C1005" s="162" t="str">
        <f>_xll.ciqfunctions.udf.CIQ($Y$8, "IQ_TEV_TOTAL_REV_FWD", IQ_NTM,$B1005)</f>
        <v>#CIQINACTIVE</v>
      </c>
      <c r="D1005" s="162" t="str">
        <f>_xll.ciqfunctions.udf.CIQ($Y$8, "IQ_TEV_EBITDA_FWD", IQ_NTM,$B1005)</f>
        <v>#CIQINACTIVE</v>
      </c>
      <c r="F1005" s="135"/>
      <c r="G1005" s="131"/>
    </row>
    <row r="1006" spans="2:7" x14ac:dyDescent="0.25">
      <c r="B1006" s="163">
        <f t="shared" si="63"/>
        <v>45404</v>
      </c>
      <c r="C1006" s="162" t="str">
        <f>_xll.ciqfunctions.udf.CIQ($Y$8, "IQ_TEV_TOTAL_REV_FWD", IQ_NTM,$B1006)</f>
        <v>#CIQINACTIVE</v>
      </c>
      <c r="D1006" s="162" t="str">
        <f>_xll.ciqfunctions.udf.CIQ($Y$8, "IQ_TEV_EBITDA_FWD", IQ_NTM,$B1006)</f>
        <v>#CIQINACTIVE</v>
      </c>
      <c r="F1006" s="135"/>
      <c r="G1006" s="131"/>
    </row>
    <row r="1007" spans="2:7" x14ac:dyDescent="0.25">
      <c r="B1007" s="163">
        <f t="shared" ref="B1007:B1070" si="64">IF(WEEKDAY(B1006+1)=7,B1006+3,B1006+1)</f>
        <v>45405</v>
      </c>
      <c r="C1007" s="162" t="str">
        <f>_xll.ciqfunctions.udf.CIQ($Y$8, "IQ_TEV_TOTAL_REV_FWD", IQ_NTM,$B1007)</f>
        <v>#CIQINACTIVE</v>
      </c>
      <c r="D1007" s="162" t="str">
        <f>_xll.ciqfunctions.udf.CIQ($Y$8, "IQ_TEV_EBITDA_FWD", IQ_NTM,$B1007)</f>
        <v>#CIQINACTIVE</v>
      </c>
      <c r="F1007" s="135"/>
      <c r="G1007" s="131"/>
    </row>
    <row r="1008" spans="2:7" x14ac:dyDescent="0.25">
      <c r="B1008" s="163">
        <f t="shared" si="64"/>
        <v>45406</v>
      </c>
      <c r="C1008" s="162" t="str">
        <f>_xll.ciqfunctions.udf.CIQ($Y$8, "IQ_TEV_TOTAL_REV_FWD", IQ_NTM,$B1008)</f>
        <v>#CIQINACTIVE</v>
      </c>
      <c r="D1008" s="162" t="str">
        <f>_xll.ciqfunctions.udf.CIQ($Y$8, "IQ_TEV_EBITDA_FWD", IQ_NTM,$B1008)</f>
        <v>#CIQINACTIVE</v>
      </c>
      <c r="F1008" s="135"/>
      <c r="G1008" s="131"/>
    </row>
    <row r="1009" spans="2:7" x14ac:dyDescent="0.25">
      <c r="B1009" s="163">
        <f t="shared" si="64"/>
        <v>45407</v>
      </c>
      <c r="C1009" s="162" t="str">
        <f>_xll.ciqfunctions.udf.CIQ($Y$8, "IQ_TEV_TOTAL_REV_FWD", IQ_NTM,$B1009)</f>
        <v>#CIQINACTIVE</v>
      </c>
      <c r="D1009" s="162" t="str">
        <f>_xll.ciqfunctions.udf.CIQ($Y$8, "IQ_TEV_EBITDA_FWD", IQ_NTM,$B1009)</f>
        <v>#CIQINACTIVE</v>
      </c>
      <c r="F1009" s="135"/>
      <c r="G1009" s="131"/>
    </row>
    <row r="1010" spans="2:7" x14ac:dyDescent="0.25">
      <c r="B1010" s="163">
        <f t="shared" si="64"/>
        <v>45408</v>
      </c>
      <c r="C1010" s="162" t="str">
        <f>_xll.ciqfunctions.udf.CIQ($Y$8, "IQ_TEV_TOTAL_REV_FWD", IQ_NTM,$B1010)</f>
        <v>#CIQINACTIVE</v>
      </c>
      <c r="D1010" s="162" t="str">
        <f>_xll.ciqfunctions.udf.CIQ($Y$8, "IQ_TEV_EBITDA_FWD", IQ_NTM,$B1010)</f>
        <v>#CIQINACTIVE</v>
      </c>
      <c r="F1010" s="135"/>
      <c r="G1010" s="131"/>
    </row>
    <row r="1011" spans="2:7" x14ac:dyDescent="0.25">
      <c r="B1011" s="163">
        <f t="shared" si="64"/>
        <v>45411</v>
      </c>
      <c r="C1011" s="162" t="str">
        <f>_xll.ciqfunctions.udf.CIQ($Y$8, "IQ_TEV_TOTAL_REV_FWD", IQ_NTM,$B1011)</f>
        <v>#CIQINACTIVE</v>
      </c>
      <c r="D1011" s="162" t="str">
        <f>_xll.ciqfunctions.udf.CIQ($Y$8, "IQ_TEV_EBITDA_FWD", IQ_NTM,$B1011)</f>
        <v>#CIQINACTIVE</v>
      </c>
      <c r="F1011" s="135"/>
      <c r="G1011" s="131"/>
    </row>
    <row r="1012" spans="2:7" x14ac:dyDescent="0.25">
      <c r="B1012" s="163">
        <f t="shared" si="64"/>
        <v>45412</v>
      </c>
      <c r="C1012" s="162" t="str">
        <f>_xll.ciqfunctions.udf.CIQ($Y$8, "IQ_TEV_TOTAL_REV_FWD", IQ_NTM,$B1012)</f>
        <v>#CIQINACTIVE</v>
      </c>
      <c r="D1012" s="162" t="str">
        <f>_xll.ciqfunctions.udf.CIQ($Y$8, "IQ_TEV_EBITDA_FWD", IQ_NTM,$B1012)</f>
        <v>#CIQINACTIVE</v>
      </c>
      <c r="F1012" s="135"/>
      <c r="G1012" s="131"/>
    </row>
    <row r="1013" spans="2:7" x14ac:dyDescent="0.25">
      <c r="B1013" s="163">
        <f t="shared" si="64"/>
        <v>45413</v>
      </c>
      <c r="C1013" s="162" t="str">
        <f>_xll.ciqfunctions.udf.CIQ($Y$8, "IQ_TEV_TOTAL_REV_FWD", IQ_NTM,$B1013)</f>
        <v>#CIQINACTIVE</v>
      </c>
      <c r="D1013" s="162" t="str">
        <f>_xll.ciqfunctions.udf.CIQ($Y$8, "IQ_TEV_EBITDA_FWD", IQ_NTM,$B1013)</f>
        <v>#CIQINACTIVE</v>
      </c>
      <c r="F1013" s="135"/>
      <c r="G1013" s="131"/>
    </row>
    <row r="1014" spans="2:7" x14ac:dyDescent="0.25">
      <c r="B1014" s="163">
        <f t="shared" si="64"/>
        <v>45414</v>
      </c>
      <c r="C1014" s="162" t="str">
        <f>_xll.ciqfunctions.udf.CIQ($Y$8, "IQ_TEV_TOTAL_REV_FWD", IQ_NTM,$B1014)</f>
        <v>#CIQINACTIVE</v>
      </c>
      <c r="D1014" s="162" t="str">
        <f>_xll.ciqfunctions.udf.CIQ($Y$8, "IQ_TEV_EBITDA_FWD", IQ_NTM,$B1014)</f>
        <v>#CIQINACTIVE</v>
      </c>
      <c r="F1014" s="135"/>
      <c r="G1014" s="131"/>
    </row>
    <row r="1015" spans="2:7" x14ac:dyDescent="0.25">
      <c r="B1015" s="163">
        <f t="shared" si="64"/>
        <v>45415</v>
      </c>
      <c r="C1015" s="162" t="str">
        <f>_xll.ciqfunctions.udf.CIQ($Y$8, "IQ_TEV_TOTAL_REV_FWD", IQ_NTM,$B1015)</f>
        <v>#CIQINACTIVE</v>
      </c>
      <c r="D1015" s="162" t="str">
        <f>_xll.ciqfunctions.udf.CIQ($Y$8, "IQ_TEV_EBITDA_FWD", IQ_NTM,$B1015)</f>
        <v>#CIQINACTIVE</v>
      </c>
      <c r="F1015" s="135"/>
      <c r="G1015" s="131"/>
    </row>
    <row r="1016" spans="2:7" x14ac:dyDescent="0.25">
      <c r="B1016" s="163">
        <f t="shared" si="64"/>
        <v>45418</v>
      </c>
      <c r="C1016" s="162" t="str">
        <f>_xll.ciqfunctions.udf.CIQ($Y$8, "IQ_TEV_TOTAL_REV_FWD", IQ_NTM,$B1016)</f>
        <v>#CIQINACTIVE</v>
      </c>
      <c r="D1016" s="162" t="str">
        <f>_xll.ciqfunctions.udf.CIQ($Y$8, "IQ_TEV_EBITDA_FWD", IQ_NTM,$B1016)</f>
        <v>#CIQINACTIVE</v>
      </c>
      <c r="F1016" s="135"/>
      <c r="G1016" s="131"/>
    </row>
    <row r="1017" spans="2:7" x14ac:dyDescent="0.25">
      <c r="B1017" s="163">
        <f t="shared" si="64"/>
        <v>45419</v>
      </c>
      <c r="C1017" s="162" t="str">
        <f>_xll.ciqfunctions.udf.CIQ($Y$8, "IQ_TEV_TOTAL_REV_FWD", IQ_NTM,$B1017)</f>
        <v>#CIQINACTIVE</v>
      </c>
      <c r="D1017" s="162" t="str">
        <f>_xll.ciqfunctions.udf.CIQ($Y$8, "IQ_TEV_EBITDA_FWD", IQ_NTM,$B1017)</f>
        <v>#CIQINACTIVE</v>
      </c>
      <c r="F1017" s="135"/>
      <c r="G1017" s="131"/>
    </row>
    <row r="1018" spans="2:7" x14ac:dyDescent="0.25">
      <c r="B1018" s="163">
        <f t="shared" si="64"/>
        <v>45420</v>
      </c>
      <c r="C1018" s="162" t="str">
        <f>_xll.ciqfunctions.udf.CIQ($Y$8, "IQ_TEV_TOTAL_REV_FWD", IQ_NTM,$B1018)</f>
        <v>#CIQINACTIVE</v>
      </c>
      <c r="D1018" s="162" t="str">
        <f>_xll.ciqfunctions.udf.CIQ($Y$8, "IQ_TEV_EBITDA_FWD", IQ_NTM,$B1018)</f>
        <v>#CIQINACTIVE</v>
      </c>
      <c r="F1018" s="135"/>
      <c r="G1018" s="131"/>
    </row>
    <row r="1019" spans="2:7" x14ac:dyDescent="0.25">
      <c r="B1019" s="163">
        <f t="shared" si="64"/>
        <v>45421</v>
      </c>
      <c r="C1019" s="162" t="str">
        <f>_xll.ciqfunctions.udf.CIQ($Y$8, "IQ_TEV_TOTAL_REV_FWD", IQ_NTM,$B1019)</f>
        <v>#CIQINACTIVE</v>
      </c>
      <c r="D1019" s="162" t="str">
        <f>_xll.ciqfunctions.udf.CIQ($Y$8, "IQ_TEV_EBITDA_FWD", IQ_NTM,$B1019)</f>
        <v>#CIQINACTIVE</v>
      </c>
      <c r="F1019" s="135"/>
      <c r="G1019" s="131"/>
    </row>
    <row r="1020" spans="2:7" x14ac:dyDescent="0.25">
      <c r="B1020" s="163">
        <f t="shared" si="64"/>
        <v>45422</v>
      </c>
      <c r="C1020" s="162" t="str">
        <f>_xll.ciqfunctions.udf.CIQ($Y$8, "IQ_TEV_TOTAL_REV_FWD", IQ_NTM,$B1020)</f>
        <v>#CIQINACTIVE</v>
      </c>
      <c r="D1020" s="162" t="str">
        <f>_xll.ciqfunctions.udf.CIQ($Y$8, "IQ_TEV_EBITDA_FWD", IQ_NTM,$B1020)</f>
        <v>#CIQINACTIVE</v>
      </c>
      <c r="F1020" s="135"/>
      <c r="G1020" s="131"/>
    </row>
    <row r="1021" spans="2:7" x14ac:dyDescent="0.25">
      <c r="B1021" s="163">
        <f t="shared" si="64"/>
        <v>45425</v>
      </c>
      <c r="C1021" s="162" t="str">
        <f>_xll.ciqfunctions.udf.CIQ($Y$8, "IQ_TEV_TOTAL_REV_FWD", IQ_NTM,$B1021)</f>
        <v>#CIQINACTIVE</v>
      </c>
      <c r="D1021" s="162" t="str">
        <f>_xll.ciqfunctions.udf.CIQ($Y$8, "IQ_TEV_EBITDA_FWD", IQ_NTM,$B1021)</f>
        <v>#CIQINACTIVE</v>
      </c>
      <c r="F1021" s="135"/>
      <c r="G1021" s="131"/>
    </row>
    <row r="1022" spans="2:7" x14ac:dyDescent="0.25">
      <c r="B1022" s="163">
        <f t="shared" si="64"/>
        <v>45426</v>
      </c>
      <c r="C1022" s="162" t="str">
        <f>_xll.ciqfunctions.udf.CIQ($Y$8, "IQ_TEV_TOTAL_REV_FWD", IQ_NTM,$B1022)</f>
        <v>#CIQINACTIVE</v>
      </c>
      <c r="D1022" s="162" t="str">
        <f>_xll.ciqfunctions.udf.CIQ($Y$8, "IQ_TEV_EBITDA_FWD", IQ_NTM,$B1022)</f>
        <v>#CIQINACTIVE</v>
      </c>
      <c r="F1022" s="135"/>
      <c r="G1022" s="131"/>
    </row>
    <row r="1023" spans="2:7" x14ac:dyDescent="0.25">
      <c r="B1023" s="163">
        <f t="shared" si="64"/>
        <v>45427</v>
      </c>
      <c r="C1023" s="162" t="str">
        <f>_xll.ciqfunctions.udf.CIQ($Y$8, "IQ_TEV_TOTAL_REV_FWD", IQ_NTM,$B1023)</f>
        <v>#CIQINACTIVE</v>
      </c>
      <c r="D1023" s="162" t="str">
        <f>_xll.ciqfunctions.udf.CIQ($Y$8, "IQ_TEV_EBITDA_FWD", IQ_NTM,$B1023)</f>
        <v>#CIQINACTIVE</v>
      </c>
      <c r="F1023" s="135"/>
      <c r="G1023" s="131"/>
    </row>
    <row r="1024" spans="2:7" x14ac:dyDescent="0.25">
      <c r="B1024" s="163">
        <f t="shared" si="64"/>
        <v>45428</v>
      </c>
      <c r="C1024" s="162" t="str">
        <f>_xll.ciqfunctions.udf.CIQ($Y$8, "IQ_TEV_TOTAL_REV_FWD", IQ_NTM,$B1024)</f>
        <v>#CIQINACTIVE</v>
      </c>
      <c r="D1024" s="162" t="str">
        <f>_xll.ciqfunctions.udf.CIQ($Y$8, "IQ_TEV_EBITDA_FWD", IQ_NTM,$B1024)</f>
        <v>#CIQINACTIVE</v>
      </c>
      <c r="F1024" s="135"/>
      <c r="G1024" s="131"/>
    </row>
    <row r="1025" spans="2:7" x14ac:dyDescent="0.25">
      <c r="B1025" s="163">
        <f t="shared" si="64"/>
        <v>45429</v>
      </c>
      <c r="C1025" s="162" t="str">
        <f>_xll.ciqfunctions.udf.CIQ($Y$8, "IQ_TEV_TOTAL_REV_FWD", IQ_NTM,$B1025)</f>
        <v>#CIQINACTIVE</v>
      </c>
      <c r="D1025" s="162" t="str">
        <f>_xll.ciqfunctions.udf.CIQ($Y$8, "IQ_TEV_EBITDA_FWD", IQ_NTM,$B1025)</f>
        <v>#CIQINACTIVE</v>
      </c>
      <c r="F1025" s="135"/>
      <c r="G1025" s="131"/>
    </row>
    <row r="1026" spans="2:7" x14ac:dyDescent="0.25">
      <c r="B1026" s="163">
        <f t="shared" si="64"/>
        <v>45432</v>
      </c>
      <c r="C1026" s="162" t="str">
        <f>_xll.ciqfunctions.udf.CIQ($Y$8, "IQ_TEV_TOTAL_REV_FWD", IQ_NTM,$B1026)</f>
        <v>#CIQINACTIVE</v>
      </c>
      <c r="D1026" s="162" t="str">
        <f>_xll.ciqfunctions.udf.CIQ($Y$8, "IQ_TEV_EBITDA_FWD", IQ_NTM,$B1026)</f>
        <v>#CIQINACTIVE</v>
      </c>
      <c r="F1026" s="135"/>
      <c r="G1026" s="131"/>
    </row>
    <row r="1027" spans="2:7" x14ac:dyDescent="0.25">
      <c r="B1027" s="163">
        <f t="shared" si="64"/>
        <v>45433</v>
      </c>
      <c r="C1027" s="162" t="str">
        <f>_xll.ciqfunctions.udf.CIQ($Y$8, "IQ_TEV_TOTAL_REV_FWD", IQ_NTM,$B1027)</f>
        <v>#CIQINACTIVE</v>
      </c>
      <c r="D1027" s="162" t="str">
        <f>_xll.ciqfunctions.udf.CIQ($Y$8, "IQ_TEV_EBITDA_FWD", IQ_NTM,$B1027)</f>
        <v>#CIQINACTIVE</v>
      </c>
      <c r="F1027" s="135"/>
      <c r="G1027" s="131"/>
    </row>
    <row r="1028" spans="2:7" x14ac:dyDescent="0.25">
      <c r="B1028" s="163">
        <f t="shared" si="64"/>
        <v>45434</v>
      </c>
      <c r="C1028" s="162" t="str">
        <f>_xll.ciqfunctions.udf.CIQ($Y$8, "IQ_TEV_TOTAL_REV_FWD", IQ_NTM,$B1028)</f>
        <v>#CIQINACTIVE</v>
      </c>
      <c r="D1028" s="162" t="str">
        <f>_xll.ciqfunctions.udf.CIQ($Y$8, "IQ_TEV_EBITDA_FWD", IQ_NTM,$B1028)</f>
        <v>#CIQINACTIVE</v>
      </c>
      <c r="F1028" s="135"/>
      <c r="G1028" s="131"/>
    </row>
    <row r="1029" spans="2:7" x14ac:dyDescent="0.25">
      <c r="B1029" s="163">
        <f t="shared" si="64"/>
        <v>45435</v>
      </c>
      <c r="C1029" s="162" t="str">
        <f>_xll.ciqfunctions.udf.CIQ($Y$8, "IQ_TEV_TOTAL_REV_FWD", IQ_NTM,$B1029)</f>
        <v>#CIQINACTIVE</v>
      </c>
      <c r="D1029" s="162" t="str">
        <f>_xll.ciqfunctions.udf.CIQ($Y$8, "IQ_TEV_EBITDA_FWD", IQ_NTM,$B1029)</f>
        <v>#CIQINACTIVE</v>
      </c>
      <c r="F1029" s="135"/>
      <c r="G1029" s="131"/>
    </row>
    <row r="1030" spans="2:7" x14ac:dyDescent="0.25">
      <c r="B1030" s="163">
        <f t="shared" si="64"/>
        <v>45436</v>
      </c>
      <c r="C1030" s="162" t="str">
        <f>_xll.ciqfunctions.udf.CIQ($Y$8, "IQ_TEV_TOTAL_REV_FWD", IQ_NTM,$B1030)</f>
        <v>#CIQINACTIVE</v>
      </c>
      <c r="D1030" s="162" t="str">
        <f>_xll.ciqfunctions.udf.CIQ($Y$8, "IQ_TEV_EBITDA_FWD", IQ_NTM,$B1030)</f>
        <v>#CIQINACTIVE</v>
      </c>
      <c r="F1030" s="135"/>
      <c r="G1030" s="131"/>
    </row>
    <row r="1031" spans="2:7" x14ac:dyDescent="0.25">
      <c r="B1031" s="163">
        <f t="shared" si="64"/>
        <v>45439</v>
      </c>
      <c r="C1031" s="162" t="str">
        <f>_xll.ciqfunctions.udf.CIQ($Y$8, "IQ_TEV_TOTAL_REV_FWD", IQ_NTM,$B1031)</f>
        <v>#CIQINACTIVE</v>
      </c>
      <c r="D1031" s="162" t="str">
        <f>_xll.ciqfunctions.udf.CIQ($Y$8, "IQ_TEV_EBITDA_FWD", IQ_NTM,$B1031)</f>
        <v>#CIQINACTIVE</v>
      </c>
      <c r="F1031" s="135"/>
      <c r="G1031" s="131"/>
    </row>
    <row r="1032" spans="2:7" x14ac:dyDescent="0.25">
      <c r="B1032" s="163">
        <f t="shared" si="64"/>
        <v>45440</v>
      </c>
      <c r="C1032" s="162" t="str">
        <f>_xll.ciqfunctions.udf.CIQ($Y$8, "IQ_TEV_TOTAL_REV_FWD", IQ_NTM,$B1032)</f>
        <v>#CIQINACTIVE</v>
      </c>
      <c r="D1032" s="162" t="str">
        <f>_xll.ciqfunctions.udf.CIQ($Y$8, "IQ_TEV_EBITDA_FWD", IQ_NTM,$B1032)</f>
        <v>#CIQINACTIVE</v>
      </c>
      <c r="F1032" s="135"/>
      <c r="G1032" s="131"/>
    </row>
    <row r="1033" spans="2:7" x14ac:dyDescent="0.25">
      <c r="B1033" s="163">
        <f t="shared" si="64"/>
        <v>45441</v>
      </c>
      <c r="C1033" s="162" t="str">
        <f>_xll.ciqfunctions.udf.CIQ($Y$8, "IQ_TEV_TOTAL_REV_FWD", IQ_NTM,$B1033)</f>
        <v>#CIQINACTIVE</v>
      </c>
      <c r="D1033" s="162" t="str">
        <f>_xll.ciqfunctions.udf.CIQ($Y$8, "IQ_TEV_EBITDA_FWD", IQ_NTM,$B1033)</f>
        <v>#CIQINACTIVE</v>
      </c>
      <c r="F1033" s="135"/>
      <c r="G1033" s="131"/>
    </row>
    <row r="1034" spans="2:7" x14ac:dyDescent="0.25">
      <c r="B1034" s="163">
        <f t="shared" si="64"/>
        <v>45442</v>
      </c>
      <c r="C1034" s="162" t="str">
        <f>_xll.ciqfunctions.udf.CIQ($Y$8, "IQ_TEV_TOTAL_REV_FWD", IQ_NTM,$B1034)</f>
        <v>#CIQINACTIVE</v>
      </c>
      <c r="D1034" s="162" t="str">
        <f>_xll.ciqfunctions.udf.CIQ($Y$8, "IQ_TEV_EBITDA_FWD", IQ_NTM,$B1034)</f>
        <v>#CIQINACTIVE</v>
      </c>
      <c r="F1034" s="135"/>
      <c r="G1034" s="131"/>
    </row>
    <row r="1035" spans="2:7" x14ac:dyDescent="0.25">
      <c r="B1035" s="163">
        <f t="shared" si="64"/>
        <v>45443</v>
      </c>
      <c r="C1035" s="162" t="str">
        <f>_xll.ciqfunctions.udf.CIQ($Y$8, "IQ_TEV_TOTAL_REV_FWD", IQ_NTM,$B1035)</f>
        <v>#CIQINACTIVE</v>
      </c>
      <c r="D1035" s="162" t="str">
        <f>_xll.ciqfunctions.udf.CIQ($Y$8, "IQ_TEV_EBITDA_FWD", IQ_NTM,$B1035)</f>
        <v>#CIQINACTIVE</v>
      </c>
      <c r="F1035" s="135"/>
      <c r="G1035" s="131"/>
    </row>
    <row r="1036" spans="2:7" x14ac:dyDescent="0.25">
      <c r="B1036" s="163">
        <f t="shared" si="64"/>
        <v>45446</v>
      </c>
      <c r="C1036" s="162" t="str">
        <f>_xll.ciqfunctions.udf.CIQ($Y$8, "IQ_TEV_TOTAL_REV_FWD", IQ_NTM,$B1036)</f>
        <v>#CIQINACTIVE</v>
      </c>
      <c r="D1036" s="162" t="str">
        <f>_xll.ciqfunctions.udf.CIQ($Y$8, "IQ_TEV_EBITDA_FWD", IQ_NTM,$B1036)</f>
        <v>#CIQINACTIVE</v>
      </c>
      <c r="F1036" s="135"/>
      <c r="G1036" s="131"/>
    </row>
    <row r="1037" spans="2:7" x14ac:dyDescent="0.25">
      <c r="B1037" s="163">
        <f t="shared" si="64"/>
        <v>45447</v>
      </c>
      <c r="C1037" s="162" t="str">
        <f>_xll.ciqfunctions.udf.CIQ($Y$8, "IQ_TEV_TOTAL_REV_FWD", IQ_NTM,$B1037)</f>
        <v>#CIQINACTIVE</v>
      </c>
      <c r="D1037" s="162" t="str">
        <f>_xll.ciqfunctions.udf.CIQ($Y$8, "IQ_TEV_EBITDA_FWD", IQ_NTM,$B1037)</f>
        <v>#CIQINACTIVE</v>
      </c>
      <c r="F1037" s="135"/>
      <c r="G1037" s="131"/>
    </row>
    <row r="1038" spans="2:7" x14ac:dyDescent="0.25">
      <c r="B1038" s="163">
        <f t="shared" si="64"/>
        <v>45448</v>
      </c>
      <c r="C1038" s="162" t="str">
        <f>_xll.ciqfunctions.udf.CIQ($Y$8, "IQ_TEV_TOTAL_REV_FWD", IQ_NTM,$B1038)</f>
        <v>#CIQINACTIVE</v>
      </c>
      <c r="D1038" s="162" t="str">
        <f>_xll.ciqfunctions.udf.CIQ($Y$8, "IQ_TEV_EBITDA_FWD", IQ_NTM,$B1038)</f>
        <v>#CIQINACTIVE</v>
      </c>
      <c r="F1038" s="135"/>
      <c r="G1038" s="131"/>
    </row>
    <row r="1039" spans="2:7" x14ac:dyDescent="0.25">
      <c r="B1039" s="163">
        <f t="shared" si="64"/>
        <v>45449</v>
      </c>
      <c r="C1039" s="162" t="str">
        <f>_xll.ciqfunctions.udf.CIQ($Y$8, "IQ_TEV_TOTAL_REV_FWD", IQ_NTM,$B1039)</f>
        <v>#CIQINACTIVE</v>
      </c>
      <c r="D1039" s="162" t="str">
        <f>_xll.ciqfunctions.udf.CIQ($Y$8, "IQ_TEV_EBITDA_FWD", IQ_NTM,$B1039)</f>
        <v>#CIQINACTIVE</v>
      </c>
      <c r="F1039" s="135"/>
      <c r="G1039" s="131"/>
    </row>
    <row r="1040" spans="2:7" x14ac:dyDescent="0.25">
      <c r="B1040" s="163">
        <f t="shared" si="64"/>
        <v>45450</v>
      </c>
      <c r="C1040" s="162" t="str">
        <f>_xll.ciqfunctions.udf.CIQ($Y$8, "IQ_TEV_TOTAL_REV_FWD", IQ_NTM,$B1040)</f>
        <v>#CIQINACTIVE</v>
      </c>
      <c r="D1040" s="162" t="str">
        <f>_xll.ciqfunctions.udf.CIQ($Y$8, "IQ_TEV_EBITDA_FWD", IQ_NTM,$B1040)</f>
        <v>#CIQINACTIVE</v>
      </c>
      <c r="F1040" s="135"/>
      <c r="G1040" s="131"/>
    </row>
    <row r="1041" spans="2:7" x14ac:dyDescent="0.25">
      <c r="B1041" s="163">
        <f t="shared" si="64"/>
        <v>45453</v>
      </c>
      <c r="C1041" s="162" t="str">
        <f>_xll.ciqfunctions.udf.CIQ($Y$8, "IQ_TEV_TOTAL_REV_FWD", IQ_NTM,$B1041)</f>
        <v>#CIQINACTIVE</v>
      </c>
      <c r="D1041" s="162" t="str">
        <f>_xll.ciqfunctions.udf.CIQ($Y$8, "IQ_TEV_EBITDA_FWD", IQ_NTM,$B1041)</f>
        <v>#CIQINACTIVE</v>
      </c>
      <c r="F1041" s="135"/>
      <c r="G1041" s="131"/>
    </row>
    <row r="1042" spans="2:7" x14ac:dyDescent="0.25">
      <c r="B1042" s="163">
        <f t="shared" si="64"/>
        <v>45454</v>
      </c>
      <c r="C1042" s="162" t="str">
        <f>_xll.ciqfunctions.udf.CIQ($Y$8, "IQ_TEV_TOTAL_REV_FWD", IQ_NTM,$B1042)</f>
        <v>#CIQINACTIVE</v>
      </c>
      <c r="D1042" s="162" t="str">
        <f>_xll.ciqfunctions.udf.CIQ($Y$8, "IQ_TEV_EBITDA_FWD", IQ_NTM,$B1042)</f>
        <v>#CIQINACTIVE</v>
      </c>
      <c r="F1042" s="135"/>
      <c r="G1042" s="131"/>
    </row>
    <row r="1043" spans="2:7" x14ac:dyDescent="0.25">
      <c r="B1043" s="163">
        <f t="shared" si="64"/>
        <v>45455</v>
      </c>
      <c r="C1043" s="162" t="str">
        <f>_xll.ciqfunctions.udf.CIQ($Y$8, "IQ_TEV_TOTAL_REV_FWD", IQ_NTM,$B1043)</f>
        <v>#CIQINACTIVE</v>
      </c>
      <c r="D1043" s="162" t="str">
        <f>_xll.ciqfunctions.udf.CIQ($Y$8, "IQ_TEV_EBITDA_FWD", IQ_NTM,$B1043)</f>
        <v>#CIQINACTIVE</v>
      </c>
      <c r="F1043" s="135"/>
      <c r="G1043" s="131"/>
    </row>
    <row r="1044" spans="2:7" x14ac:dyDescent="0.25">
      <c r="B1044" s="163">
        <f t="shared" si="64"/>
        <v>45456</v>
      </c>
      <c r="C1044" s="162" t="str">
        <f>_xll.ciqfunctions.udf.CIQ($Y$8, "IQ_TEV_TOTAL_REV_FWD", IQ_NTM,$B1044)</f>
        <v>#CIQINACTIVE</v>
      </c>
      <c r="D1044" s="162" t="str">
        <f>_xll.ciqfunctions.udf.CIQ($Y$8, "IQ_TEV_EBITDA_FWD", IQ_NTM,$B1044)</f>
        <v>#CIQINACTIVE</v>
      </c>
      <c r="F1044" s="135"/>
      <c r="G1044" s="131"/>
    </row>
    <row r="1045" spans="2:7" x14ac:dyDescent="0.25">
      <c r="B1045" s="163">
        <f t="shared" si="64"/>
        <v>45457</v>
      </c>
      <c r="C1045" s="162" t="str">
        <f>_xll.ciqfunctions.udf.CIQ($Y$8, "IQ_TEV_TOTAL_REV_FWD", IQ_NTM,$B1045)</f>
        <v>#CIQINACTIVE</v>
      </c>
      <c r="D1045" s="162" t="str">
        <f>_xll.ciqfunctions.udf.CIQ($Y$8, "IQ_TEV_EBITDA_FWD", IQ_NTM,$B1045)</f>
        <v>#CIQINACTIVE</v>
      </c>
      <c r="F1045" s="135"/>
      <c r="G1045" s="131"/>
    </row>
    <row r="1046" spans="2:7" x14ac:dyDescent="0.25">
      <c r="B1046" s="163">
        <f t="shared" si="64"/>
        <v>45460</v>
      </c>
      <c r="C1046" s="162" t="str">
        <f>_xll.ciqfunctions.udf.CIQ($Y$8, "IQ_TEV_TOTAL_REV_FWD", IQ_NTM,$B1046)</f>
        <v>#CIQINACTIVE</v>
      </c>
      <c r="D1046" s="162" t="str">
        <f>_xll.ciqfunctions.udf.CIQ($Y$8, "IQ_TEV_EBITDA_FWD", IQ_NTM,$B1046)</f>
        <v>#CIQINACTIVE</v>
      </c>
      <c r="F1046" s="135"/>
      <c r="G1046" s="131"/>
    </row>
    <row r="1047" spans="2:7" x14ac:dyDescent="0.25">
      <c r="B1047" s="163">
        <f t="shared" si="64"/>
        <v>45461</v>
      </c>
      <c r="C1047" s="162" t="str">
        <f>_xll.ciqfunctions.udf.CIQ($Y$8, "IQ_TEV_TOTAL_REV_FWD", IQ_NTM,$B1047)</f>
        <v>#CIQINACTIVE</v>
      </c>
      <c r="D1047" s="162" t="str">
        <f>_xll.ciqfunctions.udf.CIQ($Y$8, "IQ_TEV_EBITDA_FWD", IQ_NTM,$B1047)</f>
        <v>#CIQINACTIVE</v>
      </c>
      <c r="F1047" s="135"/>
      <c r="G1047" s="131"/>
    </row>
    <row r="1048" spans="2:7" x14ac:dyDescent="0.25">
      <c r="B1048" s="163">
        <f t="shared" si="64"/>
        <v>45462</v>
      </c>
      <c r="C1048" s="162" t="str">
        <f>_xll.ciqfunctions.udf.CIQ($Y$8, "IQ_TEV_TOTAL_REV_FWD", IQ_NTM,$B1048)</f>
        <v>#CIQINACTIVE</v>
      </c>
      <c r="D1048" s="162" t="str">
        <f>_xll.ciqfunctions.udf.CIQ($Y$8, "IQ_TEV_EBITDA_FWD", IQ_NTM,$B1048)</f>
        <v>#CIQINACTIVE</v>
      </c>
      <c r="F1048" s="135"/>
      <c r="G1048" s="131"/>
    </row>
    <row r="1049" spans="2:7" x14ac:dyDescent="0.25">
      <c r="B1049" s="163">
        <f t="shared" si="64"/>
        <v>45463</v>
      </c>
      <c r="C1049" s="162" t="str">
        <f>_xll.ciqfunctions.udf.CIQ($Y$8, "IQ_TEV_TOTAL_REV_FWD", IQ_NTM,$B1049)</f>
        <v>#CIQINACTIVE</v>
      </c>
      <c r="D1049" s="162" t="str">
        <f>_xll.ciqfunctions.udf.CIQ($Y$8, "IQ_TEV_EBITDA_FWD", IQ_NTM,$B1049)</f>
        <v>#CIQINACTIVE</v>
      </c>
      <c r="F1049" s="135"/>
      <c r="G1049" s="131"/>
    </row>
    <row r="1050" spans="2:7" x14ac:dyDescent="0.25">
      <c r="B1050" s="163">
        <f t="shared" si="64"/>
        <v>45464</v>
      </c>
      <c r="C1050" s="162" t="str">
        <f>_xll.ciqfunctions.udf.CIQ($Y$8, "IQ_TEV_TOTAL_REV_FWD", IQ_NTM,$B1050)</f>
        <v>#CIQINACTIVE</v>
      </c>
      <c r="D1050" s="162" t="str">
        <f>_xll.ciqfunctions.udf.CIQ($Y$8, "IQ_TEV_EBITDA_FWD", IQ_NTM,$B1050)</f>
        <v>#CIQINACTIVE</v>
      </c>
      <c r="F1050" s="135"/>
      <c r="G1050" s="131"/>
    </row>
    <row r="1051" spans="2:7" x14ac:dyDescent="0.25">
      <c r="B1051" s="163">
        <f t="shared" si="64"/>
        <v>45467</v>
      </c>
      <c r="C1051" s="162" t="str">
        <f>_xll.ciqfunctions.udf.CIQ($Y$8, "IQ_TEV_TOTAL_REV_FWD", IQ_NTM,$B1051)</f>
        <v>#CIQINACTIVE</v>
      </c>
      <c r="D1051" s="162" t="str">
        <f>_xll.ciqfunctions.udf.CIQ($Y$8, "IQ_TEV_EBITDA_FWD", IQ_NTM,$B1051)</f>
        <v>#CIQINACTIVE</v>
      </c>
      <c r="F1051" s="135"/>
      <c r="G1051" s="131"/>
    </row>
    <row r="1052" spans="2:7" x14ac:dyDescent="0.25">
      <c r="B1052" s="163">
        <f t="shared" si="64"/>
        <v>45468</v>
      </c>
      <c r="C1052" s="162" t="str">
        <f>_xll.ciqfunctions.udf.CIQ($Y$8, "IQ_TEV_TOTAL_REV_FWD", IQ_NTM,$B1052)</f>
        <v>#CIQINACTIVE</v>
      </c>
      <c r="D1052" s="162" t="str">
        <f>_xll.ciqfunctions.udf.CIQ($Y$8, "IQ_TEV_EBITDA_FWD", IQ_NTM,$B1052)</f>
        <v>#CIQINACTIVE</v>
      </c>
      <c r="F1052" s="135"/>
      <c r="G1052" s="131"/>
    </row>
    <row r="1053" spans="2:7" x14ac:dyDescent="0.25">
      <c r="B1053" s="163">
        <f t="shared" si="64"/>
        <v>45469</v>
      </c>
      <c r="C1053" s="162" t="str">
        <f>_xll.ciqfunctions.udf.CIQ($Y$8, "IQ_TEV_TOTAL_REV_FWD", IQ_NTM,$B1053)</f>
        <v>#CIQINACTIVE</v>
      </c>
      <c r="D1053" s="162" t="str">
        <f>_xll.ciqfunctions.udf.CIQ($Y$8, "IQ_TEV_EBITDA_FWD", IQ_NTM,$B1053)</f>
        <v>#CIQINACTIVE</v>
      </c>
      <c r="F1053" s="135"/>
      <c r="G1053" s="131"/>
    </row>
    <row r="1054" spans="2:7" x14ac:dyDescent="0.25">
      <c r="B1054" s="163">
        <f t="shared" si="64"/>
        <v>45470</v>
      </c>
      <c r="C1054" s="162" t="str">
        <f>_xll.ciqfunctions.udf.CIQ($Y$8, "IQ_TEV_TOTAL_REV_FWD", IQ_NTM,$B1054)</f>
        <v>#CIQINACTIVE</v>
      </c>
      <c r="D1054" s="162" t="str">
        <f>_xll.ciqfunctions.udf.CIQ($Y$8, "IQ_TEV_EBITDA_FWD", IQ_NTM,$B1054)</f>
        <v>#CIQINACTIVE</v>
      </c>
      <c r="F1054" s="135"/>
      <c r="G1054" s="131"/>
    </row>
    <row r="1055" spans="2:7" x14ac:dyDescent="0.25">
      <c r="B1055" s="163">
        <f t="shared" si="64"/>
        <v>45471</v>
      </c>
      <c r="C1055" s="162" t="str">
        <f>_xll.ciqfunctions.udf.CIQ($Y$8, "IQ_TEV_TOTAL_REV_FWD", IQ_NTM,$B1055)</f>
        <v>#CIQINACTIVE</v>
      </c>
      <c r="D1055" s="162" t="str">
        <f>_xll.ciqfunctions.udf.CIQ($Y$8, "IQ_TEV_EBITDA_FWD", IQ_NTM,$B1055)</f>
        <v>#CIQINACTIVE</v>
      </c>
      <c r="F1055" s="135"/>
      <c r="G1055" s="131"/>
    </row>
    <row r="1056" spans="2:7" x14ac:dyDescent="0.25">
      <c r="B1056" s="163">
        <f t="shared" si="64"/>
        <v>45474</v>
      </c>
      <c r="C1056" s="162" t="str">
        <f>_xll.ciqfunctions.udf.CIQ($Y$8, "IQ_TEV_TOTAL_REV_FWD", IQ_NTM,$B1056)</f>
        <v>#CIQINACTIVE</v>
      </c>
      <c r="D1056" s="162" t="str">
        <f>_xll.ciqfunctions.udf.CIQ($Y$8, "IQ_TEV_EBITDA_FWD", IQ_NTM,$B1056)</f>
        <v>#CIQINACTIVE</v>
      </c>
      <c r="F1056" s="135"/>
      <c r="G1056" s="131"/>
    </row>
    <row r="1057" spans="2:7" x14ac:dyDescent="0.25">
      <c r="B1057" s="163">
        <f t="shared" si="64"/>
        <v>45475</v>
      </c>
      <c r="C1057" s="162" t="str">
        <f>_xll.ciqfunctions.udf.CIQ($Y$8, "IQ_TEV_TOTAL_REV_FWD", IQ_NTM,$B1057)</f>
        <v>#CIQINACTIVE</v>
      </c>
      <c r="D1057" s="162" t="str">
        <f>_xll.ciqfunctions.udf.CIQ($Y$8, "IQ_TEV_EBITDA_FWD", IQ_NTM,$B1057)</f>
        <v>#CIQINACTIVE</v>
      </c>
      <c r="F1057" s="135"/>
      <c r="G1057" s="131"/>
    </row>
    <row r="1058" spans="2:7" x14ac:dyDescent="0.25">
      <c r="B1058" s="163">
        <f t="shared" si="64"/>
        <v>45476</v>
      </c>
      <c r="C1058" s="162" t="str">
        <f>_xll.ciqfunctions.udf.CIQ($Y$8, "IQ_TEV_TOTAL_REV_FWD", IQ_NTM,$B1058)</f>
        <v>#CIQINACTIVE</v>
      </c>
      <c r="D1058" s="162" t="str">
        <f>_xll.ciqfunctions.udf.CIQ($Y$8, "IQ_TEV_EBITDA_FWD", IQ_NTM,$B1058)</f>
        <v>#CIQINACTIVE</v>
      </c>
      <c r="F1058" s="135"/>
      <c r="G1058" s="131"/>
    </row>
    <row r="1059" spans="2:7" x14ac:dyDescent="0.25">
      <c r="B1059" s="163">
        <f t="shared" si="64"/>
        <v>45477</v>
      </c>
      <c r="C1059" s="162" t="str">
        <f>_xll.ciqfunctions.udf.CIQ($Y$8, "IQ_TEV_TOTAL_REV_FWD", IQ_NTM,$B1059)</f>
        <v>#CIQINACTIVE</v>
      </c>
      <c r="D1059" s="162" t="str">
        <f>_xll.ciqfunctions.udf.CIQ($Y$8, "IQ_TEV_EBITDA_FWD", IQ_NTM,$B1059)</f>
        <v>#CIQINACTIVE</v>
      </c>
      <c r="F1059" s="135"/>
      <c r="G1059" s="131"/>
    </row>
    <row r="1060" spans="2:7" x14ac:dyDescent="0.25">
      <c r="B1060" s="163">
        <f t="shared" si="64"/>
        <v>45478</v>
      </c>
      <c r="C1060" s="162" t="str">
        <f>_xll.ciqfunctions.udf.CIQ($Y$8, "IQ_TEV_TOTAL_REV_FWD", IQ_NTM,$B1060)</f>
        <v>#CIQINACTIVE</v>
      </c>
      <c r="D1060" s="162" t="str">
        <f>_xll.ciqfunctions.udf.CIQ($Y$8, "IQ_TEV_EBITDA_FWD", IQ_NTM,$B1060)</f>
        <v>#CIQINACTIVE</v>
      </c>
      <c r="F1060" s="135"/>
      <c r="G1060" s="131"/>
    </row>
    <row r="1061" spans="2:7" x14ac:dyDescent="0.25">
      <c r="B1061" s="163">
        <f t="shared" si="64"/>
        <v>45481</v>
      </c>
      <c r="C1061" s="162" t="str">
        <f>_xll.ciqfunctions.udf.CIQ($Y$8, "IQ_TEV_TOTAL_REV_FWD", IQ_NTM,$B1061)</f>
        <v>#CIQINACTIVE</v>
      </c>
      <c r="D1061" s="162" t="str">
        <f>_xll.ciqfunctions.udf.CIQ($Y$8, "IQ_TEV_EBITDA_FWD", IQ_NTM,$B1061)</f>
        <v>#CIQINACTIVE</v>
      </c>
      <c r="F1061" s="135"/>
      <c r="G1061" s="131"/>
    </row>
    <row r="1062" spans="2:7" x14ac:dyDescent="0.25">
      <c r="B1062" s="163">
        <f t="shared" si="64"/>
        <v>45482</v>
      </c>
      <c r="C1062" s="162" t="str">
        <f>_xll.ciqfunctions.udf.CIQ($Y$8, "IQ_TEV_TOTAL_REV_FWD", IQ_NTM,$B1062)</f>
        <v>#CIQINACTIVE</v>
      </c>
      <c r="D1062" s="162" t="str">
        <f>_xll.ciqfunctions.udf.CIQ($Y$8, "IQ_TEV_EBITDA_FWD", IQ_NTM,$B1062)</f>
        <v>#CIQINACTIVE</v>
      </c>
      <c r="F1062" s="135"/>
      <c r="G1062" s="131"/>
    </row>
    <row r="1063" spans="2:7" x14ac:dyDescent="0.25">
      <c r="B1063" s="163">
        <f t="shared" si="64"/>
        <v>45483</v>
      </c>
      <c r="C1063" s="162" t="str">
        <f>_xll.ciqfunctions.udf.CIQ($Y$8, "IQ_TEV_TOTAL_REV_FWD", IQ_NTM,$B1063)</f>
        <v>#CIQINACTIVE</v>
      </c>
      <c r="D1063" s="162" t="str">
        <f>_xll.ciqfunctions.udf.CIQ($Y$8, "IQ_TEV_EBITDA_FWD", IQ_NTM,$B1063)</f>
        <v>#CIQINACTIVE</v>
      </c>
      <c r="F1063" s="135"/>
      <c r="G1063" s="131"/>
    </row>
    <row r="1064" spans="2:7" x14ac:dyDescent="0.25">
      <c r="B1064" s="163">
        <f t="shared" si="64"/>
        <v>45484</v>
      </c>
      <c r="C1064" s="162" t="str">
        <f>_xll.ciqfunctions.udf.CIQ($Y$8, "IQ_TEV_TOTAL_REV_FWD", IQ_NTM,$B1064)</f>
        <v>#CIQINACTIVE</v>
      </c>
      <c r="D1064" s="162" t="str">
        <f>_xll.ciqfunctions.udf.CIQ($Y$8, "IQ_TEV_EBITDA_FWD", IQ_NTM,$B1064)</f>
        <v>#CIQINACTIVE</v>
      </c>
      <c r="F1064" s="135"/>
      <c r="G1064" s="131"/>
    </row>
    <row r="1065" spans="2:7" x14ac:dyDescent="0.25">
      <c r="B1065" s="163">
        <f t="shared" si="64"/>
        <v>45485</v>
      </c>
      <c r="C1065" s="162" t="str">
        <f>_xll.ciqfunctions.udf.CIQ($Y$8, "IQ_TEV_TOTAL_REV_FWD", IQ_NTM,$B1065)</f>
        <v>#CIQINACTIVE</v>
      </c>
      <c r="D1065" s="162" t="str">
        <f>_xll.ciqfunctions.udf.CIQ($Y$8, "IQ_TEV_EBITDA_FWD", IQ_NTM,$B1065)</f>
        <v>#CIQINACTIVE</v>
      </c>
      <c r="F1065" s="135"/>
      <c r="G1065" s="131"/>
    </row>
    <row r="1066" spans="2:7" x14ac:dyDescent="0.25">
      <c r="B1066" s="163">
        <f t="shared" si="64"/>
        <v>45488</v>
      </c>
      <c r="C1066" s="162" t="str">
        <f>_xll.ciqfunctions.udf.CIQ($Y$8, "IQ_TEV_TOTAL_REV_FWD", IQ_NTM,$B1066)</f>
        <v>#CIQINACTIVE</v>
      </c>
      <c r="D1066" s="162" t="str">
        <f>_xll.ciqfunctions.udf.CIQ($Y$8, "IQ_TEV_EBITDA_FWD", IQ_NTM,$B1066)</f>
        <v>#CIQINACTIVE</v>
      </c>
      <c r="F1066" s="135"/>
      <c r="G1066" s="131"/>
    </row>
    <row r="1067" spans="2:7" x14ac:dyDescent="0.25">
      <c r="B1067" s="163">
        <f t="shared" si="64"/>
        <v>45489</v>
      </c>
      <c r="C1067" s="162" t="str">
        <f>_xll.ciqfunctions.udf.CIQ($Y$8, "IQ_TEV_TOTAL_REV_FWD", IQ_NTM,$B1067)</f>
        <v>#CIQINACTIVE</v>
      </c>
      <c r="D1067" s="162" t="str">
        <f>_xll.ciqfunctions.udf.CIQ($Y$8, "IQ_TEV_EBITDA_FWD", IQ_NTM,$B1067)</f>
        <v>#CIQINACTIVE</v>
      </c>
      <c r="F1067" s="135"/>
      <c r="G1067" s="131"/>
    </row>
    <row r="1068" spans="2:7" x14ac:dyDescent="0.25">
      <c r="B1068" s="163">
        <f t="shared" si="64"/>
        <v>45490</v>
      </c>
      <c r="C1068" s="162" t="str">
        <f>_xll.ciqfunctions.udf.CIQ($Y$8, "IQ_TEV_TOTAL_REV_FWD", IQ_NTM,$B1068)</f>
        <v>#CIQINACTIVE</v>
      </c>
      <c r="D1068" s="162" t="str">
        <f>_xll.ciqfunctions.udf.CIQ($Y$8, "IQ_TEV_EBITDA_FWD", IQ_NTM,$B1068)</f>
        <v>#CIQINACTIVE</v>
      </c>
      <c r="F1068" s="135"/>
      <c r="G1068" s="131"/>
    </row>
    <row r="1069" spans="2:7" x14ac:dyDescent="0.25">
      <c r="B1069" s="163">
        <f t="shared" si="64"/>
        <v>45491</v>
      </c>
      <c r="C1069" s="162" t="str">
        <f>_xll.ciqfunctions.udf.CIQ($Y$8, "IQ_TEV_TOTAL_REV_FWD", IQ_NTM,$B1069)</f>
        <v>#CIQINACTIVE</v>
      </c>
      <c r="D1069" s="162" t="str">
        <f>_xll.ciqfunctions.udf.CIQ($Y$8, "IQ_TEV_EBITDA_FWD", IQ_NTM,$B1069)</f>
        <v>#CIQINACTIVE</v>
      </c>
      <c r="F1069" s="135"/>
      <c r="G1069" s="131"/>
    </row>
    <row r="1070" spans="2:7" x14ac:dyDescent="0.25">
      <c r="B1070" s="163">
        <f t="shared" si="64"/>
        <v>45492</v>
      </c>
      <c r="C1070" s="162" t="str">
        <f>_xll.ciqfunctions.udf.CIQ($Y$8, "IQ_TEV_TOTAL_REV_FWD", IQ_NTM,$B1070)</f>
        <v>#CIQINACTIVE</v>
      </c>
      <c r="D1070" s="162" t="str">
        <f>_xll.ciqfunctions.udf.CIQ($Y$8, "IQ_TEV_EBITDA_FWD", IQ_NTM,$B1070)</f>
        <v>#CIQINACTIVE</v>
      </c>
      <c r="F1070" s="135"/>
      <c r="G1070" s="131"/>
    </row>
    <row r="1071" spans="2:7" x14ac:dyDescent="0.25">
      <c r="B1071" s="163">
        <f t="shared" ref="B1071:B1134" si="65">IF(WEEKDAY(B1070+1)=7,B1070+3,B1070+1)</f>
        <v>45495</v>
      </c>
      <c r="C1071" s="162" t="str">
        <f>_xll.ciqfunctions.udf.CIQ($Y$8, "IQ_TEV_TOTAL_REV_FWD", IQ_NTM,$B1071)</f>
        <v>#CIQINACTIVE</v>
      </c>
      <c r="D1071" s="162" t="str">
        <f>_xll.ciqfunctions.udf.CIQ($Y$8, "IQ_TEV_EBITDA_FWD", IQ_NTM,$B1071)</f>
        <v>#CIQINACTIVE</v>
      </c>
      <c r="F1071" s="135"/>
      <c r="G1071" s="131"/>
    </row>
    <row r="1072" spans="2:7" x14ac:dyDescent="0.25">
      <c r="B1072" s="163">
        <f t="shared" si="65"/>
        <v>45496</v>
      </c>
      <c r="C1072" s="162" t="str">
        <f>_xll.ciqfunctions.udf.CIQ($Y$8, "IQ_TEV_TOTAL_REV_FWD", IQ_NTM,$B1072)</f>
        <v>#CIQINACTIVE</v>
      </c>
      <c r="D1072" s="162" t="str">
        <f>_xll.ciqfunctions.udf.CIQ($Y$8, "IQ_TEV_EBITDA_FWD", IQ_NTM,$B1072)</f>
        <v>#CIQINACTIVE</v>
      </c>
      <c r="F1072" s="135"/>
      <c r="G1072" s="131"/>
    </row>
    <row r="1073" spans="2:7" x14ac:dyDescent="0.25">
      <c r="B1073" s="163">
        <f t="shared" si="65"/>
        <v>45497</v>
      </c>
      <c r="C1073" s="162" t="str">
        <f>_xll.ciqfunctions.udf.CIQ($Y$8, "IQ_TEV_TOTAL_REV_FWD", IQ_NTM,$B1073)</f>
        <v>#CIQINACTIVE</v>
      </c>
      <c r="D1073" s="162" t="str">
        <f>_xll.ciqfunctions.udf.CIQ($Y$8, "IQ_TEV_EBITDA_FWD", IQ_NTM,$B1073)</f>
        <v>#CIQINACTIVE</v>
      </c>
      <c r="F1073" s="135"/>
      <c r="G1073" s="131"/>
    </row>
    <row r="1074" spans="2:7" x14ac:dyDescent="0.25">
      <c r="B1074" s="163">
        <f t="shared" si="65"/>
        <v>45498</v>
      </c>
      <c r="C1074" s="162" t="str">
        <f>_xll.ciqfunctions.udf.CIQ($Y$8, "IQ_TEV_TOTAL_REV_FWD", IQ_NTM,$B1074)</f>
        <v>#CIQINACTIVE</v>
      </c>
      <c r="D1074" s="162" t="str">
        <f>_xll.ciqfunctions.udf.CIQ($Y$8, "IQ_TEV_EBITDA_FWD", IQ_NTM,$B1074)</f>
        <v>#CIQINACTIVE</v>
      </c>
      <c r="F1074" s="135"/>
      <c r="G1074" s="131"/>
    </row>
    <row r="1075" spans="2:7" x14ac:dyDescent="0.25">
      <c r="B1075" s="163">
        <f t="shared" si="65"/>
        <v>45499</v>
      </c>
      <c r="C1075" s="162" t="str">
        <f>_xll.ciqfunctions.udf.CIQ($Y$8, "IQ_TEV_TOTAL_REV_FWD", IQ_NTM,$B1075)</f>
        <v>#CIQINACTIVE</v>
      </c>
      <c r="D1075" s="162" t="str">
        <f>_xll.ciqfunctions.udf.CIQ($Y$8, "IQ_TEV_EBITDA_FWD", IQ_NTM,$B1075)</f>
        <v>#CIQINACTIVE</v>
      </c>
      <c r="F1075" s="135"/>
      <c r="G1075" s="131"/>
    </row>
    <row r="1076" spans="2:7" x14ac:dyDescent="0.25">
      <c r="B1076" s="163">
        <f t="shared" si="65"/>
        <v>45502</v>
      </c>
      <c r="C1076" s="162" t="str">
        <f>_xll.ciqfunctions.udf.CIQ($Y$8, "IQ_TEV_TOTAL_REV_FWD", IQ_NTM,$B1076)</f>
        <v>#CIQINACTIVE</v>
      </c>
      <c r="D1076" s="162" t="str">
        <f>_xll.ciqfunctions.udf.CIQ($Y$8, "IQ_TEV_EBITDA_FWD", IQ_NTM,$B1076)</f>
        <v>#CIQINACTIVE</v>
      </c>
      <c r="F1076" s="135"/>
      <c r="G1076" s="131"/>
    </row>
    <row r="1077" spans="2:7" x14ac:dyDescent="0.25">
      <c r="B1077" s="163">
        <f t="shared" si="65"/>
        <v>45503</v>
      </c>
      <c r="C1077" s="162" t="str">
        <f>_xll.ciqfunctions.udf.CIQ($Y$8, "IQ_TEV_TOTAL_REV_FWD", IQ_NTM,$B1077)</f>
        <v>#CIQINACTIVE</v>
      </c>
      <c r="D1077" s="162" t="str">
        <f>_xll.ciqfunctions.udf.CIQ($Y$8, "IQ_TEV_EBITDA_FWD", IQ_NTM,$B1077)</f>
        <v>#CIQINACTIVE</v>
      </c>
      <c r="F1077" s="135"/>
      <c r="G1077" s="131"/>
    </row>
    <row r="1078" spans="2:7" x14ac:dyDescent="0.25">
      <c r="B1078" s="163">
        <f t="shared" si="65"/>
        <v>45504</v>
      </c>
      <c r="C1078" s="162" t="str">
        <f>_xll.ciqfunctions.udf.CIQ($Y$8, "IQ_TEV_TOTAL_REV_FWD", IQ_NTM,$B1078)</f>
        <v>#CIQINACTIVE</v>
      </c>
      <c r="D1078" s="162" t="str">
        <f>_xll.ciqfunctions.udf.CIQ($Y$8, "IQ_TEV_EBITDA_FWD", IQ_NTM,$B1078)</f>
        <v>#CIQINACTIVE</v>
      </c>
      <c r="F1078" s="135"/>
      <c r="G1078" s="131"/>
    </row>
    <row r="1079" spans="2:7" x14ac:dyDescent="0.25">
      <c r="B1079" s="163">
        <f t="shared" si="65"/>
        <v>45505</v>
      </c>
      <c r="C1079" s="162" t="str">
        <f>_xll.ciqfunctions.udf.CIQ($Y$8, "IQ_TEV_TOTAL_REV_FWD", IQ_NTM,$B1079)</f>
        <v>#CIQINACTIVE</v>
      </c>
      <c r="D1079" s="162" t="str">
        <f>_xll.ciqfunctions.udf.CIQ($Y$8, "IQ_TEV_EBITDA_FWD", IQ_NTM,$B1079)</f>
        <v>#CIQINACTIVE</v>
      </c>
      <c r="F1079" s="135"/>
      <c r="G1079" s="131"/>
    </row>
    <row r="1080" spans="2:7" x14ac:dyDescent="0.25">
      <c r="B1080" s="163">
        <f t="shared" si="65"/>
        <v>45506</v>
      </c>
      <c r="C1080" s="162" t="str">
        <f>_xll.ciqfunctions.udf.CIQ($Y$8, "IQ_TEV_TOTAL_REV_FWD", IQ_NTM,$B1080)</f>
        <v>#CIQINACTIVE</v>
      </c>
      <c r="D1080" s="162" t="str">
        <f>_xll.ciqfunctions.udf.CIQ($Y$8, "IQ_TEV_EBITDA_FWD", IQ_NTM,$B1080)</f>
        <v>#CIQINACTIVE</v>
      </c>
      <c r="F1080" s="135"/>
      <c r="G1080" s="131"/>
    </row>
    <row r="1081" spans="2:7" x14ac:dyDescent="0.25">
      <c r="B1081" s="163">
        <f t="shared" si="65"/>
        <v>45509</v>
      </c>
      <c r="C1081" s="162" t="str">
        <f>_xll.ciqfunctions.udf.CIQ($Y$8, "IQ_TEV_TOTAL_REV_FWD", IQ_NTM,$B1081)</f>
        <v>#CIQINACTIVE</v>
      </c>
      <c r="D1081" s="162" t="str">
        <f>_xll.ciqfunctions.udf.CIQ($Y$8, "IQ_TEV_EBITDA_FWD", IQ_NTM,$B1081)</f>
        <v>#CIQINACTIVE</v>
      </c>
      <c r="F1081" s="135"/>
      <c r="G1081" s="131"/>
    </row>
    <row r="1082" spans="2:7" x14ac:dyDescent="0.25">
      <c r="B1082" s="163">
        <f t="shared" si="65"/>
        <v>45510</v>
      </c>
      <c r="C1082" s="162" t="str">
        <f>_xll.ciqfunctions.udf.CIQ($Y$8, "IQ_TEV_TOTAL_REV_FWD", IQ_NTM,$B1082)</f>
        <v>#CIQINACTIVE</v>
      </c>
      <c r="D1082" s="162" t="str">
        <f>_xll.ciqfunctions.udf.CIQ($Y$8, "IQ_TEV_EBITDA_FWD", IQ_NTM,$B1082)</f>
        <v>#CIQINACTIVE</v>
      </c>
      <c r="F1082" s="135"/>
      <c r="G1082" s="131"/>
    </row>
    <row r="1083" spans="2:7" x14ac:dyDescent="0.25">
      <c r="B1083" s="163">
        <f t="shared" si="65"/>
        <v>45511</v>
      </c>
      <c r="C1083" s="162" t="str">
        <f>_xll.ciqfunctions.udf.CIQ($Y$8, "IQ_TEV_TOTAL_REV_FWD", IQ_NTM,$B1083)</f>
        <v>#CIQINACTIVE</v>
      </c>
      <c r="D1083" s="162" t="str">
        <f>_xll.ciqfunctions.udf.CIQ($Y$8, "IQ_TEV_EBITDA_FWD", IQ_NTM,$B1083)</f>
        <v>#CIQINACTIVE</v>
      </c>
      <c r="F1083" s="135"/>
      <c r="G1083" s="131"/>
    </row>
    <row r="1084" spans="2:7" x14ac:dyDescent="0.25">
      <c r="B1084" s="163">
        <f t="shared" si="65"/>
        <v>45512</v>
      </c>
      <c r="C1084" s="162" t="str">
        <f>_xll.ciqfunctions.udf.CIQ($Y$8, "IQ_TEV_TOTAL_REV_FWD", IQ_NTM,$B1084)</f>
        <v>#CIQINACTIVE</v>
      </c>
      <c r="D1084" s="162" t="str">
        <f>_xll.ciqfunctions.udf.CIQ($Y$8, "IQ_TEV_EBITDA_FWD", IQ_NTM,$B1084)</f>
        <v>#CIQINACTIVE</v>
      </c>
      <c r="F1084" s="135"/>
      <c r="G1084" s="131"/>
    </row>
    <row r="1085" spans="2:7" x14ac:dyDescent="0.25">
      <c r="B1085" s="163">
        <f t="shared" si="65"/>
        <v>45513</v>
      </c>
      <c r="C1085" s="162" t="str">
        <f>_xll.ciqfunctions.udf.CIQ($Y$8, "IQ_TEV_TOTAL_REV_FWD", IQ_NTM,$B1085)</f>
        <v>#CIQINACTIVE</v>
      </c>
      <c r="D1085" s="162" t="str">
        <f>_xll.ciqfunctions.udf.CIQ($Y$8, "IQ_TEV_EBITDA_FWD", IQ_NTM,$B1085)</f>
        <v>#CIQINACTIVE</v>
      </c>
      <c r="F1085" s="135"/>
      <c r="G1085" s="131"/>
    </row>
    <row r="1086" spans="2:7" x14ac:dyDescent="0.25">
      <c r="B1086" s="163">
        <f t="shared" si="65"/>
        <v>45516</v>
      </c>
      <c r="C1086" s="162" t="str">
        <f>_xll.ciqfunctions.udf.CIQ($Y$8, "IQ_TEV_TOTAL_REV_FWD", IQ_NTM,$B1086)</f>
        <v>#CIQINACTIVE</v>
      </c>
      <c r="D1086" s="162" t="str">
        <f>_xll.ciqfunctions.udf.CIQ($Y$8, "IQ_TEV_EBITDA_FWD", IQ_NTM,$B1086)</f>
        <v>#CIQINACTIVE</v>
      </c>
      <c r="F1086" s="135"/>
      <c r="G1086" s="131"/>
    </row>
    <row r="1087" spans="2:7" x14ac:dyDescent="0.25">
      <c r="B1087" s="163">
        <f t="shared" si="65"/>
        <v>45517</v>
      </c>
      <c r="C1087" s="162" t="str">
        <f>_xll.ciqfunctions.udf.CIQ($Y$8, "IQ_TEV_TOTAL_REV_FWD", IQ_NTM,$B1087)</f>
        <v>#CIQINACTIVE</v>
      </c>
      <c r="D1087" s="162" t="str">
        <f>_xll.ciqfunctions.udf.CIQ($Y$8, "IQ_TEV_EBITDA_FWD", IQ_NTM,$B1087)</f>
        <v>#CIQINACTIVE</v>
      </c>
      <c r="F1087" s="135"/>
      <c r="G1087" s="131"/>
    </row>
    <row r="1088" spans="2:7" x14ac:dyDescent="0.25">
      <c r="B1088" s="163">
        <f t="shared" si="65"/>
        <v>45518</v>
      </c>
      <c r="C1088" s="162" t="str">
        <f>_xll.ciqfunctions.udf.CIQ($Y$8, "IQ_TEV_TOTAL_REV_FWD", IQ_NTM,$B1088)</f>
        <v>#CIQINACTIVE</v>
      </c>
      <c r="D1088" s="162" t="str">
        <f>_xll.ciqfunctions.udf.CIQ($Y$8, "IQ_TEV_EBITDA_FWD", IQ_NTM,$B1088)</f>
        <v>#CIQINACTIVE</v>
      </c>
      <c r="F1088" s="135"/>
      <c r="G1088" s="131"/>
    </row>
    <row r="1089" spans="2:7" x14ac:dyDescent="0.25">
      <c r="B1089" s="163">
        <f t="shared" si="65"/>
        <v>45519</v>
      </c>
      <c r="C1089" s="162" t="str">
        <f>_xll.ciqfunctions.udf.CIQ($Y$8, "IQ_TEV_TOTAL_REV_FWD", IQ_NTM,$B1089)</f>
        <v>#CIQINACTIVE</v>
      </c>
      <c r="D1089" s="162" t="str">
        <f>_xll.ciqfunctions.udf.CIQ($Y$8, "IQ_TEV_EBITDA_FWD", IQ_NTM,$B1089)</f>
        <v>#CIQINACTIVE</v>
      </c>
      <c r="F1089" s="135"/>
      <c r="G1089" s="131"/>
    </row>
    <row r="1090" spans="2:7" x14ac:dyDescent="0.25">
      <c r="B1090" s="163">
        <f t="shared" si="65"/>
        <v>45520</v>
      </c>
      <c r="C1090" s="162" t="str">
        <f>_xll.ciqfunctions.udf.CIQ($Y$8, "IQ_TEV_TOTAL_REV_FWD", IQ_NTM,$B1090)</f>
        <v>#CIQINACTIVE</v>
      </c>
      <c r="D1090" s="162" t="str">
        <f>_xll.ciqfunctions.udf.CIQ($Y$8, "IQ_TEV_EBITDA_FWD", IQ_NTM,$B1090)</f>
        <v>#CIQINACTIVE</v>
      </c>
      <c r="F1090" s="135"/>
      <c r="G1090" s="131"/>
    </row>
    <row r="1091" spans="2:7" x14ac:dyDescent="0.25">
      <c r="B1091" s="163">
        <f t="shared" si="65"/>
        <v>45523</v>
      </c>
      <c r="C1091" s="162" t="str">
        <f>_xll.ciqfunctions.udf.CIQ($Y$8, "IQ_TEV_TOTAL_REV_FWD", IQ_NTM,$B1091)</f>
        <v>#CIQINACTIVE</v>
      </c>
      <c r="D1091" s="162" t="str">
        <f>_xll.ciqfunctions.udf.CIQ($Y$8, "IQ_TEV_EBITDA_FWD", IQ_NTM,$B1091)</f>
        <v>#CIQINACTIVE</v>
      </c>
      <c r="F1091" s="135"/>
      <c r="G1091" s="131"/>
    </row>
    <row r="1092" spans="2:7" x14ac:dyDescent="0.25">
      <c r="B1092" s="163">
        <f t="shared" si="65"/>
        <v>45524</v>
      </c>
      <c r="C1092" s="162" t="str">
        <f>_xll.ciqfunctions.udf.CIQ($Y$8, "IQ_TEV_TOTAL_REV_FWD", IQ_NTM,$B1092)</f>
        <v>#CIQINACTIVE</v>
      </c>
      <c r="D1092" s="162" t="str">
        <f>_xll.ciqfunctions.udf.CIQ($Y$8, "IQ_TEV_EBITDA_FWD", IQ_NTM,$B1092)</f>
        <v>#CIQINACTIVE</v>
      </c>
      <c r="F1092" s="135"/>
      <c r="G1092" s="131"/>
    </row>
    <row r="1093" spans="2:7" x14ac:dyDescent="0.25">
      <c r="B1093" s="163">
        <f t="shared" si="65"/>
        <v>45525</v>
      </c>
      <c r="C1093" s="162" t="str">
        <f>_xll.ciqfunctions.udf.CIQ($Y$8, "IQ_TEV_TOTAL_REV_FWD", IQ_NTM,$B1093)</f>
        <v>#CIQINACTIVE</v>
      </c>
      <c r="D1093" s="162" t="str">
        <f>_xll.ciqfunctions.udf.CIQ($Y$8, "IQ_TEV_EBITDA_FWD", IQ_NTM,$B1093)</f>
        <v>#CIQINACTIVE</v>
      </c>
      <c r="F1093" s="135"/>
      <c r="G1093" s="131"/>
    </row>
    <row r="1094" spans="2:7" x14ac:dyDescent="0.25">
      <c r="B1094" s="163">
        <f t="shared" si="65"/>
        <v>45526</v>
      </c>
      <c r="C1094" s="162" t="str">
        <f>_xll.ciqfunctions.udf.CIQ($Y$8, "IQ_TEV_TOTAL_REV_FWD", IQ_NTM,$B1094)</f>
        <v>#CIQINACTIVE</v>
      </c>
      <c r="D1094" s="162" t="str">
        <f>_xll.ciqfunctions.udf.CIQ($Y$8, "IQ_TEV_EBITDA_FWD", IQ_NTM,$B1094)</f>
        <v>#CIQINACTIVE</v>
      </c>
      <c r="F1094" s="135"/>
      <c r="G1094" s="131"/>
    </row>
    <row r="1095" spans="2:7" x14ac:dyDescent="0.25">
      <c r="B1095" s="163">
        <f t="shared" si="65"/>
        <v>45527</v>
      </c>
      <c r="C1095" s="162" t="str">
        <f>_xll.ciqfunctions.udf.CIQ($Y$8, "IQ_TEV_TOTAL_REV_FWD", IQ_NTM,$B1095)</f>
        <v>#CIQINACTIVE</v>
      </c>
      <c r="D1095" s="162" t="str">
        <f>_xll.ciqfunctions.udf.CIQ($Y$8, "IQ_TEV_EBITDA_FWD", IQ_NTM,$B1095)</f>
        <v>#CIQINACTIVE</v>
      </c>
      <c r="F1095" s="135"/>
      <c r="G1095" s="131"/>
    </row>
    <row r="1096" spans="2:7" x14ac:dyDescent="0.25">
      <c r="B1096" s="163">
        <f t="shared" si="65"/>
        <v>45530</v>
      </c>
      <c r="C1096" s="162" t="str">
        <f>_xll.ciqfunctions.udf.CIQ($Y$8, "IQ_TEV_TOTAL_REV_FWD", IQ_NTM,$B1096)</f>
        <v>#CIQINACTIVE</v>
      </c>
      <c r="D1096" s="162" t="str">
        <f>_xll.ciqfunctions.udf.CIQ($Y$8, "IQ_TEV_EBITDA_FWD", IQ_NTM,$B1096)</f>
        <v>#CIQINACTIVE</v>
      </c>
      <c r="F1096" s="135"/>
      <c r="G1096" s="131"/>
    </row>
    <row r="1097" spans="2:7" x14ac:dyDescent="0.25">
      <c r="B1097" s="163">
        <f t="shared" si="65"/>
        <v>45531</v>
      </c>
      <c r="C1097" s="162" t="str">
        <f>_xll.ciqfunctions.udf.CIQ($Y$8, "IQ_TEV_TOTAL_REV_FWD", IQ_NTM,$B1097)</f>
        <v>#CIQINACTIVE</v>
      </c>
      <c r="D1097" s="162" t="str">
        <f>_xll.ciqfunctions.udf.CIQ($Y$8, "IQ_TEV_EBITDA_FWD", IQ_NTM,$B1097)</f>
        <v>#CIQINACTIVE</v>
      </c>
      <c r="F1097" s="135"/>
      <c r="G1097" s="131"/>
    </row>
    <row r="1098" spans="2:7" x14ac:dyDescent="0.25">
      <c r="B1098" s="163">
        <f t="shared" si="65"/>
        <v>45532</v>
      </c>
      <c r="C1098" s="162" t="str">
        <f>_xll.ciqfunctions.udf.CIQ($Y$8, "IQ_TEV_TOTAL_REV_FWD", IQ_NTM,$B1098)</f>
        <v>#CIQINACTIVE</v>
      </c>
      <c r="D1098" s="162" t="str">
        <f>_xll.ciqfunctions.udf.CIQ($Y$8, "IQ_TEV_EBITDA_FWD", IQ_NTM,$B1098)</f>
        <v>#CIQINACTIVE</v>
      </c>
      <c r="F1098" s="135"/>
      <c r="G1098" s="131"/>
    </row>
    <row r="1099" spans="2:7" x14ac:dyDescent="0.25">
      <c r="B1099" s="163">
        <f t="shared" si="65"/>
        <v>45533</v>
      </c>
      <c r="C1099" s="162" t="str">
        <f>_xll.ciqfunctions.udf.CIQ($Y$8, "IQ_TEV_TOTAL_REV_FWD", IQ_NTM,$B1099)</f>
        <v>#CIQINACTIVE</v>
      </c>
      <c r="D1099" s="162" t="str">
        <f>_xll.ciqfunctions.udf.CIQ($Y$8, "IQ_TEV_EBITDA_FWD", IQ_NTM,$B1099)</f>
        <v>#CIQINACTIVE</v>
      </c>
      <c r="F1099" s="135"/>
      <c r="G1099" s="131"/>
    </row>
    <row r="1100" spans="2:7" x14ac:dyDescent="0.25">
      <c r="B1100" s="163">
        <f t="shared" si="65"/>
        <v>45534</v>
      </c>
      <c r="C1100" s="162" t="str">
        <f>_xll.ciqfunctions.udf.CIQ($Y$8, "IQ_TEV_TOTAL_REV_FWD", IQ_NTM,$B1100)</f>
        <v>#CIQINACTIVE</v>
      </c>
      <c r="D1100" s="162" t="str">
        <f>_xll.ciqfunctions.udf.CIQ($Y$8, "IQ_TEV_EBITDA_FWD", IQ_NTM,$B1100)</f>
        <v>#CIQINACTIVE</v>
      </c>
      <c r="F1100" s="135"/>
      <c r="G1100" s="131"/>
    </row>
    <row r="1101" spans="2:7" x14ac:dyDescent="0.25">
      <c r="B1101" s="163">
        <f t="shared" si="65"/>
        <v>45537</v>
      </c>
      <c r="C1101" s="162" t="str">
        <f>_xll.ciqfunctions.udf.CIQ($Y$8, "IQ_TEV_TOTAL_REV_FWD", IQ_NTM,$B1101)</f>
        <v>#CIQINACTIVE</v>
      </c>
      <c r="D1101" s="162" t="str">
        <f>_xll.ciqfunctions.udf.CIQ($Y$8, "IQ_TEV_EBITDA_FWD", IQ_NTM,$B1101)</f>
        <v>#CIQINACTIVE</v>
      </c>
      <c r="F1101" s="135"/>
      <c r="G1101" s="131"/>
    </row>
    <row r="1102" spans="2:7" x14ac:dyDescent="0.25">
      <c r="B1102" s="163">
        <f t="shared" si="65"/>
        <v>45538</v>
      </c>
      <c r="C1102" s="162" t="str">
        <f>_xll.ciqfunctions.udf.CIQ($Y$8, "IQ_TEV_TOTAL_REV_FWD", IQ_NTM,$B1102)</f>
        <v>#CIQINACTIVE</v>
      </c>
      <c r="D1102" s="162" t="str">
        <f>_xll.ciqfunctions.udf.CIQ($Y$8, "IQ_TEV_EBITDA_FWD", IQ_NTM,$B1102)</f>
        <v>#CIQINACTIVE</v>
      </c>
      <c r="F1102" s="135"/>
      <c r="G1102" s="131"/>
    </row>
    <row r="1103" spans="2:7" x14ac:dyDescent="0.25">
      <c r="B1103" s="163">
        <f t="shared" si="65"/>
        <v>45539</v>
      </c>
      <c r="C1103" s="162" t="str">
        <f>_xll.ciqfunctions.udf.CIQ($Y$8, "IQ_TEV_TOTAL_REV_FWD", IQ_NTM,$B1103)</f>
        <v>#CIQINACTIVE</v>
      </c>
      <c r="D1103" s="162" t="str">
        <f>_xll.ciqfunctions.udf.CIQ($Y$8, "IQ_TEV_EBITDA_FWD", IQ_NTM,$B1103)</f>
        <v>#CIQINACTIVE</v>
      </c>
      <c r="F1103" s="135"/>
      <c r="G1103" s="131"/>
    </row>
    <row r="1104" spans="2:7" x14ac:dyDescent="0.25">
      <c r="B1104" s="163">
        <f t="shared" si="65"/>
        <v>45540</v>
      </c>
      <c r="C1104" s="162" t="str">
        <f>_xll.ciqfunctions.udf.CIQ($Y$8, "IQ_TEV_TOTAL_REV_FWD", IQ_NTM,$B1104)</f>
        <v>#CIQINACTIVE</v>
      </c>
      <c r="D1104" s="162" t="str">
        <f>_xll.ciqfunctions.udf.CIQ($Y$8, "IQ_TEV_EBITDA_FWD", IQ_NTM,$B1104)</f>
        <v>#CIQINACTIVE</v>
      </c>
      <c r="F1104" s="135"/>
      <c r="G1104" s="131"/>
    </row>
    <row r="1105" spans="2:7" x14ac:dyDescent="0.25">
      <c r="B1105" s="163">
        <f t="shared" si="65"/>
        <v>45541</v>
      </c>
      <c r="C1105" s="162" t="str">
        <f>_xll.ciqfunctions.udf.CIQ($Y$8, "IQ_TEV_TOTAL_REV_FWD", IQ_NTM,$B1105)</f>
        <v>#CIQINACTIVE</v>
      </c>
      <c r="D1105" s="162" t="str">
        <f>_xll.ciqfunctions.udf.CIQ($Y$8, "IQ_TEV_EBITDA_FWD", IQ_NTM,$B1105)</f>
        <v>#CIQINACTIVE</v>
      </c>
      <c r="F1105" s="135"/>
      <c r="G1105" s="131"/>
    </row>
    <row r="1106" spans="2:7" x14ac:dyDescent="0.25">
      <c r="B1106" s="163">
        <f t="shared" si="65"/>
        <v>45544</v>
      </c>
      <c r="C1106" s="162" t="str">
        <f>_xll.ciqfunctions.udf.CIQ($Y$8, "IQ_TEV_TOTAL_REV_FWD", IQ_NTM,$B1106)</f>
        <v>#CIQINACTIVE</v>
      </c>
      <c r="D1106" s="162" t="str">
        <f>_xll.ciqfunctions.udf.CIQ($Y$8, "IQ_TEV_EBITDA_FWD", IQ_NTM,$B1106)</f>
        <v>#CIQINACTIVE</v>
      </c>
      <c r="F1106" s="135"/>
      <c r="G1106" s="131"/>
    </row>
    <row r="1107" spans="2:7" x14ac:dyDescent="0.25">
      <c r="B1107" s="163">
        <f t="shared" si="65"/>
        <v>45545</v>
      </c>
      <c r="C1107" s="162" t="str">
        <f>_xll.ciqfunctions.udf.CIQ($Y$8, "IQ_TEV_TOTAL_REV_FWD", IQ_NTM,$B1107)</f>
        <v>#CIQINACTIVE</v>
      </c>
      <c r="D1107" s="162" t="str">
        <f>_xll.ciqfunctions.udf.CIQ($Y$8, "IQ_TEV_EBITDA_FWD", IQ_NTM,$B1107)</f>
        <v>#CIQINACTIVE</v>
      </c>
      <c r="F1107" s="135"/>
      <c r="G1107" s="131"/>
    </row>
    <row r="1108" spans="2:7" x14ac:dyDescent="0.25">
      <c r="B1108" s="163">
        <f t="shared" si="65"/>
        <v>45546</v>
      </c>
      <c r="C1108" s="162" t="str">
        <f>_xll.ciqfunctions.udf.CIQ($Y$8, "IQ_TEV_TOTAL_REV_FWD", IQ_NTM,$B1108)</f>
        <v>#CIQINACTIVE</v>
      </c>
      <c r="D1108" s="162" t="str">
        <f>_xll.ciqfunctions.udf.CIQ($Y$8, "IQ_TEV_EBITDA_FWD", IQ_NTM,$B1108)</f>
        <v>#CIQINACTIVE</v>
      </c>
      <c r="F1108" s="135"/>
      <c r="G1108" s="131"/>
    </row>
    <row r="1109" spans="2:7" x14ac:dyDescent="0.25">
      <c r="B1109" s="163">
        <f t="shared" si="65"/>
        <v>45547</v>
      </c>
      <c r="C1109" s="162" t="str">
        <f>_xll.ciqfunctions.udf.CIQ($Y$8, "IQ_TEV_TOTAL_REV_FWD", IQ_NTM,$B1109)</f>
        <v>#CIQINACTIVE</v>
      </c>
      <c r="D1109" s="162" t="str">
        <f>_xll.ciqfunctions.udf.CIQ($Y$8, "IQ_TEV_EBITDA_FWD", IQ_NTM,$B1109)</f>
        <v>#CIQINACTIVE</v>
      </c>
      <c r="F1109" s="135"/>
      <c r="G1109" s="131"/>
    </row>
    <row r="1110" spans="2:7" x14ac:dyDescent="0.25">
      <c r="B1110" s="163">
        <f t="shared" si="65"/>
        <v>45548</v>
      </c>
      <c r="C1110" s="162" t="str">
        <f>_xll.ciqfunctions.udf.CIQ($Y$8, "IQ_TEV_TOTAL_REV_FWD", IQ_NTM,$B1110)</f>
        <v>#CIQINACTIVE</v>
      </c>
      <c r="D1110" s="162" t="str">
        <f>_xll.ciqfunctions.udf.CIQ($Y$8, "IQ_TEV_EBITDA_FWD", IQ_NTM,$B1110)</f>
        <v>#CIQINACTIVE</v>
      </c>
      <c r="F1110" s="135"/>
      <c r="G1110" s="131"/>
    </row>
    <row r="1111" spans="2:7" x14ac:dyDescent="0.25">
      <c r="B1111" s="163">
        <f t="shared" si="65"/>
        <v>45551</v>
      </c>
      <c r="C1111" s="162" t="str">
        <f>_xll.ciqfunctions.udf.CIQ($Y$8, "IQ_TEV_TOTAL_REV_FWD", IQ_NTM,$B1111)</f>
        <v>#CIQINACTIVE</v>
      </c>
      <c r="D1111" s="162" t="str">
        <f>_xll.ciqfunctions.udf.CIQ($Y$8, "IQ_TEV_EBITDA_FWD", IQ_NTM,$B1111)</f>
        <v>#CIQINACTIVE</v>
      </c>
      <c r="F1111" s="135"/>
      <c r="G1111" s="131"/>
    </row>
    <row r="1112" spans="2:7" x14ac:dyDescent="0.25">
      <c r="B1112" s="163">
        <f t="shared" si="65"/>
        <v>45552</v>
      </c>
      <c r="C1112" s="162" t="str">
        <f>_xll.ciqfunctions.udf.CIQ($Y$8, "IQ_TEV_TOTAL_REV_FWD", IQ_NTM,$B1112)</f>
        <v>#CIQINACTIVE</v>
      </c>
      <c r="D1112" s="162" t="str">
        <f>_xll.ciqfunctions.udf.CIQ($Y$8, "IQ_TEV_EBITDA_FWD", IQ_NTM,$B1112)</f>
        <v>#CIQINACTIVE</v>
      </c>
      <c r="F1112" s="135"/>
      <c r="G1112" s="131"/>
    </row>
    <row r="1113" spans="2:7" x14ac:dyDescent="0.25">
      <c r="B1113" s="163">
        <f t="shared" si="65"/>
        <v>45553</v>
      </c>
      <c r="C1113" s="162" t="str">
        <f>_xll.ciqfunctions.udf.CIQ($Y$8, "IQ_TEV_TOTAL_REV_FWD", IQ_NTM,$B1113)</f>
        <v>#CIQINACTIVE</v>
      </c>
      <c r="D1113" s="162" t="str">
        <f>_xll.ciqfunctions.udf.CIQ($Y$8, "IQ_TEV_EBITDA_FWD", IQ_NTM,$B1113)</f>
        <v>#CIQINACTIVE</v>
      </c>
      <c r="F1113" s="135"/>
      <c r="G1113" s="131"/>
    </row>
    <row r="1114" spans="2:7" x14ac:dyDescent="0.25">
      <c r="B1114" s="163">
        <f t="shared" si="65"/>
        <v>45554</v>
      </c>
      <c r="C1114" s="162" t="str">
        <f>_xll.ciqfunctions.udf.CIQ($Y$8, "IQ_TEV_TOTAL_REV_FWD", IQ_NTM,$B1114)</f>
        <v>#CIQINACTIVE</v>
      </c>
      <c r="D1114" s="162" t="str">
        <f>_xll.ciqfunctions.udf.CIQ($Y$8, "IQ_TEV_EBITDA_FWD", IQ_NTM,$B1114)</f>
        <v>#CIQINACTIVE</v>
      </c>
      <c r="F1114" s="135"/>
      <c r="G1114" s="131"/>
    </row>
    <row r="1115" spans="2:7" x14ac:dyDescent="0.25">
      <c r="B1115" s="163">
        <f t="shared" si="65"/>
        <v>45555</v>
      </c>
      <c r="C1115" s="162" t="str">
        <f>_xll.ciqfunctions.udf.CIQ($Y$8, "IQ_TEV_TOTAL_REV_FWD", IQ_NTM,$B1115)</f>
        <v>#CIQINACTIVE</v>
      </c>
      <c r="D1115" s="162" t="str">
        <f>_xll.ciqfunctions.udf.CIQ($Y$8, "IQ_TEV_EBITDA_FWD", IQ_NTM,$B1115)</f>
        <v>#CIQINACTIVE</v>
      </c>
      <c r="F1115" s="135"/>
      <c r="G1115" s="131"/>
    </row>
    <row r="1116" spans="2:7" x14ac:dyDescent="0.25">
      <c r="B1116" s="163">
        <f t="shared" si="65"/>
        <v>45558</v>
      </c>
      <c r="C1116" s="162" t="str">
        <f>_xll.ciqfunctions.udf.CIQ($Y$8, "IQ_TEV_TOTAL_REV_FWD", IQ_NTM,$B1116)</f>
        <v>#CIQINACTIVE</v>
      </c>
      <c r="D1116" s="162" t="str">
        <f>_xll.ciqfunctions.udf.CIQ($Y$8, "IQ_TEV_EBITDA_FWD", IQ_NTM,$B1116)</f>
        <v>#CIQINACTIVE</v>
      </c>
      <c r="F1116" s="135"/>
      <c r="G1116" s="131"/>
    </row>
    <row r="1117" spans="2:7" x14ac:dyDescent="0.25">
      <c r="B1117" s="163">
        <f t="shared" si="65"/>
        <v>45559</v>
      </c>
      <c r="C1117" s="162" t="str">
        <f>_xll.ciqfunctions.udf.CIQ($Y$8, "IQ_TEV_TOTAL_REV_FWD", IQ_NTM,$B1117)</f>
        <v>#CIQINACTIVE</v>
      </c>
      <c r="D1117" s="162" t="str">
        <f>_xll.ciqfunctions.udf.CIQ($Y$8, "IQ_TEV_EBITDA_FWD", IQ_NTM,$B1117)</f>
        <v>#CIQINACTIVE</v>
      </c>
      <c r="F1117" s="135"/>
      <c r="G1117" s="131"/>
    </row>
    <row r="1118" spans="2:7" x14ac:dyDescent="0.25">
      <c r="B1118" s="163">
        <f t="shared" si="65"/>
        <v>45560</v>
      </c>
      <c r="C1118" s="162" t="str">
        <f>_xll.ciqfunctions.udf.CIQ($Y$8, "IQ_TEV_TOTAL_REV_FWD", IQ_NTM,$B1118)</f>
        <v>#CIQINACTIVE</v>
      </c>
      <c r="D1118" s="162" t="str">
        <f>_xll.ciqfunctions.udf.CIQ($Y$8, "IQ_TEV_EBITDA_FWD", IQ_NTM,$B1118)</f>
        <v>#CIQINACTIVE</v>
      </c>
      <c r="F1118" s="135"/>
      <c r="G1118" s="131"/>
    </row>
    <row r="1119" spans="2:7" x14ac:dyDescent="0.25">
      <c r="B1119" s="163">
        <f t="shared" si="65"/>
        <v>45561</v>
      </c>
      <c r="C1119" s="162" t="str">
        <f>_xll.ciqfunctions.udf.CIQ($Y$8, "IQ_TEV_TOTAL_REV_FWD", IQ_NTM,$B1119)</f>
        <v>#CIQINACTIVE</v>
      </c>
      <c r="D1119" s="162" t="str">
        <f>_xll.ciqfunctions.udf.CIQ($Y$8, "IQ_TEV_EBITDA_FWD", IQ_NTM,$B1119)</f>
        <v>#CIQINACTIVE</v>
      </c>
      <c r="F1119" s="135"/>
      <c r="G1119" s="131"/>
    </row>
    <row r="1120" spans="2:7" x14ac:dyDescent="0.25">
      <c r="B1120" s="163">
        <f t="shared" si="65"/>
        <v>45562</v>
      </c>
      <c r="C1120" s="162" t="str">
        <f>_xll.ciqfunctions.udf.CIQ($Y$8, "IQ_TEV_TOTAL_REV_FWD", IQ_NTM,$B1120)</f>
        <v>#CIQINACTIVE</v>
      </c>
      <c r="D1120" s="162" t="str">
        <f>_xll.ciqfunctions.udf.CIQ($Y$8, "IQ_TEV_EBITDA_FWD", IQ_NTM,$B1120)</f>
        <v>#CIQINACTIVE</v>
      </c>
      <c r="F1120" s="135"/>
      <c r="G1120" s="131"/>
    </row>
    <row r="1121" spans="2:7" x14ac:dyDescent="0.25">
      <c r="B1121" s="163">
        <f t="shared" si="65"/>
        <v>45565</v>
      </c>
      <c r="C1121" s="162" t="str">
        <f>_xll.ciqfunctions.udf.CIQ($Y$8, "IQ_TEV_TOTAL_REV_FWD", IQ_NTM,$B1121)</f>
        <v>#CIQINACTIVE</v>
      </c>
      <c r="D1121" s="162" t="str">
        <f>_xll.ciqfunctions.udf.CIQ($Y$8, "IQ_TEV_EBITDA_FWD", IQ_NTM,$B1121)</f>
        <v>#CIQINACTIVE</v>
      </c>
      <c r="F1121" s="135"/>
      <c r="G1121" s="131"/>
    </row>
    <row r="1122" spans="2:7" x14ac:dyDescent="0.25">
      <c r="B1122" s="163">
        <f t="shared" si="65"/>
        <v>45566</v>
      </c>
      <c r="C1122" s="162" t="str">
        <f>_xll.ciqfunctions.udf.CIQ($Y$8, "IQ_TEV_TOTAL_REV_FWD", IQ_NTM,$B1122)</f>
        <v>#CIQINACTIVE</v>
      </c>
      <c r="D1122" s="162" t="str">
        <f>_xll.ciqfunctions.udf.CIQ($Y$8, "IQ_TEV_EBITDA_FWD", IQ_NTM,$B1122)</f>
        <v>#CIQINACTIVE</v>
      </c>
      <c r="F1122" s="135"/>
      <c r="G1122" s="131"/>
    </row>
    <row r="1123" spans="2:7" x14ac:dyDescent="0.25">
      <c r="B1123" s="163">
        <f t="shared" si="65"/>
        <v>45567</v>
      </c>
      <c r="C1123" s="162" t="str">
        <f>_xll.ciqfunctions.udf.CIQ($Y$8, "IQ_TEV_TOTAL_REV_FWD", IQ_NTM,$B1123)</f>
        <v>#CIQINACTIVE</v>
      </c>
      <c r="D1123" s="162" t="str">
        <f>_xll.ciqfunctions.udf.CIQ($Y$8, "IQ_TEV_EBITDA_FWD", IQ_NTM,$B1123)</f>
        <v>#CIQINACTIVE</v>
      </c>
      <c r="F1123" s="135"/>
      <c r="G1123" s="131"/>
    </row>
    <row r="1124" spans="2:7" x14ac:dyDescent="0.25">
      <c r="B1124" s="163">
        <f t="shared" si="65"/>
        <v>45568</v>
      </c>
      <c r="C1124" s="162" t="str">
        <f>_xll.ciqfunctions.udf.CIQ($Y$8, "IQ_TEV_TOTAL_REV_FWD", IQ_NTM,$B1124)</f>
        <v>#CIQINACTIVE</v>
      </c>
      <c r="D1124" s="162" t="str">
        <f>_xll.ciqfunctions.udf.CIQ($Y$8, "IQ_TEV_EBITDA_FWD", IQ_NTM,$B1124)</f>
        <v>#CIQINACTIVE</v>
      </c>
      <c r="F1124" s="135"/>
      <c r="G1124" s="131"/>
    </row>
    <row r="1125" spans="2:7" x14ac:dyDescent="0.25">
      <c r="B1125" s="163">
        <f t="shared" si="65"/>
        <v>45569</v>
      </c>
      <c r="C1125" s="162" t="str">
        <f>_xll.ciqfunctions.udf.CIQ($Y$8, "IQ_TEV_TOTAL_REV_FWD", IQ_NTM,$B1125)</f>
        <v>#CIQINACTIVE</v>
      </c>
      <c r="D1125" s="162" t="str">
        <f>_xll.ciqfunctions.udf.CIQ($Y$8, "IQ_TEV_EBITDA_FWD", IQ_NTM,$B1125)</f>
        <v>#CIQINACTIVE</v>
      </c>
      <c r="F1125" s="135"/>
      <c r="G1125" s="131"/>
    </row>
    <row r="1126" spans="2:7" x14ac:dyDescent="0.25">
      <c r="B1126" s="163">
        <f t="shared" si="65"/>
        <v>45572</v>
      </c>
      <c r="C1126" s="162" t="str">
        <f>_xll.ciqfunctions.udf.CIQ($Y$8, "IQ_TEV_TOTAL_REV_FWD", IQ_NTM,$B1126)</f>
        <v>#CIQINACTIVE</v>
      </c>
      <c r="D1126" s="162" t="str">
        <f>_xll.ciqfunctions.udf.CIQ($Y$8, "IQ_TEV_EBITDA_FWD", IQ_NTM,$B1126)</f>
        <v>#CIQINACTIVE</v>
      </c>
      <c r="F1126" s="135"/>
      <c r="G1126" s="131"/>
    </row>
    <row r="1127" spans="2:7" x14ac:dyDescent="0.25">
      <c r="B1127" s="163">
        <f t="shared" si="65"/>
        <v>45573</v>
      </c>
      <c r="C1127" s="162" t="str">
        <f>_xll.ciqfunctions.udf.CIQ($Y$8, "IQ_TEV_TOTAL_REV_FWD", IQ_NTM,$B1127)</f>
        <v>#CIQINACTIVE</v>
      </c>
      <c r="D1127" s="162" t="str">
        <f>_xll.ciqfunctions.udf.CIQ($Y$8, "IQ_TEV_EBITDA_FWD", IQ_NTM,$B1127)</f>
        <v>#CIQINACTIVE</v>
      </c>
      <c r="F1127" s="135"/>
      <c r="G1127" s="131"/>
    </row>
    <row r="1128" spans="2:7" x14ac:dyDescent="0.25">
      <c r="B1128" s="163">
        <f t="shared" si="65"/>
        <v>45574</v>
      </c>
      <c r="C1128" s="162" t="str">
        <f>_xll.ciqfunctions.udf.CIQ($Y$8, "IQ_TEV_TOTAL_REV_FWD", IQ_NTM,$B1128)</f>
        <v>#CIQINACTIVE</v>
      </c>
      <c r="D1128" s="162" t="str">
        <f>_xll.ciqfunctions.udf.CIQ($Y$8, "IQ_TEV_EBITDA_FWD", IQ_NTM,$B1128)</f>
        <v>#CIQINACTIVE</v>
      </c>
      <c r="F1128" s="135"/>
      <c r="G1128" s="131"/>
    </row>
    <row r="1129" spans="2:7" x14ac:dyDescent="0.25">
      <c r="B1129" s="163">
        <f t="shared" si="65"/>
        <v>45575</v>
      </c>
      <c r="C1129" s="162" t="str">
        <f>_xll.ciqfunctions.udf.CIQ($Y$8, "IQ_TEV_TOTAL_REV_FWD", IQ_NTM,$B1129)</f>
        <v>#CIQINACTIVE</v>
      </c>
      <c r="D1129" s="162" t="str">
        <f>_xll.ciqfunctions.udf.CIQ($Y$8, "IQ_TEV_EBITDA_FWD", IQ_NTM,$B1129)</f>
        <v>#CIQINACTIVE</v>
      </c>
      <c r="F1129" s="135"/>
      <c r="G1129" s="131"/>
    </row>
    <row r="1130" spans="2:7" x14ac:dyDescent="0.25">
      <c r="B1130" s="163">
        <f t="shared" si="65"/>
        <v>45576</v>
      </c>
      <c r="C1130" s="162" t="str">
        <f>_xll.ciqfunctions.udf.CIQ($Y$8, "IQ_TEV_TOTAL_REV_FWD", IQ_NTM,$B1130)</f>
        <v>#CIQINACTIVE</v>
      </c>
      <c r="D1130" s="162" t="str">
        <f>_xll.ciqfunctions.udf.CIQ($Y$8, "IQ_TEV_EBITDA_FWD", IQ_NTM,$B1130)</f>
        <v>#CIQINACTIVE</v>
      </c>
      <c r="F1130" s="135"/>
      <c r="G1130" s="131"/>
    </row>
    <row r="1131" spans="2:7" x14ac:dyDescent="0.25">
      <c r="B1131" s="163">
        <f t="shared" si="65"/>
        <v>45579</v>
      </c>
      <c r="C1131" s="162" t="str">
        <f>_xll.ciqfunctions.udf.CIQ($Y$8, "IQ_TEV_TOTAL_REV_FWD", IQ_NTM,$B1131)</f>
        <v>#CIQINACTIVE</v>
      </c>
      <c r="D1131" s="162" t="str">
        <f>_xll.ciqfunctions.udf.CIQ($Y$8, "IQ_TEV_EBITDA_FWD", IQ_NTM,$B1131)</f>
        <v>#CIQINACTIVE</v>
      </c>
      <c r="F1131" s="135"/>
      <c r="G1131" s="131"/>
    </row>
    <row r="1132" spans="2:7" x14ac:dyDescent="0.25">
      <c r="B1132" s="163">
        <f t="shared" si="65"/>
        <v>45580</v>
      </c>
      <c r="C1132" s="162" t="str">
        <f>_xll.ciqfunctions.udf.CIQ($Y$8, "IQ_TEV_TOTAL_REV_FWD", IQ_NTM,$B1132)</f>
        <v>#CIQINACTIVE</v>
      </c>
      <c r="D1132" s="162" t="str">
        <f>_xll.ciqfunctions.udf.CIQ($Y$8, "IQ_TEV_EBITDA_FWD", IQ_NTM,$B1132)</f>
        <v>#CIQINACTIVE</v>
      </c>
      <c r="F1132" s="135"/>
      <c r="G1132" s="131"/>
    </row>
    <row r="1133" spans="2:7" x14ac:dyDescent="0.25">
      <c r="B1133" s="163">
        <f t="shared" si="65"/>
        <v>45581</v>
      </c>
      <c r="C1133" s="162" t="str">
        <f>_xll.ciqfunctions.udf.CIQ($Y$8, "IQ_TEV_TOTAL_REV_FWD", IQ_NTM,$B1133)</f>
        <v>#CIQINACTIVE</v>
      </c>
      <c r="D1133" s="162" t="str">
        <f>_xll.ciqfunctions.udf.CIQ($Y$8, "IQ_TEV_EBITDA_FWD", IQ_NTM,$B1133)</f>
        <v>#CIQINACTIVE</v>
      </c>
      <c r="F1133" s="135"/>
      <c r="G1133" s="131"/>
    </row>
    <row r="1134" spans="2:7" x14ac:dyDescent="0.25">
      <c r="B1134" s="163">
        <f t="shared" si="65"/>
        <v>45582</v>
      </c>
      <c r="C1134" s="162" t="str">
        <f>_xll.ciqfunctions.udf.CIQ($Y$8, "IQ_TEV_TOTAL_REV_FWD", IQ_NTM,$B1134)</f>
        <v>#CIQINACTIVE</v>
      </c>
      <c r="D1134" s="162" t="str">
        <f>_xll.ciqfunctions.udf.CIQ($Y$8, "IQ_TEV_EBITDA_FWD", IQ_NTM,$B1134)</f>
        <v>#CIQINACTIVE</v>
      </c>
      <c r="F1134" s="135"/>
      <c r="G1134" s="131"/>
    </row>
    <row r="1135" spans="2:7" x14ac:dyDescent="0.25">
      <c r="B1135" s="163">
        <f t="shared" ref="B1135:B1198" si="66">IF(WEEKDAY(B1134+1)=7,B1134+3,B1134+1)</f>
        <v>45583</v>
      </c>
      <c r="C1135" s="162" t="str">
        <f>_xll.ciqfunctions.udf.CIQ($Y$8, "IQ_TEV_TOTAL_REV_FWD", IQ_NTM,$B1135)</f>
        <v>#CIQINACTIVE</v>
      </c>
      <c r="D1135" s="162" t="str">
        <f>_xll.ciqfunctions.udf.CIQ($Y$8, "IQ_TEV_EBITDA_FWD", IQ_NTM,$B1135)</f>
        <v>#CIQINACTIVE</v>
      </c>
      <c r="F1135" s="135"/>
      <c r="G1135" s="131"/>
    </row>
    <row r="1136" spans="2:7" x14ac:dyDescent="0.25">
      <c r="B1136" s="163">
        <f t="shared" si="66"/>
        <v>45586</v>
      </c>
      <c r="C1136" s="162" t="str">
        <f>_xll.ciqfunctions.udf.CIQ($Y$8, "IQ_TEV_TOTAL_REV_FWD", IQ_NTM,$B1136)</f>
        <v>#CIQINACTIVE</v>
      </c>
      <c r="D1136" s="162" t="str">
        <f>_xll.ciqfunctions.udf.CIQ($Y$8, "IQ_TEV_EBITDA_FWD", IQ_NTM,$B1136)</f>
        <v>#CIQINACTIVE</v>
      </c>
      <c r="F1136" s="135"/>
      <c r="G1136" s="131"/>
    </row>
    <row r="1137" spans="2:7" x14ac:dyDescent="0.25">
      <c r="B1137" s="163">
        <f t="shared" si="66"/>
        <v>45587</v>
      </c>
      <c r="C1137" s="162" t="str">
        <f>_xll.ciqfunctions.udf.CIQ($Y$8, "IQ_TEV_TOTAL_REV_FWD", IQ_NTM,$B1137)</f>
        <v>#CIQINACTIVE</v>
      </c>
      <c r="D1137" s="162" t="str">
        <f>_xll.ciqfunctions.udf.CIQ($Y$8, "IQ_TEV_EBITDA_FWD", IQ_NTM,$B1137)</f>
        <v>#CIQINACTIVE</v>
      </c>
      <c r="F1137" s="135"/>
      <c r="G1137" s="131"/>
    </row>
    <row r="1138" spans="2:7" x14ac:dyDescent="0.25">
      <c r="B1138" s="163">
        <f t="shared" si="66"/>
        <v>45588</v>
      </c>
      <c r="C1138" s="162" t="str">
        <f>_xll.ciqfunctions.udf.CIQ($Y$8, "IQ_TEV_TOTAL_REV_FWD", IQ_NTM,$B1138)</f>
        <v>#CIQINACTIVE</v>
      </c>
      <c r="D1138" s="162" t="str">
        <f>_xll.ciqfunctions.udf.CIQ($Y$8, "IQ_TEV_EBITDA_FWD", IQ_NTM,$B1138)</f>
        <v>#CIQINACTIVE</v>
      </c>
      <c r="F1138" s="135"/>
      <c r="G1138" s="131"/>
    </row>
    <row r="1139" spans="2:7" x14ac:dyDescent="0.25">
      <c r="B1139" s="163">
        <f t="shared" si="66"/>
        <v>45589</v>
      </c>
      <c r="C1139" s="162" t="str">
        <f>_xll.ciqfunctions.udf.CIQ($Y$8, "IQ_TEV_TOTAL_REV_FWD", IQ_NTM,$B1139)</f>
        <v>#CIQINACTIVE</v>
      </c>
      <c r="D1139" s="162" t="str">
        <f>_xll.ciqfunctions.udf.CIQ($Y$8, "IQ_TEV_EBITDA_FWD", IQ_NTM,$B1139)</f>
        <v>#CIQINACTIVE</v>
      </c>
      <c r="F1139" s="135"/>
      <c r="G1139" s="131"/>
    </row>
    <row r="1140" spans="2:7" x14ac:dyDescent="0.25">
      <c r="B1140" s="163">
        <f t="shared" si="66"/>
        <v>45590</v>
      </c>
      <c r="C1140" s="162" t="str">
        <f>_xll.ciqfunctions.udf.CIQ($Y$8, "IQ_TEV_TOTAL_REV_FWD", IQ_NTM,$B1140)</f>
        <v>#CIQINACTIVE</v>
      </c>
      <c r="D1140" s="162" t="str">
        <f>_xll.ciqfunctions.udf.CIQ($Y$8, "IQ_TEV_EBITDA_FWD", IQ_NTM,$B1140)</f>
        <v>#CIQINACTIVE</v>
      </c>
      <c r="F1140" s="135"/>
      <c r="G1140" s="131"/>
    </row>
    <row r="1141" spans="2:7" x14ac:dyDescent="0.25">
      <c r="B1141" s="163">
        <f t="shared" si="66"/>
        <v>45593</v>
      </c>
      <c r="C1141" s="162" t="str">
        <f>_xll.ciqfunctions.udf.CIQ($Y$8, "IQ_TEV_TOTAL_REV_FWD", IQ_NTM,$B1141)</f>
        <v>#CIQINACTIVE</v>
      </c>
      <c r="D1141" s="162" t="str">
        <f>_xll.ciqfunctions.udf.CIQ($Y$8, "IQ_TEV_EBITDA_FWD", IQ_NTM,$B1141)</f>
        <v>#CIQINACTIVE</v>
      </c>
      <c r="F1141" s="135"/>
      <c r="G1141" s="131"/>
    </row>
    <row r="1142" spans="2:7" x14ac:dyDescent="0.25">
      <c r="B1142" s="163">
        <f t="shared" si="66"/>
        <v>45594</v>
      </c>
      <c r="C1142" s="162" t="str">
        <f>_xll.ciqfunctions.udf.CIQ($Y$8, "IQ_TEV_TOTAL_REV_FWD", IQ_NTM,$B1142)</f>
        <v>#CIQINACTIVE</v>
      </c>
      <c r="D1142" s="162" t="str">
        <f>_xll.ciqfunctions.udf.CIQ($Y$8, "IQ_TEV_EBITDA_FWD", IQ_NTM,$B1142)</f>
        <v>#CIQINACTIVE</v>
      </c>
      <c r="F1142" s="135"/>
      <c r="G1142" s="131"/>
    </row>
    <row r="1143" spans="2:7" x14ac:dyDescent="0.25">
      <c r="B1143" s="163">
        <f t="shared" si="66"/>
        <v>45595</v>
      </c>
      <c r="C1143" s="162" t="str">
        <f>_xll.ciqfunctions.udf.CIQ($Y$8, "IQ_TEV_TOTAL_REV_FWD", IQ_NTM,$B1143)</f>
        <v>#CIQINACTIVE</v>
      </c>
      <c r="D1143" s="162" t="str">
        <f>_xll.ciqfunctions.udf.CIQ($Y$8, "IQ_TEV_EBITDA_FWD", IQ_NTM,$B1143)</f>
        <v>#CIQINACTIVE</v>
      </c>
      <c r="F1143" s="135"/>
      <c r="G1143" s="131"/>
    </row>
    <row r="1144" spans="2:7" x14ac:dyDescent="0.25">
      <c r="B1144" s="163">
        <f t="shared" si="66"/>
        <v>45596</v>
      </c>
      <c r="C1144" s="162" t="str">
        <f>_xll.ciqfunctions.udf.CIQ($Y$8, "IQ_TEV_TOTAL_REV_FWD", IQ_NTM,$B1144)</f>
        <v>#CIQINACTIVE</v>
      </c>
      <c r="D1144" s="162" t="str">
        <f>_xll.ciqfunctions.udf.CIQ($Y$8, "IQ_TEV_EBITDA_FWD", IQ_NTM,$B1144)</f>
        <v>#CIQINACTIVE</v>
      </c>
      <c r="F1144" s="135"/>
      <c r="G1144" s="131"/>
    </row>
    <row r="1145" spans="2:7" x14ac:dyDescent="0.25">
      <c r="B1145" s="163">
        <f t="shared" si="66"/>
        <v>45597</v>
      </c>
      <c r="C1145" s="162" t="str">
        <f>_xll.ciqfunctions.udf.CIQ($Y$8, "IQ_TEV_TOTAL_REV_FWD", IQ_NTM,$B1145)</f>
        <v>#CIQINACTIVE</v>
      </c>
      <c r="D1145" s="162" t="str">
        <f>_xll.ciqfunctions.udf.CIQ($Y$8, "IQ_TEV_EBITDA_FWD", IQ_NTM,$B1145)</f>
        <v>#CIQINACTIVE</v>
      </c>
      <c r="F1145" s="135"/>
      <c r="G1145" s="131"/>
    </row>
    <row r="1146" spans="2:7" x14ac:dyDescent="0.25">
      <c r="B1146" s="163">
        <f t="shared" si="66"/>
        <v>45600</v>
      </c>
      <c r="C1146" s="162" t="str">
        <f>_xll.ciqfunctions.udf.CIQ($Y$8, "IQ_TEV_TOTAL_REV_FWD", IQ_NTM,$B1146)</f>
        <v>#CIQINACTIVE</v>
      </c>
      <c r="D1146" s="162" t="str">
        <f>_xll.ciqfunctions.udf.CIQ($Y$8, "IQ_TEV_EBITDA_FWD", IQ_NTM,$B1146)</f>
        <v>#CIQINACTIVE</v>
      </c>
      <c r="F1146" s="135"/>
      <c r="G1146" s="131"/>
    </row>
    <row r="1147" spans="2:7" x14ac:dyDescent="0.25">
      <c r="B1147" s="163">
        <f t="shared" si="66"/>
        <v>45601</v>
      </c>
      <c r="C1147" s="162" t="str">
        <f>_xll.ciqfunctions.udf.CIQ($Y$8, "IQ_TEV_TOTAL_REV_FWD", IQ_NTM,$B1147)</f>
        <v>#CIQINACTIVE</v>
      </c>
      <c r="D1147" s="162" t="str">
        <f>_xll.ciqfunctions.udf.CIQ($Y$8, "IQ_TEV_EBITDA_FWD", IQ_NTM,$B1147)</f>
        <v>#CIQINACTIVE</v>
      </c>
      <c r="F1147" s="135"/>
      <c r="G1147" s="131"/>
    </row>
    <row r="1148" spans="2:7" x14ac:dyDescent="0.25">
      <c r="B1148" s="163">
        <f t="shared" si="66"/>
        <v>45602</v>
      </c>
      <c r="C1148" s="162" t="str">
        <f>_xll.ciqfunctions.udf.CIQ($Y$8, "IQ_TEV_TOTAL_REV_FWD", IQ_NTM,$B1148)</f>
        <v>#CIQINACTIVE</v>
      </c>
      <c r="D1148" s="162" t="str">
        <f>_xll.ciqfunctions.udf.CIQ($Y$8, "IQ_TEV_EBITDA_FWD", IQ_NTM,$B1148)</f>
        <v>#CIQINACTIVE</v>
      </c>
      <c r="F1148" s="135"/>
      <c r="G1148" s="131"/>
    </row>
    <row r="1149" spans="2:7" x14ac:dyDescent="0.25">
      <c r="B1149" s="163">
        <f t="shared" si="66"/>
        <v>45603</v>
      </c>
      <c r="C1149" s="162" t="str">
        <f>_xll.ciqfunctions.udf.CIQ($Y$8, "IQ_TEV_TOTAL_REV_FWD", IQ_NTM,$B1149)</f>
        <v>#CIQINACTIVE</v>
      </c>
      <c r="D1149" s="162" t="str">
        <f>_xll.ciqfunctions.udf.CIQ($Y$8, "IQ_TEV_EBITDA_FWD", IQ_NTM,$B1149)</f>
        <v>#CIQINACTIVE</v>
      </c>
      <c r="F1149" s="135"/>
      <c r="G1149" s="131"/>
    </row>
    <row r="1150" spans="2:7" x14ac:dyDescent="0.25">
      <c r="B1150" s="163">
        <f t="shared" si="66"/>
        <v>45604</v>
      </c>
      <c r="C1150" s="162" t="str">
        <f>_xll.ciqfunctions.udf.CIQ($Y$8, "IQ_TEV_TOTAL_REV_FWD", IQ_NTM,$B1150)</f>
        <v>#CIQINACTIVE</v>
      </c>
      <c r="D1150" s="162" t="str">
        <f>_xll.ciqfunctions.udf.CIQ($Y$8, "IQ_TEV_EBITDA_FWD", IQ_NTM,$B1150)</f>
        <v>#CIQINACTIVE</v>
      </c>
      <c r="F1150" s="135"/>
      <c r="G1150" s="131"/>
    </row>
    <row r="1151" spans="2:7" x14ac:dyDescent="0.25">
      <c r="B1151" s="163">
        <f t="shared" si="66"/>
        <v>45607</v>
      </c>
      <c r="C1151" s="162" t="str">
        <f>_xll.ciqfunctions.udf.CIQ($Y$8, "IQ_TEV_TOTAL_REV_FWD", IQ_NTM,$B1151)</f>
        <v>#CIQINACTIVE</v>
      </c>
      <c r="D1151" s="162" t="str">
        <f>_xll.ciqfunctions.udf.CIQ($Y$8, "IQ_TEV_EBITDA_FWD", IQ_NTM,$B1151)</f>
        <v>#CIQINACTIVE</v>
      </c>
      <c r="F1151" s="135"/>
      <c r="G1151" s="131"/>
    </row>
    <row r="1152" spans="2:7" x14ac:dyDescent="0.25">
      <c r="B1152" s="163">
        <f t="shared" si="66"/>
        <v>45608</v>
      </c>
      <c r="C1152" s="162" t="str">
        <f>_xll.ciqfunctions.udf.CIQ($Y$8, "IQ_TEV_TOTAL_REV_FWD", IQ_NTM,$B1152)</f>
        <v>#CIQINACTIVE</v>
      </c>
      <c r="D1152" s="162" t="str">
        <f>_xll.ciqfunctions.udf.CIQ($Y$8, "IQ_TEV_EBITDA_FWD", IQ_NTM,$B1152)</f>
        <v>#CIQINACTIVE</v>
      </c>
      <c r="F1152" s="135"/>
      <c r="G1152" s="131"/>
    </row>
    <row r="1153" spans="2:7" x14ac:dyDescent="0.25">
      <c r="B1153" s="163">
        <f t="shared" si="66"/>
        <v>45609</v>
      </c>
      <c r="C1153" s="162" t="str">
        <f>_xll.ciqfunctions.udf.CIQ($Y$8, "IQ_TEV_TOTAL_REV_FWD", IQ_NTM,$B1153)</f>
        <v>#CIQINACTIVE</v>
      </c>
      <c r="D1153" s="162" t="str">
        <f>_xll.ciqfunctions.udf.CIQ($Y$8, "IQ_TEV_EBITDA_FWD", IQ_NTM,$B1153)</f>
        <v>#CIQINACTIVE</v>
      </c>
      <c r="F1153" s="135"/>
      <c r="G1153" s="131"/>
    </row>
    <row r="1154" spans="2:7" x14ac:dyDescent="0.25">
      <c r="B1154" s="163">
        <f t="shared" si="66"/>
        <v>45610</v>
      </c>
      <c r="C1154" s="162" t="str">
        <f>_xll.ciqfunctions.udf.CIQ($Y$8, "IQ_TEV_TOTAL_REV_FWD", IQ_NTM,$B1154)</f>
        <v>#CIQINACTIVE</v>
      </c>
      <c r="D1154" s="162" t="str">
        <f>_xll.ciqfunctions.udf.CIQ($Y$8, "IQ_TEV_EBITDA_FWD", IQ_NTM,$B1154)</f>
        <v>#CIQINACTIVE</v>
      </c>
      <c r="F1154" s="135"/>
      <c r="G1154" s="131"/>
    </row>
    <row r="1155" spans="2:7" x14ac:dyDescent="0.25">
      <c r="B1155" s="163">
        <f t="shared" si="66"/>
        <v>45611</v>
      </c>
      <c r="C1155" s="162" t="str">
        <f>_xll.ciqfunctions.udf.CIQ($Y$8, "IQ_TEV_TOTAL_REV_FWD", IQ_NTM,$B1155)</f>
        <v>#CIQINACTIVE</v>
      </c>
      <c r="D1155" s="162" t="str">
        <f>_xll.ciqfunctions.udf.CIQ($Y$8, "IQ_TEV_EBITDA_FWD", IQ_NTM,$B1155)</f>
        <v>#CIQINACTIVE</v>
      </c>
      <c r="F1155" s="135"/>
      <c r="G1155" s="131"/>
    </row>
    <row r="1156" spans="2:7" x14ac:dyDescent="0.25">
      <c r="B1156" s="163">
        <f t="shared" si="66"/>
        <v>45614</v>
      </c>
      <c r="C1156" s="162" t="str">
        <f>_xll.ciqfunctions.udf.CIQ($Y$8, "IQ_TEV_TOTAL_REV_FWD", IQ_NTM,$B1156)</f>
        <v>#CIQINACTIVE</v>
      </c>
      <c r="D1156" s="162" t="str">
        <f>_xll.ciqfunctions.udf.CIQ($Y$8, "IQ_TEV_EBITDA_FWD", IQ_NTM,$B1156)</f>
        <v>#CIQINACTIVE</v>
      </c>
      <c r="F1156" s="135"/>
      <c r="G1156" s="131"/>
    </row>
    <row r="1157" spans="2:7" x14ac:dyDescent="0.25">
      <c r="B1157" s="163">
        <f t="shared" si="66"/>
        <v>45615</v>
      </c>
      <c r="C1157" s="162" t="str">
        <f>_xll.ciqfunctions.udf.CIQ($Y$8, "IQ_TEV_TOTAL_REV_FWD", IQ_NTM,$B1157)</f>
        <v>#CIQINACTIVE</v>
      </c>
      <c r="D1157" s="162" t="str">
        <f>_xll.ciqfunctions.udf.CIQ($Y$8, "IQ_TEV_EBITDA_FWD", IQ_NTM,$B1157)</f>
        <v>#CIQINACTIVE</v>
      </c>
      <c r="F1157" s="135"/>
      <c r="G1157" s="131"/>
    </row>
    <row r="1158" spans="2:7" x14ac:dyDescent="0.25">
      <c r="B1158" s="163">
        <f t="shared" si="66"/>
        <v>45616</v>
      </c>
      <c r="C1158" s="162" t="str">
        <f>_xll.ciqfunctions.udf.CIQ($Y$8, "IQ_TEV_TOTAL_REV_FWD", IQ_NTM,$B1158)</f>
        <v>#CIQINACTIVE</v>
      </c>
      <c r="D1158" s="162" t="str">
        <f>_xll.ciqfunctions.udf.CIQ($Y$8, "IQ_TEV_EBITDA_FWD", IQ_NTM,$B1158)</f>
        <v>#CIQINACTIVE</v>
      </c>
      <c r="F1158" s="135"/>
      <c r="G1158" s="131"/>
    </row>
    <row r="1159" spans="2:7" x14ac:dyDescent="0.25">
      <c r="B1159" s="163">
        <f t="shared" si="66"/>
        <v>45617</v>
      </c>
      <c r="C1159" s="162" t="str">
        <f>_xll.ciqfunctions.udf.CIQ($Y$8, "IQ_TEV_TOTAL_REV_FWD", IQ_NTM,$B1159)</f>
        <v>#CIQINACTIVE</v>
      </c>
      <c r="D1159" s="162" t="str">
        <f>_xll.ciqfunctions.udf.CIQ($Y$8, "IQ_TEV_EBITDA_FWD", IQ_NTM,$B1159)</f>
        <v>#CIQINACTIVE</v>
      </c>
      <c r="F1159" s="135"/>
      <c r="G1159" s="131"/>
    </row>
    <row r="1160" spans="2:7" x14ac:dyDescent="0.25">
      <c r="B1160" s="163">
        <f t="shared" si="66"/>
        <v>45618</v>
      </c>
      <c r="C1160" s="162" t="str">
        <f>_xll.ciqfunctions.udf.CIQ($Y$8, "IQ_TEV_TOTAL_REV_FWD", IQ_NTM,$B1160)</f>
        <v>#CIQINACTIVE</v>
      </c>
      <c r="D1160" s="162" t="str">
        <f>_xll.ciqfunctions.udf.CIQ($Y$8, "IQ_TEV_EBITDA_FWD", IQ_NTM,$B1160)</f>
        <v>#CIQINACTIVE</v>
      </c>
      <c r="F1160" s="135"/>
      <c r="G1160" s="131"/>
    </row>
    <row r="1161" spans="2:7" x14ac:dyDescent="0.25">
      <c r="B1161" s="163">
        <f t="shared" si="66"/>
        <v>45621</v>
      </c>
      <c r="C1161" s="162" t="str">
        <f>_xll.ciqfunctions.udf.CIQ($Y$8, "IQ_TEV_TOTAL_REV_FWD", IQ_NTM,$B1161)</f>
        <v>#CIQINACTIVE</v>
      </c>
      <c r="D1161" s="162" t="str">
        <f>_xll.ciqfunctions.udf.CIQ($Y$8, "IQ_TEV_EBITDA_FWD", IQ_NTM,$B1161)</f>
        <v>#CIQINACTIVE</v>
      </c>
      <c r="F1161" s="135"/>
      <c r="G1161" s="131"/>
    </row>
    <row r="1162" spans="2:7" x14ac:dyDescent="0.25">
      <c r="B1162" s="163">
        <f t="shared" si="66"/>
        <v>45622</v>
      </c>
      <c r="C1162" s="162" t="str">
        <f>_xll.ciqfunctions.udf.CIQ($Y$8, "IQ_TEV_TOTAL_REV_FWD", IQ_NTM,$B1162)</f>
        <v>#CIQINACTIVE</v>
      </c>
      <c r="D1162" s="162" t="str">
        <f>_xll.ciqfunctions.udf.CIQ($Y$8, "IQ_TEV_EBITDA_FWD", IQ_NTM,$B1162)</f>
        <v>#CIQINACTIVE</v>
      </c>
      <c r="F1162" s="135"/>
      <c r="G1162" s="131"/>
    </row>
    <row r="1163" spans="2:7" x14ac:dyDescent="0.25">
      <c r="B1163" s="163">
        <f t="shared" si="66"/>
        <v>45623</v>
      </c>
      <c r="C1163" s="162" t="str">
        <f>_xll.ciqfunctions.udf.CIQ($Y$8, "IQ_TEV_TOTAL_REV_FWD", IQ_NTM,$B1163)</f>
        <v>#CIQINACTIVE</v>
      </c>
      <c r="D1163" s="162" t="str">
        <f>_xll.ciqfunctions.udf.CIQ($Y$8, "IQ_TEV_EBITDA_FWD", IQ_NTM,$B1163)</f>
        <v>#CIQINACTIVE</v>
      </c>
      <c r="F1163" s="135"/>
      <c r="G1163" s="131"/>
    </row>
    <row r="1164" spans="2:7" x14ac:dyDescent="0.25">
      <c r="B1164" s="163">
        <f t="shared" si="66"/>
        <v>45624</v>
      </c>
      <c r="C1164" s="162" t="str">
        <f>_xll.ciqfunctions.udf.CIQ($Y$8, "IQ_TEV_TOTAL_REV_FWD", IQ_NTM,$B1164)</f>
        <v>#CIQINACTIVE</v>
      </c>
      <c r="D1164" s="162" t="str">
        <f>_xll.ciqfunctions.udf.CIQ($Y$8, "IQ_TEV_EBITDA_FWD", IQ_NTM,$B1164)</f>
        <v>#CIQINACTIVE</v>
      </c>
      <c r="F1164" s="135"/>
      <c r="G1164" s="131"/>
    </row>
    <row r="1165" spans="2:7" x14ac:dyDescent="0.25">
      <c r="B1165" s="163">
        <f t="shared" si="66"/>
        <v>45625</v>
      </c>
      <c r="C1165" s="162" t="str">
        <f>_xll.ciqfunctions.udf.CIQ($Y$8, "IQ_TEV_TOTAL_REV_FWD", IQ_NTM,$B1165)</f>
        <v>#CIQINACTIVE</v>
      </c>
      <c r="D1165" s="162" t="str">
        <f>_xll.ciqfunctions.udf.CIQ($Y$8, "IQ_TEV_EBITDA_FWD", IQ_NTM,$B1165)</f>
        <v>#CIQINACTIVE</v>
      </c>
      <c r="F1165" s="135"/>
      <c r="G1165" s="131"/>
    </row>
    <row r="1166" spans="2:7" x14ac:dyDescent="0.25">
      <c r="B1166" s="163">
        <f t="shared" si="66"/>
        <v>45628</v>
      </c>
      <c r="C1166" s="162" t="str">
        <f>_xll.ciqfunctions.udf.CIQ($Y$8, "IQ_TEV_TOTAL_REV_FWD", IQ_NTM,$B1166)</f>
        <v>#CIQINACTIVE</v>
      </c>
      <c r="D1166" s="162" t="str">
        <f>_xll.ciqfunctions.udf.CIQ($Y$8, "IQ_TEV_EBITDA_FWD", IQ_NTM,$B1166)</f>
        <v>#CIQINACTIVE</v>
      </c>
      <c r="F1166" s="135"/>
      <c r="G1166" s="131"/>
    </row>
    <row r="1167" spans="2:7" x14ac:dyDescent="0.25">
      <c r="B1167" s="163">
        <f t="shared" si="66"/>
        <v>45629</v>
      </c>
      <c r="C1167" s="162" t="str">
        <f>_xll.ciqfunctions.udf.CIQ($Y$8, "IQ_TEV_TOTAL_REV_FWD", IQ_NTM,$B1167)</f>
        <v>#CIQINACTIVE</v>
      </c>
      <c r="D1167" s="162" t="str">
        <f>_xll.ciqfunctions.udf.CIQ($Y$8, "IQ_TEV_EBITDA_FWD", IQ_NTM,$B1167)</f>
        <v>#CIQINACTIVE</v>
      </c>
      <c r="F1167" s="135"/>
      <c r="G1167" s="131"/>
    </row>
    <row r="1168" spans="2:7" x14ac:dyDescent="0.25">
      <c r="B1168" s="163">
        <f t="shared" si="66"/>
        <v>45630</v>
      </c>
      <c r="C1168" s="162" t="str">
        <f>_xll.ciqfunctions.udf.CIQ($Y$8, "IQ_TEV_TOTAL_REV_FWD", IQ_NTM,$B1168)</f>
        <v>#CIQINACTIVE</v>
      </c>
      <c r="D1168" s="162" t="str">
        <f>_xll.ciqfunctions.udf.CIQ($Y$8, "IQ_TEV_EBITDA_FWD", IQ_NTM,$B1168)</f>
        <v>#CIQINACTIVE</v>
      </c>
      <c r="F1168" s="135"/>
      <c r="G1168" s="131"/>
    </row>
    <row r="1169" spans="2:7" x14ac:dyDescent="0.25">
      <c r="B1169" s="163">
        <f t="shared" si="66"/>
        <v>45631</v>
      </c>
      <c r="C1169" s="162" t="str">
        <f>_xll.ciqfunctions.udf.CIQ($Y$8, "IQ_TEV_TOTAL_REV_FWD", IQ_NTM,$B1169)</f>
        <v>#CIQINACTIVE</v>
      </c>
      <c r="D1169" s="162" t="str">
        <f>_xll.ciqfunctions.udf.CIQ($Y$8, "IQ_TEV_EBITDA_FWD", IQ_NTM,$B1169)</f>
        <v>#CIQINACTIVE</v>
      </c>
      <c r="F1169" s="135"/>
      <c r="G1169" s="131"/>
    </row>
    <row r="1170" spans="2:7" x14ac:dyDescent="0.25">
      <c r="B1170" s="163">
        <f t="shared" si="66"/>
        <v>45632</v>
      </c>
      <c r="C1170" s="162" t="str">
        <f>_xll.ciqfunctions.udf.CIQ($Y$8, "IQ_TEV_TOTAL_REV_FWD", IQ_NTM,$B1170)</f>
        <v>#CIQINACTIVE</v>
      </c>
      <c r="D1170" s="162" t="str">
        <f>_xll.ciqfunctions.udf.CIQ($Y$8, "IQ_TEV_EBITDA_FWD", IQ_NTM,$B1170)</f>
        <v>#CIQINACTIVE</v>
      </c>
      <c r="F1170" s="135"/>
      <c r="G1170" s="131"/>
    </row>
    <row r="1171" spans="2:7" x14ac:dyDescent="0.25">
      <c r="B1171" s="163">
        <f t="shared" si="66"/>
        <v>45635</v>
      </c>
      <c r="C1171" s="162" t="str">
        <f>_xll.ciqfunctions.udf.CIQ($Y$8, "IQ_TEV_TOTAL_REV_FWD", IQ_NTM,$B1171)</f>
        <v>#CIQINACTIVE</v>
      </c>
      <c r="D1171" s="162" t="str">
        <f>_xll.ciqfunctions.udf.CIQ($Y$8, "IQ_TEV_EBITDA_FWD", IQ_NTM,$B1171)</f>
        <v>#CIQINACTIVE</v>
      </c>
      <c r="F1171" s="135"/>
      <c r="G1171" s="131"/>
    </row>
    <row r="1172" spans="2:7" x14ac:dyDescent="0.25">
      <c r="B1172" s="163">
        <f t="shared" si="66"/>
        <v>45636</v>
      </c>
      <c r="C1172" s="162" t="str">
        <f>_xll.ciqfunctions.udf.CIQ($Y$8, "IQ_TEV_TOTAL_REV_FWD", IQ_NTM,$B1172)</f>
        <v>#CIQINACTIVE</v>
      </c>
      <c r="D1172" s="162" t="str">
        <f>_xll.ciqfunctions.udf.CIQ($Y$8, "IQ_TEV_EBITDA_FWD", IQ_NTM,$B1172)</f>
        <v>#CIQINACTIVE</v>
      </c>
      <c r="F1172" s="135"/>
      <c r="G1172" s="131"/>
    </row>
    <row r="1173" spans="2:7" x14ac:dyDescent="0.25">
      <c r="B1173" s="163">
        <f t="shared" si="66"/>
        <v>45637</v>
      </c>
      <c r="C1173" s="162" t="str">
        <f>_xll.ciqfunctions.udf.CIQ($Y$8, "IQ_TEV_TOTAL_REV_FWD", IQ_NTM,$B1173)</f>
        <v>#CIQINACTIVE</v>
      </c>
      <c r="D1173" s="162" t="str">
        <f>_xll.ciqfunctions.udf.CIQ($Y$8, "IQ_TEV_EBITDA_FWD", IQ_NTM,$B1173)</f>
        <v>#CIQINACTIVE</v>
      </c>
      <c r="F1173" s="135"/>
      <c r="G1173" s="131"/>
    </row>
    <row r="1174" spans="2:7" x14ac:dyDescent="0.25">
      <c r="B1174" s="163">
        <f t="shared" si="66"/>
        <v>45638</v>
      </c>
      <c r="C1174" s="162" t="str">
        <f>_xll.ciqfunctions.udf.CIQ($Y$8, "IQ_TEV_TOTAL_REV_FWD", IQ_NTM,$B1174)</f>
        <v>#CIQINACTIVE</v>
      </c>
      <c r="D1174" s="162" t="str">
        <f>_xll.ciqfunctions.udf.CIQ($Y$8, "IQ_TEV_EBITDA_FWD", IQ_NTM,$B1174)</f>
        <v>#CIQINACTIVE</v>
      </c>
      <c r="F1174" s="135"/>
      <c r="G1174" s="131"/>
    </row>
    <row r="1175" spans="2:7" x14ac:dyDescent="0.25">
      <c r="B1175" s="163">
        <f t="shared" si="66"/>
        <v>45639</v>
      </c>
      <c r="C1175" s="162" t="str">
        <f>_xll.ciqfunctions.udf.CIQ($Y$8, "IQ_TEV_TOTAL_REV_FWD", IQ_NTM,$B1175)</f>
        <v>#CIQINACTIVE</v>
      </c>
      <c r="D1175" s="162" t="str">
        <f>_xll.ciqfunctions.udf.CIQ($Y$8, "IQ_TEV_EBITDA_FWD", IQ_NTM,$B1175)</f>
        <v>#CIQINACTIVE</v>
      </c>
      <c r="F1175" s="135"/>
      <c r="G1175" s="131"/>
    </row>
    <row r="1176" spans="2:7" x14ac:dyDescent="0.25">
      <c r="B1176" s="163">
        <f t="shared" si="66"/>
        <v>45642</v>
      </c>
      <c r="C1176" s="162" t="str">
        <f>_xll.ciqfunctions.udf.CIQ($Y$8, "IQ_TEV_TOTAL_REV_FWD", IQ_NTM,$B1176)</f>
        <v>#CIQINACTIVE</v>
      </c>
      <c r="D1176" s="162" t="str">
        <f>_xll.ciqfunctions.udf.CIQ($Y$8, "IQ_TEV_EBITDA_FWD", IQ_NTM,$B1176)</f>
        <v>#CIQINACTIVE</v>
      </c>
      <c r="F1176" s="135"/>
      <c r="G1176" s="131"/>
    </row>
    <row r="1177" spans="2:7" x14ac:dyDescent="0.25">
      <c r="B1177" s="163">
        <f t="shared" si="66"/>
        <v>45643</v>
      </c>
      <c r="C1177" s="162" t="str">
        <f>_xll.ciqfunctions.udf.CIQ($Y$8, "IQ_TEV_TOTAL_REV_FWD", IQ_NTM,$B1177)</f>
        <v>#CIQINACTIVE</v>
      </c>
      <c r="D1177" s="162" t="str">
        <f>_xll.ciqfunctions.udf.CIQ($Y$8, "IQ_TEV_EBITDA_FWD", IQ_NTM,$B1177)</f>
        <v>#CIQINACTIVE</v>
      </c>
      <c r="F1177" s="135"/>
      <c r="G1177" s="131"/>
    </row>
    <row r="1178" spans="2:7" x14ac:dyDescent="0.25">
      <c r="B1178" s="163">
        <f t="shared" si="66"/>
        <v>45644</v>
      </c>
      <c r="C1178" s="162" t="str">
        <f>_xll.ciqfunctions.udf.CIQ($Y$8, "IQ_TEV_TOTAL_REV_FWD", IQ_NTM,$B1178)</f>
        <v>#CIQINACTIVE</v>
      </c>
      <c r="D1178" s="162" t="str">
        <f>_xll.ciqfunctions.udf.CIQ($Y$8, "IQ_TEV_EBITDA_FWD", IQ_NTM,$B1178)</f>
        <v>#CIQINACTIVE</v>
      </c>
      <c r="F1178" s="135"/>
      <c r="G1178" s="131"/>
    </row>
    <row r="1179" spans="2:7" x14ac:dyDescent="0.25">
      <c r="B1179" s="163">
        <f t="shared" si="66"/>
        <v>45645</v>
      </c>
      <c r="C1179" s="162" t="str">
        <f>_xll.ciqfunctions.udf.CIQ($Y$8, "IQ_TEV_TOTAL_REV_FWD", IQ_NTM,$B1179)</f>
        <v>#CIQINACTIVE</v>
      </c>
      <c r="D1179" s="162" t="str">
        <f>_xll.ciqfunctions.udf.CIQ($Y$8, "IQ_TEV_EBITDA_FWD", IQ_NTM,$B1179)</f>
        <v>#CIQINACTIVE</v>
      </c>
      <c r="F1179" s="135"/>
      <c r="G1179" s="131"/>
    </row>
    <row r="1180" spans="2:7" x14ac:dyDescent="0.25">
      <c r="B1180" s="163">
        <f t="shared" si="66"/>
        <v>45646</v>
      </c>
      <c r="C1180" s="162" t="str">
        <f>_xll.ciqfunctions.udf.CIQ($Y$8, "IQ_TEV_TOTAL_REV_FWD", IQ_NTM,$B1180)</f>
        <v>#CIQINACTIVE</v>
      </c>
      <c r="D1180" s="162" t="str">
        <f>_xll.ciqfunctions.udf.CIQ($Y$8, "IQ_TEV_EBITDA_FWD", IQ_NTM,$B1180)</f>
        <v>#CIQINACTIVE</v>
      </c>
      <c r="F1180" s="135"/>
      <c r="G1180" s="131"/>
    </row>
    <row r="1181" spans="2:7" x14ac:dyDescent="0.25">
      <c r="B1181" s="163">
        <f t="shared" si="66"/>
        <v>45649</v>
      </c>
      <c r="C1181" s="162" t="str">
        <f>_xll.ciqfunctions.udf.CIQ($Y$8, "IQ_TEV_TOTAL_REV_FWD", IQ_NTM,$B1181)</f>
        <v>#CIQINACTIVE</v>
      </c>
      <c r="D1181" s="162" t="str">
        <f>_xll.ciqfunctions.udf.CIQ($Y$8, "IQ_TEV_EBITDA_FWD", IQ_NTM,$B1181)</f>
        <v>#CIQINACTIVE</v>
      </c>
      <c r="F1181" s="135"/>
      <c r="G1181" s="131"/>
    </row>
    <row r="1182" spans="2:7" x14ac:dyDescent="0.25">
      <c r="B1182" s="163">
        <f t="shared" si="66"/>
        <v>45650</v>
      </c>
      <c r="C1182" s="162" t="str">
        <f>_xll.ciqfunctions.udf.CIQ($Y$8, "IQ_TEV_TOTAL_REV_FWD", IQ_NTM,$B1182)</f>
        <v>#CIQINACTIVE</v>
      </c>
      <c r="D1182" s="162" t="str">
        <f>_xll.ciqfunctions.udf.CIQ($Y$8, "IQ_TEV_EBITDA_FWD", IQ_NTM,$B1182)</f>
        <v>#CIQINACTIVE</v>
      </c>
      <c r="F1182" s="135"/>
      <c r="G1182" s="131"/>
    </row>
    <row r="1183" spans="2:7" x14ac:dyDescent="0.25">
      <c r="B1183" s="163">
        <f t="shared" si="66"/>
        <v>45651</v>
      </c>
      <c r="C1183" s="162" t="str">
        <f>_xll.ciqfunctions.udf.CIQ($Y$8, "IQ_TEV_TOTAL_REV_FWD", IQ_NTM,$B1183)</f>
        <v>#CIQINACTIVE</v>
      </c>
      <c r="D1183" s="162" t="str">
        <f>_xll.ciqfunctions.udf.CIQ($Y$8, "IQ_TEV_EBITDA_FWD", IQ_NTM,$B1183)</f>
        <v>#CIQINACTIVE</v>
      </c>
      <c r="F1183" s="135"/>
      <c r="G1183" s="131"/>
    </row>
    <row r="1184" spans="2:7" x14ac:dyDescent="0.25">
      <c r="B1184" s="163">
        <f t="shared" si="66"/>
        <v>45652</v>
      </c>
      <c r="C1184" s="162" t="str">
        <f>_xll.ciqfunctions.udf.CIQ($Y$8, "IQ_TEV_TOTAL_REV_FWD", IQ_NTM,$B1184)</f>
        <v>#CIQINACTIVE</v>
      </c>
      <c r="D1184" s="162" t="str">
        <f>_xll.ciqfunctions.udf.CIQ($Y$8, "IQ_TEV_EBITDA_FWD", IQ_NTM,$B1184)</f>
        <v>#CIQINACTIVE</v>
      </c>
      <c r="F1184" s="135"/>
      <c r="G1184" s="131"/>
    </row>
    <row r="1185" spans="2:7" x14ac:dyDescent="0.25">
      <c r="B1185" s="163">
        <f t="shared" si="66"/>
        <v>45653</v>
      </c>
      <c r="C1185" s="162" t="str">
        <f>_xll.ciqfunctions.udf.CIQ($Y$8, "IQ_TEV_TOTAL_REV_FWD", IQ_NTM,$B1185)</f>
        <v>#CIQINACTIVE</v>
      </c>
      <c r="D1185" s="162" t="str">
        <f>_xll.ciqfunctions.udf.CIQ($Y$8, "IQ_TEV_EBITDA_FWD", IQ_NTM,$B1185)</f>
        <v>#CIQINACTIVE</v>
      </c>
      <c r="F1185" s="135"/>
      <c r="G1185" s="131"/>
    </row>
    <row r="1186" spans="2:7" x14ac:dyDescent="0.25">
      <c r="B1186" s="163">
        <f t="shared" si="66"/>
        <v>45656</v>
      </c>
      <c r="C1186" s="162" t="str">
        <f>_xll.ciqfunctions.udf.CIQ($Y$8, "IQ_TEV_TOTAL_REV_FWD", IQ_NTM,$B1186)</f>
        <v>#CIQINACTIVE</v>
      </c>
      <c r="D1186" s="162" t="str">
        <f>_xll.ciqfunctions.udf.CIQ($Y$8, "IQ_TEV_EBITDA_FWD", IQ_NTM,$B1186)</f>
        <v>#CIQINACTIVE</v>
      </c>
      <c r="F1186" s="135"/>
      <c r="G1186" s="131"/>
    </row>
    <row r="1187" spans="2:7" x14ac:dyDescent="0.25">
      <c r="B1187" s="163">
        <f t="shared" si="66"/>
        <v>45657</v>
      </c>
      <c r="C1187" s="162" t="str">
        <f>_xll.ciqfunctions.udf.CIQ($Y$8, "IQ_TEV_TOTAL_REV_FWD", IQ_NTM,$B1187)</f>
        <v>#CIQINACTIVE</v>
      </c>
      <c r="D1187" s="162" t="str">
        <f>_xll.ciqfunctions.udf.CIQ($Y$8, "IQ_TEV_EBITDA_FWD", IQ_NTM,$B1187)</f>
        <v>#CIQINACTIVE</v>
      </c>
      <c r="F1187" s="135"/>
      <c r="G1187" s="131"/>
    </row>
    <row r="1188" spans="2:7" x14ac:dyDescent="0.25">
      <c r="B1188" s="163">
        <f t="shared" si="66"/>
        <v>45658</v>
      </c>
      <c r="C1188" s="162" t="str">
        <f>_xll.ciqfunctions.udf.CIQ($Y$8, "IQ_TEV_TOTAL_REV_FWD", IQ_NTM,$B1188)</f>
        <v>#CIQINACTIVE</v>
      </c>
      <c r="D1188" s="162" t="str">
        <f>_xll.ciqfunctions.udf.CIQ($Y$8, "IQ_TEV_EBITDA_FWD", IQ_NTM,$B1188)</f>
        <v>#CIQINACTIVE</v>
      </c>
      <c r="F1188" s="135"/>
      <c r="G1188" s="131"/>
    </row>
    <row r="1189" spans="2:7" x14ac:dyDescent="0.25">
      <c r="B1189" s="163">
        <f t="shared" si="66"/>
        <v>45659</v>
      </c>
      <c r="C1189" s="162" t="str">
        <f>_xll.ciqfunctions.udf.CIQ($Y$8, "IQ_TEV_TOTAL_REV_FWD", IQ_NTM,$B1189)</f>
        <v>#CIQINACTIVE</v>
      </c>
      <c r="D1189" s="162" t="str">
        <f>_xll.ciqfunctions.udf.CIQ($Y$8, "IQ_TEV_EBITDA_FWD", IQ_NTM,$B1189)</f>
        <v>#CIQINACTIVE</v>
      </c>
      <c r="F1189" s="135"/>
      <c r="G1189" s="131"/>
    </row>
    <row r="1190" spans="2:7" x14ac:dyDescent="0.25">
      <c r="B1190" s="163">
        <f t="shared" si="66"/>
        <v>45660</v>
      </c>
      <c r="C1190" s="162" t="str">
        <f>_xll.ciqfunctions.udf.CIQ($Y$8, "IQ_TEV_TOTAL_REV_FWD", IQ_NTM,$B1190)</f>
        <v>#CIQINACTIVE</v>
      </c>
      <c r="D1190" s="162" t="str">
        <f>_xll.ciqfunctions.udf.CIQ($Y$8, "IQ_TEV_EBITDA_FWD", IQ_NTM,$B1190)</f>
        <v>#CIQINACTIVE</v>
      </c>
      <c r="F1190" s="135"/>
      <c r="G1190" s="131"/>
    </row>
    <row r="1191" spans="2:7" x14ac:dyDescent="0.25">
      <c r="B1191" s="163">
        <f t="shared" si="66"/>
        <v>45663</v>
      </c>
      <c r="C1191" s="162" t="str">
        <f>_xll.ciqfunctions.udf.CIQ($Y$8, "IQ_TEV_TOTAL_REV_FWD", IQ_NTM,$B1191)</f>
        <v>#CIQINACTIVE</v>
      </c>
      <c r="D1191" s="162" t="str">
        <f>_xll.ciqfunctions.udf.CIQ($Y$8, "IQ_TEV_EBITDA_FWD", IQ_NTM,$B1191)</f>
        <v>#CIQINACTIVE</v>
      </c>
      <c r="F1191" s="135"/>
      <c r="G1191" s="131"/>
    </row>
    <row r="1192" spans="2:7" x14ac:dyDescent="0.25">
      <c r="B1192" s="163">
        <f t="shared" si="66"/>
        <v>45664</v>
      </c>
      <c r="C1192" s="162" t="str">
        <f>_xll.ciqfunctions.udf.CIQ($Y$8, "IQ_TEV_TOTAL_REV_FWD", IQ_NTM,$B1192)</f>
        <v>#CIQINACTIVE</v>
      </c>
      <c r="D1192" s="162" t="str">
        <f>_xll.ciqfunctions.udf.CIQ($Y$8, "IQ_TEV_EBITDA_FWD", IQ_NTM,$B1192)</f>
        <v>#CIQINACTIVE</v>
      </c>
      <c r="F1192" s="135"/>
      <c r="G1192" s="131"/>
    </row>
    <row r="1193" spans="2:7" x14ac:dyDescent="0.25">
      <c r="B1193" s="163">
        <f t="shared" si="66"/>
        <v>45665</v>
      </c>
      <c r="C1193" s="162" t="str">
        <f>_xll.ciqfunctions.udf.CIQ($Y$8, "IQ_TEV_TOTAL_REV_FWD", IQ_NTM,$B1193)</f>
        <v>#CIQINACTIVE</v>
      </c>
      <c r="D1193" s="162" t="str">
        <f>_xll.ciqfunctions.udf.CIQ($Y$8, "IQ_TEV_EBITDA_FWD", IQ_NTM,$B1193)</f>
        <v>#CIQINACTIVE</v>
      </c>
      <c r="F1193" s="135"/>
      <c r="G1193" s="131"/>
    </row>
    <row r="1194" spans="2:7" x14ac:dyDescent="0.25">
      <c r="B1194" s="163">
        <f t="shared" si="66"/>
        <v>45666</v>
      </c>
      <c r="C1194" s="162" t="str">
        <f>_xll.ciqfunctions.udf.CIQ($Y$8, "IQ_TEV_TOTAL_REV_FWD", IQ_NTM,$B1194)</f>
        <v>#CIQINACTIVE</v>
      </c>
      <c r="D1194" s="162" t="str">
        <f>_xll.ciqfunctions.udf.CIQ($Y$8, "IQ_TEV_EBITDA_FWD", IQ_NTM,$B1194)</f>
        <v>#CIQINACTIVE</v>
      </c>
      <c r="F1194" s="135"/>
      <c r="G1194" s="131"/>
    </row>
    <row r="1195" spans="2:7" x14ac:dyDescent="0.25">
      <c r="B1195" s="163">
        <f t="shared" si="66"/>
        <v>45667</v>
      </c>
      <c r="C1195" s="162" t="str">
        <f>_xll.ciqfunctions.udf.CIQ($Y$8, "IQ_TEV_TOTAL_REV_FWD", IQ_NTM,$B1195)</f>
        <v>#CIQINACTIVE</v>
      </c>
      <c r="D1195" s="162" t="str">
        <f>_xll.ciqfunctions.udf.CIQ($Y$8, "IQ_TEV_EBITDA_FWD", IQ_NTM,$B1195)</f>
        <v>#CIQINACTIVE</v>
      </c>
      <c r="F1195" s="135"/>
      <c r="G1195" s="131"/>
    </row>
    <row r="1196" spans="2:7" x14ac:dyDescent="0.25">
      <c r="B1196" s="163">
        <f t="shared" si="66"/>
        <v>45670</v>
      </c>
      <c r="C1196" s="162" t="str">
        <f>_xll.ciqfunctions.udf.CIQ($Y$8, "IQ_TEV_TOTAL_REV_FWD", IQ_NTM,$B1196)</f>
        <v>#CIQINACTIVE</v>
      </c>
      <c r="D1196" s="162" t="str">
        <f>_xll.ciqfunctions.udf.CIQ($Y$8, "IQ_TEV_EBITDA_FWD", IQ_NTM,$B1196)</f>
        <v>#CIQINACTIVE</v>
      </c>
      <c r="F1196" s="135"/>
      <c r="G1196" s="131"/>
    </row>
    <row r="1197" spans="2:7" x14ac:dyDescent="0.25">
      <c r="B1197" s="163">
        <f t="shared" si="66"/>
        <v>45671</v>
      </c>
      <c r="C1197" s="162" t="str">
        <f>_xll.ciqfunctions.udf.CIQ($Y$8, "IQ_TEV_TOTAL_REV_FWD", IQ_NTM,$B1197)</f>
        <v>#CIQINACTIVE</v>
      </c>
      <c r="D1197" s="162" t="str">
        <f>_xll.ciqfunctions.udf.CIQ($Y$8, "IQ_TEV_EBITDA_FWD", IQ_NTM,$B1197)</f>
        <v>#CIQINACTIVE</v>
      </c>
      <c r="F1197" s="135"/>
      <c r="G1197" s="131"/>
    </row>
    <row r="1198" spans="2:7" x14ac:dyDescent="0.25">
      <c r="B1198" s="163">
        <f t="shared" si="66"/>
        <v>45672</v>
      </c>
      <c r="C1198" s="162" t="str">
        <f>_xll.ciqfunctions.udf.CIQ($Y$8, "IQ_TEV_TOTAL_REV_FWD", IQ_NTM,$B1198)</f>
        <v>#CIQINACTIVE</v>
      </c>
      <c r="D1198" s="162" t="str">
        <f>_xll.ciqfunctions.udf.CIQ($Y$8, "IQ_TEV_EBITDA_FWD", IQ_NTM,$B1198)</f>
        <v>#CIQINACTIVE</v>
      </c>
      <c r="F1198" s="135"/>
      <c r="G1198" s="131"/>
    </row>
    <row r="1199" spans="2:7" x14ac:dyDescent="0.25">
      <c r="B1199" s="163">
        <f t="shared" ref="B1199:B1262" si="67">IF(WEEKDAY(B1198+1)=7,B1198+3,B1198+1)</f>
        <v>45673</v>
      </c>
      <c r="C1199" s="162" t="str">
        <f>_xll.ciqfunctions.udf.CIQ($Y$8, "IQ_TEV_TOTAL_REV_FWD", IQ_NTM,$B1199)</f>
        <v>#CIQINACTIVE</v>
      </c>
      <c r="D1199" s="162" t="str">
        <f>_xll.ciqfunctions.udf.CIQ($Y$8, "IQ_TEV_EBITDA_FWD", IQ_NTM,$B1199)</f>
        <v>#CIQINACTIVE</v>
      </c>
      <c r="F1199" s="135"/>
      <c r="G1199" s="131"/>
    </row>
    <row r="1200" spans="2:7" x14ac:dyDescent="0.25">
      <c r="B1200" s="163">
        <f t="shared" si="67"/>
        <v>45674</v>
      </c>
      <c r="C1200" s="162" t="str">
        <f>_xll.ciqfunctions.udf.CIQ($Y$8, "IQ_TEV_TOTAL_REV_FWD", IQ_NTM,$B1200)</f>
        <v>#CIQINACTIVE</v>
      </c>
      <c r="D1200" s="162" t="str">
        <f>_xll.ciqfunctions.udf.CIQ($Y$8, "IQ_TEV_EBITDA_FWD", IQ_NTM,$B1200)</f>
        <v>#CIQINACTIVE</v>
      </c>
      <c r="F1200" s="135"/>
      <c r="G1200" s="131"/>
    </row>
    <row r="1201" spans="2:7" x14ac:dyDescent="0.25">
      <c r="B1201" s="163">
        <f t="shared" si="67"/>
        <v>45677</v>
      </c>
      <c r="C1201" s="162" t="str">
        <f>_xll.ciqfunctions.udf.CIQ($Y$8, "IQ_TEV_TOTAL_REV_FWD", IQ_NTM,$B1201)</f>
        <v>#CIQINACTIVE</v>
      </c>
      <c r="D1201" s="162" t="str">
        <f>_xll.ciqfunctions.udf.CIQ($Y$8, "IQ_TEV_EBITDA_FWD", IQ_NTM,$B1201)</f>
        <v>#CIQINACTIVE</v>
      </c>
      <c r="F1201" s="135"/>
      <c r="G1201" s="131"/>
    </row>
    <row r="1202" spans="2:7" x14ac:dyDescent="0.25">
      <c r="B1202" s="163">
        <f t="shared" si="67"/>
        <v>45678</v>
      </c>
      <c r="C1202" s="162" t="str">
        <f>_xll.ciqfunctions.udf.CIQ($Y$8, "IQ_TEV_TOTAL_REV_FWD", IQ_NTM,$B1202)</f>
        <v>#CIQINACTIVE</v>
      </c>
      <c r="D1202" s="162" t="str">
        <f>_xll.ciqfunctions.udf.CIQ($Y$8, "IQ_TEV_EBITDA_FWD", IQ_NTM,$B1202)</f>
        <v>#CIQINACTIVE</v>
      </c>
      <c r="F1202" s="135"/>
      <c r="G1202" s="131"/>
    </row>
    <row r="1203" spans="2:7" x14ac:dyDescent="0.25">
      <c r="B1203" s="163">
        <f t="shared" si="67"/>
        <v>45679</v>
      </c>
      <c r="C1203" s="162" t="str">
        <f>_xll.ciqfunctions.udf.CIQ($Y$8, "IQ_TEV_TOTAL_REV_FWD", IQ_NTM,$B1203)</f>
        <v>#CIQINACTIVE</v>
      </c>
      <c r="D1203" s="162" t="str">
        <f>_xll.ciqfunctions.udf.CIQ($Y$8, "IQ_TEV_EBITDA_FWD", IQ_NTM,$B1203)</f>
        <v>#CIQINACTIVE</v>
      </c>
      <c r="F1203" s="135"/>
      <c r="G1203" s="131"/>
    </row>
    <row r="1204" spans="2:7" x14ac:dyDescent="0.25">
      <c r="B1204" s="163">
        <f t="shared" si="67"/>
        <v>45680</v>
      </c>
      <c r="C1204" s="162" t="str">
        <f>_xll.ciqfunctions.udf.CIQ($Y$8, "IQ_TEV_TOTAL_REV_FWD", IQ_NTM,$B1204)</f>
        <v>#CIQINACTIVE</v>
      </c>
      <c r="D1204" s="162" t="str">
        <f>_xll.ciqfunctions.udf.CIQ($Y$8, "IQ_TEV_EBITDA_FWD", IQ_NTM,$B1204)</f>
        <v>#CIQINACTIVE</v>
      </c>
      <c r="F1204" s="135"/>
      <c r="G1204" s="131"/>
    </row>
    <row r="1205" spans="2:7" x14ac:dyDescent="0.25">
      <c r="B1205" s="163">
        <f t="shared" si="67"/>
        <v>45681</v>
      </c>
      <c r="C1205" s="162" t="str">
        <f>_xll.ciqfunctions.udf.CIQ($Y$8, "IQ_TEV_TOTAL_REV_FWD", IQ_NTM,$B1205)</f>
        <v>#CIQINACTIVE</v>
      </c>
      <c r="D1205" s="162" t="str">
        <f>_xll.ciqfunctions.udf.CIQ($Y$8, "IQ_TEV_EBITDA_FWD", IQ_NTM,$B1205)</f>
        <v>#CIQINACTIVE</v>
      </c>
      <c r="F1205" s="135"/>
      <c r="G1205" s="131"/>
    </row>
    <row r="1206" spans="2:7" x14ac:dyDescent="0.25">
      <c r="B1206" s="163">
        <f t="shared" si="67"/>
        <v>45684</v>
      </c>
      <c r="C1206" s="162" t="str">
        <f>_xll.ciqfunctions.udf.CIQ($Y$8, "IQ_TEV_TOTAL_REV_FWD", IQ_NTM,$B1206)</f>
        <v>#CIQINACTIVE</v>
      </c>
      <c r="D1206" s="162" t="str">
        <f>_xll.ciqfunctions.udf.CIQ($Y$8, "IQ_TEV_EBITDA_FWD", IQ_NTM,$B1206)</f>
        <v>#CIQINACTIVE</v>
      </c>
      <c r="F1206" s="135"/>
      <c r="G1206" s="131"/>
    </row>
    <row r="1207" spans="2:7" x14ac:dyDescent="0.25">
      <c r="B1207" s="163">
        <f t="shared" si="67"/>
        <v>45685</v>
      </c>
      <c r="C1207" s="162" t="str">
        <f>_xll.ciqfunctions.udf.CIQ($Y$8, "IQ_TEV_TOTAL_REV_FWD", IQ_NTM,$B1207)</f>
        <v>#CIQINACTIVE</v>
      </c>
      <c r="D1207" s="162" t="str">
        <f>_xll.ciqfunctions.udf.CIQ($Y$8, "IQ_TEV_EBITDA_FWD", IQ_NTM,$B1207)</f>
        <v>#CIQINACTIVE</v>
      </c>
      <c r="F1207" s="135"/>
      <c r="G1207" s="131"/>
    </row>
    <row r="1208" spans="2:7" x14ac:dyDescent="0.25">
      <c r="B1208" s="163">
        <f t="shared" si="67"/>
        <v>45686</v>
      </c>
      <c r="C1208" s="162" t="str">
        <f>_xll.ciqfunctions.udf.CIQ($Y$8, "IQ_TEV_TOTAL_REV_FWD", IQ_NTM,$B1208)</f>
        <v>#CIQINACTIVE</v>
      </c>
      <c r="D1208" s="162" t="str">
        <f>_xll.ciqfunctions.udf.CIQ($Y$8, "IQ_TEV_EBITDA_FWD", IQ_NTM,$B1208)</f>
        <v>#CIQINACTIVE</v>
      </c>
      <c r="F1208" s="135"/>
      <c r="G1208" s="131"/>
    </row>
    <row r="1209" spans="2:7" x14ac:dyDescent="0.25">
      <c r="B1209" s="163">
        <f t="shared" si="67"/>
        <v>45687</v>
      </c>
      <c r="C1209" s="162" t="str">
        <f>_xll.ciqfunctions.udf.CIQ($Y$8, "IQ_TEV_TOTAL_REV_FWD", IQ_NTM,$B1209)</f>
        <v>#CIQINACTIVE</v>
      </c>
      <c r="D1209" s="162" t="str">
        <f>_xll.ciqfunctions.udf.CIQ($Y$8, "IQ_TEV_EBITDA_FWD", IQ_NTM,$B1209)</f>
        <v>#CIQINACTIVE</v>
      </c>
      <c r="F1209" s="135"/>
      <c r="G1209" s="131"/>
    </row>
    <row r="1210" spans="2:7" x14ac:dyDescent="0.25">
      <c r="B1210" s="163">
        <f t="shared" si="67"/>
        <v>45688</v>
      </c>
      <c r="C1210" s="162" t="str">
        <f>_xll.ciqfunctions.udf.CIQ($Y$8, "IQ_TEV_TOTAL_REV_FWD", IQ_NTM,$B1210)</f>
        <v>#CIQINACTIVE</v>
      </c>
      <c r="D1210" s="162" t="str">
        <f>_xll.ciqfunctions.udf.CIQ($Y$8, "IQ_TEV_EBITDA_FWD", IQ_NTM,$B1210)</f>
        <v>#CIQINACTIVE</v>
      </c>
      <c r="F1210" s="135"/>
      <c r="G1210" s="131"/>
    </row>
    <row r="1211" spans="2:7" x14ac:dyDescent="0.25">
      <c r="B1211" s="163">
        <f t="shared" si="67"/>
        <v>45691</v>
      </c>
      <c r="C1211" s="162" t="str">
        <f>_xll.ciqfunctions.udf.CIQ($Y$8, "IQ_TEV_TOTAL_REV_FWD", IQ_NTM,$B1211)</f>
        <v>#CIQINACTIVE</v>
      </c>
      <c r="D1211" s="162" t="str">
        <f>_xll.ciqfunctions.udf.CIQ($Y$8, "IQ_TEV_EBITDA_FWD", IQ_NTM,$B1211)</f>
        <v>#CIQINACTIVE</v>
      </c>
      <c r="F1211" s="135"/>
      <c r="G1211" s="131"/>
    </row>
    <row r="1212" spans="2:7" x14ac:dyDescent="0.25">
      <c r="B1212" s="163">
        <f t="shared" si="67"/>
        <v>45692</v>
      </c>
      <c r="C1212" s="162" t="str">
        <f>_xll.ciqfunctions.udf.CIQ($Y$8, "IQ_TEV_TOTAL_REV_FWD", IQ_NTM,$B1212)</f>
        <v>#CIQINACTIVE</v>
      </c>
      <c r="D1212" s="162" t="str">
        <f>_xll.ciqfunctions.udf.CIQ($Y$8, "IQ_TEV_EBITDA_FWD", IQ_NTM,$B1212)</f>
        <v>#CIQINACTIVE</v>
      </c>
      <c r="F1212" s="135"/>
      <c r="G1212" s="131"/>
    </row>
    <row r="1213" spans="2:7" x14ac:dyDescent="0.25">
      <c r="B1213" s="163">
        <f t="shared" si="67"/>
        <v>45693</v>
      </c>
      <c r="C1213" s="162" t="str">
        <f>_xll.ciqfunctions.udf.CIQ($Y$8, "IQ_TEV_TOTAL_REV_FWD", IQ_NTM,$B1213)</f>
        <v>#CIQINACTIVE</v>
      </c>
      <c r="D1213" s="162" t="str">
        <f>_xll.ciqfunctions.udf.CIQ($Y$8, "IQ_TEV_EBITDA_FWD", IQ_NTM,$B1213)</f>
        <v>#CIQINACTIVE</v>
      </c>
      <c r="F1213" s="135"/>
      <c r="G1213" s="131"/>
    </row>
    <row r="1214" spans="2:7" x14ac:dyDescent="0.25">
      <c r="B1214" s="163">
        <f t="shared" si="67"/>
        <v>45694</v>
      </c>
      <c r="C1214" s="162" t="str">
        <f>_xll.ciqfunctions.udf.CIQ($Y$8, "IQ_TEV_TOTAL_REV_FWD", IQ_NTM,$B1214)</f>
        <v>#CIQINACTIVE</v>
      </c>
      <c r="D1214" s="162" t="str">
        <f>_xll.ciqfunctions.udf.CIQ($Y$8, "IQ_TEV_EBITDA_FWD", IQ_NTM,$B1214)</f>
        <v>#CIQINACTIVE</v>
      </c>
      <c r="F1214" s="135"/>
      <c r="G1214" s="131"/>
    </row>
    <row r="1215" spans="2:7" x14ac:dyDescent="0.25">
      <c r="B1215" s="163">
        <f t="shared" si="67"/>
        <v>45695</v>
      </c>
      <c r="C1215" s="162" t="str">
        <f>_xll.ciqfunctions.udf.CIQ($Y$8, "IQ_TEV_TOTAL_REV_FWD", IQ_NTM,$B1215)</f>
        <v>#CIQINACTIVE</v>
      </c>
      <c r="D1215" s="162" t="str">
        <f>_xll.ciqfunctions.udf.CIQ($Y$8, "IQ_TEV_EBITDA_FWD", IQ_NTM,$B1215)</f>
        <v>#CIQINACTIVE</v>
      </c>
      <c r="F1215" s="135"/>
      <c r="G1215" s="131"/>
    </row>
    <row r="1216" spans="2:7" x14ac:dyDescent="0.25">
      <c r="B1216" s="163">
        <f t="shared" si="67"/>
        <v>45698</v>
      </c>
      <c r="C1216" s="162" t="str">
        <f>_xll.ciqfunctions.udf.CIQ($Y$8, "IQ_TEV_TOTAL_REV_FWD", IQ_NTM,$B1216)</f>
        <v>#CIQINACTIVE</v>
      </c>
      <c r="D1216" s="162" t="str">
        <f>_xll.ciqfunctions.udf.CIQ($Y$8, "IQ_TEV_EBITDA_FWD", IQ_NTM,$B1216)</f>
        <v>#CIQINACTIVE</v>
      </c>
      <c r="F1216" s="135"/>
      <c r="G1216" s="131"/>
    </row>
    <row r="1217" spans="2:7" x14ac:dyDescent="0.25">
      <c r="B1217" s="163">
        <f t="shared" si="67"/>
        <v>45699</v>
      </c>
      <c r="C1217" s="162" t="str">
        <f>_xll.ciqfunctions.udf.CIQ($Y$8, "IQ_TEV_TOTAL_REV_FWD", IQ_NTM,$B1217)</f>
        <v>#CIQINACTIVE</v>
      </c>
      <c r="D1217" s="162" t="str">
        <f>_xll.ciqfunctions.udf.CIQ($Y$8, "IQ_TEV_EBITDA_FWD", IQ_NTM,$B1217)</f>
        <v>#CIQINACTIVE</v>
      </c>
      <c r="F1217" s="135"/>
      <c r="G1217" s="131"/>
    </row>
    <row r="1218" spans="2:7" x14ac:dyDescent="0.25">
      <c r="B1218" s="163">
        <f t="shared" si="67"/>
        <v>45700</v>
      </c>
      <c r="C1218" s="162" t="str">
        <f>_xll.ciqfunctions.udf.CIQ($Y$8, "IQ_TEV_TOTAL_REV_FWD", IQ_NTM,$B1218)</f>
        <v>#CIQINACTIVE</v>
      </c>
      <c r="D1218" s="162" t="str">
        <f>_xll.ciqfunctions.udf.CIQ($Y$8, "IQ_TEV_EBITDA_FWD", IQ_NTM,$B1218)</f>
        <v>#CIQINACTIVE</v>
      </c>
      <c r="F1218" s="135"/>
      <c r="G1218" s="131"/>
    </row>
    <row r="1219" spans="2:7" x14ac:dyDescent="0.25">
      <c r="B1219" s="163">
        <f t="shared" si="67"/>
        <v>45701</v>
      </c>
      <c r="C1219" s="162" t="str">
        <f>_xll.ciqfunctions.udf.CIQ($Y$8, "IQ_TEV_TOTAL_REV_FWD", IQ_NTM,$B1219)</f>
        <v>#CIQINACTIVE</v>
      </c>
      <c r="D1219" s="162" t="str">
        <f>_xll.ciqfunctions.udf.CIQ($Y$8, "IQ_TEV_EBITDA_FWD", IQ_NTM,$B1219)</f>
        <v>#CIQINACTIVE</v>
      </c>
      <c r="F1219" s="135"/>
      <c r="G1219" s="131"/>
    </row>
    <row r="1220" spans="2:7" x14ac:dyDescent="0.25">
      <c r="B1220" s="163">
        <f t="shared" si="67"/>
        <v>45702</v>
      </c>
      <c r="C1220" s="162" t="str">
        <f>_xll.ciqfunctions.udf.CIQ($Y$8, "IQ_TEV_TOTAL_REV_FWD", IQ_NTM,$B1220)</f>
        <v>#CIQINACTIVE</v>
      </c>
      <c r="D1220" s="162" t="str">
        <f>_xll.ciqfunctions.udf.CIQ($Y$8, "IQ_TEV_EBITDA_FWD", IQ_NTM,$B1220)</f>
        <v>#CIQINACTIVE</v>
      </c>
      <c r="F1220" s="135"/>
      <c r="G1220" s="131"/>
    </row>
    <row r="1221" spans="2:7" x14ac:dyDescent="0.25">
      <c r="B1221" s="163">
        <f t="shared" si="67"/>
        <v>45705</v>
      </c>
      <c r="C1221" s="162" t="str">
        <f>_xll.ciqfunctions.udf.CIQ($Y$8, "IQ_TEV_TOTAL_REV_FWD", IQ_NTM,$B1221)</f>
        <v>#CIQINACTIVE</v>
      </c>
      <c r="D1221" s="162" t="str">
        <f>_xll.ciqfunctions.udf.CIQ($Y$8, "IQ_TEV_EBITDA_FWD", IQ_NTM,$B1221)</f>
        <v>#CIQINACTIVE</v>
      </c>
      <c r="F1221" s="135"/>
      <c r="G1221" s="131"/>
    </row>
    <row r="1222" spans="2:7" x14ac:dyDescent="0.25">
      <c r="B1222" s="163">
        <f t="shared" si="67"/>
        <v>45706</v>
      </c>
      <c r="C1222" s="162" t="str">
        <f>_xll.ciqfunctions.udf.CIQ($Y$8, "IQ_TEV_TOTAL_REV_FWD", IQ_NTM,$B1222)</f>
        <v>#CIQINACTIVE</v>
      </c>
      <c r="D1222" s="162" t="str">
        <f>_xll.ciqfunctions.udf.CIQ($Y$8, "IQ_TEV_EBITDA_FWD", IQ_NTM,$B1222)</f>
        <v>#CIQINACTIVE</v>
      </c>
      <c r="F1222" s="135"/>
      <c r="G1222" s="131"/>
    </row>
    <row r="1223" spans="2:7" x14ac:dyDescent="0.25">
      <c r="B1223" s="163">
        <f t="shared" si="67"/>
        <v>45707</v>
      </c>
      <c r="C1223" s="162" t="str">
        <f>_xll.ciqfunctions.udf.CIQ($Y$8, "IQ_TEV_TOTAL_REV_FWD", IQ_NTM,$B1223)</f>
        <v>#CIQINACTIVE</v>
      </c>
      <c r="D1223" s="162" t="str">
        <f>_xll.ciqfunctions.udf.CIQ($Y$8, "IQ_TEV_EBITDA_FWD", IQ_NTM,$B1223)</f>
        <v>#CIQINACTIVE</v>
      </c>
      <c r="F1223" s="135"/>
      <c r="G1223" s="131"/>
    </row>
    <row r="1224" spans="2:7" x14ac:dyDescent="0.25">
      <c r="B1224" s="163">
        <f t="shared" si="67"/>
        <v>45708</v>
      </c>
      <c r="C1224" s="162" t="str">
        <f>_xll.ciqfunctions.udf.CIQ($Y$8, "IQ_TEV_TOTAL_REV_FWD", IQ_NTM,$B1224)</f>
        <v>#CIQINACTIVE</v>
      </c>
      <c r="D1224" s="162" t="str">
        <f>_xll.ciqfunctions.udf.CIQ($Y$8, "IQ_TEV_EBITDA_FWD", IQ_NTM,$B1224)</f>
        <v>#CIQINACTIVE</v>
      </c>
      <c r="F1224" s="135"/>
      <c r="G1224" s="131"/>
    </row>
    <row r="1225" spans="2:7" x14ac:dyDescent="0.25">
      <c r="B1225" s="163">
        <f t="shared" si="67"/>
        <v>45709</v>
      </c>
      <c r="C1225" s="162" t="str">
        <f>_xll.ciqfunctions.udf.CIQ($Y$8, "IQ_TEV_TOTAL_REV_FWD", IQ_NTM,$B1225)</f>
        <v>#CIQINACTIVE</v>
      </c>
      <c r="D1225" s="162" t="str">
        <f>_xll.ciqfunctions.udf.CIQ($Y$8, "IQ_TEV_EBITDA_FWD", IQ_NTM,$B1225)</f>
        <v>#CIQINACTIVE</v>
      </c>
      <c r="F1225" s="135"/>
      <c r="G1225" s="131"/>
    </row>
    <row r="1226" spans="2:7" x14ac:dyDescent="0.25">
      <c r="B1226" s="163">
        <f t="shared" si="67"/>
        <v>45712</v>
      </c>
      <c r="C1226" s="162" t="str">
        <f>_xll.ciqfunctions.udf.CIQ($Y$8, "IQ_TEV_TOTAL_REV_FWD", IQ_NTM,$B1226)</f>
        <v>#CIQINACTIVE</v>
      </c>
      <c r="D1226" s="162" t="str">
        <f>_xll.ciqfunctions.udf.CIQ($Y$8, "IQ_TEV_EBITDA_FWD", IQ_NTM,$B1226)</f>
        <v>#CIQINACTIVE</v>
      </c>
      <c r="F1226" s="135"/>
      <c r="G1226" s="131"/>
    </row>
    <row r="1227" spans="2:7" x14ac:dyDescent="0.25">
      <c r="B1227" s="163">
        <f t="shared" si="67"/>
        <v>45713</v>
      </c>
      <c r="C1227" s="162" t="str">
        <f>_xll.ciqfunctions.udf.CIQ($Y$8, "IQ_TEV_TOTAL_REV_FWD", IQ_NTM,$B1227)</f>
        <v>#CIQINACTIVE</v>
      </c>
      <c r="D1227" s="162" t="str">
        <f>_xll.ciqfunctions.udf.CIQ($Y$8, "IQ_TEV_EBITDA_FWD", IQ_NTM,$B1227)</f>
        <v>#CIQINACTIVE</v>
      </c>
      <c r="F1227" s="135"/>
      <c r="G1227" s="131"/>
    </row>
    <row r="1228" spans="2:7" x14ac:dyDescent="0.25">
      <c r="B1228" s="163">
        <f t="shared" si="67"/>
        <v>45714</v>
      </c>
      <c r="C1228" s="162" t="str">
        <f>_xll.ciqfunctions.udf.CIQ($Y$8, "IQ_TEV_TOTAL_REV_FWD", IQ_NTM,$B1228)</f>
        <v>#CIQINACTIVE</v>
      </c>
      <c r="D1228" s="162" t="str">
        <f>_xll.ciqfunctions.udf.CIQ($Y$8, "IQ_TEV_EBITDA_FWD", IQ_NTM,$B1228)</f>
        <v>#CIQINACTIVE</v>
      </c>
      <c r="F1228" s="135"/>
      <c r="G1228" s="131"/>
    </row>
    <row r="1229" spans="2:7" x14ac:dyDescent="0.25">
      <c r="B1229" s="163">
        <f t="shared" si="67"/>
        <v>45715</v>
      </c>
      <c r="C1229" s="162" t="str">
        <f>_xll.ciqfunctions.udf.CIQ($Y$8, "IQ_TEV_TOTAL_REV_FWD", IQ_NTM,$B1229)</f>
        <v>#CIQINACTIVE</v>
      </c>
      <c r="D1229" s="162" t="str">
        <f>_xll.ciqfunctions.udf.CIQ($Y$8, "IQ_TEV_EBITDA_FWD", IQ_NTM,$B1229)</f>
        <v>#CIQINACTIVE</v>
      </c>
      <c r="F1229" s="135"/>
      <c r="G1229" s="131"/>
    </row>
    <row r="1230" spans="2:7" x14ac:dyDescent="0.25">
      <c r="B1230" s="163">
        <f t="shared" si="67"/>
        <v>45716</v>
      </c>
      <c r="C1230" s="162" t="str">
        <f>_xll.ciqfunctions.udf.CIQ($Y$8, "IQ_TEV_TOTAL_REV_FWD", IQ_NTM,$B1230)</f>
        <v>#CIQINACTIVE</v>
      </c>
      <c r="D1230" s="162" t="str">
        <f>_xll.ciqfunctions.udf.CIQ($Y$8, "IQ_TEV_EBITDA_FWD", IQ_NTM,$B1230)</f>
        <v>#CIQINACTIVE</v>
      </c>
      <c r="F1230" s="135"/>
      <c r="G1230" s="131"/>
    </row>
    <row r="1231" spans="2:7" x14ac:dyDescent="0.25">
      <c r="B1231" s="163">
        <f t="shared" si="67"/>
        <v>45719</v>
      </c>
      <c r="C1231" s="162" t="str">
        <f>_xll.ciqfunctions.udf.CIQ($Y$8, "IQ_TEV_TOTAL_REV_FWD", IQ_NTM,$B1231)</f>
        <v>#CIQINACTIVE</v>
      </c>
      <c r="D1231" s="162" t="str">
        <f>_xll.ciqfunctions.udf.CIQ($Y$8, "IQ_TEV_EBITDA_FWD", IQ_NTM,$B1231)</f>
        <v>#CIQINACTIVE</v>
      </c>
      <c r="F1231" s="135"/>
      <c r="G1231" s="131"/>
    </row>
    <row r="1232" spans="2:7" x14ac:dyDescent="0.25">
      <c r="B1232" s="163">
        <f t="shared" si="67"/>
        <v>45720</v>
      </c>
      <c r="C1232" s="162" t="str">
        <f>_xll.ciqfunctions.udf.CIQ($Y$8, "IQ_TEV_TOTAL_REV_FWD", IQ_NTM,$B1232)</f>
        <v>#CIQINACTIVE</v>
      </c>
      <c r="D1232" s="162" t="str">
        <f>_xll.ciqfunctions.udf.CIQ($Y$8, "IQ_TEV_EBITDA_FWD", IQ_NTM,$B1232)</f>
        <v>#CIQINACTIVE</v>
      </c>
      <c r="F1232" s="135"/>
      <c r="G1232" s="131"/>
    </row>
    <row r="1233" spans="2:7" x14ac:dyDescent="0.25">
      <c r="B1233" s="163">
        <f t="shared" si="67"/>
        <v>45721</v>
      </c>
      <c r="C1233" s="162" t="str">
        <f>_xll.ciqfunctions.udf.CIQ($Y$8, "IQ_TEV_TOTAL_REV_FWD", IQ_NTM,$B1233)</f>
        <v>#CIQINACTIVE</v>
      </c>
      <c r="D1233" s="162" t="str">
        <f>_xll.ciqfunctions.udf.CIQ($Y$8, "IQ_TEV_EBITDA_FWD", IQ_NTM,$B1233)</f>
        <v>#CIQINACTIVE</v>
      </c>
      <c r="F1233" s="135"/>
      <c r="G1233" s="131"/>
    </row>
    <row r="1234" spans="2:7" x14ac:dyDescent="0.25">
      <c r="B1234" s="163">
        <f t="shared" si="67"/>
        <v>45722</v>
      </c>
      <c r="C1234" s="162" t="str">
        <f>_xll.ciqfunctions.udf.CIQ($Y$8, "IQ_TEV_TOTAL_REV_FWD", IQ_NTM,$B1234)</f>
        <v>#CIQINACTIVE</v>
      </c>
      <c r="D1234" s="162" t="str">
        <f>_xll.ciqfunctions.udf.CIQ($Y$8, "IQ_TEV_EBITDA_FWD", IQ_NTM,$B1234)</f>
        <v>#CIQINACTIVE</v>
      </c>
      <c r="F1234" s="135"/>
      <c r="G1234" s="131"/>
    </row>
    <row r="1235" spans="2:7" x14ac:dyDescent="0.25">
      <c r="B1235" s="163">
        <f t="shared" si="67"/>
        <v>45723</v>
      </c>
      <c r="C1235" s="162" t="str">
        <f>_xll.ciqfunctions.udf.CIQ($Y$8, "IQ_TEV_TOTAL_REV_FWD", IQ_NTM,$B1235)</f>
        <v>#CIQINACTIVE</v>
      </c>
      <c r="D1235" s="162" t="str">
        <f>_xll.ciqfunctions.udf.CIQ($Y$8, "IQ_TEV_EBITDA_FWD", IQ_NTM,$B1235)</f>
        <v>#CIQINACTIVE</v>
      </c>
      <c r="F1235" s="135"/>
      <c r="G1235" s="131"/>
    </row>
    <row r="1236" spans="2:7" x14ac:dyDescent="0.25">
      <c r="B1236" s="163">
        <f t="shared" si="67"/>
        <v>45726</v>
      </c>
      <c r="C1236" s="162" t="str">
        <f>_xll.ciqfunctions.udf.CIQ($Y$8, "IQ_TEV_TOTAL_REV_FWD", IQ_NTM,$B1236)</f>
        <v>#CIQINACTIVE</v>
      </c>
      <c r="D1236" s="162" t="str">
        <f>_xll.ciqfunctions.udf.CIQ($Y$8, "IQ_TEV_EBITDA_FWD", IQ_NTM,$B1236)</f>
        <v>#CIQINACTIVE</v>
      </c>
      <c r="F1236" s="135"/>
      <c r="G1236" s="131"/>
    </row>
    <row r="1237" spans="2:7" x14ac:dyDescent="0.25">
      <c r="B1237" s="163">
        <f t="shared" si="67"/>
        <v>45727</v>
      </c>
      <c r="C1237" s="162" t="str">
        <f>_xll.ciqfunctions.udf.CIQ($Y$8, "IQ_TEV_TOTAL_REV_FWD", IQ_NTM,$B1237)</f>
        <v>#CIQINACTIVE</v>
      </c>
      <c r="D1237" s="162" t="str">
        <f>_xll.ciqfunctions.udf.CIQ($Y$8, "IQ_TEV_EBITDA_FWD", IQ_NTM,$B1237)</f>
        <v>#CIQINACTIVE</v>
      </c>
      <c r="F1237" s="135"/>
      <c r="G1237" s="131"/>
    </row>
    <row r="1238" spans="2:7" x14ac:dyDescent="0.25">
      <c r="B1238" s="163">
        <f t="shared" si="67"/>
        <v>45728</v>
      </c>
      <c r="C1238" s="162" t="str">
        <f>_xll.ciqfunctions.udf.CIQ($Y$8, "IQ_TEV_TOTAL_REV_FWD", IQ_NTM,$B1238)</f>
        <v>#CIQINACTIVE</v>
      </c>
      <c r="D1238" s="162" t="str">
        <f>_xll.ciqfunctions.udf.CIQ($Y$8, "IQ_TEV_EBITDA_FWD", IQ_NTM,$B1238)</f>
        <v>#CIQINACTIVE</v>
      </c>
      <c r="F1238" s="135"/>
      <c r="G1238" s="131"/>
    </row>
    <row r="1239" spans="2:7" x14ac:dyDescent="0.25">
      <c r="B1239" s="163">
        <f t="shared" si="67"/>
        <v>45729</v>
      </c>
      <c r="C1239" s="162" t="str">
        <f>_xll.ciqfunctions.udf.CIQ($Y$8, "IQ_TEV_TOTAL_REV_FWD", IQ_NTM,$B1239)</f>
        <v>#CIQINACTIVE</v>
      </c>
      <c r="D1239" s="162" t="str">
        <f>_xll.ciqfunctions.udf.CIQ($Y$8, "IQ_TEV_EBITDA_FWD", IQ_NTM,$B1239)</f>
        <v>#CIQINACTIVE</v>
      </c>
      <c r="F1239" s="135"/>
      <c r="G1239" s="131"/>
    </row>
    <row r="1240" spans="2:7" x14ac:dyDescent="0.25">
      <c r="B1240" s="163">
        <f t="shared" si="67"/>
        <v>45730</v>
      </c>
      <c r="C1240" s="162" t="str">
        <f>_xll.ciqfunctions.udf.CIQ($Y$8, "IQ_TEV_TOTAL_REV_FWD", IQ_NTM,$B1240)</f>
        <v>#CIQINACTIVE</v>
      </c>
      <c r="D1240" s="162" t="str">
        <f>_xll.ciqfunctions.udf.CIQ($Y$8, "IQ_TEV_EBITDA_FWD", IQ_NTM,$B1240)</f>
        <v>#CIQINACTIVE</v>
      </c>
      <c r="F1240" s="135"/>
      <c r="G1240" s="131"/>
    </row>
    <row r="1241" spans="2:7" x14ac:dyDescent="0.25">
      <c r="B1241" s="163">
        <f t="shared" si="67"/>
        <v>45733</v>
      </c>
      <c r="C1241" s="162" t="str">
        <f>_xll.ciqfunctions.udf.CIQ($Y$8, "IQ_TEV_TOTAL_REV_FWD", IQ_NTM,$B1241)</f>
        <v>#CIQINACTIVE</v>
      </c>
      <c r="D1241" s="162" t="str">
        <f>_xll.ciqfunctions.udf.CIQ($Y$8, "IQ_TEV_EBITDA_FWD", IQ_NTM,$B1241)</f>
        <v>#CIQINACTIVE</v>
      </c>
      <c r="F1241" s="135"/>
      <c r="G1241" s="131"/>
    </row>
    <row r="1242" spans="2:7" x14ac:dyDescent="0.25">
      <c r="B1242" s="163">
        <f t="shared" si="67"/>
        <v>45734</v>
      </c>
      <c r="C1242" s="162" t="str">
        <f>_xll.ciqfunctions.udf.CIQ($Y$8, "IQ_TEV_TOTAL_REV_FWD", IQ_NTM,$B1242)</f>
        <v>#CIQINACTIVE</v>
      </c>
      <c r="D1242" s="162" t="str">
        <f>_xll.ciqfunctions.udf.CIQ($Y$8, "IQ_TEV_EBITDA_FWD", IQ_NTM,$B1242)</f>
        <v>#CIQINACTIVE</v>
      </c>
      <c r="F1242" s="135"/>
      <c r="G1242" s="131"/>
    </row>
    <row r="1243" spans="2:7" x14ac:dyDescent="0.25">
      <c r="B1243" s="163">
        <f t="shared" si="67"/>
        <v>45735</v>
      </c>
      <c r="C1243" s="162" t="str">
        <f>_xll.ciqfunctions.udf.CIQ($Y$8, "IQ_TEV_TOTAL_REV_FWD", IQ_NTM,$B1243)</f>
        <v>#CIQINACTIVE</v>
      </c>
      <c r="D1243" s="162" t="str">
        <f>_xll.ciqfunctions.udf.CIQ($Y$8, "IQ_TEV_EBITDA_FWD", IQ_NTM,$B1243)</f>
        <v>#CIQINACTIVE</v>
      </c>
      <c r="F1243" s="135"/>
      <c r="G1243" s="131"/>
    </row>
    <row r="1244" spans="2:7" x14ac:dyDescent="0.25">
      <c r="B1244" s="163">
        <f t="shared" si="67"/>
        <v>45736</v>
      </c>
      <c r="C1244" s="162" t="str">
        <f>_xll.ciqfunctions.udf.CIQ($Y$8, "IQ_TEV_TOTAL_REV_FWD", IQ_NTM,$B1244)</f>
        <v>#CIQINACTIVE</v>
      </c>
      <c r="D1244" s="162" t="str">
        <f>_xll.ciqfunctions.udf.CIQ($Y$8, "IQ_TEV_EBITDA_FWD", IQ_NTM,$B1244)</f>
        <v>#CIQINACTIVE</v>
      </c>
      <c r="F1244" s="135"/>
      <c r="G1244" s="131"/>
    </row>
    <row r="1245" spans="2:7" x14ac:dyDescent="0.25">
      <c r="B1245" s="163">
        <f t="shared" si="67"/>
        <v>45737</v>
      </c>
      <c r="C1245" s="162" t="str">
        <f>_xll.ciqfunctions.udf.CIQ($Y$8, "IQ_TEV_TOTAL_REV_FWD", IQ_NTM,$B1245)</f>
        <v>#CIQINACTIVE</v>
      </c>
      <c r="D1245" s="162" t="str">
        <f>_xll.ciqfunctions.udf.CIQ($Y$8, "IQ_TEV_EBITDA_FWD", IQ_NTM,$B1245)</f>
        <v>#CIQINACTIVE</v>
      </c>
      <c r="F1245" s="135"/>
      <c r="G1245" s="131"/>
    </row>
    <row r="1246" spans="2:7" x14ac:dyDescent="0.25">
      <c r="B1246" s="163">
        <f t="shared" si="67"/>
        <v>45740</v>
      </c>
      <c r="C1246" s="162" t="str">
        <f>_xll.ciqfunctions.udf.CIQ($Y$8, "IQ_TEV_TOTAL_REV_FWD", IQ_NTM,$B1246)</f>
        <v>#CIQINACTIVE</v>
      </c>
      <c r="D1246" s="162" t="str">
        <f>_xll.ciqfunctions.udf.CIQ($Y$8, "IQ_TEV_EBITDA_FWD", IQ_NTM,$B1246)</f>
        <v>#CIQINACTIVE</v>
      </c>
      <c r="F1246" s="135"/>
      <c r="G1246" s="131"/>
    </row>
    <row r="1247" spans="2:7" x14ac:dyDescent="0.25">
      <c r="B1247" s="163">
        <f t="shared" si="67"/>
        <v>45741</v>
      </c>
      <c r="C1247" s="162" t="str">
        <f>_xll.ciqfunctions.udf.CIQ($Y$8, "IQ_TEV_TOTAL_REV_FWD", IQ_NTM,$B1247)</f>
        <v>#CIQINACTIVE</v>
      </c>
      <c r="D1247" s="162" t="str">
        <f>_xll.ciqfunctions.udf.CIQ($Y$8, "IQ_TEV_EBITDA_FWD", IQ_NTM,$B1247)</f>
        <v>#CIQINACTIVE</v>
      </c>
      <c r="F1247" s="135"/>
      <c r="G1247" s="131"/>
    </row>
    <row r="1248" spans="2:7" x14ac:dyDescent="0.25">
      <c r="B1248" s="163">
        <f t="shared" si="67"/>
        <v>45742</v>
      </c>
      <c r="C1248" s="162" t="str">
        <f>_xll.ciqfunctions.udf.CIQ($Y$8, "IQ_TEV_TOTAL_REV_FWD", IQ_NTM,$B1248)</f>
        <v>#CIQINACTIVE</v>
      </c>
      <c r="D1248" s="162" t="str">
        <f>_xll.ciqfunctions.udf.CIQ($Y$8, "IQ_TEV_EBITDA_FWD", IQ_NTM,$B1248)</f>
        <v>#CIQINACTIVE</v>
      </c>
      <c r="F1248" s="135"/>
      <c r="G1248" s="131"/>
    </row>
    <row r="1249" spans="2:7" x14ac:dyDescent="0.25">
      <c r="B1249" s="163">
        <f t="shared" si="67"/>
        <v>45743</v>
      </c>
      <c r="C1249" s="162" t="str">
        <f>_xll.ciqfunctions.udf.CIQ($Y$8, "IQ_TEV_TOTAL_REV_FWD", IQ_NTM,$B1249)</f>
        <v>#CIQINACTIVE</v>
      </c>
      <c r="D1249" s="162" t="str">
        <f>_xll.ciqfunctions.udf.CIQ($Y$8, "IQ_TEV_EBITDA_FWD", IQ_NTM,$B1249)</f>
        <v>#CIQINACTIVE</v>
      </c>
      <c r="F1249" s="135"/>
      <c r="G1249" s="131"/>
    </row>
    <row r="1250" spans="2:7" x14ac:dyDescent="0.25">
      <c r="B1250" s="163">
        <f t="shared" si="67"/>
        <v>45744</v>
      </c>
      <c r="C1250" s="162" t="str">
        <f>_xll.ciqfunctions.udf.CIQ($Y$8, "IQ_TEV_TOTAL_REV_FWD", IQ_NTM,$B1250)</f>
        <v>#CIQINACTIVE</v>
      </c>
      <c r="D1250" s="162" t="str">
        <f>_xll.ciqfunctions.udf.CIQ($Y$8, "IQ_TEV_EBITDA_FWD", IQ_NTM,$B1250)</f>
        <v>#CIQINACTIVE</v>
      </c>
      <c r="F1250" s="135"/>
      <c r="G1250" s="131"/>
    </row>
    <row r="1251" spans="2:7" x14ac:dyDescent="0.25">
      <c r="B1251" s="163">
        <f t="shared" si="67"/>
        <v>45747</v>
      </c>
      <c r="C1251" s="162" t="str">
        <f>_xll.ciqfunctions.udf.CIQ($Y$8, "IQ_TEV_TOTAL_REV_FWD", IQ_NTM,$B1251)</f>
        <v>#CIQINACTIVE</v>
      </c>
      <c r="D1251" s="162" t="str">
        <f>_xll.ciqfunctions.udf.CIQ($Y$8, "IQ_TEV_EBITDA_FWD", IQ_NTM,$B1251)</f>
        <v>#CIQINACTIVE</v>
      </c>
      <c r="F1251" s="135"/>
      <c r="G1251" s="131"/>
    </row>
    <row r="1252" spans="2:7" x14ac:dyDescent="0.25">
      <c r="B1252" s="163">
        <f t="shared" si="67"/>
        <v>45748</v>
      </c>
      <c r="C1252" s="162" t="str">
        <f>_xll.ciqfunctions.udf.CIQ($Y$8, "IQ_TEV_TOTAL_REV_FWD", IQ_NTM,$B1252)</f>
        <v>#CIQINACTIVE</v>
      </c>
      <c r="D1252" s="162" t="str">
        <f>_xll.ciqfunctions.udf.CIQ($Y$8, "IQ_TEV_EBITDA_FWD", IQ_NTM,$B1252)</f>
        <v>#CIQINACTIVE</v>
      </c>
      <c r="F1252" s="135"/>
      <c r="G1252" s="131"/>
    </row>
    <row r="1253" spans="2:7" x14ac:dyDescent="0.25">
      <c r="B1253" s="163">
        <f t="shared" si="67"/>
        <v>45749</v>
      </c>
      <c r="C1253" s="162" t="str">
        <f>_xll.ciqfunctions.udf.CIQ($Y$8, "IQ_TEV_TOTAL_REV_FWD", IQ_NTM,$B1253)</f>
        <v>#CIQINACTIVE</v>
      </c>
      <c r="D1253" s="162" t="str">
        <f>_xll.ciqfunctions.udf.CIQ($Y$8, "IQ_TEV_EBITDA_FWD", IQ_NTM,$B1253)</f>
        <v>#CIQINACTIVE</v>
      </c>
      <c r="F1253" s="135"/>
      <c r="G1253" s="131"/>
    </row>
    <row r="1254" spans="2:7" x14ac:dyDescent="0.25">
      <c r="B1254" s="163">
        <f t="shared" si="67"/>
        <v>45750</v>
      </c>
      <c r="C1254" s="162" t="str">
        <f>_xll.ciqfunctions.udf.CIQ($Y$8, "IQ_TEV_TOTAL_REV_FWD", IQ_NTM,$B1254)</f>
        <v>#CIQINACTIVE</v>
      </c>
      <c r="D1254" s="162" t="str">
        <f>_xll.ciqfunctions.udf.CIQ($Y$8, "IQ_TEV_EBITDA_FWD", IQ_NTM,$B1254)</f>
        <v>#CIQINACTIVE</v>
      </c>
      <c r="F1254" s="135"/>
      <c r="G1254" s="131"/>
    </row>
    <row r="1255" spans="2:7" x14ac:dyDescent="0.25">
      <c r="B1255" s="163">
        <f t="shared" si="67"/>
        <v>45751</v>
      </c>
      <c r="C1255" s="162" t="str">
        <f>_xll.ciqfunctions.udf.CIQ($Y$8, "IQ_TEV_TOTAL_REV_FWD", IQ_NTM,$B1255)</f>
        <v>#CIQINACTIVE</v>
      </c>
      <c r="D1255" s="162" t="str">
        <f>_xll.ciqfunctions.udf.CIQ($Y$8, "IQ_TEV_EBITDA_FWD", IQ_NTM,$B1255)</f>
        <v>#CIQINACTIVE</v>
      </c>
      <c r="F1255" s="135"/>
      <c r="G1255" s="131"/>
    </row>
    <row r="1256" spans="2:7" x14ac:dyDescent="0.25">
      <c r="B1256" s="163">
        <f t="shared" si="67"/>
        <v>45754</v>
      </c>
      <c r="C1256" s="162" t="str">
        <f>_xll.ciqfunctions.udf.CIQ($Y$8, "IQ_TEV_TOTAL_REV_FWD", IQ_NTM,$B1256)</f>
        <v>#CIQINACTIVE</v>
      </c>
      <c r="D1256" s="162" t="str">
        <f>_xll.ciqfunctions.udf.CIQ($Y$8, "IQ_TEV_EBITDA_FWD", IQ_NTM,$B1256)</f>
        <v>#CIQINACTIVE</v>
      </c>
      <c r="F1256" s="135"/>
      <c r="G1256" s="131"/>
    </row>
    <row r="1257" spans="2:7" x14ac:dyDescent="0.25">
      <c r="B1257" s="163">
        <f t="shared" si="67"/>
        <v>45755</v>
      </c>
      <c r="C1257" s="162" t="str">
        <f>_xll.ciqfunctions.udf.CIQ($Y$8, "IQ_TEV_TOTAL_REV_FWD", IQ_NTM,$B1257)</f>
        <v>#CIQINACTIVE</v>
      </c>
      <c r="D1257" s="162" t="str">
        <f>_xll.ciqfunctions.udf.CIQ($Y$8, "IQ_TEV_EBITDA_FWD", IQ_NTM,$B1257)</f>
        <v>#CIQINACTIVE</v>
      </c>
      <c r="F1257" s="135"/>
      <c r="G1257" s="131"/>
    </row>
    <row r="1258" spans="2:7" x14ac:dyDescent="0.25">
      <c r="B1258" s="163">
        <f t="shared" si="67"/>
        <v>45756</v>
      </c>
      <c r="C1258" s="162" t="str">
        <f>_xll.ciqfunctions.udf.CIQ($Y$8, "IQ_TEV_TOTAL_REV_FWD", IQ_NTM,$B1258)</f>
        <v>#CIQINACTIVE</v>
      </c>
      <c r="D1258" s="162" t="str">
        <f>_xll.ciqfunctions.udf.CIQ($Y$8, "IQ_TEV_EBITDA_FWD", IQ_NTM,$B1258)</f>
        <v>#CIQINACTIVE</v>
      </c>
      <c r="F1258" s="135"/>
      <c r="G1258" s="131"/>
    </row>
    <row r="1259" spans="2:7" x14ac:dyDescent="0.25">
      <c r="B1259" s="163">
        <f t="shared" si="67"/>
        <v>45757</v>
      </c>
      <c r="C1259" s="162" t="str">
        <f>_xll.ciqfunctions.udf.CIQ($Y$8, "IQ_TEV_TOTAL_REV_FWD", IQ_NTM,$B1259)</f>
        <v>#CIQINACTIVE</v>
      </c>
      <c r="D1259" s="162" t="str">
        <f>_xll.ciqfunctions.udf.CIQ($Y$8, "IQ_TEV_EBITDA_FWD", IQ_NTM,$B1259)</f>
        <v>#CIQINACTIVE</v>
      </c>
      <c r="F1259" s="135"/>
      <c r="G1259" s="131"/>
    </row>
    <row r="1260" spans="2:7" x14ac:dyDescent="0.25">
      <c r="B1260" s="163">
        <f t="shared" si="67"/>
        <v>45758</v>
      </c>
      <c r="C1260" s="162" t="str">
        <f>_xll.ciqfunctions.udf.CIQ($Y$8, "IQ_TEV_TOTAL_REV_FWD", IQ_NTM,$B1260)</f>
        <v>#CIQINACTIVE</v>
      </c>
      <c r="D1260" s="162" t="str">
        <f>_xll.ciqfunctions.udf.CIQ($Y$8, "IQ_TEV_EBITDA_FWD", IQ_NTM,$B1260)</f>
        <v>#CIQINACTIVE</v>
      </c>
      <c r="F1260" s="135"/>
      <c r="G1260" s="131"/>
    </row>
    <row r="1261" spans="2:7" x14ac:dyDescent="0.25">
      <c r="B1261" s="163">
        <f t="shared" si="67"/>
        <v>45761</v>
      </c>
      <c r="C1261" s="162" t="str">
        <f>_xll.ciqfunctions.udf.CIQ($Y$8, "IQ_TEV_TOTAL_REV_FWD", IQ_NTM,$B1261)</f>
        <v>#CIQINACTIVE</v>
      </c>
      <c r="D1261" s="162" t="str">
        <f>_xll.ciqfunctions.udf.CIQ($Y$8, "IQ_TEV_EBITDA_FWD", IQ_NTM,$B1261)</f>
        <v>#CIQINACTIVE</v>
      </c>
      <c r="F1261" s="135"/>
      <c r="G1261" s="131"/>
    </row>
    <row r="1262" spans="2:7" x14ac:dyDescent="0.25">
      <c r="B1262" s="163">
        <f t="shared" si="67"/>
        <v>45762</v>
      </c>
      <c r="C1262" s="162" t="str">
        <f>_xll.ciqfunctions.udf.CIQ($Y$8, "IQ_TEV_TOTAL_REV_FWD", IQ_NTM,$B1262)</f>
        <v>#CIQINACTIVE</v>
      </c>
      <c r="D1262" s="162" t="str">
        <f>_xll.ciqfunctions.udf.CIQ($Y$8, "IQ_TEV_EBITDA_FWD", IQ_NTM,$B1262)</f>
        <v>#CIQINACTIVE</v>
      </c>
      <c r="F1262" s="135"/>
      <c r="G1262" s="131"/>
    </row>
    <row r="1263" spans="2:7" x14ac:dyDescent="0.25">
      <c r="B1263" s="163">
        <f t="shared" ref="B1263:B1326" si="68">IF(WEEKDAY(B1262+1)=7,B1262+3,B1262+1)</f>
        <v>45763</v>
      </c>
      <c r="C1263" s="162" t="str">
        <f>_xll.ciqfunctions.udf.CIQ($Y$8, "IQ_TEV_TOTAL_REV_FWD", IQ_NTM,$B1263)</f>
        <v>#CIQINACTIVE</v>
      </c>
      <c r="D1263" s="162" t="str">
        <f>_xll.ciqfunctions.udf.CIQ($Y$8, "IQ_TEV_EBITDA_FWD", IQ_NTM,$B1263)</f>
        <v>#CIQINACTIVE</v>
      </c>
      <c r="F1263" s="135"/>
      <c r="G1263" s="131"/>
    </row>
    <row r="1264" spans="2:7" x14ac:dyDescent="0.25">
      <c r="B1264" s="163">
        <f t="shared" si="68"/>
        <v>45764</v>
      </c>
      <c r="C1264" s="162" t="str">
        <f>_xll.ciqfunctions.udf.CIQ($Y$8, "IQ_TEV_TOTAL_REV_FWD", IQ_NTM,$B1264)</f>
        <v>#CIQINACTIVE</v>
      </c>
      <c r="D1264" s="162" t="str">
        <f>_xll.ciqfunctions.udf.CIQ($Y$8, "IQ_TEV_EBITDA_FWD", IQ_NTM,$B1264)</f>
        <v>#CIQINACTIVE</v>
      </c>
      <c r="F1264" s="135"/>
      <c r="G1264" s="131"/>
    </row>
    <row r="1265" spans="2:7" x14ac:dyDescent="0.25">
      <c r="B1265" s="163">
        <f t="shared" si="68"/>
        <v>45765</v>
      </c>
      <c r="C1265" s="162" t="str">
        <f>_xll.ciqfunctions.udf.CIQ($Y$8, "IQ_TEV_TOTAL_REV_FWD", IQ_NTM,$B1265)</f>
        <v>#CIQINACTIVE</v>
      </c>
      <c r="D1265" s="162" t="str">
        <f>_xll.ciqfunctions.udf.CIQ($Y$8, "IQ_TEV_EBITDA_FWD", IQ_NTM,$B1265)</f>
        <v>#CIQINACTIVE</v>
      </c>
      <c r="F1265" s="135"/>
      <c r="G1265" s="131"/>
    </row>
    <row r="1266" spans="2:7" x14ac:dyDescent="0.25">
      <c r="B1266" s="163">
        <f t="shared" si="68"/>
        <v>45768</v>
      </c>
      <c r="C1266" s="162" t="str">
        <f>_xll.ciqfunctions.udf.CIQ($Y$8, "IQ_TEV_TOTAL_REV_FWD", IQ_NTM,$B1266)</f>
        <v>#CIQINACTIVE</v>
      </c>
      <c r="D1266" s="162" t="str">
        <f>_xll.ciqfunctions.udf.CIQ($Y$8, "IQ_TEV_EBITDA_FWD", IQ_NTM,$B1266)</f>
        <v>#CIQINACTIVE</v>
      </c>
      <c r="F1266" s="135"/>
      <c r="G1266" s="131"/>
    </row>
    <row r="1267" spans="2:7" x14ac:dyDescent="0.25">
      <c r="B1267" s="163">
        <f t="shared" si="68"/>
        <v>45769</v>
      </c>
      <c r="C1267" s="162" t="str">
        <f>_xll.ciqfunctions.udf.CIQ($Y$8, "IQ_TEV_TOTAL_REV_FWD", IQ_NTM,$B1267)</f>
        <v>#CIQINACTIVE</v>
      </c>
      <c r="D1267" s="162" t="str">
        <f>_xll.ciqfunctions.udf.CIQ($Y$8, "IQ_TEV_EBITDA_FWD", IQ_NTM,$B1267)</f>
        <v>#CIQINACTIVE</v>
      </c>
      <c r="F1267" s="135"/>
      <c r="G1267" s="131"/>
    </row>
    <row r="1268" spans="2:7" x14ac:dyDescent="0.25">
      <c r="B1268" s="163">
        <f t="shared" si="68"/>
        <v>45770</v>
      </c>
      <c r="C1268" s="162" t="str">
        <f>_xll.ciqfunctions.udf.CIQ($Y$8, "IQ_TEV_TOTAL_REV_FWD", IQ_NTM,$B1268)</f>
        <v>#CIQINACTIVE</v>
      </c>
      <c r="D1268" s="162" t="str">
        <f>_xll.ciqfunctions.udf.CIQ($Y$8, "IQ_TEV_EBITDA_FWD", IQ_NTM,$B1268)</f>
        <v>#CIQINACTIVE</v>
      </c>
      <c r="F1268" s="135"/>
      <c r="G1268" s="131"/>
    </row>
    <row r="1269" spans="2:7" x14ac:dyDescent="0.25">
      <c r="B1269" s="163">
        <f t="shared" si="68"/>
        <v>45771</v>
      </c>
      <c r="C1269" s="162" t="str">
        <f>_xll.ciqfunctions.udf.CIQ($Y$8, "IQ_TEV_TOTAL_REV_FWD", IQ_NTM,$B1269)</f>
        <v>#CIQINACTIVE</v>
      </c>
      <c r="D1269" s="162" t="str">
        <f>_xll.ciqfunctions.udf.CIQ($Y$8, "IQ_TEV_EBITDA_FWD", IQ_NTM,$B1269)</f>
        <v>#CIQINACTIVE</v>
      </c>
      <c r="F1269" s="135"/>
      <c r="G1269" s="131"/>
    </row>
    <row r="1270" spans="2:7" x14ac:dyDescent="0.25">
      <c r="B1270" s="163">
        <f t="shared" si="68"/>
        <v>45772</v>
      </c>
      <c r="C1270" s="162" t="str">
        <f>_xll.ciqfunctions.udf.CIQ($Y$8, "IQ_TEV_TOTAL_REV_FWD", IQ_NTM,$B1270)</f>
        <v>#CIQINACTIVE</v>
      </c>
      <c r="D1270" s="162" t="str">
        <f>_xll.ciqfunctions.udf.CIQ($Y$8, "IQ_TEV_EBITDA_FWD", IQ_NTM,$B1270)</f>
        <v>#CIQINACTIVE</v>
      </c>
      <c r="F1270" s="135"/>
      <c r="G1270" s="131"/>
    </row>
    <row r="1271" spans="2:7" x14ac:dyDescent="0.25">
      <c r="B1271" s="163">
        <f t="shared" si="68"/>
        <v>45775</v>
      </c>
      <c r="C1271" s="162" t="str">
        <f>_xll.ciqfunctions.udf.CIQ($Y$8, "IQ_TEV_TOTAL_REV_FWD", IQ_NTM,$B1271)</f>
        <v>#CIQINACTIVE</v>
      </c>
      <c r="D1271" s="162" t="str">
        <f>_xll.ciqfunctions.udf.CIQ($Y$8, "IQ_TEV_EBITDA_FWD", IQ_NTM,$B1271)</f>
        <v>#CIQINACTIVE</v>
      </c>
      <c r="F1271" s="135"/>
      <c r="G1271" s="131"/>
    </row>
    <row r="1272" spans="2:7" x14ac:dyDescent="0.25">
      <c r="B1272" s="163">
        <f t="shared" si="68"/>
        <v>45776</v>
      </c>
      <c r="C1272" s="162" t="str">
        <f>_xll.ciqfunctions.udf.CIQ($Y$8, "IQ_TEV_TOTAL_REV_FWD", IQ_NTM,$B1272)</f>
        <v>#CIQINACTIVE</v>
      </c>
      <c r="D1272" s="162" t="str">
        <f>_xll.ciqfunctions.udf.CIQ($Y$8, "IQ_TEV_EBITDA_FWD", IQ_NTM,$B1272)</f>
        <v>#CIQINACTIVE</v>
      </c>
      <c r="F1272" s="135"/>
      <c r="G1272" s="131"/>
    </row>
    <row r="1273" spans="2:7" x14ac:dyDescent="0.25">
      <c r="B1273" s="163">
        <f t="shared" si="68"/>
        <v>45777</v>
      </c>
      <c r="C1273" s="162" t="str">
        <f>_xll.ciqfunctions.udf.CIQ($Y$8, "IQ_TEV_TOTAL_REV_FWD", IQ_NTM,$B1273)</f>
        <v>#CIQINACTIVE</v>
      </c>
      <c r="D1273" s="162" t="str">
        <f>_xll.ciqfunctions.udf.CIQ($Y$8, "IQ_TEV_EBITDA_FWD", IQ_NTM,$B1273)</f>
        <v>#CIQINACTIVE</v>
      </c>
      <c r="F1273" s="135"/>
      <c r="G1273" s="131"/>
    </row>
    <row r="1274" spans="2:7" x14ac:dyDescent="0.25">
      <c r="B1274" s="163">
        <f t="shared" si="68"/>
        <v>45778</v>
      </c>
      <c r="C1274" s="162" t="str">
        <f>_xll.ciqfunctions.udf.CIQ($Y$8, "IQ_TEV_TOTAL_REV_FWD", IQ_NTM,$B1274)</f>
        <v>#CIQINACTIVE</v>
      </c>
      <c r="D1274" s="162" t="str">
        <f>_xll.ciqfunctions.udf.CIQ($Y$8, "IQ_TEV_EBITDA_FWD", IQ_NTM,$B1274)</f>
        <v>#CIQINACTIVE</v>
      </c>
      <c r="F1274" s="135"/>
      <c r="G1274" s="131"/>
    </row>
    <row r="1275" spans="2:7" x14ac:dyDescent="0.25">
      <c r="B1275" s="163">
        <f t="shared" si="68"/>
        <v>45779</v>
      </c>
      <c r="C1275" s="162" t="str">
        <f>_xll.ciqfunctions.udf.CIQ($Y$8, "IQ_TEV_TOTAL_REV_FWD", IQ_NTM,$B1275)</f>
        <v>#CIQINACTIVE</v>
      </c>
      <c r="D1275" s="162" t="str">
        <f>_xll.ciqfunctions.udf.CIQ($Y$8, "IQ_TEV_EBITDA_FWD", IQ_NTM,$B1275)</f>
        <v>#CIQINACTIVE</v>
      </c>
      <c r="F1275" s="135"/>
      <c r="G1275" s="131"/>
    </row>
    <row r="1276" spans="2:7" x14ac:dyDescent="0.25">
      <c r="B1276" s="163">
        <f t="shared" si="68"/>
        <v>45782</v>
      </c>
      <c r="C1276" s="162" t="str">
        <f>_xll.ciqfunctions.udf.CIQ($Y$8, "IQ_TEV_TOTAL_REV_FWD", IQ_NTM,$B1276)</f>
        <v>#CIQINACTIVE</v>
      </c>
      <c r="D1276" s="162" t="str">
        <f>_xll.ciqfunctions.udf.CIQ($Y$8, "IQ_TEV_EBITDA_FWD", IQ_NTM,$B1276)</f>
        <v>#CIQINACTIVE</v>
      </c>
      <c r="F1276" s="135"/>
      <c r="G1276" s="131"/>
    </row>
    <row r="1277" spans="2:7" x14ac:dyDescent="0.25">
      <c r="B1277" s="163">
        <f t="shared" si="68"/>
        <v>45783</v>
      </c>
      <c r="C1277" s="162" t="str">
        <f>_xll.ciqfunctions.udf.CIQ($Y$8, "IQ_TEV_TOTAL_REV_FWD", IQ_NTM,$B1277)</f>
        <v>#CIQINACTIVE</v>
      </c>
      <c r="D1277" s="162" t="str">
        <f>_xll.ciqfunctions.udf.CIQ($Y$8, "IQ_TEV_EBITDA_FWD", IQ_NTM,$B1277)</f>
        <v>#CIQINACTIVE</v>
      </c>
      <c r="F1277" s="135"/>
      <c r="G1277" s="131"/>
    </row>
    <row r="1278" spans="2:7" x14ac:dyDescent="0.25">
      <c r="B1278" s="163">
        <f t="shared" si="68"/>
        <v>45784</v>
      </c>
      <c r="C1278" s="162" t="str">
        <f>_xll.ciqfunctions.udf.CIQ($Y$8, "IQ_TEV_TOTAL_REV_FWD", IQ_NTM,$B1278)</f>
        <v>#CIQINACTIVE</v>
      </c>
      <c r="D1278" s="162" t="str">
        <f>_xll.ciqfunctions.udf.CIQ($Y$8, "IQ_TEV_EBITDA_FWD", IQ_NTM,$B1278)</f>
        <v>#CIQINACTIVE</v>
      </c>
      <c r="F1278" s="135"/>
      <c r="G1278" s="131"/>
    </row>
    <row r="1279" spans="2:7" x14ac:dyDescent="0.25">
      <c r="B1279" s="163">
        <f t="shared" si="68"/>
        <v>45785</v>
      </c>
      <c r="C1279" s="162" t="str">
        <f>_xll.ciqfunctions.udf.CIQ($Y$8, "IQ_TEV_TOTAL_REV_FWD", IQ_NTM,$B1279)</f>
        <v>#CIQINACTIVE</v>
      </c>
      <c r="D1279" s="162" t="str">
        <f>_xll.ciqfunctions.udf.CIQ($Y$8, "IQ_TEV_EBITDA_FWD", IQ_NTM,$B1279)</f>
        <v>#CIQINACTIVE</v>
      </c>
      <c r="F1279" s="135"/>
      <c r="G1279" s="131"/>
    </row>
    <row r="1280" spans="2:7" x14ac:dyDescent="0.25">
      <c r="B1280" s="163">
        <f t="shared" si="68"/>
        <v>45786</v>
      </c>
      <c r="C1280" s="162" t="str">
        <f>_xll.ciqfunctions.udf.CIQ($Y$8, "IQ_TEV_TOTAL_REV_FWD", IQ_NTM,$B1280)</f>
        <v>#CIQINACTIVE</v>
      </c>
      <c r="D1280" s="162" t="str">
        <f>_xll.ciqfunctions.udf.CIQ($Y$8, "IQ_TEV_EBITDA_FWD", IQ_NTM,$B1280)</f>
        <v>#CIQINACTIVE</v>
      </c>
      <c r="F1280" s="135"/>
      <c r="G1280" s="131"/>
    </row>
    <row r="1281" spans="2:7" x14ac:dyDescent="0.25">
      <c r="B1281" s="163">
        <f t="shared" si="68"/>
        <v>45789</v>
      </c>
      <c r="C1281" s="162" t="str">
        <f>_xll.ciqfunctions.udf.CIQ($Y$8, "IQ_TEV_TOTAL_REV_FWD", IQ_NTM,$B1281)</f>
        <v>#CIQINACTIVE</v>
      </c>
      <c r="D1281" s="162" t="str">
        <f>_xll.ciqfunctions.udf.CIQ($Y$8, "IQ_TEV_EBITDA_FWD", IQ_NTM,$B1281)</f>
        <v>#CIQINACTIVE</v>
      </c>
      <c r="F1281" s="135"/>
      <c r="G1281" s="131"/>
    </row>
    <row r="1282" spans="2:7" x14ac:dyDescent="0.25">
      <c r="B1282" s="163">
        <f t="shared" si="68"/>
        <v>45790</v>
      </c>
      <c r="C1282" s="162" t="str">
        <f>_xll.ciqfunctions.udf.CIQ($Y$8, "IQ_TEV_TOTAL_REV_FWD", IQ_NTM,$B1282)</f>
        <v>#CIQINACTIVE</v>
      </c>
      <c r="D1282" s="162" t="str">
        <f>_xll.ciqfunctions.udf.CIQ($Y$8, "IQ_TEV_EBITDA_FWD", IQ_NTM,$B1282)</f>
        <v>#CIQINACTIVE</v>
      </c>
      <c r="F1282" s="135"/>
      <c r="G1282" s="131"/>
    </row>
    <row r="1283" spans="2:7" x14ac:dyDescent="0.25">
      <c r="B1283" s="163">
        <f t="shared" si="68"/>
        <v>45791</v>
      </c>
      <c r="C1283" s="162" t="str">
        <f>_xll.ciqfunctions.udf.CIQ($Y$8, "IQ_TEV_TOTAL_REV_FWD", IQ_NTM,$B1283)</f>
        <v>#CIQINACTIVE</v>
      </c>
      <c r="D1283" s="162" t="str">
        <f>_xll.ciqfunctions.udf.CIQ($Y$8, "IQ_TEV_EBITDA_FWD", IQ_NTM,$B1283)</f>
        <v>#CIQINACTIVE</v>
      </c>
      <c r="F1283" s="135"/>
      <c r="G1283" s="131"/>
    </row>
    <row r="1284" spans="2:7" x14ac:dyDescent="0.25">
      <c r="B1284" s="163">
        <f t="shared" si="68"/>
        <v>45792</v>
      </c>
      <c r="C1284" s="162" t="str">
        <f>_xll.ciqfunctions.udf.CIQ($Y$8, "IQ_TEV_TOTAL_REV_FWD", IQ_NTM,$B1284)</f>
        <v>#CIQINACTIVE</v>
      </c>
      <c r="D1284" s="162" t="str">
        <f>_xll.ciqfunctions.udf.CIQ($Y$8, "IQ_TEV_EBITDA_FWD", IQ_NTM,$B1284)</f>
        <v>#CIQINACTIVE</v>
      </c>
      <c r="F1284" s="135"/>
      <c r="G1284" s="131"/>
    </row>
    <row r="1285" spans="2:7" x14ac:dyDescent="0.25">
      <c r="B1285" s="163">
        <f t="shared" si="68"/>
        <v>45793</v>
      </c>
      <c r="C1285" s="162" t="str">
        <f>_xll.ciqfunctions.udf.CIQ($Y$8, "IQ_TEV_TOTAL_REV_FWD", IQ_NTM,$B1285)</f>
        <v>#CIQINACTIVE</v>
      </c>
      <c r="D1285" s="162" t="str">
        <f>_xll.ciqfunctions.udf.CIQ($Y$8, "IQ_TEV_EBITDA_FWD", IQ_NTM,$B1285)</f>
        <v>#CIQINACTIVE</v>
      </c>
      <c r="F1285" s="135"/>
      <c r="G1285" s="131"/>
    </row>
    <row r="1286" spans="2:7" x14ac:dyDescent="0.25">
      <c r="B1286" s="163">
        <f t="shared" si="68"/>
        <v>45796</v>
      </c>
      <c r="C1286" s="162" t="str">
        <f>_xll.ciqfunctions.udf.CIQ($Y$8, "IQ_TEV_TOTAL_REV_FWD", IQ_NTM,$B1286)</f>
        <v>#CIQINACTIVE</v>
      </c>
      <c r="D1286" s="162" t="str">
        <f>_xll.ciqfunctions.udf.CIQ($Y$8, "IQ_TEV_EBITDA_FWD", IQ_NTM,$B1286)</f>
        <v>#CIQINACTIVE</v>
      </c>
      <c r="F1286" s="135"/>
      <c r="G1286" s="131"/>
    </row>
    <row r="1287" spans="2:7" x14ac:dyDescent="0.25">
      <c r="B1287" s="163">
        <f t="shared" si="68"/>
        <v>45797</v>
      </c>
      <c r="C1287" s="162" t="str">
        <f>_xll.ciqfunctions.udf.CIQ($Y$8, "IQ_TEV_TOTAL_REV_FWD", IQ_NTM,$B1287)</f>
        <v>#CIQINACTIVE</v>
      </c>
      <c r="D1287" s="162" t="str">
        <f>_xll.ciqfunctions.udf.CIQ($Y$8, "IQ_TEV_EBITDA_FWD", IQ_NTM,$B1287)</f>
        <v>#CIQINACTIVE</v>
      </c>
      <c r="F1287" s="135"/>
      <c r="G1287" s="131"/>
    </row>
    <row r="1288" spans="2:7" x14ac:dyDescent="0.25">
      <c r="B1288" s="163">
        <f t="shared" si="68"/>
        <v>45798</v>
      </c>
      <c r="C1288" s="162" t="str">
        <f>_xll.ciqfunctions.udf.CIQ($Y$8, "IQ_TEV_TOTAL_REV_FWD", IQ_NTM,$B1288)</f>
        <v>#CIQINACTIVE</v>
      </c>
      <c r="D1288" s="162" t="str">
        <f>_xll.ciqfunctions.udf.CIQ($Y$8, "IQ_TEV_EBITDA_FWD", IQ_NTM,$B1288)</f>
        <v>#CIQINACTIVE</v>
      </c>
      <c r="F1288" s="135"/>
      <c r="G1288" s="131"/>
    </row>
    <row r="1289" spans="2:7" x14ac:dyDescent="0.25">
      <c r="B1289" s="163">
        <f t="shared" si="68"/>
        <v>45799</v>
      </c>
      <c r="C1289" s="162" t="str">
        <f>_xll.ciqfunctions.udf.CIQ($Y$8, "IQ_TEV_TOTAL_REV_FWD", IQ_NTM,$B1289)</f>
        <v>#CIQINACTIVE</v>
      </c>
      <c r="D1289" s="162" t="str">
        <f>_xll.ciqfunctions.udf.CIQ($Y$8, "IQ_TEV_EBITDA_FWD", IQ_NTM,$B1289)</f>
        <v>#CIQINACTIVE</v>
      </c>
      <c r="F1289" s="135"/>
      <c r="G1289" s="131"/>
    </row>
    <row r="1290" spans="2:7" x14ac:dyDescent="0.25">
      <c r="B1290" s="163">
        <f t="shared" si="68"/>
        <v>45800</v>
      </c>
      <c r="C1290" s="162" t="str">
        <f>_xll.ciqfunctions.udf.CIQ($Y$8, "IQ_TEV_TOTAL_REV_FWD", IQ_NTM,$B1290)</f>
        <v>#CIQINACTIVE</v>
      </c>
      <c r="D1290" s="162" t="str">
        <f>_xll.ciqfunctions.udf.CIQ($Y$8, "IQ_TEV_EBITDA_FWD", IQ_NTM,$B1290)</f>
        <v>#CIQINACTIVE</v>
      </c>
      <c r="F1290" s="135"/>
      <c r="G1290" s="131"/>
    </row>
    <row r="1291" spans="2:7" x14ac:dyDescent="0.25">
      <c r="B1291" s="163">
        <f t="shared" si="68"/>
        <v>45803</v>
      </c>
      <c r="C1291" s="162" t="str">
        <f>_xll.ciqfunctions.udf.CIQ($Y$8, "IQ_TEV_TOTAL_REV_FWD", IQ_NTM,$B1291)</f>
        <v>#CIQINACTIVE</v>
      </c>
      <c r="D1291" s="162" t="str">
        <f>_xll.ciqfunctions.udf.CIQ($Y$8, "IQ_TEV_EBITDA_FWD", IQ_NTM,$B1291)</f>
        <v>#CIQINACTIVE</v>
      </c>
      <c r="F1291" s="135"/>
      <c r="G1291" s="131"/>
    </row>
    <row r="1292" spans="2:7" x14ac:dyDescent="0.25">
      <c r="B1292" s="163">
        <f t="shared" si="68"/>
        <v>45804</v>
      </c>
      <c r="C1292" s="162" t="str">
        <f>_xll.ciqfunctions.udf.CIQ($Y$8, "IQ_TEV_TOTAL_REV_FWD", IQ_NTM,$B1292)</f>
        <v>#CIQINACTIVE</v>
      </c>
      <c r="D1292" s="162" t="str">
        <f>_xll.ciqfunctions.udf.CIQ($Y$8, "IQ_TEV_EBITDA_FWD", IQ_NTM,$B1292)</f>
        <v>#CIQINACTIVE</v>
      </c>
      <c r="F1292" s="135"/>
      <c r="G1292" s="131"/>
    </row>
    <row r="1293" spans="2:7" x14ac:dyDescent="0.25">
      <c r="B1293" s="163">
        <f t="shared" si="68"/>
        <v>45805</v>
      </c>
      <c r="C1293" s="162" t="str">
        <f>_xll.ciqfunctions.udf.CIQ($Y$8, "IQ_TEV_TOTAL_REV_FWD", IQ_NTM,$B1293)</f>
        <v>#CIQINACTIVE</v>
      </c>
      <c r="D1293" s="162" t="str">
        <f>_xll.ciqfunctions.udf.CIQ($Y$8, "IQ_TEV_EBITDA_FWD", IQ_NTM,$B1293)</f>
        <v>#CIQINACTIVE</v>
      </c>
      <c r="F1293" s="135"/>
      <c r="G1293" s="131"/>
    </row>
    <row r="1294" spans="2:7" x14ac:dyDescent="0.25">
      <c r="B1294" s="163">
        <f t="shared" si="68"/>
        <v>45806</v>
      </c>
      <c r="C1294" s="162" t="str">
        <f>_xll.ciqfunctions.udf.CIQ($Y$8, "IQ_TEV_TOTAL_REV_FWD", IQ_NTM,$B1294)</f>
        <v>#CIQINACTIVE</v>
      </c>
      <c r="D1294" s="162" t="str">
        <f>_xll.ciqfunctions.udf.CIQ($Y$8, "IQ_TEV_EBITDA_FWD", IQ_NTM,$B1294)</f>
        <v>#CIQINACTIVE</v>
      </c>
      <c r="F1294" s="135"/>
      <c r="G1294" s="131"/>
    </row>
    <row r="1295" spans="2:7" x14ac:dyDescent="0.25">
      <c r="B1295" s="163">
        <f t="shared" si="68"/>
        <v>45807</v>
      </c>
      <c r="C1295" s="162" t="str">
        <f>_xll.ciqfunctions.udf.CIQ($Y$8, "IQ_TEV_TOTAL_REV_FWD", IQ_NTM,$B1295)</f>
        <v>#CIQINACTIVE</v>
      </c>
      <c r="D1295" s="162" t="str">
        <f>_xll.ciqfunctions.udf.CIQ($Y$8, "IQ_TEV_EBITDA_FWD", IQ_NTM,$B1295)</f>
        <v>#CIQINACTIVE</v>
      </c>
      <c r="F1295" s="135"/>
      <c r="G1295" s="131"/>
    </row>
    <row r="1296" spans="2:7" x14ac:dyDescent="0.25">
      <c r="B1296" s="163">
        <f t="shared" si="68"/>
        <v>45810</v>
      </c>
      <c r="C1296" s="162" t="str">
        <f>_xll.ciqfunctions.udf.CIQ($Y$8, "IQ_TEV_TOTAL_REV_FWD", IQ_NTM,$B1296)</f>
        <v>#CIQINACTIVE</v>
      </c>
      <c r="D1296" s="162" t="str">
        <f>_xll.ciqfunctions.udf.CIQ($Y$8, "IQ_TEV_EBITDA_FWD", IQ_NTM,$B1296)</f>
        <v>#CIQINACTIVE</v>
      </c>
    </row>
    <row r="1297" spans="2:4" x14ac:dyDescent="0.25">
      <c r="B1297" s="163">
        <f t="shared" si="68"/>
        <v>45811</v>
      </c>
      <c r="C1297" s="162" t="str">
        <f>_xll.ciqfunctions.udf.CIQ($Y$8, "IQ_TEV_TOTAL_REV_FWD", IQ_NTM,$B1297)</f>
        <v>#CIQINACTIVE</v>
      </c>
      <c r="D1297" s="162" t="str">
        <f>_xll.ciqfunctions.udf.CIQ($Y$8, "IQ_TEV_EBITDA_FWD", IQ_NTM,$B1297)</f>
        <v>#CIQINACTIVE</v>
      </c>
    </row>
    <row r="1298" spans="2:4" x14ac:dyDescent="0.25">
      <c r="B1298" s="163">
        <f t="shared" si="68"/>
        <v>45812</v>
      </c>
      <c r="C1298" s="162" t="str">
        <f>_xll.ciqfunctions.udf.CIQ($Y$8, "IQ_TEV_TOTAL_REV_FWD", IQ_NTM,$B1298)</f>
        <v>#CIQINACTIVE</v>
      </c>
      <c r="D1298" s="162" t="str">
        <f>_xll.ciqfunctions.udf.CIQ($Y$8, "IQ_TEV_EBITDA_FWD", IQ_NTM,$B1298)</f>
        <v>#CIQINACTIVE</v>
      </c>
    </row>
    <row r="1299" spans="2:4" x14ac:dyDescent="0.25">
      <c r="B1299" s="163">
        <f t="shared" si="68"/>
        <v>45813</v>
      </c>
      <c r="C1299" s="162" t="str">
        <f>_xll.ciqfunctions.udf.CIQ($Y$8, "IQ_TEV_TOTAL_REV_FWD", IQ_NTM,$B1299)</f>
        <v>#CIQINACTIVE</v>
      </c>
      <c r="D1299" s="162" t="str">
        <f>_xll.ciqfunctions.udf.CIQ($Y$8, "IQ_TEV_EBITDA_FWD", IQ_NTM,$B1299)</f>
        <v>#CIQINACTIVE</v>
      </c>
    </row>
    <row r="1300" spans="2:4" x14ac:dyDescent="0.25">
      <c r="B1300" s="163">
        <f t="shared" si="68"/>
        <v>45814</v>
      </c>
      <c r="C1300" s="162" t="str">
        <f>_xll.ciqfunctions.udf.CIQ($Y$8, "IQ_TEV_TOTAL_REV_FWD", IQ_NTM,$B1300)</f>
        <v>#CIQINACTIVE</v>
      </c>
      <c r="D1300" s="162" t="str">
        <f>_xll.ciqfunctions.udf.CIQ($Y$8, "IQ_TEV_EBITDA_FWD", IQ_NTM,$B1300)</f>
        <v>#CIQINACTIVE</v>
      </c>
    </row>
    <row r="1301" spans="2:4" x14ac:dyDescent="0.25">
      <c r="B1301" s="163">
        <f t="shared" si="68"/>
        <v>45817</v>
      </c>
      <c r="C1301" s="162" t="str">
        <f>_xll.ciqfunctions.udf.CIQ($Y$8, "IQ_TEV_TOTAL_REV_FWD", IQ_NTM,$B1301)</f>
        <v>#CIQINACTIVE</v>
      </c>
      <c r="D1301" s="162" t="str">
        <f>_xll.ciqfunctions.udf.CIQ($Y$8, "IQ_TEV_EBITDA_FWD", IQ_NTM,$B1301)</f>
        <v>#CIQINACTIVE</v>
      </c>
    </row>
    <row r="1302" spans="2:4" x14ac:dyDescent="0.25">
      <c r="B1302" s="163">
        <f t="shared" si="68"/>
        <v>45818</v>
      </c>
      <c r="C1302" s="162" t="str">
        <f>_xll.ciqfunctions.udf.CIQ($Y$8, "IQ_TEV_TOTAL_REV_FWD", IQ_NTM,$B1302)</f>
        <v>#CIQINACTIVE</v>
      </c>
      <c r="D1302" s="162" t="str">
        <f>_xll.ciqfunctions.udf.CIQ($Y$8, "IQ_TEV_EBITDA_FWD", IQ_NTM,$B1302)</f>
        <v>#CIQINACTIVE</v>
      </c>
    </row>
    <row r="1303" spans="2:4" x14ac:dyDescent="0.25">
      <c r="B1303" s="163">
        <f t="shared" si="68"/>
        <v>45819</v>
      </c>
      <c r="C1303" s="162" t="str">
        <f>_xll.ciqfunctions.udf.CIQ($Y$8, "IQ_TEV_TOTAL_REV_FWD", IQ_NTM,$B1303)</f>
        <v>#CIQINACTIVE</v>
      </c>
      <c r="D1303" s="162" t="str">
        <f>_xll.ciqfunctions.udf.CIQ($Y$8, "IQ_TEV_EBITDA_FWD", IQ_NTM,$B1303)</f>
        <v>#CIQINACTIVE</v>
      </c>
    </row>
    <row r="1304" spans="2:4" x14ac:dyDescent="0.25">
      <c r="B1304" s="163">
        <f t="shared" si="68"/>
        <v>45820</v>
      </c>
      <c r="C1304" s="162" t="str">
        <f>_xll.ciqfunctions.udf.CIQ($Y$8, "IQ_TEV_TOTAL_REV_FWD", IQ_NTM,$B1304)</f>
        <v>#CIQINACTIVE</v>
      </c>
      <c r="D1304" s="162" t="str">
        <f>_xll.ciqfunctions.udf.CIQ($Y$8, "IQ_TEV_EBITDA_FWD", IQ_NTM,$B1304)</f>
        <v>#CIQINACTIVE</v>
      </c>
    </row>
    <row r="1305" spans="2:4" x14ac:dyDescent="0.25">
      <c r="B1305" s="163">
        <f t="shared" si="68"/>
        <v>45821</v>
      </c>
      <c r="C1305" s="162" t="str">
        <f>_xll.ciqfunctions.udf.CIQ($Y$8, "IQ_TEV_TOTAL_REV_FWD", IQ_NTM,$B1305)</f>
        <v>#CIQINACTIVE</v>
      </c>
      <c r="D1305" s="162" t="str">
        <f>_xll.ciqfunctions.udf.CIQ($Y$8, "IQ_TEV_EBITDA_FWD", IQ_NTM,$B1305)</f>
        <v>#CIQINACTIVE</v>
      </c>
    </row>
    <row r="1306" spans="2:4" x14ac:dyDescent="0.25">
      <c r="B1306" s="163">
        <f t="shared" si="68"/>
        <v>45824</v>
      </c>
      <c r="C1306" s="162" t="str">
        <f>_xll.ciqfunctions.udf.CIQ($Y$8, "IQ_TEV_TOTAL_REV_FWD", IQ_NTM,$B1306)</f>
        <v>#CIQINACTIVE</v>
      </c>
      <c r="D1306" s="162" t="str">
        <f>_xll.ciqfunctions.udf.CIQ($Y$8, "IQ_TEV_EBITDA_FWD", IQ_NTM,$B1306)</f>
        <v>#CIQINACTIVE</v>
      </c>
    </row>
    <row r="1307" spans="2:4" x14ac:dyDescent="0.25">
      <c r="B1307" s="163">
        <f t="shared" si="68"/>
        <v>45825</v>
      </c>
      <c r="C1307" s="162" t="str">
        <f>_xll.ciqfunctions.udf.CIQ($Y$8, "IQ_TEV_TOTAL_REV_FWD", IQ_NTM,$B1307)</f>
        <v>#CIQINACTIVE</v>
      </c>
      <c r="D1307" s="162" t="str">
        <f>_xll.ciqfunctions.udf.CIQ($Y$8, "IQ_TEV_EBITDA_FWD", IQ_NTM,$B1307)</f>
        <v>#CIQINACTIVE</v>
      </c>
    </row>
    <row r="1308" spans="2:4" x14ac:dyDescent="0.25">
      <c r="B1308" s="163">
        <f t="shared" si="68"/>
        <v>45826</v>
      </c>
      <c r="C1308" s="162" t="str">
        <f>_xll.ciqfunctions.udf.CIQ($Y$8, "IQ_TEV_TOTAL_REV_FWD", IQ_NTM,$B1308)</f>
        <v>#CIQINACTIVE</v>
      </c>
      <c r="D1308" s="162" t="str">
        <f>_xll.ciqfunctions.udf.CIQ($Y$8, "IQ_TEV_EBITDA_FWD", IQ_NTM,$B1308)</f>
        <v>#CIQINACTIVE</v>
      </c>
    </row>
    <row r="1309" spans="2:4" x14ac:dyDescent="0.25">
      <c r="B1309" s="163">
        <f t="shared" si="68"/>
        <v>45827</v>
      </c>
      <c r="C1309" s="162" t="str">
        <f>_xll.ciqfunctions.udf.CIQ($Y$8, "IQ_TEV_TOTAL_REV_FWD", IQ_NTM,$B1309)</f>
        <v>#CIQINACTIVE</v>
      </c>
      <c r="D1309" s="162" t="str">
        <f>_xll.ciqfunctions.udf.CIQ($Y$8, "IQ_TEV_EBITDA_FWD", IQ_NTM,$B1309)</f>
        <v>#CIQINACTIVE</v>
      </c>
    </row>
    <row r="1310" spans="2:4" x14ac:dyDescent="0.25">
      <c r="B1310" s="163">
        <f t="shared" si="68"/>
        <v>45828</v>
      </c>
      <c r="C1310" s="162" t="str">
        <f>_xll.ciqfunctions.udf.CIQ($Y$8, "IQ_TEV_TOTAL_REV_FWD", IQ_NTM,$B1310)</f>
        <v>#CIQINACTIVE</v>
      </c>
      <c r="D1310" s="162" t="str">
        <f>_xll.ciqfunctions.udf.CIQ($Y$8, "IQ_TEV_EBITDA_FWD", IQ_NTM,$B1310)</f>
        <v>#CIQINACTIVE</v>
      </c>
    </row>
    <row r="1311" spans="2:4" x14ac:dyDescent="0.25">
      <c r="B1311" s="163">
        <f t="shared" si="68"/>
        <v>45831</v>
      </c>
      <c r="C1311" s="162" t="str">
        <f>_xll.ciqfunctions.udf.CIQ($Y$8, "IQ_TEV_TOTAL_REV_FWD", IQ_NTM,$B1311)</f>
        <v>#CIQINACTIVE</v>
      </c>
      <c r="D1311" s="162" t="str">
        <f>_xll.ciqfunctions.udf.CIQ($Y$8, "IQ_TEV_EBITDA_FWD", IQ_NTM,$B1311)</f>
        <v>#CIQINACTIVE</v>
      </c>
    </row>
    <row r="1312" spans="2:4" x14ac:dyDescent="0.25">
      <c r="B1312" s="163">
        <f t="shared" si="68"/>
        <v>45832</v>
      </c>
      <c r="C1312" s="162" t="str">
        <f>_xll.ciqfunctions.udf.CIQ($Y$8, "IQ_TEV_TOTAL_REV_FWD", IQ_NTM,$B1312)</f>
        <v>#CIQINACTIVE</v>
      </c>
      <c r="D1312" s="162" t="str">
        <f>_xll.ciqfunctions.udf.CIQ($Y$8, "IQ_TEV_EBITDA_FWD", IQ_NTM,$B1312)</f>
        <v>#CIQINACTIVE</v>
      </c>
    </row>
    <row r="1313" spans="2:4" x14ac:dyDescent="0.25">
      <c r="B1313" s="163">
        <f t="shared" si="68"/>
        <v>45833</v>
      </c>
      <c r="C1313" s="162" t="str">
        <f>_xll.ciqfunctions.udf.CIQ($Y$8, "IQ_TEV_TOTAL_REV_FWD", IQ_NTM,$B1313)</f>
        <v>#CIQINACTIVE</v>
      </c>
      <c r="D1313" s="162" t="str">
        <f>_xll.ciqfunctions.udf.CIQ($Y$8, "IQ_TEV_EBITDA_FWD", IQ_NTM,$B1313)</f>
        <v>#CIQINACTIVE</v>
      </c>
    </row>
    <row r="1314" spans="2:4" x14ac:dyDescent="0.25">
      <c r="B1314" s="163">
        <f t="shared" si="68"/>
        <v>45834</v>
      </c>
      <c r="C1314" s="162" t="str">
        <f>_xll.ciqfunctions.udf.CIQ($Y$8, "IQ_TEV_TOTAL_REV_FWD", IQ_NTM,$B1314)</f>
        <v>#CIQINACTIVE</v>
      </c>
      <c r="D1314" s="162" t="str">
        <f>_xll.ciqfunctions.udf.CIQ($Y$8, "IQ_TEV_EBITDA_FWD", IQ_NTM,$B1314)</f>
        <v>#CIQINACTIVE</v>
      </c>
    </row>
    <row r="1315" spans="2:4" x14ac:dyDescent="0.25">
      <c r="B1315" s="163">
        <f t="shared" si="68"/>
        <v>45835</v>
      </c>
      <c r="C1315" s="162" t="str">
        <f>_xll.ciqfunctions.udf.CIQ($Y$8, "IQ_TEV_TOTAL_REV_FWD", IQ_NTM,$B1315)</f>
        <v>#CIQINACTIVE</v>
      </c>
      <c r="D1315" s="162" t="str">
        <f>_xll.ciqfunctions.udf.CIQ($Y$8, "IQ_TEV_EBITDA_FWD", IQ_NTM,$B1315)</f>
        <v>#CIQINACTIVE</v>
      </c>
    </row>
    <row r="1316" spans="2:4" x14ac:dyDescent="0.25">
      <c r="B1316" s="163">
        <f t="shared" si="68"/>
        <v>45838</v>
      </c>
      <c r="C1316" s="162" t="str">
        <f>_xll.ciqfunctions.udf.CIQ($Y$8, "IQ_TEV_TOTAL_REV_FWD", IQ_NTM,$B1316)</f>
        <v>#CIQINACTIVE</v>
      </c>
      <c r="D1316" s="162" t="str">
        <f>_xll.ciqfunctions.udf.CIQ($Y$8, "IQ_TEV_EBITDA_FWD", IQ_NTM,$B1316)</f>
        <v>#CIQINACTIVE</v>
      </c>
    </row>
    <row r="1317" spans="2:4" x14ac:dyDescent="0.25">
      <c r="B1317" s="163">
        <f t="shared" si="68"/>
        <v>45839</v>
      </c>
      <c r="C1317" s="162" t="str">
        <f>_xll.ciqfunctions.udf.CIQ($Y$8, "IQ_TEV_TOTAL_REV_FWD", IQ_NTM,$B1317)</f>
        <v>#CIQINACTIVE</v>
      </c>
      <c r="D1317" s="162" t="str">
        <f>_xll.ciqfunctions.udf.CIQ($Y$8, "IQ_TEV_EBITDA_FWD", IQ_NTM,$B1317)</f>
        <v>#CIQINACTIVE</v>
      </c>
    </row>
    <row r="1318" spans="2:4" x14ac:dyDescent="0.25">
      <c r="B1318" s="163">
        <f t="shared" si="68"/>
        <v>45840</v>
      </c>
      <c r="C1318" s="162" t="str">
        <f>_xll.ciqfunctions.udf.CIQ($Y$8, "IQ_TEV_TOTAL_REV_FWD", IQ_NTM,$B1318)</f>
        <v>#CIQINACTIVE</v>
      </c>
      <c r="D1318" s="162" t="str">
        <f>_xll.ciqfunctions.udf.CIQ($Y$8, "IQ_TEV_EBITDA_FWD", IQ_NTM,$B1318)</f>
        <v>#CIQINACTIVE</v>
      </c>
    </row>
    <row r="1319" spans="2:4" x14ac:dyDescent="0.25">
      <c r="B1319" s="163">
        <f t="shared" si="68"/>
        <v>45841</v>
      </c>
      <c r="C1319" s="162" t="str">
        <f>_xll.ciqfunctions.udf.CIQ($Y$8, "IQ_TEV_TOTAL_REV_FWD", IQ_NTM,$B1319)</f>
        <v>#CIQINACTIVE</v>
      </c>
      <c r="D1319" s="162" t="str">
        <f>_xll.ciqfunctions.udf.CIQ($Y$8, "IQ_TEV_EBITDA_FWD", IQ_NTM,$B1319)</f>
        <v>#CIQINACTIVE</v>
      </c>
    </row>
    <row r="1320" spans="2:4" x14ac:dyDescent="0.25">
      <c r="B1320" s="163">
        <f t="shared" si="68"/>
        <v>45842</v>
      </c>
      <c r="C1320" s="162" t="str">
        <f>_xll.ciqfunctions.udf.CIQ($Y$8, "IQ_TEV_TOTAL_REV_FWD", IQ_NTM,$B1320)</f>
        <v>#CIQINACTIVE</v>
      </c>
      <c r="D1320" s="162" t="str">
        <f>_xll.ciqfunctions.udf.CIQ($Y$8, "IQ_TEV_EBITDA_FWD", IQ_NTM,$B1320)</f>
        <v>#CIQINACTIVE</v>
      </c>
    </row>
    <row r="1321" spans="2:4" x14ac:dyDescent="0.25">
      <c r="B1321" s="163">
        <f t="shared" si="68"/>
        <v>45845</v>
      </c>
      <c r="C1321" s="162" t="str">
        <f>_xll.ciqfunctions.udf.CIQ($Y$8, "IQ_TEV_TOTAL_REV_FWD", IQ_NTM,$B1321)</f>
        <v>#CIQINACTIVE</v>
      </c>
      <c r="D1321" s="162" t="str">
        <f>_xll.ciqfunctions.udf.CIQ($Y$8, "IQ_TEV_EBITDA_FWD", IQ_NTM,$B1321)</f>
        <v>#CIQINACTIVE</v>
      </c>
    </row>
    <row r="1322" spans="2:4" x14ac:dyDescent="0.25">
      <c r="B1322" s="163">
        <f t="shared" si="68"/>
        <v>45846</v>
      </c>
      <c r="C1322" s="162" t="str">
        <f>_xll.ciqfunctions.udf.CIQ($Y$8, "IQ_TEV_TOTAL_REV_FWD", IQ_NTM,$B1322)</f>
        <v>#CIQINACTIVE</v>
      </c>
      <c r="D1322" s="162" t="str">
        <f>_xll.ciqfunctions.udf.CIQ($Y$8, "IQ_TEV_EBITDA_FWD", IQ_NTM,$B1322)</f>
        <v>#CIQINACTIVE</v>
      </c>
    </row>
    <row r="1323" spans="2:4" x14ac:dyDescent="0.25">
      <c r="B1323" s="163">
        <f t="shared" si="68"/>
        <v>45847</v>
      </c>
      <c r="C1323" s="162" t="str">
        <f>_xll.ciqfunctions.udf.CIQ($Y$8, "IQ_TEV_TOTAL_REV_FWD", IQ_NTM,$B1323)</f>
        <v>#CIQINACTIVE</v>
      </c>
      <c r="D1323" s="162" t="str">
        <f>_xll.ciqfunctions.udf.CIQ($Y$8, "IQ_TEV_EBITDA_FWD", IQ_NTM,$B1323)</f>
        <v>#CIQINACTIVE</v>
      </c>
    </row>
    <row r="1324" spans="2:4" x14ac:dyDescent="0.25">
      <c r="B1324" s="163">
        <f t="shared" si="68"/>
        <v>45848</v>
      </c>
      <c r="C1324" s="162" t="str">
        <f>_xll.ciqfunctions.udf.CIQ($Y$8, "IQ_TEV_TOTAL_REV_FWD", IQ_NTM,$B1324)</f>
        <v>#CIQINACTIVE</v>
      </c>
      <c r="D1324" s="162" t="str">
        <f>_xll.ciqfunctions.udf.CIQ($Y$8, "IQ_TEV_EBITDA_FWD", IQ_NTM,$B1324)</f>
        <v>#CIQINACTIVE</v>
      </c>
    </row>
    <row r="1325" spans="2:4" x14ac:dyDescent="0.25">
      <c r="B1325" s="163">
        <f t="shared" si="68"/>
        <v>45849</v>
      </c>
      <c r="C1325" s="162" t="str">
        <f>_xll.ciqfunctions.udf.CIQ($Y$8, "IQ_TEV_TOTAL_REV_FWD", IQ_NTM,$B1325)</f>
        <v>#CIQINACTIVE</v>
      </c>
      <c r="D1325" s="162" t="str">
        <f>_xll.ciqfunctions.udf.CIQ($Y$8, "IQ_TEV_EBITDA_FWD", IQ_NTM,$B1325)</f>
        <v>#CIQINACTIVE</v>
      </c>
    </row>
    <row r="1326" spans="2:4" x14ac:dyDescent="0.25">
      <c r="B1326" s="163">
        <f t="shared" si="68"/>
        <v>45852</v>
      </c>
      <c r="C1326" s="162" t="str">
        <f>_xll.ciqfunctions.udf.CIQ($Y$8, "IQ_TEV_TOTAL_REV_FWD", IQ_NTM,$B1326)</f>
        <v>#CIQINACTIVE</v>
      </c>
      <c r="D1326" s="162" t="str">
        <f>_xll.ciqfunctions.udf.CIQ($Y$8, "IQ_TEV_EBITDA_FWD", IQ_NTM,$B1326)</f>
        <v>#CIQINACTIVE</v>
      </c>
    </row>
    <row r="1327" spans="2:4" x14ac:dyDescent="0.25">
      <c r="B1327" s="163">
        <f t="shared" ref="B1327:B1348" si="69">IF(WEEKDAY(B1326+1)=7,B1326+3,B1326+1)</f>
        <v>45853</v>
      </c>
      <c r="C1327" s="162" t="str">
        <f>_xll.ciqfunctions.udf.CIQ($Y$8, "IQ_TEV_TOTAL_REV_FWD", IQ_NTM,$B1327)</f>
        <v>#CIQINACTIVE</v>
      </c>
      <c r="D1327" s="162" t="str">
        <f>_xll.ciqfunctions.udf.CIQ($Y$8, "IQ_TEV_EBITDA_FWD", IQ_NTM,$B1327)</f>
        <v>#CIQINACTIVE</v>
      </c>
    </row>
    <row r="1328" spans="2:4" x14ac:dyDescent="0.25">
      <c r="B1328" s="163">
        <f t="shared" si="69"/>
        <v>45854</v>
      </c>
      <c r="C1328" s="162" t="str">
        <f>_xll.ciqfunctions.udf.CIQ($Y$8, "IQ_TEV_TOTAL_REV_FWD", IQ_NTM,$B1328)</f>
        <v>#CIQINACTIVE</v>
      </c>
      <c r="D1328" s="162" t="str">
        <f>_xll.ciqfunctions.udf.CIQ($Y$8, "IQ_TEV_EBITDA_FWD", IQ_NTM,$B1328)</f>
        <v>#CIQINACTIVE</v>
      </c>
    </row>
    <row r="1329" spans="2:4" x14ac:dyDescent="0.25">
      <c r="B1329" s="163">
        <f t="shared" si="69"/>
        <v>45855</v>
      </c>
      <c r="C1329" s="162" t="str">
        <f>_xll.ciqfunctions.udf.CIQ($Y$8, "IQ_TEV_TOTAL_REV_FWD", IQ_NTM,$B1329)</f>
        <v>#CIQINACTIVE</v>
      </c>
      <c r="D1329" s="162" t="str">
        <f>_xll.ciqfunctions.udf.CIQ($Y$8, "IQ_TEV_EBITDA_FWD", IQ_NTM,$B1329)</f>
        <v>#CIQINACTIVE</v>
      </c>
    </row>
    <row r="1330" spans="2:4" x14ac:dyDescent="0.25">
      <c r="B1330" s="163">
        <f t="shared" si="69"/>
        <v>45856</v>
      </c>
      <c r="C1330" s="162" t="str">
        <f>_xll.ciqfunctions.udf.CIQ($Y$8, "IQ_TEV_TOTAL_REV_FWD", IQ_NTM,$B1330)</f>
        <v>#CIQINACTIVE</v>
      </c>
      <c r="D1330" s="162" t="str">
        <f>_xll.ciqfunctions.udf.CIQ($Y$8, "IQ_TEV_EBITDA_FWD", IQ_NTM,$B1330)</f>
        <v>#CIQINACTIVE</v>
      </c>
    </row>
    <row r="1331" spans="2:4" x14ac:dyDescent="0.25">
      <c r="B1331" s="163">
        <f t="shared" si="69"/>
        <v>45859</v>
      </c>
      <c r="C1331" s="162" t="str">
        <f>_xll.ciqfunctions.udf.CIQ($Y$8, "IQ_TEV_TOTAL_REV_FWD", IQ_NTM,$B1331)</f>
        <v>#CIQINACTIVE</v>
      </c>
      <c r="D1331" s="162" t="str">
        <f>_xll.ciqfunctions.udf.CIQ($Y$8, "IQ_TEV_EBITDA_FWD", IQ_NTM,$B1331)</f>
        <v>#CIQINACTIVE</v>
      </c>
    </row>
    <row r="1332" spans="2:4" x14ac:dyDescent="0.25">
      <c r="B1332" s="163">
        <f t="shared" si="69"/>
        <v>45860</v>
      </c>
      <c r="C1332" s="162" t="str">
        <f>_xll.ciqfunctions.udf.CIQ($Y$8, "IQ_TEV_TOTAL_REV_FWD", IQ_NTM,$B1332)</f>
        <v>#CIQINACTIVE</v>
      </c>
      <c r="D1332" s="162" t="str">
        <f>_xll.ciqfunctions.udf.CIQ($Y$8, "IQ_TEV_EBITDA_FWD", IQ_NTM,$B1332)</f>
        <v>#CIQINACTIVE</v>
      </c>
    </row>
    <row r="1333" spans="2:4" x14ac:dyDescent="0.25">
      <c r="B1333" s="163">
        <f t="shared" si="69"/>
        <v>45861</v>
      </c>
      <c r="C1333" s="162" t="str">
        <f>_xll.ciqfunctions.udf.CIQ($Y$8, "IQ_TEV_TOTAL_REV_FWD", IQ_NTM,$B1333)</f>
        <v>#CIQINACTIVE</v>
      </c>
      <c r="D1333" s="162" t="str">
        <f>_xll.ciqfunctions.udf.CIQ($Y$8, "IQ_TEV_EBITDA_FWD", IQ_NTM,$B1333)</f>
        <v>#CIQINACTIVE</v>
      </c>
    </row>
    <row r="1334" spans="2:4" x14ac:dyDescent="0.25">
      <c r="B1334" s="163">
        <f t="shared" si="69"/>
        <v>45862</v>
      </c>
      <c r="C1334" s="162" t="str">
        <f>_xll.ciqfunctions.udf.CIQ($Y$8, "IQ_TEV_TOTAL_REV_FWD", IQ_NTM,$B1334)</f>
        <v>#CIQINACTIVE</v>
      </c>
      <c r="D1334" s="162" t="str">
        <f>_xll.ciqfunctions.udf.CIQ($Y$8, "IQ_TEV_EBITDA_FWD", IQ_NTM,$B1334)</f>
        <v>#CIQINACTIVE</v>
      </c>
    </row>
    <row r="1335" spans="2:4" x14ac:dyDescent="0.25">
      <c r="B1335" s="163">
        <f t="shared" si="69"/>
        <v>45863</v>
      </c>
      <c r="C1335" s="162" t="str">
        <f>_xll.ciqfunctions.udf.CIQ($Y$8, "IQ_TEV_TOTAL_REV_FWD", IQ_NTM,$B1335)</f>
        <v>#CIQINACTIVE</v>
      </c>
      <c r="D1335" s="162" t="str">
        <f>_xll.ciqfunctions.udf.CIQ($Y$8, "IQ_TEV_EBITDA_FWD", IQ_NTM,$B1335)</f>
        <v>#CIQINACTIVE</v>
      </c>
    </row>
    <row r="1336" spans="2:4" x14ac:dyDescent="0.25">
      <c r="B1336" s="163">
        <f t="shared" si="69"/>
        <v>45866</v>
      </c>
      <c r="C1336" s="162" t="str">
        <f>_xll.ciqfunctions.udf.CIQ($Y$8, "IQ_TEV_TOTAL_REV_FWD", IQ_NTM,$B1336)</f>
        <v>#CIQINACTIVE</v>
      </c>
      <c r="D1336" s="162" t="str">
        <f>_xll.ciqfunctions.udf.CIQ($Y$8, "IQ_TEV_EBITDA_FWD", IQ_NTM,$B1336)</f>
        <v>#CIQINACTIVE</v>
      </c>
    </row>
    <row r="1337" spans="2:4" x14ac:dyDescent="0.25">
      <c r="B1337" s="163">
        <f t="shared" si="69"/>
        <v>45867</v>
      </c>
      <c r="C1337" s="162" t="str">
        <f>_xll.ciqfunctions.udf.CIQ($Y$8, "IQ_TEV_TOTAL_REV_FWD", IQ_NTM,$B1337)</f>
        <v>#CIQINACTIVE</v>
      </c>
      <c r="D1337" s="162" t="str">
        <f>_xll.ciqfunctions.udf.CIQ($Y$8, "IQ_TEV_EBITDA_FWD", IQ_NTM,$B1337)</f>
        <v>#CIQINACTIVE</v>
      </c>
    </row>
    <row r="1338" spans="2:4" x14ac:dyDescent="0.25">
      <c r="B1338" s="163">
        <f t="shared" si="69"/>
        <v>45868</v>
      </c>
      <c r="C1338" s="162" t="str">
        <f>_xll.ciqfunctions.udf.CIQ($Y$8, "IQ_TEV_TOTAL_REV_FWD", IQ_NTM,$B1338)</f>
        <v>#CIQINACTIVE</v>
      </c>
      <c r="D1338" s="162" t="str">
        <f>_xll.ciqfunctions.udf.CIQ($Y$8, "IQ_TEV_EBITDA_FWD", IQ_NTM,$B1338)</f>
        <v>#CIQINACTIVE</v>
      </c>
    </row>
    <row r="1339" spans="2:4" x14ac:dyDescent="0.25">
      <c r="B1339" s="163">
        <f t="shared" si="69"/>
        <v>45869</v>
      </c>
      <c r="C1339" s="162" t="str">
        <f>_xll.ciqfunctions.udf.CIQ($Y$8, "IQ_TEV_TOTAL_REV_FWD", IQ_NTM,$B1339)</f>
        <v>#CIQINACTIVE</v>
      </c>
      <c r="D1339" s="162" t="str">
        <f>_xll.ciqfunctions.udf.CIQ($Y$8, "IQ_TEV_EBITDA_FWD", IQ_NTM,$B1339)</f>
        <v>#CIQINACTIVE</v>
      </c>
    </row>
    <row r="1340" spans="2:4" x14ac:dyDescent="0.25">
      <c r="B1340" s="163">
        <f t="shared" si="69"/>
        <v>45870</v>
      </c>
      <c r="C1340" s="162" t="str">
        <f>_xll.ciqfunctions.udf.CIQ($Y$8, "IQ_TEV_TOTAL_REV_FWD", IQ_NTM,$B1340)</f>
        <v>#CIQINACTIVE</v>
      </c>
      <c r="D1340" s="162" t="str">
        <f>_xll.ciqfunctions.udf.CIQ($Y$8, "IQ_TEV_EBITDA_FWD", IQ_NTM,$B1340)</f>
        <v>#CIQINACTIVE</v>
      </c>
    </row>
    <row r="1341" spans="2:4" x14ac:dyDescent="0.25">
      <c r="B1341" s="163">
        <f t="shared" si="69"/>
        <v>45873</v>
      </c>
      <c r="C1341" s="162" t="str">
        <f>_xll.ciqfunctions.udf.CIQ($Y$8, "IQ_TEV_TOTAL_REV_FWD", IQ_NTM,$B1341)</f>
        <v>#CIQINACTIVE</v>
      </c>
      <c r="D1341" s="162" t="str">
        <f>_xll.ciqfunctions.udf.CIQ($Y$8, "IQ_TEV_EBITDA_FWD", IQ_NTM,$B1341)</f>
        <v>#CIQINACTIVE</v>
      </c>
    </row>
    <row r="1342" spans="2:4" x14ac:dyDescent="0.25">
      <c r="B1342" s="163">
        <f t="shared" si="69"/>
        <v>45874</v>
      </c>
      <c r="C1342" s="162" t="str">
        <f>_xll.ciqfunctions.udf.CIQ($Y$8, "IQ_TEV_TOTAL_REV_FWD", IQ_NTM,$B1342)</f>
        <v>#CIQINACTIVE</v>
      </c>
      <c r="D1342" s="162" t="str">
        <f>_xll.ciqfunctions.udf.CIQ($Y$8, "IQ_TEV_EBITDA_FWD", IQ_NTM,$B1342)</f>
        <v>#CIQINACTIVE</v>
      </c>
    </row>
    <row r="1343" spans="2:4" x14ac:dyDescent="0.25">
      <c r="B1343" s="163">
        <f t="shared" si="69"/>
        <v>45875</v>
      </c>
      <c r="C1343" s="162" t="str">
        <f>_xll.ciqfunctions.udf.CIQ($Y$8, "IQ_TEV_TOTAL_REV_FWD", IQ_NTM,$B1343)</f>
        <v>#CIQINACTIVE</v>
      </c>
      <c r="D1343" s="162" t="str">
        <f>_xll.ciqfunctions.udf.CIQ($Y$8, "IQ_TEV_EBITDA_FWD", IQ_NTM,$B1343)</f>
        <v>#CIQINACTIVE</v>
      </c>
    </row>
    <row r="1344" spans="2:4" x14ac:dyDescent="0.25">
      <c r="B1344" s="163">
        <f t="shared" si="69"/>
        <v>45876</v>
      </c>
      <c r="C1344" s="162" t="str">
        <f>_xll.ciqfunctions.udf.CIQ($Y$8, "IQ_TEV_TOTAL_REV_FWD", IQ_NTM,$B1344)</f>
        <v>#CIQINACTIVE</v>
      </c>
      <c r="D1344" s="162" t="str">
        <f>_xll.ciqfunctions.udf.CIQ($Y$8, "IQ_TEV_EBITDA_FWD", IQ_NTM,$B1344)</f>
        <v>#CIQINACTIVE</v>
      </c>
    </row>
    <row r="1345" spans="2:4" x14ac:dyDescent="0.25">
      <c r="B1345" s="163">
        <f t="shared" si="69"/>
        <v>45877</v>
      </c>
      <c r="C1345" s="162" t="str">
        <f>_xll.ciqfunctions.udf.CIQ($Y$8, "IQ_TEV_TOTAL_REV_FWD", IQ_NTM,$B1345)</f>
        <v>#CIQINACTIVE</v>
      </c>
      <c r="D1345" s="162" t="str">
        <f>_xll.ciqfunctions.udf.CIQ($Y$8, "IQ_TEV_EBITDA_FWD", IQ_NTM,$B1345)</f>
        <v>#CIQINACTIVE</v>
      </c>
    </row>
    <row r="1346" spans="2:4" x14ac:dyDescent="0.25">
      <c r="B1346" s="163">
        <f t="shared" si="69"/>
        <v>45880</v>
      </c>
      <c r="C1346" s="162" t="str">
        <f>_xll.ciqfunctions.udf.CIQ($Y$8, "IQ_TEV_TOTAL_REV_FWD", IQ_NTM,$B1346)</f>
        <v>#CIQINACTIVE</v>
      </c>
      <c r="D1346" s="162" t="str">
        <f>_xll.ciqfunctions.udf.CIQ($Y$8, "IQ_TEV_EBITDA_FWD", IQ_NTM,$B1346)</f>
        <v>#CIQINACTIVE</v>
      </c>
    </row>
    <row r="1347" spans="2:4" x14ac:dyDescent="0.25">
      <c r="B1347" s="163">
        <f t="shared" si="69"/>
        <v>45881</v>
      </c>
      <c r="C1347" s="162" t="str">
        <f>_xll.ciqfunctions.udf.CIQ($Y$8, "IQ_TEV_TOTAL_REV_FWD", IQ_NTM,$B1347)</f>
        <v>#CIQINACTIVE</v>
      </c>
      <c r="D1347" s="162" t="str">
        <f>_xll.ciqfunctions.udf.CIQ($Y$8, "IQ_TEV_EBITDA_FWD", IQ_NTM,$B1347)</f>
        <v>#CIQINACTIVE</v>
      </c>
    </row>
    <row r="1348" spans="2:4" x14ac:dyDescent="0.25">
      <c r="B1348" s="163">
        <f t="shared" si="69"/>
        <v>45882</v>
      </c>
      <c r="C1348" s="162" t="str">
        <f>_xll.ciqfunctions.udf.CIQ($Y$8, "IQ_TEV_TOTAL_REV_FWD", IQ_NTM,$B1348)</f>
        <v>#CIQINACTIVE</v>
      </c>
      <c r="D1348" s="162" t="str">
        <f>_xll.ciqfunctions.udf.CIQ($Y$8, "IQ_TEV_EBITDA_FWD", IQ_NTM,$B1348)</f>
        <v>#CIQINACTIVE</v>
      </c>
    </row>
  </sheetData>
  <pageMargins left="0.4" right="0.4" top="0.4" bottom="0.4" header="0.2" footer="0.2"/>
  <pageSetup scale="50" fitToHeight="0" orientation="landscape" r:id="rId1"/>
  <headerFooter>
    <oddFooter>&amp;L&amp;"Palatino Linotype,Regular"&amp;10&amp;A&amp;C&amp;"Palatino Linotype,Regular"&amp;10Page &amp;P of &amp;N&amp;R&amp;"Palatino Linotype,Regular"&amp;10&amp;D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F1900-BEC8-41C7-97E6-8E0E2311A492}">
  <sheetPr>
    <tabColor rgb="FF002060"/>
    <pageSetUpPr fitToPage="1"/>
  </sheetPr>
  <dimension ref="A1:K1338"/>
  <sheetViews>
    <sheetView showGridLines="0" view="pageBreakPreview" zoomScale="81" zoomScaleNormal="85" zoomScaleSheetLayoutView="100" workbookViewId="0">
      <selection activeCell="G4" sqref="G4"/>
    </sheetView>
  </sheetViews>
  <sheetFormatPr baseColWidth="10" defaultColWidth="7.5" defaultRowHeight="17" x14ac:dyDescent="0.25"/>
  <cols>
    <col min="1" max="1" width="11.83203125" style="1" customWidth="1"/>
    <col min="2" max="2" width="30.6640625" style="163" customWidth="1"/>
    <col min="3" max="4" width="20.6640625" style="1" customWidth="1"/>
    <col min="5" max="5" width="11.83203125" style="1" customWidth="1"/>
    <col min="6" max="6" width="24.6640625" style="1" customWidth="1"/>
    <col min="7" max="8" width="35.6640625" style="1" customWidth="1"/>
    <col min="9" max="9" width="24.6640625" style="1" customWidth="1"/>
    <col min="10" max="10" width="15.6640625" style="1" customWidth="1"/>
    <col min="11" max="12" width="27.5" style="1" customWidth="1"/>
    <col min="13" max="16384" width="7.5" style="1"/>
  </cols>
  <sheetData>
    <row r="1" spans="1:11" ht="18" thickBot="1" x14ac:dyDescent="0.3">
      <c r="A1" s="141">
        <v>45882</v>
      </c>
      <c r="B1" s="141"/>
      <c r="C1" s="141"/>
      <c r="D1" s="141"/>
      <c r="E1" s="141"/>
    </row>
    <row r="2" spans="1:11" ht="21" x14ac:dyDescent="0.3">
      <c r="B2" s="169" t="s">
        <v>270</v>
      </c>
      <c r="C2" s="170"/>
      <c r="D2" s="171"/>
      <c r="F2" s="169" t="s">
        <v>271</v>
      </c>
      <c r="G2" s="170"/>
      <c r="H2" s="170"/>
      <c r="I2" s="171"/>
      <c r="J2" s="165"/>
    </row>
    <row r="3" spans="1:11" x14ac:dyDescent="0.25">
      <c r="B3" s="172"/>
      <c r="D3" s="173"/>
      <c r="F3" s="188"/>
      <c r="G3" s="136"/>
      <c r="H3" s="136"/>
      <c r="I3" s="189"/>
      <c r="J3" s="136"/>
    </row>
    <row r="4" spans="1:11" x14ac:dyDescent="0.25">
      <c r="B4" s="172"/>
      <c r="C4" s="157" t="s">
        <v>260</v>
      </c>
      <c r="D4" s="174"/>
      <c r="F4" s="190"/>
      <c r="G4" s="136"/>
      <c r="H4" s="136"/>
      <c r="I4" s="191" t="s">
        <v>274</v>
      </c>
      <c r="J4" s="136"/>
    </row>
    <row r="5" spans="1:11" x14ac:dyDescent="0.25">
      <c r="B5" s="172" t="s">
        <v>255</v>
      </c>
      <c r="C5" s="158" t="s">
        <v>261</v>
      </c>
      <c r="D5" s="175" t="s">
        <v>262</v>
      </c>
      <c r="F5" s="192" t="s">
        <v>272</v>
      </c>
      <c r="G5" s="166" t="s">
        <v>273</v>
      </c>
      <c r="H5" s="166" t="s">
        <v>1325</v>
      </c>
      <c r="I5" s="193" t="s">
        <v>263</v>
      </c>
      <c r="J5" s="136"/>
    </row>
    <row r="6" spans="1:11" x14ac:dyDescent="0.25">
      <c r="B6" s="172" t="s">
        <v>260</v>
      </c>
      <c r="C6" s="159">
        <v>30</v>
      </c>
      <c r="D6" s="176">
        <v>35</v>
      </c>
      <c r="F6" s="194">
        <v>40634</v>
      </c>
      <c r="G6" s="136" t="s">
        <v>1317</v>
      </c>
      <c r="H6" s="136" t="s">
        <v>1318</v>
      </c>
      <c r="I6" s="195">
        <v>11.5</v>
      </c>
      <c r="J6" s="136"/>
    </row>
    <row r="7" spans="1:11" x14ac:dyDescent="0.25">
      <c r="B7" s="177" t="s">
        <v>263</v>
      </c>
      <c r="C7" s="150">
        <f>Comps!C17</f>
        <v>160996.99504992779</v>
      </c>
      <c r="D7" s="178">
        <f>C7</f>
        <v>160996.99504992779</v>
      </c>
      <c r="F7" s="194">
        <v>41609</v>
      </c>
      <c r="G7" s="136" t="s">
        <v>1319</v>
      </c>
      <c r="H7" s="136" t="s">
        <v>1320</v>
      </c>
      <c r="I7" s="195">
        <v>10.7</v>
      </c>
      <c r="J7" s="136"/>
    </row>
    <row r="8" spans="1:11" x14ac:dyDescent="0.25">
      <c r="B8" s="179" t="s">
        <v>169</v>
      </c>
      <c r="C8" s="8">
        <f>C6*C7</f>
        <v>4829909.8514978336</v>
      </c>
      <c r="D8" s="180">
        <f>D6*D7</f>
        <v>5634894.8267474724</v>
      </c>
      <c r="F8" s="194">
        <v>42064</v>
      </c>
      <c r="G8" s="136" t="s">
        <v>1321</v>
      </c>
      <c r="H8" s="136" t="s">
        <v>1322</v>
      </c>
      <c r="I8" s="195">
        <v>13.6</v>
      </c>
      <c r="J8" s="136"/>
    </row>
    <row r="9" spans="1:11" x14ac:dyDescent="0.25">
      <c r="B9" s="172" t="s">
        <v>258</v>
      </c>
      <c r="C9" s="150">
        <f>-Control!$F$11-Control!$F$10-Control!$F$9</f>
        <v>48431</v>
      </c>
      <c r="D9" s="178">
        <f>C9</f>
        <v>48431</v>
      </c>
      <c r="F9" s="194">
        <v>42125</v>
      </c>
      <c r="G9" s="136" t="s">
        <v>1323</v>
      </c>
      <c r="H9" s="136" t="s">
        <v>1320</v>
      </c>
      <c r="I9" s="195">
        <v>12.7</v>
      </c>
      <c r="J9" s="136"/>
    </row>
    <row r="10" spans="1:11" x14ac:dyDescent="0.25">
      <c r="B10" s="181" t="s">
        <v>172</v>
      </c>
      <c r="C10" s="16">
        <f>C8+C9</f>
        <v>4878340.8514978336</v>
      </c>
      <c r="D10" s="182">
        <f>D8+D9</f>
        <v>5683325.8267474724</v>
      </c>
      <c r="F10" s="194">
        <v>42156</v>
      </c>
      <c r="G10" s="136" t="s">
        <v>1324</v>
      </c>
      <c r="H10" s="136" t="s">
        <v>1326</v>
      </c>
      <c r="I10" s="195">
        <v>22.2</v>
      </c>
      <c r="J10" s="136"/>
    </row>
    <row r="11" spans="1:11" x14ac:dyDescent="0.25">
      <c r="B11" s="172" t="s">
        <v>179</v>
      </c>
      <c r="C11" s="150">
        <f>Control!$I$10</f>
        <v>24677</v>
      </c>
      <c r="D11" s="178">
        <f>C11</f>
        <v>24677</v>
      </c>
      <c r="F11" s="194">
        <v>42552</v>
      </c>
      <c r="G11" s="136" t="s">
        <v>1327</v>
      </c>
      <c r="H11" s="136" t="s">
        <v>1328</v>
      </c>
      <c r="I11" s="195">
        <v>39</v>
      </c>
      <c r="J11" s="136"/>
    </row>
    <row r="12" spans="1:11" x14ac:dyDescent="0.25">
      <c r="B12" s="183" t="s">
        <v>259</v>
      </c>
      <c r="C12" s="160">
        <f>C10/C11</f>
        <v>197.68775991805461</v>
      </c>
      <c r="D12" s="184">
        <f>D10/D11</f>
        <v>230.30862044606201</v>
      </c>
      <c r="F12" s="194">
        <v>42552</v>
      </c>
      <c r="G12" s="136" t="s">
        <v>1329</v>
      </c>
      <c r="H12" s="136" t="s">
        <v>1330</v>
      </c>
      <c r="I12" s="195">
        <v>15.7</v>
      </c>
      <c r="J12" s="136"/>
    </row>
    <row r="13" spans="1:11" ht="18" thickBot="1" x14ac:dyDescent="0.3">
      <c r="B13" s="185"/>
      <c r="C13" s="186"/>
      <c r="D13" s="187"/>
      <c r="F13" s="194">
        <v>42644</v>
      </c>
      <c r="G13" s="136" t="s">
        <v>1322</v>
      </c>
      <c r="H13" s="136" t="s">
        <v>1331</v>
      </c>
      <c r="I13" s="195">
        <v>13.2</v>
      </c>
      <c r="J13" s="136"/>
      <c r="K13" s="1" t="s">
        <v>1345</v>
      </c>
    </row>
    <row r="14" spans="1:11" x14ac:dyDescent="0.25">
      <c r="B14" s="1"/>
      <c r="F14" s="194">
        <v>42795</v>
      </c>
      <c r="G14" s="136" t="s">
        <v>1335</v>
      </c>
      <c r="H14" s="136" t="s">
        <v>1326</v>
      </c>
      <c r="I14" s="195">
        <v>53.5</v>
      </c>
      <c r="J14" s="136"/>
    </row>
    <row r="15" spans="1:11" x14ac:dyDescent="0.25">
      <c r="B15" s="1"/>
      <c r="F15" s="194">
        <v>43040</v>
      </c>
      <c r="G15" s="136" t="s">
        <v>1332</v>
      </c>
      <c r="H15" s="136" t="s">
        <v>1333</v>
      </c>
      <c r="I15" s="195">
        <v>17.399999999999999</v>
      </c>
      <c r="J15" s="136"/>
    </row>
    <row r="16" spans="1:11" x14ac:dyDescent="0.25">
      <c r="B16" s="1"/>
      <c r="F16" s="194">
        <v>43160</v>
      </c>
      <c r="G16" s="136" t="s">
        <v>1334</v>
      </c>
      <c r="H16" s="136" t="s">
        <v>1340</v>
      </c>
      <c r="I16" s="195">
        <v>14</v>
      </c>
      <c r="J16" s="136"/>
    </row>
    <row r="17" spans="2:11" x14ac:dyDescent="0.25">
      <c r="B17" s="1"/>
      <c r="F17" s="194">
        <v>43344</v>
      </c>
      <c r="G17" s="136" t="s">
        <v>1336</v>
      </c>
      <c r="H17" s="136" t="s">
        <v>1337</v>
      </c>
      <c r="I17" s="195">
        <v>21.1</v>
      </c>
      <c r="J17" s="136"/>
    </row>
    <row r="18" spans="2:11" x14ac:dyDescent="0.25">
      <c r="B18" s="1"/>
      <c r="F18" s="194">
        <v>43525</v>
      </c>
      <c r="G18" s="136" t="s">
        <v>1338</v>
      </c>
      <c r="H18" s="136" t="s">
        <v>1339</v>
      </c>
      <c r="I18" s="195">
        <v>15.1</v>
      </c>
      <c r="J18" s="136"/>
    </row>
    <row r="19" spans="2:11" x14ac:dyDescent="0.25">
      <c r="B19" s="1"/>
      <c r="F19" s="194">
        <v>43617</v>
      </c>
      <c r="G19" s="136" t="s">
        <v>1341</v>
      </c>
      <c r="H19" s="136" t="s">
        <v>1342</v>
      </c>
      <c r="I19" s="195">
        <v>18.8</v>
      </c>
      <c r="J19" s="136"/>
    </row>
    <row r="20" spans="2:11" x14ac:dyDescent="0.25">
      <c r="B20" s="1"/>
      <c r="F20" s="194">
        <v>43891</v>
      </c>
      <c r="G20" s="136" t="s">
        <v>1343</v>
      </c>
      <c r="H20" s="136" t="s">
        <v>1323</v>
      </c>
      <c r="I20" s="195">
        <v>15.5</v>
      </c>
      <c r="J20" s="136"/>
    </row>
    <row r="21" spans="2:11" x14ac:dyDescent="0.25">
      <c r="B21" s="1"/>
      <c r="F21" s="194">
        <v>44013</v>
      </c>
      <c r="G21" s="136" t="s">
        <v>1344</v>
      </c>
      <c r="H21" s="136" t="s">
        <v>1330</v>
      </c>
      <c r="I21" s="195">
        <v>24</v>
      </c>
      <c r="J21" s="136"/>
    </row>
    <row r="22" spans="2:11" x14ac:dyDescent="0.25">
      <c r="B22" s="1"/>
      <c r="F22" s="194">
        <v>44075</v>
      </c>
      <c r="G22" s="136" t="s">
        <v>1327</v>
      </c>
      <c r="H22" s="136" t="s">
        <v>1339</v>
      </c>
      <c r="I22" s="195">
        <v>53.2</v>
      </c>
      <c r="J22" s="136"/>
      <c r="K22" s="1" t="s">
        <v>1345</v>
      </c>
    </row>
    <row r="23" spans="2:11" x14ac:dyDescent="0.25">
      <c r="B23" s="1"/>
      <c r="F23" s="194"/>
      <c r="G23" s="136"/>
      <c r="H23" s="136"/>
      <c r="I23" s="195"/>
      <c r="J23" s="136"/>
    </row>
    <row r="24" spans="2:11" x14ac:dyDescent="0.25">
      <c r="B24" s="1"/>
      <c r="F24" s="196" t="s">
        <v>249</v>
      </c>
      <c r="G24" s="167"/>
      <c r="H24" s="10"/>
      <c r="I24" s="197">
        <f>AVERAGE(I6:I22)</f>
        <v>21.835294117647059</v>
      </c>
      <c r="J24" s="136"/>
    </row>
    <row r="25" spans="2:11" x14ac:dyDescent="0.25">
      <c r="B25" s="1"/>
      <c r="F25" s="196" t="s">
        <v>250</v>
      </c>
      <c r="G25" s="167"/>
      <c r="H25" s="10"/>
      <c r="I25" s="197">
        <f>MEDIAN(I6:I22)</f>
        <v>15.7</v>
      </c>
      <c r="J25" s="136"/>
    </row>
    <row r="26" spans="2:11" x14ac:dyDescent="0.25">
      <c r="B26" s="1"/>
      <c r="F26" s="198"/>
      <c r="G26" s="168"/>
      <c r="I26" s="173"/>
      <c r="J26" s="136"/>
    </row>
    <row r="27" spans="2:11" ht="18" thickBot="1" x14ac:dyDescent="0.3">
      <c r="B27" s="1"/>
      <c r="F27" s="199"/>
      <c r="G27" s="200"/>
      <c r="H27" s="186"/>
      <c r="I27" s="187"/>
      <c r="J27" s="136"/>
    </row>
    <row r="28" spans="2:11" x14ac:dyDescent="0.25">
      <c r="B28" s="1"/>
      <c r="F28" s="135"/>
      <c r="G28" s="131"/>
      <c r="J28" s="136"/>
    </row>
    <row r="29" spans="2:11" x14ac:dyDescent="0.25">
      <c r="B29" s="1"/>
      <c r="F29" s="135"/>
      <c r="G29" s="131"/>
      <c r="H29" s="27"/>
      <c r="I29" s="27"/>
      <c r="J29" s="136"/>
    </row>
    <row r="30" spans="2:11" x14ac:dyDescent="0.25">
      <c r="B30" s="1"/>
      <c r="F30" s="135"/>
      <c r="G30" s="131"/>
      <c r="J30" s="136"/>
    </row>
    <row r="31" spans="2:11" x14ac:dyDescent="0.25">
      <c r="B31" s="1"/>
      <c r="F31" s="135"/>
      <c r="G31" s="131"/>
      <c r="J31" s="136"/>
    </row>
    <row r="32" spans="2:11" x14ac:dyDescent="0.25">
      <c r="B32" s="1"/>
      <c r="F32" s="135"/>
      <c r="G32" s="131"/>
      <c r="J32" s="136"/>
    </row>
    <row r="33" spans="1:10" x14ac:dyDescent="0.25">
      <c r="B33" s="135"/>
      <c r="C33" s="135"/>
      <c r="D33" s="135"/>
      <c r="F33" s="135"/>
      <c r="G33" s="131"/>
      <c r="J33" s="136"/>
    </row>
    <row r="34" spans="1:10" x14ac:dyDescent="0.25">
      <c r="B34" s="135"/>
      <c r="C34" s="135"/>
      <c r="D34" s="135"/>
      <c r="F34" s="135"/>
      <c r="G34" s="131"/>
      <c r="J34" s="136"/>
    </row>
    <row r="35" spans="1:10" x14ac:dyDescent="0.25">
      <c r="B35" s="161"/>
      <c r="C35" s="162"/>
      <c r="D35" s="162"/>
      <c r="F35" s="135"/>
      <c r="G35" s="131"/>
      <c r="J35" s="136"/>
    </row>
    <row r="36" spans="1:10" x14ac:dyDescent="0.25">
      <c r="C36" s="162"/>
      <c r="D36" s="162"/>
      <c r="F36" s="135"/>
      <c r="G36" s="131"/>
      <c r="J36" s="136"/>
    </row>
    <row r="37" spans="1:10" x14ac:dyDescent="0.25">
      <c r="C37" s="162"/>
      <c r="D37" s="162"/>
      <c r="F37" s="135"/>
      <c r="G37" s="131"/>
      <c r="J37" s="136"/>
    </row>
    <row r="38" spans="1:10" x14ac:dyDescent="0.25">
      <c r="C38" s="162"/>
      <c r="D38" s="162"/>
      <c r="F38" s="135"/>
      <c r="G38" s="131"/>
      <c r="J38" s="136"/>
    </row>
    <row r="39" spans="1:10" x14ac:dyDescent="0.25">
      <c r="C39" s="162"/>
      <c r="D39" s="162"/>
      <c r="F39" s="135"/>
      <c r="G39" s="131"/>
      <c r="J39" s="136"/>
    </row>
    <row r="40" spans="1:10" x14ac:dyDescent="0.25">
      <c r="C40" s="162"/>
      <c r="D40" s="162"/>
      <c r="F40" s="135"/>
      <c r="G40" s="131"/>
      <c r="J40" s="136"/>
    </row>
    <row r="41" spans="1:10" x14ac:dyDescent="0.25">
      <c r="C41" s="162"/>
      <c r="D41" s="162"/>
      <c r="F41" s="135"/>
      <c r="G41" s="131"/>
      <c r="J41" s="130"/>
    </row>
    <row r="42" spans="1:10" x14ac:dyDescent="0.25">
      <c r="C42" s="162"/>
      <c r="D42" s="162"/>
      <c r="F42" s="135"/>
      <c r="G42" s="131"/>
      <c r="J42" s="130"/>
    </row>
    <row r="43" spans="1:10" x14ac:dyDescent="0.25">
      <c r="A43" s="135"/>
      <c r="C43" s="162"/>
      <c r="D43" s="162"/>
      <c r="E43" s="135"/>
      <c r="F43" s="135"/>
      <c r="G43" s="131"/>
      <c r="J43" s="130"/>
    </row>
    <row r="44" spans="1:10" x14ac:dyDescent="0.25">
      <c r="A44" s="135"/>
      <c r="C44" s="162"/>
      <c r="D44" s="162"/>
      <c r="E44" s="135"/>
      <c r="F44" s="135"/>
      <c r="G44" s="131"/>
      <c r="J44" s="130"/>
    </row>
    <row r="45" spans="1:10" x14ac:dyDescent="0.25">
      <c r="C45" s="162"/>
      <c r="D45" s="162"/>
      <c r="F45" s="135"/>
      <c r="G45" s="131"/>
      <c r="J45" s="130"/>
    </row>
    <row r="46" spans="1:10" x14ac:dyDescent="0.25">
      <c r="C46" s="162"/>
      <c r="D46" s="162"/>
      <c r="F46" s="135"/>
      <c r="G46" s="131"/>
      <c r="J46" s="130"/>
    </row>
    <row r="47" spans="1:10" x14ac:dyDescent="0.25">
      <c r="C47" s="162"/>
      <c r="D47" s="162"/>
      <c r="F47" s="135"/>
      <c r="G47" s="131"/>
      <c r="J47" s="130"/>
    </row>
    <row r="48" spans="1:10" x14ac:dyDescent="0.25">
      <c r="C48" s="162"/>
      <c r="D48" s="162"/>
      <c r="F48" s="135"/>
      <c r="G48" s="131"/>
      <c r="J48" s="130"/>
    </row>
    <row r="49" spans="3:10" x14ac:dyDescent="0.25">
      <c r="C49" s="162"/>
      <c r="D49" s="162"/>
      <c r="F49" s="135"/>
      <c r="G49" s="131"/>
      <c r="J49" s="130"/>
    </row>
    <row r="50" spans="3:10" x14ac:dyDescent="0.25">
      <c r="C50" s="162"/>
      <c r="D50" s="162"/>
      <c r="F50" s="135"/>
      <c r="G50" s="131"/>
      <c r="J50" s="130"/>
    </row>
    <row r="51" spans="3:10" x14ac:dyDescent="0.25">
      <c r="C51" s="162"/>
      <c r="D51" s="162"/>
      <c r="F51" s="135"/>
      <c r="G51" s="131"/>
      <c r="J51" s="130"/>
    </row>
    <row r="52" spans="3:10" x14ac:dyDescent="0.25">
      <c r="C52" s="162"/>
      <c r="D52" s="162"/>
      <c r="F52" s="135"/>
      <c r="G52" s="131"/>
      <c r="J52" s="130"/>
    </row>
    <row r="53" spans="3:10" x14ac:dyDescent="0.25">
      <c r="C53" s="162"/>
      <c r="D53" s="162"/>
      <c r="F53" s="135"/>
      <c r="G53" s="131"/>
      <c r="J53" s="130"/>
    </row>
    <row r="54" spans="3:10" x14ac:dyDescent="0.25">
      <c r="C54" s="162"/>
      <c r="D54" s="162"/>
      <c r="F54" s="135"/>
      <c r="G54" s="131"/>
    </row>
    <row r="55" spans="3:10" x14ac:dyDescent="0.25">
      <c r="C55" s="162"/>
      <c r="D55" s="162"/>
      <c r="F55" s="135"/>
      <c r="G55" s="131"/>
    </row>
    <row r="56" spans="3:10" x14ac:dyDescent="0.25">
      <c r="C56" s="162"/>
      <c r="D56" s="162"/>
      <c r="F56" s="135"/>
      <c r="G56" s="131"/>
    </row>
    <row r="57" spans="3:10" x14ac:dyDescent="0.25">
      <c r="C57" s="162"/>
      <c r="D57" s="162"/>
      <c r="F57" s="135"/>
      <c r="G57" s="131"/>
    </row>
    <row r="58" spans="3:10" x14ac:dyDescent="0.25">
      <c r="C58" s="162"/>
      <c r="D58" s="162"/>
      <c r="F58" s="135"/>
      <c r="G58" s="131"/>
    </row>
    <row r="59" spans="3:10" x14ac:dyDescent="0.25">
      <c r="C59" s="162"/>
      <c r="D59" s="162"/>
      <c r="F59" s="135"/>
      <c r="G59" s="131"/>
    </row>
    <row r="60" spans="3:10" x14ac:dyDescent="0.25">
      <c r="C60" s="162"/>
      <c r="D60" s="162"/>
      <c r="F60" s="135"/>
      <c r="G60" s="131"/>
    </row>
    <row r="61" spans="3:10" x14ac:dyDescent="0.25">
      <c r="C61" s="162"/>
      <c r="D61" s="162"/>
      <c r="F61" s="135"/>
      <c r="G61" s="131"/>
    </row>
    <row r="62" spans="3:10" x14ac:dyDescent="0.25">
      <c r="C62" s="162"/>
      <c r="D62" s="162"/>
      <c r="F62" s="135"/>
      <c r="G62" s="131"/>
    </row>
    <row r="63" spans="3:10" x14ac:dyDescent="0.25">
      <c r="C63" s="162"/>
      <c r="D63" s="162"/>
      <c r="F63" s="135"/>
      <c r="G63" s="131"/>
      <c r="J63" s="27"/>
    </row>
    <row r="64" spans="3:10" x14ac:dyDescent="0.25">
      <c r="C64" s="162"/>
      <c r="D64" s="162"/>
      <c r="F64" s="135"/>
      <c r="G64" s="131"/>
    </row>
    <row r="65" spans="3:7" x14ac:dyDescent="0.25">
      <c r="C65" s="162"/>
      <c r="D65" s="162"/>
      <c r="F65" s="135"/>
      <c r="G65" s="131"/>
    </row>
    <row r="66" spans="3:7" x14ac:dyDescent="0.25">
      <c r="C66" s="162"/>
      <c r="D66" s="162"/>
      <c r="F66" s="135"/>
      <c r="G66" s="131"/>
    </row>
    <row r="67" spans="3:7" x14ac:dyDescent="0.25">
      <c r="C67" s="162"/>
      <c r="D67" s="162"/>
      <c r="F67" s="135"/>
      <c r="G67" s="131"/>
    </row>
    <row r="68" spans="3:7" x14ac:dyDescent="0.25">
      <c r="C68" s="162"/>
      <c r="D68" s="162"/>
      <c r="F68" s="135"/>
      <c r="G68" s="131"/>
    </row>
    <row r="69" spans="3:7" x14ac:dyDescent="0.25">
      <c r="C69" s="162"/>
      <c r="D69" s="162"/>
      <c r="F69" s="135"/>
      <c r="G69" s="131"/>
    </row>
    <row r="70" spans="3:7" x14ac:dyDescent="0.25">
      <c r="C70" s="162"/>
      <c r="D70" s="162"/>
      <c r="F70" s="135"/>
      <c r="G70" s="131"/>
    </row>
    <row r="71" spans="3:7" x14ac:dyDescent="0.25">
      <c r="C71" s="162"/>
      <c r="D71" s="162"/>
      <c r="F71" s="135"/>
      <c r="G71" s="131"/>
    </row>
    <row r="72" spans="3:7" x14ac:dyDescent="0.25">
      <c r="C72" s="162"/>
      <c r="D72" s="162"/>
      <c r="F72" s="135"/>
      <c r="G72" s="131"/>
    </row>
    <row r="73" spans="3:7" x14ac:dyDescent="0.25">
      <c r="C73" s="162"/>
      <c r="D73" s="162"/>
      <c r="F73" s="135"/>
      <c r="G73" s="131"/>
    </row>
    <row r="74" spans="3:7" x14ac:dyDescent="0.25">
      <c r="C74" s="162"/>
      <c r="D74" s="162"/>
      <c r="F74" s="135"/>
      <c r="G74" s="131"/>
    </row>
    <row r="75" spans="3:7" x14ac:dyDescent="0.25">
      <c r="C75" s="162"/>
      <c r="D75" s="162"/>
      <c r="F75" s="135"/>
      <c r="G75" s="131"/>
    </row>
    <row r="76" spans="3:7" x14ac:dyDescent="0.25">
      <c r="C76" s="162"/>
      <c r="D76" s="162"/>
      <c r="F76" s="135"/>
      <c r="G76" s="131"/>
    </row>
    <row r="77" spans="3:7" x14ac:dyDescent="0.25">
      <c r="C77" s="162"/>
      <c r="D77" s="162"/>
      <c r="F77" s="135"/>
      <c r="G77" s="131"/>
    </row>
    <row r="78" spans="3:7" x14ac:dyDescent="0.25">
      <c r="C78" s="162"/>
      <c r="D78" s="162"/>
      <c r="F78" s="135"/>
      <c r="G78" s="131"/>
    </row>
    <row r="79" spans="3:7" x14ac:dyDescent="0.25">
      <c r="C79" s="162"/>
      <c r="D79" s="162"/>
      <c r="F79" s="135"/>
      <c r="G79" s="131"/>
    </row>
    <row r="80" spans="3:7" x14ac:dyDescent="0.25">
      <c r="C80" s="162"/>
      <c r="D80" s="162"/>
      <c r="F80" s="135"/>
      <c r="G80" s="131"/>
    </row>
    <row r="81" spans="3:7" x14ac:dyDescent="0.25">
      <c r="C81" s="162"/>
      <c r="D81" s="162"/>
      <c r="F81" s="135"/>
      <c r="G81" s="131"/>
    </row>
    <row r="82" spans="3:7" x14ac:dyDescent="0.25">
      <c r="C82" s="162"/>
      <c r="D82" s="162"/>
      <c r="F82" s="135"/>
      <c r="G82" s="131"/>
    </row>
    <row r="83" spans="3:7" x14ac:dyDescent="0.25">
      <c r="C83" s="162"/>
      <c r="D83" s="162"/>
      <c r="F83" s="135"/>
      <c r="G83" s="131"/>
    </row>
    <row r="84" spans="3:7" x14ac:dyDescent="0.25">
      <c r="C84" s="162"/>
      <c r="D84" s="162"/>
      <c r="F84" s="135"/>
      <c r="G84" s="131"/>
    </row>
    <row r="85" spans="3:7" x14ac:dyDescent="0.25">
      <c r="C85" s="162"/>
      <c r="D85" s="162"/>
      <c r="F85" s="135"/>
      <c r="G85" s="131"/>
    </row>
    <row r="86" spans="3:7" x14ac:dyDescent="0.25">
      <c r="C86" s="162"/>
      <c r="D86" s="162"/>
      <c r="F86" s="135"/>
      <c r="G86" s="131"/>
    </row>
    <row r="87" spans="3:7" x14ac:dyDescent="0.25">
      <c r="C87" s="162"/>
      <c r="D87" s="162"/>
      <c r="F87" s="135"/>
      <c r="G87" s="131"/>
    </row>
    <row r="88" spans="3:7" x14ac:dyDescent="0.25">
      <c r="C88" s="162"/>
      <c r="D88" s="162"/>
      <c r="F88" s="135"/>
      <c r="G88" s="131"/>
    </row>
    <row r="89" spans="3:7" x14ac:dyDescent="0.25">
      <c r="C89" s="162"/>
      <c r="D89" s="162"/>
      <c r="F89" s="135"/>
      <c r="G89" s="131"/>
    </row>
    <row r="90" spans="3:7" x14ac:dyDescent="0.25">
      <c r="C90" s="162"/>
      <c r="D90" s="162"/>
      <c r="F90" s="135"/>
      <c r="G90" s="131"/>
    </row>
    <row r="91" spans="3:7" x14ac:dyDescent="0.25">
      <c r="C91" s="162"/>
      <c r="D91" s="162"/>
      <c r="F91" s="135"/>
      <c r="G91" s="131"/>
    </row>
    <row r="92" spans="3:7" x14ac:dyDescent="0.25">
      <c r="C92" s="162"/>
      <c r="D92" s="162"/>
      <c r="F92" s="135"/>
      <c r="G92" s="131"/>
    </row>
    <row r="93" spans="3:7" x14ac:dyDescent="0.25">
      <c r="C93" s="162"/>
      <c r="D93" s="162"/>
      <c r="F93" s="135"/>
      <c r="G93" s="131"/>
    </row>
    <row r="94" spans="3:7" x14ac:dyDescent="0.25">
      <c r="C94" s="162"/>
      <c r="D94" s="162"/>
      <c r="F94" s="135"/>
      <c r="G94" s="131"/>
    </row>
    <row r="95" spans="3:7" x14ac:dyDescent="0.25">
      <c r="C95" s="162"/>
      <c r="D95" s="162"/>
      <c r="F95" s="135"/>
      <c r="G95" s="131"/>
    </row>
    <row r="96" spans="3:7" x14ac:dyDescent="0.25">
      <c r="C96" s="162"/>
      <c r="D96" s="162"/>
      <c r="F96" s="135"/>
      <c r="G96" s="131"/>
    </row>
    <row r="97" spans="3:7" x14ac:dyDescent="0.25">
      <c r="C97" s="162"/>
      <c r="D97" s="162"/>
      <c r="F97" s="135"/>
      <c r="G97" s="131"/>
    </row>
    <row r="98" spans="3:7" x14ac:dyDescent="0.25">
      <c r="C98" s="162"/>
      <c r="D98" s="162"/>
      <c r="F98" s="135"/>
      <c r="G98" s="131"/>
    </row>
    <row r="99" spans="3:7" x14ac:dyDescent="0.25">
      <c r="C99" s="162"/>
      <c r="D99" s="162"/>
      <c r="F99" s="135"/>
      <c r="G99" s="131"/>
    </row>
    <row r="100" spans="3:7" x14ac:dyDescent="0.25">
      <c r="C100" s="162"/>
      <c r="D100" s="162"/>
      <c r="F100" s="135"/>
      <c r="G100" s="131"/>
    </row>
    <row r="101" spans="3:7" x14ac:dyDescent="0.25">
      <c r="C101" s="162"/>
      <c r="D101" s="162"/>
      <c r="F101" s="135"/>
      <c r="G101" s="131"/>
    </row>
    <row r="102" spans="3:7" x14ac:dyDescent="0.25">
      <c r="C102" s="162"/>
      <c r="D102" s="162"/>
      <c r="F102" s="135"/>
      <c r="G102" s="131"/>
    </row>
    <row r="103" spans="3:7" x14ac:dyDescent="0.25">
      <c r="C103" s="162"/>
      <c r="D103" s="162"/>
      <c r="F103" s="135"/>
      <c r="G103" s="131"/>
    </row>
    <row r="104" spans="3:7" x14ac:dyDescent="0.25">
      <c r="C104" s="162"/>
      <c r="D104" s="162"/>
      <c r="F104" s="135"/>
      <c r="G104" s="131"/>
    </row>
    <row r="105" spans="3:7" x14ac:dyDescent="0.25">
      <c r="C105" s="162"/>
      <c r="D105" s="162"/>
      <c r="F105" s="135"/>
      <c r="G105" s="131"/>
    </row>
    <row r="106" spans="3:7" x14ac:dyDescent="0.25">
      <c r="C106" s="162"/>
      <c r="D106" s="162"/>
      <c r="F106" s="135"/>
      <c r="G106" s="131"/>
    </row>
    <row r="107" spans="3:7" x14ac:dyDescent="0.25">
      <c r="C107" s="162"/>
      <c r="D107" s="162"/>
      <c r="F107" s="135"/>
      <c r="G107" s="131"/>
    </row>
    <row r="108" spans="3:7" x14ac:dyDescent="0.25">
      <c r="C108" s="162"/>
      <c r="D108" s="162"/>
      <c r="F108" s="135"/>
      <c r="G108" s="131"/>
    </row>
    <row r="109" spans="3:7" x14ac:dyDescent="0.25">
      <c r="C109" s="162"/>
      <c r="D109" s="162"/>
      <c r="F109" s="135"/>
      <c r="G109" s="131"/>
    </row>
    <row r="110" spans="3:7" x14ac:dyDescent="0.25">
      <c r="C110" s="162"/>
      <c r="D110" s="162"/>
      <c r="F110" s="135"/>
      <c r="G110" s="131"/>
    </row>
    <row r="111" spans="3:7" x14ac:dyDescent="0.25">
      <c r="C111" s="162"/>
      <c r="D111" s="162"/>
      <c r="F111" s="135"/>
      <c r="G111" s="131"/>
    </row>
    <row r="112" spans="3:7" x14ac:dyDescent="0.25">
      <c r="C112" s="162"/>
      <c r="D112" s="162"/>
      <c r="F112" s="135"/>
      <c r="G112" s="131"/>
    </row>
    <row r="113" spans="3:7" x14ac:dyDescent="0.25">
      <c r="C113" s="162"/>
      <c r="D113" s="162"/>
      <c r="F113" s="135"/>
      <c r="G113" s="131"/>
    </row>
    <row r="114" spans="3:7" x14ac:dyDescent="0.25">
      <c r="C114" s="162"/>
      <c r="D114" s="162"/>
      <c r="F114" s="135"/>
      <c r="G114" s="131"/>
    </row>
    <row r="115" spans="3:7" x14ac:dyDescent="0.25">
      <c r="C115" s="162"/>
      <c r="D115" s="162"/>
      <c r="F115" s="135"/>
      <c r="G115" s="131"/>
    </row>
    <row r="116" spans="3:7" x14ac:dyDescent="0.25">
      <c r="C116" s="162"/>
      <c r="D116" s="162"/>
      <c r="F116" s="135"/>
      <c r="G116" s="131"/>
    </row>
    <row r="117" spans="3:7" x14ac:dyDescent="0.25">
      <c r="C117" s="162"/>
      <c r="D117" s="162"/>
      <c r="F117" s="135"/>
      <c r="G117" s="131"/>
    </row>
    <row r="118" spans="3:7" x14ac:dyDescent="0.25">
      <c r="C118" s="162"/>
      <c r="D118" s="162"/>
      <c r="F118" s="135"/>
      <c r="G118" s="131"/>
    </row>
    <row r="119" spans="3:7" x14ac:dyDescent="0.25">
      <c r="C119" s="162"/>
      <c r="D119" s="162"/>
      <c r="F119" s="135"/>
      <c r="G119" s="131"/>
    </row>
    <row r="120" spans="3:7" x14ac:dyDescent="0.25">
      <c r="C120" s="162"/>
      <c r="D120" s="162"/>
      <c r="F120" s="135"/>
      <c r="G120" s="131"/>
    </row>
    <row r="121" spans="3:7" x14ac:dyDescent="0.25">
      <c r="C121" s="162"/>
      <c r="D121" s="162"/>
      <c r="F121" s="135"/>
      <c r="G121" s="131"/>
    </row>
    <row r="122" spans="3:7" x14ac:dyDescent="0.25">
      <c r="C122" s="162"/>
      <c r="D122" s="162"/>
      <c r="F122" s="135"/>
      <c r="G122" s="131"/>
    </row>
    <row r="123" spans="3:7" x14ac:dyDescent="0.25">
      <c r="C123" s="162"/>
      <c r="D123" s="162"/>
      <c r="F123" s="135"/>
      <c r="G123" s="131"/>
    </row>
    <row r="124" spans="3:7" x14ac:dyDescent="0.25">
      <c r="C124" s="162"/>
      <c r="D124" s="162"/>
      <c r="F124" s="135"/>
      <c r="G124" s="131"/>
    </row>
    <row r="125" spans="3:7" x14ac:dyDescent="0.25">
      <c r="C125" s="162"/>
      <c r="D125" s="162"/>
      <c r="F125" s="135"/>
      <c r="G125" s="131"/>
    </row>
    <row r="126" spans="3:7" x14ac:dyDescent="0.25">
      <c r="C126" s="162"/>
      <c r="D126" s="162"/>
      <c r="F126" s="135"/>
      <c r="G126" s="131"/>
    </row>
    <row r="127" spans="3:7" x14ac:dyDescent="0.25">
      <c r="C127" s="162"/>
      <c r="D127" s="162"/>
      <c r="F127" s="135"/>
      <c r="G127" s="131"/>
    </row>
    <row r="128" spans="3:7" x14ac:dyDescent="0.25">
      <c r="C128" s="162"/>
      <c r="D128" s="162"/>
      <c r="F128" s="135"/>
      <c r="G128" s="131"/>
    </row>
    <row r="129" spans="3:7" x14ac:dyDescent="0.25">
      <c r="C129" s="162"/>
      <c r="D129" s="162"/>
      <c r="F129" s="135"/>
      <c r="G129" s="131"/>
    </row>
    <row r="130" spans="3:7" x14ac:dyDescent="0.25">
      <c r="C130" s="162"/>
      <c r="D130" s="162"/>
      <c r="F130" s="135"/>
      <c r="G130" s="131"/>
    </row>
    <row r="131" spans="3:7" x14ac:dyDescent="0.25">
      <c r="C131" s="162"/>
      <c r="D131" s="162"/>
      <c r="F131" s="135"/>
      <c r="G131" s="131"/>
    </row>
    <row r="132" spans="3:7" x14ac:dyDescent="0.25">
      <c r="C132" s="162"/>
      <c r="D132" s="162"/>
      <c r="F132" s="135"/>
      <c r="G132" s="131"/>
    </row>
    <row r="133" spans="3:7" x14ac:dyDescent="0.25">
      <c r="C133" s="162"/>
      <c r="D133" s="162"/>
      <c r="F133" s="135"/>
      <c r="G133" s="131"/>
    </row>
    <row r="134" spans="3:7" x14ac:dyDescent="0.25">
      <c r="C134" s="162"/>
      <c r="D134" s="162"/>
      <c r="F134" s="135"/>
      <c r="G134" s="131"/>
    </row>
    <row r="135" spans="3:7" x14ac:dyDescent="0.25">
      <c r="C135" s="162"/>
      <c r="D135" s="162"/>
      <c r="F135" s="135"/>
      <c r="G135" s="131"/>
    </row>
    <row r="136" spans="3:7" x14ac:dyDescent="0.25">
      <c r="C136" s="162"/>
      <c r="D136" s="162"/>
      <c r="F136" s="135"/>
      <c r="G136" s="131"/>
    </row>
    <row r="137" spans="3:7" x14ac:dyDescent="0.25">
      <c r="C137" s="162"/>
      <c r="D137" s="162"/>
      <c r="F137" s="135"/>
      <c r="G137" s="131"/>
    </row>
    <row r="138" spans="3:7" x14ac:dyDescent="0.25">
      <c r="C138" s="162"/>
      <c r="D138" s="162"/>
      <c r="F138" s="135"/>
      <c r="G138" s="131"/>
    </row>
    <row r="139" spans="3:7" x14ac:dyDescent="0.25">
      <c r="C139" s="162"/>
      <c r="D139" s="162"/>
      <c r="F139" s="135"/>
      <c r="G139" s="131"/>
    </row>
    <row r="140" spans="3:7" x14ac:dyDescent="0.25">
      <c r="C140" s="162"/>
      <c r="D140" s="162"/>
      <c r="F140" s="135"/>
      <c r="G140" s="131"/>
    </row>
    <row r="141" spans="3:7" x14ac:dyDescent="0.25">
      <c r="C141" s="162"/>
      <c r="D141" s="162"/>
      <c r="F141" s="135"/>
      <c r="G141" s="131"/>
    </row>
    <row r="142" spans="3:7" x14ac:dyDescent="0.25">
      <c r="C142" s="162"/>
      <c r="D142" s="162"/>
      <c r="F142" s="135"/>
      <c r="G142" s="131"/>
    </row>
    <row r="143" spans="3:7" x14ac:dyDescent="0.25">
      <c r="C143" s="162"/>
      <c r="D143" s="162"/>
      <c r="F143" s="135"/>
      <c r="G143" s="131"/>
    </row>
    <row r="144" spans="3:7" x14ac:dyDescent="0.25">
      <c r="C144" s="162"/>
      <c r="D144" s="162"/>
      <c r="F144" s="135"/>
      <c r="G144" s="131"/>
    </row>
    <row r="145" spans="3:7" x14ac:dyDescent="0.25">
      <c r="C145" s="162"/>
      <c r="D145" s="162"/>
      <c r="F145" s="135"/>
      <c r="G145" s="131"/>
    </row>
    <row r="146" spans="3:7" x14ac:dyDescent="0.25">
      <c r="C146" s="162"/>
      <c r="D146" s="162"/>
      <c r="F146" s="135"/>
      <c r="G146" s="131"/>
    </row>
    <row r="147" spans="3:7" x14ac:dyDescent="0.25">
      <c r="C147" s="162"/>
      <c r="D147" s="162"/>
      <c r="F147" s="135"/>
      <c r="G147" s="131"/>
    </row>
    <row r="148" spans="3:7" x14ac:dyDescent="0.25">
      <c r="C148" s="162"/>
      <c r="D148" s="162"/>
      <c r="F148" s="135"/>
      <c r="G148" s="131"/>
    </row>
    <row r="149" spans="3:7" x14ac:dyDescent="0.25">
      <c r="C149" s="162"/>
      <c r="D149" s="162"/>
      <c r="F149" s="135"/>
      <c r="G149" s="131"/>
    </row>
    <row r="150" spans="3:7" x14ac:dyDescent="0.25">
      <c r="C150" s="162"/>
      <c r="D150" s="162"/>
      <c r="F150" s="135"/>
      <c r="G150" s="131"/>
    </row>
    <row r="151" spans="3:7" x14ac:dyDescent="0.25">
      <c r="C151" s="162"/>
      <c r="D151" s="162"/>
      <c r="F151" s="135"/>
      <c r="G151" s="131"/>
    </row>
    <row r="152" spans="3:7" x14ac:dyDescent="0.25">
      <c r="C152" s="162"/>
      <c r="D152" s="162"/>
      <c r="F152" s="135"/>
      <c r="G152" s="131"/>
    </row>
    <row r="153" spans="3:7" x14ac:dyDescent="0.25">
      <c r="C153" s="162"/>
      <c r="D153" s="162"/>
      <c r="F153" s="135"/>
      <c r="G153" s="131"/>
    </row>
    <row r="154" spans="3:7" x14ac:dyDescent="0.25">
      <c r="C154" s="162"/>
      <c r="D154" s="162"/>
      <c r="F154" s="135"/>
      <c r="G154" s="131"/>
    </row>
    <row r="155" spans="3:7" x14ac:dyDescent="0.25">
      <c r="C155" s="162"/>
      <c r="D155" s="162"/>
      <c r="F155" s="135"/>
      <c r="G155" s="131"/>
    </row>
    <row r="156" spans="3:7" x14ac:dyDescent="0.25">
      <c r="C156" s="162"/>
      <c r="D156" s="162"/>
      <c r="F156" s="135"/>
      <c r="G156" s="131"/>
    </row>
    <row r="157" spans="3:7" x14ac:dyDescent="0.25">
      <c r="C157" s="162"/>
      <c r="D157" s="162"/>
      <c r="F157" s="135"/>
      <c r="G157" s="131"/>
    </row>
    <row r="158" spans="3:7" x14ac:dyDescent="0.25">
      <c r="C158" s="162"/>
      <c r="D158" s="162"/>
      <c r="F158" s="135"/>
      <c r="G158" s="131"/>
    </row>
    <row r="159" spans="3:7" x14ac:dyDescent="0.25">
      <c r="C159" s="162"/>
      <c r="D159" s="162"/>
      <c r="F159" s="135"/>
      <c r="G159" s="131"/>
    </row>
    <row r="160" spans="3:7" x14ac:dyDescent="0.25">
      <c r="C160" s="162"/>
      <c r="D160" s="162"/>
      <c r="F160" s="135"/>
      <c r="G160" s="131"/>
    </row>
    <row r="161" spans="3:7" x14ac:dyDescent="0.25">
      <c r="C161" s="162"/>
      <c r="D161" s="162"/>
      <c r="F161" s="135"/>
      <c r="G161" s="131"/>
    </row>
    <row r="162" spans="3:7" x14ac:dyDescent="0.25">
      <c r="C162" s="162"/>
      <c r="D162" s="162"/>
      <c r="F162" s="135"/>
      <c r="G162" s="131"/>
    </row>
    <row r="163" spans="3:7" x14ac:dyDescent="0.25">
      <c r="C163" s="162"/>
      <c r="D163" s="162"/>
      <c r="F163" s="135"/>
      <c r="G163" s="131"/>
    </row>
    <row r="164" spans="3:7" x14ac:dyDescent="0.25">
      <c r="C164" s="162"/>
      <c r="D164" s="162"/>
      <c r="F164" s="135"/>
      <c r="G164" s="131"/>
    </row>
    <row r="165" spans="3:7" x14ac:dyDescent="0.25">
      <c r="C165" s="162"/>
      <c r="D165" s="162"/>
      <c r="F165" s="135"/>
      <c r="G165" s="131"/>
    </row>
    <row r="166" spans="3:7" x14ac:dyDescent="0.25">
      <c r="C166" s="162"/>
      <c r="D166" s="162"/>
      <c r="F166" s="135"/>
      <c r="G166" s="131"/>
    </row>
    <row r="167" spans="3:7" x14ac:dyDescent="0.25">
      <c r="C167" s="162"/>
      <c r="D167" s="162"/>
      <c r="F167" s="135"/>
      <c r="G167" s="131"/>
    </row>
    <row r="168" spans="3:7" x14ac:dyDescent="0.25">
      <c r="C168" s="162"/>
      <c r="D168" s="162"/>
      <c r="F168" s="135"/>
      <c r="G168" s="131"/>
    </row>
    <row r="169" spans="3:7" x14ac:dyDescent="0.25">
      <c r="C169" s="162"/>
      <c r="D169" s="162"/>
      <c r="F169" s="135"/>
      <c r="G169" s="131"/>
    </row>
    <row r="170" spans="3:7" x14ac:dyDescent="0.25">
      <c r="C170" s="162"/>
      <c r="D170" s="162"/>
      <c r="F170" s="135"/>
      <c r="G170" s="131"/>
    </row>
    <row r="171" spans="3:7" x14ac:dyDescent="0.25">
      <c r="C171" s="162"/>
      <c r="D171" s="162"/>
      <c r="F171" s="135"/>
      <c r="G171" s="131"/>
    </row>
    <row r="172" spans="3:7" x14ac:dyDescent="0.25">
      <c r="C172" s="162"/>
      <c r="D172" s="162"/>
      <c r="F172" s="135"/>
      <c r="G172" s="131"/>
    </row>
    <row r="173" spans="3:7" x14ac:dyDescent="0.25">
      <c r="C173" s="162"/>
      <c r="D173" s="162"/>
      <c r="F173" s="135"/>
      <c r="G173" s="131"/>
    </row>
    <row r="174" spans="3:7" x14ac:dyDescent="0.25">
      <c r="C174" s="162"/>
      <c r="D174" s="162"/>
      <c r="F174" s="135"/>
      <c r="G174" s="131"/>
    </row>
    <row r="175" spans="3:7" x14ac:dyDescent="0.25">
      <c r="C175" s="162"/>
      <c r="D175" s="162"/>
      <c r="F175" s="135"/>
      <c r="G175" s="131"/>
    </row>
    <row r="176" spans="3:7" x14ac:dyDescent="0.25">
      <c r="C176" s="162"/>
      <c r="D176" s="162"/>
      <c r="F176" s="135"/>
      <c r="G176" s="131"/>
    </row>
    <row r="177" spans="3:7" x14ac:dyDescent="0.25">
      <c r="C177" s="162"/>
      <c r="D177" s="162"/>
      <c r="F177" s="135"/>
      <c r="G177" s="131"/>
    </row>
    <row r="178" spans="3:7" x14ac:dyDescent="0.25">
      <c r="C178" s="162"/>
      <c r="D178" s="162"/>
      <c r="F178" s="135"/>
      <c r="G178" s="131"/>
    </row>
    <row r="179" spans="3:7" x14ac:dyDescent="0.25">
      <c r="C179" s="162"/>
      <c r="D179" s="162"/>
      <c r="F179" s="135"/>
      <c r="G179" s="131"/>
    </row>
    <row r="180" spans="3:7" x14ac:dyDescent="0.25">
      <c r="C180" s="162"/>
      <c r="D180" s="162"/>
      <c r="F180" s="135"/>
      <c r="G180" s="131"/>
    </row>
    <row r="181" spans="3:7" x14ac:dyDescent="0.25">
      <c r="C181" s="162"/>
      <c r="D181" s="162"/>
      <c r="F181" s="135"/>
      <c r="G181" s="131"/>
    </row>
    <row r="182" spans="3:7" x14ac:dyDescent="0.25">
      <c r="C182" s="162"/>
      <c r="D182" s="162"/>
      <c r="F182" s="135"/>
      <c r="G182" s="131"/>
    </row>
    <row r="183" spans="3:7" x14ac:dyDescent="0.25">
      <c r="C183" s="162"/>
      <c r="D183" s="162"/>
      <c r="F183" s="135"/>
      <c r="G183" s="131"/>
    </row>
    <row r="184" spans="3:7" x14ac:dyDescent="0.25">
      <c r="C184" s="162"/>
      <c r="D184" s="162"/>
      <c r="F184" s="135"/>
      <c r="G184" s="131"/>
    </row>
    <row r="185" spans="3:7" x14ac:dyDescent="0.25">
      <c r="C185" s="162"/>
      <c r="D185" s="162"/>
      <c r="F185" s="135"/>
      <c r="G185" s="131"/>
    </row>
    <row r="186" spans="3:7" x14ac:dyDescent="0.25">
      <c r="C186" s="162"/>
      <c r="D186" s="162"/>
      <c r="F186" s="135"/>
      <c r="G186" s="131"/>
    </row>
    <row r="187" spans="3:7" x14ac:dyDescent="0.25">
      <c r="C187" s="162"/>
      <c r="D187" s="162"/>
      <c r="F187" s="135"/>
      <c r="G187" s="131"/>
    </row>
    <row r="188" spans="3:7" x14ac:dyDescent="0.25">
      <c r="C188" s="162"/>
      <c r="D188" s="162"/>
      <c r="F188" s="135"/>
      <c r="G188" s="131"/>
    </row>
    <row r="189" spans="3:7" x14ac:dyDescent="0.25">
      <c r="C189" s="162"/>
      <c r="D189" s="162"/>
      <c r="F189" s="135"/>
      <c r="G189" s="131"/>
    </row>
    <row r="190" spans="3:7" x14ac:dyDescent="0.25">
      <c r="C190" s="162"/>
      <c r="D190" s="162"/>
      <c r="F190" s="135"/>
      <c r="G190" s="131"/>
    </row>
    <row r="191" spans="3:7" x14ac:dyDescent="0.25">
      <c r="C191" s="162"/>
      <c r="D191" s="162"/>
      <c r="F191" s="135"/>
      <c r="G191" s="131"/>
    </row>
    <row r="192" spans="3:7" x14ac:dyDescent="0.25">
      <c r="C192" s="162"/>
      <c r="D192" s="162"/>
      <c r="F192" s="135"/>
      <c r="G192" s="131"/>
    </row>
    <row r="193" spans="3:7" x14ac:dyDescent="0.25">
      <c r="C193" s="162"/>
      <c r="D193" s="162"/>
      <c r="F193" s="135"/>
      <c r="G193" s="131"/>
    </row>
    <row r="194" spans="3:7" x14ac:dyDescent="0.25">
      <c r="C194" s="162"/>
      <c r="D194" s="162"/>
      <c r="F194" s="135"/>
      <c r="G194" s="131"/>
    </row>
    <row r="195" spans="3:7" x14ac:dyDescent="0.25">
      <c r="C195" s="162"/>
      <c r="D195" s="162"/>
      <c r="F195" s="135"/>
      <c r="G195" s="131"/>
    </row>
    <row r="196" spans="3:7" x14ac:dyDescent="0.25">
      <c r="C196" s="162"/>
      <c r="D196" s="162"/>
      <c r="F196" s="135"/>
      <c r="G196" s="131"/>
    </row>
    <row r="197" spans="3:7" x14ac:dyDescent="0.25">
      <c r="C197" s="162"/>
      <c r="D197" s="162"/>
      <c r="F197" s="135"/>
      <c r="G197" s="131"/>
    </row>
    <row r="198" spans="3:7" x14ac:dyDescent="0.25">
      <c r="C198" s="162"/>
      <c r="D198" s="162"/>
      <c r="F198" s="135"/>
      <c r="G198" s="131"/>
    </row>
    <row r="199" spans="3:7" x14ac:dyDescent="0.25">
      <c r="C199" s="162"/>
      <c r="D199" s="162"/>
      <c r="F199" s="135"/>
      <c r="G199" s="131"/>
    </row>
    <row r="200" spans="3:7" x14ac:dyDescent="0.25">
      <c r="C200" s="162"/>
      <c r="D200" s="162"/>
      <c r="F200" s="135"/>
      <c r="G200" s="131"/>
    </row>
    <row r="201" spans="3:7" x14ac:dyDescent="0.25">
      <c r="C201" s="162"/>
      <c r="D201" s="162"/>
      <c r="F201" s="135"/>
      <c r="G201" s="131"/>
    </row>
    <row r="202" spans="3:7" x14ac:dyDescent="0.25">
      <c r="C202" s="162"/>
      <c r="D202" s="162"/>
      <c r="F202" s="135"/>
      <c r="G202" s="131"/>
    </row>
    <row r="203" spans="3:7" x14ac:dyDescent="0.25">
      <c r="C203" s="162"/>
      <c r="D203" s="162"/>
      <c r="F203" s="135"/>
      <c r="G203" s="131"/>
    </row>
    <row r="204" spans="3:7" x14ac:dyDescent="0.25">
      <c r="C204" s="162"/>
      <c r="D204" s="162"/>
      <c r="F204" s="135"/>
      <c r="G204" s="131"/>
    </row>
    <row r="205" spans="3:7" x14ac:dyDescent="0.25">
      <c r="C205" s="162"/>
      <c r="D205" s="162"/>
      <c r="F205" s="135"/>
      <c r="G205" s="131"/>
    </row>
    <row r="206" spans="3:7" x14ac:dyDescent="0.25">
      <c r="C206" s="162"/>
      <c r="D206" s="162"/>
      <c r="F206" s="135"/>
      <c r="G206" s="131"/>
    </row>
    <row r="207" spans="3:7" x14ac:dyDescent="0.25">
      <c r="C207" s="162"/>
      <c r="D207" s="162"/>
      <c r="F207" s="135"/>
      <c r="G207" s="131"/>
    </row>
    <row r="208" spans="3:7" x14ac:dyDescent="0.25">
      <c r="C208" s="162"/>
      <c r="D208" s="162"/>
      <c r="F208" s="135"/>
      <c r="G208" s="131"/>
    </row>
    <row r="209" spans="3:7" x14ac:dyDescent="0.25">
      <c r="C209" s="162"/>
      <c r="D209" s="162"/>
      <c r="F209" s="135"/>
      <c r="G209" s="131"/>
    </row>
    <row r="210" spans="3:7" x14ac:dyDescent="0.25">
      <c r="C210" s="162"/>
      <c r="D210" s="162"/>
      <c r="F210" s="135"/>
      <c r="G210" s="131"/>
    </row>
    <row r="211" spans="3:7" x14ac:dyDescent="0.25">
      <c r="C211" s="162"/>
      <c r="D211" s="162"/>
      <c r="F211" s="135"/>
      <c r="G211" s="131"/>
    </row>
    <row r="212" spans="3:7" x14ac:dyDescent="0.25">
      <c r="C212" s="162"/>
      <c r="D212" s="162"/>
      <c r="F212" s="135"/>
      <c r="G212" s="131"/>
    </row>
    <row r="213" spans="3:7" x14ac:dyDescent="0.25">
      <c r="C213" s="162"/>
      <c r="D213" s="162"/>
      <c r="F213" s="135"/>
      <c r="G213" s="131"/>
    </row>
    <row r="214" spans="3:7" x14ac:dyDescent="0.25">
      <c r="C214" s="162"/>
      <c r="D214" s="162"/>
      <c r="F214" s="135"/>
      <c r="G214" s="131"/>
    </row>
    <row r="215" spans="3:7" x14ac:dyDescent="0.25">
      <c r="C215" s="162"/>
      <c r="D215" s="162"/>
      <c r="F215" s="135"/>
      <c r="G215" s="131"/>
    </row>
    <row r="216" spans="3:7" x14ac:dyDescent="0.25">
      <c r="C216" s="162"/>
      <c r="D216" s="162"/>
      <c r="F216" s="135"/>
      <c r="G216" s="131"/>
    </row>
    <row r="217" spans="3:7" x14ac:dyDescent="0.25">
      <c r="C217" s="162"/>
      <c r="D217" s="162"/>
      <c r="F217" s="135"/>
      <c r="G217" s="131"/>
    </row>
    <row r="218" spans="3:7" x14ac:dyDescent="0.25">
      <c r="C218" s="162"/>
      <c r="D218" s="162"/>
      <c r="F218" s="135"/>
      <c r="G218" s="131"/>
    </row>
    <row r="219" spans="3:7" x14ac:dyDescent="0.25">
      <c r="C219" s="162"/>
      <c r="D219" s="162"/>
      <c r="F219" s="135"/>
      <c r="G219" s="131"/>
    </row>
    <row r="220" spans="3:7" x14ac:dyDescent="0.25">
      <c r="C220" s="162"/>
      <c r="D220" s="162"/>
      <c r="F220" s="135"/>
      <c r="G220" s="131"/>
    </row>
    <row r="221" spans="3:7" x14ac:dyDescent="0.25">
      <c r="C221" s="162"/>
      <c r="D221" s="162"/>
      <c r="F221" s="135"/>
      <c r="G221" s="131"/>
    </row>
    <row r="222" spans="3:7" x14ac:dyDescent="0.25">
      <c r="C222" s="162"/>
      <c r="D222" s="162"/>
      <c r="F222" s="135"/>
      <c r="G222" s="131"/>
    </row>
    <row r="223" spans="3:7" x14ac:dyDescent="0.25">
      <c r="C223" s="162"/>
      <c r="D223" s="162"/>
      <c r="F223" s="135"/>
      <c r="G223" s="131"/>
    </row>
    <row r="224" spans="3:7" x14ac:dyDescent="0.25">
      <c r="C224" s="162"/>
      <c r="D224" s="162"/>
      <c r="F224" s="135"/>
      <c r="G224" s="131"/>
    </row>
    <row r="225" spans="3:7" x14ac:dyDescent="0.25">
      <c r="C225" s="162"/>
      <c r="D225" s="162"/>
      <c r="F225" s="135"/>
      <c r="G225" s="131"/>
    </row>
    <row r="226" spans="3:7" x14ac:dyDescent="0.25">
      <c r="C226" s="162"/>
      <c r="D226" s="162"/>
      <c r="F226" s="135"/>
      <c r="G226" s="131"/>
    </row>
    <row r="227" spans="3:7" x14ac:dyDescent="0.25">
      <c r="C227" s="162"/>
      <c r="D227" s="162"/>
      <c r="F227" s="135"/>
      <c r="G227" s="131"/>
    </row>
    <row r="228" spans="3:7" x14ac:dyDescent="0.25">
      <c r="C228" s="162"/>
      <c r="D228" s="162"/>
      <c r="F228" s="135"/>
      <c r="G228" s="131"/>
    </row>
    <row r="229" spans="3:7" x14ac:dyDescent="0.25">
      <c r="C229" s="162"/>
      <c r="D229" s="162"/>
      <c r="F229" s="135"/>
      <c r="G229" s="131"/>
    </row>
    <row r="230" spans="3:7" x14ac:dyDescent="0.25">
      <c r="C230" s="162"/>
      <c r="D230" s="162"/>
      <c r="F230" s="135"/>
      <c r="G230" s="131"/>
    </row>
    <row r="231" spans="3:7" x14ac:dyDescent="0.25">
      <c r="C231" s="162"/>
      <c r="D231" s="162"/>
      <c r="F231" s="135"/>
      <c r="G231" s="131"/>
    </row>
    <row r="232" spans="3:7" x14ac:dyDescent="0.25">
      <c r="C232" s="162"/>
      <c r="D232" s="162"/>
      <c r="F232" s="135"/>
      <c r="G232" s="131"/>
    </row>
    <row r="233" spans="3:7" x14ac:dyDescent="0.25">
      <c r="C233" s="162"/>
      <c r="D233" s="162"/>
      <c r="F233" s="135"/>
      <c r="G233" s="131"/>
    </row>
    <row r="234" spans="3:7" x14ac:dyDescent="0.25">
      <c r="C234" s="162"/>
      <c r="D234" s="162"/>
      <c r="F234" s="135"/>
      <c r="G234" s="131"/>
    </row>
    <row r="235" spans="3:7" x14ac:dyDescent="0.25">
      <c r="C235" s="162"/>
      <c r="D235" s="162"/>
      <c r="F235" s="135"/>
      <c r="G235" s="131"/>
    </row>
    <row r="236" spans="3:7" x14ac:dyDescent="0.25">
      <c r="C236" s="162"/>
      <c r="D236" s="162"/>
      <c r="F236" s="135"/>
      <c r="G236" s="131"/>
    </row>
    <row r="237" spans="3:7" x14ac:dyDescent="0.25">
      <c r="C237" s="162"/>
      <c r="D237" s="162"/>
      <c r="F237" s="135"/>
      <c r="G237" s="131"/>
    </row>
    <row r="238" spans="3:7" x14ac:dyDescent="0.25">
      <c r="C238" s="162"/>
      <c r="D238" s="162"/>
      <c r="F238" s="135"/>
      <c r="G238" s="131"/>
    </row>
    <row r="239" spans="3:7" x14ac:dyDescent="0.25">
      <c r="C239" s="162"/>
      <c r="D239" s="162"/>
      <c r="F239" s="135"/>
      <c r="G239" s="131"/>
    </row>
    <row r="240" spans="3:7" x14ac:dyDescent="0.25">
      <c r="C240" s="162"/>
      <c r="D240" s="162"/>
      <c r="F240" s="135"/>
      <c r="G240" s="131"/>
    </row>
    <row r="241" spans="3:7" x14ac:dyDescent="0.25">
      <c r="C241" s="162"/>
      <c r="D241" s="162"/>
      <c r="F241" s="135"/>
      <c r="G241" s="131"/>
    </row>
    <row r="242" spans="3:7" x14ac:dyDescent="0.25">
      <c r="C242" s="162"/>
      <c r="D242" s="162"/>
      <c r="F242" s="135"/>
      <c r="G242" s="131"/>
    </row>
    <row r="243" spans="3:7" x14ac:dyDescent="0.25">
      <c r="C243" s="162"/>
      <c r="D243" s="162"/>
      <c r="F243" s="135"/>
      <c r="G243" s="131"/>
    </row>
    <row r="244" spans="3:7" x14ac:dyDescent="0.25">
      <c r="C244" s="162"/>
      <c r="D244" s="162"/>
      <c r="F244" s="135"/>
      <c r="G244" s="131"/>
    </row>
    <row r="245" spans="3:7" x14ac:dyDescent="0.25">
      <c r="C245" s="162"/>
      <c r="D245" s="162"/>
      <c r="F245" s="135"/>
      <c r="G245" s="131"/>
    </row>
    <row r="246" spans="3:7" x14ac:dyDescent="0.25">
      <c r="C246" s="162"/>
      <c r="D246" s="162"/>
      <c r="F246" s="135"/>
      <c r="G246" s="131"/>
    </row>
    <row r="247" spans="3:7" x14ac:dyDescent="0.25">
      <c r="C247" s="162"/>
      <c r="D247" s="162"/>
      <c r="F247" s="135"/>
      <c r="G247" s="131"/>
    </row>
    <row r="248" spans="3:7" x14ac:dyDescent="0.25">
      <c r="C248" s="162"/>
      <c r="D248" s="162"/>
      <c r="F248" s="135"/>
      <c r="G248" s="131"/>
    </row>
    <row r="249" spans="3:7" x14ac:dyDescent="0.25">
      <c r="C249" s="162"/>
      <c r="D249" s="162"/>
      <c r="F249" s="135"/>
      <c r="G249" s="131"/>
    </row>
    <row r="250" spans="3:7" x14ac:dyDescent="0.25">
      <c r="C250" s="162"/>
      <c r="D250" s="162"/>
      <c r="F250" s="135"/>
      <c r="G250" s="131"/>
    </row>
    <row r="251" spans="3:7" x14ac:dyDescent="0.25">
      <c r="C251" s="162"/>
      <c r="D251" s="162"/>
      <c r="F251" s="135"/>
      <c r="G251" s="131"/>
    </row>
    <row r="252" spans="3:7" x14ac:dyDescent="0.25">
      <c r="C252" s="162"/>
      <c r="D252" s="162"/>
      <c r="F252" s="135"/>
      <c r="G252" s="131"/>
    </row>
    <row r="253" spans="3:7" x14ac:dyDescent="0.25">
      <c r="C253" s="162"/>
      <c r="D253" s="162"/>
      <c r="F253" s="135"/>
      <c r="G253" s="131"/>
    </row>
    <row r="254" spans="3:7" x14ac:dyDescent="0.25">
      <c r="C254" s="162"/>
      <c r="D254" s="162"/>
      <c r="F254" s="135"/>
      <c r="G254" s="131"/>
    </row>
    <row r="255" spans="3:7" x14ac:dyDescent="0.25">
      <c r="C255" s="162"/>
      <c r="D255" s="162"/>
      <c r="F255" s="135"/>
      <c r="G255" s="131"/>
    </row>
    <row r="256" spans="3:7" x14ac:dyDescent="0.25">
      <c r="C256" s="162"/>
      <c r="D256" s="162"/>
      <c r="F256" s="135"/>
      <c r="G256" s="131"/>
    </row>
    <row r="257" spans="3:7" x14ac:dyDescent="0.25">
      <c r="C257" s="162"/>
      <c r="D257" s="162"/>
      <c r="F257" s="135"/>
      <c r="G257" s="131"/>
    </row>
    <row r="258" spans="3:7" x14ac:dyDescent="0.25">
      <c r="C258" s="162"/>
      <c r="D258" s="162"/>
      <c r="F258" s="135"/>
      <c r="G258" s="131"/>
    </row>
    <row r="259" spans="3:7" x14ac:dyDescent="0.25">
      <c r="C259" s="162"/>
      <c r="D259" s="162"/>
      <c r="F259" s="135"/>
      <c r="G259" s="131"/>
    </row>
    <row r="260" spans="3:7" x14ac:dyDescent="0.25">
      <c r="C260" s="162"/>
      <c r="D260" s="162"/>
      <c r="F260" s="135"/>
      <c r="G260" s="131"/>
    </row>
    <row r="261" spans="3:7" x14ac:dyDescent="0.25">
      <c r="C261" s="162"/>
      <c r="D261" s="162"/>
      <c r="F261" s="135"/>
      <c r="G261" s="131"/>
    </row>
    <row r="262" spans="3:7" x14ac:dyDescent="0.25">
      <c r="C262" s="162"/>
      <c r="D262" s="162"/>
      <c r="F262" s="135"/>
      <c r="G262" s="131"/>
    </row>
    <row r="263" spans="3:7" x14ac:dyDescent="0.25">
      <c r="C263" s="162"/>
      <c r="D263" s="162"/>
      <c r="F263" s="135"/>
      <c r="G263" s="131"/>
    </row>
    <row r="264" spans="3:7" x14ac:dyDescent="0.25">
      <c r="C264" s="162"/>
      <c r="D264" s="162"/>
      <c r="F264" s="135"/>
      <c r="G264" s="131"/>
    </row>
    <row r="265" spans="3:7" x14ac:dyDescent="0.25">
      <c r="C265" s="162"/>
      <c r="D265" s="162"/>
      <c r="F265" s="135"/>
      <c r="G265" s="131"/>
    </row>
    <row r="266" spans="3:7" x14ac:dyDescent="0.25">
      <c r="C266" s="162"/>
      <c r="D266" s="162"/>
      <c r="F266" s="135"/>
      <c r="G266" s="131"/>
    </row>
    <row r="267" spans="3:7" x14ac:dyDescent="0.25">
      <c r="C267" s="162"/>
      <c r="D267" s="162"/>
      <c r="F267" s="135"/>
      <c r="G267" s="131"/>
    </row>
    <row r="268" spans="3:7" x14ac:dyDescent="0.25">
      <c r="C268" s="162"/>
      <c r="D268" s="162"/>
      <c r="F268" s="135"/>
      <c r="G268" s="131"/>
    </row>
    <row r="269" spans="3:7" x14ac:dyDescent="0.25">
      <c r="C269" s="162"/>
      <c r="D269" s="162"/>
      <c r="F269" s="135"/>
      <c r="G269" s="131"/>
    </row>
    <row r="270" spans="3:7" x14ac:dyDescent="0.25">
      <c r="C270" s="162"/>
      <c r="D270" s="162"/>
      <c r="F270" s="135"/>
      <c r="G270" s="131"/>
    </row>
    <row r="271" spans="3:7" x14ac:dyDescent="0.25">
      <c r="C271" s="162"/>
      <c r="D271" s="162"/>
      <c r="F271" s="135"/>
      <c r="G271" s="131"/>
    </row>
    <row r="272" spans="3:7" x14ac:dyDescent="0.25">
      <c r="C272" s="162"/>
      <c r="D272" s="162"/>
      <c r="F272" s="135"/>
      <c r="G272" s="131"/>
    </row>
    <row r="273" spans="3:7" x14ac:dyDescent="0.25">
      <c r="C273" s="162"/>
      <c r="D273" s="162"/>
      <c r="F273" s="135"/>
      <c r="G273" s="131"/>
    </row>
    <row r="274" spans="3:7" x14ac:dyDescent="0.25">
      <c r="C274" s="162"/>
      <c r="D274" s="162"/>
      <c r="F274" s="135"/>
      <c r="G274" s="131"/>
    </row>
    <row r="275" spans="3:7" x14ac:dyDescent="0.25">
      <c r="C275" s="162"/>
      <c r="D275" s="162"/>
      <c r="F275" s="135"/>
      <c r="G275" s="131"/>
    </row>
    <row r="276" spans="3:7" x14ac:dyDescent="0.25">
      <c r="C276" s="162"/>
      <c r="D276" s="162"/>
      <c r="F276" s="135"/>
      <c r="G276" s="131"/>
    </row>
    <row r="277" spans="3:7" x14ac:dyDescent="0.25">
      <c r="C277" s="162"/>
      <c r="D277" s="162"/>
      <c r="F277" s="135"/>
      <c r="G277" s="131"/>
    </row>
    <row r="278" spans="3:7" x14ac:dyDescent="0.25">
      <c r="C278" s="162"/>
      <c r="D278" s="162"/>
      <c r="F278" s="135"/>
      <c r="G278" s="131"/>
    </row>
    <row r="279" spans="3:7" x14ac:dyDescent="0.25">
      <c r="C279" s="162"/>
      <c r="D279" s="162"/>
      <c r="F279" s="135"/>
      <c r="G279" s="131"/>
    </row>
    <row r="280" spans="3:7" x14ac:dyDescent="0.25">
      <c r="C280" s="162"/>
      <c r="D280" s="162"/>
      <c r="F280" s="135"/>
      <c r="G280" s="131"/>
    </row>
    <row r="281" spans="3:7" x14ac:dyDescent="0.25">
      <c r="C281" s="162"/>
      <c r="D281" s="162"/>
      <c r="F281" s="135"/>
      <c r="G281" s="131"/>
    </row>
    <row r="282" spans="3:7" x14ac:dyDescent="0.25">
      <c r="C282" s="162"/>
      <c r="D282" s="162"/>
      <c r="F282" s="135"/>
      <c r="G282" s="131"/>
    </row>
    <row r="283" spans="3:7" x14ac:dyDescent="0.25">
      <c r="C283" s="162"/>
      <c r="D283" s="162"/>
      <c r="F283" s="135"/>
      <c r="G283" s="131"/>
    </row>
    <row r="284" spans="3:7" x14ac:dyDescent="0.25">
      <c r="C284" s="162"/>
      <c r="D284" s="162"/>
      <c r="F284" s="135"/>
      <c r="G284" s="131"/>
    </row>
    <row r="285" spans="3:7" x14ac:dyDescent="0.25">
      <c r="C285" s="162"/>
      <c r="D285" s="162"/>
      <c r="F285" s="135"/>
      <c r="G285" s="131"/>
    </row>
    <row r="286" spans="3:7" x14ac:dyDescent="0.25">
      <c r="C286" s="162"/>
      <c r="D286" s="162"/>
      <c r="F286" s="135"/>
      <c r="G286" s="131"/>
    </row>
    <row r="287" spans="3:7" x14ac:dyDescent="0.25">
      <c r="C287" s="162"/>
      <c r="D287" s="162"/>
      <c r="F287" s="135"/>
      <c r="G287" s="131"/>
    </row>
    <row r="288" spans="3:7" x14ac:dyDescent="0.25">
      <c r="C288" s="162"/>
      <c r="D288" s="162"/>
      <c r="F288" s="135"/>
      <c r="G288" s="131"/>
    </row>
    <row r="289" spans="3:7" x14ac:dyDescent="0.25">
      <c r="C289" s="162"/>
      <c r="D289" s="162"/>
      <c r="F289" s="135"/>
      <c r="G289" s="131"/>
    </row>
    <row r="290" spans="3:7" x14ac:dyDescent="0.25">
      <c r="C290" s="162"/>
      <c r="D290" s="162"/>
      <c r="F290" s="135"/>
      <c r="G290" s="131"/>
    </row>
    <row r="291" spans="3:7" x14ac:dyDescent="0.25">
      <c r="C291" s="162"/>
      <c r="D291" s="162"/>
      <c r="F291" s="135"/>
      <c r="G291" s="131"/>
    </row>
    <row r="292" spans="3:7" x14ac:dyDescent="0.25">
      <c r="C292" s="162"/>
      <c r="D292" s="162"/>
      <c r="F292" s="135"/>
      <c r="G292" s="131"/>
    </row>
    <row r="293" spans="3:7" x14ac:dyDescent="0.25">
      <c r="C293" s="162"/>
      <c r="D293" s="162"/>
      <c r="F293" s="135"/>
      <c r="G293" s="131"/>
    </row>
    <row r="294" spans="3:7" x14ac:dyDescent="0.25">
      <c r="C294" s="162"/>
      <c r="D294" s="162"/>
      <c r="F294" s="135"/>
      <c r="G294" s="131"/>
    </row>
    <row r="295" spans="3:7" x14ac:dyDescent="0.25">
      <c r="C295" s="162"/>
      <c r="D295" s="162"/>
      <c r="F295" s="135"/>
      <c r="G295" s="131"/>
    </row>
    <row r="296" spans="3:7" x14ac:dyDescent="0.25">
      <c r="C296" s="162"/>
      <c r="D296" s="162"/>
      <c r="F296" s="135"/>
      <c r="G296" s="131"/>
    </row>
    <row r="297" spans="3:7" x14ac:dyDescent="0.25">
      <c r="C297" s="162"/>
      <c r="D297" s="162"/>
      <c r="F297" s="135"/>
      <c r="G297" s="131"/>
    </row>
    <row r="298" spans="3:7" x14ac:dyDescent="0.25">
      <c r="C298" s="162"/>
      <c r="D298" s="162"/>
      <c r="F298" s="135"/>
      <c r="G298" s="131"/>
    </row>
    <row r="299" spans="3:7" x14ac:dyDescent="0.25">
      <c r="C299" s="162"/>
      <c r="D299" s="162"/>
      <c r="F299" s="135"/>
      <c r="G299" s="131"/>
    </row>
    <row r="300" spans="3:7" x14ac:dyDescent="0.25">
      <c r="C300" s="162"/>
      <c r="D300" s="162"/>
      <c r="F300" s="135"/>
      <c r="G300" s="131"/>
    </row>
    <row r="301" spans="3:7" x14ac:dyDescent="0.25">
      <c r="C301" s="162"/>
      <c r="D301" s="162"/>
      <c r="F301" s="135"/>
      <c r="G301" s="131"/>
    </row>
    <row r="302" spans="3:7" x14ac:dyDescent="0.25">
      <c r="C302" s="162"/>
      <c r="D302" s="162"/>
      <c r="F302" s="135"/>
      <c r="G302" s="131"/>
    </row>
    <row r="303" spans="3:7" x14ac:dyDescent="0.25">
      <c r="C303" s="162"/>
      <c r="D303" s="162"/>
      <c r="F303" s="135"/>
      <c r="G303" s="131"/>
    </row>
    <row r="304" spans="3:7" x14ac:dyDescent="0.25">
      <c r="C304" s="162"/>
      <c r="D304" s="162"/>
      <c r="F304" s="135"/>
      <c r="G304" s="131"/>
    </row>
    <row r="305" spans="3:7" x14ac:dyDescent="0.25">
      <c r="C305" s="162"/>
      <c r="D305" s="162"/>
      <c r="F305" s="135"/>
      <c r="G305" s="131"/>
    </row>
    <row r="306" spans="3:7" x14ac:dyDescent="0.25">
      <c r="C306" s="162"/>
      <c r="D306" s="162"/>
      <c r="F306" s="135"/>
      <c r="G306" s="131"/>
    </row>
    <row r="307" spans="3:7" x14ac:dyDescent="0.25">
      <c r="C307" s="162"/>
      <c r="D307" s="162"/>
      <c r="F307" s="135"/>
      <c r="G307" s="131"/>
    </row>
    <row r="308" spans="3:7" x14ac:dyDescent="0.25">
      <c r="C308" s="162"/>
      <c r="D308" s="162"/>
      <c r="F308" s="135"/>
      <c r="G308" s="131"/>
    </row>
    <row r="309" spans="3:7" x14ac:dyDescent="0.25">
      <c r="C309" s="162"/>
      <c r="D309" s="162"/>
      <c r="F309" s="135"/>
      <c r="G309" s="131"/>
    </row>
    <row r="310" spans="3:7" x14ac:dyDescent="0.25">
      <c r="C310" s="162"/>
      <c r="D310" s="162"/>
      <c r="F310" s="135"/>
      <c r="G310" s="131"/>
    </row>
    <row r="311" spans="3:7" x14ac:dyDescent="0.25">
      <c r="C311" s="162"/>
      <c r="D311" s="162"/>
      <c r="F311" s="135"/>
      <c r="G311" s="131"/>
    </row>
    <row r="312" spans="3:7" x14ac:dyDescent="0.25">
      <c r="C312" s="162"/>
      <c r="D312" s="162"/>
      <c r="F312" s="135"/>
      <c r="G312" s="131"/>
    </row>
    <row r="313" spans="3:7" x14ac:dyDescent="0.25">
      <c r="C313" s="162"/>
      <c r="D313" s="162"/>
      <c r="F313" s="135"/>
      <c r="G313" s="131"/>
    </row>
    <row r="314" spans="3:7" x14ac:dyDescent="0.25">
      <c r="C314" s="162"/>
      <c r="D314" s="162"/>
      <c r="F314" s="135"/>
      <c r="G314" s="131"/>
    </row>
    <row r="315" spans="3:7" x14ac:dyDescent="0.25">
      <c r="C315" s="162"/>
      <c r="D315" s="162"/>
      <c r="F315" s="135"/>
      <c r="G315" s="131"/>
    </row>
    <row r="316" spans="3:7" x14ac:dyDescent="0.25">
      <c r="C316" s="162"/>
      <c r="D316" s="162"/>
      <c r="F316" s="135"/>
      <c r="G316" s="131"/>
    </row>
    <row r="317" spans="3:7" x14ac:dyDescent="0.25">
      <c r="C317" s="162"/>
      <c r="D317" s="162"/>
      <c r="F317" s="135"/>
      <c r="G317" s="131"/>
    </row>
    <row r="318" spans="3:7" x14ac:dyDescent="0.25">
      <c r="C318" s="162"/>
      <c r="D318" s="162"/>
      <c r="F318" s="135"/>
      <c r="G318" s="131"/>
    </row>
    <row r="319" spans="3:7" x14ac:dyDescent="0.25">
      <c r="C319" s="162"/>
      <c r="D319" s="162"/>
      <c r="F319" s="135"/>
      <c r="G319" s="131"/>
    </row>
    <row r="320" spans="3:7" x14ac:dyDescent="0.25">
      <c r="C320" s="162"/>
      <c r="D320" s="162"/>
      <c r="F320" s="135"/>
      <c r="G320" s="131"/>
    </row>
    <row r="321" spans="3:7" x14ac:dyDescent="0.25">
      <c r="C321" s="162"/>
      <c r="D321" s="162"/>
      <c r="F321" s="135"/>
      <c r="G321" s="131"/>
    </row>
    <row r="322" spans="3:7" x14ac:dyDescent="0.25">
      <c r="C322" s="162"/>
      <c r="D322" s="162"/>
      <c r="F322" s="135"/>
      <c r="G322" s="131"/>
    </row>
    <row r="323" spans="3:7" x14ac:dyDescent="0.25">
      <c r="C323" s="162"/>
      <c r="D323" s="162"/>
      <c r="F323" s="135"/>
      <c r="G323" s="131"/>
    </row>
    <row r="324" spans="3:7" x14ac:dyDescent="0.25">
      <c r="C324" s="162"/>
      <c r="D324" s="162"/>
      <c r="F324" s="135"/>
      <c r="G324" s="131"/>
    </row>
    <row r="325" spans="3:7" x14ac:dyDescent="0.25">
      <c r="C325" s="162"/>
      <c r="D325" s="162"/>
      <c r="F325" s="135"/>
      <c r="G325" s="131"/>
    </row>
    <row r="326" spans="3:7" x14ac:dyDescent="0.25">
      <c r="C326" s="162"/>
      <c r="D326" s="162"/>
      <c r="F326" s="135"/>
      <c r="G326" s="131"/>
    </row>
    <row r="327" spans="3:7" x14ac:dyDescent="0.25">
      <c r="C327" s="162"/>
      <c r="D327" s="162"/>
      <c r="F327" s="135"/>
      <c r="G327" s="131"/>
    </row>
    <row r="328" spans="3:7" x14ac:dyDescent="0.25">
      <c r="C328" s="162"/>
      <c r="D328" s="162"/>
      <c r="F328" s="135"/>
      <c r="G328" s="131"/>
    </row>
    <row r="329" spans="3:7" x14ac:dyDescent="0.25">
      <c r="C329" s="162"/>
      <c r="D329" s="162"/>
      <c r="F329" s="135"/>
      <c r="G329" s="131"/>
    </row>
    <row r="330" spans="3:7" x14ac:dyDescent="0.25">
      <c r="C330" s="162"/>
      <c r="D330" s="162"/>
      <c r="F330" s="135"/>
      <c r="G330" s="131"/>
    </row>
    <row r="331" spans="3:7" x14ac:dyDescent="0.25">
      <c r="C331" s="162"/>
      <c r="D331" s="162"/>
      <c r="F331" s="135"/>
      <c r="G331" s="131"/>
    </row>
    <row r="332" spans="3:7" x14ac:dyDescent="0.25">
      <c r="C332" s="162"/>
      <c r="D332" s="162"/>
      <c r="F332" s="135"/>
      <c r="G332" s="131"/>
    </row>
    <row r="333" spans="3:7" x14ac:dyDescent="0.25">
      <c r="C333" s="162"/>
      <c r="D333" s="162"/>
      <c r="F333" s="135"/>
      <c r="G333" s="131"/>
    </row>
    <row r="334" spans="3:7" x14ac:dyDescent="0.25">
      <c r="C334" s="162"/>
      <c r="D334" s="162"/>
      <c r="F334" s="135"/>
      <c r="G334" s="131"/>
    </row>
    <row r="335" spans="3:7" x14ac:dyDescent="0.25">
      <c r="C335" s="162"/>
      <c r="D335" s="162"/>
      <c r="F335" s="135"/>
      <c r="G335" s="131"/>
    </row>
    <row r="336" spans="3:7" x14ac:dyDescent="0.25">
      <c r="C336" s="162"/>
      <c r="D336" s="162"/>
      <c r="F336" s="135"/>
      <c r="G336" s="131"/>
    </row>
    <row r="337" spans="3:7" x14ac:dyDescent="0.25">
      <c r="C337" s="162"/>
      <c r="D337" s="162"/>
      <c r="F337" s="135"/>
      <c r="G337" s="131"/>
    </row>
    <row r="338" spans="3:7" x14ac:dyDescent="0.25">
      <c r="C338" s="162"/>
      <c r="D338" s="162"/>
      <c r="F338" s="135"/>
      <c r="G338" s="131"/>
    </row>
    <row r="339" spans="3:7" x14ac:dyDescent="0.25">
      <c r="C339" s="162"/>
      <c r="D339" s="162"/>
      <c r="F339" s="135"/>
      <c r="G339" s="131"/>
    </row>
    <row r="340" spans="3:7" x14ac:dyDescent="0.25">
      <c r="C340" s="162"/>
      <c r="D340" s="162"/>
      <c r="F340" s="135"/>
      <c r="G340" s="131"/>
    </row>
    <row r="341" spans="3:7" x14ac:dyDescent="0.25">
      <c r="C341" s="162"/>
      <c r="D341" s="162"/>
      <c r="F341" s="135"/>
      <c r="G341" s="131"/>
    </row>
    <row r="342" spans="3:7" x14ac:dyDescent="0.25">
      <c r="C342" s="162"/>
      <c r="D342" s="162"/>
      <c r="F342" s="135"/>
      <c r="G342" s="131"/>
    </row>
    <row r="343" spans="3:7" x14ac:dyDescent="0.25">
      <c r="C343" s="162"/>
      <c r="D343" s="162"/>
      <c r="F343" s="135"/>
      <c r="G343" s="131"/>
    </row>
    <row r="344" spans="3:7" x14ac:dyDescent="0.25">
      <c r="C344" s="162"/>
      <c r="D344" s="162"/>
      <c r="F344" s="135"/>
      <c r="G344" s="131"/>
    </row>
    <row r="345" spans="3:7" x14ac:dyDescent="0.25">
      <c r="C345" s="162"/>
      <c r="D345" s="162"/>
      <c r="F345" s="135"/>
      <c r="G345" s="131"/>
    </row>
    <row r="346" spans="3:7" x14ac:dyDescent="0.25">
      <c r="C346" s="162"/>
      <c r="D346" s="162"/>
      <c r="F346" s="135"/>
      <c r="G346" s="131"/>
    </row>
    <row r="347" spans="3:7" x14ac:dyDescent="0.25">
      <c r="C347" s="162"/>
      <c r="D347" s="162"/>
      <c r="F347" s="135"/>
      <c r="G347" s="131"/>
    </row>
    <row r="348" spans="3:7" x14ac:dyDescent="0.25">
      <c r="C348" s="162"/>
      <c r="D348" s="162"/>
      <c r="F348" s="135"/>
      <c r="G348" s="131"/>
    </row>
    <row r="349" spans="3:7" x14ac:dyDescent="0.25">
      <c r="C349" s="162"/>
      <c r="D349" s="162"/>
      <c r="F349" s="135"/>
      <c r="G349" s="131"/>
    </row>
    <row r="350" spans="3:7" x14ac:dyDescent="0.25">
      <c r="C350" s="162"/>
      <c r="D350" s="162"/>
      <c r="F350" s="135"/>
      <c r="G350" s="131"/>
    </row>
    <row r="351" spans="3:7" x14ac:dyDescent="0.25">
      <c r="C351" s="162"/>
      <c r="D351" s="162"/>
      <c r="F351" s="135"/>
      <c r="G351" s="131"/>
    </row>
    <row r="352" spans="3:7" x14ac:dyDescent="0.25">
      <c r="C352" s="162"/>
      <c r="D352" s="162"/>
      <c r="F352" s="135"/>
      <c r="G352" s="131"/>
    </row>
    <row r="353" spans="3:7" x14ac:dyDescent="0.25">
      <c r="C353" s="162"/>
      <c r="D353" s="162"/>
      <c r="F353" s="135"/>
      <c r="G353" s="131"/>
    </row>
    <row r="354" spans="3:7" x14ac:dyDescent="0.25">
      <c r="C354" s="162"/>
      <c r="D354" s="162"/>
      <c r="F354" s="135"/>
      <c r="G354" s="131"/>
    </row>
    <row r="355" spans="3:7" x14ac:dyDescent="0.25">
      <c r="C355" s="162"/>
      <c r="D355" s="162"/>
      <c r="F355" s="135"/>
      <c r="G355" s="131"/>
    </row>
    <row r="356" spans="3:7" x14ac:dyDescent="0.25">
      <c r="C356" s="162"/>
      <c r="D356" s="162"/>
      <c r="F356" s="135"/>
      <c r="G356" s="131"/>
    </row>
    <row r="357" spans="3:7" x14ac:dyDescent="0.25">
      <c r="C357" s="162"/>
      <c r="D357" s="162"/>
      <c r="F357" s="135"/>
      <c r="G357" s="131"/>
    </row>
    <row r="358" spans="3:7" x14ac:dyDescent="0.25">
      <c r="C358" s="162"/>
      <c r="D358" s="162"/>
      <c r="F358" s="135"/>
      <c r="G358" s="131"/>
    </row>
    <row r="359" spans="3:7" x14ac:dyDescent="0.25">
      <c r="C359" s="162"/>
      <c r="D359" s="162"/>
      <c r="F359" s="135"/>
      <c r="G359" s="131"/>
    </row>
    <row r="360" spans="3:7" x14ac:dyDescent="0.25">
      <c r="C360" s="162"/>
      <c r="D360" s="162"/>
      <c r="F360" s="135"/>
      <c r="G360" s="131"/>
    </row>
    <row r="361" spans="3:7" x14ac:dyDescent="0.25">
      <c r="C361" s="162"/>
      <c r="D361" s="162"/>
      <c r="F361" s="135"/>
      <c r="G361" s="131"/>
    </row>
    <row r="362" spans="3:7" x14ac:dyDescent="0.25">
      <c r="C362" s="162"/>
      <c r="D362" s="162"/>
      <c r="F362" s="135"/>
      <c r="G362" s="131"/>
    </row>
    <row r="363" spans="3:7" x14ac:dyDescent="0.25">
      <c r="C363" s="162"/>
      <c r="D363" s="162"/>
      <c r="F363" s="135"/>
      <c r="G363" s="131"/>
    </row>
    <row r="364" spans="3:7" x14ac:dyDescent="0.25">
      <c r="C364" s="162"/>
      <c r="D364" s="162"/>
      <c r="F364" s="135"/>
      <c r="G364" s="131"/>
    </row>
    <row r="365" spans="3:7" x14ac:dyDescent="0.25">
      <c r="C365" s="162"/>
      <c r="D365" s="162"/>
      <c r="F365" s="135"/>
      <c r="G365" s="131"/>
    </row>
    <row r="366" spans="3:7" x14ac:dyDescent="0.25">
      <c r="C366" s="162"/>
      <c r="D366" s="162"/>
      <c r="F366" s="135"/>
      <c r="G366" s="131"/>
    </row>
    <row r="367" spans="3:7" x14ac:dyDescent="0.25">
      <c r="C367" s="162"/>
      <c r="D367" s="162"/>
      <c r="F367" s="135"/>
      <c r="G367" s="131"/>
    </row>
    <row r="368" spans="3:7" x14ac:dyDescent="0.25">
      <c r="C368" s="162"/>
      <c r="D368" s="162"/>
      <c r="F368" s="135"/>
      <c r="G368" s="131"/>
    </row>
    <row r="369" spans="3:7" x14ac:dyDescent="0.25">
      <c r="C369" s="162"/>
      <c r="D369" s="162"/>
      <c r="F369" s="135"/>
      <c r="G369" s="131"/>
    </row>
    <row r="370" spans="3:7" x14ac:dyDescent="0.25">
      <c r="C370" s="162"/>
      <c r="D370" s="162"/>
      <c r="F370" s="135"/>
      <c r="G370" s="131"/>
    </row>
    <row r="371" spans="3:7" x14ac:dyDescent="0.25">
      <c r="C371" s="162"/>
      <c r="D371" s="162"/>
      <c r="F371" s="135"/>
      <c r="G371" s="131"/>
    </row>
    <row r="372" spans="3:7" x14ac:dyDescent="0.25">
      <c r="C372" s="162"/>
      <c r="D372" s="162"/>
      <c r="F372" s="135"/>
      <c r="G372" s="131"/>
    </row>
    <row r="373" spans="3:7" x14ac:dyDescent="0.25">
      <c r="C373" s="162"/>
      <c r="D373" s="162"/>
      <c r="F373" s="135"/>
      <c r="G373" s="131"/>
    </row>
    <row r="374" spans="3:7" x14ac:dyDescent="0.25">
      <c r="C374" s="162"/>
      <c r="D374" s="162"/>
      <c r="F374" s="135"/>
      <c r="G374" s="131"/>
    </row>
    <row r="375" spans="3:7" x14ac:dyDescent="0.25">
      <c r="C375" s="162"/>
      <c r="D375" s="162"/>
      <c r="F375" s="135"/>
      <c r="G375" s="131"/>
    </row>
    <row r="376" spans="3:7" x14ac:dyDescent="0.25">
      <c r="C376" s="162"/>
      <c r="D376" s="162"/>
      <c r="F376" s="135"/>
      <c r="G376" s="131"/>
    </row>
    <row r="377" spans="3:7" x14ac:dyDescent="0.25">
      <c r="C377" s="162"/>
      <c r="D377" s="162"/>
      <c r="F377" s="135"/>
      <c r="G377" s="131"/>
    </row>
    <row r="378" spans="3:7" x14ac:dyDescent="0.25">
      <c r="C378" s="162"/>
      <c r="D378" s="162"/>
      <c r="F378" s="135"/>
      <c r="G378" s="131"/>
    </row>
    <row r="379" spans="3:7" x14ac:dyDescent="0.25">
      <c r="C379" s="162"/>
      <c r="D379" s="162"/>
      <c r="F379" s="135"/>
      <c r="G379" s="131"/>
    </row>
    <row r="380" spans="3:7" x14ac:dyDescent="0.25">
      <c r="C380" s="162"/>
      <c r="D380" s="162"/>
      <c r="F380" s="135"/>
      <c r="G380" s="131"/>
    </row>
    <row r="381" spans="3:7" x14ac:dyDescent="0.25">
      <c r="C381" s="162"/>
      <c r="D381" s="162"/>
      <c r="F381" s="135"/>
      <c r="G381" s="131"/>
    </row>
    <row r="382" spans="3:7" x14ac:dyDescent="0.25">
      <c r="C382" s="162"/>
      <c r="D382" s="162"/>
      <c r="F382" s="135"/>
      <c r="G382" s="131"/>
    </row>
    <row r="383" spans="3:7" x14ac:dyDescent="0.25">
      <c r="C383" s="162"/>
      <c r="D383" s="162"/>
      <c r="F383" s="135"/>
      <c r="G383" s="131"/>
    </row>
    <row r="384" spans="3:7" x14ac:dyDescent="0.25">
      <c r="C384" s="162"/>
      <c r="D384" s="162"/>
      <c r="F384" s="135"/>
      <c r="G384" s="131"/>
    </row>
    <row r="385" spans="3:7" x14ac:dyDescent="0.25">
      <c r="C385" s="162"/>
      <c r="D385" s="162"/>
      <c r="F385" s="135"/>
      <c r="G385" s="131"/>
    </row>
    <row r="386" spans="3:7" x14ac:dyDescent="0.25">
      <c r="C386" s="162"/>
      <c r="D386" s="162"/>
      <c r="F386" s="135"/>
      <c r="G386" s="131"/>
    </row>
    <row r="387" spans="3:7" x14ac:dyDescent="0.25">
      <c r="C387" s="162"/>
      <c r="D387" s="162"/>
      <c r="F387" s="135"/>
      <c r="G387" s="131"/>
    </row>
    <row r="388" spans="3:7" x14ac:dyDescent="0.25">
      <c r="C388" s="162"/>
      <c r="D388" s="162"/>
      <c r="F388" s="135"/>
      <c r="G388" s="131"/>
    </row>
    <row r="389" spans="3:7" x14ac:dyDescent="0.25">
      <c r="C389" s="162"/>
      <c r="D389" s="162"/>
      <c r="F389" s="135"/>
      <c r="G389" s="131"/>
    </row>
    <row r="390" spans="3:7" x14ac:dyDescent="0.25">
      <c r="C390" s="162"/>
      <c r="D390" s="162"/>
      <c r="F390" s="135"/>
      <c r="G390" s="131"/>
    </row>
    <row r="391" spans="3:7" x14ac:dyDescent="0.25">
      <c r="C391" s="162"/>
      <c r="D391" s="162"/>
      <c r="F391" s="135"/>
      <c r="G391" s="131"/>
    </row>
    <row r="392" spans="3:7" x14ac:dyDescent="0.25">
      <c r="C392" s="162"/>
      <c r="D392" s="162"/>
      <c r="F392" s="135"/>
      <c r="G392" s="131"/>
    </row>
    <row r="393" spans="3:7" x14ac:dyDescent="0.25">
      <c r="C393" s="162"/>
      <c r="D393" s="162"/>
      <c r="F393" s="135"/>
      <c r="G393" s="131"/>
    </row>
    <row r="394" spans="3:7" x14ac:dyDescent="0.25">
      <c r="C394" s="162"/>
      <c r="D394" s="162"/>
      <c r="F394" s="135"/>
      <c r="G394" s="131"/>
    </row>
    <row r="395" spans="3:7" x14ac:dyDescent="0.25">
      <c r="C395" s="162"/>
      <c r="D395" s="162"/>
      <c r="F395" s="135"/>
      <c r="G395" s="131"/>
    </row>
    <row r="396" spans="3:7" x14ac:dyDescent="0.25">
      <c r="C396" s="162"/>
      <c r="D396" s="162"/>
      <c r="F396" s="135"/>
      <c r="G396" s="131"/>
    </row>
    <row r="397" spans="3:7" x14ac:dyDescent="0.25">
      <c r="C397" s="162"/>
      <c r="D397" s="162"/>
      <c r="F397" s="135"/>
      <c r="G397" s="131"/>
    </row>
    <row r="398" spans="3:7" x14ac:dyDescent="0.25">
      <c r="C398" s="162"/>
      <c r="D398" s="162"/>
      <c r="F398" s="135"/>
      <c r="G398" s="131"/>
    </row>
    <row r="399" spans="3:7" x14ac:dyDescent="0.25">
      <c r="C399" s="162"/>
      <c r="D399" s="162"/>
      <c r="F399" s="135"/>
      <c r="G399" s="131"/>
    </row>
    <row r="400" spans="3:7" x14ac:dyDescent="0.25">
      <c r="C400" s="162"/>
      <c r="D400" s="162"/>
      <c r="F400" s="135"/>
      <c r="G400" s="131"/>
    </row>
    <row r="401" spans="3:7" x14ac:dyDescent="0.25">
      <c r="C401" s="162"/>
      <c r="D401" s="162"/>
      <c r="F401" s="135"/>
      <c r="G401" s="131"/>
    </row>
    <row r="402" spans="3:7" x14ac:dyDescent="0.25">
      <c r="C402" s="162"/>
      <c r="D402" s="162"/>
      <c r="F402" s="135"/>
      <c r="G402" s="131"/>
    </row>
    <row r="403" spans="3:7" x14ac:dyDescent="0.25">
      <c r="C403" s="162"/>
      <c r="D403" s="162"/>
      <c r="F403" s="135"/>
      <c r="G403" s="131"/>
    </row>
    <row r="404" spans="3:7" x14ac:dyDescent="0.25">
      <c r="C404" s="162"/>
      <c r="D404" s="162"/>
      <c r="F404" s="135"/>
      <c r="G404" s="131"/>
    </row>
    <row r="405" spans="3:7" x14ac:dyDescent="0.25">
      <c r="C405" s="162"/>
      <c r="D405" s="162"/>
      <c r="F405" s="135"/>
      <c r="G405" s="131"/>
    </row>
    <row r="406" spans="3:7" x14ac:dyDescent="0.25">
      <c r="C406" s="162"/>
      <c r="D406" s="162"/>
      <c r="F406" s="135"/>
      <c r="G406" s="131"/>
    </row>
    <row r="407" spans="3:7" x14ac:dyDescent="0.25">
      <c r="C407" s="162"/>
      <c r="D407" s="162"/>
      <c r="F407" s="135"/>
      <c r="G407" s="131"/>
    </row>
    <row r="408" spans="3:7" x14ac:dyDescent="0.25">
      <c r="C408" s="162"/>
      <c r="D408" s="162"/>
      <c r="F408" s="135"/>
      <c r="G408" s="131"/>
    </row>
    <row r="409" spans="3:7" x14ac:dyDescent="0.25">
      <c r="C409" s="162"/>
      <c r="D409" s="162"/>
      <c r="F409" s="135"/>
      <c r="G409" s="131"/>
    </row>
    <row r="410" spans="3:7" x14ac:dyDescent="0.25">
      <c r="C410" s="162"/>
      <c r="D410" s="162"/>
      <c r="F410" s="135"/>
      <c r="G410" s="131"/>
    </row>
    <row r="411" spans="3:7" x14ac:dyDescent="0.25">
      <c r="C411" s="162"/>
      <c r="D411" s="162"/>
      <c r="F411" s="135"/>
      <c r="G411" s="131"/>
    </row>
    <row r="412" spans="3:7" x14ac:dyDescent="0.25">
      <c r="C412" s="162"/>
      <c r="D412" s="162"/>
      <c r="F412" s="135"/>
      <c r="G412" s="131"/>
    </row>
    <row r="413" spans="3:7" x14ac:dyDescent="0.25">
      <c r="C413" s="162"/>
      <c r="D413" s="162"/>
      <c r="F413" s="135"/>
      <c r="G413" s="131"/>
    </row>
    <row r="414" spans="3:7" x14ac:dyDescent="0.25">
      <c r="C414" s="162"/>
      <c r="D414" s="162"/>
      <c r="F414" s="135"/>
      <c r="G414" s="131"/>
    </row>
    <row r="415" spans="3:7" x14ac:dyDescent="0.25">
      <c r="C415" s="162"/>
      <c r="D415" s="162"/>
      <c r="F415" s="135"/>
      <c r="G415" s="131"/>
    </row>
    <row r="416" spans="3:7" x14ac:dyDescent="0.25">
      <c r="C416" s="162"/>
      <c r="D416" s="162"/>
      <c r="F416" s="135"/>
      <c r="G416" s="131"/>
    </row>
    <row r="417" spans="3:7" x14ac:dyDescent="0.25">
      <c r="C417" s="162"/>
      <c r="D417" s="162"/>
      <c r="F417" s="135"/>
      <c r="G417" s="131"/>
    </row>
    <row r="418" spans="3:7" x14ac:dyDescent="0.25">
      <c r="C418" s="162"/>
      <c r="D418" s="162"/>
      <c r="F418" s="135"/>
      <c r="G418" s="131"/>
    </row>
    <row r="419" spans="3:7" x14ac:dyDescent="0.25">
      <c r="C419" s="162"/>
      <c r="D419" s="162"/>
      <c r="F419" s="135"/>
      <c r="G419" s="131"/>
    </row>
    <row r="420" spans="3:7" x14ac:dyDescent="0.25">
      <c r="C420" s="162"/>
      <c r="D420" s="162"/>
      <c r="F420" s="135"/>
      <c r="G420" s="131"/>
    </row>
    <row r="421" spans="3:7" x14ac:dyDescent="0.25">
      <c r="C421" s="162"/>
      <c r="D421" s="162"/>
      <c r="F421" s="135"/>
      <c r="G421" s="131"/>
    </row>
    <row r="422" spans="3:7" x14ac:dyDescent="0.25">
      <c r="C422" s="162"/>
      <c r="D422" s="162"/>
      <c r="F422" s="135"/>
      <c r="G422" s="131"/>
    </row>
    <row r="423" spans="3:7" x14ac:dyDescent="0.25">
      <c r="C423" s="162"/>
      <c r="D423" s="162"/>
      <c r="F423" s="135"/>
      <c r="G423" s="131"/>
    </row>
    <row r="424" spans="3:7" x14ac:dyDescent="0.25">
      <c r="C424" s="162"/>
      <c r="D424" s="162"/>
      <c r="F424" s="135"/>
      <c r="G424" s="131"/>
    </row>
    <row r="425" spans="3:7" x14ac:dyDescent="0.25">
      <c r="C425" s="162"/>
      <c r="D425" s="162"/>
      <c r="F425" s="135"/>
      <c r="G425" s="131"/>
    </row>
    <row r="426" spans="3:7" x14ac:dyDescent="0.25">
      <c r="C426" s="162"/>
      <c r="D426" s="162"/>
      <c r="F426" s="135"/>
      <c r="G426" s="131"/>
    </row>
    <row r="427" spans="3:7" x14ac:dyDescent="0.25">
      <c r="C427" s="162"/>
      <c r="D427" s="162"/>
      <c r="F427" s="135"/>
      <c r="G427" s="131"/>
    </row>
    <row r="428" spans="3:7" x14ac:dyDescent="0.25">
      <c r="C428" s="162"/>
      <c r="D428" s="162"/>
      <c r="F428" s="135"/>
      <c r="G428" s="131"/>
    </row>
    <row r="429" spans="3:7" x14ac:dyDescent="0.25">
      <c r="C429" s="162"/>
      <c r="D429" s="162"/>
      <c r="F429" s="135"/>
      <c r="G429" s="131"/>
    </row>
    <row r="430" spans="3:7" x14ac:dyDescent="0.25">
      <c r="C430" s="162"/>
      <c r="D430" s="162"/>
      <c r="F430" s="135"/>
      <c r="G430" s="131"/>
    </row>
    <row r="431" spans="3:7" x14ac:dyDescent="0.25">
      <c r="C431" s="162"/>
      <c r="D431" s="162"/>
      <c r="F431" s="135"/>
      <c r="G431" s="131"/>
    </row>
    <row r="432" spans="3:7" x14ac:dyDescent="0.25">
      <c r="C432" s="162"/>
      <c r="D432" s="162"/>
      <c r="F432" s="135"/>
      <c r="G432" s="131"/>
    </row>
    <row r="433" spans="3:7" x14ac:dyDescent="0.25">
      <c r="C433" s="162"/>
      <c r="D433" s="162"/>
      <c r="F433" s="135"/>
      <c r="G433" s="131"/>
    </row>
    <row r="434" spans="3:7" x14ac:dyDescent="0.25">
      <c r="C434" s="162"/>
      <c r="D434" s="162"/>
      <c r="F434" s="135"/>
      <c r="G434" s="131"/>
    </row>
    <row r="435" spans="3:7" x14ac:dyDescent="0.25">
      <c r="C435" s="162"/>
      <c r="D435" s="162"/>
      <c r="F435" s="135"/>
      <c r="G435" s="131"/>
    </row>
    <row r="436" spans="3:7" x14ac:dyDescent="0.25">
      <c r="C436" s="162"/>
      <c r="D436" s="162"/>
      <c r="F436" s="135"/>
      <c r="G436" s="131"/>
    </row>
    <row r="437" spans="3:7" x14ac:dyDescent="0.25">
      <c r="C437" s="162"/>
      <c r="D437" s="162"/>
      <c r="F437" s="135"/>
      <c r="G437" s="131"/>
    </row>
    <row r="438" spans="3:7" x14ac:dyDescent="0.25">
      <c r="C438" s="162"/>
      <c r="D438" s="162"/>
      <c r="F438" s="135"/>
      <c r="G438" s="131"/>
    </row>
    <row r="439" spans="3:7" x14ac:dyDescent="0.25">
      <c r="C439" s="162"/>
      <c r="D439" s="162"/>
      <c r="F439" s="135"/>
      <c r="G439" s="131"/>
    </row>
    <row r="440" spans="3:7" x14ac:dyDescent="0.25">
      <c r="C440" s="162"/>
      <c r="D440" s="162"/>
      <c r="F440" s="135"/>
      <c r="G440" s="131"/>
    </row>
    <row r="441" spans="3:7" x14ac:dyDescent="0.25">
      <c r="C441" s="162"/>
      <c r="D441" s="162"/>
      <c r="F441" s="135"/>
      <c r="G441" s="131"/>
    </row>
    <row r="442" spans="3:7" x14ac:dyDescent="0.25">
      <c r="C442" s="162"/>
      <c r="D442" s="162"/>
      <c r="F442" s="135"/>
      <c r="G442" s="131"/>
    </row>
    <row r="443" spans="3:7" x14ac:dyDescent="0.25">
      <c r="C443" s="162"/>
      <c r="D443" s="162"/>
      <c r="F443" s="135"/>
      <c r="G443" s="131"/>
    </row>
    <row r="444" spans="3:7" x14ac:dyDescent="0.25">
      <c r="C444" s="162"/>
      <c r="D444" s="162"/>
      <c r="F444" s="135"/>
      <c r="G444" s="131"/>
    </row>
    <row r="445" spans="3:7" x14ac:dyDescent="0.25">
      <c r="C445" s="162"/>
      <c r="D445" s="162"/>
      <c r="F445" s="135"/>
      <c r="G445" s="131"/>
    </row>
    <row r="446" spans="3:7" x14ac:dyDescent="0.25">
      <c r="C446" s="162"/>
      <c r="D446" s="162"/>
      <c r="F446" s="135"/>
      <c r="G446" s="131"/>
    </row>
    <row r="447" spans="3:7" x14ac:dyDescent="0.25">
      <c r="C447" s="162"/>
      <c r="D447" s="162"/>
      <c r="F447" s="135"/>
      <c r="G447" s="131"/>
    </row>
    <row r="448" spans="3:7" x14ac:dyDescent="0.25">
      <c r="C448" s="162"/>
      <c r="D448" s="162"/>
      <c r="F448" s="135"/>
      <c r="G448" s="131"/>
    </row>
    <row r="449" spans="3:7" x14ac:dyDescent="0.25">
      <c r="C449" s="162"/>
      <c r="D449" s="162"/>
      <c r="F449" s="135"/>
      <c r="G449" s="131"/>
    </row>
    <row r="450" spans="3:7" x14ac:dyDescent="0.25">
      <c r="C450" s="162"/>
      <c r="D450" s="162"/>
      <c r="F450" s="135"/>
      <c r="G450" s="131"/>
    </row>
    <row r="451" spans="3:7" x14ac:dyDescent="0.25">
      <c r="C451" s="162"/>
      <c r="D451" s="162"/>
      <c r="F451" s="135"/>
      <c r="G451" s="131"/>
    </row>
    <row r="452" spans="3:7" x14ac:dyDescent="0.25">
      <c r="C452" s="162"/>
      <c r="D452" s="162"/>
      <c r="F452" s="135"/>
      <c r="G452" s="131"/>
    </row>
    <row r="453" spans="3:7" x14ac:dyDescent="0.25">
      <c r="C453" s="162"/>
      <c r="D453" s="162"/>
      <c r="F453" s="135"/>
      <c r="G453" s="131"/>
    </row>
    <row r="454" spans="3:7" x14ac:dyDescent="0.25">
      <c r="C454" s="162"/>
      <c r="D454" s="162"/>
      <c r="F454" s="135"/>
      <c r="G454" s="131"/>
    </row>
    <row r="455" spans="3:7" x14ac:dyDescent="0.25">
      <c r="C455" s="162"/>
      <c r="D455" s="162"/>
      <c r="F455" s="135"/>
      <c r="G455" s="131"/>
    </row>
    <row r="456" spans="3:7" x14ac:dyDescent="0.25">
      <c r="C456" s="162"/>
      <c r="D456" s="162"/>
      <c r="F456" s="135"/>
      <c r="G456" s="131"/>
    </row>
    <row r="457" spans="3:7" x14ac:dyDescent="0.25">
      <c r="C457" s="162"/>
      <c r="D457" s="162"/>
      <c r="F457" s="135"/>
      <c r="G457" s="131"/>
    </row>
    <row r="458" spans="3:7" x14ac:dyDescent="0.25">
      <c r="C458" s="162"/>
      <c r="D458" s="162"/>
      <c r="F458" s="135"/>
      <c r="G458" s="131"/>
    </row>
    <row r="459" spans="3:7" x14ac:dyDescent="0.25">
      <c r="C459" s="162"/>
      <c r="D459" s="162"/>
      <c r="F459" s="135"/>
      <c r="G459" s="131"/>
    </row>
    <row r="460" spans="3:7" x14ac:dyDescent="0.25">
      <c r="C460" s="162"/>
      <c r="D460" s="162"/>
      <c r="F460" s="135"/>
      <c r="G460" s="131"/>
    </row>
    <row r="461" spans="3:7" x14ac:dyDescent="0.25">
      <c r="C461" s="162"/>
      <c r="D461" s="162"/>
      <c r="F461" s="135"/>
      <c r="G461" s="131"/>
    </row>
    <row r="462" spans="3:7" x14ac:dyDescent="0.25">
      <c r="C462" s="162"/>
      <c r="D462" s="162"/>
      <c r="F462" s="135"/>
      <c r="G462" s="131"/>
    </row>
    <row r="463" spans="3:7" x14ac:dyDescent="0.25">
      <c r="C463" s="162"/>
      <c r="D463" s="162"/>
      <c r="F463" s="135"/>
      <c r="G463" s="131"/>
    </row>
    <row r="464" spans="3:7" x14ac:dyDescent="0.25">
      <c r="C464" s="162"/>
      <c r="D464" s="162"/>
      <c r="F464" s="135"/>
      <c r="G464" s="131"/>
    </row>
    <row r="465" spans="3:7" x14ac:dyDescent="0.25">
      <c r="C465" s="162"/>
      <c r="D465" s="162"/>
      <c r="F465" s="135"/>
      <c r="G465" s="131"/>
    </row>
    <row r="466" spans="3:7" x14ac:dyDescent="0.25">
      <c r="C466" s="162"/>
      <c r="D466" s="162"/>
      <c r="F466" s="135"/>
      <c r="G466" s="131"/>
    </row>
    <row r="467" spans="3:7" x14ac:dyDescent="0.25">
      <c r="C467" s="162"/>
      <c r="D467" s="162"/>
      <c r="F467" s="135"/>
      <c r="G467" s="131"/>
    </row>
    <row r="468" spans="3:7" x14ac:dyDescent="0.25">
      <c r="C468" s="162"/>
      <c r="D468" s="162"/>
      <c r="F468" s="135"/>
      <c r="G468" s="131"/>
    </row>
    <row r="469" spans="3:7" x14ac:dyDescent="0.25">
      <c r="C469" s="162"/>
      <c r="D469" s="162"/>
      <c r="F469" s="135"/>
      <c r="G469" s="131"/>
    </row>
    <row r="470" spans="3:7" x14ac:dyDescent="0.25">
      <c r="C470" s="162"/>
      <c r="D470" s="162"/>
      <c r="F470" s="135"/>
      <c r="G470" s="131"/>
    </row>
    <row r="471" spans="3:7" x14ac:dyDescent="0.25">
      <c r="C471" s="162"/>
      <c r="D471" s="162"/>
      <c r="F471" s="135"/>
      <c r="G471" s="131"/>
    </row>
    <row r="472" spans="3:7" x14ac:dyDescent="0.25">
      <c r="C472" s="162"/>
      <c r="D472" s="162"/>
      <c r="F472" s="135"/>
      <c r="G472" s="131"/>
    </row>
    <row r="473" spans="3:7" x14ac:dyDescent="0.25">
      <c r="C473" s="162"/>
      <c r="D473" s="162"/>
      <c r="F473" s="135"/>
      <c r="G473" s="131"/>
    </row>
    <row r="474" spans="3:7" x14ac:dyDescent="0.25">
      <c r="C474" s="162"/>
      <c r="D474" s="162"/>
      <c r="F474" s="135"/>
      <c r="G474" s="131"/>
    </row>
    <row r="475" spans="3:7" x14ac:dyDescent="0.25">
      <c r="C475" s="162"/>
      <c r="D475" s="162"/>
      <c r="F475" s="135"/>
      <c r="G475" s="131"/>
    </row>
    <row r="476" spans="3:7" x14ac:dyDescent="0.25">
      <c r="C476" s="162"/>
      <c r="D476" s="162"/>
      <c r="F476" s="135"/>
      <c r="G476" s="131"/>
    </row>
    <row r="477" spans="3:7" x14ac:dyDescent="0.25">
      <c r="C477" s="162"/>
      <c r="D477" s="162"/>
      <c r="F477" s="135"/>
      <c r="G477" s="131"/>
    </row>
    <row r="478" spans="3:7" x14ac:dyDescent="0.25">
      <c r="C478" s="162"/>
      <c r="D478" s="162"/>
      <c r="F478" s="135"/>
      <c r="G478" s="131"/>
    </row>
    <row r="479" spans="3:7" x14ac:dyDescent="0.25">
      <c r="C479" s="162"/>
      <c r="D479" s="162"/>
      <c r="F479" s="135"/>
      <c r="G479" s="131"/>
    </row>
    <row r="480" spans="3:7" x14ac:dyDescent="0.25">
      <c r="C480" s="162"/>
      <c r="D480" s="162"/>
      <c r="F480" s="135"/>
      <c r="G480" s="131"/>
    </row>
    <row r="481" spans="3:7" x14ac:dyDescent="0.25">
      <c r="C481" s="162"/>
      <c r="D481" s="162"/>
      <c r="F481" s="135"/>
      <c r="G481" s="131"/>
    </row>
    <row r="482" spans="3:7" x14ac:dyDescent="0.25">
      <c r="C482" s="162"/>
      <c r="D482" s="162"/>
      <c r="F482" s="135"/>
      <c r="G482" s="131"/>
    </row>
    <row r="483" spans="3:7" x14ac:dyDescent="0.25">
      <c r="C483" s="162"/>
      <c r="D483" s="162"/>
      <c r="F483" s="135"/>
      <c r="G483" s="131"/>
    </row>
    <row r="484" spans="3:7" x14ac:dyDescent="0.25">
      <c r="C484" s="162"/>
      <c r="D484" s="162"/>
      <c r="F484" s="135"/>
      <c r="G484" s="131"/>
    </row>
    <row r="485" spans="3:7" x14ac:dyDescent="0.25">
      <c r="C485" s="162"/>
      <c r="D485" s="162"/>
      <c r="F485" s="135"/>
      <c r="G485" s="131"/>
    </row>
    <row r="486" spans="3:7" x14ac:dyDescent="0.25">
      <c r="C486" s="162"/>
      <c r="D486" s="162"/>
      <c r="F486" s="135"/>
      <c r="G486" s="131"/>
    </row>
    <row r="487" spans="3:7" x14ac:dyDescent="0.25">
      <c r="C487" s="162"/>
      <c r="D487" s="162"/>
      <c r="F487" s="135"/>
      <c r="G487" s="131"/>
    </row>
    <row r="488" spans="3:7" x14ac:dyDescent="0.25">
      <c r="C488" s="162"/>
      <c r="D488" s="162"/>
      <c r="F488" s="135"/>
      <c r="G488" s="131"/>
    </row>
    <row r="489" spans="3:7" x14ac:dyDescent="0.25">
      <c r="C489" s="162"/>
      <c r="D489" s="162"/>
      <c r="F489" s="135"/>
      <c r="G489" s="131"/>
    </row>
    <row r="490" spans="3:7" x14ac:dyDescent="0.25">
      <c r="C490" s="162"/>
      <c r="D490" s="162"/>
      <c r="F490" s="135"/>
      <c r="G490" s="131"/>
    </row>
    <row r="491" spans="3:7" x14ac:dyDescent="0.25">
      <c r="C491" s="162"/>
      <c r="D491" s="162"/>
      <c r="F491" s="135"/>
      <c r="G491" s="131"/>
    </row>
    <row r="492" spans="3:7" x14ac:dyDescent="0.25">
      <c r="C492" s="162"/>
      <c r="D492" s="162"/>
      <c r="F492" s="135"/>
      <c r="G492" s="131"/>
    </row>
    <row r="493" spans="3:7" x14ac:dyDescent="0.25">
      <c r="C493" s="162"/>
      <c r="D493" s="162"/>
      <c r="F493" s="135"/>
      <c r="G493" s="131"/>
    </row>
    <row r="494" spans="3:7" x14ac:dyDescent="0.25">
      <c r="C494" s="162"/>
      <c r="D494" s="162"/>
      <c r="F494" s="135"/>
      <c r="G494" s="131"/>
    </row>
    <row r="495" spans="3:7" x14ac:dyDescent="0.25">
      <c r="C495" s="162"/>
      <c r="D495" s="162"/>
      <c r="F495" s="135"/>
      <c r="G495" s="131"/>
    </row>
    <row r="496" spans="3:7" x14ac:dyDescent="0.25">
      <c r="C496" s="162"/>
      <c r="D496" s="162"/>
      <c r="F496" s="135"/>
      <c r="G496" s="131"/>
    </row>
    <row r="497" spans="3:7" x14ac:dyDescent="0.25">
      <c r="C497" s="162"/>
      <c r="D497" s="162"/>
      <c r="F497" s="135"/>
      <c r="G497" s="131"/>
    </row>
    <row r="498" spans="3:7" x14ac:dyDescent="0.25">
      <c r="C498" s="162"/>
      <c r="D498" s="162"/>
      <c r="F498" s="135"/>
      <c r="G498" s="131"/>
    </row>
    <row r="499" spans="3:7" x14ac:dyDescent="0.25">
      <c r="C499" s="162"/>
      <c r="D499" s="162"/>
      <c r="F499" s="135"/>
      <c r="G499" s="131"/>
    </row>
    <row r="500" spans="3:7" x14ac:dyDescent="0.25">
      <c r="C500" s="162"/>
      <c r="D500" s="162"/>
      <c r="F500" s="135"/>
      <c r="G500" s="131"/>
    </row>
    <row r="501" spans="3:7" x14ac:dyDescent="0.25">
      <c r="C501" s="162"/>
      <c r="D501" s="162"/>
      <c r="F501" s="135"/>
      <c r="G501" s="131"/>
    </row>
    <row r="502" spans="3:7" x14ac:dyDescent="0.25">
      <c r="C502" s="162"/>
      <c r="D502" s="162"/>
      <c r="F502" s="135"/>
      <c r="G502" s="131"/>
    </row>
    <row r="503" spans="3:7" x14ac:dyDescent="0.25">
      <c r="C503" s="162"/>
      <c r="D503" s="162"/>
      <c r="F503" s="135"/>
      <c r="G503" s="131"/>
    </row>
    <row r="504" spans="3:7" x14ac:dyDescent="0.25">
      <c r="C504" s="162"/>
      <c r="D504" s="162"/>
      <c r="F504" s="135"/>
      <c r="G504" s="131"/>
    </row>
    <row r="505" spans="3:7" x14ac:dyDescent="0.25">
      <c r="C505" s="162"/>
      <c r="D505" s="162"/>
      <c r="F505" s="135"/>
      <c r="G505" s="131"/>
    </row>
    <row r="506" spans="3:7" x14ac:dyDescent="0.25">
      <c r="C506" s="162"/>
      <c r="D506" s="162"/>
      <c r="F506" s="135"/>
      <c r="G506" s="131"/>
    </row>
    <row r="507" spans="3:7" x14ac:dyDescent="0.25">
      <c r="C507" s="162"/>
      <c r="D507" s="162"/>
      <c r="F507" s="135"/>
      <c r="G507" s="131"/>
    </row>
    <row r="508" spans="3:7" x14ac:dyDescent="0.25">
      <c r="C508" s="162"/>
      <c r="D508" s="162"/>
      <c r="F508" s="135"/>
      <c r="G508" s="131"/>
    </row>
    <row r="509" spans="3:7" x14ac:dyDescent="0.25">
      <c r="C509" s="162"/>
      <c r="D509" s="162"/>
      <c r="F509" s="135"/>
      <c r="G509" s="131"/>
    </row>
    <row r="510" spans="3:7" x14ac:dyDescent="0.25">
      <c r="C510" s="162"/>
      <c r="D510" s="162"/>
      <c r="F510" s="135"/>
      <c r="G510" s="131"/>
    </row>
    <row r="511" spans="3:7" x14ac:dyDescent="0.25">
      <c r="C511" s="162"/>
      <c r="D511" s="162"/>
      <c r="F511" s="135"/>
      <c r="G511" s="131"/>
    </row>
    <row r="512" spans="3:7" x14ac:dyDescent="0.25">
      <c r="C512" s="162"/>
      <c r="D512" s="162"/>
      <c r="F512" s="135"/>
      <c r="G512" s="131"/>
    </row>
    <row r="513" spans="3:7" x14ac:dyDescent="0.25">
      <c r="C513" s="162"/>
      <c r="D513" s="162"/>
      <c r="F513" s="135"/>
      <c r="G513" s="131"/>
    </row>
    <row r="514" spans="3:7" x14ac:dyDescent="0.25">
      <c r="C514" s="162"/>
      <c r="D514" s="162"/>
      <c r="F514" s="135"/>
      <c r="G514" s="131"/>
    </row>
    <row r="515" spans="3:7" x14ac:dyDescent="0.25">
      <c r="C515" s="162"/>
      <c r="D515" s="162"/>
      <c r="F515" s="135"/>
      <c r="G515" s="131"/>
    </row>
    <row r="516" spans="3:7" x14ac:dyDescent="0.25">
      <c r="C516" s="162"/>
      <c r="D516" s="162"/>
      <c r="F516" s="135"/>
      <c r="G516" s="131"/>
    </row>
    <row r="517" spans="3:7" x14ac:dyDescent="0.25">
      <c r="C517" s="162"/>
      <c r="D517" s="162"/>
      <c r="F517" s="135"/>
      <c r="G517" s="131"/>
    </row>
    <row r="518" spans="3:7" x14ac:dyDescent="0.25">
      <c r="C518" s="162"/>
      <c r="D518" s="162"/>
      <c r="F518" s="135"/>
      <c r="G518" s="131"/>
    </row>
    <row r="519" spans="3:7" x14ac:dyDescent="0.25">
      <c r="C519" s="162"/>
      <c r="D519" s="162"/>
      <c r="F519" s="135"/>
      <c r="G519" s="131"/>
    </row>
    <row r="520" spans="3:7" x14ac:dyDescent="0.25">
      <c r="C520" s="162"/>
      <c r="D520" s="162"/>
      <c r="F520" s="135"/>
      <c r="G520" s="131"/>
    </row>
    <row r="521" spans="3:7" x14ac:dyDescent="0.25">
      <c r="C521" s="162"/>
      <c r="D521" s="162"/>
      <c r="F521" s="135"/>
      <c r="G521" s="131"/>
    </row>
    <row r="522" spans="3:7" x14ac:dyDescent="0.25">
      <c r="C522" s="162"/>
      <c r="D522" s="162"/>
      <c r="F522" s="135"/>
      <c r="G522" s="131"/>
    </row>
    <row r="523" spans="3:7" x14ac:dyDescent="0.25">
      <c r="C523" s="162"/>
      <c r="D523" s="162"/>
      <c r="F523" s="135"/>
      <c r="G523" s="131"/>
    </row>
    <row r="524" spans="3:7" x14ac:dyDescent="0.25">
      <c r="C524" s="162"/>
      <c r="D524" s="162"/>
      <c r="F524" s="135"/>
      <c r="G524" s="131"/>
    </row>
    <row r="525" spans="3:7" x14ac:dyDescent="0.25">
      <c r="C525" s="162"/>
      <c r="D525" s="162"/>
      <c r="F525" s="135"/>
      <c r="G525" s="131"/>
    </row>
    <row r="526" spans="3:7" x14ac:dyDescent="0.25">
      <c r="C526" s="162"/>
      <c r="D526" s="162"/>
      <c r="F526" s="135"/>
      <c r="G526" s="131"/>
    </row>
    <row r="527" spans="3:7" x14ac:dyDescent="0.25">
      <c r="C527" s="162"/>
      <c r="D527" s="162"/>
      <c r="F527" s="135"/>
      <c r="G527" s="131"/>
    </row>
    <row r="528" spans="3:7" x14ac:dyDescent="0.25">
      <c r="C528" s="162"/>
      <c r="D528" s="162"/>
      <c r="F528" s="135"/>
      <c r="G528" s="131"/>
    </row>
    <row r="529" spans="3:7" x14ac:dyDescent="0.25">
      <c r="C529" s="162"/>
      <c r="D529" s="162"/>
      <c r="F529" s="135"/>
      <c r="G529" s="131"/>
    </row>
    <row r="530" spans="3:7" x14ac:dyDescent="0.25">
      <c r="C530" s="162"/>
      <c r="D530" s="162"/>
      <c r="F530" s="135"/>
      <c r="G530" s="131"/>
    </row>
    <row r="531" spans="3:7" x14ac:dyDescent="0.25">
      <c r="C531" s="162"/>
      <c r="D531" s="162"/>
      <c r="F531" s="135"/>
      <c r="G531" s="131"/>
    </row>
    <row r="532" spans="3:7" x14ac:dyDescent="0.25">
      <c r="C532" s="162"/>
      <c r="D532" s="162"/>
      <c r="F532" s="135"/>
      <c r="G532" s="131"/>
    </row>
    <row r="533" spans="3:7" x14ac:dyDescent="0.25">
      <c r="C533" s="162"/>
      <c r="D533" s="162"/>
      <c r="F533" s="135"/>
      <c r="G533" s="131"/>
    </row>
    <row r="534" spans="3:7" x14ac:dyDescent="0.25">
      <c r="C534" s="162"/>
      <c r="D534" s="162"/>
      <c r="F534" s="135"/>
      <c r="G534" s="131"/>
    </row>
    <row r="535" spans="3:7" x14ac:dyDescent="0.25">
      <c r="C535" s="162"/>
      <c r="D535" s="162"/>
      <c r="F535" s="135"/>
      <c r="G535" s="131"/>
    </row>
    <row r="536" spans="3:7" x14ac:dyDescent="0.25">
      <c r="C536" s="162"/>
      <c r="D536" s="162"/>
      <c r="F536" s="135"/>
      <c r="G536" s="131"/>
    </row>
    <row r="537" spans="3:7" x14ac:dyDescent="0.25">
      <c r="C537" s="162"/>
      <c r="D537" s="162"/>
      <c r="F537" s="135"/>
      <c r="G537" s="131"/>
    </row>
    <row r="538" spans="3:7" x14ac:dyDescent="0.25">
      <c r="C538" s="162"/>
      <c r="D538" s="162"/>
      <c r="F538" s="135"/>
      <c r="G538" s="131"/>
    </row>
    <row r="539" spans="3:7" x14ac:dyDescent="0.25">
      <c r="C539" s="162"/>
      <c r="D539" s="162"/>
      <c r="F539" s="135"/>
      <c r="G539" s="131"/>
    </row>
    <row r="540" spans="3:7" x14ac:dyDescent="0.25">
      <c r="C540" s="162"/>
      <c r="D540" s="162"/>
      <c r="F540" s="135"/>
      <c r="G540" s="131"/>
    </row>
    <row r="541" spans="3:7" x14ac:dyDescent="0.25">
      <c r="C541" s="162"/>
      <c r="D541" s="162"/>
      <c r="F541" s="135"/>
      <c r="G541" s="131"/>
    </row>
    <row r="542" spans="3:7" x14ac:dyDescent="0.25">
      <c r="C542" s="162"/>
      <c r="D542" s="162"/>
      <c r="F542" s="135"/>
      <c r="G542" s="131"/>
    </row>
    <row r="543" spans="3:7" x14ac:dyDescent="0.25">
      <c r="C543" s="162"/>
      <c r="D543" s="162"/>
      <c r="F543" s="135"/>
      <c r="G543" s="131"/>
    </row>
    <row r="544" spans="3:7" x14ac:dyDescent="0.25">
      <c r="C544" s="162"/>
      <c r="D544" s="162"/>
      <c r="F544" s="135"/>
      <c r="G544" s="131"/>
    </row>
    <row r="545" spans="3:7" x14ac:dyDescent="0.25">
      <c r="C545" s="162"/>
      <c r="D545" s="162"/>
      <c r="F545" s="135"/>
      <c r="G545" s="131"/>
    </row>
    <row r="546" spans="3:7" x14ac:dyDescent="0.25">
      <c r="C546" s="162"/>
      <c r="D546" s="162"/>
      <c r="F546" s="135"/>
      <c r="G546" s="131"/>
    </row>
    <row r="547" spans="3:7" x14ac:dyDescent="0.25">
      <c r="C547" s="162"/>
      <c r="D547" s="162"/>
      <c r="F547" s="135"/>
      <c r="G547" s="131"/>
    </row>
    <row r="548" spans="3:7" x14ac:dyDescent="0.25">
      <c r="C548" s="162"/>
      <c r="D548" s="162"/>
      <c r="F548" s="135"/>
      <c r="G548" s="131"/>
    </row>
    <row r="549" spans="3:7" x14ac:dyDescent="0.25">
      <c r="C549" s="162"/>
      <c r="D549" s="162"/>
      <c r="F549" s="135"/>
      <c r="G549" s="131"/>
    </row>
    <row r="550" spans="3:7" x14ac:dyDescent="0.25">
      <c r="C550" s="162"/>
      <c r="D550" s="162"/>
      <c r="F550" s="135"/>
      <c r="G550" s="131"/>
    </row>
    <row r="551" spans="3:7" x14ac:dyDescent="0.25">
      <c r="C551" s="162"/>
      <c r="D551" s="162"/>
      <c r="F551" s="135"/>
      <c r="G551" s="131"/>
    </row>
    <row r="552" spans="3:7" x14ac:dyDescent="0.25">
      <c r="C552" s="162"/>
      <c r="D552" s="162"/>
      <c r="F552" s="135"/>
      <c r="G552" s="131"/>
    </row>
    <row r="553" spans="3:7" x14ac:dyDescent="0.25">
      <c r="C553" s="162"/>
      <c r="D553" s="162"/>
      <c r="F553" s="135"/>
      <c r="G553" s="131"/>
    </row>
    <row r="554" spans="3:7" x14ac:dyDescent="0.25">
      <c r="C554" s="162"/>
      <c r="D554" s="162"/>
      <c r="F554" s="135"/>
      <c r="G554" s="131"/>
    </row>
    <row r="555" spans="3:7" x14ac:dyDescent="0.25">
      <c r="C555" s="162"/>
      <c r="D555" s="162"/>
      <c r="F555" s="135"/>
      <c r="G555" s="131"/>
    </row>
    <row r="556" spans="3:7" x14ac:dyDescent="0.25">
      <c r="C556" s="162"/>
      <c r="D556" s="162"/>
      <c r="F556" s="135"/>
      <c r="G556" s="131"/>
    </row>
    <row r="557" spans="3:7" x14ac:dyDescent="0.25">
      <c r="C557" s="162"/>
      <c r="D557" s="162"/>
      <c r="F557" s="135"/>
      <c r="G557" s="131"/>
    </row>
    <row r="558" spans="3:7" x14ac:dyDescent="0.25">
      <c r="C558" s="162"/>
      <c r="D558" s="162"/>
      <c r="F558" s="135"/>
      <c r="G558" s="131"/>
    </row>
    <row r="559" spans="3:7" x14ac:dyDescent="0.25">
      <c r="C559" s="162"/>
      <c r="D559" s="162"/>
      <c r="F559" s="135"/>
      <c r="G559" s="131"/>
    </row>
    <row r="560" spans="3:7" x14ac:dyDescent="0.25">
      <c r="C560" s="162"/>
      <c r="D560" s="162"/>
      <c r="F560" s="135"/>
      <c r="G560" s="131"/>
    </row>
    <row r="561" spans="3:7" x14ac:dyDescent="0.25">
      <c r="C561" s="162"/>
      <c r="D561" s="162"/>
      <c r="F561" s="135"/>
      <c r="G561" s="131"/>
    </row>
    <row r="562" spans="3:7" x14ac:dyDescent="0.25">
      <c r="C562" s="162"/>
      <c r="D562" s="162"/>
      <c r="F562" s="135"/>
      <c r="G562" s="131"/>
    </row>
    <row r="563" spans="3:7" x14ac:dyDescent="0.25">
      <c r="C563" s="162"/>
      <c r="D563" s="162"/>
      <c r="F563" s="135"/>
      <c r="G563" s="131"/>
    </row>
    <row r="564" spans="3:7" x14ac:dyDescent="0.25">
      <c r="C564" s="162"/>
      <c r="D564" s="162"/>
      <c r="F564" s="135"/>
      <c r="G564" s="131"/>
    </row>
    <row r="565" spans="3:7" x14ac:dyDescent="0.25">
      <c r="C565" s="162"/>
      <c r="D565" s="162"/>
      <c r="F565" s="135"/>
      <c r="G565" s="131"/>
    </row>
    <row r="566" spans="3:7" x14ac:dyDescent="0.25">
      <c r="C566" s="162"/>
      <c r="D566" s="162"/>
      <c r="F566" s="135"/>
      <c r="G566" s="131"/>
    </row>
    <row r="567" spans="3:7" x14ac:dyDescent="0.25">
      <c r="C567" s="162"/>
      <c r="D567" s="162"/>
      <c r="F567" s="135"/>
      <c r="G567" s="131"/>
    </row>
    <row r="568" spans="3:7" x14ac:dyDescent="0.25">
      <c r="C568" s="162"/>
      <c r="D568" s="162"/>
      <c r="F568" s="135"/>
      <c r="G568" s="131"/>
    </row>
    <row r="569" spans="3:7" x14ac:dyDescent="0.25">
      <c r="C569" s="162"/>
      <c r="D569" s="162"/>
      <c r="F569" s="135"/>
      <c r="G569" s="131"/>
    </row>
    <row r="570" spans="3:7" x14ac:dyDescent="0.25">
      <c r="C570" s="162"/>
      <c r="D570" s="162"/>
      <c r="F570" s="135"/>
      <c r="G570" s="131"/>
    </row>
    <row r="571" spans="3:7" x14ac:dyDescent="0.25">
      <c r="C571" s="162"/>
      <c r="D571" s="162"/>
      <c r="F571" s="135"/>
      <c r="G571" s="131"/>
    </row>
    <row r="572" spans="3:7" x14ac:dyDescent="0.25">
      <c r="C572" s="162"/>
      <c r="D572" s="162"/>
      <c r="F572" s="135"/>
      <c r="G572" s="131"/>
    </row>
    <row r="573" spans="3:7" x14ac:dyDescent="0.25">
      <c r="C573" s="162"/>
      <c r="D573" s="162"/>
      <c r="F573" s="135"/>
      <c r="G573" s="131"/>
    </row>
    <row r="574" spans="3:7" x14ac:dyDescent="0.25">
      <c r="C574" s="162"/>
      <c r="D574" s="162"/>
      <c r="F574" s="135"/>
      <c r="G574" s="131"/>
    </row>
    <row r="575" spans="3:7" x14ac:dyDescent="0.25">
      <c r="C575" s="162"/>
      <c r="D575" s="162"/>
      <c r="F575" s="135"/>
      <c r="G575" s="131"/>
    </row>
    <row r="576" spans="3:7" x14ac:dyDescent="0.25">
      <c r="C576" s="162"/>
      <c r="D576" s="162"/>
      <c r="F576" s="135"/>
      <c r="G576" s="131"/>
    </row>
    <row r="577" spans="3:7" x14ac:dyDescent="0.25">
      <c r="C577" s="162"/>
      <c r="D577" s="162"/>
      <c r="F577" s="135"/>
      <c r="G577" s="131"/>
    </row>
    <row r="578" spans="3:7" x14ac:dyDescent="0.25">
      <c r="C578" s="162"/>
      <c r="D578" s="162"/>
      <c r="F578" s="135"/>
      <c r="G578" s="131"/>
    </row>
    <row r="579" spans="3:7" x14ac:dyDescent="0.25">
      <c r="C579" s="162"/>
      <c r="D579" s="162"/>
      <c r="F579" s="135"/>
      <c r="G579" s="131"/>
    </row>
    <row r="580" spans="3:7" x14ac:dyDescent="0.25">
      <c r="C580" s="162"/>
      <c r="D580" s="162"/>
      <c r="F580" s="135"/>
      <c r="G580" s="131"/>
    </row>
    <row r="581" spans="3:7" x14ac:dyDescent="0.25">
      <c r="C581" s="162"/>
      <c r="D581" s="162"/>
      <c r="F581" s="135"/>
      <c r="G581" s="131"/>
    </row>
    <row r="582" spans="3:7" x14ac:dyDescent="0.25">
      <c r="C582" s="162"/>
      <c r="D582" s="162"/>
      <c r="F582" s="135"/>
      <c r="G582" s="131"/>
    </row>
    <row r="583" spans="3:7" x14ac:dyDescent="0.25">
      <c r="C583" s="162"/>
      <c r="D583" s="162"/>
      <c r="F583" s="135"/>
      <c r="G583" s="131"/>
    </row>
    <row r="584" spans="3:7" x14ac:dyDescent="0.25">
      <c r="C584" s="162"/>
      <c r="D584" s="162"/>
      <c r="F584" s="135"/>
      <c r="G584" s="131"/>
    </row>
    <row r="585" spans="3:7" x14ac:dyDescent="0.25">
      <c r="C585" s="162"/>
      <c r="D585" s="162"/>
      <c r="F585" s="135"/>
      <c r="G585" s="131"/>
    </row>
    <row r="586" spans="3:7" x14ac:dyDescent="0.25">
      <c r="C586" s="162"/>
      <c r="D586" s="162"/>
      <c r="F586" s="135"/>
      <c r="G586" s="131"/>
    </row>
    <row r="587" spans="3:7" x14ac:dyDescent="0.25">
      <c r="C587" s="162"/>
      <c r="D587" s="162"/>
      <c r="F587" s="135"/>
      <c r="G587" s="131"/>
    </row>
    <row r="588" spans="3:7" x14ac:dyDescent="0.25">
      <c r="C588" s="162"/>
      <c r="D588" s="162"/>
      <c r="F588" s="135"/>
      <c r="G588" s="131"/>
    </row>
    <row r="589" spans="3:7" x14ac:dyDescent="0.25">
      <c r="C589" s="162"/>
      <c r="D589" s="162"/>
      <c r="F589" s="135"/>
      <c r="G589" s="131"/>
    </row>
    <row r="590" spans="3:7" x14ac:dyDescent="0.25">
      <c r="C590" s="162"/>
      <c r="D590" s="162"/>
      <c r="F590" s="135"/>
      <c r="G590" s="131"/>
    </row>
    <row r="591" spans="3:7" x14ac:dyDescent="0.25">
      <c r="C591" s="162"/>
      <c r="D591" s="162"/>
      <c r="F591" s="135"/>
      <c r="G591" s="131"/>
    </row>
    <row r="592" spans="3:7" x14ac:dyDescent="0.25">
      <c r="C592" s="162"/>
      <c r="D592" s="162"/>
      <c r="F592" s="135"/>
      <c r="G592" s="131"/>
    </row>
    <row r="593" spans="3:7" x14ac:dyDescent="0.25">
      <c r="C593" s="162"/>
      <c r="D593" s="162"/>
      <c r="F593" s="135"/>
      <c r="G593" s="131"/>
    </row>
    <row r="594" spans="3:7" x14ac:dyDescent="0.25">
      <c r="C594" s="162"/>
      <c r="D594" s="162"/>
      <c r="F594" s="135"/>
      <c r="G594" s="131"/>
    </row>
    <row r="595" spans="3:7" x14ac:dyDescent="0.25">
      <c r="C595" s="162"/>
      <c r="D595" s="162"/>
      <c r="F595" s="135"/>
      <c r="G595" s="131"/>
    </row>
    <row r="596" spans="3:7" x14ac:dyDescent="0.25">
      <c r="C596" s="162"/>
      <c r="D596" s="162"/>
      <c r="F596" s="135"/>
      <c r="G596" s="131"/>
    </row>
    <row r="597" spans="3:7" x14ac:dyDescent="0.25">
      <c r="C597" s="162"/>
      <c r="D597" s="162"/>
      <c r="F597" s="135"/>
      <c r="G597" s="131"/>
    </row>
    <row r="598" spans="3:7" x14ac:dyDescent="0.25">
      <c r="C598" s="162"/>
      <c r="D598" s="162"/>
      <c r="F598" s="135"/>
      <c r="G598" s="131"/>
    </row>
    <row r="599" spans="3:7" x14ac:dyDescent="0.25">
      <c r="C599" s="162"/>
      <c r="D599" s="162"/>
      <c r="F599" s="135"/>
      <c r="G599" s="131"/>
    </row>
    <row r="600" spans="3:7" x14ac:dyDescent="0.25">
      <c r="C600" s="162"/>
      <c r="D600" s="162"/>
      <c r="F600" s="135"/>
      <c r="G600" s="131"/>
    </row>
    <row r="601" spans="3:7" x14ac:dyDescent="0.25">
      <c r="C601" s="162"/>
      <c r="D601" s="162"/>
      <c r="F601" s="135"/>
      <c r="G601" s="131"/>
    </row>
    <row r="602" spans="3:7" x14ac:dyDescent="0.25">
      <c r="C602" s="162"/>
      <c r="D602" s="162"/>
      <c r="F602" s="135"/>
      <c r="G602" s="131"/>
    </row>
    <row r="603" spans="3:7" x14ac:dyDescent="0.25">
      <c r="C603" s="162"/>
      <c r="D603" s="162"/>
      <c r="F603" s="135"/>
      <c r="G603" s="131"/>
    </row>
    <row r="604" spans="3:7" x14ac:dyDescent="0.25">
      <c r="C604" s="162"/>
      <c r="D604" s="162"/>
      <c r="F604" s="135"/>
      <c r="G604" s="131"/>
    </row>
    <row r="605" spans="3:7" x14ac:dyDescent="0.25">
      <c r="C605" s="162"/>
      <c r="D605" s="162"/>
      <c r="F605" s="135"/>
      <c r="G605" s="131"/>
    </row>
    <row r="606" spans="3:7" x14ac:dyDescent="0.25">
      <c r="C606" s="162"/>
      <c r="D606" s="162"/>
      <c r="F606" s="135"/>
      <c r="G606" s="131"/>
    </row>
    <row r="607" spans="3:7" x14ac:dyDescent="0.25">
      <c r="C607" s="162"/>
      <c r="D607" s="162"/>
      <c r="F607" s="135"/>
      <c r="G607" s="131"/>
    </row>
    <row r="608" spans="3:7" x14ac:dyDescent="0.25">
      <c r="C608" s="162"/>
      <c r="D608" s="162"/>
      <c r="F608" s="135"/>
      <c r="G608" s="131"/>
    </row>
    <row r="609" spans="3:7" x14ac:dyDescent="0.25">
      <c r="C609" s="162"/>
      <c r="D609" s="162"/>
      <c r="F609" s="135"/>
      <c r="G609" s="131"/>
    </row>
    <row r="610" spans="3:7" x14ac:dyDescent="0.25">
      <c r="C610" s="162"/>
      <c r="D610" s="162"/>
      <c r="F610" s="135"/>
      <c r="G610" s="131"/>
    </row>
    <row r="611" spans="3:7" x14ac:dyDescent="0.25">
      <c r="C611" s="162"/>
      <c r="D611" s="162"/>
      <c r="F611" s="135"/>
      <c r="G611" s="131"/>
    </row>
    <row r="612" spans="3:7" x14ac:dyDescent="0.25">
      <c r="C612" s="162"/>
      <c r="D612" s="162"/>
      <c r="F612" s="135"/>
      <c r="G612" s="131"/>
    </row>
    <row r="613" spans="3:7" x14ac:dyDescent="0.25">
      <c r="C613" s="162"/>
      <c r="D613" s="162"/>
      <c r="F613" s="135"/>
      <c r="G613" s="131"/>
    </row>
    <row r="614" spans="3:7" x14ac:dyDescent="0.25">
      <c r="C614" s="162"/>
      <c r="D614" s="162"/>
      <c r="F614" s="135"/>
      <c r="G614" s="131"/>
    </row>
    <row r="615" spans="3:7" x14ac:dyDescent="0.25">
      <c r="C615" s="162"/>
      <c r="D615" s="162"/>
      <c r="F615" s="135"/>
      <c r="G615" s="131"/>
    </row>
    <row r="616" spans="3:7" x14ac:dyDescent="0.25">
      <c r="C616" s="162"/>
      <c r="D616" s="162"/>
      <c r="F616" s="135"/>
      <c r="G616" s="131"/>
    </row>
    <row r="617" spans="3:7" x14ac:dyDescent="0.25">
      <c r="C617" s="162"/>
      <c r="D617" s="162"/>
      <c r="F617" s="135"/>
      <c r="G617" s="131"/>
    </row>
    <row r="618" spans="3:7" x14ac:dyDescent="0.25">
      <c r="C618" s="162"/>
      <c r="D618" s="162"/>
      <c r="F618" s="135"/>
      <c r="G618" s="131"/>
    </row>
    <row r="619" spans="3:7" x14ac:dyDescent="0.25">
      <c r="C619" s="162"/>
      <c r="D619" s="162"/>
      <c r="F619" s="135"/>
      <c r="G619" s="131"/>
    </row>
    <row r="620" spans="3:7" x14ac:dyDescent="0.25">
      <c r="C620" s="162"/>
      <c r="D620" s="162"/>
      <c r="F620" s="135"/>
      <c r="G620" s="131"/>
    </row>
    <row r="621" spans="3:7" x14ac:dyDescent="0.25">
      <c r="C621" s="162"/>
      <c r="D621" s="162"/>
      <c r="F621" s="135"/>
      <c r="G621" s="131"/>
    </row>
    <row r="622" spans="3:7" x14ac:dyDescent="0.25">
      <c r="C622" s="162"/>
      <c r="D622" s="162"/>
      <c r="F622" s="135"/>
      <c r="G622" s="131"/>
    </row>
    <row r="623" spans="3:7" x14ac:dyDescent="0.25">
      <c r="C623" s="162"/>
      <c r="D623" s="162"/>
      <c r="F623" s="135"/>
      <c r="G623" s="131"/>
    </row>
    <row r="624" spans="3:7" x14ac:dyDescent="0.25">
      <c r="C624" s="162"/>
      <c r="D624" s="162"/>
      <c r="F624" s="135"/>
      <c r="G624" s="131"/>
    </row>
    <row r="625" spans="3:7" x14ac:dyDescent="0.25">
      <c r="C625" s="162"/>
      <c r="D625" s="162"/>
      <c r="F625" s="135"/>
      <c r="G625" s="131"/>
    </row>
    <row r="626" spans="3:7" x14ac:dyDescent="0.25">
      <c r="C626" s="162"/>
      <c r="D626" s="162"/>
      <c r="F626" s="135"/>
      <c r="G626" s="131"/>
    </row>
    <row r="627" spans="3:7" x14ac:dyDescent="0.25">
      <c r="C627" s="162"/>
      <c r="D627" s="162"/>
      <c r="F627" s="135"/>
      <c r="G627" s="131"/>
    </row>
    <row r="628" spans="3:7" x14ac:dyDescent="0.25">
      <c r="C628" s="162"/>
      <c r="D628" s="162"/>
      <c r="F628" s="135"/>
      <c r="G628" s="131"/>
    </row>
    <row r="629" spans="3:7" x14ac:dyDescent="0.25">
      <c r="C629" s="162"/>
      <c r="D629" s="162"/>
      <c r="F629" s="135"/>
      <c r="G629" s="131"/>
    </row>
    <row r="630" spans="3:7" x14ac:dyDescent="0.25">
      <c r="C630" s="162"/>
      <c r="D630" s="162"/>
      <c r="F630" s="135"/>
      <c r="G630" s="131"/>
    </row>
    <row r="631" spans="3:7" x14ac:dyDescent="0.25">
      <c r="C631" s="162"/>
      <c r="D631" s="162"/>
      <c r="F631" s="135"/>
      <c r="G631" s="131"/>
    </row>
    <row r="632" spans="3:7" x14ac:dyDescent="0.25">
      <c r="C632" s="162"/>
      <c r="D632" s="162"/>
      <c r="F632" s="135"/>
      <c r="G632" s="131"/>
    </row>
    <row r="633" spans="3:7" x14ac:dyDescent="0.25">
      <c r="C633" s="162"/>
      <c r="D633" s="162"/>
      <c r="F633" s="135"/>
      <c r="G633" s="131"/>
    </row>
    <row r="634" spans="3:7" x14ac:dyDescent="0.25">
      <c r="C634" s="162"/>
      <c r="D634" s="162"/>
      <c r="F634" s="135"/>
      <c r="G634" s="131"/>
    </row>
    <row r="635" spans="3:7" x14ac:dyDescent="0.25">
      <c r="C635" s="162"/>
      <c r="D635" s="162"/>
      <c r="F635" s="135"/>
      <c r="G635" s="131"/>
    </row>
    <row r="636" spans="3:7" x14ac:dyDescent="0.25">
      <c r="C636" s="162"/>
      <c r="D636" s="162"/>
      <c r="F636" s="135"/>
      <c r="G636" s="131"/>
    </row>
    <row r="637" spans="3:7" x14ac:dyDescent="0.25">
      <c r="C637" s="162"/>
      <c r="D637" s="162"/>
      <c r="F637" s="135"/>
      <c r="G637" s="131"/>
    </row>
    <row r="638" spans="3:7" x14ac:dyDescent="0.25">
      <c r="C638" s="162"/>
      <c r="D638" s="162"/>
      <c r="F638" s="135"/>
      <c r="G638" s="131"/>
    </row>
    <row r="639" spans="3:7" x14ac:dyDescent="0.25">
      <c r="C639" s="162"/>
      <c r="D639" s="162"/>
      <c r="F639" s="135"/>
      <c r="G639" s="131"/>
    </row>
    <row r="640" spans="3:7" x14ac:dyDescent="0.25">
      <c r="C640" s="162"/>
      <c r="D640" s="162"/>
      <c r="F640" s="135"/>
      <c r="G640" s="131"/>
    </row>
    <row r="641" spans="3:7" x14ac:dyDescent="0.25">
      <c r="C641" s="162"/>
      <c r="D641" s="162"/>
      <c r="F641" s="135"/>
      <c r="G641" s="131"/>
    </row>
    <row r="642" spans="3:7" x14ac:dyDescent="0.25">
      <c r="C642" s="162"/>
      <c r="D642" s="162"/>
      <c r="F642" s="135"/>
      <c r="G642" s="131"/>
    </row>
    <row r="643" spans="3:7" x14ac:dyDescent="0.25">
      <c r="C643" s="162"/>
      <c r="D643" s="162"/>
      <c r="F643" s="135"/>
      <c r="G643" s="131"/>
    </row>
    <row r="644" spans="3:7" x14ac:dyDescent="0.25">
      <c r="C644" s="162"/>
      <c r="D644" s="162"/>
      <c r="F644" s="135"/>
      <c r="G644" s="131"/>
    </row>
    <row r="645" spans="3:7" x14ac:dyDescent="0.25">
      <c r="C645" s="162"/>
      <c r="D645" s="162"/>
      <c r="F645" s="135"/>
      <c r="G645" s="131"/>
    </row>
    <row r="646" spans="3:7" x14ac:dyDescent="0.25">
      <c r="C646" s="162"/>
      <c r="D646" s="162"/>
      <c r="F646" s="135"/>
      <c r="G646" s="131"/>
    </row>
    <row r="647" spans="3:7" x14ac:dyDescent="0.25">
      <c r="C647" s="162"/>
      <c r="D647" s="162"/>
      <c r="F647" s="135"/>
      <c r="G647" s="131"/>
    </row>
    <row r="648" spans="3:7" x14ac:dyDescent="0.25">
      <c r="C648" s="162"/>
      <c r="D648" s="162"/>
      <c r="F648" s="135"/>
      <c r="G648" s="131"/>
    </row>
    <row r="649" spans="3:7" x14ac:dyDescent="0.25">
      <c r="C649" s="162"/>
      <c r="D649" s="162"/>
      <c r="F649" s="135"/>
      <c r="G649" s="131"/>
    </row>
    <row r="650" spans="3:7" x14ac:dyDescent="0.25">
      <c r="C650" s="162"/>
      <c r="D650" s="162"/>
      <c r="F650" s="135"/>
      <c r="G650" s="131"/>
    </row>
    <row r="651" spans="3:7" x14ac:dyDescent="0.25">
      <c r="C651" s="162"/>
      <c r="D651" s="162"/>
      <c r="F651" s="135"/>
      <c r="G651" s="131"/>
    </row>
    <row r="652" spans="3:7" x14ac:dyDescent="0.25">
      <c r="C652" s="162"/>
      <c r="D652" s="162"/>
      <c r="F652" s="135"/>
      <c r="G652" s="131"/>
    </row>
    <row r="653" spans="3:7" x14ac:dyDescent="0.25">
      <c r="C653" s="162"/>
      <c r="D653" s="162"/>
      <c r="F653" s="135"/>
      <c r="G653" s="131"/>
    </row>
    <row r="654" spans="3:7" x14ac:dyDescent="0.25">
      <c r="C654" s="162"/>
      <c r="D654" s="162"/>
      <c r="F654" s="135"/>
      <c r="G654" s="131"/>
    </row>
    <row r="655" spans="3:7" x14ac:dyDescent="0.25">
      <c r="C655" s="162"/>
      <c r="D655" s="162"/>
      <c r="F655" s="135"/>
      <c r="G655" s="131"/>
    </row>
    <row r="656" spans="3:7" x14ac:dyDescent="0.25">
      <c r="C656" s="162"/>
      <c r="D656" s="162"/>
      <c r="F656" s="135"/>
      <c r="G656" s="131"/>
    </row>
    <row r="657" spans="3:7" x14ac:dyDescent="0.25">
      <c r="C657" s="162"/>
      <c r="D657" s="162"/>
      <c r="F657" s="135"/>
      <c r="G657" s="131"/>
    </row>
    <row r="658" spans="3:7" x14ac:dyDescent="0.25">
      <c r="C658" s="162"/>
      <c r="D658" s="162"/>
      <c r="F658" s="135"/>
      <c r="G658" s="131"/>
    </row>
    <row r="659" spans="3:7" x14ac:dyDescent="0.25">
      <c r="C659" s="162"/>
      <c r="D659" s="162"/>
      <c r="F659" s="135"/>
      <c r="G659" s="131"/>
    </row>
    <row r="660" spans="3:7" x14ac:dyDescent="0.25">
      <c r="C660" s="162"/>
      <c r="D660" s="162"/>
      <c r="F660" s="135"/>
      <c r="G660" s="131"/>
    </row>
    <row r="661" spans="3:7" x14ac:dyDescent="0.25">
      <c r="C661" s="162"/>
      <c r="D661" s="162"/>
      <c r="F661" s="135"/>
      <c r="G661" s="131"/>
    </row>
    <row r="662" spans="3:7" x14ac:dyDescent="0.25">
      <c r="C662" s="162"/>
      <c r="D662" s="162"/>
      <c r="F662" s="135"/>
      <c r="G662" s="131"/>
    </row>
    <row r="663" spans="3:7" x14ac:dyDescent="0.25">
      <c r="C663" s="162"/>
      <c r="D663" s="162"/>
      <c r="F663" s="135"/>
      <c r="G663" s="131"/>
    </row>
    <row r="664" spans="3:7" x14ac:dyDescent="0.25">
      <c r="C664" s="162"/>
      <c r="D664" s="162"/>
      <c r="F664" s="135"/>
      <c r="G664" s="131"/>
    </row>
    <row r="665" spans="3:7" x14ac:dyDescent="0.25">
      <c r="C665" s="162"/>
      <c r="D665" s="162"/>
      <c r="F665" s="135"/>
      <c r="G665" s="131"/>
    </row>
    <row r="666" spans="3:7" x14ac:dyDescent="0.25">
      <c r="C666" s="162"/>
      <c r="D666" s="162"/>
      <c r="F666" s="135"/>
      <c r="G666" s="131"/>
    </row>
    <row r="667" spans="3:7" x14ac:dyDescent="0.25">
      <c r="C667" s="162"/>
      <c r="D667" s="162"/>
      <c r="F667" s="135"/>
      <c r="G667" s="131"/>
    </row>
    <row r="668" spans="3:7" x14ac:dyDescent="0.25">
      <c r="C668" s="162"/>
      <c r="D668" s="162"/>
      <c r="F668" s="135"/>
      <c r="G668" s="131"/>
    </row>
    <row r="669" spans="3:7" x14ac:dyDescent="0.25">
      <c r="C669" s="162"/>
      <c r="D669" s="162"/>
      <c r="F669" s="135"/>
      <c r="G669" s="131"/>
    </row>
    <row r="670" spans="3:7" x14ac:dyDescent="0.25">
      <c r="C670" s="162"/>
      <c r="D670" s="162"/>
      <c r="F670" s="135"/>
      <c r="G670" s="131"/>
    </row>
    <row r="671" spans="3:7" x14ac:dyDescent="0.25">
      <c r="C671" s="162"/>
      <c r="D671" s="162"/>
      <c r="F671" s="135"/>
      <c r="G671" s="131"/>
    </row>
    <row r="672" spans="3:7" x14ac:dyDescent="0.25">
      <c r="C672" s="162"/>
      <c r="D672" s="162"/>
      <c r="F672" s="135"/>
      <c r="G672" s="131"/>
    </row>
    <row r="673" spans="3:7" x14ac:dyDescent="0.25">
      <c r="C673" s="162"/>
      <c r="D673" s="162"/>
      <c r="F673" s="135"/>
      <c r="G673" s="131"/>
    </row>
    <row r="674" spans="3:7" x14ac:dyDescent="0.25">
      <c r="C674" s="162"/>
      <c r="D674" s="162"/>
      <c r="F674" s="135"/>
      <c r="G674" s="131"/>
    </row>
    <row r="675" spans="3:7" x14ac:dyDescent="0.25">
      <c r="C675" s="162"/>
      <c r="D675" s="162"/>
      <c r="F675" s="135"/>
      <c r="G675" s="131"/>
    </row>
    <row r="676" spans="3:7" x14ac:dyDescent="0.25">
      <c r="C676" s="162"/>
      <c r="D676" s="162"/>
      <c r="F676" s="135"/>
      <c r="G676" s="131"/>
    </row>
    <row r="677" spans="3:7" x14ac:dyDescent="0.25">
      <c r="C677" s="162"/>
      <c r="D677" s="162"/>
      <c r="F677" s="135"/>
      <c r="G677" s="131"/>
    </row>
    <row r="678" spans="3:7" x14ac:dyDescent="0.25">
      <c r="C678" s="162"/>
      <c r="D678" s="162"/>
      <c r="F678" s="135"/>
      <c r="G678" s="131"/>
    </row>
    <row r="679" spans="3:7" x14ac:dyDescent="0.25">
      <c r="C679" s="162"/>
      <c r="D679" s="162"/>
      <c r="F679" s="135"/>
      <c r="G679" s="131"/>
    </row>
    <row r="680" spans="3:7" x14ac:dyDescent="0.25">
      <c r="C680" s="162"/>
      <c r="D680" s="162"/>
      <c r="F680" s="135"/>
      <c r="G680" s="131"/>
    </row>
    <row r="681" spans="3:7" x14ac:dyDescent="0.25">
      <c r="C681" s="162"/>
      <c r="D681" s="162"/>
      <c r="F681" s="135"/>
      <c r="G681" s="131"/>
    </row>
    <row r="682" spans="3:7" x14ac:dyDescent="0.25">
      <c r="C682" s="162"/>
      <c r="D682" s="162"/>
      <c r="F682" s="135"/>
      <c r="G682" s="131"/>
    </row>
    <row r="683" spans="3:7" x14ac:dyDescent="0.25">
      <c r="C683" s="162"/>
      <c r="D683" s="162"/>
      <c r="F683" s="135"/>
      <c r="G683" s="131"/>
    </row>
    <row r="684" spans="3:7" x14ac:dyDescent="0.25">
      <c r="C684" s="162"/>
      <c r="D684" s="162"/>
      <c r="F684" s="135"/>
      <c r="G684" s="131"/>
    </row>
    <row r="685" spans="3:7" x14ac:dyDescent="0.25">
      <c r="C685" s="162"/>
      <c r="D685" s="162"/>
      <c r="F685" s="135"/>
      <c r="G685" s="131"/>
    </row>
    <row r="686" spans="3:7" x14ac:dyDescent="0.25">
      <c r="C686" s="162"/>
      <c r="D686" s="162"/>
      <c r="F686" s="135"/>
      <c r="G686" s="131"/>
    </row>
    <row r="687" spans="3:7" x14ac:dyDescent="0.25">
      <c r="C687" s="162"/>
      <c r="D687" s="162"/>
      <c r="F687" s="135"/>
      <c r="G687" s="131"/>
    </row>
    <row r="688" spans="3:7" x14ac:dyDescent="0.25">
      <c r="C688" s="162"/>
      <c r="D688" s="162"/>
      <c r="F688" s="135"/>
      <c r="G688" s="131"/>
    </row>
    <row r="689" spans="3:7" x14ac:dyDescent="0.25">
      <c r="C689" s="162"/>
      <c r="D689" s="162"/>
      <c r="F689" s="135"/>
      <c r="G689" s="131"/>
    </row>
    <row r="690" spans="3:7" x14ac:dyDescent="0.25">
      <c r="C690" s="162"/>
      <c r="D690" s="162"/>
      <c r="F690" s="135"/>
      <c r="G690" s="131"/>
    </row>
    <row r="691" spans="3:7" x14ac:dyDescent="0.25">
      <c r="C691" s="162"/>
      <c r="D691" s="162"/>
      <c r="F691" s="135"/>
      <c r="G691" s="131"/>
    </row>
    <row r="692" spans="3:7" x14ac:dyDescent="0.25">
      <c r="C692" s="162"/>
      <c r="D692" s="162"/>
      <c r="F692" s="135"/>
      <c r="G692" s="131"/>
    </row>
    <row r="693" spans="3:7" x14ac:dyDescent="0.25">
      <c r="C693" s="162"/>
      <c r="D693" s="162"/>
      <c r="F693" s="135"/>
      <c r="G693" s="131"/>
    </row>
    <row r="694" spans="3:7" x14ac:dyDescent="0.25">
      <c r="C694" s="162"/>
      <c r="D694" s="162"/>
      <c r="F694" s="135"/>
      <c r="G694" s="131"/>
    </row>
    <row r="695" spans="3:7" x14ac:dyDescent="0.25">
      <c r="C695" s="162"/>
      <c r="D695" s="162"/>
      <c r="F695" s="135"/>
      <c r="G695" s="131"/>
    </row>
    <row r="696" spans="3:7" x14ac:dyDescent="0.25">
      <c r="C696" s="162"/>
      <c r="D696" s="162"/>
      <c r="F696" s="135"/>
      <c r="G696" s="131"/>
    </row>
    <row r="697" spans="3:7" x14ac:dyDescent="0.25">
      <c r="C697" s="162"/>
      <c r="D697" s="162"/>
      <c r="F697" s="135"/>
      <c r="G697" s="131"/>
    </row>
    <row r="698" spans="3:7" x14ac:dyDescent="0.25">
      <c r="C698" s="162"/>
      <c r="D698" s="162"/>
      <c r="F698" s="135"/>
      <c r="G698" s="131"/>
    </row>
    <row r="699" spans="3:7" x14ac:dyDescent="0.25">
      <c r="C699" s="162"/>
      <c r="D699" s="162"/>
      <c r="F699" s="135"/>
      <c r="G699" s="131"/>
    </row>
    <row r="700" spans="3:7" x14ac:dyDescent="0.25">
      <c r="C700" s="162"/>
      <c r="D700" s="162"/>
      <c r="F700" s="135"/>
      <c r="G700" s="131"/>
    </row>
    <row r="701" spans="3:7" x14ac:dyDescent="0.25">
      <c r="C701" s="162"/>
      <c r="D701" s="162"/>
      <c r="F701" s="135"/>
      <c r="G701" s="131"/>
    </row>
    <row r="702" spans="3:7" x14ac:dyDescent="0.25">
      <c r="C702" s="162"/>
      <c r="D702" s="162"/>
      <c r="F702" s="135"/>
      <c r="G702" s="131"/>
    </row>
    <row r="703" spans="3:7" x14ac:dyDescent="0.25">
      <c r="C703" s="162"/>
      <c r="D703" s="162"/>
      <c r="F703" s="135"/>
      <c r="G703" s="131"/>
    </row>
    <row r="704" spans="3:7" x14ac:dyDescent="0.25">
      <c r="C704" s="162"/>
      <c r="D704" s="162"/>
      <c r="F704" s="135"/>
      <c r="G704" s="131"/>
    </row>
    <row r="705" spans="3:7" x14ac:dyDescent="0.25">
      <c r="C705" s="162"/>
      <c r="D705" s="162"/>
      <c r="F705" s="135"/>
      <c r="G705" s="131"/>
    </row>
    <row r="706" spans="3:7" x14ac:dyDescent="0.25">
      <c r="C706" s="162"/>
      <c r="D706" s="162"/>
      <c r="F706" s="135"/>
      <c r="G706" s="131"/>
    </row>
    <row r="707" spans="3:7" x14ac:dyDescent="0.25">
      <c r="C707" s="162"/>
      <c r="D707" s="162"/>
      <c r="F707" s="135"/>
      <c r="G707" s="131"/>
    </row>
    <row r="708" spans="3:7" x14ac:dyDescent="0.25">
      <c r="C708" s="162"/>
      <c r="D708" s="162"/>
      <c r="F708" s="135"/>
      <c r="G708" s="131"/>
    </row>
    <row r="709" spans="3:7" x14ac:dyDescent="0.25">
      <c r="C709" s="162"/>
      <c r="D709" s="162"/>
      <c r="F709" s="135"/>
      <c r="G709" s="131"/>
    </row>
    <row r="710" spans="3:7" x14ac:dyDescent="0.25">
      <c r="C710" s="162"/>
      <c r="D710" s="162"/>
      <c r="F710" s="135"/>
      <c r="G710" s="131"/>
    </row>
    <row r="711" spans="3:7" x14ac:dyDescent="0.25">
      <c r="C711" s="162"/>
      <c r="D711" s="162"/>
      <c r="F711" s="135"/>
      <c r="G711" s="131"/>
    </row>
    <row r="712" spans="3:7" x14ac:dyDescent="0.25">
      <c r="C712" s="162"/>
      <c r="D712" s="162"/>
      <c r="F712" s="135"/>
      <c r="G712" s="131"/>
    </row>
    <row r="713" spans="3:7" x14ac:dyDescent="0.25">
      <c r="C713" s="162"/>
      <c r="D713" s="162"/>
      <c r="F713" s="135"/>
      <c r="G713" s="131"/>
    </row>
    <row r="714" spans="3:7" x14ac:dyDescent="0.25">
      <c r="C714" s="162"/>
      <c r="D714" s="162"/>
      <c r="F714" s="135"/>
      <c r="G714" s="131"/>
    </row>
    <row r="715" spans="3:7" x14ac:dyDescent="0.25">
      <c r="C715" s="162"/>
      <c r="D715" s="162"/>
      <c r="F715" s="135"/>
      <c r="G715" s="131"/>
    </row>
    <row r="716" spans="3:7" x14ac:dyDescent="0.25">
      <c r="C716" s="162"/>
      <c r="D716" s="162"/>
      <c r="F716" s="135"/>
      <c r="G716" s="131"/>
    </row>
    <row r="717" spans="3:7" x14ac:dyDescent="0.25">
      <c r="C717" s="162"/>
      <c r="D717" s="162"/>
      <c r="F717" s="135"/>
      <c r="G717" s="131"/>
    </row>
    <row r="718" spans="3:7" x14ac:dyDescent="0.25">
      <c r="C718" s="162"/>
      <c r="D718" s="162"/>
      <c r="F718" s="135"/>
      <c r="G718" s="131"/>
    </row>
    <row r="719" spans="3:7" x14ac:dyDescent="0.25">
      <c r="C719" s="162"/>
      <c r="D719" s="162"/>
      <c r="F719" s="135"/>
      <c r="G719" s="131"/>
    </row>
    <row r="720" spans="3:7" x14ac:dyDescent="0.25">
      <c r="C720" s="162"/>
      <c r="D720" s="162"/>
      <c r="F720" s="135"/>
      <c r="G720" s="131"/>
    </row>
    <row r="721" spans="3:7" x14ac:dyDescent="0.25">
      <c r="C721" s="162"/>
      <c r="D721" s="162"/>
      <c r="F721" s="135"/>
      <c r="G721" s="131"/>
    </row>
    <row r="722" spans="3:7" x14ac:dyDescent="0.25">
      <c r="C722" s="162"/>
      <c r="D722" s="162"/>
      <c r="F722" s="135"/>
      <c r="G722" s="131"/>
    </row>
    <row r="723" spans="3:7" x14ac:dyDescent="0.25">
      <c r="C723" s="162"/>
      <c r="D723" s="162"/>
      <c r="F723" s="135"/>
      <c r="G723" s="131"/>
    </row>
    <row r="724" spans="3:7" x14ac:dyDescent="0.25">
      <c r="C724" s="162"/>
      <c r="D724" s="162"/>
      <c r="F724" s="135"/>
      <c r="G724" s="131"/>
    </row>
    <row r="725" spans="3:7" x14ac:dyDescent="0.25">
      <c r="C725" s="162"/>
      <c r="D725" s="162"/>
      <c r="F725" s="135"/>
      <c r="G725" s="131"/>
    </row>
    <row r="726" spans="3:7" x14ac:dyDescent="0.25">
      <c r="C726" s="162"/>
      <c r="D726" s="162"/>
      <c r="F726" s="135"/>
      <c r="G726" s="131"/>
    </row>
    <row r="727" spans="3:7" x14ac:dyDescent="0.25">
      <c r="C727" s="162"/>
      <c r="D727" s="162"/>
      <c r="F727" s="135"/>
      <c r="G727" s="131"/>
    </row>
    <row r="728" spans="3:7" x14ac:dyDescent="0.25">
      <c r="C728" s="162"/>
      <c r="D728" s="162"/>
      <c r="F728" s="135"/>
      <c r="G728" s="131"/>
    </row>
    <row r="729" spans="3:7" x14ac:dyDescent="0.25">
      <c r="C729" s="162"/>
      <c r="D729" s="162"/>
      <c r="F729" s="135"/>
      <c r="G729" s="131"/>
    </row>
    <row r="730" spans="3:7" x14ac:dyDescent="0.25">
      <c r="C730" s="162"/>
      <c r="D730" s="162"/>
      <c r="F730" s="135"/>
      <c r="G730" s="131"/>
    </row>
    <row r="731" spans="3:7" x14ac:dyDescent="0.25">
      <c r="C731" s="162"/>
      <c r="D731" s="162"/>
      <c r="F731" s="135"/>
      <c r="G731" s="131"/>
    </row>
    <row r="732" spans="3:7" x14ac:dyDescent="0.25">
      <c r="C732" s="162"/>
      <c r="D732" s="162"/>
      <c r="F732" s="135"/>
      <c r="G732" s="131"/>
    </row>
    <row r="733" spans="3:7" x14ac:dyDescent="0.25">
      <c r="C733" s="162"/>
      <c r="D733" s="162"/>
      <c r="F733" s="135"/>
      <c r="G733" s="131"/>
    </row>
    <row r="734" spans="3:7" x14ac:dyDescent="0.25">
      <c r="C734" s="162"/>
      <c r="D734" s="162"/>
      <c r="F734" s="135"/>
      <c r="G734" s="131"/>
    </row>
    <row r="735" spans="3:7" x14ac:dyDescent="0.25">
      <c r="C735" s="162"/>
      <c r="D735" s="162"/>
      <c r="F735" s="135"/>
      <c r="G735" s="131"/>
    </row>
    <row r="736" spans="3:7" x14ac:dyDescent="0.25">
      <c r="C736" s="162"/>
      <c r="D736" s="162"/>
      <c r="F736" s="135"/>
      <c r="G736" s="131"/>
    </row>
    <row r="737" spans="3:7" x14ac:dyDescent="0.25">
      <c r="C737" s="162"/>
      <c r="D737" s="162"/>
      <c r="F737" s="135"/>
      <c r="G737" s="131"/>
    </row>
    <row r="738" spans="3:7" x14ac:dyDescent="0.25">
      <c r="C738" s="162"/>
      <c r="D738" s="162"/>
      <c r="F738" s="135"/>
      <c r="G738" s="131"/>
    </row>
    <row r="739" spans="3:7" x14ac:dyDescent="0.25">
      <c r="C739" s="162"/>
      <c r="D739" s="162"/>
      <c r="F739" s="135"/>
      <c r="G739" s="131"/>
    </row>
    <row r="740" spans="3:7" x14ac:dyDescent="0.25">
      <c r="C740" s="162"/>
      <c r="D740" s="162"/>
      <c r="F740" s="135"/>
      <c r="G740" s="131"/>
    </row>
    <row r="741" spans="3:7" x14ac:dyDescent="0.25">
      <c r="C741" s="162"/>
      <c r="D741" s="162"/>
      <c r="F741" s="135"/>
      <c r="G741" s="131"/>
    </row>
    <row r="742" spans="3:7" x14ac:dyDescent="0.25">
      <c r="C742" s="162"/>
      <c r="D742" s="162"/>
      <c r="F742" s="135"/>
      <c r="G742" s="131"/>
    </row>
    <row r="743" spans="3:7" x14ac:dyDescent="0.25">
      <c r="C743" s="162"/>
      <c r="D743" s="162"/>
      <c r="F743" s="135"/>
      <c r="G743" s="131"/>
    </row>
    <row r="744" spans="3:7" x14ac:dyDescent="0.25">
      <c r="C744" s="162"/>
      <c r="D744" s="162"/>
      <c r="F744" s="135"/>
      <c r="G744" s="131"/>
    </row>
    <row r="745" spans="3:7" x14ac:dyDescent="0.25">
      <c r="C745" s="162"/>
      <c r="D745" s="162"/>
      <c r="F745" s="135"/>
      <c r="G745" s="131"/>
    </row>
    <row r="746" spans="3:7" x14ac:dyDescent="0.25">
      <c r="C746" s="162"/>
      <c r="D746" s="162"/>
      <c r="F746" s="135"/>
      <c r="G746" s="131"/>
    </row>
    <row r="747" spans="3:7" x14ac:dyDescent="0.25">
      <c r="C747" s="162"/>
      <c r="D747" s="162"/>
      <c r="F747" s="135"/>
      <c r="G747" s="131"/>
    </row>
    <row r="748" spans="3:7" x14ac:dyDescent="0.25">
      <c r="C748" s="162"/>
      <c r="D748" s="162"/>
      <c r="F748" s="135"/>
      <c r="G748" s="131"/>
    </row>
    <row r="749" spans="3:7" x14ac:dyDescent="0.25">
      <c r="C749" s="162"/>
      <c r="D749" s="162"/>
      <c r="F749" s="135"/>
      <c r="G749" s="131"/>
    </row>
    <row r="750" spans="3:7" x14ac:dyDescent="0.25">
      <c r="C750" s="162"/>
      <c r="D750" s="162"/>
      <c r="F750" s="135"/>
      <c r="G750" s="131"/>
    </row>
    <row r="751" spans="3:7" x14ac:dyDescent="0.25">
      <c r="C751" s="162"/>
      <c r="D751" s="162"/>
      <c r="F751" s="135"/>
      <c r="G751" s="131"/>
    </row>
    <row r="752" spans="3:7" x14ac:dyDescent="0.25">
      <c r="C752" s="162"/>
      <c r="D752" s="162"/>
      <c r="F752" s="135"/>
      <c r="G752" s="131"/>
    </row>
    <row r="753" spans="3:7" x14ac:dyDescent="0.25">
      <c r="C753" s="162"/>
      <c r="D753" s="162"/>
      <c r="F753" s="135"/>
      <c r="G753" s="131"/>
    </row>
    <row r="754" spans="3:7" x14ac:dyDescent="0.25">
      <c r="C754" s="162"/>
      <c r="D754" s="162"/>
      <c r="F754" s="135"/>
      <c r="G754" s="131"/>
    </row>
    <row r="755" spans="3:7" x14ac:dyDescent="0.25">
      <c r="C755" s="162"/>
      <c r="D755" s="162"/>
      <c r="F755" s="135"/>
      <c r="G755" s="131"/>
    </row>
    <row r="756" spans="3:7" x14ac:dyDescent="0.25">
      <c r="C756" s="162"/>
      <c r="D756" s="162"/>
      <c r="F756" s="135"/>
      <c r="G756" s="131"/>
    </row>
    <row r="757" spans="3:7" x14ac:dyDescent="0.25">
      <c r="C757" s="162"/>
      <c r="D757" s="162"/>
      <c r="F757" s="135"/>
      <c r="G757" s="131"/>
    </row>
    <row r="758" spans="3:7" x14ac:dyDescent="0.25">
      <c r="C758" s="162"/>
      <c r="D758" s="162"/>
      <c r="F758" s="135"/>
      <c r="G758" s="131"/>
    </row>
    <row r="759" spans="3:7" x14ac:dyDescent="0.25">
      <c r="C759" s="162"/>
      <c r="D759" s="162"/>
      <c r="F759" s="135"/>
      <c r="G759" s="131"/>
    </row>
    <row r="760" spans="3:7" x14ac:dyDescent="0.25">
      <c r="C760" s="162"/>
      <c r="D760" s="162"/>
      <c r="F760" s="135"/>
      <c r="G760" s="131"/>
    </row>
    <row r="761" spans="3:7" x14ac:dyDescent="0.25">
      <c r="C761" s="162"/>
      <c r="D761" s="162"/>
      <c r="F761" s="135"/>
      <c r="G761" s="131"/>
    </row>
    <row r="762" spans="3:7" x14ac:dyDescent="0.25">
      <c r="C762" s="162"/>
      <c r="D762" s="162"/>
      <c r="F762" s="135"/>
      <c r="G762" s="131"/>
    </row>
    <row r="763" spans="3:7" x14ac:dyDescent="0.25">
      <c r="C763" s="162"/>
      <c r="D763" s="162"/>
      <c r="F763" s="135"/>
      <c r="G763" s="131"/>
    </row>
    <row r="764" spans="3:7" x14ac:dyDescent="0.25">
      <c r="C764" s="162"/>
      <c r="D764" s="162"/>
      <c r="F764" s="135"/>
      <c r="G764" s="131"/>
    </row>
    <row r="765" spans="3:7" x14ac:dyDescent="0.25">
      <c r="C765" s="162"/>
      <c r="D765" s="162"/>
      <c r="F765" s="135"/>
      <c r="G765" s="131"/>
    </row>
    <row r="766" spans="3:7" x14ac:dyDescent="0.25">
      <c r="C766" s="162"/>
      <c r="D766" s="162"/>
      <c r="F766" s="135"/>
      <c r="G766" s="131"/>
    </row>
    <row r="767" spans="3:7" x14ac:dyDescent="0.25">
      <c r="C767" s="162"/>
      <c r="D767" s="162"/>
      <c r="F767" s="135"/>
      <c r="G767" s="131"/>
    </row>
    <row r="768" spans="3:7" x14ac:dyDescent="0.25">
      <c r="C768" s="162"/>
      <c r="D768" s="162"/>
      <c r="F768" s="135"/>
      <c r="G768" s="131"/>
    </row>
    <row r="769" spans="3:7" x14ac:dyDescent="0.25">
      <c r="C769" s="162"/>
      <c r="D769" s="162"/>
      <c r="F769" s="135"/>
      <c r="G769" s="131"/>
    </row>
    <row r="770" spans="3:7" x14ac:dyDescent="0.25">
      <c r="C770" s="162"/>
      <c r="D770" s="162"/>
      <c r="F770" s="135"/>
      <c r="G770" s="131"/>
    </row>
    <row r="771" spans="3:7" x14ac:dyDescent="0.25">
      <c r="C771" s="162"/>
      <c r="D771" s="162"/>
      <c r="F771" s="135"/>
      <c r="G771" s="131"/>
    </row>
    <row r="772" spans="3:7" x14ac:dyDescent="0.25">
      <c r="C772" s="162"/>
      <c r="D772" s="162"/>
      <c r="F772" s="135"/>
      <c r="G772" s="131"/>
    </row>
    <row r="773" spans="3:7" x14ac:dyDescent="0.25">
      <c r="C773" s="162"/>
      <c r="D773" s="162"/>
      <c r="F773" s="135"/>
      <c r="G773" s="131"/>
    </row>
    <row r="774" spans="3:7" x14ac:dyDescent="0.25">
      <c r="C774" s="162"/>
      <c r="D774" s="162"/>
      <c r="F774" s="135"/>
      <c r="G774" s="131"/>
    </row>
    <row r="775" spans="3:7" x14ac:dyDescent="0.25">
      <c r="C775" s="162"/>
      <c r="D775" s="162"/>
      <c r="F775" s="135"/>
      <c r="G775" s="131"/>
    </row>
    <row r="776" spans="3:7" x14ac:dyDescent="0.25">
      <c r="C776" s="162"/>
      <c r="D776" s="162"/>
      <c r="F776" s="135"/>
      <c r="G776" s="131"/>
    </row>
    <row r="777" spans="3:7" x14ac:dyDescent="0.25">
      <c r="C777" s="162"/>
      <c r="D777" s="162"/>
      <c r="F777" s="135"/>
      <c r="G777" s="131"/>
    </row>
    <row r="778" spans="3:7" x14ac:dyDescent="0.25">
      <c r="C778" s="162"/>
      <c r="D778" s="162"/>
      <c r="F778" s="135"/>
      <c r="G778" s="131"/>
    </row>
    <row r="779" spans="3:7" x14ac:dyDescent="0.25">
      <c r="C779" s="162"/>
      <c r="D779" s="162"/>
      <c r="F779" s="135"/>
      <c r="G779" s="131"/>
    </row>
    <row r="780" spans="3:7" x14ac:dyDescent="0.25">
      <c r="C780" s="162"/>
      <c r="D780" s="162"/>
      <c r="F780" s="135"/>
      <c r="G780" s="131"/>
    </row>
    <row r="781" spans="3:7" x14ac:dyDescent="0.25">
      <c r="C781" s="162"/>
      <c r="D781" s="162"/>
      <c r="F781" s="135"/>
      <c r="G781" s="131"/>
    </row>
    <row r="782" spans="3:7" x14ac:dyDescent="0.25">
      <c r="C782" s="162"/>
      <c r="D782" s="162"/>
      <c r="F782" s="135"/>
      <c r="G782" s="131"/>
    </row>
    <row r="783" spans="3:7" x14ac:dyDescent="0.25">
      <c r="C783" s="162"/>
      <c r="D783" s="162"/>
      <c r="F783" s="135"/>
      <c r="G783" s="131"/>
    </row>
    <row r="784" spans="3:7" x14ac:dyDescent="0.25">
      <c r="C784" s="162"/>
      <c r="D784" s="162"/>
      <c r="F784" s="135"/>
      <c r="G784" s="131"/>
    </row>
    <row r="785" spans="3:7" x14ac:dyDescent="0.25">
      <c r="C785" s="162"/>
      <c r="D785" s="162"/>
      <c r="F785" s="135"/>
      <c r="G785" s="131"/>
    </row>
    <row r="786" spans="3:7" x14ac:dyDescent="0.25">
      <c r="C786" s="162"/>
      <c r="D786" s="162"/>
      <c r="F786" s="135"/>
      <c r="G786" s="131"/>
    </row>
    <row r="787" spans="3:7" x14ac:dyDescent="0.25">
      <c r="C787" s="162"/>
      <c r="D787" s="162"/>
      <c r="F787" s="135"/>
      <c r="G787" s="131"/>
    </row>
    <row r="788" spans="3:7" x14ac:dyDescent="0.25">
      <c r="C788" s="162"/>
      <c r="D788" s="162"/>
      <c r="F788" s="135"/>
      <c r="G788" s="131"/>
    </row>
    <row r="789" spans="3:7" x14ac:dyDescent="0.25">
      <c r="C789" s="162"/>
      <c r="D789" s="162"/>
      <c r="F789" s="135"/>
      <c r="G789" s="131"/>
    </row>
    <row r="790" spans="3:7" x14ac:dyDescent="0.25">
      <c r="C790" s="162"/>
      <c r="D790" s="162"/>
      <c r="F790" s="135"/>
      <c r="G790" s="131"/>
    </row>
    <row r="791" spans="3:7" x14ac:dyDescent="0.25">
      <c r="C791" s="162"/>
      <c r="D791" s="162"/>
      <c r="F791" s="135"/>
      <c r="G791" s="131"/>
    </row>
    <row r="792" spans="3:7" x14ac:dyDescent="0.25">
      <c r="C792" s="162"/>
      <c r="D792" s="162"/>
      <c r="F792" s="135"/>
      <c r="G792" s="131"/>
    </row>
    <row r="793" spans="3:7" x14ac:dyDescent="0.25">
      <c r="C793" s="162"/>
      <c r="D793" s="162"/>
      <c r="F793" s="135"/>
      <c r="G793" s="131"/>
    </row>
    <row r="794" spans="3:7" x14ac:dyDescent="0.25">
      <c r="C794" s="162"/>
      <c r="D794" s="162"/>
      <c r="F794" s="135"/>
      <c r="G794" s="131"/>
    </row>
    <row r="795" spans="3:7" x14ac:dyDescent="0.25">
      <c r="C795" s="162"/>
      <c r="D795" s="162"/>
      <c r="F795" s="135"/>
      <c r="G795" s="131"/>
    </row>
    <row r="796" spans="3:7" x14ac:dyDescent="0.25">
      <c r="C796" s="162"/>
      <c r="D796" s="162"/>
      <c r="F796" s="135"/>
      <c r="G796" s="131"/>
    </row>
    <row r="797" spans="3:7" x14ac:dyDescent="0.25">
      <c r="C797" s="162"/>
      <c r="D797" s="162"/>
      <c r="F797" s="135"/>
      <c r="G797" s="131"/>
    </row>
    <row r="798" spans="3:7" x14ac:dyDescent="0.25">
      <c r="C798" s="162"/>
      <c r="D798" s="162"/>
      <c r="F798" s="135"/>
      <c r="G798" s="131"/>
    </row>
    <row r="799" spans="3:7" x14ac:dyDescent="0.25">
      <c r="C799" s="162"/>
      <c r="D799" s="162"/>
      <c r="F799" s="135"/>
      <c r="G799" s="131"/>
    </row>
    <row r="800" spans="3:7" x14ac:dyDescent="0.25">
      <c r="C800" s="162"/>
      <c r="D800" s="162"/>
      <c r="F800" s="135"/>
      <c r="G800" s="131"/>
    </row>
    <row r="801" spans="3:7" x14ac:dyDescent="0.25">
      <c r="C801" s="162"/>
      <c r="D801" s="162"/>
      <c r="F801" s="135"/>
      <c r="G801" s="131"/>
    </row>
    <row r="802" spans="3:7" x14ac:dyDescent="0.25">
      <c r="C802" s="162"/>
      <c r="D802" s="162"/>
      <c r="F802" s="135"/>
      <c r="G802" s="131"/>
    </row>
    <row r="803" spans="3:7" x14ac:dyDescent="0.25">
      <c r="C803" s="162"/>
      <c r="D803" s="162"/>
      <c r="F803" s="135"/>
      <c r="G803" s="131"/>
    </row>
    <row r="804" spans="3:7" x14ac:dyDescent="0.25">
      <c r="C804" s="162"/>
      <c r="D804" s="162"/>
      <c r="F804" s="135"/>
      <c r="G804" s="131"/>
    </row>
    <row r="805" spans="3:7" x14ac:dyDescent="0.25">
      <c r="C805" s="162"/>
      <c r="D805" s="162"/>
      <c r="F805" s="135"/>
      <c r="G805" s="131"/>
    </row>
    <row r="806" spans="3:7" x14ac:dyDescent="0.25">
      <c r="C806" s="162"/>
      <c r="D806" s="162"/>
      <c r="F806" s="135"/>
      <c r="G806" s="131"/>
    </row>
    <row r="807" spans="3:7" x14ac:dyDescent="0.25">
      <c r="C807" s="162"/>
      <c r="D807" s="162"/>
      <c r="F807" s="135"/>
      <c r="G807" s="131"/>
    </row>
    <row r="808" spans="3:7" x14ac:dyDescent="0.25">
      <c r="C808" s="162"/>
      <c r="D808" s="162"/>
      <c r="F808" s="135"/>
      <c r="G808" s="131"/>
    </row>
    <row r="809" spans="3:7" x14ac:dyDescent="0.25">
      <c r="C809" s="162"/>
      <c r="D809" s="162"/>
      <c r="F809" s="135"/>
      <c r="G809" s="131"/>
    </row>
    <row r="810" spans="3:7" x14ac:dyDescent="0.25">
      <c r="C810" s="162"/>
      <c r="D810" s="162"/>
      <c r="F810" s="135"/>
      <c r="G810" s="131"/>
    </row>
    <row r="811" spans="3:7" x14ac:dyDescent="0.25">
      <c r="C811" s="162"/>
      <c r="D811" s="162"/>
      <c r="F811" s="135"/>
      <c r="G811" s="131"/>
    </row>
    <row r="812" spans="3:7" x14ac:dyDescent="0.25">
      <c r="C812" s="162"/>
      <c r="D812" s="162"/>
      <c r="F812" s="135"/>
      <c r="G812" s="131"/>
    </row>
    <row r="813" spans="3:7" x14ac:dyDescent="0.25">
      <c r="C813" s="162"/>
      <c r="D813" s="162"/>
      <c r="F813" s="135"/>
      <c r="G813" s="131"/>
    </row>
    <row r="814" spans="3:7" x14ac:dyDescent="0.25">
      <c r="C814" s="162"/>
      <c r="D814" s="162"/>
      <c r="F814" s="135"/>
      <c r="G814" s="131"/>
    </row>
    <row r="815" spans="3:7" x14ac:dyDescent="0.25">
      <c r="C815" s="162"/>
      <c r="D815" s="162"/>
      <c r="F815" s="135"/>
      <c r="G815" s="131"/>
    </row>
    <row r="816" spans="3:7" x14ac:dyDescent="0.25">
      <c r="C816" s="162"/>
      <c r="D816" s="162"/>
      <c r="F816" s="135"/>
      <c r="G816" s="131"/>
    </row>
    <row r="817" spans="3:7" x14ac:dyDescent="0.25">
      <c r="C817" s="162"/>
      <c r="D817" s="162"/>
      <c r="F817" s="135"/>
      <c r="G817" s="131"/>
    </row>
    <row r="818" spans="3:7" x14ac:dyDescent="0.25">
      <c r="C818" s="162"/>
      <c r="D818" s="162"/>
      <c r="F818" s="135"/>
      <c r="G818" s="131"/>
    </row>
    <row r="819" spans="3:7" x14ac:dyDescent="0.25">
      <c r="C819" s="162"/>
      <c r="D819" s="162"/>
      <c r="F819" s="135"/>
      <c r="G819" s="131"/>
    </row>
    <row r="820" spans="3:7" x14ac:dyDescent="0.25">
      <c r="C820" s="162"/>
      <c r="D820" s="162"/>
      <c r="F820" s="135"/>
      <c r="G820" s="131"/>
    </row>
    <row r="821" spans="3:7" x14ac:dyDescent="0.25">
      <c r="C821" s="162"/>
      <c r="D821" s="162"/>
      <c r="F821" s="135"/>
      <c r="G821" s="131"/>
    </row>
    <row r="822" spans="3:7" x14ac:dyDescent="0.25">
      <c r="C822" s="162"/>
      <c r="D822" s="162"/>
      <c r="F822" s="135"/>
      <c r="G822" s="131"/>
    </row>
    <row r="823" spans="3:7" x14ac:dyDescent="0.25">
      <c r="C823" s="162"/>
      <c r="D823" s="162"/>
      <c r="F823" s="135"/>
      <c r="G823" s="131"/>
    </row>
    <row r="824" spans="3:7" x14ac:dyDescent="0.25">
      <c r="C824" s="162"/>
      <c r="D824" s="162"/>
      <c r="F824" s="135"/>
      <c r="G824" s="131"/>
    </row>
    <row r="825" spans="3:7" x14ac:dyDescent="0.25">
      <c r="C825" s="162"/>
      <c r="D825" s="162"/>
      <c r="F825" s="135"/>
      <c r="G825" s="131"/>
    </row>
    <row r="826" spans="3:7" x14ac:dyDescent="0.25">
      <c r="C826" s="162"/>
      <c r="D826" s="162"/>
      <c r="F826" s="135"/>
      <c r="G826" s="131"/>
    </row>
    <row r="827" spans="3:7" x14ac:dyDescent="0.25">
      <c r="C827" s="162"/>
      <c r="D827" s="162"/>
      <c r="F827" s="135"/>
      <c r="G827" s="131"/>
    </row>
    <row r="828" spans="3:7" x14ac:dyDescent="0.25">
      <c r="C828" s="162"/>
      <c r="D828" s="162"/>
      <c r="F828" s="135"/>
      <c r="G828" s="131"/>
    </row>
    <row r="829" spans="3:7" x14ac:dyDescent="0.25">
      <c r="C829" s="162"/>
      <c r="D829" s="162"/>
      <c r="F829" s="135"/>
      <c r="G829" s="131"/>
    </row>
    <row r="830" spans="3:7" x14ac:dyDescent="0.25">
      <c r="C830" s="162"/>
      <c r="D830" s="162"/>
      <c r="F830" s="135"/>
      <c r="G830" s="131"/>
    </row>
    <row r="831" spans="3:7" x14ac:dyDescent="0.25">
      <c r="C831" s="162"/>
      <c r="D831" s="162"/>
      <c r="F831" s="135"/>
      <c r="G831" s="131"/>
    </row>
    <row r="832" spans="3:7" x14ac:dyDescent="0.25">
      <c r="C832" s="162"/>
      <c r="D832" s="162"/>
      <c r="F832" s="135"/>
      <c r="G832" s="131"/>
    </row>
    <row r="833" spans="3:7" x14ac:dyDescent="0.25">
      <c r="C833" s="162"/>
      <c r="D833" s="162"/>
      <c r="F833" s="135"/>
      <c r="G833" s="131"/>
    </row>
    <row r="834" spans="3:7" x14ac:dyDescent="0.25">
      <c r="C834" s="162"/>
      <c r="D834" s="162"/>
      <c r="F834" s="135"/>
      <c r="G834" s="131"/>
    </row>
    <row r="835" spans="3:7" x14ac:dyDescent="0.25">
      <c r="C835" s="162"/>
      <c r="D835" s="162"/>
      <c r="F835" s="135"/>
      <c r="G835" s="131"/>
    </row>
    <row r="836" spans="3:7" x14ac:dyDescent="0.25">
      <c r="C836" s="162"/>
      <c r="D836" s="162"/>
      <c r="F836" s="135"/>
      <c r="G836" s="131"/>
    </row>
    <row r="837" spans="3:7" x14ac:dyDescent="0.25">
      <c r="C837" s="162"/>
      <c r="D837" s="162"/>
      <c r="F837" s="135"/>
      <c r="G837" s="131"/>
    </row>
    <row r="838" spans="3:7" x14ac:dyDescent="0.25">
      <c r="C838" s="162"/>
      <c r="D838" s="162"/>
      <c r="F838" s="135"/>
      <c r="G838" s="131"/>
    </row>
    <row r="839" spans="3:7" x14ac:dyDescent="0.25">
      <c r="C839" s="162"/>
      <c r="D839" s="162"/>
      <c r="F839" s="135"/>
      <c r="G839" s="131"/>
    </row>
    <row r="840" spans="3:7" x14ac:dyDescent="0.25">
      <c r="C840" s="162"/>
      <c r="D840" s="162"/>
      <c r="F840" s="135"/>
      <c r="G840" s="131"/>
    </row>
    <row r="841" spans="3:7" x14ac:dyDescent="0.25">
      <c r="C841" s="162"/>
      <c r="D841" s="162"/>
      <c r="F841" s="135"/>
      <c r="G841" s="131"/>
    </row>
    <row r="842" spans="3:7" x14ac:dyDescent="0.25">
      <c r="C842" s="162"/>
      <c r="D842" s="162"/>
      <c r="F842" s="135"/>
      <c r="G842" s="131"/>
    </row>
    <row r="843" spans="3:7" x14ac:dyDescent="0.25">
      <c r="C843" s="162"/>
      <c r="D843" s="162"/>
      <c r="F843" s="135"/>
      <c r="G843" s="131"/>
    </row>
    <row r="844" spans="3:7" x14ac:dyDescent="0.25">
      <c r="C844" s="162"/>
      <c r="D844" s="162"/>
      <c r="F844" s="135"/>
      <c r="G844" s="131"/>
    </row>
    <row r="845" spans="3:7" x14ac:dyDescent="0.25">
      <c r="C845" s="162"/>
      <c r="D845" s="162"/>
      <c r="F845" s="135"/>
      <c r="G845" s="131"/>
    </row>
    <row r="846" spans="3:7" x14ac:dyDescent="0.25">
      <c r="C846" s="162"/>
      <c r="D846" s="162"/>
      <c r="F846" s="135"/>
      <c r="G846" s="131"/>
    </row>
    <row r="847" spans="3:7" x14ac:dyDescent="0.25">
      <c r="C847" s="162"/>
      <c r="D847" s="162"/>
      <c r="F847" s="135"/>
      <c r="G847" s="131"/>
    </row>
    <row r="848" spans="3:7" x14ac:dyDescent="0.25">
      <c r="C848" s="162"/>
      <c r="D848" s="162"/>
      <c r="F848" s="135"/>
      <c r="G848" s="131"/>
    </row>
    <row r="849" spans="3:7" x14ac:dyDescent="0.25">
      <c r="C849" s="162"/>
      <c r="D849" s="162"/>
      <c r="F849" s="135"/>
      <c r="G849" s="131"/>
    </row>
    <row r="850" spans="3:7" x14ac:dyDescent="0.25">
      <c r="C850" s="162"/>
      <c r="D850" s="162"/>
      <c r="F850" s="135"/>
      <c r="G850" s="131"/>
    </row>
    <row r="851" spans="3:7" x14ac:dyDescent="0.25">
      <c r="C851" s="162"/>
      <c r="D851" s="162"/>
      <c r="F851" s="135"/>
      <c r="G851" s="131"/>
    </row>
    <row r="852" spans="3:7" x14ac:dyDescent="0.25">
      <c r="C852" s="162"/>
      <c r="D852" s="162"/>
      <c r="F852" s="135"/>
      <c r="G852" s="131"/>
    </row>
    <row r="853" spans="3:7" x14ac:dyDescent="0.25">
      <c r="C853" s="162"/>
      <c r="D853" s="162"/>
      <c r="F853" s="135"/>
      <c r="G853" s="131"/>
    </row>
    <row r="854" spans="3:7" x14ac:dyDescent="0.25">
      <c r="C854" s="162"/>
      <c r="D854" s="162"/>
      <c r="F854" s="135"/>
      <c r="G854" s="131"/>
    </row>
    <row r="855" spans="3:7" x14ac:dyDescent="0.25">
      <c r="C855" s="162"/>
      <c r="D855" s="162"/>
      <c r="F855" s="135"/>
      <c r="G855" s="131"/>
    </row>
    <row r="856" spans="3:7" x14ac:dyDescent="0.25">
      <c r="C856" s="162"/>
      <c r="D856" s="162"/>
      <c r="F856" s="135"/>
      <c r="G856" s="131"/>
    </row>
    <row r="857" spans="3:7" x14ac:dyDescent="0.25">
      <c r="C857" s="162"/>
      <c r="D857" s="162"/>
      <c r="F857" s="135"/>
      <c r="G857" s="131"/>
    </row>
    <row r="858" spans="3:7" x14ac:dyDescent="0.25">
      <c r="C858" s="162"/>
      <c r="D858" s="162"/>
      <c r="F858" s="135"/>
      <c r="G858" s="131"/>
    </row>
    <row r="859" spans="3:7" x14ac:dyDescent="0.25">
      <c r="C859" s="162"/>
      <c r="D859" s="162"/>
      <c r="F859" s="135"/>
      <c r="G859" s="131"/>
    </row>
    <row r="860" spans="3:7" x14ac:dyDescent="0.25">
      <c r="C860" s="162"/>
      <c r="D860" s="162"/>
      <c r="F860" s="135"/>
      <c r="G860" s="131"/>
    </row>
    <row r="861" spans="3:7" x14ac:dyDescent="0.25">
      <c r="C861" s="162"/>
      <c r="D861" s="162"/>
      <c r="F861" s="135"/>
      <c r="G861" s="131"/>
    </row>
    <row r="862" spans="3:7" x14ac:dyDescent="0.25">
      <c r="C862" s="162"/>
      <c r="D862" s="162"/>
      <c r="F862" s="135"/>
      <c r="G862" s="131"/>
    </row>
    <row r="863" spans="3:7" x14ac:dyDescent="0.25">
      <c r="C863" s="162"/>
      <c r="D863" s="162"/>
      <c r="F863" s="135"/>
      <c r="G863" s="131"/>
    </row>
    <row r="864" spans="3:7" x14ac:dyDescent="0.25">
      <c r="C864" s="162"/>
      <c r="D864" s="162"/>
      <c r="F864" s="135"/>
      <c r="G864" s="131"/>
    </row>
    <row r="865" spans="3:7" x14ac:dyDescent="0.25">
      <c r="C865" s="162"/>
      <c r="D865" s="162"/>
      <c r="F865" s="135"/>
      <c r="G865" s="131"/>
    </row>
    <row r="866" spans="3:7" x14ac:dyDescent="0.25">
      <c r="C866" s="162"/>
      <c r="D866" s="162"/>
      <c r="F866" s="135"/>
      <c r="G866" s="131"/>
    </row>
    <row r="867" spans="3:7" x14ac:dyDescent="0.25">
      <c r="C867" s="162"/>
      <c r="D867" s="162"/>
      <c r="F867" s="135"/>
      <c r="G867" s="131"/>
    </row>
    <row r="868" spans="3:7" x14ac:dyDescent="0.25">
      <c r="C868" s="162"/>
      <c r="D868" s="162"/>
      <c r="F868" s="135"/>
      <c r="G868" s="131"/>
    </row>
    <row r="869" spans="3:7" x14ac:dyDescent="0.25">
      <c r="C869" s="162"/>
      <c r="D869" s="162"/>
      <c r="F869" s="135"/>
      <c r="G869" s="131"/>
    </row>
    <row r="870" spans="3:7" x14ac:dyDescent="0.25">
      <c r="C870" s="162"/>
      <c r="D870" s="162"/>
      <c r="F870" s="135"/>
      <c r="G870" s="131"/>
    </row>
    <row r="871" spans="3:7" x14ac:dyDescent="0.25">
      <c r="C871" s="162"/>
      <c r="D871" s="162"/>
      <c r="F871" s="135"/>
      <c r="G871" s="131"/>
    </row>
    <row r="872" spans="3:7" x14ac:dyDescent="0.25">
      <c r="C872" s="162"/>
      <c r="D872" s="162"/>
      <c r="F872" s="135"/>
      <c r="G872" s="131"/>
    </row>
    <row r="873" spans="3:7" x14ac:dyDescent="0.25">
      <c r="C873" s="162"/>
      <c r="D873" s="162"/>
      <c r="F873" s="135"/>
      <c r="G873" s="131"/>
    </row>
    <row r="874" spans="3:7" x14ac:dyDescent="0.25">
      <c r="C874" s="162"/>
      <c r="D874" s="162"/>
      <c r="F874" s="135"/>
      <c r="G874" s="131"/>
    </row>
    <row r="875" spans="3:7" x14ac:dyDescent="0.25">
      <c r="C875" s="162"/>
      <c r="D875" s="162"/>
      <c r="F875" s="135"/>
      <c r="G875" s="131"/>
    </row>
    <row r="876" spans="3:7" x14ac:dyDescent="0.25">
      <c r="C876" s="162"/>
      <c r="D876" s="162"/>
      <c r="F876" s="135"/>
      <c r="G876" s="131"/>
    </row>
    <row r="877" spans="3:7" x14ac:dyDescent="0.25">
      <c r="C877" s="162"/>
      <c r="D877" s="162"/>
      <c r="F877" s="135"/>
      <c r="G877" s="131"/>
    </row>
    <row r="878" spans="3:7" x14ac:dyDescent="0.25">
      <c r="C878" s="162"/>
      <c r="D878" s="162"/>
      <c r="F878" s="135"/>
      <c r="G878" s="131"/>
    </row>
    <row r="879" spans="3:7" x14ac:dyDescent="0.25">
      <c r="C879" s="162"/>
      <c r="D879" s="162"/>
      <c r="F879" s="135"/>
      <c r="G879" s="131"/>
    </row>
    <row r="880" spans="3:7" x14ac:dyDescent="0.25">
      <c r="C880" s="162"/>
      <c r="D880" s="162"/>
      <c r="F880" s="135"/>
      <c r="G880" s="131"/>
    </row>
    <row r="881" spans="3:7" x14ac:dyDescent="0.25">
      <c r="C881" s="162"/>
      <c r="D881" s="162"/>
      <c r="F881" s="135"/>
      <c r="G881" s="131"/>
    </row>
    <row r="882" spans="3:7" x14ac:dyDescent="0.25">
      <c r="C882" s="162"/>
      <c r="D882" s="162"/>
      <c r="F882" s="135"/>
      <c r="G882" s="131"/>
    </row>
    <row r="883" spans="3:7" x14ac:dyDescent="0.25">
      <c r="C883" s="162"/>
      <c r="D883" s="162"/>
      <c r="F883" s="135"/>
      <c r="G883" s="131"/>
    </row>
    <row r="884" spans="3:7" x14ac:dyDescent="0.25">
      <c r="C884" s="162"/>
      <c r="D884" s="162"/>
      <c r="F884" s="135"/>
      <c r="G884" s="131"/>
    </row>
    <row r="885" spans="3:7" x14ac:dyDescent="0.25">
      <c r="C885" s="162"/>
      <c r="D885" s="162"/>
      <c r="F885" s="135"/>
      <c r="G885" s="131"/>
    </row>
    <row r="886" spans="3:7" x14ac:dyDescent="0.25">
      <c r="C886" s="162"/>
      <c r="D886" s="162"/>
      <c r="F886" s="135"/>
      <c r="G886" s="131"/>
    </row>
    <row r="887" spans="3:7" x14ac:dyDescent="0.25">
      <c r="C887" s="162"/>
      <c r="D887" s="162"/>
      <c r="F887" s="135"/>
      <c r="G887" s="131"/>
    </row>
    <row r="888" spans="3:7" x14ac:dyDescent="0.25">
      <c r="C888" s="162"/>
      <c r="D888" s="162"/>
      <c r="F888" s="135"/>
      <c r="G888" s="131"/>
    </row>
    <row r="889" spans="3:7" x14ac:dyDescent="0.25">
      <c r="C889" s="162"/>
      <c r="D889" s="162"/>
      <c r="F889" s="135"/>
      <c r="G889" s="131"/>
    </row>
    <row r="890" spans="3:7" x14ac:dyDescent="0.25">
      <c r="C890" s="162"/>
      <c r="D890" s="162"/>
      <c r="F890" s="135"/>
      <c r="G890" s="131"/>
    </row>
    <row r="891" spans="3:7" x14ac:dyDescent="0.25">
      <c r="C891" s="162"/>
      <c r="D891" s="162"/>
      <c r="F891" s="135"/>
      <c r="G891" s="131"/>
    </row>
    <row r="892" spans="3:7" x14ac:dyDescent="0.25">
      <c r="C892" s="162"/>
      <c r="D892" s="162"/>
      <c r="F892" s="135"/>
      <c r="G892" s="131"/>
    </row>
    <row r="893" spans="3:7" x14ac:dyDescent="0.25">
      <c r="C893" s="162"/>
      <c r="D893" s="162"/>
      <c r="F893" s="135"/>
      <c r="G893" s="131"/>
    </row>
    <row r="894" spans="3:7" x14ac:dyDescent="0.25">
      <c r="C894" s="162"/>
      <c r="D894" s="162"/>
      <c r="F894" s="135"/>
      <c r="G894" s="131"/>
    </row>
    <row r="895" spans="3:7" x14ac:dyDescent="0.25">
      <c r="C895" s="162"/>
      <c r="D895" s="162"/>
      <c r="F895" s="135"/>
      <c r="G895" s="131"/>
    </row>
    <row r="896" spans="3:7" x14ac:dyDescent="0.25">
      <c r="C896" s="162"/>
      <c r="D896" s="162"/>
      <c r="F896" s="135"/>
      <c r="G896" s="131"/>
    </row>
    <row r="897" spans="3:7" x14ac:dyDescent="0.25">
      <c r="C897" s="162"/>
      <c r="D897" s="162"/>
      <c r="F897" s="135"/>
      <c r="G897" s="131"/>
    </row>
    <row r="898" spans="3:7" x14ac:dyDescent="0.25">
      <c r="C898" s="162"/>
      <c r="D898" s="162"/>
      <c r="F898" s="135"/>
      <c r="G898" s="131"/>
    </row>
    <row r="899" spans="3:7" x14ac:dyDescent="0.25">
      <c r="C899" s="162"/>
      <c r="D899" s="162"/>
      <c r="F899" s="135"/>
      <c r="G899" s="131"/>
    </row>
    <row r="900" spans="3:7" x14ac:dyDescent="0.25">
      <c r="C900" s="162"/>
      <c r="D900" s="162"/>
      <c r="F900" s="135"/>
      <c r="G900" s="131"/>
    </row>
    <row r="901" spans="3:7" x14ac:dyDescent="0.25">
      <c r="C901" s="162"/>
      <c r="D901" s="162"/>
      <c r="F901" s="135"/>
      <c r="G901" s="131"/>
    </row>
    <row r="902" spans="3:7" x14ac:dyDescent="0.25">
      <c r="C902" s="162"/>
      <c r="D902" s="162"/>
      <c r="F902" s="135"/>
      <c r="G902" s="131"/>
    </row>
    <row r="903" spans="3:7" x14ac:dyDescent="0.25">
      <c r="C903" s="162"/>
      <c r="D903" s="162"/>
      <c r="F903" s="135"/>
      <c r="G903" s="131"/>
    </row>
    <row r="904" spans="3:7" x14ac:dyDescent="0.25">
      <c r="C904" s="162"/>
      <c r="D904" s="162"/>
      <c r="F904" s="135"/>
      <c r="G904" s="131"/>
    </row>
    <row r="905" spans="3:7" x14ac:dyDescent="0.25">
      <c r="C905" s="162"/>
      <c r="D905" s="162"/>
      <c r="F905" s="135"/>
      <c r="G905" s="131"/>
    </row>
    <row r="906" spans="3:7" x14ac:dyDescent="0.25">
      <c r="C906" s="162"/>
      <c r="D906" s="162"/>
      <c r="F906" s="135"/>
      <c r="G906" s="131"/>
    </row>
    <row r="907" spans="3:7" x14ac:dyDescent="0.25">
      <c r="C907" s="162"/>
      <c r="D907" s="162"/>
      <c r="F907" s="135"/>
      <c r="G907" s="131"/>
    </row>
    <row r="908" spans="3:7" x14ac:dyDescent="0.25">
      <c r="C908" s="162"/>
      <c r="D908" s="162"/>
      <c r="F908" s="135"/>
      <c r="G908" s="131"/>
    </row>
    <row r="909" spans="3:7" x14ac:dyDescent="0.25">
      <c r="C909" s="162"/>
      <c r="D909" s="162"/>
      <c r="F909" s="135"/>
      <c r="G909" s="131"/>
    </row>
    <row r="910" spans="3:7" x14ac:dyDescent="0.25">
      <c r="C910" s="162"/>
      <c r="D910" s="162"/>
      <c r="F910" s="135"/>
      <c r="G910" s="131"/>
    </row>
    <row r="911" spans="3:7" x14ac:dyDescent="0.25">
      <c r="C911" s="162"/>
      <c r="D911" s="162"/>
      <c r="F911" s="135"/>
      <c r="G911" s="131"/>
    </row>
    <row r="912" spans="3:7" x14ac:dyDescent="0.25">
      <c r="C912" s="162"/>
      <c r="D912" s="162"/>
      <c r="F912" s="135"/>
      <c r="G912" s="131"/>
    </row>
    <row r="913" spans="3:7" x14ac:dyDescent="0.25">
      <c r="C913" s="162"/>
      <c r="D913" s="162"/>
      <c r="F913" s="135"/>
      <c r="G913" s="131"/>
    </row>
    <row r="914" spans="3:7" x14ac:dyDescent="0.25">
      <c r="C914" s="162"/>
      <c r="D914" s="162"/>
      <c r="F914" s="135"/>
      <c r="G914" s="131"/>
    </row>
    <row r="915" spans="3:7" x14ac:dyDescent="0.25">
      <c r="C915" s="162"/>
      <c r="D915" s="162"/>
      <c r="F915" s="135"/>
      <c r="G915" s="131"/>
    </row>
    <row r="916" spans="3:7" x14ac:dyDescent="0.25">
      <c r="C916" s="162"/>
      <c r="D916" s="162"/>
      <c r="F916" s="135"/>
      <c r="G916" s="131"/>
    </row>
    <row r="917" spans="3:7" x14ac:dyDescent="0.25">
      <c r="C917" s="162"/>
      <c r="D917" s="162"/>
      <c r="F917" s="135"/>
      <c r="G917" s="131"/>
    </row>
    <row r="918" spans="3:7" x14ac:dyDescent="0.25">
      <c r="C918" s="162"/>
      <c r="D918" s="162"/>
      <c r="F918" s="135"/>
      <c r="G918" s="131"/>
    </row>
    <row r="919" spans="3:7" x14ac:dyDescent="0.25">
      <c r="C919" s="162"/>
      <c r="D919" s="162"/>
      <c r="F919" s="135"/>
      <c r="G919" s="131"/>
    </row>
    <row r="920" spans="3:7" x14ac:dyDescent="0.25">
      <c r="C920" s="162"/>
      <c r="D920" s="162"/>
      <c r="F920" s="135"/>
      <c r="G920" s="131"/>
    </row>
    <row r="921" spans="3:7" x14ac:dyDescent="0.25">
      <c r="C921" s="162"/>
      <c r="D921" s="162"/>
      <c r="F921" s="135"/>
      <c r="G921" s="131"/>
    </row>
    <row r="922" spans="3:7" x14ac:dyDescent="0.25">
      <c r="C922" s="162"/>
      <c r="D922" s="162"/>
      <c r="F922" s="135"/>
      <c r="G922" s="131"/>
    </row>
    <row r="923" spans="3:7" x14ac:dyDescent="0.25">
      <c r="C923" s="162"/>
      <c r="D923" s="162"/>
      <c r="F923" s="135"/>
      <c r="G923" s="131"/>
    </row>
    <row r="924" spans="3:7" x14ac:dyDescent="0.25">
      <c r="C924" s="162"/>
      <c r="D924" s="162"/>
      <c r="F924" s="135"/>
      <c r="G924" s="131"/>
    </row>
    <row r="925" spans="3:7" x14ac:dyDescent="0.25">
      <c r="C925" s="162"/>
      <c r="D925" s="162"/>
      <c r="F925" s="135"/>
      <c r="G925" s="131"/>
    </row>
    <row r="926" spans="3:7" x14ac:dyDescent="0.25">
      <c r="C926" s="162"/>
      <c r="D926" s="162"/>
      <c r="F926" s="135"/>
      <c r="G926" s="131"/>
    </row>
    <row r="927" spans="3:7" x14ac:dyDescent="0.25">
      <c r="C927" s="162"/>
      <c r="D927" s="162"/>
      <c r="F927" s="135"/>
      <c r="G927" s="131"/>
    </row>
    <row r="928" spans="3:7" x14ac:dyDescent="0.25">
      <c r="C928" s="162"/>
      <c r="D928" s="162"/>
      <c r="F928" s="135"/>
      <c r="G928" s="131"/>
    </row>
    <row r="929" spans="3:7" x14ac:dyDescent="0.25">
      <c r="C929" s="162"/>
      <c r="D929" s="162"/>
      <c r="F929" s="135"/>
      <c r="G929" s="131"/>
    </row>
    <row r="930" spans="3:7" x14ac:dyDescent="0.25">
      <c r="C930" s="162"/>
      <c r="D930" s="162"/>
      <c r="F930" s="135"/>
      <c r="G930" s="131"/>
    </row>
    <row r="931" spans="3:7" x14ac:dyDescent="0.25">
      <c r="C931" s="162"/>
      <c r="D931" s="162"/>
      <c r="F931" s="135"/>
      <c r="G931" s="131"/>
    </row>
    <row r="932" spans="3:7" x14ac:dyDescent="0.25">
      <c r="C932" s="162"/>
      <c r="D932" s="162"/>
      <c r="F932" s="135"/>
      <c r="G932" s="131"/>
    </row>
    <row r="933" spans="3:7" x14ac:dyDescent="0.25">
      <c r="C933" s="162"/>
      <c r="D933" s="162"/>
      <c r="F933" s="135"/>
      <c r="G933" s="131"/>
    </row>
    <row r="934" spans="3:7" x14ac:dyDescent="0.25">
      <c r="C934" s="162"/>
      <c r="D934" s="162"/>
      <c r="F934" s="135"/>
      <c r="G934" s="131"/>
    </row>
    <row r="935" spans="3:7" x14ac:dyDescent="0.25">
      <c r="C935" s="162"/>
      <c r="D935" s="162"/>
      <c r="F935" s="135"/>
      <c r="G935" s="131"/>
    </row>
    <row r="936" spans="3:7" x14ac:dyDescent="0.25">
      <c r="C936" s="162"/>
      <c r="D936" s="162"/>
      <c r="F936" s="135"/>
      <c r="G936" s="131"/>
    </row>
    <row r="937" spans="3:7" x14ac:dyDescent="0.25">
      <c r="C937" s="162"/>
      <c r="D937" s="162"/>
      <c r="F937" s="135"/>
      <c r="G937" s="131"/>
    </row>
    <row r="938" spans="3:7" x14ac:dyDescent="0.25">
      <c r="C938" s="162"/>
      <c r="D938" s="162"/>
      <c r="F938" s="135"/>
      <c r="G938" s="131"/>
    </row>
    <row r="939" spans="3:7" x14ac:dyDescent="0.25">
      <c r="C939" s="162"/>
      <c r="D939" s="162"/>
      <c r="F939" s="135"/>
      <c r="G939" s="131"/>
    </row>
    <row r="940" spans="3:7" x14ac:dyDescent="0.25">
      <c r="C940" s="162"/>
      <c r="D940" s="162"/>
      <c r="F940" s="135"/>
      <c r="G940" s="131"/>
    </row>
    <row r="941" spans="3:7" x14ac:dyDescent="0.25">
      <c r="C941" s="162"/>
      <c r="D941" s="162"/>
      <c r="F941" s="135"/>
      <c r="G941" s="131"/>
    </row>
    <row r="942" spans="3:7" x14ac:dyDescent="0.25">
      <c r="C942" s="162"/>
      <c r="D942" s="162"/>
      <c r="F942" s="135"/>
      <c r="G942" s="131"/>
    </row>
    <row r="943" spans="3:7" x14ac:dyDescent="0.25">
      <c r="C943" s="162"/>
      <c r="D943" s="162"/>
      <c r="F943" s="135"/>
      <c r="G943" s="131"/>
    </row>
    <row r="944" spans="3:7" x14ac:dyDescent="0.25">
      <c r="C944" s="162"/>
      <c r="D944" s="162"/>
      <c r="F944" s="135"/>
      <c r="G944" s="131"/>
    </row>
    <row r="945" spans="3:7" x14ac:dyDescent="0.25">
      <c r="C945" s="162"/>
      <c r="D945" s="162"/>
      <c r="F945" s="135"/>
      <c r="G945" s="131"/>
    </row>
    <row r="946" spans="3:7" x14ac:dyDescent="0.25">
      <c r="C946" s="162"/>
      <c r="D946" s="162"/>
      <c r="F946" s="135"/>
      <c r="G946" s="131"/>
    </row>
    <row r="947" spans="3:7" x14ac:dyDescent="0.25">
      <c r="C947" s="162"/>
      <c r="D947" s="162"/>
      <c r="F947" s="135"/>
      <c r="G947" s="131"/>
    </row>
    <row r="948" spans="3:7" x14ac:dyDescent="0.25">
      <c r="C948" s="162"/>
      <c r="D948" s="162"/>
      <c r="F948" s="135"/>
      <c r="G948" s="131"/>
    </row>
    <row r="949" spans="3:7" x14ac:dyDescent="0.25">
      <c r="C949" s="162"/>
      <c r="D949" s="162"/>
      <c r="F949" s="135"/>
      <c r="G949" s="131"/>
    </row>
    <row r="950" spans="3:7" x14ac:dyDescent="0.25">
      <c r="C950" s="162"/>
      <c r="D950" s="162"/>
      <c r="F950" s="135"/>
      <c r="G950" s="131"/>
    </row>
    <row r="951" spans="3:7" x14ac:dyDescent="0.25">
      <c r="C951" s="162"/>
      <c r="D951" s="162"/>
      <c r="F951" s="135"/>
      <c r="G951" s="131"/>
    </row>
    <row r="952" spans="3:7" x14ac:dyDescent="0.25">
      <c r="C952" s="162"/>
      <c r="D952" s="162"/>
      <c r="F952" s="135"/>
      <c r="G952" s="131"/>
    </row>
    <row r="953" spans="3:7" x14ac:dyDescent="0.25">
      <c r="C953" s="162"/>
      <c r="D953" s="162"/>
      <c r="F953" s="135"/>
      <c r="G953" s="131"/>
    </row>
    <row r="954" spans="3:7" x14ac:dyDescent="0.25">
      <c r="C954" s="162"/>
      <c r="D954" s="162"/>
      <c r="F954" s="135"/>
      <c r="G954" s="131"/>
    </row>
    <row r="955" spans="3:7" x14ac:dyDescent="0.25">
      <c r="C955" s="162"/>
      <c r="D955" s="162"/>
      <c r="F955" s="135"/>
      <c r="G955" s="131"/>
    </row>
    <row r="956" spans="3:7" x14ac:dyDescent="0.25">
      <c r="C956" s="162"/>
      <c r="D956" s="162"/>
      <c r="F956" s="135"/>
      <c r="G956" s="131"/>
    </row>
    <row r="957" spans="3:7" x14ac:dyDescent="0.25">
      <c r="C957" s="162"/>
      <c r="D957" s="162"/>
      <c r="F957" s="135"/>
      <c r="G957" s="131"/>
    </row>
    <row r="958" spans="3:7" x14ac:dyDescent="0.25">
      <c r="C958" s="162"/>
      <c r="D958" s="162"/>
      <c r="F958" s="135"/>
      <c r="G958" s="131"/>
    </row>
    <row r="959" spans="3:7" x14ac:dyDescent="0.25">
      <c r="C959" s="162"/>
      <c r="D959" s="162"/>
      <c r="F959" s="135"/>
      <c r="G959" s="131"/>
    </row>
    <row r="960" spans="3:7" x14ac:dyDescent="0.25">
      <c r="C960" s="162"/>
      <c r="D960" s="162"/>
      <c r="F960" s="135"/>
      <c r="G960" s="131"/>
    </row>
    <row r="961" spans="3:7" x14ac:dyDescent="0.25">
      <c r="C961" s="162"/>
      <c r="D961" s="162"/>
      <c r="F961" s="135"/>
      <c r="G961" s="131"/>
    </row>
    <row r="962" spans="3:7" x14ac:dyDescent="0.25">
      <c r="C962" s="162"/>
      <c r="D962" s="162"/>
      <c r="F962" s="135"/>
      <c r="G962" s="131"/>
    </row>
    <row r="963" spans="3:7" x14ac:dyDescent="0.25">
      <c r="C963" s="162"/>
      <c r="D963" s="162"/>
      <c r="F963" s="135"/>
      <c r="G963" s="131"/>
    </row>
    <row r="964" spans="3:7" x14ac:dyDescent="0.25">
      <c r="C964" s="162"/>
      <c r="D964" s="162"/>
      <c r="F964" s="135"/>
      <c r="G964" s="131"/>
    </row>
    <row r="965" spans="3:7" x14ac:dyDescent="0.25">
      <c r="C965" s="162"/>
      <c r="D965" s="162"/>
      <c r="F965" s="135"/>
      <c r="G965" s="131"/>
    </row>
    <row r="966" spans="3:7" x14ac:dyDescent="0.25">
      <c r="C966" s="162"/>
      <c r="D966" s="162"/>
      <c r="F966" s="135"/>
      <c r="G966" s="131"/>
    </row>
    <row r="967" spans="3:7" x14ac:dyDescent="0.25">
      <c r="C967" s="162"/>
      <c r="D967" s="162"/>
      <c r="F967" s="135"/>
      <c r="G967" s="131"/>
    </row>
    <row r="968" spans="3:7" x14ac:dyDescent="0.25">
      <c r="C968" s="162"/>
      <c r="D968" s="162"/>
      <c r="F968" s="135"/>
      <c r="G968" s="131"/>
    </row>
    <row r="969" spans="3:7" x14ac:dyDescent="0.25">
      <c r="C969" s="162"/>
      <c r="D969" s="162"/>
      <c r="F969" s="135"/>
      <c r="G969" s="131"/>
    </row>
    <row r="970" spans="3:7" x14ac:dyDescent="0.25">
      <c r="C970" s="162"/>
      <c r="D970" s="162"/>
      <c r="F970" s="135"/>
      <c r="G970" s="131"/>
    </row>
    <row r="971" spans="3:7" x14ac:dyDescent="0.25">
      <c r="C971" s="162"/>
      <c r="D971" s="162"/>
      <c r="F971" s="135"/>
      <c r="G971" s="131"/>
    </row>
    <row r="972" spans="3:7" x14ac:dyDescent="0.25">
      <c r="C972" s="162"/>
      <c r="D972" s="162"/>
      <c r="F972" s="135"/>
      <c r="G972" s="131"/>
    </row>
    <row r="973" spans="3:7" x14ac:dyDescent="0.25">
      <c r="C973" s="162"/>
      <c r="D973" s="162"/>
      <c r="F973" s="135"/>
      <c r="G973" s="131"/>
    </row>
    <row r="974" spans="3:7" x14ac:dyDescent="0.25">
      <c r="C974" s="162"/>
      <c r="D974" s="162"/>
      <c r="F974" s="135"/>
      <c r="G974" s="131"/>
    </row>
    <row r="975" spans="3:7" x14ac:dyDescent="0.25">
      <c r="C975" s="162"/>
      <c r="D975" s="162"/>
      <c r="F975" s="135"/>
      <c r="G975" s="131"/>
    </row>
    <row r="976" spans="3:7" x14ac:dyDescent="0.25">
      <c r="C976" s="162"/>
      <c r="D976" s="162"/>
      <c r="F976" s="135"/>
      <c r="G976" s="131"/>
    </row>
    <row r="977" spans="3:7" x14ac:dyDescent="0.25">
      <c r="C977" s="162"/>
      <c r="D977" s="162"/>
      <c r="F977" s="135"/>
      <c r="G977" s="131"/>
    </row>
    <row r="978" spans="3:7" x14ac:dyDescent="0.25">
      <c r="C978" s="162"/>
      <c r="D978" s="162"/>
      <c r="F978" s="135"/>
      <c r="G978" s="131"/>
    </row>
    <row r="979" spans="3:7" x14ac:dyDescent="0.25">
      <c r="C979" s="162"/>
      <c r="D979" s="162"/>
      <c r="F979" s="135"/>
      <c r="G979" s="131"/>
    </row>
    <row r="980" spans="3:7" x14ac:dyDescent="0.25">
      <c r="C980" s="162"/>
      <c r="D980" s="162"/>
      <c r="F980" s="135"/>
      <c r="G980" s="131"/>
    </row>
    <row r="981" spans="3:7" x14ac:dyDescent="0.25">
      <c r="C981" s="162"/>
      <c r="D981" s="162"/>
      <c r="F981" s="135"/>
      <c r="G981" s="131"/>
    </row>
    <row r="982" spans="3:7" x14ac:dyDescent="0.25">
      <c r="C982" s="162"/>
      <c r="D982" s="162"/>
      <c r="F982" s="135"/>
      <c r="G982" s="131"/>
    </row>
    <row r="983" spans="3:7" x14ac:dyDescent="0.25">
      <c r="C983" s="162"/>
      <c r="D983" s="162"/>
      <c r="F983" s="135"/>
      <c r="G983" s="131"/>
    </row>
    <row r="984" spans="3:7" x14ac:dyDescent="0.25">
      <c r="C984" s="162"/>
      <c r="D984" s="162"/>
      <c r="F984" s="135"/>
      <c r="G984" s="131"/>
    </row>
    <row r="985" spans="3:7" x14ac:dyDescent="0.25">
      <c r="C985" s="162"/>
      <c r="D985" s="162"/>
      <c r="F985" s="135"/>
      <c r="G985" s="131"/>
    </row>
    <row r="986" spans="3:7" x14ac:dyDescent="0.25">
      <c r="C986" s="162"/>
      <c r="D986" s="162"/>
      <c r="F986" s="135"/>
      <c r="G986" s="131"/>
    </row>
    <row r="987" spans="3:7" x14ac:dyDescent="0.25">
      <c r="C987" s="162"/>
      <c r="D987" s="162"/>
      <c r="F987" s="135"/>
      <c r="G987" s="131"/>
    </row>
    <row r="988" spans="3:7" x14ac:dyDescent="0.25">
      <c r="C988" s="162"/>
      <c r="D988" s="162"/>
      <c r="F988" s="135"/>
      <c r="G988" s="131"/>
    </row>
    <row r="989" spans="3:7" x14ac:dyDescent="0.25">
      <c r="C989" s="162"/>
      <c r="D989" s="162"/>
      <c r="F989" s="135"/>
      <c r="G989" s="131"/>
    </row>
    <row r="990" spans="3:7" x14ac:dyDescent="0.25">
      <c r="C990" s="162"/>
      <c r="D990" s="162"/>
      <c r="F990" s="135"/>
      <c r="G990" s="131"/>
    </row>
    <row r="991" spans="3:7" x14ac:dyDescent="0.25">
      <c r="C991" s="162"/>
      <c r="D991" s="162"/>
      <c r="F991" s="135"/>
      <c r="G991" s="131"/>
    </row>
    <row r="992" spans="3:7" x14ac:dyDescent="0.25">
      <c r="C992" s="162"/>
      <c r="D992" s="162"/>
      <c r="F992" s="135"/>
      <c r="G992" s="131"/>
    </row>
    <row r="993" spans="3:7" x14ac:dyDescent="0.25">
      <c r="C993" s="162"/>
      <c r="D993" s="162"/>
      <c r="F993" s="135"/>
      <c r="G993" s="131"/>
    </row>
    <row r="994" spans="3:7" x14ac:dyDescent="0.25">
      <c r="C994" s="162"/>
      <c r="D994" s="162"/>
      <c r="F994" s="135"/>
      <c r="G994" s="131"/>
    </row>
    <row r="995" spans="3:7" x14ac:dyDescent="0.25">
      <c r="C995" s="162"/>
      <c r="D995" s="162"/>
      <c r="F995" s="135"/>
      <c r="G995" s="131"/>
    </row>
    <row r="996" spans="3:7" x14ac:dyDescent="0.25">
      <c r="C996" s="162"/>
      <c r="D996" s="162"/>
      <c r="F996" s="135"/>
      <c r="G996" s="131"/>
    </row>
    <row r="997" spans="3:7" x14ac:dyDescent="0.25">
      <c r="C997" s="162"/>
      <c r="D997" s="162"/>
      <c r="F997" s="135"/>
      <c r="G997" s="131"/>
    </row>
    <row r="998" spans="3:7" x14ac:dyDescent="0.25">
      <c r="C998" s="162"/>
      <c r="D998" s="162"/>
      <c r="F998" s="135"/>
      <c r="G998" s="131"/>
    </row>
    <row r="999" spans="3:7" x14ac:dyDescent="0.25">
      <c r="C999" s="162"/>
      <c r="D999" s="162"/>
      <c r="F999" s="135"/>
      <c r="G999" s="131"/>
    </row>
    <row r="1000" spans="3:7" x14ac:dyDescent="0.25">
      <c r="C1000" s="162"/>
      <c r="D1000" s="162"/>
      <c r="F1000" s="135"/>
      <c r="G1000" s="131"/>
    </row>
    <row r="1001" spans="3:7" x14ac:dyDescent="0.25">
      <c r="C1001" s="162"/>
      <c r="D1001" s="162"/>
      <c r="F1001" s="135"/>
      <c r="G1001" s="131"/>
    </row>
    <row r="1002" spans="3:7" x14ac:dyDescent="0.25">
      <c r="C1002" s="162"/>
      <c r="D1002" s="162"/>
      <c r="F1002" s="135"/>
      <c r="G1002" s="131"/>
    </row>
    <row r="1003" spans="3:7" x14ac:dyDescent="0.25">
      <c r="C1003" s="162"/>
      <c r="D1003" s="162"/>
      <c r="F1003" s="135"/>
      <c r="G1003" s="131"/>
    </row>
    <row r="1004" spans="3:7" x14ac:dyDescent="0.25">
      <c r="C1004" s="162"/>
      <c r="D1004" s="162"/>
      <c r="F1004" s="135"/>
      <c r="G1004" s="131"/>
    </row>
    <row r="1005" spans="3:7" x14ac:dyDescent="0.25">
      <c r="C1005" s="162"/>
      <c r="D1005" s="162"/>
      <c r="F1005" s="135"/>
      <c r="G1005" s="131"/>
    </row>
    <row r="1006" spans="3:7" x14ac:dyDescent="0.25">
      <c r="C1006" s="162"/>
      <c r="D1006" s="162"/>
      <c r="F1006" s="135"/>
      <c r="G1006" s="131"/>
    </row>
    <row r="1007" spans="3:7" x14ac:dyDescent="0.25">
      <c r="C1007" s="162"/>
      <c r="D1007" s="162"/>
      <c r="F1007" s="135"/>
      <c r="G1007" s="131"/>
    </row>
    <row r="1008" spans="3:7" x14ac:dyDescent="0.25">
      <c r="C1008" s="162"/>
      <c r="D1008" s="162"/>
      <c r="F1008" s="135"/>
      <c r="G1008" s="131"/>
    </row>
    <row r="1009" spans="3:7" x14ac:dyDescent="0.25">
      <c r="C1009" s="162"/>
      <c r="D1009" s="162"/>
      <c r="F1009" s="135"/>
      <c r="G1009" s="131"/>
    </row>
    <row r="1010" spans="3:7" x14ac:dyDescent="0.25">
      <c r="C1010" s="162"/>
      <c r="D1010" s="162"/>
      <c r="F1010" s="135"/>
      <c r="G1010" s="131"/>
    </row>
    <row r="1011" spans="3:7" x14ac:dyDescent="0.25">
      <c r="C1011" s="162"/>
      <c r="D1011" s="162"/>
      <c r="F1011" s="135"/>
      <c r="G1011" s="131"/>
    </row>
    <row r="1012" spans="3:7" x14ac:dyDescent="0.25">
      <c r="C1012" s="162"/>
      <c r="D1012" s="162"/>
      <c r="F1012" s="135"/>
      <c r="G1012" s="131"/>
    </row>
    <row r="1013" spans="3:7" x14ac:dyDescent="0.25">
      <c r="C1013" s="162"/>
      <c r="D1013" s="162"/>
      <c r="F1013" s="135"/>
      <c r="G1013" s="131"/>
    </row>
    <row r="1014" spans="3:7" x14ac:dyDescent="0.25">
      <c r="C1014" s="162"/>
      <c r="D1014" s="162"/>
      <c r="F1014" s="135"/>
      <c r="G1014" s="131"/>
    </row>
    <row r="1015" spans="3:7" x14ac:dyDescent="0.25">
      <c r="C1015" s="162"/>
      <c r="D1015" s="162"/>
      <c r="F1015" s="135"/>
      <c r="G1015" s="131"/>
    </row>
    <row r="1016" spans="3:7" x14ac:dyDescent="0.25">
      <c r="C1016" s="162"/>
      <c r="D1016" s="162"/>
      <c r="F1016" s="135"/>
      <c r="G1016" s="131"/>
    </row>
    <row r="1017" spans="3:7" x14ac:dyDescent="0.25">
      <c r="C1017" s="162"/>
      <c r="D1017" s="162"/>
      <c r="F1017" s="135"/>
      <c r="G1017" s="131"/>
    </row>
    <row r="1018" spans="3:7" x14ac:dyDescent="0.25">
      <c r="C1018" s="162"/>
      <c r="D1018" s="162"/>
      <c r="F1018" s="135"/>
      <c r="G1018" s="131"/>
    </row>
    <row r="1019" spans="3:7" x14ac:dyDescent="0.25">
      <c r="C1019" s="162"/>
      <c r="D1019" s="162"/>
      <c r="F1019" s="135"/>
      <c r="G1019" s="131"/>
    </row>
    <row r="1020" spans="3:7" x14ac:dyDescent="0.25">
      <c r="C1020" s="162"/>
      <c r="D1020" s="162"/>
      <c r="F1020" s="135"/>
      <c r="G1020" s="131"/>
    </row>
    <row r="1021" spans="3:7" x14ac:dyDescent="0.25">
      <c r="C1021" s="162"/>
      <c r="D1021" s="162"/>
      <c r="F1021" s="135"/>
      <c r="G1021" s="131"/>
    </row>
    <row r="1022" spans="3:7" x14ac:dyDescent="0.25">
      <c r="C1022" s="162"/>
      <c r="D1022" s="162"/>
      <c r="F1022" s="135"/>
      <c r="G1022" s="131"/>
    </row>
    <row r="1023" spans="3:7" x14ac:dyDescent="0.25">
      <c r="C1023" s="162"/>
      <c r="D1023" s="162"/>
      <c r="F1023" s="135"/>
      <c r="G1023" s="131"/>
    </row>
    <row r="1024" spans="3:7" x14ac:dyDescent="0.25">
      <c r="C1024" s="162"/>
      <c r="D1024" s="162"/>
      <c r="F1024" s="135"/>
      <c r="G1024" s="131"/>
    </row>
    <row r="1025" spans="3:7" x14ac:dyDescent="0.25">
      <c r="C1025" s="162"/>
      <c r="D1025" s="162"/>
      <c r="F1025" s="135"/>
      <c r="G1025" s="131"/>
    </row>
    <row r="1026" spans="3:7" x14ac:dyDescent="0.25">
      <c r="C1026" s="162"/>
      <c r="D1026" s="162"/>
      <c r="F1026" s="135"/>
      <c r="G1026" s="131"/>
    </row>
    <row r="1027" spans="3:7" x14ac:dyDescent="0.25">
      <c r="C1027" s="162"/>
      <c r="D1027" s="162"/>
      <c r="F1027" s="135"/>
      <c r="G1027" s="131"/>
    </row>
    <row r="1028" spans="3:7" x14ac:dyDescent="0.25">
      <c r="C1028" s="162"/>
      <c r="D1028" s="162"/>
      <c r="F1028" s="135"/>
      <c r="G1028" s="131"/>
    </row>
    <row r="1029" spans="3:7" x14ac:dyDescent="0.25">
      <c r="C1029" s="162"/>
      <c r="D1029" s="162"/>
      <c r="F1029" s="135"/>
      <c r="G1029" s="131"/>
    </row>
    <row r="1030" spans="3:7" x14ac:dyDescent="0.25">
      <c r="C1030" s="162"/>
      <c r="D1030" s="162"/>
      <c r="F1030" s="135"/>
      <c r="G1030" s="131"/>
    </row>
    <row r="1031" spans="3:7" x14ac:dyDescent="0.25">
      <c r="C1031" s="162"/>
      <c r="D1031" s="162"/>
      <c r="F1031" s="135"/>
      <c r="G1031" s="131"/>
    </row>
    <row r="1032" spans="3:7" x14ac:dyDescent="0.25">
      <c r="C1032" s="162"/>
      <c r="D1032" s="162"/>
      <c r="F1032" s="135"/>
      <c r="G1032" s="131"/>
    </row>
    <row r="1033" spans="3:7" x14ac:dyDescent="0.25">
      <c r="C1033" s="162"/>
      <c r="D1033" s="162"/>
      <c r="F1033" s="135"/>
      <c r="G1033" s="131"/>
    </row>
    <row r="1034" spans="3:7" x14ac:dyDescent="0.25">
      <c r="C1034" s="162"/>
      <c r="D1034" s="162"/>
      <c r="F1034" s="135"/>
      <c r="G1034" s="131"/>
    </row>
    <row r="1035" spans="3:7" x14ac:dyDescent="0.25">
      <c r="C1035" s="162"/>
      <c r="D1035" s="162"/>
      <c r="F1035" s="135"/>
      <c r="G1035" s="131"/>
    </row>
    <row r="1036" spans="3:7" x14ac:dyDescent="0.25">
      <c r="C1036" s="162"/>
      <c r="D1036" s="162"/>
      <c r="F1036" s="135"/>
      <c r="G1036" s="131"/>
    </row>
    <row r="1037" spans="3:7" x14ac:dyDescent="0.25">
      <c r="C1037" s="162"/>
      <c r="D1037" s="162"/>
      <c r="F1037" s="135"/>
      <c r="G1037" s="131"/>
    </row>
    <row r="1038" spans="3:7" x14ac:dyDescent="0.25">
      <c r="C1038" s="162"/>
      <c r="D1038" s="162"/>
      <c r="F1038" s="135"/>
      <c r="G1038" s="131"/>
    </row>
    <row r="1039" spans="3:7" x14ac:dyDescent="0.25">
      <c r="C1039" s="162"/>
      <c r="D1039" s="162"/>
      <c r="F1039" s="135"/>
      <c r="G1039" s="131"/>
    </row>
    <row r="1040" spans="3:7" x14ac:dyDescent="0.25">
      <c r="C1040" s="162"/>
      <c r="D1040" s="162"/>
      <c r="F1040" s="135"/>
      <c r="G1040" s="131"/>
    </row>
    <row r="1041" spans="3:7" x14ac:dyDescent="0.25">
      <c r="C1041" s="162"/>
      <c r="D1041" s="162"/>
      <c r="F1041" s="135"/>
      <c r="G1041" s="131"/>
    </row>
    <row r="1042" spans="3:7" x14ac:dyDescent="0.25">
      <c r="C1042" s="162"/>
      <c r="D1042" s="162"/>
      <c r="F1042" s="135"/>
      <c r="G1042" s="131"/>
    </row>
    <row r="1043" spans="3:7" x14ac:dyDescent="0.25">
      <c r="C1043" s="162"/>
      <c r="D1043" s="162"/>
      <c r="F1043" s="135"/>
      <c r="G1043" s="131"/>
    </row>
    <row r="1044" spans="3:7" x14ac:dyDescent="0.25">
      <c r="C1044" s="162"/>
      <c r="D1044" s="162"/>
      <c r="F1044" s="135"/>
      <c r="G1044" s="131"/>
    </row>
    <row r="1045" spans="3:7" x14ac:dyDescent="0.25">
      <c r="C1045" s="162"/>
      <c r="D1045" s="162"/>
      <c r="F1045" s="135"/>
      <c r="G1045" s="131"/>
    </row>
    <row r="1046" spans="3:7" x14ac:dyDescent="0.25">
      <c r="C1046" s="162"/>
      <c r="D1046" s="162"/>
      <c r="F1046" s="135"/>
      <c r="G1046" s="131"/>
    </row>
    <row r="1047" spans="3:7" x14ac:dyDescent="0.25">
      <c r="C1047" s="162"/>
      <c r="D1047" s="162"/>
      <c r="F1047" s="135"/>
      <c r="G1047" s="131"/>
    </row>
    <row r="1048" spans="3:7" x14ac:dyDescent="0.25">
      <c r="C1048" s="162"/>
      <c r="D1048" s="162"/>
      <c r="F1048" s="135"/>
      <c r="G1048" s="131"/>
    </row>
    <row r="1049" spans="3:7" x14ac:dyDescent="0.25">
      <c r="C1049" s="162"/>
      <c r="D1049" s="162"/>
      <c r="F1049" s="135"/>
      <c r="G1049" s="131"/>
    </row>
    <row r="1050" spans="3:7" x14ac:dyDescent="0.25">
      <c r="C1050" s="162"/>
      <c r="D1050" s="162"/>
      <c r="F1050" s="135"/>
      <c r="G1050" s="131"/>
    </row>
    <row r="1051" spans="3:7" x14ac:dyDescent="0.25">
      <c r="C1051" s="162"/>
      <c r="D1051" s="162"/>
      <c r="F1051" s="135"/>
      <c r="G1051" s="131"/>
    </row>
    <row r="1052" spans="3:7" x14ac:dyDescent="0.25">
      <c r="C1052" s="162"/>
      <c r="D1052" s="162"/>
      <c r="F1052" s="135"/>
      <c r="G1052" s="131"/>
    </row>
    <row r="1053" spans="3:7" x14ac:dyDescent="0.25">
      <c r="C1053" s="162"/>
      <c r="D1053" s="162"/>
      <c r="F1053" s="135"/>
      <c r="G1053" s="131"/>
    </row>
    <row r="1054" spans="3:7" x14ac:dyDescent="0.25">
      <c r="C1054" s="162"/>
      <c r="D1054" s="162"/>
      <c r="F1054" s="135"/>
      <c r="G1054" s="131"/>
    </row>
    <row r="1055" spans="3:7" x14ac:dyDescent="0.25">
      <c r="C1055" s="162"/>
      <c r="D1055" s="162"/>
      <c r="F1055" s="135"/>
      <c r="G1055" s="131"/>
    </row>
    <row r="1056" spans="3:7" x14ac:dyDescent="0.25">
      <c r="C1056" s="162"/>
      <c r="D1056" s="162"/>
      <c r="F1056" s="135"/>
      <c r="G1056" s="131"/>
    </row>
    <row r="1057" spans="3:7" x14ac:dyDescent="0.25">
      <c r="C1057" s="162"/>
      <c r="D1057" s="162"/>
      <c r="F1057" s="135"/>
      <c r="G1057" s="131"/>
    </row>
    <row r="1058" spans="3:7" x14ac:dyDescent="0.25">
      <c r="C1058" s="162"/>
      <c r="D1058" s="162"/>
      <c r="F1058" s="135"/>
      <c r="G1058" s="131"/>
    </row>
    <row r="1059" spans="3:7" x14ac:dyDescent="0.25">
      <c r="C1059" s="162"/>
      <c r="D1059" s="162"/>
      <c r="F1059" s="135"/>
      <c r="G1059" s="131"/>
    </row>
    <row r="1060" spans="3:7" x14ac:dyDescent="0.25">
      <c r="C1060" s="162"/>
      <c r="D1060" s="162"/>
      <c r="F1060" s="135"/>
      <c r="G1060" s="131"/>
    </row>
    <row r="1061" spans="3:7" x14ac:dyDescent="0.25">
      <c r="C1061" s="162"/>
      <c r="D1061" s="162"/>
      <c r="F1061" s="135"/>
      <c r="G1061" s="131"/>
    </row>
    <row r="1062" spans="3:7" x14ac:dyDescent="0.25">
      <c r="C1062" s="162"/>
      <c r="D1062" s="162"/>
      <c r="F1062" s="135"/>
      <c r="G1062" s="131"/>
    </row>
    <row r="1063" spans="3:7" x14ac:dyDescent="0.25">
      <c r="C1063" s="162"/>
      <c r="D1063" s="162"/>
      <c r="F1063" s="135"/>
      <c r="G1063" s="131"/>
    </row>
    <row r="1064" spans="3:7" x14ac:dyDescent="0.25">
      <c r="C1064" s="162"/>
      <c r="D1064" s="162"/>
      <c r="F1064" s="135"/>
      <c r="G1064" s="131"/>
    </row>
    <row r="1065" spans="3:7" x14ac:dyDescent="0.25">
      <c r="C1065" s="162"/>
      <c r="D1065" s="162"/>
      <c r="F1065" s="135"/>
      <c r="G1065" s="131"/>
    </row>
    <row r="1066" spans="3:7" x14ac:dyDescent="0.25">
      <c r="C1066" s="162"/>
      <c r="D1066" s="162"/>
      <c r="F1066" s="135"/>
      <c r="G1066" s="131"/>
    </row>
    <row r="1067" spans="3:7" x14ac:dyDescent="0.25">
      <c r="C1067" s="162"/>
      <c r="D1067" s="162"/>
      <c r="F1067" s="135"/>
      <c r="G1067" s="131"/>
    </row>
    <row r="1068" spans="3:7" x14ac:dyDescent="0.25">
      <c r="C1068" s="162"/>
      <c r="D1068" s="162"/>
      <c r="F1068" s="135"/>
      <c r="G1068" s="131"/>
    </row>
    <row r="1069" spans="3:7" x14ac:dyDescent="0.25">
      <c r="C1069" s="162"/>
      <c r="D1069" s="162"/>
      <c r="F1069" s="135"/>
      <c r="G1069" s="131"/>
    </row>
    <row r="1070" spans="3:7" x14ac:dyDescent="0.25">
      <c r="C1070" s="162"/>
      <c r="D1070" s="162"/>
      <c r="F1070" s="135"/>
      <c r="G1070" s="131"/>
    </row>
    <row r="1071" spans="3:7" x14ac:dyDescent="0.25">
      <c r="C1071" s="162"/>
      <c r="D1071" s="162"/>
      <c r="F1071" s="135"/>
      <c r="G1071" s="131"/>
    </row>
    <row r="1072" spans="3:7" x14ac:dyDescent="0.25">
      <c r="C1072" s="162"/>
      <c r="D1072" s="162"/>
      <c r="F1072" s="135"/>
      <c r="G1072" s="131"/>
    </row>
    <row r="1073" spans="3:7" x14ac:dyDescent="0.25">
      <c r="C1073" s="162"/>
      <c r="D1073" s="162"/>
      <c r="F1073" s="135"/>
      <c r="G1073" s="131"/>
    </row>
    <row r="1074" spans="3:7" x14ac:dyDescent="0.25">
      <c r="C1074" s="162"/>
      <c r="D1074" s="162"/>
      <c r="F1074" s="135"/>
      <c r="G1074" s="131"/>
    </row>
    <row r="1075" spans="3:7" x14ac:dyDescent="0.25">
      <c r="C1075" s="162"/>
      <c r="D1075" s="162"/>
      <c r="F1075" s="135"/>
      <c r="G1075" s="131"/>
    </row>
    <row r="1076" spans="3:7" x14ac:dyDescent="0.25">
      <c r="C1076" s="162"/>
      <c r="D1076" s="162"/>
      <c r="F1076" s="135"/>
      <c r="G1076" s="131"/>
    </row>
    <row r="1077" spans="3:7" x14ac:dyDescent="0.25">
      <c r="C1077" s="162"/>
      <c r="D1077" s="162"/>
      <c r="F1077" s="135"/>
      <c r="G1077" s="131"/>
    </row>
    <row r="1078" spans="3:7" x14ac:dyDescent="0.25">
      <c r="C1078" s="162"/>
      <c r="D1078" s="162"/>
      <c r="F1078" s="135"/>
      <c r="G1078" s="131"/>
    </row>
    <row r="1079" spans="3:7" x14ac:dyDescent="0.25">
      <c r="C1079" s="162"/>
      <c r="D1079" s="162"/>
      <c r="F1079" s="135"/>
      <c r="G1079" s="131"/>
    </row>
    <row r="1080" spans="3:7" x14ac:dyDescent="0.25">
      <c r="C1080" s="162"/>
      <c r="D1080" s="162"/>
      <c r="F1080" s="135"/>
      <c r="G1080" s="131"/>
    </row>
    <row r="1081" spans="3:7" x14ac:dyDescent="0.25">
      <c r="C1081" s="162"/>
      <c r="D1081" s="162"/>
      <c r="F1081" s="135"/>
      <c r="G1081" s="131"/>
    </row>
    <row r="1082" spans="3:7" x14ac:dyDescent="0.25">
      <c r="C1082" s="162"/>
      <c r="D1082" s="162"/>
      <c r="F1082" s="135"/>
      <c r="G1082" s="131"/>
    </row>
    <row r="1083" spans="3:7" x14ac:dyDescent="0.25">
      <c r="C1083" s="162"/>
      <c r="D1083" s="162"/>
      <c r="F1083" s="135"/>
      <c r="G1083" s="131"/>
    </row>
    <row r="1084" spans="3:7" x14ac:dyDescent="0.25">
      <c r="C1084" s="162"/>
      <c r="D1084" s="162"/>
      <c r="F1084" s="135"/>
      <c r="G1084" s="131"/>
    </row>
    <row r="1085" spans="3:7" x14ac:dyDescent="0.25">
      <c r="C1085" s="162"/>
      <c r="D1085" s="162"/>
      <c r="F1085" s="135"/>
      <c r="G1085" s="131"/>
    </row>
    <row r="1086" spans="3:7" x14ac:dyDescent="0.25">
      <c r="C1086" s="162"/>
      <c r="D1086" s="162"/>
      <c r="F1086" s="135"/>
      <c r="G1086" s="131"/>
    </row>
    <row r="1087" spans="3:7" x14ac:dyDescent="0.25">
      <c r="C1087" s="162"/>
      <c r="D1087" s="162"/>
      <c r="F1087" s="135"/>
      <c r="G1087" s="131"/>
    </row>
    <row r="1088" spans="3:7" x14ac:dyDescent="0.25">
      <c r="C1088" s="162"/>
      <c r="D1088" s="162"/>
      <c r="F1088" s="135"/>
      <c r="G1088" s="131"/>
    </row>
    <row r="1089" spans="3:7" x14ac:dyDescent="0.25">
      <c r="C1089" s="162"/>
      <c r="D1089" s="162"/>
      <c r="F1089" s="135"/>
      <c r="G1089" s="131"/>
    </row>
    <row r="1090" spans="3:7" x14ac:dyDescent="0.25">
      <c r="C1090" s="162"/>
      <c r="D1090" s="162"/>
      <c r="F1090" s="135"/>
      <c r="G1090" s="131"/>
    </row>
    <row r="1091" spans="3:7" x14ac:dyDescent="0.25">
      <c r="C1091" s="162"/>
      <c r="D1091" s="162"/>
      <c r="F1091" s="135"/>
      <c r="G1091" s="131"/>
    </row>
    <row r="1092" spans="3:7" x14ac:dyDescent="0.25">
      <c r="C1092" s="162"/>
      <c r="D1092" s="162"/>
      <c r="F1092" s="135"/>
      <c r="G1092" s="131"/>
    </row>
    <row r="1093" spans="3:7" x14ac:dyDescent="0.25">
      <c r="C1093" s="162"/>
      <c r="D1093" s="162"/>
      <c r="F1093" s="135"/>
      <c r="G1093" s="131"/>
    </row>
    <row r="1094" spans="3:7" x14ac:dyDescent="0.25">
      <c r="C1094" s="162"/>
      <c r="D1094" s="162"/>
      <c r="F1094" s="135"/>
      <c r="G1094" s="131"/>
    </row>
    <row r="1095" spans="3:7" x14ac:dyDescent="0.25">
      <c r="C1095" s="162"/>
      <c r="D1095" s="162"/>
      <c r="F1095" s="135"/>
      <c r="G1095" s="131"/>
    </row>
    <row r="1096" spans="3:7" x14ac:dyDescent="0.25">
      <c r="C1096" s="162"/>
      <c r="D1096" s="162"/>
      <c r="F1096" s="135"/>
      <c r="G1096" s="131"/>
    </row>
    <row r="1097" spans="3:7" x14ac:dyDescent="0.25">
      <c r="C1097" s="162"/>
      <c r="D1097" s="162"/>
      <c r="F1097" s="135"/>
      <c r="G1097" s="131"/>
    </row>
    <row r="1098" spans="3:7" x14ac:dyDescent="0.25">
      <c r="C1098" s="162"/>
      <c r="D1098" s="162"/>
      <c r="F1098" s="135"/>
      <c r="G1098" s="131"/>
    </row>
    <row r="1099" spans="3:7" x14ac:dyDescent="0.25">
      <c r="C1099" s="162"/>
      <c r="D1099" s="162"/>
      <c r="F1099" s="135"/>
      <c r="G1099" s="131"/>
    </row>
    <row r="1100" spans="3:7" x14ac:dyDescent="0.25">
      <c r="C1100" s="162"/>
      <c r="D1100" s="162"/>
      <c r="F1100" s="135"/>
      <c r="G1100" s="131"/>
    </row>
    <row r="1101" spans="3:7" x14ac:dyDescent="0.25">
      <c r="C1101" s="162"/>
      <c r="D1101" s="162"/>
      <c r="F1101" s="135"/>
      <c r="G1101" s="131"/>
    </row>
    <row r="1102" spans="3:7" x14ac:dyDescent="0.25">
      <c r="C1102" s="162"/>
      <c r="D1102" s="162"/>
      <c r="F1102" s="135"/>
      <c r="G1102" s="131"/>
    </row>
    <row r="1103" spans="3:7" x14ac:dyDescent="0.25">
      <c r="C1103" s="162"/>
      <c r="D1103" s="162"/>
      <c r="F1103" s="135"/>
      <c r="G1103" s="131"/>
    </row>
    <row r="1104" spans="3:7" x14ac:dyDescent="0.25">
      <c r="C1104" s="162"/>
      <c r="D1104" s="162"/>
      <c r="F1104" s="135"/>
      <c r="G1104" s="131"/>
    </row>
    <row r="1105" spans="3:7" x14ac:dyDescent="0.25">
      <c r="C1105" s="162"/>
      <c r="D1105" s="162"/>
      <c r="F1105" s="135"/>
      <c r="G1105" s="131"/>
    </row>
    <row r="1106" spans="3:7" x14ac:dyDescent="0.25">
      <c r="C1106" s="162"/>
      <c r="D1106" s="162"/>
      <c r="F1106" s="135"/>
      <c r="G1106" s="131"/>
    </row>
    <row r="1107" spans="3:7" x14ac:dyDescent="0.25">
      <c r="C1107" s="162"/>
      <c r="D1107" s="162"/>
      <c r="F1107" s="135"/>
      <c r="G1107" s="131"/>
    </row>
    <row r="1108" spans="3:7" x14ac:dyDescent="0.25">
      <c r="C1108" s="162"/>
      <c r="D1108" s="162"/>
      <c r="F1108" s="135"/>
      <c r="G1108" s="131"/>
    </row>
    <row r="1109" spans="3:7" x14ac:dyDescent="0.25">
      <c r="C1109" s="162"/>
      <c r="D1109" s="162"/>
      <c r="F1109" s="135"/>
      <c r="G1109" s="131"/>
    </row>
    <row r="1110" spans="3:7" x14ac:dyDescent="0.25">
      <c r="C1110" s="162"/>
      <c r="D1110" s="162"/>
      <c r="F1110" s="135"/>
      <c r="G1110" s="131"/>
    </row>
    <row r="1111" spans="3:7" x14ac:dyDescent="0.25">
      <c r="C1111" s="162"/>
      <c r="D1111" s="162"/>
      <c r="F1111" s="135"/>
      <c r="G1111" s="131"/>
    </row>
    <row r="1112" spans="3:7" x14ac:dyDescent="0.25">
      <c r="C1112" s="162"/>
      <c r="D1112" s="162"/>
      <c r="F1112" s="135"/>
      <c r="G1112" s="131"/>
    </row>
    <row r="1113" spans="3:7" x14ac:dyDescent="0.25">
      <c r="C1113" s="162"/>
      <c r="D1113" s="162"/>
      <c r="F1113" s="135"/>
      <c r="G1113" s="131"/>
    </row>
    <row r="1114" spans="3:7" x14ac:dyDescent="0.25">
      <c r="C1114" s="162"/>
      <c r="D1114" s="162"/>
      <c r="F1114" s="135"/>
      <c r="G1114" s="131"/>
    </row>
    <row r="1115" spans="3:7" x14ac:dyDescent="0.25">
      <c r="C1115" s="162"/>
      <c r="D1115" s="162"/>
      <c r="F1115" s="135"/>
      <c r="G1115" s="131"/>
    </row>
    <row r="1116" spans="3:7" x14ac:dyDescent="0.25">
      <c r="C1116" s="162"/>
      <c r="D1116" s="162"/>
      <c r="F1116" s="135"/>
      <c r="G1116" s="131"/>
    </row>
    <row r="1117" spans="3:7" x14ac:dyDescent="0.25">
      <c r="C1117" s="162"/>
      <c r="D1117" s="162"/>
      <c r="F1117" s="135"/>
      <c r="G1117" s="131"/>
    </row>
    <row r="1118" spans="3:7" x14ac:dyDescent="0.25">
      <c r="C1118" s="162"/>
      <c r="D1118" s="162"/>
      <c r="F1118" s="135"/>
      <c r="G1118" s="131"/>
    </row>
    <row r="1119" spans="3:7" x14ac:dyDescent="0.25">
      <c r="C1119" s="162"/>
      <c r="D1119" s="162"/>
      <c r="F1119" s="135"/>
      <c r="G1119" s="131"/>
    </row>
    <row r="1120" spans="3:7" x14ac:dyDescent="0.25">
      <c r="C1120" s="162"/>
      <c r="D1120" s="162"/>
      <c r="F1120" s="135"/>
      <c r="G1120" s="131"/>
    </row>
    <row r="1121" spans="3:7" x14ac:dyDescent="0.25">
      <c r="C1121" s="162"/>
      <c r="D1121" s="162"/>
      <c r="F1121" s="135"/>
      <c r="G1121" s="131"/>
    </row>
    <row r="1122" spans="3:7" x14ac:dyDescent="0.25">
      <c r="C1122" s="162"/>
      <c r="D1122" s="162"/>
      <c r="F1122" s="135"/>
      <c r="G1122" s="131"/>
    </row>
    <row r="1123" spans="3:7" x14ac:dyDescent="0.25">
      <c r="C1123" s="162"/>
      <c r="D1123" s="162"/>
      <c r="F1123" s="135"/>
      <c r="G1123" s="131"/>
    </row>
    <row r="1124" spans="3:7" x14ac:dyDescent="0.25">
      <c r="C1124" s="162"/>
      <c r="D1124" s="162"/>
      <c r="F1124" s="135"/>
      <c r="G1124" s="131"/>
    </row>
    <row r="1125" spans="3:7" x14ac:dyDescent="0.25">
      <c r="C1125" s="162"/>
      <c r="D1125" s="162"/>
      <c r="F1125" s="135"/>
      <c r="G1125" s="131"/>
    </row>
    <row r="1126" spans="3:7" x14ac:dyDescent="0.25">
      <c r="C1126" s="162"/>
      <c r="D1126" s="162"/>
      <c r="F1126" s="135"/>
      <c r="G1126" s="131"/>
    </row>
    <row r="1127" spans="3:7" x14ac:dyDescent="0.25">
      <c r="C1127" s="162"/>
      <c r="D1127" s="162"/>
      <c r="F1127" s="135"/>
      <c r="G1127" s="131"/>
    </row>
    <row r="1128" spans="3:7" x14ac:dyDescent="0.25">
      <c r="C1128" s="162"/>
      <c r="D1128" s="162"/>
      <c r="F1128" s="135"/>
      <c r="G1128" s="131"/>
    </row>
    <row r="1129" spans="3:7" x14ac:dyDescent="0.25">
      <c r="C1129" s="162"/>
      <c r="D1129" s="162"/>
      <c r="F1129" s="135"/>
      <c r="G1129" s="131"/>
    </row>
    <row r="1130" spans="3:7" x14ac:dyDescent="0.25">
      <c r="C1130" s="162"/>
      <c r="D1130" s="162"/>
      <c r="F1130" s="135"/>
      <c r="G1130" s="131"/>
    </row>
    <row r="1131" spans="3:7" x14ac:dyDescent="0.25">
      <c r="C1131" s="162"/>
      <c r="D1131" s="162"/>
      <c r="F1131" s="135"/>
      <c r="G1131" s="131"/>
    </row>
    <row r="1132" spans="3:7" x14ac:dyDescent="0.25">
      <c r="C1132" s="162"/>
      <c r="D1132" s="162"/>
      <c r="F1132" s="135"/>
      <c r="G1132" s="131"/>
    </row>
    <row r="1133" spans="3:7" x14ac:dyDescent="0.25">
      <c r="C1133" s="162"/>
      <c r="D1133" s="162"/>
      <c r="F1133" s="135"/>
      <c r="G1133" s="131"/>
    </row>
    <row r="1134" spans="3:7" x14ac:dyDescent="0.25">
      <c r="C1134" s="162"/>
      <c r="D1134" s="162"/>
      <c r="F1134" s="135"/>
      <c r="G1134" s="131"/>
    </row>
    <row r="1135" spans="3:7" x14ac:dyDescent="0.25">
      <c r="C1135" s="162"/>
      <c r="D1135" s="162"/>
      <c r="F1135" s="135"/>
      <c r="G1135" s="131"/>
    </row>
    <row r="1136" spans="3:7" x14ac:dyDescent="0.25">
      <c r="C1136" s="162"/>
      <c r="D1136" s="162"/>
      <c r="F1136" s="135"/>
      <c r="G1136" s="131"/>
    </row>
    <row r="1137" spans="3:7" x14ac:dyDescent="0.25">
      <c r="C1137" s="162"/>
      <c r="D1137" s="162"/>
      <c r="F1137" s="135"/>
      <c r="G1137" s="131"/>
    </row>
    <row r="1138" spans="3:7" x14ac:dyDescent="0.25">
      <c r="C1138" s="162"/>
      <c r="D1138" s="162"/>
      <c r="F1138" s="135"/>
      <c r="G1138" s="131"/>
    </row>
    <row r="1139" spans="3:7" x14ac:dyDescent="0.25">
      <c r="C1139" s="162"/>
      <c r="D1139" s="162"/>
      <c r="F1139" s="135"/>
      <c r="G1139" s="131"/>
    </row>
    <row r="1140" spans="3:7" x14ac:dyDescent="0.25">
      <c r="C1140" s="162"/>
      <c r="D1140" s="162"/>
      <c r="F1140" s="135"/>
      <c r="G1140" s="131"/>
    </row>
    <row r="1141" spans="3:7" x14ac:dyDescent="0.25">
      <c r="C1141" s="162"/>
      <c r="D1141" s="162"/>
      <c r="F1141" s="135"/>
      <c r="G1141" s="131"/>
    </row>
    <row r="1142" spans="3:7" x14ac:dyDescent="0.25">
      <c r="C1142" s="162"/>
      <c r="D1142" s="162"/>
      <c r="F1142" s="135"/>
      <c r="G1142" s="131"/>
    </row>
    <row r="1143" spans="3:7" x14ac:dyDescent="0.25">
      <c r="C1143" s="162"/>
      <c r="D1143" s="162"/>
      <c r="F1143" s="135"/>
      <c r="G1143" s="131"/>
    </row>
    <row r="1144" spans="3:7" x14ac:dyDescent="0.25">
      <c r="C1144" s="162"/>
      <c r="D1144" s="162"/>
      <c r="F1144" s="135"/>
      <c r="G1144" s="131"/>
    </row>
    <row r="1145" spans="3:7" x14ac:dyDescent="0.25">
      <c r="C1145" s="162"/>
      <c r="D1145" s="162"/>
      <c r="F1145" s="135"/>
      <c r="G1145" s="131"/>
    </row>
    <row r="1146" spans="3:7" x14ac:dyDescent="0.25">
      <c r="C1146" s="162"/>
      <c r="D1146" s="162"/>
      <c r="F1146" s="135"/>
      <c r="G1146" s="131"/>
    </row>
    <row r="1147" spans="3:7" x14ac:dyDescent="0.25">
      <c r="C1147" s="162"/>
      <c r="D1147" s="162"/>
      <c r="F1147" s="135"/>
      <c r="G1147" s="131"/>
    </row>
    <row r="1148" spans="3:7" x14ac:dyDescent="0.25">
      <c r="C1148" s="162"/>
      <c r="D1148" s="162"/>
      <c r="F1148" s="135"/>
      <c r="G1148" s="131"/>
    </row>
    <row r="1149" spans="3:7" x14ac:dyDescent="0.25">
      <c r="C1149" s="162"/>
      <c r="D1149" s="162"/>
      <c r="F1149" s="135"/>
      <c r="G1149" s="131"/>
    </row>
    <row r="1150" spans="3:7" x14ac:dyDescent="0.25">
      <c r="C1150" s="162"/>
      <c r="D1150" s="162"/>
      <c r="F1150" s="135"/>
      <c r="G1150" s="131"/>
    </row>
    <row r="1151" spans="3:7" x14ac:dyDescent="0.25">
      <c r="C1151" s="162"/>
      <c r="D1151" s="162"/>
      <c r="F1151" s="135"/>
      <c r="G1151" s="131"/>
    </row>
    <row r="1152" spans="3:7" x14ac:dyDescent="0.25">
      <c r="C1152" s="162"/>
      <c r="D1152" s="162"/>
      <c r="F1152" s="135"/>
      <c r="G1152" s="131"/>
    </row>
    <row r="1153" spans="3:7" x14ac:dyDescent="0.25">
      <c r="C1153" s="162"/>
      <c r="D1153" s="162"/>
      <c r="F1153" s="135"/>
      <c r="G1153" s="131"/>
    </row>
    <row r="1154" spans="3:7" x14ac:dyDescent="0.25">
      <c r="C1154" s="162"/>
      <c r="D1154" s="162"/>
      <c r="F1154" s="135"/>
      <c r="G1154" s="131"/>
    </row>
    <row r="1155" spans="3:7" x14ac:dyDescent="0.25">
      <c r="C1155" s="162"/>
      <c r="D1155" s="162"/>
      <c r="F1155" s="135"/>
      <c r="G1155" s="131"/>
    </row>
    <row r="1156" spans="3:7" x14ac:dyDescent="0.25">
      <c r="C1156" s="162"/>
      <c r="D1156" s="162"/>
      <c r="F1156" s="135"/>
      <c r="G1156" s="131"/>
    </row>
    <row r="1157" spans="3:7" x14ac:dyDescent="0.25">
      <c r="C1157" s="162"/>
      <c r="D1157" s="162"/>
      <c r="F1157" s="135"/>
      <c r="G1157" s="131"/>
    </row>
    <row r="1158" spans="3:7" x14ac:dyDescent="0.25">
      <c r="C1158" s="162"/>
      <c r="D1158" s="162"/>
      <c r="F1158" s="135"/>
      <c r="G1158" s="131"/>
    </row>
    <row r="1159" spans="3:7" x14ac:dyDescent="0.25">
      <c r="C1159" s="162"/>
      <c r="D1159" s="162"/>
      <c r="F1159" s="135"/>
      <c r="G1159" s="131"/>
    </row>
    <row r="1160" spans="3:7" x14ac:dyDescent="0.25">
      <c r="C1160" s="162"/>
      <c r="D1160" s="162"/>
      <c r="F1160" s="135"/>
      <c r="G1160" s="131"/>
    </row>
    <row r="1161" spans="3:7" x14ac:dyDescent="0.25">
      <c r="C1161" s="162"/>
      <c r="D1161" s="162"/>
      <c r="F1161" s="135"/>
      <c r="G1161" s="131"/>
    </row>
    <row r="1162" spans="3:7" x14ac:dyDescent="0.25">
      <c r="C1162" s="162"/>
      <c r="D1162" s="162"/>
      <c r="F1162" s="135"/>
      <c r="G1162" s="131"/>
    </row>
    <row r="1163" spans="3:7" x14ac:dyDescent="0.25">
      <c r="C1163" s="162"/>
      <c r="D1163" s="162"/>
      <c r="F1163" s="135"/>
      <c r="G1163" s="131"/>
    </row>
    <row r="1164" spans="3:7" x14ac:dyDescent="0.25">
      <c r="C1164" s="162"/>
      <c r="D1164" s="162"/>
      <c r="F1164" s="135"/>
      <c r="G1164" s="131"/>
    </row>
    <row r="1165" spans="3:7" x14ac:dyDescent="0.25">
      <c r="C1165" s="162"/>
      <c r="D1165" s="162"/>
      <c r="F1165" s="135"/>
      <c r="G1165" s="131"/>
    </row>
    <row r="1166" spans="3:7" x14ac:dyDescent="0.25">
      <c r="C1166" s="162"/>
      <c r="D1166" s="162"/>
      <c r="F1166" s="135"/>
      <c r="G1166" s="131"/>
    </row>
    <row r="1167" spans="3:7" x14ac:dyDescent="0.25">
      <c r="C1167" s="162"/>
      <c r="D1167" s="162"/>
      <c r="F1167" s="135"/>
      <c r="G1167" s="131"/>
    </row>
    <row r="1168" spans="3:7" x14ac:dyDescent="0.25">
      <c r="C1168" s="162"/>
      <c r="D1168" s="162"/>
      <c r="F1168" s="135"/>
      <c r="G1168" s="131"/>
    </row>
    <row r="1169" spans="3:7" x14ac:dyDescent="0.25">
      <c r="C1169" s="162"/>
      <c r="D1169" s="162"/>
      <c r="F1169" s="135"/>
      <c r="G1169" s="131"/>
    </row>
    <row r="1170" spans="3:7" x14ac:dyDescent="0.25">
      <c r="C1170" s="162"/>
      <c r="D1170" s="162"/>
      <c r="F1170" s="135"/>
      <c r="G1170" s="131"/>
    </row>
    <row r="1171" spans="3:7" x14ac:dyDescent="0.25">
      <c r="C1171" s="162"/>
      <c r="D1171" s="162"/>
      <c r="F1171" s="135"/>
      <c r="G1171" s="131"/>
    </row>
    <row r="1172" spans="3:7" x14ac:dyDescent="0.25">
      <c r="C1172" s="162"/>
      <c r="D1172" s="162"/>
      <c r="F1172" s="135"/>
      <c r="G1172" s="131"/>
    </row>
    <row r="1173" spans="3:7" x14ac:dyDescent="0.25">
      <c r="C1173" s="162"/>
      <c r="D1173" s="162"/>
      <c r="F1173" s="135"/>
      <c r="G1173" s="131"/>
    </row>
    <row r="1174" spans="3:7" x14ac:dyDescent="0.25">
      <c r="C1174" s="162"/>
      <c r="D1174" s="162"/>
      <c r="F1174" s="135"/>
      <c r="G1174" s="131"/>
    </row>
    <row r="1175" spans="3:7" x14ac:dyDescent="0.25">
      <c r="C1175" s="162"/>
      <c r="D1175" s="162"/>
      <c r="F1175" s="135"/>
      <c r="G1175" s="131"/>
    </row>
    <row r="1176" spans="3:7" x14ac:dyDescent="0.25">
      <c r="C1176" s="162"/>
      <c r="D1176" s="162"/>
      <c r="F1176" s="135"/>
      <c r="G1176" s="131"/>
    </row>
    <row r="1177" spans="3:7" x14ac:dyDescent="0.25">
      <c r="C1177" s="162"/>
      <c r="D1177" s="162"/>
      <c r="F1177" s="135"/>
      <c r="G1177" s="131"/>
    </row>
    <row r="1178" spans="3:7" x14ac:dyDescent="0.25">
      <c r="C1178" s="162"/>
      <c r="D1178" s="162"/>
      <c r="F1178" s="135"/>
      <c r="G1178" s="131"/>
    </row>
    <row r="1179" spans="3:7" x14ac:dyDescent="0.25">
      <c r="C1179" s="162"/>
      <c r="D1179" s="162"/>
      <c r="F1179" s="135"/>
      <c r="G1179" s="131"/>
    </row>
    <row r="1180" spans="3:7" x14ac:dyDescent="0.25">
      <c r="C1180" s="162"/>
      <c r="D1180" s="162"/>
      <c r="F1180" s="135"/>
      <c r="G1180" s="131"/>
    </row>
    <row r="1181" spans="3:7" x14ac:dyDescent="0.25">
      <c r="C1181" s="162"/>
      <c r="D1181" s="162"/>
      <c r="F1181" s="135"/>
      <c r="G1181" s="131"/>
    </row>
    <row r="1182" spans="3:7" x14ac:dyDescent="0.25">
      <c r="C1182" s="162"/>
      <c r="D1182" s="162"/>
      <c r="F1182" s="135"/>
      <c r="G1182" s="131"/>
    </row>
    <row r="1183" spans="3:7" x14ac:dyDescent="0.25">
      <c r="C1183" s="162"/>
      <c r="D1183" s="162"/>
      <c r="F1183" s="135"/>
      <c r="G1183" s="131"/>
    </row>
    <row r="1184" spans="3:7" x14ac:dyDescent="0.25">
      <c r="C1184" s="162"/>
      <c r="D1184" s="162"/>
      <c r="F1184" s="135"/>
      <c r="G1184" s="131"/>
    </row>
    <row r="1185" spans="3:7" x14ac:dyDescent="0.25">
      <c r="C1185" s="162"/>
      <c r="D1185" s="162"/>
      <c r="F1185" s="135"/>
      <c r="G1185" s="131"/>
    </row>
    <row r="1186" spans="3:7" x14ac:dyDescent="0.25">
      <c r="C1186" s="162"/>
      <c r="D1186" s="162"/>
      <c r="F1186" s="135"/>
      <c r="G1186" s="131"/>
    </row>
    <row r="1187" spans="3:7" x14ac:dyDescent="0.25">
      <c r="C1187" s="162"/>
      <c r="D1187" s="162"/>
      <c r="F1187" s="135"/>
      <c r="G1187" s="131"/>
    </row>
    <row r="1188" spans="3:7" x14ac:dyDescent="0.25">
      <c r="C1188" s="162"/>
      <c r="D1188" s="162"/>
      <c r="F1188" s="135"/>
      <c r="G1188" s="131"/>
    </row>
    <row r="1189" spans="3:7" x14ac:dyDescent="0.25">
      <c r="C1189" s="162"/>
      <c r="D1189" s="162"/>
      <c r="F1189" s="135"/>
      <c r="G1189" s="131"/>
    </row>
    <row r="1190" spans="3:7" x14ac:dyDescent="0.25">
      <c r="C1190" s="162"/>
      <c r="D1190" s="162"/>
      <c r="F1190" s="135"/>
      <c r="G1190" s="131"/>
    </row>
    <row r="1191" spans="3:7" x14ac:dyDescent="0.25">
      <c r="C1191" s="162"/>
      <c r="D1191" s="162"/>
      <c r="F1191" s="135"/>
      <c r="G1191" s="131"/>
    </row>
    <row r="1192" spans="3:7" x14ac:dyDescent="0.25">
      <c r="C1192" s="162"/>
      <c r="D1192" s="162"/>
      <c r="F1192" s="135"/>
      <c r="G1192" s="131"/>
    </row>
    <row r="1193" spans="3:7" x14ac:dyDescent="0.25">
      <c r="C1193" s="162"/>
      <c r="D1193" s="162"/>
      <c r="F1193" s="135"/>
      <c r="G1193" s="131"/>
    </row>
    <row r="1194" spans="3:7" x14ac:dyDescent="0.25">
      <c r="C1194" s="162"/>
      <c r="D1194" s="162"/>
      <c r="F1194" s="135"/>
      <c r="G1194" s="131"/>
    </row>
    <row r="1195" spans="3:7" x14ac:dyDescent="0.25">
      <c r="C1195" s="162"/>
      <c r="D1195" s="162"/>
      <c r="F1195" s="135"/>
      <c r="G1195" s="131"/>
    </row>
    <row r="1196" spans="3:7" x14ac:dyDescent="0.25">
      <c r="C1196" s="162"/>
      <c r="D1196" s="162"/>
      <c r="F1196" s="135"/>
      <c r="G1196" s="131"/>
    </row>
    <row r="1197" spans="3:7" x14ac:dyDescent="0.25">
      <c r="C1197" s="162"/>
      <c r="D1197" s="162"/>
      <c r="F1197" s="135"/>
      <c r="G1197" s="131"/>
    </row>
    <row r="1198" spans="3:7" x14ac:dyDescent="0.25">
      <c r="C1198" s="162"/>
      <c r="D1198" s="162"/>
      <c r="F1198" s="135"/>
      <c r="G1198" s="131"/>
    </row>
    <row r="1199" spans="3:7" x14ac:dyDescent="0.25">
      <c r="C1199" s="162"/>
      <c r="D1199" s="162"/>
      <c r="F1199" s="135"/>
      <c r="G1199" s="131"/>
    </row>
    <row r="1200" spans="3:7" x14ac:dyDescent="0.25">
      <c r="C1200" s="162"/>
      <c r="D1200" s="162"/>
      <c r="F1200" s="135"/>
      <c r="G1200" s="131"/>
    </row>
    <row r="1201" spans="3:7" x14ac:dyDescent="0.25">
      <c r="C1201" s="162"/>
      <c r="D1201" s="162"/>
      <c r="F1201" s="135"/>
      <c r="G1201" s="131"/>
    </row>
    <row r="1202" spans="3:7" x14ac:dyDescent="0.25">
      <c r="C1202" s="162"/>
      <c r="D1202" s="162"/>
      <c r="F1202" s="135"/>
      <c r="G1202" s="131"/>
    </row>
    <row r="1203" spans="3:7" x14ac:dyDescent="0.25">
      <c r="C1203" s="162"/>
      <c r="D1203" s="162"/>
      <c r="F1203" s="135"/>
      <c r="G1203" s="131"/>
    </row>
    <row r="1204" spans="3:7" x14ac:dyDescent="0.25">
      <c r="C1204" s="162"/>
      <c r="D1204" s="162"/>
      <c r="F1204" s="135"/>
      <c r="G1204" s="131"/>
    </row>
    <row r="1205" spans="3:7" x14ac:dyDescent="0.25">
      <c r="C1205" s="162"/>
      <c r="D1205" s="162"/>
      <c r="F1205" s="135"/>
      <c r="G1205" s="131"/>
    </row>
    <row r="1206" spans="3:7" x14ac:dyDescent="0.25">
      <c r="C1206" s="162"/>
      <c r="D1206" s="162"/>
      <c r="F1206" s="135"/>
      <c r="G1206" s="131"/>
    </row>
    <row r="1207" spans="3:7" x14ac:dyDescent="0.25">
      <c r="C1207" s="162"/>
      <c r="D1207" s="162"/>
      <c r="F1207" s="135"/>
      <c r="G1207" s="131"/>
    </row>
    <row r="1208" spans="3:7" x14ac:dyDescent="0.25">
      <c r="C1208" s="162"/>
      <c r="D1208" s="162"/>
      <c r="F1208" s="135"/>
      <c r="G1208" s="131"/>
    </row>
    <row r="1209" spans="3:7" x14ac:dyDescent="0.25">
      <c r="C1209" s="162"/>
      <c r="D1209" s="162"/>
      <c r="F1209" s="135"/>
      <c r="G1209" s="131"/>
    </row>
    <row r="1210" spans="3:7" x14ac:dyDescent="0.25">
      <c r="C1210" s="162"/>
      <c r="D1210" s="162"/>
      <c r="F1210" s="135"/>
      <c r="G1210" s="131"/>
    </row>
    <row r="1211" spans="3:7" x14ac:dyDescent="0.25">
      <c r="C1211" s="162"/>
      <c r="D1211" s="162"/>
      <c r="F1211" s="135"/>
      <c r="G1211" s="131"/>
    </row>
    <row r="1212" spans="3:7" x14ac:dyDescent="0.25">
      <c r="C1212" s="162"/>
      <c r="D1212" s="162"/>
      <c r="F1212" s="135"/>
      <c r="G1212" s="131"/>
    </row>
    <row r="1213" spans="3:7" x14ac:dyDescent="0.25">
      <c r="C1213" s="162"/>
      <c r="D1213" s="162"/>
      <c r="F1213" s="135"/>
      <c r="G1213" s="131"/>
    </row>
    <row r="1214" spans="3:7" x14ac:dyDescent="0.25">
      <c r="C1214" s="162"/>
      <c r="D1214" s="162"/>
      <c r="F1214" s="135"/>
      <c r="G1214" s="131"/>
    </row>
    <row r="1215" spans="3:7" x14ac:dyDescent="0.25">
      <c r="C1215" s="162"/>
      <c r="D1215" s="162"/>
      <c r="F1215" s="135"/>
      <c r="G1215" s="131"/>
    </row>
    <row r="1216" spans="3:7" x14ac:dyDescent="0.25">
      <c r="C1216" s="162"/>
      <c r="D1216" s="162"/>
      <c r="F1216" s="135"/>
      <c r="G1216" s="131"/>
    </row>
    <row r="1217" spans="3:7" x14ac:dyDescent="0.25">
      <c r="C1217" s="162"/>
      <c r="D1217" s="162"/>
      <c r="F1217" s="135"/>
      <c r="G1217" s="131"/>
    </row>
    <row r="1218" spans="3:7" x14ac:dyDescent="0.25">
      <c r="C1218" s="162"/>
      <c r="D1218" s="162"/>
      <c r="F1218" s="135"/>
      <c r="G1218" s="131"/>
    </row>
    <row r="1219" spans="3:7" x14ac:dyDescent="0.25">
      <c r="C1219" s="162"/>
      <c r="D1219" s="162"/>
      <c r="F1219" s="135"/>
      <c r="G1219" s="131"/>
    </row>
    <row r="1220" spans="3:7" x14ac:dyDescent="0.25">
      <c r="C1220" s="162"/>
      <c r="D1220" s="162"/>
      <c r="F1220" s="135"/>
      <c r="G1220" s="131"/>
    </row>
    <row r="1221" spans="3:7" x14ac:dyDescent="0.25">
      <c r="C1221" s="162"/>
      <c r="D1221" s="162"/>
      <c r="F1221" s="135"/>
      <c r="G1221" s="131"/>
    </row>
    <row r="1222" spans="3:7" x14ac:dyDescent="0.25">
      <c r="C1222" s="162"/>
      <c r="D1222" s="162"/>
      <c r="F1222" s="135"/>
      <c r="G1222" s="131"/>
    </row>
    <row r="1223" spans="3:7" x14ac:dyDescent="0.25">
      <c r="C1223" s="162"/>
      <c r="D1223" s="162"/>
      <c r="F1223" s="135"/>
      <c r="G1223" s="131"/>
    </row>
    <row r="1224" spans="3:7" x14ac:dyDescent="0.25">
      <c r="C1224" s="162"/>
      <c r="D1224" s="162"/>
      <c r="F1224" s="135"/>
      <c r="G1224" s="131"/>
    </row>
    <row r="1225" spans="3:7" x14ac:dyDescent="0.25">
      <c r="C1225" s="162"/>
      <c r="D1225" s="162"/>
      <c r="F1225" s="135"/>
      <c r="G1225" s="131"/>
    </row>
    <row r="1226" spans="3:7" x14ac:dyDescent="0.25">
      <c r="C1226" s="162"/>
      <c r="D1226" s="162"/>
      <c r="F1226" s="135"/>
      <c r="G1226" s="131"/>
    </row>
    <row r="1227" spans="3:7" x14ac:dyDescent="0.25">
      <c r="C1227" s="162"/>
      <c r="D1227" s="162"/>
      <c r="F1227" s="135"/>
      <c r="G1227" s="131"/>
    </row>
    <row r="1228" spans="3:7" x14ac:dyDescent="0.25">
      <c r="C1228" s="162"/>
      <c r="D1228" s="162"/>
      <c r="F1228" s="135"/>
      <c r="G1228" s="131"/>
    </row>
    <row r="1229" spans="3:7" x14ac:dyDescent="0.25">
      <c r="C1229" s="162"/>
      <c r="D1229" s="162"/>
      <c r="F1229" s="135"/>
      <c r="G1229" s="131"/>
    </row>
    <row r="1230" spans="3:7" x14ac:dyDescent="0.25">
      <c r="C1230" s="162"/>
      <c r="D1230" s="162"/>
      <c r="F1230" s="135"/>
      <c r="G1230" s="131"/>
    </row>
    <row r="1231" spans="3:7" x14ac:dyDescent="0.25">
      <c r="C1231" s="162"/>
      <c r="D1231" s="162"/>
      <c r="F1231" s="135"/>
      <c r="G1231" s="131"/>
    </row>
    <row r="1232" spans="3:7" x14ac:dyDescent="0.25">
      <c r="C1232" s="162"/>
      <c r="D1232" s="162"/>
      <c r="F1232" s="135"/>
      <c r="G1232" s="131"/>
    </row>
    <row r="1233" spans="3:7" x14ac:dyDescent="0.25">
      <c r="C1233" s="162"/>
      <c r="D1233" s="162"/>
      <c r="F1233" s="135"/>
      <c r="G1233" s="131"/>
    </row>
    <row r="1234" spans="3:7" x14ac:dyDescent="0.25">
      <c r="C1234" s="162"/>
      <c r="D1234" s="162"/>
      <c r="F1234" s="135"/>
      <c r="G1234" s="131"/>
    </row>
    <row r="1235" spans="3:7" x14ac:dyDescent="0.25">
      <c r="C1235" s="162"/>
      <c r="D1235" s="162"/>
      <c r="F1235" s="135"/>
      <c r="G1235" s="131"/>
    </row>
    <row r="1236" spans="3:7" x14ac:dyDescent="0.25">
      <c r="C1236" s="162"/>
      <c r="D1236" s="162"/>
      <c r="F1236" s="135"/>
      <c r="G1236" s="131"/>
    </row>
    <row r="1237" spans="3:7" x14ac:dyDescent="0.25">
      <c r="C1237" s="162"/>
      <c r="D1237" s="162"/>
      <c r="F1237" s="135"/>
      <c r="G1237" s="131"/>
    </row>
    <row r="1238" spans="3:7" x14ac:dyDescent="0.25">
      <c r="C1238" s="162"/>
      <c r="D1238" s="162"/>
      <c r="F1238" s="135"/>
      <c r="G1238" s="131"/>
    </row>
    <row r="1239" spans="3:7" x14ac:dyDescent="0.25">
      <c r="C1239" s="162"/>
      <c r="D1239" s="162"/>
      <c r="F1239" s="135"/>
      <c r="G1239" s="131"/>
    </row>
    <row r="1240" spans="3:7" x14ac:dyDescent="0.25">
      <c r="C1240" s="162"/>
      <c r="D1240" s="162"/>
      <c r="F1240" s="135"/>
      <c r="G1240" s="131"/>
    </row>
    <row r="1241" spans="3:7" x14ac:dyDescent="0.25">
      <c r="C1241" s="162"/>
      <c r="D1241" s="162"/>
      <c r="F1241" s="135"/>
      <c r="G1241" s="131"/>
    </row>
    <row r="1242" spans="3:7" x14ac:dyDescent="0.25">
      <c r="C1242" s="162"/>
      <c r="D1242" s="162"/>
      <c r="F1242" s="135"/>
      <c r="G1242" s="131"/>
    </row>
    <row r="1243" spans="3:7" x14ac:dyDescent="0.25">
      <c r="C1243" s="162"/>
      <c r="D1243" s="162"/>
      <c r="F1243" s="135"/>
      <c r="G1243" s="131"/>
    </row>
    <row r="1244" spans="3:7" x14ac:dyDescent="0.25">
      <c r="C1244" s="162"/>
      <c r="D1244" s="162"/>
      <c r="F1244" s="135"/>
      <c r="G1244" s="131"/>
    </row>
    <row r="1245" spans="3:7" x14ac:dyDescent="0.25">
      <c r="C1245" s="162"/>
      <c r="D1245" s="162"/>
      <c r="F1245" s="135"/>
      <c r="G1245" s="131"/>
    </row>
    <row r="1246" spans="3:7" x14ac:dyDescent="0.25">
      <c r="C1246" s="162"/>
      <c r="D1246" s="162"/>
      <c r="F1246" s="135"/>
      <c r="G1246" s="131"/>
    </row>
    <row r="1247" spans="3:7" x14ac:dyDescent="0.25">
      <c r="C1247" s="162"/>
      <c r="D1247" s="162"/>
      <c r="F1247" s="135"/>
      <c r="G1247" s="131"/>
    </row>
    <row r="1248" spans="3:7" x14ac:dyDescent="0.25">
      <c r="C1248" s="162"/>
      <c r="D1248" s="162"/>
      <c r="F1248" s="135"/>
      <c r="G1248" s="131"/>
    </row>
    <row r="1249" spans="3:7" x14ac:dyDescent="0.25">
      <c r="C1249" s="162"/>
      <c r="D1249" s="162"/>
      <c r="F1249" s="135"/>
      <c r="G1249" s="131"/>
    </row>
    <row r="1250" spans="3:7" x14ac:dyDescent="0.25">
      <c r="C1250" s="162"/>
      <c r="D1250" s="162"/>
      <c r="F1250" s="135"/>
      <c r="G1250" s="131"/>
    </row>
    <row r="1251" spans="3:7" x14ac:dyDescent="0.25">
      <c r="C1251" s="162"/>
      <c r="D1251" s="162"/>
      <c r="F1251" s="135"/>
      <c r="G1251" s="131"/>
    </row>
    <row r="1252" spans="3:7" x14ac:dyDescent="0.25">
      <c r="C1252" s="162"/>
      <c r="D1252" s="162"/>
      <c r="F1252" s="135"/>
      <c r="G1252" s="131"/>
    </row>
    <row r="1253" spans="3:7" x14ac:dyDescent="0.25">
      <c r="C1253" s="162"/>
      <c r="D1253" s="162"/>
      <c r="F1253" s="135"/>
      <c r="G1253" s="131"/>
    </row>
    <row r="1254" spans="3:7" x14ac:dyDescent="0.25">
      <c r="C1254" s="162"/>
      <c r="D1254" s="162"/>
      <c r="F1254" s="135"/>
      <c r="G1254" s="131"/>
    </row>
    <row r="1255" spans="3:7" x14ac:dyDescent="0.25">
      <c r="C1255" s="162"/>
      <c r="D1255" s="162"/>
      <c r="F1255" s="135"/>
      <c r="G1255" s="131"/>
    </row>
    <row r="1256" spans="3:7" x14ac:dyDescent="0.25">
      <c r="C1256" s="162"/>
      <c r="D1256" s="162"/>
      <c r="F1256" s="135"/>
      <c r="G1256" s="131"/>
    </row>
    <row r="1257" spans="3:7" x14ac:dyDescent="0.25">
      <c r="C1257" s="162"/>
      <c r="D1257" s="162"/>
      <c r="F1257" s="135"/>
      <c r="G1257" s="131"/>
    </row>
    <row r="1258" spans="3:7" x14ac:dyDescent="0.25">
      <c r="C1258" s="162"/>
      <c r="D1258" s="162"/>
      <c r="F1258" s="135"/>
      <c r="G1258" s="131"/>
    </row>
    <row r="1259" spans="3:7" x14ac:dyDescent="0.25">
      <c r="C1259" s="162"/>
      <c r="D1259" s="162"/>
      <c r="F1259" s="135"/>
      <c r="G1259" s="131"/>
    </row>
    <row r="1260" spans="3:7" x14ac:dyDescent="0.25">
      <c r="C1260" s="162"/>
      <c r="D1260" s="162"/>
      <c r="F1260" s="135"/>
      <c r="G1260" s="131"/>
    </row>
    <row r="1261" spans="3:7" x14ac:dyDescent="0.25">
      <c r="C1261" s="162"/>
      <c r="D1261" s="162"/>
      <c r="F1261" s="135"/>
      <c r="G1261" s="131"/>
    </row>
    <row r="1262" spans="3:7" x14ac:dyDescent="0.25">
      <c r="C1262" s="162"/>
      <c r="D1262" s="162"/>
    </row>
    <row r="1263" spans="3:7" x14ac:dyDescent="0.25">
      <c r="C1263" s="162"/>
      <c r="D1263" s="162"/>
    </row>
    <row r="1264" spans="3:7" x14ac:dyDescent="0.25">
      <c r="C1264" s="162"/>
      <c r="D1264" s="162"/>
    </row>
    <row r="1265" spans="3:4" x14ac:dyDescent="0.25">
      <c r="C1265" s="162"/>
      <c r="D1265" s="162"/>
    </row>
    <row r="1266" spans="3:4" x14ac:dyDescent="0.25">
      <c r="C1266" s="162"/>
      <c r="D1266" s="162"/>
    </row>
    <row r="1267" spans="3:4" x14ac:dyDescent="0.25">
      <c r="C1267" s="162"/>
      <c r="D1267" s="162"/>
    </row>
    <row r="1268" spans="3:4" x14ac:dyDescent="0.25">
      <c r="C1268" s="162"/>
      <c r="D1268" s="162"/>
    </row>
    <row r="1269" spans="3:4" x14ac:dyDescent="0.25">
      <c r="C1269" s="162"/>
      <c r="D1269" s="162"/>
    </row>
    <row r="1270" spans="3:4" x14ac:dyDescent="0.25">
      <c r="C1270" s="162"/>
      <c r="D1270" s="162"/>
    </row>
    <row r="1271" spans="3:4" x14ac:dyDescent="0.25">
      <c r="C1271" s="162"/>
      <c r="D1271" s="162"/>
    </row>
    <row r="1272" spans="3:4" x14ac:dyDescent="0.25">
      <c r="C1272" s="162"/>
      <c r="D1272" s="162"/>
    </row>
    <row r="1273" spans="3:4" x14ac:dyDescent="0.25">
      <c r="C1273" s="162"/>
      <c r="D1273" s="162"/>
    </row>
    <row r="1274" spans="3:4" x14ac:dyDescent="0.25">
      <c r="C1274" s="162"/>
      <c r="D1274" s="162"/>
    </row>
    <row r="1275" spans="3:4" x14ac:dyDescent="0.25">
      <c r="C1275" s="162"/>
      <c r="D1275" s="162"/>
    </row>
    <row r="1276" spans="3:4" x14ac:dyDescent="0.25">
      <c r="C1276" s="162"/>
      <c r="D1276" s="162"/>
    </row>
    <row r="1277" spans="3:4" x14ac:dyDescent="0.25">
      <c r="C1277" s="162"/>
      <c r="D1277" s="162"/>
    </row>
    <row r="1278" spans="3:4" x14ac:dyDescent="0.25">
      <c r="C1278" s="162"/>
      <c r="D1278" s="162"/>
    </row>
    <row r="1279" spans="3:4" x14ac:dyDescent="0.25">
      <c r="C1279" s="162"/>
      <c r="D1279" s="162"/>
    </row>
    <row r="1280" spans="3:4" x14ac:dyDescent="0.25">
      <c r="C1280" s="162"/>
      <c r="D1280" s="162"/>
    </row>
    <row r="1281" spans="3:4" x14ac:dyDescent="0.25">
      <c r="C1281" s="162"/>
      <c r="D1281" s="162"/>
    </row>
    <row r="1282" spans="3:4" x14ac:dyDescent="0.25">
      <c r="C1282" s="162"/>
      <c r="D1282" s="162"/>
    </row>
    <row r="1283" spans="3:4" x14ac:dyDescent="0.25">
      <c r="C1283" s="162"/>
      <c r="D1283" s="162"/>
    </row>
    <row r="1284" spans="3:4" x14ac:dyDescent="0.25">
      <c r="C1284" s="162"/>
      <c r="D1284" s="162"/>
    </row>
    <row r="1285" spans="3:4" x14ac:dyDescent="0.25">
      <c r="C1285" s="162"/>
      <c r="D1285" s="162"/>
    </row>
    <row r="1286" spans="3:4" x14ac:dyDescent="0.25">
      <c r="C1286" s="162"/>
      <c r="D1286" s="162"/>
    </row>
    <row r="1287" spans="3:4" x14ac:dyDescent="0.25">
      <c r="C1287" s="162"/>
      <c r="D1287" s="162"/>
    </row>
    <row r="1288" spans="3:4" x14ac:dyDescent="0.25">
      <c r="C1288" s="162"/>
      <c r="D1288" s="162"/>
    </row>
    <row r="1289" spans="3:4" x14ac:dyDescent="0.25">
      <c r="C1289" s="162"/>
      <c r="D1289" s="162"/>
    </row>
    <row r="1290" spans="3:4" x14ac:dyDescent="0.25">
      <c r="C1290" s="162"/>
      <c r="D1290" s="162"/>
    </row>
    <row r="1291" spans="3:4" x14ac:dyDescent="0.25">
      <c r="C1291" s="162"/>
      <c r="D1291" s="162"/>
    </row>
    <row r="1292" spans="3:4" x14ac:dyDescent="0.25">
      <c r="C1292" s="162"/>
      <c r="D1292" s="162"/>
    </row>
    <row r="1293" spans="3:4" x14ac:dyDescent="0.25">
      <c r="C1293" s="162"/>
      <c r="D1293" s="162"/>
    </row>
    <row r="1294" spans="3:4" x14ac:dyDescent="0.25">
      <c r="C1294" s="162"/>
      <c r="D1294" s="162"/>
    </row>
    <row r="1295" spans="3:4" x14ac:dyDescent="0.25">
      <c r="C1295" s="162"/>
      <c r="D1295" s="162"/>
    </row>
    <row r="1296" spans="3:4" x14ac:dyDescent="0.25">
      <c r="C1296" s="162"/>
      <c r="D1296" s="162"/>
    </row>
    <row r="1297" spans="3:4" x14ac:dyDescent="0.25">
      <c r="C1297" s="162"/>
      <c r="D1297" s="162"/>
    </row>
    <row r="1298" spans="3:4" x14ac:dyDescent="0.25">
      <c r="C1298" s="162"/>
      <c r="D1298" s="162"/>
    </row>
    <row r="1299" spans="3:4" x14ac:dyDescent="0.25">
      <c r="C1299" s="162"/>
      <c r="D1299" s="162"/>
    </row>
    <row r="1300" spans="3:4" x14ac:dyDescent="0.25">
      <c r="C1300" s="162"/>
      <c r="D1300" s="162"/>
    </row>
    <row r="1301" spans="3:4" x14ac:dyDescent="0.25">
      <c r="C1301" s="162"/>
      <c r="D1301" s="162"/>
    </row>
    <row r="1302" spans="3:4" x14ac:dyDescent="0.25">
      <c r="C1302" s="162"/>
      <c r="D1302" s="162"/>
    </row>
    <row r="1303" spans="3:4" x14ac:dyDescent="0.25">
      <c r="C1303" s="162"/>
      <c r="D1303" s="162"/>
    </row>
    <row r="1304" spans="3:4" x14ac:dyDescent="0.25">
      <c r="C1304" s="162"/>
      <c r="D1304" s="162"/>
    </row>
    <row r="1305" spans="3:4" x14ac:dyDescent="0.25">
      <c r="C1305" s="162"/>
      <c r="D1305" s="162"/>
    </row>
    <row r="1306" spans="3:4" x14ac:dyDescent="0.25">
      <c r="C1306" s="162"/>
      <c r="D1306" s="162"/>
    </row>
    <row r="1307" spans="3:4" x14ac:dyDescent="0.25">
      <c r="C1307" s="162"/>
      <c r="D1307" s="162"/>
    </row>
    <row r="1308" spans="3:4" x14ac:dyDescent="0.25">
      <c r="C1308" s="162"/>
      <c r="D1308" s="162"/>
    </row>
    <row r="1309" spans="3:4" x14ac:dyDescent="0.25">
      <c r="C1309" s="162"/>
      <c r="D1309" s="162"/>
    </row>
    <row r="1310" spans="3:4" x14ac:dyDescent="0.25">
      <c r="C1310" s="162"/>
      <c r="D1310" s="162"/>
    </row>
    <row r="1311" spans="3:4" x14ac:dyDescent="0.25">
      <c r="C1311" s="162"/>
      <c r="D1311" s="162"/>
    </row>
    <row r="1312" spans="3:4" x14ac:dyDescent="0.25">
      <c r="C1312" s="162"/>
      <c r="D1312" s="162"/>
    </row>
    <row r="1313" spans="3:4" x14ac:dyDescent="0.25">
      <c r="C1313" s="162"/>
      <c r="D1313" s="162"/>
    </row>
    <row r="1314" spans="3:4" x14ac:dyDescent="0.25">
      <c r="C1314" s="162"/>
      <c r="D1314" s="162"/>
    </row>
    <row r="1315" spans="3:4" x14ac:dyDescent="0.25">
      <c r="C1315" s="162"/>
      <c r="D1315" s="162"/>
    </row>
    <row r="1316" spans="3:4" x14ac:dyDescent="0.25">
      <c r="C1316" s="162"/>
      <c r="D1316" s="162"/>
    </row>
    <row r="1317" spans="3:4" x14ac:dyDescent="0.25">
      <c r="C1317" s="162"/>
      <c r="D1317" s="162"/>
    </row>
    <row r="1318" spans="3:4" x14ac:dyDescent="0.25">
      <c r="C1318" s="162"/>
      <c r="D1318" s="162"/>
    </row>
    <row r="1319" spans="3:4" x14ac:dyDescent="0.25">
      <c r="C1319" s="162"/>
      <c r="D1319" s="162"/>
    </row>
    <row r="1320" spans="3:4" x14ac:dyDescent="0.25">
      <c r="C1320" s="162"/>
      <c r="D1320" s="162"/>
    </row>
    <row r="1321" spans="3:4" x14ac:dyDescent="0.25">
      <c r="C1321" s="162"/>
      <c r="D1321" s="162"/>
    </row>
    <row r="1322" spans="3:4" x14ac:dyDescent="0.25">
      <c r="C1322" s="162"/>
      <c r="D1322" s="162"/>
    </row>
    <row r="1323" spans="3:4" x14ac:dyDescent="0.25">
      <c r="C1323" s="162"/>
      <c r="D1323" s="162"/>
    </row>
    <row r="1324" spans="3:4" x14ac:dyDescent="0.25">
      <c r="C1324" s="162"/>
      <c r="D1324" s="162"/>
    </row>
    <row r="1325" spans="3:4" x14ac:dyDescent="0.25">
      <c r="C1325" s="162"/>
      <c r="D1325" s="162"/>
    </row>
    <row r="1326" spans="3:4" x14ac:dyDescent="0.25">
      <c r="C1326" s="162"/>
      <c r="D1326" s="162"/>
    </row>
    <row r="1327" spans="3:4" x14ac:dyDescent="0.25">
      <c r="C1327" s="162"/>
      <c r="D1327" s="162"/>
    </row>
    <row r="1328" spans="3:4" x14ac:dyDescent="0.25">
      <c r="C1328" s="162"/>
      <c r="D1328" s="162"/>
    </row>
    <row r="1329" spans="3:4" x14ac:dyDescent="0.25">
      <c r="C1329" s="162"/>
      <c r="D1329" s="162"/>
    </row>
    <row r="1330" spans="3:4" x14ac:dyDescent="0.25">
      <c r="C1330" s="162"/>
      <c r="D1330" s="162"/>
    </row>
    <row r="1331" spans="3:4" x14ac:dyDescent="0.25">
      <c r="C1331" s="162"/>
      <c r="D1331" s="162"/>
    </row>
    <row r="1332" spans="3:4" x14ac:dyDescent="0.25">
      <c r="C1332" s="162"/>
      <c r="D1332" s="162"/>
    </row>
    <row r="1333" spans="3:4" x14ac:dyDescent="0.25">
      <c r="C1333" s="162"/>
      <c r="D1333" s="162"/>
    </row>
    <row r="1334" spans="3:4" x14ac:dyDescent="0.25">
      <c r="C1334" s="162"/>
      <c r="D1334" s="162"/>
    </row>
    <row r="1335" spans="3:4" x14ac:dyDescent="0.25">
      <c r="C1335" s="162"/>
      <c r="D1335" s="162"/>
    </row>
    <row r="1336" spans="3:4" x14ac:dyDescent="0.25">
      <c r="C1336" s="162"/>
      <c r="D1336" s="162"/>
    </row>
    <row r="1337" spans="3:4" x14ac:dyDescent="0.25">
      <c r="C1337" s="162"/>
      <c r="D1337" s="162"/>
    </row>
    <row r="1338" spans="3:4" x14ac:dyDescent="0.25">
      <c r="C1338" s="162"/>
      <c r="D1338" s="162"/>
    </row>
  </sheetData>
  <pageMargins left="0.4" right="0.4" top="0.4" bottom="0.4" header="0.2" footer="0.2"/>
  <pageSetup fitToHeight="0" orientation="landscape" r:id="rId1"/>
  <headerFooter>
    <oddFooter>&amp;L&amp;"Palatino Linotype,Regular"&amp;10&amp;A&amp;C&amp;"Palatino Linotype,Regular"&amp;10Page &amp;P of &amp;N&amp;R&amp;"Palatino Linotype,Regular"&amp;10&amp;D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3607-C379-4826-A4BC-33FB8D4623DD}">
  <sheetPr>
    <tabColor rgb="FF002060"/>
    <pageSetUpPr fitToPage="1"/>
  </sheetPr>
  <dimension ref="A2:X88"/>
  <sheetViews>
    <sheetView view="pageBreakPreview" topLeftCell="F32" zoomScale="90" zoomScaleNormal="85" zoomScaleSheetLayoutView="100" workbookViewId="0">
      <selection activeCell="U24" sqref="U24"/>
    </sheetView>
  </sheetViews>
  <sheetFormatPr baseColWidth="10" defaultColWidth="7.5" defaultRowHeight="17" x14ac:dyDescent="0.25"/>
  <cols>
    <col min="1" max="1" width="7.5" style="1"/>
    <col min="2" max="2" width="53" style="1" customWidth="1"/>
    <col min="3" max="8" width="14.5" style="1" customWidth="1"/>
    <col min="9" max="9" width="7.5" style="1"/>
    <col min="10" max="10" width="9.83203125" style="1" bestFit="1" customWidth="1"/>
    <col min="11" max="11" width="39.83203125" style="1" customWidth="1"/>
    <col min="12" max="14" width="13.5" style="1" customWidth="1"/>
    <col min="15" max="15" width="3" style="1" customWidth="1"/>
    <col min="16" max="18" width="13.5" style="1" customWidth="1"/>
    <col min="19" max="19" width="3" style="1" customWidth="1"/>
    <col min="20" max="22" width="13.5" style="1" customWidth="1"/>
    <col min="23" max="16384" width="7.5" style="1"/>
  </cols>
  <sheetData>
    <row r="2" spans="2:22" ht="21" x14ac:dyDescent="0.3">
      <c r="B2" s="48" t="s">
        <v>1354</v>
      </c>
      <c r="C2" s="106"/>
      <c r="D2" s="106"/>
      <c r="E2" s="106"/>
      <c r="F2" s="106"/>
      <c r="G2" s="106"/>
      <c r="H2" s="107"/>
      <c r="K2" s="48" t="s">
        <v>1353</v>
      </c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80"/>
    </row>
    <row r="3" spans="2:22" x14ac:dyDescent="0.25">
      <c r="B3" s="51"/>
      <c r="C3" s="2"/>
      <c r="D3" s="2"/>
      <c r="E3" s="2"/>
      <c r="F3" s="2"/>
      <c r="G3" s="2"/>
      <c r="H3" s="18"/>
      <c r="K3" s="51"/>
      <c r="L3" s="2"/>
      <c r="M3" s="2"/>
      <c r="N3" s="2"/>
      <c r="O3" s="2"/>
      <c r="P3" s="2"/>
      <c r="Q3" s="2"/>
      <c r="R3" s="2"/>
      <c r="S3" s="2"/>
      <c r="T3" s="2"/>
      <c r="U3" s="2"/>
      <c r="V3" s="18"/>
    </row>
    <row r="4" spans="2:22" x14ac:dyDescent="0.25">
      <c r="B4" s="283" t="s">
        <v>1352</v>
      </c>
      <c r="C4" s="344"/>
      <c r="D4" s="344"/>
      <c r="E4" s="344"/>
      <c r="F4" s="344"/>
      <c r="G4" s="344"/>
      <c r="H4" s="345"/>
      <c r="K4" s="231" t="s">
        <v>1347</v>
      </c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30"/>
    </row>
    <row r="5" spans="2:22" x14ac:dyDescent="0.25">
      <c r="B5" s="51" t="s">
        <v>27</v>
      </c>
      <c r="C5" s="7">
        <v>46052</v>
      </c>
      <c r="D5" s="7">
        <v>46417</v>
      </c>
      <c r="E5" s="7">
        <v>46782</v>
      </c>
      <c r="F5" s="7">
        <v>47148</v>
      </c>
      <c r="G5" s="7">
        <v>47513</v>
      </c>
      <c r="H5" s="346" t="s">
        <v>1396</v>
      </c>
      <c r="K5" s="51" t="s">
        <v>1436</v>
      </c>
      <c r="L5" s="237">
        <f>C59</f>
        <v>0.04</v>
      </c>
      <c r="M5" s="228"/>
      <c r="N5" s="228"/>
      <c r="O5" s="2"/>
      <c r="P5" s="237">
        <f>C63</f>
        <v>4.4999999999999998E-2</v>
      </c>
      <c r="Q5" s="228"/>
      <c r="R5" s="228"/>
      <c r="S5" s="2"/>
      <c r="T5" s="237">
        <f>C67</f>
        <v>4.9999999999999996E-2</v>
      </c>
      <c r="U5" s="228"/>
      <c r="V5" s="227"/>
    </row>
    <row r="6" spans="2:22" x14ac:dyDescent="0.25">
      <c r="B6" s="51"/>
      <c r="C6" s="7"/>
      <c r="D6" s="7"/>
      <c r="E6" s="7"/>
      <c r="F6" s="7"/>
      <c r="G6" s="7"/>
      <c r="H6" s="347"/>
      <c r="K6" s="51" t="s">
        <v>1399</v>
      </c>
      <c r="L6" s="226">
        <f>B59</f>
        <v>9.5000000000000001E-2</v>
      </c>
      <c r="M6" s="226">
        <f>B60</f>
        <v>0.1</v>
      </c>
      <c r="N6" s="226">
        <f>B61</f>
        <v>0.105</v>
      </c>
      <c r="O6" s="2"/>
      <c r="P6" s="226">
        <f>L6</f>
        <v>9.5000000000000001E-2</v>
      </c>
      <c r="Q6" s="226">
        <f>M6</f>
        <v>0.1</v>
      </c>
      <c r="R6" s="226">
        <f>N6</f>
        <v>0.105</v>
      </c>
      <c r="S6" s="2"/>
      <c r="T6" s="226">
        <f>P6</f>
        <v>9.5000000000000001E-2</v>
      </c>
      <c r="U6" s="226">
        <f>Q6</f>
        <v>0.1</v>
      </c>
      <c r="V6" s="373">
        <f>R6</f>
        <v>0.105</v>
      </c>
    </row>
    <row r="7" spans="2:22" x14ac:dyDescent="0.25">
      <c r="B7" s="51" t="s">
        <v>1386</v>
      </c>
      <c r="C7" s="214">
        <f>'Operating Model'!F34</f>
        <v>122100.54895028166</v>
      </c>
      <c r="D7" s="214">
        <f>'Operating Model'!G34</f>
        <v>183244.07051931723</v>
      </c>
      <c r="E7" s="214">
        <f>'Operating Model'!H34</f>
        <v>255803.30058655882</v>
      </c>
      <c r="F7" s="214">
        <f>'Operating Model'!I34</f>
        <v>332880.8386921463</v>
      </c>
      <c r="G7" s="214">
        <f>'Operating Model'!J34</f>
        <v>402199.3376443708</v>
      </c>
      <c r="H7" s="348">
        <f>G7</f>
        <v>402199.3376443708</v>
      </c>
      <c r="K7" s="99" t="s">
        <v>1437</v>
      </c>
      <c r="L7" s="12">
        <f>SUM($C$24:$G$24)</f>
        <v>714983.97868124582</v>
      </c>
      <c r="M7" s="12">
        <f>SUM($C$25:$G$25)</f>
        <v>706737.69108442042</v>
      </c>
      <c r="N7" s="12">
        <f>SUM($C$26:$G$26)</f>
        <v>698644.19943565561</v>
      </c>
      <c r="O7" s="2"/>
      <c r="P7" s="12">
        <f>SUM($C$24:$G$24)</f>
        <v>714983.97868124582</v>
      </c>
      <c r="Q7" s="12">
        <f>SUM($C$25:$G$25)</f>
        <v>706737.69108442042</v>
      </c>
      <c r="R7" s="12">
        <f>SUM($C$26:$G$26)</f>
        <v>698644.19943565561</v>
      </c>
      <c r="S7" s="2"/>
      <c r="T7" s="12">
        <f>SUM($C$24:$G$24)</f>
        <v>714983.97868124582</v>
      </c>
      <c r="U7" s="12">
        <f>SUM($C$25:$G$25)</f>
        <v>706737.69108442042</v>
      </c>
      <c r="V7" s="21">
        <f>SUM($C$26:$G$26)</f>
        <v>698644.19943565561</v>
      </c>
    </row>
    <row r="8" spans="2:22" x14ac:dyDescent="0.25">
      <c r="B8" s="51" t="s">
        <v>1387</v>
      </c>
      <c r="C8" s="324">
        <f>-C7*C9</f>
        <v>-20268.691125746758</v>
      </c>
      <c r="D8" s="324">
        <f t="shared" ref="D8:H8" si="0">-D7*D9</f>
        <v>-30235.271635687346</v>
      </c>
      <c r="E8" s="324">
        <f t="shared" si="0"/>
        <v>-42207.544596782209</v>
      </c>
      <c r="F8" s="324">
        <f t="shared" si="0"/>
        <v>-54925.338384204144</v>
      </c>
      <c r="G8" s="324">
        <f t="shared" si="0"/>
        <v>-66362.89071132119</v>
      </c>
      <c r="H8" s="348">
        <f t="shared" si="0"/>
        <v>-66362.89071132119</v>
      </c>
      <c r="K8" s="99" t="s">
        <v>1438</v>
      </c>
      <c r="L8" s="12">
        <f>E59</f>
        <v>3879875.2367284801</v>
      </c>
      <c r="M8" s="12">
        <f>E60</f>
        <v>3492327.2734419368</v>
      </c>
      <c r="N8" s="12">
        <f>E61</f>
        <v>3165734.2720203158</v>
      </c>
      <c r="O8" s="2"/>
      <c r="P8" s="12">
        <f>E63</f>
        <v>4288381.3313647956</v>
      </c>
      <c r="Q8" s="12">
        <f>E64</f>
        <v>3828127.9728113529</v>
      </c>
      <c r="R8" s="12">
        <f>E65</f>
        <v>3446033.6606887807</v>
      </c>
      <c r="S8" s="2"/>
      <c r="T8" s="12">
        <f>E67</f>
        <v>4787666.5581425158</v>
      </c>
      <c r="U8" s="12">
        <f>E68</f>
        <v>4231088.8120546546</v>
      </c>
      <c r="V8" s="21">
        <f>E69</f>
        <v>3777296.5745696952</v>
      </c>
    </row>
    <row r="9" spans="2:22" x14ac:dyDescent="0.25">
      <c r="B9" s="64" t="s">
        <v>1388</v>
      </c>
      <c r="C9" s="330">
        <f>'Operating Model'!F47</f>
        <v>0.16600000000000001</v>
      </c>
      <c r="D9" s="330">
        <f>'Operating Model'!G47</f>
        <v>0.16500000000000001</v>
      </c>
      <c r="E9" s="330">
        <f>'Operating Model'!H47</f>
        <v>0.16500000000000001</v>
      </c>
      <c r="F9" s="330">
        <f>'Operating Model'!I47</f>
        <v>0.16500000000000001</v>
      </c>
      <c r="G9" s="330">
        <f>'Operating Model'!J47</f>
        <v>0.16500000000000001</v>
      </c>
      <c r="H9" s="349">
        <f>G9</f>
        <v>0.16500000000000001</v>
      </c>
      <c r="K9" s="52" t="s">
        <v>169</v>
      </c>
      <c r="L9" s="8">
        <f>L7+L8</f>
        <v>4594859.2154097259</v>
      </c>
      <c r="M9" s="8">
        <f t="shared" ref="M9:P9" si="1">M7+M8</f>
        <v>4199064.9645263571</v>
      </c>
      <c r="N9" s="8">
        <f t="shared" si="1"/>
        <v>3864378.4714559712</v>
      </c>
      <c r="O9" s="225"/>
      <c r="P9" s="8">
        <f t="shared" si="1"/>
        <v>5003365.3100460414</v>
      </c>
      <c r="Q9" s="8">
        <f t="shared" ref="Q9" si="2">Q7+Q8</f>
        <v>4534865.6638957737</v>
      </c>
      <c r="R9" s="8">
        <f t="shared" ref="R9:T9" si="3">R7+R8</f>
        <v>4144677.8601244362</v>
      </c>
      <c r="S9" s="225"/>
      <c r="T9" s="8">
        <f t="shared" si="3"/>
        <v>5502650.5368237616</v>
      </c>
      <c r="U9" s="8">
        <f t="shared" ref="U9" si="4">U7+U8</f>
        <v>4937826.5031390749</v>
      </c>
      <c r="V9" s="68">
        <f t="shared" ref="V9" si="5">V7+V8</f>
        <v>4475940.7740053507</v>
      </c>
    </row>
    <row r="10" spans="2:22" x14ac:dyDescent="0.25">
      <c r="B10" s="238" t="s">
        <v>1389</v>
      </c>
      <c r="C10" s="236">
        <f>C7+C8</f>
        <v>101831.85782453491</v>
      </c>
      <c r="D10" s="236">
        <f t="shared" ref="D10:H10" si="6">D7+D8</f>
        <v>153008.79888362988</v>
      </c>
      <c r="E10" s="236">
        <f t="shared" si="6"/>
        <v>213595.7559897766</v>
      </c>
      <c r="F10" s="236">
        <f t="shared" si="6"/>
        <v>277955.50030794216</v>
      </c>
      <c r="G10" s="236">
        <f t="shared" si="6"/>
        <v>335836.44693304959</v>
      </c>
      <c r="H10" s="350">
        <f t="shared" si="6"/>
        <v>335836.44693304959</v>
      </c>
      <c r="K10" s="224" t="s">
        <v>1439</v>
      </c>
      <c r="L10" s="12">
        <f>-SUM(Control!$F$9:$F$11)</f>
        <v>48431</v>
      </c>
      <c r="M10" s="12">
        <f>-SUM(Control!$F$9:$F$11)</f>
        <v>48431</v>
      </c>
      <c r="N10" s="12">
        <f>-SUM(Control!$F$9:$F$11)</f>
        <v>48431</v>
      </c>
      <c r="O10" s="2"/>
      <c r="P10" s="12">
        <f>-SUM(Control!$F$9:$F$11)</f>
        <v>48431</v>
      </c>
      <c r="Q10" s="12">
        <f>-SUM(Control!$F$9:$F$11)</f>
        <v>48431</v>
      </c>
      <c r="R10" s="12">
        <f>-SUM(Control!$F$9:$F$11)</f>
        <v>48431</v>
      </c>
      <c r="S10" s="2"/>
      <c r="T10" s="12">
        <f>-SUM(Control!$F$9:$F$11)</f>
        <v>48431</v>
      </c>
      <c r="U10" s="12">
        <f>-SUM(Control!$F$9:$F$11)</f>
        <v>48431</v>
      </c>
      <c r="V10" s="21">
        <f>-SUM(Control!$F$9:$F$11)</f>
        <v>48431</v>
      </c>
    </row>
    <row r="11" spans="2:22" x14ac:dyDescent="0.25">
      <c r="B11" s="51"/>
      <c r="C11" s="2"/>
      <c r="D11" s="2"/>
      <c r="E11" s="2"/>
      <c r="F11" s="2"/>
      <c r="G11" s="2"/>
      <c r="H11" s="18"/>
      <c r="K11" s="53" t="s">
        <v>172</v>
      </c>
      <c r="L11" s="11">
        <f>L9+L10</f>
        <v>4643290.2154097259</v>
      </c>
      <c r="M11" s="11">
        <f t="shared" ref="M11:P11" si="7">M9+M10</f>
        <v>4247495.9645263571</v>
      </c>
      <c r="N11" s="11">
        <f t="shared" si="7"/>
        <v>3912809.4714559712</v>
      </c>
      <c r="O11" s="10"/>
      <c r="P11" s="11">
        <f t="shared" si="7"/>
        <v>5051796.3100460414</v>
      </c>
      <c r="Q11" s="11">
        <f t="shared" ref="Q11" si="8">Q9+Q10</f>
        <v>4583296.6638957737</v>
      </c>
      <c r="R11" s="11">
        <f t="shared" ref="R11:T11" si="9">R9+R10</f>
        <v>4193108.8601244362</v>
      </c>
      <c r="S11" s="10"/>
      <c r="T11" s="11">
        <f t="shared" si="9"/>
        <v>5551081.5368237616</v>
      </c>
      <c r="U11" s="11">
        <f t="shared" ref="U11" si="10">U9+U10</f>
        <v>4986257.5031390749</v>
      </c>
      <c r="V11" s="22">
        <f t="shared" ref="V11" si="11">V9+V10</f>
        <v>4524371.7740053507</v>
      </c>
    </row>
    <row r="12" spans="2:22" x14ac:dyDescent="0.25">
      <c r="B12" s="51" t="s">
        <v>1390</v>
      </c>
      <c r="C12" s="214">
        <f>'Operating Model'!F64</f>
        <v>2474</v>
      </c>
      <c r="D12" s="214">
        <f>'Operating Model'!G64</f>
        <v>2806.1879099436001</v>
      </c>
      <c r="E12" s="214">
        <f>'Operating Model'!H64</f>
        <v>3869.9440330795596</v>
      </c>
      <c r="F12" s="214">
        <f>'Operating Model'!I64</f>
        <v>4990.7172217713096</v>
      </c>
      <c r="G12" s="214">
        <f>'Operating Model'!J64</f>
        <v>5976.2160125463697</v>
      </c>
      <c r="H12" s="348">
        <f>G12</f>
        <v>5976.2160125463697</v>
      </c>
      <c r="K12" s="99" t="s">
        <v>171</v>
      </c>
      <c r="L12" s="12">
        <f>Control!$I$10</f>
        <v>24677</v>
      </c>
      <c r="M12" s="12">
        <f>Control!$I$10</f>
        <v>24677</v>
      </c>
      <c r="N12" s="12">
        <f>Control!$I$10</f>
        <v>24677</v>
      </c>
      <c r="O12" s="2"/>
      <c r="P12" s="12">
        <f>Control!$I$10</f>
        <v>24677</v>
      </c>
      <c r="Q12" s="12">
        <f>Control!$I$10</f>
        <v>24677</v>
      </c>
      <c r="R12" s="12">
        <f>Control!$I$10</f>
        <v>24677</v>
      </c>
      <c r="S12" s="2"/>
      <c r="T12" s="12">
        <f>Control!$I$10</f>
        <v>24677</v>
      </c>
      <c r="U12" s="12">
        <f>Control!$I$10</f>
        <v>24677</v>
      </c>
      <c r="V12" s="21">
        <f>Control!$I$10</f>
        <v>24677</v>
      </c>
    </row>
    <row r="13" spans="2:22" x14ac:dyDescent="0.25">
      <c r="B13" s="51" t="s">
        <v>1391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  <c r="H13" s="113">
        <v>0</v>
      </c>
      <c r="K13" s="53" t="s">
        <v>1440</v>
      </c>
      <c r="L13" s="160">
        <f>L11/L12</f>
        <v>188.16267031688318</v>
      </c>
      <c r="M13" s="160">
        <f t="shared" ref="M13:P13" si="12">M11/M12</f>
        <v>172.12367648119127</v>
      </c>
      <c r="N13" s="160">
        <f t="shared" si="12"/>
        <v>158.56098680779556</v>
      </c>
      <c r="O13" s="10"/>
      <c r="P13" s="160">
        <f t="shared" si="12"/>
        <v>204.71679337221062</v>
      </c>
      <c r="Q13" s="160">
        <f t="shared" ref="Q13" si="13">Q11/Q12</f>
        <v>185.7315177653594</v>
      </c>
      <c r="R13" s="160">
        <f t="shared" ref="R13:T13" si="14">R11/R12</f>
        <v>169.91971715056272</v>
      </c>
      <c r="S13" s="10"/>
      <c r="T13" s="160">
        <f t="shared" si="14"/>
        <v>224.94961043983312</v>
      </c>
      <c r="U13" s="160">
        <f t="shared" ref="U13" si="15">U11/U12</f>
        <v>202.06092730636118</v>
      </c>
      <c r="V13" s="374">
        <f t="shared" ref="V13" si="16">V11/V12</f>
        <v>183.34367119201485</v>
      </c>
    </row>
    <row r="14" spans="2:22" x14ac:dyDescent="0.25">
      <c r="B14" s="51" t="s">
        <v>1392</v>
      </c>
      <c r="C14" s="214">
        <f>'Operating Model'!F72</f>
        <v>-4827</v>
      </c>
      <c r="D14" s="214">
        <f>'Operating Model'!G72</f>
        <v>-5331.7570288928446</v>
      </c>
      <c r="E14" s="214">
        <f>'Operating Model'!H72</f>
        <v>-6578.9048562352509</v>
      </c>
      <c r="F14" s="214">
        <f>'Operating Model'!I72</f>
        <v>-7985.1475548340941</v>
      </c>
      <c r="G14" s="214">
        <f>'Operating Model'!J72</f>
        <v>-9561.9456200741934</v>
      </c>
      <c r="H14" s="348">
        <f>-H12</f>
        <v>-5976.2160125463697</v>
      </c>
      <c r="K14" s="99" t="s">
        <v>170</v>
      </c>
      <c r="L14" s="375">
        <f>Control!$F$6</f>
        <v>181.59</v>
      </c>
      <c r="M14" s="375">
        <f>Control!$F$6</f>
        <v>181.59</v>
      </c>
      <c r="N14" s="375">
        <f>Control!$F$6</f>
        <v>181.59</v>
      </c>
      <c r="O14" s="2"/>
      <c r="P14" s="375">
        <f>Control!$F$6</f>
        <v>181.59</v>
      </c>
      <c r="Q14" s="375">
        <f>Control!$F$6</f>
        <v>181.59</v>
      </c>
      <c r="R14" s="375">
        <f>Control!$F$6</f>
        <v>181.59</v>
      </c>
      <c r="S14" s="2"/>
      <c r="T14" s="375">
        <f>Control!$F$6</f>
        <v>181.59</v>
      </c>
      <c r="U14" s="375">
        <f>Control!$F$6</f>
        <v>181.59</v>
      </c>
      <c r="V14" s="376">
        <f>Control!$F$6</f>
        <v>181.59</v>
      </c>
    </row>
    <row r="15" spans="2:22" x14ac:dyDescent="0.25">
      <c r="B15" s="51" t="s">
        <v>1393</v>
      </c>
      <c r="C15" s="214">
        <f>'Operating Model'!F66</f>
        <v>-11592</v>
      </c>
      <c r="D15" s="214">
        <f>'Operating Model'!G66</f>
        <v>-14462.32433061178</v>
      </c>
      <c r="E15" s="214">
        <f>'Operating Model'!H66</f>
        <v>-21286.004096449269</v>
      </c>
      <c r="F15" s="214">
        <f>'Operating Model'!I66</f>
        <v>-29461.587327350837</v>
      </c>
      <c r="G15" s="214">
        <f>'Operating Model'!J66</f>
        <v>-40848.964564991431</v>
      </c>
      <c r="H15" s="348">
        <f>G15</f>
        <v>-40848.964564991431</v>
      </c>
      <c r="K15" s="64" t="s">
        <v>1441</v>
      </c>
      <c r="L15" s="369">
        <f>L13/L14-1</f>
        <v>3.6195111607925323E-2</v>
      </c>
      <c r="M15" s="369">
        <f t="shared" ref="M15:P15" si="17">M13/M14-1</f>
        <v>-5.213020275790925E-2</v>
      </c>
      <c r="N15" s="369">
        <f t="shared" si="17"/>
        <v>-0.12681873006335398</v>
      </c>
      <c r="O15" s="369"/>
      <c r="P15" s="369">
        <f t="shared" si="17"/>
        <v>0.1273571968291789</v>
      </c>
      <c r="Q15" s="369">
        <f t="shared" ref="Q15" si="18">Q13/Q14-1</f>
        <v>2.2806970457400766E-2</v>
      </c>
      <c r="R15" s="369">
        <f t="shared" ref="R15:T15" si="19">R13/R14-1</f>
        <v>-6.426721102173738E-2</v>
      </c>
      <c r="S15" s="369"/>
      <c r="T15" s="369">
        <f t="shared" si="19"/>
        <v>0.23877752321071166</v>
      </c>
      <c r="U15" s="369">
        <f t="shared" ref="U15" si="20">U13/U14-1</f>
        <v>0.11273157831577274</v>
      </c>
      <c r="V15" s="349">
        <f t="shared" ref="V15" si="21">V13/V14-1</f>
        <v>9.6573114819915595E-3</v>
      </c>
    </row>
    <row r="16" spans="2:22" x14ac:dyDescent="0.25">
      <c r="B16" s="51" t="s">
        <v>1395</v>
      </c>
      <c r="C16" s="112">
        <v>0</v>
      </c>
      <c r="D16" s="112">
        <v>0</v>
      </c>
      <c r="E16" s="112">
        <v>0</v>
      </c>
      <c r="F16" s="112">
        <v>0</v>
      </c>
      <c r="G16" s="112">
        <v>0</v>
      </c>
      <c r="H16" s="113">
        <v>0</v>
      </c>
      <c r="K16" s="51"/>
      <c r="L16" s="2"/>
      <c r="M16" s="2"/>
      <c r="N16" s="2"/>
      <c r="O16" s="2"/>
      <c r="P16" s="2"/>
      <c r="Q16" s="2"/>
      <c r="R16" s="2"/>
      <c r="S16" s="2"/>
      <c r="T16" s="2"/>
      <c r="U16" s="2"/>
      <c r="V16" s="18"/>
    </row>
    <row r="17" spans="2:24" x14ac:dyDescent="0.25">
      <c r="B17" s="51"/>
      <c r="C17" s="2"/>
      <c r="D17" s="2"/>
      <c r="E17" s="2"/>
      <c r="F17" s="2"/>
      <c r="G17" s="2"/>
      <c r="H17" s="18"/>
      <c r="K17" s="51" t="s">
        <v>1442</v>
      </c>
      <c r="L17" s="377">
        <f>L8/L9</f>
        <v>0.84439480185085702</v>
      </c>
      <c r="M17" s="377">
        <f t="shared" ref="M17" si="22">M8/M9</f>
        <v>0.83169165110448862</v>
      </c>
      <c r="N17" s="377">
        <f>N8/N9</f>
        <v>0.8192091678917699</v>
      </c>
      <c r="O17" s="223"/>
      <c r="P17" s="377">
        <f>P8/P9</f>
        <v>0.85709938523863927</v>
      </c>
      <c r="Q17" s="377">
        <f t="shared" ref="Q17:V17" si="23">Q8/Q9</f>
        <v>0.84415465783008825</v>
      </c>
      <c r="R17" s="377">
        <f t="shared" si="23"/>
        <v>0.83143582613325706</v>
      </c>
      <c r="S17" s="223"/>
      <c r="T17" s="377">
        <f t="shared" si="23"/>
        <v>0.87006553043909118</v>
      </c>
      <c r="U17" s="377">
        <f t="shared" si="23"/>
        <v>0.85687271704764578</v>
      </c>
      <c r="V17" s="378">
        <f t="shared" si="23"/>
        <v>0.84391120555188559</v>
      </c>
    </row>
    <row r="18" spans="2:24" x14ac:dyDescent="0.25">
      <c r="B18" s="53" t="s">
        <v>1394</v>
      </c>
      <c r="C18" s="11">
        <f>C10+SUM(C12:C16)</f>
        <v>87886.857824534905</v>
      </c>
      <c r="D18" s="11">
        <f t="shared" ref="D18:G18" si="24">D10+SUM(D12:D16)</f>
        <v>136020.90543406885</v>
      </c>
      <c r="E18" s="11">
        <f t="shared" si="24"/>
        <v>189600.79107017163</v>
      </c>
      <c r="F18" s="11">
        <f t="shared" si="24"/>
        <v>245499.48264752852</v>
      </c>
      <c r="G18" s="11">
        <f t="shared" si="24"/>
        <v>291401.75276053033</v>
      </c>
      <c r="H18" s="22">
        <f t="shared" ref="H18" si="25">H10+SUM(H12:H16)</f>
        <v>294987.48236805818</v>
      </c>
      <c r="K18" s="51" t="s">
        <v>1443</v>
      </c>
      <c r="L18" s="323">
        <f>F59</f>
        <v>13.665554125345489</v>
      </c>
      <c r="M18" s="323">
        <f>F60</f>
        <v>12.526757948233364</v>
      </c>
      <c r="N18" s="323">
        <f>F61</f>
        <v>11.563161182984645</v>
      </c>
      <c r="O18" s="2"/>
      <c r="P18" s="323">
        <f>F63</f>
        <v>15.10437929527369</v>
      </c>
      <c r="Q18" s="323">
        <f>F64</f>
        <v>13.731253904794261</v>
      </c>
      <c r="R18" s="323">
        <f>F65</f>
        <v>12.586982746061409</v>
      </c>
      <c r="S18" s="2"/>
      <c r="T18" s="323">
        <f>F67</f>
        <v>16.862943391852607</v>
      </c>
      <c r="U18" s="323">
        <f>F68</f>
        <v>15.176649052667345</v>
      </c>
      <c r="V18" s="235">
        <f>F69</f>
        <v>13.796953684243043</v>
      </c>
    </row>
    <row r="19" spans="2:24" ht="18" thickBot="1" x14ac:dyDescent="0.3">
      <c r="B19" s="64" t="s">
        <v>1</v>
      </c>
      <c r="C19" s="351"/>
      <c r="D19" s="352">
        <f>D18/C18-1</f>
        <v>0.54768197203765112</v>
      </c>
      <c r="E19" s="352">
        <f t="shared" ref="E19:G19" si="26">E18/D18-1</f>
        <v>0.39390919700996752</v>
      </c>
      <c r="F19" s="352">
        <f t="shared" si="26"/>
        <v>0.29482309257174277</v>
      </c>
      <c r="G19" s="352">
        <f t="shared" si="26"/>
        <v>0.18697501769853075</v>
      </c>
      <c r="H19" s="353"/>
      <c r="K19" s="51"/>
      <c r="L19" s="2"/>
      <c r="M19" s="2"/>
      <c r="N19" s="2"/>
      <c r="O19" s="2"/>
      <c r="P19" s="2"/>
      <c r="Q19" s="2"/>
      <c r="R19" s="2"/>
      <c r="S19" s="2"/>
      <c r="T19" s="2"/>
      <c r="U19" s="2"/>
      <c r="V19" s="18"/>
    </row>
    <row r="20" spans="2:24" x14ac:dyDescent="0.25">
      <c r="B20" s="64" t="s">
        <v>1397</v>
      </c>
      <c r="C20" s="354">
        <v>0.5</v>
      </c>
      <c r="D20" s="354">
        <v>1</v>
      </c>
      <c r="E20" s="354">
        <v>1</v>
      </c>
      <c r="F20" s="354">
        <v>1</v>
      </c>
      <c r="G20" s="354">
        <v>1</v>
      </c>
      <c r="H20" s="265">
        <v>1</v>
      </c>
      <c r="K20" s="234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2"/>
    </row>
    <row r="21" spans="2:24" x14ac:dyDescent="0.25">
      <c r="B21" s="51" t="s">
        <v>1398</v>
      </c>
      <c r="C21" s="355">
        <v>0.25</v>
      </c>
      <c r="D21" s="355">
        <v>1</v>
      </c>
      <c r="E21" s="355">
        <v>2</v>
      </c>
      <c r="F21" s="355">
        <v>3</v>
      </c>
      <c r="G21" s="355">
        <v>4</v>
      </c>
      <c r="H21" s="356">
        <v>4</v>
      </c>
      <c r="K21" s="231" t="s">
        <v>1346</v>
      </c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30"/>
    </row>
    <row r="22" spans="2:24" x14ac:dyDescent="0.25">
      <c r="B22" s="357"/>
      <c r="C22" s="2"/>
      <c r="D22" s="2"/>
      <c r="E22" s="2"/>
      <c r="F22" s="2"/>
      <c r="G22" s="2"/>
      <c r="H22" s="18"/>
      <c r="K22" s="51" t="s">
        <v>1444</v>
      </c>
      <c r="L22" s="229">
        <f>C76</f>
        <v>14</v>
      </c>
      <c r="M22" s="228"/>
      <c r="N22" s="228"/>
      <c r="O22" s="2"/>
      <c r="P22" s="229">
        <f>C80</f>
        <v>14.5</v>
      </c>
      <c r="Q22" s="228"/>
      <c r="R22" s="228"/>
      <c r="S22" s="2"/>
      <c r="T22" s="229">
        <f>C84</f>
        <v>15</v>
      </c>
      <c r="U22" s="228"/>
      <c r="V22" s="227"/>
    </row>
    <row r="23" spans="2:24" x14ac:dyDescent="0.25">
      <c r="B23" s="357" t="s">
        <v>1399</v>
      </c>
      <c r="C23" s="2"/>
      <c r="D23" s="2"/>
      <c r="E23" s="2"/>
      <c r="F23" s="2"/>
      <c r="G23" s="2"/>
      <c r="H23" s="18"/>
      <c r="K23" s="51" t="s">
        <v>1445</v>
      </c>
      <c r="L23" s="226">
        <f>L6</f>
        <v>9.5000000000000001E-2</v>
      </c>
      <c r="M23" s="226">
        <f t="shared" ref="M23:N23" si="27">M6</f>
        <v>0.1</v>
      </c>
      <c r="N23" s="226">
        <f t="shared" si="27"/>
        <v>0.105</v>
      </c>
      <c r="O23" s="2"/>
      <c r="P23" s="226">
        <f>L23</f>
        <v>9.5000000000000001E-2</v>
      </c>
      <c r="Q23" s="226">
        <f t="shared" ref="Q23:R23" si="28">M23</f>
        <v>0.1</v>
      </c>
      <c r="R23" s="226">
        <f t="shared" si="28"/>
        <v>0.105</v>
      </c>
      <c r="S23" s="2"/>
      <c r="T23" s="226">
        <f>P23</f>
        <v>9.5000000000000001E-2</v>
      </c>
      <c r="U23" s="226">
        <f t="shared" ref="U23" si="29">Q23</f>
        <v>0.1</v>
      </c>
      <c r="V23" s="373">
        <f t="shared" ref="V23" si="30">R23</f>
        <v>0.105</v>
      </c>
    </row>
    <row r="24" spans="2:24" x14ac:dyDescent="0.25">
      <c r="B24" s="358">
        <f>B25-0.5%</f>
        <v>9.5000000000000001E-2</v>
      </c>
      <c r="C24" s="12">
        <f>C$18*C$20/(1+$B24)^C$21</f>
        <v>42957.639805120307</v>
      </c>
      <c r="D24" s="12">
        <f t="shared" ref="D24:H26" si="31">D$18*D$20/(1+$B24)^D$21</f>
        <v>124220.00496261995</v>
      </c>
      <c r="E24" s="12">
        <f t="shared" si="31"/>
        <v>158129.13915070298</v>
      </c>
      <c r="F24" s="12">
        <f t="shared" si="31"/>
        <v>186985.62646650293</v>
      </c>
      <c r="G24" s="12">
        <f t="shared" si="31"/>
        <v>202691.56829629969</v>
      </c>
      <c r="H24" s="21">
        <f t="shared" si="31"/>
        <v>205185.70963467925</v>
      </c>
      <c r="K24" s="99" t="s">
        <v>1446</v>
      </c>
      <c r="L24" s="12">
        <f>SUM($C$24:$G$24)</f>
        <v>714983.97868124582</v>
      </c>
      <c r="M24" s="12">
        <f>SUM($C$25:$G$25)</f>
        <v>706737.69108442042</v>
      </c>
      <c r="N24" s="12">
        <f>SUM($C$26:$G$26)</f>
        <v>698644.19943565561</v>
      </c>
      <c r="O24" s="2"/>
      <c r="P24" s="12">
        <f>SUM($C$24:$G$24)</f>
        <v>714983.97868124582</v>
      </c>
      <c r="Q24" s="12">
        <f>SUM($C$25:$G$25)</f>
        <v>706737.69108442042</v>
      </c>
      <c r="R24" s="12">
        <f>SUM($C$26:$G$26)</f>
        <v>698644.19943565561</v>
      </c>
      <c r="S24" s="2"/>
      <c r="T24" s="12">
        <f>SUM($C$24:$G$24)</f>
        <v>714983.97868124582</v>
      </c>
      <c r="U24" s="12">
        <f>SUM($C$25:$G$25)</f>
        <v>706737.69108442042</v>
      </c>
      <c r="V24" s="21">
        <f>SUM($C$26:$G$26)</f>
        <v>698644.19943565561</v>
      </c>
    </row>
    <row r="25" spans="2:24" x14ac:dyDescent="0.25">
      <c r="B25" s="359">
        <v>0.1</v>
      </c>
      <c r="C25" s="12">
        <f t="shared" ref="C25:C26" si="32">C$18*C$20/(1+$B25)^C$21</f>
        <v>42908.740875783784</v>
      </c>
      <c r="D25" s="12">
        <f t="shared" si="31"/>
        <v>123655.36857642622</v>
      </c>
      <c r="E25" s="12">
        <f t="shared" si="31"/>
        <v>156694.86865303438</v>
      </c>
      <c r="F25" s="12">
        <f t="shared" si="31"/>
        <v>184447.39492676817</v>
      </c>
      <c r="G25" s="12">
        <f t="shared" si="31"/>
        <v>199031.31805240779</v>
      </c>
      <c r="H25" s="21">
        <f t="shared" si="31"/>
        <v>201480.41962165022</v>
      </c>
      <c r="K25" s="99" t="s">
        <v>1438</v>
      </c>
      <c r="L25" s="12">
        <f>E76</f>
        <v>3974829.9129308425</v>
      </c>
      <c r="M25" s="12">
        <f>E77</f>
        <v>3903051.5341826645</v>
      </c>
      <c r="N25" s="12">
        <f>E78</f>
        <v>3832886.1032831008</v>
      </c>
      <c r="O25" s="2"/>
      <c r="P25" s="12">
        <f>E80</f>
        <v>4116788.1241069436</v>
      </c>
      <c r="Q25" s="12">
        <f>E81</f>
        <v>4042446.2318320456</v>
      </c>
      <c r="R25" s="12">
        <f>E82</f>
        <v>3969774.8926860685</v>
      </c>
      <c r="S25" s="2"/>
      <c r="T25" s="12">
        <f>E84</f>
        <v>4258746.3352830457</v>
      </c>
      <c r="U25" s="12">
        <f>E85</f>
        <v>4181840.9294814263</v>
      </c>
      <c r="V25" s="21">
        <f>E86</f>
        <v>4106663.6820890363</v>
      </c>
    </row>
    <row r="26" spans="2:24" x14ac:dyDescent="0.25">
      <c r="B26" s="358">
        <f>B25+0.5%</f>
        <v>0.10500000000000001</v>
      </c>
      <c r="C26" s="12">
        <f t="shared" si="32"/>
        <v>42860.118995008219</v>
      </c>
      <c r="D26" s="12">
        <f t="shared" si="31"/>
        <v>123095.84202178176</v>
      </c>
      <c r="E26" s="12">
        <f t="shared" si="31"/>
        <v>155280.0238080069</v>
      </c>
      <c r="F26" s="12">
        <f t="shared" si="31"/>
        <v>181954.89650832341</v>
      </c>
      <c r="G26" s="12">
        <f t="shared" si="31"/>
        <v>195453.3181025353</v>
      </c>
      <c r="H26" s="21">
        <f t="shared" si="31"/>
        <v>197858.39200126973</v>
      </c>
      <c r="K26" s="52" t="s">
        <v>169</v>
      </c>
      <c r="L26" s="8">
        <f>L24+L25</f>
        <v>4689813.8916120883</v>
      </c>
      <c r="M26" s="8">
        <f t="shared" ref="M26:P26" si="33">M24+M25</f>
        <v>4609789.2252670852</v>
      </c>
      <c r="N26" s="8">
        <f t="shared" si="33"/>
        <v>4531530.3027187567</v>
      </c>
      <c r="O26" s="225"/>
      <c r="P26" s="8">
        <f t="shared" si="33"/>
        <v>4831772.1027881894</v>
      </c>
      <c r="Q26" s="8">
        <f t="shared" ref="Q26" si="34">Q24+Q25</f>
        <v>4749183.9229164664</v>
      </c>
      <c r="R26" s="8">
        <f t="shared" ref="R26:T26" si="35">R24+R25</f>
        <v>4668419.092121724</v>
      </c>
      <c r="S26" s="225"/>
      <c r="T26" s="8">
        <f t="shared" si="35"/>
        <v>4973730.3139642915</v>
      </c>
      <c r="U26" s="8">
        <f t="shared" ref="U26" si="36">U24+U25</f>
        <v>4888578.6205658466</v>
      </c>
      <c r="V26" s="68">
        <f t="shared" ref="V26" si="37">V24+V25</f>
        <v>4805307.8815246923</v>
      </c>
    </row>
    <row r="27" spans="2:24" x14ac:dyDescent="0.25">
      <c r="B27" s="51"/>
      <c r="C27" s="2"/>
      <c r="D27" s="2"/>
      <c r="E27" s="2"/>
      <c r="F27" s="2"/>
      <c r="G27" s="2"/>
      <c r="H27" s="18"/>
      <c r="K27" s="224" t="s">
        <v>1439</v>
      </c>
      <c r="L27" s="12">
        <f>-SUM(Control!$F$9:$F$11)</f>
        <v>48431</v>
      </c>
      <c r="M27" s="12">
        <f>-SUM(Control!$F$9:$F$11)</f>
        <v>48431</v>
      </c>
      <c r="N27" s="12">
        <f>-SUM(Control!$F$9:$F$11)</f>
        <v>48431</v>
      </c>
      <c r="O27" s="2"/>
      <c r="P27" s="12">
        <f>-SUM(Control!$F$9:$F$11)</f>
        <v>48431</v>
      </c>
      <c r="Q27" s="12">
        <f>-SUM(Control!$F$9:$F$11)</f>
        <v>48431</v>
      </c>
      <c r="R27" s="12">
        <f>-SUM(Control!$F$9:$F$11)</f>
        <v>48431</v>
      </c>
      <c r="S27" s="2"/>
      <c r="T27" s="12">
        <f>-SUM(Control!$F$9:$F$11)</f>
        <v>48431</v>
      </c>
      <c r="U27" s="12">
        <f>-SUM(Control!$F$9:$F$11)</f>
        <v>48431</v>
      </c>
      <c r="V27" s="21">
        <f>-SUM(Control!$F$9:$F$11)</f>
        <v>48431</v>
      </c>
    </row>
    <row r="28" spans="2:24" x14ac:dyDescent="0.25">
      <c r="B28" s="283" t="s">
        <v>1351</v>
      </c>
      <c r="C28" s="344"/>
      <c r="D28" s="344"/>
      <c r="E28" s="344"/>
      <c r="F28" s="344"/>
      <c r="G28" s="344"/>
      <c r="H28" s="345"/>
      <c r="K28" s="53" t="s">
        <v>172</v>
      </c>
      <c r="L28" s="11">
        <f>L26+L27</f>
        <v>4738244.8916120883</v>
      </c>
      <c r="M28" s="11">
        <f t="shared" ref="M28:P28" si="38">M26+M27</f>
        <v>4658220.2252670852</v>
      </c>
      <c r="N28" s="11">
        <f t="shared" si="38"/>
        <v>4579961.3027187567</v>
      </c>
      <c r="O28" s="10"/>
      <c r="P28" s="11">
        <f t="shared" si="38"/>
        <v>4880203.1027881894</v>
      </c>
      <c r="Q28" s="11">
        <f t="shared" ref="Q28" si="39">Q26+Q27</f>
        <v>4797614.9229164664</v>
      </c>
      <c r="R28" s="11">
        <f t="shared" ref="R28:T28" si="40">R26+R27</f>
        <v>4716850.092121724</v>
      </c>
      <c r="S28" s="10"/>
      <c r="T28" s="11">
        <f t="shared" si="40"/>
        <v>5022161.3139642915</v>
      </c>
      <c r="U28" s="11">
        <f t="shared" ref="U28" si="41">U26+U27</f>
        <v>4937009.6205658466</v>
      </c>
      <c r="V28" s="22">
        <f t="shared" ref="V28" si="42">V26+V27</f>
        <v>4853738.8815246923</v>
      </c>
    </row>
    <row r="29" spans="2:24" x14ac:dyDescent="0.25">
      <c r="B29" s="51"/>
      <c r="C29" s="2"/>
      <c r="D29" s="2"/>
      <c r="E29" s="2"/>
      <c r="F29" s="2"/>
      <c r="G29" s="2"/>
      <c r="H29" s="18"/>
      <c r="K29" s="99" t="s">
        <v>171</v>
      </c>
      <c r="L29" s="12">
        <f>Control!$I$10</f>
        <v>24677</v>
      </c>
      <c r="M29" s="12">
        <f>Control!$I$10</f>
        <v>24677</v>
      </c>
      <c r="N29" s="12">
        <f>Control!$I$10</f>
        <v>24677</v>
      </c>
      <c r="O29" s="2"/>
      <c r="P29" s="12">
        <f>Control!$I$10</f>
        <v>24677</v>
      </c>
      <c r="Q29" s="12">
        <f>Control!$I$10</f>
        <v>24677</v>
      </c>
      <c r="R29" s="12">
        <f>Control!$I$10</f>
        <v>24677</v>
      </c>
      <c r="S29" s="2"/>
      <c r="T29" s="12">
        <f>Control!$I$10</f>
        <v>24677</v>
      </c>
      <c r="U29" s="12">
        <f>Control!$I$10</f>
        <v>24677</v>
      </c>
      <c r="V29" s="21">
        <f>Control!$I$10</f>
        <v>24677</v>
      </c>
    </row>
    <row r="30" spans="2:24" x14ac:dyDescent="0.25">
      <c r="B30" s="51" t="s">
        <v>1401</v>
      </c>
      <c r="C30" s="360">
        <v>4.24E-2</v>
      </c>
      <c r="D30" s="2"/>
      <c r="E30" s="2" t="s">
        <v>1404</v>
      </c>
      <c r="F30" s="2"/>
      <c r="G30" s="2"/>
      <c r="H30" s="18"/>
      <c r="K30" s="53" t="s">
        <v>1440</v>
      </c>
      <c r="L30" s="160">
        <f>L28/L29</f>
        <v>192.01057225805764</v>
      </c>
      <c r="M30" s="160">
        <f t="shared" ref="M30:P30" si="43">M28/M29</f>
        <v>188.76768753361776</v>
      </c>
      <c r="N30" s="160">
        <f t="shared" si="43"/>
        <v>185.59635704172942</v>
      </c>
      <c r="O30" s="10"/>
      <c r="P30" s="160">
        <f t="shared" si="43"/>
        <v>197.76322497824651</v>
      </c>
      <c r="Q30" s="160">
        <f t="shared" ref="Q30" si="44">Q28/Q29</f>
        <v>194.41645754818114</v>
      </c>
      <c r="R30" s="160">
        <f t="shared" ref="R30:T30" si="45">R28/R29</f>
        <v>191.14357872195663</v>
      </c>
      <c r="S30" s="10"/>
      <c r="T30" s="160">
        <f t="shared" si="45"/>
        <v>203.51587769843545</v>
      </c>
      <c r="U30" s="160">
        <f t="shared" ref="U30" si="46">U28/U29</f>
        <v>200.06522756274452</v>
      </c>
      <c r="V30" s="374">
        <f t="shared" ref="V30" si="47">V28/V29</f>
        <v>196.6908004021839</v>
      </c>
    </row>
    <row r="31" spans="2:24" x14ac:dyDescent="0.25">
      <c r="B31" s="51" t="s">
        <v>1402</v>
      </c>
      <c r="C31" s="213">
        <v>0.06</v>
      </c>
      <c r="D31" s="2"/>
      <c r="E31" s="2" t="s">
        <v>1405</v>
      </c>
      <c r="F31" s="2"/>
      <c r="G31" s="2"/>
      <c r="H31" s="18"/>
      <c r="K31" s="99" t="s">
        <v>170</v>
      </c>
      <c r="L31" s="375">
        <f>Control!$F$6</f>
        <v>181.59</v>
      </c>
      <c r="M31" s="375">
        <f>Control!$F$6</f>
        <v>181.59</v>
      </c>
      <c r="N31" s="375">
        <f>Control!$F$6</f>
        <v>181.59</v>
      </c>
      <c r="O31" s="2"/>
      <c r="P31" s="375">
        <f>Control!$F$6</f>
        <v>181.59</v>
      </c>
      <c r="Q31" s="375">
        <f>Control!$F$6</f>
        <v>181.59</v>
      </c>
      <c r="R31" s="375">
        <f>Control!$F$6</f>
        <v>181.59</v>
      </c>
      <c r="S31" s="2"/>
      <c r="T31" s="375">
        <f>Control!$F$6</f>
        <v>181.59</v>
      </c>
      <c r="U31" s="375">
        <f>Control!$F$6</f>
        <v>181.59</v>
      </c>
      <c r="V31" s="376">
        <f>Control!$F$6</f>
        <v>181.59</v>
      </c>
      <c r="X31"/>
    </row>
    <row r="32" spans="2:24" x14ac:dyDescent="0.25">
      <c r="B32" s="51" t="s">
        <v>1403</v>
      </c>
      <c r="C32" s="361">
        <f>E51</f>
        <v>1.0932712878561244</v>
      </c>
      <c r="D32" s="2"/>
      <c r="E32" s="2" t="s">
        <v>1512</v>
      </c>
      <c r="F32" s="2"/>
      <c r="G32" s="2"/>
      <c r="H32" s="18"/>
      <c r="K32" s="64" t="s">
        <v>1441</v>
      </c>
      <c r="L32" s="369">
        <f>L30/L31-1</f>
        <v>5.7385165802398941E-2</v>
      </c>
      <c r="M32" s="369">
        <f t="shared" ref="M32:P32" si="48">M30/M31-1</f>
        <v>3.9526887678934752E-2</v>
      </c>
      <c r="N32" s="369">
        <f t="shared" si="48"/>
        <v>2.2062652358221246E-2</v>
      </c>
      <c r="O32" s="369"/>
      <c r="P32" s="369">
        <f t="shared" si="48"/>
        <v>8.9064513344603302E-2</v>
      </c>
      <c r="Q32" s="369">
        <f t="shared" ref="Q32" si="49">Q30/Q31-1</f>
        <v>7.0634162388794275E-2</v>
      </c>
      <c r="R32" s="369">
        <f t="shared" ref="R32:T32" si="50">R30/R31-1</f>
        <v>5.2610709411072376E-2</v>
      </c>
      <c r="S32" s="369"/>
      <c r="T32" s="369">
        <f t="shared" si="50"/>
        <v>0.12074386088680789</v>
      </c>
      <c r="U32" s="369">
        <f t="shared" ref="U32" si="51">U30/U31-1</f>
        <v>0.10174143709865358</v>
      </c>
      <c r="V32" s="349">
        <f t="shared" ref="V32" si="52">V30/V31-1</f>
        <v>8.3158766463923728E-2</v>
      </c>
    </row>
    <row r="33" spans="1:22" x14ac:dyDescent="0.25">
      <c r="B33" s="73" t="s">
        <v>1400</v>
      </c>
      <c r="C33" s="220">
        <f>C30+C31*C32</f>
        <v>0.10799627727136746</v>
      </c>
      <c r="D33" s="2"/>
      <c r="E33" s="2" t="s">
        <v>1513</v>
      </c>
      <c r="F33" s="2"/>
      <c r="G33" s="2"/>
      <c r="H33" s="18"/>
      <c r="K33" s="51"/>
      <c r="L33" s="2"/>
      <c r="M33" s="2"/>
      <c r="N33" s="2"/>
      <c r="O33" s="2"/>
      <c r="P33" s="2"/>
      <c r="Q33" s="2"/>
      <c r="R33" s="2"/>
      <c r="S33" s="2"/>
      <c r="T33" s="2"/>
      <c r="U33" s="2"/>
      <c r="V33" s="18"/>
    </row>
    <row r="34" spans="1:22" x14ac:dyDescent="0.25">
      <c r="B34" s="51"/>
      <c r="C34" s="2"/>
      <c r="D34" s="2"/>
      <c r="E34" s="2"/>
      <c r="F34" s="2"/>
      <c r="G34" s="2"/>
      <c r="H34" s="18"/>
      <c r="K34" s="51" t="s">
        <v>1442</v>
      </c>
      <c r="L34" s="377">
        <f>L25/L26</f>
        <v>0.8475453407735386</v>
      </c>
      <c r="M34" s="377">
        <f t="shared" ref="M34:V34" si="53">M25/M26</f>
        <v>0.84668763439103367</v>
      </c>
      <c r="N34" s="377">
        <f t="shared" si="53"/>
        <v>0.84582598972879108</v>
      </c>
      <c r="O34" s="223"/>
      <c r="P34" s="377">
        <f t="shared" si="53"/>
        <v>0.85202448222492488</v>
      </c>
      <c r="Q34" s="377">
        <f t="shared" si="53"/>
        <v>0.85118755083917363</v>
      </c>
      <c r="R34" s="377">
        <f t="shared" si="53"/>
        <v>0.85034672645078813</v>
      </c>
      <c r="S34" s="223"/>
      <c r="T34" s="377">
        <f t="shared" si="53"/>
        <v>0.85624793996693982</v>
      </c>
      <c r="U34" s="377">
        <f t="shared" si="53"/>
        <v>0.85543084279932957</v>
      </c>
      <c r="V34" s="378">
        <f t="shared" si="53"/>
        <v>0.85460989874930116</v>
      </c>
    </row>
    <row r="35" spans="1:22" x14ac:dyDescent="0.25">
      <c r="B35" s="51" t="s">
        <v>37</v>
      </c>
      <c r="C35" s="362">
        <f>'Operating Model'!E260/'Operating Model'!E258</f>
        <v>2.8544117647058824E-2</v>
      </c>
      <c r="D35" s="2"/>
      <c r="E35" s="2" t="s">
        <v>1407</v>
      </c>
      <c r="F35" s="2"/>
      <c r="G35" s="2"/>
      <c r="H35" s="18"/>
      <c r="K35" s="56" t="s">
        <v>1447</v>
      </c>
      <c r="L35" s="222">
        <f>F76</f>
        <v>4.1249398964668116E-2</v>
      </c>
      <c r="M35" s="222">
        <f>F77</f>
        <v>4.6003962430260205E-2</v>
      </c>
      <c r="N35" s="222">
        <f>F78</f>
        <v>5.0758525895852287E-2</v>
      </c>
      <c r="O35" s="222"/>
      <c r="P35" s="222">
        <f>F80</f>
        <v>4.301487452424832E-2</v>
      </c>
      <c r="Q35" s="222">
        <f>F81</f>
        <v>4.7777499522075953E-2</v>
      </c>
      <c r="R35" s="222">
        <f>F82</f>
        <v>5.2540124519903551E-2</v>
      </c>
      <c r="S35" s="222"/>
      <c r="T35" s="222">
        <f>F84</f>
        <v>4.4668061747092556E-2</v>
      </c>
      <c r="U35" s="222">
        <f>F85</f>
        <v>4.9438235545024488E-2</v>
      </c>
      <c r="V35" s="221">
        <f>F86</f>
        <v>5.4208409342956405E-2</v>
      </c>
    </row>
    <row r="36" spans="1:22" x14ac:dyDescent="0.25">
      <c r="A36" s="1" t="s">
        <v>208</v>
      </c>
      <c r="B36" s="51" t="s">
        <v>1388</v>
      </c>
      <c r="C36" s="363">
        <f>H9</f>
        <v>0.16500000000000001</v>
      </c>
      <c r="D36" s="2"/>
      <c r="E36" s="2"/>
      <c r="F36" s="2"/>
      <c r="G36" s="2"/>
      <c r="H36" s="18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x14ac:dyDescent="0.25">
      <c r="B37" s="73" t="s">
        <v>1406</v>
      </c>
      <c r="C37" s="220">
        <f>C35*(1-C36)</f>
        <v>2.3834338235294118E-2</v>
      </c>
      <c r="D37" s="2"/>
      <c r="E37" s="2"/>
      <c r="F37" s="2"/>
      <c r="G37" s="2"/>
      <c r="H37" s="18"/>
    </row>
    <row r="38" spans="1:22" x14ac:dyDescent="0.25">
      <c r="B38" s="51"/>
      <c r="C38" s="2"/>
      <c r="D38" s="2"/>
      <c r="E38" s="219" t="s">
        <v>1410</v>
      </c>
      <c r="F38" s="219" t="s">
        <v>1412</v>
      </c>
      <c r="G38" s="2"/>
      <c r="H38" s="18"/>
      <c r="L38" s="218" t="s">
        <v>1350</v>
      </c>
      <c r="M38" s="218"/>
      <c r="P38" s="218" t="s">
        <v>1346</v>
      </c>
      <c r="Q38" s="218"/>
    </row>
    <row r="39" spans="1:22" x14ac:dyDescent="0.25">
      <c r="B39" s="51" t="s">
        <v>172</v>
      </c>
      <c r="C39" s="214">
        <f>Control!F8</f>
        <v>4481096.43</v>
      </c>
      <c r="D39" s="2"/>
      <c r="E39" s="363">
        <f>C39/C41</f>
        <v>1.0101875481146134</v>
      </c>
      <c r="F39" s="213">
        <v>0.9</v>
      </c>
      <c r="G39" s="2"/>
      <c r="H39" s="18"/>
      <c r="L39" s="217" t="s">
        <v>194</v>
      </c>
      <c r="M39" s="217" t="s">
        <v>196</v>
      </c>
      <c r="P39" s="217" t="s">
        <v>194</v>
      </c>
      <c r="Q39" s="217" t="s">
        <v>196</v>
      </c>
    </row>
    <row r="40" spans="1:22" x14ac:dyDescent="0.25">
      <c r="B40" s="51" t="s">
        <v>1408</v>
      </c>
      <c r="C40" s="214">
        <f>Control!F9+Control!F10</f>
        <v>-45191</v>
      </c>
      <c r="D40" s="2"/>
      <c r="E40" s="363">
        <f>C40/C41</f>
        <v>-1.0187548114613436E-2</v>
      </c>
      <c r="F40" s="363">
        <f>F41-F39</f>
        <v>9.9999999999999978E-2</v>
      </c>
      <c r="G40" s="2"/>
      <c r="H40" s="18"/>
      <c r="K40" s="1" t="s">
        <v>1349</v>
      </c>
      <c r="L40" s="216">
        <f ca="1">IF(Control!$C$5="Street", MIN(DCF!$L13:$V13),DCF!L40)</f>
        <v>98.479445030711375</v>
      </c>
      <c r="M40" s="216">
        <f ca="1">IF(Control!$C$5="Street", MAX(DCF!$L13:$V13),DCF!M40)</f>
        <v>138.08665195913332</v>
      </c>
      <c r="P40" s="216">
        <f ca="1">IF(Control!$C$5="Street", MIN(DCF!$L30:$V30),DCF!P40)</f>
        <v>112.70050603982146</v>
      </c>
      <c r="Q40" s="216">
        <f ca="1">IF(Control!$C$5="Street", MAX(DCF!$L30:$V30),DCF!Q40)</f>
        <v>123.20602366940311</v>
      </c>
    </row>
    <row r="41" spans="1:22" x14ac:dyDescent="0.25">
      <c r="B41" s="51" t="s">
        <v>1409</v>
      </c>
      <c r="C41" s="327">
        <f>SUM(C39:C40)</f>
        <v>4435905.43</v>
      </c>
      <c r="D41" s="2"/>
      <c r="E41" s="363">
        <f>SUM(E39:E40)</f>
        <v>1</v>
      </c>
      <c r="F41" s="363">
        <v>1</v>
      </c>
      <c r="G41" s="2"/>
      <c r="H41" s="18"/>
      <c r="K41" s="1" t="s">
        <v>137</v>
      </c>
      <c r="L41" s="216">
        <f>IF(Control!$C$5="Management", MIN(DCF!$L13:$V13),DCF!L41)</f>
        <v>158.56098680779556</v>
      </c>
      <c r="M41" s="216">
        <f>IF(Control!$C$5="Management", MAX(DCF!$L13:$V13),DCF!M41)</f>
        <v>224.94961043983312</v>
      </c>
      <c r="P41" s="216">
        <f>IF(Control!$C$5="Management", MIN(DCF!$L30:$V30),DCF!P41)</f>
        <v>185.59635704172942</v>
      </c>
      <c r="Q41" s="216">
        <f>IF(Control!$C$5="Management", MAX(DCF!$L30:$V30),DCF!Q41)</f>
        <v>203.51587769843545</v>
      </c>
    </row>
    <row r="42" spans="1:22" x14ac:dyDescent="0.25">
      <c r="B42" s="51"/>
      <c r="C42" s="2"/>
      <c r="D42" s="2"/>
      <c r="E42" s="2"/>
      <c r="F42" s="2"/>
      <c r="G42" s="2"/>
      <c r="H42" s="18"/>
      <c r="L42" s="216"/>
      <c r="M42" s="216"/>
      <c r="P42" s="216"/>
    </row>
    <row r="43" spans="1:22" x14ac:dyDescent="0.25">
      <c r="B43" s="53" t="s">
        <v>1411</v>
      </c>
      <c r="C43" s="10"/>
      <c r="D43" s="10"/>
      <c r="E43" s="364">
        <f ca="1">IF(C32=C51, E39*C33+E40*C37,E43)</f>
        <v>0.15560985954209591</v>
      </c>
      <c r="F43" s="364">
        <f>IF(C32=E51, F39*C33+F40*C37,F43)</f>
        <v>9.9580083367760128E-2</v>
      </c>
      <c r="G43" s="2"/>
      <c r="H43" s="18"/>
    </row>
    <row r="44" spans="1:22" x14ac:dyDescent="0.25">
      <c r="B44" s="51"/>
      <c r="C44" s="2"/>
      <c r="D44" s="2"/>
      <c r="E44" s="2"/>
      <c r="F44" s="2"/>
      <c r="G44" s="2"/>
      <c r="H44" s="18"/>
      <c r="K44" s="270" t="s">
        <v>1418</v>
      </c>
      <c r="L44" s="272" t="s">
        <v>1414</v>
      </c>
      <c r="M44" s="270" t="s">
        <v>1419</v>
      </c>
      <c r="N44" s="272" t="s">
        <v>1388</v>
      </c>
      <c r="O44" s="272"/>
      <c r="P44" s="270" t="s">
        <v>1416</v>
      </c>
    </row>
    <row r="45" spans="1:22" x14ac:dyDescent="0.25">
      <c r="B45" s="89" t="s">
        <v>1413</v>
      </c>
      <c r="C45" s="318" t="s">
        <v>1420</v>
      </c>
      <c r="D45" s="318" t="s">
        <v>1421</v>
      </c>
      <c r="E45" s="318" t="s">
        <v>195</v>
      </c>
      <c r="F45" s="2"/>
      <c r="G45" s="2"/>
      <c r="H45" s="18"/>
      <c r="K45" s="136" t="s">
        <v>204</v>
      </c>
      <c r="L45" s="271">
        <v>0.29799999999999999</v>
      </c>
      <c r="M45" s="255">
        <v>0.04</v>
      </c>
      <c r="N45" s="255">
        <v>0.2</v>
      </c>
      <c r="P45" s="273">
        <f>L45/((1+M45*(1-N45)))</f>
        <v>0.28875968992248058</v>
      </c>
    </row>
    <row r="46" spans="1:22" x14ac:dyDescent="0.25">
      <c r="B46" s="51" t="s">
        <v>1414</v>
      </c>
      <c r="C46" s="365">
        <v>1.6919999999999999</v>
      </c>
      <c r="D46" s="366">
        <f>L55</f>
        <v>0.30299999999999999</v>
      </c>
      <c r="E46" s="2"/>
      <c r="F46" s="2"/>
      <c r="G46" s="2"/>
      <c r="H46" s="18"/>
      <c r="K46" s="136" t="s">
        <v>205</v>
      </c>
      <c r="L46" s="271">
        <v>0.28799999999999998</v>
      </c>
      <c r="M46" s="255">
        <v>-7.0000000000000001E-3</v>
      </c>
      <c r="N46" s="255">
        <v>0.17</v>
      </c>
      <c r="P46" s="273">
        <f t="shared" ref="P46:P54" si="54">L46/((1+M46*(1-N46)))</f>
        <v>0.28968305857029336</v>
      </c>
    </row>
    <row r="47" spans="1:22" x14ac:dyDescent="0.25">
      <c r="B47" s="51" t="s">
        <v>1415</v>
      </c>
      <c r="C47" s="363">
        <f>E40/E39</f>
        <v>-1.0084808641352984E-2</v>
      </c>
      <c r="D47" s="339">
        <f>M55</f>
        <v>3.4000000000000002E-2</v>
      </c>
      <c r="E47" s="2"/>
      <c r="F47" s="2"/>
      <c r="G47" s="2"/>
      <c r="H47" s="18"/>
      <c r="K47" s="136" t="s">
        <v>206</v>
      </c>
      <c r="L47" s="271">
        <v>0.308</v>
      </c>
      <c r="M47" s="255">
        <v>5.2999999999999999E-2</v>
      </c>
      <c r="N47" s="255">
        <v>0.15</v>
      </c>
      <c r="P47" s="273">
        <f t="shared" si="54"/>
        <v>0.29472274053873021</v>
      </c>
    </row>
    <row r="48" spans="1:22" x14ac:dyDescent="0.25">
      <c r="B48" s="51" t="s">
        <v>1388</v>
      </c>
      <c r="C48" s="339">
        <f>C36</f>
        <v>0.16500000000000001</v>
      </c>
      <c r="D48" s="339">
        <f>N55</f>
        <v>0.17</v>
      </c>
      <c r="E48" s="2"/>
      <c r="F48" s="2"/>
      <c r="G48" s="2"/>
      <c r="H48" s="18"/>
      <c r="K48" s="136" t="s">
        <v>229</v>
      </c>
      <c r="L48" s="271">
        <v>0.32600000000000001</v>
      </c>
      <c r="M48" s="255">
        <v>-5.2999999999999999E-2</v>
      </c>
      <c r="N48" s="255">
        <v>0.14000000000000001</v>
      </c>
      <c r="P48" s="273">
        <f t="shared" si="54"/>
        <v>0.34156870141028056</v>
      </c>
    </row>
    <row r="49" spans="2:16" x14ac:dyDescent="0.25">
      <c r="B49" s="73" t="s">
        <v>1416</v>
      </c>
      <c r="C49" s="269">
        <f>C46/((1+((C47*(1-C48)))))</f>
        <v>1.7063690181916971</v>
      </c>
      <c r="D49" s="269">
        <f>D46/((1+((D47*(1-D48)))))</f>
        <v>0.29468401703915509</v>
      </c>
      <c r="E49" s="2"/>
      <c r="F49" s="2"/>
      <c r="G49" s="2"/>
      <c r="H49" s="18"/>
      <c r="K49" s="136" t="s">
        <v>220</v>
      </c>
      <c r="L49" s="271">
        <v>0.27700000000000002</v>
      </c>
      <c r="M49" s="255">
        <v>-1.4E-2</v>
      </c>
      <c r="N49" s="255">
        <v>0.17</v>
      </c>
      <c r="P49" s="273">
        <f t="shared" si="54"/>
        <v>0.28025658147675997</v>
      </c>
    </row>
    <row r="50" spans="2:16" x14ac:dyDescent="0.25">
      <c r="B50" s="51"/>
      <c r="C50" s="2"/>
      <c r="D50" s="2"/>
      <c r="E50" s="2"/>
      <c r="F50" s="2"/>
      <c r="G50" s="2"/>
      <c r="H50" s="18"/>
      <c r="K50" s="136" t="s">
        <v>221</v>
      </c>
      <c r="L50" s="271">
        <v>0.27900000000000003</v>
      </c>
      <c r="M50" s="255">
        <v>2.8000000000000001E-2</v>
      </c>
      <c r="N50" s="255">
        <v>0.2</v>
      </c>
      <c r="P50" s="273">
        <f t="shared" si="54"/>
        <v>0.272887323943662</v>
      </c>
    </row>
    <row r="51" spans="2:16" x14ac:dyDescent="0.25">
      <c r="B51" s="89" t="s">
        <v>1417</v>
      </c>
      <c r="C51" s="367">
        <f>C49*(1+F40/F39*(1-C48))</f>
        <v>1.8646821437683714</v>
      </c>
      <c r="D51" s="367">
        <f>D49*(1+F40/F39*(1-D48))</f>
        <v>0.32186043194387715</v>
      </c>
      <c r="E51" s="367">
        <f>AVERAGE(C51:D51)</f>
        <v>1.0932712878561244</v>
      </c>
      <c r="F51" s="2"/>
      <c r="G51" s="2"/>
      <c r="H51" s="18"/>
      <c r="K51" s="136" t="s">
        <v>222</v>
      </c>
      <c r="L51" s="271">
        <v>0.28499999999999998</v>
      </c>
      <c r="M51" s="255">
        <v>4.9000000000000002E-2</v>
      </c>
      <c r="N51" s="255">
        <v>0.14000000000000001</v>
      </c>
      <c r="P51" s="273">
        <f t="shared" si="54"/>
        <v>0.27347573262709418</v>
      </c>
    </row>
    <row r="52" spans="2:16" x14ac:dyDescent="0.25">
      <c r="B52" s="51"/>
      <c r="C52" s="2"/>
      <c r="D52" s="2"/>
      <c r="E52" s="2"/>
      <c r="F52" s="2"/>
      <c r="G52" s="2"/>
      <c r="H52" s="18"/>
      <c r="K52" s="136" t="s">
        <v>223</v>
      </c>
      <c r="L52" s="271">
        <v>0.34200000000000003</v>
      </c>
      <c r="M52" s="255">
        <v>-1.7000000000000001E-2</v>
      </c>
      <c r="N52" s="255">
        <v>0.2</v>
      </c>
      <c r="P52" s="273">
        <f t="shared" si="54"/>
        <v>0.34671532846715331</v>
      </c>
    </row>
    <row r="53" spans="2:16" x14ac:dyDescent="0.25">
      <c r="B53" s="283" t="s">
        <v>1348</v>
      </c>
      <c r="C53" s="344"/>
      <c r="D53" s="344"/>
      <c r="E53" s="344"/>
      <c r="F53" s="344"/>
      <c r="G53" s="344"/>
      <c r="H53" s="345"/>
      <c r="K53" s="136" t="s">
        <v>224</v>
      </c>
      <c r="L53" s="271">
        <v>0.32900000000000001</v>
      </c>
      <c r="M53" s="255">
        <v>0.30399999999999999</v>
      </c>
      <c r="N53" s="255">
        <v>0.12</v>
      </c>
      <c r="P53" s="273">
        <f t="shared" si="54"/>
        <v>0.25956197929815705</v>
      </c>
    </row>
    <row r="54" spans="2:16" x14ac:dyDescent="0.25">
      <c r="B54" s="51"/>
      <c r="C54" s="2"/>
      <c r="D54" s="2"/>
      <c r="E54" s="2"/>
      <c r="F54" s="2"/>
      <c r="G54" s="2"/>
      <c r="H54" s="18"/>
      <c r="K54" s="136" t="s">
        <v>225</v>
      </c>
      <c r="L54" s="271">
        <v>0.318</v>
      </c>
      <c r="M54" s="255">
        <v>4.1000000000000002E-2</v>
      </c>
      <c r="N54" s="255">
        <v>0.2</v>
      </c>
      <c r="P54" s="273">
        <f t="shared" si="54"/>
        <v>0.30790085205267237</v>
      </c>
    </row>
    <row r="55" spans="2:16" x14ac:dyDescent="0.25">
      <c r="B55" s="53" t="s">
        <v>1347</v>
      </c>
      <c r="C55" s="343"/>
      <c r="D55" s="343"/>
      <c r="E55" s="343"/>
      <c r="F55" s="343"/>
      <c r="G55" s="343"/>
      <c r="H55" s="292"/>
      <c r="K55" s="13" t="s">
        <v>250</v>
      </c>
      <c r="L55" s="274">
        <f>MEDIAN(L45:L54)</f>
        <v>0.30299999999999999</v>
      </c>
      <c r="M55" s="275">
        <f t="shared" ref="M55:P55" si="55">MEDIAN(M45:M54)</f>
        <v>3.4000000000000002E-2</v>
      </c>
      <c r="N55" s="275">
        <f t="shared" si="55"/>
        <v>0.17</v>
      </c>
      <c r="O55" s="274"/>
      <c r="P55" s="274">
        <f t="shared" si="55"/>
        <v>0.28922137424638694</v>
      </c>
    </row>
    <row r="56" spans="2:16" x14ac:dyDescent="0.25">
      <c r="B56" s="51"/>
      <c r="C56" s="2"/>
      <c r="D56" s="2"/>
      <c r="E56" s="2"/>
      <c r="F56" s="2"/>
      <c r="G56" s="2"/>
      <c r="H56" s="18"/>
    </row>
    <row r="57" spans="2:16" x14ac:dyDescent="0.25">
      <c r="B57" s="89"/>
      <c r="C57" s="318" t="s">
        <v>1423</v>
      </c>
      <c r="D57" s="318" t="s">
        <v>1425</v>
      </c>
      <c r="E57" s="318" t="s">
        <v>1427</v>
      </c>
      <c r="F57" s="318" t="s">
        <v>1429</v>
      </c>
      <c r="G57" s="2"/>
      <c r="H57" s="18"/>
    </row>
    <row r="58" spans="2:16" x14ac:dyDescent="0.25">
      <c r="B58" s="231" t="s">
        <v>1422</v>
      </c>
      <c r="C58" s="211" t="s">
        <v>1424</v>
      </c>
      <c r="D58" s="211" t="s">
        <v>1426</v>
      </c>
      <c r="E58" s="211" t="s">
        <v>1428</v>
      </c>
      <c r="F58" s="211" t="s">
        <v>1430</v>
      </c>
      <c r="G58" s="2"/>
      <c r="H58" s="18"/>
      <c r="J58" s="276" t="s">
        <v>1431</v>
      </c>
    </row>
    <row r="59" spans="2:16" x14ac:dyDescent="0.25">
      <c r="B59" s="368">
        <v>9.5000000000000001E-2</v>
      </c>
      <c r="C59" s="213">
        <v>0.04</v>
      </c>
      <c r="D59" s="12">
        <f>(($H$18*(1+$C59))/(B59-C59))</f>
        <v>5577945.1211414635</v>
      </c>
      <c r="E59" s="12">
        <f>$D59/(1+$B59)^$H$21</f>
        <v>3879875.2367284801</v>
      </c>
      <c r="F59" s="323">
        <f>$D59/$J$59</f>
        <v>13.665554125345489</v>
      </c>
      <c r="G59" s="2"/>
      <c r="H59" s="18"/>
      <c r="J59" s="214">
        <f>'Operating Model'!J37</f>
        <v>408175.55365691718</v>
      </c>
    </row>
    <row r="60" spans="2:16" x14ac:dyDescent="0.25">
      <c r="B60" s="368">
        <v>0.1</v>
      </c>
      <c r="C60" s="369">
        <f>C59</f>
        <v>0.04</v>
      </c>
      <c r="D60" s="12">
        <f t="shared" ref="D60:D61" si="56">(($H$18*(1+$C60))/(B60-C60))</f>
        <v>5113116.3610463412</v>
      </c>
      <c r="E60" s="12">
        <f t="shared" ref="E60:E61" si="57">$D60/(1+$B60)^$H$21</f>
        <v>3492327.2734419368</v>
      </c>
      <c r="F60" s="323">
        <f t="shared" ref="F60:F61" si="58">$D60/$J$59</f>
        <v>12.526757948233364</v>
      </c>
      <c r="G60" s="2"/>
      <c r="H60" s="18"/>
    </row>
    <row r="61" spans="2:16" x14ac:dyDescent="0.25">
      <c r="B61" s="368">
        <v>0.105</v>
      </c>
      <c r="C61" s="369">
        <f>C59</f>
        <v>0.04</v>
      </c>
      <c r="D61" s="12">
        <f t="shared" si="56"/>
        <v>4719799.7178889308</v>
      </c>
      <c r="E61" s="12">
        <f t="shared" si="57"/>
        <v>3165734.2720203158</v>
      </c>
      <c r="F61" s="323">
        <f t="shared" si="58"/>
        <v>11.563161182984645</v>
      </c>
      <c r="G61" s="2"/>
      <c r="H61" s="18"/>
      <c r="J61" s="158" t="s">
        <v>1432</v>
      </c>
    </row>
    <row r="62" spans="2:16" x14ac:dyDescent="0.25">
      <c r="B62" s="51"/>
      <c r="C62" s="2"/>
      <c r="D62" s="2"/>
      <c r="E62" s="2"/>
      <c r="F62" s="2"/>
      <c r="G62" s="2"/>
      <c r="H62" s="18"/>
      <c r="J62" s="277">
        <v>5.0000000000000001E-3</v>
      </c>
    </row>
    <row r="63" spans="2:16" x14ac:dyDescent="0.25">
      <c r="B63" s="368">
        <f>B59</f>
        <v>9.5000000000000001E-2</v>
      </c>
      <c r="C63" s="363">
        <f>$C59+$J$62</f>
        <v>4.4999999999999998E-2</v>
      </c>
      <c r="D63" s="12">
        <f>(($H$18*(1+$C63))/(B63-C63))</f>
        <v>6165238.3814924145</v>
      </c>
      <c r="E63" s="12">
        <f>$D63/(1+$B63)^$H$21</f>
        <v>4288381.3313647956</v>
      </c>
      <c r="F63" s="323">
        <f>$D63/$J$59</f>
        <v>15.10437929527369</v>
      </c>
      <c r="G63" s="2"/>
      <c r="H63" s="18"/>
      <c r="J63" s="213"/>
    </row>
    <row r="64" spans="2:16" x14ac:dyDescent="0.25">
      <c r="B64" s="368">
        <f>B60</f>
        <v>0.1</v>
      </c>
      <c r="C64" s="369">
        <f>C63</f>
        <v>4.4999999999999998E-2</v>
      </c>
      <c r="D64" s="12">
        <f t="shared" ref="D64:D65" si="59">(($H$18*(1+$C64))/(B64-C64))</f>
        <v>5604762.1649931036</v>
      </c>
      <c r="E64" s="12">
        <f t="shared" ref="E64:E65" si="60">$D64/(1+$B64)^$H$21</f>
        <v>3828127.9728113529</v>
      </c>
      <c r="F64" s="323">
        <f t="shared" ref="F64:F65" si="61">$D64/$J$59</f>
        <v>13.731253904794261</v>
      </c>
      <c r="G64" s="2"/>
      <c r="H64" s="18"/>
    </row>
    <row r="65" spans="2:10" x14ac:dyDescent="0.25">
      <c r="B65" s="368">
        <f>B61</f>
        <v>0.105</v>
      </c>
      <c r="C65" s="369">
        <f>C63</f>
        <v>4.4999999999999998E-2</v>
      </c>
      <c r="D65" s="12">
        <f t="shared" si="59"/>
        <v>5137698.6512436792</v>
      </c>
      <c r="E65" s="12">
        <f t="shared" si="60"/>
        <v>3446033.6606887807</v>
      </c>
      <c r="F65" s="323">
        <f t="shared" si="61"/>
        <v>12.586982746061409</v>
      </c>
      <c r="G65" s="2"/>
      <c r="H65" s="18"/>
    </row>
    <row r="66" spans="2:10" x14ac:dyDescent="0.25">
      <c r="B66" s="368"/>
      <c r="C66" s="369"/>
      <c r="D66" s="324"/>
      <c r="E66" s="324"/>
      <c r="F66" s="323"/>
      <c r="G66" s="2"/>
      <c r="H66" s="18"/>
    </row>
    <row r="67" spans="2:10" x14ac:dyDescent="0.25">
      <c r="B67" s="368">
        <f>B63</f>
        <v>9.5000000000000001E-2</v>
      </c>
      <c r="C67" s="363">
        <f>$C63+$J$62</f>
        <v>4.9999999999999996E-2</v>
      </c>
      <c r="D67" s="12">
        <f>(($H$18*(1+$C67))/(B67-C67))</f>
        <v>6883041.2552546905</v>
      </c>
      <c r="E67" s="12">
        <f>$D67/(1+$B67)^$H$21</f>
        <v>4787666.5581425158</v>
      </c>
      <c r="F67" s="323">
        <f>$D67/$J$59</f>
        <v>16.862943391852607</v>
      </c>
      <c r="G67" s="2"/>
      <c r="H67" s="18"/>
    </row>
    <row r="68" spans="2:10" x14ac:dyDescent="0.25">
      <c r="B68" s="368">
        <f>B64</f>
        <v>0.1</v>
      </c>
      <c r="C68" s="369">
        <f>C67</f>
        <v>4.9999999999999996E-2</v>
      </c>
      <c r="D68" s="12">
        <f t="shared" ref="D68:D69" si="62">(($H$18*(1+$C68))/(B68-C68))</f>
        <v>6194737.1297292216</v>
      </c>
      <c r="E68" s="12">
        <f t="shared" ref="E68:E69" si="63">$D68/(1+$B68)^$H$21</f>
        <v>4231088.8120546546</v>
      </c>
      <c r="F68" s="323">
        <f t="shared" ref="F68:F69" si="64">$D68/$J$59</f>
        <v>15.176649052667345</v>
      </c>
      <c r="G68" s="2"/>
      <c r="H68" s="18"/>
    </row>
    <row r="69" spans="2:10" x14ac:dyDescent="0.25">
      <c r="B69" s="368">
        <f>B65</f>
        <v>0.105</v>
      </c>
      <c r="C69" s="369">
        <f>C67</f>
        <v>4.9999999999999996E-2</v>
      </c>
      <c r="D69" s="12">
        <f t="shared" si="62"/>
        <v>5631579.2088447474</v>
      </c>
      <c r="E69" s="12">
        <f t="shared" si="63"/>
        <v>3777296.5745696952</v>
      </c>
      <c r="F69" s="323">
        <f t="shared" si="64"/>
        <v>13.796953684243043</v>
      </c>
      <c r="G69" s="2"/>
      <c r="H69" s="18"/>
    </row>
    <row r="70" spans="2:10" x14ac:dyDescent="0.25">
      <c r="B70" s="51"/>
      <c r="C70" s="2"/>
      <c r="D70" s="2"/>
      <c r="E70" s="2"/>
      <c r="F70" s="2"/>
      <c r="G70" s="2"/>
      <c r="H70" s="18"/>
    </row>
    <row r="71" spans="2:10" x14ac:dyDescent="0.25">
      <c r="B71" s="51"/>
      <c r="C71" s="2"/>
      <c r="D71" s="2"/>
      <c r="E71" s="2"/>
      <c r="F71" s="2"/>
      <c r="G71" s="2"/>
      <c r="H71" s="18"/>
    </row>
    <row r="72" spans="2:10" x14ac:dyDescent="0.25">
      <c r="B72" s="53" t="s">
        <v>1346</v>
      </c>
      <c r="C72" s="343"/>
      <c r="D72" s="343"/>
      <c r="E72" s="343"/>
      <c r="F72" s="343"/>
      <c r="G72" s="343"/>
      <c r="H72" s="292"/>
    </row>
    <row r="73" spans="2:10" x14ac:dyDescent="0.25">
      <c r="B73" s="51"/>
      <c r="C73" s="2"/>
      <c r="D73" s="2"/>
      <c r="E73" s="2"/>
      <c r="F73" s="2"/>
      <c r="G73" s="2"/>
      <c r="H73" s="18"/>
    </row>
    <row r="74" spans="2:10" x14ac:dyDescent="0.25">
      <c r="B74" s="89"/>
      <c r="C74" s="318" t="s">
        <v>1433</v>
      </c>
      <c r="D74" s="318" t="s">
        <v>1425</v>
      </c>
      <c r="E74" s="318" t="s">
        <v>1434</v>
      </c>
      <c r="F74" s="318" t="s">
        <v>1435</v>
      </c>
      <c r="G74" s="2"/>
      <c r="H74" s="18"/>
    </row>
    <row r="75" spans="2:10" x14ac:dyDescent="0.25">
      <c r="B75" s="231" t="s">
        <v>1422</v>
      </c>
      <c r="C75" s="211" t="s">
        <v>260</v>
      </c>
      <c r="D75" s="211" t="s">
        <v>1426</v>
      </c>
      <c r="E75" s="211" t="s">
        <v>1428</v>
      </c>
      <c r="F75" s="211" t="s">
        <v>1424</v>
      </c>
      <c r="G75" s="2"/>
      <c r="H75" s="18"/>
      <c r="J75" s="158" t="s">
        <v>1432</v>
      </c>
    </row>
    <row r="76" spans="2:10" x14ac:dyDescent="0.25">
      <c r="B76" s="368">
        <f>B59</f>
        <v>9.5000000000000001E-2</v>
      </c>
      <c r="C76" s="370">
        <v>14</v>
      </c>
      <c r="D76" s="12">
        <f>$C76*$J$59</f>
        <v>5714457.7511968408</v>
      </c>
      <c r="E76" s="12">
        <f>$D76/(1+$B76)^$H$21</f>
        <v>3974829.9129308425</v>
      </c>
      <c r="F76" s="339">
        <f>((($D76*$B76-$H$18)/($D76+$H$18)))</f>
        <v>4.1249398964668116E-2</v>
      </c>
      <c r="G76" s="2"/>
      <c r="H76" s="18"/>
      <c r="J76" s="278">
        <v>0.5</v>
      </c>
    </row>
    <row r="77" spans="2:10" x14ac:dyDescent="0.25">
      <c r="B77" s="368">
        <f>B60</f>
        <v>0.1</v>
      </c>
      <c r="C77" s="371">
        <f>C76</f>
        <v>14</v>
      </c>
      <c r="D77" s="12">
        <f t="shared" ref="D77:D78" si="65">$C77*$J$59</f>
        <v>5714457.7511968408</v>
      </c>
      <c r="E77" s="12">
        <f t="shared" ref="E77:E78" si="66">$D77/(1+$B77)^$H$21</f>
        <v>3903051.5341826645</v>
      </c>
      <c r="F77" s="339">
        <f t="shared" ref="F77:F78" si="67">((($D77*$B77-$H$18)/($D77+$H$18)))</f>
        <v>4.6003962430260205E-2</v>
      </c>
      <c r="G77" s="2"/>
      <c r="H77" s="18"/>
    </row>
    <row r="78" spans="2:10" x14ac:dyDescent="0.25">
      <c r="B78" s="368">
        <f>B61</f>
        <v>0.105</v>
      </c>
      <c r="C78" s="371">
        <f>C76</f>
        <v>14</v>
      </c>
      <c r="D78" s="12">
        <f t="shared" si="65"/>
        <v>5714457.7511968408</v>
      </c>
      <c r="E78" s="12">
        <f t="shared" si="66"/>
        <v>3832886.1032831008</v>
      </c>
      <c r="F78" s="339">
        <f t="shared" si="67"/>
        <v>5.0758525895852287E-2</v>
      </c>
      <c r="G78" s="2"/>
      <c r="H78" s="18"/>
    </row>
    <row r="79" spans="2:10" x14ac:dyDescent="0.25">
      <c r="B79" s="51"/>
      <c r="C79" s="323"/>
      <c r="D79" s="2"/>
      <c r="E79" s="2"/>
      <c r="F79" s="2"/>
      <c r="G79" s="2"/>
      <c r="H79" s="18"/>
      <c r="J79" s="158"/>
    </row>
    <row r="80" spans="2:10" x14ac:dyDescent="0.25">
      <c r="B80" s="368">
        <f>B63</f>
        <v>9.5000000000000001E-2</v>
      </c>
      <c r="C80" s="372">
        <f>$C76+$J$76</f>
        <v>14.5</v>
      </c>
      <c r="D80" s="12">
        <f>$C80*$J$59</f>
        <v>5918545.5280252993</v>
      </c>
      <c r="E80" s="12">
        <f>$D80/(1+$B80)^$H$21</f>
        <v>4116788.1241069436</v>
      </c>
      <c r="F80" s="339">
        <f>((($D80*$B80-$H$18)/($D80+$H$18)))</f>
        <v>4.301487452424832E-2</v>
      </c>
      <c r="G80" s="2"/>
      <c r="H80" s="18"/>
      <c r="J80" s="112"/>
    </row>
    <row r="81" spans="2:8" x14ac:dyDescent="0.25">
      <c r="B81" s="368">
        <f>B64</f>
        <v>0.1</v>
      </c>
      <c r="C81" s="371">
        <f>C80</f>
        <v>14.5</v>
      </c>
      <c r="D81" s="12">
        <f t="shared" ref="D81:D82" si="68">$C81*$J$59</f>
        <v>5918545.5280252993</v>
      </c>
      <c r="E81" s="12">
        <f t="shared" ref="E81:E82" si="69">$D81/(1+$B81)^$H$21</f>
        <v>4042446.2318320456</v>
      </c>
      <c r="F81" s="339">
        <f t="shared" ref="F81:F82" si="70">((($D81*$B81-$H$18)/($D81+$H$18)))</f>
        <v>4.7777499522075953E-2</v>
      </c>
      <c r="G81" s="2"/>
      <c r="H81" s="18"/>
    </row>
    <row r="82" spans="2:8" x14ac:dyDescent="0.25">
      <c r="B82" s="368">
        <f>B65</f>
        <v>0.105</v>
      </c>
      <c r="C82" s="371">
        <f>C80</f>
        <v>14.5</v>
      </c>
      <c r="D82" s="12">
        <f t="shared" si="68"/>
        <v>5918545.5280252993</v>
      </c>
      <c r="E82" s="12">
        <f t="shared" si="69"/>
        <v>3969774.8926860685</v>
      </c>
      <c r="F82" s="339">
        <f t="shared" si="70"/>
        <v>5.2540124519903551E-2</v>
      </c>
      <c r="G82" s="2"/>
      <c r="H82" s="18"/>
    </row>
    <row r="83" spans="2:8" x14ac:dyDescent="0.25">
      <c r="B83" s="51"/>
      <c r="C83" s="323"/>
      <c r="D83" s="2"/>
      <c r="E83" s="2"/>
      <c r="F83" s="2"/>
      <c r="G83" s="2"/>
      <c r="H83" s="18"/>
    </row>
    <row r="84" spans="2:8" x14ac:dyDescent="0.25">
      <c r="B84" s="368">
        <f>B67</f>
        <v>9.5000000000000001E-2</v>
      </c>
      <c r="C84" s="372">
        <f>$C80+$J$76</f>
        <v>15</v>
      </c>
      <c r="D84" s="12">
        <f>$C84*$J$59</f>
        <v>6122633.3048537578</v>
      </c>
      <c r="E84" s="12">
        <f>$D84/(1+$B84)^$H$21</f>
        <v>4258746.3352830457</v>
      </c>
      <c r="F84" s="339">
        <f>((($D84*$B84-$H$18)/($D84+$H$18)))</f>
        <v>4.4668061747092556E-2</v>
      </c>
      <c r="G84" s="2"/>
      <c r="H84" s="18"/>
    </row>
    <row r="85" spans="2:8" x14ac:dyDescent="0.25">
      <c r="B85" s="368">
        <f>B68</f>
        <v>0.1</v>
      </c>
      <c r="C85" s="371">
        <f>C84</f>
        <v>15</v>
      </c>
      <c r="D85" s="12">
        <f t="shared" ref="D85:D86" si="71">$C85*$J$59</f>
        <v>6122633.3048537578</v>
      </c>
      <c r="E85" s="12">
        <f t="shared" ref="E85:E86" si="72">$D85/(1+$B85)^$H$21</f>
        <v>4181840.9294814263</v>
      </c>
      <c r="F85" s="339">
        <f t="shared" ref="F85:F86" si="73">((($D85*$B85-$H$18)/($D85+$H$18)))</f>
        <v>4.9438235545024488E-2</v>
      </c>
      <c r="G85" s="2"/>
      <c r="H85" s="18"/>
    </row>
    <row r="86" spans="2:8" x14ac:dyDescent="0.25">
      <c r="B86" s="368">
        <f>B69</f>
        <v>0.105</v>
      </c>
      <c r="C86" s="371">
        <f>C84</f>
        <v>15</v>
      </c>
      <c r="D86" s="12">
        <f t="shared" si="71"/>
        <v>6122633.3048537578</v>
      </c>
      <c r="E86" s="12">
        <f t="shared" si="72"/>
        <v>4106663.6820890363</v>
      </c>
      <c r="F86" s="339">
        <f t="shared" si="73"/>
        <v>5.4208409342956405E-2</v>
      </c>
      <c r="G86" s="2"/>
      <c r="H86" s="18"/>
    </row>
    <row r="87" spans="2:8" x14ac:dyDescent="0.25">
      <c r="B87" s="51"/>
      <c r="C87" s="2"/>
      <c r="D87" s="2"/>
      <c r="E87" s="2"/>
      <c r="F87" s="2"/>
      <c r="G87" s="2"/>
      <c r="H87" s="18"/>
    </row>
    <row r="88" spans="2:8" x14ac:dyDescent="0.25">
      <c r="B88" s="231"/>
      <c r="C88" s="101"/>
      <c r="D88" s="101"/>
      <c r="E88" s="101"/>
      <c r="F88" s="101"/>
      <c r="G88" s="101"/>
      <c r="H88" s="102"/>
    </row>
  </sheetData>
  <pageMargins left="0.4" right="0.4" top="0.4" bottom="0.4" header="0.2" footer="0.2"/>
  <pageSetup scale="73" fitToHeight="0" orientation="landscape" r:id="rId1"/>
  <headerFooter>
    <oddFooter>&amp;L&amp;"Palatino Linotype,Regular"&amp;10&amp;A&amp;C&amp;"Palatino Linotype,Regular"&amp;10Page &amp;P of &amp;N&amp;R&amp;"Palatino Linotype,Regular"&amp;10&amp;D &amp;T</oddFooter>
  </headerFooter>
  <rowBreaks count="2" manualBreakCount="2">
    <brk id="27" min="1" max="7" man="1"/>
    <brk id="52" min="1" max="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F3DF7-E2C3-4300-BBBE-B46069DCBE1D}">
  <sheetPr>
    <tabColor rgb="FF002060"/>
    <pageSetUpPr fitToPage="1"/>
  </sheetPr>
  <dimension ref="B2:AH144"/>
  <sheetViews>
    <sheetView view="pageBreakPreview" topLeftCell="A108" zoomScale="75" zoomScaleNormal="85" zoomScaleSheetLayoutView="100" workbookViewId="0">
      <selection activeCell="F43" sqref="F43"/>
    </sheetView>
  </sheetViews>
  <sheetFormatPr baseColWidth="10" defaultColWidth="7.5" defaultRowHeight="17" x14ac:dyDescent="0.25"/>
  <cols>
    <col min="1" max="1" width="7.5" style="1"/>
    <col min="2" max="2" width="45.33203125" style="1" customWidth="1"/>
    <col min="3" max="9" width="19.6640625" style="1" customWidth="1"/>
    <col min="10" max="10" width="7.5" style="1"/>
    <col min="11" max="11" width="13" style="1" customWidth="1"/>
    <col min="12" max="12" width="15.6640625" style="1" customWidth="1"/>
    <col min="13" max="18" width="11" style="1" customWidth="1"/>
    <col min="19" max="16384" width="7.5" style="1"/>
  </cols>
  <sheetData>
    <row r="2" spans="2:18" ht="21" x14ac:dyDescent="0.3">
      <c r="B2" s="48" t="s">
        <v>1378</v>
      </c>
      <c r="C2" s="106"/>
      <c r="D2" s="106"/>
      <c r="E2" s="106"/>
      <c r="F2" s="106"/>
      <c r="G2" s="106"/>
      <c r="H2" s="106"/>
      <c r="I2" s="107"/>
    </row>
    <row r="3" spans="2:18" x14ac:dyDescent="0.25">
      <c r="B3" s="51"/>
      <c r="C3" s="2"/>
      <c r="D3" s="2"/>
      <c r="E3" s="2"/>
      <c r="F3" s="2"/>
      <c r="G3" s="2"/>
      <c r="H3" s="2"/>
      <c r="I3" s="18"/>
    </row>
    <row r="4" spans="2:18" x14ac:dyDescent="0.25">
      <c r="B4" s="281" t="s">
        <v>1377</v>
      </c>
      <c r="C4" s="282"/>
      <c r="D4" s="2"/>
      <c r="E4" s="2"/>
      <c r="F4" s="2"/>
      <c r="G4" s="281" t="s">
        <v>1376</v>
      </c>
      <c r="H4" s="282"/>
      <c r="I4" s="282"/>
      <c r="K4" s="13" t="s">
        <v>1505</v>
      </c>
    </row>
    <row r="5" spans="2:18" x14ac:dyDescent="0.25">
      <c r="B5" s="51" t="s">
        <v>170</v>
      </c>
      <c r="C5" s="266">
        <f>Control!F6</f>
        <v>181.59</v>
      </c>
      <c r="D5" s="2"/>
      <c r="E5" s="2"/>
      <c r="F5" s="2"/>
      <c r="G5" s="51"/>
      <c r="H5" s="318" t="s">
        <v>1367</v>
      </c>
      <c r="I5" s="253" t="s">
        <v>1452</v>
      </c>
      <c r="M5" s="157" t="s">
        <v>1506</v>
      </c>
      <c r="N5" s="157"/>
      <c r="O5" s="157"/>
      <c r="P5" s="157"/>
      <c r="Q5" s="157"/>
      <c r="R5" s="157"/>
    </row>
    <row r="6" spans="2:18" x14ac:dyDescent="0.25">
      <c r="B6" s="51" t="s">
        <v>1373</v>
      </c>
      <c r="C6" s="265">
        <v>0</v>
      </c>
      <c r="D6" s="2"/>
      <c r="E6" s="2"/>
      <c r="F6" s="2"/>
      <c r="G6" s="89" t="s">
        <v>1453</v>
      </c>
      <c r="H6" s="319">
        <f>H7+H8</f>
        <v>7</v>
      </c>
      <c r="I6" s="18"/>
      <c r="M6" s="216">
        <f>$C$5*(1+M$7)</f>
        <v>119.48621999999999</v>
      </c>
      <c r="N6" s="216">
        <f t="shared" ref="N6:R6" si="0">$C$5*(1+N$7)</f>
        <v>137.64521999999999</v>
      </c>
      <c r="O6" s="216">
        <f t="shared" si="0"/>
        <v>155.80421999999999</v>
      </c>
      <c r="P6" s="216">
        <f t="shared" si="0"/>
        <v>173.96322000000001</v>
      </c>
      <c r="Q6" s="216">
        <f t="shared" si="0"/>
        <v>192.12222000000003</v>
      </c>
      <c r="R6" s="216">
        <f t="shared" si="0"/>
        <v>210.28121999999999</v>
      </c>
    </row>
    <row r="7" spans="2:18" x14ac:dyDescent="0.25">
      <c r="B7" s="89" t="s">
        <v>1448</v>
      </c>
      <c r="C7" s="264">
        <f>C5*(1+C6)</f>
        <v>181.59</v>
      </c>
      <c r="D7" s="2"/>
      <c r="E7" s="2"/>
      <c r="F7" s="2"/>
      <c r="G7" s="51" t="s">
        <v>1454</v>
      </c>
      <c r="H7" s="320">
        <v>4</v>
      </c>
      <c r="I7" s="285">
        <v>0.04</v>
      </c>
      <c r="L7" s="263">
        <f ca="1">I37</f>
        <v>0.10331249833106995</v>
      </c>
      <c r="M7" s="255">
        <v>-0.34200000000000003</v>
      </c>
      <c r="N7" s="293">
        <f>M7+10%</f>
        <v>-0.24200000000000002</v>
      </c>
      <c r="O7" s="293">
        <f t="shared" ref="O7:R7" si="1">N7+10%</f>
        <v>-0.14200000000000002</v>
      </c>
      <c r="P7" s="293">
        <f t="shared" si="1"/>
        <v>-4.200000000000001E-2</v>
      </c>
      <c r="Q7" s="293">
        <f t="shared" si="1"/>
        <v>5.7999999999999996E-2</v>
      </c>
      <c r="R7" s="293">
        <f t="shared" si="1"/>
        <v>0.158</v>
      </c>
    </row>
    <row r="8" spans="2:18" x14ac:dyDescent="0.25">
      <c r="B8" s="51" t="s">
        <v>208</v>
      </c>
      <c r="C8" s="18"/>
      <c r="D8" s="2"/>
      <c r="E8" s="2"/>
      <c r="F8" s="2"/>
      <c r="G8" s="51" t="s">
        <v>1455</v>
      </c>
      <c r="H8" s="320">
        <v>3</v>
      </c>
      <c r="I8" s="286">
        <v>0.12</v>
      </c>
      <c r="K8" s="294" t="s">
        <v>1454</v>
      </c>
      <c r="L8" s="261">
        <v>3</v>
      </c>
      <c r="M8" s="295">
        <f t="dataTable" ref="M8:R10" dt2D="1" dtr="1" r1="C6" r2="H7" ca="1"/>
        <v>0.24131355881690977</v>
      </c>
      <c r="N8" s="295">
        <v>0.19036199450492858</v>
      </c>
      <c r="O8" s="295">
        <v>0.14913687109947207</v>
      </c>
      <c r="P8" s="295">
        <v>0.11471487879753112</v>
      </c>
      <c r="Q8" s="295">
        <v>8.5295924544334406E-2</v>
      </c>
      <c r="R8" s="295">
        <v>5.9697523713111877E-2</v>
      </c>
    </row>
    <row r="9" spans="2:18" x14ac:dyDescent="0.25">
      <c r="B9" s="51" t="s">
        <v>171</v>
      </c>
      <c r="C9" s="244">
        <f>Control!I10</f>
        <v>24677</v>
      </c>
      <c r="D9" s="2"/>
      <c r="E9" s="2"/>
      <c r="F9" s="2"/>
      <c r="G9" s="51"/>
      <c r="H9" s="2"/>
      <c r="I9" s="18"/>
      <c r="K9" s="294" t="s">
        <v>1507</v>
      </c>
      <c r="L9" s="261">
        <v>4</v>
      </c>
      <c r="M9" s="295">
        <v>0.24994137883186343</v>
      </c>
      <c r="N9" s="295">
        <v>0.19584894776344303</v>
      </c>
      <c r="O9" s="295">
        <v>0.15255352854728699</v>
      </c>
      <c r="P9" s="295">
        <v>0.11668248772621154</v>
      </c>
      <c r="Q9" s="295">
        <v>8.6203828454017653E-2</v>
      </c>
      <c r="R9" s="295">
        <v>5.9804072976112371E-2</v>
      </c>
    </row>
    <row r="10" spans="2:18" x14ac:dyDescent="0.25">
      <c r="B10" s="51"/>
      <c r="C10" s="18"/>
      <c r="D10" s="2"/>
      <c r="E10" s="2"/>
      <c r="F10" s="2"/>
      <c r="G10" s="89" t="s">
        <v>1456</v>
      </c>
      <c r="H10" s="2"/>
      <c r="I10" s="262"/>
      <c r="L10" s="261">
        <v>5</v>
      </c>
      <c r="M10" s="295">
        <v>0.25928190350532532</v>
      </c>
      <c r="N10" s="295">
        <v>0.20165403485298158</v>
      </c>
      <c r="O10" s="295">
        <v>0.15607888102531436</v>
      </c>
      <c r="P10" s="295">
        <v>0.11863746047019957</v>
      </c>
      <c r="Q10" s="295">
        <v>8.7024316191673307E-2</v>
      </c>
      <c r="R10" s="295">
        <v>5.9775021672248838E-2</v>
      </c>
    </row>
    <row r="11" spans="2:18" x14ac:dyDescent="0.25">
      <c r="B11" s="89" t="s">
        <v>1449</v>
      </c>
      <c r="C11" s="91">
        <f>C7*C9</f>
        <v>4481096.43</v>
      </c>
      <c r="D11" s="2"/>
      <c r="E11" s="2"/>
      <c r="F11" s="2"/>
      <c r="G11" s="51" t="s">
        <v>1457</v>
      </c>
      <c r="H11" s="112">
        <v>50</v>
      </c>
      <c r="I11" s="260"/>
    </row>
    <row r="12" spans="2:18" x14ac:dyDescent="0.25">
      <c r="B12" s="51" t="s">
        <v>173</v>
      </c>
      <c r="C12" s="244">
        <f>Control!F9</f>
        <v>8500</v>
      </c>
      <c r="D12" s="2"/>
      <c r="E12" s="2"/>
      <c r="F12" s="2"/>
      <c r="G12" s="51" t="s">
        <v>1458</v>
      </c>
      <c r="H12" s="321">
        <v>100</v>
      </c>
      <c r="I12" s="259"/>
      <c r="M12" s="218" t="s">
        <v>1375</v>
      </c>
      <c r="N12" s="218"/>
      <c r="P12" s="218" t="s">
        <v>1374</v>
      </c>
      <c r="Q12" s="218"/>
    </row>
    <row r="13" spans="2:18" x14ac:dyDescent="0.25">
      <c r="B13" s="51" t="s">
        <v>1450</v>
      </c>
      <c r="C13" s="244">
        <f>SUM(Control!F10:F11)</f>
        <v>-56931</v>
      </c>
      <c r="D13" s="2"/>
      <c r="E13" s="2"/>
      <c r="F13" s="2"/>
      <c r="G13" s="51" t="s">
        <v>1454</v>
      </c>
      <c r="H13" s="321">
        <v>40</v>
      </c>
      <c r="I13" s="259"/>
      <c r="M13" s="217" t="s">
        <v>234</v>
      </c>
      <c r="N13" s="217" t="s">
        <v>1373</v>
      </c>
      <c r="P13" s="217" t="s">
        <v>234</v>
      </c>
      <c r="Q13" s="217" t="s">
        <v>1373</v>
      </c>
    </row>
    <row r="14" spans="2:18" x14ac:dyDescent="0.25">
      <c r="B14" s="53" t="s">
        <v>169</v>
      </c>
      <c r="C14" s="93">
        <f>SUM(C11:C13)</f>
        <v>4432665.43</v>
      </c>
      <c r="D14" s="2"/>
      <c r="E14" s="2"/>
      <c r="F14" s="2"/>
      <c r="G14" s="56" t="s">
        <v>1455</v>
      </c>
      <c r="H14" s="258">
        <v>40</v>
      </c>
      <c r="I14" s="257"/>
      <c r="K14" s="1" t="s">
        <v>1349</v>
      </c>
      <c r="M14" s="26">
        <v>79.718009999999992</v>
      </c>
      <c r="N14" s="139">
        <f>M14/$C$5-1</f>
        <v>-0.56100000000000005</v>
      </c>
      <c r="O14" s="256"/>
      <c r="P14" s="26">
        <v>98.966549999999984</v>
      </c>
      <c r="Q14" s="139">
        <f>P14/$C$5-1</f>
        <v>-0.45500000000000007</v>
      </c>
    </row>
    <row r="15" spans="2:18" x14ac:dyDescent="0.25">
      <c r="B15" s="51"/>
      <c r="C15" s="18"/>
      <c r="D15" s="2"/>
      <c r="E15" s="2"/>
      <c r="F15" s="2"/>
      <c r="G15" s="2"/>
      <c r="H15" s="2"/>
      <c r="I15" s="18"/>
      <c r="K15" s="1" t="s">
        <v>137</v>
      </c>
      <c r="M15" s="26">
        <v>119.48621999999999</v>
      </c>
      <c r="N15" s="139">
        <f>M15/$C$5-1</f>
        <v>-0.34200000000000008</v>
      </c>
      <c r="O15" s="256"/>
      <c r="P15" s="26">
        <v>157.07535000000001</v>
      </c>
      <c r="Q15" s="139">
        <f>P15/$C$5-1</f>
        <v>-0.1349999999999999</v>
      </c>
    </row>
    <row r="16" spans="2:18" x14ac:dyDescent="0.25">
      <c r="B16" s="51" t="s">
        <v>183</v>
      </c>
      <c r="C16" s="47">
        <f>'Operating Model'!F17</f>
        <v>203602.04837912627</v>
      </c>
      <c r="D16" s="2"/>
      <c r="E16" s="2"/>
      <c r="F16" s="2"/>
      <c r="G16" s="2"/>
      <c r="H16" s="2"/>
      <c r="I16" s="18"/>
    </row>
    <row r="17" spans="2:11" x14ac:dyDescent="0.25">
      <c r="B17" s="51" t="s">
        <v>184</v>
      </c>
      <c r="C17" s="47">
        <f>'Operating Model'!F37</f>
        <v>124574.54895028166</v>
      </c>
      <c r="D17" s="2"/>
      <c r="E17" s="2"/>
      <c r="F17" s="2"/>
      <c r="G17" s="2"/>
      <c r="H17" s="2"/>
      <c r="I17" s="18"/>
    </row>
    <row r="18" spans="2:11" x14ac:dyDescent="0.25">
      <c r="B18" s="51"/>
      <c r="C18" s="18"/>
      <c r="D18" s="2"/>
      <c r="E18" s="2"/>
      <c r="F18" s="2"/>
      <c r="G18" s="2"/>
      <c r="H18" s="2"/>
      <c r="I18" s="18"/>
    </row>
    <row r="19" spans="2:11" x14ac:dyDescent="0.25">
      <c r="B19" s="51" t="s">
        <v>1451</v>
      </c>
      <c r="C19" s="18"/>
      <c r="D19" s="2"/>
      <c r="E19" s="2"/>
      <c r="F19" s="2"/>
      <c r="G19" s="2"/>
      <c r="H19" s="2"/>
      <c r="I19" s="18"/>
    </row>
    <row r="20" spans="2:11" x14ac:dyDescent="0.25">
      <c r="B20" s="51" t="s">
        <v>1459</v>
      </c>
      <c r="C20" s="235">
        <f>C14/C16</f>
        <v>21.771222172313106</v>
      </c>
      <c r="D20" s="2"/>
      <c r="E20" s="2"/>
      <c r="F20" s="2"/>
      <c r="G20" s="2"/>
      <c r="H20" s="2"/>
      <c r="I20" s="18"/>
    </row>
    <row r="21" spans="2:11" x14ac:dyDescent="0.25">
      <c r="B21" s="56" t="s">
        <v>1460</v>
      </c>
      <c r="C21" s="254">
        <f>C14/C17</f>
        <v>35.582432104723885</v>
      </c>
      <c r="D21" s="2"/>
      <c r="E21" s="2"/>
      <c r="F21" s="2"/>
      <c r="G21" s="2"/>
      <c r="H21" s="2"/>
      <c r="I21" s="18"/>
    </row>
    <row r="22" spans="2:11" x14ac:dyDescent="0.25">
      <c r="B22" s="51"/>
      <c r="C22" s="2"/>
      <c r="D22" s="2"/>
      <c r="E22" s="2"/>
      <c r="F22" s="2"/>
      <c r="G22" s="2"/>
      <c r="H22" s="2"/>
      <c r="I22" s="18"/>
    </row>
    <row r="23" spans="2:11" x14ac:dyDescent="0.25">
      <c r="B23" s="51"/>
      <c r="C23" s="2"/>
      <c r="D23" s="2"/>
      <c r="E23" s="2"/>
      <c r="F23" s="2"/>
      <c r="G23" s="2"/>
      <c r="H23" s="2"/>
      <c r="I23" s="18"/>
    </row>
    <row r="24" spans="2:11" x14ac:dyDescent="0.25">
      <c r="B24" s="51"/>
      <c r="C24" s="2"/>
      <c r="D24" s="2"/>
      <c r="E24" s="2"/>
      <c r="F24" s="2"/>
      <c r="G24" s="2"/>
      <c r="H24" s="2"/>
      <c r="I24" s="18"/>
    </row>
    <row r="25" spans="2:11" x14ac:dyDescent="0.25">
      <c r="B25" s="281" t="s">
        <v>1372</v>
      </c>
      <c r="C25" s="282"/>
      <c r="D25" s="281"/>
      <c r="E25" s="282"/>
      <c r="F25" s="2"/>
      <c r="G25" s="281" t="s">
        <v>1371</v>
      </c>
      <c r="H25" s="282"/>
      <c r="I25" s="282"/>
    </row>
    <row r="26" spans="2:11" x14ac:dyDescent="0.25">
      <c r="B26" s="51"/>
      <c r="C26" s="2"/>
      <c r="D26" s="2"/>
      <c r="E26" s="18"/>
      <c r="F26" s="2"/>
      <c r="G26" s="51"/>
      <c r="H26" s="322"/>
      <c r="I26" s="253"/>
    </row>
    <row r="27" spans="2:11" x14ac:dyDescent="0.25">
      <c r="B27" s="231" t="s">
        <v>1370</v>
      </c>
      <c r="C27" s="211" t="s">
        <v>1368</v>
      </c>
      <c r="D27" s="211" t="s">
        <v>1367</v>
      </c>
      <c r="E27" s="250" t="s">
        <v>1366</v>
      </c>
      <c r="F27" s="2"/>
      <c r="G27" s="51" t="s">
        <v>1467</v>
      </c>
      <c r="H27" s="2"/>
      <c r="I27" s="252">
        <v>45870</v>
      </c>
    </row>
    <row r="28" spans="2:11" x14ac:dyDescent="0.25">
      <c r="B28" s="51" t="s">
        <v>1454</v>
      </c>
      <c r="C28" s="12">
        <f>H7*C17</f>
        <v>498298.19580112665</v>
      </c>
      <c r="D28" s="323">
        <f>C28/$C$17</f>
        <v>4</v>
      </c>
      <c r="E28" s="239">
        <f>C28/$C$32</f>
        <v>0.11093442802533371</v>
      </c>
      <c r="F28" s="2"/>
      <c r="G28" s="51" t="s">
        <v>1468</v>
      </c>
      <c r="H28" s="2"/>
      <c r="I28" s="21">
        <f>C31</f>
        <v>3566113.5873480281</v>
      </c>
    </row>
    <row r="29" spans="2:11" x14ac:dyDescent="0.25">
      <c r="B29" s="51" t="s">
        <v>1455</v>
      </c>
      <c r="C29" s="12">
        <f>C17*H8</f>
        <v>373723.64685084496</v>
      </c>
      <c r="D29" s="323">
        <f>C29/$C$17</f>
        <v>2.9999999999999996</v>
      </c>
      <c r="E29" s="239">
        <f t="shared" ref="E29:E31" si="2">C29/$C$32</f>
        <v>8.3200821019000282E-2</v>
      </c>
      <c r="F29" s="2"/>
      <c r="G29" s="51" t="s">
        <v>1469</v>
      </c>
      <c r="H29" s="2"/>
      <c r="I29" s="113">
        <v>4.5</v>
      </c>
    </row>
    <row r="30" spans="2:11" x14ac:dyDescent="0.25">
      <c r="B30" s="51" t="s">
        <v>1465</v>
      </c>
      <c r="C30" s="12">
        <f>-Control!F10</f>
        <v>53691</v>
      </c>
      <c r="D30" s="323">
        <f>C30/$C$17</f>
        <v>0.43099493799033023</v>
      </c>
      <c r="E30" s="239">
        <f t="shared" si="2"/>
        <v>1.1953044231942864E-2</v>
      </c>
      <c r="F30" s="2"/>
      <c r="G30" s="51"/>
      <c r="H30" s="2"/>
      <c r="I30" s="18"/>
    </row>
    <row r="31" spans="2:11" x14ac:dyDescent="0.25">
      <c r="B31" s="51" t="s">
        <v>1466</v>
      </c>
      <c r="C31" s="324">
        <f>C39-SUM(C28:C30)</f>
        <v>3566113.5873480281</v>
      </c>
      <c r="D31" s="323">
        <f>C31/$C$17</f>
        <v>28.626341555298605</v>
      </c>
      <c r="E31" s="239">
        <f t="shared" si="2"/>
        <v>0.79391170672372313</v>
      </c>
      <c r="F31" s="2"/>
      <c r="G31" s="51" t="s">
        <v>1470</v>
      </c>
      <c r="H31" s="2"/>
      <c r="I31" s="251">
        <v>14</v>
      </c>
      <c r="K31" s="1" t="s">
        <v>1504</v>
      </c>
    </row>
    <row r="32" spans="2:11" x14ac:dyDescent="0.25">
      <c r="B32" s="53"/>
      <c r="C32" s="325">
        <f>SUM(C28:C31)</f>
        <v>4491826.43</v>
      </c>
      <c r="D32" s="326">
        <f>SUM(D28:D31)</f>
        <v>36.057336493288936</v>
      </c>
      <c r="E32" s="247">
        <f>SUM(E28:E31)</f>
        <v>1</v>
      </c>
      <c r="F32" s="2"/>
      <c r="G32" s="51" t="s">
        <v>1431</v>
      </c>
      <c r="H32" s="2"/>
      <c r="I32" s="21">
        <f>I52</f>
        <v>408175.55365691718</v>
      </c>
    </row>
    <row r="33" spans="2:9" x14ac:dyDescent="0.25">
      <c r="B33" s="51"/>
      <c r="C33" s="2"/>
      <c r="D33" s="2"/>
      <c r="E33" s="18"/>
      <c r="F33" s="2"/>
      <c r="G33" s="51" t="s">
        <v>1471</v>
      </c>
      <c r="H33" s="2"/>
      <c r="I33" s="21">
        <f>I31*I32</f>
        <v>5714457.7511968408</v>
      </c>
    </row>
    <row r="34" spans="2:9" x14ac:dyDescent="0.25">
      <c r="B34" s="231" t="s">
        <v>1369</v>
      </c>
      <c r="C34" s="211" t="s">
        <v>1368</v>
      </c>
      <c r="D34" s="211" t="s">
        <v>1367</v>
      </c>
      <c r="E34" s="250" t="s">
        <v>1366</v>
      </c>
      <c r="F34" s="2"/>
      <c r="G34" s="51" t="s">
        <v>1472</v>
      </c>
      <c r="H34" s="2"/>
      <c r="I34" s="379">
        <f ca="1">-(I113-I115)</f>
        <v>-163127.11921032937</v>
      </c>
    </row>
    <row r="35" spans="2:9" x14ac:dyDescent="0.25">
      <c r="B35" s="51" t="s">
        <v>1449</v>
      </c>
      <c r="C35" s="324">
        <f>C11</f>
        <v>4481096.43</v>
      </c>
      <c r="D35" s="323">
        <f>C35/$C$17</f>
        <v>35.971203329730123</v>
      </c>
      <c r="E35" s="239">
        <f>C35/$C$39</f>
        <v>0.99761121669164765</v>
      </c>
      <c r="F35" s="2"/>
      <c r="G35" s="51" t="s">
        <v>1473</v>
      </c>
      <c r="H35" s="2"/>
      <c r="I35" s="379">
        <f ca="1">I33+I34</f>
        <v>5551330.6319865119</v>
      </c>
    </row>
    <row r="36" spans="2:9" x14ac:dyDescent="0.25">
      <c r="B36" s="51" t="s">
        <v>1461</v>
      </c>
      <c r="C36" s="327">
        <f>C12</f>
        <v>8500</v>
      </c>
      <c r="D36" s="323">
        <f>C36/$C$17</f>
        <v>6.8232235810802677E-2</v>
      </c>
      <c r="E36" s="239">
        <f t="shared" ref="E36:E38" si="3">C36/$C$39</f>
        <v>1.8923260131402718E-3</v>
      </c>
      <c r="F36" s="2"/>
      <c r="G36" s="51"/>
      <c r="H36" s="2"/>
      <c r="I36" s="18"/>
    </row>
    <row r="37" spans="2:9" x14ac:dyDescent="0.25">
      <c r="B37" s="51" t="s">
        <v>1462</v>
      </c>
      <c r="C37" s="112">
        <v>2000</v>
      </c>
      <c r="D37" s="323">
        <f>C37/$C$17</f>
        <v>1.6054643720188867E-2</v>
      </c>
      <c r="E37" s="239">
        <f t="shared" si="3"/>
        <v>4.4525317956241691E-4</v>
      </c>
      <c r="F37" s="2"/>
      <c r="G37" s="53" t="s">
        <v>1365</v>
      </c>
      <c r="H37" s="10"/>
      <c r="I37" s="247">
        <f ca="1">D132</f>
        <v>0.10331249833106995</v>
      </c>
    </row>
    <row r="38" spans="2:9" x14ac:dyDescent="0.25">
      <c r="B38" s="51" t="s">
        <v>1463</v>
      </c>
      <c r="C38" s="324">
        <f>SUM(H11:H14)</f>
        <v>230</v>
      </c>
      <c r="D38" s="323">
        <f>C38/$C$17</f>
        <v>1.8462840278217197E-3</v>
      </c>
      <c r="E38" s="239">
        <f t="shared" si="3"/>
        <v>5.1204115649677944E-5</v>
      </c>
      <c r="F38" s="2"/>
      <c r="G38" s="54" t="s">
        <v>1364</v>
      </c>
      <c r="H38" s="249"/>
      <c r="I38" s="248">
        <f ca="1">I35/I28</f>
        <v>1.5566892349367951</v>
      </c>
    </row>
    <row r="39" spans="2:9" x14ac:dyDescent="0.25">
      <c r="B39" s="53" t="s">
        <v>1464</v>
      </c>
      <c r="C39" s="325">
        <f>SUM(C35:C38)</f>
        <v>4491826.43</v>
      </c>
      <c r="D39" s="326">
        <f>C39/$C$17</f>
        <v>36.057336493288936</v>
      </c>
      <c r="E39" s="247">
        <f>SUM(E35:E38)</f>
        <v>1</v>
      </c>
      <c r="F39" s="2"/>
      <c r="G39" s="2"/>
      <c r="H39" s="2"/>
      <c r="I39" s="18"/>
    </row>
    <row r="40" spans="2:9" x14ac:dyDescent="0.25">
      <c r="B40" s="51"/>
      <c r="C40" s="2"/>
      <c r="D40" s="2"/>
      <c r="E40" s="18"/>
      <c r="F40" s="2"/>
      <c r="G40" s="2"/>
      <c r="H40" s="2"/>
      <c r="I40" s="18"/>
    </row>
    <row r="41" spans="2:9" x14ac:dyDescent="0.25">
      <c r="B41" s="246" t="s">
        <v>80</v>
      </c>
      <c r="C41" s="245">
        <f>C32-C39</f>
        <v>0</v>
      </c>
      <c r="D41" s="101"/>
      <c r="E41" s="102"/>
      <c r="F41" s="2"/>
      <c r="G41" s="2"/>
      <c r="H41" s="2"/>
      <c r="I41" s="18"/>
    </row>
    <row r="42" spans="2:9" x14ac:dyDescent="0.25">
      <c r="B42" s="51"/>
      <c r="C42" s="2"/>
      <c r="D42" s="2"/>
      <c r="E42" s="2"/>
      <c r="F42" s="2"/>
      <c r="G42" s="2"/>
      <c r="H42" s="2"/>
      <c r="I42" s="18"/>
    </row>
    <row r="43" spans="2:9" x14ac:dyDescent="0.25">
      <c r="B43" s="283" t="s">
        <v>1363</v>
      </c>
      <c r="C43" s="328"/>
      <c r="D43" s="328"/>
      <c r="E43" s="328"/>
      <c r="F43" s="328"/>
      <c r="G43" s="328"/>
      <c r="H43" s="328"/>
      <c r="I43" s="284"/>
    </row>
    <row r="44" spans="2:9" x14ac:dyDescent="0.25">
      <c r="B44" s="51" t="s">
        <v>27</v>
      </c>
      <c r="C44" s="2"/>
      <c r="D44" s="6">
        <v>45683</v>
      </c>
      <c r="E44" s="288">
        <v>46052</v>
      </c>
      <c r="F44" s="7">
        <v>46417</v>
      </c>
      <c r="G44" s="7">
        <v>46782</v>
      </c>
      <c r="H44" s="7">
        <v>47148</v>
      </c>
      <c r="I44" s="63">
        <v>47513</v>
      </c>
    </row>
    <row r="45" spans="2:9" x14ac:dyDescent="0.25">
      <c r="B45" s="51"/>
      <c r="C45" s="2"/>
      <c r="D45" s="2"/>
      <c r="E45" s="2"/>
      <c r="F45" s="2"/>
      <c r="G45" s="2"/>
      <c r="H45" s="2"/>
      <c r="I45" s="18"/>
    </row>
    <row r="46" spans="2:9" x14ac:dyDescent="0.25">
      <c r="B46" s="51" t="s">
        <v>1474</v>
      </c>
      <c r="C46" s="2"/>
      <c r="D46" s="329">
        <f>'Operating Model'!E17</f>
        <v>130497</v>
      </c>
      <c r="E46" s="329">
        <f>'Operating Model'!F17*50%</f>
        <v>101801.02418956313</v>
      </c>
      <c r="F46" s="329">
        <f>'Operating Model'!G17</f>
        <v>280618.79099436023</v>
      </c>
      <c r="G46" s="329">
        <f>'Operating Model'!H17</f>
        <v>386994.40330795589</v>
      </c>
      <c r="H46" s="329">
        <f>'Operating Model'!I17</f>
        <v>499071.72217713087</v>
      </c>
      <c r="I46" s="47">
        <f>'Operating Model'!J17</f>
        <v>597621.60125463712</v>
      </c>
    </row>
    <row r="47" spans="2:9" x14ac:dyDescent="0.25">
      <c r="B47" s="64" t="s">
        <v>1</v>
      </c>
      <c r="C47" s="2"/>
      <c r="D47" s="330">
        <f>'Operating Model'!E18</f>
        <v>1.1420340763599355</v>
      </c>
      <c r="E47" s="330">
        <f>'Operating Model'!F18</f>
        <v>0.56020481987422133</v>
      </c>
      <c r="F47" s="330">
        <f>'Operating Model'!G18</f>
        <v>0.37827096155644524</v>
      </c>
      <c r="G47" s="330">
        <f>'Operating Model'!H18</f>
        <v>0.37907515721473395</v>
      </c>
      <c r="H47" s="330">
        <f>'Operating Model'!I18</f>
        <v>0.2896096633728007</v>
      </c>
      <c r="I47" s="331">
        <f>'Operating Model'!J18</f>
        <v>0.19746636545063323</v>
      </c>
    </row>
    <row r="48" spans="2:9" x14ac:dyDescent="0.25">
      <c r="B48" s="51"/>
      <c r="C48" s="2"/>
      <c r="D48" s="2"/>
      <c r="E48" s="2"/>
      <c r="F48" s="2"/>
      <c r="G48" s="2"/>
      <c r="H48" s="2"/>
      <c r="I48" s="18"/>
    </row>
    <row r="49" spans="2:9" x14ac:dyDescent="0.25">
      <c r="B49" s="51" t="s">
        <v>1386</v>
      </c>
      <c r="C49" s="2"/>
      <c r="D49" s="329">
        <f>'Operating Model'!E34</f>
        <v>81453</v>
      </c>
      <c r="E49" s="329">
        <f>'Operating Model'!F34*50%</f>
        <v>61050.274475140832</v>
      </c>
      <c r="F49" s="329">
        <f>'Operating Model'!G34</f>
        <v>183244.07051931723</v>
      </c>
      <c r="G49" s="329">
        <f>'Operating Model'!H34</f>
        <v>255803.30058655882</v>
      </c>
      <c r="H49" s="329">
        <f>'Operating Model'!I34</f>
        <v>332880.8386921463</v>
      </c>
      <c r="I49" s="47">
        <f>'Operating Model'!J34</f>
        <v>402199.3376443708</v>
      </c>
    </row>
    <row r="50" spans="2:9" x14ac:dyDescent="0.25">
      <c r="B50" s="64" t="s">
        <v>8</v>
      </c>
      <c r="C50" s="2"/>
      <c r="D50" s="330">
        <f>'Operating Model'!E35</f>
        <v>0.62417526839697468</v>
      </c>
      <c r="E50" s="330">
        <f>'Operating Model'!F35</f>
        <v>0.59970196725584457</v>
      </c>
      <c r="F50" s="330">
        <f>'Operating Model'!G35</f>
        <v>0.65300000000000002</v>
      </c>
      <c r="G50" s="330">
        <f>'Operating Model'!H35</f>
        <v>0.66099999999999992</v>
      </c>
      <c r="H50" s="330">
        <f>'Operating Model'!I35</f>
        <v>0.66700000000000004</v>
      </c>
      <c r="I50" s="331">
        <f>'Operating Model'!J35</f>
        <v>0.67300000000000004</v>
      </c>
    </row>
    <row r="51" spans="2:9" x14ac:dyDescent="0.25">
      <c r="B51" s="51"/>
      <c r="C51" s="2"/>
      <c r="D51" s="2"/>
      <c r="E51" s="2"/>
      <c r="F51" s="2"/>
      <c r="G51" s="2"/>
      <c r="H51" s="2"/>
      <c r="I51" s="18"/>
    </row>
    <row r="52" spans="2:9" x14ac:dyDescent="0.25">
      <c r="B52" s="53" t="s">
        <v>15</v>
      </c>
      <c r="C52" s="10"/>
      <c r="D52" s="332">
        <f>'Operating Model'!E37</f>
        <v>83317</v>
      </c>
      <c r="E52" s="332">
        <f>'Operating Model'!F37*50%</f>
        <v>62287.274475140832</v>
      </c>
      <c r="F52" s="332">
        <f>'Operating Model'!G37</f>
        <v>186050.25842926084</v>
      </c>
      <c r="G52" s="332">
        <f>'Operating Model'!H37</f>
        <v>259673.24461963837</v>
      </c>
      <c r="H52" s="332">
        <f>'Operating Model'!I37</f>
        <v>337871.5559139176</v>
      </c>
      <c r="I52" s="333">
        <f>'Operating Model'!J37</f>
        <v>408175.55365691718</v>
      </c>
    </row>
    <row r="53" spans="2:9" x14ac:dyDescent="0.25">
      <c r="B53" s="69" t="s">
        <v>8</v>
      </c>
      <c r="C53" s="10"/>
      <c r="D53" s="334">
        <f>'Operating Model'!E38</f>
        <v>0.63845912166563212</v>
      </c>
      <c r="E53" s="334">
        <f>'Operating Model'!F38</f>
        <v>0.61185312201924447</v>
      </c>
      <c r="F53" s="334">
        <f>'Operating Model'!G38</f>
        <v>0.66300000000000003</v>
      </c>
      <c r="G53" s="334">
        <f>'Operating Model'!H38</f>
        <v>0.67099999999999993</v>
      </c>
      <c r="H53" s="334">
        <f>'Operating Model'!I38</f>
        <v>0.67700000000000005</v>
      </c>
      <c r="I53" s="335">
        <f>'Operating Model'!J38</f>
        <v>0.68300000000000005</v>
      </c>
    </row>
    <row r="54" spans="2:9" x14ac:dyDescent="0.25">
      <c r="B54" s="64"/>
      <c r="C54" s="2"/>
      <c r="D54" s="2"/>
      <c r="E54" s="2"/>
      <c r="F54" s="2"/>
      <c r="G54" s="2"/>
      <c r="H54" s="2"/>
      <c r="I54" s="18"/>
    </row>
    <row r="55" spans="2:9" x14ac:dyDescent="0.25">
      <c r="B55" s="51" t="s">
        <v>37</v>
      </c>
      <c r="C55" s="2"/>
      <c r="D55" s="112">
        <v>0</v>
      </c>
      <c r="E55" s="12">
        <f ca="1">-E114</f>
        <v>-42700.786809671954</v>
      </c>
      <c r="F55" s="12">
        <f t="shared" ref="F55:I55" ca="1" si="4">-F114</f>
        <v>-78316.114529019658</v>
      </c>
      <c r="G55" s="12">
        <f t="shared" ca="1" si="4"/>
        <v>-69831.888415087946</v>
      </c>
      <c r="H55" s="12">
        <f t="shared" ca="1" si="4"/>
        <v>-56908.590937837362</v>
      </c>
      <c r="I55" s="21">
        <f t="shared" ca="1" si="4"/>
        <v>-47027.800472257062</v>
      </c>
    </row>
    <row r="56" spans="2:9" x14ac:dyDescent="0.25">
      <c r="B56" s="51" t="s">
        <v>16</v>
      </c>
      <c r="C56" s="2"/>
      <c r="D56" s="112"/>
      <c r="E56" s="12">
        <f ca="1">E116</f>
        <v>35</v>
      </c>
      <c r="F56" s="12">
        <f t="shared" ref="F56:I56" ca="1" si="5">F116</f>
        <v>70</v>
      </c>
      <c r="G56" s="12">
        <f t="shared" ca="1" si="5"/>
        <v>70</v>
      </c>
      <c r="H56" s="12">
        <f t="shared" ca="1" si="5"/>
        <v>70</v>
      </c>
      <c r="I56" s="21">
        <f t="shared" ca="1" si="5"/>
        <v>3720.439233709023</v>
      </c>
    </row>
    <row r="57" spans="2:9" x14ac:dyDescent="0.25">
      <c r="B57" s="51" t="s">
        <v>35</v>
      </c>
      <c r="C57" s="2"/>
      <c r="D57" s="329">
        <f>'Operating Model'!E42</f>
        <v>1034</v>
      </c>
      <c r="E57" s="329">
        <f>'Operating Model'!F42</f>
        <v>0</v>
      </c>
      <c r="F57" s="329">
        <f>'Operating Model'!G42</f>
        <v>0</v>
      </c>
      <c r="G57" s="329">
        <f>'Operating Model'!H42</f>
        <v>0</v>
      </c>
      <c r="H57" s="329">
        <f>'Operating Model'!I42</f>
        <v>0</v>
      </c>
      <c r="I57" s="47">
        <f>'Operating Model'!J42</f>
        <v>0</v>
      </c>
    </row>
    <row r="58" spans="2:9" x14ac:dyDescent="0.25">
      <c r="B58" s="51"/>
      <c r="C58" s="2"/>
      <c r="D58" s="2"/>
      <c r="E58" s="2"/>
      <c r="F58" s="2"/>
      <c r="G58" s="2"/>
      <c r="H58" s="2"/>
      <c r="I58" s="18"/>
    </row>
    <row r="59" spans="2:9" x14ac:dyDescent="0.25">
      <c r="B59" s="51" t="s">
        <v>1475</v>
      </c>
      <c r="C59" s="2"/>
      <c r="D59" s="12">
        <f>D49+D55+D56+D57</f>
        <v>82487</v>
      </c>
      <c r="E59" s="12">
        <f t="shared" ref="E59:I59" ca="1" si="6">E49+E55+E56+E57</f>
        <v>18384.487665468878</v>
      </c>
      <c r="F59" s="12">
        <f t="shared" ca="1" si="6"/>
        <v>104997.95599029757</v>
      </c>
      <c r="G59" s="12">
        <f t="shared" ca="1" si="6"/>
        <v>186041.41217147087</v>
      </c>
      <c r="H59" s="12">
        <f t="shared" ca="1" si="6"/>
        <v>276042.24775430892</v>
      </c>
      <c r="I59" s="21">
        <f t="shared" ca="1" si="6"/>
        <v>358891.97640582273</v>
      </c>
    </row>
    <row r="60" spans="2:9" x14ac:dyDescent="0.25">
      <c r="B60" s="51"/>
      <c r="C60" s="2"/>
      <c r="D60" s="2"/>
      <c r="E60" s="2"/>
      <c r="F60" s="2"/>
      <c r="G60" s="2"/>
      <c r="H60" s="2"/>
      <c r="I60" s="18"/>
    </row>
    <row r="61" spans="2:9" x14ac:dyDescent="0.25">
      <c r="B61" s="51" t="s">
        <v>19</v>
      </c>
      <c r="C61" s="2"/>
      <c r="D61" s="329">
        <f>'Operating Model'!E46</f>
        <v>-11146</v>
      </c>
      <c r="E61" s="15">
        <f t="shared" ref="E61:I61" ca="1" si="7">-E59*E62</f>
        <v>-3051.824952467834</v>
      </c>
      <c r="F61" s="15">
        <f t="shared" ca="1" si="7"/>
        <v>-17324.6627383991</v>
      </c>
      <c r="G61" s="15">
        <f t="shared" ca="1" si="7"/>
        <v>-30696.833008292695</v>
      </c>
      <c r="H61" s="15">
        <f t="shared" ca="1" si="7"/>
        <v>-45546.970879460976</v>
      </c>
      <c r="I61" s="88">
        <f t="shared" ca="1" si="7"/>
        <v>-59217.176106960753</v>
      </c>
    </row>
    <row r="62" spans="2:9" x14ac:dyDescent="0.25">
      <c r="B62" s="64" t="s">
        <v>1476</v>
      </c>
      <c r="C62" s="2"/>
      <c r="D62" s="330">
        <f>'Operating Model'!E47</f>
        <v>0.13264941803727417</v>
      </c>
      <c r="E62" s="330">
        <f>'Operating Model'!F47</f>
        <v>0.16600000000000001</v>
      </c>
      <c r="F62" s="330">
        <f>'Operating Model'!G47</f>
        <v>0.16500000000000001</v>
      </c>
      <c r="G62" s="330">
        <f>'Operating Model'!H47</f>
        <v>0.16500000000000001</v>
      </c>
      <c r="H62" s="330">
        <f>'Operating Model'!I47</f>
        <v>0.16500000000000001</v>
      </c>
      <c r="I62" s="331">
        <f>'Operating Model'!J47</f>
        <v>0.16500000000000001</v>
      </c>
    </row>
    <row r="63" spans="2:9" x14ac:dyDescent="0.25">
      <c r="B63" s="64"/>
      <c r="C63" s="2"/>
      <c r="D63" s="2"/>
      <c r="E63" s="2"/>
      <c r="F63" s="2"/>
      <c r="G63" s="2"/>
      <c r="H63" s="2"/>
      <c r="I63" s="18"/>
    </row>
    <row r="64" spans="2:9" x14ac:dyDescent="0.25">
      <c r="B64" s="89" t="s">
        <v>1477</v>
      </c>
      <c r="C64" s="2"/>
      <c r="D64" s="14">
        <f>D59+D61</f>
        <v>71341</v>
      </c>
      <c r="E64" s="14">
        <f t="shared" ref="E64:I64" ca="1" si="8">E59+E61</f>
        <v>15332.662713001044</v>
      </c>
      <c r="F64" s="14">
        <f t="shared" ca="1" si="8"/>
        <v>87673.293251898474</v>
      </c>
      <c r="G64" s="14">
        <f t="shared" ca="1" si="8"/>
        <v>155344.57916317819</v>
      </c>
      <c r="H64" s="14">
        <f t="shared" ca="1" si="8"/>
        <v>230495.27687484794</v>
      </c>
      <c r="I64" s="95">
        <f t="shared" ca="1" si="8"/>
        <v>299674.80029886198</v>
      </c>
    </row>
    <row r="65" spans="2:9" x14ac:dyDescent="0.25">
      <c r="B65" s="64"/>
      <c r="C65" s="2"/>
      <c r="D65" s="2"/>
      <c r="E65" s="2"/>
      <c r="F65" s="2"/>
      <c r="G65" s="2"/>
      <c r="H65" s="2"/>
      <c r="I65" s="18"/>
    </row>
    <row r="66" spans="2:9" x14ac:dyDescent="0.25">
      <c r="B66" s="283" t="s">
        <v>1362</v>
      </c>
      <c r="C66" s="328"/>
      <c r="D66" s="328"/>
      <c r="E66" s="328"/>
      <c r="F66" s="328"/>
      <c r="G66" s="328"/>
      <c r="H66" s="328"/>
      <c r="I66" s="284"/>
    </row>
    <row r="67" spans="2:9" x14ac:dyDescent="0.25">
      <c r="B67" s="51" t="s">
        <v>27</v>
      </c>
      <c r="C67" s="2"/>
      <c r="D67" s="6">
        <v>45683</v>
      </c>
      <c r="E67" s="7">
        <v>46052</v>
      </c>
      <c r="F67" s="7">
        <v>46417</v>
      </c>
      <c r="G67" s="7">
        <v>46782</v>
      </c>
      <c r="H67" s="7">
        <v>47148</v>
      </c>
      <c r="I67" s="63">
        <v>47513</v>
      </c>
    </row>
    <row r="68" spans="2:9" x14ac:dyDescent="0.25">
      <c r="B68" s="51"/>
      <c r="C68" s="2"/>
      <c r="D68" s="2"/>
      <c r="E68" s="2"/>
      <c r="F68" s="2"/>
      <c r="G68" s="2"/>
      <c r="H68" s="2"/>
      <c r="I68" s="18"/>
    </row>
    <row r="69" spans="2:9" x14ac:dyDescent="0.25">
      <c r="B69" s="51" t="s">
        <v>1477</v>
      </c>
      <c r="C69" s="2"/>
      <c r="D69" s="12">
        <f>D64</f>
        <v>71341</v>
      </c>
      <c r="E69" s="12">
        <f t="shared" ref="E69:I69" ca="1" si="9">E64</f>
        <v>15332.662713001044</v>
      </c>
      <c r="F69" s="12">
        <f t="shared" ca="1" si="9"/>
        <v>87673.293251898474</v>
      </c>
      <c r="G69" s="12">
        <f t="shared" ca="1" si="9"/>
        <v>155344.57916317819</v>
      </c>
      <c r="H69" s="12">
        <f t="shared" ca="1" si="9"/>
        <v>230495.27687484794</v>
      </c>
      <c r="I69" s="21">
        <f t="shared" ca="1" si="9"/>
        <v>299674.80029886198</v>
      </c>
    </row>
    <row r="70" spans="2:9" x14ac:dyDescent="0.25">
      <c r="B70" s="51" t="s">
        <v>1478</v>
      </c>
      <c r="C70" s="2"/>
      <c r="D70" s="329">
        <f>'Operating Model'!E64</f>
        <v>1864</v>
      </c>
      <c r="E70" s="329">
        <f>'Operating Model'!F64*50%</f>
        <v>1237</v>
      </c>
      <c r="F70" s="329">
        <f>'Operating Model'!G64</f>
        <v>2806.1879099436001</v>
      </c>
      <c r="G70" s="329">
        <f>'Operating Model'!H64</f>
        <v>3869.9440330795596</v>
      </c>
      <c r="H70" s="329">
        <f>'Operating Model'!I64</f>
        <v>4990.7172217713096</v>
      </c>
      <c r="I70" s="47">
        <f>'Operating Model'!J64</f>
        <v>5976.2160125463697</v>
      </c>
    </row>
    <row r="71" spans="2:9" x14ac:dyDescent="0.25">
      <c r="B71" s="51" t="s">
        <v>31</v>
      </c>
      <c r="C71" s="2"/>
      <c r="D71" s="329">
        <f>'Operating Model'!E62</f>
        <v>4737</v>
      </c>
      <c r="E71" s="329">
        <f>'Operating Model'!F62*50%</f>
        <v>3423.5984000000003</v>
      </c>
      <c r="F71" s="329">
        <f>'Operating Model'!G62</f>
        <v>7576.7073568477263</v>
      </c>
      <c r="G71" s="329">
        <f>'Operating Model'!H62</f>
        <v>9287.8656793909413</v>
      </c>
      <c r="H71" s="329">
        <f>'Operating Model'!I62</f>
        <v>10979.577887896878</v>
      </c>
      <c r="I71" s="47">
        <f>'Operating Model'!J62</f>
        <v>11952.432025092743</v>
      </c>
    </row>
    <row r="72" spans="2:9" x14ac:dyDescent="0.25">
      <c r="B72" s="51" t="s">
        <v>1479</v>
      </c>
      <c r="C72" s="2"/>
      <c r="D72" s="329">
        <f>'Operating Model'!E66</f>
        <v>-10900</v>
      </c>
      <c r="E72" s="329">
        <f>'Operating Model'!F66*50%</f>
        <v>-5796</v>
      </c>
      <c r="F72" s="329">
        <f>'Operating Model'!G66</f>
        <v>-14462.32433061178</v>
      </c>
      <c r="G72" s="329">
        <f>'Operating Model'!H66</f>
        <v>-21286.004096449269</v>
      </c>
      <c r="H72" s="329">
        <f>'Operating Model'!I66</f>
        <v>-29461.587327350837</v>
      </c>
      <c r="I72" s="47">
        <f>'Operating Model'!J66</f>
        <v>-40848.964564991431</v>
      </c>
    </row>
    <row r="73" spans="2:9" x14ac:dyDescent="0.25">
      <c r="B73" s="51" t="s">
        <v>1480</v>
      </c>
      <c r="C73" s="2"/>
      <c r="D73" s="329">
        <f>'Operating Model'!E68</f>
        <v>-4492</v>
      </c>
      <c r="E73" s="329">
        <f>'Operating Model'!F68*50%</f>
        <v>0</v>
      </c>
      <c r="F73" s="329">
        <f>'Operating Model'!G68</f>
        <v>0</v>
      </c>
      <c r="G73" s="329">
        <f>'Operating Model'!H68</f>
        <v>0</v>
      </c>
      <c r="H73" s="329">
        <f>'Operating Model'!I68</f>
        <v>0</v>
      </c>
      <c r="I73" s="47">
        <f>'Operating Model'!J68</f>
        <v>0</v>
      </c>
    </row>
    <row r="74" spans="2:9" x14ac:dyDescent="0.25">
      <c r="B74" s="51" t="s">
        <v>129</v>
      </c>
      <c r="C74" s="2"/>
      <c r="D74" s="329">
        <f>'Operating Model'!E72</f>
        <v>-3236</v>
      </c>
      <c r="E74" s="329">
        <f>'Operating Model'!F72*50%</f>
        <v>-2413.5</v>
      </c>
      <c r="F74" s="329">
        <f>'Operating Model'!G72</f>
        <v>-5331.7570288928446</v>
      </c>
      <c r="G74" s="329">
        <f>'Operating Model'!H72</f>
        <v>-6578.9048562352509</v>
      </c>
      <c r="H74" s="329">
        <f>'Operating Model'!I72</f>
        <v>-7985.1475548340941</v>
      </c>
      <c r="I74" s="47">
        <f>'Operating Model'!J72</f>
        <v>-9561.9456200741934</v>
      </c>
    </row>
    <row r="75" spans="2:9" x14ac:dyDescent="0.25">
      <c r="B75" s="51"/>
      <c r="C75" s="2"/>
      <c r="D75" s="12"/>
      <c r="E75" s="12"/>
      <c r="F75" s="12"/>
      <c r="G75" s="12"/>
      <c r="H75" s="12"/>
      <c r="I75" s="21"/>
    </row>
    <row r="76" spans="2:9" x14ac:dyDescent="0.25">
      <c r="B76" s="53" t="s">
        <v>1481</v>
      </c>
      <c r="C76" s="10"/>
      <c r="D76" s="11">
        <f>SUM(D69:D74)</f>
        <v>59314</v>
      </c>
      <c r="E76" s="11">
        <f t="shared" ref="E76:I76" ca="1" si="10">SUM(E69:E74)</f>
        <v>11783.761113001045</v>
      </c>
      <c r="F76" s="11">
        <f t="shared" ca="1" si="10"/>
        <v>78262.10715918518</v>
      </c>
      <c r="G76" s="11">
        <f t="shared" ca="1" si="10"/>
        <v>140637.47992296415</v>
      </c>
      <c r="H76" s="11">
        <f t="shared" ca="1" si="10"/>
        <v>209018.83710233122</v>
      </c>
      <c r="I76" s="22">
        <f t="shared" ca="1" si="10"/>
        <v>267192.53815143555</v>
      </c>
    </row>
    <row r="77" spans="2:9" x14ac:dyDescent="0.25">
      <c r="B77" s="51"/>
      <c r="C77" s="2"/>
      <c r="D77" s="2"/>
      <c r="E77" s="2"/>
      <c r="F77" s="2"/>
      <c r="G77" s="2"/>
      <c r="H77" s="2"/>
      <c r="I77" s="18"/>
    </row>
    <row r="78" spans="2:9" x14ac:dyDescent="0.25">
      <c r="B78" s="283" t="s">
        <v>1361</v>
      </c>
      <c r="C78" s="328"/>
      <c r="D78" s="328"/>
      <c r="E78" s="328"/>
      <c r="F78" s="328"/>
      <c r="G78" s="328"/>
      <c r="H78" s="328"/>
      <c r="I78" s="284"/>
    </row>
    <row r="79" spans="2:9" x14ac:dyDescent="0.25">
      <c r="B79" s="51" t="s">
        <v>27</v>
      </c>
      <c r="C79" s="2"/>
      <c r="D79" s="6">
        <v>45683</v>
      </c>
      <c r="E79" s="288">
        <v>46052</v>
      </c>
      <c r="F79" s="7">
        <v>46417</v>
      </c>
      <c r="G79" s="7">
        <v>46782</v>
      </c>
      <c r="H79" s="7">
        <v>47148</v>
      </c>
      <c r="I79" s="63">
        <v>47513</v>
      </c>
    </row>
    <row r="80" spans="2:9" x14ac:dyDescent="0.25">
      <c r="B80" s="51"/>
      <c r="C80" s="2"/>
      <c r="D80" s="2"/>
      <c r="E80" s="2"/>
      <c r="F80" s="2"/>
      <c r="G80" s="2"/>
      <c r="H80" s="2"/>
      <c r="I80" s="18"/>
    </row>
    <row r="81" spans="2:20" x14ac:dyDescent="0.25">
      <c r="B81" s="51" t="s">
        <v>53</v>
      </c>
      <c r="C81" s="2"/>
      <c r="D81" s="12"/>
      <c r="E81" s="12">
        <f>C37</f>
        <v>2000</v>
      </c>
      <c r="F81" s="12">
        <f ca="1">E115</f>
        <v>2000</v>
      </c>
      <c r="G81" s="12">
        <f t="shared" ref="G81:I81" ca="1" si="11">F115</f>
        <v>2000</v>
      </c>
      <c r="H81" s="12">
        <f t="shared" ca="1" si="11"/>
        <v>2000</v>
      </c>
      <c r="I81" s="21">
        <f t="shared" ca="1" si="11"/>
        <v>2000</v>
      </c>
    </row>
    <row r="82" spans="2:20" x14ac:dyDescent="0.25">
      <c r="B82" s="51" t="s">
        <v>101</v>
      </c>
      <c r="C82" s="2"/>
      <c r="D82" s="12"/>
      <c r="E82" s="5">
        <v>-2000</v>
      </c>
      <c r="F82" s="15">
        <f>E82</f>
        <v>-2000</v>
      </c>
      <c r="G82" s="15">
        <f t="shared" ref="G82:I82" si="12">F82</f>
        <v>-2000</v>
      </c>
      <c r="H82" s="15">
        <f t="shared" si="12"/>
        <v>-2000</v>
      </c>
      <c r="I82" s="88">
        <f t="shared" si="12"/>
        <v>-2000</v>
      </c>
    </row>
    <row r="83" spans="2:20" x14ac:dyDescent="0.25">
      <c r="B83" s="51" t="s">
        <v>1482</v>
      </c>
      <c r="C83" s="2"/>
      <c r="D83" s="12"/>
      <c r="E83" s="12">
        <f ca="1">E76</f>
        <v>11783.761113001045</v>
      </c>
      <c r="F83" s="12">
        <f t="shared" ref="F83:I83" ca="1" si="13">F76</f>
        <v>78262.10715918518</v>
      </c>
      <c r="G83" s="12">
        <f t="shared" ca="1" si="13"/>
        <v>140637.47992296415</v>
      </c>
      <c r="H83" s="12">
        <f t="shared" ca="1" si="13"/>
        <v>209018.83710233122</v>
      </c>
      <c r="I83" s="21">
        <f t="shared" ca="1" si="13"/>
        <v>267192.53815143555</v>
      </c>
      <c r="T83"/>
    </row>
    <row r="84" spans="2:20" x14ac:dyDescent="0.25">
      <c r="B84" s="73" t="s">
        <v>103</v>
      </c>
      <c r="C84" s="215"/>
      <c r="D84" s="9"/>
      <c r="E84" s="9">
        <f ca="1">SUM(E81:E83)</f>
        <v>11783.761113001045</v>
      </c>
      <c r="F84" s="9">
        <f t="shared" ref="F84:I84" ca="1" si="14">SUM(F81:F83)</f>
        <v>78262.10715918518</v>
      </c>
      <c r="G84" s="9">
        <f t="shared" ca="1" si="14"/>
        <v>140637.47992296415</v>
      </c>
      <c r="H84" s="9">
        <f t="shared" ca="1" si="14"/>
        <v>209018.83710233122</v>
      </c>
      <c r="I84" s="74">
        <f t="shared" ca="1" si="14"/>
        <v>267192.53815143555</v>
      </c>
    </row>
    <row r="85" spans="2:20" x14ac:dyDescent="0.25">
      <c r="B85" s="51"/>
      <c r="C85" s="2"/>
      <c r="D85" s="2"/>
      <c r="E85" s="2"/>
      <c r="F85" s="2"/>
      <c r="G85" s="2"/>
      <c r="H85" s="2"/>
      <c r="I85" s="18"/>
    </row>
    <row r="86" spans="2:20" x14ac:dyDescent="0.25">
      <c r="B86" s="96" t="s">
        <v>1483</v>
      </c>
      <c r="C86" s="2"/>
      <c r="D86" s="2"/>
      <c r="E86" s="336">
        <v>4.2340000000000003E-2</v>
      </c>
      <c r="F86" s="336">
        <v>3.4799999999999998E-2</v>
      </c>
      <c r="G86" s="336">
        <v>3.3919999999999999E-2</v>
      </c>
      <c r="H86" s="336">
        <v>3.3919999999999999E-2</v>
      </c>
      <c r="I86" s="243">
        <v>3.4270000000000002E-2</v>
      </c>
    </row>
    <row r="87" spans="2:20" x14ac:dyDescent="0.25">
      <c r="B87" s="96"/>
      <c r="C87" s="2"/>
      <c r="D87" s="2"/>
      <c r="E87" s="2"/>
      <c r="F87" s="2"/>
      <c r="G87" s="2"/>
      <c r="H87" s="2"/>
      <c r="I87" s="18"/>
    </row>
    <row r="88" spans="2:20" x14ac:dyDescent="0.25">
      <c r="B88" s="89" t="s">
        <v>1484</v>
      </c>
      <c r="C88" s="2"/>
      <c r="D88" s="2"/>
      <c r="E88" s="2"/>
      <c r="F88" s="2"/>
      <c r="G88" s="2"/>
      <c r="H88" s="2"/>
      <c r="I88" s="18"/>
      <c r="K88" s="217" t="s">
        <v>1358</v>
      </c>
      <c r="L88" s="141">
        <v>47514</v>
      </c>
    </row>
    <row r="89" spans="2:20" x14ac:dyDescent="0.25">
      <c r="B89" s="51" t="s">
        <v>82</v>
      </c>
      <c r="C89" s="2"/>
      <c r="D89" s="12"/>
      <c r="E89" s="12">
        <f>D91</f>
        <v>0</v>
      </c>
      <c r="F89" s="12">
        <f t="shared" ref="F89:I89" ca="1" si="15">E91</f>
        <v>0</v>
      </c>
      <c r="G89" s="12">
        <f t="shared" ca="1" si="15"/>
        <v>0</v>
      </c>
      <c r="H89" s="12">
        <f t="shared" ca="1" si="15"/>
        <v>0</v>
      </c>
      <c r="I89" s="21">
        <f t="shared" ca="1" si="15"/>
        <v>0</v>
      </c>
      <c r="K89" s="217" t="s">
        <v>1360</v>
      </c>
      <c r="L89" s="25">
        <v>1000</v>
      </c>
    </row>
    <row r="90" spans="2:20" x14ac:dyDescent="0.25">
      <c r="B90" s="51" t="s">
        <v>1485</v>
      </c>
      <c r="C90" s="2"/>
      <c r="D90" s="12"/>
      <c r="E90" s="12">
        <f ca="1">-MIN(E89,E84)</f>
        <v>0</v>
      </c>
      <c r="F90" s="12">
        <f t="shared" ref="F90:I90" ca="1" si="16">-MIN(F89,F84)</f>
        <v>0</v>
      </c>
      <c r="G90" s="12">
        <f t="shared" ca="1" si="16"/>
        <v>0</v>
      </c>
      <c r="H90" s="12">
        <f t="shared" ca="1" si="16"/>
        <v>0</v>
      </c>
      <c r="I90" s="21">
        <f t="shared" ca="1" si="16"/>
        <v>0</v>
      </c>
      <c r="K90" s="217"/>
    </row>
    <row r="91" spans="2:20" x14ac:dyDescent="0.25">
      <c r="B91" s="51" t="s">
        <v>85</v>
      </c>
      <c r="C91" s="2"/>
      <c r="D91" s="5">
        <v>0</v>
      </c>
      <c r="E91" s="12">
        <f ca="1">E89+E90</f>
        <v>0</v>
      </c>
      <c r="F91" s="12">
        <f t="shared" ref="F91:I91" ca="1" si="17">F89+F90</f>
        <v>0</v>
      </c>
      <c r="G91" s="12">
        <f t="shared" ca="1" si="17"/>
        <v>0</v>
      </c>
      <c r="H91" s="12">
        <f t="shared" ca="1" si="17"/>
        <v>0</v>
      </c>
      <c r="I91" s="21">
        <f t="shared" ca="1" si="17"/>
        <v>0</v>
      </c>
      <c r="K91" s="217"/>
    </row>
    <row r="92" spans="2:20" x14ac:dyDescent="0.25">
      <c r="B92" s="51"/>
      <c r="C92" s="2"/>
      <c r="D92" s="12"/>
      <c r="E92" s="12"/>
      <c r="F92" s="12"/>
      <c r="G92" s="12"/>
      <c r="H92" s="12"/>
      <c r="I92" s="21"/>
      <c r="K92" s="217"/>
    </row>
    <row r="93" spans="2:20" x14ac:dyDescent="0.25">
      <c r="B93" s="51" t="s">
        <v>37</v>
      </c>
      <c r="C93" s="2"/>
      <c r="D93" s="12">
        <f>IF(Control!$C$4="Off", LBO!D91*(LBO!E86+LBO!L93),0)</f>
        <v>0</v>
      </c>
      <c r="E93" s="12">
        <f ca="1">IF(Control!$C$4="Off", AVERAGE(LBO!E89,LBO!E91)*(LBO!E86+LBO!L93),0)</f>
        <v>0</v>
      </c>
      <c r="F93" s="12">
        <f ca="1">IF(Control!$C$4="Off", AVERAGE(LBO!F89,LBO!F91)*(LBO!F86+LBO!M93),0)</f>
        <v>0</v>
      </c>
      <c r="G93" s="12">
        <f ca="1">IF(Control!$C$4="Off", AVERAGE(LBO!G89,LBO!G91)*(LBO!G86+LBO!N93),0)</f>
        <v>0</v>
      </c>
      <c r="H93" s="12">
        <f ca="1">IF(Control!$C$4="Off", AVERAGE(LBO!H89,LBO!H91)*(LBO!H86+LBO!O93),0)</f>
        <v>0</v>
      </c>
      <c r="I93" s="21">
        <f ca="1">IF(Control!$C$4="Off", AVERAGE(LBO!I89,LBO!I91)*(LBO!I86+LBO!P93),0)</f>
        <v>0</v>
      </c>
      <c r="K93" s="217" t="s">
        <v>1357</v>
      </c>
      <c r="L93" s="287">
        <f>I7</f>
        <v>0.04</v>
      </c>
    </row>
    <row r="94" spans="2:20" x14ac:dyDescent="0.25">
      <c r="B94" s="51" t="s">
        <v>1486</v>
      </c>
      <c r="C94" s="2"/>
      <c r="D94" s="12">
        <f>IF(Control!$C$4="Off",(LBO!$L$89-LBO!D91)*$L$94,0)</f>
        <v>5</v>
      </c>
      <c r="E94" s="12">
        <f ca="1">IF(Control!$C$4="Off",(LBO!$L$89-AVERAGE(LBO!E91,LBO!E89))*$L$94,0)</f>
        <v>5</v>
      </c>
      <c r="F94" s="12">
        <f ca="1">IF(Control!$C$4="Off",(LBO!$L$89-AVERAGE(LBO!F91,LBO!F89))*$L$94,0)</f>
        <v>5</v>
      </c>
      <c r="G94" s="12">
        <f ca="1">IF(Control!$C$4="Off",(LBO!$L$89-AVERAGE(LBO!G91,LBO!G89))*$L$94,0)</f>
        <v>5</v>
      </c>
      <c r="H94" s="12">
        <f ca="1">IF(Control!$C$4="Off",(LBO!$L$89-AVERAGE(LBO!H91,LBO!H89))*$L$94,0)</f>
        <v>5</v>
      </c>
      <c r="I94" s="21">
        <f ca="1">IF(Control!$C$4="Off",(LBO!$L$89-AVERAGE(LBO!I91,LBO!I89))*$L$94,0)</f>
        <v>5</v>
      </c>
      <c r="K94" s="217" t="s">
        <v>1357</v>
      </c>
      <c r="L94" s="240">
        <v>5.0000000000000001E-3</v>
      </c>
    </row>
    <row r="95" spans="2:20" x14ac:dyDescent="0.25">
      <c r="B95" s="51"/>
      <c r="C95" s="2"/>
      <c r="D95" s="2"/>
      <c r="E95" s="2"/>
      <c r="F95" s="2"/>
      <c r="G95" s="2"/>
      <c r="H95" s="2"/>
      <c r="I95" s="18"/>
    </row>
    <row r="96" spans="2:20" x14ac:dyDescent="0.25">
      <c r="B96" s="96" t="s">
        <v>1487</v>
      </c>
      <c r="C96" s="2"/>
      <c r="D96" s="2"/>
      <c r="E96" s="337" t="str">
        <f ca="1">IF(E$91&gt;$L$89,"Problem","Ok")</f>
        <v>Ok</v>
      </c>
      <c r="F96" s="337" t="str">
        <f t="shared" ref="F96:I96" ca="1" si="18">IF(F$91&gt;$L$89,"Problem","Ok")</f>
        <v>Ok</v>
      </c>
      <c r="G96" s="337" t="str">
        <f t="shared" ca="1" si="18"/>
        <v>Ok</v>
      </c>
      <c r="H96" s="337" t="str">
        <f t="shared" ca="1" si="18"/>
        <v>Ok</v>
      </c>
      <c r="I96" s="338" t="str">
        <f t="shared" ca="1" si="18"/>
        <v>Ok</v>
      </c>
    </row>
    <row r="97" spans="2:34" x14ac:dyDescent="0.25">
      <c r="B97" s="51"/>
      <c r="C97" s="2"/>
      <c r="D97" s="2"/>
      <c r="E97" s="2"/>
      <c r="F97" s="2"/>
      <c r="G97" s="2"/>
      <c r="H97" s="2"/>
      <c r="I97" s="18"/>
    </row>
    <row r="98" spans="2:34" x14ac:dyDescent="0.25">
      <c r="B98" s="89" t="s">
        <v>1489</v>
      </c>
      <c r="C98" s="2"/>
      <c r="D98" s="2"/>
      <c r="E98" s="2"/>
      <c r="F98" s="2"/>
      <c r="G98" s="2"/>
      <c r="H98" s="2"/>
      <c r="I98" s="18"/>
      <c r="K98" s="217" t="s">
        <v>1358</v>
      </c>
      <c r="L98" s="141">
        <v>47514</v>
      </c>
    </row>
    <row r="99" spans="2:34" x14ac:dyDescent="0.25">
      <c r="B99" s="51" t="s">
        <v>82</v>
      </c>
      <c r="C99" s="2"/>
      <c r="D99" s="12"/>
      <c r="E99" s="12">
        <f>D102</f>
        <v>498298.19580112665</v>
      </c>
      <c r="F99" s="12">
        <f t="shared" ref="F99:I99" ca="1" si="19">E102</f>
        <v>486514.43468812562</v>
      </c>
      <c r="G99" s="12">
        <f t="shared" ca="1" si="19"/>
        <v>408252.32752894046</v>
      </c>
      <c r="H99" s="12">
        <f t="shared" ca="1" si="19"/>
        <v>267614.84760597674</v>
      </c>
      <c r="I99" s="21">
        <f t="shared" ca="1" si="19"/>
        <v>58596.010503750411</v>
      </c>
      <c r="AH99"/>
    </row>
    <row r="100" spans="2:34" x14ac:dyDescent="0.25">
      <c r="B100" s="51" t="s">
        <v>1490</v>
      </c>
      <c r="C100" s="2"/>
      <c r="D100" s="12"/>
      <c r="E100" s="12">
        <f>IF(E$99&gt;0,-$L$100*E$99,0)*50%</f>
        <v>-2491.4909790056331</v>
      </c>
      <c r="F100" s="12">
        <f t="shared" ref="F100:I100" ca="1" si="20">IF(F$99&gt;0,-$L$100*F$99,0)</f>
        <v>-4865.1443468812568</v>
      </c>
      <c r="G100" s="12">
        <f t="shared" ca="1" si="20"/>
        <v>-4082.5232752894049</v>
      </c>
      <c r="H100" s="12">
        <f t="shared" ca="1" si="20"/>
        <v>-2676.1484760597673</v>
      </c>
      <c r="I100" s="21">
        <f t="shared" ca="1" si="20"/>
        <v>-585.96010503750415</v>
      </c>
      <c r="K100" s="217" t="s">
        <v>1359</v>
      </c>
      <c r="L100" s="240">
        <v>0.01</v>
      </c>
      <c r="U100"/>
    </row>
    <row r="101" spans="2:34" x14ac:dyDescent="0.25">
      <c r="B101" s="51" t="s">
        <v>1491</v>
      </c>
      <c r="C101" s="2"/>
      <c r="D101" s="12"/>
      <c r="E101" s="12">
        <f ca="1">-IF(MIN((E84+E90+E100),(E99+E100))&gt;0,MIN((E84+E100+E90),(E99+E100)),0)</f>
        <v>-9292.270133995411</v>
      </c>
      <c r="F101" s="12">
        <f t="shared" ref="F101:I101" ca="1" si="21">-IF(MIN((F84+F90+F100),(F99+F100))&gt;0,MIN((F84+F100+F90),(F99+F100)),0)</f>
        <v>-73396.962812303929</v>
      </c>
      <c r="G101" s="12">
        <f t="shared" ca="1" si="21"/>
        <v>-136554.95664767476</v>
      </c>
      <c r="H101" s="12">
        <f t="shared" ca="1" si="21"/>
        <v>-206342.68862627144</v>
      </c>
      <c r="I101" s="21">
        <f t="shared" ca="1" si="21"/>
        <v>-58010.050398712905</v>
      </c>
    </row>
    <row r="102" spans="2:34" x14ac:dyDescent="0.25">
      <c r="B102" s="51" t="s">
        <v>85</v>
      </c>
      <c r="C102" s="2"/>
      <c r="D102" s="15">
        <f>C28</f>
        <v>498298.19580112665</v>
      </c>
      <c r="E102" s="12">
        <f ca="1">SUM(E99:E101)</f>
        <v>486514.43468812562</v>
      </c>
      <c r="F102" s="12">
        <f t="shared" ref="F102:I102" ca="1" si="22">SUM(F99:F101)</f>
        <v>408252.32752894046</v>
      </c>
      <c r="G102" s="12">
        <f t="shared" ca="1" si="22"/>
        <v>267614.84760597628</v>
      </c>
      <c r="H102" s="12">
        <f t="shared" ca="1" si="22"/>
        <v>58596.010503645521</v>
      </c>
      <c r="I102" s="21">
        <f t="shared" ca="1" si="22"/>
        <v>0</v>
      </c>
    </row>
    <row r="103" spans="2:34" x14ac:dyDescent="0.25">
      <c r="B103" s="51"/>
      <c r="C103" s="2"/>
      <c r="D103" s="12"/>
      <c r="E103" s="12"/>
      <c r="F103" s="12"/>
      <c r="G103" s="12"/>
      <c r="H103" s="12"/>
      <c r="I103" s="21"/>
    </row>
    <row r="104" spans="2:34" x14ac:dyDescent="0.25">
      <c r="B104" s="51" t="s">
        <v>37</v>
      </c>
      <c r="C104" s="2"/>
      <c r="D104" s="12">
        <f>IF(Control!$C$4="Off", LBO!D102*(LBO!E$86+LBO!$L$104),0)</f>
        <v>41029.873442264769</v>
      </c>
      <c r="E104" s="12">
        <f ca="1">IF(Control!$C$4="Off", AVERAGE(LBO!E99,LBO!E102)*(LBO!E$86+LBO!$L$104),0)*50%</f>
        <v>20272.367998621256</v>
      </c>
      <c r="F104" s="12">
        <f ca="1">IF(Control!$C$4="Off", AVERAGE(LBO!F99,LBO!F102)*(LBO!F$86+LBO!$L$104),0)</f>
        <v>33464.276906918269</v>
      </c>
      <c r="G104" s="12">
        <f ca="1">IF(Control!$C$4="Off", AVERAGE(LBO!G99,LBO!G102)*(LBO!G$86+LBO!$L$104),0)</f>
        <v>24980.050792986523</v>
      </c>
      <c r="H104" s="12">
        <f ca="1">IF(Control!$C$4="Off", AVERAGE(LBO!H99,LBO!H102)*(LBO!H$86+LBO!$L$104),0)</f>
        <v>12056.753315731639</v>
      </c>
      <c r="I104" s="21">
        <f ca="1">IF(Control!$C$4="Off", AVERAGE(LBO!I99,LBO!I102)*(LBO!I$86+LBO!$L$104),0)</f>
        <v>2175.9628500567715</v>
      </c>
      <c r="K104" s="217" t="s">
        <v>1357</v>
      </c>
      <c r="L104" s="242">
        <f>I7</f>
        <v>0.04</v>
      </c>
    </row>
    <row r="105" spans="2:34" x14ac:dyDescent="0.25">
      <c r="B105" s="51"/>
      <c r="C105" s="2"/>
      <c r="D105" s="12"/>
      <c r="E105" s="12"/>
      <c r="F105" s="12"/>
      <c r="G105" s="12"/>
      <c r="H105" s="12"/>
      <c r="I105" s="21"/>
    </row>
    <row r="106" spans="2:34" x14ac:dyDescent="0.25">
      <c r="B106" s="89" t="s">
        <v>1492</v>
      </c>
      <c r="C106" s="2"/>
      <c r="D106" s="12"/>
      <c r="E106" s="12"/>
      <c r="F106" s="12"/>
      <c r="G106" s="12"/>
      <c r="H106" s="12"/>
      <c r="I106" s="21"/>
      <c r="K106" s="217" t="s">
        <v>1358</v>
      </c>
      <c r="L106" s="141">
        <v>48244</v>
      </c>
    </row>
    <row r="107" spans="2:34" x14ac:dyDescent="0.25">
      <c r="B107" s="51" t="s">
        <v>82</v>
      </c>
      <c r="C107" s="2"/>
      <c r="D107" s="12"/>
      <c r="E107" s="12">
        <f>D109</f>
        <v>373723.64685084496</v>
      </c>
      <c r="F107" s="12">
        <f t="shared" ref="F107:I107" si="23">E109</f>
        <v>373723.64685084496</v>
      </c>
      <c r="G107" s="12">
        <f t="shared" si="23"/>
        <v>373723.64685084496</v>
      </c>
      <c r="H107" s="12">
        <f t="shared" si="23"/>
        <v>373723.64685084496</v>
      </c>
      <c r="I107" s="21">
        <f t="shared" si="23"/>
        <v>373723.64685084496</v>
      </c>
    </row>
    <row r="108" spans="2:34" x14ac:dyDescent="0.25">
      <c r="B108" s="51" t="s">
        <v>1491</v>
      </c>
      <c r="C108" s="2"/>
      <c r="D108" s="12"/>
      <c r="E108" s="5">
        <v>0</v>
      </c>
      <c r="F108" s="5">
        <v>0</v>
      </c>
      <c r="G108" s="5">
        <v>0</v>
      </c>
      <c r="H108" s="5">
        <v>0</v>
      </c>
      <c r="I108" s="20">
        <v>0</v>
      </c>
    </row>
    <row r="109" spans="2:34" x14ac:dyDescent="0.25">
      <c r="B109" s="51" t="s">
        <v>85</v>
      </c>
      <c r="C109" s="2"/>
      <c r="D109" s="15">
        <f>LBO!C29</f>
        <v>373723.64685084496</v>
      </c>
      <c r="E109" s="12">
        <f>E107+E108</f>
        <v>373723.64685084496</v>
      </c>
      <c r="F109" s="12">
        <f t="shared" ref="F109:I109" si="24">F107+F108</f>
        <v>373723.64685084496</v>
      </c>
      <c r="G109" s="12">
        <f t="shared" si="24"/>
        <v>373723.64685084496</v>
      </c>
      <c r="H109" s="12">
        <f t="shared" si="24"/>
        <v>373723.64685084496</v>
      </c>
      <c r="I109" s="21">
        <f t="shared" si="24"/>
        <v>373723.64685084496</v>
      </c>
    </row>
    <row r="110" spans="2:34" x14ac:dyDescent="0.25">
      <c r="B110" s="51"/>
      <c r="C110" s="2"/>
      <c r="D110" s="12"/>
      <c r="E110" s="12"/>
      <c r="F110" s="12"/>
      <c r="G110" s="12"/>
      <c r="H110" s="12"/>
      <c r="I110" s="21"/>
    </row>
    <row r="111" spans="2:34" x14ac:dyDescent="0.25">
      <c r="B111" s="51" t="s">
        <v>37</v>
      </c>
      <c r="C111" s="2"/>
      <c r="D111" s="12">
        <f>IF(Control!$C$4="Off", LBO!D109*(LBO!$L$111),0)</f>
        <v>44846.837622101397</v>
      </c>
      <c r="E111" s="12">
        <f>IF(Control!$C$4="Off", AVERAGE(LBO!E107,LBO!E109)*(LBO!$L$111),0)*50%</f>
        <v>22423.418811050698</v>
      </c>
      <c r="F111" s="12">
        <f>IF(Control!$C$4="Off", AVERAGE(LBO!F107,LBO!F109)*(LBO!$L$111),0)</f>
        <v>44846.837622101397</v>
      </c>
      <c r="G111" s="12">
        <f>IF(Control!$C$4="Off", AVERAGE(LBO!G107,LBO!G109)*(LBO!$L$111),0)</f>
        <v>44846.837622101397</v>
      </c>
      <c r="H111" s="12">
        <f>IF(Control!$C$4="Off", AVERAGE(LBO!H107,LBO!H109)*(LBO!$L$111),0)</f>
        <v>44846.837622101397</v>
      </c>
      <c r="I111" s="21">
        <f>IF(Control!$C$4="Off", AVERAGE(LBO!I107,LBO!I109)*(LBO!$L$111),0)</f>
        <v>44846.837622101397</v>
      </c>
      <c r="K111" s="217" t="s">
        <v>1357</v>
      </c>
      <c r="L111" s="241">
        <v>0.12</v>
      </c>
    </row>
    <row r="112" spans="2:34" x14ac:dyDescent="0.25">
      <c r="B112" s="51"/>
      <c r="C112" s="2"/>
      <c r="D112" s="12"/>
      <c r="E112" s="12"/>
      <c r="F112" s="12"/>
      <c r="G112" s="12"/>
      <c r="H112" s="12"/>
      <c r="I112" s="21"/>
    </row>
    <row r="113" spans="2:33" x14ac:dyDescent="0.25">
      <c r="B113" s="53" t="s">
        <v>113</v>
      </c>
      <c r="C113" s="10"/>
      <c r="D113" s="11">
        <f>D102+D109+D91</f>
        <v>872021.84265197162</v>
      </c>
      <c r="E113" s="11">
        <f t="shared" ref="E113:I113" ca="1" si="25">E102+E109+E91</f>
        <v>860238.08153897058</v>
      </c>
      <c r="F113" s="11">
        <f t="shared" ca="1" si="25"/>
        <v>781975.97437978536</v>
      </c>
      <c r="G113" s="11">
        <f t="shared" ca="1" si="25"/>
        <v>641338.49445682124</v>
      </c>
      <c r="H113" s="11">
        <f t="shared" ca="1" si="25"/>
        <v>432319.65735449048</v>
      </c>
      <c r="I113" s="22">
        <f t="shared" ca="1" si="25"/>
        <v>373723.64685084496</v>
      </c>
    </row>
    <row r="114" spans="2:33" x14ac:dyDescent="0.25">
      <c r="B114" s="53" t="s">
        <v>114</v>
      </c>
      <c r="C114" s="10"/>
      <c r="D114" s="11">
        <f>D93+D94+D104+D111</f>
        <v>85881.711064366158</v>
      </c>
      <c r="E114" s="11">
        <f ca="1">E93+E94+E104+E111</f>
        <v>42700.786809671954</v>
      </c>
      <c r="F114" s="11">
        <f t="shared" ref="F114:I114" ca="1" si="26">F93+F94+F104+F111</f>
        <v>78316.114529019658</v>
      </c>
      <c r="G114" s="11">
        <f t="shared" ca="1" si="26"/>
        <v>69831.888415087917</v>
      </c>
      <c r="H114" s="11">
        <f t="shared" ca="1" si="26"/>
        <v>56908.59093783304</v>
      </c>
      <c r="I114" s="22">
        <f t="shared" ca="1" si="26"/>
        <v>47027.800472158167</v>
      </c>
    </row>
    <row r="115" spans="2:33" x14ac:dyDescent="0.25">
      <c r="B115" s="53" t="s">
        <v>1493</v>
      </c>
      <c r="C115" s="10"/>
      <c r="D115" s="11"/>
      <c r="E115" s="11">
        <f ca="1">E84+E90+E100+E101+E108-E82</f>
        <v>2000</v>
      </c>
      <c r="F115" s="11">
        <f t="shared" ref="F115:I115" ca="1" si="27">F84+F90+F100+F101+F108-F82</f>
        <v>2000</v>
      </c>
      <c r="G115" s="11">
        <f t="shared" ca="1" si="27"/>
        <v>2000</v>
      </c>
      <c r="H115" s="11">
        <f t="shared" ca="1" si="27"/>
        <v>2000</v>
      </c>
      <c r="I115" s="22">
        <f t="shared" ca="1" si="27"/>
        <v>210596.52764768514</v>
      </c>
    </row>
    <row r="116" spans="2:33" x14ac:dyDescent="0.25">
      <c r="B116" s="53" t="s">
        <v>117</v>
      </c>
      <c r="C116" s="10"/>
      <c r="D116" s="11"/>
      <c r="E116" s="11">
        <f ca="1">IF(Control!$C$4="Off",AVERAGE(LBO!E115,LBO!E81)*LBO!$L$116,0)*50%</f>
        <v>35</v>
      </c>
      <c r="F116" s="11">
        <f ca="1">IF(Control!$C$4="Off",AVERAGE(LBO!F115,LBO!F81)*LBO!$L$116,0)</f>
        <v>70</v>
      </c>
      <c r="G116" s="11">
        <f ca="1">IF(Control!$C$4="Off",AVERAGE(LBO!G115,LBO!G81)*LBO!$L$116,0)</f>
        <v>70</v>
      </c>
      <c r="H116" s="11">
        <f ca="1">IF(Control!$C$4="Off",AVERAGE(LBO!H115,LBO!H81)*LBO!$L$116,0)</f>
        <v>70</v>
      </c>
      <c r="I116" s="22">
        <f ca="1">IF(Control!$C$4="Off",AVERAGE(LBO!I115,LBO!I81)*LBO!$L$116,0)</f>
        <v>3720.4392338344906</v>
      </c>
      <c r="K116" s="217" t="s">
        <v>1357</v>
      </c>
      <c r="L116" s="240">
        <v>3.5000000000000003E-2</v>
      </c>
    </row>
    <row r="117" spans="2:33" x14ac:dyDescent="0.25">
      <c r="B117" s="51"/>
      <c r="C117" s="2"/>
      <c r="D117" s="2"/>
      <c r="E117" s="2"/>
      <c r="F117" s="2"/>
      <c r="G117" s="2"/>
      <c r="H117" s="2"/>
      <c r="I117" s="18"/>
      <c r="AG117"/>
    </row>
    <row r="118" spans="2:33" x14ac:dyDescent="0.25">
      <c r="B118" s="283" t="s">
        <v>1356</v>
      </c>
      <c r="C118" s="328"/>
      <c r="D118" s="328"/>
      <c r="E118" s="328"/>
      <c r="F118" s="328"/>
      <c r="G118" s="328"/>
      <c r="H118" s="328"/>
      <c r="I118" s="284"/>
    </row>
    <row r="119" spans="2:33" x14ac:dyDescent="0.25">
      <c r="B119" s="51"/>
      <c r="C119" s="2"/>
      <c r="D119" s="289" t="s">
        <v>1494</v>
      </c>
      <c r="E119" s="288">
        <v>46052</v>
      </c>
      <c r="F119" s="7">
        <v>46417</v>
      </c>
      <c r="G119" s="7">
        <v>46782</v>
      </c>
      <c r="H119" s="7">
        <v>47148</v>
      </c>
      <c r="I119" s="63">
        <v>47513</v>
      </c>
    </row>
    <row r="120" spans="2:33" x14ac:dyDescent="0.25">
      <c r="B120" s="51" t="s">
        <v>1495</v>
      </c>
      <c r="C120" s="2"/>
      <c r="D120" s="323">
        <f>(D91+D102)/(E52*2)</f>
        <v>4</v>
      </c>
      <c r="E120" s="323">
        <f ca="1">(E91+E102)/(E52*2)</f>
        <v>3.9054079568234763</v>
      </c>
      <c r="F120" s="323">
        <f t="shared" ref="F120:I120" ca="1" si="28">(F91+F102)/F52</f>
        <v>2.194312069091612</v>
      </c>
      <c r="G120" s="323">
        <f t="shared" ca="1" si="28"/>
        <v>1.0305830621786642</v>
      </c>
      <c r="H120" s="323">
        <f t="shared" ca="1" si="28"/>
        <v>0.17342688213320484</v>
      </c>
      <c r="I120" s="235">
        <f t="shared" ca="1" si="28"/>
        <v>0</v>
      </c>
    </row>
    <row r="121" spans="2:33" x14ac:dyDescent="0.25">
      <c r="B121" s="51" t="s">
        <v>1496</v>
      </c>
      <c r="C121" s="2"/>
      <c r="D121" s="323">
        <f>D113/(E52*2)</f>
        <v>7</v>
      </c>
      <c r="E121" s="323">
        <f ca="1">E113/(E52*2)</f>
        <v>6.9054079568234759</v>
      </c>
      <c r="F121" s="323">
        <f t="shared" ref="F121:I121" ca="1" si="29">F113/F52</f>
        <v>4.2030362171042324</v>
      </c>
      <c r="G121" s="323">
        <f t="shared" ca="1" si="29"/>
        <v>2.4697904298774978</v>
      </c>
      <c r="H121" s="323">
        <f t="shared" ca="1" si="29"/>
        <v>1.2795384807847991</v>
      </c>
      <c r="I121" s="235">
        <f t="shared" ca="1" si="29"/>
        <v>0.91559536944970987</v>
      </c>
    </row>
    <row r="122" spans="2:33" x14ac:dyDescent="0.25">
      <c r="B122" s="51" t="s">
        <v>1497</v>
      </c>
      <c r="C122" s="2"/>
      <c r="D122" s="323">
        <f>E52*2/D114</f>
        <v>1.4505364111448154</v>
      </c>
      <c r="E122" s="323">
        <f ca="1">E52*2/E114</f>
        <v>2.9173829865370271</v>
      </c>
      <c r="F122" s="323">
        <f t="shared" ref="F122:I122" ca="1" si="30">F52/F114</f>
        <v>2.3756318804646623</v>
      </c>
      <c r="G122" s="323">
        <f t="shared" ca="1" si="30"/>
        <v>3.7185482236441025</v>
      </c>
      <c r="H122" s="323">
        <f t="shared" ca="1" si="30"/>
        <v>5.9370922798459125</v>
      </c>
      <c r="I122" s="235">
        <f t="shared" ca="1" si="30"/>
        <v>8.6794523570918241</v>
      </c>
    </row>
    <row r="123" spans="2:33" x14ac:dyDescent="0.25">
      <c r="B123" s="51" t="s">
        <v>1498</v>
      </c>
      <c r="C123" s="2"/>
      <c r="D123" s="323">
        <f>(E52+E74)*2/D114</f>
        <v>1.3943311965516607</v>
      </c>
      <c r="E123" s="323">
        <f ca="1">(E52+E74)*2/E114</f>
        <v>2.8043405730209687</v>
      </c>
      <c r="F123" s="323">
        <f t="shared" ref="F123:I123" ca="1" si="31">(F52+F74)/F114</f>
        <v>2.3075519321557203</v>
      </c>
      <c r="G123" s="323">
        <f t="shared" ca="1" si="31"/>
        <v>3.6243376129109435</v>
      </c>
      <c r="H123" s="323">
        <f t="shared" ca="1" si="31"/>
        <v>5.796776952700367</v>
      </c>
      <c r="I123" s="235">
        <f t="shared" ca="1" si="31"/>
        <v>8.4761269724454564</v>
      </c>
    </row>
    <row r="124" spans="2:33" x14ac:dyDescent="0.25">
      <c r="B124" s="51" t="s">
        <v>1499</v>
      </c>
      <c r="C124" s="2"/>
      <c r="D124" s="339">
        <f ca="1">E76*2/D113</f>
        <v>2.7026298050435427E-2</v>
      </c>
      <c r="E124" s="339">
        <f ca="1">E76*2/E113</f>
        <v>2.7396511188902104E-2</v>
      </c>
      <c r="F124" s="339">
        <f t="shared" ref="F124:I124" ca="1" si="32">F76/F113</f>
        <v>0.10008249578416754</v>
      </c>
      <c r="G124" s="339">
        <f t="shared" ca="1" si="32"/>
        <v>0.21928744514560355</v>
      </c>
      <c r="H124" s="339">
        <f t="shared" ca="1" si="32"/>
        <v>0.48348214925360516</v>
      </c>
      <c r="I124" s="239">
        <f t="shared" ca="1" si="32"/>
        <v>0.71494683411904481</v>
      </c>
    </row>
    <row r="125" spans="2:33" x14ac:dyDescent="0.25">
      <c r="B125" s="51"/>
      <c r="C125" s="2"/>
      <c r="D125" s="2"/>
      <c r="E125" s="2"/>
      <c r="F125" s="2"/>
      <c r="G125" s="2"/>
      <c r="H125" s="2"/>
      <c r="I125" s="18"/>
    </row>
    <row r="126" spans="2:33" x14ac:dyDescent="0.25">
      <c r="B126" s="283" t="s">
        <v>1355</v>
      </c>
      <c r="C126" s="328"/>
      <c r="D126" s="328"/>
      <c r="E126" s="328"/>
      <c r="F126" s="328"/>
      <c r="G126" s="328"/>
      <c r="H126" s="328"/>
      <c r="I126" s="284"/>
    </row>
    <row r="127" spans="2:33" x14ac:dyDescent="0.25">
      <c r="B127" s="51"/>
      <c r="C127" s="2"/>
      <c r="D127" s="340"/>
      <c r="E127" s="290">
        <f>I27</f>
        <v>45870</v>
      </c>
      <c r="F127" s="7">
        <v>46417</v>
      </c>
      <c r="G127" s="7">
        <v>46782</v>
      </c>
      <c r="H127" s="7">
        <v>47148</v>
      </c>
      <c r="I127" s="63">
        <v>47513</v>
      </c>
    </row>
    <row r="128" spans="2:33" x14ac:dyDescent="0.25">
      <c r="B128" s="51" t="s">
        <v>1500</v>
      </c>
      <c r="C128" s="2"/>
      <c r="D128" s="324"/>
      <c r="E128" s="12">
        <f>-LBO!C31</f>
        <v>-3566113.5873480281</v>
      </c>
      <c r="F128" s="12"/>
      <c r="G128" s="12"/>
      <c r="H128" s="12"/>
      <c r="I128" s="21"/>
    </row>
    <row r="129" spans="2:29" x14ac:dyDescent="0.25">
      <c r="B129" s="51" t="s">
        <v>1501</v>
      </c>
      <c r="C129" s="2"/>
      <c r="D129" s="2"/>
      <c r="E129" s="12"/>
      <c r="F129" s="12"/>
      <c r="G129" s="12"/>
      <c r="H129" s="12"/>
      <c r="I129" s="21">
        <f ca="1">I35</f>
        <v>5551330.6319865119</v>
      </c>
    </row>
    <row r="130" spans="2:29" x14ac:dyDescent="0.25">
      <c r="B130" s="238" t="s">
        <v>1502</v>
      </c>
      <c r="C130" s="17"/>
      <c r="D130" s="236"/>
      <c r="E130" s="291">
        <f>SUM(E128:E129)</f>
        <v>-3566113.5873480281</v>
      </c>
      <c r="F130" s="291">
        <f t="shared" ref="F130:I130" si="33">SUM(F128:F129)</f>
        <v>0</v>
      </c>
      <c r="G130" s="291">
        <f t="shared" si="33"/>
        <v>0</v>
      </c>
      <c r="H130" s="291">
        <f t="shared" si="33"/>
        <v>0</v>
      </c>
      <c r="I130" s="341">
        <f t="shared" ca="1" si="33"/>
        <v>5551330.6319865119</v>
      </c>
    </row>
    <row r="131" spans="2:29" x14ac:dyDescent="0.25">
      <c r="B131" s="51"/>
      <c r="C131" s="2"/>
      <c r="D131" s="2"/>
      <c r="E131" s="2"/>
      <c r="F131" s="2"/>
      <c r="G131" s="2"/>
      <c r="H131" s="2"/>
      <c r="I131" s="18"/>
    </row>
    <row r="132" spans="2:29" x14ac:dyDescent="0.25">
      <c r="B132" s="53" t="s">
        <v>1503</v>
      </c>
      <c r="C132" s="10"/>
      <c r="D132" s="342">
        <f ca="1">XIRR(E130:I130,E127:I127)</f>
        <v>0.10331249833106995</v>
      </c>
      <c r="E132" s="343"/>
      <c r="F132" s="343"/>
      <c r="G132" s="343"/>
      <c r="H132" s="343"/>
      <c r="I132" s="292"/>
    </row>
    <row r="133" spans="2:29" x14ac:dyDescent="0.25">
      <c r="B133" s="56"/>
      <c r="C133" s="101"/>
      <c r="D133" s="101"/>
      <c r="E133" s="101"/>
      <c r="F133" s="101"/>
      <c r="G133" s="101"/>
      <c r="H133" s="101"/>
      <c r="I133" s="102"/>
    </row>
    <row r="134" spans="2:29" x14ac:dyDescent="0.25">
      <c r="B134" s="2"/>
    </row>
    <row r="135" spans="2:29" x14ac:dyDescent="0.25">
      <c r="B135" s="2"/>
    </row>
    <row r="136" spans="2:29" x14ac:dyDescent="0.25">
      <c r="B136" s="2"/>
    </row>
    <row r="137" spans="2:29" x14ac:dyDescent="0.25">
      <c r="B137" s="223"/>
    </row>
    <row r="138" spans="2:29" x14ac:dyDescent="0.25">
      <c r="B138" s="223"/>
      <c r="AC138"/>
    </row>
    <row r="139" spans="2:29" x14ac:dyDescent="0.25">
      <c r="B139" s="2"/>
    </row>
    <row r="140" spans="2:29" x14ac:dyDescent="0.25">
      <c r="B140" s="2"/>
    </row>
    <row r="141" spans="2:29" x14ac:dyDescent="0.25">
      <c r="B141" s="2"/>
    </row>
    <row r="142" spans="2:29" x14ac:dyDescent="0.25">
      <c r="B142" s="2"/>
      <c r="N142"/>
    </row>
    <row r="143" spans="2:29" x14ac:dyDescent="0.25">
      <c r="B143" s="2"/>
    </row>
    <row r="144" spans="2:29" x14ac:dyDescent="0.25">
      <c r="B144" s="2"/>
    </row>
  </sheetData>
  <pageMargins left="0.4" right="0.4" top="0.4" bottom="0.4" header="0.2" footer="0.2"/>
  <pageSetup scale="66" fitToHeight="0" orientation="landscape" r:id="rId1"/>
  <headerFooter>
    <oddFooter>&amp;L&amp;"Palatino Linotype,Regular"&amp;10&amp;A&amp;C&amp;"Palatino Linotype,Regular"&amp;10Page &amp;P of &amp;N&amp;R&amp;"Palatino Linotype,Regular"&amp;10&amp;D &amp;T</oddFooter>
  </headerFooter>
  <rowBreaks count="3" manualBreakCount="3">
    <brk id="41" min="1" max="8" man="1"/>
    <brk id="76" min="1" max="8" man="1"/>
    <brk id="97" min="1" max="8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49DFB-75DC-46B5-8208-BC47ED5016AF}">
  <sheetPr>
    <tabColor rgb="FF002060"/>
    <pageSetUpPr fitToPage="1"/>
  </sheetPr>
  <dimension ref="B1:H62"/>
  <sheetViews>
    <sheetView tabSelected="1" view="pageBreakPreview" topLeftCell="A19" zoomScale="84" zoomScaleNormal="145" zoomScaleSheetLayoutView="100" workbookViewId="0">
      <selection activeCell="E62" sqref="E60:E62"/>
    </sheetView>
  </sheetViews>
  <sheetFormatPr baseColWidth="10" defaultColWidth="8" defaultRowHeight="17" x14ac:dyDescent="0.25"/>
  <cols>
    <col min="1" max="1" width="8" style="1"/>
    <col min="2" max="2" width="45.6640625" style="1" customWidth="1"/>
    <col min="3" max="5" width="30.6640625" style="1" customWidth="1"/>
    <col min="6" max="16384" width="8" style="1"/>
  </cols>
  <sheetData>
    <row r="1" spans="2:8" ht="18" thickBot="1" x14ac:dyDescent="0.3"/>
    <row r="2" spans="2:8" ht="27" customHeight="1" x14ac:dyDescent="0.25">
      <c r="B2" s="296" t="s">
        <v>1379</v>
      </c>
      <c r="C2" s="297"/>
      <c r="D2" s="297"/>
      <c r="E2" s="298"/>
    </row>
    <row r="3" spans="2:8" x14ac:dyDescent="0.25">
      <c r="B3" s="299"/>
      <c r="C3" s="2"/>
      <c r="D3" s="2"/>
      <c r="E3" s="300"/>
    </row>
    <row r="4" spans="2:8" x14ac:dyDescent="0.25">
      <c r="B4" s="301" t="s">
        <v>1380</v>
      </c>
      <c r="C4" s="2"/>
      <c r="D4" s="2"/>
      <c r="E4" s="300"/>
    </row>
    <row r="5" spans="2:8" x14ac:dyDescent="0.25">
      <c r="B5" s="299" t="s">
        <v>1381</v>
      </c>
      <c r="C5" s="2"/>
      <c r="D5" s="2"/>
      <c r="E5" s="300"/>
    </row>
    <row r="6" spans="2:8" x14ac:dyDescent="0.25">
      <c r="B6" s="299" t="s">
        <v>1382</v>
      </c>
      <c r="C6" s="2"/>
      <c r="D6" s="2"/>
      <c r="E6" s="300"/>
    </row>
    <row r="7" spans="2:8" x14ac:dyDescent="0.25">
      <c r="B7" s="299" t="s">
        <v>1383</v>
      </c>
      <c r="C7" s="2"/>
      <c r="D7" s="2"/>
      <c r="E7" s="300"/>
    </row>
    <row r="8" spans="2:8" x14ac:dyDescent="0.25">
      <c r="B8" s="299"/>
      <c r="C8" s="2"/>
      <c r="D8" s="2"/>
      <c r="E8" s="300"/>
    </row>
    <row r="9" spans="2:8" x14ac:dyDescent="0.25">
      <c r="B9" s="302"/>
      <c r="C9" s="17"/>
      <c r="D9" s="17"/>
      <c r="E9" s="303"/>
    </row>
    <row r="10" spans="2:8" x14ac:dyDescent="0.25">
      <c r="B10" s="172"/>
      <c r="E10" s="173"/>
    </row>
    <row r="11" spans="2:8" x14ac:dyDescent="0.25">
      <c r="B11" s="172"/>
      <c r="E11" s="173"/>
    </row>
    <row r="12" spans="2:8" x14ac:dyDescent="0.25">
      <c r="B12" s="172"/>
      <c r="E12" s="173"/>
    </row>
    <row r="13" spans="2:8" x14ac:dyDescent="0.25">
      <c r="B13" s="172"/>
      <c r="E13" s="173"/>
      <c r="H13" s="267"/>
    </row>
    <row r="14" spans="2:8" x14ac:dyDescent="0.25">
      <c r="B14" s="172"/>
      <c r="E14" s="173"/>
    </row>
    <row r="15" spans="2:8" x14ac:dyDescent="0.25">
      <c r="B15" s="172"/>
      <c r="E15" s="173"/>
    </row>
    <row r="16" spans="2:8" x14ac:dyDescent="0.25">
      <c r="B16" s="172"/>
      <c r="E16" s="173"/>
    </row>
    <row r="17" spans="2:5" x14ac:dyDescent="0.25">
      <c r="B17" s="172"/>
      <c r="E17" s="173"/>
    </row>
    <row r="18" spans="2:5" x14ac:dyDescent="0.25">
      <c r="B18" s="172"/>
      <c r="E18" s="173"/>
    </row>
    <row r="19" spans="2:5" x14ac:dyDescent="0.25">
      <c r="B19" s="172"/>
      <c r="E19" s="173"/>
    </row>
    <row r="20" spans="2:5" x14ac:dyDescent="0.25">
      <c r="B20" s="172"/>
      <c r="E20" s="173"/>
    </row>
    <row r="21" spans="2:5" x14ac:dyDescent="0.25">
      <c r="B21" s="172"/>
      <c r="E21" s="173"/>
    </row>
    <row r="22" spans="2:5" x14ac:dyDescent="0.25">
      <c r="B22" s="172"/>
      <c r="E22" s="173"/>
    </row>
    <row r="23" spans="2:5" x14ac:dyDescent="0.25">
      <c r="B23" s="172"/>
      <c r="E23" s="173"/>
    </row>
    <row r="24" spans="2:5" x14ac:dyDescent="0.25">
      <c r="B24" s="172"/>
      <c r="E24" s="173"/>
    </row>
    <row r="25" spans="2:5" x14ac:dyDescent="0.25">
      <c r="B25" s="172"/>
      <c r="E25" s="173"/>
    </row>
    <row r="26" spans="2:5" x14ac:dyDescent="0.25">
      <c r="B26" s="172"/>
      <c r="E26" s="173"/>
    </row>
    <row r="27" spans="2:5" x14ac:dyDescent="0.25">
      <c r="B27" s="172"/>
      <c r="E27" s="173"/>
    </row>
    <row r="28" spans="2:5" x14ac:dyDescent="0.25">
      <c r="B28" s="172"/>
      <c r="E28" s="173"/>
    </row>
    <row r="29" spans="2:5" x14ac:dyDescent="0.25">
      <c r="B29" s="172"/>
      <c r="E29" s="173"/>
    </row>
    <row r="30" spans="2:5" x14ac:dyDescent="0.25">
      <c r="B30" s="172"/>
      <c r="E30" s="173"/>
    </row>
    <row r="31" spans="2:5" x14ac:dyDescent="0.25">
      <c r="B31" s="172"/>
      <c r="E31" s="173"/>
    </row>
    <row r="32" spans="2:5" x14ac:dyDescent="0.25">
      <c r="B32" s="172"/>
      <c r="E32" s="173"/>
    </row>
    <row r="33" spans="2:5" x14ac:dyDescent="0.25">
      <c r="B33" s="172"/>
      <c r="E33" s="173"/>
    </row>
    <row r="34" spans="2:5" x14ac:dyDescent="0.25">
      <c r="B34" s="172"/>
      <c r="E34" s="173"/>
    </row>
    <row r="35" spans="2:5" x14ac:dyDescent="0.25">
      <c r="B35" s="172"/>
      <c r="E35" s="173"/>
    </row>
    <row r="36" spans="2:5" x14ac:dyDescent="0.25">
      <c r="B36" s="172"/>
      <c r="E36" s="173"/>
    </row>
    <row r="37" spans="2:5" ht="18" thickBot="1" x14ac:dyDescent="0.3">
      <c r="B37" s="299"/>
      <c r="C37" s="2"/>
      <c r="D37" s="2"/>
      <c r="E37" s="300"/>
    </row>
    <row r="38" spans="2:5" x14ac:dyDescent="0.25">
      <c r="B38" s="304"/>
      <c r="C38" s="268" t="s">
        <v>261</v>
      </c>
      <c r="D38" s="268" t="s">
        <v>1384</v>
      </c>
      <c r="E38" s="305" t="s">
        <v>262</v>
      </c>
    </row>
    <row r="39" spans="2:5" x14ac:dyDescent="0.25">
      <c r="B39" s="299" t="s">
        <v>137</v>
      </c>
      <c r="C39" s="306">
        <f>LBO!M15</f>
        <v>119.48621999999999</v>
      </c>
      <c r="D39" s="307">
        <f>E39-C39</f>
        <v>37.589130000000026</v>
      </c>
      <c r="E39" s="308">
        <f>LBO!P15</f>
        <v>157.07535000000001</v>
      </c>
    </row>
    <row r="40" spans="2:5" x14ac:dyDescent="0.25">
      <c r="B40" s="299" t="s">
        <v>1349</v>
      </c>
      <c r="C40" s="306">
        <f>LBO!M14</f>
        <v>79.718009999999992</v>
      </c>
      <c r="D40" s="307">
        <f>E40-C40</f>
        <v>19.248539999999991</v>
      </c>
      <c r="E40" s="308">
        <f>LBO!P14</f>
        <v>98.966549999999984</v>
      </c>
    </row>
    <row r="41" spans="2:5" x14ac:dyDescent="0.25">
      <c r="B41" s="299"/>
      <c r="C41" s="306"/>
      <c r="D41" s="307"/>
      <c r="E41" s="308"/>
    </row>
    <row r="42" spans="2:5" x14ac:dyDescent="0.25">
      <c r="B42" s="299"/>
      <c r="C42" s="306"/>
      <c r="D42" s="307"/>
      <c r="E42" s="309"/>
    </row>
    <row r="43" spans="2:5" x14ac:dyDescent="0.25">
      <c r="B43" s="299" t="s">
        <v>137</v>
      </c>
      <c r="C43" s="306">
        <f>MIN(DCF!L41,DCF!P41)</f>
        <v>158.56098680779556</v>
      </c>
      <c r="D43" s="307">
        <f>E43-C43</f>
        <v>66.388623632037564</v>
      </c>
      <c r="E43" s="308">
        <f>MAX(DCF!M41,DCF!Q41)</f>
        <v>224.94961043983312</v>
      </c>
    </row>
    <row r="44" spans="2:5" x14ac:dyDescent="0.25">
      <c r="B44" s="299" t="s">
        <v>1349</v>
      </c>
      <c r="C44" s="306">
        <f ca="1">MIN(DCF!L40,DCF!P40)</f>
        <v>98.479445030711375</v>
      </c>
      <c r="D44" s="307">
        <f ca="1">E44-C44</f>
        <v>39.607206928421945</v>
      </c>
      <c r="E44" s="308">
        <f ca="1">MAX(DCF!M40,DCF!Q40)</f>
        <v>138.08665195913332</v>
      </c>
    </row>
    <row r="45" spans="2:5" x14ac:dyDescent="0.25">
      <c r="B45" s="299"/>
      <c r="C45" s="306"/>
      <c r="D45" s="307"/>
      <c r="E45" s="308"/>
    </row>
    <row r="46" spans="2:5" x14ac:dyDescent="0.25">
      <c r="B46" s="299"/>
      <c r="C46" s="306"/>
      <c r="D46" s="307"/>
      <c r="E46" s="308"/>
    </row>
    <row r="47" spans="2:5" x14ac:dyDescent="0.25">
      <c r="B47" s="299" t="s">
        <v>1510</v>
      </c>
      <c r="C47" s="306">
        <f>IF(Control!$C$5="Management",Ppaids!C$12,'Football Field'!C47)</f>
        <v>197.68775991805461</v>
      </c>
      <c r="D47" s="307">
        <f>E47-C47</f>
        <v>32.620860528007398</v>
      </c>
      <c r="E47" s="308">
        <f>IF(Control!$C$5="Management",Ppaids!D12,'Football Field'!E47)</f>
        <v>230.30862044606201</v>
      </c>
    </row>
    <row r="48" spans="2:5" x14ac:dyDescent="0.25">
      <c r="B48" s="299" t="s">
        <v>1511</v>
      </c>
      <c r="C48" s="306">
        <f ca="1">IF(Control!$C$5="Street",Ppaids!C$12,'Football Field'!C48)</f>
        <v>184.16321203279713</v>
      </c>
      <c r="D48" s="307">
        <f ca="1">E48-C48</f>
        <v>30.366769213797852</v>
      </c>
      <c r="E48" s="308">
        <f ca="1">IF(Control!$C$5="Street",Ppaids!D$12,'Football Field'!E48)</f>
        <v>214.52998124659499</v>
      </c>
    </row>
    <row r="49" spans="2:5" x14ac:dyDescent="0.25">
      <c r="B49" s="299"/>
      <c r="C49" s="306"/>
      <c r="D49" s="307"/>
      <c r="E49" s="308"/>
    </row>
    <row r="50" spans="2:5" x14ac:dyDescent="0.25">
      <c r="B50" s="299"/>
      <c r="C50" s="306"/>
      <c r="D50" s="307"/>
      <c r="E50" s="308"/>
    </row>
    <row r="51" spans="2:5" x14ac:dyDescent="0.25">
      <c r="B51" s="299" t="s">
        <v>1510</v>
      </c>
      <c r="C51" s="306">
        <f>IF(Control!$C$5="Management",Comps!C$22,'Football Field'!C51)</f>
        <v>171.59107149564872</v>
      </c>
      <c r="D51" s="307">
        <f>E51-C51</f>
        <v>26.09668842240589</v>
      </c>
      <c r="E51" s="308">
        <f>IF(Control!$C$5="Management",Comps!D$22,'Football Field'!E51)</f>
        <v>197.68775991805461</v>
      </c>
    </row>
    <row r="52" spans="2:5" x14ac:dyDescent="0.25">
      <c r="B52" s="299" t="s">
        <v>1511</v>
      </c>
      <c r="C52" s="306">
        <f ca="1">IF(Control!$C$5="Street",Comps!C$22,'Football Field'!C52)</f>
        <v>159.86979666175887</v>
      </c>
      <c r="D52" s="307">
        <f ca="1">E52-C52</f>
        <v>24.293415371038265</v>
      </c>
      <c r="E52" s="308">
        <f ca="1">IF(Control!$C$5="Street",Comps!D$22,'Football Field'!E52)</f>
        <v>184.16321203279713</v>
      </c>
    </row>
    <row r="53" spans="2:5" x14ac:dyDescent="0.25">
      <c r="B53" s="299" t="s">
        <v>1509</v>
      </c>
      <c r="C53" s="306">
        <f>IF(Control!$C$5="Management",Comps!C$12,'Football Field'!C53)</f>
        <v>173.24887043229373</v>
      </c>
      <c r="D53" s="307">
        <f>E53-C53</f>
        <v>30.226989473344162</v>
      </c>
      <c r="E53" s="308">
        <f>IF(Control!$C$5="Management",Comps!D$12,'Football Field'!E53)</f>
        <v>203.47585990563789</v>
      </c>
    </row>
    <row r="54" spans="2:5" x14ac:dyDescent="0.25">
      <c r="B54" s="299" t="s">
        <v>1508</v>
      </c>
      <c r="C54" s="306">
        <f ca="1">IF(Control!$C$5="Street",Comps!C$12,'Football Field'!C54)</f>
        <v>165.27783068354253</v>
      </c>
      <c r="D54" s="307">
        <f ca="1">E54-C54</f>
        <v>28.820335400035134</v>
      </c>
      <c r="E54" s="308">
        <f ca="1">IF(Control!$C$5="Street",Comps!D$12,'Football Field'!E54)</f>
        <v>194.09816608357767</v>
      </c>
    </row>
    <row r="55" spans="2:5" x14ac:dyDescent="0.25">
      <c r="B55" s="299"/>
      <c r="C55" s="306"/>
      <c r="D55" s="307"/>
      <c r="E55" s="308"/>
    </row>
    <row r="56" spans="2:5" x14ac:dyDescent="0.25">
      <c r="B56" s="299"/>
      <c r="C56" s="310"/>
      <c r="D56" s="307"/>
      <c r="E56" s="311"/>
    </row>
    <row r="57" spans="2:5" x14ac:dyDescent="0.25">
      <c r="B57" s="299" t="s">
        <v>1385</v>
      </c>
      <c r="C57" s="355">
        <f>100/(1+DCF!$C$33)</f>
        <v>90.253010819014037</v>
      </c>
      <c r="D57" s="307">
        <f>E57-C57</f>
        <v>135.37951622852106</v>
      </c>
      <c r="E57" s="309">
        <f>250/(1+DCF!$C$33)</f>
        <v>225.63252704753509</v>
      </c>
    </row>
    <row r="58" spans="2:5" x14ac:dyDescent="0.25">
      <c r="B58" s="299"/>
      <c r="C58" s="312"/>
      <c r="D58" s="307"/>
      <c r="E58" s="313"/>
    </row>
    <row r="59" spans="2:5" x14ac:dyDescent="0.25">
      <c r="B59" s="299" t="s">
        <v>197</v>
      </c>
      <c r="C59" s="306">
        <f>'Stock Trading'!D7</f>
        <v>164.07</v>
      </c>
      <c r="D59" s="307">
        <f>E59-C59</f>
        <v>19.090000000000003</v>
      </c>
      <c r="E59" s="308">
        <f>'Stock Trading'!F7</f>
        <v>183.16</v>
      </c>
    </row>
    <row r="60" spans="2:5" x14ac:dyDescent="0.25">
      <c r="B60" s="299" t="s">
        <v>198</v>
      </c>
      <c r="C60" s="306">
        <f>'Stock Trading'!D8</f>
        <v>131.29</v>
      </c>
      <c r="D60" s="307">
        <f>E60-C60</f>
        <v>51.870000000000005</v>
      </c>
      <c r="E60" s="308">
        <f>'Stock Trading'!F8</f>
        <v>183.16</v>
      </c>
    </row>
    <row r="61" spans="2:5" x14ac:dyDescent="0.25">
      <c r="B61" s="299" t="s">
        <v>199</v>
      </c>
      <c r="C61" s="306">
        <f>'Stock Trading'!D9</f>
        <v>94.31</v>
      </c>
      <c r="D61" s="307">
        <f>E61-C61</f>
        <v>88.85</v>
      </c>
      <c r="E61" s="308">
        <f>'Stock Trading'!F9</f>
        <v>183.16</v>
      </c>
    </row>
    <row r="62" spans="2:5" ht="18" thickBot="1" x14ac:dyDescent="0.3">
      <c r="B62" s="314" t="s">
        <v>200</v>
      </c>
      <c r="C62" s="315">
        <f>'Stock Trading'!D10</f>
        <v>94.31</v>
      </c>
      <c r="D62" s="316">
        <f>E62-C62</f>
        <v>88.85</v>
      </c>
      <c r="E62" s="317">
        <f>'Stock Trading'!F10</f>
        <v>183.16</v>
      </c>
    </row>
  </sheetData>
  <pageMargins left="0.4" right="0.4" top="0.4" bottom="0.4" header="0.2" footer="0.2"/>
  <pageSetup scale="59" orientation="landscape" r:id="rId1"/>
  <headerFooter>
    <oddFooter>&amp;L&amp;"Palatino Linotype,Regular"&amp;10&amp;A&amp;C&amp;"Palatino Linotype,Regular"&amp;10Page &amp;P of &amp;N&amp;R&amp;"Palatino Linotype,Regular"&amp;10&amp;D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Cover</vt:lpstr>
      <vt:lpstr>Control</vt:lpstr>
      <vt:lpstr>Operating Model</vt:lpstr>
      <vt:lpstr>Drivers</vt:lpstr>
      <vt:lpstr>Projections</vt:lpstr>
      <vt:lpstr>Stock Trading</vt:lpstr>
      <vt:lpstr>Comps</vt:lpstr>
      <vt:lpstr>Ppaids</vt:lpstr>
      <vt:lpstr>DCF</vt:lpstr>
      <vt:lpstr>LBO</vt:lpstr>
      <vt:lpstr>Football Field</vt:lpstr>
      <vt:lpstr>Comps!Print_Area</vt:lpstr>
      <vt:lpstr>Control!Print_Area</vt:lpstr>
      <vt:lpstr>Cover!Print_Area</vt:lpstr>
      <vt:lpstr>DCF!Print_Area</vt:lpstr>
      <vt:lpstr>Drivers!Print_Area</vt:lpstr>
      <vt:lpstr>'Football Field'!Print_Area</vt:lpstr>
      <vt:lpstr>LBO!Print_Area</vt:lpstr>
      <vt:lpstr>'Operating Model'!Print_Area</vt:lpstr>
      <vt:lpstr>Ppaids!Print_Area</vt:lpstr>
      <vt:lpstr>Projections!Print_Area</vt:lpstr>
      <vt:lpstr>'Stock Trading'!Print_Area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Vitale</dc:creator>
  <cp:keywords/>
  <dc:description/>
  <cp:lastModifiedBy>Michael Vitale</cp:lastModifiedBy>
  <cp:revision/>
  <cp:lastPrinted>2025-10-15T18:55:35Z</cp:lastPrinted>
  <dcterms:created xsi:type="dcterms:W3CDTF">2025-09-09T18:20:46Z</dcterms:created>
  <dcterms:modified xsi:type="dcterms:W3CDTF">2025-11-12T21:57:45Z</dcterms:modified>
  <cp:category/>
  <cp:contentStatus/>
</cp:coreProperties>
</file>